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F:\slg_cehua\trunk\数值文档\数值设计\战斗\日服\"/>
    </mc:Choice>
  </mc:AlternateContent>
  <xr:revisionPtr revIDLastSave="0" documentId="13_ncr:1_{042F99A2-0D19-4D05-9DF9-E86483EA411D}" xr6:coauthVersionLast="47" xr6:coauthVersionMax="47" xr10:uidLastSave="{00000000-0000-0000-0000-000000000000}"/>
  <bookViews>
    <workbookView xWindow="-120" yWindow="-120" windowWidth="29040" windowHeight="15840" tabRatio="789" activeTab="5" xr2:uid="{00000000-000D-0000-FFFF-FFFF00000000}"/>
  </bookViews>
  <sheets>
    <sheet name="导表" sheetId="162" r:id="rId1"/>
    <sheet name="说明文档" sheetId="268" r:id="rId2"/>
    <sheet name="版本差别" sheetId="348" r:id="rId3"/>
    <sheet name="修改记录" sheetId="347" r:id="rId4"/>
    <sheet name="重复操作" sheetId="212" r:id="rId5"/>
    <sheet name="索引" sheetId="160" r:id="rId6"/>
    <sheet name="配置系数（将领）" sheetId="161" r:id="rId7"/>
    <sheet name="配置系数（士兵）" sheetId="175" r:id="rId8"/>
    <sheet name="配置系数（兵法）" sheetId="262" r:id="rId9"/>
    <sheet name="数据总览" sheetId="79" r:id="rId10"/>
    <sheet name="兵法相关参数" sheetId="178" r:id="rId11"/>
    <sheet name="相关演算" sheetId="100" r:id="rId12"/>
    <sheet name="兵法调用模板" sheetId="179" r:id="rId13"/>
    <sheet name="大数据效果预估" sheetId="267" r:id="rId14"/>
    <sheet name="现有武将战法使用期望" sheetId="326" r:id="rId15"/>
  </sheets>
  <functionGroups builtInGroupCount="19"/>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版本选择">导表!$B$1</definedName>
    <definedName name="保护概率">相关演算!$D$6:$G$9</definedName>
    <definedName name="标准系数">数据总览!$CC$36</definedName>
    <definedName name="兵法技能系数1">'配置系数（兵法）'!$F$5:$K$200</definedName>
    <definedName name="兵法技能系数2">'配置系数（兵法）'!$M$5:$R$200</definedName>
    <definedName name="兵法技能系数3">'配置系数（兵法）'!$T$5:$Y$200</definedName>
    <definedName name="兵法使用预估">现有武将战法使用期望!$U$2:$AJ$71</definedName>
    <definedName name="兵力二次系数">数据总览!$CK$10:$CK$13</definedName>
    <definedName name="兵力一次动态系数">数据总览!$BS$5:$BV$90</definedName>
    <definedName name="操作区域">重复操作!$C$4:$E$100</definedName>
    <definedName name="当前目标分配">(相关演算!$DQ$4:$DT$89,相关演算!$DU$4:$DX$89,相关演算!$DY$4:$EB$89,相关演算!$EC$4:$EF$89)</definedName>
    <definedName name="防御系数">数据总览!$CC$33</definedName>
    <definedName name="后台文件源">导表!$B$12:$L$66</definedName>
    <definedName name="基础攻防比">数据总览!$CC$23</definedName>
    <definedName name="将领当前生命">数据总览!$AF$5:$AI$90</definedName>
    <definedName name="将领击杀将领概率">相关演算!$EM$18:$EM$21</definedName>
    <definedName name="将领击杀士兵概率">相关演算!$EL$18:$EL$21</definedName>
    <definedName name="将领技能系数1">'配置系数（将领）'!$I$5:$O$500</definedName>
    <definedName name="将领技能系数2">'配置系数（将领）'!$P$5:$V$500</definedName>
    <definedName name="将领技能系数3">'配置系数（将领）'!$W$5:$AC$500</definedName>
    <definedName name="将领技能系数转换">数据总览!$CM$14:$CM$17</definedName>
    <definedName name="将领累积时机">数据总览!$BI$5:$BL$90</definedName>
    <definedName name="将领免伤">数据总览!$CF$14:$CF$17</definedName>
    <definedName name="将领怒气">相关演算!$CK$24:$CN$109</definedName>
    <definedName name="将领生存调整系数">相关演算!$O$11:$R$11</definedName>
    <definedName name="将领生存转换">数据总览!$CE$14:$CE$17</definedName>
    <definedName name="将领时机">数据总览!$AZ$5:$BC$90</definedName>
    <definedName name="将领输出调整系数">相关演算!$O$12:$R$12</definedName>
    <definedName name="将领输出转换">数据总览!$CD$14:$CD$17</definedName>
    <definedName name="将领总生命">数据总览!$CH$14:$CH$17</definedName>
    <definedName name="怒气系数">数据总览!$CC$39</definedName>
    <definedName name="平静系数">数据总览!$CC$40</definedName>
    <definedName name="前台文件源">导表!$Q$12:$V$66</definedName>
    <definedName name="三维调整系数">数据总览!$D$99:$I$115</definedName>
    <definedName name="时间节点">数据总览!$AA$5:$AA$90</definedName>
    <definedName name="士兵当前生命">数据总览!$AB$5:$AE$90</definedName>
    <definedName name="士兵动态承伤比例">数据总览!$AQ$5:$AT$90</definedName>
    <definedName name="士兵攻击">数据总览!$CI$10:$CI$13</definedName>
    <definedName name="士兵护甲">数据总览!$CX$12:$CX$15</definedName>
    <definedName name="士兵击杀将领概率">相关演算!$EM$14:$EM$17</definedName>
    <definedName name="士兵击杀士兵概率">相关演算!$EL$14:$EL$17</definedName>
    <definedName name="士兵技能系数1">'配置系数（士兵）'!$I$5:$N$1000</definedName>
    <definedName name="士兵技能系数2">'配置系数（士兵）'!$P$5:$U$1000</definedName>
    <definedName name="士兵技能系数3">'配置系数（士兵）'!$W$5:$AB$1000</definedName>
    <definedName name="士兵技能系数转换">数据总览!$CM$10:$CM$13</definedName>
    <definedName name="士兵累积时机">数据总览!$BE$5:$BH$90</definedName>
    <definedName name="士兵免伤">数据总览!$CF$10:$CF$13</definedName>
    <definedName name="士兵期望总加成">数据总览!$L$41:$L$57</definedName>
    <definedName name="士兵生存">相关演算!$E$12:$E$15</definedName>
    <definedName name="士兵生存转换">数据总览!$CE$10:$CE$13</definedName>
    <definedName name="士兵时机">数据总览!$AV$5:$AY$90</definedName>
    <definedName name="士兵士气">数据总览!$BN$5:$BQ$90</definedName>
    <definedName name="士兵输出">相关演算!$D$12:$D$15</definedName>
    <definedName name="士兵输出转换">数据总览!$CD$10:$CD$13</definedName>
    <definedName name="士气系数">数据总览!$CC$38</definedName>
    <definedName name="受伤概率">相关演算!$H$12:$H$15</definedName>
    <definedName name="输出系数">数据总览!$CC$37</definedName>
    <definedName name="死亡时机">相关演算!$EL$3:$EL$10</definedName>
    <definedName name="武将攻击">数据总览!$CI$14:$CI$17</definedName>
    <definedName name="武将护甲">数据总览!$CT$12:$CT$15</definedName>
    <definedName name="武将期望总加成">数据总览!$D$59:$I$75</definedName>
    <definedName name="武将生存">相关演算!$G$12:$G$15</definedName>
    <definedName name="武将输出">相关演算!$F$12:$F$15</definedName>
    <definedName name="眩晕系数">数据总览!$CC$35</definedName>
    <definedName name="眩晕修正系数">数据总览!$J$59:$J$75</definedName>
    <definedName name="战斗时长">数据总览!$CC$27</definedName>
    <definedName name="战法持续时间">大数据效果预估!$E$31:$E$51</definedName>
    <definedName name="战法触发间隔">大数据效果预估!$C$31:$C$51</definedName>
    <definedName name="战法系数">大数据效果预估!$F$31:$F$51</definedName>
    <definedName name="战法效果">大数据效果预估!$B$31:$B$51</definedName>
    <definedName name="战法作用目标数">大数据效果预估!$D$31:$D$51</definedName>
    <definedName name="治疗系数">数据总览!$CC$34</definedName>
    <definedName name="状态">大数据效果预估!$B$72:$B$81</definedName>
    <definedName name="状态持续时间">大数据效果预估!$D$72:$D$81</definedName>
    <definedName name="状态打断时间">大数据效果预估!$E$72:$E$81</definedName>
    <definedName name="状态调整系数">大数据效果预估!$C$72:$C$81</definedName>
    <definedName name="状态数量">大数据效果预估!$G$72:$G$81</definedName>
    <definedName name="状态效用">大数据效果预估!$F$72:$F$81</definedName>
  </definedNames>
  <calcPr calcId="191029"/>
</workbook>
</file>

<file path=xl/calcChain.xml><?xml version="1.0" encoding="utf-8"?>
<calcChain xmlns="http://schemas.openxmlformats.org/spreadsheetml/2006/main">
  <c r="D124" i="160" l="1"/>
  <c r="D123" i="160"/>
  <c r="D122" i="160"/>
  <c r="D121" i="160"/>
  <c r="D120" i="160"/>
  <c r="D119" i="160"/>
  <c r="D118" i="160"/>
  <c r="D117" i="160"/>
  <c r="D116" i="160"/>
  <c r="D115" i="160"/>
  <c r="D114" i="160"/>
  <c r="D113" i="160"/>
  <c r="H112" i="160"/>
  <c r="G112" i="160"/>
  <c r="E112" i="160"/>
  <c r="D112" i="160"/>
  <c r="H111" i="160"/>
  <c r="E111" i="160"/>
  <c r="D111" i="160"/>
  <c r="H110" i="160"/>
  <c r="G110" i="160"/>
  <c r="E110" i="160"/>
  <c r="D110" i="160"/>
  <c r="H109" i="160"/>
  <c r="G109" i="160"/>
  <c r="E109" i="160"/>
  <c r="D109" i="160"/>
  <c r="H108" i="160"/>
  <c r="G108" i="160"/>
  <c r="E108" i="160"/>
  <c r="D108" i="160"/>
  <c r="H107" i="160"/>
  <c r="G107" i="160"/>
  <c r="E107" i="160"/>
  <c r="D107" i="160"/>
  <c r="H106" i="160"/>
  <c r="G106" i="160"/>
  <c r="E106" i="160"/>
  <c r="D106" i="160"/>
  <c r="H105" i="160"/>
  <c r="G105" i="160"/>
  <c r="E105" i="160"/>
  <c r="D105" i="160"/>
  <c r="H104" i="160"/>
  <c r="G104" i="160"/>
  <c r="E104" i="160"/>
  <c r="D104" i="160"/>
  <c r="H103" i="160"/>
  <c r="G103" i="160"/>
  <c r="E103" i="160"/>
  <c r="D103" i="160"/>
  <c r="H102" i="160"/>
  <c r="G102" i="160"/>
  <c r="E102" i="160"/>
  <c r="D102" i="160"/>
  <c r="H101" i="160"/>
  <c r="G101" i="160"/>
  <c r="E101" i="160"/>
  <c r="D101" i="160"/>
  <c r="H100" i="160"/>
  <c r="G100" i="160"/>
  <c r="E100" i="160"/>
  <c r="D100" i="160"/>
  <c r="H99" i="160"/>
  <c r="G99" i="160"/>
  <c r="E99" i="160"/>
  <c r="D99" i="160"/>
  <c r="H98" i="160"/>
  <c r="G98" i="160"/>
  <c r="E98" i="160"/>
  <c r="D98" i="160"/>
  <c r="H97" i="160"/>
  <c r="G97" i="160"/>
  <c r="E97" i="160"/>
  <c r="D97" i="160"/>
  <c r="H96" i="160"/>
  <c r="G96" i="160"/>
  <c r="E96" i="160"/>
  <c r="D96" i="160"/>
  <c r="H95" i="160"/>
  <c r="G95" i="160"/>
  <c r="E95" i="160"/>
  <c r="D95" i="160"/>
  <c r="H94" i="160"/>
  <c r="G94" i="160"/>
  <c r="E94" i="160"/>
  <c r="D94" i="160"/>
  <c r="H93" i="160"/>
  <c r="G93" i="160"/>
  <c r="E93" i="160"/>
  <c r="D93" i="160"/>
  <c r="H92" i="160"/>
  <c r="G92" i="160"/>
  <c r="E92" i="160"/>
  <c r="D92" i="160"/>
  <c r="H91" i="160"/>
  <c r="G91" i="160"/>
  <c r="E91" i="160"/>
  <c r="D91" i="160"/>
  <c r="H90" i="160"/>
  <c r="G90" i="160"/>
  <c r="E90" i="160"/>
  <c r="D90" i="160"/>
  <c r="H89" i="160"/>
  <c r="G89" i="160"/>
  <c r="E89" i="160"/>
  <c r="D89" i="160"/>
  <c r="H88" i="160"/>
  <c r="G88" i="160"/>
  <c r="E88" i="160"/>
  <c r="D88" i="160"/>
  <c r="H87" i="160"/>
  <c r="G87" i="160"/>
  <c r="E87" i="160"/>
  <c r="D87" i="160"/>
  <c r="H86" i="160"/>
  <c r="G86" i="160"/>
  <c r="E86" i="160"/>
  <c r="D86" i="160"/>
  <c r="H85" i="160"/>
  <c r="G85" i="160"/>
  <c r="E85" i="160"/>
  <c r="D85" i="160"/>
  <c r="H84" i="160"/>
  <c r="G84" i="160"/>
  <c r="E84" i="160"/>
  <c r="D84" i="160"/>
  <c r="H83" i="160"/>
  <c r="G83" i="160"/>
  <c r="E83" i="160"/>
  <c r="D83" i="160"/>
  <c r="H82" i="160"/>
  <c r="G82" i="160"/>
  <c r="E82" i="160"/>
  <c r="D82" i="160"/>
  <c r="H81" i="160"/>
  <c r="G81" i="160"/>
  <c r="E81" i="160"/>
  <c r="D81" i="160"/>
  <c r="H80" i="160"/>
  <c r="G80" i="160"/>
  <c r="E80" i="160"/>
  <c r="D80" i="160"/>
  <c r="H79" i="160"/>
  <c r="G79" i="160"/>
  <c r="E79" i="160"/>
  <c r="D79" i="160"/>
  <c r="H78" i="160"/>
  <c r="G78" i="160"/>
  <c r="E78" i="160"/>
  <c r="D78" i="160"/>
  <c r="H77" i="160"/>
  <c r="G77" i="160"/>
  <c r="E77" i="160"/>
  <c r="D77" i="160"/>
  <c r="H76" i="160"/>
  <c r="G76" i="160"/>
  <c r="E76" i="160"/>
  <c r="D76" i="160"/>
  <c r="H75" i="160"/>
  <c r="G75" i="160"/>
  <c r="E75" i="160"/>
  <c r="D75" i="160"/>
  <c r="H74" i="160"/>
  <c r="G74" i="160"/>
  <c r="E74" i="160"/>
  <c r="D74" i="160"/>
  <c r="H73" i="160"/>
  <c r="G73" i="160"/>
  <c r="E73" i="160"/>
  <c r="D73" i="160"/>
  <c r="H72" i="160"/>
  <c r="E72" i="160"/>
  <c r="D72" i="160"/>
  <c r="H71" i="160"/>
  <c r="E71" i="160"/>
  <c r="D71" i="160"/>
  <c r="H70" i="160"/>
  <c r="G70" i="160"/>
  <c r="E70" i="160"/>
  <c r="D70" i="160"/>
  <c r="H69" i="160"/>
  <c r="G69" i="160"/>
  <c r="E69" i="160"/>
  <c r="D69" i="160"/>
  <c r="H68" i="160"/>
  <c r="G68" i="160"/>
  <c r="E68" i="160"/>
  <c r="D68" i="160"/>
  <c r="H67" i="160"/>
  <c r="G67" i="160"/>
  <c r="E67" i="160"/>
  <c r="D67" i="160"/>
  <c r="H66" i="160"/>
  <c r="G66" i="160"/>
  <c r="E66" i="160"/>
  <c r="D66" i="160"/>
  <c r="H65" i="160"/>
  <c r="G65" i="160"/>
  <c r="E65" i="160"/>
  <c r="D65" i="160"/>
  <c r="H64" i="160"/>
  <c r="E64" i="160"/>
  <c r="D64" i="160"/>
  <c r="H63" i="160"/>
  <c r="G63" i="160"/>
  <c r="E63" i="160"/>
  <c r="D63" i="160"/>
  <c r="H62" i="160"/>
  <c r="G62" i="160"/>
  <c r="E62" i="160"/>
  <c r="D62" i="160"/>
  <c r="H61" i="160"/>
  <c r="G61" i="160"/>
  <c r="E61" i="160"/>
  <c r="D61" i="160"/>
  <c r="H60" i="160"/>
  <c r="G60" i="160"/>
  <c r="E60" i="160"/>
  <c r="D60" i="160"/>
  <c r="H59" i="160"/>
  <c r="G59" i="160"/>
  <c r="E59" i="160"/>
  <c r="D59" i="160"/>
  <c r="H58" i="160"/>
  <c r="G58" i="160"/>
  <c r="E58" i="160"/>
  <c r="D58" i="160"/>
  <c r="H57" i="160"/>
  <c r="G57" i="160"/>
  <c r="E57" i="160"/>
  <c r="D57" i="160"/>
  <c r="H56" i="160"/>
  <c r="G56" i="160"/>
  <c r="E56" i="160"/>
  <c r="D56" i="160"/>
  <c r="H55" i="160"/>
  <c r="G55" i="160"/>
  <c r="E55" i="160"/>
  <c r="D55" i="160"/>
  <c r="H54" i="160"/>
  <c r="G54" i="160"/>
  <c r="E54" i="160"/>
  <c r="D54" i="160"/>
  <c r="H53" i="160"/>
  <c r="G53" i="160"/>
  <c r="E53" i="160"/>
  <c r="D53" i="160"/>
  <c r="H52" i="160"/>
  <c r="G52" i="160"/>
  <c r="E52" i="160"/>
  <c r="D52" i="160"/>
  <c r="H51" i="160"/>
  <c r="G51" i="160"/>
  <c r="E51" i="160"/>
  <c r="D51" i="160"/>
  <c r="H50" i="160"/>
  <c r="G50" i="160"/>
  <c r="E50" i="160"/>
  <c r="D50" i="160"/>
  <c r="H49" i="160"/>
  <c r="G49" i="160"/>
  <c r="E49" i="160"/>
  <c r="D49" i="160"/>
  <c r="H48" i="160"/>
  <c r="E48" i="160"/>
  <c r="D48" i="160"/>
  <c r="H47" i="160"/>
  <c r="G47" i="160"/>
  <c r="E47" i="160"/>
  <c r="D47" i="160"/>
  <c r="H46" i="160"/>
  <c r="G46" i="160"/>
  <c r="E46" i="160"/>
  <c r="D46" i="160"/>
  <c r="H45" i="160"/>
  <c r="E45" i="160"/>
  <c r="D45" i="160"/>
  <c r="H44" i="160"/>
  <c r="G44" i="160"/>
  <c r="E44" i="160"/>
  <c r="D44" i="160"/>
  <c r="H43" i="160"/>
  <c r="G43" i="160"/>
  <c r="E43" i="160"/>
  <c r="D43" i="160"/>
  <c r="H42" i="160"/>
  <c r="G42" i="160"/>
  <c r="E42" i="160"/>
  <c r="D42" i="160"/>
  <c r="H41" i="160"/>
  <c r="G41" i="160"/>
  <c r="E41" i="160"/>
  <c r="D41" i="160"/>
  <c r="H40" i="160"/>
  <c r="G40" i="160"/>
  <c r="E40" i="160"/>
  <c r="D40" i="160"/>
  <c r="H39" i="160"/>
  <c r="G39" i="160"/>
  <c r="E39" i="160"/>
  <c r="D39" i="160"/>
  <c r="H38" i="160"/>
  <c r="G38" i="160"/>
  <c r="E38" i="160"/>
  <c r="D38" i="160"/>
  <c r="H37" i="160"/>
  <c r="G37" i="160"/>
  <c r="E37" i="160"/>
  <c r="D37" i="160"/>
  <c r="H36" i="160"/>
  <c r="G36" i="160"/>
  <c r="E36" i="160"/>
  <c r="D36" i="160"/>
  <c r="H35" i="160"/>
  <c r="G35" i="160"/>
  <c r="E35" i="160"/>
  <c r="D35" i="160"/>
  <c r="H34" i="160"/>
  <c r="G34" i="160"/>
  <c r="E34" i="160"/>
  <c r="D34" i="160"/>
  <c r="H33" i="160"/>
  <c r="G33" i="160"/>
  <c r="E33" i="160"/>
  <c r="D33" i="160"/>
  <c r="H32" i="160"/>
  <c r="G32" i="160"/>
  <c r="E32" i="160"/>
  <c r="D32" i="160"/>
  <c r="H31" i="160"/>
  <c r="G31" i="160"/>
  <c r="E31" i="160"/>
  <c r="D31" i="160"/>
  <c r="H30" i="160"/>
  <c r="G30" i="160"/>
  <c r="E30" i="160"/>
  <c r="D30" i="160"/>
  <c r="H29" i="160"/>
  <c r="G29" i="160"/>
  <c r="E29" i="160"/>
  <c r="D29" i="160"/>
  <c r="H28" i="160"/>
  <c r="G28" i="160"/>
  <c r="E28" i="160"/>
  <c r="D28" i="160"/>
  <c r="H27" i="160"/>
  <c r="E27" i="160"/>
  <c r="D27" i="160"/>
  <c r="H26" i="160"/>
  <c r="G26" i="160"/>
  <c r="E26" i="160"/>
  <c r="D26" i="160"/>
  <c r="H25" i="160"/>
  <c r="G25" i="160"/>
  <c r="E25" i="160"/>
  <c r="D25" i="160"/>
  <c r="H24" i="160"/>
  <c r="G24" i="160"/>
  <c r="E24" i="160"/>
  <c r="D24" i="160"/>
  <c r="H23" i="160"/>
  <c r="G23" i="160"/>
  <c r="E23" i="160"/>
  <c r="D23" i="160"/>
  <c r="H22" i="160"/>
  <c r="E22" i="160"/>
  <c r="D22" i="160"/>
  <c r="H21" i="160"/>
  <c r="G21" i="160"/>
  <c r="E21" i="160"/>
  <c r="D21" i="160"/>
  <c r="H20" i="160"/>
  <c r="G20" i="160"/>
  <c r="E20" i="160"/>
  <c r="D20" i="160"/>
  <c r="H19" i="160"/>
  <c r="G19" i="160"/>
  <c r="E19" i="160"/>
  <c r="D19" i="160"/>
  <c r="H18" i="160"/>
  <c r="G18" i="160"/>
  <c r="E18" i="160"/>
  <c r="D18" i="160"/>
  <c r="H17" i="160"/>
  <c r="G17" i="160"/>
  <c r="E17" i="160"/>
  <c r="D17" i="160"/>
  <c r="H16" i="160"/>
  <c r="G16" i="160"/>
  <c r="E16" i="160"/>
  <c r="D16" i="160"/>
  <c r="H15" i="160"/>
  <c r="G15" i="160"/>
  <c r="E15" i="160"/>
  <c r="D15" i="160"/>
  <c r="H14" i="160"/>
  <c r="G14" i="160"/>
  <c r="E14" i="160"/>
  <c r="D14" i="160"/>
  <c r="H13" i="160"/>
  <c r="G13" i="160"/>
  <c r="E13" i="160"/>
  <c r="D13" i="160"/>
  <c r="H12" i="160"/>
  <c r="G12" i="160"/>
  <c r="E12" i="160"/>
  <c r="D12" i="160"/>
  <c r="H11" i="160"/>
  <c r="G11" i="160"/>
  <c r="E11" i="160"/>
  <c r="D11" i="160"/>
  <c r="H10" i="160"/>
  <c r="G10" i="160"/>
  <c r="E10" i="160"/>
  <c r="D10" i="160"/>
  <c r="H9" i="160"/>
  <c r="G9" i="160"/>
  <c r="E9" i="160"/>
  <c r="D9" i="160"/>
  <c r="H8" i="160"/>
  <c r="G8" i="160"/>
  <c r="E8" i="160"/>
  <c r="D8" i="160"/>
  <c r="H7" i="160"/>
  <c r="G7" i="160"/>
  <c r="E7" i="160"/>
  <c r="L245" i="348"/>
  <c r="K245" i="348"/>
  <c r="J245" i="348"/>
  <c r="I245" i="348"/>
  <c r="H245" i="348"/>
  <c r="G245" i="348"/>
  <c r="F245" i="348"/>
  <c r="E245" i="348"/>
  <c r="D245" i="348"/>
  <c r="L244" i="348"/>
  <c r="K244" i="348"/>
  <c r="J244" i="348"/>
  <c r="I244" i="348"/>
  <c r="H244" i="348"/>
  <c r="G244" i="348"/>
  <c r="F244" i="348"/>
  <c r="E244" i="348"/>
  <c r="D244" i="348"/>
  <c r="L243" i="348"/>
  <c r="K243" i="348"/>
  <c r="J243" i="348"/>
  <c r="I243" i="348"/>
  <c r="H243" i="348"/>
  <c r="G243" i="348"/>
  <c r="F243" i="348"/>
  <c r="E243" i="348"/>
  <c r="D243" i="348"/>
  <c r="L242" i="348"/>
  <c r="K242" i="348"/>
  <c r="J242" i="348"/>
  <c r="I242" i="348"/>
  <c r="H242" i="348"/>
  <c r="G242" i="348"/>
  <c r="F242" i="348"/>
  <c r="E242" i="348"/>
  <c r="D242" i="348"/>
  <c r="L241" i="348"/>
  <c r="K241" i="348"/>
  <c r="J241" i="348"/>
  <c r="I241" i="348"/>
  <c r="H241" i="348"/>
  <c r="G241" i="348"/>
  <c r="F241" i="348"/>
  <c r="E241" i="348"/>
  <c r="D241" i="348"/>
  <c r="L240" i="348"/>
  <c r="K240" i="348"/>
  <c r="J240" i="348"/>
  <c r="I240" i="348"/>
  <c r="H240" i="348"/>
  <c r="G240" i="348"/>
  <c r="F240" i="348"/>
  <c r="E240" i="348"/>
  <c r="D240" i="348"/>
  <c r="L239" i="348"/>
  <c r="K239" i="348"/>
  <c r="J239" i="348"/>
  <c r="I239" i="348"/>
  <c r="H239" i="348"/>
  <c r="G239" i="348"/>
  <c r="F239" i="348"/>
  <c r="E239" i="348"/>
  <c r="D239" i="348"/>
  <c r="L238" i="348"/>
  <c r="K238" i="348"/>
  <c r="J238" i="348"/>
  <c r="I238" i="348"/>
  <c r="H238" i="348"/>
  <c r="G238" i="348"/>
  <c r="F238" i="348"/>
  <c r="E238" i="348"/>
  <c r="D238" i="348"/>
  <c r="L237" i="348"/>
  <c r="K237" i="348"/>
  <c r="J237" i="348"/>
  <c r="I237" i="348"/>
  <c r="H237" i="348"/>
  <c r="G237" i="348"/>
  <c r="F237" i="348"/>
  <c r="E237" i="348"/>
  <c r="D237" i="348"/>
  <c r="L236" i="348"/>
  <c r="K236" i="348"/>
  <c r="J236" i="348"/>
  <c r="I236" i="348"/>
  <c r="H236" i="348"/>
  <c r="G236" i="348"/>
  <c r="F236" i="348"/>
  <c r="E236" i="348"/>
  <c r="D236" i="348"/>
  <c r="L235" i="348"/>
  <c r="K235" i="348"/>
  <c r="J235" i="348"/>
  <c r="I235" i="348"/>
  <c r="H235" i="348"/>
  <c r="G235" i="348"/>
  <c r="F235" i="348"/>
  <c r="E235" i="348"/>
  <c r="D235" i="348"/>
  <c r="L234" i="348"/>
  <c r="K234" i="348"/>
  <c r="J234" i="348"/>
  <c r="I234" i="348"/>
  <c r="H234" i="348"/>
  <c r="G234" i="348"/>
  <c r="F234" i="348"/>
  <c r="E234" i="348"/>
  <c r="D234" i="348"/>
  <c r="L233" i="348"/>
  <c r="K233" i="348"/>
  <c r="J233" i="348"/>
  <c r="I233" i="348"/>
  <c r="H233" i="348"/>
  <c r="G233" i="348"/>
  <c r="F233" i="348"/>
  <c r="E233" i="348"/>
  <c r="D233" i="348"/>
  <c r="L232" i="348"/>
  <c r="K232" i="348"/>
  <c r="J232" i="348"/>
  <c r="I232" i="348"/>
  <c r="H232" i="348"/>
  <c r="G232" i="348"/>
  <c r="F232" i="348"/>
  <c r="E232" i="348"/>
  <c r="D232" i="348"/>
  <c r="L231" i="348"/>
  <c r="K231" i="348"/>
  <c r="J231" i="348"/>
  <c r="I231" i="348"/>
  <c r="H231" i="348"/>
  <c r="G231" i="348"/>
  <c r="F231" i="348"/>
  <c r="E231" i="348"/>
  <c r="D231" i="348"/>
  <c r="L230" i="348"/>
  <c r="K230" i="348"/>
  <c r="J230" i="348"/>
  <c r="I230" i="348"/>
  <c r="H230" i="348"/>
  <c r="G230" i="348"/>
  <c r="F230" i="348"/>
  <c r="E230" i="348"/>
  <c r="D230" i="348"/>
  <c r="L229" i="348"/>
  <c r="K229" i="348"/>
  <c r="J229" i="348"/>
  <c r="I229" i="348"/>
  <c r="H229" i="348"/>
  <c r="G229" i="348"/>
  <c r="F229" i="348"/>
  <c r="E229" i="348"/>
  <c r="D229" i="348"/>
  <c r="L228" i="348"/>
  <c r="K228" i="348"/>
  <c r="J228" i="348"/>
  <c r="I228" i="348"/>
  <c r="H228" i="348"/>
  <c r="G228" i="348"/>
  <c r="F228" i="348"/>
  <c r="E228" i="348"/>
  <c r="D228" i="348"/>
  <c r="L227" i="348"/>
  <c r="K227" i="348"/>
  <c r="J227" i="348"/>
  <c r="I227" i="348"/>
  <c r="H227" i="348"/>
  <c r="G227" i="348"/>
  <c r="F227" i="348"/>
  <c r="E227" i="348"/>
  <c r="D227" i="348"/>
  <c r="L226" i="348"/>
  <c r="K226" i="348"/>
  <c r="J226" i="348"/>
  <c r="I226" i="348"/>
  <c r="H226" i="348"/>
  <c r="G226" i="348"/>
  <c r="F226" i="348"/>
  <c r="E226" i="348"/>
  <c r="D226" i="348"/>
  <c r="L225" i="348"/>
  <c r="K225" i="348"/>
  <c r="J225" i="348"/>
  <c r="I225" i="348"/>
  <c r="H225" i="348"/>
  <c r="G225" i="348"/>
  <c r="F225" i="348"/>
  <c r="E225" i="348"/>
  <c r="D225" i="348"/>
  <c r="L224" i="348"/>
  <c r="K224" i="348"/>
  <c r="J224" i="348"/>
  <c r="I224" i="348"/>
  <c r="H224" i="348"/>
  <c r="G224" i="348"/>
  <c r="F224" i="348"/>
  <c r="E224" i="348"/>
  <c r="D224" i="348"/>
  <c r="L223" i="348"/>
  <c r="K223" i="348"/>
  <c r="J223" i="348"/>
  <c r="I223" i="348"/>
  <c r="H223" i="348"/>
  <c r="G223" i="348"/>
  <c r="F223" i="348"/>
  <c r="E223" i="348"/>
  <c r="D223" i="348"/>
  <c r="L222" i="348"/>
  <c r="K222" i="348"/>
  <c r="J222" i="348"/>
  <c r="I222" i="348"/>
  <c r="H222" i="348"/>
  <c r="G222" i="348"/>
  <c r="F222" i="348"/>
  <c r="E222" i="348"/>
  <c r="D222" i="348"/>
  <c r="L221" i="348"/>
  <c r="K221" i="348"/>
  <c r="J221" i="348"/>
  <c r="I221" i="348"/>
  <c r="H221" i="348"/>
  <c r="G221" i="348"/>
  <c r="F221" i="348"/>
  <c r="E221" i="348"/>
  <c r="D221" i="348"/>
  <c r="L220" i="348"/>
  <c r="K220" i="348"/>
  <c r="J220" i="348"/>
  <c r="I220" i="348"/>
  <c r="H220" i="348"/>
  <c r="G220" i="348"/>
  <c r="F220" i="348"/>
  <c r="E220" i="348"/>
  <c r="D220" i="348"/>
  <c r="L219" i="348"/>
  <c r="K219" i="348"/>
  <c r="J219" i="348"/>
  <c r="I219" i="348"/>
  <c r="H219" i="348"/>
  <c r="G219" i="348"/>
  <c r="F219" i="348"/>
  <c r="E219" i="348"/>
  <c r="D219" i="348"/>
  <c r="L218" i="348"/>
  <c r="K218" i="348"/>
  <c r="J218" i="348"/>
  <c r="I218" i="348"/>
  <c r="H218" i="348"/>
  <c r="G218" i="348"/>
  <c r="F218" i="348"/>
  <c r="E218" i="348"/>
  <c r="D218" i="348"/>
  <c r="L217" i="348"/>
  <c r="K217" i="348"/>
  <c r="J217" i="348"/>
  <c r="I217" i="348"/>
  <c r="H217" i="348"/>
  <c r="G217" i="348"/>
  <c r="F217" i="348"/>
  <c r="E217" i="348"/>
  <c r="D217" i="348"/>
  <c r="L216" i="348"/>
  <c r="K216" i="348"/>
  <c r="J216" i="348"/>
  <c r="I216" i="348"/>
  <c r="H216" i="348"/>
  <c r="G216" i="348"/>
  <c r="F216" i="348"/>
  <c r="E216" i="348"/>
  <c r="D216" i="348"/>
  <c r="L215" i="348"/>
  <c r="K215" i="348"/>
  <c r="J215" i="348"/>
  <c r="I215" i="348"/>
  <c r="H215" i="348"/>
  <c r="G215" i="348"/>
  <c r="F215" i="348"/>
  <c r="E215" i="348"/>
  <c r="D215" i="348"/>
  <c r="L214" i="348"/>
  <c r="K214" i="348"/>
  <c r="J214" i="348"/>
  <c r="I214" i="348"/>
  <c r="H214" i="348"/>
  <c r="G214" i="348"/>
  <c r="F214" i="348"/>
  <c r="E214" i="348"/>
  <c r="D214" i="348"/>
  <c r="L213" i="348"/>
  <c r="K213" i="348"/>
  <c r="J213" i="348"/>
  <c r="I213" i="348"/>
  <c r="H213" i="348"/>
  <c r="G213" i="348"/>
  <c r="F213" i="348"/>
  <c r="E213" i="348"/>
  <c r="D213" i="348"/>
  <c r="L212" i="348"/>
  <c r="K212" i="348"/>
  <c r="J212" i="348"/>
  <c r="I212" i="348"/>
  <c r="H212" i="348"/>
  <c r="G212" i="348"/>
  <c r="F212" i="348"/>
  <c r="E212" i="348"/>
  <c r="D212" i="348"/>
  <c r="L211" i="348"/>
  <c r="K211" i="348"/>
  <c r="J211" i="348"/>
  <c r="I211" i="348"/>
  <c r="H211" i="348"/>
  <c r="G211" i="348"/>
  <c r="F211" i="348"/>
  <c r="E211" i="348"/>
  <c r="D211" i="348"/>
  <c r="L210" i="348"/>
  <c r="K210" i="348"/>
  <c r="J210" i="348"/>
  <c r="I210" i="348"/>
  <c r="H210" i="348"/>
  <c r="G210" i="348"/>
  <c r="F210" i="348"/>
  <c r="E210" i="348"/>
  <c r="D210" i="348"/>
  <c r="L209" i="348"/>
  <c r="K209" i="348"/>
  <c r="J209" i="348"/>
  <c r="I209" i="348"/>
  <c r="H209" i="348"/>
  <c r="G209" i="348"/>
  <c r="F209" i="348"/>
  <c r="E209" i="348"/>
  <c r="D209" i="348"/>
  <c r="L208" i="348"/>
  <c r="K208" i="348"/>
  <c r="J208" i="348"/>
  <c r="I208" i="348"/>
  <c r="H208" i="348"/>
  <c r="G208" i="348"/>
  <c r="F208" i="348"/>
  <c r="E208" i="348"/>
  <c r="D208" i="348"/>
  <c r="L207" i="348"/>
  <c r="K207" i="348"/>
  <c r="J207" i="348"/>
  <c r="I207" i="348"/>
  <c r="H207" i="348"/>
  <c r="G207" i="348"/>
  <c r="F207" i="348"/>
  <c r="E207" i="348"/>
  <c r="D207" i="348"/>
  <c r="L206" i="348"/>
  <c r="K206" i="348"/>
  <c r="J206" i="348"/>
  <c r="I206" i="348"/>
  <c r="H206" i="348"/>
  <c r="G206" i="348"/>
  <c r="F206" i="348"/>
  <c r="E206" i="348"/>
  <c r="D206" i="348"/>
  <c r="L205" i="348"/>
  <c r="K205" i="348"/>
  <c r="J205" i="348"/>
  <c r="I205" i="348"/>
  <c r="H205" i="348"/>
  <c r="G205" i="348"/>
  <c r="F205" i="348"/>
  <c r="E205" i="348"/>
  <c r="D205" i="348"/>
  <c r="L204" i="348"/>
  <c r="K204" i="348"/>
  <c r="J204" i="348"/>
  <c r="I204" i="348"/>
  <c r="H204" i="348"/>
  <c r="G204" i="348"/>
  <c r="F204" i="348"/>
  <c r="E204" i="348"/>
  <c r="D204" i="348"/>
  <c r="L203" i="348"/>
  <c r="K203" i="348"/>
  <c r="J203" i="348"/>
  <c r="I203" i="348"/>
  <c r="H203" i="348"/>
  <c r="G203" i="348"/>
  <c r="F203" i="348"/>
  <c r="E203" i="348"/>
  <c r="D203" i="348"/>
  <c r="L202" i="348"/>
  <c r="K202" i="348"/>
  <c r="J202" i="348"/>
  <c r="I202" i="348"/>
  <c r="H202" i="348"/>
  <c r="G202" i="348"/>
  <c r="F202" i="348"/>
  <c r="E202" i="348"/>
  <c r="D202" i="348"/>
  <c r="L201" i="348"/>
  <c r="K201" i="348"/>
  <c r="J201" i="348"/>
  <c r="I201" i="348"/>
  <c r="H201" i="348"/>
  <c r="G201" i="348"/>
  <c r="F201" i="348"/>
  <c r="E201" i="348"/>
  <c r="D201" i="348"/>
  <c r="L200" i="348"/>
  <c r="K200" i="348"/>
  <c r="J200" i="348"/>
  <c r="I200" i="348"/>
  <c r="H200" i="348"/>
  <c r="G200" i="348"/>
  <c r="F200" i="348"/>
  <c r="E200" i="348"/>
  <c r="D200" i="348"/>
  <c r="L199" i="348"/>
  <c r="K199" i="348"/>
  <c r="J199" i="348"/>
  <c r="I199" i="348"/>
  <c r="H199" i="348"/>
  <c r="G199" i="348"/>
  <c r="F199" i="348"/>
  <c r="E199" i="348"/>
  <c r="D199" i="348"/>
  <c r="L198" i="348"/>
  <c r="K198" i="348"/>
  <c r="J198" i="348"/>
  <c r="I198" i="348"/>
  <c r="H198" i="348"/>
  <c r="G198" i="348"/>
  <c r="F198" i="348"/>
  <c r="E198" i="348"/>
  <c r="D198" i="348"/>
  <c r="L197" i="348"/>
  <c r="K197" i="348"/>
  <c r="J197" i="348"/>
  <c r="I197" i="348"/>
  <c r="H197" i="348"/>
  <c r="G197" i="348"/>
  <c r="F197" i="348"/>
  <c r="E197" i="348"/>
  <c r="D197" i="348"/>
  <c r="L196" i="348"/>
  <c r="K196" i="348"/>
  <c r="J196" i="348"/>
  <c r="I196" i="348"/>
  <c r="H196" i="348"/>
  <c r="G196" i="348"/>
  <c r="F196" i="348"/>
  <c r="E196" i="348"/>
  <c r="D196" i="348"/>
  <c r="L195" i="348"/>
  <c r="K195" i="348"/>
  <c r="J195" i="348"/>
  <c r="I195" i="348"/>
  <c r="H195" i="348"/>
  <c r="G195" i="348"/>
  <c r="F195" i="348"/>
  <c r="E195" i="348"/>
  <c r="D195" i="348"/>
  <c r="L194" i="348"/>
  <c r="K194" i="348"/>
  <c r="J194" i="348"/>
  <c r="I194" i="348"/>
  <c r="H194" i="348"/>
  <c r="G194" i="348"/>
  <c r="F194" i="348"/>
  <c r="E194" i="348"/>
  <c r="D194" i="348"/>
  <c r="L193" i="348"/>
  <c r="K193" i="348"/>
  <c r="J193" i="348"/>
  <c r="I193" i="348"/>
  <c r="H193" i="348"/>
  <c r="G193" i="348"/>
  <c r="F193" i="348"/>
  <c r="E193" i="348"/>
  <c r="D193" i="348"/>
  <c r="L192" i="348"/>
  <c r="K192" i="348"/>
  <c r="J192" i="348"/>
  <c r="I192" i="348"/>
  <c r="H192" i="348"/>
  <c r="G192" i="348"/>
  <c r="F192" i="348"/>
  <c r="E192" i="348"/>
  <c r="D192" i="348"/>
  <c r="L191" i="348"/>
  <c r="K191" i="348"/>
  <c r="J191" i="348"/>
  <c r="I191" i="348"/>
  <c r="H191" i="348"/>
  <c r="G191" i="348"/>
  <c r="F191" i="348"/>
  <c r="E191" i="348"/>
  <c r="D191" i="348"/>
  <c r="L190" i="348"/>
  <c r="K190" i="348"/>
  <c r="J190" i="348"/>
  <c r="I190" i="348"/>
  <c r="H190" i="348"/>
  <c r="G190" i="348"/>
  <c r="F190" i="348"/>
  <c r="E190" i="348"/>
  <c r="D190" i="348"/>
  <c r="L189" i="348"/>
  <c r="K189" i="348"/>
  <c r="J189" i="348"/>
  <c r="I189" i="348"/>
  <c r="H189" i="348"/>
  <c r="G189" i="348"/>
  <c r="F189" i="348"/>
  <c r="E189" i="348"/>
  <c r="D189" i="348"/>
  <c r="L188" i="348"/>
  <c r="K188" i="348"/>
  <c r="J188" i="348"/>
  <c r="I188" i="348"/>
  <c r="H188" i="348"/>
  <c r="G188" i="348"/>
  <c r="F188" i="348"/>
  <c r="E188" i="348"/>
  <c r="D188" i="348"/>
  <c r="L187" i="348"/>
  <c r="K187" i="348"/>
  <c r="J187" i="348"/>
  <c r="I187" i="348"/>
  <c r="H187" i="348"/>
  <c r="G187" i="348"/>
  <c r="F187" i="348"/>
  <c r="E187" i="348"/>
  <c r="D187" i="348"/>
  <c r="L186" i="348"/>
  <c r="K186" i="348"/>
  <c r="J186" i="348"/>
  <c r="I186" i="348"/>
  <c r="H186" i="348"/>
  <c r="G186" i="348"/>
  <c r="F186" i="348"/>
  <c r="E186" i="348"/>
  <c r="D186" i="348"/>
  <c r="L185" i="348"/>
  <c r="K185" i="348"/>
  <c r="J185" i="348"/>
  <c r="I185" i="348"/>
  <c r="H185" i="348"/>
  <c r="G185" i="348"/>
  <c r="F185" i="348"/>
  <c r="E185" i="348"/>
  <c r="D185" i="348"/>
  <c r="L184" i="348"/>
  <c r="K184" i="348"/>
  <c r="J184" i="348"/>
  <c r="I184" i="348"/>
  <c r="H184" i="348"/>
  <c r="G184" i="348"/>
  <c r="F184" i="348"/>
  <c r="E184" i="348"/>
  <c r="D184" i="348"/>
  <c r="L183" i="348"/>
  <c r="K183" i="348"/>
  <c r="J183" i="348"/>
  <c r="I183" i="348"/>
  <c r="H183" i="348"/>
  <c r="G183" i="348"/>
  <c r="F183" i="348"/>
  <c r="E183" i="348"/>
  <c r="D183" i="348"/>
  <c r="L182" i="348"/>
  <c r="K182" i="348"/>
  <c r="J182" i="348"/>
  <c r="I182" i="348"/>
  <c r="H182" i="348"/>
  <c r="G182" i="348"/>
  <c r="F182" i="348"/>
  <c r="E182" i="348"/>
  <c r="D182" i="348"/>
  <c r="L181" i="348"/>
  <c r="K181" i="348"/>
  <c r="J181" i="348"/>
  <c r="I181" i="348"/>
  <c r="H181" i="348"/>
  <c r="G181" i="348"/>
  <c r="F181" i="348"/>
  <c r="E181" i="348"/>
  <c r="D181" i="348"/>
  <c r="L180" i="348"/>
  <c r="K180" i="348"/>
  <c r="J180" i="348"/>
  <c r="I180" i="348"/>
  <c r="H180" i="348"/>
  <c r="G180" i="348"/>
  <c r="F180" i="348"/>
  <c r="E180" i="348"/>
  <c r="D180" i="348"/>
  <c r="L179" i="348"/>
  <c r="K179" i="348"/>
  <c r="J179" i="348"/>
  <c r="I179" i="348"/>
  <c r="H179" i="348"/>
  <c r="G179" i="348"/>
  <c r="F179" i="348"/>
  <c r="E179" i="348"/>
  <c r="D179" i="348"/>
  <c r="L178" i="348"/>
  <c r="K178" i="348"/>
  <c r="J178" i="348"/>
  <c r="I178" i="348"/>
  <c r="H178" i="348"/>
  <c r="G178" i="348"/>
  <c r="F178" i="348"/>
  <c r="E178" i="348"/>
  <c r="D178" i="348"/>
  <c r="L177" i="348"/>
  <c r="K177" i="348"/>
  <c r="J177" i="348"/>
  <c r="I177" i="348"/>
  <c r="H177" i="348"/>
  <c r="G177" i="348"/>
  <c r="F177" i="348"/>
  <c r="E177" i="348"/>
  <c r="D177" i="348"/>
  <c r="L176" i="348"/>
  <c r="K176" i="348"/>
  <c r="J176" i="348"/>
  <c r="I176" i="348"/>
  <c r="H176" i="348"/>
  <c r="G176" i="348"/>
  <c r="F176" i="348"/>
  <c r="E176" i="348"/>
  <c r="D176" i="348"/>
  <c r="L175" i="348"/>
  <c r="K175" i="348"/>
  <c r="J175" i="348"/>
  <c r="I175" i="348"/>
  <c r="H175" i="348"/>
  <c r="G175" i="348"/>
  <c r="F175" i="348"/>
  <c r="E175" i="348"/>
  <c r="D175" i="348"/>
  <c r="L174" i="348"/>
  <c r="K174" i="348"/>
  <c r="J174" i="348"/>
  <c r="I174" i="348"/>
  <c r="H174" i="348"/>
  <c r="G174" i="348"/>
  <c r="F174" i="348"/>
  <c r="E174" i="348"/>
  <c r="D174" i="348"/>
  <c r="L173" i="348"/>
  <c r="K173" i="348"/>
  <c r="J173" i="348"/>
  <c r="I173" i="348"/>
  <c r="H173" i="348"/>
  <c r="G173" i="348"/>
  <c r="F173" i="348"/>
  <c r="E173" i="348"/>
  <c r="D173" i="348"/>
  <c r="L172" i="348"/>
  <c r="K172" i="348"/>
  <c r="J172" i="348"/>
  <c r="I172" i="348"/>
  <c r="H172" i="348"/>
  <c r="G172" i="348"/>
  <c r="F172" i="348"/>
  <c r="E172" i="348"/>
  <c r="D172" i="348"/>
  <c r="L171" i="348"/>
  <c r="K171" i="348"/>
  <c r="J171" i="348"/>
  <c r="I171" i="348"/>
  <c r="H171" i="348"/>
  <c r="G171" i="348"/>
  <c r="F171" i="348"/>
  <c r="E171" i="348"/>
  <c r="D171" i="348"/>
  <c r="L170" i="348"/>
  <c r="K170" i="348"/>
  <c r="J170" i="348"/>
  <c r="I170" i="348"/>
  <c r="H170" i="348"/>
  <c r="G170" i="348"/>
  <c r="F170" i="348"/>
  <c r="E170" i="348"/>
  <c r="D170" i="348"/>
  <c r="L169" i="348"/>
  <c r="K169" i="348"/>
  <c r="J169" i="348"/>
  <c r="I169" i="348"/>
  <c r="H169" i="348"/>
  <c r="G169" i="348"/>
  <c r="F169" i="348"/>
  <c r="E169" i="348"/>
  <c r="D169" i="348"/>
  <c r="L168" i="348"/>
  <c r="K168" i="348"/>
  <c r="J168" i="348"/>
  <c r="I168" i="348"/>
  <c r="H168" i="348"/>
  <c r="G168" i="348"/>
  <c r="F168" i="348"/>
  <c r="E168" i="348"/>
  <c r="D168" i="348"/>
  <c r="L167" i="348"/>
  <c r="K167" i="348"/>
  <c r="J167" i="348"/>
  <c r="I167" i="348"/>
  <c r="H167" i="348"/>
  <c r="G167" i="348"/>
  <c r="F167" i="348"/>
  <c r="E167" i="348"/>
  <c r="D167" i="348"/>
  <c r="L166" i="348"/>
  <c r="K166" i="348"/>
  <c r="J166" i="348"/>
  <c r="I166" i="348"/>
  <c r="H166" i="348"/>
  <c r="G166" i="348"/>
  <c r="F166" i="348"/>
  <c r="E166" i="348"/>
  <c r="D166" i="348"/>
  <c r="L165" i="348"/>
  <c r="K165" i="348"/>
  <c r="J165" i="348"/>
  <c r="I165" i="348"/>
  <c r="H165" i="348"/>
  <c r="G165" i="348"/>
  <c r="F165" i="348"/>
  <c r="E165" i="348"/>
  <c r="D165" i="348"/>
  <c r="L164" i="348"/>
  <c r="K164" i="348"/>
  <c r="J164" i="348"/>
  <c r="I164" i="348"/>
  <c r="H164" i="348"/>
  <c r="G164" i="348"/>
  <c r="F164" i="348"/>
  <c r="E164" i="348"/>
  <c r="D164" i="348"/>
  <c r="L163" i="348"/>
  <c r="K163" i="348"/>
  <c r="J163" i="348"/>
  <c r="I163" i="348"/>
  <c r="H163" i="348"/>
  <c r="G163" i="348"/>
  <c r="F163" i="348"/>
  <c r="E163" i="348"/>
  <c r="D163" i="348"/>
  <c r="L162" i="348"/>
  <c r="K162" i="348"/>
  <c r="J162" i="348"/>
  <c r="I162" i="348"/>
  <c r="H162" i="348"/>
  <c r="G162" i="348"/>
  <c r="F162" i="348"/>
  <c r="E162" i="348"/>
  <c r="D162" i="348"/>
  <c r="L161" i="348"/>
  <c r="K161" i="348"/>
  <c r="J161" i="348"/>
  <c r="I161" i="348"/>
  <c r="H161" i="348"/>
  <c r="G161" i="348"/>
  <c r="F161" i="348"/>
  <c r="E161" i="348"/>
  <c r="D161" i="348"/>
  <c r="L160" i="348"/>
  <c r="K160" i="348"/>
  <c r="J160" i="348"/>
  <c r="I160" i="348"/>
  <c r="H160" i="348"/>
  <c r="G160" i="348"/>
  <c r="F160" i="348"/>
  <c r="E160" i="348"/>
  <c r="D160" i="348"/>
  <c r="L159" i="348"/>
  <c r="K159" i="348"/>
  <c r="J159" i="348"/>
  <c r="I159" i="348"/>
  <c r="H159" i="348"/>
  <c r="G159" i="348"/>
  <c r="F159" i="348"/>
  <c r="E159" i="348"/>
  <c r="D159" i="348"/>
  <c r="L158" i="348"/>
  <c r="K158" i="348"/>
  <c r="J158" i="348"/>
  <c r="I158" i="348"/>
  <c r="H158" i="348"/>
  <c r="G158" i="348"/>
  <c r="F158" i="348"/>
  <c r="E158" i="348"/>
  <c r="D158" i="348"/>
  <c r="L157" i="348"/>
  <c r="K157" i="348"/>
  <c r="J157" i="348"/>
  <c r="I157" i="348"/>
  <c r="H157" i="348"/>
  <c r="G157" i="348"/>
  <c r="F157" i="348"/>
  <c r="E157" i="348"/>
  <c r="D157" i="348"/>
  <c r="L156" i="348"/>
  <c r="K156" i="348"/>
  <c r="J156" i="348"/>
  <c r="I156" i="348"/>
  <c r="H156" i="348"/>
  <c r="G156" i="348"/>
  <c r="F156" i="348"/>
  <c r="E156" i="348"/>
  <c r="D156" i="348"/>
  <c r="L155" i="348"/>
  <c r="K155" i="348"/>
  <c r="J155" i="348"/>
  <c r="I155" i="348"/>
  <c r="H155" i="348"/>
  <c r="G155" i="348"/>
  <c r="F155" i="348"/>
  <c r="E155" i="348"/>
  <c r="D155" i="348"/>
  <c r="L154" i="348"/>
  <c r="K154" i="348"/>
  <c r="J154" i="348"/>
  <c r="I154" i="348"/>
  <c r="H154" i="348"/>
  <c r="G154" i="348"/>
  <c r="F154" i="348"/>
  <c r="E154" i="348"/>
  <c r="D154" i="348"/>
  <c r="L153" i="348"/>
  <c r="K153" i="348"/>
  <c r="J153" i="348"/>
  <c r="I153" i="348"/>
  <c r="H153" i="348"/>
  <c r="G153" i="348"/>
  <c r="F153" i="348"/>
  <c r="E153" i="348"/>
  <c r="D153" i="348"/>
  <c r="L152" i="348"/>
  <c r="K152" i="348"/>
  <c r="J152" i="348"/>
  <c r="I152" i="348"/>
  <c r="H152" i="348"/>
  <c r="G152" i="348"/>
  <c r="F152" i="348"/>
  <c r="E152" i="348"/>
  <c r="D152" i="348"/>
  <c r="L151" i="348"/>
  <c r="K151" i="348"/>
  <c r="J151" i="348"/>
  <c r="I151" i="348"/>
  <c r="H151" i="348"/>
  <c r="G151" i="348"/>
  <c r="F151" i="348"/>
  <c r="E151" i="348"/>
  <c r="D151" i="348"/>
  <c r="L150" i="348"/>
  <c r="K150" i="348"/>
  <c r="J150" i="348"/>
  <c r="I150" i="348"/>
  <c r="H150" i="348"/>
  <c r="G150" i="348"/>
  <c r="F150" i="348"/>
  <c r="E150" i="348"/>
  <c r="D150" i="348"/>
  <c r="L149" i="348"/>
  <c r="K149" i="348"/>
  <c r="J149" i="348"/>
  <c r="I149" i="348"/>
  <c r="H149" i="348"/>
  <c r="G149" i="348"/>
  <c r="F149" i="348"/>
  <c r="E149" i="348"/>
  <c r="D149" i="348"/>
  <c r="L148" i="348"/>
  <c r="K148" i="348"/>
  <c r="J148" i="348"/>
  <c r="I148" i="348"/>
  <c r="H148" i="348"/>
  <c r="G148" i="348"/>
  <c r="F148" i="348"/>
  <c r="E148" i="348"/>
  <c r="D148" i="348"/>
  <c r="L147" i="348"/>
  <c r="K147" i="348"/>
  <c r="J147" i="348"/>
  <c r="I147" i="348"/>
  <c r="H147" i="348"/>
  <c r="G147" i="348"/>
  <c r="F147" i="348"/>
  <c r="E147" i="348"/>
  <c r="D147" i="348"/>
  <c r="L146" i="348"/>
  <c r="K146" i="348"/>
  <c r="J146" i="348"/>
  <c r="I146" i="348"/>
  <c r="H146" i="348"/>
  <c r="G146" i="348"/>
  <c r="F146" i="348"/>
  <c r="E146" i="348"/>
  <c r="D146" i="348"/>
  <c r="L145" i="348"/>
  <c r="K145" i="348"/>
  <c r="J145" i="348"/>
  <c r="I145" i="348"/>
  <c r="H145" i="348"/>
  <c r="G145" i="348"/>
  <c r="F145" i="348"/>
  <c r="E145" i="348"/>
  <c r="D145" i="348"/>
  <c r="L144" i="348"/>
  <c r="K144" i="348"/>
  <c r="J144" i="348"/>
  <c r="I144" i="348"/>
  <c r="H144" i="348"/>
  <c r="G144" i="348"/>
  <c r="F144" i="348"/>
  <c r="E144" i="348"/>
  <c r="D144" i="348"/>
  <c r="L143" i="348"/>
  <c r="K143" i="348"/>
  <c r="J143" i="348"/>
  <c r="I143" i="348"/>
  <c r="H143" i="348"/>
  <c r="G143" i="348"/>
  <c r="F143" i="348"/>
  <c r="E143" i="348"/>
  <c r="D143" i="348"/>
  <c r="L142" i="348"/>
  <c r="K142" i="348"/>
  <c r="J142" i="348"/>
  <c r="I142" i="348"/>
  <c r="H142" i="348"/>
  <c r="G142" i="348"/>
  <c r="F142" i="348"/>
  <c r="E142" i="348"/>
  <c r="D142" i="348"/>
  <c r="L141" i="348"/>
  <c r="K141" i="348"/>
  <c r="J141" i="348"/>
  <c r="I141" i="348"/>
  <c r="H141" i="348"/>
  <c r="G141" i="348"/>
  <c r="F141" i="348"/>
  <c r="E141" i="348"/>
  <c r="D141" i="348"/>
  <c r="L140" i="348"/>
  <c r="K140" i="348"/>
  <c r="J140" i="348"/>
  <c r="I140" i="348"/>
  <c r="H140" i="348"/>
  <c r="G140" i="348"/>
  <c r="F140" i="348"/>
  <c r="E140" i="348"/>
  <c r="D140" i="348"/>
  <c r="L139" i="348"/>
  <c r="K139" i="348"/>
  <c r="J139" i="348"/>
  <c r="I139" i="348"/>
  <c r="H139" i="348"/>
  <c r="G139" i="348"/>
  <c r="F139" i="348"/>
  <c r="E139" i="348"/>
  <c r="D139" i="348"/>
  <c r="L138" i="348"/>
  <c r="K138" i="348"/>
  <c r="J138" i="348"/>
  <c r="I138" i="348"/>
  <c r="H138" i="348"/>
  <c r="G138" i="348"/>
  <c r="F138" i="348"/>
  <c r="E138" i="348"/>
  <c r="D138" i="348"/>
  <c r="L137" i="348"/>
  <c r="K137" i="348"/>
  <c r="J137" i="348"/>
  <c r="I137" i="348"/>
  <c r="H137" i="348"/>
  <c r="G137" i="348"/>
  <c r="F137" i="348"/>
  <c r="E137" i="348"/>
  <c r="D137" i="348"/>
  <c r="L136" i="348"/>
  <c r="K136" i="348"/>
  <c r="J136" i="348"/>
  <c r="I136" i="348"/>
  <c r="H136" i="348"/>
  <c r="G136" i="348"/>
  <c r="F136" i="348"/>
  <c r="E136" i="348"/>
  <c r="D136" i="348"/>
  <c r="L135" i="348"/>
  <c r="K135" i="348"/>
  <c r="J135" i="348"/>
  <c r="I135" i="348"/>
  <c r="H135" i="348"/>
  <c r="G135" i="348"/>
  <c r="F135" i="348"/>
  <c r="E135" i="348"/>
  <c r="D135" i="348"/>
  <c r="L134" i="348"/>
  <c r="K134" i="348"/>
  <c r="J134" i="348"/>
  <c r="I134" i="348"/>
  <c r="H134" i="348"/>
  <c r="G134" i="348"/>
  <c r="F134" i="348"/>
  <c r="E134" i="348"/>
  <c r="D134" i="348"/>
  <c r="L133" i="348"/>
  <c r="K133" i="348"/>
  <c r="J133" i="348"/>
  <c r="I133" i="348"/>
  <c r="H133" i="348"/>
  <c r="G133" i="348"/>
  <c r="F133" i="348"/>
  <c r="E133" i="348"/>
  <c r="D133" i="348"/>
  <c r="L132" i="348"/>
  <c r="K132" i="348"/>
  <c r="J132" i="348"/>
  <c r="I132" i="348"/>
  <c r="H132" i="348"/>
  <c r="G132" i="348"/>
  <c r="F132" i="348"/>
  <c r="E132" i="348"/>
  <c r="D132" i="348"/>
  <c r="L131" i="348"/>
  <c r="K131" i="348"/>
  <c r="J131" i="348"/>
  <c r="I131" i="348"/>
  <c r="H131" i="348"/>
  <c r="G131" i="348"/>
  <c r="F131" i="348"/>
  <c r="E131" i="348"/>
  <c r="D131" i="348"/>
  <c r="L130" i="348"/>
  <c r="K130" i="348"/>
  <c r="J130" i="348"/>
  <c r="I130" i="348"/>
  <c r="H130" i="348"/>
  <c r="G130" i="348"/>
  <c r="F130" i="348"/>
  <c r="E130" i="348"/>
  <c r="D130" i="348"/>
  <c r="L129" i="348"/>
  <c r="K129" i="348"/>
  <c r="J129" i="348"/>
  <c r="I129" i="348"/>
  <c r="H129" i="348"/>
  <c r="G129" i="348"/>
  <c r="F129" i="348"/>
  <c r="E129" i="348"/>
  <c r="D129" i="348"/>
  <c r="L128" i="348"/>
  <c r="K128" i="348"/>
  <c r="J128" i="348"/>
  <c r="I128" i="348"/>
  <c r="H128" i="348"/>
  <c r="G128" i="348"/>
  <c r="F128" i="348"/>
  <c r="E128" i="348"/>
  <c r="D128" i="348"/>
  <c r="L127" i="348"/>
  <c r="K127" i="348"/>
  <c r="J127" i="348"/>
  <c r="I127" i="348"/>
  <c r="H127" i="348"/>
  <c r="G127" i="348"/>
  <c r="F127" i="348"/>
  <c r="E127" i="348"/>
  <c r="D127" i="348"/>
  <c r="L126" i="348"/>
  <c r="K126" i="348"/>
  <c r="J126" i="348"/>
  <c r="I126" i="348"/>
  <c r="H126" i="348"/>
  <c r="G126" i="348"/>
  <c r="F126" i="348"/>
  <c r="E126" i="348"/>
  <c r="D126" i="348"/>
  <c r="L125" i="348"/>
  <c r="K125" i="348"/>
  <c r="J125" i="348"/>
  <c r="I125" i="348"/>
  <c r="H125" i="348"/>
  <c r="G125" i="348"/>
  <c r="F125" i="348"/>
  <c r="E125" i="348"/>
  <c r="D125" i="348"/>
  <c r="L124" i="348"/>
  <c r="K124" i="348"/>
  <c r="J124" i="348"/>
  <c r="I124" i="348"/>
  <c r="H124" i="348"/>
  <c r="G124" i="348"/>
  <c r="F124" i="348"/>
  <c r="E124" i="348"/>
  <c r="D124" i="348"/>
  <c r="L123" i="348"/>
  <c r="K123" i="348"/>
  <c r="J123" i="348"/>
  <c r="I123" i="348"/>
  <c r="H123" i="348"/>
  <c r="G123" i="348"/>
  <c r="F123" i="348"/>
  <c r="E123" i="348"/>
  <c r="D123" i="348"/>
  <c r="L122" i="348"/>
  <c r="K122" i="348"/>
  <c r="J122" i="348"/>
  <c r="I122" i="348"/>
  <c r="H122" i="348"/>
  <c r="G122" i="348"/>
  <c r="F122" i="348"/>
  <c r="E122" i="348"/>
  <c r="D122" i="348"/>
  <c r="L121" i="348"/>
  <c r="K121" i="348"/>
  <c r="J121" i="348"/>
  <c r="I121" i="348"/>
  <c r="H121" i="348"/>
  <c r="G121" i="348"/>
  <c r="F121" i="348"/>
  <c r="E121" i="348"/>
  <c r="D121" i="348"/>
  <c r="L120" i="348"/>
  <c r="K120" i="348"/>
  <c r="J120" i="348"/>
  <c r="I120" i="348"/>
  <c r="H120" i="348"/>
  <c r="G120" i="348"/>
  <c r="F120" i="348"/>
  <c r="E120" i="348"/>
  <c r="D120" i="348"/>
  <c r="L119" i="348"/>
  <c r="K119" i="348"/>
  <c r="J119" i="348"/>
  <c r="I119" i="348"/>
  <c r="H119" i="348"/>
  <c r="G119" i="348"/>
  <c r="F119" i="348"/>
  <c r="E119" i="348"/>
  <c r="D119" i="348"/>
  <c r="L118" i="348"/>
  <c r="K118" i="348"/>
  <c r="J118" i="348"/>
  <c r="I118" i="348"/>
  <c r="H118" i="348"/>
  <c r="G118" i="348"/>
  <c r="F118" i="348"/>
  <c r="E118" i="348"/>
  <c r="D118" i="348"/>
  <c r="L117" i="348"/>
  <c r="K117" i="348"/>
  <c r="J117" i="348"/>
  <c r="I117" i="348"/>
  <c r="H117" i="348"/>
  <c r="G117" i="348"/>
  <c r="F117" i="348"/>
  <c r="E117" i="348"/>
  <c r="D117" i="348"/>
  <c r="L116" i="348"/>
  <c r="K116" i="348"/>
  <c r="J116" i="348"/>
  <c r="I116" i="348"/>
  <c r="H116" i="348"/>
  <c r="G116" i="348"/>
  <c r="F116" i="348"/>
  <c r="E116" i="348"/>
  <c r="D116" i="348"/>
  <c r="L115" i="348"/>
  <c r="K115" i="348"/>
  <c r="J115" i="348"/>
  <c r="I115" i="348"/>
  <c r="H115" i="348"/>
  <c r="G115" i="348"/>
  <c r="F115" i="348"/>
  <c r="E115" i="348"/>
  <c r="D115" i="348"/>
  <c r="L114" i="348"/>
  <c r="K114" i="348"/>
  <c r="J114" i="348"/>
  <c r="I114" i="348"/>
  <c r="H114" i="348"/>
  <c r="G114" i="348"/>
  <c r="F114" i="348"/>
  <c r="E114" i="348"/>
  <c r="D114" i="348"/>
  <c r="L113" i="348"/>
  <c r="K113" i="348"/>
  <c r="J113" i="348"/>
  <c r="I113" i="348"/>
  <c r="H113" i="348"/>
  <c r="G113" i="348"/>
  <c r="F113" i="348"/>
  <c r="E113" i="348"/>
  <c r="D113" i="348"/>
  <c r="L112" i="348"/>
  <c r="K112" i="348"/>
  <c r="J112" i="348"/>
  <c r="I112" i="348"/>
  <c r="H112" i="348"/>
  <c r="G112" i="348"/>
  <c r="F112" i="348"/>
  <c r="E112" i="348"/>
  <c r="D112" i="348"/>
  <c r="L111" i="348"/>
  <c r="K111" i="348"/>
  <c r="J111" i="348"/>
  <c r="I111" i="348"/>
  <c r="H111" i="348"/>
  <c r="G111" i="348"/>
  <c r="F111" i="348"/>
  <c r="E111" i="348"/>
  <c r="D111" i="348"/>
  <c r="L110" i="348"/>
  <c r="K110" i="348"/>
  <c r="J110" i="348"/>
  <c r="I110" i="348"/>
  <c r="H110" i="348"/>
  <c r="G110" i="348"/>
  <c r="F110" i="348"/>
  <c r="E110" i="348"/>
  <c r="D110" i="348"/>
  <c r="L109" i="348"/>
  <c r="K109" i="348"/>
  <c r="J109" i="348"/>
  <c r="I109" i="348"/>
  <c r="H109" i="348"/>
  <c r="G109" i="348"/>
  <c r="F109" i="348"/>
  <c r="E109" i="348"/>
  <c r="D109" i="348"/>
  <c r="L108" i="348"/>
  <c r="K108" i="348"/>
  <c r="J108" i="348"/>
  <c r="I108" i="348"/>
  <c r="H108" i="348"/>
  <c r="G108" i="348"/>
  <c r="F108" i="348"/>
  <c r="E108" i="348"/>
  <c r="D108" i="348"/>
  <c r="L107" i="348"/>
  <c r="K107" i="348"/>
  <c r="J107" i="348"/>
  <c r="I107" i="348"/>
  <c r="H107" i="348"/>
  <c r="G107" i="348"/>
  <c r="F107" i="348"/>
  <c r="E107" i="348"/>
  <c r="D107" i="348"/>
  <c r="L106" i="348"/>
  <c r="K106" i="348"/>
  <c r="J106" i="348"/>
  <c r="I106" i="348"/>
  <c r="H106" i="348"/>
  <c r="G106" i="348"/>
  <c r="F106" i="348"/>
  <c r="E106" i="348"/>
  <c r="D106" i="348"/>
  <c r="L105" i="348"/>
  <c r="K105" i="348"/>
  <c r="J105" i="348"/>
  <c r="I105" i="348"/>
  <c r="H105" i="348"/>
  <c r="G105" i="348"/>
  <c r="F105" i="348"/>
  <c r="E105" i="348"/>
  <c r="D105" i="348"/>
  <c r="L104" i="348"/>
  <c r="K104" i="348"/>
  <c r="J104" i="348"/>
  <c r="I104" i="348"/>
  <c r="H104" i="348"/>
  <c r="G104" i="348"/>
  <c r="F104" i="348"/>
  <c r="E104" i="348"/>
  <c r="D104" i="348"/>
  <c r="L103" i="348"/>
  <c r="K103" i="348"/>
  <c r="J103" i="348"/>
  <c r="I103" i="348"/>
  <c r="H103" i="348"/>
  <c r="G103" i="348"/>
  <c r="F103" i="348"/>
  <c r="E103" i="348"/>
  <c r="D103" i="348"/>
  <c r="L102" i="348"/>
  <c r="K102" i="348"/>
  <c r="J102" i="348"/>
  <c r="I102" i="348"/>
  <c r="H102" i="348"/>
  <c r="G102" i="348"/>
  <c r="F102" i="348"/>
  <c r="E102" i="348"/>
  <c r="D102" i="348"/>
  <c r="L101" i="348"/>
  <c r="K101" i="348"/>
  <c r="J101" i="348"/>
  <c r="I101" i="348"/>
  <c r="H101" i="348"/>
  <c r="G101" i="348"/>
  <c r="F101" i="348"/>
  <c r="E101" i="348"/>
  <c r="D101" i="348"/>
  <c r="L100" i="348"/>
  <c r="K100" i="348"/>
  <c r="J100" i="348"/>
  <c r="I100" i="348"/>
  <c r="H100" i="348"/>
  <c r="G100" i="348"/>
  <c r="F100" i="348"/>
  <c r="E100" i="348"/>
  <c r="D100" i="348"/>
  <c r="L99" i="348"/>
  <c r="K99" i="348"/>
  <c r="J99" i="348"/>
  <c r="I99" i="348"/>
  <c r="H99" i="348"/>
  <c r="G99" i="348"/>
  <c r="F99" i="348"/>
  <c r="E99" i="348"/>
  <c r="D99" i="348"/>
  <c r="L98" i="348"/>
  <c r="K98" i="348"/>
  <c r="J98" i="348"/>
  <c r="I98" i="348"/>
  <c r="H98" i="348"/>
  <c r="G98" i="348"/>
  <c r="F98" i="348"/>
  <c r="E98" i="348"/>
  <c r="D98" i="348"/>
  <c r="L97" i="348"/>
  <c r="K97" i="348"/>
  <c r="J97" i="348"/>
  <c r="I97" i="348"/>
  <c r="H97" i="348"/>
  <c r="G97" i="348"/>
  <c r="F97" i="348"/>
  <c r="E97" i="348"/>
  <c r="D97" i="348"/>
  <c r="L96" i="348"/>
  <c r="K96" i="348"/>
  <c r="J96" i="348"/>
  <c r="I96" i="348"/>
  <c r="H96" i="348"/>
  <c r="G96" i="348"/>
  <c r="F96" i="348"/>
  <c r="E96" i="348"/>
  <c r="D96" i="348"/>
  <c r="L95" i="348"/>
  <c r="K95" i="348"/>
  <c r="J95" i="348"/>
  <c r="I95" i="348"/>
  <c r="H95" i="348"/>
  <c r="G95" i="348"/>
  <c r="F95" i="348"/>
  <c r="E95" i="348"/>
  <c r="D95" i="348"/>
  <c r="L94" i="348"/>
  <c r="K94" i="348"/>
  <c r="J94" i="348"/>
  <c r="I94" i="348"/>
  <c r="H94" i="348"/>
  <c r="G94" i="348"/>
  <c r="F94" i="348"/>
  <c r="E94" i="348"/>
  <c r="D94" i="348"/>
  <c r="L93" i="348"/>
  <c r="K93" i="348"/>
  <c r="J93" i="348"/>
  <c r="I93" i="348"/>
  <c r="H93" i="348"/>
  <c r="G93" i="348"/>
  <c r="F93" i="348"/>
  <c r="E93" i="348"/>
  <c r="D93" i="348"/>
  <c r="L92" i="348"/>
  <c r="K92" i="348"/>
  <c r="J92" i="348"/>
  <c r="I92" i="348"/>
  <c r="H92" i="348"/>
  <c r="G92" i="348"/>
  <c r="F92" i="348"/>
  <c r="E92" i="348"/>
  <c r="D92" i="348"/>
  <c r="L91" i="348"/>
  <c r="K91" i="348"/>
  <c r="J91" i="348"/>
  <c r="I91" i="348"/>
  <c r="H91" i="348"/>
  <c r="G91" i="348"/>
  <c r="F91" i="348"/>
  <c r="E91" i="348"/>
  <c r="D91" i="348"/>
  <c r="L90" i="348"/>
  <c r="K90" i="348"/>
  <c r="J90" i="348"/>
  <c r="I90" i="348"/>
  <c r="H90" i="348"/>
  <c r="G90" i="348"/>
  <c r="F90" i="348"/>
  <c r="E90" i="348"/>
  <c r="D90" i="348"/>
  <c r="L89" i="348"/>
  <c r="K89" i="348"/>
  <c r="J89" i="348"/>
  <c r="I89" i="348"/>
  <c r="H89" i="348"/>
  <c r="G89" i="348"/>
  <c r="F89" i="348"/>
  <c r="E89" i="348"/>
  <c r="D89" i="348"/>
  <c r="L88" i="348"/>
  <c r="K88" i="348"/>
  <c r="J88" i="348"/>
  <c r="I88" i="348"/>
  <c r="H88" i="348"/>
  <c r="G88" i="348"/>
  <c r="F88" i="348"/>
  <c r="E88" i="348"/>
  <c r="D88" i="348"/>
  <c r="L87" i="348"/>
  <c r="K87" i="348"/>
  <c r="J87" i="348"/>
  <c r="I87" i="348"/>
  <c r="H87" i="348"/>
  <c r="G87" i="348"/>
  <c r="F87" i="348"/>
  <c r="E87" i="348"/>
  <c r="D87" i="348"/>
  <c r="L86" i="348"/>
  <c r="K86" i="348"/>
  <c r="J86" i="348"/>
  <c r="I86" i="348"/>
  <c r="H86" i="348"/>
  <c r="G86" i="348"/>
  <c r="F86" i="348"/>
  <c r="E86" i="348"/>
  <c r="D86" i="348"/>
  <c r="L85" i="348"/>
  <c r="K85" i="348"/>
  <c r="J85" i="348"/>
  <c r="I85" i="348"/>
  <c r="H85" i="348"/>
  <c r="G85" i="348"/>
  <c r="F85" i="348"/>
  <c r="E85" i="348"/>
  <c r="D85" i="348"/>
  <c r="L84" i="348"/>
  <c r="K84" i="348"/>
  <c r="J84" i="348"/>
  <c r="I84" i="348"/>
  <c r="H84" i="348"/>
  <c r="G84" i="348"/>
  <c r="F84" i="348"/>
  <c r="E84" i="348"/>
  <c r="D84" i="348"/>
  <c r="L83" i="348"/>
  <c r="K83" i="348"/>
  <c r="J83" i="348"/>
  <c r="I83" i="348"/>
  <c r="H83" i="348"/>
  <c r="G83" i="348"/>
  <c r="F83" i="348"/>
  <c r="E83" i="348"/>
  <c r="D83" i="348"/>
  <c r="L82" i="348"/>
  <c r="K82" i="348"/>
  <c r="J82" i="348"/>
  <c r="I82" i="348"/>
  <c r="H82" i="348"/>
  <c r="G82" i="348"/>
  <c r="F82" i="348"/>
  <c r="E82" i="348"/>
  <c r="D82" i="348"/>
  <c r="L81" i="348"/>
  <c r="K81" i="348"/>
  <c r="J81" i="348"/>
  <c r="I81" i="348"/>
  <c r="H81" i="348"/>
  <c r="G81" i="348"/>
  <c r="F81" i="348"/>
  <c r="E81" i="348"/>
  <c r="D81" i="348"/>
  <c r="L80" i="348"/>
  <c r="K80" i="348"/>
  <c r="J80" i="348"/>
  <c r="I80" i="348"/>
  <c r="H80" i="348"/>
  <c r="G80" i="348"/>
  <c r="F80" i="348"/>
  <c r="E80" i="348"/>
  <c r="D80" i="348"/>
  <c r="L79" i="348"/>
  <c r="K79" i="348"/>
  <c r="J79" i="348"/>
  <c r="I79" i="348"/>
  <c r="H79" i="348"/>
  <c r="G79" i="348"/>
  <c r="F79" i="348"/>
  <c r="E79" i="348"/>
  <c r="D79" i="348"/>
  <c r="L78" i="348"/>
  <c r="K78" i="348"/>
  <c r="J78" i="348"/>
  <c r="I78" i="348"/>
  <c r="H78" i="348"/>
  <c r="G78" i="348"/>
  <c r="F78" i="348"/>
  <c r="E78" i="348"/>
  <c r="D78" i="348"/>
  <c r="L77" i="348"/>
  <c r="K77" i="348"/>
  <c r="J77" i="348"/>
  <c r="I77" i="348"/>
  <c r="H77" i="348"/>
  <c r="G77" i="348"/>
  <c r="F77" i="348"/>
  <c r="E77" i="348"/>
  <c r="D77" i="348"/>
  <c r="L76" i="348"/>
  <c r="K76" i="348"/>
  <c r="J76" i="348"/>
  <c r="I76" i="348"/>
  <c r="H76" i="348"/>
  <c r="G76" i="348"/>
  <c r="F76" i="348"/>
  <c r="E76" i="348"/>
  <c r="D76" i="348"/>
  <c r="L75" i="348"/>
  <c r="K75" i="348"/>
  <c r="J75" i="348"/>
  <c r="I75" i="348"/>
  <c r="H75" i="348"/>
  <c r="G75" i="348"/>
  <c r="F75" i="348"/>
  <c r="E75" i="348"/>
  <c r="D75" i="348"/>
  <c r="L74" i="348"/>
  <c r="K74" i="348"/>
  <c r="J74" i="348"/>
  <c r="I74" i="348"/>
  <c r="H74" i="348"/>
  <c r="G74" i="348"/>
  <c r="F74" i="348"/>
  <c r="E74" i="348"/>
  <c r="D74" i="348"/>
  <c r="L73" i="348"/>
  <c r="K73" i="348"/>
  <c r="J73" i="348"/>
  <c r="I73" i="348"/>
  <c r="H73" i="348"/>
  <c r="G73" i="348"/>
  <c r="F73" i="348"/>
  <c r="E73" i="348"/>
  <c r="D73" i="348"/>
  <c r="L72" i="348"/>
  <c r="K72" i="348"/>
  <c r="J72" i="348"/>
  <c r="I72" i="348"/>
  <c r="H72" i="348"/>
  <c r="G72" i="348"/>
  <c r="F72" i="348"/>
  <c r="E72" i="348"/>
  <c r="D72" i="348"/>
  <c r="L71" i="348"/>
  <c r="K71" i="348"/>
  <c r="J71" i="348"/>
  <c r="I71" i="348"/>
  <c r="H71" i="348"/>
  <c r="G71" i="348"/>
  <c r="F71" i="348"/>
  <c r="E71" i="348"/>
  <c r="D71" i="348"/>
  <c r="L70" i="348"/>
  <c r="K70" i="348"/>
  <c r="J70" i="348"/>
  <c r="I70" i="348"/>
  <c r="H70" i="348"/>
  <c r="G70" i="348"/>
  <c r="F70" i="348"/>
  <c r="E70" i="348"/>
  <c r="D70" i="348"/>
  <c r="L69" i="348"/>
  <c r="K69" i="348"/>
  <c r="J69" i="348"/>
  <c r="I69" i="348"/>
  <c r="H69" i="348"/>
  <c r="G69" i="348"/>
  <c r="F69" i="348"/>
  <c r="E69" i="348"/>
  <c r="D69" i="348"/>
  <c r="L68" i="348"/>
  <c r="K68" i="348"/>
  <c r="J68" i="348"/>
  <c r="I68" i="348"/>
  <c r="H68" i="348"/>
  <c r="G68" i="348"/>
  <c r="F68" i="348"/>
  <c r="E68" i="348"/>
  <c r="D68" i="348"/>
  <c r="L67" i="348"/>
  <c r="K67" i="348"/>
  <c r="J67" i="348"/>
  <c r="I67" i="348"/>
  <c r="H67" i="348"/>
  <c r="G67" i="348"/>
  <c r="F67" i="348"/>
  <c r="E67" i="348"/>
  <c r="D67" i="348"/>
  <c r="L66" i="348"/>
  <c r="K66" i="348"/>
  <c r="J66" i="348"/>
  <c r="I66" i="348"/>
  <c r="H66" i="348"/>
  <c r="G66" i="348"/>
  <c r="F66" i="348"/>
  <c r="E66" i="348"/>
  <c r="D66" i="348"/>
  <c r="L65" i="348"/>
  <c r="K65" i="348"/>
  <c r="J65" i="348"/>
  <c r="I65" i="348"/>
  <c r="H65" i="348"/>
  <c r="G65" i="348"/>
  <c r="F65" i="348"/>
  <c r="E65" i="348"/>
  <c r="D65" i="348"/>
  <c r="L64" i="348"/>
  <c r="K64" i="348"/>
  <c r="J64" i="348"/>
  <c r="I64" i="348"/>
  <c r="H64" i="348"/>
  <c r="G64" i="348"/>
  <c r="F64" i="348"/>
  <c r="E64" i="348"/>
  <c r="D64" i="348"/>
  <c r="L63" i="348"/>
  <c r="K63" i="348"/>
  <c r="J63" i="348"/>
  <c r="I63" i="348"/>
  <c r="H63" i="348"/>
  <c r="G63" i="348"/>
  <c r="F63" i="348"/>
  <c r="E63" i="348"/>
  <c r="D63" i="348"/>
  <c r="L62" i="348"/>
  <c r="K62" i="348"/>
  <c r="J62" i="348"/>
  <c r="I62" i="348"/>
  <c r="H62" i="348"/>
  <c r="G62" i="348"/>
  <c r="F62" i="348"/>
  <c r="E62" i="348"/>
  <c r="D62" i="348"/>
  <c r="L61" i="348"/>
  <c r="K61" i="348"/>
  <c r="J61" i="348"/>
  <c r="I61" i="348"/>
  <c r="H61" i="348"/>
  <c r="G61" i="348"/>
  <c r="F61" i="348"/>
  <c r="E61" i="348"/>
  <c r="D61" i="348"/>
  <c r="L60" i="348"/>
  <c r="K60" i="348"/>
  <c r="J60" i="348"/>
  <c r="I60" i="348"/>
  <c r="H60" i="348"/>
  <c r="G60" i="348"/>
  <c r="F60" i="348"/>
  <c r="E60" i="348"/>
  <c r="D60" i="348"/>
  <c r="L59" i="348"/>
  <c r="K59" i="348"/>
  <c r="J59" i="348"/>
  <c r="I59" i="348"/>
  <c r="H59" i="348"/>
  <c r="G59" i="348"/>
  <c r="F59" i="348"/>
  <c r="E59" i="348"/>
  <c r="D59" i="348"/>
  <c r="L58" i="348"/>
  <c r="K58" i="348"/>
  <c r="J58" i="348"/>
  <c r="I58" i="348"/>
  <c r="H58" i="348"/>
  <c r="G58" i="348"/>
  <c r="F58" i="348"/>
  <c r="E58" i="348"/>
  <c r="D58" i="348"/>
  <c r="L57" i="348"/>
  <c r="K57" i="348"/>
  <c r="J57" i="348"/>
  <c r="I57" i="348"/>
  <c r="H57" i="348"/>
  <c r="G57" i="348"/>
  <c r="F57" i="348"/>
  <c r="E57" i="348"/>
  <c r="D57" i="348"/>
  <c r="L56" i="348"/>
  <c r="K56" i="348"/>
  <c r="J56" i="348"/>
  <c r="I56" i="348"/>
  <c r="H56" i="348"/>
  <c r="G56" i="348"/>
  <c r="F56" i="348"/>
  <c r="E56" i="348"/>
  <c r="D56" i="348"/>
  <c r="L55" i="348"/>
  <c r="K55" i="348"/>
  <c r="J55" i="348"/>
  <c r="I55" i="348"/>
  <c r="H55" i="348"/>
  <c r="G55" i="348"/>
  <c r="F55" i="348"/>
  <c r="E55" i="348"/>
  <c r="D55" i="348"/>
  <c r="L54" i="348"/>
  <c r="K54" i="348"/>
  <c r="J54" i="348"/>
  <c r="I54" i="348"/>
  <c r="H54" i="348"/>
  <c r="G54" i="348"/>
  <c r="F54" i="348"/>
  <c r="E54" i="348"/>
  <c r="D54" i="348"/>
  <c r="L53" i="348"/>
  <c r="K53" i="348"/>
  <c r="J53" i="348"/>
  <c r="I53" i="348"/>
  <c r="H53" i="348"/>
  <c r="G53" i="348"/>
  <c r="F53" i="348"/>
  <c r="E53" i="348"/>
  <c r="D53" i="348"/>
  <c r="L52" i="348"/>
  <c r="K52" i="348"/>
  <c r="J52" i="348"/>
  <c r="I52" i="348"/>
  <c r="H52" i="348"/>
  <c r="G52" i="348"/>
  <c r="F52" i="348"/>
  <c r="E52" i="348"/>
  <c r="D52" i="348"/>
  <c r="L51" i="348"/>
  <c r="K51" i="348"/>
  <c r="J51" i="348"/>
  <c r="I51" i="348"/>
  <c r="H51" i="348"/>
  <c r="G51" i="348"/>
  <c r="F51" i="348"/>
  <c r="E51" i="348"/>
  <c r="D51" i="348"/>
  <c r="L50" i="348"/>
  <c r="K50" i="348"/>
  <c r="J50" i="348"/>
  <c r="I50" i="348"/>
  <c r="H50" i="348"/>
  <c r="G50" i="348"/>
  <c r="F50" i="348"/>
  <c r="E50" i="348"/>
  <c r="D50" i="348"/>
  <c r="L49" i="348"/>
  <c r="K49" i="348"/>
  <c r="J49" i="348"/>
  <c r="I49" i="348"/>
  <c r="H49" i="348"/>
  <c r="G49" i="348"/>
  <c r="F49" i="348"/>
  <c r="E49" i="348"/>
  <c r="D49" i="348"/>
  <c r="L48" i="348"/>
  <c r="K48" i="348"/>
  <c r="J48" i="348"/>
  <c r="I48" i="348"/>
  <c r="H48" i="348"/>
  <c r="G48" i="348"/>
  <c r="F48" i="348"/>
  <c r="E48" i="348"/>
  <c r="D48" i="348"/>
  <c r="L47" i="348"/>
  <c r="K47" i="348"/>
  <c r="J47" i="348"/>
  <c r="I47" i="348"/>
  <c r="H47" i="348"/>
  <c r="G47" i="348"/>
  <c r="F47" i="348"/>
  <c r="E47" i="348"/>
  <c r="D47" i="348"/>
  <c r="L46" i="348"/>
  <c r="K46" i="348"/>
  <c r="J46" i="348"/>
  <c r="I46" i="348"/>
  <c r="H46" i="348"/>
  <c r="G46" i="348"/>
  <c r="F46" i="348"/>
  <c r="E46" i="348"/>
  <c r="D46" i="348"/>
  <c r="L45" i="348"/>
  <c r="K45" i="348"/>
  <c r="J45" i="348"/>
  <c r="I45" i="348"/>
  <c r="H45" i="348"/>
  <c r="G45" i="348"/>
  <c r="F45" i="348"/>
  <c r="E45" i="348"/>
  <c r="D45" i="348"/>
  <c r="L44" i="348"/>
  <c r="K44" i="348"/>
  <c r="J44" i="348"/>
  <c r="I44" i="348"/>
  <c r="H44" i="348"/>
  <c r="G44" i="348"/>
  <c r="F44" i="348"/>
  <c r="E44" i="348"/>
  <c r="D44" i="348"/>
  <c r="L43" i="348"/>
  <c r="K43" i="348"/>
  <c r="J43" i="348"/>
  <c r="I43" i="348"/>
  <c r="H43" i="348"/>
  <c r="G43" i="348"/>
  <c r="F43" i="348"/>
  <c r="E43" i="348"/>
  <c r="D43" i="348"/>
  <c r="L42" i="348"/>
  <c r="K42" i="348"/>
  <c r="J42" i="348"/>
  <c r="I42" i="348"/>
  <c r="H42" i="348"/>
  <c r="G42" i="348"/>
  <c r="F42" i="348"/>
  <c r="E42" i="348"/>
  <c r="D42" i="348"/>
  <c r="L41" i="348"/>
  <c r="K41" i="348"/>
  <c r="J41" i="348"/>
  <c r="I41" i="348"/>
  <c r="H41" i="348"/>
  <c r="G41" i="348"/>
  <c r="F41" i="348"/>
  <c r="E41" i="348"/>
  <c r="D41" i="348"/>
  <c r="L40" i="348"/>
  <c r="K40" i="348"/>
  <c r="J40" i="348"/>
  <c r="I40" i="348"/>
  <c r="H40" i="348"/>
  <c r="G40" i="348"/>
  <c r="F40" i="348"/>
  <c r="E40" i="348"/>
  <c r="D40" i="348"/>
  <c r="L39" i="348"/>
  <c r="K39" i="348"/>
  <c r="J39" i="348"/>
  <c r="I39" i="348"/>
  <c r="H39" i="348"/>
  <c r="G39" i="348"/>
  <c r="F39" i="348"/>
  <c r="E39" i="348"/>
  <c r="D39" i="348"/>
  <c r="L38" i="348"/>
  <c r="K38" i="348"/>
  <c r="J38" i="348"/>
  <c r="I38" i="348"/>
  <c r="H38" i="348"/>
  <c r="G38" i="348"/>
  <c r="F38" i="348"/>
  <c r="E38" i="348"/>
  <c r="D38" i="348"/>
  <c r="L37" i="348"/>
  <c r="K37" i="348"/>
  <c r="J37" i="348"/>
  <c r="I37" i="348"/>
  <c r="H37" i="348"/>
  <c r="G37" i="348"/>
  <c r="F37" i="348"/>
  <c r="E37" i="348"/>
  <c r="D37" i="348"/>
  <c r="L36" i="348"/>
  <c r="K36" i="348"/>
  <c r="J36" i="348"/>
  <c r="I36" i="348"/>
  <c r="H36" i="348"/>
  <c r="G36" i="348"/>
  <c r="F36" i="348"/>
  <c r="E36" i="348"/>
  <c r="D36" i="348"/>
  <c r="L35" i="348"/>
  <c r="K35" i="348"/>
  <c r="J35" i="348"/>
  <c r="I35" i="348"/>
  <c r="H35" i="348"/>
  <c r="G35" i="348"/>
  <c r="F35" i="348"/>
  <c r="E35" i="348"/>
  <c r="D35" i="348"/>
  <c r="L34" i="348"/>
  <c r="K34" i="348"/>
  <c r="J34" i="348"/>
  <c r="I34" i="348"/>
  <c r="H34" i="348"/>
  <c r="G34" i="348"/>
  <c r="F34" i="348"/>
  <c r="E34" i="348"/>
  <c r="D34" i="348"/>
  <c r="L33" i="348"/>
  <c r="K33" i="348"/>
  <c r="J33" i="348"/>
  <c r="I33" i="348"/>
  <c r="H33" i="348"/>
  <c r="G33" i="348"/>
  <c r="F33" i="348"/>
  <c r="E33" i="348"/>
  <c r="D33" i="348"/>
  <c r="L32" i="348"/>
  <c r="K32" i="348"/>
  <c r="J32" i="348"/>
  <c r="I32" i="348"/>
  <c r="H32" i="348"/>
  <c r="G32" i="348"/>
  <c r="F32" i="348"/>
  <c r="E32" i="348"/>
  <c r="D32" i="348"/>
  <c r="L31" i="348"/>
  <c r="K31" i="348"/>
  <c r="J31" i="348"/>
  <c r="I31" i="348"/>
  <c r="H31" i="348"/>
  <c r="G31" i="348"/>
  <c r="F31" i="348"/>
  <c r="E31" i="348"/>
  <c r="D31" i="348"/>
  <c r="L30" i="348"/>
  <c r="K30" i="348"/>
  <c r="J30" i="348"/>
  <c r="I30" i="348"/>
  <c r="H30" i="348"/>
  <c r="G30" i="348"/>
  <c r="F30" i="348"/>
  <c r="E30" i="348"/>
  <c r="D30" i="348"/>
  <c r="L29" i="348"/>
  <c r="K29" i="348"/>
  <c r="J29" i="348"/>
  <c r="I29" i="348"/>
  <c r="H29" i="348"/>
  <c r="G29" i="348"/>
  <c r="F29" i="348"/>
  <c r="E29" i="348"/>
  <c r="D29" i="348"/>
  <c r="L28" i="348"/>
  <c r="K28" i="348"/>
  <c r="J28" i="348"/>
  <c r="I28" i="348"/>
  <c r="H28" i="348"/>
  <c r="G28" i="348"/>
  <c r="F28" i="348"/>
  <c r="E28" i="348"/>
  <c r="D28" i="348"/>
  <c r="L27" i="348"/>
  <c r="K27" i="348"/>
  <c r="J27" i="348"/>
  <c r="I27" i="348"/>
  <c r="H27" i="348"/>
  <c r="G27" i="348"/>
  <c r="F27" i="348"/>
  <c r="E27" i="348"/>
  <c r="D27" i="348"/>
  <c r="L26" i="348"/>
  <c r="K26" i="348"/>
  <c r="J26" i="348"/>
  <c r="I26" i="348"/>
  <c r="H26" i="348"/>
  <c r="G26" i="348"/>
  <c r="F26" i="348"/>
  <c r="E26" i="348"/>
  <c r="D26" i="348"/>
  <c r="L25" i="348"/>
  <c r="K25" i="348"/>
  <c r="J25" i="348"/>
  <c r="I25" i="348"/>
  <c r="H25" i="348"/>
  <c r="G25" i="348"/>
  <c r="F25" i="348"/>
  <c r="E25" i="348"/>
  <c r="D25" i="348"/>
  <c r="L24" i="348"/>
  <c r="K24" i="348"/>
  <c r="J24" i="348"/>
  <c r="I24" i="348"/>
  <c r="H24" i="348"/>
  <c r="G24" i="348"/>
  <c r="F24" i="348"/>
  <c r="E24" i="348"/>
  <c r="D24" i="348"/>
  <c r="L23" i="348"/>
  <c r="K23" i="348"/>
  <c r="J23" i="348"/>
  <c r="I23" i="348"/>
  <c r="H23" i="348"/>
  <c r="G23" i="348"/>
  <c r="F23" i="348"/>
  <c r="E23" i="348"/>
  <c r="D23" i="348"/>
  <c r="L22" i="348"/>
  <c r="K22" i="348"/>
  <c r="J22" i="348"/>
  <c r="I22" i="348"/>
  <c r="H22" i="348"/>
  <c r="G22" i="348"/>
  <c r="F22" i="348"/>
  <c r="E22" i="348"/>
  <c r="D22" i="348"/>
  <c r="L21" i="348"/>
  <c r="K21" i="348"/>
  <c r="J21" i="348"/>
  <c r="I21" i="348"/>
  <c r="H21" i="348"/>
  <c r="G21" i="348"/>
  <c r="F21" i="348"/>
  <c r="E21" i="348"/>
  <c r="D21" i="348"/>
  <c r="L20" i="348"/>
  <c r="K20" i="348"/>
  <c r="J20" i="348"/>
  <c r="I20" i="348"/>
  <c r="H20" i="348"/>
  <c r="G20" i="348"/>
  <c r="F20" i="348"/>
  <c r="E20" i="348"/>
  <c r="D20" i="348"/>
  <c r="L19" i="348"/>
  <c r="K19" i="348"/>
  <c r="J19" i="348"/>
  <c r="I19" i="348"/>
  <c r="H19" i="348"/>
  <c r="G19" i="348"/>
  <c r="F19" i="348"/>
  <c r="E19" i="348"/>
  <c r="D19" i="348"/>
  <c r="L18" i="348"/>
  <c r="K18" i="348"/>
  <c r="J18" i="348"/>
  <c r="I18" i="348"/>
  <c r="H18" i="348"/>
  <c r="G18" i="348"/>
  <c r="F18" i="348"/>
  <c r="E18" i="348"/>
  <c r="D18" i="348"/>
  <c r="L17" i="348"/>
  <c r="K17" i="348"/>
  <c r="J17" i="348"/>
  <c r="I17" i="348"/>
  <c r="H17" i="348"/>
  <c r="G17" i="348"/>
  <c r="F17" i="348"/>
  <c r="E17" i="348"/>
  <c r="D17" i="348"/>
  <c r="L16" i="348"/>
  <c r="K16" i="348"/>
  <c r="J16" i="348"/>
  <c r="I16" i="348"/>
  <c r="H16" i="348"/>
  <c r="G16" i="348"/>
  <c r="F16" i="348"/>
  <c r="E16" i="348"/>
  <c r="D16" i="348"/>
  <c r="L15" i="348"/>
  <c r="K15" i="348"/>
  <c r="J15" i="348"/>
  <c r="I15" i="348"/>
  <c r="H15" i="348"/>
  <c r="G15" i="348"/>
  <c r="F15" i="348"/>
  <c r="E15" i="348"/>
  <c r="D15" i="348"/>
  <c r="L14" i="348"/>
  <c r="K14" i="348"/>
  <c r="J14" i="348"/>
  <c r="I14" i="348"/>
  <c r="H14" i="348"/>
  <c r="G14" i="348"/>
  <c r="F14" i="348"/>
  <c r="E14" i="348"/>
  <c r="D14" i="348"/>
  <c r="L13" i="348"/>
  <c r="K13" i="348"/>
  <c r="J13" i="348"/>
  <c r="I13" i="348"/>
  <c r="H13" i="348"/>
  <c r="G13" i="348"/>
  <c r="F13" i="348"/>
  <c r="E13" i="348"/>
  <c r="D13" i="348"/>
  <c r="L12" i="348"/>
  <c r="K12" i="348"/>
  <c r="J12" i="348"/>
  <c r="I12" i="348"/>
  <c r="H12" i="348"/>
  <c r="G12" i="348"/>
  <c r="F12" i="348"/>
  <c r="E12" i="348"/>
  <c r="D12" i="348"/>
  <c r="L11" i="348"/>
  <c r="K11" i="348"/>
  <c r="J11" i="348"/>
  <c r="I11" i="348"/>
  <c r="H11" i="348"/>
  <c r="G11" i="348"/>
  <c r="F11" i="348"/>
  <c r="E11" i="348"/>
  <c r="D11" i="348"/>
  <c r="I32" i="160" l="1"/>
  <c r="I33" i="160"/>
  <c r="I95" i="160"/>
  <c r="FO84" i="100"/>
  <c r="FP84" i="100"/>
  <c r="FQ84" i="100"/>
  <c r="FR84" i="100"/>
  <c r="FS84" i="100"/>
  <c r="FT84" i="100"/>
  <c r="FU84" i="100"/>
  <c r="FV84" i="100"/>
  <c r="FW84" i="100"/>
  <c r="FY84" i="100" s="1"/>
  <c r="GB84" i="100"/>
  <c r="GC84" i="100"/>
  <c r="FO85" i="100"/>
  <c r="FY85" i="100" s="1"/>
  <c r="FP85" i="100"/>
  <c r="FQ85" i="100"/>
  <c r="FR85" i="100"/>
  <c r="FS85" i="100"/>
  <c r="FT85" i="100"/>
  <c r="FU85" i="100"/>
  <c r="FV85" i="100"/>
  <c r="FW85" i="100"/>
  <c r="GB85" i="100"/>
  <c r="GC85" i="100"/>
  <c r="FO86" i="100"/>
  <c r="FP86" i="100"/>
  <c r="FQ86" i="100"/>
  <c r="FY86" i="100" s="1"/>
  <c r="FR86" i="100"/>
  <c r="FS86" i="100"/>
  <c r="FT86" i="100"/>
  <c r="FU86" i="100"/>
  <c r="FV86" i="100"/>
  <c r="FW86" i="100"/>
  <c r="GB86" i="100"/>
  <c r="GC86" i="100"/>
  <c r="GD86" i="100"/>
  <c r="FO87" i="100"/>
  <c r="FP87" i="100"/>
  <c r="FQ87" i="100"/>
  <c r="FR87" i="100"/>
  <c r="FS87" i="100"/>
  <c r="FY87" i="100" s="1"/>
  <c r="FT87" i="100"/>
  <c r="FU87" i="100"/>
  <c r="FV87" i="100"/>
  <c r="FW87" i="100"/>
  <c r="GD87" i="100" s="1"/>
  <c r="GB87" i="100"/>
  <c r="GC87" i="100"/>
  <c r="FO88" i="100"/>
  <c r="FP88" i="100"/>
  <c r="FQ88" i="100"/>
  <c r="FR88" i="100"/>
  <c r="FS88" i="100"/>
  <c r="FT88" i="100"/>
  <c r="FU88" i="100"/>
  <c r="FV88" i="100"/>
  <c r="FW88" i="100"/>
  <c r="GB88" i="100"/>
  <c r="GC88" i="100"/>
  <c r="FO89" i="100"/>
  <c r="FP89" i="100"/>
  <c r="FQ89" i="100"/>
  <c r="FR89" i="100"/>
  <c r="FS89" i="100"/>
  <c r="FT89" i="100"/>
  <c r="FU89" i="100"/>
  <c r="FV89" i="100"/>
  <c r="FW89" i="100"/>
  <c r="GB89" i="100"/>
  <c r="GC89" i="100"/>
  <c r="FO90" i="100"/>
  <c r="FP90" i="100"/>
  <c r="FQ90" i="100"/>
  <c r="FR90" i="100"/>
  <c r="FS90" i="100"/>
  <c r="FT90" i="100"/>
  <c r="FU90" i="100"/>
  <c r="FV90" i="100"/>
  <c r="FW90" i="100"/>
  <c r="GB90" i="100"/>
  <c r="GC90" i="100"/>
  <c r="FO91" i="100"/>
  <c r="FP91" i="100"/>
  <c r="FQ91" i="100"/>
  <c r="FR91" i="100"/>
  <c r="FS91" i="100"/>
  <c r="FT91" i="100"/>
  <c r="FU91" i="100"/>
  <c r="FV91" i="100"/>
  <c r="FW91" i="100"/>
  <c r="GB91" i="100"/>
  <c r="GC91" i="100"/>
  <c r="FO92" i="100"/>
  <c r="FP92" i="100"/>
  <c r="FQ92" i="100"/>
  <c r="FR92" i="100"/>
  <c r="FS92" i="100"/>
  <c r="FT92" i="100"/>
  <c r="FU92" i="100"/>
  <c r="FV92" i="100"/>
  <c r="FW92" i="100"/>
  <c r="FY92" i="100" s="1"/>
  <c r="GB92" i="100"/>
  <c r="GC92" i="100"/>
  <c r="FO93" i="100"/>
  <c r="FY93" i="100" s="1"/>
  <c r="FP93" i="100"/>
  <c r="FQ93" i="100"/>
  <c r="FR93" i="100"/>
  <c r="FS93" i="100"/>
  <c r="FT93" i="100"/>
  <c r="FU93" i="100"/>
  <c r="FV93" i="100"/>
  <c r="FW93" i="100"/>
  <c r="GB93" i="100"/>
  <c r="GC93" i="100"/>
  <c r="FO94" i="100"/>
  <c r="FP94" i="100"/>
  <c r="FQ94" i="100"/>
  <c r="FY94" i="100" s="1"/>
  <c r="FR94" i="100"/>
  <c r="FS94" i="100"/>
  <c r="FT94" i="100"/>
  <c r="FU94" i="100"/>
  <c r="FV94" i="100"/>
  <c r="FW94" i="100"/>
  <c r="GB94" i="100"/>
  <c r="GC94" i="100"/>
  <c r="GD94" i="100"/>
  <c r="FO95" i="100"/>
  <c r="FP95" i="100"/>
  <c r="FQ95" i="100"/>
  <c r="FR95" i="100"/>
  <c r="FS95" i="100"/>
  <c r="FY95" i="100" s="1"/>
  <c r="FT95" i="100"/>
  <c r="FU95" i="100"/>
  <c r="FV95" i="100"/>
  <c r="FW95" i="100"/>
  <c r="GD95" i="100" s="1"/>
  <c r="GB95" i="100"/>
  <c r="GC95" i="100"/>
  <c r="FO96" i="100"/>
  <c r="FP96" i="100"/>
  <c r="FQ96" i="100"/>
  <c r="FR96" i="100"/>
  <c r="FS96" i="100"/>
  <c r="FT96" i="100"/>
  <c r="FU96" i="100"/>
  <c r="FV96" i="100"/>
  <c r="FW96" i="100"/>
  <c r="GB96" i="100"/>
  <c r="GC96" i="100"/>
  <c r="FO97" i="100"/>
  <c r="FP97" i="100"/>
  <c r="FQ97" i="100"/>
  <c r="FR97" i="100"/>
  <c r="FS97" i="100"/>
  <c r="FT97" i="100"/>
  <c r="FU97" i="100"/>
  <c r="FV97" i="100"/>
  <c r="FW97" i="100"/>
  <c r="GB97" i="100"/>
  <c r="GC97" i="100"/>
  <c r="FO98" i="100"/>
  <c r="FP98" i="100"/>
  <c r="FQ98" i="100"/>
  <c r="FR98" i="100"/>
  <c r="FS98" i="100"/>
  <c r="FT98" i="100"/>
  <c r="FU98" i="100"/>
  <c r="FV98" i="100"/>
  <c r="FW98" i="100"/>
  <c r="GB98" i="100"/>
  <c r="GC98" i="100"/>
  <c r="FO99" i="100"/>
  <c r="FP99" i="100"/>
  <c r="FQ99" i="100"/>
  <c r="FR99" i="100"/>
  <c r="FS99" i="100"/>
  <c r="FT99" i="100"/>
  <c r="FU99" i="100"/>
  <c r="FV99" i="100"/>
  <c r="FW99" i="100"/>
  <c r="GB99" i="100"/>
  <c r="GC99" i="100"/>
  <c r="FO100" i="100"/>
  <c r="FY100" i="100" s="1"/>
  <c r="FP100" i="100"/>
  <c r="FQ100" i="100"/>
  <c r="FR100" i="100"/>
  <c r="FS100" i="100"/>
  <c r="FT100" i="100"/>
  <c r="FU100" i="100"/>
  <c r="FV100" i="100"/>
  <c r="FW100" i="100"/>
  <c r="FO101" i="100"/>
  <c r="FP101" i="100"/>
  <c r="FQ101" i="100"/>
  <c r="FR101" i="100"/>
  <c r="FS101" i="100"/>
  <c r="FT101" i="100"/>
  <c r="FU101" i="100"/>
  <c r="FV101" i="100"/>
  <c r="FW101" i="100"/>
  <c r="FY101" i="100" s="1"/>
  <c r="GB101" i="100"/>
  <c r="GC101" i="100"/>
  <c r="FO102" i="100"/>
  <c r="FP102" i="100"/>
  <c r="FQ102" i="100"/>
  <c r="FR102" i="100"/>
  <c r="FS102" i="100"/>
  <c r="FT102" i="100"/>
  <c r="FU102" i="100"/>
  <c r="FV102" i="100"/>
  <c r="FY102" i="100" s="1"/>
  <c r="FW102" i="100"/>
  <c r="GB102" i="100"/>
  <c r="GC102" i="100"/>
  <c r="GD102" i="100"/>
  <c r="FO103" i="100"/>
  <c r="FP103" i="100"/>
  <c r="FQ103" i="100"/>
  <c r="FR103" i="100"/>
  <c r="FS103" i="100"/>
  <c r="FT103" i="100"/>
  <c r="FU103" i="100"/>
  <c r="FV103" i="100"/>
  <c r="FW103" i="100"/>
  <c r="GB103" i="100"/>
  <c r="GC103" i="100"/>
  <c r="FO104" i="100"/>
  <c r="FP104" i="100"/>
  <c r="FQ104" i="100"/>
  <c r="FR104" i="100"/>
  <c r="FS104" i="100"/>
  <c r="FT104" i="100"/>
  <c r="FU104" i="100"/>
  <c r="FV104" i="100"/>
  <c r="FW104" i="100"/>
  <c r="GB104" i="100"/>
  <c r="GC104" i="100"/>
  <c r="FO105" i="100"/>
  <c r="FP105" i="100"/>
  <c r="FQ105" i="100"/>
  <c r="FR105" i="100"/>
  <c r="FS105" i="100"/>
  <c r="FT105" i="100"/>
  <c r="FU105" i="100"/>
  <c r="FV105" i="100"/>
  <c r="FW105" i="100"/>
  <c r="GB105" i="100"/>
  <c r="GC105" i="100"/>
  <c r="FO106" i="100"/>
  <c r="FP106" i="100"/>
  <c r="FQ106" i="100"/>
  <c r="FR106" i="100"/>
  <c r="FS106" i="100"/>
  <c r="FT106" i="100"/>
  <c r="FU106" i="100"/>
  <c r="FV106" i="100"/>
  <c r="FW106" i="100"/>
  <c r="GB106" i="100"/>
  <c r="GC106" i="100"/>
  <c r="FO107" i="100"/>
  <c r="FP107" i="100"/>
  <c r="FQ107" i="100"/>
  <c r="FR107" i="100"/>
  <c r="FS107" i="100"/>
  <c r="FT107" i="100"/>
  <c r="FU107" i="100"/>
  <c r="FV107" i="100"/>
  <c r="FW107" i="100"/>
  <c r="FY107" i="100"/>
  <c r="GB107" i="100"/>
  <c r="GC107" i="100"/>
  <c r="FO108" i="100"/>
  <c r="FP108" i="100"/>
  <c r="FQ108" i="100"/>
  <c r="FR108" i="100"/>
  <c r="FY108" i="100" s="1"/>
  <c r="FS108" i="100"/>
  <c r="FT108" i="100"/>
  <c r="FU108" i="100"/>
  <c r="FV108" i="100"/>
  <c r="FW108" i="100"/>
  <c r="GD108" i="100" s="1"/>
  <c r="GB108" i="100"/>
  <c r="GC108" i="100"/>
  <c r="FO109" i="100"/>
  <c r="FP109" i="100"/>
  <c r="FQ109" i="100"/>
  <c r="FR109" i="100"/>
  <c r="FS109" i="100"/>
  <c r="FT109" i="100"/>
  <c r="FU109" i="100"/>
  <c r="FV109" i="100"/>
  <c r="FW109" i="100"/>
  <c r="FY109" i="100" s="1"/>
  <c r="GB109" i="100"/>
  <c r="GC109" i="100"/>
  <c r="FO110" i="100"/>
  <c r="FP110" i="100"/>
  <c r="FQ110" i="100"/>
  <c r="FR110" i="100"/>
  <c r="FS110" i="100"/>
  <c r="FT110" i="100"/>
  <c r="FY110" i="100" s="1"/>
  <c r="FU110" i="100"/>
  <c r="FV110" i="100"/>
  <c r="FW110" i="100"/>
  <c r="GB110" i="100"/>
  <c r="GC110" i="100"/>
  <c r="GD110" i="100"/>
  <c r="FO111" i="100"/>
  <c r="FP111" i="100"/>
  <c r="FQ111" i="100"/>
  <c r="FR111" i="100"/>
  <c r="FS111" i="100"/>
  <c r="FT111" i="100"/>
  <c r="FU111" i="100"/>
  <c r="FV111" i="100"/>
  <c r="FW111" i="100"/>
  <c r="GB111" i="100"/>
  <c r="GC111" i="100"/>
  <c r="FO112" i="100"/>
  <c r="FP112" i="100"/>
  <c r="FQ112" i="100"/>
  <c r="FR112" i="100"/>
  <c r="FS112" i="100"/>
  <c r="FT112" i="100"/>
  <c r="FU112" i="100"/>
  <c r="FV112" i="100"/>
  <c r="FW112" i="100"/>
  <c r="GB112" i="100"/>
  <c r="GC112" i="100"/>
  <c r="FO113" i="100"/>
  <c r="FP113" i="100"/>
  <c r="FQ113" i="100"/>
  <c r="FR113" i="100"/>
  <c r="FS113" i="100"/>
  <c r="FT113" i="100"/>
  <c r="FU113" i="100"/>
  <c r="FV113" i="100"/>
  <c r="FW113" i="100"/>
  <c r="GB113" i="100"/>
  <c r="GC113" i="100"/>
  <c r="FO114" i="100"/>
  <c r="FP114" i="100"/>
  <c r="FQ114" i="100"/>
  <c r="FR114" i="100"/>
  <c r="FS114" i="100"/>
  <c r="FT114" i="100"/>
  <c r="FU114" i="100"/>
  <c r="FV114" i="100"/>
  <c r="FW114" i="100"/>
  <c r="GB114" i="100"/>
  <c r="GC114" i="100"/>
  <c r="FO115" i="100"/>
  <c r="FP115" i="100"/>
  <c r="FQ115" i="100"/>
  <c r="FR115" i="100"/>
  <c r="FS115" i="100"/>
  <c r="FT115" i="100"/>
  <c r="FU115" i="100"/>
  <c r="FV115" i="100"/>
  <c r="FW115" i="100"/>
  <c r="FY115" i="100"/>
  <c r="GB115" i="100"/>
  <c r="GC115" i="100"/>
  <c r="FO116" i="100"/>
  <c r="FP116" i="100"/>
  <c r="FQ116" i="100"/>
  <c r="FR116" i="100"/>
  <c r="FY116" i="100" s="1"/>
  <c r="FS116" i="100"/>
  <c r="FT116" i="100"/>
  <c r="FU116" i="100"/>
  <c r="FV116" i="100"/>
  <c r="FW116" i="100"/>
  <c r="GD116" i="100" s="1"/>
  <c r="GB116" i="100"/>
  <c r="GC116" i="100"/>
  <c r="FO117" i="100"/>
  <c r="FY117" i="100" s="1"/>
  <c r="FP117" i="100"/>
  <c r="FQ117" i="100"/>
  <c r="FR117" i="100"/>
  <c r="FS117" i="100"/>
  <c r="FT117" i="100"/>
  <c r="FU117" i="100"/>
  <c r="FV117" i="100"/>
  <c r="FW117" i="100"/>
  <c r="GB117" i="100"/>
  <c r="GC117" i="100"/>
  <c r="FN100" i="100"/>
  <c r="FW128" i="100"/>
  <c r="FV128" i="100"/>
  <c r="FU128" i="100"/>
  <c r="FT128" i="100"/>
  <c r="FS128" i="100"/>
  <c r="FR128" i="100"/>
  <c r="FQ128" i="100"/>
  <c r="FP128" i="100"/>
  <c r="FO128" i="100"/>
  <c r="I115" i="160"/>
  <c r="FZ117" i="100"/>
  <c r="FZ128" i="100"/>
  <c r="FZ115" i="100"/>
  <c r="FZ116" i="100"/>
  <c r="GE84" i="100" l="1"/>
  <c r="GE87" i="100"/>
  <c r="GE86" i="100"/>
  <c r="GE93" i="100"/>
  <c r="GE110" i="100"/>
  <c r="GE101" i="100"/>
  <c r="GE92" i="100"/>
  <c r="GE95" i="100"/>
  <c r="GE117" i="100"/>
  <c r="GE108" i="100"/>
  <c r="GE102" i="100"/>
  <c r="GE116" i="100"/>
  <c r="GE94" i="100"/>
  <c r="GE109" i="100"/>
  <c r="GE85" i="100"/>
  <c r="GD117" i="100"/>
  <c r="GD109" i="100"/>
  <c r="GD101" i="100"/>
  <c r="GD96" i="100"/>
  <c r="GD88" i="100"/>
  <c r="GD111" i="100"/>
  <c r="GD103" i="100"/>
  <c r="GD97" i="100"/>
  <c r="GD89" i="100"/>
  <c r="GD112" i="100"/>
  <c r="GD104" i="100"/>
  <c r="FY96" i="100"/>
  <c r="FY88" i="100"/>
  <c r="FY111" i="100"/>
  <c r="FY103" i="100"/>
  <c r="GD98" i="100"/>
  <c r="GD90" i="100"/>
  <c r="GD113" i="100"/>
  <c r="GD105" i="100"/>
  <c r="FY97" i="100"/>
  <c r="FY89" i="100"/>
  <c r="GD128" i="100"/>
  <c r="FY112" i="100"/>
  <c r="FY104" i="100"/>
  <c r="GD99" i="100"/>
  <c r="GD91" i="100"/>
  <c r="GD114" i="100"/>
  <c r="GD106" i="100"/>
  <c r="FY98" i="100"/>
  <c r="FY90" i="100"/>
  <c r="GE115" i="100"/>
  <c r="FY113" i="100"/>
  <c r="GE107" i="100"/>
  <c r="FY105" i="100"/>
  <c r="GD92" i="100"/>
  <c r="GD84" i="100"/>
  <c r="GD115" i="100"/>
  <c r="GD107" i="100"/>
  <c r="FY99" i="100"/>
  <c r="FY91" i="100"/>
  <c r="FY114" i="100"/>
  <c r="FY106" i="100"/>
  <c r="GD100" i="100"/>
  <c r="GD93" i="100"/>
  <c r="GD85" i="100"/>
  <c r="GB128" i="100"/>
  <c r="FY128" i="100"/>
  <c r="FW134" i="100"/>
  <c r="FV134" i="100"/>
  <c r="FU134" i="100"/>
  <c r="FT134" i="100"/>
  <c r="FS134" i="100"/>
  <c r="FR134" i="100"/>
  <c r="FQ134" i="100"/>
  <c r="FP134" i="100"/>
  <c r="FO134" i="100"/>
  <c r="GE113" i="100" l="1"/>
  <c r="GE90" i="100"/>
  <c r="GE99" i="100"/>
  <c r="GE96" i="100"/>
  <c r="GE105" i="100"/>
  <c r="GE111" i="100"/>
  <c r="GE114" i="100"/>
  <c r="GE88" i="100"/>
  <c r="GE112" i="100"/>
  <c r="GE103" i="100"/>
  <c r="GE97" i="100"/>
  <c r="GE91" i="100"/>
  <c r="GE106" i="100"/>
  <c r="GE98" i="100"/>
  <c r="GE89" i="100"/>
  <c r="GE104" i="100"/>
  <c r="GD134" i="100"/>
  <c r="FY134" i="100"/>
  <c r="GF115" i="100"/>
  <c r="GF102" i="100"/>
  <c r="GF94" i="100"/>
  <c r="GF92" i="100"/>
  <c r="GF108" i="100"/>
  <c r="GF107" i="100"/>
  <c r="GF116" i="100"/>
  <c r="GF86" i="100"/>
  <c r="GF84" i="100"/>
  <c r="GF93" i="100"/>
  <c r="GF87" i="100"/>
  <c r="GF95" i="100"/>
  <c r="GF117" i="100"/>
  <c r="GF101" i="100"/>
  <c r="GF110" i="100"/>
  <c r="GF85" i="100"/>
  <c r="GF109" i="100"/>
  <c r="FW133" i="100" l="1"/>
  <c r="FV133" i="100"/>
  <c r="FU133" i="100"/>
  <c r="FT133" i="100"/>
  <c r="FS133" i="100"/>
  <c r="FR133" i="100"/>
  <c r="FQ133" i="100"/>
  <c r="FP133" i="100"/>
  <c r="FO133" i="100"/>
  <c r="FN133" i="100"/>
  <c r="FW132" i="100"/>
  <c r="FV132" i="100"/>
  <c r="FU132" i="100"/>
  <c r="FT132" i="100"/>
  <c r="FS132" i="100"/>
  <c r="FR132" i="100"/>
  <c r="FQ132" i="100"/>
  <c r="FP132" i="100"/>
  <c r="FO132" i="100"/>
  <c r="FN132" i="100"/>
  <c r="FW131" i="100"/>
  <c r="FV131" i="100"/>
  <c r="FU131" i="100"/>
  <c r="FT131" i="100"/>
  <c r="FS131" i="100"/>
  <c r="FR131" i="100"/>
  <c r="FQ131" i="100"/>
  <c r="FP131" i="100"/>
  <c r="FO131" i="100"/>
  <c r="FN131" i="100"/>
  <c r="GC127" i="100"/>
  <c r="GB127" i="100"/>
  <c r="FW127" i="100"/>
  <c r="FV127" i="100"/>
  <c r="FU127" i="100"/>
  <c r="FT127" i="100"/>
  <c r="FS127" i="100"/>
  <c r="FR127" i="100"/>
  <c r="FQ127" i="100"/>
  <c r="FP127" i="100"/>
  <c r="FO127" i="100"/>
  <c r="FN32" i="100"/>
  <c r="I113" i="160"/>
  <c r="I114" i="160"/>
  <c r="GF98" i="100"/>
  <c r="GF88" i="100"/>
  <c r="GF114" i="100"/>
  <c r="GF97" i="100"/>
  <c r="GF113" i="100"/>
  <c r="GF111" i="100"/>
  <c r="GF89" i="100"/>
  <c r="GF96" i="100"/>
  <c r="GF105" i="100"/>
  <c r="GF104" i="100"/>
  <c r="GF90" i="100"/>
  <c r="GF99" i="100"/>
  <c r="GF112" i="100"/>
  <c r="GF103" i="100"/>
  <c r="GF91" i="100"/>
  <c r="GF106" i="100"/>
  <c r="FZ127" i="100"/>
  <c r="FY131" i="100" l="1"/>
  <c r="GD127" i="100"/>
  <c r="GD133" i="100"/>
  <c r="GD132" i="100"/>
  <c r="FY133" i="100"/>
  <c r="FY132" i="100"/>
  <c r="GD131" i="100"/>
  <c r="FY127" i="100"/>
  <c r="GE127" i="100" l="1"/>
  <c r="F78" i="262"/>
  <c r="J78" i="262" s="1"/>
  <c r="M78" i="262"/>
  <c r="T78" i="262"/>
  <c r="AA78" i="262"/>
  <c r="AH78" i="262"/>
  <c r="F79" i="262"/>
  <c r="J79" i="262" s="1"/>
  <c r="M79" i="262"/>
  <c r="T79" i="262"/>
  <c r="AA79" i="262"/>
  <c r="AH79" i="262"/>
  <c r="F80" i="262"/>
  <c r="J80" i="262" s="1"/>
  <c r="M80" i="262"/>
  <c r="T80" i="262"/>
  <c r="AA80" i="262"/>
  <c r="AH80" i="262"/>
  <c r="F81" i="262"/>
  <c r="J81" i="262" s="1"/>
  <c r="M81" i="262"/>
  <c r="T81" i="262"/>
  <c r="AA81" i="262"/>
  <c r="AH81" i="262"/>
  <c r="F82" i="262"/>
  <c r="J82" i="262" s="1"/>
  <c r="M82" i="262"/>
  <c r="T82" i="262"/>
  <c r="AA82" i="262"/>
  <c r="AH82" i="262"/>
  <c r="F83" i="262"/>
  <c r="J83" i="262" s="1"/>
  <c r="M83" i="262"/>
  <c r="T83" i="262"/>
  <c r="AA83" i="262"/>
  <c r="AH83" i="262"/>
  <c r="F84" i="262"/>
  <c r="J84" i="262" s="1"/>
  <c r="M84" i="262"/>
  <c r="T84" i="262"/>
  <c r="AA84" i="262"/>
  <c r="AH84" i="262"/>
  <c r="F85" i="262"/>
  <c r="J85" i="262" s="1"/>
  <c r="M85" i="262"/>
  <c r="T85" i="262"/>
  <c r="AA85" i="262"/>
  <c r="AH85" i="262"/>
  <c r="F86" i="262"/>
  <c r="J86" i="262" s="1"/>
  <c r="M86" i="262"/>
  <c r="T86" i="262"/>
  <c r="AA86" i="262"/>
  <c r="AH86" i="262"/>
  <c r="F87" i="262"/>
  <c r="J87" i="262" s="1"/>
  <c r="M87" i="262"/>
  <c r="T87" i="262"/>
  <c r="AA87" i="262"/>
  <c r="AH87" i="262"/>
  <c r="F88" i="262"/>
  <c r="J88" i="262" s="1"/>
  <c r="M88" i="262"/>
  <c r="T88" i="262"/>
  <c r="AA88" i="262"/>
  <c r="AH88" i="262"/>
  <c r="F89" i="262"/>
  <c r="J89" i="262" s="1"/>
  <c r="M89" i="262"/>
  <c r="T89" i="262"/>
  <c r="AA89" i="262"/>
  <c r="AH89" i="262"/>
  <c r="F90" i="262"/>
  <c r="J90" i="262" s="1"/>
  <c r="M90" i="262"/>
  <c r="T90" i="262"/>
  <c r="AA90" i="262"/>
  <c r="AH90" i="262"/>
  <c r="F91" i="262"/>
  <c r="J91" i="262" s="1"/>
  <c r="M91" i="262"/>
  <c r="T91" i="262"/>
  <c r="AA91" i="262"/>
  <c r="AH91" i="262"/>
  <c r="F92" i="262"/>
  <c r="J92" i="262" s="1"/>
  <c r="M92" i="262"/>
  <c r="T92" i="262"/>
  <c r="AA92" i="262"/>
  <c r="AH92" i="262"/>
  <c r="F93" i="262"/>
  <c r="J93" i="262" s="1"/>
  <c r="M93" i="262"/>
  <c r="T93" i="262"/>
  <c r="AA93" i="262"/>
  <c r="AH93" i="262"/>
  <c r="F94" i="262"/>
  <c r="J94" i="262" s="1"/>
  <c r="M94" i="262"/>
  <c r="T94" i="262"/>
  <c r="AA94" i="262"/>
  <c r="AH94" i="262"/>
  <c r="F95" i="262"/>
  <c r="J95" i="262" s="1"/>
  <c r="M95" i="262"/>
  <c r="T95" i="262"/>
  <c r="AA95" i="262"/>
  <c r="AH95" i="262"/>
  <c r="F96" i="262"/>
  <c r="J96" i="262" s="1"/>
  <c r="M96" i="262"/>
  <c r="T96" i="262"/>
  <c r="AA96" i="262"/>
  <c r="AH96" i="262"/>
  <c r="F97" i="262"/>
  <c r="J97" i="262" s="1"/>
  <c r="M97" i="262"/>
  <c r="T97" i="262"/>
  <c r="AA97" i="262"/>
  <c r="AH97" i="262"/>
  <c r="F98" i="262"/>
  <c r="J98" i="262" s="1"/>
  <c r="M98" i="262"/>
  <c r="T98" i="262"/>
  <c r="AA98" i="262"/>
  <c r="AH98" i="262"/>
  <c r="F99" i="262"/>
  <c r="J99" i="262" s="1"/>
  <c r="M99" i="262"/>
  <c r="T99" i="262"/>
  <c r="AA99" i="262"/>
  <c r="AH99" i="262"/>
  <c r="F100" i="262"/>
  <c r="J100" i="262" s="1"/>
  <c r="M100" i="262"/>
  <c r="T100" i="262"/>
  <c r="AA100" i="262"/>
  <c r="AH100" i="262"/>
  <c r="F101" i="262"/>
  <c r="J101" i="262" s="1"/>
  <c r="M101" i="262"/>
  <c r="T101" i="262"/>
  <c r="AA101" i="262"/>
  <c r="AH101" i="262"/>
  <c r="F102" i="262"/>
  <c r="J102" i="262" s="1"/>
  <c r="M102" i="262"/>
  <c r="T102" i="262"/>
  <c r="AA102" i="262"/>
  <c r="AH102" i="262"/>
  <c r="F103" i="262"/>
  <c r="J103" i="262" s="1"/>
  <c r="M103" i="262"/>
  <c r="T103" i="262"/>
  <c r="AA103" i="262"/>
  <c r="AH103" i="262"/>
  <c r="F104" i="262"/>
  <c r="J104" i="262" s="1"/>
  <c r="M104" i="262"/>
  <c r="T104" i="262"/>
  <c r="AA104" i="262"/>
  <c r="AH104" i="262"/>
  <c r="F105" i="262"/>
  <c r="J105" i="262" s="1"/>
  <c r="M105" i="262"/>
  <c r="T105" i="262"/>
  <c r="AA105" i="262"/>
  <c r="AH105" i="262"/>
  <c r="F106" i="262"/>
  <c r="J106" i="262" s="1"/>
  <c r="M106" i="262"/>
  <c r="T106" i="262"/>
  <c r="AA106" i="262"/>
  <c r="AH106" i="262"/>
  <c r="F107" i="262"/>
  <c r="J107" i="262" s="1"/>
  <c r="M107" i="262"/>
  <c r="T107" i="262"/>
  <c r="AA107" i="262"/>
  <c r="AH107" i="262"/>
  <c r="F108" i="262"/>
  <c r="J108" i="262" s="1"/>
  <c r="M108" i="262"/>
  <c r="T108" i="262"/>
  <c r="AA108" i="262"/>
  <c r="AH108" i="262"/>
  <c r="F109" i="262"/>
  <c r="J109" i="262" s="1"/>
  <c r="M109" i="262"/>
  <c r="T109" i="262"/>
  <c r="AA109" i="262"/>
  <c r="AH109" i="262"/>
  <c r="F110" i="262"/>
  <c r="J110" i="262" s="1"/>
  <c r="M110" i="262"/>
  <c r="T110" i="262"/>
  <c r="AA110" i="262"/>
  <c r="AH110" i="262"/>
  <c r="F111" i="262"/>
  <c r="J111" i="262" s="1"/>
  <c r="M111" i="262"/>
  <c r="T111" i="262"/>
  <c r="AA111" i="262"/>
  <c r="AH111" i="262"/>
  <c r="F112" i="262"/>
  <c r="J112" i="262" s="1"/>
  <c r="M112" i="262"/>
  <c r="T112" i="262"/>
  <c r="AA112" i="262"/>
  <c r="AH112" i="262"/>
  <c r="F113" i="262"/>
  <c r="J113" i="262" s="1"/>
  <c r="M113" i="262"/>
  <c r="T113" i="262"/>
  <c r="AA113" i="262"/>
  <c r="AH113" i="262"/>
  <c r="F114" i="262"/>
  <c r="J114" i="262" s="1"/>
  <c r="M114" i="262"/>
  <c r="T114" i="262"/>
  <c r="AA114" i="262"/>
  <c r="AH114" i="262"/>
  <c r="F115" i="262"/>
  <c r="J115" i="262" s="1"/>
  <c r="M115" i="262"/>
  <c r="T115" i="262"/>
  <c r="AA115" i="262"/>
  <c r="AH115" i="262"/>
  <c r="F116" i="262"/>
  <c r="J116" i="262" s="1"/>
  <c r="M116" i="262"/>
  <c r="T116" i="262"/>
  <c r="AA116" i="262"/>
  <c r="AH116" i="262"/>
  <c r="F117" i="262"/>
  <c r="J117" i="262" s="1"/>
  <c r="M117" i="262"/>
  <c r="T117" i="262"/>
  <c r="AA117" i="262"/>
  <c r="AH117" i="262"/>
  <c r="F118" i="262"/>
  <c r="J118" i="262" s="1"/>
  <c r="M118" i="262"/>
  <c r="T118" i="262"/>
  <c r="AA118" i="262"/>
  <c r="AH118" i="262"/>
  <c r="F119" i="262"/>
  <c r="J119" i="262" s="1"/>
  <c r="M119" i="262"/>
  <c r="T119" i="262"/>
  <c r="AA119" i="262"/>
  <c r="AH119" i="262"/>
  <c r="F120" i="262"/>
  <c r="J120" i="262" s="1"/>
  <c r="M120" i="262"/>
  <c r="T120" i="262"/>
  <c r="AA120" i="262"/>
  <c r="AH120" i="262"/>
  <c r="F121" i="262"/>
  <c r="J121" i="262" s="1"/>
  <c r="M121" i="262"/>
  <c r="T121" i="262"/>
  <c r="AA121" i="262"/>
  <c r="AH121" i="262"/>
  <c r="F122" i="262"/>
  <c r="J122" i="262" s="1"/>
  <c r="M122" i="262"/>
  <c r="T122" i="262"/>
  <c r="AA122" i="262"/>
  <c r="AH122" i="262"/>
  <c r="F123" i="262"/>
  <c r="J123" i="262" s="1"/>
  <c r="M123" i="262"/>
  <c r="T123" i="262"/>
  <c r="AA123" i="262"/>
  <c r="AH123" i="262"/>
  <c r="F124" i="262"/>
  <c r="J124" i="262" s="1"/>
  <c r="M124" i="262"/>
  <c r="T124" i="262"/>
  <c r="AA124" i="262"/>
  <c r="AH124" i="262"/>
  <c r="F125" i="262"/>
  <c r="J125" i="262" s="1"/>
  <c r="M125" i="262"/>
  <c r="T125" i="262"/>
  <c r="AA125" i="262"/>
  <c r="AH125" i="262"/>
  <c r="F126" i="262"/>
  <c r="J126" i="262" s="1"/>
  <c r="M126" i="262"/>
  <c r="T126" i="262"/>
  <c r="AA126" i="262"/>
  <c r="AH126" i="262"/>
  <c r="F127" i="262"/>
  <c r="J127" i="262" s="1"/>
  <c r="M127" i="262"/>
  <c r="T127" i="262"/>
  <c r="AA127" i="262"/>
  <c r="AH127" i="262"/>
  <c r="F128" i="262"/>
  <c r="J128" i="262" s="1"/>
  <c r="M128" i="262"/>
  <c r="T128" i="262"/>
  <c r="AA128" i="262"/>
  <c r="AH128" i="262"/>
  <c r="F129" i="262"/>
  <c r="J129" i="262" s="1"/>
  <c r="M129" i="262"/>
  <c r="T129" i="262"/>
  <c r="AA129" i="262"/>
  <c r="AH129" i="262"/>
  <c r="F130" i="262"/>
  <c r="J130" i="262" s="1"/>
  <c r="M130" i="262"/>
  <c r="T130" i="262"/>
  <c r="AA130" i="262"/>
  <c r="AH130" i="262"/>
  <c r="F131" i="262"/>
  <c r="J131" i="262" s="1"/>
  <c r="M131" i="262"/>
  <c r="T131" i="262"/>
  <c r="AA131" i="262"/>
  <c r="AH131" i="262"/>
  <c r="F132" i="262"/>
  <c r="J132" i="262" s="1"/>
  <c r="M132" i="262"/>
  <c r="T132" i="262"/>
  <c r="AA132" i="262"/>
  <c r="AH132" i="262"/>
  <c r="F133" i="262"/>
  <c r="J133" i="262" s="1"/>
  <c r="M133" i="262"/>
  <c r="T133" i="262"/>
  <c r="AA133" i="262"/>
  <c r="AH133" i="262"/>
  <c r="F134" i="262"/>
  <c r="J134" i="262" s="1"/>
  <c r="M134" i="262"/>
  <c r="T134" i="262"/>
  <c r="AA134" i="262"/>
  <c r="AH134" i="262"/>
  <c r="F135" i="262"/>
  <c r="J135" i="262" s="1"/>
  <c r="M135" i="262"/>
  <c r="T135" i="262"/>
  <c r="AA135" i="262"/>
  <c r="AH135" i="262"/>
  <c r="F136" i="262"/>
  <c r="J136" i="262" s="1"/>
  <c r="M136" i="262"/>
  <c r="T136" i="262"/>
  <c r="AA136" i="262"/>
  <c r="AH136" i="262"/>
  <c r="F137" i="262"/>
  <c r="J137" i="262" s="1"/>
  <c r="M137" i="262"/>
  <c r="T137" i="262"/>
  <c r="AA137" i="262"/>
  <c r="AH137" i="262"/>
  <c r="F138" i="262"/>
  <c r="J138" i="262" s="1"/>
  <c r="M138" i="262"/>
  <c r="T138" i="262"/>
  <c r="AA138" i="262"/>
  <c r="AH138" i="262"/>
  <c r="F139" i="262"/>
  <c r="J139" i="262" s="1"/>
  <c r="M139" i="262"/>
  <c r="T139" i="262"/>
  <c r="AA139" i="262"/>
  <c r="AH139" i="262"/>
  <c r="F140" i="262"/>
  <c r="J140" i="262" s="1"/>
  <c r="M140" i="262"/>
  <c r="T140" i="262"/>
  <c r="AA140" i="262"/>
  <c r="AH140" i="262"/>
  <c r="F141" i="262"/>
  <c r="J141" i="262" s="1"/>
  <c r="M141" i="262"/>
  <c r="T141" i="262"/>
  <c r="AA141" i="262"/>
  <c r="AH141" i="262"/>
  <c r="F142" i="262"/>
  <c r="J142" i="262" s="1"/>
  <c r="M142" i="262"/>
  <c r="T142" i="262"/>
  <c r="AA142" i="262"/>
  <c r="AH142" i="262"/>
  <c r="F143" i="262"/>
  <c r="J143" i="262" s="1"/>
  <c r="M143" i="262"/>
  <c r="T143" i="262"/>
  <c r="AA143" i="262"/>
  <c r="AH143" i="262"/>
  <c r="F144" i="262"/>
  <c r="J144" i="262" s="1"/>
  <c r="M144" i="262"/>
  <c r="T144" i="262"/>
  <c r="AA144" i="262"/>
  <c r="AH144" i="262"/>
  <c r="F145" i="262"/>
  <c r="J145" i="262" s="1"/>
  <c r="M145" i="262"/>
  <c r="T145" i="262"/>
  <c r="AA145" i="262"/>
  <c r="AH145" i="262"/>
  <c r="F146" i="262"/>
  <c r="J146" i="262" s="1"/>
  <c r="M146" i="262"/>
  <c r="T146" i="262"/>
  <c r="AA146" i="262"/>
  <c r="AH146" i="262"/>
  <c r="F147" i="262"/>
  <c r="J147" i="262" s="1"/>
  <c r="M147" i="262"/>
  <c r="T147" i="262"/>
  <c r="AA147" i="262"/>
  <c r="AH147" i="262"/>
  <c r="F148" i="262"/>
  <c r="J148" i="262" s="1"/>
  <c r="M148" i="262"/>
  <c r="T148" i="262"/>
  <c r="AA148" i="262"/>
  <c r="AH148" i="262"/>
  <c r="F149" i="262"/>
  <c r="J149" i="262" s="1"/>
  <c r="M149" i="262"/>
  <c r="T149" i="262"/>
  <c r="AA149" i="262"/>
  <c r="AH149" i="262"/>
  <c r="F150" i="262"/>
  <c r="J150" i="262" s="1"/>
  <c r="M150" i="262"/>
  <c r="T150" i="262"/>
  <c r="AA150" i="262"/>
  <c r="AH150" i="262"/>
  <c r="F151" i="262"/>
  <c r="J151" i="262" s="1"/>
  <c r="M151" i="262"/>
  <c r="T151" i="262"/>
  <c r="AA151" i="262"/>
  <c r="AH151" i="262"/>
  <c r="F152" i="262"/>
  <c r="J152" i="262" s="1"/>
  <c r="M152" i="262"/>
  <c r="T152" i="262"/>
  <c r="AA152" i="262"/>
  <c r="AH152" i="262"/>
  <c r="F153" i="262"/>
  <c r="J153" i="262" s="1"/>
  <c r="M153" i="262"/>
  <c r="T153" i="262"/>
  <c r="AA153" i="262"/>
  <c r="AH153" i="262"/>
  <c r="F154" i="262"/>
  <c r="J154" i="262" s="1"/>
  <c r="M154" i="262"/>
  <c r="T154" i="262"/>
  <c r="AA154" i="262"/>
  <c r="AH154" i="262"/>
  <c r="F155" i="262"/>
  <c r="J155" i="262" s="1"/>
  <c r="M155" i="262"/>
  <c r="T155" i="262"/>
  <c r="AA155" i="262"/>
  <c r="AH155" i="262"/>
  <c r="F156" i="262"/>
  <c r="J156" i="262" s="1"/>
  <c r="M156" i="262"/>
  <c r="T156" i="262"/>
  <c r="AA156" i="262"/>
  <c r="AH156" i="262"/>
  <c r="F157" i="262"/>
  <c r="J157" i="262" s="1"/>
  <c r="M157" i="262"/>
  <c r="T157" i="262"/>
  <c r="AA157" i="262"/>
  <c r="AH157" i="262"/>
  <c r="F158" i="262"/>
  <c r="J158" i="262" s="1"/>
  <c r="M158" i="262"/>
  <c r="T158" i="262"/>
  <c r="AA158" i="262"/>
  <c r="AH158" i="262"/>
  <c r="F159" i="262"/>
  <c r="J159" i="262" s="1"/>
  <c r="M159" i="262"/>
  <c r="T159" i="262"/>
  <c r="AA159" i="262"/>
  <c r="AH159" i="262"/>
  <c r="AL128" i="262" l="1"/>
  <c r="X125" i="262"/>
  <c r="AL157" i="262"/>
  <c r="AE154" i="262"/>
  <c r="X151" i="262"/>
  <c r="Q148" i="262"/>
  <c r="AL141" i="262"/>
  <c r="AE138" i="262"/>
  <c r="X135" i="262"/>
  <c r="Q132" i="262"/>
  <c r="AL125" i="262"/>
  <c r="AE122" i="262"/>
  <c r="X119" i="262"/>
  <c r="Q116" i="262"/>
  <c r="AL109" i="262"/>
  <c r="AE106" i="262"/>
  <c r="X103" i="262"/>
  <c r="Q100" i="262"/>
  <c r="AL93" i="262"/>
  <c r="AE90" i="262"/>
  <c r="X87" i="262"/>
  <c r="Q84" i="262"/>
  <c r="Q151" i="262"/>
  <c r="AE93" i="262"/>
  <c r="Q154" i="262"/>
  <c r="AE128" i="262"/>
  <c r="AE147" i="262"/>
  <c r="X144" i="262"/>
  <c r="Q141" i="262"/>
  <c r="AL134" i="262"/>
  <c r="AE131" i="262"/>
  <c r="X128" i="262"/>
  <c r="Q125" i="262"/>
  <c r="AL118" i="262"/>
  <c r="AE115" i="262"/>
  <c r="X112" i="262"/>
  <c r="Q109" i="262"/>
  <c r="AL102" i="262"/>
  <c r="AE99" i="262"/>
  <c r="X96" i="262"/>
  <c r="Q93" i="262"/>
  <c r="AL86" i="262"/>
  <c r="AE83" i="262"/>
  <c r="X80" i="262"/>
  <c r="Q135" i="262"/>
  <c r="X106" i="262"/>
  <c r="X141" i="262"/>
  <c r="AE96" i="262"/>
  <c r="X147" i="262"/>
  <c r="Q144" i="262"/>
  <c r="AL137" i="262"/>
  <c r="AE134" i="262"/>
  <c r="X131" i="262"/>
  <c r="Q128" i="262"/>
  <c r="AL121" i="262"/>
  <c r="AE118" i="262"/>
  <c r="X115" i="262"/>
  <c r="Q112" i="262"/>
  <c r="AL105" i="262"/>
  <c r="AE102" i="262"/>
  <c r="X99" i="262"/>
  <c r="Q96" i="262"/>
  <c r="AL89" i="262"/>
  <c r="AE86" i="262"/>
  <c r="X83" i="262"/>
  <c r="Q80" i="262"/>
  <c r="AE141" i="262"/>
  <c r="Q103" i="262"/>
  <c r="Q90" i="262"/>
  <c r="AL140" i="262"/>
  <c r="AE137" i="262"/>
  <c r="X134" i="262"/>
  <c r="Q131" i="262"/>
  <c r="AL124" i="262"/>
  <c r="AE121" i="262"/>
  <c r="X118" i="262"/>
  <c r="Q115" i="262"/>
  <c r="AL108" i="262"/>
  <c r="AE105" i="262"/>
  <c r="X102" i="262"/>
  <c r="Q99" i="262"/>
  <c r="AL92" i="262"/>
  <c r="AE89" i="262"/>
  <c r="X86" i="262"/>
  <c r="Q83" i="262"/>
  <c r="AE157" i="262"/>
  <c r="Q87" i="262"/>
  <c r="AE144" i="262"/>
  <c r="Q106" i="262"/>
  <c r="AL156" i="262"/>
  <c r="X153" i="262"/>
  <c r="Q150" i="262"/>
  <c r="AL143" i="262"/>
  <c r="AE140" i="262"/>
  <c r="X137" i="262"/>
  <c r="Q134" i="262"/>
  <c r="AL127" i="262"/>
  <c r="AE124" i="262"/>
  <c r="X121" i="262"/>
  <c r="Q118" i="262"/>
  <c r="AL111" i="262"/>
  <c r="AE108" i="262"/>
  <c r="X105" i="262"/>
  <c r="Q102" i="262"/>
  <c r="AL95" i="262"/>
  <c r="AE92" i="262"/>
  <c r="X89" i="262"/>
  <c r="Q86" i="262"/>
  <c r="AL79" i="262"/>
  <c r="AL144" i="262"/>
  <c r="AL112" i="262"/>
  <c r="AL147" i="262"/>
  <c r="X93" i="262"/>
  <c r="AE153" i="262"/>
  <c r="AL146" i="262"/>
  <c r="AE143" i="262"/>
  <c r="X140" i="262"/>
  <c r="Q137" i="262"/>
  <c r="AL130" i="262"/>
  <c r="AE127" i="262"/>
  <c r="X124" i="262"/>
  <c r="Q121" i="262"/>
  <c r="AL114" i="262"/>
  <c r="AE111" i="262"/>
  <c r="X108" i="262"/>
  <c r="Q105" i="262"/>
  <c r="AL98" i="262"/>
  <c r="AE95" i="262"/>
  <c r="X92" i="262"/>
  <c r="Q89" i="262"/>
  <c r="AL82" i="262"/>
  <c r="AE79" i="262"/>
  <c r="X154" i="262"/>
  <c r="AE109" i="262"/>
  <c r="X157" i="262"/>
  <c r="Q122" i="262"/>
  <c r="Q157" i="262"/>
  <c r="Q156" i="262"/>
  <c r="AL149" i="262"/>
  <c r="AE146" i="262"/>
  <c r="X143" i="262"/>
  <c r="Q140" i="262"/>
  <c r="AL133" i="262"/>
  <c r="AE130" i="262"/>
  <c r="X127" i="262"/>
  <c r="Q124" i="262"/>
  <c r="AL117" i="262"/>
  <c r="AE114" i="262"/>
  <c r="X111" i="262"/>
  <c r="Q108" i="262"/>
  <c r="AL101" i="262"/>
  <c r="AE98" i="262"/>
  <c r="X95" i="262"/>
  <c r="Q92" i="262"/>
  <c r="AL85" i="262"/>
  <c r="AE82" i="262"/>
  <c r="X79" i="262"/>
  <c r="AE125" i="262"/>
  <c r="AE80" i="262"/>
  <c r="AE156" i="262"/>
  <c r="AL152" i="262"/>
  <c r="Q143" i="262"/>
  <c r="AL136" i="262"/>
  <c r="AE133" i="262"/>
  <c r="X130" i="262"/>
  <c r="Q127" i="262"/>
  <c r="AL120" i="262"/>
  <c r="AE117" i="262"/>
  <c r="X114" i="262"/>
  <c r="Q111" i="262"/>
  <c r="AL104" i="262"/>
  <c r="AE101" i="262"/>
  <c r="X98" i="262"/>
  <c r="Q95" i="262"/>
  <c r="AL88" i="262"/>
  <c r="AE85" i="262"/>
  <c r="X82" i="262"/>
  <c r="Q79" i="262"/>
  <c r="AL99" i="262"/>
  <c r="Q147" i="262"/>
  <c r="X159" i="262"/>
  <c r="Q146" i="262"/>
  <c r="AL139" i="262"/>
  <c r="AE136" i="262"/>
  <c r="X133" i="262"/>
  <c r="Q130" i="262"/>
  <c r="AL123" i="262"/>
  <c r="AE120" i="262"/>
  <c r="X117" i="262"/>
  <c r="Q114" i="262"/>
  <c r="AL107" i="262"/>
  <c r="AE104" i="262"/>
  <c r="X101" i="262"/>
  <c r="Q98" i="262"/>
  <c r="AL91" i="262"/>
  <c r="AE88" i="262"/>
  <c r="X85" i="262"/>
  <c r="Q82" i="262"/>
  <c r="X138" i="262"/>
  <c r="Q119" i="262"/>
  <c r="AL83" i="262"/>
  <c r="X150" i="262"/>
  <c r="Q159" i="262"/>
  <c r="AL155" i="262"/>
  <c r="X152" i="262"/>
  <c r="Q149" i="262"/>
  <c r="AL142" i="262"/>
  <c r="AE139" i="262"/>
  <c r="X136" i="262"/>
  <c r="Q133" i="262"/>
  <c r="AL126" i="262"/>
  <c r="AE123" i="262"/>
  <c r="X120" i="262"/>
  <c r="Q117" i="262"/>
  <c r="AL110" i="262"/>
  <c r="AE107" i="262"/>
  <c r="X104" i="262"/>
  <c r="Q101" i="262"/>
  <c r="AL94" i="262"/>
  <c r="AE91" i="262"/>
  <c r="X88" i="262"/>
  <c r="Q85" i="262"/>
  <c r="AL78" i="262"/>
  <c r="X122" i="262"/>
  <c r="AL131" i="262"/>
  <c r="AL159" i="262"/>
  <c r="X146" i="262"/>
  <c r="X155" i="262"/>
  <c r="AL145" i="262"/>
  <c r="AE142" i="262"/>
  <c r="X139" i="262"/>
  <c r="Q136" i="262"/>
  <c r="AL129" i="262"/>
  <c r="AE126" i="262"/>
  <c r="X123" i="262"/>
  <c r="Q120" i="262"/>
  <c r="AL113" i="262"/>
  <c r="AE110" i="262"/>
  <c r="X107" i="262"/>
  <c r="Q104" i="262"/>
  <c r="AL97" i="262"/>
  <c r="AE94" i="262"/>
  <c r="X91" i="262"/>
  <c r="Q88" i="262"/>
  <c r="AL81" i="262"/>
  <c r="AE78" i="262"/>
  <c r="AL80" i="262"/>
  <c r="AL115" i="262"/>
  <c r="AL153" i="262"/>
  <c r="X156" i="262"/>
  <c r="X149" i="262"/>
  <c r="Q152" i="262"/>
  <c r="Q155" i="262"/>
  <c r="AL148" i="262"/>
  <c r="AE145" i="262"/>
  <c r="X142" i="262"/>
  <c r="Q139" i="262"/>
  <c r="AL132" i="262"/>
  <c r="AE129" i="262"/>
  <c r="X126" i="262"/>
  <c r="Q123" i="262"/>
  <c r="AL116" i="262"/>
  <c r="AE113" i="262"/>
  <c r="X110" i="262"/>
  <c r="Q107" i="262"/>
  <c r="AL100" i="262"/>
  <c r="AE97" i="262"/>
  <c r="X94" i="262"/>
  <c r="Q91" i="262"/>
  <c r="AL84" i="262"/>
  <c r="AE81" i="262"/>
  <c r="X78" i="262"/>
  <c r="X90" i="262"/>
  <c r="Q138" i="262"/>
  <c r="AE112" i="262"/>
  <c r="AL150" i="262"/>
  <c r="Q153" i="262"/>
  <c r="AE152" i="262"/>
  <c r="AE158" i="262"/>
  <c r="Q158" i="262"/>
  <c r="AL151" i="262"/>
  <c r="AE148" i="262"/>
  <c r="X145" i="262"/>
  <c r="Q142" i="262"/>
  <c r="AL135" i="262"/>
  <c r="AE132" i="262"/>
  <c r="X129" i="262"/>
  <c r="Q126" i="262"/>
  <c r="AL119" i="262"/>
  <c r="AE116" i="262"/>
  <c r="X113" i="262"/>
  <c r="Q110" i="262"/>
  <c r="AL103" i="262"/>
  <c r="AE100" i="262"/>
  <c r="X97" i="262"/>
  <c r="Q94" i="262"/>
  <c r="AL87" i="262"/>
  <c r="AE84" i="262"/>
  <c r="X81" i="262"/>
  <c r="Q78" i="262"/>
  <c r="AL96" i="262"/>
  <c r="X109" i="262"/>
  <c r="AE150" i="262"/>
  <c r="AE159" i="262"/>
  <c r="AE149" i="262"/>
  <c r="AL158" i="262"/>
  <c r="AE155" i="262"/>
  <c r="X158" i="262"/>
  <c r="AL154" i="262"/>
  <c r="AE151" i="262"/>
  <c r="X148" i="262"/>
  <c r="Q145" i="262"/>
  <c r="AL138" i="262"/>
  <c r="AE135" i="262"/>
  <c r="X132" i="262"/>
  <c r="Q129" i="262"/>
  <c r="AL122" i="262"/>
  <c r="AE119" i="262"/>
  <c r="X116" i="262"/>
  <c r="Q113" i="262"/>
  <c r="AL106" i="262"/>
  <c r="AE103" i="262"/>
  <c r="X100" i="262"/>
  <c r="Q97" i="262"/>
  <c r="AL90" i="262"/>
  <c r="AE87" i="262"/>
  <c r="X84" i="262"/>
  <c r="Q81" i="262"/>
  <c r="AH76" i="262"/>
  <c r="AH77" i="262"/>
  <c r="T75" i="262"/>
  <c r="T76" i="262"/>
  <c r="T77" i="262"/>
  <c r="AA75" i="262"/>
  <c r="AA76" i="262"/>
  <c r="AA77" i="262"/>
  <c r="M77" i="262"/>
  <c r="F77" i="262"/>
  <c r="J77" i="262" s="1"/>
  <c r="AH73" i="262"/>
  <c r="AH74" i="262"/>
  <c r="AH75" i="262"/>
  <c r="AA73" i="262"/>
  <c r="AA74" i="262"/>
  <c r="T74" i="262"/>
  <c r="M73" i="262"/>
  <c r="M74" i="262"/>
  <c r="M75" i="262"/>
  <c r="M76" i="262"/>
  <c r="F75" i="262"/>
  <c r="J75" i="262" s="1"/>
  <c r="F76" i="262"/>
  <c r="J76" i="262" s="1"/>
  <c r="F9" i="262"/>
  <c r="J9" i="262" s="1"/>
  <c r="F10" i="262"/>
  <c r="J10" i="262" s="1"/>
  <c r="F11" i="262"/>
  <c r="J11" i="262" s="1"/>
  <c r="F12" i="262"/>
  <c r="J12" i="262" s="1"/>
  <c r="F13" i="262"/>
  <c r="J13" i="262" s="1"/>
  <c r="F14" i="262"/>
  <c r="J14" i="262" s="1"/>
  <c r="F15" i="262"/>
  <c r="J15" i="262" s="1"/>
  <c r="F16" i="262"/>
  <c r="J16" i="262" s="1"/>
  <c r="F17" i="262"/>
  <c r="J17" i="262" s="1"/>
  <c r="F18" i="262"/>
  <c r="J18" i="262" s="1"/>
  <c r="F19" i="262"/>
  <c r="J19" i="262" s="1"/>
  <c r="F20" i="262"/>
  <c r="J20" i="262" s="1"/>
  <c r="F21" i="262"/>
  <c r="J21" i="262" s="1"/>
  <c r="F22" i="262"/>
  <c r="J22" i="262" s="1"/>
  <c r="F23" i="262"/>
  <c r="J23" i="262" s="1"/>
  <c r="F24" i="262"/>
  <c r="J24" i="262" s="1"/>
  <c r="F25" i="262"/>
  <c r="J25" i="262" s="1"/>
  <c r="F26" i="262"/>
  <c r="J26" i="262" s="1"/>
  <c r="F27" i="262"/>
  <c r="J27" i="262" s="1"/>
  <c r="F28" i="262"/>
  <c r="J28" i="262" s="1"/>
  <c r="F29" i="262"/>
  <c r="J29" i="262" s="1"/>
  <c r="F30" i="262"/>
  <c r="J30" i="262" s="1"/>
  <c r="F31" i="262"/>
  <c r="J31" i="262" s="1"/>
  <c r="F32" i="262"/>
  <c r="J32" i="262" s="1"/>
  <c r="F33" i="262"/>
  <c r="J33" i="262" s="1"/>
  <c r="F34" i="262"/>
  <c r="J34" i="262" s="1"/>
  <c r="F35" i="262"/>
  <c r="J35" i="262" s="1"/>
  <c r="F36" i="262"/>
  <c r="J36" i="262" s="1"/>
  <c r="F37" i="262"/>
  <c r="J37" i="262" s="1"/>
  <c r="F38" i="262"/>
  <c r="J38" i="262" s="1"/>
  <c r="F39" i="262"/>
  <c r="J39" i="262" s="1"/>
  <c r="F40" i="262"/>
  <c r="J40" i="262" s="1"/>
  <c r="F41" i="262"/>
  <c r="J41" i="262" s="1"/>
  <c r="F42" i="262"/>
  <c r="J42" i="262" s="1"/>
  <c r="F43" i="262"/>
  <c r="J43" i="262" s="1"/>
  <c r="F44" i="262"/>
  <c r="J44" i="262" s="1"/>
  <c r="F45" i="262"/>
  <c r="J45" i="262" s="1"/>
  <c r="F46" i="262"/>
  <c r="J46" i="262" s="1"/>
  <c r="F47" i="262"/>
  <c r="J47" i="262" s="1"/>
  <c r="F48" i="262"/>
  <c r="J48" i="262" s="1"/>
  <c r="F49" i="262"/>
  <c r="J49" i="262" s="1"/>
  <c r="F50" i="262"/>
  <c r="J50" i="262" s="1"/>
  <c r="F51" i="262"/>
  <c r="J51" i="262" s="1"/>
  <c r="F52" i="262"/>
  <c r="J52" i="262" s="1"/>
  <c r="F53" i="262"/>
  <c r="J53" i="262" s="1"/>
  <c r="F54" i="262"/>
  <c r="J54" i="262" s="1"/>
  <c r="F55" i="262"/>
  <c r="J55" i="262" s="1"/>
  <c r="F56" i="262"/>
  <c r="J56" i="262" s="1"/>
  <c r="F57" i="262"/>
  <c r="J57" i="262" s="1"/>
  <c r="F58" i="262"/>
  <c r="J58" i="262" s="1"/>
  <c r="F59" i="262"/>
  <c r="J59" i="262" s="1"/>
  <c r="F60" i="262"/>
  <c r="J60" i="262" s="1"/>
  <c r="F61" i="262"/>
  <c r="J61" i="262" s="1"/>
  <c r="F62" i="262"/>
  <c r="J62" i="262" s="1"/>
  <c r="F63" i="262"/>
  <c r="J63" i="262" s="1"/>
  <c r="F64" i="262"/>
  <c r="J64" i="262" s="1"/>
  <c r="F65" i="262"/>
  <c r="J65" i="262" s="1"/>
  <c r="F66" i="262"/>
  <c r="J66" i="262" s="1"/>
  <c r="F67" i="262"/>
  <c r="J67" i="262" s="1"/>
  <c r="F68" i="262"/>
  <c r="J68" i="262" s="1"/>
  <c r="F69" i="262"/>
  <c r="J69" i="262" s="1"/>
  <c r="F70" i="262"/>
  <c r="J70" i="262" s="1"/>
  <c r="F71" i="262"/>
  <c r="J71" i="262" s="1"/>
  <c r="F72" i="262"/>
  <c r="F73" i="262"/>
  <c r="J73" i="262" s="1"/>
  <c r="F74" i="262"/>
  <c r="J74" i="262" s="1"/>
  <c r="F160" i="262"/>
  <c r="J160" i="262" s="1"/>
  <c r="F161" i="262"/>
  <c r="J161" i="262" s="1"/>
  <c r="F162" i="262"/>
  <c r="J162" i="262" s="1"/>
  <c r="F163" i="262"/>
  <c r="J163" i="262" s="1"/>
  <c r="F164" i="262"/>
  <c r="J164" i="262" s="1"/>
  <c r="F165" i="262"/>
  <c r="J165" i="262" s="1"/>
  <c r="F166" i="262"/>
  <c r="J166" i="262" s="1"/>
  <c r="F167" i="262"/>
  <c r="J167" i="262" s="1"/>
  <c r="F168" i="262"/>
  <c r="J168" i="262" s="1"/>
  <c r="F169" i="262"/>
  <c r="J169" i="262" s="1"/>
  <c r="F170" i="262"/>
  <c r="J170" i="262" s="1"/>
  <c r="F171" i="262"/>
  <c r="J171" i="262" s="1"/>
  <c r="F172" i="262"/>
  <c r="J172" i="262" s="1"/>
  <c r="F173" i="262"/>
  <c r="J173" i="262" s="1"/>
  <c r="F174" i="262"/>
  <c r="J174" i="262" s="1"/>
  <c r="F175" i="262"/>
  <c r="J175" i="262" s="1"/>
  <c r="F176" i="262"/>
  <c r="J176" i="262" s="1"/>
  <c r="F177" i="262"/>
  <c r="J177" i="262" s="1"/>
  <c r="F178" i="262"/>
  <c r="J178" i="262" s="1"/>
  <c r="F179" i="262"/>
  <c r="J179" i="262" s="1"/>
  <c r="F180" i="262"/>
  <c r="J180" i="262" s="1"/>
  <c r="F181" i="262"/>
  <c r="J181" i="262" s="1"/>
  <c r="F182" i="262"/>
  <c r="J182" i="262" s="1"/>
  <c r="F183" i="262"/>
  <c r="J183" i="262" s="1"/>
  <c r="F184" i="262"/>
  <c r="J184" i="262" s="1"/>
  <c r="F185" i="262"/>
  <c r="J185" i="262" s="1"/>
  <c r="F186" i="262"/>
  <c r="J186" i="262" s="1"/>
  <c r="F187" i="262"/>
  <c r="J187" i="262" s="1"/>
  <c r="F188" i="262"/>
  <c r="J188" i="262" s="1"/>
  <c r="F189" i="262"/>
  <c r="J189" i="262" s="1"/>
  <c r="F190" i="262"/>
  <c r="J190" i="262" s="1"/>
  <c r="F191" i="262"/>
  <c r="J191" i="262" s="1"/>
  <c r="F192" i="262"/>
  <c r="J192" i="262" s="1"/>
  <c r="F193" i="262"/>
  <c r="J193" i="262" s="1"/>
  <c r="F194" i="262"/>
  <c r="J194" i="262" s="1"/>
  <c r="F195" i="262"/>
  <c r="J195" i="262" s="1"/>
  <c r="F196" i="262"/>
  <c r="J196" i="262" s="1"/>
  <c r="F197" i="262"/>
  <c r="J197" i="262" s="1"/>
  <c r="F198" i="262"/>
  <c r="J198" i="262" s="1"/>
  <c r="F199" i="262"/>
  <c r="J199" i="262" s="1"/>
  <c r="F200" i="262"/>
  <c r="J200" i="262" s="1"/>
  <c r="F8" i="262"/>
  <c r="J8" i="262" s="1"/>
  <c r="FN15" i="100"/>
  <c r="FW130" i="100"/>
  <c r="FV130" i="100"/>
  <c r="FU130" i="100"/>
  <c r="FT130" i="100"/>
  <c r="FS130" i="100"/>
  <c r="FR130" i="100"/>
  <c r="FQ130" i="100"/>
  <c r="FP130" i="100"/>
  <c r="FO130" i="100"/>
  <c r="FN130" i="100"/>
  <c r="EL7" i="100"/>
  <c r="FN129" i="100"/>
  <c r="FR129" i="100"/>
  <c r="FW129" i="100"/>
  <c r="FV129" i="100"/>
  <c r="FU129" i="100"/>
  <c r="FT129" i="100"/>
  <c r="FS129" i="100"/>
  <c r="FQ129" i="100"/>
  <c r="FP129" i="100"/>
  <c r="FO129" i="100"/>
  <c r="FN50" i="100"/>
  <c r="L90" i="160"/>
  <c r="M90" i="160"/>
  <c r="L91" i="160"/>
  <c r="M91" i="160"/>
  <c r="L92" i="160"/>
  <c r="M92" i="160"/>
  <c r="L93" i="160"/>
  <c r="M93" i="160"/>
  <c r="L94" i="160"/>
  <c r="M94" i="160"/>
  <c r="L95" i="160"/>
  <c r="M95" i="160"/>
  <c r="L96" i="160"/>
  <c r="M96" i="160"/>
  <c r="T5" i="79"/>
  <c r="G190" i="79"/>
  <c r="H10" i="79"/>
  <c r="H11" i="79"/>
  <c r="H12" i="79"/>
  <c r="H13" i="79"/>
  <c r="H14" i="79"/>
  <c r="H15" i="79"/>
  <c r="H16" i="79"/>
  <c r="H17" i="79"/>
  <c r="H18" i="79"/>
  <c r="H19" i="79"/>
  <c r="H20" i="79"/>
  <c r="H21" i="79"/>
  <c r="H22" i="79"/>
  <c r="H23" i="79"/>
  <c r="H24" i="79"/>
  <c r="H25" i="79"/>
  <c r="H9" i="79"/>
  <c r="E168" i="79"/>
  <c r="F168" i="79"/>
  <c r="E169" i="79"/>
  <c r="F169" i="79"/>
  <c r="E170" i="79"/>
  <c r="F170" i="79"/>
  <c r="E171" i="79"/>
  <c r="F171" i="79"/>
  <c r="E172" i="79"/>
  <c r="F172" i="79"/>
  <c r="E173" i="79"/>
  <c r="F173" i="79"/>
  <c r="E174" i="79"/>
  <c r="F174" i="79"/>
  <c r="E175" i="79"/>
  <c r="F175" i="79"/>
  <c r="E176" i="79"/>
  <c r="F176" i="79"/>
  <c r="E177" i="79"/>
  <c r="F177" i="79"/>
  <c r="E178" i="79"/>
  <c r="F178" i="79"/>
  <c r="E179" i="79"/>
  <c r="F179" i="79"/>
  <c r="E180" i="79"/>
  <c r="F180" i="79"/>
  <c r="E181" i="79"/>
  <c r="F181" i="79"/>
  <c r="E182" i="79"/>
  <c r="F182" i="79"/>
  <c r="E183" i="79"/>
  <c r="F183" i="79"/>
  <c r="F167" i="79"/>
  <c r="E167" i="79"/>
  <c r="FN121" i="100"/>
  <c r="FW121" i="100"/>
  <c r="FV121" i="100"/>
  <c r="FU121" i="100"/>
  <c r="FT121" i="100"/>
  <c r="FS121" i="100"/>
  <c r="FR121" i="100"/>
  <c r="FQ121" i="100"/>
  <c r="FP121" i="100"/>
  <c r="FO121" i="100"/>
  <c r="FN73" i="100"/>
  <c r="L8" i="160"/>
  <c r="M8" i="160"/>
  <c r="N8" i="160"/>
  <c r="O8" i="160"/>
  <c r="P8" i="160"/>
  <c r="Q8" i="160"/>
  <c r="L9" i="160"/>
  <c r="M9" i="160"/>
  <c r="N9" i="160"/>
  <c r="O9" i="160"/>
  <c r="P9" i="160"/>
  <c r="Q9" i="160"/>
  <c r="L10" i="160"/>
  <c r="M10" i="160"/>
  <c r="N10" i="160"/>
  <c r="O10" i="160"/>
  <c r="P10" i="160"/>
  <c r="Q10" i="160"/>
  <c r="L11" i="160"/>
  <c r="M11" i="160"/>
  <c r="N11" i="160"/>
  <c r="O11" i="160"/>
  <c r="P11" i="160"/>
  <c r="Q11" i="160"/>
  <c r="L12" i="160"/>
  <c r="M12" i="160"/>
  <c r="N12" i="160"/>
  <c r="O12" i="160"/>
  <c r="P12" i="160"/>
  <c r="Q12" i="160"/>
  <c r="L13" i="160"/>
  <c r="M13" i="160"/>
  <c r="N13" i="160"/>
  <c r="O13" i="160"/>
  <c r="P13" i="160"/>
  <c r="Q13" i="160"/>
  <c r="L14" i="160"/>
  <c r="M14" i="160"/>
  <c r="N14" i="160"/>
  <c r="O14" i="160"/>
  <c r="P14" i="160"/>
  <c r="Q14" i="160"/>
  <c r="L15" i="160"/>
  <c r="M15" i="160"/>
  <c r="N15" i="160"/>
  <c r="O15" i="160"/>
  <c r="P15" i="160"/>
  <c r="Q15" i="160"/>
  <c r="L16" i="160"/>
  <c r="M16" i="160"/>
  <c r="L17" i="160"/>
  <c r="M17" i="160"/>
  <c r="L18" i="160"/>
  <c r="M18" i="160"/>
  <c r="L19" i="160"/>
  <c r="M19" i="160"/>
  <c r="L20" i="160"/>
  <c r="M20" i="160"/>
  <c r="L21" i="160"/>
  <c r="M21" i="160"/>
  <c r="L22" i="160"/>
  <c r="M22" i="160"/>
  <c r="L23" i="160"/>
  <c r="M23" i="160"/>
  <c r="L24" i="160"/>
  <c r="M24" i="160"/>
  <c r="L25" i="160"/>
  <c r="M25" i="160"/>
  <c r="L26" i="160"/>
  <c r="M26" i="160"/>
  <c r="L27" i="160"/>
  <c r="M27" i="160"/>
  <c r="L28" i="160"/>
  <c r="M28" i="160"/>
  <c r="L29" i="160"/>
  <c r="M29" i="160"/>
  <c r="L30" i="160"/>
  <c r="M30" i="160"/>
  <c r="L31" i="160"/>
  <c r="M31" i="160"/>
  <c r="L32" i="160"/>
  <c r="M32" i="160"/>
  <c r="L33" i="160"/>
  <c r="M33" i="160"/>
  <c r="L34" i="160"/>
  <c r="M34" i="160"/>
  <c r="L35" i="160"/>
  <c r="M35" i="160"/>
  <c r="L36" i="160"/>
  <c r="M36" i="160"/>
  <c r="L37" i="160"/>
  <c r="M37" i="160"/>
  <c r="L38" i="160"/>
  <c r="M38" i="160"/>
  <c r="L39" i="160"/>
  <c r="M39" i="160"/>
  <c r="L40" i="160"/>
  <c r="M40" i="160"/>
  <c r="L41" i="160"/>
  <c r="M41" i="160"/>
  <c r="L42" i="160"/>
  <c r="M42" i="160"/>
  <c r="L43" i="160"/>
  <c r="M43" i="160"/>
  <c r="L44" i="160"/>
  <c r="M44" i="160"/>
  <c r="L45" i="160"/>
  <c r="M45" i="160"/>
  <c r="L46" i="160"/>
  <c r="M46" i="160"/>
  <c r="L47" i="160"/>
  <c r="M47" i="160"/>
  <c r="L48" i="160"/>
  <c r="M48" i="160"/>
  <c r="L49" i="160"/>
  <c r="M49" i="160"/>
  <c r="L50" i="160"/>
  <c r="M50" i="160"/>
  <c r="L51" i="160"/>
  <c r="M51" i="160"/>
  <c r="L52" i="160"/>
  <c r="M52" i="160"/>
  <c r="L53" i="160"/>
  <c r="M53" i="160"/>
  <c r="L54" i="160"/>
  <c r="M54" i="160"/>
  <c r="L55" i="160"/>
  <c r="M55" i="160"/>
  <c r="L56" i="160"/>
  <c r="M56" i="160"/>
  <c r="L57" i="160"/>
  <c r="M57" i="160"/>
  <c r="L58" i="160"/>
  <c r="M58" i="160"/>
  <c r="L59" i="160"/>
  <c r="M59" i="160"/>
  <c r="L60" i="160"/>
  <c r="M60" i="160"/>
  <c r="L61" i="160"/>
  <c r="M61" i="160"/>
  <c r="L62" i="160"/>
  <c r="M62" i="160"/>
  <c r="L63" i="160"/>
  <c r="M63" i="160"/>
  <c r="L64" i="160"/>
  <c r="M64" i="160"/>
  <c r="L65" i="160"/>
  <c r="M65" i="160"/>
  <c r="L66" i="160"/>
  <c r="M66" i="160"/>
  <c r="L67" i="160"/>
  <c r="M67" i="160"/>
  <c r="L68" i="160"/>
  <c r="M68" i="160"/>
  <c r="L69" i="160"/>
  <c r="M69" i="160"/>
  <c r="L70" i="160"/>
  <c r="M70" i="160"/>
  <c r="L71" i="160"/>
  <c r="M71" i="160"/>
  <c r="L72" i="160"/>
  <c r="M72" i="160"/>
  <c r="L73" i="160"/>
  <c r="M73" i="160"/>
  <c r="L74" i="160"/>
  <c r="M74" i="160"/>
  <c r="L75" i="160"/>
  <c r="M75" i="160"/>
  <c r="L76" i="160"/>
  <c r="M76" i="160"/>
  <c r="L77" i="160"/>
  <c r="M77" i="160"/>
  <c r="L78" i="160"/>
  <c r="M78" i="160"/>
  <c r="L79" i="160"/>
  <c r="M79" i="160"/>
  <c r="L80" i="160"/>
  <c r="M80" i="160"/>
  <c r="L81" i="160"/>
  <c r="M81" i="160"/>
  <c r="L82" i="160"/>
  <c r="M82" i="160"/>
  <c r="L83" i="160"/>
  <c r="M83" i="160"/>
  <c r="L84" i="160"/>
  <c r="M84" i="160"/>
  <c r="L85" i="160"/>
  <c r="M85" i="160"/>
  <c r="L86" i="160"/>
  <c r="M86" i="160"/>
  <c r="L87" i="160"/>
  <c r="M87" i="160"/>
  <c r="L88" i="160"/>
  <c r="M88" i="160"/>
  <c r="L89" i="160"/>
  <c r="M89" i="160"/>
  <c r="M7" i="160"/>
  <c r="N7" i="160"/>
  <c r="O7" i="160"/>
  <c r="P7" i="160"/>
  <c r="Q7" i="160"/>
  <c r="D8" i="175" s="1"/>
  <c r="F8" i="175" s="1"/>
  <c r="L7" i="160"/>
  <c r="AA752" i="175"/>
  <c r="Z752" i="175"/>
  <c r="AA751" i="175"/>
  <c r="Z751" i="175"/>
  <c r="AA750" i="175"/>
  <c r="Z750" i="175"/>
  <c r="AA749" i="175"/>
  <c r="Z749" i="175"/>
  <c r="AA748" i="175"/>
  <c r="Z748" i="175"/>
  <c r="AA747" i="175"/>
  <c r="Z747" i="175"/>
  <c r="AA746" i="175"/>
  <c r="Z746" i="175"/>
  <c r="AA745" i="175"/>
  <c r="Z745" i="175"/>
  <c r="AA744" i="175"/>
  <c r="Z744" i="175"/>
  <c r="AA743" i="175"/>
  <c r="Z743" i="175"/>
  <c r="AA742" i="175"/>
  <c r="Z742" i="175"/>
  <c r="AA741" i="175"/>
  <c r="Z741" i="175"/>
  <c r="AA740" i="175"/>
  <c r="Z740" i="175"/>
  <c r="AA739" i="175"/>
  <c r="Z739" i="175"/>
  <c r="AA738" i="175"/>
  <c r="Z738" i="175"/>
  <c r="AA737" i="175"/>
  <c r="Z737" i="175"/>
  <c r="AA736" i="175"/>
  <c r="Z736" i="175"/>
  <c r="AA735" i="175"/>
  <c r="Z735" i="175"/>
  <c r="AA734" i="175"/>
  <c r="Z734" i="175"/>
  <c r="AA733" i="175"/>
  <c r="Z733" i="175"/>
  <c r="AA732" i="175"/>
  <c r="Z732" i="175"/>
  <c r="AA731" i="175"/>
  <c r="Z731" i="175"/>
  <c r="AA730" i="175"/>
  <c r="Z730" i="175"/>
  <c r="AA729" i="175"/>
  <c r="Z729" i="175"/>
  <c r="AA728" i="175"/>
  <c r="Z728" i="175"/>
  <c r="AA727" i="175"/>
  <c r="Z727" i="175"/>
  <c r="AA726" i="175"/>
  <c r="Z726" i="175"/>
  <c r="AA725" i="175"/>
  <c r="Z725" i="175"/>
  <c r="AA724" i="175"/>
  <c r="Z724" i="175"/>
  <c r="AA723" i="175"/>
  <c r="Z723" i="175"/>
  <c r="AA722" i="175"/>
  <c r="Z722" i="175"/>
  <c r="AA721" i="175"/>
  <c r="Z721" i="175"/>
  <c r="AA720" i="175"/>
  <c r="Z720" i="175"/>
  <c r="AA719" i="175"/>
  <c r="Z719" i="175"/>
  <c r="AA718" i="175"/>
  <c r="Z718" i="175"/>
  <c r="AA717" i="175"/>
  <c r="Z717" i="175"/>
  <c r="AA716" i="175"/>
  <c r="Z716" i="175"/>
  <c r="AA715" i="175"/>
  <c r="Z715" i="175"/>
  <c r="AA714" i="175"/>
  <c r="Z714" i="175"/>
  <c r="AA713" i="175"/>
  <c r="Z713" i="175"/>
  <c r="AA712" i="175"/>
  <c r="Z712" i="175"/>
  <c r="AA711" i="175"/>
  <c r="Z711" i="175"/>
  <c r="AA710" i="175"/>
  <c r="Z710" i="175"/>
  <c r="AA709" i="175"/>
  <c r="Z709" i="175"/>
  <c r="AA708" i="175"/>
  <c r="Z708" i="175"/>
  <c r="AA707" i="175"/>
  <c r="Z707" i="175"/>
  <c r="AA706" i="175"/>
  <c r="Z706" i="175"/>
  <c r="AA705" i="175"/>
  <c r="Z705" i="175"/>
  <c r="AA704" i="175"/>
  <c r="Z704" i="175"/>
  <c r="AA703" i="175"/>
  <c r="Z703" i="175"/>
  <c r="AA702" i="175"/>
  <c r="Z702" i="175"/>
  <c r="AA701" i="175"/>
  <c r="Z701" i="175"/>
  <c r="AA700" i="175"/>
  <c r="Z700" i="175"/>
  <c r="AA699" i="175"/>
  <c r="Z699" i="175"/>
  <c r="AA698" i="175"/>
  <c r="Z698" i="175"/>
  <c r="AA697" i="175"/>
  <c r="Z697" i="175"/>
  <c r="AA696" i="175"/>
  <c r="Z696" i="175"/>
  <c r="AA695" i="175"/>
  <c r="Z695" i="175"/>
  <c r="AA694" i="175"/>
  <c r="Z694" i="175"/>
  <c r="AA693" i="175"/>
  <c r="Z693" i="175"/>
  <c r="AA692" i="175"/>
  <c r="Z692" i="175"/>
  <c r="AA691" i="175"/>
  <c r="Z691" i="175"/>
  <c r="AA690" i="175"/>
  <c r="Z690" i="175"/>
  <c r="AA689" i="175"/>
  <c r="Z689" i="175"/>
  <c r="AA688" i="175"/>
  <c r="Z688" i="175"/>
  <c r="AA687" i="175"/>
  <c r="Z687" i="175"/>
  <c r="AA686" i="175"/>
  <c r="Z686" i="175"/>
  <c r="AA685" i="175"/>
  <c r="Z685" i="175"/>
  <c r="AA684" i="175"/>
  <c r="Z684" i="175"/>
  <c r="AA683" i="175"/>
  <c r="Z683" i="175"/>
  <c r="AA682" i="175"/>
  <c r="Z682" i="175"/>
  <c r="AA681" i="175"/>
  <c r="Z681" i="175"/>
  <c r="AA680" i="175"/>
  <c r="Z680" i="175"/>
  <c r="AA679" i="175"/>
  <c r="Z679" i="175"/>
  <c r="AA678" i="175"/>
  <c r="Z678" i="175"/>
  <c r="AA677" i="175"/>
  <c r="Z677" i="175"/>
  <c r="AA676" i="175"/>
  <c r="Z676" i="175"/>
  <c r="AA675" i="175"/>
  <c r="Z675" i="175"/>
  <c r="AA674" i="175"/>
  <c r="Z674" i="175"/>
  <c r="AA673" i="175"/>
  <c r="Z673" i="175"/>
  <c r="AA672" i="175"/>
  <c r="Z672" i="175"/>
  <c r="AA671" i="175"/>
  <c r="Z671" i="175"/>
  <c r="AA670" i="175"/>
  <c r="Z670" i="175"/>
  <c r="AA669" i="175"/>
  <c r="Z669" i="175"/>
  <c r="AA668" i="175"/>
  <c r="Z668" i="175"/>
  <c r="AA667" i="175"/>
  <c r="Z667" i="175"/>
  <c r="AA666" i="175"/>
  <c r="Z666" i="175"/>
  <c r="AA665" i="175"/>
  <c r="Z665" i="175"/>
  <c r="AA664" i="175"/>
  <c r="Z664" i="175"/>
  <c r="AA663" i="175"/>
  <c r="Z663" i="175"/>
  <c r="AA662" i="175"/>
  <c r="Z662" i="175"/>
  <c r="AA661" i="175"/>
  <c r="Z661" i="175"/>
  <c r="AA660" i="175"/>
  <c r="Z660" i="175"/>
  <c r="AA659" i="175"/>
  <c r="Z659" i="175"/>
  <c r="AA658" i="175"/>
  <c r="Z658" i="175"/>
  <c r="AA657" i="175"/>
  <c r="Z657" i="175"/>
  <c r="AA656" i="175"/>
  <c r="Z656" i="175"/>
  <c r="AA655" i="175"/>
  <c r="Z655" i="175"/>
  <c r="AA654" i="175"/>
  <c r="Z654" i="175"/>
  <c r="AA653" i="175"/>
  <c r="Z653" i="175"/>
  <c r="AA652" i="175"/>
  <c r="Z652" i="175"/>
  <c r="AA651" i="175"/>
  <c r="Z651" i="175"/>
  <c r="AA650" i="175"/>
  <c r="Z650" i="175"/>
  <c r="AA649" i="175"/>
  <c r="Z649" i="175"/>
  <c r="AA648" i="175"/>
  <c r="Z648" i="175"/>
  <c r="AA647" i="175"/>
  <c r="Z647" i="175"/>
  <c r="AA646" i="175"/>
  <c r="Z646" i="175"/>
  <c r="AA645" i="175"/>
  <c r="Z645" i="175"/>
  <c r="AA644" i="175"/>
  <c r="Z644" i="175"/>
  <c r="AA643" i="175"/>
  <c r="Z643" i="175"/>
  <c r="AA642" i="175"/>
  <c r="Z642" i="175"/>
  <c r="AA641" i="175"/>
  <c r="Z641" i="175"/>
  <c r="AA640" i="175"/>
  <c r="Z640" i="175"/>
  <c r="AA639" i="175"/>
  <c r="Z639" i="175"/>
  <c r="AA638" i="175"/>
  <c r="Z638" i="175"/>
  <c r="AA637" i="175"/>
  <c r="Z637" i="175"/>
  <c r="AA636" i="175"/>
  <c r="Z636" i="175"/>
  <c r="AA635" i="175"/>
  <c r="Z635" i="175"/>
  <c r="AA634" i="175"/>
  <c r="Z634" i="175"/>
  <c r="AA633" i="175"/>
  <c r="Z633" i="175"/>
  <c r="AA632" i="175"/>
  <c r="Z632" i="175"/>
  <c r="AA631" i="175"/>
  <c r="Z631" i="175"/>
  <c r="AA630" i="175"/>
  <c r="Z630" i="175"/>
  <c r="AA629" i="175"/>
  <c r="Z629" i="175"/>
  <c r="AA628" i="175"/>
  <c r="Z628" i="175"/>
  <c r="AA627" i="175"/>
  <c r="Z627" i="175"/>
  <c r="AA626" i="175"/>
  <c r="Z626" i="175"/>
  <c r="AA625" i="175"/>
  <c r="Z625" i="175"/>
  <c r="AA624" i="175"/>
  <c r="Z624" i="175"/>
  <c r="AA623" i="175"/>
  <c r="Z623" i="175"/>
  <c r="AA622" i="175"/>
  <c r="Z622" i="175"/>
  <c r="AA621" i="175"/>
  <c r="Z621" i="175"/>
  <c r="AA620" i="175"/>
  <c r="Z620" i="175"/>
  <c r="AA619" i="175"/>
  <c r="Z619" i="175"/>
  <c r="AA618" i="175"/>
  <c r="Z618" i="175"/>
  <c r="AA617" i="175"/>
  <c r="Z617" i="175"/>
  <c r="AA616" i="175"/>
  <c r="Z616" i="175"/>
  <c r="AA615" i="175"/>
  <c r="Z615" i="175"/>
  <c r="AA614" i="175"/>
  <c r="Z614" i="175"/>
  <c r="AA613" i="175"/>
  <c r="Z613" i="175"/>
  <c r="AA612" i="175"/>
  <c r="Z612" i="175"/>
  <c r="AA611" i="175"/>
  <c r="Z611" i="175"/>
  <c r="AA610" i="175"/>
  <c r="Z610" i="175"/>
  <c r="AA609" i="175"/>
  <c r="Z609" i="175"/>
  <c r="AA608" i="175"/>
  <c r="Z608" i="175"/>
  <c r="AA607" i="175"/>
  <c r="Z607" i="175"/>
  <c r="AA606" i="175"/>
  <c r="Z606" i="175"/>
  <c r="AA605" i="175"/>
  <c r="Z605" i="175"/>
  <c r="AA604" i="175"/>
  <c r="Z604" i="175"/>
  <c r="AA603" i="175"/>
  <c r="Z603" i="175"/>
  <c r="AA602" i="175"/>
  <c r="Z602" i="175"/>
  <c r="AA601" i="175"/>
  <c r="Z601" i="175"/>
  <c r="AA600" i="175"/>
  <c r="Z600" i="175"/>
  <c r="AA599" i="175"/>
  <c r="Z599" i="175"/>
  <c r="AA598" i="175"/>
  <c r="Z598" i="175"/>
  <c r="AA597" i="175"/>
  <c r="Z597" i="175"/>
  <c r="AA596" i="175"/>
  <c r="Z596" i="175"/>
  <c r="AA595" i="175"/>
  <c r="Z595" i="175"/>
  <c r="AA594" i="175"/>
  <c r="Z594" i="175"/>
  <c r="AA593" i="175"/>
  <c r="Z593" i="175"/>
  <c r="AA592" i="175"/>
  <c r="Z592" i="175"/>
  <c r="AA591" i="175"/>
  <c r="Z591" i="175"/>
  <c r="AA590" i="175"/>
  <c r="Z590" i="175"/>
  <c r="AA589" i="175"/>
  <c r="Z589" i="175"/>
  <c r="AA588" i="175"/>
  <c r="Z588" i="175"/>
  <c r="AA587" i="175"/>
  <c r="Z587" i="175"/>
  <c r="AA586" i="175"/>
  <c r="Z586" i="175"/>
  <c r="AA585" i="175"/>
  <c r="Z585" i="175"/>
  <c r="AA584" i="175"/>
  <c r="Z584" i="175"/>
  <c r="AA583" i="175"/>
  <c r="Z583" i="175"/>
  <c r="AA582" i="175"/>
  <c r="Z582" i="175"/>
  <c r="AA581" i="175"/>
  <c r="Z581" i="175"/>
  <c r="AA580" i="175"/>
  <c r="Z580" i="175"/>
  <c r="AA579" i="175"/>
  <c r="Z579" i="175"/>
  <c r="AA578" i="175"/>
  <c r="Z578" i="175"/>
  <c r="AA577" i="175"/>
  <c r="Z577" i="175"/>
  <c r="AA576" i="175"/>
  <c r="Z576" i="175"/>
  <c r="AA575" i="175"/>
  <c r="Z575" i="175"/>
  <c r="AA574" i="175"/>
  <c r="Z574" i="175"/>
  <c r="AA573" i="175"/>
  <c r="Z573" i="175"/>
  <c r="AA572" i="175"/>
  <c r="Z572" i="175"/>
  <c r="AA571" i="175"/>
  <c r="Z571" i="175"/>
  <c r="AA570" i="175"/>
  <c r="Z570" i="175"/>
  <c r="AA569" i="175"/>
  <c r="Z569" i="175"/>
  <c r="AA568" i="175"/>
  <c r="Z568" i="175"/>
  <c r="AA567" i="175"/>
  <c r="Z567" i="175"/>
  <c r="AA566" i="175"/>
  <c r="Z566" i="175"/>
  <c r="AA565" i="175"/>
  <c r="Z565" i="175"/>
  <c r="AA564" i="175"/>
  <c r="Z564" i="175"/>
  <c r="AA563" i="175"/>
  <c r="Z563" i="175"/>
  <c r="AA562" i="175"/>
  <c r="Z562" i="175"/>
  <c r="AA561" i="175"/>
  <c r="Z561" i="175"/>
  <c r="AA560" i="175"/>
  <c r="Z560" i="175"/>
  <c r="AA559" i="175"/>
  <c r="Z559" i="175"/>
  <c r="AA558" i="175"/>
  <c r="Z558" i="175"/>
  <c r="AA557" i="175"/>
  <c r="Z557" i="175"/>
  <c r="AA556" i="175"/>
  <c r="Z556" i="175"/>
  <c r="AA555" i="175"/>
  <c r="Z555" i="175"/>
  <c r="AA554" i="175"/>
  <c r="Z554" i="175"/>
  <c r="AA553" i="175"/>
  <c r="Z553" i="175"/>
  <c r="AA552" i="175"/>
  <c r="Z552" i="175"/>
  <c r="AA551" i="175"/>
  <c r="Z551" i="175"/>
  <c r="AA550" i="175"/>
  <c r="Z550" i="175"/>
  <c r="AA549" i="175"/>
  <c r="Z549" i="175"/>
  <c r="AA548" i="175"/>
  <c r="Z548" i="175"/>
  <c r="AA547" i="175"/>
  <c r="Z547" i="175"/>
  <c r="AA546" i="175"/>
  <c r="Z546" i="175"/>
  <c r="AA545" i="175"/>
  <c r="Z545" i="175"/>
  <c r="AA544" i="175"/>
  <c r="Z544" i="175"/>
  <c r="AA543" i="175"/>
  <c r="Z543" i="175"/>
  <c r="AA542" i="175"/>
  <c r="Z542" i="175"/>
  <c r="AA541" i="175"/>
  <c r="Z541" i="175"/>
  <c r="AA540" i="175"/>
  <c r="Z540" i="175"/>
  <c r="AA539" i="175"/>
  <c r="Z539" i="175"/>
  <c r="AA538" i="175"/>
  <c r="Z538" i="175"/>
  <c r="AA537" i="175"/>
  <c r="Z537" i="175"/>
  <c r="AA536" i="175"/>
  <c r="Z536" i="175"/>
  <c r="AA535" i="175"/>
  <c r="Z535" i="175"/>
  <c r="AA534" i="175"/>
  <c r="Z534" i="175"/>
  <c r="AA533" i="175"/>
  <c r="Z533" i="175"/>
  <c r="AA532" i="175"/>
  <c r="Z532" i="175"/>
  <c r="AA531" i="175"/>
  <c r="Z531" i="175"/>
  <c r="AA530" i="175"/>
  <c r="Z530" i="175"/>
  <c r="AA529" i="175"/>
  <c r="Z529" i="175"/>
  <c r="AA528" i="175"/>
  <c r="Z528" i="175"/>
  <c r="AA527" i="175"/>
  <c r="Z527" i="175"/>
  <c r="AA526" i="175"/>
  <c r="Z526" i="175"/>
  <c r="AA525" i="175"/>
  <c r="Z525" i="175"/>
  <c r="AA524" i="175"/>
  <c r="Z524" i="175"/>
  <c r="AA523" i="175"/>
  <c r="Z523" i="175"/>
  <c r="AA522" i="175"/>
  <c r="Z522" i="175"/>
  <c r="AA521" i="175"/>
  <c r="Z521" i="175"/>
  <c r="AA520" i="175"/>
  <c r="Z520" i="175"/>
  <c r="AA519" i="175"/>
  <c r="Z519" i="175"/>
  <c r="AA518" i="175"/>
  <c r="Z518" i="175"/>
  <c r="AA517" i="175"/>
  <c r="Z517" i="175"/>
  <c r="AA516" i="175"/>
  <c r="Z516" i="175"/>
  <c r="AA515" i="175"/>
  <c r="Z515" i="175"/>
  <c r="AA514" i="175"/>
  <c r="Z514" i="175"/>
  <c r="AA513" i="175"/>
  <c r="Z513" i="175"/>
  <c r="AA512" i="175"/>
  <c r="Z512" i="175"/>
  <c r="AA511" i="175"/>
  <c r="Z511" i="175"/>
  <c r="AA510" i="175"/>
  <c r="Z510" i="175"/>
  <c r="AA509" i="175"/>
  <c r="Z509" i="175"/>
  <c r="AA508" i="175"/>
  <c r="Z508" i="175"/>
  <c r="AA507" i="175"/>
  <c r="Z507" i="175"/>
  <c r="AA506" i="175"/>
  <c r="Z506" i="175"/>
  <c r="AA505" i="175"/>
  <c r="Z505" i="175"/>
  <c r="AA504" i="175"/>
  <c r="Z504" i="175"/>
  <c r="AA503" i="175"/>
  <c r="Z503" i="175"/>
  <c r="AA502" i="175"/>
  <c r="Z502" i="175"/>
  <c r="AA501" i="175"/>
  <c r="Z501" i="175"/>
  <c r="AA500" i="175"/>
  <c r="Z500" i="175"/>
  <c r="AA499" i="175"/>
  <c r="Z499" i="175"/>
  <c r="AA498" i="175"/>
  <c r="Z498" i="175"/>
  <c r="AA497" i="175"/>
  <c r="Z497" i="175"/>
  <c r="AA496" i="175"/>
  <c r="Z496" i="175"/>
  <c r="AA495" i="175"/>
  <c r="Z495" i="175"/>
  <c r="AA494" i="175"/>
  <c r="Z494" i="175"/>
  <c r="AA493" i="175"/>
  <c r="Z493" i="175"/>
  <c r="AA492" i="175"/>
  <c r="Z492" i="175"/>
  <c r="AA491" i="175"/>
  <c r="Z491" i="175"/>
  <c r="AA490" i="175"/>
  <c r="Z490" i="175"/>
  <c r="AA489" i="175"/>
  <c r="Z489" i="175"/>
  <c r="AA488" i="175"/>
  <c r="Z488" i="175"/>
  <c r="AA487" i="175"/>
  <c r="Z487" i="175"/>
  <c r="AA486" i="175"/>
  <c r="Z486" i="175"/>
  <c r="AA485" i="175"/>
  <c r="Z485" i="175"/>
  <c r="AA484" i="175"/>
  <c r="Z484" i="175"/>
  <c r="AA483" i="175"/>
  <c r="Z483" i="175"/>
  <c r="AA482" i="175"/>
  <c r="Z482" i="175"/>
  <c r="AA481" i="175"/>
  <c r="Z481" i="175"/>
  <c r="AA480" i="175"/>
  <c r="Z480" i="175"/>
  <c r="AA479" i="175"/>
  <c r="Z479" i="175"/>
  <c r="AA478" i="175"/>
  <c r="Z478" i="175"/>
  <c r="AA477" i="175"/>
  <c r="Z477" i="175"/>
  <c r="AA476" i="175"/>
  <c r="Z476" i="175"/>
  <c r="AA475" i="175"/>
  <c r="Z475" i="175"/>
  <c r="AA474" i="175"/>
  <c r="Z474" i="175"/>
  <c r="AA473" i="175"/>
  <c r="Z473" i="175"/>
  <c r="AA472" i="175"/>
  <c r="Z472" i="175"/>
  <c r="AA471" i="175"/>
  <c r="Z471" i="175"/>
  <c r="AA470" i="175"/>
  <c r="Z470" i="175"/>
  <c r="AA469" i="175"/>
  <c r="Z469" i="175"/>
  <c r="AA468" i="175"/>
  <c r="Z468" i="175"/>
  <c r="AA467" i="175"/>
  <c r="Z467" i="175"/>
  <c r="AA466" i="175"/>
  <c r="Z466" i="175"/>
  <c r="AA465" i="175"/>
  <c r="Z465" i="175"/>
  <c r="AA464" i="175"/>
  <c r="Z464" i="175"/>
  <c r="AA463" i="175"/>
  <c r="Z463" i="175"/>
  <c r="AA462" i="175"/>
  <c r="Z462" i="175"/>
  <c r="AA461" i="175"/>
  <c r="Z461" i="175"/>
  <c r="AA460" i="175"/>
  <c r="Z460" i="175"/>
  <c r="AA459" i="175"/>
  <c r="Z459" i="175"/>
  <c r="AA458" i="175"/>
  <c r="Z458" i="175"/>
  <c r="AA457" i="175"/>
  <c r="Z457" i="175"/>
  <c r="AA456" i="175"/>
  <c r="Z456" i="175"/>
  <c r="AA455" i="175"/>
  <c r="Z455" i="175"/>
  <c r="AA454" i="175"/>
  <c r="Z454" i="175"/>
  <c r="AA453" i="175"/>
  <c r="Z453" i="175"/>
  <c r="AA452" i="175"/>
  <c r="Z452" i="175"/>
  <c r="AA451" i="175"/>
  <c r="Z451" i="175"/>
  <c r="AA450" i="175"/>
  <c r="Z450" i="175"/>
  <c r="AA449" i="175"/>
  <c r="Z449" i="175"/>
  <c r="AA448" i="175"/>
  <c r="Z448" i="175"/>
  <c r="AA447" i="175"/>
  <c r="Z447" i="175"/>
  <c r="AA446" i="175"/>
  <c r="Z446" i="175"/>
  <c r="AA445" i="175"/>
  <c r="Z445" i="175"/>
  <c r="AA444" i="175"/>
  <c r="Z444" i="175"/>
  <c r="AA443" i="175"/>
  <c r="Z443" i="175"/>
  <c r="AA442" i="175"/>
  <c r="Z442" i="175"/>
  <c r="AA441" i="175"/>
  <c r="Z441" i="175"/>
  <c r="AA440" i="175"/>
  <c r="Z440" i="175"/>
  <c r="AA439" i="175"/>
  <c r="Z439" i="175"/>
  <c r="AA438" i="175"/>
  <c r="Z438" i="175"/>
  <c r="AA437" i="175"/>
  <c r="Z437" i="175"/>
  <c r="AA436" i="175"/>
  <c r="Z436" i="175"/>
  <c r="AA435" i="175"/>
  <c r="Z435" i="175"/>
  <c r="AA434" i="175"/>
  <c r="Z434" i="175"/>
  <c r="AA433" i="175"/>
  <c r="Z433" i="175"/>
  <c r="AA432" i="175"/>
  <c r="Z432" i="175"/>
  <c r="AA431" i="175"/>
  <c r="Z431" i="175"/>
  <c r="AA430" i="175"/>
  <c r="Z430" i="175"/>
  <c r="AA429" i="175"/>
  <c r="Z429" i="175"/>
  <c r="AA428" i="175"/>
  <c r="Z428" i="175"/>
  <c r="AA427" i="175"/>
  <c r="Z427" i="175"/>
  <c r="AA426" i="175"/>
  <c r="Z426" i="175"/>
  <c r="AA425" i="175"/>
  <c r="Z425" i="175"/>
  <c r="AA424" i="175"/>
  <c r="Z424" i="175"/>
  <c r="AA423" i="175"/>
  <c r="Z423" i="175"/>
  <c r="AA422" i="175"/>
  <c r="Z422" i="175"/>
  <c r="AA421" i="175"/>
  <c r="Z421" i="175"/>
  <c r="AA420" i="175"/>
  <c r="Z420" i="175"/>
  <c r="AA419" i="175"/>
  <c r="Z419" i="175"/>
  <c r="AA418" i="175"/>
  <c r="Z418" i="175"/>
  <c r="AA417" i="175"/>
  <c r="Z417" i="175"/>
  <c r="AA416" i="175"/>
  <c r="Z416" i="175"/>
  <c r="AA415" i="175"/>
  <c r="Z415" i="175"/>
  <c r="AA414" i="175"/>
  <c r="Z414" i="175"/>
  <c r="AA413" i="175"/>
  <c r="Z413" i="175"/>
  <c r="AA412" i="175"/>
  <c r="Z412" i="175"/>
  <c r="AA411" i="175"/>
  <c r="Z411" i="175"/>
  <c r="AA410" i="175"/>
  <c r="Z410" i="175"/>
  <c r="AA409" i="175"/>
  <c r="Z409" i="175"/>
  <c r="AA408" i="175"/>
  <c r="Z408" i="175"/>
  <c r="AA407" i="175"/>
  <c r="Z407" i="175"/>
  <c r="AA406" i="175"/>
  <c r="Z406" i="175"/>
  <c r="AA405" i="175"/>
  <c r="Z405" i="175"/>
  <c r="AA404" i="175"/>
  <c r="Z404" i="175"/>
  <c r="AA403" i="175"/>
  <c r="Z403" i="175"/>
  <c r="AA402" i="175"/>
  <c r="Z402" i="175"/>
  <c r="AA401" i="175"/>
  <c r="Z401" i="175"/>
  <c r="AA400" i="175"/>
  <c r="Z400" i="175"/>
  <c r="AA399" i="175"/>
  <c r="Z399" i="175"/>
  <c r="AA398" i="175"/>
  <c r="Z398" i="175"/>
  <c r="AA397" i="175"/>
  <c r="Z397" i="175"/>
  <c r="AA396" i="175"/>
  <c r="Z396" i="175"/>
  <c r="AA395" i="175"/>
  <c r="Z395" i="175"/>
  <c r="AA394" i="175"/>
  <c r="Z394" i="175"/>
  <c r="AA393" i="175"/>
  <c r="Z393" i="175"/>
  <c r="AA392" i="175"/>
  <c r="Z392" i="175"/>
  <c r="AA391" i="175"/>
  <c r="Z391" i="175"/>
  <c r="AA390" i="175"/>
  <c r="Z390" i="175"/>
  <c r="AA389" i="175"/>
  <c r="Z389" i="175"/>
  <c r="AA388" i="175"/>
  <c r="Z388" i="175"/>
  <c r="AA387" i="175"/>
  <c r="Z387" i="175"/>
  <c r="AA386" i="175"/>
  <c r="Z386" i="175"/>
  <c r="AA385" i="175"/>
  <c r="Z385" i="175"/>
  <c r="AA384" i="175"/>
  <c r="Z384" i="175"/>
  <c r="AA383" i="175"/>
  <c r="Z383" i="175"/>
  <c r="AA382" i="175"/>
  <c r="Z382" i="175"/>
  <c r="AA381" i="175"/>
  <c r="Z381" i="175"/>
  <c r="AA380" i="175"/>
  <c r="Z380" i="175"/>
  <c r="AA379" i="175"/>
  <c r="Z379" i="175"/>
  <c r="AA378" i="175"/>
  <c r="Z378" i="175"/>
  <c r="AA377" i="175"/>
  <c r="Z377" i="175"/>
  <c r="AA376" i="175"/>
  <c r="Z376" i="175"/>
  <c r="AA375" i="175"/>
  <c r="Z375" i="175"/>
  <c r="AA374" i="175"/>
  <c r="Z374" i="175"/>
  <c r="AA373" i="175"/>
  <c r="Z373" i="175"/>
  <c r="AA372" i="175"/>
  <c r="Z372" i="175"/>
  <c r="AA371" i="175"/>
  <c r="Z371" i="175"/>
  <c r="AA370" i="175"/>
  <c r="Z370" i="175"/>
  <c r="AA369" i="175"/>
  <c r="Z369" i="175"/>
  <c r="AA368" i="175"/>
  <c r="Z368" i="175"/>
  <c r="AA367" i="175"/>
  <c r="Z367" i="175"/>
  <c r="AA366" i="175"/>
  <c r="Z366" i="175"/>
  <c r="AA365" i="175"/>
  <c r="Z365" i="175"/>
  <c r="AA364" i="175"/>
  <c r="Z364" i="175"/>
  <c r="AA363" i="175"/>
  <c r="Z363" i="175"/>
  <c r="AA362" i="175"/>
  <c r="Z362" i="175"/>
  <c r="AA361" i="175"/>
  <c r="Z361" i="175"/>
  <c r="AA360" i="175"/>
  <c r="Z360" i="175"/>
  <c r="AA359" i="175"/>
  <c r="Z359" i="175"/>
  <c r="AA358" i="175"/>
  <c r="Z358" i="175"/>
  <c r="AA357" i="175"/>
  <c r="Z357" i="175"/>
  <c r="AA356" i="175"/>
  <c r="Z356" i="175"/>
  <c r="AA355" i="175"/>
  <c r="Z355" i="175"/>
  <c r="AA354" i="175"/>
  <c r="Z354" i="175"/>
  <c r="AA353" i="175"/>
  <c r="Z353" i="175"/>
  <c r="AA352" i="175"/>
  <c r="Z352" i="175"/>
  <c r="AA351" i="175"/>
  <c r="Z351" i="175"/>
  <c r="AA350" i="175"/>
  <c r="Z350" i="175"/>
  <c r="AA349" i="175"/>
  <c r="Z349" i="175"/>
  <c r="AA348" i="175"/>
  <c r="Z348" i="175"/>
  <c r="AA347" i="175"/>
  <c r="Z347" i="175"/>
  <c r="AA346" i="175"/>
  <c r="Z346" i="175"/>
  <c r="AA345" i="175"/>
  <c r="Z345" i="175"/>
  <c r="AA344" i="175"/>
  <c r="Z344" i="175"/>
  <c r="AA343" i="175"/>
  <c r="Z343" i="175"/>
  <c r="AA342" i="175"/>
  <c r="Z342" i="175"/>
  <c r="AA341" i="175"/>
  <c r="Z341" i="175"/>
  <c r="AA340" i="175"/>
  <c r="Z340" i="175"/>
  <c r="AA339" i="175"/>
  <c r="Z339" i="175"/>
  <c r="AA338" i="175"/>
  <c r="Z338" i="175"/>
  <c r="AA337" i="175"/>
  <c r="Z337" i="175"/>
  <c r="AA336" i="175"/>
  <c r="Z336" i="175"/>
  <c r="AA335" i="175"/>
  <c r="Z335" i="175"/>
  <c r="AA334" i="175"/>
  <c r="Z334" i="175"/>
  <c r="AA333" i="175"/>
  <c r="Z333" i="175"/>
  <c r="AA332" i="175"/>
  <c r="Z332" i="175"/>
  <c r="AA331" i="175"/>
  <c r="Z331" i="175"/>
  <c r="AA330" i="175"/>
  <c r="Z330" i="175"/>
  <c r="AA329" i="175"/>
  <c r="Z329" i="175"/>
  <c r="AA328" i="175"/>
  <c r="Z328" i="175"/>
  <c r="AA327" i="175"/>
  <c r="Z327" i="175"/>
  <c r="AA326" i="175"/>
  <c r="Z326" i="175"/>
  <c r="AA325" i="175"/>
  <c r="Z325" i="175"/>
  <c r="AA324" i="175"/>
  <c r="Z324" i="175"/>
  <c r="AA323" i="175"/>
  <c r="Z323" i="175"/>
  <c r="AA322" i="175"/>
  <c r="Z322" i="175"/>
  <c r="AA321" i="175"/>
  <c r="Z321" i="175"/>
  <c r="AA320" i="175"/>
  <c r="Z320" i="175"/>
  <c r="AA319" i="175"/>
  <c r="Z319" i="175"/>
  <c r="AA318" i="175"/>
  <c r="Z318" i="175"/>
  <c r="AA317" i="175"/>
  <c r="Z317" i="175"/>
  <c r="AA316" i="175"/>
  <c r="Z316" i="175"/>
  <c r="AA315" i="175"/>
  <c r="Z315" i="175"/>
  <c r="AA314" i="175"/>
  <c r="Z314" i="175"/>
  <c r="AA313" i="175"/>
  <c r="Z313" i="175"/>
  <c r="AA312" i="175"/>
  <c r="Z312" i="175"/>
  <c r="AA311" i="175"/>
  <c r="Z311" i="175"/>
  <c r="AA310" i="175"/>
  <c r="Z310" i="175"/>
  <c r="AA309" i="175"/>
  <c r="Z309" i="175"/>
  <c r="AA308" i="175"/>
  <c r="Z308" i="175"/>
  <c r="AA307" i="175"/>
  <c r="Z307" i="175"/>
  <c r="AA306" i="175"/>
  <c r="Z306" i="175"/>
  <c r="AA305" i="175"/>
  <c r="Z305" i="175"/>
  <c r="AA304" i="175"/>
  <c r="Z304" i="175"/>
  <c r="AA303" i="175"/>
  <c r="Z303" i="175"/>
  <c r="AA302" i="175"/>
  <c r="Z302" i="175"/>
  <c r="AA301" i="175"/>
  <c r="Z301" i="175"/>
  <c r="AA300" i="175"/>
  <c r="Z300" i="175"/>
  <c r="AA299" i="175"/>
  <c r="Z299" i="175"/>
  <c r="AA298" i="175"/>
  <c r="Z298" i="175"/>
  <c r="AA297" i="175"/>
  <c r="Z297" i="175"/>
  <c r="AA296" i="175"/>
  <c r="Z296" i="175"/>
  <c r="AA295" i="175"/>
  <c r="Z295" i="175"/>
  <c r="AA294" i="175"/>
  <c r="Z294" i="175"/>
  <c r="AA293" i="175"/>
  <c r="Z293" i="175"/>
  <c r="AA292" i="175"/>
  <c r="Z292" i="175"/>
  <c r="AA291" i="175"/>
  <c r="Z291" i="175"/>
  <c r="AA290" i="175"/>
  <c r="Z290" i="175"/>
  <c r="AA289" i="175"/>
  <c r="Z289" i="175"/>
  <c r="AA288" i="175"/>
  <c r="Z288" i="175"/>
  <c r="AA287" i="175"/>
  <c r="Z287" i="175"/>
  <c r="AA286" i="175"/>
  <c r="Z286" i="175"/>
  <c r="AA285" i="175"/>
  <c r="Z285" i="175"/>
  <c r="AA284" i="175"/>
  <c r="Z284" i="175"/>
  <c r="AA283" i="175"/>
  <c r="Z283" i="175"/>
  <c r="AA282" i="175"/>
  <c r="Z282" i="175"/>
  <c r="AA281" i="175"/>
  <c r="Z281" i="175"/>
  <c r="AA280" i="175"/>
  <c r="Z280" i="175"/>
  <c r="AA279" i="175"/>
  <c r="Z279" i="175"/>
  <c r="AA278" i="175"/>
  <c r="Z278" i="175"/>
  <c r="AA277" i="175"/>
  <c r="Z277" i="175"/>
  <c r="AA276" i="175"/>
  <c r="Z276" i="175"/>
  <c r="AA275" i="175"/>
  <c r="Z275" i="175"/>
  <c r="AA274" i="175"/>
  <c r="Z274" i="175"/>
  <c r="AA273" i="175"/>
  <c r="Z273" i="175"/>
  <c r="AA272" i="175"/>
  <c r="Z272" i="175"/>
  <c r="AA271" i="175"/>
  <c r="Z271" i="175"/>
  <c r="AA270" i="175"/>
  <c r="Z270" i="175"/>
  <c r="AA269" i="175"/>
  <c r="Z269" i="175"/>
  <c r="AA268" i="175"/>
  <c r="Z268" i="175"/>
  <c r="AA267" i="175"/>
  <c r="Z267" i="175"/>
  <c r="AA266" i="175"/>
  <c r="Z266" i="175"/>
  <c r="AA265" i="175"/>
  <c r="Z265" i="175"/>
  <c r="AA264" i="175"/>
  <c r="Z264" i="175"/>
  <c r="AA263" i="175"/>
  <c r="Z263" i="175"/>
  <c r="AA262" i="175"/>
  <c r="Z262" i="175"/>
  <c r="AA261" i="175"/>
  <c r="Z261" i="175"/>
  <c r="AA260" i="175"/>
  <c r="Z260" i="175"/>
  <c r="AA259" i="175"/>
  <c r="Z259" i="175"/>
  <c r="AA258" i="175"/>
  <c r="Z258" i="175"/>
  <c r="AA257" i="175"/>
  <c r="Z257" i="175"/>
  <c r="AA256" i="175"/>
  <c r="Z256" i="175"/>
  <c r="AA255" i="175"/>
  <c r="Z255" i="175"/>
  <c r="AA254" i="175"/>
  <c r="Z254" i="175"/>
  <c r="AA253" i="175"/>
  <c r="Z253" i="175"/>
  <c r="AA252" i="175"/>
  <c r="Z252" i="175"/>
  <c r="AA251" i="175"/>
  <c r="Z251" i="175"/>
  <c r="AA250" i="175"/>
  <c r="Z250" i="175"/>
  <c r="AA249" i="175"/>
  <c r="Z249" i="175"/>
  <c r="AA248" i="175"/>
  <c r="Z248" i="175"/>
  <c r="AA247" i="175"/>
  <c r="Z247" i="175"/>
  <c r="AA246" i="175"/>
  <c r="Z246" i="175"/>
  <c r="AA245" i="175"/>
  <c r="Z245" i="175"/>
  <c r="AA244" i="175"/>
  <c r="Z244" i="175"/>
  <c r="AA243" i="175"/>
  <c r="Z243" i="175"/>
  <c r="AA242" i="175"/>
  <c r="Z242" i="175"/>
  <c r="AA241" i="175"/>
  <c r="Z241" i="175"/>
  <c r="AA240" i="175"/>
  <c r="Z240" i="175"/>
  <c r="AA239" i="175"/>
  <c r="Z239" i="175"/>
  <c r="AA238" i="175"/>
  <c r="Z238" i="175"/>
  <c r="AA237" i="175"/>
  <c r="Z237" i="175"/>
  <c r="AA236" i="175"/>
  <c r="Z236" i="175"/>
  <c r="AA235" i="175"/>
  <c r="Z235" i="175"/>
  <c r="AA234" i="175"/>
  <c r="Z234" i="175"/>
  <c r="AA233" i="175"/>
  <c r="Z233" i="175"/>
  <c r="AA232" i="175"/>
  <c r="Z232" i="175"/>
  <c r="AA231" i="175"/>
  <c r="Z231" i="175"/>
  <c r="AA230" i="175"/>
  <c r="Z230" i="175"/>
  <c r="AA229" i="175"/>
  <c r="Z229" i="175"/>
  <c r="AA228" i="175"/>
  <c r="Z228" i="175"/>
  <c r="AA227" i="175"/>
  <c r="Z227" i="175"/>
  <c r="AA226" i="175"/>
  <c r="Z226" i="175"/>
  <c r="AA225" i="175"/>
  <c r="Z225" i="175"/>
  <c r="AA224" i="175"/>
  <c r="Z224" i="175"/>
  <c r="AA223" i="175"/>
  <c r="Z223" i="175"/>
  <c r="AA222" i="175"/>
  <c r="Z222" i="175"/>
  <c r="AA221" i="175"/>
  <c r="Z221" i="175"/>
  <c r="AA220" i="175"/>
  <c r="Z220" i="175"/>
  <c r="AA219" i="175"/>
  <c r="Z219" i="175"/>
  <c r="AA218" i="175"/>
  <c r="Z218" i="175"/>
  <c r="AA217" i="175"/>
  <c r="Z217" i="175"/>
  <c r="AA216" i="175"/>
  <c r="Z216" i="175"/>
  <c r="AA215" i="175"/>
  <c r="Z215" i="175"/>
  <c r="AA214" i="175"/>
  <c r="Z214" i="175"/>
  <c r="AA213" i="175"/>
  <c r="Z213" i="175"/>
  <c r="AA212" i="175"/>
  <c r="Z212" i="175"/>
  <c r="AA211" i="175"/>
  <c r="Z211" i="175"/>
  <c r="AA210" i="175"/>
  <c r="Z210" i="175"/>
  <c r="AA209" i="175"/>
  <c r="Z209" i="175"/>
  <c r="AA208" i="175"/>
  <c r="Z208" i="175"/>
  <c r="AA207" i="175"/>
  <c r="Z207" i="175"/>
  <c r="AA206" i="175"/>
  <c r="Z206" i="175"/>
  <c r="AA205" i="175"/>
  <c r="Z205" i="175"/>
  <c r="AA204" i="175"/>
  <c r="Z204" i="175"/>
  <c r="AA203" i="175"/>
  <c r="Z203" i="175"/>
  <c r="AA202" i="175"/>
  <c r="Z202" i="175"/>
  <c r="AA201" i="175"/>
  <c r="Z201" i="175"/>
  <c r="AA200" i="175"/>
  <c r="Z200" i="175"/>
  <c r="AA199" i="175"/>
  <c r="Z199" i="175"/>
  <c r="AA198" i="175"/>
  <c r="Z198" i="175"/>
  <c r="AA197" i="175"/>
  <c r="Z197" i="175"/>
  <c r="AA196" i="175"/>
  <c r="Z196" i="175"/>
  <c r="AA195" i="175"/>
  <c r="Z195" i="175"/>
  <c r="AA194" i="175"/>
  <c r="Z194" i="175"/>
  <c r="AA193" i="175"/>
  <c r="Z193" i="175"/>
  <c r="AA192" i="175"/>
  <c r="Z192" i="175"/>
  <c r="AA191" i="175"/>
  <c r="Z191" i="175"/>
  <c r="AA190" i="175"/>
  <c r="Z190" i="175"/>
  <c r="AA189" i="175"/>
  <c r="Z189" i="175"/>
  <c r="AA188" i="175"/>
  <c r="Z188" i="175"/>
  <c r="AA187" i="175"/>
  <c r="Z187" i="175"/>
  <c r="AA186" i="175"/>
  <c r="Z186" i="175"/>
  <c r="AA185" i="175"/>
  <c r="Z185" i="175"/>
  <c r="AA184" i="175"/>
  <c r="Z184" i="175"/>
  <c r="AA183" i="175"/>
  <c r="Z183" i="175"/>
  <c r="AA182" i="175"/>
  <c r="Z182" i="175"/>
  <c r="AA181" i="175"/>
  <c r="Z181" i="175"/>
  <c r="AA180" i="175"/>
  <c r="Z180" i="175"/>
  <c r="AA179" i="175"/>
  <c r="Z179" i="175"/>
  <c r="AA178" i="175"/>
  <c r="Z178" i="175"/>
  <c r="AA177" i="175"/>
  <c r="Z177" i="175"/>
  <c r="AA176" i="175"/>
  <c r="Z176" i="175"/>
  <c r="AA175" i="175"/>
  <c r="Z175" i="175"/>
  <c r="AA174" i="175"/>
  <c r="Z174" i="175"/>
  <c r="AA173" i="175"/>
  <c r="Z173" i="175"/>
  <c r="AA172" i="175"/>
  <c r="Z172" i="175"/>
  <c r="AA171" i="175"/>
  <c r="Z171" i="175"/>
  <c r="AA170" i="175"/>
  <c r="Z170" i="175"/>
  <c r="AA169" i="175"/>
  <c r="Z169" i="175"/>
  <c r="AA168" i="175"/>
  <c r="Z168" i="175"/>
  <c r="AA167" i="175"/>
  <c r="Z167" i="175"/>
  <c r="AA166" i="175"/>
  <c r="Z166" i="175"/>
  <c r="AA165" i="175"/>
  <c r="Z165" i="175"/>
  <c r="AA164" i="175"/>
  <c r="Z164" i="175"/>
  <c r="AA163" i="175"/>
  <c r="Z163" i="175"/>
  <c r="AA162" i="175"/>
  <c r="Z162" i="175"/>
  <c r="AA161" i="175"/>
  <c r="Z161" i="175"/>
  <c r="AA160" i="175"/>
  <c r="Z160" i="175"/>
  <c r="AA159" i="175"/>
  <c r="Z159" i="175"/>
  <c r="AA158" i="175"/>
  <c r="Z158" i="175"/>
  <c r="AA157" i="175"/>
  <c r="Z157" i="175"/>
  <c r="AA156" i="175"/>
  <c r="Z156" i="175"/>
  <c r="AA155" i="175"/>
  <c r="Z155" i="175"/>
  <c r="AA154" i="175"/>
  <c r="Z154" i="175"/>
  <c r="AA153" i="175"/>
  <c r="Z153" i="175"/>
  <c r="AA152" i="175"/>
  <c r="Z152" i="175"/>
  <c r="AA151" i="175"/>
  <c r="Z151" i="175"/>
  <c r="AA150" i="175"/>
  <c r="Z150" i="175"/>
  <c r="AA149" i="175"/>
  <c r="Z149" i="175"/>
  <c r="AA148" i="175"/>
  <c r="Z148" i="175"/>
  <c r="AA147" i="175"/>
  <c r="Z147" i="175"/>
  <c r="AA146" i="175"/>
  <c r="Z146" i="175"/>
  <c r="AA145" i="175"/>
  <c r="Z145" i="175"/>
  <c r="AA144" i="175"/>
  <c r="Z144" i="175"/>
  <c r="AA143" i="175"/>
  <c r="Z143" i="175"/>
  <c r="AA142" i="175"/>
  <c r="Z142" i="175"/>
  <c r="AA141" i="175"/>
  <c r="Z141" i="175"/>
  <c r="AA140" i="175"/>
  <c r="Z140" i="175"/>
  <c r="AA139" i="175"/>
  <c r="Z139" i="175"/>
  <c r="AA138" i="175"/>
  <c r="Z138" i="175"/>
  <c r="AA137" i="175"/>
  <c r="Z137" i="175"/>
  <c r="AA136" i="175"/>
  <c r="Z136" i="175"/>
  <c r="AA135" i="175"/>
  <c r="Z135" i="175"/>
  <c r="AA134" i="175"/>
  <c r="Z134" i="175"/>
  <c r="AA133" i="175"/>
  <c r="Z133" i="175"/>
  <c r="AA132" i="175"/>
  <c r="Z132" i="175"/>
  <c r="AA131" i="175"/>
  <c r="Z131" i="175"/>
  <c r="AA130" i="175"/>
  <c r="Z130" i="175"/>
  <c r="AA129" i="175"/>
  <c r="Z129" i="175"/>
  <c r="AA128" i="175"/>
  <c r="Z128" i="175"/>
  <c r="AA127" i="175"/>
  <c r="Z127" i="175"/>
  <c r="AA126" i="175"/>
  <c r="Z126" i="175"/>
  <c r="AA125" i="175"/>
  <c r="Z125" i="175"/>
  <c r="AA124" i="175"/>
  <c r="Z124" i="175"/>
  <c r="AA123" i="175"/>
  <c r="Z123" i="175"/>
  <c r="AA122" i="175"/>
  <c r="Z122" i="175"/>
  <c r="AA121" i="175"/>
  <c r="Z121" i="175"/>
  <c r="AA120" i="175"/>
  <c r="Z120" i="175"/>
  <c r="AA119" i="175"/>
  <c r="Z119" i="175"/>
  <c r="AA118" i="175"/>
  <c r="Z118" i="175"/>
  <c r="AA117" i="175"/>
  <c r="Z117" i="175"/>
  <c r="AA116" i="175"/>
  <c r="Z116" i="175"/>
  <c r="AA115" i="175"/>
  <c r="Z115" i="175"/>
  <c r="AA114" i="175"/>
  <c r="Z114" i="175"/>
  <c r="AA113" i="175"/>
  <c r="Z113" i="175"/>
  <c r="AA112" i="175"/>
  <c r="Z112" i="175"/>
  <c r="AA111" i="175"/>
  <c r="Z111" i="175"/>
  <c r="AA110" i="175"/>
  <c r="Z110" i="175"/>
  <c r="AA109" i="175"/>
  <c r="Z109" i="175"/>
  <c r="AA108" i="175"/>
  <c r="Z108" i="175"/>
  <c r="AA107" i="175"/>
  <c r="Z107" i="175"/>
  <c r="AA106" i="175"/>
  <c r="Z106" i="175"/>
  <c r="AA105" i="175"/>
  <c r="Z105" i="175"/>
  <c r="AA104" i="175"/>
  <c r="Z104" i="175"/>
  <c r="AA103" i="175"/>
  <c r="Z103" i="175"/>
  <c r="AA102" i="175"/>
  <c r="Z102" i="175"/>
  <c r="AA101" i="175"/>
  <c r="Z101" i="175"/>
  <c r="AA100" i="175"/>
  <c r="Z100" i="175"/>
  <c r="AA99" i="175"/>
  <c r="Z99" i="175"/>
  <c r="AA98" i="175"/>
  <c r="Z98" i="175"/>
  <c r="AA97" i="175"/>
  <c r="Z97" i="175"/>
  <c r="AA96" i="175"/>
  <c r="Z96" i="175"/>
  <c r="AA95" i="175"/>
  <c r="Z95" i="175"/>
  <c r="AA94" i="175"/>
  <c r="Z94" i="175"/>
  <c r="AA93" i="175"/>
  <c r="Z93" i="175"/>
  <c r="AA92" i="175"/>
  <c r="Z92" i="175"/>
  <c r="AA91" i="175"/>
  <c r="Z91" i="175"/>
  <c r="AA90" i="175"/>
  <c r="Z90" i="175"/>
  <c r="AA89" i="175"/>
  <c r="Z89" i="175"/>
  <c r="AA88" i="175"/>
  <c r="Z88" i="175"/>
  <c r="AA87" i="175"/>
  <c r="Z87" i="175"/>
  <c r="AA86" i="175"/>
  <c r="Z86" i="175"/>
  <c r="AA85" i="175"/>
  <c r="Z85" i="175"/>
  <c r="AA84" i="175"/>
  <c r="Z84" i="175"/>
  <c r="AA83" i="175"/>
  <c r="Z83" i="175"/>
  <c r="AA82" i="175"/>
  <c r="Z82" i="175"/>
  <c r="AA81" i="175"/>
  <c r="Z81" i="175"/>
  <c r="AA80" i="175"/>
  <c r="Z80" i="175"/>
  <c r="AA79" i="175"/>
  <c r="Z79" i="175"/>
  <c r="AA78" i="175"/>
  <c r="Z78" i="175"/>
  <c r="AA77" i="175"/>
  <c r="Z77" i="175"/>
  <c r="AA76" i="175"/>
  <c r="Z76" i="175"/>
  <c r="AA75" i="175"/>
  <c r="Z75" i="175"/>
  <c r="AA74" i="175"/>
  <c r="Z74" i="175"/>
  <c r="AA73" i="175"/>
  <c r="Z73" i="175"/>
  <c r="AA72" i="175"/>
  <c r="Z72" i="175"/>
  <c r="AA71" i="175"/>
  <c r="Z71" i="175"/>
  <c r="AA70" i="175"/>
  <c r="Z70" i="175"/>
  <c r="AA69" i="175"/>
  <c r="Z69" i="175"/>
  <c r="AA68" i="175"/>
  <c r="Z68" i="175"/>
  <c r="AA67" i="175"/>
  <c r="Z67" i="175"/>
  <c r="AA66" i="175"/>
  <c r="Z66" i="175"/>
  <c r="AA65" i="175"/>
  <c r="Z65" i="175"/>
  <c r="AA64" i="175"/>
  <c r="Z64" i="175"/>
  <c r="AA63" i="175"/>
  <c r="Z63" i="175"/>
  <c r="AA62" i="175"/>
  <c r="Z62" i="175"/>
  <c r="AA61" i="175"/>
  <c r="Z61" i="175"/>
  <c r="AA60" i="175"/>
  <c r="Z60" i="175"/>
  <c r="AA59" i="175"/>
  <c r="Z59" i="175"/>
  <c r="AA58" i="175"/>
  <c r="Z58" i="175"/>
  <c r="AA57" i="175"/>
  <c r="Z57" i="175"/>
  <c r="AA56" i="175"/>
  <c r="Z56" i="175"/>
  <c r="AA55" i="175"/>
  <c r="Z55" i="175"/>
  <c r="AA54" i="175"/>
  <c r="Z54" i="175"/>
  <c r="AA53" i="175"/>
  <c r="Z53" i="175"/>
  <c r="AA52" i="175"/>
  <c r="Z52" i="175"/>
  <c r="AA51" i="175"/>
  <c r="Z51" i="175"/>
  <c r="AA50" i="175"/>
  <c r="Z50" i="175"/>
  <c r="AA49" i="175"/>
  <c r="Z49" i="175"/>
  <c r="AA48" i="175"/>
  <c r="Z48" i="175"/>
  <c r="AA47" i="175"/>
  <c r="Z47" i="175"/>
  <c r="AA46" i="175"/>
  <c r="Z46" i="175"/>
  <c r="AA45" i="175"/>
  <c r="Z45" i="175"/>
  <c r="AA44" i="175"/>
  <c r="Z44" i="175"/>
  <c r="AA43" i="175"/>
  <c r="Z43" i="175"/>
  <c r="AA42" i="175"/>
  <c r="Z42" i="175"/>
  <c r="AA41" i="175"/>
  <c r="Z41" i="175"/>
  <c r="AA40" i="175"/>
  <c r="Z40" i="175"/>
  <c r="AA39" i="175"/>
  <c r="Z39" i="175"/>
  <c r="AA38" i="175"/>
  <c r="Z38" i="175"/>
  <c r="AA37" i="175"/>
  <c r="Z37" i="175"/>
  <c r="AA36" i="175"/>
  <c r="Z36" i="175"/>
  <c r="AA35" i="175"/>
  <c r="Z35" i="175"/>
  <c r="AA34" i="175"/>
  <c r="Z34" i="175"/>
  <c r="AA33" i="175"/>
  <c r="Z33" i="175"/>
  <c r="AA32" i="175"/>
  <c r="Z32" i="175"/>
  <c r="AA31" i="175"/>
  <c r="Z31" i="175"/>
  <c r="AA30" i="175"/>
  <c r="Z30" i="175"/>
  <c r="AA29" i="175"/>
  <c r="Z29" i="175"/>
  <c r="AA28" i="175"/>
  <c r="Z28" i="175"/>
  <c r="AA27" i="175"/>
  <c r="Z27" i="175"/>
  <c r="AA26" i="175"/>
  <c r="Z26" i="175"/>
  <c r="AA25" i="175"/>
  <c r="Z25" i="175"/>
  <c r="AA24" i="175"/>
  <c r="Z24" i="175"/>
  <c r="AA23" i="175"/>
  <c r="Z23" i="175"/>
  <c r="AA22" i="175"/>
  <c r="Z22" i="175"/>
  <c r="AA21" i="175"/>
  <c r="Z21" i="175"/>
  <c r="AA20" i="175"/>
  <c r="Z20" i="175"/>
  <c r="AA19" i="175"/>
  <c r="Z19" i="175"/>
  <c r="AA18" i="175"/>
  <c r="Z18" i="175"/>
  <c r="AA17" i="175"/>
  <c r="Z17" i="175"/>
  <c r="AA16" i="175"/>
  <c r="Z16" i="175"/>
  <c r="AA15" i="175"/>
  <c r="Z15" i="175"/>
  <c r="AA14" i="175"/>
  <c r="Z14" i="175"/>
  <c r="AA13" i="175"/>
  <c r="Z13" i="175"/>
  <c r="AA12" i="175"/>
  <c r="Z12" i="175"/>
  <c r="AA11" i="175"/>
  <c r="Z11" i="175"/>
  <c r="AA10" i="175"/>
  <c r="Z10" i="175"/>
  <c r="AA9" i="175"/>
  <c r="Z9" i="175"/>
  <c r="AA8" i="175"/>
  <c r="Z8" i="175"/>
  <c r="T752" i="175"/>
  <c r="S752" i="175"/>
  <c r="T751" i="175"/>
  <c r="S751" i="175"/>
  <c r="T750" i="175"/>
  <c r="S750" i="175"/>
  <c r="T749" i="175"/>
  <c r="S749" i="175"/>
  <c r="T748" i="175"/>
  <c r="S748" i="175"/>
  <c r="T747" i="175"/>
  <c r="S747" i="175"/>
  <c r="T746" i="175"/>
  <c r="S746" i="175"/>
  <c r="T745" i="175"/>
  <c r="S745" i="175"/>
  <c r="T744" i="175"/>
  <c r="S744" i="175"/>
  <c r="T743" i="175"/>
  <c r="S743" i="175"/>
  <c r="T742" i="175"/>
  <c r="S742" i="175"/>
  <c r="T741" i="175"/>
  <c r="S741" i="175"/>
  <c r="T740" i="175"/>
  <c r="S740" i="175"/>
  <c r="T739" i="175"/>
  <c r="S739" i="175"/>
  <c r="T738" i="175"/>
  <c r="S738" i="175"/>
  <c r="T737" i="175"/>
  <c r="S737" i="175"/>
  <c r="T736" i="175"/>
  <c r="S736" i="175"/>
  <c r="T735" i="175"/>
  <c r="S735" i="175"/>
  <c r="T734" i="175"/>
  <c r="S734" i="175"/>
  <c r="T733" i="175"/>
  <c r="S733" i="175"/>
  <c r="T732" i="175"/>
  <c r="S732" i="175"/>
  <c r="T731" i="175"/>
  <c r="S731" i="175"/>
  <c r="T730" i="175"/>
  <c r="S730" i="175"/>
  <c r="T729" i="175"/>
  <c r="S729" i="175"/>
  <c r="T728" i="175"/>
  <c r="S728" i="175"/>
  <c r="T727" i="175"/>
  <c r="S727" i="175"/>
  <c r="T726" i="175"/>
  <c r="S726" i="175"/>
  <c r="T725" i="175"/>
  <c r="S725" i="175"/>
  <c r="T724" i="175"/>
  <c r="S724" i="175"/>
  <c r="T723" i="175"/>
  <c r="S723" i="175"/>
  <c r="T722" i="175"/>
  <c r="S722" i="175"/>
  <c r="T721" i="175"/>
  <c r="S721" i="175"/>
  <c r="T720" i="175"/>
  <c r="S720" i="175"/>
  <c r="T719" i="175"/>
  <c r="S719" i="175"/>
  <c r="T718" i="175"/>
  <c r="S718" i="175"/>
  <c r="T717" i="175"/>
  <c r="S717" i="175"/>
  <c r="T716" i="175"/>
  <c r="S716" i="175"/>
  <c r="T715" i="175"/>
  <c r="S715" i="175"/>
  <c r="T714" i="175"/>
  <c r="S714" i="175"/>
  <c r="T713" i="175"/>
  <c r="S713" i="175"/>
  <c r="T712" i="175"/>
  <c r="S712" i="175"/>
  <c r="T711" i="175"/>
  <c r="S711" i="175"/>
  <c r="T710" i="175"/>
  <c r="S710" i="175"/>
  <c r="T709" i="175"/>
  <c r="S709" i="175"/>
  <c r="T708" i="175"/>
  <c r="S708" i="175"/>
  <c r="T707" i="175"/>
  <c r="S707" i="175"/>
  <c r="T706" i="175"/>
  <c r="S706" i="175"/>
  <c r="T705" i="175"/>
  <c r="S705" i="175"/>
  <c r="T704" i="175"/>
  <c r="S704" i="175"/>
  <c r="T703" i="175"/>
  <c r="S703" i="175"/>
  <c r="T702" i="175"/>
  <c r="S702" i="175"/>
  <c r="T701" i="175"/>
  <c r="S701" i="175"/>
  <c r="T700" i="175"/>
  <c r="S700" i="175"/>
  <c r="T699" i="175"/>
  <c r="S699" i="175"/>
  <c r="T698" i="175"/>
  <c r="S698" i="175"/>
  <c r="T697" i="175"/>
  <c r="S697" i="175"/>
  <c r="T696" i="175"/>
  <c r="S696" i="175"/>
  <c r="T695" i="175"/>
  <c r="S695" i="175"/>
  <c r="T694" i="175"/>
  <c r="S694" i="175"/>
  <c r="T693" i="175"/>
  <c r="S693" i="175"/>
  <c r="T692" i="175"/>
  <c r="S692" i="175"/>
  <c r="T691" i="175"/>
  <c r="S691" i="175"/>
  <c r="T690" i="175"/>
  <c r="S690" i="175"/>
  <c r="T689" i="175"/>
  <c r="S689" i="175"/>
  <c r="T688" i="175"/>
  <c r="S688" i="175"/>
  <c r="T687" i="175"/>
  <c r="S687" i="175"/>
  <c r="T686" i="175"/>
  <c r="S686" i="175"/>
  <c r="T685" i="175"/>
  <c r="S685" i="175"/>
  <c r="T684" i="175"/>
  <c r="S684" i="175"/>
  <c r="T683" i="175"/>
  <c r="S683" i="175"/>
  <c r="T682" i="175"/>
  <c r="S682" i="175"/>
  <c r="T681" i="175"/>
  <c r="S681" i="175"/>
  <c r="T680" i="175"/>
  <c r="S680" i="175"/>
  <c r="T679" i="175"/>
  <c r="S679" i="175"/>
  <c r="T678" i="175"/>
  <c r="S678" i="175"/>
  <c r="T677" i="175"/>
  <c r="S677" i="175"/>
  <c r="T676" i="175"/>
  <c r="S676" i="175"/>
  <c r="T675" i="175"/>
  <c r="S675" i="175"/>
  <c r="T674" i="175"/>
  <c r="S674" i="175"/>
  <c r="T673" i="175"/>
  <c r="S673" i="175"/>
  <c r="T672" i="175"/>
  <c r="S672" i="175"/>
  <c r="T671" i="175"/>
  <c r="S671" i="175"/>
  <c r="T670" i="175"/>
  <c r="S670" i="175"/>
  <c r="T669" i="175"/>
  <c r="S669" i="175"/>
  <c r="T668" i="175"/>
  <c r="S668" i="175"/>
  <c r="T667" i="175"/>
  <c r="S667" i="175"/>
  <c r="T666" i="175"/>
  <c r="S666" i="175"/>
  <c r="T665" i="175"/>
  <c r="S665" i="175"/>
  <c r="T664" i="175"/>
  <c r="S664" i="175"/>
  <c r="T663" i="175"/>
  <c r="S663" i="175"/>
  <c r="T662" i="175"/>
  <c r="S662" i="175"/>
  <c r="T661" i="175"/>
  <c r="S661" i="175"/>
  <c r="T660" i="175"/>
  <c r="S660" i="175"/>
  <c r="T659" i="175"/>
  <c r="S659" i="175"/>
  <c r="T658" i="175"/>
  <c r="S658" i="175"/>
  <c r="T657" i="175"/>
  <c r="S657" i="175"/>
  <c r="T656" i="175"/>
  <c r="S656" i="175"/>
  <c r="T655" i="175"/>
  <c r="S655" i="175"/>
  <c r="T654" i="175"/>
  <c r="S654" i="175"/>
  <c r="T653" i="175"/>
  <c r="S653" i="175"/>
  <c r="T652" i="175"/>
  <c r="S652" i="175"/>
  <c r="T651" i="175"/>
  <c r="S651" i="175"/>
  <c r="T650" i="175"/>
  <c r="S650" i="175"/>
  <c r="T649" i="175"/>
  <c r="S649" i="175"/>
  <c r="T648" i="175"/>
  <c r="S648" i="175"/>
  <c r="T647" i="175"/>
  <c r="S647" i="175"/>
  <c r="T646" i="175"/>
  <c r="S646" i="175"/>
  <c r="T645" i="175"/>
  <c r="S645" i="175"/>
  <c r="T644" i="175"/>
  <c r="S644" i="175"/>
  <c r="T643" i="175"/>
  <c r="S643" i="175"/>
  <c r="T642" i="175"/>
  <c r="S642" i="175"/>
  <c r="T641" i="175"/>
  <c r="S641" i="175"/>
  <c r="T640" i="175"/>
  <c r="S640" i="175"/>
  <c r="T639" i="175"/>
  <c r="S639" i="175"/>
  <c r="T638" i="175"/>
  <c r="S638" i="175"/>
  <c r="T637" i="175"/>
  <c r="S637" i="175"/>
  <c r="T636" i="175"/>
  <c r="S636" i="175"/>
  <c r="T635" i="175"/>
  <c r="S635" i="175"/>
  <c r="T634" i="175"/>
  <c r="S634" i="175"/>
  <c r="T633" i="175"/>
  <c r="S633" i="175"/>
  <c r="T632" i="175"/>
  <c r="S632" i="175"/>
  <c r="T631" i="175"/>
  <c r="S631" i="175"/>
  <c r="T630" i="175"/>
  <c r="S630" i="175"/>
  <c r="T629" i="175"/>
  <c r="S629" i="175"/>
  <c r="T628" i="175"/>
  <c r="S628" i="175"/>
  <c r="T627" i="175"/>
  <c r="S627" i="175"/>
  <c r="T626" i="175"/>
  <c r="S626" i="175"/>
  <c r="T625" i="175"/>
  <c r="S625" i="175"/>
  <c r="T624" i="175"/>
  <c r="S624" i="175"/>
  <c r="T623" i="175"/>
  <c r="S623" i="175"/>
  <c r="T622" i="175"/>
  <c r="S622" i="175"/>
  <c r="T621" i="175"/>
  <c r="S621" i="175"/>
  <c r="T620" i="175"/>
  <c r="S620" i="175"/>
  <c r="T619" i="175"/>
  <c r="S619" i="175"/>
  <c r="T618" i="175"/>
  <c r="S618" i="175"/>
  <c r="T617" i="175"/>
  <c r="S617" i="175"/>
  <c r="T616" i="175"/>
  <c r="S616" i="175"/>
  <c r="T615" i="175"/>
  <c r="S615" i="175"/>
  <c r="T614" i="175"/>
  <c r="S614" i="175"/>
  <c r="T613" i="175"/>
  <c r="S613" i="175"/>
  <c r="T612" i="175"/>
  <c r="S612" i="175"/>
  <c r="T611" i="175"/>
  <c r="S611" i="175"/>
  <c r="T610" i="175"/>
  <c r="S610" i="175"/>
  <c r="T609" i="175"/>
  <c r="S609" i="175"/>
  <c r="T608" i="175"/>
  <c r="S608" i="175"/>
  <c r="T607" i="175"/>
  <c r="S607" i="175"/>
  <c r="T606" i="175"/>
  <c r="S606" i="175"/>
  <c r="T605" i="175"/>
  <c r="S605" i="175"/>
  <c r="T604" i="175"/>
  <c r="S604" i="175"/>
  <c r="T603" i="175"/>
  <c r="S603" i="175"/>
  <c r="T602" i="175"/>
  <c r="S602" i="175"/>
  <c r="T601" i="175"/>
  <c r="S601" i="175"/>
  <c r="T600" i="175"/>
  <c r="S600" i="175"/>
  <c r="T599" i="175"/>
  <c r="S599" i="175"/>
  <c r="T598" i="175"/>
  <c r="S598" i="175"/>
  <c r="T597" i="175"/>
  <c r="S597" i="175"/>
  <c r="T596" i="175"/>
  <c r="S596" i="175"/>
  <c r="T595" i="175"/>
  <c r="S595" i="175"/>
  <c r="T594" i="175"/>
  <c r="S594" i="175"/>
  <c r="T593" i="175"/>
  <c r="S593" i="175"/>
  <c r="T592" i="175"/>
  <c r="S592" i="175"/>
  <c r="T591" i="175"/>
  <c r="S591" i="175"/>
  <c r="T590" i="175"/>
  <c r="S590" i="175"/>
  <c r="T589" i="175"/>
  <c r="S589" i="175"/>
  <c r="T588" i="175"/>
  <c r="S588" i="175"/>
  <c r="T587" i="175"/>
  <c r="S587" i="175"/>
  <c r="T586" i="175"/>
  <c r="S586" i="175"/>
  <c r="T585" i="175"/>
  <c r="S585" i="175"/>
  <c r="T584" i="175"/>
  <c r="S584" i="175"/>
  <c r="T583" i="175"/>
  <c r="S583" i="175"/>
  <c r="T582" i="175"/>
  <c r="S582" i="175"/>
  <c r="T581" i="175"/>
  <c r="S581" i="175"/>
  <c r="T580" i="175"/>
  <c r="S580" i="175"/>
  <c r="T579" i="175"/>
  <c r="S579" i="175"/>
  <c r="T578" i="175"/>
  <c r="S578" i="175"/>
  <c r="T577" i="175"/>
  <c r="S577" i="175"/>
  <c r="T576" i="175"/>
  <c r="S576" i="175"/>
  <c r="T575" i="175"/>
  <c r="S575" i="175"/>
  <c r="T574" i="175"/>
  <c r="S574" i="175"/>
  <c r="T573" i="175"/>
  <c r="S573" i="175"/>
  <c r="T572" i="175"/>
  <c r="S572" i="175"/>
  <c r="T571" i="175"/>
  <c r="S571" i="175"/>
  <c r="T570" i="175"/>
  <c r="S570" i="175"/>
  <c r="T569" i="175"/>
  <c r="S569" i="175"/>
  <c r="T568" i="175"/>
  <c r="S568" i="175"/>
  <c r="T567" i="175"/>
  <c r="S567" i="175"/>
  <c r="T566" i="175"/>
  <c r="S566" i="175"/>
  <c r="T565" i="175"/>
  <c r="S565" i="175"/>
  <c r="T564" i="175"/>
  <c r="S564" i="175"/>
  <c r="T563" i="175"/>
  <c r="S563" i="175"/>
  <c r="T562" i="175"/>
  <c r="S562" i="175"/>
  <c r="T561" i="175"/>
  <c r="S561" i="175"/>
  <c r="T560" i="175"/>
  <c r="S560" i="175"/>
  <c r="T559" i="175"/>
  <c r="S559" i="175"/>
  <c r="T558" i="175"/>
  <c r="S558" i="175"/>
  <c r="T557" i="175"/>
  <c r="S557" i="175"/>
  <c r="T556" i="175"/>
  <c r="S556" i="175"/>
  <c r="T555" i="175"/>
  <c r="S555" i="175"/>
  <c r="T554" i="175"/>
  <c r="S554" i="175"/>
  <c r="T553" i="175"/>
  <c r="S553" i="175"/>
  <c r="T552" i="175"/>
  <c r="S552" i="175"/>
  <c r="T551" i="175"/>
  <c r="S551" i="175"/>
  <c r="T550" i="175"/>
  <c r="S550" i="175"/>
  <c r="T549" i="175"/>
  <c r="S549" i="175"/>
  <c r="T548" i="175"/>
  <c r="S548" i="175"/>
  <c r="T547" i="175"/>
  <c r="S547" i="175"/>
  <c r="T546" i="175"/>
  <c r="S546" i="175"/>
  <c r="T545" i="175"/>
  <c r="S545" i="175"/>
  <c r="T544" i="175"/>
  <c r="S544" i="175"/>
  <c r="T543" i="175"/>
  <c r="S543" i="175"/>
  <c r="T542" i="175"/>
  <c r="S542" i="175"/>
  <c r="T541" i="175"/>
  <c r="S541" i="175"/>
  <c r="T540" i="175"/>
  <c r="S540" i="175"/>
  <c r="T539" i="175"/>
  <c r="S539" i="175"/>
  <c r="T538" i="175"/>
  <c r="S538" i="175"/>
  <c r="T537" i="175"/>
  <c r="S537" i="175"/>
  <c r="T536" i="175"/>
  <c r="S536" i="175"/>
  <c r="T535" i="175"/>
  <c r="S535" i="175"/>
  <c r="T534" i="175"/>
  <c r="S534" i="175"/>
  <c r="T533" i="175"/>
  <c r="S533" i="175"/>
  <c r="T532" i="175"/>
  <c r="S532" i="175"/>
  <c r="T531" i="175"/>
  <c r="S531" i="175"/>
  <c r="T530" i="175"/>
  <c r="S530" i="175"/>
  <c r="T529" i="175"/>
  <c r="S529" i="175"/>
  <c r="T528" i="175"/>
  <c r="S528" i="175"/>
  <c r="T527" i="175"/>
  <c r="S527" i="175"/>
  <c r="T526" i="175"/>
  <c r="S526" i="175"/>
  <c r="T525" i="175"/>
  <c r="S525" i="175"/>
  <c r="T524" i="175"/>
  <c r="S524" i="175"/>
  <c r="T523" i="175"/>
  <c r="S523" i="175"/>
  <c r="T522" i="175"/>
  <c r="S522" i="175"/>
  <c r="T521" i="175"/>
  <c r="S521" i="175"/>
  <c r="T520" i="175"/>
  <c r="S520" i="175"/>
  <c r="T519" i="175"/>
  <c r="S519" i="175"/>
  <c r="T518" i="175"/>
  <c r="S518" i="175"/>
  <c r="T517" i="175"/>
  <c r="S517" i="175"/>
  <c r="T516" i="175"/>
  <c r="S516" i="175"/>
  <c r="T515" i="175"/>
  <c r="S515" i="175"/>
  <c r="T514" i="175"/>
  <c r="S514" i="175"/>
  <c r="T513" i="175"/>
  <c r="S513" i="175"/>
  <c r="T512" i="175"/>
  <c r="S512" i="175"/>
  <c r="T511" i="175"/>
  <c r="S511" i="175"/>
  <c r="T510" i="175"/>
  <c r="S510" i="175"/>
  <c r="T509" i="175"/>
  <c r="S509" i="175"/>
  <c r="T508" i="175"/>
  <c r="S508" i="175"/>
  <c r="T507" i="175"/>
  <c r="S507" i="175"/>
  <c r="T506" i="175"/>
  <c r="S506" i="175"/>
  <c r="T505" i="175"/>
  <c r="S505" i="175"/>
  <c r="T504" i="175"/>
  <c r="S504" i="175"/>
  <c r="T503" i="175"/>
  <c r="S503" i="175"/>
  <c r="T502" i="175"/>
  <c r="S502" i="175"/>
  <c r="T501" i="175"/>
  <c r="S501" i="175"/>
  <c r="T500" i="175"/>
  <c r="S500" i="175"/>
  <c r="T499" i="175"/>
  <c r="S499" i="175"/>
  <c r="T498" i="175"/>
  <c r="S498" i="175"/>
  <c r="T497" i="175"/>
  <c r="S497" i="175"/>
  <c r="T496" i="175"/>
  <c r="S496" i="175"/>
  <c r="T495" i="175"/>
  <c r="S495" i="175"/>
  <c r="T494" i="175"/>
  <c r="S494" i="175"/>
  <c r="T493" i="175"/>
  <c r="S493" i="175"/>
  <c r="T492" i="175"/>
  <c r="S492" i="175"/>
  <c r="T491" i="175"/>
  <c r="S491" i="175"/>
  <c r="T490" i="175"/>
  <c r="S490" i="175"/>
  <c r="T489" i="175"/>
  <c r="S489" i="175"/>
  <c r="T488" i="175"/>
  <c r="S488" i="175"/>
  <c r="T487" i="175"/>
  <c r="S487" i="175"/>
  <c r="T486" i="175"/>
  <c r="S486" i="175"/>
  <c r="T485" i="175"/>
  <c r="S485" i="175"/>
  <c r="T484" i="175"/>
  <c r="S484" i="175"/>
  <c r="T483" i="175"/>
  <c r="S483" i="175"/>
  <c r="T482" i="175"/>
  <c r="S482" i="175"/>
  <c r="T481" i="175"/>
  <c r="S481" i="175"/>
  <c r="T480" i="175"/>
  <c r="S480" i="175"/>
  <c r="T479" i="175"/>
  <c r="S479" i="175"/>
  <c r="T478" i="175"/>
  <c r="S478" i="175"/>
  <c r="T477" i="175"/>
  <c r="S477" i="175"/>
  <c r="T476" i="175"/>
  <c r="S476" i="175"/>
  <c r="T475" i="175"/>
  <c r="S475" i="175"/>
  <c r="T474" i="175"/>
  <c r="S474" i="175"/>
  <c r="T473" i="175"/>
  <c r="S473" i="175"/>
  <c r="T472" i="175"/>
  <c r="S472" i="175"/>
  <c r="T471" i="175"/>
  <c r="S471" i="175"/>
  <c r="T470" i="175"/>
  <c r="S470" i="175"/>
  <c r="T469" i="175"/>
  <c r="S469" i="175"/>
  <c r="T468" i="175"/>
  <c r="S468" i="175"/>
  <c r="T467" i="175"/>
  <c r="S467" i="175"/>
  <c r="T466" i="175"/>
  <c r="S466" i="175"/>
  <c r="T465" i="175"/>
  <c r="S465" i="175"/>
  <c r="T464" i="175"/>
  <c r="S464" i="175"/>
  <c r="T463" i="175"/>
  <c r="S463" i="175"/>
  <c r="T462" i="175"/>
  <c r="S462" i="175"/>
  <c r="T461" i="175"/>
  <c r="S461" i="175"/>
  <c r="T460" i="175"/>
  <c r="S460" i="175"/>
  <c r="T459" i="175"/>
  <c r="S459" i="175"/>
  <c r="T458" i="175"/>
  <c r="S458" i="175"/>
  <c r="T457" i="175"/>
  <c r="S457" i="175"/>
  <c r="T456" i="175"/>
  <c r="S456" i="175"/>
  <c r="T455" i="175"/>
  <c r="S455" i="175"/>
  <c r="T454" i="175"/>
  <c r="S454" i="175"/>
  <c r="T453" i="175"/>
  <c r="S453" i="175"/>
  <c r="T452" i="175"/>
  <c r="S452" i="175"/>
  <c r="T451" i="175"/>
  <c r="S451" i="175"/>
  <c r="T450" i="175"/>
  <c r="S450" i="175"/>
  <c r="T449" i="175"/>
  <c r="S449" i="175"/>
  <c r="T448" i="175"/>
  <c r="S448" i="175"/>
  <c r="T447" i="175"/>
  <c r="S447" i="175"/>
  <c r="T446" i="175"/>
  <c r="S446" i="175"/>
  <c r="T445" i="175"/>
  <c r="S445" i="175"/>
  <c r="T444" i="175"/>
  <c r="S444" i="175"/>
  <c r="T443" i="175"/>
  <c r="S443" i="175"/>
  <c r="T442" i="175"/>
  <c r="S442" i="175"/>
  <c r="T441" i="175"/>
  <c r="S441" i="175"/>
  <c r="T440" i="175"/>
  <c r="S440" i="175"/>
  <c r="T439" i="175"/>
  <c r="S439" i="175"/>
  <c r="T438" i="175"/>
  <c r="S438" i="175"/>
  <c r="T437" i="175"/>
  <c r="S437" i="175"/>
  <c r="T436" i="175"/>
  <c r="S436" i="175"/>
  <c r="T435" i="175"/>
  <c r="S435" i="175"/>
  <c r="T434" i="175"/>
  <c r="S434" i="175"/>
  <c r="T433" i="175"/>
  <c r="S433" i="175"/>
  <c r="T432" i="175"/>
  <c r="S432" i="175"/>
  <c r="T431" i="175"/>
  <c r="S431" i="175"/>
  <c r="T430" i="175"/>
  <c r="S430" i="175"/>
  <c r="T429" i="175"/>
  <c r="S429" i="175"/>
  <c r="T428" i="175"/>
  <c r="S428" i="175"/>
  <c r="T427" i="175"/>
  <c r="S427" i="175"/>
  <c r="T426" i="175"/>
  <c r="S426" i="175"/>
  <c r="T425" i="175"/>
  <c r="S425" i="175"/>
  <c r="T424" i="175"/>
  <c r="S424" i="175"/>
  <c r="T423" i="175"/>
  <c r="S423" i="175"/>
  <c r="T422" i="175"/>
  <c r="S422" i="175"/>
  <c r="T421" i="175"/>
  <c r="S421" i="175"/>
  <c r="T420" i="175"/>
  <c r="S420" i="175"/>
  <c r="T419" i="175"/>
  <c r="S419" i="175"/>
  <c r="T418" i="175"/>
  <c r="S418" i="175"/>
  <c r="T417" i="175"/>
  <c r="S417" i="175"/>
  <c r="T416" i="175"/>
  <c r="S416" i="175"/>
  <c r="T415" i="175"/>
  <c r="S415" i="175"/>
  <c r="T414" i="175"/>
  <c r="S414" i="175"/>
  <c r="T413" i="175"/>
  <c r="S413" i="175"/>
  <c r="T412" i="175"/>
  <c r="S412" i="175"/>
  <c r="T411" i="175"/>
  <c r="S411" i="175"/>
  <c r="T410" i="175"/>
  <c r="S410" i="175"/>
  <c r="T409" i="175"/>
  <c r="S409" i="175"/>
  <c r="T408" i="175"/>
  <c r="S408" i="175"/>
  <c r="T407" i="175"/>
  <c r="S407" i="175"/>
  <c r="T406" i="175"/>
  <c r="S406" i="175"/>
  <c r="T405" i="175"/>
  <c r="S405" i="175"/>
  <c r="T404" i="175"/>
  <c r="S404" i="175"/>
  <c r="T403" i="175"/>
  <c r="S403" i="175"/>
  <c r="T402" i="175"/>
  <c r="S402" i="175"/>
  <c r="T401" i="175"/>
  <c r="S401" i="175"/>
  <c r="T400" i="175"/>
  <c r="S400" i="175"/>
  <c r="T399" i="175"/>
  <c r="S399" i="175"/>
  <c r="T398" i="175"/>
  <c r="S398" i="175"/>
  <c r="T397" i="175"/>
  <c r="S397" i="175"/>
  <c r="T396" i="175"/>
  <c r="S396" i="175"/>
  <c r="T395" i="175"/>
  <c r="S395" i="175"/>
  <c r="T394" i="175"/>
  <c r="S394" i="175"/>
  <c r="T393" i="175"/>
  <c r="S393" i="175"/>
  <c r="T392" i="175"/>
  <c r="S392" i="175"/>
  <c r="T391" i="175"/>
  <c r="S391" i="175"/>
  <c r="T390" i="175"/>
  <c r="S390" i="175"/>
  <c r="T389" i="175"/>
  <c r="S389" i="175"/>
  <c r="T388" i="175"/>
  <c r="S388" i="175"/>
  <c r="T387" i="175"/>
  <c r="S387" i="175"/>
  <c r="T386" i="175"/>
  <c r="S386" i="175"/>
  <c r="T385" i="175"/>
  <c r="S385" i="175"/>
  <c r="T384" i="175"/>
  <c r="S384" i="175"/>
  <c r="T383" i="175"/>
  <c r="S383" i="175"/>
  <c r="T382" i="175"/>
  <c r="S382" i="175"/>
  <c r="T381" i="175"/>
  <c r="S381" i="175"/>
  <c r="T380" i="175"/>
  <c r="S380" i="175"/>
  <c r="T379" i="175"/>
  <c r="S379" i="175"/>
  <c r="T378" i="175"/>
  <c r="S378" i="175"/>
  <c r="T377" i="175"/>
  <c r="S377" i="175"/>
  <c r="T376" i="175"/>
  <c r="S376" i="175"/>
  <c r="T375" i="175"/>
  <c r="S375" i="175"/>
  <c r="T374" i="175"/>
  <c r="S374" i="175"/>
  <c r="T373" i="175"/>
  <c r="S373" i="175"/>
  <c r="T372" i="175"/>
  <c r="S372" i="175"/>
  <c r="T371" i="175"/>
  <c r="S371" i="175"/>
  <c r="T370" i="175"/>
  <c r="S370" i="175"/>
  <c r="T369" i="175"/>
  <c r="S369" i="175"/>
  <c r="T368" i="175"/>
  <c r="S368" i="175"/>
  <c r="T367" i="175"/>
  <c r="S367" i="175"/>
  <c r="T366" i="175"/>
  <c r="S366" i="175"/>
  <c r="T365" i="175"/>
  <c r="S365" i="175"/>
  <c r="T364" i="175"/>
  <c r="S364" i="175"/>
  <c r="T363" i="175"/>
  <c r="S363" i="175"/>
  <c r="T362" i="175"/>
  <c r="S362" i="175"/>
  <c r="T361" i="175"/>
  <c r="S361" i="175"/>
  <c r="T360" i="175"/>
  <c r="S360" i="175"/>
  <c r="T359" i="175"/>
  <c r="S359" i="175"/>
  <c r="T358" i="175"/>
  <c r="S358" i="175"/>
  <c r="T357" i="175"/>
  <c r="S357" i="175"/>
  <c r="T356" i="175"/>
  <c r="S356" i="175"/>
  <c r="T355" i="175"/>
  <c r="S355" i="175"/>
  <c r="T354" i="175"/>
  <c r="S354" i="175"/>
  <c r="T353" i="175"/>
  <c r="S353" i="175"/>
  <c r="T352" i="175"/>
  <c r="S352" i="175"/>
  <c r="T351" i="175"/>
  <c r="S351" i="175"/>
  <c r="T350" i="175"/>
  <c r="S350" i="175"/>
  <c r="T349" i="175"/>
  <c r="S349" i="175"/>
  <c r="T348" i="175"/>
  <c r="S348" i="175"/>
  <c r="T347" i="175"/>
  <c r="S347" i="175"/>
  <c r="T346" i="175"/>
  <c r="S346" i="175"/>
  <c r="T345" i="175"/>
  <c r="S345" i="175"/>
  <c r="T344" i="175"/>
  <c r="S344" i="175"/>
  <c r="T343" i="175"/>
  <c r="S343" i="175"/>
  <c r="T342" i="175"/>
  <c r="S342" i="175"/>
  <c r="T341" i="175"/>
  <c r="S341" i="175"/>
  <c r="T340" i="175"/>
  <c r="S340" i="175"/>
  <c r="T339" i="175"/>
  <c r="S339" i="175"/>
  <c r="T338" i="175"/>
  <c r="S338" i="175"/>
  <c r="T337" i="175"/>
  <c r="S337" i="175"/>
  <c r="T336" i="175"/>
  <c r="S336" i="175"/>
  <c r="T335" i="175"/>
  <c r="S335" i="175"/>
  <c r="T334" i="175"/>
  <c r="S334" i="175"/>
  <c r="T333" i="175"/>
  <c r="S333" i="175"/>
  <c r="T332" i="175"/>
  <c r="S332" i="175"/>
  <c r="T331" i="175"/>
  <c r="S331" i="175"/>
  <c r="T330" i="175"/>
  <c r="S330" i="175"/>
  <c r="T329" i="175"/>
  <c r="S329" i="175"/>
  <c r="T328" i="175"/>
  <c r="S328" i="175"/>
  <c r="T327" i="175"/>
  <c r="S327" i="175"/>
  <c r="T326" i="175"/>
  <c r="S326" i="175"/>
  <c r="T325" i="175"/>
  <c r="S325" i="175"/>
  <c r="T324" i="175"/>
  <c r="S324" i="175"/>
  <c r="T323" i="175"/>
  <c r="S323" i="175"/>
  <c r="T322" i="175"/>
  <c r="S322" i="175"/>
  <c r="T321" i="175"/>
  <c r="S321" i="175"/>
  <c r="T320" i="175"/>
  <c r="S320" i="175"/>
  <c r="T319" i="175"/>
  <c r="S319" i="175"/>
  <c r="T318" i="175"/>
  <c r="S318" i="175"/>
  <c r="T317" i="175"/>
  <c r="S317" i="175"/>
  <c r="T316" i="175"/>
  <c r="S316" i="175"/>
  <c r="T315" i="175"/>
  <c r="S315" i="175"/>
  <c r="T314" i="175"/>
  <c r="S314" i="175"/>
  <c r="T313" i="175"/>
  <c r="S313" i="175"/>
  <c r="T312" i="175"/>
  <c r="S312" i="175"/>
  <c r="T311" i="175"/>
  <c r="S311" i="175"/>
  <c r="T310" i="175"/>
  <c r="S310" i="175"/>
  <c r="T309" i="175"/>
  <c r="S309" i="175"/>
  <c r="T308" i="175"/>
  <c r="S308" i="175"/>
  <c r="T307" i="175"/>
  <c r="S307" i="175"/>
  <c r="T306" i="175"/>
  <c r="S306" i="175"/>
  <c r="T305" i="175"/>
  <c r="S305" i="175"/>
  <c r="T304" i="175"/>
  <c r="S304" i="175"/>
  <c r="T303" i="175"/>
  <c r="S303" i="175"/>
  <c r="T302" i="175"/>
  <c r="S302" i="175"/>
  <c r="T301" i="175"/>
  <c r="S301" i="175"/>
  <c r="T300" i="175"/>
  <c r="S300" i="175"/>
  <c r="T299" i="175"/>
  <c r="S299" i="175"/>
  <c r="T298" i="175"/>
  <c r="S298" i="175"/>
  <c r="T297" i="175"/>
  <c r="S297" i="175"/>
  <c r="T296" i="175"/>
  <c r="S296" i="175"/>
  <c r="T295" i="175"/>
  <c r="S295" i="175"/>
  <c r="T294" i="175"/>
  <c r="S294" i="175"/>
  <c r="T293" i="175"/>
  <c r="S293" i="175"/>
  <c r="T292" i="175"/>
  <c r="S292" i="175"/>
  <c r="T291" i="175"/>
  <c r="S291" i="175"/>
  <c r="T290" i="175"/>
  <c r="S290" i="175"/>
  <c r="T289" i="175"/>
  <c r="S289" i="175"/>
  <c r="T288" i="175"/>
  <c r="S288" i="175"/>
  <c r="T287" i="175"/>
  <c r="S287" i="175"/>
  <c r="T286" i="175"/>
  <c r="S286" i="175"/>
  <c r="T285" i="175"/>
  <c r="S285" i="175"/>
  <c r="T284" i="175"/>
  <c r="S284" i="175"/>
  <c r="T283" i="175"/>
  <c r="S283" i="175"/>
  <c r="T282" i="175"/>
  <c r="S282" i="175"/>
  <c r="T281" i="175"/>
  <c r="S281" i="175"/>
  <c r="T280" i="175"/>
  <c r="S280" i="175"/>
  <c r="T279" i="175"/>
  <c r="S279" i="175"/>
  <c r="T278" i="175"/>
  <c r="S278" i="175"/>
  <c r="T277" i="175"/>
  <c r="S277" i="175"/>
  <c r="T276" i="175"/>
  <c r="S276" i="175"/>
  <c r="T275" i="175"/>
  <c r="S275" i="175"/>
  <c r="T274" i="175"/>
  <c r="S274" i="175"/>
  <c r="T273" i="175"/>
  <c r="S273" i="175"/>
  <c r="T272" i="175"/>
  <c r="S272" i="175"/>
  <c r="T271" i="175"/>
  <c r="S271" i="175"/>
  <c r="T270" i="175"/>
  <c r="S270" i="175"/>
  <c r="T269" i="175"/>
  <c r="S269" i="175"/>
  <c r="T268" i="175"/>
  <c r="S268" i="175"/>
  <c r="T267" i="175"/>
  <c r="S267" i="175"/>
  <c r="T266" i="175"/>
  <c r="S266" i="175"/>
  <c r="T265" i="175"/>
  <c r="S265" i="175"/>
  <c r="T264" i="175"/>
  <c r="S264" i="175"/>
  <c r="T263" i="175"/>
  <c r="S263" i="175"/>
  <c r="T262" i="175"/>
  <c r="S262" i="175"/>
  <c r="T261" i="175"/>
  <c r="S261" i="175"/>
  <c r="T260" i="175"/>
  <c r="S260" i="175"/>
  <c r="T259" i="175"/>
  <c r="S259" i="175"/>
  <c r="T258" i="175"/>
  <c r="S258" i="175"/>
  <c r="T257" i="175"/>
  <c r="S257" i="175"/>
  <c r="T256" i="175"/>
  <c r="S256" i="175"/>
  <c r="T255" i="175"/>
  <c r="S255" i="175"/>
  <c r="T254" i="175"/>
  <c r="S254" i="175"/>
  <c r="T253" i="175"/>
  <c r="S253" i="175"/>
  <c r="T252" i="175"/>
  <c r="S252" i="175"/>
  <c r="T251" i="175"/>
  <c r="S251" i="175"/>
  <c r="T250" i="175"/>
  <c r="S250" i="175"/>
  <c r="T249" i="175"/>
  <c r="S249" i="175"/>
  <c r="T248" i="175"/>
  <c r="S248" i="175"/>
  <c r="T247" i="175"/>
  <c r="S247" i="175"/>
  <c r="T246" i="175"/>
  <c r="S246" i="175"/>
  <c r="T245" i="175"/>
  <c r="S245" i="175"/>
  <c r="T244" i="175"/>
  <c r="S244" i="175"/>
  <c r="T243" i="175"/>
  <c r="S243" i="175"/>
  <c r="T242" i="175"/>
  <c r="S242" i="175"/>
  <c r="T241" i="175"/>
  <c r="S241" i="175"/>
  <c r="T240" i="175"/>
  <c r="S240" i="175"/>
  <c r="T239" i="175"/>
  <c r="S239" i="175"/>
  <c r="T238" i="175"/>
  <c r="S238" i="175"/>
  <c r="T237" i="175"/>
  <c r="S237" i="175"/>
  <c r="T236" i="175"/>
  <c r="S236" i="175"/>
  <c r="T235" i="175"/>
  <c r="S235" i="175"/>
  <c r="T234" i="175"/>
  <c r="S234" i="175"/>
  <c r="T233" i="175"/>
  <c r="S233" i="175"/>
  <c r="T232" i="175"/>
  <c r="S232" i="175"/>
  <c r="T231" i="175"/>
  <c r="S231" i="175"/>
  <c r="T230" i="175"/>
  <c r="S230" i="175"/>
  <c r="T229" i="175"/>
  <c r="S229" i="175"/>
  <c r="T228" i="175"/>
  <c r="S228" i="175"/>
  <c r="T227" i="175"/>
  <c r="S227" i="175"/>
  <c r="T226" i="175"/>
  <c r="S226" i="175"/>
  <c r="T225" i="175"/>
  <c r="S225" i="175"/>
  <c r="T224" i="175"/>
  <c r="S224" i="175"/>
  <c r="T223" i="175"/>
  <c r="S223" i="175"/>
  <c r="T222" i="175"/>
  <c r="S222" i="175"/>
  <c r="T221" i="175"/>
  <c r="S221" i="175"/>
  <c r="T220" i="175"/>
  <c r="S220" i="175"/>
  <c r="T219" i="175"/>
  <c r="S219" i="175"/>
  <c r="T218" i="175"/>
  <c r="S218" i="175"/>
  <c r="T217" i="175"/>
  <c r="S217" i="175"/>
  <c r="T216" i="175"/>
  <c r="S216" i="175"/>
  <c r="T215" i="175"/>
  <c r="S215" i="175"/>
  <c r="T214" i="175"/>
  <c r="S214" i="175"/>
  <c r="T213" i="175"/>
  <c r="S213" i="175"/>
  <c r="T212" i="175"/>
  <c r="S212" i="175"/>
  <c r="T211" i="175"/>
  <c r="S211" i="175"/>
  <c r="T210" i="175"/>
  <c r="S210" i="175"/>
  <c r="T209" i="175"/>
  <c r="S209" i="175"/>
  <c r="T208" i="175"/>
  <c r="S208" i="175"/>
  <c r="T207" i="175"/>
  <c r="S207" i="175"/>
  <c r="T206" i="175"/>
  <c r="S206" i="175"/>
  <c r="T205" i="175"/>
  <c r="S205" i="175"/>
  <c r="T204" i="175"/>
  <c r="S204" i="175"/>
  <c r="T203" i="175"/>
  <c r="S203" i="175"/>
  <c r="T202" i="175"/>
  <c r="S202" i="175"/>
  <c r="T201" i="175"/>
  <c r="S201" i="175"/>
  <c r="T200" i="175"/>
  <c r="S200" i="175"/>
  <c r="T199" i="175"/>
  <c r="S199" i="175"/>
  <c r="T198" i="175"/>
  <c r="S198" i="175"/>
  <c r="T197" i="175"/>
  <c r="S197" i="175"/>
  <c r="T196" i="175"/>
  <c r="S196" i="175"/>
  <c r="T195" i="175"/>
  <c r="S195" i="175"/>
  <c r="T194" i="175"/>
  <c r="S194" i="175"/>
  <c r="T193" i="175"/>
  <c r="S193" i="175"/>
  <c r="T192" i="175"/>
  <c r="S192" i="175"/>
  <c r="T191" i="175"/>
  <c r="S191" i="175"/>
  <c r="T190" i="175"/>
  <c r="S190" i="175"/>
  <c r="T189" i="175"/>
  <c r="S189" i="175"/>
  <c r="T188" i="175"/>
  <c r="S188" i="175"/>
  <c r="T187" i="175"/>
  <c r="S187" i="175"/>
  <c r="T186" i="175"/>
  <c r="S186" i="175"/>
  <c r="T185" i="175"/>
  <c r="S185" i="175"/>
  <c r="T184" i="175"/>
  <c r="S184" i="175"/>
  <c r="T183" i="175"/>
  <c r="S183" i="175"/>
  <c r="T182" i="175"/>
  <c r="S182" i="175"/>
  <c r="T181" i="175"/>
  <c r="S181" i="175"/>
  <c r="T180" i="175"/>
  <c r="S180" i="175"/>
  <c r="T179" i="175"/>
  <c r="S179" i="175"/>
  <c r="T178" i="175"/>
  <c r="S178" i="175"/>
  <c r="T177" i="175"/>
  <c r="S177" i="175"/>
  <c r="T176" i="175"/>
  <c r="S176" i="175"/>
  <c r="T175" i="175"/>
  <c r="S175" i="175"/>
  <c r="T174" i="175"/>
  <c r="S174" i="175"/>
  <c r="T173" i="175"/>
  <c r="S173" i="175"/>
  <c r="T172" i="175"/>
  <c r="S172" i="175"/>
  <c r="T171" i="175"/>
  <c r="S171" i="175"/>
  <c r="T170" i="175"/>
  <c r="S170" i="175"/>
  <c r="T169" i="175"/>
  <c r="S169" i="175"/>
  <c r="T168" i="175"/>
  <c r="S168" i="175"/>
  <c r="T167" i="175"/>
  <c r="S167" i="175"/>
  <c r="T166" i="175"/>
  <c r="S166" i="175"/>
  <c r="T165" i="175"/>
  <c r="S165" i="175"/>
  <c r="T164" i="175"/>
  <c r="S164" i="175"/>
  <c r="T163" i="175"/>
  <c r="S163" i="175"/>
  <c r="T162" i="175"/>
  <c r="S162" i="175"/>
  <c r="T161" i="175"/>
  <c r="S161" i="175"/>
  <c r="T160" i="175"/>
  <c r="S160" i="175"/>
  <c r="T159" i="175"/>
  <c r="S159" i="175"/>
  <c r="T158" i="175"/>
  <c r="S158" i="175"/>
  <c r="T157" i="175"/>
  <c r="S157" i="175"/>
  <c r="T156" i="175"/>
  <c r="S156" i="175"/>
  <c r="T155" i="175"/>
  <c r="S155" i="175"/>
  <c r="T154" i="175"/>
  <c r="S154" i="175"/>
  <c r="T153" i="175"/>
  <c r="S153" i="175"/>
  <c r="T152" i="175"/>
  <c r="S152" i="175"/>
  <c r="T151" i="175"/>
  <c r="S151" i="175"/>
  <c r="T150" i="175"/>
  <c r="S150" i="175"/>
  <c r="T149" i="175"/>
  <c r="S149" i="175"/>
  <c r="T148" i="175"/>
  <c r="S148" i="175"/>
  <c r="T147" i="175"/>
  <c r="S147" i="175"/>
  <c r="T146" i="175"/>
  <c r="S146" i="175"/>
  <c r="T145" i="175"/>
  <c r="S145" i="175"/>
  <c r="T144" i="175"/>
  <c r="S144" i="175"/>
  <c r="T143" i="175"/>
  <c r="S143" i="175"/>
  <c r="T142" i="175"/>
  <c r="S142" i="175"/>
  <c r="T141" i="175"/>
  <c r="S141" i="175"/>
  <c r="T140" i="175"/>
  <c r="S140" i="175"/>
  <c r="T139" i="175"/>
  <c r="S139" i="175"/>
  <c r="T138" i="175"/>
  <c r="S138" i="175"/>
  <c r="T137" i="175"/>
  <c r="S137" i="175"/>
  <c r="T136" i="175"/>
  <c r="S136" i="175"/>
  <c r="T135" i="175"/>
  <c r="S135" i="175"/>
  <c r="T134" i="175"/>
  <c r="S134" i="175"/>
  <c r="T133" i="175"/>
  <c r="S133" i="175"/>
  <c r="T132" i="175"/>
  <c r="S132" i="175"/>
  <c r="T131" i="175"/>
  <c r="S131" i="175"/>
  <c r="T130" i="175"/>
  <c r="S130" i="175"/>
  <c r="T129" i="175"/>
  <c r="S129" i="175"/>
  <c r="T128" i="175"/>
  <c r="S128" i="175"/>
  <c r="T127" i="175"/>
  <c r="S127" i="175"/>
  <c r="T126" i="175"/>
  <c r="S126" i="175"/>
  <c r="T125" i="175"/>
  <c r="S125" i="175"/>
  <c r="T124" i="175"/>
  <c r="S124" i="175"/>
  <c r="T123" i="175"/>
  <c r="S123" i="175"/>
  <c r="T122" i="175"/>
  <c r="S122" i="175"/>
  <c r="T121" i="175"/>
  <c r="S121" i="175"/>
  <c r="T120" i="175"/>
  <c r="S120" i="175"/>
  <c r="T119" i="175"/>
  <c r="S119" i="175"/>
  <c r="T118" i="175"/>
  <c r="S118" i="175"/>
  <c r="T117" i="175"/>
  <c r="S117" i="175"/>
  <c r="T116" i="175"/>
  <c r="S116" i="175"/>
  <c r="T115" i="175"/>
  <c r="S115" i="175"/>
  <c r="T114" i="175"/>
  <c r="S114" i="175"/>
  <c r="T113" i="175"/>
  <c r="S113" i="175"/>
  <c r="T112" i="175"/>
  <c r="S112" i="175"/>
  <c r="T111" i="175"/>
  <c r="S111" i="175"/>
  <c r="T110" i="175"/>
  <c r="S110" i="175"/>
  <c r="T109" i="175"/>
  <c r="S109" i="175"/>
  <c r="T108" i="175"/>
  <c r="S108" i="175"/>
  <c r="T107" i="175"/>
  <c r="S107" i="175"/>
  <c r="T106" i="175"/>
  <c r="S106" i="175"/>
  <c r="T105" i="175"/>
  <c r="S105" i="175"/>
  <c r="T104" i="175"/>
  <c r="S104" i="175"/>
  <c r="T103" i="175"/>
  <c r="S103" i="175"/>
  <c r="T102" i="175"/>
  <c r="S102" i="175"/>
  <c r="T101" i="175"/>
  <c r="S101" i="175"/>
  <c r="T100" i="175"/>
  <c r="S100" i="175"/>
  <c r="T99" i="175"/>
  <c r="S99" i="175"/>
  <c r="T98" i="175"/>
  <c r="S98" i="175"/>
  <c r="T97" i="175"/>
  <c r="S97" i="175"/>
  <c r="T96" i="175"/>
  <c r="S96" i="175"/>
  <c r="T95" i="175"/>
  <c r="S95" i="175"/>
  <c r="T94" i="175"/>
  <c r="S94" i="175"/>
  <c r="T93" i="175"/>
  <c r="S93" i="175"/>
  <c r="T92" i="175"/>
  <c r="S92" i="175"/>
  <c r="T91" i="175"/>
  <c r="S91" i="175"/>
  <c r="T90" i="175"/>
  <c r="S90" i="175"/>
  <c r="T89" i="175"/>
  <c r="S89" i="175"/>
  <c r="T88" i="175"/>
  <c r="S88" i="175"/>
  <c r="T87" i="175"/>
  <c r="S87" i="175"/>
  <c r="T86" i="175"/>
  <c r="S86" i="175"/>
  <c r="T85" i="175"/>
  <c r="S85" i="175"/>
  <c r="T84" i="175"/>
  <c r="S84" i="175"/>
  <c r="T83" i="175"/>
  <c r="S83" i="175"/>
  <c r="T82" i="175"/>
  <c r="S82" i="175"/>
  <c r="T81" i="175"/>
  <c r="S81" i="175"/>
  <c r="T80" i="175"/>
  <c r="S80" i="175"/>
  <c r="T79" i="175"/>
  <c r="S79" i="175"/>
  <c r="T78" i="175"/>
  <c r="S78" i="175"/>
  <c r="T77" i="175"/>
  <c r="S77" i="175"/>
  <c r="T76" i="175"/>
  <c r="S76" i="175"/>
  <c r="T75" i="175"/>
  <c r="S75" i="175"/>
  <c r="T74" i="175"/>
  <c r="S74" i="175"/>
  <c r="T73" i="175"/>
  <c r="S73" i="175"/>
  <c r="T72" i="175"/>
  <c r="S72" i="175"/>
  <c r="T71" i="175"/>
  <c r="S71" i="175"/>
  <c r="T70" i="175"/>
  <c r="S70" i="175"/>
  <c r="T69" i="175"/>
  <c r="S69" i="175"/>
  <c r="T68" i="175"/>
  <c r="S68" i="175"/>
  <c r="T67" i="175"/>
  <c r="S67" i="175"/>
  <c r="T66" i="175"/>
  <c r="S66" i="175"/>
  <c r="T65" i="175"/>
  <c r="S65" i="175"/>
  <c r="T64" i="175"/>
  <c r="S64" i="175"/>
  <c r="T63" i="175"/>
  <c r="S63" i="175"/>
  <c r="T62" i="175"/>
  <c r="S62" i="175"/>
  <c r="T61" i="175"/>
  <c r="S61" i="175"/>
  <c r="T60" i="175"/>
  <c r="S60" i="175"/>
  <c r="T59" i="175"/>
  <c r="S59" i="175"/>
  <c r="T58" i="175"/>
  <c r="S58" i="175"/>
  <c r="T57" i="175"/>
  <c r="S57" i="175"/>
  <c r="T56" i="175"/>
  <c r="S56" i="175"/>
  <c r="T55" i="175"/>
  <c r="S55" i="175"/>
  <c r="T54" i="175"/>
  <c r="S54" i="175"/>
  <c r="T53" i="175"/>
  <c r="S53" i="175"/>
  <c r="T52" i="175"/>
  <c r="S52" i="175"/>
  <c r="T51" i="175"/>
  <c r="S51" i="175"/>
  <c r="T50" i="175"/>
  <c r="S50" i="175"/>
  <c r="T49" i="175"/>
  <c r="S49" i="175"/>
  <c r="T48" i="175"/>
  <c r="S48" i="175"/>
  <c r="T47" i="175"/>
  <c r="S47" i="175"/>
  <c r="T46" i="175"/>
  <c r="S46" i="175"/>
  <c r="T45" i="175"/>
  <c r="S45" i="175"/>
  <c r="T44" i="175"/>
  <c r="S44" i="175"/>
  <c r="T43" i="175"/>
  <c r="S43" i="175"/>
  <c r="T42" i="175"/>
  <c r="S42" i="175"/>
  <c r="T41" i="175"/>
  <c r="S41" i="175"/>
  <c r="T40" i="175"/>
  <c r="S40" i="175"/>
  <c r="T39" i="175"/>
  <c r="S39" i="175"/>
  <c r="T38" i="175"/>
  <c r="S38" i="175"/>
  <c r="T37" i="175"/>
  <c r="S37" i="175"/>
  <c r="T36" i="175"/>
  <c r="S36" i="175"/>
  <c r="T35" i="175"/>
  <c r="S35" i="175"/>
  <c r="T34" i="175"/>
  <c r="S34" i="175"/>
  <c r="T33" i="175"/>
  <c r="S33" i="175"/>
  <c r="T32" i="175"/>
  <c r="S32" i="175"/>
  <c r="T31" i="175"/>
  <c r="S31" i="175"/>
  <c r="T30" i="175"/>
  <c r="S30" i="175"/>
  <c r="T29" i="175"/>
  <c r="S29" i="175"/>
  <c r="T28" i="175"/>
  <c r="S28" i="175"/>
  <c r="T27" i="175"/>
  <c r="S27" i="175"/>
  <c r="T26" i="175"/>
  <c r="S26" i="175"/>
  <c r="T25" i="175"/>
  <c r="S25" i="175"/>
  <c r="T24" i="175"/>
  <c r="S24" i="175"/>
  <c r="T23" i="175"/>
  <c r="S23" i="175"/>
  <c r="T22" i="175"/>
  <c r="S22" i="175"/>
  <c r="T21" i="175"/>
  <c r="S21" i="175"/>
  <c r="T20" i="175"/>
  <c r="S20" i="175"/>
  <c r="T19" i="175"/>
  <c r="S19" i="175"/>
  <c r="T18" i="175"/>
  <c r="S18" i="175"/>
  <c r="T17" i="175"/>
  <c r="S17" i="175"/>
  <c r="T16" i="175"/>
  <c r="S16" i="175"/>
  <c r="T15" i="175"/>
  <c r="S15" i="175"/>
  <c r="T14" i="175"/>
  <c r="S14" i="175"/>
  <c r="T13" i="175"/>
  <c r="S13" i="175"/>
  <c r="T12" i="175"/>
  <c r="S12" i="175"/>
  <c r="T11" i="175"/>
  <c r="S11" i="175"/>
  <c r="T10" i="175"/>
  <c r="S10" i="175"/>
  <c r="T9" i="175"/>
  <c r="S9" i="175"/>
  <c r="T8" i="175"/>
  <c r="S8" i="175"/>
  <c r="L9" i="175"/>
  <c r="M9" i="175"/>
  <c r="L10" i="175"/>
  <c r="M10" i="175"/>
  <c r="L11" i="175"/>
  <c r="M11" i="175"/>
  <c r="L12" i="175"/>
  <c r="M12" i="175"/>
  <c r="L13" i="175"/>
  <c r="M13" i="175"/>
  <c r="L14" i="175"/>
  <c r="M14" i="175"/>
  <c r="L15" i="175"/>
  <c r="M15" i="175"/>
  <c r="L16" i="175"/>
  <c r="M16" i="175"/>
  <c r="L17" i="175"/>
  <c r="M17" i="175"/>
  <c r="L18" i="175"/>
  <c r="M18" i="175"/>
  <c r="L19" i="175"/>
  <c r="M19" i="175"/>
  <c r="L20" i="175"/>
  <c r="M20" i="175"/>
  <c r="L21" i="175"/>
  <c r="M21" i="175"/>
  <c r="L22" i="175"/>
  <c r="M22" i="175"/>
  <c r="L23" i="175"/>
  <c r="M23" i="175"/>
  <c r="L24" i="175"/>
  <c r="M24" i="175"/>
  <c r="L25" i="175"/>
  <c r="M25" i="175"/>
  <c r="L26" i="175"/>
  <c r="M26" i="175"/>
  <c r="L27" i="175"/>
  <c r="M27" i="175"/>
  <c r="L28" i="175"/>
  <c r="M28" i="175"/>
  <c r="L29" i="175"/>
  <c r="M29" i="175"/>
  <c r="L30" i="175"/>
  <c r="M30" i="175"/>
  <c r="L31" i="175"/>
  <c r="M31" i="175"/>
  <c r="L32" i="175"/>
  <c r="M32" i="175"/>
  <c r="L33" i="175"/>
  <c r="M33" i="175"/>
  <c r="L34" i="175"/>
  <c r="M34" i="175"/>
  <c r="L35" i="175"/>
  <c r="M35" i="175"/>
  <c r="L36" i="175"/>
  <c r="M36" i="175"/>
  <c r="L37" i="175"/>
  <c r="M37" i="175"/>
  <c r="L38" i="175"/>
  <c r="M38" i="175"/>
  <c r="L39" i="175"/>
  <c r="M39" i="175"/>
  <c r="L40" i="175"/>
  <c r="M40" i="175"/>
  <c r="L41" i="175"/>
  <c r="M41" i="175"/>
  <c r="L42" i="175"/>
  <c r="M42" i="175"/>
  <c r="L43" i="175"/>
  <c r="M43" i="175"/>
  <c r="L44" i="175"/>
  <c r="M44" i="175"/>
  <c r="L45" i="175"/>
  <c r="M45" i="175"/>
  <c r="L46" i="175"/>
  <c r="M46" i="175"/>
  <c r="L47" i="175"/>
  <c r="M47" i="175"/>
  <c r="L48" i="175"/>
  <c r="M48" i="175"/>
  <c r="L49" i="175"/>
  <c r="M49" i="175"/>
  <c r="L50" i="175"/>
  <c r="M50" i="175"/>
  <c r="L51" i="175"/>
  <c r="M51" i="175"/>
  <c r="L52" i="175"/>
  <c r="M52" i="175"/>
  <c r="L53" i="175"/>
  <c r="M53" i="175"/>
  <c r="L54" i="175"/>
  <c r="M54" i="175"/>
  <c r="L55" i="175"/>
  <c r="M55" i="175"/>
  <c r="L56" i="175"/>
  <c r="M56" i="175"/>
  <c r="L57" i="175"/>
  <c r="M57" i="175"/>
  <c r="L58" i="175"/>
  <c r="M58" i="175"/>
  <c r="L59" i="175"/>
  <c r="M59" i="175"/>
  <c r="L60" i="175"/>
  <c r="M60" i="175"/>
  <c r="L61" i="175"/>
  <c r="M61" i="175"/>
  <c r="L62" i="175"/>
  <c r="M62" i="175"/>
  <c r="L63" i="175"/>
  <c r="M63" i="175"/>
  <c r="L64" i="175"/>
  <c r="M64" i="175"/>
  <c r="L65" i="175"/>
  <c r="M65" i="175"/>
  <c r="L66" i="175"/>
  <c r="M66" i="175"/>
  <c r="L67" i="175"/>
  <c r="M67" i="175"/>
  <c r="L68" i="175"/>
  <c r="M68" i="175"/>
  <c r="L69" i="175"/>
  <c r="M69" i="175"/>
  <c r="L70" i="175"/>
  <c r="M70" i="175"/>
  <c r="L71" i="175"/>
  <c r="M71" i="175"/>
  <c r="L72" i="175"/>
  <c r="M72" i="175"/>
  <c r="L73" i="175"/>
  <c r="M73" i="175"/>
  <c r="L74" i="175"/>
  <c r="M74" i="175"/>
  <c r="L75" i="175"/>
  <c r="M75" i="175"/>
  <c r="L76" i="175"/>
  <c r="M76" i="175"/>
  <c r="L77" i="175"/>
  <c r="M77" i="175"/>
  <c r="L78" i="175"/>
  <c r="M78" i="175"/>
  <c r="L79" i="175"/>
  <c r="M79" i="175"/>
  <c r="L80" i="175"/>
  <c r="M80" i="175"/>
  <c r="L81" i="175"/>
  <c r="M81" i="175"/>
  <c r="L82" i="175"/>
  <c r="M82" i="175"/>
  <c r="L83" i="175"/>
  <c r="M83" i="175"/>
  <c r="L84" i="175"/>
  <c r="M84" i="175"/>
  <c r="L85" i="175"/>
  <c r="M85" i="175"/>
  <c r="L86" i="175"/>
  <c r="M86" i="175"/>
  <c r="L87" i="175"/>
  <c r="M87" i="175"/>
  <c r="L88" i="175"/>
  <c r="M88" i="175"/>
  <c r="L89" i="175"/>
  <c r="M89" i="175"/>
  <c r="L90" i="175"/>
  <c r="M90" i="175"/>
  <c r="L91" i="175"/>
  <c r="M91" i="175"/>
  <c r="L92" i="175"/>
  <c r="M92" i="175"/>
  <c r="L93" i="175"/>
  <c r="M93" i="175"/>
  <c r="L94" i="175"/>
  <c r="M94" i="175"/>
  <c r="L95" i="175"/>
  <c r="M95" i="175"/>
  <c r="L96" i="175"/>
  <c r="M96" i="175"/>
  <c r="L97" i="175"/>
  <c r="M97" i="175"/>
  <c r="L98" i="175"/>
  <c r="M98" i="175"/>
  <c r="L99" i="175"/>
  <c r="M99" i="175"/>
  <c r="L100" i="175"/>
  <c r="M100" i="175"/>
  <c r="L101" i="175"/>
  <c r="M101" i="175"/>
  <c r="L102" i="175"/>
  <c r="M102" i="175"/>
  <c r="L103" i="175"/>
  <c r="M103" i="175"/>
  <c r="L104" i="175"/>
  <c r="M104" i="175"/>
  <c r="L105" i="175"/>
  <c r="M105" i="175"/>
  <c r="L106" i="175"/>
  <c r="M106" i="175"/>
  <c r="L107" i="175"/>
  <c r="M107" i="175"/>
  <c r="L108" i="175"/>
  <c r="M108" i="175"/>
  <c r="L109" i="175"/>
  <c r="M109" i="175"/>
  <c r="L110" i="175"/>
  <c r="M110" i="175"/>
  <c r="L111" i="175"/>
  <c r="M111" i="175"/>
  <c r="L112" i="175"/>
  <c r="M112" i="175"/>
  <c r="L113" i="175"/>
  <c r="M113" i="175"/>
  <c r="L114" i="175"/>
  <c r="M114" i="175"/>
  <c r="L115" i="175"/>
  <c r="M115" i="175"/>
  <c r="L116" i="175"/>
  <c r="M116" i="175"/>
  <c r="L117" i="175"/>
  <c r="M117" i="175"/>
  <c r="L118" i="175"/>
  <c r="M118" i="175"/>
  <c r="L119" i="175"/>
  <c r="M119" i="175"/>
  <c r="L120" i="175"/>
  <c r="M120" i="175"/>
  <c r="L121" i="175"/>
  <c r="M121" i="175"/>
  <c r="L122" i="175"/>
  <c r="M122" i="175"/>
  <c r="L123" i="175"/>
  <c r="M123" i="175"/>
  <c r="L124" i="175"/>
  <c r="M124" i="175"/>
  <c r="L125" i="175"/>
  <c r="M125" i="175"/>
  <c r="L126" i="175"/>
  <c r="M126" i="175"/>
  <c r="L127" i="175"/>
  <c r="M127" i="175"/>
  <c r="L128" i="175"/>
  <c r="M128" i="175"/>
  <c r="L129" i="175"/>
  <c r="M129" i="175"/>
  <c r="L130" i="175"/>
  <c r="M130" i="175"/>
  <c r="L131" i="175"/>
  <c r="M131" i="175"/>
  <c r="L132" i="175"/>
  <c r="M132" i="175"/>
  <c r="L133" i="175"/>
  <c r="M133" i="175"/>
  <c r="L134" i="175"/>
  <c r="M134" i="175"/>
  <c r="L135" i="175"/>
  <c r="M135" i="175"/>
  <c r="L136" i="175"/>
  <c r="M136" i="175"/>
  <c r="L137" i="175"/>
  <c r="M137" i="175"/>
  <c r="L138" i="175"/>
  <c r="M138" i="175"/>
  <c r="L139" i="175"/>
  <c r="M139" i="175"/>
  <c r="L140" i="175"/>
  <c r="M140" i="175"/>
  <c r="L141" i="175"/>
  <c r="M141" i="175"/>
  <c r="L142" i="175"/>
  <c r="M142" i="175"/>
  <c r="L143" i="175"/>
  <c r="M143" i="175"/>
  <c r="L144" i="175"/>
  <c r="M144" i="175"/>
  <c r="L145" i="175"/>
  <c r="M145" i="175"/>
  <c r="L146" i="175"/>
  <c r="M146" i="175"/>
  <c r="L147" i="175"/>
  <c r="M147" i="175"/>
  <c r="L148" i="175"/>
  <c r="M148" i="175"/>
  <c r="L149" i="175"/>
  <c r="M149" i="175"/>
  <c r="L150" i="175"/>
  <c r="M150" i="175"/>
  <c r="L151" i="175"/>
  <c r="M151" i="175"/>
  <c r="L152" i="175"/>
  <c r="M152" i="175"/>
  <c r="L153" i="175"/>
  <c r="M153" i="175"/>
  <c r="L154" i="175"/>
  <c r="M154" i="175"/>
  <c r="L155" i="175"/>
  <c r="M155" i="175"/>
  <c r="L156" i="175"/>
  <c r="M156" i="175"/>
  <c r="L157" i="175"/>
  <c r="M157" i="175"/>
  <c r="L158" i="175"/>
  <c r="M158" i="175"/>
  <c r="L159" i="175"/>
  <c r="M159" i="175"/>
  <c r="L160" i="175"/>
  <c r="M160" i="175"/>
  <c r="L161" i="175"/>
  <c r="M161" i="175"/>
  <c r="L162" i="175"/>
  <c r="M162" i="175"/>
  <c r="L163" i="175"/>
  <c r="M163" i="175"/>
  <c r="L164" i="175"/>
  <c r="M164" i="175"/>
  <c r="L165" i="175"/>
  <c r="M165" i="175"/>
  <c r="L166" i="175"/>
  <c r="M166" i="175"/>
  <c r="L167" i="175"/>
  <c r="M167" i="175"/>
  <c r="L168" i="175"/>
  <c r="M168" i="175"/>
  <c r="L169" i="175"/>
  <c r="M169" i="175"/>
  <c r="L170" i="175"/>
  <c r="M170" i="175"/>
  <c r="L171" i="175"/>
  <c r="M171" i="175"/>
  <c r="L172" i="175"/>
  <c r="M172" i="175"/>
  <c r="L173" i="175"/>
  <c r="M173" i="175"/>
  <c r="L174" i="175"/>
  <c r="M174" i="175"/>
  <c r="L175" i="175"/>
  <c r="M175" i="175"/>
  <c r="L176" i="175"/>
  <c r="M176" i="175"/>
  <c r="L177" i="175"/>
  <c r="M177" i="175"/>
  <c r="L178" i="175"/>
  <c r="M178" i="175"/>
  <c r="L179" i="175"/>
  <c r="M179" i="175"/>
  <c r="L180" i="175"/>
  <c r="M180" i="175"/>
  <c r="L181" i="175"/>
  <c r="M181" i="175"/>
  <c r="L182" i="175"/>
  <c r="M182" i="175"/>
  <c r="L183" i="175"/>
  <c r="M183" i="175"/>
  <c r="L184" i="175"/>
  <c r="M184" i="175"/>
  <c r="L185" i="175"/>
  <c r="M185" i="175"/>
  <c r="L186" i="175"/>
  <c r="M186" i="175"/>
  <c r="L187" i="175"/>
  <c r="M187" i="175"/>
  <c r="L188" i="175"/>
  <c r="M188" i="175"/>
  <c r="L189" i="175"/>
  <c r="M189" i="175"/>
  <c r="L190" i="175"/>
  <c r="M190" i="175"/>
  <c r="L191" i="175"/>
  <c r="M191" i="175"/>
  <c r="L192" i="175"/>
  <c r="M192" i="175"/>
  <c r="L193" i="175"/>
  <c r="M193" i="175"/>
  <c r="L194" i="175"/>
  <c r="M194" i="175"/>
  <c r="L195" i="175"/>
  <c r="M195" i="175"/>
  <c r="L196" i="175"/>
  <c r="M196" i="175"/>
  <c r="L197" i="175"/>
  <c r="M197" i="175"/>
  <c r="L198" i="175"/>
  <c r="M198" i="175"/>
  <c r="L199" i="175"/>
  <c r="M199" i="175"/>
  <c r="L200" i="175"/>
  <c r="M200" i="175"/>
  <c r="L201" i="175"/>
  <c r="M201" i="175"/>
  <c r="L202" i="175"/>
  <c r="M202" i="175"/>
  <c r="L203" i="175"/>
  <c r="M203" i="175"/>
  <c r="L204" i="175"/>
  <c r="M204" i="175"/>
  <c r="L205" i="175"/>
  <c r="M205" i="175"/>
  <c r="L206" i="175"/>
  <c r="M206" i="175"/>
  <c r="L207" i="175"/>
  <c r="M207" i="175"/>
  <c r="L208" i="175"/>
  <c r="M208" i="175"/>
  <c r="L209" i="175"/>
  <c r="M209" i="175"/>
  <c r="L210" i="175"/>
  <c r="M210" i="175"/>
  <c r="L211" i="175"/>
  <c r="M211" i="175"/>
  <c r="L212" i="175"/>
  <c r="M212" i="175"/>
  <c r="L213" i="175"/>
  <c r="M213" i="175"/>
  <c r="L214" i="175"/>
  <c r="M214" i="175"/>
  <c r="L215" i="175"/>
  <c r="M215" i="175"/>
  <c r="L216" i="175"/>
  <c r="M216" i="175"/>
  <c r="L217" i="175"/>
  <c r="M217" i="175"/>
  <c r="L218" i="175"/>
  <c r="M218" i="175"/>
  <c r="L219" i="175"/>
  <c r="M219" i="175"/>
  <c r="L220" i="175"/>
  <c r="M220" i="175"/>
  <c r="L221" i="175"/>
  <c r="M221" i="175"/>
  <c r="L222" i="175"/>
  <c r="M222" i="175"/>
  <c r="L223" i="175"/>
  <c r="M223" i="175"/>
  <c r="L224" i="175"/>
  <c r="M224" i="175"/>
  <c r="L225" i="175"/>
  <c r="M225" i="175"/>
  <c r="L226" i="175"/>
  <c r="M226" i="175"/>
  <c r="L227" i="175"/>
  <c r="M227" i="175"/>
  <c r="L228" i="175"/>
  <c r="M228" i="175"/>
  <c r="L229" i="175"/>
  <c r="M229" i="175"/>
  <c r="L230" i="175"/>
  <c r="M230" i="175"/>
  <c r="L231" i="175"/>
  <c r="M231" i="175"/>
  <c r="L232" i="175"/>
  <c r="M232" i="175"/>
  <c r="L233" i="175"/>
  <c r="M233" i="175"/>
  <c r="L234" i="175"/>
  <c r="M234" i="175"/>
  <c r="L235" i="175"/>
  <c r="M235" i="175"/>
  <c r="L236" i="175"/>
  <c r="M236" i="175"/>
  <c r="L237" i="175"/>
  <c r="M237" i="175"/>
  <c r="L238" i="175"/>
  <c r="M238" i="175"/>
  <c r="L239" i="175"/>
  <c r="M239" i="175"/>
  <c r="L240" i="175"/>
  <c r="M240" i="175"/>
  <c r="L241" i="175"/>
  <c r="M241" i="175"/>
  <c r="L242" i="175"/>
  <c r="M242" i="175"/>
  <c r="L243" i="175"/>
  <c r="M243" i="175"/>
  <c r="L244" i="175"/>
  <c r="M244" i="175"/>
  <c r="L245" i="175"/>
  <c r="M245" i="175"/>
  <c r="L246" i="175"/>
  <c r="M246" i="175"/>
  <c r="L247" i="175"/>
  <c r="M247" i="175"/>
  <c r="L248" i="175"/>
  <c r="M248" i="175"/>
  <c r="L249" i="175"/>
  <c r="M249" i="175"/>
  <c r="L250" i="175"/>
  <c r="M250" i="175"/>
  <c r="L251" i="175"/>
  <c r="M251" i="175"/>
  <c r="L252" i="175"/>
  <c r="M252" i="175"/>
  <c r="L253" i="175"/>
  <c r="M253" i="175"/>
  <c r="L254" i="175"/>
  <c r="M254" i="175"/>
  <c r="L255" i="175"/>
  <c r="M255" i="175"/>
  <c r="L256" i="175"/>
  <c r="M256" i="175"/>
  <c r="L257" i="175"/>
  <c r="M257" i="175"/>
  <c r="L258" i="175"/>
  <c r="M258" i="175"/>
  <c r="L259" i="175"/>
  <c r="M259" i="175"/>
  <c r="L260" i="175"/>
  <c r="M260" i="175"/>
  <c r="L261" i="175"/>
  <c r="M261" i="175"/>
  <c r="L262" i="175"/>
  <c r="M262" i="175"/>
  <c r="L263" i="175"/>
  <c r="M263" i="175"/>
  <c r="L264" i="175"/>
  <c r="M264" i="175"/>
  <c r="L265" i="175"/>
  <c r="M265" i="175"/>
  <c r="L266" i="175"/>
  <c r="M266" i="175"/>
  <c r="L267" i="175"/>
  <c r="M267" i="175"/>
  <c r="L268" i="175"/>
  <c r="M268" i="175"/>
  <c r="L269" i="175"/>
  <c r="M269" i="175"/>
  <c r="L270" i="175"/>
  <c r="M270" i="175"/>
  <c r="L271" i="175"/>
  <c r="M271" i="175"/>
  <c r="L272" i="175"/>
  <c r="M272" i="175"/>
  <c r="L273" i="175"/>
  <c r="M273" i="175"/>
  <c r="L274" i="175"/>
  <c r="M274" i="175"/>
  <c r="L275" i="175"/>
  <c r="M275" i="175"/>
  <c r="L276" i="175"/>
  <c r="M276" i="175"/>
  <c r="L277" i="175"/>
  <c r="M277" i="175"/>
  <c r="L278" i="175"/>
  <c r="M278" i="175"/>
  <c r="L279" i="175"/>
  <c r="M279" i="175"/>
  <c r="L280" i="175"/>
  <c r="M280" i="175"/>
  <c r="L281" i="175"/>
  <c r="M281" i="175"/>
  <c r="L282" i="175"/>
  <c r="M282" i="175"/>
  <c r="L283" i="175"/>
  <c r="M283" i="175"/>
  <c r="L284" i="175"/>
  <c r="M284" i="175"/>
  <c r="L285" i="175"/>
  <c r="M285" i="175"/>
  <c r="L286" i="175"/>
  <c r="M286" i="175"/>
  <c r="L287" i="175"/>
  <c r="M287" i="175"/>
  <c r="L288" i="175"/>
  <c r="M288" i="175"/>
  <c r="L289" i="175"/>
  <c r="M289" i="175"/>
  <c r="L290" i="175"/>
  <c r="M290" i="175"/>
  <c r="L291" i="175"/>
  <c r="M291" i="175"/>
  <c r="L292" i="175"/>
  <c r="M292" i="175"/>
  <c r="L293" i="175"/>
  <c r="M293" i="175"/>
  <c r="L294" i="175"/>
  <c r="M294" i="175"/>
  <c r="L295" i="175"/>
  <c r="M295" i="175"/>
  <c r="L296" i="175"/>
  <c r="M296" i="175"/>
  <c r="L297" i="175"/>
  <c r="M297" i="175"/>
  <c r="L298" i="175"/>
  <c r="M298" i="175"/>
  <c r="L299" i="175"/>
  <c r="M299" i="175"/>
  <c r="L300" i="175"/>
  <c r="M300" i="175"/>
  <c r="L301" i="175"/>
  <c r="M301" i="175"/>
  <c r="L302" i="175"/>
  <c r="M302" i="175"/>
  <c r="L303" i="175"/>
  <c r="M303" i="175"/>
  <c r="L304" i="175"/>
  <c r="M304" i="175"/>
  <c r="L305" i="175"/>
  <c r="M305" i="175"/>
  <c r="L306" i="175"/>
  <c r="M306" i="175"/>
  <c r="L307" i="175"/>
  <c r="M307" i="175"/>
  <c r="L308" i="175"/>
  <c r="M308" i="175"/>
  <c r="L309" i="175"/>
  <c r="M309" i="175"/>
  <c r="L310" i="175"/>
  <c r="M310" i="175"/>
  <c r="L311" i="175"/>
  <c r="M311" i="175"/>
  <c r="L312" i="175"/>
  <c r="M312" i="175"/>
  <c r="L313" i="175"/>
  <c r="M313" i="175"/>
  <c r="L314" i="175"/>
  <c r="M314" i="175"/>
  <c r="L315" i="175"/>
  <c r="M315" i="175"/>
  <c r="L316" i="175"/>
  <c r="M316" i="175"/>
  <c r="L317" i="175"/>
  <c r="M317" i="175"/>
  <c r="L318" i="175"/>
  <c r="M318" i="175"/>
  <c r="L319" i="175"/>
  <c r="M319" i="175"/>
  <c r="L320" i="175"/>
  <c r="M320" i="175"/>
  <c r="L321" i="175"/>
  <c r="M321" i="175"/>
  <c r="L322" i="175"/>
  <c r="M322" i="175"/>
  <c r="L323" i="175"/>
  <c r="M323" i="175"/>
  <c r="L324" i="175"/>
  <c r="M324" i="175"/>
  <c r="L325" i="175"/>
  <c r="M325" i="175"/>
  <c r="L326" i="175"/>
  <c r="M326" i="175"/>
  <c r="L327" i="175"/>
  <c r="M327" i="175"/>
  <c r="L328" i="175"/>
  <c r="M328" i="175"/>
  <c r="L329" i="175"/>
  <c r="M329" i="175"/>
  <c r="L330" i="175"/>
  <c r="M330" i="175"/>
  <c r="L331" i="175"/>
  <c r="M331" i="175"/>
  <c r="L332" i="175"/>
  <c r="M332" i="175"/>
  <c r="L333" i="175"/>
  <c r="M333" i="175"/>
  <c r="L334" i="175"/>
  <c r="M334" i="175"/>
  <c r="L335" i="175"/>
  <c r="M335" i="175"/>
  <c r="L336" i="175"/>
  <c r="M336" i="175"/>
  <c r="L337" i="175"/>
  <c r="M337" i="175"/>
  <c r="L338" i="175"/>
  <c r="M338" i="175"/>
  <c r="L339" i="175"/>
  <c r="M339" i="175"/>
  <c r="L340" i="175"/>
  <c r="M340" i="175"/>
  <c r="L341" i="175"/>
  <c r="M341" i="175"/>
  <c r="L342" i="175"/>
  <c r="M342" i="175"/>
  <c r="L343" i="175"/>
  <c r="M343" i="175"/>
  <c r="L344" i="175"/>
  <c r="M344" i="175"/>
  <c r="L345" i="175"/>
  <c r="M345" i="175"/>
  <c r="L346" i="175"/>
  <c r="M346" i="175"/>
  <c r="L347" i="175"/>
  <c r="M347" i="175"/>
  <c r="L348" i="175"/>
  <c r="M348" i="175"/>
  <c r="L349" i="175"/>
  <c r="M349" i="175"/>
  <c r="L350" i="175"/>
  <c r="M350" i="175"/>
  <c r="L351" i="175"/>
  <c r="M351" i="175"/>
  <c r="L352" i="175"/>
  <c r="M352" i="175"/>
  <c r="L353" i="175"/>
  <c r="M353" i="175"/>
  <c r="L354" i="175"/>
  <c r="M354" i="175"/>
  <c r="L355" i="175"/>
  <c r="M355" i="175"/>
  <c r="L356" i="175"/>
  <c r="M356" i="175"/>
  <c r="L357" i="175"/>
  <c r="M357" i="175"/>
  <c r="L358" i="175"/>
  <c r="M358" i="175"/>
  <c r="L359" i="175"/>
  <c r="M359" i="175"/>
  <c r="L360" i="175"/>
  <c r="M360" i="175"/>
  <c r="L361" i="175"/>
  <c r="M361" i="175"/>
  <c r="L362" i="175"/>
  <c r="M362" i="175"/>
  <c r="L363" i="175"/>
  <c r="M363" i="175"/>
  <c r="L364" i="175"/>
  <c r="M364" i="175"/>
  <c r="L365" i="175"/>
  <c r="M365" i="175"/>
  <c r="L366" i="175"/>
  <c r="M366" i="175"/>
  <c r="L367" i="175"/>
  <c r="M367" i="175"/>
  <c r="L368" i="175"/>
  <c r="M368" i="175"/>
  <c r="L369" i="175"/>
  <c r="M369" i="175"/>
  <c r="L370" i="175"/>
  <c r="M370" i="175"/>
  <c r="L371" i="175"/>
  <c r="M371" i="175"/>
  <c r="L372" i="175"/>
  <c r="M372" i="175"/>
  <c r="L373" i="175"/>
  <c r="M373" i="175"/>
  <c r="L374" i="175"/>
  <c r="M374" i="175"/>
  <c r="L375" i="175"/>
  <c r="M375" i="175"/>
  <c r="L376" i="175"/>
  <c r="M376" i="175"/>
  <c r="L377" i="175"/>
  <c r="M377" i="175"/>
  <c r="L378" i="175"/>
  <c r="M378" i="175"/>
  <c r="L379" i="175"/>
  <c r="M379" i="175"/>
  <c r="L380" i="175"/>
  <c r="M380" i="175"/>
  <c r="L381" i="175"/>
  <c r="M381" i="175"/>
  <c r="L382" i="175"/>
  <c r="M382" i="175"/>
  <c r="L383" i="175"/>
  <c r="M383" i="175"/>
  <c r="L384" i="175"/>
  <c r="M384" i="175"/>
  <c r="L385" i="175"/>
  <c r="M385" i="175"/>
  <c r="L386" i="175"/>
  <c r="M386" i="175"/>
  <c r="L387" i="175"/>
  <c r="M387" i="175"/>
  <c r="L388" i="175"/>
  <c r="M388" i="175"/>
  <c r="L389" i="175"/>
  <c r="M389" i="175"/>
  <c r="L390" i="175"/>
  <c r="M390" i="175"/>
  <c r="L391" i="175"/>
  <c r="M391" i="175"/>
  <c r="L392" i="175"/>
  <c r="M392" i="175"/>
  <c r="L393" i="175"/>
  <c r="M393" i="175"/>
  <c r="L394" i="175"/>
  <c r="M394" i="175"/>
  <c r="L395" i="175"/>
  <c r="M395" i="175"/>
  <c r="L396" i="175"/>
  <c r="M396" i="175"/>
  <c r="L397" i="175"/>
  <c r="M397" i="175"/>
  <c r="L398" i="175"/>
  <c r="M398" i="175"/>
  <c r="L399" i="175"/>
  <c r="M399" i="175"/>
  <c r="L400" i="175"/>
  <c r="M400" i="175"/>
  <c r="L401" i="175"/>
  <c r="M401" i="175"/>
  <c r="L402" i="175"/>
  <c r="M402" i="175"/>
  <c r="L403" i="175"/>
  <c r="M403" i="175"/>
  <c r="L404" i="175"/>
  <c r="M404" i="175"/>
  <c r="L405" i="175"/>
  <c r="M405" i="175"/>
  <c r="L406" i="175"/>
  <c r="M406" i="175"/>
  <c r="L407" i="175"/>
  <c r="M407" i="175"/>
  <c r="L408" i="175"/>
  <c r="M408" i="175"/>
  <c r="L409" i="175"/>
  <c r="M409" i="175"/>
  <c r="L410" i="175"/>
  <c r="M410" i="175"/>
  <c r="L411" i="175"/>
  <c r="M411" i="175"/>
  <c r="L412" i="175"/>
  <c r="M412" i="175"/>
  <c r="L413" i="175"/>
  <c r="M413" i="175"/>
  <c r="L414" i="175"/>
  <c r="M414" i="175"/>
  <c r="L415" i="175"/>
  <c r="M415" i="175"/>
  <c r="L416" i="175"/>
  <c r="M416" i="175"/>
  <c r="L417" i="175"/>
  <c r="M417" i="175"/>
  <c r="L418" i="175"/>
  <c r="M418" i="175"/>
  <c r="L419" i="175"/>
  <c r="M419" i="175"/>
  <c r="L420" i="175"/>
  <c r="M420" i="175"/>
  <c r="L421" i="175"/>
  <c r="M421" i="175"/>
  <c r="L422" i="175"/>
  <c r="M422" i="175"/>
  <c r="L423" i="175"/>
  <c r="M423" i="175"/>
  <c r="L424" i="175"/>
  <c r="M424" i="175"/>
  <c r="L425" i="175"/>
  <c r="M425" i="175"/>
  <c r="L426" i="175"/>
  <c r="M426" i="175"/>
  <c r="L427" i="175"/>
  <c r="M427" i="175"/>
  <c r="L428" i="175"/>
  <c r="M428" i="175"/>
  <c r="L429" i="175"/>
  <c r="M429" i="175"/>
  <c r="L430" i="175"/>
  <c r="M430" i="175"/>
  <c r="L431" i="175"/>
  <c r="M431" i="175"/>
  <c r="L432" i="175"/>
  <c r="M432" i="175"/>
  <c r="L433" i="175"/>
  <c r="M433" i="175"/>
  <c r="L434" i="175"/>
  <c r="M434" i="175"/>
  <c r="L435" i="175"/>
  <c r="M435" i="175"/>
  <c r="L436" i="175"/>
  <c r="M436" i="175"/>
  <c r="L437" i="175"/>
  <c r="M437" i="175"/>
  <c r="L438" i="175"/>
  <c r="M438" i="175"/>
  <c r="L439" i="175"/>
  <c r="M439" i="175"/>
  <c r="L440" i="175"/>
  <c r="M440" i="175"/>
  <c r="L441" i="175"/>
  <c r="M441" i="175"/>
  <c r="L442" i="175"/>
  <c r="M442" i="175"/>
  <c r="L443" i="175"/>
  <c r="M443" i="175"/>
  <c r="L444" i="175"/>
  <c r="M444" i="175"/>
  <c r="L445" i="175"/>
  <c r="M445" i="175"/>
  <c r="L446" i="175"/>
  <c r="M446" i="175"/>
  <c r="L447" i="175"/>
  <c r="M447" i="175"/>
  <c r="L448" i="175"/>
  <c r="M448" i="175"/>
  <c r="L449" i="175"/>
  <c r="M449" i="175"/>
  <c r="L450" i="175"/>
  <c r="M450" i="175"/>
  <c r="L451" i="175"/>
  <c r="M451" i="175"/>
  <c r="L452" i="175"/>
  <c r="M452" i="175"/>
  <c r="L453" i="175"/>
  <c r="M453" i="175"/>
  <c r="L454" i="175"/>
  <c r="M454" i="175"/>
  <c r="L455" i="175"/>
  <c r="M455" i="175"/>
  <c r="L456" i="175"/>
  <c r="M456" i="175"/>
  <c r="L457" i="175"/>
  <c r="M457" i="175"/>
  <c r="L458" i="175"/>
  <c r="M458" i="175"/>
  <c r="L459" i="175"/>
  <c r="M459" i="175"/>
  <c r="L460" i="175"/>
  <c r="M460" i="175"/>
  <c r="L461" i="175"/>
  <c r="M461" i="175"/>
  <c r="L462" i="175"/>
  <c r="M462" i="175"/>
  <c r="L463" i="175"/>
  <c r="M463" i="175"/>
  <c r="L464" i="175"/>
  <c r="M464" i="175"/>
  <c r="L465" i="175"/>
  <c r="M465" i="175"/>
  <c r="L466" i="175"/>
  <c r="M466" i="175"/>
  <c r="L467" i="175"/>
  <c r="M467" i="175"/>
  <c r="L468" i="175"/>
  <c r="M468" i="175"/>
  <c r="L469" i="175"/>
  <c r="M469" i="175"/>
  <c r="L470" i="175"/>
  <c r="M470" i="175"/>
  <c r="L471" i="175"/>
  <c r="M471" i="175"/>
  <c r="L472" i="175"/>
  <c r="M472" i="175"/>
  <c r="L473" i="175"/>
  <c r="M473" i="175"/>
  <c r="L474" i="175"/>
  <c r="M474" i="175"/>
  <c r="L475" i="175"/>
  <c r="M475" i="175"/>
  <c r="L476" i="175"/>
  <c r="M476" i="175"/>
  <c r="L477" i="175"/>
  <c r="M477" i="175"/>
  <c r="L478" i="175"/>
  <c r="M478" i="175"/>
  <c r="L479" i="175"/>
  <c r="M479" i="175"/>
  <c r="L480" i="175"/>
  <c r="M480" i="175"/>
  <c r="L481" i="175"/>
  <c r="M481" i="175"/>
  <c r="L482" i="175"/>
  <c r="M482" i="175"/>
  <c r="L483" i="175"/>
  <c r="M483" i="175"/>
  <c r="L484" i="175"/>
  <c r="M484" i="175"/>
  <c r="L485" i="175"/>
  <c r="M485" i="175"/>
  <c r="L486" i="175"/>
  <c r="M486" i="175"/>
  <c r="L487" i="175"/>
  <c r="M487" i="175"/>
  <c r="L488" i="175"/>
  <c r="M488" i="175"/>
  <c r="L489" i="175"/>
  <c r="M489" i="175"/>
  <c r="L490" i="175"/>
  <c r="M490" i="175"/>
  <c r="L491" i="175"/>
  <c r="M491" i="175"/>
  <c r="L492" i="175"/>
  <c r="M492" i="175"/>
  <c r="L493" i="175"/>
  <c r="M493" i="175"/>
  <c r="L494" i="175"/>
  <c r="M494" i="175"/>
  <c r="L495" i="175"/>
  <c r="M495" i="175"/>
  <c r="L496" i="175"/>
  <c r="M496" i="175"/>
  <c r="L497" i="175"/>
  <c r="M497" i="175"/>
  <c r="L498" i="175"/>
  <c r="M498" i="175"/>
  <c r="L499" i="175"/>
  <c r="M499" i="175"/>
  <c r="L500" i="175"/>
  <c r="M500" i="175"/>
  <c r="L501" i="175"/>
  <c r="M501" i="175"/>
  <c r="L502" i="175"/>
  <c r="M502" i="175"/>
  <c r="L503" i="175"/>
  <c r="M503" i="175"/>
  <c r="L504" i="175"/>
  <c r="M504" i="175"/>
  <c r="L505" i="175"/>
  <c r="M505" i="175"/>
  <c r="L506" i="175"/>
  <c r="M506" i="175"/>
  <c r="L507" i="175"/>
  <c r="M507" i="175"/>
  <c r="L508" i="175"/>
  <c r="M508" i="175"/>
  <c r="L509" i="175"/>
  <c r="M509" i="175"/>
  <c r="L510" i="175"/>
  <c r="M510" i="175"/>
  <c r="L511" i="175"/>
  <c r="M511" i="175"/>
  <c r="L512" i="175"/>
  <c r="M512" i="175"/>
  <c r="L513" i="175"/>
  <c r="M513" i="175"/>
  <c r="L514" i="175"/>
  <c r="M514" i="175"/>
  <c r="L515" i="175"/>
  <c r="M515" i="175"/>
  <c r="L516" i="175"/>
  <c r="M516" i="175"/>
  <c r="L517" i="175"/>
  <c r="M517" i="175"/>
  <c r="L518" i="175"/>
  <c r="M518" i="175"/>
  <c r="L519" i="175"/>
  <c r="M519" i="175"/>
  <c r="L520" i="175"/>
  <c r="M520" i="175"/>
  <c r="L521" i="175"/>
  <c r="M521" i="175"/>
  <c r="L522" i="175"/>
  <c r="M522" i="175"/>
  <c r="L523" i="175"/>
  <c r="M523" i="175"/>
  <c r="L524" i="175"/>
  <c r="M524" i="175"/>
  <c r="L525" i="175"/>
  <c r="M525" i="175"/>
  <c r="L526" i="175"/>
  <c r="M526" i="175"/>
  <c r="L527" i="175"/>
  <c r="M527" i="175"/>
  <c r="L528" i="175"/>
  <c r="M528" i="175"/>
  <c r="L529" i="175"/>
  <c r="M529" i="175"/>
  <c r="L530" i="175"/>
  <c r="M530" i="175"/>
  <c r="L531" i="175"/>
  <c r="M531" i="175"/>
  <c r="L532" i="175"/>
  <c r="M532" i="175"/>
  <c r="L533" i="175"/>
  <c r="M533" i="175"/>
  <c r="L534" i="175"/>
  <c r="M534" i="175"/>
  <c r="L535" i="175"/>
  <c r="M535" i="175"/>
  <c r="L536" i="175"/>
  <c r="M536" i="175"/>
  <c r="L537" i="175"/>
  <c r="M537" i="175"/>
  <c r="L538" i="175"/>
  <c r="M538" i="175"/>
  <c r="L539" i="175"/>
  <c r="M539" i="175"/>
  <c r="L540" i="175"/>
  <c r="M540" i="175"/>
  <c r="L541" i="175"/>
  <c r="M541" i="175"/>
  <c r="L542" i="175"/>
  <c r="M542" i="175"/>
  <c r="L543" i="175"/>
  <c r="M543" i="175"/>
  <c r="L544" i="175"/>
  <c r="M544" i="175"/>
  <c r="L545" i="175"/>
  <c r="M545" i="175"/>
  <c r="L546" i="175"/>
  <c r="M546" i="175"/>
  <c r="L547" i="175"/>
  <c r="M547" i="175"/>
  <c r="L548" i="175"/>
  <c r="M548" i="175"/>
  <c r="L549" i="175"/>
  <c r="M549" i="175"/>
  <c r="L550" i="175"/>
  <c r="M550" i="175"/>
  <c r="L551" i="175"/>
  <c r="M551" i="175"/>
  <c r="L552" i="175"/>
  <c r="M552" i="175"/>
  <c r="L553" i="175"/>
  <c r="M553" i="175"/>
  <c r="L554" i="175"/>
  <c r="M554" i="175"/>
  <c r="L555" i="175"/>
  <c r="M555" i="175"/>
  <c r="L556" i="175"/>
  <c r="M556" i="175"/>
  <c r="L557" i="175"/>
  <c r="M557" i="175"/>
  <c r="L558" i="175"/>
  <c r="M558" i="175"/>
  <c r="L559" i="175"/>
  <c r="M559" i="175"/>
  <c r="L560" i="175"/>
  <c r="M560" i="175"/>
  <c r="L561" i="175"/>
  <c r="M561" i="175"/>
  <c r="L562" i="175"/>
  <c r="M562" i="175"/>
  <c r="L563" i="175"/>
  <c r="M563" i="175"/>
  <c r="L564" i="175"/>
  <c r="M564" i="175"/>
  <c r="L565" i="175"/>
  <c r="M565" i="175"/>
  <c r="L566" i="175"/>
  <c r="M566" i="175"/>
  <c r="L567" i="175"/>
  <c r="M567" i="175"/>
  <c r="L568" i="175"/>
  <c r="M568" i="175"/>
  <c r="L569" i="175"/>
  <c r="M569" i="175"/>
  <c r="L570" i="175"/>
  <c r="M570" i="175"/>
  <c r="L571" i="175"/>
  <c r="M571" i="175"/>
  <c r="L572" i="175"/>
  <c r="M572" i="175"/>
  <c r="L573" i="175"/>
  <c r="M573" i="175"/>
  <c r="L574" i="175"/>
  <c r="M574" i="175"/>
  <c r="L575" i="175"/>
  <c r="M575" i="175"/>
  <c r="L576" i="175"/>
  <c r="M576" i="175"/>
  <c r="L577" i="175"/>
  <c r="M577" i="175"/>
  <c r="L578" i="175"/>
  <c r="M578" i="175"/>
  <c r="L579" i="175"/>
  <c r="M579" i="175"/>
  <c r="L580" i="175"/>
  <c r="M580" i="175"/>
  <c r="L581" i="175"/>
  <c r="M581" i="175"/>
  <c r="L582" i="175"/>
  <c r="M582" i="175"/>
  <c r="L583" i="175"/>
  <c r="M583" i="175"/>
  <c r="L584" i="175"/>
  <c r="M584" i="175"/>
  <c r="L585" i="175"/>
  <c r="M585" i="175"/>
  <c r="L586" i="175"/>
  <c r="M586" i="175"/>
  <c r="L587" i="175"/>
  <c r="M587" i="175"/>
  <c r="L588" i="175"/>
  <c r="M588" i="175"/>
  <c r="L589" i="175"/>
  <c r="M589" i="175"/>
  <c r="L590" i="175"/>
  <c r="M590" i="175"/>
  <c r="L591" i="175"/>
  <c r="M591" i="175"/>
  <c r="L592" i="175"/>
  <c r="M592" i="175"/>
  <c r="L593" i="175"/>
  <c r="M593" i="175"/>
  <c r="L594" i="175"/>
  <c r="M594" i="175"/>
  <c r="L595" i="175"/>
  <c r="M595" i="175"/>
  <c r="L596" i="175"/>
  <c r="M596" i="175"/>
  <c r="L597" i="175"/>
  <c r="M597" i="175"/>
  <c r="L598" i="175"/>
  <c r="M598" i="175"/>
  <c r="L599" i="175"/>
  <c r="M599" i="175"/>
  <c r="L600" i="175"/>
  <c r="M600" i="175"/>
  <c r="L601" i="175"/>
  <c r="M601" i="175"/>
  <c r="L602" i="175"/>
  <c r="M602" i="175"/>
  <c r="L603" i="175"/>
  <c r="M603" i="175"/>
  <c r="L604" i="175"/>
  <c r="M604" i="175"/>
  <c r="L605" i="175"/>
  <c r="M605" i="175"/>
  <c r="L606" i="175"/>
  <c r="M606" i="175"/>
  <c r="L607" i="175"/>
  <c r="M607" i="175"/>
  <c r="L608" i="175"/>
  <c r="M608" i="175"/>
  <c r="L609" i="175"/>
  <c r="M609" i="175"/>
  <c r="L610" i="175"/>
  <c r="M610" i="175"/>
  <c r="L611" i="175"/>
  <c r="M611" i="175"/>
  <c r="L612" i="175"/>
  <c r="M612" i="175"/>
  <c r="L613" i="175"/>
  <c r="M613" i="175"/>
  <c r="L614" i="175"/>
  <c r="M614" i="175"/>
  <c r="L615" i="175"/>
  <c r="M615" i="175"/>
  <c r="L616" i="175"/>
  <c r="M616" i="175"/>
  <c r="L617" i="175"/>
  <c r="M617" i="175"/>
  <c r="L618" i="175"/>
  <c r="M618" i="175"/>
  <c r="L619" i="175"/>
  <c r="M619" i="175"/>
  <c r="L620" i="175"/>
  <c r="M620" i="175"/>
  <c r="L621" i="175"/>
  <c r="M621" i="175"/>
  <c r="L622" i="175"/>
  <c r="M622" i="175"/>
  <c r="L623" i="175"/>
  <c r="M623" i="175"/>
  <c r="L624" i="175"/>
  <c r="M624" i="175"/>
  <c r="L625" i="175"/>
  <c r="M625" i="175"/>
  <c r="L626" i="175"/>
  <c r="M626" i="175"/>
  <c r="L627" i="175"/>
  <c r="M627" i="175"/>
  <c r="L628" i="175"/>
  <c r="M628" i="175"/>
  <c r="L629" i="175"/>
  <c r="M629" i="175"/>
  <c r="L630" i="175"/>
  <c r="M630" i="175"/>
  <c r="L631" i="175"/>
  <c r="M631" i="175"/>
  <c r="L632" i="175"/>
  <c r="M632" i="175"/>
  <c r="L633" i="175"/>
  <c r="M633" i="175"/>
  <c r="L634" i="175"/>
  <c r="M634" i="175"/>
  <c r="L635" i="175"/>
  <c r="M635" i="175"/>
  <c r="L636" i="175"/>
  <c r="M636" i="175"/>
  <c r="L637" i="175"/>
  <c r="M637" i="175"/>
  <c r="L638" i="175"/>
  <c r="M638" i="175"/>
  <c r="L639" i="175"/>
  <c r="M639" i="175"/>
  <c r="L640" i="175"/>
  <c r="M640" i="175"/>
  <c r="L641" i="175"/>
  <c r="M641" i="175"/>
  <c r="L642" i="175"/>
  <c r="M642" i="175"/>
  <c r="L643" i="175"/>
  <c r="M643" i="175"/>
  <c r="L644" i="175"/>
  <c r="M644" i="175"/>
  <c r="L645" i="175"/>
  <c r="M645" i="175"/>
  <c r="L646" i="175"/>
  <c r="M646" i="175"/>
  <c r="L647" i="175"/>
  <c r="M647" i="175"/>
  <c r="L648" i="175"/>
  <c r="M648" i="175"/>
  <c r="L649" i="175"/>
  <c r="M649" i="175"/>
  <c r="L650" i="175"/>
  <c r="M650" i="175"/>
  <c r="L651" i="175"/>
  <c r="M651" i="175"/>
  <c r="L652" i="175"/>
  <c r="M652" i="175"/>
  <c r="L653" i="175"/>
  <c r="M653" i="175"/>
  <c r="L654" i="175"/>
  <c r="M654" i="175"/>
  <c r="L655" i="175"/>
  <c r="M655" i="175"/>
  <c r="L656" i="175"/>
  <c r="M656" i="175"/>
  <c r="L657" i="175"/>
  <c r="M657" i="175"/>
  <c r="L658" i="175"/>
  <c r="M658" i="175"/>
  <c r="L659" i="175"/>
  <c r="M659" i="175"/>
  <c r="L660" i="175"/>
  <c r="M660" i="175"/>
  <c r="L661" i="175"/>
  <c r="M661" i="175"/>
  <c r="L662" i="175"/>
  <c r="M662" i="175"/>
  <c r="L663" i="175"/>
  <c r="M663" i="175"/>
  <c r="L664" i="175"/>
  <c r="M664" i="175"/>
  <c r="L665" i="175"/>
  <c r="M665" i="175"/>
  <c r="L666" i="175"/>
  <c r="M666" i="175"/>
  <c r="L667" i="175"/>
  <c r="M667" i="175"/>
  <c r="L668" i="175"/>
  <c r="M668" i="175"/>
  <c r="L669" i="175"/>
  <c r="M669" i="175"/>
  <c r="L670" i="175"/>
  <c r="M670" i="175"/>
  <c r="L671" i="175"/>
  <c r="M671" i="175"/>
  <c r="L672" i="175"/>
  <c r="M672" i="175"/>
  <c r="L673" i="175"/>
  <c r="M673" i="175"/>
  <c r="L674" i="175"/>
  <c r="M674" i="175"/>
  <c r="L675" i="175"/>
  <c r="M675" i="175"/>
  <c r="L676" i="175"/>
  <c r="M676" i="175"/>
  <c r="L677" i="175"/>
  <c r="M677" i="175"/>
  <c r="L678" i="175"/>
  <c r="M678" i="175"/>
  <c r="L679" i="175"/>
  <c r="M679" i="175"/>
  <c r="L680" i="175"/>
  <c r="M680" i="175"/>
  <c r="L681" i="175"/>
  <c r="M681" i="175"/>
  <c r="L682" i="175"/>
  <c r="M682" i="175"/>
  <c r="L683" i="175"/>
  <c r="M683" i="175"/>
  <c r="L684" i="175"/>
  <c r="M684" i="175"/>
  <c r="L685" i="175"/>
  <c r="M685" i="175"/>
  <c r="L686" i="175"/>
  <c r="M686" i="175"/>
  <c r="L687" i="175"/>
  <c r="M687" i="175"/>
  <c r="L688" i="175"/>
  <c r="M688" i="175"/>
  <c r="L689" i="175"/>
  <c r="M689" i="175"/>
  <c r="L690" i="175"/>
  <c r="M690" i="175"/>
  <c r="L691" i="175"/>
  <c r="M691" i="175"/>
  <c r="L692" i="175"/>
  <c r="M692" i="175"/>
  <c r="L693" i="175"/>
  <c r="M693" i="175"/>
  <c r="L694" i="175"/>
  <c r="M694" i="175"/>
  <c r="L695" i="175"/>
  <c r="M695" i="175"/>
  <c r="L696" i="175"/>
  <c r="M696" i="175"/>
  <c r="L697" i="175"/>
  <c r="M697" i="175"/>
  <c r="L698" i="175"/>
  <c r="M698" i="175"/>
  <c r="L699" i="175"/>
  <c r="M699" i="175"/>
  <c r="L700" i="175"/>
  <c r="M700" i="175"/>
  <c r="L701" i="175"/>
  <c r="M701" i="175"/>
  <c r="L702" i="175"/>
  <c r="M702" i="175"/>
  <c r="L703" i="175"/>
  <c r="M703" i="175"/>
  <c r="L704" i="175"/>
  <c r="M704" i="175"/>
  <c r="L705" i="175"/>
  <c r="M705" i="175"/>
  <c r="L706" i="175"/>
  <c r="M706" i="175"/>
  <c r="L707" i="175"/>
  <c r="M707" i="175"/>
  <c r="L708" i="175"/>
  <c r="M708" i="175"/>
  <c r="L709" i="175"/>
  <c r="M709" i="175"/>
  <c r="L710" i="175"/>
  <c r="M710" i="175"/>
  <c r="L711" i="175"/>
  <c r="M711" i="175"/>
  <c r="L712" i="175"/>
  <c r="M712" i="175"/>
  <c r="L713" i="175"/>
  <c r="M713" i="175"/>
  <c r="L714" i="175"/>
  <c r="M714" i="175"/>
  <c r="L715" i="175"/>
  <c r="M715" i="175"/>
  <c r="L716" i="175"/>
  <c r="M716" i="175"/>
  <c r="L717" i="175"/>
  <c r="M717" i="175"/>
  <c r="L718" i="175"/>
  <c r="M718" i="175"/>
  <c r="L719" i="175"/>
  <c r="M719" i="175"/>
  <c r="L720" i="175"/>
  <c r="M720" i="175"/>
  <c r="L721" i="175"/>
  <c r="M721" i="175"/>
  <c r="L722" i="175"/>
  <c r="M722" i="175"/>
  <c r="L723" i="175"/>
  <c r="M723" i="175"/>
  <c r="L724" i="175"/>
  <c r="M724" i="175"/>
  <c r="L725" i="175"/>
  <c r="M725" i="175"/>
  <c r="L726" i="175"/>
  <c r="M726" i="175"/>
  <c r="L727" i="175"/>
  <c r="M727" i="175"/>
  <c r="L728" i="175"/>
  <c r="M728" i="175"/>
  <c r="L729" i="175"/>
  <c r="M729" i="175"/>
  <c r="L730" i="175"/>
  <c r="M730" i="175"/>
  <c r="L731" i="175"/>
  <c r="M731" i="175"/>
  <c r="L732" i="175"/>
  <c r="M732" i="175"/>
  <c r="L733" i="175"/>
  <c r="M733" i="175"/>
  <c r="L734" i="175"/>
  <c r="M734" i="175"/>
  <c r="L735" i="175"/>
  <c r="M735" i="175"/>
  <c r="L736" i="175"/>
  <c r="M736" i="175"/>
  <c r="L737" i="175"/>
  <c r="M737" i="175"/>
  <c r="L738" i="175"/>
  <c r="M738" i="175"/>
  <c r="L739" i="175"/>
  <c r="M739" i="175"/>
  <c r="L740" i="175"/>
  <c r="M740" i="175"/>
  <c r="L741" i="175"/>
  <c r="M741" i="175"/>
  <c r="L742" i="175"/>
  <c r="M742" i="175"/>
  <c r="L743" i="175"/>
  <c r="M743" i="175"/>
  <c r="L744" i="175"/>
  <c r="M744" i="175"/>
  <c r="L745" i="175"/>
  <c r="M745" i="175"/>
  <c r="L746" i="175"/>
  <c r="M746" i="175"/>
  <c r="L747" i="175"/>
  <c r="M747" i="175"/>
  <c r="L748" i="175"/>
  <c r="M748" i="175"/>
  <c r="L749" i="175"/>
  <c r="M749" i="175"/>
  <c r="L750" i="175"/>
  <c r="M750" i="175"/>
  <c r="L751" i="175"/>
  <c r="M751" i="175"/>
  <c r="L752" i="175"/>
  <c r="M752" i="175"/>
  <c r="L8" i="175"/>
  <c r="M8" i="175"/>
  <c r="AJ15" i="178"/>
  <c r="AI15" i="178"/>
  <c r="AH15" i="178"/>
  <c r="AG15" i="178"/>
  <c r="AF15" i="178"/>
  <c r="AE15" i="178"/>
  <c r="AD15" i="178"/>
  <c r="AC15" i="178"/>
  <c r="AB15" i="178"/>
  <c r="AA15" i="178"/>
  <c r="Z15" i="178"/>
  <c r="Y15" i="178"/>
  <c r="X15" i="178"/>
  <c r="W15" i="178"/>
  <c r="V15" i="178"/>
  <c r="U15" i="178"/>
  <c r="T15" i="178"/>
  <c r="S15" i="178"/>
  <c r="R15" i="178"/>
  <c r="Q15" i="178"/>
  <c r="P15" i="178"/>
  <c r="O15" i="178"/>
  <c r="N15" i="178"/>
  <c r="M15" i="178"/>
  <c r="L15" i="178"/>
  <c r="K15" i="178"/>
  <c r="J15" i="178"/>
  <c r="I15" i="178"/>
  <c r="H15" i="178"/>
  <c r="G15" i="178"/>
  <c r="F15" i="178"/>
  <c r="E15" i="178"/>
  <c r="D15" i="178"/>
  <c r="C15" i="178"/>
  <c r="AJ14" i="178"/>
  <c r="AI14" i="178"/>
  <c r="AH14" i="178"/>
  <c r="AG14" i="178"/>
  <c r="AF14" i="178"/>
  <c r="AE14" i="178"/>
  <c r="AD14" i="178"/>
  <c r="AC14" i="178"/>
  <c r="AB14" i="178"/>
  <c r="AA14" i="178"/>
  <c r="Z14" i="178"/>
  <c r="Y14" i="178"/>
  <c r="X14" i="178"/>
  <c r="W14" i="178"/>
  <c r="V14" i="178"/>
  <c r="U14" i="178"/>
  <c r="T14" i="178"/>
  <c r="S14" i="178"/>
  <c r="R14" i="178"/>
  <c r="Q14" i="178"/>
  <c r="P14" i="178"/>
  <c r="O14" i="178"/>
  <c r="N14" i="178"/>
  <c r="M14" i="178"/>
  <c r="L14" i="178"/>
  <c r="K14" i="178"/>
  <c r="J14" i="178"/>
  <c r="I14" i="178"/>
  <c r="H14" i="178"/>
  <c r="G14" i="178"/>
  <c r="F14" i="178"/>
  <c r="E14" i="178"/>
  <c r="D14" i="178"/>
  <c r="C14" i="178"/>
  <c r="AJ13" i="178"/>
  <c r="AI13" i="178"/>
  <c r="AH13" i="178"/>
  <c r="AG13" i="178"/>
  <c r="AF13" i="178"/>
  <c r="AE13" i="178"/>
  <c r="AD13" i="178"/>
  <c r="AC13" i="178"/>
  <c r="AB13" i="178"/>
  <c r="AA13" i="178"/>
  <c r="Z13" i="178"/>
  <c r="Y13" i="178"/>
  <c r="X13" i="178"/>
  <c r="W13" i="178"/>
  <c r="V13" i="178"/>
  <c r="U13" i="178"/>
  <c r="T13" i="178"/>
  <c r="S13" i="178"/>
  <c r="R13" i="178"/>
  <c r="Q13" i="178"/>
  <c r="P13" i="178"/>
  <c r="O13" i="178"/>
  <c r="N13" i="178"/>
  <c r="M13" i="178"/>
  <c r="L13" i="178"/>
  <c r="K13" i="178"/>
  <c r="J13" i="178"/>
  <c r="I13" i="178"/>
  <c r="H13" i="178"/>
  <c r="G13" i="178"/>
  <c r="F13" i="178"/>
  <c r="E13" i="178"/>
  <c r="D13" i="178"/>
  <c r="C13" i="178"/>
  <c r="AJ12" i="178"/>
  <c r="AI12" i="178"/>
  <c r="AH12" i="178"/>
  <c r="AG12" i="178"/>
  <c r="AF12" i="178"/>
  <c r="AE12" i="178"/>
  <c r="AD12" i="178"/>
  <c r="AC12" i="178"/>
  <c r="AB12" i="178"/>
  <c r="AA12" i="178"/>
  <c r="Z12" i="178"/>
  <c r="Y12" i="178"/>
  <c r="X12" i="178"/>
  <c r="W12" i="178"/>
  <c r="V12" i="178"/>
  <c r="U12" i="178"/>
  <c r="T12" i="178"/>
  <c r="S12" i="178"/>
  <c r="R12" i="178"/>
  <c r="Q12" i="178"/>
  <c r="P12" i="178"/>
  <c r="O12" i="178"/>
  <c r="N12" i="178"/>
  <c r="M12" i="178"/>
  <c r="L12" i="178"/>
  <c r="K12" i="178"/>
  <c r="J12" i="178"/>
  <c r="I12" i="178"/>
  <c r="H12" i="178"/>
  <c r="G12" i="178"/>
  <c r="F12" i="178"/>
  <c r="E12" i="178"/>
  <c r="D12" i="178"/>
  <c r="C12" i="178"/>
  <c r="AJ6" i="178"/>
  <c r="AJ7" i="178" s="1"/>
  <c r="AI6" i="178"/>
  <c r="AI7" i="178" s="1"/>
  <c r="H6" i="178"/>
  <c r="H7" i="178" s="1"/>
  <c r="AJ5" i="178"/>
  <c r="AI5" i="178"/>
  <c r="H5" i="178"/>
  <c r="AJ4" i="178"/>
  <c r="AI4" i="178"/>
  <c r="H4" i="178"/>
  <c r="AJ3" i="178"/>
  <c r="AJ11" i="178" s="1"/>
  <c r="AI3" i="178"/>
  <c r="AI11" i="178" s="1"/>
  <c r="AH3" i="178"/>
  <c r="AH11" i="178" s="1"/>
  <c r="AG3" i="178"/>
  <c r="AG11" i="178" s="1"/>
  <c r="AF3" i="178"/>
  <c r="AF11" i="178" s="1"/>
  <c r="AE3" i="178"/>
  <c r="AE11" i="178" s="1"/>
  <c r="AD3" i="178"/>
  <c r="AD11" i="178" s="1"/>
  <c r="AC3" i="178"/>
  <c r="AC11" i="178" s="1"/>
  <c r="AB3" i="178"/>
  <c r="AB11" i="178" s="1"/>
  <c r="AA3" i="178"/>
  <c r="AA11" i="178" s="1"/>
  <c r="Z3" i="178"/>
  <c r="Z11" i="178" s="1"/>
  <c r="Y3" i="178"/>
  <c r="Y11" i="178" s="1"/>
  <c r="X3" i="178"/>
  <c r="X11" i="178" s="1"/>
  <c r="W3" i="178"/>
  <c r="W11" i="178" s="1"/>
  <c r="V3" i="178"/>
  <c r="V11" i="178" s="1"/>
  <c r="U3" i="178"/>
  <c r="U11" i="178" s="1"/>
  <c r="T3" i="178"/>
  <c r="T11" i="178" s="1"/>
  <c r="S3" i="178"/>
  <c r="S11" i="178" s="1"/>
  <c r="R3" i="178"/>
  <c r="R11" i="178" s="1"/>
  <c r="Q3" i="178"/>
  <c r="Q11" i="178" s="1"/>
  <c r="P3" i="178"/>
  <c r="P11" i="178" s="1"/>
  <c r="O3" i="178"/>
  <c r="O11" i="178" s="1"/>
  <c r="N3" i="178"/>
  <c r="N11" i="178" s="1"/>
  <c r="M3" i="178"/>
  <c r="M11" i="178" s="1"/>
  <c r="L3" i="178"/>
  <c r="L11" i="178" s="1"/>
  <c r="K3" i="178"/>
  <c r="K11" i="178" s="1"/>
  <c r="J3" i="178"/>
  <c r="J11" i="178" s="1"/>
  <c r="I3" i="178"/>
  <c r="I11" i="178" s="1"/>
  <c r="H3" i="178"/>
  <c r="H11" i="178" s="1"/>
  <c r="G3" i="178"/>
  <c r="G11" i="178" s="1"/>
  <c r="F3" i="178"/>
  <c r="F11" i="178" s="1"/>
  <c r="E3" i="178"/>
  <c r="E11" i="178" s="1"/>
  <c r="D3" i="178"/>
  <c r="C3" i="178"/>
  <c r="C11" i="178" s="1"/>
  <c r="E80" i="79"/>
  <c r="E81" i="79" s="1"/>
  <c r="D80" i="79"/>
  <c r="D81" i="79" s="1"/>
  <c r="G80" i="79"/>
  <c r="G81" i="79" s="1"/>
  <c r="F80" i="79"/>
  <c r="F81" i="79" s="1"/>
  <c r="H80" i="79"/>
  <c r="Q13" i="79"/>
  <c r="R13" i="79"/>
  <c r="S13" i="79"/>
  <c r="T13" i="79"/>
  <c r="V13" i="79"/>
  <c r="Q14" i="79"/>
  <c r="R14" i="79"/>
  <c r="S14" i="79"/>
  <c r="T14" i="79"/>
  <c r="V14" i="79"/>
  <c r="Q15" i="79"/>
  <c r="R15" i="79"/>
  <c r="S15" i="79"/>
  <c r="T15" i="79"/>
  <c r="V15" i="79"/>
  <c r="Q16" i="79"/>
  <c r="R16" i="79"/>
  <c r="S16" i="79"/>
  <c r="T16" i="79"/>
  <c r="V16" i="79"/>
  <c r="Q17" i="79"/>
  <c r="R17" i="79"/>
  <c r="S17" i="79"/>
  <c r="T17" i="79"/>
  <c r="V17" i="79"/>
  <c r="Q18" i="79"/>
  <c r="R18" i="79"/>
  <c r="S18" i="79"/>
  <c r="T18" i="79"/>
  <c r="V18" i="79"/>
  <c r="Q19" i="79"/>
  <c r="R19" i="79"/>
  <c r="S19" i="79"/>
  <c r="T19" i="79"/>
  <c r="V19" i="79"/>
  <c r="Q20" i="79"/>
  <c r="R20" i="79"/>
  <c r="S20" i="79"/>
  <c r="T20" i="79"/>
  <c r="V20" i="79"/>
  <c r="Q21" i="79"/>
  <c r="R21" i="79"/>
  <c r="S21" i="79"/>
  <c r="T21" i="79"/>
  <c r="V21" i="79"/>
  <c r="E159" i="79"/>
  <c r="F159" i="79"/>
  <c r="G159" i="79"/>
  <c r="H159" i="79"/>
  <c r="E160" i="79"/>
  <c r="F160" i="79"/>
  <c r="G160" i="79"/>
  <c r="H160" i="79"/>
  <c r="E152" i="79"/>
  <c r="F152" i="79"/>
  <c r="G152" i="79"/>
  <c r="H152" i="79"/>
  <c r="E153" i="79"/>
  <c r="F153" i="79"/>
  <c r="G153" i="79"/>
  <c r="H153" i="79"/>
  <c r="E154" i="79"/>
  <c r="F154" i="79"/>
  <c r="G154" i="79"/>
  <c r="H154" i="79"/>
  <c r="E155" i="79"/>
  <c r="F155" i="79"/>
  <c r="G155" i="79"/>
  <c r="H155" i="79"/>
  <c r="E156" i="79"/>
  <c r="F156" i="79"/>
  <c r="G156" i="79"/>
  <c r="H156" i="79"/>
  <c r="E157" i="79"/>
  <c r="F157" i="79"/>
  <c r="G157" i="79"/>
  <c r="H157" i="79"/>
  <c r="E158" i="79"/>
  <c r="F158" i="79"/>
  <c r="G158" i="79"/>
  <c r="H158" i="79"/>
  <c r="F117" i="79"/>
  <c r="G117" i="79"/>
  <c r="H117" i="79"/>
  <c r="E117" i="79"/>
  <c r="E145" i="79"/>
  <c r="F145" i="79"/>
  <c r="G145" i="79"/>
  <c r="H145" i="79"/>
  <c r="E146" i="79"/>
  <c r="F146" i="79"/>
  <c r="G146" i="79"/>
  <c r="H146" i="79"/>
  <c r="E147" i="79"/>
  <c r="F147" i="79"/>
  <c r="G147" i="79"/>
  <c r="H147" i="79"/>
  <c r="E148" i="79"/>
  <c r="F148" i="79"/>
  <c r="G148" i="79"/>
  <c r="H148" i="79"/>
  <c r="E149" i="79"/>
  <c r="F149" i="79"/>
  <c r="G149" i="79"/>
  <c r="H149" i="79"/>
  <c r="E150" i="79"/>
  <c r="F150" i="79"/>
  <c r="G150" i="79"/>
  <c r="H150" i="79"/>
  <c r="E151" i="79"/>
  <c r="F151" i="79"/>
  <c r="G151" i="79"/>
  <c r="H151" i="79"/>
  <c r="F144" i="79"/>
  <c r="G144" i="79"/>
  <c r="H144" i="79"/>
  <c r="E144" i="79"/>
  <c r="T87" i="79"/>
  <c r="T82" i="79"/>
  <c r="T85" i="79"/>
  <c r="T88" i="79"/>
  <c r="T83" i="79"/>
  <c r="T81" i="79"/>
  <c r="T80" i="79"/>
  <c r="T86" i="79"/>
  <c r="T84" i="79"/>
  <c r="R84" i="79"/>
  <c r="R82" i="79"/>
  <c r="R85" i="79"/>
  <c r="R88" i="79"/>
  <c r="R81" i="79"/>
  <c r="R80" i="79"/>
  <c r="R83" i="79"/>
  <c r="R86" i="79"/>
  <c r="R87" i="79"/>
  <c r="S81" i="79"/>
  <c r="S82" i="79"/>
  <c r="S85" i="79"/>
  <c r="S88" i="79"/>
  <c r="S87" i="79"/>
  <c r="S84" i="79"/>
  <c r="S80" i="79"/>
  <c r="S83" i="79"/>
  <c r="S86" i="79"/>
  <c r="U80" i="79"/>
  <c r="U81" i="79"/>
  <c r="U84" i="79"/>
  <c r="U87" i="79"/>
  <c r="U82" i="79"/>
  <c r="U85" i="79"/>
  <c r="U88" i="79"/>
  <c r="U86" i="79"/>
  <c r="U83" i="79"/>
  <c r="T59" i="79"/>
  <c r="T62" i="79"/>
  <c r="T65" i="79"/>
  <c r="T60" i="79"/>
  <c r="T63" i="79"/>
  <c r="T66" i="79"/>
  <c r="T61" i="79"/>
  <c r="T64" i="79"/>
  <c r="T67" i="79"/>
  <c r="R59" i="79"/>
  <c r="R62" i="79"/>
  <c r="R65" i="79"/>
  <c r="R60" i="79"/>
  <c r="R63" i="79"/>
  <c r="R66" i="79"/>
  <c r="R61" i="79"/>
  <c r="R64" i="79"/>
  <c r="R67" i="79"/>
  <c r="S59" i="79"/>
  <c r="S62" i="79"/>
  <c r="S65" i="79"/>
  <c r="S60" i="79"/>
  <c r="S63" i="79"/>
  <c r="S66" i="79"/>
  <c r="S61" i="79"/>
  <c r="S64" i="79"/>
  <c r="S67" i="79"/>
  <c r="U59" i="79"/>
  <c r="U62" i="79"/>
  <c r="U65" i="79"/>
  <c r="U60" i="79"/>
  <c r="U63" i="79"/>
  <c r="U66" i="79"/>
  <c r="U67" i="79"/>
  <c r="U64" i="79"/>
  <c r="U61" i="79"/>
  <c r="L24" i="179"/>
  <c r="L22" i="179"/>
  <c r="L20" i="179"/>
  <c r="L18" i="179"/>
  <c r="L19" i="179" s="1"/>
  <c r="R73" i="79"/>
  <c r="S73" i="79"/>
  <c r="T73" i="79"/>
  <c r="U73" i="79"/>
  <c r="R74" i="79"/>
  <c r="S74" i="79"/>
  <c r="T74" i="79"/>
  <c r="U74" i="79"/>
  <c r="R75" i="79"/>
  <c r="S75" i="79"/>
  <c r="T75" i="79"/>
  <c r="U75" i="79"/>
  <c r="R76" i="79"/>
  <c r="S76" i="79"/>
  <c r="T76" i="79"/>
  <c r="U76" i="79"/>
  <c r="R77" i="79"/>
  <c r="S77" i="79"/>
  <c r="T77" i="79"/>
  <c r="U77" i="79"/>
  <c r="R78" i="79"/>
  <c r="S78" i="79"/>
  <c r="T78" i="79"/>
  <c r="U78" i="79"/>
  <c r="R79" i="79"/>
  <c r="S79" i="79"/>
  <c r="T79" i="79"/>
  <c r="U79" i="79"/>
  <c r="S72" i="79"/>
  <c r="T72" i="79"/>
  <c r="U72" i="79"/>
  <c r="R72" i="79"/>
  <c r="R52" i="79"/>
  <c r="S52" i="79"/>
  <c r="T52" i="79"/>
  <c r="U52" i="79"/>
  <c r="R53" i="79"/>
  <c r="S53" i="79"/>
  <c r="T53" i="79"/>
  <c r="U53" i="79"/>
  <c r="R54" i="79"/>
  <c r="S54" i="79"/>
  <c r="T54" i="79"/>
  <c r="U54" i="79"/>
  <c r="R55" i="79"/>
  <c r="S55" i="79"/>
  <c r="T55" i="79"/>
  <c r="U55" i="79"/>
  <c r="R56" i="79"/>
  <c r="S56" i="79"/>
  <c r="T56" i="79"/>
  <c r="U56" i="79"/>
  <c r="R57" i="79"/>
  <c r="S57" i="79"/>
  <c r="T57" i="79"/>
  <c r="U57" i="79"/>
  <c r="R58" i="79"/>
  <c r="S58" i="79"/>
  <c r="T58" i="79"/>
  <c r="U58" i="79"/>
  <c r="S51" i="79"/>
  <c r="T51" i="79"/>
  <c r="U51" i="79"/>
  <c r="R51" i="79"/>
  <c r="FO15" i="100"/>
  <c r="FP15" i="100"/>
  <c r="FQ15" i="100"/>
  <c r="FR15" i="100"/>
  <c r="FS15" i="100"/>
  <c r="FT15" i="100"/>
  <c r="FU15" i="100"/>
  <c r="FV15" i="100"/>
  <c r="FW15" i="100"/>
  <c r="FO16" i="100"/>
  <c r="FP16" i="100"/>
  <c r="FQ16" i="100"/>
  <c r="FR16" i="100"/>
  <c r="FS16" i="100"/>
  <c r="FT16" i="100"/>
  <c r="FU16" i="100"/>
  <c r="FV16" i="100"/>
  <c r="FW16" i="100"/>
  <c r="FO17" i="100"/>
  <c r="FP17" i="100"/>
  <c r="FQ17" i="100"/>
  <c r="FR17" i="100"/>
  <c r="FS17" i="100"/>
  <c r="FT17" i="100"/>
  <c r="FU17" i="100"/>
  <c r="FV17" i="100"/>
  <c r="FW17" i="100"/>
  <c r="FO18" i="100"/>
  <c r="FP18" i="100"/>
  <c r="FQ18" i="100"/>
  <c r="FR18" i="100"/>
  <c r="FS18" i="100"/>
  <c r="FT18" i="100"/>
  <c r="FU18" i="100"/>
  <c r="FV18" i="100"/>
  <c r="FW18" i="100"/>
  <c r="FO19" i="100"/>
  <c r="FP19" i="100"/>
  <c r="FQ19" i="100"/>
  <c r="FR19" i="100"/>
  <c r="FS19" i="100"/>
  <c r="FT19" i="100"/>
  <c r="FU19" i="100"/>
  <c r="FV19" i="100"/>
  <c r="FW19" i="100"/>
  <c r="FO20" i="100"/>
  <c r="FP20" i="100"/>
  <c r="FQ20" i="100"/>
  <c r="FR20" i="100"/>
  <c r="FS20" i="100"/>
  <c r="FT20" i="100"/>
  <c r="FU20" i="100"/>
  <c r="FV20" i="100"/>
  <c r="FW20" i="100"/>
  <c r="FO21" i="100"/>
  <c r="FP21" i="100"/>
  <c r="FQ21" i="100"/>
  <c r="FR21" i="100"/>
  <c r="FS21" i="100"/>
  <c r="FT21" i="100"/>
  <c r="FU21" i="100"/>
  <c r="FV21" i="100"/>
  <c r="FW21" i="100"/>
  <c r="FO22" i="100"/>
  <c r="FP22" i="100"/>
  <c r="FQ22" i="100"/>
  <c r="FR22" i="100"/>
  <c r="FS22" i="100"/>
  <c r="FT22" i="100"/>
  <c r="FU22" i="100"/>
  <c r="FV22" i="100"/>
  <c r="FW22" i="100"/>
  <c r="FO23" i="100"/>
  <c r="FP23" i="100"/>
  <c r="FQ23" i="100"/>
  <c r="FR23" i="100"/>
  <c r="FS23" i="100"/>
  <c r="FT23" i="100"/>
  <c r="FU23" i="100"/>
  <c r="FV23" i="100"/>
  <c r="FW23" i="100"/>
  <c r="FO24" i="100"/>
  <c r="FP24" i="100"/>
  <c r="FQ24" i="100"/>
  <c r="FR24" i="100"/>
  <c r="FS24" i="100"/>
  <c r="FT24" i="100"/>
  <c r="FU24" i="100"/>
  <c r="FV24" i="100"/>
  <c r="FW24" i="100"/>
  <c r="FO25" i="100"/>
  <c r="FP25" i="100"/>
  <c r="FQ25" i="100"/>
  <c r="FR25" i="100"/>
  <c r="FS25" i="100"/>
  <c r="FT25" i="100"/>
  <c r="FU25" i="100"/>
  <c r="FV25" i="100"/>
  <c r="FW25" i="100"/>
  <c r="FO26" i="100"/>
  <c r="FP26" i="100"/>
  <c r="FQ26" i="100"/>
  <c r="FR26" i="100"/>
  <c r="FS26" i="100"/>
  <c r="FT26" i="100"/>
  <c r="FU26" i="100"/>
  <c r="FV26" i="100"/>
  <c r="FW26" i="100"/>
  <c r="FO27" i="100"/>
  <c r="FP27" i="100"/>
  <c r="FQ27" i="100"/>
  <c r="FR27" i="100"/>
  <c r="FS27" i="100"/>
  <c r="FT27" i="100"/>
  <c r="FU27" i="100"/>
  <c r="FV27" i="100"/>
  <c r="FW27" i="100"/>
  <c r="FO28" i="100"/>
  <c r="FP28" i="100"/>
  <c r="FQ28" i="100"/>
  <c r="FR28" i="100"/>
  <c r="FS28" i="100"/>
  <c r="FT28" i="100"/>
  <c r="FU28" i="100"/>
  <c r="FV28" i="100"/>
  <c r="FW28" i="100"/>
  <c r="FO29" i="100"/>
  <c r="FP29" i="100"/>
  <c r="FQ29" i="100"/>
  <c r="FR29" i="100"/>
  <c r="FS29" i="100"/>
  <c r="FT29" i="100"/>
  <c r="FU29" i="100"/>
  <c r="FV29" i="100"/>
  <c r="FW29" i="100"/>
  <c r="FO30" i="100"/>
  <c r="FP30" i="100"/>
  <c r="FQ30" i="100"/>
  <c r="FR30" i="100"/>
  <c r="FS30" i="100"/>
  <c r="FT30" i="100"/>
  <c r="FU30" i="100"/>
  <c r="FV30" i="100"/>
  <c r="FW30" i="100"/>
  <c r="FO31" i="100"/>
  <c r="FP31" i="100"/>
  <c r="FQ31" i="100"/>
  <c r="FR31" i="100"/>
  <c r="FS31" i="100"/>
  <c r="FT31" i="100"/>
  <c r="FU31" i="100"/>
  <c r="FV31" i="100"/>
  <c r="FW31" i="100"/>
  <c r="FO32" i="100"/>
  <c r="FP32" i="100"/>
  <c r="FQ32" i="100"/>
  <c r="FR32" i="100"/>
  <c r="FS32" i="100"/>
  <c r="FT32" i="100"/>
  <c r="FU32" i="100"/>
  <c r="FV32" i="100"/>
  <c r="FW32" i="100"/>
  <c r="FO33" i="100"/>
  <c r="FP33" i="100"/>
  <c r="FQ33" i="100"/>
  <c r="FR33" i="100"/>
  <c r="FS33" i="100"/>
  <c r="FT33" i="100"/>
  <c r="FU33" i="100"/>
  <c r="FV33" i="100"/>
  <c r="FW33" i="100"/>
  <c r="FO34" i="100"/>
  <c r="FP34" i="100"/>
  <c r="FQ34" i="100"/>
  <c r="FR34" i="100"/>
  <c r="FS34" i="100"/>
  <c r="FT34" i="100"/>
  <c r="FU34" i="100"/>
  <c r="FV34" i="100"/>
  <c r="FW34" i="100"/>
  <c r="FO35" i="100"/>
  <c r="FP35" i="100"/>
  <c r="FQ35" i="100"/>
  <c r="FR35" i="100"/>
  <c r="FS35" i="100"/>
  <c r="FT35" i="100"/>
  <c r="FU35" i="100"/>
  <c r="FV35" i="100"/>
  <c r="FW35" i="100"/>
  <c r="FO36" i="100"/>
  <c r="FP36" i="100"/>
  <c r="FQ36" i="100"/>
  <c r="FR36" i="100"/>
  <c r="FS36" i="100"/>
  <c r="FT36" i="100"/>
  <c r="FU36" i="100"/>
  <c r="FV36" i="100"/>
  <c r="FW36" i="100"/>
  <c r="FO37" i="100"/>
  <c r="FP37" i="100"/>
  <c r="FQ37" i="100"/>
  <c r="FR37" i="100"/>
  <c r="FS37" i="100"/>
  <c r="FT37" i="100"/>
  <c r="FU37" i="100"/>
  <c r="FV37" i="100"/>
  <c r="FW37" i="100"/>
  <c r="FO38" i="100"/>
  <c r="FP38" i="100"/>
  <c r="FQ38" i="100"/>
  <c r="FR38" i="100"/>
  <c r="FS38" i="100"/>
  <c r="FT38" i="100"/>
  <c r="FU38" i="100"/>
  <c r="FV38" i="100"/>
  <c r="FW38" i="100"/>
  <c r="FO39" i="100"/>
  <c r="FP39" i="100"/>
  <c r="FQ39" i="100"/>
  <c r="FR39" i="100"/>
  <c r="FS39" i="100"/>
  <c r="FT39" i="100"/>
  <c r="FU39" i="100"/>
  <c r="FV39" i="100"/>
  <c r="FW39" i="100"/>
  <c r="FO40" i="100"/>
  <c r="FP40" i="100"/>
  <c r="FQ40" i="100"/>
  <c r="FR40" i="100"/>
  <c r="FS40" i="100"/>
  <c r="FT40" i="100"/>
  <c r="FU40" i="100"/>
  <c r="FV40" i="100"/>
  <c r="FW40" i="100"/>
  <c r="FO41" i="100"/>
  <c r="FP41" i="100"/>
  <c r="FQ41" i="100"/>
  <c r="FR41" i="100"/>
  <c r="FS41" i="100"/>
  <c r="FT41" i="100"/>
  <c r="FU41" i="100"/>
  <c r="FV41" i="100"/>
  <c r="FW41" i="100"/>
  <c r="FO42" i="100"/>
  <c r="FP42" i="100"/>
  <c r="FQ42" i="100"/>
  <c r="FR42" i="100"/>
  <c r="FS42" i="100"/>
  <c r="FT42" i="100"/>
  <c r="FU42" i="100"/>
  <c r="FV42" i="100"/>
  <c r="FW42" i="100"/>
  <c r="FO43" i="100"/>
  <c r="FP43" i="100"/>
  <c r="FQ43" i="100"/>
  <c r="FR43" i="100"/>
  <c r="FS43" i="100"/>
  <c r="FT43" i="100"/>
  <c r="FU43" i="100"/>
  <c r="FV43" i="100"/>
  <c r="FW43" i="100"/>
  <c r="FO44" i="100"/>
  <c r="FP44" i="100"/>
  <c r="FQ44" i="100"/>
  <c r="FR44" i="100"/>
  <c r="FS44" i="100"/>
  <c r="FT44" i="100"/>
  <c r="FU44" i="100"/>
  <c r="FV44" i="100"/>
  <c r="FW44" i="100"/>
  <c r="FO45" i="100"/>
  <c r="FP45" i="100"/>
  <c r="FQ45" i="100"/>
  <c r="FR45" i="100"/>
  <c r="FS45" i="100"/>
  <c r="FT45" i="100"/>
  <c r="FU45" i="100"/>
  <c r="FV45" i="100"/>
  <c r="FW45" i="100"/>
  <c r="FO46" i="100"/>
  <c r="FP46" i="100"/>
  <c r="FQ46" i="100"/>
  <c r="FR46" i="100"/>
  <c r="FS46" i="100"/>
  <c r="FT46" i="100"/>
  <c r="FU46" i="100"/>
  <c r="FV46" i="100"/>
  <c r="FW46" i="100"/>
  <c r="FO47" i="100"/>
  <c r="FP47" i="100"/>
  <c r="FQ47" i="100"/>
  <c r="FR47" i="100"/>
  <c r="FS47" i="100"/>
  <c r="FT47" i="100"/>
  <c r="FU47" i="100"/>
  <c r="FV47" i="100"/>
  <c r="FW47" i="100"/>
  <c r="FO48" i="100"/>
  <c r="FP48" i="100"/>
  <c r="FQ48" i="100"/>
  <c r="FR48" i="100"/>
  <c r="FS48" i="100"/>
  <c r="FT48" i="100"/>
  <c r="FU48" i="100"/>
  <c r="FV48" i="100"/>
  <c r="FW48" i="100"/>
  <c r="FO49" i="100"/>
  <c r="FP49" i="100"/>
  <c r="FQ49" i="100"/>
  <c r="FR49" i="100"/>
  <c r="FS49" i="100"/>
  <c r="FT49" i="100"/>
  <c r="FU49" i="100"/>
  <c r="FV49" i="100"/>
  <c r="FW49" i="100"/>
  <c r="FO50" i="100"/>
  <c r="FP50" i="100"/>
  <c r="FQ50" i="100"/>
  <c r="FR50" i="100"/>
  <c r="FS50" i="100"/>
  <c r="FT50" i="100"/>
  <c r="FU50" i="100"/>
  <c r="FV50" i="100"/>
  <c r="FW50" i="100"/>
  <c r="FO51" i="100"/>
  <c r="FP51" i="100"/>
  <c r="FQ51" i="100"/>
  <c r="FR51" i="100"/>
  <c r="FS51" i="100"/>
  <c r="FT51" i="100"/>
  <c r="FU51" i="100"/>
  <c r="FV51" i="100"/>
  <c r="FW51" i="100"/>
  <c r="FO52" i="100"/>
  <c r="FP52" i="100"/>
  <c r="FQ52" i="100"/>
  <c r="FR52" i="100"/>
  <c r="FS52" i="100"/>
  <c r="FT52" i="100"/>
  <c r="FU52" i="100"/>
  <c r="FV52" i="100"/>
  <c r="FW52" i="100"/>
  <c r="FO53" i="100"/>
  <c r="FP53" i="100"/>
  <c r="FQ53" i="100"/>
  <c r="FR53" i="100"/>
  <c r="FS53" i="100"/>
  <c r="FT53" i="100"/>
  <c r="FU53" i="100"/>
  <c r="FV53" i="100"/>
  <c r="FW53" i="100"/>
  <c r="FO54" i="100"/>
  <c r="FP54" i="100"/>
  <c r="FQ54" i="100"/>
  <c r="FR54" i="100"/>
  <c r="FS54" i="100"/>
  <c r="FT54" i="100"/>
  <c r="FU54" i="100"/>
  <c r="FV54" i="100"/>
  <c r="FW54" i="100"/>
  <c r="FO55" i="100"/>
  <c r="FP55" i="100"/>
  <c r="FQ55" i="100"/>
  <c r="FR55" i="100"/>
  <c r="FS55" i="100"/>
  <c r="FT55" i="100"/>
  <c r="FU55" i="100"/>
  <c r="FV55" i="100"/>
  <c r="FW55" i="100"/>
  <c r="FO56" i="100"/>
  <c r="FP56" i="100"/>
  <c r="FQ56" i="100"/>
  <c r="FR56" i="100"/>
  <c r="FS56" i="100"/>
  <c r="FT56" i="100"/>
  <c r="FU56" i="100"/>
  <c r="FV56" i="100"/>
  <c r="FW56" i="100"/>
  <c r="FO57" i="100"/>
  <c r="FP57" i="100"/>
  <c r="FQ57" i="100"/>
  <c r="FR57" i="100"/>
  <c r="FS57" i="100"/>
  <c r="FT57" i="100"/>
  <c r="FU57" i="100"/>
  <c r="FV57" i="100"/>
  <c r="FW57" i="100"/>
  <c r="FO58" i="100"/>
  <c r="FP58" i="100"/>
  <c r="FQ58" i="100"/>
  <c r="FR58" i="100"/>
  <c r="FS58" i="100"/>
  <c r="FT58" i="100"/>
  <c r="FU58" i="100"/>
  <c r="FV58" i="100"/>
  <c r="FW58" i="100"/>
  <c r="FO59" i="100"/>
  <c r="FP59" i="100"/>
  <c r="FQ59" i="100"/>
  <c r="FR59" i="100"/>
  <c r="FS59" i="100"/>
  <c r="FT59" i="100"/>
  <c r="FU59" i="100"/>
  <c r="FV59" i="100"/>
  <c r="FW59" i="100"/>
  <c r="FO60" i="100"/>
  <c r="FP60" i="100"/>
  <c r="FQ60" i="100"/>
  <c r="FR60" i="100"/>
  <c r="FS60" i="100"/>
  <c r="FT60" i="100"/>
  <c r="FU60" i="100"/>
  <c r="FV60" i="100"/>
  <c r="FW60" i="100"/>
  <c r="FO61" i="100"/>
  <c r="FP61" i="100"/>
  <c r="FQ61" i="100"/>
  <c r="FR61" i="100"/>
  <c r="FS61" i="100"/>
  <c r="FT61" i="100"/>
  <c r="FU61" i="100"/>
  <c r="FV61" i="100"/>
  <c r="FW61" i="100"/>
  <c r="FO62" i="100"/>
  <c r="FP62" i="100"/>
  <c r="FQ62" i="100"/>
  <c r="FR62" i="100"/>
  <c r="FS62" i="100"/>
  <c r="FT62" i="100"/>
  <c r="FU62" i="100"/>
  <c r="FV62" i="100"/>
  <c r="FW62" i="100"/>
  <c r="FO63" i="100"/>
  <c r="FP63" i="100"/>
  <c r="FQ63" i="100"/>
  <c r="FR63" i="100"/>
  <c r="FS63" i="100"/>
  <c r="FT63" i="100"/>
  <c r="FU63" i="100"/>
  <c r="FV63" i="100"/>
  <c r="FW63" i="100"/>
  <c r="FO64" i="100"/>
  <c r="FP64" i="100"/>
  <c r="FQ64" i="100"/>
  <c r="FR64" i="100"/>
  <c r="FS64" i="100"/>
  <c r="FT64" i="100"/>
  <c r="FU64" i="100"/>
  <c r="FV64" i="100"/>
  <c r="FW64" i="100"/>
  <c r="FO65" i="100"/>
  <c r="FP65" i="100"/>
  <c r="FQ65" i="100"/>
  <c r="FR65" i="100"/>
  <c r="FS65" i="100"/>
  <c r="FT65" i="100"/>
  <c r="FU65" i="100"/>
  <c r="FV65" i="100"/>
  <c r="FW65" i="100"/>
  <c r="FO66" i="100"/>
  <c r="FP66" i="100"/>
  <c r="FQ66" i="100"/>
  <c r="FR66" i="100"/>
  <c r="FS66" i="100"/>
  <c r="FT66" i="100"/>
  <c r="FU66" i="100"/>
  <c r="FV66" i="100"/>
  <c r="FW66" i="100"/>
  <c r="FO67" i="100"/>
  <c r="FP67" i="100"/>
  <c r="FQ67" i="100"/>
  <c r="FR67" i="100"/>
  <c r="FS67" i="100"/>
  <c r="FT67" i="100"/>
  <c r="FU67" i="100"/>
  <c r="FV67" i="100"/>
  <c r="FW67" i="100"/>
  <c r="FO68" i="100"/>
  <c r="FP68" i="100"/>
  <c r="FQ68" i="100"/>
  <c r="FR68" i="100"/>
  <c r="FS68" i="100"/>
  <c r="FT68" i="100"/>
  <c r="FU68" i="100"/>
  <c r="FV68" i="100"/>
  <c r="FW68" i="100"/>
  <c r="FO69" i="100"/>
  <c r="FP69" i="100"/>
  <c r="FQ69" i="100"/>
  <c r="FR69" i="100"/>
  <c r="FS69" i="100"/>
  <c r="FT69" i="100"/>
  <c r="FU69" i="100"/>
  <c r="FV69" i="100"/>
  <c r="FW69" i="100"/>
  <c r="FO70" i="100"/>
  <c r="FP70" i="100"/>
  <c r="FQ70" i="100"/>
  <c r="FR70" i="100"/>
  <c r="FS70" i="100"/>
  <c r="FT70" i="100"/>
  <c r="FU70" i="100"/>
  <c r="FV70" i="100"/>
  <c r="FW70" i="100"/>
  <c r="FO71" i="100"/>
  <c r="FP71" i="100"/>
  <c r="FQ71" i="100"/>
  <c r="FR71" i="100"/>
  <c r="FS71" i="100"/>
  <c r="FT71" i="100"/>
  <c r="FU71" i="100"/>
  <c r="FV71" i="100"/>
  <c r="FW71" i="100"/>
  <c r="FO72" i="100"/>
  <c r="FP72" i="100"/>
  <c r="FQ72" i="100"/>
  <c r="FR72" i="100"/>
  <c r="FS72" i="100"/>
  <c r="FT72" i="100"/>
  <c r="FU72" i="100"/>
  <c r="FV72" i="100"/>
  <c r="FW72" i="100"/>
  <c r="FO73" i="100"/>
  <c r="FP73" i="100"/>
  <c r="FQ73" i="100"/>
  <c r="FR73" i="100"/>
  <c r="FS73" i="100"/>
  <c r="FT73" i="100"/>
  <c r="FU73" i="100"/>
  <c r="FV73" i="100"/>
  <c r="FW73" i="100"/>
  <c r="FO74" i="100"/>
  <c r="FP74" i="100"/>
  <c r="FQ74" i="100"/>
  <c r="FR74" i="100"/>
  <c r="FS74" i="100"/>
  <c r="FT74" i="100"/>
  <c r="FU74" i="100"/>
  <c r="FV74" i="100"/>
  <c r="FW74" i="100"/>
  <c r="FO75" i="100"/>
  <c r="FP75" i="100"/>
  <c r="FQ75" i="100"/>
  <c r="FR75" i="100"/>
  <c r="FS75" i="100"/>
  <c r="FT75" i="100"/>
  <c r="FU75" i="100"/>
  <c r="FV75" i="100"/>
  <c r="FW75" i="100"/>
  <c r="FO76" i="100"/>
  <c r="FP76" i="100"/>
  <c r="FQ76" i="100"/>
  <c r="FR76" i="100"/>
  <c r="FS76" i="100"/>
  <c r="FT76" i="100"/>
  <c r="FU76" i="100"/>
  <c r="FV76" i="100"/>
  <c r="FW76" i="100"/>
  <c r="FO77" i="100"/>
  <c r="FP77" i="100"/>
  <c r="FQ77" i="100"/>
  <c r="FR77" i="100"/>
  <c r="FS77" i="100"/>
  <c r="FT77" i="100"/>
  <c r="FU77" i="100"/>
  <c r="FV77" i="100"/>
  <c r="FW77" i="100"/>
  <c r="FO78" i="100"/>
  <c r="FP78" i="100"/>
  <c r="FQ78" i="100"/>
  <c r="FR78" i="100"/>
  <c r="FS78" i="100"/>
  <c r="FT78" i="100"/>
  <c r="FU78" i="100"/>
  <c r="FV78" i="100"/>
  <c r="FW78" i="100"/>
  <c r="FO79" i="100"/>
  <c r="FP79" i="100"/>
  <c r="FQ79" i="100"/>
  <c r="FR79" i="100"/>
  <c r="FS79" i="100"/>
  <c r="FT79" i="100"/>
  <c r="FU79" i="100"/>
  <c r="FV79" i="100"/>
  <c r="FW79" i="100"/>
  <c r="FO80" i="100"/>
  <c r="FP80" i="100"/>
  <c r="FQ80" i="100"/>
  <c r="FR80" i="100"/>
  <c r="FS80" i="100"/>
  <c r="FT80" i="100"/>
  <c r="FU80" i="100"/>
  <c r="FV80" i="100"/>
  <c r="FW80" i="100"/>
  <c r="FO81" i="100"/>
  <c r="FP81" i="100"/>
  <c r="FQ81" i="100"/>
  <c r="FR81" i="100"/>
  <c r="FS81" i="100"/>
  <c r="FT81" i="100"/>
  <c r="FU81" i="100"/>
  <c r="FV81" i="100"/>
  <c r="FW81" i="100"/>
  <c r="FO82" i="100"/>
  <c r="FP82" i="100"/>
  <c r="FQ82" i="100"/>
  <c r="FR82" i="100"/>
  <c r="FS82" i="100"/>
  <c r="FT82" i="100"/>
  <c r="FU82" i="100"/>
  <c r="FV82" i="100"/>
  <c r="FW82" i="100"/>
  <c r="FO83" i="100"/>
  <c r="FP83" i="100"/>
  <c r="FQ83" i="100"/>
  <c r="FR83" i="100"/>
  <c r="FS83" i="100"/>
  <c r="FT83" i="100"/>
  <c r="FU83" i="100"/>
  <c r="FV83" i="100"/>
  <c r="FW83" i="100"/>
  <c r="FO118" i="100"/>
  <c r="FP118" i="100"/>
  <c r="FQ118" i="100"/>
  <c r="FR118" i="100"/>
  <c r="FS118" i="100"/>
  <c r="FT118" i="100"/>
  <c r="FU118" i="100"/>
  <c r="FV118" i="100"/>
  <c r="FW118" i="100"/>
  <c r="FO119" i="100"/>
  <c r="FP119" i="100"/>
  <c r="FQ119" i="100"/>
  <c r="FR119" i="100"/>
  <c r="FS119" i="100"/>
  <c r="FT119" i="100"/>
  <c r="FU119" i="100"/>
  <c r="FV119" i="100"/>
  <c r="FW119" i="100"/>
  <c r="FO120" i="100"/>
  <c r="FP120" i="100"/>
  <c r="FQ120" i="100"/>
  <c r="FR120" i="100"/>
  <c r="FS120" i="100"/>
  <c r="FT120" i="100"/>
  <c r="FU120" i="100"/>
  <c r="FV120" i="100"/>
  <c r="FW120" i="100"/>
  <c r="FV14" i="100"/>
  <c r="FU14" i="100"/>
  <c r="FT14" i="100"/>
  <c r="FS14" i="100"/>
  <c r="FR14" i="100"/>
  <c r="FP14" i="100"/>
  <c r="FN77" i="100"/>
  <c r="FN58" i="100"/>
  <c r="FN49" i="100"/>
  <c r="FN31" i="100"/>
  <c r="GD46" i="100"/>
  <c r="GD62" i="100"/>
  <c r="GD58" i="100"/>
  <c r="GD30" i="100"/>
  <c r="GD44" i="100"/>
  <c r="GD119" i="100"/>
  <c r="GD81" i="100"/>
  <c r="GD69" i="100"/>
  <c r="GD65" i="100"/>
  <c r="GD53" i="100"/>
  <c r="GD49" i="100"/>
  <c r="GD37" i="100"/>
  <c r="GD33" i="100"/>
  <c r="GD29" i="100"/>
  <c r="GD21" i="100"/>
  <c r="GD17" i="100"/>
  <c r="GD60" i="100"/>
  <c r="GD74" i="100"/>
  <c r="GD42" i="100"/>
  <c r="GD26" i="100"/>
  <c r="GD76" i="100"/>
  <c r="GD28" i="100"/>
  <c r="GD83" i="100"/>
  <c r="GD71" i="100"/>
  <c r="GD67" i="100"/>
  <c r="GD55" i="100"/>
  <c r="GD51" i="100"/>
  <c r="GD39" i="100"/>
  <c r="GD31" i="100"/>
  <c r="GD23" i="100"/>
  <c r="GD19" i="100"/>
  <c r="GD78" i="100"/>
  <c r="GD73" i="100"/>
  <c r="FN120" i="100"/>
  <c r="FN119" i="100"/>
  <c r="FN118" i="100"/>
  <c r="FY119" i="100"/>
  <c r="FW14" i="100"/>
  <c r="FN46" i="100"/>
  <c r="FN71" i="100"/>
  <c r="FQ14" i="100"/>
  <c r="FN76" i="100"/>
  <c r="FN75" i="100"/>
  <c r="FN74" i="100"/>
  <c r="FN70" i="100"/>
  <c r="FN69" i="100"/>
  <c r="FN68" i="100"/>
  <c r="FN67" i="100"/>
  <c r="FN66" i="100"/>
  <c r="FN65" i="100"/>
  <c r="FN64" i="100"/>
  <c r="FN63" i="100"/>
  <c r="FN62" i="100"/>
  <c r="FN61" i="100"/>
  <c r="FN60" i="100"/>
  <c r="FN56" i="100"/>
  <c r="FN55" i="100"/>
  <c r="FN54" i="100"/>
  <c r="FN53" i="100"/>
  <c r="FN47" i="100"/>
  <c r="FN45" i="100"/>
  <c r="FN44" i="100"/>
  <c r="FN43" i="100"/>
  <c r="FN42" i="100"/>
  <c r="FN41" i="100"/>
  <c r="FN40" i="100"/>
  <c r="FN36" i="100"/>
  <c r="FN34" i="100"/>
  <c r="FN33" i="100"/>
  <c r="FN30" i="100"/>
  <c r="FN29" i="100"/>
  <c r="FN28" i="100"/>
  <c r="FN27" i="100"/>
  <c r="FN26" i="100"/>
  <c r="FN25" i="100"/>
  <c r="FN24" i="100"/>
  <c r="FN23" i="100"/>
  <c r="FN22" i="100"/>
  <c r="FN21" i="100"/>
  <c r="FN20" i="100"/>
  <c r="FN18" i="100"/>
  <c r="FN16" i="100"/>
  <c r="FN14" i="100"/>
  <c r="AH9" i="262"/>
  <c r="AH10" i="262"/>
  <c r="AH11" i="262"/>
  <c r="AH12" i="262"/>
  <c r="AH13" i="262"/>
  <c r="AH14" i="262"/>
  <c r="AH15" i="262"/>
  <c r="AH16" i="262"/>
  <c r="AH17" i="262"/>
  <c r="AH18" i="262"/>
  <c r="AH19" i="262"/>
  <c r="AH20" i="262"/>
  <c r="AH21" i="262"/>
  <c r="AH22" i="262"/>
  <c r="AH23" i="262"/>
  <c r="AH24" i="262"/>
  <c r="AH25" i="262"/>
  <c r="AH26" i="262"/>
  <c r="AH27" i="262"/>
  <c r="AH28" i="262"/>
  <c r="AH29" i="262"/>
  <c r="AH30" i="262"/>
  <c r="AH31" i="262"/>
  <c r="AH32" i="262"/>
  <c r="AH33" i="262"/>
  <c r="AH34" i="262"/>
  <c r="AH35" i="262"/>
  <c r="AH36" i="262"/>
  <c r="AH37" i="262"/>
  <c r="AH38" i="262"/>
  <c r="AH39" i="262"/>
  <c r="AH40" i="262"/>
  <c r="AH41" i="262"/>
  <c r="AH42" i="262"/>
  <c r="AH43" i="262"/>
  <c r="AH44" i="262"/>
  <c r="AH45" i="262"/>
  <c r="AH46" i="262"/>
  <c r="AH47" i="262"/>
  <c r="AH48" i="262"/>
  <c r="AH49" i="262"/>
  <c r="AH50" i="262"/>
  <c r="AH51" i="262"/>
  <c r="AH52" i="262"/>
  <c r="AH53" i="262"/>
  <c r="AH54" i="262"/>
  <c r="AH55" i="262"/>
  <c r="AH56" i="262"/>
  <c r="AH57" i="262"/>
  <c r="AH58" i="262"/>
  <c r="AH59" i="262"/>
  <c r="AH60" i="262"/>
  <c r="AH61" i="262"/>
  <c r="AH62" i="262"/>
  <c r="AH63" i="262"/>
  <c r="AH64" i="262"/>
  <c r="AH65" i="262"/>
  <c r="AH66" i="262"/>
  <c r="AH67" i="262"/>
  <c r="AH68" i="262"/>
  <c r="AH69" i="262"/>
  <c r="AH70" i="262"/>
  <c r="AH71" i="262"/>
  <c r="AH72" i="262"/>
  <c r="AH160" i="262"/>
  <c r="AH161" i="262"/>
  <c r="AH162" i="262"/>
  <c r="AH163" i="262"/>
  <c r="AH164" i="262"/>
  <c r="AH165" i="262"/>
  <c r="AH166" i="262"/>
  <c r="AH167" i="262"/>
  <c r="AH168" i="262"/>
  <c r="AH169" i="262"/>
  <c r="AH170" i="262"/>
  <c r="AH171" i="262"/>
  <c r="AH172" i="262"/>
  <c r="AH173" i="262"/>
  <c r="AH174" i="262"/>
  <c r="AH175" i="262"/>
  <c r="AH176" i="262"/>
  <c r="AH177" i="262"/>
  <c r="AH178" i="262"/>
  <c r="AH179" i="262"/>
  <c r="AH180" i="262"/>
  <c r="AH181" i="262"/>
  <c r="AH182" i="262"/>
  <c r="AH183" i="262"/>
  <c r="AH184" i="262"/>
  <c r="AH185" i="262"/>
  <c r="AH186" i="262"/>
  <c r="AH187" i="262"/>
  <c r="AH188" i="262"/>
  <c r="AH189" i="262"/>
  <c r="AH190" i="262"/>
  <c r="AH191" i="262"/>
  <c r="AH192" i="262"/>
  <c r="AH193" i="262"/>
  <c r="AH194" i="262"/>
  <c r="AH195" i="262"/>
  <c r="AH196" i="262"/>
  <c r="AH197" i="262"/>
  <c r="AH198" i="262"/>
  <c r="AH199" i="262"/>
  <c r="AH200" i="262"/>
  <c r="AH8" i="262"/>
  <c r="AA9" i="262"/>
  <c r="AA10" i="262"/>
  <c r="AA11" i="262"/>
  <c r="AA12" i="262"/>
  <c r="AA13" i="262"/>
  <c r="AA14" i="262"/>
  <c r="AA15" i="262"/>
  <c r="AA16" i="262"/>
  <c r="AA17" i="262"/>
  <c r="AA18" i="262"/>
  <c r="AA19" i="262"/>
  <c r="AA20" i="262"/>
  <c r="AA21" i="262"/>
  <c r="AA22" i="262"/>
  <c r="AA23" i="262"/>
  <c r="AA24" i="262"/>
  <c r="AA25" i="262"/>
  <c r="AA26" i="262"/>
  <c r="AA27" i="262"/>
  <c r="AA28" i="262"/>
  <c r="AA29" i="262"/>
  <c r="AA30" i="262"/>
  <c r="AA31" i="262"/>
  <c r="AA32" i="262"/>
  <c r="AA33" i="262"/>
  <c r="AA34" i="262"/>
  <c r="AA35" i="262"/>
  <c r="AA36" i="262"/>
  <c r="AA37" i="262"/>
  <c r="AA38" i="262"/>
  <c r="AA39" i="262"/>
  <c r="AA40" i="262"/>
  <c r="AA41" i="262"/>
  <c r="AA42" i="262"/>
  <c r="AA43" i="262"/>
  <c r="AA44" i="262"/>
  <c r="AA45" i="262"/>
  <c r="AA46" i="262"/>
  <c r="AA47" i="262"/>
  <c r="AA48" i="262"/>
  <c r="AA49" i="262"/>
  <c r="AA50" i="262"/>
  <c r="AA51" i="262"/>
  <c r="AA52" i="262"/>
  <c r="AA53" i="262"/>
  <c r="AA54" i="262"/>
  <c r="AA55" i="262"/>
  <c r="AA56" i="262"/>
  <c r="AA57" i="262"/>
  <c r="AA58" i="262"/>
  <c r="AA59" i="262"/>
  <c r="AA60" i="262"/>
  <c r="AA61" i="262"/>
  <c r="AA62" i="262"/>
  <c r="AA63" i="262"/>
  <c r="AA64" i="262"/>
  <c r="AA65" i="262"/>
  <c r="AA66" i="262"/>
  <c r="AA67" i="262"/>
  <c r="AA68" i="262"/>
  <c r="AA69" i="262"/>
  <c r="AA70" i="262"/>
  <c r="AA71" i="262"/>
  <c r="AA72" i="262"/>
  <c r="AA160" i="262"/>
  <c r="AA161" i="262"/>
  <c r="AA162" i="262"/>
  <c r="AA163" i="262"/>
  <c r="AA164" i="262"/>
  <c r="AA165" i="262"/>
  <c r="AA166" i="262"/>
  <c r="AA167" i="262"/>
  <c r="AA168" i="262"/>
  <c r="AA169" i="262"/>
  <c r="AA170" i="262"/>
  <c r="AA171" i="262"/>
  <c r="AA172" i="262"/>
  <c r="AA173" i="262"/>
  <c r="AA174" i="262"/>
  <c r="AA175" i="262"/>
  <c r="AA176" i="262"/>
  <c r="AA177" i="262"/>
  <c r="AA178" i="262"/>
  <c r="AA179" i="262"/>
  <c r="AA180" i="262"/>
  <c r="AA181" i="262"/>
  <c r="AA182" i="262"/>
  <c r="AA183" i="262"/>
  <c r="AA184" i="262"/>
  <c r="AA185" i="262"/>
  <c r="AA186" i="262"/>
  <c r="AA187" i="262"/>
  <c r="AA188" i="262"/>
  <c r="AA189" i="262"/>
  <c r="AA190" i="262"/>
  <c r="AA191" i="262"/>
  <c r="AA192" i="262"/>
  <c r="AA193" i="262"/>
  <c r="AA194" i="262"/>
  <c r="AA195" i="262"/>
  <c r="AA196" i="262"/>
  <c r="AA197" i="262"/>
  <c r="AA198" i="262"/>
  <c r="AA199" i="262"/>
  <c r="AA200" i="262"/>
  <c r="AA8" i="262"/>
  <c r="FO14" i="100"/>
  <c r="FY71" i="100"/>
  <c r="FY83" i="100"/>
  <c r="FY65" i="100"/>
  <c r="FY35" i="100"/>
  <c r="FY26" i="100"/>
  <c r="FY74" i="100"/>
  <c r="FY46" i="100"/>
  <c r="FY58" i="100"/>
  <c r="FY62" i="100"/>
  <c r="FY69" i="100"/>
  <c r="FY49" i="100"/>
  <c r="FY67" i="100"/>
  <c r="FY60" i="100"/>
  <c r="FY37" i="100"/>
  <c r="FY81" i="100"/>
  <c r="FY33" i="100"/>
  <c r="FY55" i="100"/>
  <c r="FY19" i="100"/>
  <c r="FY78" i="100"/>
  <c r="FY42" i="100"/>
  <c r="FY30" i="100"/>
  <c r="FY53" i="100"/>
  <c r="FY23" i="100"/>
  <c r="FY76" i="100"/>
  <c r="FY28" i="100"/>
  <c r="FY51" i="100"/>
  <c r="FY39" i="100"/>
  <c r="GE39" i="100" s="1"/>
  <c r="FY21" i="100"/>
  <c r="FY44" i="100"/>
  <c r="GC48" i="100"/>
  <c r="GC51" i="100"/>
  <c r="GC52" i="100"/>
  <c r="GC57" i="100"/>
  <c r="GC59" i="100"/>
  <c r="GC72" i="100"/>
  <c r="GC78" i="100"/>
  <c r="GC79" i="100"/>
  <c r="GC80" i="100"/>
  <c r="GC81" i="100"/>
  <c r="GC82" i="100"/>
  <c r="GC83" i="100"/>
  <c r="GC37" i="100"/>
  <c r="GC38" i="100"/>
  <c r="GC39" i="100"/>
  <c r="GB37" i="100"/>
  <c r="GB38" i="100"/>
  <c r="GB39" i="100"/>
  <c r="GB48" i="100"/>
  <c r="GB51" i="100"/>
  <c r="GB52" i="100"/>
  <c r="GB57" i="100"/>
  <c r="GB59" i="100"/>
  <c r="GB72" i="100"/>
  <c r="GB78" i="100"/>
  <c r="GB79" i="100"/>
  <c r="GB80" i="100"/>
  <c r="GB81" i="100"/>
  <c r="GB82" i="100"/>
  <c r="GB83" i="100"/>
  <c r="FV5" i="100"/>
  <c r="FV6" i="100"/>
  <c r="FV7" i="100"/>
  <c r="FV8" i="100"/>
  <c r="FV9" i="100"/>
  <c r="FV10" i="100"/>
  <c r="FV4" i="100"/>
  <c r="FY7" i="100"/>
  <c r="Q44" i="79"/>
  <c r="Q29" i="79"/>
  <c r="Q30" i="79"/>
  <c r="Q31" i="79"/>
  <c r="Q32" i="79"/>
  <c r="Q33" i="79"/>
  <c r="Q34" i="79"/>
  <c r="Q35" i="79"/>
  <c r="Q36" i="79"/>
  <c r="Q37" i="79"/>
  <c r="Q38" i="79"/>
  <c r="Q39" i="79"/>
  <c r="Q40" i="79"/>
  <c r="Q41" i="79"/>
  <c r="Q42" i="79"/>
  <c r="Q43" i="79"/>
  <c r="Q28" i="79"/>
  <c r="N32" i="267"/>
  <c r="O32" i="267"/>
  <c r="P32" i="267"/>
  <c r="Q32" i="267"/>
  <c r="R32" i="267"/>
  <c r="S32" i="267"/>
  <c r="T32" i="267"/>
  <c r="U32" i="267"/>
  <c r="V32" i="267"/>
  <c r="W32" i="267"/>
  <c r="N33" i="267"/>
  <c r="O33" i="267"/>
  <c r="P33" i="267"/>
  <c r="Q33" i="267"/>
  <c r="R33" i="267"/>
  <c r="S33" i="267"/>
  <c r="T33" i="267"/>
  <c r="U33" i="267"/>
  <c r="V33" i="267"/>
  <c r="W33" i="267"/>
  <c r="N34" i="267"/>
  <c r="O34" i="267"/>
  <c r="P34" i="267"/>
  <c r="Q34" i="267"/>
  <c r="R34" i="267"/>
  <c r="S34" i="267"/>
  <c r="T34" i="267"/>
  <c r="U34" i="267"/>
  <c r="V34" i="267"/>
  <c r="W34" i="267"/>
  <c r="N35" i="267"/>
  <c r="O35" i="267"/>
  <c r="P35" i="267"/>
  <c r="Q35" i="267"/>
  <c r="R35" i="267"/>
  <c r="S35" i="267"/>
  <c r="T35" i="267"/>
  <c r="U35" i="267"/>
  <c r="V35" i="267"/>
  <c r="W35" i="267"/>
  <c r="N36" i="267"/>
  <c r="O36" i="267"/>
  <c r="P36" i="267"/>
  <c r="Q36" i="267"/>
  <c r="R36" i="267"/>
  <c r="S36" i="267"/>
  <c r="T36" i="267"/>
  <c r="U36" i="267"/>
  <c r="V36" i="267"/>
  <c r="W36" i="267"/>
  <c r="N37" i="267"/>
  <c r="O37" i="267"/>
  <c r="P37" i="267"/>
  <c r="Q37" i="267"/>
  <c r="R37" i="267"/>
  <c r="S37" i="267"/>
  <c r="T37" i="267"/>
  <c r="U37" i="267"/>
  <c r="V37" i="267"/>
  <c r="W37" i="267"/>
  <c r="N38" i="267"/>
  <c r="O38" i="267"/>
  <c r="P38" i="267"/>
  <c r="Q38" i="267"/>
  <c r="R38" i="267"/>
  <c r="S38" i="267"/>
  <c r="T38" i="267"/>
  <c r="U38" i="267"/>
  <c r="V38" i="267"/>
  <c r="W38" i="267"/>
  <c r="N39" i="267"/>
  <c r="O39" i="267"/>
  <c r="P39" i="267"/>
  <c r="Q39" i="267"/>
  <c r="R39" i="267"/>
  <c r="S39" i="267"/>
  <c r="T39" i="267"/>
  <c r="U39" i="267"/>
  <c r="V39" i="267"/>
  <c r="W39" i="267"/>
  <c r="N40" i="267"/>
  <c r="O40" i="267"/>
  <c r="P40" i="267"/>
  <c r="Q40" i="267"/>
  <c r="R40" i="267"/>
  <c r="S40" i="267"/>
  <c r="T40" i="267"/>
  <c r="U40" i="267"/>
  <c r="V40" i="267"/>
  <c r="W40" i="267"/>
  <c r="N41" i="267"/>
  <c r="O41" i="267"/>
  <c r="P41" i="267"/>
  <c r="Q41" i="267"/>
  <c r="R41" i="267"/>
  <c r="S41" i="267"/>
  <c r="T41" i="267"/>
  <c r="U41" i="267"/>
  <c r="V41" i="267"/>
  <c r="W41" i="267"/>
  <c r="N42" i="267"/>
  <c r="O42" i="267"/>
  <c r="P42" i="267"/>
  <c r="Q42" i="267"/>
  <c r="R42" i="267"/>
  <c r="S42" i="267"/>
  <c r="T42" i="267"/>
  <c r="U42" i="267"/>
  <c r="V42" i="267"/>
  <c r="W42" i="267"/>
  <c r="N43" i="267"/>
  <c r="O43" i="267"/>
  <c r="P43" i="267"/>
  <c r="Q43" i="267"/>
  <c r="R43" i="267"/>
  <c r="S43" i="267"/>
  <c r="T43" i="267"/>
  <c r="U43" i="267"/>
  <c r="V43" i="267"/>
  <c r="W43" i="267"/>
  <c r="N44" i="267"/>
  <c r="O44" i="267"/>
  <c r="P44" i="267"/>
  <c r="Q44" i="267"/>
  <c r="R44" i="267"/>
  <c r="S44" i="267"/>
  <c r="T44" i="267"/>
  <c r="U44" i="267"/>
  <c r="V44" i="267"/>
  <c r="W44" i="267"/>
  <c r="N45" i="267"/>
  <c r="O45" i="267"/>
  <c r="P45" i="267"/>
  <c r="Q45" i="267"/>
  <c r="R45" i="267"/>
  <c r="S45" i="267"/>
  <c r="T45" i="267"/>
  <c r="U45" i="267"/>
  <c r="V45" i="267"/>
  <c r="W45" i="267"/>
  <c r="N46" i="267"/>
  <c r="O46" i="267"/>
  <c r="P46" i="267"/>
  <c r="Q46" i="267"/>
  <c r="R46" i="267"/>
  <c r="S46" i="267"/>
  <c r="T46" i="267"/>
  <c r="U46" i="267"/>
  <c r="V46" i="267"/>
  <c r="W46" i="267"/>
  <c r="N47" i="267"/>
  <c r="O47" i="267"/>
  <c r="P47" i="267"/>
  <c r="Q47" i="267"/>
  <c r="R47" i="267"/>
  <c r="S47" i="267"/>
  <c r="T47" i="267"/>
  <c r="U47" i="267"/>
  <c r="V47" i="267"/>
  <c r="W47" i="267"/>
  <c r="N48" i="267"/>
  <c r="O48" i="267"/>
  <c r="P48" i="267"/>
  <c r="Q48" i="267"/>
  <c r="R48" i="267"/>
  <c r="S48" i="267"/>
  <c r="T48" i="267"/>
  <c r="U48" i="267"/>
  <c r="V48" i="267"/>
  <c r="W48" i="267"/>
  <c r="N49" i="267"/>
  <c r="O49" i="267"/>
  <c r="P49" i="267"/>
  <c r="Q49" i="267"/>
  <c r="R49" i="267"/>
  <c r="S49" i="267"/>
  <c r="T49" i="267"/>
  <c r="U49" i="267"/>
  <c r="V49" i="267"/>
  <c r="W49" i="267"/>
  <c r="N50" i="267"/>
  <c r="O50" i="267"/>
  <c r="P50" i="267"/>
  <c r="Q50" i="267"/>
  <c r="R50" i="267"/>
  <c r="S50" i="267"/>
  <c r="T50" i="267"/>
  <c r="U50" i="267"/>
  <c r="V50" i="267"/>
  <c r="W50" i="267"/>
  <c r="N51" i="267"/>
  <c r="O51" i="267"/>
  <c r="P51" i="267"/>
  <c r="Q51" i="267"/>
  <c r="R51" i="267"/>
  <c r="S51" i="267"/>
  <c r="T51" i="267"/>
  <c r="U51" i="267"/>
  <c r="V51" i="267"/>
  <c r="W51" i="267"/>
  <c r="O31" i="267"/>
  <c r="P31" i="267"/>
  <c r="Q31" i="267"/>
  <c r="R31" i="267"/>
  <c r="S31" i="267"/>
  <c r="T31" i="267"/>
  <c r="U31" i="267"/>
  <c r="V31" i="267"/>
  <c r="W31" i="267"/>
  <c r="N31" i="267"/>
  <c r="U3" i="326"/>
  <c r="V3" i="326"/>
  <c r="W3" i="326"/>
  <c r="X3" i="326"/>
  <c r="Y3" i="326"/>
  <c r="Z3" i="326"/>
  <c r="AA3" i="326"/>
  <c r="AB3" i="326"/>
  <c r="AC3" i="326"/>
  <c r="AD3" i="326"/>
  <c r="AE3" i="326"/>
  <c r="AF3" i="326"/>
  <c r="AG3" i="326"/>
  <c r="AH3" i="326"/>
  <c r="AI3" i="326"/>
  <c r="AJ3" i="326"/>
  <c r="U4" i="326"/>
  <c r="V4" i="326"/>
  <c r="W4" i="326"/>
  <c r="X4" i="326"/>
  <c r="Y4" i="326"/>
  <c r="Z4" i="326"/>
  <c r="AA4" i="326"/>
  <c r="AB4" i="326"/>
  <c r="AC4" i="326"/>
  <c r="AD4" i="326"/>
  <c r="AE4" i="326"/>
  <c r="AF4" i="326"/>
  <c r="AG4" i="326"/>
  <c r="AH4" i="326"/>
  <c r="AI4" i="326"/>
  <c r="AJ4" i="326"/>
  <c r="U5" i="326"/>
  <c r="V5" i="326"/>
  <c r="W5" i="326"/>
  <c r="X5" i="326"/>
  <c r="Y5" i="326"/>
  <c r="Z5" i="326"/>
  <c r="AA5" i="326"/>
  <c r="AB5" i="326"/>
  <c r="AC5" i="326"/>
  <c r="AD5" i="326"/>
  <c r="AE5" i="326"/>
  <c r="AF5" i="326"/>
  <c r="AG5" i="326"/>
  <c r="AH5" i="326"/>
  <c r="AI5" i="326"/>
  <c r="AJ5" i="326"/>
  <c r="U6" i="326"/>
  <c r="V6" i="326"/>
  <c r="W6" i="326"/>
  <c r="X6" i="326"/>
  <c r="Y6" i="326"/>
  <c r="Z6" i="326"/>
  <c r="AA6" i="326"/>
  <c r="AB6" i="326"/>
  <c r="AC6" i="326"/>
  <c r="AD6" i="326"/>
  <c r="AE6" i="326"/>
  <c r="AF6" i="326"/>
  <c r="AG6" i="326"/>
  <c r="AH6" i="326"/>
  <c r="AI6" i="326"/>
  <c r="AJ6" i="326"/>
  <c r="U7" i="326"/>
  <c r="V7" i="326"/>
  <c r="W7" i="326"/>
  <c r="X7" i="326"/>
  <c r="Y7" i="326"/>
  <c r="Z7" i="326"/>
  <c r="AA7" i="326"/>
  <c r="AB7" i="326"/>
  <c r="AC7" i="326"/>
  <c r="AD7" i="326"/>
  <c r="AE7" i="326"/>
  <c r="AF7" i="326"/>
  <c r="AG7" i="326"/>
  <c r="AH7" i="326"/>
  <c r="AI7" i="326"/>
  <c r="AJ7" i="326"/>
  <c r="U8" i="326"/>
  <c r="V8" i="326"/>
  <c r="W8" i="326"/>
  <c r="X8" i="326"/>
  <c r="Y8" i="326"/>
  <c r="Z8" i="326"/>
  <c r="AA8" i="326"/>
  <c r="AB8" i="326"/>
  <c r="AC8" i="326"/>
  <c r="AD8" i="326"/>
  <c r="AE8" i="326"/>
  <c r="AF8" i="326"/>
  <c r="AG8" i="326"/>
  <c r="AH8" i="326"/>
  <c r="AI8" i="326"/>
  <c r="AJ8" i="326"/>
  <c r="U9" i="326"/>
  <c r="V9" i="326"/>
  <c r="W9" i="326"/>
  <c r="X9" i="326"/>
  <c r="Y9" i="326"/>
  <c r="Z9" i="326"/>
  <c r="AA9" i="326"/>
  <c r="AB9" i="326"/>
  <c r="AC9" i="326"/>
  <c r="AD9" i="326"/>
  <c r="AE9" i="326"/>
  <c r="AF9" i="326"/>
  <c r="AG9" i="326"/>
  <c r="AH9" i="326"/>
  <c r="AI9" i="326"/>
  <c r="AJ9" i="326"/>
  <c r="U10" i="326"/>
  <c r="V10" i="326"/>
  <c r="W10" i="326"/>
  <c r="X10" i="326"/>
  <c r="Y10" i="326"/>
  <c r="Z10" i="326"/>
  <c r="AA10" i="326"/>
  <c r="AB10" i="326"/>
  <c r="AC10" i="326"/>
  <c r="AD10" i="326"/>
  <c r="AE10" i="326"/>
  <c r="AF10" i="326"/>
  <c r="AG10" i="326"/>
  <c r="AH10" i="326"/>
  <c r="AI10" i="326"/>
  <c r="AJ10" i="326"/>
  <c r="U11" i="326"/>
  <c r="V11" i="326"/>
  <c r="W11" i="326"/>
  <c r="X11" i="326"/>
  <c r="Y11" i="326"/>
  <c r="Z11" i="326"/>
  <c r="AA11" i="326"/>
  <c r="AB11" i="326"/>
  <c r="AC11" i="326"/>
  <c r="AD11" i="326"/>
  <c r="AE11" i="326"/>
  <c r="AF11" i="326"/>
  <c r="AG11" i="326"/>
  <c r="AH11" i="326"/>
  <c r="AI11" i="326"/>
  <c r="AJ11" i="326"/>
  <c r="U12" i="326"/>
  <c r="V12" i="326"/>
  <c r="W12" i="326"/>
  <c r="X12" i="326"/>
  <c r="Y12" i="326"/>
  <c r="Z12" i="326"/>
  <c r="AA12" i="326"/>
  <c r="AB12" i="326"/>
  <c r="AC12" i="326"/>
  <c r="AD12" i="326"/>
  <c r="AE12" i="326"/>
  <c r="AF12" i="326"/>
  <c r="AG12" i="326"/>
  <c r="AH12" i="326"/>
  <c r="AI12" i="326"/>
  <c r="AJ12" i="326"/>
  <c r="U13" i="326"/>
  <c r="V13" i="326"/>
  <c r="W13" i="326"/>
  <c r="X13" i="326"/>
  <c r="Y13" i="326"/>
  <c r="Z13" i="326"/>
  <c r="AA13" i="326"/>
  <c r="AB13" i="326"/>
  <c r="AC13" i="326"/>
  <c r="AD13" i="326"/>
  <c r="AE13" i="326"/>
  <c r="AF13" i="326"/>
  <c r="AG13" i="326"/>
  <c r="AH13" i="326"/>
  <c r="AI13" i="326"/>
  <c r="AJ13" i="326"/>
  <c r="U14" i="326"/>
  <c r="V14" i="326"/>
  <c r="W14" i="326"/>
  <c r="X14" i="326"/>
  <c r="Y14" i="326"/>
  <c r="Z14" i="326"/>
  <c r="AA14" i="326"/>
  <c r="AB14" i="326"/>
  <c r="AC14" i="326"/>
  <c r="AD14" i="326"/>
  <c r="AE14" i="326"/>
  <c r="AF14" i="326"/>
  <c r="AG14" i="326"/>
  <c r="AH14" i="326"/>
  <c r="AI14" i="326"/>
  <c r="AJ14" i="326"/>
  <c r="U15" i="326"/>
  <c r="V15" i="326"/>
  <c r="W15" i="326"/>
  <c r="X15" i="326"/>
  <c r="Y15" i="326"/>
  <c r="Z15" i="326"/>
  <c r="AA15" i="326"/>
  <c r="AB15" i="326"/>
  <c r="AC15" i="326"/>
  <c r="AD15" i="326"/>
  <c r="AE15" i="326"/>
  <c r="AF15" i="326"/>
  <c r="AG15" i="326"/>
  <c r="AH15" i="326"/>
  <c r="AI15" i="326"/>
  <c r="AJ15" i="326"/>
  <c r="U16" i="326"/>
  <c r="V16" i="326"/>
  <c r="W16" i="326"/>
  <c r="X16" i="326"/>
  <c r="Y16" i="326"/>
  <c r="Z16" i="326"/>
  <c r="AA16" i="326"/>
  <c r="AB16" i="326"/>
  <c r="AC16" i="326"/>
  <c r="AD16" i="326"/>
  <c r="AE16" i="326"/>
  <c r="AF16" i="326"/>
  <c r="AG16" i="326"/>
  <c r="AH16" i="326"/>
  <c r="AI16" i="326"/>
  <c r="AJ16" i="326"/>
  <c r="U17" i="326"/>
  <c r="V17" i="326"/>
  <c r="W17" i="326"/>
  <c r="X17" i="326"/>
  <c r="Y17" i="326"/>
  <c r="Z17" i="326"/>
  <c r="AA17" i="326"/>
  <c r="AB17" i="326"/>
  <c r="AC17" i="326"/>
  <c r="AD17" i="326"/>
  <c r="AE17" i="326"/>
  <c r="AF17" i="326"/>
  <c r="AG17" i="326"/>
  <c r="AH17" i="326"/>
  <c r="AI17" i="326"/>
  <c r="AJ17" i="326"/>
  <c r="U18" i="326"/>
  <c r="V18" i="326"/>
  <c r="W18" i="326"/>
  <c r="X18" i="326"/>
  <c r="Y18" i="326"/>
  <c r="Z18" i="326"/>
  <c r="AA18" i="326"/>
  <c r="AB18" i="326"/>
  <c r="AC18" i="326"/>
  <c r="AD18" i="326"/>
  <c r="AE18" i="326"/>
  <c r="AF18" i="326"/>
  <c r="AG18" i="326"/>
  <c r="AH18" i="326"/>
  <c r="AI18" i="326"/>
  <c r="AJ18" i="326"/>
  <c r="U19" i="326"/>
  <c r="V19" i="326"/>
  <c r="W19" i="326"/>
  <c r="X19" i="326"/>
  <c r="Y19" i="326"/>
  <c r="Z19" i="326"/>
  <c r="AA19" i="326"/>
  <c r="AB19" i="326"/>
  <c r="AC19" i="326"/>
  <c r="AD19" i="326"/>
  <c r="AE19" i="326"/>
  <c r="AF19" i="326"/>
  <c r="AG19" i="326"/>
  <c r="AH19" i="326"/>
  <c r="AI19" i="326"/>
  <c r="AJ19" i="326"/>
  <c r="U20" i="326"/>
  <c r="V20" i="326"/>
  <c r="W20" i="326"/>
  <c r="X20" i="326"/>
  <c r="Y20" i="326"/>
  <c r="Z20" i="326"/>
  <c r="AA20" i="326"/>
  <c r="AB20" i="326"/>
  <c r="AC20" i="326"/>
  <c r="AD20" i="326"/>
  <c r="AE20" i="326"/>
  <c r="AF20" i="326"/>
  <c r="AG20" i="326"/>
  <c r="AH20" i="326"/>
  <c r="AI20" i="326"/>
  <c r="AJ20" i="326"/>
  <c r="U21" i="326"/>
  <c r="V21" i="326"/>
  <c r="W21" i="326"/>
  <c r="X21" i="326"/>
  <c r="Y21" i="326"/>
  <c r="Z21" i="326"/>
  <c r="AA21" i="326"/>
  <c r="AB21" i="326"/>
  <c r="AC21" i="326"/>
  <c r="AD21" i="326"/>
  <c r="AE21" i="326"/>
  <c r="AF21" i="326"/>
  <c r="AG21" i="326"/>
  <c r="AH21" i="326"/>
  <c r="AI21" i="326"/>
  <c r="AJ21" i="326"/>
  <c r="U22" i="326"/>
  <c r="V22" i="326"/>
  <c r="W22" i="326"/>
  <c r="X22" i="326"/>
  <c r="Y22" i="326"/>
  <c r="Z22" i="326"/>
  <c r="AA22" i="326"/>
  <c r="AB22" i="326"/>
  <c r="AC22" i="326"/>
  <c r="AD22" i="326"/>
  <c r="AE22" i="326"/>
  <c r="AF22" i="326"/>
  <c r="AG22" i="326"/>
  <c r="AH22" i="326"/>
  <c r="AI22" i="326"/>
  <c r="AJ22" i="326"/>
  <c r="U23" i="326"/>
  <c r="V23" i="326"/>
  <c r="W23" i="326"/>
  <c r="X23" i="326"/>
  <c r="Y23" i="326"/>
  <c r="Z23" i="326"/>
  <c r="AA23" i="326"/>
  <c r="AB23" i="326"/>
  <c r="AC23" i="326"/>
  <c r="AD23" i="326"/>
  <c r="AE23" i="326"/>
  <c r="AF23" i="326"/>
  <c r="AG23" i="326"/>
  <c r="AH23" i="326"/>
  <c r="AI23" i="326"/>
  <c r="AJ23" i="326"/>
  <c r="U24" i="326"/>
  <c r="V24" i="326"/>
  <c r="W24" i="326"/>
  <c r="X24" i="326"/>
  <c r="Y24" i="326"/>
  <c r="Z24" i="326"/>
  <c r="AA24" i="326"/>
  <c r="AB24" i="326"/>
  <c r="AC24" i="326"/>
  <c r="AD24" i="326"/>
  <c r="AE24" i="326"/>
  <c r="AF24" i="326"/>
  <c r="AG24" i="326"/>
  <c r="AH24" i="326"/>
  <c r="AI24" i="326"/>
  <c r="AJ24" i="326"/>
  <c r="U25" i="326"/>
  <c r="V25" i="326"/>
  <c r="W25" i="326"/>
  <c r="X25" i="326"/>
  <c r="Y25" i="326"/>
  <c r="Z25" i="326"/>
  <c r="AA25" i="326"/>
  <c r="AB25" i="326"/>
  <c r="AC25" i="326"/>
  <c r="AD25" i="326"/>
  <c r="AE25" i="326"/>
  <c r="AF25" i="326"/>
  <c r="AG25" i="326"/>
  <c r="AH25" i="326"/>
  <c r="AI25" i="326"/>
  <c r="AJ25" i="326"/>
  <c r="U26" i="326"/>
  <c r="V26" i="326"/>
  <c r="W26" i="326"/>
  <c r="X26" i="326"/>
  <c r="Y26" i="326"/>
  <c r="Z26" i="326"/>
  <c r="AA26" i="326"/>
  <c r="AB26" i="326"/>
  <c r="AC26" i="326"/>
  <c r="AD26" i="326"/>
  <c r="AE26" i="326"/>
  <c r="AF26" i="326"/>
  <c r="AG26" i="326"/>
  <c r="AH26" i="326"/>
  <c r="AI26" i="326"/>
  <c r="AJ26" i="326"/>
  <c r="U27" i="326"/>
  <c r="V27" i="326"/>
  <c r="W27" i="326"/>
  <c r="X27" i="326"/>
  <c r="Y27" i="326"/>
  <c r="Z27" i="326"/>
  <c r="AA27" i="326"/>
  <c r="AB27" i="326"/>
  <c r="AC27" i="326"/>
  <c r="AD27" i="326"/>
  <c r="AE27" i="326"/>
  <c r="AF27" i="326"/>
  <c r="AG27" i="326"/>
  <c r="AH27" i="326"/>
  <c r="AI27" i="326"/>
  <c r="AJ27" i="326"/>
  <c r="U28" i="326"/>
  <c r="V28" i="326"/>
  <c r="W28" i="326"/>
  <c r="X28" i="326"/>
  <c r="Y28" i="326"/>
  <c r="Z28" i="326"/>
  <c r="AA28" i="326"/>
  <c r="AB28" i="326"/>
  <c r="AC28" i="326"/>
  <c r="AD28" i="326"/>
  <c r="AE28" i="326"/>
  <c r="AF28" i="326"/>
  <c r="AG28" i="326"/>
  <c r="AH28" i="326"/>
  <c r="AI28" i="326"/>
  <c r="AJ28" i="326"/>
  <c r="U29" i="326"/>
  <c r="V29" i="326"/>
  <c r="W29" i="326"/>
  <c r="X29" i="326"/>
  <c r="Y29" i="326"/>
  <c r="Z29" i="326"/>
  <c r="AA29" i="326"/>
  <c r="AB29" i="326"/>
  <c r="AC29" i="326"/>
  <c r="AD29" i="326"/>
  <c r="AE29" i="326"/>
  <c r="AF29" i="326"/>
  <c r="AG29" i="326"/>
  <c r="AH29" i="326"/>
  <c r="AI29" i="326"/>
  <c r="AJ29" i="326"/>
  <c r="U30" i="326"/>
  <c r="V30" i="326"/>
  <c r="W30" i="326"/>
  <c r="X30" i="326"/>
  <c r="Y30" i="326"/>
  <c r="Z30" i="326"/>
  <c r="AA30" i="326"/>
  <c r="AB30" i="326"/>
  <c r="AC30" i="326"/>
  <c r="AD30" i="326"/>
  <c r="AE30" i="326"/>
  <c r="AF30" i="326"/>
  <c r="AG30" i="326"/>
  <c r="AH30" i="326"/>
  <c r="AI30" i="326"/>
  <c r="AJ30" i="326"/>
  <c r="U31" i="326"/>
  <c r="V31" i="326"/>
  <c r="W31" i="326"/>
  <c r="X31" i="326"/>
  <c r="Y31" i="326"/>
  <c r="Z31" i="326"/>
  <c r="AA31" i="326"/>
  <c r="AB31" i="326"/>
  <c r="AC31" i="326"/>
  <c r="AD31" i="326"/>
  <c r="AE31" i="326"/>
  <c r="AF31" i="326"/>
  <c r="AG31" i="326"/>
  <c r="AH31" i="326"/>
  <c r="AI31" i="326"/>
  <c r="AJ31" i="326"/>
  <c r="U32" i="326"/>
  <c r="V32" i="326"/>
  <c r="W32" i="326"/>
  <c r="X32" i="326"/>
  <c r="Y32" i="326"/>
  <c r="Z32" i="326"/>
  <c r="AA32" i="326"/>
  <c r="AB32" i="326"/>
  <c r="AC32" i="326"/>
  <c r="AD32" i="326"/>
  <c r="AE32" i="326"/>
  <c r="AF32" i="326"/>
  <c r="AG32" i="326"/>
  <c r="AH32" i="326"/>
  <c r="AI32" i="326"/>
  <c r="AJ32" i="326"/>
  <c r="U33" i="326"/>
  <c r="V33" i="326"/>
  <c r="W33" i="326"/>
  <c r="X33" i="326"/>
  <c r="Y33" i="326"/>
  <c r="Z33" i="326"/>
  <c r="AA33" i="326"/>
  <c r="AB33" i="326"/>
  <c r="AC33" i="326"/>
  <c r="AD33" i="326"/>
  <c r="AE33" i="326"/>
  <c r="AF33" i="326"/>
  <c r="AG33" i="326"/>
  <c r="AH33" i="326"/>
  <c r="AI33" i="326"/>
  <c r="AJ33" i="326"/>
  <c r="U34" i="326"/>
  <c r="V34" i="326"/>
  <c r="W34" i="326"/>
  <c r="X34" i="326"/>
  <c r="Y34" i="326"/>
  <c r="Z34" i="326"/>
  <c r="AA34" i="326"/>
  <c r="AB34" i="326"/>
  <c r="AC34" i="326"/>
  <c r="AD34" i="326"/>
  <c r="AE34" i="326"/>
  <c r="AF34" i="326"/>
  <c r="AG34" i="326"/>
  <c r="AH34" i="326"/>
  <c r="AI34" i="326"/>
  <c r="AJ34" i="326"/>
  <c r="U35" i="326"/>
  <c r="V35" i="326"/>
  <c r="W35" i="326"/>
  <c r="X35" i="326"/>
  <c r="Y35" i="326"/>
  <c r="Z35" i="326"/>
  <c r="AA35" i="326"/>
  <c r="AB35" i="326"/>
  <c r="AC35" i="326"/>
  <c r="AD35" i="326"/>
  <c r="AE35" i="326"/>
  <c r="AF35" i="326"/>
  <c r="AG35" i="326"/>
  <c r="AH35" i="326"/>
  <c r="AI35" i="326"/>
  <c r="AJ35" i="326"/>
  <c r="U36" i="326"/>
  <c r="V36" i="326"/>
  <c r="W36" i="326"/>
  <c r="X36" i="326"/>
  <c r="Y36" i="326"/>
  <c r="Z36" i="326"/>
  <c r="AA36" i="326"/>
  <c r="AB36" i="326"/>
  <c r="AC36" i="326"/>
  <c r="AD36" i="326"/>
  <c r="AE36" i="326"/>
  <c r="AF36" i="326"/>
  <c r="AG36" i="326"/>
  <c r="AH36" i="326"/>
  <c r="AI36" i="326"/>
  <c r="AJ36" i="326"/>
  <c r="U37" i="326"/>
  <c r="V37" i="326"/>
  <c r="W37" i="326"/>
  <c r="X37" i="326"/>
  <c r="Y37" i="326"/>
  <c r="Z37" i="326"/>
  <c r="AA37" i="326"/>
  <c r="AB37" i="326"/>
  <c r="AC37" i="326"/>
  <c r="AD37" i="326"/>
  <c r="AE37" i="326"/>
  <c r="AF37" i="326"/>
  <c r="AG37" i="326"/>
  <c r="AH37" i="326"/>
  <c r="AI37" i="326"/>
  <c r="AJ37" i="326"/>
  <c r="U38" i="326"/>
  <c r="V38" i="326"/>
  <c r="W38" i="326"/>
  <c r="X38" i="326"/>
  <c r="Y38" i="326"/>
  <c r="Z38" i="326"/>
  <c r="AA38" i="326"/>
  <c r="AB38" i="326"/>
  <c r="AC38" i="326"/>
  <c r="AD38" i="326"/>
  <c r="AE38" i="326"/>
  <c r="AF38" i="326"/>
  <c r="AG38" i="326"/>
  <c r="AH38" i="326"/>
  <c r="AI38" i="326"/>
  <c r="AJ38" i="326"/>
  <c r="U39" i="326"/>
  <c r="V39" i="326"/>
  <c r="W39" i="326"/>
  <c r="X39" i="326"/>
  <c r="Y39" i="326"/>
  <c r="Z39" i="326"/>
  <c r="AA39" i="326"/>
  <c r="AB39" i="326"/>
  <c r="AC39" i="326"/>
  <c r="AD39" i="326"/>
  <c r="AE39" i="326"/>
  <c r="AF39" i="326"/>
  <c r="AG39" i="326"/>
  <c r="AH39" i="326"/>
  <c r="AI39" i="326"/>
  <c r="AJ39" i="326"/>
  <c r="U40" i="326"/>
  <c r="V40" i="326"/>
  <c r="W40" i="326"/>
  <c r="X40" i="326"/>
  <c r="Y40" i="326"/>
  <c r="Z40" i="326"/>
  <c r="AA40" i="326"/>
  <c r="AB40" i="326"/>
  <c r="AC40" i="326"/>
  <c r="AD40" i="326"/>
  <c r="AE40" i="326"/>
  <c r="AF40" i="326"/>
  <c r="AG40" i="326"/>
  <c r="AH40" i="326"/>
  <c r="AI40" i="326"/>
  <c r="AJ40" i="326"/>
  <c r="U41" i="326"/>
  <c r="V41" i="326"/>
  <c r="W41" i="326"/>
  <c r="X41" i="326"/>
  <c r="Y41" i="326"/>
  <c r="Z41" i="326"/>
  <c r="AA41" i="326"/>
  <c r="AB41" i="326"/>
  <c r="AC41" i="326"/>
  <c r="AD41" i="326"/>
  <c r="AE41" i="326"/>
  <c r="AF41" i="326"/>
  <c r="AG41" i="326"/>
  <c r="AH41" i="326"/>
  <c r="AI41" i="326"/>
  <c r="AJ41" i="326"/>
  <c r="U42" i="326"/>
  <c r="V42" i="326"/>
  <c r="W42" i="326"/>
  <c r="X42" i="326"/>
  <c r="Y42" i="326"/>
  <c r="Z42" i="326"/>
  <c r="AA42" i="326"/>
  <c r="AB42" i="326"/>
  <c r="AC42" i="326"/>
  <c r="AD42" i="326"/>
  <c r="AE42" i="326"/>
  <c r="AF42" i="326"/>
  <c r="AG42" i="326"/>
  <c r="AH42" i="326"/>
  <c r="AI42" i="326"/>
  <c r="AJ42" i="326"/>
  <c r="U43" i="326"/>
  <c r="V43" i="326"/>
  <c r="W43" i="326"/>
  <c r="X43" i="326"/>
  <c r="Y43" i="326"/>
  <c r="Z43" i="326"/>
  <c r="AA43" i="326"/>
  <c r="AB43" i="326"/>
  <c r="AC43" i="326"/>
  <c r="AD43" i="326"/>
  <c r="AE43" i="326"/>
  <c r="AF43" i="326"/>
  <c r="AG43" i="326"/>
  <c r="AH43" i="326"/>
  <c r="AI43" i="326"/>
  <c r="AJ43" i="326"/>
  <c r="U44" i="326"/>
  <c r="V44" i="326"/>
  <c r="W44" i="326"/>
  <c r="X44" i="326"/>
  <c r="Y44" i="326"/>
  <c r="Z44" i="326"/>
  <c r="AA44" i="326"/>
  <c r="AB44" i="326"/>
  <c r="AC44" i="326"/>
  <c r="AD44" i="326"/>
  <c r="AE44" i="326"/>
  <c r="AF44" i="326"/>
  <c r="AG44" i="326"/>
  <c r="AH44" i="326"/>
  <c r="AI44" i="326"/>
  <c r="AJ44" i="326"/>
  <c r="U45" i="326"/>
  <c r="V45" i="326"/>
  <c r="W45" i="326"/>
  <c r="X45" i="326"/>
  <c r="Y45" i="326"/>
  <c r="Z45" i="326"/>
  <c r="AA45" i="326"/>
  <c r="AB45" i="326"/>
  <c r="AC45" i="326"/>
  <c r="AD45" i="326"/>
  <c r="AE45" i="326"/>
  <c r="AF45" i="326"/>
  <c r="AG45" i="326"/>
  <c r="AH45" i="326"/>
  <c r="AI45" i="326"/>
  <c r="AJ45" i="326"/>
  <c r="U46" i="326"/>
  <c r="V46" i="326"/>
  <c r="W46" i="326"/>
  <c r="X46" i="326"/>
  <c r="Y46" i="326"/>
  <c r="Z46" i="326"/>
  <c r="AA46" i="326"/>
  <c r="AB46" i="326"/>
  <c r="AC46" i="326"/>
  <c r="AD46" i="326"/>
  <c r="AE46" i="326"/>
  <c r="AF46" i="326"/>
  <c r="AG46" i="326"/>
  <c r="AH46" i="326"/>
  <c r="AI46" i="326"/>
  <c r="AJ46" i="326"/>
  <c r="U47" i="326"/>
  <c r="V47" i="326"/>
  <c r="W47" i="326"/>
  <c r="X47" i="326"/>
  <c r="Y47" i="326"/>
  <c r="Z47" i="326"/>
  <c r="AA47" i="326"/>
  <c r="AB47" i="326"/>
  <c r="AC47" i="326"/>
  <c r="AD47" i="326"/>
  <c r="AE47" i="326"/>
  <c r="AF47" i="326"/>
  <c r="AG47" i="326"/>
  <c r="AH47" i="326"/>
  <c r="AI47" i="326"/>
  <c r="AJ47" i="326"/>
  <c r="U48" i="326"/>
  <c r="V48" i="326"/>
  <c r="W48" i="326"/>
  <c r="X48" i="326"/>
  <c r="Y48" i="326"/>
  <c r="Z48" i="326"/>
  <c r="AA48" i="326"/>
  <c r="AB48" i="326"/>
  <c r="AC48" i="326"/>
  <c r="AD48" i="326"/>
  <c r="AE48" i="326"/>
  <c r="AF48" i="326"/>
  <c r="AG48" i="326"/>
  <c r="AH48" i="326"/>
  <c r="AI48" i="326"/>
  <c r="AJ48" i="326"/>
  <c r="U49" i="326"/>
  <c r="V49" i="326"/>
  <c r="W49" i="326"/>
  <c r="X49" i="326"/>
  <c r="Y49" i="326"/>
  <c r="Z49" i="326"/>
  <c r="AA49" i="326"/>
  <c r="AB49" i="326"/>
  <c r="AC49" i="326"/>
  <c r="AD49" i="326"/>
  <c r="AE49" i="326"/>
  <c r="AF49" i="326"/>
  <c r="AG49" i="326"/>
  <c r="AH49" i="326"/>
  <c r="AI49" i="326"/>
  <c r="AJ49" i="326"/>
  <c r="U50" i="326"/>
  <c r="V50" i="326"/>
  <c r="W50" i="326"/>
  <c r="X50" i="326"/>
  <c r="Y50" i="326"/>
  <c r="Z50" i="326"/>
  <c r="AA50" i="326"/>
  <c r="AB50" i="326"/>
  <c r="AC50" i="326"/>
  <c r="AD50" i="326"/>
  <c r="AE50" i="326"/>
  <c r="AF50" i="326"/>
  <c r="AG50" i="326"/>
  <c r="AH50" i="326"/>
  <c r="AI50" i="326"/>
  <c r="AJ50" i="326"/>
  <c r="U51" i="326"/>
  <c r="V51" i="326"/>
  <c r="W51" i="326"/>
  <c r="X51" i="326"/>
  <c r="Y51" i="326"/>
  <c r="Z51" i="326"/>
  <c r="AA51" i="326"/>
  <c r="AB51" i="326"/>
  <c r="AC51" i="326"/>
  <c r="AD51" i="326"/>
  <c r="AE51" i="326"/>
  <c r="AF51" i="326"/>
  <c r="AG51" i="326"/>
  <c r="AH51" i="326"/>
  <c r="AI51" i="326"/>
  <c r="AJ51" i="326"/>
  <c r="U52" i="326"/>
  <c r="V52" i="326"/>
  <c r="W52" i="326"/>
  <c r="X52" i="326"/>
  <c r="Y52" i="326"/>
  <c r="Z52" i="326"/>
  <c r="AA52" i="326"/>
  <c r="AB52" i="326"/>
  <c r="AC52" i="326"/>
  <c r="AD52" i="326"/>
  <c r="AE52" i="326"/>
  <c r="AF52" i="326"/>
  <c r="AG52" i="326"/>
  <c r="AH52" i="326"/>
  <c r="AI52" i="326"/>
  <c r="AJ52" i="326"/>
  <c r="U53" i="326"/>
  <c r="V53" i="326"/>
  <c r="W53" i="326"/>
  <c r="X53" i="326"/>
  <c r="Y53" i="326"/>
  <c r="Z53" i="326"/>
  <c r="AA53" i="326"/>
  <c r="AB53" i="326"/>
  <c r="AC53" i="326"/>
  <c r="AD53" i="326"/>
  <c r="AE53" i="326"/>
  <c r="AF53" i="326"/>
  <c r="AG53" i="326"/>
  <c r="AH53" i="326"/>
  <c r="AI53" i="326"/>
  <c r="AJ53" i="326"/>
  <c r="U54" i="326"/>
  <c r="V54" i="326"/>
  <c r="W54" i="326"/>
  <c r="X54" i="326"/>
  <c r="Y54" i="326"/>
  <c r="Z54" i="326"/>
  <c r="AA54" i="326"/>
  <c r="AB54" i="326"/>
  <c r="AC54" i="326"/>
  <c r="AD54" i="326"/>
  <c r="AE54" i="326"/>
  <c r="AF54" i="326"/>
  <c r="AG54" i="326"/>
  <c r="AH54" i="326"/>
  <c r="AI54" i="326"/>
  <c r="AJ54" i="326"/>
  <c r="U55" i="326"/>
  <c r="V55" i="326"/>
  <c r="W55" i="326"/>
  <c r="X55" i="326"/>
  <c r="Y55" i="326"/>
  <c r="Z55" i="326"/>
  <c r="AA55" i="326"/>
  <c r="AB55" i="326"/>
  <c r="AC55" i="326"/>
  <c r="AD55" i="326"/>
  <c r="AE55" i="326"/>
  <c r="AF55" i="326"/>
  <c r="AG55" i="326"/>
  <c r="AH55" i="326"/>
  <c r="AI55" i="326"/>
  <c r="AJ55" i="326"/>
  <c r="U56" i="326"/>
  <c r="V56" i="326"/>
  <c r="W56" i="326"/>
  <c r="X56" i="326"/>
  <c r="Y56" i="326"/>
  <c r="Z56" i="326"/>
  <c r="AA56" i="326"/>
  <c r="AB56" i="326"/>
  <c r="AC56" i="326"/>
  <c r="AD56" i="326"/>
  <c r="AE56" i="326"/>
  <c r="AF56" i="326"/>
  <c r="AG56" i="326"/>
  <c r="AH56" i="326"/>
  <c r="AI56" i="326"/>
  <c r="AJ56" i="326"/>
  <c r="U57" i="326"/>
  <c r="V57" i="326"/>
  <c r="W57" i="326"/>
  <c r="X57" i="326"/>
  <c r="Y57" i="326"/>
  <c r="Z57" i="326"/>
  <c r="AA57" i="326"/>
  <c r="AB57" i="326"/>
  <c r="AC57" i="326"/>
  <c r="AD57" i="326"/>
  <c r="AE57" i="326"/>
  <c r="AF57" i="326"/>
  <c r="AG57" i="326"/>
  <c r="AH57" i="326"/>
  <c r="AI57" i="326"/>
  <c r="AJ57" i="326"/>
  <c r="U58" i="326"/>
  <c r="V58" i="326"/>
  <c r="W58" i="326"/>
  <c r="X58" i="326"/>
  <c r="Y58" i="326"/>
  <c r="Z58" i="326"/>
  <c r="AA58" i="326"/>
  <c r="AB58" i="326"/>
  <c r="AC58" i="326"/>
  <c r="AD58" i="326"/>
  <c r="AE58" i="326"/>
  <c r="AF58" i="326"/>
  <c r="AG58" i="326"/>
  <c r="AH58" i="326"/>
  <c r="AI58" i="326"/>
  <c r="AJ58" i="326"/>
  <c r="U59" i="326"/>
  <c r="V59" i="326"/>
  <c r="W59" i="326"/>
  <c r="X59" i="326"/>
  <c r="Y59" i="326"/>
  <c r="Z59" i="326"/>
  <c r="AA59" i="326"/>
  <c r="AB59" i="326"/>
  <c r="AC59" i="326"/>
  <c r="AD59" i="326"/>
  <c r="AE59" i="326"/>
  <c r="AF59" i="326"/>
  <c r="AG59" i="326"/>
  <c r="AH59" i="326"/>
  <c r="AI59" i="326"/>
  <c r="AJ59" i="326"/>
  <c r="U60" i="326"/>
  <c r="V60" i="326"/>
  <c r="W60" i="326"/>
  <c r="X60" i="326"/>
  <c r="Y60" i="326"/>
  <c r="Z60" i="326"/>
  <c r="AA60" i="326"/>
  <c r="AB60" i="326"/>
  <c r="AC60" i="326"/>
  <c r="AD60" i="326"/>
  <c r="AE60" i="326"/>
  <c r="AF60" i="326"/>
  <c r="AG60" i="326"/>
  <c r="AH60" i="326"/>
  <c r="AI60" i="326"/>
  <c r="AJ60" i="326"/>
  <c r="U61" i="326"/>
  <c r="V61" i="326"/>
  <c r="W61" i="326"/>
  <c r="X61" i="326"/>
  <c r="Y61" i="326"/>
  <c r="Z61" i="326"/>
  <c r="AA61" i="326"/>
  <c r="AB61" i="326"/>
  <c r="AC61" i="326"/>
  <c r="AD61" i="326"/>
  <c r="AE61" i="326"/>
  <c r="AF61" i="326"/>
  <c r="AG61" i="326"/>
  <c r="AH61" i="326"/>
  <c r="AI61" i="326"/>
  <c r="AJ61" i="326"/>
  <c r="U62" i="326"/>
  <c r="V62" i="326"/>
  <c r="W62" i="326"/>
  <c r="X62" i="326"/>
  <c r="Y62" i="326"/>
  <c r="Z62" i="326"/>
  <c r="AA62" i="326"/>
  <c r="AB62" i="326"/>
  <c r="AC62" i="326"/>
  <c r="AD62" i="326"/>
  <c r="AE62" i="326"/>
  <c r="AF62" i="326"/>
  <c r="AG62" i="326"/>
  <c r="AH62" i="326"/>
  <c r="AI62" i="326"/>
  <c r="AJ62" i="326"/>
  <c r="U63" i="326"/>
  <c r="V63" i="326"/>
  <c r="W63" i="326"/>
  <c r="X63" i="326"/>
  <c r="Y63" i="326"/>
  <c r="Z63" i="326"/>
  <c r="AA63" i="326"/>
  <c r="AB63" i="326"/>
  <c r="AC63" i="326"/>
  <c r="AD63" i="326"/>
  <c r="AE63" i="326"/>
  <c r="AF63" i="326"/>
  <c r="AG63" i="326"/>
  <c r="AH63" i="326"/>
  <c r="AI63" i="326"/>
  <c r="AJ63" i="326"/>
  <c r="U64" i="326"/>
  <c r="V64" i="326"/>
  <c r="W64" i="326"/>
  <c r="X64" i="326"/>
  <c r="Y64" i="326"/>
  <c r="Z64" i="326"/>
  <c r="AA64" i="326"/>
  <c r="AB64" i="326"/>
  <c r="AC64" i="326"/>
  <c r="AD64" i="326"/>
  <c r="AE64" i="326"/>
  <c r="AF64" i="326"/>
  <c r="AG64" i="326"/>
  <c r="AH64" i="326"/>
  <c r="AI64" i="326"/>
  <c r="AJ64" i="326"/>
  <c r="U65" i="326"/>
  <c r="V65" i="326"/>
  <c r="W65" i="326"/>
  <c r="X65" i="326"/>
  <c r="Y65" i="326"/>
  <c r="Z65" i="326"/>
  <c r="AA65" i="326"/>
  <c r="AB65" i="326"/>
  <c r="AC65" i="326"/>
  <c r="AD65" i="326"/>
  <c r="AE65" i="326"/>
  <c r="AF65" i="326"/>
  <c r="AG65" i="326"/>
  <c r="AH65" i="326"/>
  <c r="AI65" i="326"/>
  <c r="AJ65" i="326"/>
  <c r="U66" i="326"/>
  <c r="V66" i="326"/>
  <c r="W66" i="326"/>
  <c r="X66" i="326"/>
  <c r="Y66" i="326"/>
  <c r="Z66" i="326"/>
  <c r="AA66" i="326"/>
  <c r="AB66" i="326"/>
  <c r="AC66" i="326"/>
  <c r="AD66" i="326"/>
  <c r="AE66" i="326"/>
  <c r="AF66" i="326"/>
  <c r="AG66" i="326"/>
  <c r="AH66" i="326"/>
  <c r="AI66" i="326"/>
  <c r="AJ66" i="326"/>
  <c r="U67" i="326"/>
  <c r="V67" i="326"/>
  <c r="W67" i="326"/>
  <c r="X67" i="326"/>
  <c r="Y67" i="326"/>
  <c r="Z67" i="326"/>
  <c r="AA67" i="326"/>
  <c r="AB67" i="326"/>
  <c r="AC67" i="326"/>
  <c r="AD67" i="326"/>
  <c r="AE67" i="326"/>
  <c r="AF67" i="326"/>
  <c r="AG67" i="326"/>
  <c r="AH67" i="326"/>
  <c r="AI67" i="326"/>
  <c r="AJ67" i="326"/>
  <c r="U68" i="326"/>
  <c r="V68" i="326"/>
  <c r="W68" i="326"/>
  <c r="X68" i="326"/>
  <c r="Y68" i="326"/>
  <c r="Z68" i="326"/>
  <c r="AA68" i="326"/>
  <c r="AB68" i="326"/>
  <c r="AC68" i="326"/>
  <c r="AD68" i="326"/>
  <c r="AE68" i="326"/>
  <c r="AF68" i="326"/>
  <c r="AG68" i="326"/>
  <c r="AH68" i="326"/>
  <c r="AI68" i="326"/>
  <c r="AJ68" i="326"/>
  <c r="U69" i="326"/>
  <c r="V69" i="326"/>
  <c r="W69" i="326"/>
  <c r="X69" i="326"/>
  <c r="Y69" i="326"/>
  <c r="Z69" i="326"/>
  <c r="AA69" i="326"/>
  <c r="AB69" i="326"/>
  <c r="AC69" i="326"/>
  <c r="AD69" i="326"/>
  <c r="AE69" i="326"/>
  <c r="AF69" i="326"/>
  <c r="AG69" i="326"/>
  <c r="AH69" i="326"/>
  <c r="AI69" i="326"/>
  <c r="AJ69" i="326"/>
  <c r="U70" i="326"/>
  <c r="V70" i="326"/>
  <c r="W70" i="326"/>
  <c r="X70" i="326"/>
  <c r="Y70" i="326"/>
  <c r="Z70" i="326"/>
  <c r="AA70" i="326"/>
  <c r="AB70" i="326"/>
  <c r="AC70" i="326"/>
  <c r="AD70" i="326"/>
  <c r="AE70" i="326"/>
  <c r="AF70" i="326"/>
  <c r="AG70" i="326"/>
  <c r="AH70" i="326"/>
  <c r="AI70" i="326"/>
  <c r="AJ70" i="326"/>
  <c r="U71" i="326"/>
  <c r="V71" i="326"/>
  <c r="W71" i="326"/>
  <c r="X71" i="326"/>
  <c r="Y71" i="326"/>
  <c r="Z71" i="326"/>
  <c r="AA71" i="326"/>
  <c r="AB71" i="326"/>
  <c r="AC71" i="326"/>
  <c r="AD71" i="326"/>
  <c r="AE71" i="326"/>
  <c r="AF71" i="326"/>
  <c r="AG71" i="326"/>
  <c r="AH71" i="326"/>
  <c r="AI71" i="326"/>
  <c r="AJ71" i="326"/>
  <c r="V2" i="326"/>
  <c r="W2" i="326"/>
  <c r="X2" i="326"/>
  <c r="Y2" i="326"/>
  <c r="Z2" i="326"/>
  <c r="AA2" i="326"/>
  <c r="AA72" i="326" s="1"/>
  <c r="K8" i="326" s="1"/>
  <c r="AB2" i="326"/>
  <c r="AB72" i="326" s="1"/>
  <c r="K9" i="326" s="1"/>
  <c r="AC2" i="326"/>
  <c r="AD2" i="326"/>
  <c r="AE2" i="326"/>
  <c r="AE72" i="326" s="1"/>
  <c r="K12" i="326" s="1"/>
  <c r="AF2" i="326"/>
  <c r="AF72" i="326" s="1"/>
  <c r="K13" i="326" s="1"/>
  <c r="AG2" i="326"/>
  <c r="AH2" i="326"/>
  <c r="AI2" i="326"/>
  <c r="AI72" i="326" s="1"/>
  <c r="K16" i="326" s="1"/>
  <c r="AJ2" i="326"/>
  <c r="AJ72" i="326" s="1"/>
  <c r="K17" i="326" s="1"/>
  <c r="U2" i="326"/>
  <c r="U72" i="326" s="1"/>
  <c r="K2" i="326" s="1"/>
  <c r="W72" i="326"/>
  <c r="K4" i="326"/>
  <c r="AD72" i="326"/>
  <c r="K11" i="326" s="1"/>
  <c r="V72" i="326"/>
  <c r="K3" i="326" s="1"/>
  <c r="AG72" i="326"/>
  <c r="K14" i="326"/>
  <c r="Y72" i="326"/>
  <c r="K6" i="326"/>
  <c r="X72" i="326"/>
  <c r="K5" i="326"/>
  <c r="Z72" i="326"/>
  <c r="K7" i="326" s="1"/>
  <c r="AH72" i="326"/>
  <c r="K15" i="326" s="1"/>
  <c r="AC72" i="326"/>
  <c r="K10" i="326"/>
  <c r="G17" i="326"/>
  <c r="J16" i="326"/>
  <c r="H16" i="326"/>
  <c r="G16" i="326"/>
  <c r="I15" i="326"/>
  <c r="G15" i="326"/>
  <c r="G14" i="326"/>
  <c r="G13" i="326"/>
  <c r="G12" i="326"/>
  <c r="E12" i="326"/>
  <c r="I11" i="326"/>
  <c r="G11" i="326"/>
  <c r="G10" i="326"/>
  <c r="AQ5" i="326" s="1"/>
  <c r="I9" i="326"/>
  <c r="AR2" i="326" s="1"/>
  <c r="G9" i="326"/>
  <c r="E9" i="326"/>
  <c r="AU2" i="326" s="1"/>
  <c r="I8" i="326"/>
  <c r="J7" i="326"/>
  <c r="I7" i="326"/>
  <c r="I6" i="326"/>
  <c r="J5" i="326"/>
  <c r="AR3" i="326" s="1"/>
  <c r="J2" i="326"/>
  <c r="G8" i="326"/>
  <c r="E8" i="326"/>
  <c r="H7" i="326"/>
  <c r="AQ2" i="326" s="1"/>
  <c r="H5" i="326"/>
  <c r="H2" i="326"/>
  <c r="AQ3" i="326" s="1"/>
  <c r="G7" i="326"/>
  <c r="G6" i="326"/>
  <c r="G5" i="326"/>
  <c r="E5" i="326"/>
  <c r="AU3" i="326" s="1"/>
  <c r="G4" i="326"/>
  <c r="AQ4" i="326" s="1"/>
  <c r="G3" i="326"/>
  <c r="G2" i="326"/>
  <c r="EL4" i="100"/>
  <c r="EL5" i="100"/>
  <c r="EU26" i="100" s="1"/>
  <c r="EL6" i="100"/>
  <c r="EL8" i="100"/>
  <c r="EL9" i="100"/>
  <c r="EL10" i="100"/>
  <c r="EL3" i="100"/>
  <c r="EU10" i="100" s="1"/>
  <c r="EQ52" i="100"/>
  <c r="EQ53" i="100"/>
  <c r="EQ54" i="100"/>
  <c r="EQ55" i="100"/>
  <c r="EQ56" i="100"/>
  <c r="EQ57" i="100"/>
  <c r="EQ58" i="100"/>
  <c r="EQ51" i="100"/>
  <c r="EQ44" i="100"/>
  <c r="EQ45" i="100"/>
  <c r="EQ46" i="100"/>
  <c r="EQ47" i="100"/>
  <c r="EQ48" i="100"/>
  <c r="EQ49" i="100"/>
  <c r="EQ50" i="100"/>
  <c r="EQ43" i="100"/>
  <c r="EQ36" i="100"/>
  <c r="EQ37" i="100"/>
  <c r="EQ38" i="100"/>
  <c r="EQ39" i="100"/>
  <c r="EQ40" i="100"/>
  <c r="EQ41" i="100"/>
  <c r="EQ42" i="100"/>
  <c r="EQ35" i="100"/>
  <c r="EQ28" i="100"/>
  <c r="EQ29" i="100"/>
  <c r="EQ30" i="100"/>
  <c r="EQ31" i="100"/>
  <c r="EQ32" i="100"/>
  <c r="EQ33" i="100"/>
  <c r="EQ34" i="100"/>
  <c r="EQ27" i="100"/>
  <c r="EQ20" i="100"/>
  <c r="EQ21" i="100"/>
  <c r="EQ22" i="100"/>
  <c r="EQ23" i="100"/>
  <c r="EQ24" i="100"/>
  <c r="EQ25" i="100"/>
  <c r="EQ26" i="100"/>
  <c r="EQ19" i="100"/>
  <c r="EQ12" i="100"/>
  <c r="EQ13" i="100"/>
  <c r="EQ14" i="100"/>
  <c r="EQ15" i="100"/>
  <c r="EQ16" i="100"/>
  <c r="EQ17" i="100"/>
  <c r="EQ18" i="100"/>
  <c r="EQ11" i="100"/>
  <c r="EQ4" i="100"/>
  <c r="EQ5" i="100"/>
  <c r="EQ6" i="100"/>
  <c r="EQ7" i="100"/>
  <c r="EQ8" i="100"/>
  <c r="EQ9" i="100"/>
  <c r="EQ10" i="100"/>
  <c r="EQ3" i="100"/>
  <c r="EP12" i="100"/>
  <c r="EP13" i="100"/>
  <c r="EP14" i="100"/>
  <c r="EP15" i="100"/>
  <c r="EP16" i="100"/>
  <c r="EP17" i="100"/>
  <c r="EP18" i="100"/>
  <c r="EP11" i="100"/>
  <c r="EP19" i="100" s="1"/>
  <c r="D100" i="79"/>
  <c r="E100" i="79"/>
  <c r="F100" i="79"/>
  <c r="G100" i="79"/>
  <c r="I100" i="79"/>
  <c r="E99" i="79"/>
  <c r="F99" i="79"/>
  <c r="G99" i="79"/>
  <c r="H99" i="79" s="1"/>
  <c r="I99" i="79"/>
  <c r="D99" i="79"/>
  <c r="H100" i="79"/>
  <c r="EU53" i="100"/>
  <c r="EU50" i="100"/>
  <c r="EU49" i="100"/>
  <c r="EU48" i="100"/>
  <c r="EU42" i="100"/>
  <c r="EU41" i="100"/>
  <c r="EU40" i="100"/>
  <c r="EU39" i="100"/>
  <c r="EU38" i="100"/>
  <c r="EU37" i="100"/>
  <c r="EU36" i="100"/>
  <c r="EU35" i="100"/>
  <c r="EU34" i="100"/>
  <c r="EU33" i="100"/>
  <c r="EU32" i="100"/>
  <c r="EU21" i="100"/>
  <c r="EU18" i="100"/>
  <c r="EU17" i="100"/>
  <c r="EU16" i="100"/>
  <c r="EU5" i="100"/>
  <c r="E9" i="100"/>
  <c r="D9" i="100"/>
  <c r="T9" i="262"/>
  <c r="T10" i="262"/>
  <c r="T11" i="262"/>
  <c r="T12" i="262"/>
  <c r="T13" i="262"/>
  <c r="T14" i="262"/>
  <c r="T15" i="262"/>
  <c r="T16" i="262"/>
  <c r="T17" i="262"/>
  <c r="T18" i="262"/>
  <c r="T19" i="262"/>
  <c r="T20" i="262"/>
  <c r="T21" i="262"/>
  <c r="T22" i="262"/>
  <c r="T23" i="262"/>
  <c r="T24" i="262"/>
  <c r="T25" i="262"/>
  <c r="T26" i="262"/>
  <c r="T27" i="262"/>
  <c r="T28" i="262"/>
  <c r="T29" i="262"/>
  <c r="T30" i="262"/>
  <c r="T31" i="262"/>
  <c r="T32" i="262"/>
  <c r="T33" i="262"/>
  <c r="T34" i="262"/>
  <c r="T35" i="262"/>
  <c r="T36" i="262"/>
  <c r="T37" i="262"/>
  <c r="T38" i="262"/>
  <c r="T39" i="262"/>
  <c r="T40" i="262"/>
  <c r="T41" i="262"/>
  <c r="T42" i="262"/>
  <c r="T43" i="262"/>
  <c r="T44" i="262"/>
  <c r="T45" i="262"/>
  <c r="T46" i="262"/>
  <c r="T47" i="262"/>
  <c r="T48" i="262"/>
  <c r="T49" i="262"/>
  <c r="T50" i="262"/>
  <c r="T51" i="262"/>
  <c r="T52" i="262"/>
  <c r="T53" i="262"/>
  <c r="T54" i="262"/>
  <c r="T55" i="262"/>
  <c r="T56" i="262"/>
  <c r="T57" i="262"/>
  <c r="T58" i="262"/>
  <c r="T59" i="262"/>
  <c r="T60" i="262"/>
  <c r="T61" i="262"/>
  <c r="T62" i="262"/>
  <c r="T63" i="262"/>
  <c r="T64" i="262"/>
  <c r="T65" i="262"/>
  <c r="T66" i="262"/>
  <c r="T67" i="262"/>
  <c r="T68" i="262"/>
  <c r="T69" i="262"/>
  <c r="T70" i="262"/>
  <c r="T71" i="262"/>
  <c r="T72" i="262"/>
  <c r="T73" i="262"/>
  <c r="T160" i="262"/>
  <c r="T161" i="262"/>
  <c r="T162" i="262"/>
  <c r="T163" i="262"/>
  <c r="T164" i="262"/>
  <c r="T165" i="262"/>
  <c r="T166" i="262"/>
  <c r="T167" i="262"/>
  <c r="T168" i="262"/>
  <c r="T169" i="262"/>
  <c r="T170" i="262"/>
  <c r="T171" i="262"/>
  <c r="T172" i="262"/>
  <c r="T173" i="262"/>
  <c r="T174" i="262"/>
  <c r="T175" i="262"/>
  <c r="T176" i="262"/>
  <c r="T177" i="262"/>
  <c r="T178" i="262"/>
  <c r="T179" i="262"/>
  <c r="T180" i="262"/>
  <c r="T181" i="262"/>
  <c r="T182" i="262"/>
  <c r="T183" i="262"/>
  <c r="T184" i="262"/>
  <c r="T185" i="262"/>
  <c r="T186" i="262"/>
  <c r="T187" i="262"/>
  <c r="T188" i="262"/>
  <c r="T189" i="262"/>
  <c r="T190" i="262"/>
  <c r="T191" i="262"/>
  <c r="T192" i="262"/>
  <c r="T193" i="262"/>
  <c r="T194" i="262"/>
  <c r="T195" i="262"/>
  <c r="T196" i="262"/>
  <c r="T197" i="262"/>
  <c r="T198" i="262"/>
  <c r="T199" i="262"/>
  <c r="T200" i="262"/>
  <c r="M9" i="262"/>
  <c r="M10" i="262"/>
  <c r="M11" i="262"/>
  <c r="M12" i="262"/>
  <c r="M13" i="262"/>
  <c r="M14" i="262"/>
  <c r="M15" i="262"/>
  <c r="M16" i="262"/>
  <c r="M17" i="262"/>
  <c r="M18" i="262"/>
  <c r="M19" i="262"/>
  <c r="M20" i="262"/>
  <c r="M21" i="262"/>
  <c r="M22" i="262"/>
  <c r="M23" i="262"/>
  <c r="M24" i="262"/>
  <c r="M25" i="262"/>
  <c r="M26" i="262"/>
  <c r="M27" i="262"/>
  <c r="M28" i="262"/>
  <c r="M29" i="262"/>
  <c r="M30" i="262"/>
  <c r="M31" i="262"/>
  <c r="M32" i="262"/>
  <c r="M33" i="262"/>
  <c r="M34" i="262"/>
  <c r="M35" i="262"/>
  <c r="M36" i="262"/>
  <c r="M37" i="262"/>
  <c r="M38" i="262"/>
  <c r="M39" i="262"/>
  <c r="M40" i="262"/>
  <c r="M41" i="262"/>
  <c r="M42" i="262"/>
  <c r="M43" i="262"/>
  <c r="M44" i="262"/>
  <c r="M45" i="262"/>
  <c r="M46" i="262"/>
  <c r="M47" i="262"/>
  <c r="M48" i="262"/>
  <c r="M49" i="262"/>
  <c r="M50" i="262"/>
  <c r="M51" i="262"/>
  <c r="M52" i="262"/>
  <c r="M53" i="262"/>
  <c r="M54" i="262"/>
  <c r="M55" i="262"/>
  <c r="M56" i="262"/>
  <c r="M57" i="262"/>
  <c r="M58" i="262"/>
  <c r="M59" i="262"/>
  <c r="M60" i="262"/>
  <c r="M61" i="262"/>
  <c r="M62" i="262"/>
  <c r="M63" i="262"/>
  <c r="M64" i="262"/>
  <c r="M65" i="262"/>
  <c r="M66" i="262"/>
  <c r="M67" i="262"/>
  <c r="M68" i="262"/>
  <c r="M69" i="262"/>
  <c r="M70" i="262"/>
  <c r="M71" i="262"/>
  <c r="M72" i="262"/>
  <c r="M160" i="262"/>
  <c r="M161" i="262"/>
  <c r="M162" i="262"/>
  <c r="M163" i="262"/>
  <c r="M164" i="262"/>
  <c r="M165" i="262"/>
  <c r="M166" i="262"/>
  <c r="M167" i="262"/>
  <c r="M168" i="262"/>
  <c r="M169" i="262"/>
  <c r="M170" i="262"/>
  <c r="M171" i="262"/>
  <c r="M172" i="262"/>
  <c r="M173" i="262"/>
  <c r="M174" i="262"/>
  <c r="M175" i="262"/>
  <c r="M176" i="262"/>
  <c r="M177" i="262"/>
  <c r="M178" i="262"/>
  <c r="M179" i="262"/>
  <c r="M180" i="262"/>
  <c r="M181" i="262"/>
  <c r="M182" i="262"/>
  <c r="M183" i="262"/>
  <c r="M184" i="262"/>
  <c r="M185" i="262"/>
  <c r="M186" i="262"/>
  <c r="M187" i="262"/>
  <c r="M188" i="262"/>
  <c r="M189" i="262"/>
  <c r="M190" i="262"/>
  <c r="M191" i="262"/>
  <c r="M192" i="262"/>
  <c r="M193" i="262"/>
  <c r="M194" i="262"/>
  <c r="M195" i="262"/>
  <c r="M196" i="262"/>
  <c r="M197" i="262"/>
  <c r="M198" i="262"/>
  <c r="M199" i="262"/>
  <c r="M200" i="262"/>
  <c r="T8" i="262"/>
  <c r="M8" i="262"/>
  <c r="E17" i="326"/>
  <c r="E15" i="326"/>
  <c r="E14" i="326"/>
  <c r="E13" i="326"/>
  <c r="E6" i="326"/>
  <c r="E10" i="326"/>
  <c r="AU5" i="326"/>
  <c r="AU13" i="179" a="1"/>
  <c r="AU14" i="179" s="1"/>
  <c r="AU16" i="179"/>
  <c r="AU5" i="179" a="1"/>
  <c r="AU5" i="179" s="1"/>
  <c r="AU9" i="179"/>
  <c r="AU13" i="179"/>
  <c r="AW12" i="179" a="1"/>
  <c r="AW14" i="179" s="1"/>
  <c r="AW17" i="179"/>
  <c r="AV4" i="179" a="1"/>
  <c r="AV4" i="179" s="1"/>
  <c r="AV8" i="179"/>
  <c r="AV12" i="179" a="1"/>
  <c r="AV17" i="179" s="1"/>
  <c r="AW4" i="179" a="1"/>
  <c r="AW5" i="179" s="1"/>
  <c r="AW16" i="179"/>
  <c r="AW13" i="179"/>
  <c r="AW12" i="179"/>
  <c r="AV16" i="179"/>
  <c r="AV15" i="179"/>
  <c r="AV13" i="179"/>
  <c r="AW7" i="179"/>
  <c r="AW4" i="179"/>
  <c r="AW8" i="179"/>
  <c r="L21" i="179"/>
  <c r="L23" i="179"/>
  <c r="Q19" i="179"/>
  <c r="Q20" i="179"/>
  <c r="Q21" i="179"/>
  <c r="Q22" i="179"/>
  <c r="Q23" i="179" s="1"/>
  <c r="Q24" i="179" s="1"/>
  <c r="Q25" i="179" s="1"/>
  <c r="P19" i="179"/>
  <c r="P20" i="179"/>
  <c r="P21" i="179"/>
  <c r="P22" i="179"/>
  <c r="P23" i="179" s="1"/>
  <c r="P24" i="179" s="1"/>
  <c r="P25" i="179" s="1"/>
  <c r="O19" i="179"/>
  <c r="O20" i="179" s="1"/>
  <c r="L25" i="179"/>
  <c r="M13" i="162"/>
  <c r="M14" i="162"/>
  <c r="M15" i="162"/>
  <c r="M16" i="162"/>
  <c r="M17" i="162"/>
  <c r="M18" i="162"/>
  <c r="M19" i="162"/>
  <c r="M20" i="162"/>
  <c r="M21" i="162"/>
  <c r="M22" i="162"/>
  <c r="M23" i="162"/>
  <c r="M24" i="162"/>
  <c r="M25" i="162"/>
  <c r="M26" i="162"/>
  <c r="M27" i="162"/>
  <c r="M28" i="162"/>
  <c r="M29" i="162"/>
  <c r="M30" i="162"/>
  <c r="M31" i="162"/>
  <c r="M32" i="162"/>
  <c r="M33" i="162"/>
  <c r="M34" i="162"/>
  <c r="M35" i="162"/>
  <c r="M36" i="162"/>
  <c r="M37" i="162"/>
  <c r="M38" i="162"/>
  <c r="M39" i="162"/>
  <c r="M40" i="162"/>
  <c r="M41" i="162"/>
  <c r="M42" i="162"/>
  <c r="M43" i="162"/>
  <c r="M44" i="162"/>
  <c r="M45" i="162"/>
  <c r="M46" i="162"/>
  <c r="M47" i="162"/>
  <c r="M48" i="162"/>
  <c r="M49" i="162"/>
  <c r="M50" i="162"/>
  <c r="M51" i="162"/>
  <c r="M52" i="162"/>
  <c r="M53" i="162"/>
  <c r="M54" i="162"/>
  <c r="M55" i="162"/>
  <c r="M56" i="162"/>
  <c r="M57" i="162"/>
  <c r="M58" i="162"/>
  <c r="M59" i="162"/>
  <c r="M60" i="162"/>
  <c r="M61" i="162"/>
  <c r="M62" i="162"/>
  <c r="M63" i="162"/>
  <c r="M64" i="162"/>
  <c r="M65" i="162"/>
  <c r="M66" i="162"/>
  <c r="M12" i="162"/>
  <c r="V13" i="162"/>
  <c r="V14" i="162"/>
  <c r="V15" i="162"/>
  <c r="V16" i="162"/>
  <c r="V17" i="162"/>
  <c r="V18" i="162"/>
  <c r="V19" i="162"/>
  <c r="V20" i="162"/>
  <c r="V21" i="162"/>
  <c r="V22" i="162"/>
  <c r="V23" i="162"/>
  <c r="V24" i="162"/>
  <c r="V25" i="162"/>
  <c r="V26" i="162"/>
  <c r="V27" i="162"/>
  <c r="V28" i="162"/>
  <c r="V29" i="162"/>
  <c r="V30" i="162"/>
  <c r="V31" i="162"/>
  <c r="V32" i="162"/>
  <c r="V33" i="162"/>
  <c r="V34" i="162"/>
  <c r="V35" i="162"/>
  <c r="V36" i="162"/>
  <c r="V37" i="162"/>
  <c r="V38" i="162"/>
  <c r="V39" i="162"/>
  <c r="V40" i="162"/>
  <c r="V41" i="162"/>
  <c r="V42" i="162"/>
  <c r="V43" i="162"/>
  <c r="V44" i="162"/>
  <c r="V45" i="162"/>
  <c r="V46" i="162"/>
  <c r="V47" i="162"/>
  <c r="V48" i="162"/>
  <c r="V49" i="162"/>
  <c r="V50" i="162"/>
  <c r="V51" i="162"/>
  <c r="V52" i="162"/>
  <c r="V53" i="162"/>
  <c r="V54" i="162"/>
  <c r="V55" i="162"/>
  <c r="V56" i="162"/>
  <c r="V57" i="162"/>
  <c r="V58" i="162"/>
  <c r="V59" i="162"/>
  <c r="V60" i="162"/>
  <c r="V61" i="162"/>
  <c r="V62" i="162"/>
  <c r="V63" i="162"/>
  <c r="V64" i="162"/>
  <c r="V65" i="162"/>
  <c r="V66" i="162"/>
  <c r="V12" i="162"/>
  <c r="B3" i="178"/>
  <c r="B11" i="178" s="1"/>
  <c r="T1" i="100"/>
  <c r="BF15" i="100"/>
  <c r="CO12" i="100"/>
  <c r="CN12" i="100"/>
  <c r="CM12" i="100"/>
  <c r="CL12" i="100"/>
  <c r="BG11" i="100"/>
  <c r="BN9" i="100"/>
  <c r="CS27" i="79"/>
  <c r="CI15" i="79"/>
  <c r="F13" i="100" s="1"/>
  <c r="CS28" i="79"/>
  <c r="CI16" i="79" s="1"/>
  <c r="CS29" i="79"/>
  <c r="CI17" i="79"/>
  <c r="CS26" i="79"/>
  <c r="CI14" i="79" s="1"/>
  <c r="CR27" i="79"/>
  <c r="CH15" i="79" s="1"/>
  <c r="CR28" i="79"/>
  <c r="CH16" i="79"/>
  <c r="CR29" i="79"/>
  <c r="CH17" i="79" s="1"/>
  <c r="CR26" i="79"/>
  <c r="CH14" i="79"/>
  <c r="EV18" i="100"/>
  <c r="EV10" i="100"/>
  <c r="EV56" i="100"/>
  <c r="EV48" i="100"/>
  <c r="EV40" i="100"/>
  <c r="EV32" i="100"/>
  <c r="EV24" i="100"/>
  <c r="EV16" i="100"/>
  <c r="EV8" i="100"/>
  <c r="CS20" i="79"/>
  <c r="CS21" i="79"/>
  <c r="CS22" i="79"/>
  <c r="CS19" i="79"/>
  <c r="CR20" i="79"/>
  <c r="CR21" i="79"/>
  <c r="CR22" i="79"/>
  <c r="CR19" i="79"/>
  <c r="CW26" i="79"/>
  <c r="K1" i="162"/>
  <c r="CU13" i="79"/>
  <c r="CU14" i="79"/>
  <c r="CU15" i="79"/>
  <c r="CV30" i="79"/>
  <c r="DA36" i="79" s="1"/>
  <c r="DA37" i="79"/>
  <c r="CH13" i="79" s="1"/>
  <c r="DA34" i="79"/>
  <c r="CH10" i="79"/>
  <c r="DA35" i="79"/>
  <c r="CH11" i="79"/>
  <c r="E13" i="100" s="1"/>
  <c r="CW35" i="79"/>
  <c r="CW42" i="79"/>
  <c r="CY42" i="79"/>
  <c r="CY50" i="79" s="1"/>
  <c r="CW34" i="79"/>
  <c r="CW41" i="79" s="1"/>
  <c r="DC24" i="79"/>
  <c r="CC28" i="79"/>
  <c r="CX30" i="79"/>
  <c r="CF16" i="79"/>
  <c r="DC15" i="79"/>
  <c r="DA15" i="79"/>
  <c r="DB15" i="79" s="1"/>
  <c r="CF15" i="79"/>
  <c r="DC14" i="79"/>
  <c r="DA14" i="79"/>
  <c r="DB14" i="79" s="1"/>
  <c r="CF14" i="79"/>
  <c r="CG14" i="79" s="1"/>
  <c r="DC13" i="79"/>
  <c r="DA13" i="79"/>
  <c r="DB13" i="79" s="1"/>
  <c r="CF13" i="79"/>
  <c r="DC12" i="79"/>
  <c r="DA12" i="79"/>
  <c r="DB12" i="79"/>
  <c r="CF12" i="79"/>
  <c r="CF11" i="79"/>
  <c r="CF10" i="79"/>
  <c r="CF17" i="79"/>
  <c r="DG11" i="79"/>
  <c r="CC29" i="79"/>
  <c r="E52" i="79"/>
  <c r="E53" i="79"/>
  <c r="D52" i="79"/>
  <c r="D53" i="79"/>
  <c r="F52" i="79"/>
  <c r="F53" i="79"/>
  <c r="R5" i="79"/>
  <c r="Q5" i="79"/>
  <c r="Q6" i="79"/>
  <c r="R6" i="79"/>
  <c r="R8" i="79"/>
  <c r="Q8" i="79"/>
  <c r="Q7" i="79"/>
  <c r="R7" i="79"/>
  <c r="Q9" i="79"/>
  <c r="R9" i="79"/>
  <c r="Q10" i="79"/>
  <c r="R10" i="79"/>
  <c r="S6" i="79"/>
  <c r="Q11" i="79"/>
  <c r="R11" i="79"/>
  <c r="S5" i="79"/>
  <c r="R12" i="79"/>
  <c r="Q12" i="79"/>
  <c r="S8" i="79"/>
  <c r="S10" i="79"/>
  <c r="S7" i="79"/>
  <c r="S9" i="79"/>
  <c r="V5" i="79"/>
  <c r="T6" i="79"/>
  <c r="S11" i="79"/>
  <c r="S12" i="79"/>
  <c r="T7" i="79"/>
  <c r="T8" i="79"/>
  <c r="T9" i="79"/>
  <c r="V6" i="79"/>
  <c r="T10" i="79"/>
  <c r="T11" i="79"/>
  <c r="T12" i="79"/>
  <c r="V7" i="79"/>
  <c r="V12" i="79"/>
  <c r="V9" i="79"/>
  <c r="V8" i="79"/>
  <c r="V10" i="79"/>
  <c r="V11" i="79"/>
  <c r="AG5" i="79"/>
  <c r="AC5" i="79"/>
  <c r="BO5" i="79"/>
  <c r="DV4" i="100"/>
  <c r="DW4" i="100"/>
  <c r="DU4" i="100"/>
  <c r="DX4" i="100"/>
  <c r="AH5" i="79"/>
  <c r="AF5" i="79"/>
  <c r="G19" i="100" s="1"/>
  <c r="AD5" i="79"/>
  <c r="AI5" i="79"/>
  <c r="AB5" i="79"/>
  <c r="AE5" i="79"/>
  <c r="AP5" i="79"/>
  <c r="BG24" i="100"/>
  <c r="AO5" i="79"/>
  <c r="I19" i="100"/>
  <c r="ED4" i="100"/>
  <c r="EB4" i="100"/>
  <c r="EC4" i="100"/>
  <c r="DY4" i="100"/>
  <c r="DT4" i="100"/>
  <c r="EA4" i="100"/>
  <c r="DS4" i="100"/>
  <c r="EE4" i="100"/>
  <c r="DR4" i="100"/>
  <c r="DZ4" i="100"/>
  <c r="DQ4" i="100"/>
  <c r="EF4" i="100"/>
  <c r="AC6" i="79"/>
  <c r="AE6" i="79"/>
  <c r="BQ6" i="79" s="1"/>
  <c r="AD6" i="79"/>
  <c r="AH6" i="79"/>
  <c r="AG6" i="79"/>
  <c r="AB6" i="79"/>
  <c r="K20" i="100" s="1"/>
  <c r="AM6" i="79"/>
  <c r="AO6" i="79"/>
  <c r="BG25" i="100"/>
  <c r="M20" i="100"/>
  <c r="AP6" i="79"/>
  <c r="I20" i="100"/>
  <c r="CL25" i="100"/>
  <c r="H20" i="100"/>
  <c r="AI6" i="79"/>
  <c r="AF6" i="79"/>
  <c r="CN25" i="100"/>
  <c r="J20" i="100"/>
  <c r="CK25" i="100"/>
  <c r="G20" i="100"/>
  <c r="DX5" i="100"/>
  <c r="ED5" i="100"/>
  <c r="DV5" i="100"/>
  <c r="DS5" i="100"/>
  <c r="EA5" i="100"/>
  <c r="DR5" i="100"/>
  <c r="DZ5" i="100"/>
  <c r="DQ5" i="100"/>
  <c r="DY5" i="100"/>
  <c r="EB5" i="100"/>
  <c r="EC5" i="100"/>
  <c r="DT5" i="100"/>
  <c r="EF5" i="100"/>
  <c r="EE5" i="100"/>
  <c r="DW5" i="100"/>
  <c r="DU5" i="100"/>
  <c r="AC7" i="79"/>
  <c r="AG7" i="79"/>
  <c r="CL26" i="100" s="1"/>
  <c r="AE7" i="79"/>
  <c r="AP7" i="79"/>
  <c r="N21" i="100"/>
  <c r="DU6" i="100"/>
  <c r="AB7" i="79"/>
  <c r="AD7" i="79"/>
  <c r="AF7" i="79"/>
  <c r="AH7" i="79"/>
  <c r="I21" i="100" s="1"/>
  <c r="BN7" i="79"/>
  <c r="DX6" i="100"/>
  <c r="DV6" i="100"/>
  <c r="DW6" i="100"/>
  <c r="AI7" i="79"/>
  <c r="J21" i="100" s="1"/>
  <c r="AC8" i="79"/>
  <c r="AG8" i="79"/>
  <c r="L22" i="100"/>
  <c r="AN8" i="79"/>
  <c r="CL27" i="100"/>
  <c r="H22" i="100"/>
  <c r="EC6" i="100"/>
  <c r="DZ6" i="100"/>
  <c r="EB6" i="100"/>
  <c r="EA6" i="100"/>
  <c r="ED6" i="100"/>
  <c r="EE6" i="100"/>
  <c r="DY6" i="100"/>
  <c r="DR6" i="100"/>
  <c r="DS6" i="100"/>
  <c r="EF6" i="100"/>
  <c r="DT6" i="100"/>
  <c r="DQ6" i="100"/>
  <c r="AE8" i="79"/>
  <c r="AP8" i="79"/>
  <c r="N22" i="100"/>
  <c r="BQ8" i="79"/>
  <c r="AB8" i="79"/>
  <c r="DV7" i="100"/>
  <c r="AD8" i="79"/>
  <c r="AF8" i="79"/>
  <c r="AH8" i="79"/>
  <c r="I22" i="100" s="1"/>
  <c r="CM27" i="100"/>
  <c r="DX7" i="100"/>
  <c r="DU7" i="100"/>
  <c r="DW7" i="100"/>
  <c r="AI8" i="79"/>
  <c r="CN27" i="100" s="1"/>
  <c r="AC9" i="79"/>
  <c r="AG9" i="79"/>
  <c r="L23" i="100"/>
  <c r="AN9" i="79"/>
  <c r="H23" i="100"/>
  <c r="CL28" i="100"/>
  <c r="EA7" i="100"/>
  <c r="AE9" i="79"/>
  <c r="N23" i="100"/>
  <c r="BH28" i="100"/>
  <c r="BQ9" i="79"/>
  <c r="AP9" i="79"/>
  <c r="EE7" i="100"/>
  <c r="DT7" i="100"/>
  <c r="DQ7" i="100"/>
  <c r="EF7" i="100"/>
  <c r="DY7" i="100"/>
  <c r="DZ7" i="100"/>
  <c r="DR7" i="100"/>
  <c r="DS7" i="100"/>
  <c r="EC7" i="100"/>
  <c r="ED7" i="100"/>
  <c r="DX8" i="100"/>
  <c r="EB7" i="100"/>
  <c r="AF9" i="79"/>
  <c r="G23" i="100"/>
  <c r="CK28" i="100"/>
  <c r="DU8" i="100"/>
  <c r="DW8" i="100"/>
  <c r="DV8" i="100"/>
  <c r="AC10" i="79"/>
  <c r="AD9" i="79"/>
  <c r="AB9" i="79"/>
  <c r="BE28" i="100" s="1"/>
  <c r="AH9" i="79"/>
  <c r="AG10" i="79"/>
  <c r="M23" i="100"/>
  <c r="AO9" i="79"/>
  <c r="BG28" i="100"/>
  <c r="AN10" i="79"/>
  <c r="L24" i="100"/>
  <c r="BF29" i="100"/>
  <c r="H24" i="100"/>
  <c r="K23" i="100"/>
  <c r="AM9" i="79"/>
  <c r="AI9" i="79"/>
  <c r="AE10" i="79"/>
  <c r="CN28" i="100"/>
  <c r="J23" i="100"/>
  <c r="BH29" i="100"/>
  <c r="AP10" i="79"/>
  <c r="N24" i="100"/>
  <c r="DX9" i="100"/>
  <c r="EC8" i="100"/>
  <c r="ED8" i="100"/>
  <c r="DZ8" i="100"/>
  <c r="EE8" i="100"/>
  <c r="EF8" i="100"/>
  <c r="EB8" i="100"/>
  <c r="DY8" i="100"/>
  <c r="EA8" i="100"/>
  <c r="DR8" i="100"/>
  <c r="DS8" i="100"/>
  <c r="DT8" i="100"/>
  <c r="DQ8" i="100"/>
  <c r="DW9" i="100"/>
  <c r="DU9" i="100"/>
  <c r="DV9" i="100"/>
  <c r="AF10" i="79"/>
  <c r="CK29" i="100" s="1"/>
  <c r="AG11" i="79"/>
  <c r="AC11" i="79"/>
  <c r="BO11" i="79" s="1"/>
  <c r="AD10" i="79"/>
  <c r="AB10" i="79"/>
  <c r="AH10" i="79"/>
  <c r="AM10" i="79"/>
  <c r="K24" i="100"/>
  <c r="I24" i="100"/>
  <c r="CM29" i="100"/>
  <c r="BG29" i="100"/>
  <c r="M24" i="100"/>
  <c r="CL30" i="100"/>
  <c r="H25" i="100"/>
  <c r="L25" i="100"/>
  <c r="AN11" i="79"/>
  <c r="AI10" i="79"/>
  <c r="AE11" i="79"/>
  <c r="J24" i="100"/>
  <c r="CN29" i="100"/>
  <c r="BH30" i="100"/>
  <c r="AP11" i="79"/>
  <c r="N25" i="100"/>
  <c r="BQ11" i="79"/>
  <c r="ED9" i="100"/>
  <c r="EF9" i="100"/>
  <c r="EC9" i="100"/>
  <c r="DY9" i="100"/>
  <c r="EE9" i="100"/>
  <c r="EB9" i="100"/>
  <c r="EA9" i="100"/>
  <c r="DT9" i="100"/>
  <c r="DZ9" i="100"/>
  <c r="DQ9" i="100"/>
  <c r="DR9" i="100"/>
  <c r="DS9" i="100"/>
  <c r="DV10" i="100"/>
  <c r="DU10" i="100"/>
  <c r="DX10" i="100"/>
  <c r="DW10" i="100"/>
  <c r="AB11" i="79"/>
  <c r="AM11" i="79" s="1"/>
  <c r="AH11" i="79"/>
  <c r="AD11" i="79"/>
  <c r="AC12" i="79"/>
  <c r="AF11" i="79"/>
  <c r="AG12" i="79"/>
  <c r="AO11" i="79"/>
  <c r="BG30" i="100"/>
  <c r="M25" i="100"/>
  <c r="CM30" i="100"/>
  <c r="I25" i="100"/>
  <c r="G25" i="100"/>
  <c r="L26" i="100"/>
  <c r="AI11" i="79"/>
  <c r="CN30" i="100"/>
  <c r="J25" i="100"/>
  <c r="DU11" i="100"/>
  <c r="DW11" i="100"/>
  <c r="DX11" i="100"/>
  <c r="EC10" i="100"/>
  <c r="DZ10" i="100"/>
  <c r="EB10" i="100"/>
  <c r="EE10" i="100"/>
  <c r="EF10" i="100"/>
  <c r="DY10" i="100"/>
  <c r="EA10" i="100"/>
  <c r="DR10" i="100"/>
  <c r="DS10" i="100"/>
  <c r="DT10" i="100"/>
  <c r="ED10" i="100"/>
  <c r="DQ10" i="100"/>
  <c r="DV11" i="100"/>
  <c r="AE12" i="79"/>
  <c r="AB12" i="79"/>
  <c r="AM12" i="79"/>
  <c r="BE31" i="100"/>
  <c r="K26" i="100"/>
  <c r="AC13" i="79"/>
  <c r="AH12" i="79"/>
  <c r="AG13" i="79"/>
  <c r="H27" i="100"/>
  <c r="CL32" i="100"/>
  <c r="I26" i="100"/>
  <c r="CM31" i="100"/>
  <c r="L27" i="100"/>
  <c r="BF32" i="100"/>
  <c r="AN13" i="79"/>
  <c r="AI12" i="79"/>
  <c r="CN31" i="100" s="1"/>
  <c r="AD12" i="79"/>
  <c r="AF12" i="79"/>
  <c r="CK31" i="100"/>
  <c r="G26" i="100"/>
  <c r="M26" i="100"/>
  <c r="AO12" i="79"/>
  <c r="DV12" i="100"/>
  <c r="DX12" i="100"/>
  <c r="DW12" i="100"/>
  <c r="DU12" i="100"/>
  <c r="ED11" i="100"/>
  <c r="EF11" i="100"/>
  <c r="EC11" i="100"/>
  <c r="EE11" i="100"/>
  <c r="DY11" i="100"/>
  <c r="EA11" i="100"/>
  <c r="EB11" i="100"/>
  <c r="DT11" i="100"/>
  <c r="DZ11" i="100"/>
  <c r="DR11" i="100"/>
  <c r="DQ11" i="100"/>
  <c r="DS11" i="100"/>
  <c r="AC14" i="79"/>
  <c r="AG14" i="79"/>
  <c r="AE13" i="79"/>
  <c r="CL33" i="100"/>
  <c r="H28" i="100"/>
  <c r="AD13" i="79"/>
  <c r="AB13" i="79"/>
  <c r="AF13" i="79"/>
  <c r="G27" i="100" s="1"/>
  <c r="AH13" i="79"/>
  <c r="I27" i="100"/>
  <c r="CM32" i="100"/>
  <c r="AI13" i="79"/>
  <c r="J27" i="100" s="1"/>
  <c r="CN32" i="100"/>
  <c r="DV13" i="100"/>
  <c r="DU13" i="100"/>
  <c r="DW13" i="100"/>
  <c r="DX13" i="100"/>
  <c r="EC12" i="100"/>
  <c r="DZ12" i="100"/>
  <c r="ED12" i="100"/>
  <c r="EB12" i="100"/>
  <c r="EE12" i="100"/>
  <c r="EF12" i="100"/>
  <c r="EA12" i="100"/>
  <c r="DR12" i="100"/>
  <c r="DS12" i="100"/>
  <c r="DT12" i="100"/>
  <c r="DY12" i="100"/>
  <c r="DQ12" i="100"/>
  <c r="AC15" i="79"/>
  <c r="AG15" i="79"/>
  <c r="AE14" i="79"/>
  <c r="H29" i="100"/>
  <c r="AB14" i="79"/>
  <c r="AF14" i="79"/>
  <c r="BE33" i="100"/>
  <c r="K28" i="100"/>
  <c r="AM14" i="79"/>
  <c r="BN14" i="79"/>
  <c r="DX14" i="100"/>
  <c r="AH14" i="79"/>
  <c r="DV14" i="100"/>
  <c r="DU14" i="100"/>
  <c r="DW14" i="100"/>
  <c r="AD14" i="79"/>
  <c r="M28" i="100"/>
  <c r="AO14" i="79"/>
  <c r="BG33" i="100"/>
  <c r="CM33" i="100"/>
  <c r="I28" i="100"/>
  <c r="AI14" i="79"/>
  <c r="AC16" i="79"/>
  <c r="AG16" i="79"/>
  <c r="CL35" i="100" s="1"/>
  <c r="EF13" i="100"/>
  <c r="DY13" i="100"/>
  <c r="DZ13" i="100"/>
  <c r="EC13" i="100"/>
  <c r="EE13" i="100"/>
  <c r="EA13" i="100"/>
  <c r="DT13" i="100"/>
  <c r="DQ13" i="100"/>
  <c r="ED13" i="100"/>
  <c r="EB13" i="100"/>
  <c r="DR13" i="100"/>
  <c r="DS13" i="100"/>
  <c r="AE15" i="79"/>
  <c r="AP15" i="79" s="1"/>
  <c r="N29" i="100"/>
  <c r="DX15" i="100"/>
  <c r="DW15" i="100"/>
  <c r="DV15" i="100"/>
  <c r="DU15" i="100"/>
  <c r="AB15" i="79"/>
  <c r="AD15" i="79"/>
  <c r="AF15" i="79"/>
  <c r="G29" i="100" s="1"/>
  <c r="AH15" i="79"/>
  <c r="I29" i="100"/>
  <c r="CM34" i="100"/>
  <c r="AI15" i="79"/>
  <c r="AC17" i="79"/>
  <c r="AG17" i="79"/>
  <c r="CL36" i="100" s="1"/>
  <c r="EC14" i="100"/>
  <c r="ED14" i="100"/>
  <c r="DZ14" i="100"/>
  <c r="EE14" i="100"/>
  <c r="EF14" i="100"/>
  <c r="EB14" i="100"/>
  <c r="EA14" i="100"/>
  <c r="DY14" i="100"/>
  <c r="DR14" i="100"/>
  <c r="DS14" i="100"/>
  <c r="DT14" i="100"/>
  <c r="DQ14" i="100"/>
  <c r="AE16" i="79"/>
  <c r="BQ16" i="79" s="1"/>
  <c r="N30" i="100"/>
  <c r="AP16" i="79"/>
  <c r="DV16" i="100"/>
  <c r="DU16" i="100"/>
  <c r="DX16" i="100"/>
  <c r="DW16" i="100"/>
  <c r="AB16" i="79"/>
  <c r="AM16" i="79"/>
  <c r="BE35" i="100"/>
  <c r="AC18" i="79"/>
  <c r="AD16" i="79"/>
  <c r="AG18" i="79"/>
  <c r="AH16" i="79"/>
  <c r="AF16" i="79"/>
  <c r="CL37" i="100"/>
  <c r="H32" i="100"/>
  <c r="AN18" i="79"/>
  <c r="BF37" i="100"/>
  <c r="L32" i="100"/>
  <c r="G30" i="100"/>
  <c r="CK35" i="100"/>
  <c r="M30" i="100"/>
  <c r="CM35" i="100"/>
  <c r="I30" i="100"/>
  <c r="EF15" i="100"/>
  <c r="EC15" i="100"/>
  <c r="DY15" i="100"/>
  <c r="ED15" i="100"/>
  <c r="DZ15" i="100"/>
  <c r="EE15" i="100"/>
  <c r="EA15" i="100"/>
  <c r="EB15" i="100"/>
  <c r="DT15" i="100"/>
  <c r="DR15" i="100"/>
  <c r="DQ15" i="100"/>
  <c r="DS15" i="100"/>
  <c r="AI16" i="79"/>
  <c r="AE17" i="79"/>
  <c r="AP17" i="79"/>
  <c r="N31" i="100"/>
  <c r="J30" i="100"/>
  <c r="CN35" i="100"/>
  <c r="DW17" i="100"/>
  <c r="DU17" i="100"/>
  <c r="DX17" i="100"/>
  <c r="DV17" i="100"/>
  <c r="AC19" i="79"/>
  <c r="AD17" i="79"/>
  <c r="BG36" i="100" s="1"/>
  <c r="AB17" i="79"/>
  <c r="AF17" i="79"/>
  <c r="AH17" i="79"/>
  <c r="AG19" i="79"/>
  <c r="BO19" i="79"/>
  <c r="CK36" i="100"/>
  <c r="G31" i="100"/>
  <c r="CL38" i="100"/>
  <c r="H33" i="100"/>
  <c r="CM36" i="100"/>
  <c r="K31" i="100"/>
  <c r="AM17" i="79"/>
  <c r="AI17" i="79"/>
  <c r="J31" i="100"/>
  <c r="CN36" i="100"/>
  <c r="DW18" i="100"/>
  <c r="DX18" i="100"/>
  <c r="DU18" i="100"/>
  <c r="EC16" i="100"/>
  <c r="EF16" i="100"/>
  <c r="EB16" i="100"/>
  <c r="DY16" i="100"/>
  <c r="ED16" i="100"/>
  <c r="EE16" i="100"/>
  <c r="EA16" i="100"/>
  <c r="DR16" i="100"/>
  <c r="DS16" i="100"/>
  <c r="DT16" i="100"/>
  <c r="DZ16" i="100"/>
  <c r="DQ16" i="100"/>
  <c r="DV18" i="100"/>
  <c r="AE18" i="79"/>
  <c r="AP18" i="79"/>
  <c r="N32" i="100"/>
  <c r="BH37" i="100"/>
  <c r="AC20" i="79"/>
  <c r="AG20" i="79"/>
  <c r="CL39" i="100" s="1"/>
  <c r="AB18" i="79"/>
  <c r="AD18" i="79"/>
  <c r="AH18" i="79"/>
  <c r="AF18" i="79"/>
  <c r="CK37" i="100"/>
  <c r="G32" i="100"/>
  <c r="BN18" i="79"/>
  <c r="K32" i="100"/>
  <c r="AM18" i="79"/>
  <c r="BE37" i="100"/>
  <c r="BP18" i="79"/>
  <c r="M32" i="100"/>
  <c r="AO18" i="79"/>
  <c r="CM37" i="100"/>
  <c r="I32" i="100"/>
  <c r="AI18" i="79"/>
  <c r="CN37" i="100"/>
  <c r="J32" i="100"/>
  <c r="DW19" i="100"/>
  <c r="EF17" i="100"/>
  <c r="EC17" i="100"/>
  <c r="ED17" i="100"/>
  <c r="EE17" i="100"/>
  <c r="DY17" i="100"/>
  <c r="EA17" i="100"/>
  <c r="EB17" i="100"/>
  <c r="DZ17" i="100"/>
  <c r="DT17" i="100"/>
  <c r="DQ17" i="100"/>
  <c r="DR17" i="100"/>
  <c r="DS17" i="100"/>
  <c r="DV19" i="100"/>
  <c r="DX19" i="100"/>
  <c r="DU19" i="100"/>
  <c r="AC21" i="79"/>
  <c r="AG21" i="79"/>
  <c r="AE19" i="79"/>
  <c r="AN21" i="79"/>
  <c r="L35" i="100"/>
  <c r="BF40" i="100"/>
  <c r="AH19" i="79"/>
  <c r="AF19" i="79"/>
  <c r="I33" i="100"/>
  <c r="CM38" i="100"/>
  <c r="CK38" i="100"/>
  <c r="G33" i="100"/>
  <c r="DX20" i="100"/>
  <c r="DV20" i="100"/>
  <c r="DW20" i="100"/>
  <c r="DU20" i="100"/>
  <c r="AI19" i="79"/>
  <c r="AD19" i="79"/>
  <c r="AB19" i="79"/>
  <c r="J33" i="100"/>
  <c r="CN38" i="100"/>
  <c r="AO19" i="79"/>
  <c r="M33" i="100"/>
  <c r="AM19" i="79"/>
  <c r="K33" i="100"/>
  <c r="BE38" i="100"/>
  <c r="AC22" i="79"/>
  <c r="AG22" i="79"/>
  <c r="L36" i="100"/>
  <c r="EC18" i="100"/>
  <c r="EB18" i="100"/>
  <c r="EA18" i="100"/>
  <c r="ED18" i="100"/>
  <c r="EE18" i="100"/>
  <c r="DY18" i="100"/>
  <c r="DZ18" i="100"/>
  <c r="DR18" i="100"/>
  <c r="DS18" i="100"/>
  <c r="DT18" i="100"/>
  <c r="EF18" i="100"/>
  <c r="DQ18" i="100"/>
  <c r="AE20" i="79"/>
  <c r="BQ20" i="79" s="1"/>
  <c r="N34" i="100"/>
  <c r="AP20" i="79"/>
  <c r="DX21" i="100"/>
  <c r="DW21" i="100"/>
  <c r="DU21" i="100"/>
  <c r="DV21" i="100"/>
  <c r="AD20" i="79"/>
  <c r="BP20" i="79" s="1"/>
  <c r="AB20" i="79"/>
  <c r="AH20" i="79"/>
  <c r="AF20" i="79"/>
  <c r="BE39" i="100"/>
  <c r="AM20" i="79"/>
  <c r="AC23" i="79"/>
  <c r="BF42" i="100" s="1"/>
  <c r="AI20" i="79"/>
  <c r="AG23" i="79"/>
  <c r="EF19" i="100"/>
  <c r="ED19" i="100"/>
  <c r="EE19" i="100"/>
  <c r="DY19" i="100"/>
  <c r="EC19" i="100"/>
  <c r="DZ19" i="100"/>
  <c r="EA19" i="100"/>
  <c r="EB19" i="100"/>
  <c r="DT19" i="100"/>
  <c r="DR19" i="100"/>
  <c r="DQ19" i="100"/>
  <c r="DS19" i="100"/>
  <c r="AE21" i="79"/>
  <c r="AP21" i="79"/>
  <c r="N35" i="100"/>
  <c r="AG24" i="79"/>
  <c r="AC24" i="79"/>
  <c r="DX22" i="100"/>
  <c r="DV22" i="100"/>
  <c r="DU22" i="100"/>
  <c r="DW22" i="100"/>
  <c r="AD21" i="79"/>
  <c r="AB21" i="79"/>
  <c r="AF21" i="79"/>
  <c r="G35" i="100" s="1"/>
  <c r="AH21" i="79"/>
  <c r="I35" i="100"/>
  <c r="CM40" i="100"/>
  <c r="BE40" i="100"/>
  <c r="M35" i="100"/>
  <c r="BG40" i="100"/>
  <c r="BP21" i="79"/>
  <c r="AI21" i="79"/>
  <c r="CN40" i="100" s="1"/>
  <c r="DV23" i="100"/>
  <c r="DX23" i="100"/>
  <c r="DW23" i="100"/>
  <c r="DU23" i="100"/>
  <c r="EE20" i="100"/>
  <c r="AG25" i="79"/>
  <c r="DR20" i="100"/>
  <c r="EB20" i="100"/>
  <c r="EA20" i="100"/>
  <c r="ED20" i="100"/>
  <c r="EC20" i="100"/>
  <c r="DQ20" i="100"/>
  <c r="DZ20" i="100"/>
  <c r="DY20" i="100"/>
  <c r="DT20" i="100"/>
  <c r="EF20" i="100"/>
  <c r="DS20" i="100"/>
  <c r="AD22" i="79"/>
  <c r="AC25" i="79"/>
  <c r="AE22" i="79"/>
  <c r="AB22" i="79"/>
  <c r="AF22" i="79"/>
  <c r="AH22" i="79"/>
  <c r="AN25" i="79"/>
  <c r="BF44" i="100"/>
  <c r="BO25" i="79"/>
  <c r="BE41" i="100"/>
  <c r="CK41" i="100"/>
  <c r="G36" i="100"/>
  <c r="BH41" i="100"/>
  <c r="N36" i="100"/>
  <c r="AP22" i="79"/>
  <c r="AI22" i="79"/>
  <c r="CN41" i="100" s="1"/>
  <c r="DV24" i="100"/>
  <c r="DX24" i="100"/>
  <c r="EF21" i="100"/>
  <c r="DY21" i="100"/>
  <c r="EA21" i="100"/>
  <c r="ED21" i="100"/>
  <c r="EB21" i="100"/>
  <c r="EE21" i="100"/>
  <c r="EC21" i="100"/>
  <c r="DT21" i="100"/>
  <c r="DZ21" i="100"/>
  <c r="DQ21" i="100"/>
  <c r="DR21" i="100"/>
  <c r="DS21" i="100"/>
  <c r="DU24" i="100"/>
  <c r="DW24" i="100"/>
  <c r="AE23" i="79"/>
  <c r="N37" i="100"/>
  <c r="AP23" i="79"/>
  <c r="AC26" i="79"/>
  <c r="AB23" i="79"/>
  <c r="AD23" i="79"/>
  <c r="AH23" i="79"/>
  <c r="AG26" i="79"/>
  <c r="CL45" i="100" s="1"/>
  <c r="AF23" i="79"/>
  <c r="CM42" i="100"/>
  <c r="CK42" i="100"/>
  <c r="G37" i="100"/>
  <c r="M37" i="100"/>
  <c r="AO23" i="79"/>
  <c r="BG42" i="100"/>
  <c r="AI23" i="79"/>
  <c r="J37" i="100" s="1"/>
  <c r="DX25" i="100"/>
  <c r="DW25" i="100"/>
  <c r="DV25" i="100"/>
  <c r="DU25" i="100"/>
  <c r="AE24" i="79"/>
  <c r="AB24" i="79"/>
  <c r="K38" i="100"/>
  <c r="AM24" i="79"/>
  <c r="BN24" i="79"/>
  <c r="BE43" i="100"/>
  <c r="ED22" i="100"/>
  <c r="EE22" i="100"/>
  <c r="DR22" i="100"/>
  <c r="EF22" i="100"/>
  <c r="EB22" i="100"/>
  <c r="DS22" i="100"/>
  <c r="EA22" i="100"/>
  <c r="DZ22" i="100"/>
  <c r="DT22" i="100"/>
  <c r="DY22" i="100"/>
  <c r="DQ22" i="100"/>
  <c r="EC22" i="100"/>
  <c r="AD24" i="79"/>
  <c r="AC27" i="79"/>
  <c r="AH24" i="79"/>
  <c r="AG27" i="79"/>
  <c r="AF24" i="79"/>
  <c r="AO24" i="79"/>
  <c r="M38" i="100"/>
  <c r="H41" i="100"/>
  <c r="CL46" i="100"/>
  <c r="CM43" i="100"/>
  <c r="I38" i="100"/>
  <c r="BF46" i="100"/>
  <c r="AN27" i="79"/>
  <c r="L41" i="100"/>
  <c r="AI24" i="79"/>
  <c r="CN43" i="100" s="1"/>
  <c r="EB23" i="100"/>
  <c r="EC23" i="100"/>
  <c r="EF23" i="100"/>
  <c r="DS23" i="100"/>
  <c r="EA23" i="100"/>
  <c r="DQ23" i="100"/>
  <c r="DZ23" i="100"/>
  <c r="DY23" i="100"/>
  <c r="DV26" i="100"/>
  <c r="DX26" i="100"/>
  <c r="DW26" i="100"/>
  <c r="DU26" i="100"/>
  <c r="DR23" i="100"/>
  <c r="EE23" i="100"/>
  <c r="DT23" i="100"/>
  <c r="ED23" i="100"/>
  <c r="AC28" i="79"/>
  <c r="AD25" i="79"/>
  <c r="AG28" i="79"/>
  <c r="AB25" i="79"/>
  <c r="AE25" i="79"/>
  <c r="BQ25" i="79" s="1"/>
  <c r="K39" i="100"/>
  <c r="L42" i="100"/>
  <c r="AN28" i="79"/>
  <c r="CL47" i="100"/>
  <c r="H42" i="100"/>
  <c r="AF25" i="79"/>
  <c r="AH25" i="79"/>
  <c r="G39" i="100"/>
  <c r="DU27" i="100"/>
  <c r="DW27" i="100"/>
  <c r="DX27" i="100"/>
  <c r="DV27" i="100"/>
  <c r="AI25" i="79"/>
  <c r="CN44" i="100"/>
  <c r="J39" i="100"/>
  <c r="EB24" i="100"/>
  <c r="DS24" i="100"/>
  <c r="EF24" i="100"/>
  <c r="DR24" i="100"/>
  <c r="EC24" i="100"/>
  <c r="DQ24" i="100"/>
  <c r="ED24" i="100"/>
  <c r="DZ24" i="100"/>
  <c r="EA24" i="100"/>
  <c r="EE24" i="100"/>
  <c r="DT24" i="100"/>
  <c r="DY24" i="100"/>
  <c r="AC29" i="79"/>
  <c r="AG29" i="79"/>
  <c r="AE26" i="79"/>
  <c r="BQ26" i="79" s="1"/>
  <c r="AP26" i="79"/>
  <c r="N40" i="100"/>
  <c r="BH45" i="100"/>
  <c r="L43" i="100"/>
  <c r="AN29" i="79"/>
  <c r="AB26" i="79"/>
  <c r="AD26" i="79"/>
  <c r="AH26" i="79"/>
  <c r="AF26" i="79"/>
  <c r="AO26" i="79"/>
  <c r="M40" i="100"/>
  <c r="I40" i="100"/>
  <c r="CM45" i="100"/>
  <c r="K40" i="100"/>
  <c r="AM26" i="79"/>
  <c r="BN26" i="79"/>
  <c r="DU28" i="100"/>
  <c r="DX28" i="100"/>
  <c r="DV28" i="100"/>
  <c r="DW28" i="100"/>
  <c r="AI26" i="79"/>
  <c r="J40" i="100"/>
  <c r="CN45" i="100"/>
  <c r="EF25" i="100"/>
  <c r="EC25" i="100"/>
  <c r="ED25" i="100"/>
  <c r="EE25" i="100"/>
  <c r="DY25" i="100"/>
  <c r="EA25" i="100"/>
  <c r="EB25" i="100"/>
  <c r="DT25" i="100"/>
  <c r="DZ25" i="100"/>
  <c r="DQ25" i="100"/>
  <c r="DR25" i="100"/>
  <c r="DS25" i="100"/>
  <c r="AC30" i="79"/>
  <c r="AG30" i="79"/>
  <c r="AE27" i="79"/>
  <c r="AP27" i="79" s="1"/>
  <c r="BH46" i="100"/>
  <c r="N41" i="100"/>
  <c r="AN30" i="79"/>
  <c r="L44" i="100"/>
  <c r="BO30" i="79"/>
  <c r="AD27" i="79"/>
  <c r="AB27" i="79"/>
  <c r="AF27" i="79"/>
  <c r="AH27" i="79"/>
  <c r="AM27" i="79"/>
  <c r="K41" i="100"/>
  <c r="BG46" i="100"/>
  <c r="M41" i="100"/>
  <c r="AO27" i="79"/>
  <c r="G41" i="100"/>
  <c r="DV29" i="100"/>
  <c r="DW29" i="100"/>
  <c r="DX29" i="100"/>
  <c r="DU29" i="100"/>
  <c r="AI27" i="79"/>
  <c r="CN46" i="100"/>
  <c r="J41" i="100"/>
  <c r="AC31" i="79"/>
  <c r="AN31" i="79" s="1"/>
  <c r="EC26" i="100"/>
  <c r="EB26" i="100"/>
  <c r="ED26" i="100"/>
  <c r="EA26" i="100"/>
  <c r="DY26" i="100"/>
  <c r="DZ26" i="100"/>
  <c r="EE26" i="100"/>
  <c r="EF26" i="100"/>
  <c r="DR26" i="100"/>
  <c r="DS26" i="100"/>
  <c r="DT26" i="100"/>
  <c r="DQ26" i="100"/>
  <c r="AG31" i="79"/>
  <c r="AE28" i="79"/>
  <c r="CL50" i="100"/>
  <c r="H45" i="100"/>
  <c r="BQ28" i="79"/>
  <c r="AD28" i="79"/>
  <c r="AB28" i="79"/>
  <c r="DX30" i="100"/>
  <c r="AF28" i="79"/>
  <c r="AH28" i="79"/>
  <c r="AO28" i="79"/>
  <c r="BP28" i="79"/>
  <c r="M42" i="100"/>
  <c r="CM47" i="100"/>
  <c r="I42" i="100"/>
  <c r="CK47" i="100"/>
  <c r="G42" i="100"/>
  <c r="AM28" i="79"/>
  <c r="DW30" i="100"/>
  <c r="DU30" i="100"/>
  <c r="DV30" i="100"/>
  <c r="AI28" i="79"/>
  <c r="CN47" i="100"/>
  <c r="J42" i="100"/>
  <c r="EF27" i="100"/>
  <c r="ED27" i="100"/>
  <c r="EE27" i="100"/>
  <c r="DY27" i="100"/>
  <c r="EA27" i="100"/>
  <c r="EB27" i="100"/>
  <c r="EC27" i="100"/>
  <c r="DT27" i="100"/>
  <c r="DR27" i="100"/>
  <c r="DQ27" i="100"/>
  <c r="DZ27" i="100"/>
  <c r="DS27" i="100"/>
  <c r="AC32" i="79"/>
  <c r="AG32" i="79"/>
  <c r="AN32" i="79"/>
  <c r="BF51" i="100"/>
  <c r="L46" i="100"/>
  <c r="CL51" i="100"/>
  <c r="H46" i="100"/>
  <c r="AB29" i="79"/>
  <c r="AD29" i="79"/>
  <c r="M43" i="100" s="1"/>
  <c r="AE29" i="79"/>
  <c r="AP29" i="79"/>
  <c r="N43" i="100"/>
  <c r="BP29" i="79"/>
  <c r="DX31" i="100"/>
  <c r="DU31" i="100"/>
  <c r="DV31" i="100"/>
  <c r="DW31" i="100"/>
  <c r="AH29" i="79"/>
  <c r="AF29" i="79"/>
  <c r="CM48" i="100"/>
  <c r="I43" i="100"/>
  <c r="G43" i="100"/>
  <c r="CK48" i="100"/>
  <c r="AC33" i="79"/>
  <c r="AI29" i="79"/>
  <c r="AG33" i="79"/>
  <c r="H47" i="100"/>
  <c r="CL52" i="100"/>
  <c r="L47" i="100"/>
  <c r="AN33" i="79"/>
  <c r="BF52" i="100"/>
  <c r="EC28" i="100"/>
  <c r="DQ28" i="100"/>
  <c r="DZ28" i="100"/>
  <c r="DT28" i="100"/>
  <c r="DY28" i="100"/>
  <c r="EF28" i="100"/>
  <c r="DS28" i="100"/>
  <c r="EE28" i="100"/>
  <c r="DR28" i="100"/>
  <c r="EB28" i="100"/>
  <c r="ED28" i="100"/>
  <c r="EA28" i="100"/>
  <c r="DU32" i="100"/>
  <c r="DX32" i="100"/>
  <c r="DV32" i="100"/>
  <c r="DW32" i="100"/>
  <c r="AC34" i="79"/>
  <c r="AD30" i="79"/>
  <c r="AE30" i="79"/>
  <c r="AB30" i="79"/>
  <c r="AN34" i="79"/>
  <c r="L48" i="100"/>
  <c r="AP30" i="79"/>
  <c r="N44" i="100"/>
  <c r="BH49" i="100"/>
  <c r="BP30" i="79"/>
  <c r="BG49" i="100"/>
  <c r="AM30" i="79"/>
  <c r="K44" i="100"/>
  <c r="AF30" i="79"/>
  <c r="AG34" i="79"/>
  <c r="AH30" i="79"/>
  <c r="CM49" i="100" s="1"/>
  <c r="I44" i="100"/>
  <c r="CL53" i="100"/>
  <c r="H48" i="100"/>
  <c r="G44" i="100"/>
  <c r="CK49" i="100"/>
  <c r="AI30" i="79"/>
  <c r="J44" i="100" s="1"/>
  <c r="DZ29" i="100"/>
  <c r="DV33" i="100"/>
  <c r="DW33" i="100"/>
  <c r="DR29" i="100"/>
  <c r="EE29" i="100"/>
  <c r="DQ29" i="100"/>
  <c r="EC29" i="100"/>
  <c r="DX33" i="100"/>
  <c r="DU33" i="100"/>
  <c r="ED29" i="100"/>
  <c r="EA29" i="100"/>
  <c r="EB29" i="100"/>
  <c r="DY29" i="100"/>
  <c r="DT29" i="100"/>
  <c r="EF29" i="100"/>
  <c r="DS29" i="100"/>
  <c r="AC35" i="79"/>
  <c r="AB31" i="79"/>
  <c r="AG35" i="79"/>
  <c r="AD31" i="79"/>
  <c r="AH31" i="79"/>
  <c r="AE31" i="79"/>
  <c r="K45" i="100"/>
  <c r="BN31" i="79"/>
  <c r="AM31" i="79"/>
  <c r="M45" i="100"/>
  <c r="BG50" i="100"/>
  <c r="BP31" i="79"/>
  <c r="AO31" i="79"/>
  <c r="CL54" i="100"/>
  <c r="L49" i="100"/>
  <c r="AN35" i="79"/>
  <c r="AP31" i="79"/>
  <c r="N45" i="100"/>
  <c r="BH50" i="100"/>
  <c r="AI31" i="79"/>
  <c r="AF31" i="79"/>
  <c r="CN50" i="100"/>
  <c r="J45" i="100"/>
  <c r="DX34" i="100"/>
  <c r="EF30" i="100"/>
  <c r="AC36" i="79"/>
  <c r="DU34" i="100"/>
  <c r="EE30" i="100"/>
  <c r="ED30" i="100"/>
  <c r="EC30" i="100"/>
  <c r="DQ30" i="100"/>
  <c r="DZ30" i="100"/>
  <c r="DV34" i="100"/>
  <c r="DT30" i="100"/>
  <c r="DY30" i="100"/>
  <c r="DS30" i="100"/>
  <c r="EA30" i="100"/>
  <c r="DR30" i="100"/>
  <c r="EB30" i="100"/>
  <c r="DW34" i="100"/>
  <c r="AG36" i="79"/>
  <c r="AD32" i="79"/>
  <c r="AB32" i="79"/>
  <c r="H50" i="100"/>
  <c r="CL55" i="100"/>
  <c r="K46" i="100"/>
  <c r="AM32" i="79"/>
  <c r="AN36" i="79"/>
  <c r="BF55" i="100"/>
  <c r="L50" i="100"/>
  <c r="BO36" i="79"/>
  <c r="AF32" i="79"/>
  <c r="AE32" i="79"/>
  <c r="G46" i="100"/>
  <c r="CK51" i="100"/>
  <c r="AP32" i="79"/>
  <c r="BQ32" i="79"/>
  <c r="N46" i="100"/>
  <c r="DW35" i="100"/>
  <c r="DX35" i="100"/>
  <c r="DU35" i="100"/>
  <c r="DV35" i="100"/>
  <c r="AH32" i="79"/>
  <c r="CM51" i="100"/>
  <c r="I46" i="100"/>
  <c r="AC37" i="79"/>
  <c r="AI32" i="79"/>
  <c r="AG37" i="79"/>
  <c r="AN37" i="79"/>
  <c r="L51" i="100"/>
  <c r="CL56" i="100"/>
  <c r="H51" i="100"/>
  <c r="CN51" i="100"/>
  <c r="J46" i="100"/>
  <c r="EF31" i="100"/>
  <c r="DT31" i="100"/>
  <c r="EC31" i="100"/>
  <c r="DY31" i="100"/>
  <c r="EA31" i="100"/>
  <c r="ED31" i="100"/>
  <c r="EE31" i="100"/>
  <c r="DZ31" i="100"/>
  <c r="DR31" i="100"/>
  <c r="DQ31" i="100"/>
  <c r="EB31" i="100"/>
  <c r="DS31" i="100"/>
  <c r="DX36" i="100"/>
  <c r="DW36" i="100"/>
  <c r="DV36" i="100"/>
  <c r="DU36" i="100"/>
  <c r="AH33" i="79"/>
  <c r="AE33" i="79"/>
  <c r="AP33" i="79" s="1"/>
  <c r="AB33" i="79"/>
  <c r="AD33" i="79"/>
  <c r="K47" i="100"/>
  <c r="AM33" i="79"/>
  <c r="CM52" i="100"/>
  <c r="BG52" i="100"/>
  <c r="M47" i="100"/>
  <c r="AO33" i="79"/>
  <c r="BP33" i="79"/>
  <c r="AI33" i="79"/>
  <c r="AC38" i="79"/>
  <c r="AG38" i="79"/>
  <c r="AF33" i="79"/>
  <c r="CL57" i="100"/>
  <c r="H52" i="100"/>
  <c r="L52" i="100"/>
  <c r="AN38" i="79"/>
  <c r="CN52" i="100"/>
  <c r="J47" i="100"/>
  <c r="G47" i="100"/>
  <c r="CK52" i="100"/>
  <c r="DW37" i="100"/>
  <c r="DV37" i="100"/>
  <c r="DS32" i="100"/>
  <c r="EE32" i="100"/>
  <c r="ED32" i="100"/>
  <c r="DR32" i="100"/>
  <c r="DY32" i="100"/>
  <c r="DU37" i="100"/>
  <c r="EB32" i="100"/>
  <c r="DX37" i="100"/>
  <c r="EA32" i="100"/>
  <c r="EF32" i="100"/>
  <c r="EC32" i="100"/>
  <c r="DQ32" i="100"/>
  <c r="DZ32" i="100"/>
  <c r="DT32" i="100"/>
  <c r="AC39" i="79"/>
  <c r="AG39" i="79"/>
  <c r="CL58" i="100" s="1"/>
  <c r="AD34" i="79"/>
  <c r="AH34" i="79"/>
  <c r="AO34" i="79"/>
  <c r="M48" i="100"/>
  <c r="BG53" i="100"/>
  <c r="CM53" i="100"/>
  <c r="I48" i="100"/>
  <c r="AI34" i="79"/>
  <c r="CN53" i="100" s="1"/>
  <c r="AF34" i="79"/>
  <c r="AE34" i="79"/>
  <c r="AB34" i="79"/>
  <c r="G48" i="100"/>
  <c r="CK53" i="100"/>
  <c r="K48" i="100"/>
  <c r="AM34" i="79"/>
  <c r="N48" i="100"/>
  <c r="AP34" i="79"/>
  <c r="BH53" i="100"/>
  <c r="DV38" i="100"/>
  <c r="DU38" i="100"/>
  <c r="DW38" i="100"/>
  <c r="DX38" i="100"/>
  <c r="AC40" i="79"/>
  <c r="AG40" i="79"/>
  <c r="CL59" i="100" s="1"/>
  <c r="H54" i="100"/>
  <c r="L54" i="100"/>
  <c r="AN40" i="79"/>
  <c r="DY33" i="100"/>
  <c r="DQ33" i="100"/>
  <c r="EA33" i="100"/>
  <c r="EB33" i="100"/>
  <c r="DR33" i="100"/>
  <c r="DS33" i="100"/>
  <c r="EF33" i="100"/>
  <c r="DT33" i="100"/>
  <c r="EC33" i="100"/>
  <c r="DZ33" i="100"/>
  <c r="ED33" i="100"/>
  <c r="EE33" i="100"/>
  <c r="DW39" i="100"/>
  <c r="DX39" i="100"/>
  <c r="DV39" i="100"/>
  <c r="DU39" i="100"/>
  <c r="AB35" i="79"/>
  <c r="AE35" i="79"/>
  <c r="AH35" i="79"/>
  <c r="AD35" i="79"/>
  <c r="AO35" i="79"/>
  <c r="BQ35" i="79"/>
  <c r="N49" i="100"/>
  <c r="AI35" i="79"/>
  <c r="AC41" i="79"/>
  <c r="AF35" i="79"/>
  <c r="G49" i="100" s="1"/>
  <c r="AG41" i="79"/>
  <c r="H55" i="100"/>
  <c r="CL60" i="100"/>
  <c r="DZ34" i="100"/>
  <c r="DY34" i="100"/>
  <c r="EE34" i="100"/>
  <c r="DV40" i="100"/>
  <c r="EF34" i="100"/>
  <c r="ED34" i="100"/>
  <c r="DW40" i="100"/>
  <c r="DS34" i="100"/>
  <c r="EA34" i="100"/>
  <c r="DR34" i="100"/>
  <c r="EB34" i="100"/>
  <c r="EC34" i="100"/>
  <c r="DX40" i="100"/>
  <c r="DQ34" i="100"/>
  <c r="DU40" i="100"/>
  <c r="DT34" i="100"/>
  <c r="AC42" i="79"/>
  <c r="AG42" i="79"/>
  <c r="AD36" i="79"/>
  <c r="AH36" i="79"/>
  <c r="AE36" i="79"/>
  <c r="BH55" i="100" s="1"/>
  <c r="AB36" i="79"/>
  <c r="BF61" i="100"/>
  <c r="AM36" i="79"/>
  <c r="K50" i="100"/>
  <c r="AI36" i="79"/>
  <c r="AF36" i="79"/>
  <c r="CK55" i="100"/>
  <c r="G50" i="100"/>
  <c r="CN55" i="100"/>
  <c r="J50" i="100"/>
  <c r="DW41" i="100"/>
  <c r="DX41" i="100"/>
  <c r="DU41" i="100"/>
  <c r="DV41" i="100"/>
  <c r="DZ35" i="100"/>
  <c r="EA35" i="100"/>
  <c r="DR35" i="100"/>
  <c r="EC35" i="100"/>
  <c r="DY35" i="100"/>
  <c r="EE35" i="100"/>
  <c r="DT35" i="100"/>
  <c r="ED35" i="100"/>
  <c r="EF35" i="100"/>
  <c r="DS35" i="100"/>
  <c r="EB35" i="100"/>
  <c r="DQ35" i="100"/>
  <c r="AC43" i="79"/>
  <c r="AG43" i="79"/>
  <c r="CL62" i="100"/>
  <c r="H57" i="100"/>
  <c r="L57" i="100"/>
  <c r="AD37" i="79"/>
  <c r="AE37" i="79"/>
  <c r="AB37" i="79"/>
  <c r="K51" i="100"/>
  <c r="AM37" i="79"/>
  <c r="N51" i="100"/>
  <c r="AP37" i="79"/>
  <c r="BH56" i="100"/>
  <c r="BP37" i="79"/>
  <c r="BG56" i="100"/>
  <c r="AF37" i="79"/>
  <c r="AH37" i="79"/>
  <c r="AC44" i="79"/>
  <c r="AN44" i="79"/>
  <c r="L58" i="100"/>
  <c r="G51" i="100"/>
  <c r="CK56" i="100"/>
  <c r="I51" i="100"/>
  <c r="CM56" i="100"/>
  <c r="AG44" i="79"/>
  <c r="DX42" i="100"/>
  <c r="DU42" i="100"/>
  <c r="DV42" i="100"/>
  <c r="DW42" i="100"/>
  <c r="AI37" i="79"/>
  <c r="J51" i="100"/>
  <c r="CN56" i="100"/>
  <c r="DT36" i="100"/>
  <c r="DZ36" i="100"/>
  <c r="DS36" i="100"/>
  <c r="DY36" i="100"/>
  <c r="EF36" i="100"/>
  <c r="DR36" i="100"/>
  <c r="EE36" i="100"/>
  <c r="EB36" i="100"/>
  <c r="ED36" i="100"/>
  <c r="EA36" i="100"/>
  <c r="EC36" i="100"/>
  <c r="DQ36" i="100"/>
  <c r="DW43" i="100"/>
  <c r="DV43" i="100"/>
  <c r="DU43" i="100"/>
  <c r="DX43" i="100"/>
  <c r="AD38" i="79"/>
  <c r="AO38" i="79" s="1"/>
  <c r="AH38" i="79"/>
  <c r="AB38" i="79"/>
  <c r="AE38" i="79"/>
  <c r="BH57" i="100"/>
  <c r="N52" i="100"/>
  <c r="M52" i="100"/>
  <c r="AI38" i="79"/>
  <c r="AF38" i="79"/>
  <c r="AC45" i="79"/>
  <c r="AG45" i="79"/>
  <c r="H59" i="100" s="1"/>
  <c r="EC37" i="100"/>
  <c r="DW44" i="100"/>
  <c r="EA37" i="100"/>
  <c r="DY37" i="100"/>
  <c r="DU44" i="100"/>
  <c r="DT37" i="100"/>
  <c r="EF37" i="100"/>
  <c r="DS37" i="100"/>
  <c r="DZ37" i="100"/>
  <c r="DX44" i="100"/>
  <c r="DV44" i="100"/>
  <c r="DR37" i="100"/>
  <c r="EE37" i="100"/>
  <c r="EB37" i="100"/>
  <c r="ED37" i="100"/>
  <c r="DQ37" i="100"/>
  <c r="AC46" i="79"/>
  <c r="AE39" i="79"/>
  <c r="AP39" i="79"/>
  <c r="BQ39" i="79"/>
  <c r="AD39" i="79"/>
  <c r="AG46" i="79"/>
  <c r="AB39" i="79"/>
  <c r="AF39" i="79"/>
  <c r="AO39" i="79"/>
  <c r="BG58" i="100"/>
  <c r="M53" i="100"/>
  <c r="BP39" i="79"/>
  <c r="AH39" i="79"/>
  <c r="I53" i="100"/>
  <c r="CM58" i="100"/>
  <c r="DU45" i="100"/>
  <c r="DW45" i="100"/>
  <c r="DX45" i="100"/>
  <c r="DV45" i="100"/>
  <c r="AI39" i="79"/>
  <c r="AG47" i="79"/>
  <c r="CN58" i="100"/>
  <c r="J53" i="100"/>
  <c r="CL66" i="100"/>
  <c r="H61" i="100"/>
  <c r="EF38" i="100"/>
  <c r="AC47" i="79"/>
  <c r="DR38" i="100"/>
  <c r="EE38" i="100"/>
  <c r="ED38" i="100"/>
  <c r="EC38" i="100"/>
  <c r="DY38" i="100"/>
  <c r="DZ38" i="100"/>
  <c r="DQ38" i="100"/>
  <c r="EA38" i="100"/>
  <c r="DT38" i="100"/>
  <c r="EB38" i="100"/>
  <c r="DS38" i="100"/>
  <c r="AE40" i="79"/>
  <c r="N54" i="100"/>
  <c r="AP40" i="79"/>
  <c r="BF66" i="100"/>
  <c r="L61" i="100"/>
  <c r="AN47" i="79"/>
  <c r="AB40" i="79"/>
  <c r="K54" i="100" s="1"/>
  <c r="AD40" i="79"/>
  <c r="AF40" i="79"/>
  <c r="AH40" i="79"/>
  <c r="AO40" i="79"/>
  <c r="M54" i="100"/>
  <c r="BG59" i="100"/>
  <c r="CK59" i="100"/>
  <c r="G54" i="100"/>
  <c r="I54" i="100"/>
  <c r="CM59" i="100"/>
  <c r="AI40" i="79"/>
  <c r="CN59" i="100" s="1"/>
  <c r="AG48" i="79"/>
  <c r="H62" i="100"/>
  <c r="CL67" i="100"/>
  <c r="DU46" i="100"/>
  <c r="DW46" i="100"/>
  <c r="AC48" i="79"/>
  <c r="DV46" i="100"/>
  <c r="EF39" i="100"/>
  <c r="EC39" i="100"/>
  <c r="DY39" i="100"/>
  <c r="ED39" i="100"/>
  <c r="EE39" i="100"/>
  <c r="DZ39" i="100"/>
  <c r="EA39" i="100"/>
  <c r="EB39" i="100"/>
  <c r="DT39" i="100"/>
  <c r="DQ39" i="100"/>
  <c r="DR39" i="100"/>
  <c r="DS39" i="100"/>
  <c r="DX46" i="100"/>
  <c r="AN48" i="79"/>
  <c r="AH41" i="79"/>
  <c r="CM60" i="100" s="1"/>
  <c r="AE41" i="79"/>
  <c r="AB41" i="79"/>
  <c r="AD41" i="79"/>
  <c r="AM41" i="79"/>
  <c r="AI41" i="79"/>
  <c r="AC49" i="79"/>
  <c r="AF41" i="79"/>
  <c r="AG49" i="79"/>
  <c r="H63" i="100" s="1"/>
  <c r="DU47" i="100"/>
  <c r="DX47" i="100"/>
  <c r="G55" i="100"/>
  <c r="DW47" i="100"/>
  <c r="DV47" i="100"/>
  <c r="EE40" i="100"/>
  <c r="DY40" i="100"/>
  <c r="DV48" i="100"/>
  <c r="DR40" i="100"/>
  <c r="EB40" i="100"/>
  <c r="DT40" i="100"/>
  <c r="EF40" i="100"/>
  <c r="DU48" i="100"/>
  <c r="EC40" i="100"/>
  <c r="DX48" i="100"/>
  <c r="DZ40" i="100"/>
  <c r="DQ40" i="100"/>
  <c r="EA40" i="100"/>
  <c r="DW48" i="100"/>
  <c r="ED40" i="100"/>
  <c r="DS40" i="100"/>
  <c r="AE42" i="79"/>
  <c r="BQ42" i="79"/>
  <c r="AB42" i="79"/>
  <c r="AH42" i="79"/>
  <c r="AD42" i="79"/>
  <c r="AF42" i="79"/>
  <c r="AC50" i="79"/>
  <c r="AG50" i="79"/>
  <c r="BE61" i="100"/>
  <c r="K56" i="100"/>
  <c r="AM42" i="79"/>
  <c r="BN42" i="79"/>
  <c r="H64" i="100"/>
  <c r="CL69" i="100"/>
  <c r="M56" i="100"/>
  <c r="AO42" i="79"/>
  <c r="I56" i="100"/>
  <c r="CM61" i="100"/>
  <c r="AI42" i="79"/>
  <c r="CN61" i="100"/>
  <c r="J56" i="100"/>
  <c r="DW49" i="100"/>
  <c r="DX49" i="100"/>
  <c r="DV49" i="100"/>
  <c r="EC41" i="100"/>
  <c r="ED41" i="100"/>
  <c r="EE41" i="100"/>
  <c r="DY41" i="100"/>
  <c r="EF41" i="100"/>
  <c r="EA41" i="100"/>
  <c r="EB41" i="100"/>
  <c r="DZ41" i="100"/>
  <c r="DT41" i="100"/>
  <c r="DR41" i="100"/>
  <c r="DQ41" i="100"/>
  <c r="DS41" i="100"/>
  <c r="DU49" i="100"/>
  <c r="AC51" i="79"/>
  <c r="L65" i="100"/>
  <c r="AN51" i="79"/>
  <c r="AG51" i="79"/>
  <c r="AF43" i="79"/>
  <c r="AD43" i="79"/>
  <c r="AE43" i="79"/>
  <c r="AH43" i="79"/>
  <c r="AB43" i="79"/>
  <c r="BE62" i="100" s="1"/>
  <c r="G57" i="100"/>
  <c r="CK62" i="100"/>
  <c r="CL70" i="100"/>
  <c r="H65" i="100"/>
  <c r="N57" i="100"/>
  <c r="M57" i="100"/>
  <c r="BG62" i="100"/>
  <c r="AO43" i="79"/>
  <c r="AI43" i="79"/>
  <c r="CN62" i="100"/>
  <c r="J57" i="100"/>
  <c r="DX50" i="100"/>
  <c r="DV50" i="100"/>
  <c r="DU50" i="100"/>
  <c r="DW50" i="100"/>
  <c r="EC42" i="100"/>
  <c r="EB42" i="100"/>
  <c r="DY42" i="100"/>
  <c r="DQ42" i="100"/>
  <c r="ED42" i="100"/>
  <c r="DT42" i="100"/>
  <c r="EF42" i="100"/>
  <c r="DS42" i="100"/>
  <c r="EE42" i="100"/>
  <c r="DR42" i="100"/>
  <c r="EA42" i="100"/>
  <c r="DZ42" i="100"/>
  <c r="AC52" i="79"/>
  <c r="AG52" i="79"/>
  <c r="CL71" i="100"/>
  <c r="H66" i="100"/>
  <c r="L66" i="100"/>
  <c r="AN52" i="79"/>
  <c r="AD44" i="79"/>
  <c r="AE44" i="79"/>
  <c r="AB44" i="79"/>
  <c r="AM44" i="79"/>
  <c r="M58" i="100"/>
  <c r="AO44" i="79"/>
  <c r="BG63" i="100"/>
  <c r="DX51" i="100"/>
  <c r="AF44" i="79"/>
  <c r="AH44" i="79"/>
  <c r="I58" i="100"/>
  <c r="AC53" i="79"/>
  <c r="DW51" i="100"/>
  <c r="DV51" i="100"/>
  <c r="DU51" i="100"/>
  <c r="AI44" i="79"/>
  <c r="AG53" i="79"/>
  <c r="CL72" i="100" s="1"/>
  <c r="H67" i="100"/>
  <c r="J58" i="100"/>
  <c r="CN63" i="100"/>
  <c r="BF72" i="100"/>
  <c r="AN53" i="79"/>
  <c r="L67" i="100"/>
  <c r="DZ43" i="100"/>
  <c r="EF43" i="100"/>
  <c r="DR43" i="100"/>
  <c r="DT43" i="100"/>
  <c r="DY43" i="100"/>
  <c r="EA43" i="100"/>
  <c r="EB43" i="100"/>
  <c r="DS43" i="100"/>
  <c r="EE43" i="100"/>
  <c r="EC43" i="100"/>
  <c r="DQ43" i="100"/>
  <c r="ED43" i="100"/>
  <c r="AE45" i="79"/>
  <c r="BH64" i="100"/>
  <c r="BQ45" i="79"/>
  <c r="AH45" i="79"/>
  <c r="AB45" i="79"/>
  <c r="K59" i="100" s="1"/>
  <c r="AD45" i="79"/>
  <c r="AM45" i="79"/>
  <c r="AO45" i="79"/>
  <c r="M59" i="100"/>
  <c r="BG64" i="100"/>
  <c r="I59" i="100"/>
  <c r="CM64" i="100"/>
  <c r="DV52" i="100"/>
  <c r="DW52" i="100"/>
  <c r="DX52" i="100"/>
  <c r="DU52" i="100"/>
  <c r="AI45" i="79"/>
  <c r="AC54" i="79"/>
  <c r="AF45" i="79"/>
  <c r="AG54" i="79"/>
  <c r="CN64" i="100"/>
  <c r="J59" i="100"/>
  <c r="CK64" i="100"/>
  <c r="G59" i="100"/>
  <c r="H68" i="100"/>
  <c r="CL73" i="100"/>
  <c r="BF73" i="100"/>
  <c r="AN54" i="79"/>
  <c r="L68" i="100"/>
  <c r="DZ44" i="100"/>
  <c r="DU53" i="100"/>
  <c r="DS44" i="100"/>
  <c r="EE44" i="100"/>
  <c r="DY44" i="100"/>
  <c r="DW53" i="100"/>
  <c r="DR44" i="100"/>
  <c r="ED44" i="100"/>
  <c r="DV53" i="100"/>
  <c r="EB44" i="100"/>
  <c r="EC44" i="100"/>
  <c r="DQ44" i="100"/>
  <c r="EF44" i="100"/>
  <c r="EA44" i="100"/>
  <c r="DX53" i="100"/>
  <c r="DT44" i="100"/>
  <c r="AC55" i="79"/>
  <c r="AG55" i="79"/>
  <c r="AH46" i="79"/>
  <c r="AB46" i="79"/>
  <c r="AE46" i="79"/>
  <c r="AD46" i="79"/>
  <c r="AN55" i="79"/>
  <c r="L69" i="100"/>
  <c r="BO55" i="79"/>
  <c r="BF74" i="100"/>
  <c r="CL74" i="100"/>
  <c r="H69" i="100"/>
  <c r="K60" i="100"/>
  <c r="BN46" i="79"/>
  <c r="I60" i="100"/>
  <c r="AP46" i="79"/>
  <c r="N60" i="100"/>
  <c r="BH65" i="100"/>
  <c r="AI46" i="79"/>
  <c r="AF46" i="79"/>
  <c r="G60" i="100"/>
  <c r="CK65" i="100"/>
  <c r="DW54" i="100"/>
  <c r="DV54" i="100"/>
  <c r="DX54" i="100"/>
  <c r="DU54" i="100"/>
  <c r="EA45" i="100"/>
  <c r="DY45" i="100"/>
  <c r="EF45" i="100"/>
  <c r="DT45" i="100"/>
  <c r="EE45" i="100"/>
  <c r="EB45" i="100"/>
  <c r="ED45" i="100"/>
  <c r="DS45" i="100"/>
  <c r="DZ45" i="100"/>
  <c r="DQ45" i="100"/>
  <c r="EC45" i="100"/>
  <c r="DR45" i="100"/>
  <c r="AC56" i="79"/>
  <c r="AG56" i="79"/>
  <c r="H70" i="100" s="1"/>
  <c r="L70" i="100"/>
  <c r="AN56" i="79"/>
  <c r="AH47" i="79"/>
  <c r="CM66" i="100" s="1"/>
  <c r="AE47" i="79"/>
  <c r="AB47" i="79"/>
  <c r="AD47" i="79"/>
  <c r="N61" i="100"/>
  <c r="BQ47" i="79"/>
  <c r="BE66" i="100"/>
  <c r="DW55" i="100"/>
  <c r="DV55" i="100"/>
  <c r="DU55" i="100"/>
  <c r="DX55" i="100"/>
  <c r="AI47" i="79"/>
  <c r="AF47" i="79"/>
  <c r="CN66" i="100"/>
  <c r="J61" i="100"/>
  <c r="G61" i="100"/>
  <c r="CK66" i="100"/>
  <c r="AC57" i="79"/>
  <c r="AG57" i="79"/>
  <c r="CL76" i="100"/>
  <c r="H71" i="100"/>
  <c r="BF76" i="100"/>
  <c r="L71" i="100"/>
  <c r="AN57" i="79"/>
  <c r="BO57" i="79"/>
  <c r="EB46" i="100"/>
  <c r="EC46" i="100"/>
  <c r="DQ46" i="100"/>
  <c r="DZ46" i="100"/>
  <c r="EF46" i="100"/>
  <c r="DT46" i="100"/>
  <c r="EA46" i="100"/>
  <c r="DY46" i="100"/>
  <c r="EE46" i="100"/>
  <c r="DS46" i="100"/>
  <c r="ED46" i="100"/>
  <c r="DR46" i="100"/>
  <c r="AE48" i="79"/>
  <c r="AP48" i="79" s="1"/>
  <c r="AD48" i="79"/>
  <c r="AH48" i="79"/>
  <c r="AB48" i="79"/>
  <c r="BE67" i="100"/>
  <c r="K62" i="100"/>
  <c r="DU56" i="100"/>
  <c r="DW56" i="100"/>
  <c r="DX56" i="100"/>
  <c r="DV56" i="100"/>
  <c r="AI48" i="79"/>
  <c r="AC58" i="79"/>
  <c r="AF48" i="79"/>
  <c r="AG58" i="79"/>
  <c r="J62" i="100"/>
  <c r="CN67" i="100"/>
  <c r="G62" i="100"/>
  <c r="CK67" i="100"/>
  <c r="CL77" i="100"/>
  <c r="H72" i="100"/>
  <c r="L72" i="100"/>
  <c r="AN58" i="79"/>
  <c r="BF77" i="100"/>
  <c r="BO58" i="79"/>
  <c r="DS47" i="100"/>
  <c r="DU57" i="100"/>
  <c r="DQ47" i="100"/>
  <c r="EC47" i="100"/>
  <c r="EB47" i="100"/>
  <c r="DV57" i="100"/>
  <c r="EA47" i="100"/>
  <c r="DW57" i="100"/>
  <c r="DZ47" i="100"/>
  <c r="DT47" i="100"/>
  <c r="DY47" i="100"/>
  <c r="EF47" i="100"/>
  <c r="DX57" i="100"/>
  <c r="ED47" i="100"/>
  <c r="EE47" i="100"/>
  <c r="DR47" i="100"/>
  <c r="AC59" i="79"/>
  <c r="AG59" i="79"/>
  <c r="H73" i="100" s="1"/>
  <c r="AD49" i="79"/>
  <c r="AH49" i="79"/>
  <c r="AE49" i="79"/>
  <c r="AB49" i="79"/>
  <c r="BN49" i="79" s="1"/>
  <c r="N63" i="100"/>
  <c r="AP49" i="79"/>
  <c r="BG68" i="100"/>
  <c r="AO49" i="79"/>
  <c r="M63" i="100"/>
  <c r="I63" i="100"/>
  <c r="AI49" i="79"/>
  <c r="AF49" i="79"/>
  <c r="CN68" i="100"/>
  <c r="J63" i="100"/>
  <c r="CK68" i="100"/>
  <c r="G63" i="100"/>
  <c r="DU58" i="100"/>
  <c r="AC60" i="79"/>
  <c r="AN60" i="79" s="1"/>
  <c r="EE48" i="100"/>
  <c r="DW58" i="100"/>
  <c r="DX58" i="100"/>
  <c r="DR48" i="100"/>
  <c r="EB48" i="100"/>
  <c r="ED48" i="100"/>
  <c r="EC48" i="100"/>
  <c r="DQ48" i="100"/>
  <c r="DZ48" i="100"/>
  <c r="EA48" i="100"/>
  <c r="DT48" i="100"/>
  <c r="EF48" i="100"/>
  <c r="DV58" i="100"/>
  <c r="DS48" i="100"/>
  <c r="DY48" i="100"/>
  <c r="AG60" i="79"/>
  <c r="H74" i="100" s="1"/>
  <c r="AE50" i="79"/>
  <c r="N64" i="100"/>
  <c r="AP50" i="79"/>
  <c r="CL79" i="100"/>
  <c r="AD50" i="79"/>
  <c r="AH50" i="79"/>
  <c r="AB50" i="79"/>
  <c r="AM50" i="79"/>
  <c r="AI50" i="79"/>
  <c r="AF50" i="79"/>
  <c r="AG61" i="79"/>
  <c r="DW59" i="100"/>
  <c r="DV59" i="100"/>
  <c r="DU59" i="100"/>
  <c r="DX59" i="100"/>
  <c r="AC61" i="79"/>
  <c r="BF80" i="100" s="1"/>
  <c r="CL80" i="100"/>
  <c r="H75" i="100"/>
  <c r="EF49" i="100"/>
  <c r="DS49" i="100"/>
  <c r="DZ49" i="100"/>
  <c r="DQ49" i="100"/>
  <c r="EE49" i="100"/>
  <c r="EB49" i="100"/>
  <c r="DR49" i="100"/>
  <c r="EC49" i="100"/>
  <c r="EA49" i="100"/>
  <c r="DT49" i="100"/>
  <c r="DY49" i="100"/>
  <c r="ED49" i="100"/>
  <c r="AC62" i="79"/>
  <c r="AH51" i="79"/>
  <c r="AB51" i="79"/>
  <c r="BE70" i="100" s="1"/>
  <c r="AE51" i="79"/>
  <c r="AD51" i="79"/>
  <c r="AO51" i="79"/>
  <c r="M65" i="100"/>
  <c r="BQ51" i="79"/>
  <c r="N65" i="100"/>
  <c r="BH70" i="100"/>
  <c r="AP51" i="79"/>
  <c r="BN51" i="79"/>
  <c r="AG62" i="79"/>
  <c r="DV60" i="100"/>
  <c r="DW60" i="100"/>
  <c r="DU60" i="100"/>
  <c r="DX60" i="100"/>
  <c r="AI51" i="79"/>
  <c r="AF51" i="79"/>
  <c r="CL81" i="100"/>
  <c r="H76" i="100"/>
  <c r="J65" i="100"/>
  <c r="CN70" i="100"/>
  <c r="DX61" i="100"/>
  <c r="DW61" i="100"/>
  <c r="DU61" i="100"/>
  <c r="DV61" i="100"/>
  <c r="EF50" i="100"/>
  <c r="DS50" i="100"/>
  <c r="EB50" i="100"/>
  <c r="DR50" i="100"/>
  <c r="EE50" i="100"/>
  <c r="ED50" i="100"/>
  <c r="DY50" i="100"/>
  <c r="EC50" i="100"/>
  <c r="DQ50" i="100"/>
  <c r="DZ50" i="100"/>
  <c r="EA50" i="100"/>
  <c r="DT50" i="100"/>
  <c r="AC63" i="79"/>
  <c r="AG63" i="79"/>
  <c r="AE52" i="79"/>
  <c r="AP52" i="79"/>
  <c r="N66" i="100"/>
  <c r="H77" i="100"/>
  <c r="CL82" i="100"/>
  <c r="BF82" i="100"/>
  <c r="L77" i="100"/>
  <c r="AN63" i="79"/>
  <c r="AD52" i="79"/>
  <c r="AH52" i="79"/>
  <c r="AB52" i="79"/>
  <c r="AM52" i="79"/>
  <c r="K66" i="100"/>
  <c r="CM71" i="100"/>
  <c r="I66" i="100"/>
  <c r="BG71" i="100"/>
  <c r="AO52" i="79"/>
  <c r="M66" i="100"/>
  <c r="DW62" i="100"/>
  <c r="DX62" i="100"/>
  <c r="DV62" i="100"/>
  <c r="DU62" i="100"/>
  <c r="AI52" i="79"/>
  <c r="AF52" i="79"/>
  <c r="CK71" i="100"/>
  <c r="G66" i="100"/>
  <c r="CN71" i="100"/>
  <c r="J66" i="100"/>
  <c r="AC64" i="79"/>
  <c r="AG64" i="79"/>
  <c r="L78" i="100"/>
  <c r="AN64" i="79"/>
  <c r="DY51" i="100"/>
  <c r="DZ51" i="100"/>
  <c r="DS51" i="100"/>
  <c r="EB51" i="100"/>
  <c r="DR51" i="100"/>
  <c r="EF51" i="100"/>
  <c r="DQ51" i="100"/>
  <c r="EA51" i="100"/>
  <c r="ED51" i="100"/>
  <c r="EE51" i="100"/>
  <c r="DT51" i="100"/>
  <c r="EC51" i="100"/>
  <c r="DX63" i="100"/>
  <c r="DW63" i="100"/>
  <c r="DU63" i="100"/>
  <c r="DV63" i="100"/>
  <c r="AB53" i="79"/>
  <c r="AE53" i="79"/>
  <c r="AH53" i="79"/>
  <c r="AD53" i="79"/>
  <c r="M67" i="100"/>
  <c r="AO53" i="79"/>
  <c r="AP53" i="79"/>
  <c r="N67" i="100"/>
  <c r="BQ53" i="79"/>
  <c r="BH72" i="100"/>
  <c r="K67" i="100"/>
  <c r="AI53" i="79"/>
  <c r="AC65" i="79"/>
  <c r="AG65" i="79"/>
  <c r="L79" i="100"/>
  <c r="BF84" i="100"/>
  <c r="AN65" i="79"/>
  <c r="CL84" i="100"/>
  <c r="H79" i="100"/>
  <c r="CN72" i="100"/>
  <c r="AF53" i="79"/>
  <c r="CK72" i="100" s="1"/>
  <c r="G67" i="100"/>
  <c r="DU64" i="100"/>
  <c r="DV64" i="100"/>
  <c r="DX64" i="100"/>
  <c r="DW64" i="100"/>
  <c r="AC66" i="79"/>
  <c r="AG66" i="79"/>
  <c r="AH54" i="79"/>
  <c r="CM73" i="100" s="1"/>
  <c r="AE54" i="79"/>
  <c r="AD54" i="79"/>
  <c r="AB54" i="79"/>
  <c r="BF85" i="100"/>
  <c r="BO66" i="79"/>
  <c r="BH73" i="100"/>
  <c r="N68" i="100"/>
  <c r="BN54" i="79"/>
  <c r="K68" i="100"/>
  <c r="AF54" i="79"/>
  <c r="ED52" i="100"/>
  <c r="DY52" i="100"/>
  <c r="DR52" i="100"/>
  <c r="EC52" i="100"/>
  <c r="EF52" i="100"/>
  <c r="DT52" i="100"/>
  <c r="DZ52" i="100"/>
  <c r="DS52" i="100"/>
  <c r="EB52" i="100"/>
  <c r="EA52" i="100"/>
  <c r="DQ52" i="100"/>
  <c r="EE52" i="100"/>
  <c r="AI54" i="79"/>
  <c r="J68" i="100" s="1"/>
  <c r="G68" i="100"/>
  <c r="CK73" i="100"/>
  <c r="DV65" i="100"/>
  <c r="DW65" i="100"/>
  <c r="DX65" i="100"/>
  <c r="DU65" i="100"/>
  <c r="EA53" i="100"/>
  <c r="EF53" i="100"/>
  <c r="DY53" i="100"/>
  <c r="DT53" i="100"/>
  <c r="EC53" i="100"/>
  <c r="DS53" i="100"/>
  <c r="EB53" i="100"/>
  <c r="DQ53" i="100"/>
  <c r="DZ53" i="100"/>
  <c r="DR53" i="100"/>
  <c r="EE53" i="100"/>
  <c r="ED53" i="100"/>
  <c r="AC67" i="79"/>
  <c r="AG67" i="79"/>
  <c r="H81" i="100"/>
  <c r="CL86" i="100"/>
  <c r="AN67" i="79"/>
  <c r="L81" i="100"/>
  <c r="AB55" i="79"/>
  <c r="AE55" i="79"/>
  <c r="AH55" i="79"/>
  <c r="AD55" i="79"/>
  <c r="M69" i="100" s="1"/>
  <c r="AP55" i="79"/>
  <c r="DX66" i="100"/>
  <c r="AI55" i="79"/>
  <c r="J69" i="100" s="1"/>
  <c r="AG68" i="79"/>
  <c r="AF55" i="79"/>
  <c r="CK74" i="100" s="1"/>
  <c r="G69" i="100"/>
  <c r="CL87" i="100"/>
  <c r="H82" i="100"/>
  <c r="DV66" i="100"/>
  <c r="DU66" i="100"/>
  <c r="DW66" i="100"/>
  <c r="AC68" i="79"/>
  <c r="AN68" i="79"/>
  <c r="L82" i="100"/>
  <c r="BF87" i="100"/>
  <c r="DQ54" i="100"/>
  <c r="DT54" i="100"/>
  <c r="ED54" i="100"/>
  <c r="DS54" i="100"/>
  <c r="EA54" i="100"/>
  <c r="DR54" i="100"/>
  <c r="EB54" i="100"/>
  <c r="DZ54" i="100"/>
  <c r="EF54" i="100"/>
  <c r="EE54" i="100"/>
  <c r="DY54" i="100"/>
  <c r="EC54" i="100"/>
  <c r="AE56" i="79"/>
  <c r="BH75" i="100"/>
  <c r="BQ56" i="79"/>
  <c r="N70" i="100"/>
  <c r="DV67" i="100"/>
  <c r="AD56" i="79"/>
  <c r="AB56" i="79"/>
  <c r="AH56" i="79"/>
  <c r="AF56" i="79"/>
  <c r="CM75" i="100"/>
  <c r="I70" i="100"/>
  <c r="K70" i="100"/>
  <c r="AM56" i="79"/>
  <c r="CK75" i="100"/>
  <c r="G70" i="100"/>
  <c r="BP56" i="79"/>
  <c r="BG75" i="100"/>
  <c r="M70" i="100"/>
  <c r="AG69" i="79"/>
  <c r="DW67" i="100"/>
  <c r="DU67" i="100"/>
  <c r="DX67" i="100"/>
  <c r="AI56" i="79"/>
  <c r="AC69" i="79"/>
  <c r="J70" i="100"/>
  <c r="CN75" i="100"/>
  <c r="CL88" i="100"/>
  <c r="H83" i="100"/>
  <c r="L83" i="100"/>
  <c r="BO69" i="79"/>
  <c r="BF88" i="100"/>
  <c r="EC55" i="100"/>
  <c r="ED55" i="100"/>
  <c r="DY55" i="100"/>
  <c r="EE55" i="100"/>
  <c r="DZ55" i="100"/>
  <c r="EB55" i="100"/>
  <c r="EF55" i="100"/>
  <c r="DT55" i="100"/>
  <c r="EA55" i="100"/>
  <c r="DQ55" i="100"/>
  <c r="DR55" i="100"/>
  <c r="DS55" i="100"/>
  <c r="DX68" i="100"/>
  <c r="DW68" i="100"/>
  <c r="DU68" i="100"/>
  <c r="DV68" i="100"/>
  <c r="AE57" i="79"/>
  <c r="AD57" i="79"/>
  <c r="AF57" i="79"/>
  <c r="AB57" i="79"/>
  <c r="K71" i="100"/>
  <c r="AM57" i="79"/>
  <c r="BE76" i="100"/>
  <c r="G71" i="100"/>
  <c r="CK76" i="100"/>
  <c r="BQ57" i="79"/>
  <c r="AP57" i="79"/>
  <c r="BH76" i="100"/>
  <c r="AO57" i="79"/>
  <c r="M71" i="100"/>
  <c r="AG70" i="79"/>
  <c r="AC70" i="79"/>
  <c r="AH57" i="79"/>
  <c r="AN70" i="79"/>
  <c r="BO70" i="79"/>
  <c r="L84" i="100"/>
  <c r="H84" i="100"/>
  <c r="CL89" i="100"/>
  <c r="CM76" i="100"/>
  <c r="I71" i="100"/>
  <c r="AI57" i="79"/>
  <c r="CN76" i="100"/>
  <c r="J71" i="100"/>
  <c r="DX69" i="100"/>
  <c r="DQ56" i="100"/>
  <c r="EF56" i="100"/>
  <c r="EB56" i="100"/>
  <c r="DR56" i="100"/>
  <c r="DY56" i="100"/>
  <c r="DZ56" i="100"/>
  <c r="DS56" i="100"/>
  <c r="EC56" i="100"/>
  <c r="EA56" i="100"/>
  <c r="EE56" i="100"/>
  <c r="ED56" i="100"/>
  <c r="DT56" i="100"/>
  <c r="DU69" i="100"/>
  <c r="DV69" i="100"/>
  <c r="DW69" i="100"/>
  <c r="AC71" i="79"/>
  <c r="AD58" i="79"/>
  <c r="AG71" i="79"/>
  <c r="AE58" i="79"/>
  <c r="AB58" i="79"/>
  <c r="K72" i="100" s="1"/>
  <c r="BG77" i="100"/>
  <c r="M72" i="100"/>
  <c r="AO58" i="79"/>
  <c r="AN71" i="79"/>
  <c r="BO71" i="79"/>
  <c r="CL90" i="100"/>
  <c r="H85" i="100"/>
  <c r="BN58" i="79"/>
  <c r="AM58" i="79"/>
  <c r="AH58" i="79"/>
  <c r="AF58" i="79"/>
  <c r="G72" i="100"/>
  <c r="DW70" i="100"/>
  <c r="DX70" i="100"/>
  <c r="DU70" i="100"/>
  <c r="DV70" i="100"/>
  <c r="AI58" i="79"/>
  <c r="J72" i="100"/>
  <c r="CN77" i="100"/>
  <c r="DZ57" i="100"/>
  <c r="EC57" i="100"/>
  <c r="EB57" i="100"/>
  <c r="DQ57" i="100"/>
  <c r="EA57" i="100"/>
  <c r="EF57" i="100"/>
  <c r="DR57" i="100"/>
  <c r="DY57" i="100"/>
  <c r="EE57" i="100"/>
  <c r="DT57" i="100"/>
  <c r="ED57" i="100"/>
  <c r="DS57" i="100"/>
  <c r="AG72" i="79"/>
  <c r="AC72" i="79"/>
  <c r="AE59" i="79"/>
  <c r="BF91" i="100"/>
  <c r="AN72" i="79"/>
  <c r="L86" i="100"/>
  <c r="BH78" i="100"/>
  <c r="AP59" i="79"/>
  <c r="N73" i="100"/>
  <c r="AB59" i="79"/>
  <c r="AH59" i="79"/>
  <c r="AF59" i="79"/>
  <c r="AD59" i="79"/>
  <c r="CM78" i="100"/>
  <c r="I73" i="100"/>
  <c r="CK78" i="100"/>
  <c r="G73" i="100"/>
  <c r="BE78" i="100"/>
  <c r="AM59" i="79"/>
  <c r="K73" i="100"/>
  <c r="M73" i="100"/>
  <c r="AI59" i="79"/>
  <c r="J73" i="100" s="1"/>
  <c r="AC73" i="79"/>
  <c r="DU71" i="100"/>
  <c r="DX71" i="100"/>
  <c r="DV71" i="100"/>
  <c r="DW71" i="100"/>
  <c r="EC58" i="100"/>
  <c r="EB58" i="100"/>
  <c r="EA58" i="100"/>
  <c r="ED58" i="100"/>
  <c r="EF58" i="100"/>
  <c r="DY58" i="100"/>
  <c r="DZ58" i="100"/>
  <c r="DR58" i="100"/>
  <c r="EE58" i="100"/>
  <c r="DS58" i="100"/>
  <c r="DT58" i="100"/>
  <c r="DQ58" i="100"/>
  <c r="AG73" i="79"/>
  <c r="AN73" i="79"/>
  <c r="L87" i="100"/>
  <c r="H87" i="100"/>
  <c r="CL92" i="100"/>
  <c r="AE60" i="79"/>
  <c r="AH60" i="79"/>
  <c r="CM79" i="100" s="1"/>
  <c r="AB60" i="79"/>
  <c r="AF60" i="79"/>
  <c r="AD60" i="79"/>
  <c r="M74" i="100"/>
  <c r="AO60" i="79"/>
  <c r="K74" i="100"/>
  <c r="AM60" i="79"/>
  <c r="G74" i="100"/>
  <c r="CK79" i="100"/>
  <c r="AP60" i="79"/>
  <c r="DW72" i="100"/>
  <c r="DV72" i="100"/>
  <c r="DX72" i="100"/>
  <c r="DU72" i="100"/>
  <c r="AI60" i="79"/>
  <c r="CN79" i="100"/>
  <c r="J74" i="100"/>
  <c r="AC74" i="79"/>
  <c r="BF93" i="100" s="1"/>
  <c r="AG74" i="79"/>
  <c r="CL93" i="100"/>
  <c r="H88" i="100"/>
  <c r="EC59" i="100"/>
  <c r="DS59" i="100"/>
  <c r="DR59" i="100"/>
  <c r="EB59" i="100"/>
  <c r="EA59" i="100"/>
  <c r="ED59" i="100"/>
  <c r="DQ59" i="100"/>
  <c r="DY59" i="100"/>
  <c r="DZ59" i="100"/>
  <c r="EF59" i="100"/>
  <c r="EE59" i="100"/>
  <c r="DT59" i="100"/>
  <c r="DV73" i="100"/>
  <c r="DU73" i="100"/>
  <c r="DW73" i="100"/>
  <c r="DX73" i="100"/>
  <c r="AB61" i="79"/>
  <c r="AH61" i="79"/>
  <c r="AE61" i="79"/>
  <c r="AD61" i="79"/>
  <c r="I75" i="100"/>
  <c r="CM80" i="100"/>
  <c r="K75" i="100"/>
  <c r="AM61" i="79"/>
  <c r="M75" i="100"/>
  <c r="BP61" i="79"/>
  <c r="AO61" i="79"/>
  <c r="BG80" i="100"/>
  <c r="AI61" i="79"/>
  <c r="AC75" i="79"/>
  <c r="AG75" i="79"/>
  <c r="AF61" i="79"/>
  <c r="CN80" i="100"/>
  <c r="J75" i="100"/>
  <c r="AN75" i="79"/>
  <c r="BF94" i="100"/>
  <c r="L89" i="100"/>
  <c r="CK80" i="100"/>
  <c r="DU74" i="100"/>
  <c r="DZ60" i="100"/>
  <c r="DY60" i="100"/>
  <c r="DR60" i="100"/>
  <c r="EB60" i="100"/>
  <c r="DW74" i="100"/>
  <c r="EC60" i="100"/>
  <c r="DQ60" i="100"/>
  <c r="DX74" i="100"/>
  <c r="DT60" i="100"/>
  <c r="EA60" i="100"/>
  <c r="DV74" i="100"/>
  <c r="EF60" i="100"/>
  <c r="ED60" i="100"/>
  <c r="EE60" i="100"/>
  <c r="DS60" i="100"/>
  <c r="AB62" i="79"/>
  <c r="BE81" i="100" s="1"/>
  <c r="AM62" i="79"/>
  <c r="AD62" i="79"/>
  <c r="AC76" i="79"/>
  <c r="AG76" i="79"/>
  <c r="CL95" i="100" s="1"/>
  <c r="AF62" i="79"/>
  <c r="AE62" i="79"/>
  <c r="AH62" i="79"/>
  <c r="CK81" i="100"/>
  <c r="G76" i="100"/>
  <c r="AN76" i="79"/>
  <c r="H90" i="100"/>
  <c r="M76" i="100"/>
  <c r="BG81" i="100"/>
  <c r="AO62" i="79"/>
  <c r="BP62" i="79"/>
  <c r="AI62" i="79"/>
  <c r="CN81" i="100"/>
  <c r="J76" i="100"/>
  <c r="EF61" i="100"/>
  <c r="DT61" i="100"/>
  <c r="ED61" i="100"/>
  <c r="DU75" i="100"/>
  <c r="DS61" i="100"/>
  <c r="EB61" i="100"/>
  <c r="DZ61" i="100"/>
  <c r="DV75" i="100"/>
  <c r="EE61" i="100"/>
  <c r="DX75" i="100"/>
  <c r="DW75" i="100"/>
  <c r="DQ61" i="100"/>
  <c r="EC61" i="100"/>
  <c r="EA61" i="100"/>
  <c r="DR61" i="100"/>
  <c r="DY61" i="100"/>
  <c r="AC77" i="79"/>
  <c r="L91" i="100" s="1"/>
  <c r="AG77" i="79"/>
  <c r="AD63" i="79"/>
  <c r="AH63" i="79"/>
  <c r="AE63" i="79"/>
  <c r="AB63" i="79"/>
  <c r="K77" i="100" s="1"/>
  <c r="BN63" i="79"/>
  <c r="AM63" i="79"/>
  <c r="BE82" i="100"/>
  <c r="CM82" i="100"/>
  <c r="I77" i="100"/>
  <c r="AP63" i="79"/>
  <c r="AN77" i="79"/>
  <c r="CL96" i="100"/>
  <c r="H91" i="100"/>
  <c r="M77" i="100"/>
  <c r="BG82" i="100"/>
  <c r="AO63" i="79"/>
  <c r="AI63" i="79"/>
  <c r="AF63" i="79"/>
  <c r="J77" i="100"/>
  <c r="DV76" i="100"/>
  <c r="DX76" i="100"/>
  <c r="DW76" i="100"/>
  <c r="DU76" i="100"/>
  <c r="DT62" i="100"/>
  <c r="EF62" i="100"/>
  <c r="DS62" i="100"/>
  <c r="EA62" i="100"/>
  <c r="DR62" i="100"/>
  <c r="ED62" i="100"/>
  <c r="EB62" i="100"/>
  <c r="DZ62" i="100"/>
  <c r="EC62" i="100"/>
  <c r="DQ62" i="100"/>
  <c r="DY62" i="100"/>
  <c r="EE62" i="100"/>
  <c r="AC78" i="79"/>
  <c r="AG78" i="79"/>
  <c r="H92" i="100" s="1"/>
  <c r="CL97" i="100"/>
  <c r="L92" i="100"/>
  <c r="AN78" i="79"/>
  <c r="BO78" i="79"/>
  <c r="AB64" i="79"/>
  <c r="AE64" i="79"/>
  <c r="AH64" i="79"/>
  <c r="AD64" i="79"/>
  <c r="I78" i="100"/>
  <c r="M78" i="100"/>
  <c r="DX77" i="100"/>
  <c r="DU77" i="100"/>
  <c r="DV77" i="100"/>
  <c r="DW77" i="100"/>
  <c r="AI64" i="79"/>
  <c r="AF64" i="79"/>
  <c r="CN83" i="100"/>
  <c r="J78" i="100"/>
  <c r="G78" i="100"/>
  <c r="CK83" i="100"/>
  <c r="AC79" i="79"/>
  <c r="AG79" i="79"/>
  <c r="L93" i="100"/>
  <c r="AN79" i="79"/>
  <c r="BF98" i="100"/>
  <c r="CL98" i="100"/>
  <c r="H93" i="100"/>
  <c r="EF63" i="100"/>
  <c r="DQ63" i="100"/>
  <c r="ED63" i="100"/>
  <c r="DZ63" i="100"/>
  <c r="EC63" i="100"/>
  <c r="EB63" i="100"/>
  <c r="DY63" i="100"/>
  <c r="DT63" i="100"/>
  <c r="EE63" i="100"/>
  <c r="DS63" i="100"/>
  <c r="EA63" i="100"/>
  <c r="DR63" i="100"/>
  <c r="DX78" i="100"/>
  <c r="DV78" i="100"/>
  <c r="DW78" i="100"/>
  <c r="DU78" i="100"/>
  <c r="AC80" i="79"/>
  <c r="BF99" i="100" s="1"/>
  <c r="AG80" i="79"/>
  <c r="AE65" i="79"/>
  <c r="AH65" i="79"/>
  <c r="AF65" i="79"/>
  <c r="AD65" i="79"/>
  <c r="AB65" i="79"/>
  <c r="AO65" i="79"/>
  <c r="M79" i="100"/>
  <c r="CK84" i="100"/>
  <c r="G79" i="100"/>
  <c r="I79" i="100"/>
  <c r="CM84" i="100"/>
  <c r="N79" i="100"/>
  <c r="AP65" i="79"/>
  <c r="AM65" i="79"/>
  <c r="K79" i="100"/>
  <c r="CL99" i="100"/>
  <c r="H94" i="100"/>
  <c r="AI65" i="79"/>
  <c r="J79" i="100"/>
  <c r="CN84" i="100"/>
  <c r="DU79" i="100"/>
  <c r="DV79" i="100"/>
  <c r="DW79" i="100"/>
  <c r="DX79" i="100"/>
  <c r="EF64" i="100"/>
  <c r="EC64" i="100"/>
  <c r="EA64" i="100"/>
  <c r="ED64" i="100"/>
  <c r="DR64" i="100"/>
  <c r="EB64" i="100"/>
  <c r="DS64" i="100"/>
  <c r="EE64" i="100"/>
  <c r="DT64" i="100"/>
  <c r="DQ64" i="100"/>
  <c r="DY64" i="100"/>
  <c r="DZ64" i="100"/>
  <c r="AC81" i="79"/>
  <c r="BO81" i="79" s="1"/>
  <c r="AG81" i="79"/>
  <c r="AE66" i="79"/>
  <c r="H95" i="100"/>
  <c r="CL100" i="100"/>
  <c r="N80" i="100"/>
  <c r="BQ66" i="79"/>
  <c r="AP66" i="79"/>
  <c r="AD66" i="79"/>
  <c r="AB66" i="79"/>
  <c r="AH66" i="79"/>
  <c r="AF66" i="79"/>
  <c r="G80" i="100" s="1"/>
  <c r="BG85" i="100"/>
  <c r="DU80" i="100"/>
  <c r="DW80" i="100"/>
  <c r="DV80" i="100"/>
  <c r="DX80" i="100"/>
  <c r="AI66" i="79"/>
  <c r="J80" i="100"/>
  <c r="CN85" i="100"/>
  <c r="EF65" i="100"/>
  <c r="DY65" i="100"/>
  <c r="EC65" i="100"/>
  <c r="EA65" i="100"/>
  <c r="ED65" i="100"/>
  <c r="EB65" i="100"/>
  <c r="DT65" i="100"/>
  <c r="DZ65" i="100"/>
  <c r="DQ65" i="100"/>
  <c r="EE65" i="100"/>
  <c r="DR65" i="100"/>
  <c r="DS65" i="100"/>
  <c r="AC82" i="79"/>
  <c r="BO82" i="79" s="1"/>
  <c r="AG82" i="79"/>
  <c r="AE67" i="79"/>
  <c r="AP67" i="79"/>
  <c r="N81" i="100"/>
  <c r="CL101" i="100"/>
  <c r="H96" i="100"/>
  <c r="AB67" i="79"/>
  <c r="AD67" i="79"/>
  <c r="AH67" i="79"/>
  <c r="AF67" i="79"/>
  <c r="G81" i="100" s="1"/>
  <c r="CK86" i="100"/>
  <c r="AI67" i="79"/>
  <c r="J81" i="100"/>
  <c r="CN86" i="100"/>
  <c r="DX81" i="100"/>
  <c r="DV81" i="100"/>
  <c r="DU81" i="100"/>
  <c r="DW81" i="100"/>
  <c r="EC66" i="100"/>
  <c r="EE66" i="100"/>
  <c r="EB66" i="100"/>
  <c r="EF66" i="100"/>
  <c r="EA66" i="100"/>
  <c r="ED66" i="100"/>
  <c r="DY66" i="100"/>
  <c r="DZ66" i="100"/>
  <c r="DR66" i="100"/>
  <c r="DS66" i="100"/>
  <c r="DT66" i="100"/>
  <c r="DQ66" i="100"/>
  <c r="AC83" i="79"/>
  <c r="BO83" i="79" s="1"/>
  <c r="AG83" i="79"/>
  <c r="AE68" i="79"/>
  <c r="H97" i="100"/>
  <c r="CL102" i="100"/>
  <c r="AP68" i="79"/>
  <c r="N82" i="100"/>
  <c r="BH87" i="100"/>
  <c r="AB68" i="79"/>
  <c r="AF68" i="79"/>
  <c r="AD68" i="79"/>
  <c r="AH68" i="79"/>
  <c r="CM87" i="100" s="1"/>
  <c r="CK87" i="100"/>
  <c r="DX82" i="100"/>
  <c r="DU82" i="100"/>
  <c r="DW82" i="100"/>
  <c r="DV82" i="100"/>
  <c r="AI68" i="79"/>
  <c r="J82" i="100"/>
  <c r="CN87" i="100"/>
  <c r="DY67" i="100"/>
  <c r="EC67" i="100"/>
  <c r="EE67" i="100"/>
  <c r="EF67" i="100"/>
  <c r="DZ67" i="100"/>
  <c r="DT67" i="100"/>
  <c r="EA67" i="100"/>
  <c r="EB67" i="100"/>
  <c r="DR67" i="100"/>
  <c r="DQ67" i="100"/>
  <c r="ED67" i="100"/>
  <c r="DS67" i="100"/>
  <c r="AC84" i="79"/>
  <c r="AN84" i="79" s="1"/>
  <c r="AG84" i="79"/>
  <c r="H98" i="100"/>
  <c r="CL103" i="100"/>
  <c r="AB69" i="79"/>
  <c r="K83" i="100"/>
  <c r="AM69" i="79"/>
  <c r="BE88" i="100"/>
  <c r="DW83" i="100"/>
  <c r="DU83" i="100"/>
  <c r="DX83" i="100"/>
  <c r="DV83" i="100"/>
  <c r="AC85" i="79"/>
  <c r="AE69" i="79"/>
  <c r="AH69" i="79"/>
  <c r="AD69" i="79"/>
  <c r="M83" i="100"/>
  <c r="AO69" i="79"/>
  <c r="BP69" i="79"/>
  <c r="BG88" i="100"/>
  <c r="CM88" i="100"/>
  <c r="I83" i="100"/>
  <c r="L99" i="100"/>
  <c r="BF104" i="100"/>
  <c r="N83" i="100"/>
  <c r="AP69" i="79"/>
  <c r="AI69" i="79"/>
  <c r="AF69" i="79"/>
  <c r="AG85" i="79"/>
  <c r="J83" i="100"/>
  <c r="CN88" i="100"/>
  <c r="G83" i="100"/>
  <c r="CK88" i="100"/>
  <c r="CL104" i="100"/>
  <c r="EC68" i="100"/>
  <c r="DR68" i="100"/>
  <c r="ED68" i="100"/>
  <c r="EF68" i="100"/>
  <c r="EB68" i="100"/>
  <c r="DT68" i="100"/>
  <c r="EE68" i="100"/>
  <c r="DY68" i="100"/>
  <c r="DZ68" i="100"/>
  <c r="DS68" i="100"/>
  <c r="EA68" i="100"/>
  <c r="DQ68" i="100"/>
  <c r="AE70" i="79"/>
  <c r="AP70" i="79"/>
  <c r="BH89" i="100"/>
  <c r="AG86" i="79"/>
  <c r="AD70" i="79"/>
  <c r="DV84" i="100"/>
  <c r="DW84" i="100"/>
  <c r="DU84" i="100"/>
  <c r="DX84" i="100"/>
  <c r="AC86" i="79"/>
  <c r="AB70" i="79"/>
  <c r="AF70" i="79"/>
  <c r="G84" i="100" s="1"/>
  <c r="AH70" i="79"/>
  <c r="CL105" i="100"/>
  <c r="H100" i="100"/>
  <c r="BP70" i="79"/>
  <c r="M84" i="100"/>
  <c r="AO70" i="79"/>
  <c r="BG89" i="100"/>
  <c r="AI70" i="79"/>
  <c r="J84" i="100"/>
  <c r="EC69" i="100"/>
  <c r="DY69" i="100"/>
  <c r="EA69" i="100"/>
  <c r="ED69" i="100"/>
  <c r="EF69" i="100"/>
  <c r="DZ69" i="100"/>
  <c r="EE69" i="100"/>
  <c r="DT69" i="100"/>
  <c r="EB69" i="100"/>
  <c r="DQ69" i="100"/>
  <c r="DR69" i="100"/>
  <c r="DS69" i="100"/>
  <c r="DX85" i="100"/>
  <c r="DU85" i="100"/>
  <c r="DW85" i="100"/>
  <c r="DV85" i="100"/>
  <c r="AE71" i="79"/>
  <c r="AB71" i="79"/>
  <c r="AP71" i="79"/>
  <c r="N85" i="100"/>
  <c r="BE90" i="100"/>
  <c r="AM71" i="79"/>
  <c r="K85" i="100"/>
  <c r="AC87" i="79"/>
  <c r="AD71" i="79"/>
  <c r="AG87" i="79"/>
  <c r="CL106" i="100" s="1"/>
  <c r="AF71" i="79"/>
  <c r="AH71" i="79"/>
  <c r="I85" i="100"/>
  <c r="CM90" i="100"/>
  <c r="G85" i="100"/>
  <c r="CK90" i="100"/>
  <c r="BF106" i="100"/>
  <c r="M85" i="100"/>
  <c r="AO71" i="79"/>
  <c r="AI71" i="79"/>
  <c r="J85" i="100"/>
  <c r="CN90" i="100"/>
  <c r="DW86" i="100"/>
  <c r="DU86" i="100"/>
  <c r="EC70" i="100"/>
  <c r="EE70" i="100"/>
  <c r="EB70" i="100"/>
  <c r="ED70" i="100"/>
  <c r="EA70" i="100"/>
  <c r="EF70" i="100"/>
  <c r="DY70" i="100"/>
  <c r="DZ70" i="100"/>
  <c r="DR70" i="100"/>
  <c r="DT70" i="100"/>
  <c r="DQ70" i="100"/>
  <c r="DS70" i="100"/>
  <c r="DX86" i="100"/>
  <c r="DV86" i="100"/>
  <c r="AE72" i="79"/>
  <c r="AC88" i="79"/>
  <c r="N86" i="100"/>
  <c r="AP72" i="79"/>
  <c r="BH91" i="100"/>
  <c r="AH72" i="79"/>
  <c r="AG88" i="79"/>
  <c r="AD72" i="79"/>
  <c r="AB72" i="79"/>
  <c r="BE91" i="100" s="1"/>
  <c r="AF72" i="79"/>
  <c r="BG91" i="100"/>
  <c r="G86" i="100"/>
  <c r="CK91" i="100"/>
  <c r="CL107" i="100"/>
  <c r="AI72" i="79"/>
  <c r="J86" i="100" s="1"/>
  <c r="EC71" i="100"/>
  <c r="ED71" i="100"/>
  <c r="DY71" i="100"/>
  <c r="DZ71" i="100"/>
  <c r="EE71" i="100"/>
  <c r="EF71" i="100"/>
  <c r="EA71" i="100"/>
  <c r="DT71" i="100"/>
  <c r="EB71" i="100"/>
  <c r="DR71" i="100"/>
  <c r="DQ71" i="100"/>
  <c r="DS71" i="100"/>
  <c r="DV87" i="100"/>
  <c r="DU87" i="100"/>
  <c r="DX87" i="100"/>
  <c r="DW87" i="100"/>
  <c r="AE73" i="79"/>
  <c r="AC89" i="79"/>
  <c r="AP73" i="79"/>
  <c r="N87" i="100"/>
  <c r="BH92" i="100"/>
  <c r="AF73" i="79"/>
  <c r="AD73" i="79"/>
  <c r="AB73" i="79"/>
  <c r="AH73" i="79"/>
  <c r="I87" i="100" s="1"/>
  <c r="AG89" i="79"/>
  <c r="BP73" i="79"/>
  <c r="L103" i="100"/>
  <c r="BF108" i="100"/>
  <c r="BO89" i="79"/>
  <c r="H103" i="100"/>
  <c r="CL108" i="100"/>
  <c r="AI73" i="79"/>
  <c r="CN92" i="100" s="1"/>
  <c r="DW88" i="100"/>
  <c r="EC72" i="100"/>
  <c r="EF72" i="100"/>
  <c r="EB72" i="100"/>
  <c r="DY72" i="100"/>
  <c r="ED72" i="100"/>
  <c r="EE72" i="100"/>
  <c r="EA72" i="100"/>
  <c r="DR72" i="100"/>
  <c r="DT72" i="100"/>
  <c r="DQ72" i="100"/>
  <c r="DZ72" i="100"/>
  <c r="DS72" i="100"/>
  <c r="DX88" i="100"/>
  <c r="DV88" i="100"/>
  <c r="DU88" i="100"/>
  <c r="AG90" i="79"/>
  <c r="AC90" i="79"/>
  <c r="AB74" i="79"/>
  <c r="AE74" i="79"/>
  <c r="AH74" i="79"/>
  <c r="I88" i="100" s="1"/>
  <c r="AD74" i="79"/>
  <c r="AF74" i="79"/>
  <c r="G88" i="100"/>
  <c r="CK93" i="100"/>
  <c r="L104" i="100"/>
  <c r="AO74" i="79"/>
  <c r="H104" i="100"/>
  <c r="CL109" i="100"/>
  <c r="N88" i="100"/>
  <c r="AI74" i="79"/>
  <c r="J88" i="100" s="1"/>
  <c r="DX89" i="100"/>
  <c r="DU89" i="100"/>
  <c r="DV89" i="100"/>
  <c r="DW89" i="100"/>
  <c r="DR73" i="100"/>
  <c r="EF73" i="100"/>
  <c r="DQ73" i="100"/>
  <c r="EB73" i="100"/>
  <c r="EA73" i="100"/>
  <c r="DY73" i="100"/>
  <c r="EC73" i="100"/>
  <c r="EE73" i="100"/>
  <c r="DT73" i="100"/>
  <c r="ED73" i="100"/>
  <c r="DZ73" i="100"/>
  <c r="DS73" i="100"/>
  <c r="AB75" i="79"/>
  <c r="AH75" i="79"/>
  <c r="I89" i="100"/>
  <c r="AI75" i="79"/>
  <c r="AE75" i="79"/>
  <c r="AD75" i="79"/>
  <c r="J89" i="100"/>
  <c r="CN94" i="100"/>
  <c r="M89" i="100"/>
  <c r="BP75" i="79"/>
  <c r="BG94" i="100"/>
  <c r="AF75" i="79"/>
  <c r="G89" i="100"/>
  <c r="CK94" i="100"/>
  <c r="EC74" i="100"/>
  <c r="EE74" i="100"/>
  <c r="EB74" i="100"/>
  <c r="ED74" i="100"/>
  <c r="EA74" i="100"/>
  <c r="EF74" i="100"/>
  <c r="DT74" i="100"/>
  <c r="DZ74" i="100"/>
  <c r="DS74" i="100"/>
  <c r="DY74" i="100"/>
  <c r="DQ74" i="100"/>
  <c r="DR74" i="100"/>
  <c r="AB76" i="79"/>
  <c r="AD76" i="79"/>
  <c r="AE76" i="79"/>
  <c r="N90" i="100" s="1"/>
  <c r="BQ76" i="79"/>
  <c r="AP76" i="79"/>
  <c r="BH95" i="100"/>
  <c r="BG95" i="100"/>
  <c r="BP76" i="79"/>
  <c r="AO76" i="79"/>
  <c r="AF76" i="79"/>
  <c r="AH76" i="79"/>
  <c r="CM95" i="100"/>
  <c r="I90" i="100"/>
  <c r="CK95" i="100"/>
  <c r="G90" i="100"/>
  <c r="AI76" i="79"/>
  <c r="J90" i="100"/>
  <c r="CN95" i="100"/>
  <c r="EF75" i="100"/>
  <c r="EC75" i="100"/>
  <c r="EB75" i="100"/>
  <c r="EE75" i="100"/>
  <c r="DS75" i="100"/>
  <c r="EA75" i="100"/>
  <c r="DZ75" i="100"/>
  <c r="DQ75" i="100"/>
  <c r="ED75" i="100"/>
  <c r="DR75" i="100"/>
  <c r="DY75" i="100"/>
  <c r="DT75" i="100"/>
  <c r="AH77" i="79"/>
  <c r="AD77" i="79"/>
  <c r="AB77" i="79"/>
  <c r="AE77" i="79"/>
  <c r="BE96" i="100"/>
  <c r="BN77" i="79"/>
  <c r="AP77" i="79"/>
  <c r="AI77" i="79"/>
  <c r="AF77" i="79"/>
  <c r="J91" i="100"/>
  <c r="CN96" i="100"/>
  <c r="EC76" i="100"/>
  <c r="ED76" i="100"/>
  <c r="EE76" i="100"/>
  <c r="EF76" i="100"/>
  <c r="EB76" i="100"/>
  <c r="DY76" i="100"/>
  <c r="EA76" i="100"/>
  <c r="DZ76" i="100"/>
  <c r="DR76" i="100"/>
  <c r="DT76" i="100"/>
  <c r="DS76" i="100"/>
  <c r="DQ76" i="100"/>
  <c r="AD78" i="79"/>
  <c r="AB78" i="79"/>
  <c r="AM78" i="79" s="1"/>
  <c r="AE78" i="79"/>
  <c r="AP78" i="79"/>
  <c r="N92" i="100"/>
  <c r="BE97" i="100"/>
  <c r="AH78" i="79"/>
  <c r="AF78" i="79"/>
  <c r="CK97" i="100"/>
  <c r="AI78" i="79"/>
  <c r="J92" i="100" s="1"/>
  <c r="ED77" i="100"/>
  <c r="DS77" i="100"/>
  <c r="DZ77" i="100"/>
  <c r="DR77" i="100"/>
  <c r="DQ77" i="100"/>
  <c r="EC77" i="100"/>
  <c r="EA77" i="100"/>
  <c r="EE77" i="100"/>
  <c r="DY77" i="100"/>
  <c r="EB77" i="100"/>
  <c r="EF77" i="100"/>
  <c r="DT77" i="100"/>
  <c r="AE79" i="79"/>
  <c r="N93" i="100"/>
  <c r="AP79" i="79"/>
  <c r="AD79" i="79"/>
  <c r="AH79" i="79"/>
  <c r="AB79" i="79"/>
  <c r="BN79" i="79" s="1"/>
  <c r="I93" i="100"/>
  <c r="CM98" i="100"/>
  <c r="AI79" i="79"/>
  <c r="AF79" i="79"/>
  <c r="CK98" i="100"/>
  <c r="G93" i="100"/>
  <c r="CN98" i="100"/>
  <c r="J93" i="100"/>
  <c r="EE78" i="100"/>
  <c r="EA78" i="100"/>
  <c r="DT78" i="100"/>
  <c r="ED78" i="100"/>
  <c r="DR78" i="100"/>
  <c r="EB78" i="100"/>
  <c r="EC78" i="100"/>
  <c r="DS78" i="100"/>
  <c r="DZ78" i="100"/>
  <c r="DQ78" i="100"/>
  <c r="EF78" i="100"/>
  <c r="DY78" i="100"/>
  <c r="AE80" i="79"/>
  <c r="AP80" i="79"/>
  <c r="N94" i="100"/>
  <c r="BH99" i="100"/>
  <c r="AB80" i="79"/>
  <c r="AH80" i="79"/>
  <c r="AD80" i="79"/>
  <c r="AF80" i="79"/>
  <c r="CK99" i="100" s="1"/>
  <c r="BE99" i="100"/>
  <c r="AI80" i="79"/>
  <c r="J94" i="100"/>
  <c r="CN99" i="100"/>
  <c r="EE79" i="100"/>
  <c r="DY79" i="100"/>
  <c r="ED79" i="100"/>
  <c r="EF79" i="100"/>
  <c r="EC79" i="100"/>
  <c r="DZ79" i="100"/>
  <c r="DT79" i="100"/>
  <c r="EA79" i="100"/>
  <c r="DR79" i="100"/>
  <c r="EB79" i="100"/>
  <c r="DQ79" i="100"/>
  <c r="DS79" i="100"/>
  <c r="AH81" i="79"/>
  <c r="AE81" i="79"/>
  <c r="AD81" i="79"/>
  <c r="AB81" i="79"/>
  <c r="K95" i="100"/>
  <c r="BP81" i="79"/>
  <c r="AI81" i="79"/>
  <c r="AF81" i="79"/>
  <c r="G95" i="100"/>
  <c r="ED80" i="100"/>
  <c r="DS80" i="100"/>
  <c r="EA80" i="100"/>
  <c r="DR80" i="100"/>
  <c r="DQ80" i="100"/>
  <c r="DZ80" i="100"/>
  <c r="EC80" i="100"/>
  <c r="DY80" i="100"/>
  <c r="EE80" i="100"/>
  <c r="DT80" i="100"/>
  <c r="EB80" i="100"/>
  <c r="EF80" i="100"/>
  <c r="AF82" i="79"/>
  <c r="G96" i="100" s="1"/>
  <c r="AD82" i="79"/>
  <c r="AE82" i="79"/>
  <c r="AH82" i="79"/>
  <c r="AB82" i="79"/>
  <c r="CM101" i="100"/>
  <c r="I96" i="100"/>
  <c r="N96" i="100"/>
  <c r="AP82" i="79"/>
  <c r="AM82" i="79"/>
  <c r="BE101" i="100"/>
  <c r="K96" i="100"/>
  <c r="BN82" i="79"/>
  <c r="M96" i="100"/>
  <c r="BG101" i="100"/>
  <c r="AO82" i="79"/>
  <c r="AI82" i="79"/>
  <c r="J96" i="100" s="1"/>
  <c r="CN101" i="100"/>
  <c r="DZ81" i="100"/>
  <c r="EE81" i="100"/>
  <c r="DY81" i="100"/>
  <c r="EC81" i="100"/>
  <c r="EF81" i="100"/>
  <c r="DT81" i="100"/>
  <c r="ED81" i="100"/>
  <c r="EB81" i="100"/>
  <c r="DS81" i="100"/>
  <c r="EA81" i="100"/>
  <c r="DQ81" i="100"/>
  <c r="DR81" i="100"/>
  <c r="AB83" i="79"/>
  <c r="BE102" i="100" s="1"/>
  <c r="AE83" i="79"/>
  <c r="AH83" i="79"/>
  <c r="AD83" i="79"/>
  <c r="M97" i="100"/>
  <c r="BG102" i="100"/>
  <c r="AO83" i="79"/>
  <c r="AP83" i="79"/>
  <c r="N97" i="100"/>
  <c r="BQ83" i="79"/>
  <c r="BH102" i="100"/>
  <c r="I97" i="100"/>
  <c r="AM83" i="79"/>
  <c r="AI83" i="79"/>
  <c r="AF83" i="79"/>
  <c r="G97" i="100"/>
  <c r="CK102" i="100"/>
  <c r="J97" i="100"/>
  <c r="CN102" i="100"/>
  <c r="EC82" i="100"/>
  <c r="DZ82" i="100"/>
  <c r="DR82" i="100"/>
  <c r="DQ82" i="100"/>
  <c r="ED82" i="100"/>
  <c r="DS82" i="100"/>
  <c r="EA82" i="100"/>
  <c r="DY82" i="100"/>
  <c r="EF82" i="100"/>
  <c r="EB82" i="100"/>
  <c r="DT82" i="100"/>
  <c r="EE82" i="100"/>
  <c r="AE84" i="79"/>
  <c r="AH84" i="79"/>
  <c r="AB84" i="79"/>
  <c r="AD84" i="79"/>
  <c r="BE103" i="100"/>
  <c r="AM84" i="79"/>
  <c r="K98" i="100"/>
  <c r="I98" i="100"/>
  <c r="AI84" i="79"/>
  <c r="AF84" i="79"/>
  <c r="CK103" i="100" s="1"/>
  <c r="CN103" i="100"/>
  <c r="J98" i="100"/>
  <c r="EA83" i="100"/>
  <c r="EF83" i="100"/>
  <c r="EE83" i="100"/>
  <c r="ED83" i="100"/>
  <c r="DY83" i="100"/>
  <c r="DZ83" i="100"/>
  <c r="DR83" i="100"/>
  <c r="EB83" i="100"/>
  <c r="DT83" i="100"/>
  <c r="EC83" i="100"/>
  <c r="DS83" i="100"/>
  <c r="DQ83" i="100"/>
  <c r="AE85" i="79"/>
  <c r="AP85" i="79"/>
  <c r="BH104" i="100"/>
  <c r="N99" i="100"/>
  <c r="AD85" i="79"/>
  <c r="AB85" i="79"/>
  <c r="AH85" i="79"/>
  <c r="I99" i="100"/>
  <c r="CM104" i="100"/>
  <c r="M99" i="100"/>
  <c r="AO85" i="79"/>
  <c r="K99" i="100"/>
  <c r="BE104" i="100"/>
  <c r="AM85" i="79"/>
  <c r="AI85" i="79"/>
  <c r="AF85" i="79"/>
  <c r="CN104" i="100"/>
  <c r="EF84" i="100"/>
  <c r="ED84" i="100"/>
  <c r="DR84" i="100"/>
  <c r="EC84" i="100"/>
  <c r="DQ84" i="100"/>
  <c r="DY84" i="100"/>
  <c r="DS84" i="100"/>
  <c r="EA84" i="100"/>
  <c r="DZ84" i="100"/>
  <c r="EE84" i="100"/>
  <c r="DT84" i="100"/>
  <c r="EB84" i="100"/>
  <c r="AH86" i="79"/>
  <c r="CM105" i="100" s="1"/>
  <c r="AE86" i="79"/>
  <c r="AD86" i="79"/>
  <c r="AF86" i="79"/>
  <c r="AB86" i="79"/>
  <c r="AP86" i="79"/>
  <c r="N100" i="100"/>
  <c r="M100" i="100"/>
  <c r="AO86" i="79"/>
  <c r="BG105" i="100"/>
  <c r="BN86" i="79"/>
  <c r="K100" i="100"/>
  <c r="CK105" i="100"/>
  <c r="G100" i="100"/>
  <c r="AI86" i="79"/>
  <c r="CN105" i="100" s="1"/>
  <c r="J100" i="100"/>
  <c r="EE85" i="100"/>
  <c r="DR85" i="100"/>
  <c r="EA85" i="100"/>
  <c r="DQ85" i="100"/>
  <c r="ED85" i="100"/>
  <c r="EB85" i="100"/>
  <c r="DY85" i="100"/>
  <c r="EC85" i="100"/>
  <c r="DT85" i="100"/>
  <c r="DZ85" i="100"/>
  <c r="DS85" i="100"/>
  <c r="EF85" i="100"/>
  <c r="AD87" i="79"/>
  <c r="AB87" i="79"/>
  <c r="AE87" i="79"/>
  <c r="AM87" i="79"/>
  <c r="K101" i="100"/>
  <c r="BP87" i="79"/>
  <c r="BG106" i="100"/>
  <c r="AO87" i="79"/>
  <c r="M101" i="100"/>
  <c r="BQ87" i="79"/>
  <c r="N101" i="100"/>
  <c r="AF87" i="79"/>
  <c r="AH87" i="79"/>
  <c r="CK106" i="100"/>
  <c r="G101" i="100"/>
  <c r="CM106" i="100"/>
  <c r="I101" i="100"/>
  <c r="AI87" i="79"/>
  <c r="J101" i="100" s="1"/>
  <c r="CN106" i="100"/>
  <c r="DZ86" i="100"/>
  <c r="EE86" i="100"/>
  <c r="EB86" i="100"/>
  <c r="DY86" i="100"/>
  <c r="EF86" i="100"/>
  <c r="DR86" i="100"/>
  <c r="ED86" i="100"/>
  <c r="DQ86" i="100"/>
  <c r="DS86" i="100"/>
  <c r="EC86" i="100"/>
  <c r="EA86" i="100"/>
  <c r="DT86" i="100"/>
  <c r="AE88" i="79"/>
  <c r="AB88" i="79"/>
  <c r="AH88" i="79"/>
  <c r="AD88" i="79"/>
  <c r="BE107" i="100"/>
  <c r="AM88" i="79"/>
  <c r="K102" i="100"/>
  <c r="BN88" i="79"/>
  <c r="CM107" i="100"/>
  <c r="AI88" i="79"/>
  <c r="AF88" i="79"/>
  <c r="G102" i="100" s="1"/>
  <c r="CN107" i="100"/>
  <c r="J102" i="100"/>
  <c r="EC87" i="100"/>
  <c r="EE87" i="100"/>
  <c r="DT87" i="100"/>
  <c r="EB87" i="100"/>
  <c r="DS87" i="100"/>
  <c r="EA87" i="100"/>
  <c r="DR87" i="100"/>
  <c r="EF87" i="100"/>
  <c r="DQ87" i="100"/>
  <c r="ED87" i="100"/>
  <c r="DY87" i="100"/>
  <c r="DZ87" i="100"/>
  <c r="AD89" i="79"/>
  <c r="AB89" i="79"/>
  <c r="AE89" i="79"/>
  <c r="AH89" i="79"/>
  <c r="I103" i="100"/>
  <c r="BP89" i="79"/>
  <c r="AO89" i="79"/>
  <c r="M103" i="100"/>
  <c r="AI89" i="79"/>
  <c r="AF89" i="79"/>
  <c r="CN108" i="100"/>
  <c r="ED88" i="100"/>
  <c r="DS88" i="100"/>
  <c r="DQ88" i="100"/>
  <c r="EE88" i="100"/>
  <c r="DZ88" i="100"/>
  <c r="EA88" i="100"/>
  <c r="DY88" i="100"/>
  <c r="DT88" i="100"/>
  <c r="EC88" i="100"/>
  <c r="EB88" i="100"/>
  <c r="EF88" i="100"/>
  <c r="DR88" i="100"/>
  <c r="AE90" i="79"/>
  <c r="AP90" i="79" s="1"/>
  <c r="AD90" i="79"/>
  <c r="AB90" i="79"/>
  <c r="AM90" i="79"/>
  <c r="K104" i="100"/>
  <c r="AO90" i="79"/>
  <c r="M104" i="100"/>
  <c r="BG109" i="100"/>
  <c r="AH90" i="79"/>
  <c r="AF90" i="79"/>
  <c r="CK109" i="100" s="1"/>
  <c r="G104" i="100"/>
  <c r="AI90" i="79"/>
  <c r="E4" i="326"/>
  <c r="AU4" i="326" s="1"/>
  <c r="E16" i="326"/>
  <c r="E3" i="326"/>
  <c r="EE89" i="100"/>
  <c r="DT89" i="100"/>
  <c r="EA89" i="100"/>
  <c r="ED89" i="100"/>
  <c r="DQ89" i="100"/>
  <c r="EF89" i="100"/>
  <c r="DY89" i="100"/>
  <c r="DZ89" i="100"/>
  <c r="EC89" i="100"/>
  <c r="DR89" i="100"/>
  <c r="DS89" i="100"/>
  <c r="EB89" i="100"/>
  <c r="E7" i="326"/>
  <c r="E11" i="326"/>
  <c r="F6" i="326"/>
  <c r="F15" i="326"/>
  <c r="F17" i="326"/>
  <c r="F13" i="326"/>
  <c r="F10" i="326"/>
  <c r="AT5" i="326" s="1"/>
  <c r="F3" i="326"/>
  <c r="AT4" i="326" s="1"/>
  <c r="F4" i="326"/>
  <c r="F14" i="326"/>
  <c r="F12" i="326"/>
  <c r="F16" i="326"/>
  <c r="F8" i="326"/>
  <c r="F11" i="326"/>
  <c r="F7" i="326"/>
  <c r="AT2" i="326" s="1"/>
  <c r="F9" i="326"/>
  <c r="F5" i="326"/>
  <c r="F2" i="326"/>
  <c r="AT3" i="326"/>
  <c r="T6" i="178"/>
  <c r="T7" i="178" s="1"/>
  <c r="S6" i="178"/>
  <c r="S7" i="178" s="1"/>
  <c r="S4" i="178"/>
  <c r="AA6" i="178"/>
  <c r="AA7" i="178" s="1"/>
  <c r="AC6" i="178"/>
  <c r="AC7" i="178" s="1"/>
  <c r="AC4" i="178"/>
  <c r="AG6" i="178"/>
  <c r="AG7" i="178" s="1"/>
  <c r="AH6" i="178"/>
  <c r="AH7" i="178" s="1"/>
  <c r="T5" i="178"/>
  <c r="T4" i="178"/>
  <c r="AH5" i="178"/>
  <c r="AG4" i="178"/>
  <c r="S5" i="178"/>
  <c r="AG5" i="178"/>
  <c r="AC5" i="178"/>
  <c r="AA5" i="178"/>
  <c r="AA4" i="178"/>
  <c r="AH4" i="178"/>
  <c r="AD6" i="178"/>
  <c r="AD7" i="178" s="1"/>
  <c r="R6" i="178"/>
  <c r="R7" i="178" s="1"/>
  <c r="AB6" i="178"/>
  <c r="AB7" i="178" s="1"/>
  <c r="Q6" i="178"/>
  <c r="Q7" i="178" s="1"/>
  <c r="P6" i="178"/>
  <c r="P7" i="178" s="1"/>
  <c r="O6" i="178"/>
  <c r="O7" i="178" s="1"/>
  <c r="AB5" i="178"/>
  <c r="Q4" i="178"/>
  <c r="AB4" i="178"/>
  <c r="I6" i="178"/>
  <c r="I7" i="178" s="1"/>
  <c r="X6" i="178"/>
  <c r="X7" i="178" s="1"/>
  <c r="W6" i="178"/>
  <c r="W7" i="178" s="1"/>
  <c r="M6" i="178"/>
  <c r="M7" i="178" s="1"/>
  <c r="AD5" i="178"/>
  <c r="P5" i="178"/>
  <c r="R5" i="178"/>
  <c r="O5" i="178"/>
  <c r="Q5" i="178"/>
  <c r="R4" i="178"/>
  <c r="AD4" i="178"/>
  <c r="O4" i="178"/>
  <c r="P4" i="178"/>
  <c r="X4" i="178"/>
  <c r="W5" i="178"/>
  <c r="I4" i="178"/>
  <c r="M5" i="178"/>
  <c r="W4" i="178"/>
  <c r="X5" i="178"/>
  <c r="I5" i="178"/>
  <c r="M4" i="178"/>
  <c r="C6" i="178"/>
  <c r="C7" i="178" s="1"/>
  <c r="C5" i="178"/>
  <c r="D6" i="178"/>
  <c r="D7" i="178" s="1"/>
  <c r="C4" i="178"/>
  <c r="D4" i="178"/>
  <c r="D5" i="178"/>
  <c r="AE6" i="178"/>
  <c r="AE7" i="178" s="1"/>
  <c r="AE4" i="178"/>
  <c r="AE5" i="178"/>
  <c r="K6" i="178"/>
  <c r="K7" i="178" s="1"/>
  <c r="L6" i="178"/>
  <c r="L7" i="178" s="1"/>
  <c r="J6" i="178"/>
  <c r="J7" i="178" s="1"/>
  <c r="J4" i="178"/>
  <c r="K4" i="178"/>
  <c r="L5" i="178"/>
  <c r="J5" i="178"/>
  <c r="L4" i="178"/>
  <c r="K5" i="178"/>
  <c r="U6" i="178"/>
  <c r="U7" i="178" s="1"/>
  <c r="U4" i="178"/>
  <c r="Y6" i="178"/>
  <c r="Y7" i="178" s="1"/>
  <c r="N6" i="178"/>
  <c r="N7" i="178" s="1"/>
  <c r="Z6" i="178"/>
  <c r="Z7" i="178" s="1"/>
  <c r="Y4" i="178"/>
  <c r="Z5" i="178"/>
  <c r="U5" i="178"/>
  <c r="N5" i="178"/>
  <c r="Z4" i="178"/>
  <c r="Y5" i="178"/>
  <c r="V6" i="178"/>
  <c r="V7" i="178" s="1"/>
  <c r="N4" i="178"/>
  <c r="V5" i="178"/>
  <c r="V4" i="178"/>
  <c r="AF6" i="178"/>
  <c r="AF7" i="178" s="1"/>
  <c r="AF4" i="178"/>
  <c r="AF5" i="178"/>
  <c r="G6" i="178"/>
  <c r="G7" i="178" s="1"/>
  <c r="E6" i="178"/>
  <c r="E7" i="178" s="1"/>
  <c r="F6" i="178"/>
  <c r="F7" i="178" s="1"/>
  <c r="E4" i="178"/>
  <c r="G5" i="178"/>
  <c r="F5" i="178"/>
  <c r="G4" i="178"/>
  <c r="F4" i="178"/>
  <c r="E5" i="178"/>
  <c r="N93" i="160"/>
  <c r="O96" i="160"/>
  <c r="O94" i="160"/>
  <c r="N94" i="160"/>
  <c r="O93" i="160"/>
  <c r="N96" i="160"/>
  <c r="O95" i="160"/>
  <c r="N95" i="160"/>
  <c r="P93" i="160"/>
  <c r="P94" i="160"/>
  <c r="P95" i="160"/>
  <c r="P96" i="160"/>
  <c r="O91" i="160"/>
  <c r="N92" i="160"/>
  <c r="O92" i="160"/>
  <c r="N91" i="160"/>
  <c r="P92" i="160"/>
  <c r="P91" i="160"/>
  <c r="O89" i="160"/>
  <c r="N90" i="160"/>
  <c r="O90" i="160"/>
  <c r="N89" i="160"/>
  <c r="N79" i="160"/>
  <c r="P90" i="160"/>
  <c r="P89" i="160"/>
  <c r="O75" i="160"/>
  <c r="N81" i="160"/>
  <c r="N60" i="160"/>
  <c r="N66" i="160"/>
  <c r="O78" i="160"/>
  <c r="N73" i="160"/>
  <c r="O83" i="160"/>
  <c r="N63" i="160"/>
  <c r="O80" i="160"/>
  <c r="N64" i="160"/>
  <c r="O84" i="160"/>
  <c r="O74" i="160"/>
  <c r="N80" i="160"/>
  <c r="O71" i="160"/>
  <c r="O73" i="160"/>
  <c r="O62" i="160"/>
  <c r="N70" i="160"/>
  <c r="E61" i="212" s="1"/>
  <c r="O72" i="160"/>
  <c r="O61" i="160"/>
  <c r="N67" i="160"/>
  <c r="N87" i="160"/>
  <c r="N62" i="160"/>
  <c r="O86" i="160"/>
  <c r="O81" i="160"/>
  <c r="N77" i="160"/>
  <c r="O85" i="160"/>
  <c r="O76" i="160"/>
  <c r="N82" i="160"/>
  <c r="N68" i="160"/>
  <c r="O68" i="160"/>
  <c r="N83" i="160"/>
  <c r="N71" i="160"/>
  <c r="O77" i="160"/>
  <c r="N61" i="160"/>
  <c r="O64" i="160"/>
  <c r="O79" i="160"/>
  <c r="N65" i="160"/>
  <c r="N84" i="160"/>
  <c r="N76" i="160"/>
  <c r="N85" i="160"/>
  <c r="O70" i="160"/>
  <c r="N74" i="160"/>
  <c r="E65" i="212" s="1"/>
  <c r="O82" i="160"/>
  <c r="N88" i="160"/>
  <c r="N78" i="160"/>
  <c r="E69" i="212" s="1"/>
  <c r="O65" i="160"/>
  <c r="O67" i="160"/>
  <c r="O88" i="160"/>
  <c r="O69" i="160"/>
  <c r="N69" i="160"/>
  <c r="O66" i="160"/>
  <c r="O87" i="160"/>
  <c r="N75" i="160"/>
  <c r="O60" i="160"/>
  <c r="N72" i="160"/>
  <c r="O59" i="160"/>
  <c r="N59" i="160"/>
  <c r="N86" i="160"/>
  <c r="O63" i="160"/>
  <c r="P67" i="160"/>
  <c r="P62" i="160"/>
  <c r="P70" i="160"/>
  <c r="P68" i="160"/>
  <c r="P84" i="160"/>
  <c r="P60" i="160"/>
  <c r="P73" i="160"/>
  <c r="P80" i="160"/>
  <c r="P85" i="160"/>
  <c r="P71" i="160"/>
  <c r="P65" i="160"/>
  <c r="P66" i="160"/>
  <c r="P88" i="160"/>
  <c r="P69" i="160"/>
  <c r="P86" i="160"/>
  <c r="P61" i="160"/>
  <c r="P76" i="160"/>
  <c r="P78" i="160"/>
  <c r="P77" i="160"/>
  <c r="P72" i="160"/>
  <c r="P64" i="160"/>
  <c r="P82" i="160"/>
  <c r="P75" i="160"/>
  <c r="P63" i="160"/>
  <c r="P74" i="160"/>
  <c r="P59" i="160"/>
  <c r="P79" i="160"/>
  <c r="P83" i="160"/>
  <c r="P81" i="160"/>
  <c r="P87" i="160"/>
  <c r="N58" i="160"/>
  <c r="O58" i="160"/>
  <c r="P58" i="160"/>
  <c r="N57" i="160"/>
  <c r="O29" i="160"/>
  <c r="O30" i="160"/>
  <c r="N47" i="160"/>
  <c r="E38" i="212" s="1"/>
  <c r="N32" i="160"/>
  <c r="O53" i="160"/>
  <c r="O41" i="160"/>
  <c r="O44" i="160"/>
  <c r="O18" i="160"/>
  <c r="O35" i="160"/>
  <c r="O56" i="160"/>
  <c r="O37" i="160"/>
  <c r="O48" i="160"/>
  <c r="O50" i="160"/>
  <c r="N53" i="160"/>
  <c r="N52" i="160"/>
  <c r="N40" i="160"/>
  <c r="N31" i="160"/>
  <c r="E22" i="212" s="1"/>
  <c r="N51" i="160"/>
  <c r="N46" i="160"/>
  <c r="E37" i="212" s="1"/>
  <c r="O40" i="160"/>
  <c r="N49" i="160"/>
  <c r="O19" i="160"/>
  <c r="N16" i="160"/>
  <c r="N23" i="160"/>
  <c r="N45" i="160"/>
  <c r="N24" i="160"/>
  <c r="O52" i="160"/>
  <c r="N27" i="160"/>
  <c r="O47" i="160"/>
  <c r="N48" i="160"/>
  <c r="N21" i="160"/>
  <c r="O42" i="160"/>
  <c r="N38" i="160"/>
  <c r="O57" i="160"/>
  <c r="N20" i="160"/>
  <c r="N26" i="160"/>
  <c r="E17" i="212" s="1"/>
  <c r="N44" i="160"/>
  <c r="O20" i="160"/>
  <c r="O27" i="160"/>
  <c r="N54" i="160"/>
  <c r="E45" i="212" s="1"/>
  <c r="O22" i="160"/>
  <c r="N28" i="160"/>
  <c r="O54" i="160"/>
  <c r="O23" i="160"/>
  <c r="O51" i="160"/>
  <c r="O45" i="160"/>
  <c r="N43" i="160"/>
  <c r="N42" i="160"/>
  <c r="O32" i="160"/>
  <c r="N19" i="160"/>
  <c r="O26" i="160"/>
  <c r="N25" i="160"/>
  <c r="O36" i="160"/>
  <c r="N41" i="160"/>
  <c r="O24" i="160"/>
  <c r="N30" i="160"/>
  <c r="E21" i="212" s="1"/>
  <c r="N36" i="160"/>
  <c r="N18" i="160"/>
  <c r="O39" i="160"/>
  <c r="N33" i="160"/>
  <c r="N34" i="160"/>
  <c r="O38" i="160"/>
  <c r="O28" i="160"/>
  <c r="O33" i="160"/>
  <c r="N39" i="160"/>
  <c r="N29" i="160"/>
  <c r="O46" i="160"/>
  <c r="O43" i="160"/>
  <c r="O16" i="160"/>
  <c r="N55" i="160"/>
  <c r="O25" i="160"/>
  <c r="O55" i="160"/>
  <c r="O34" i="160"/>
  <c r="N17" i="160"/>
  <c r="O17" i="160"/>
  <c r="N56" i="160"/>
  <c r="O49" i="160"/>
  <c r="N50" i="160"/>
  <c r="N37" i="160"/>
  <c r="N35" i="160"/>
  <c r="O31" i="160"/>
  <c r="O21" i="160"/>
  <c r="N22" i="160"/>
  <c r="P25" i="160"/>
  <c r="P53" i="160"/>
  <c r="P40" i="160"/>
  <c r="P30" i="160"/>
  <c r="P39" i="160"/>
  <c r="P52" i="160"/>
  <c r="P29" i="160"/>
  <c r="P31" i="160"/>
  <c r="P19" i="160"/>
  <c r="P45" i="160"/>
  <c r="P35" i="160"/>
  <c r="P26" i="160"/>
  <c r="P41" i="160"/>
  <c r="P50" i="160"/>
  <c r="P47" i="160"/>
  <c r="P27" i="160"/>
  <c r="P22" i="160"/>
  <c r="P37" i="160"/>
  <c r="P51" i="160"/>
  <c r="P28" i="160"/>
  <c r="P21" i="160"/>
  <c r="P49" i="160"/>
  <c r="P42" i="160"/>
  <c r="P48" i="160"/>
  <c r="P56" i="160"/>
  <c r="P20" i="160"/>
  <c r="P44" i="160"/>
  <c r="P18" i="160"/>
  <c r="P43" i="160"/>
  <c r="P16" i="160"/>
  <c r="P34" i="160"/>
  <c r="P54" i="160"/>
  <c r="P38" i="160"/>
  <c r="P36" i="160"/>
  <c r="P32" i="160"/>
  <c r="P24" i="160"/>
  <c r="P57" i="160"/>
  <c r="P17" i="160"/>
  <c r="P55" i="160"/>
  <c r="P46" i="160"/>
  <c r="P23" i="160"/>
  <c r="P33" i="160"/>
  <c r="Q93" i="160"/>
  <c r="Q95" i="160"/>
  <c r="Q94" i="160"/>
  <c r="Q96" i="160"/>
  <c r="Q92" i="160"/>
  <c r="Q90" i="160"/>
  <c r="Q91" i="160"/>
  <c r="Q89" i="160"/>
  <c r="Q16" i="160"/>
  <c r="Q17" i="160"/>
  <c r="Q18" i="160"/>
  <c r="Q19" i="160"/>
  <c r="Q20" i="160"/>
  <c r="Q21" i="160"/>
  <c r="Q22" i="160"/>
  <c r="Q23" i="160"/>
  <c r="Q24" i="160"/>
  <c r="Q25" i="160"/>
  <c r="Q26" i="160"/>
  <c r="Q27" i="160"/>
  <c r="Q28" i="160"/>
  <c r="Q29" i="160"/>
  <c r="Q30" i="160"/>
  <c r="Q31" i="160"/>
  <c r="Q32" i="160"/>
  <c r="Q33" i="160"/>
  <c r="Q34" i="160"/>
  <c r="Q35" i="160"/>
  <c r="Q36" i="160"/>
  <c r="Q37" i="160"/>
  <c r="Q38" i="160"/>
  <c r="Q39" i="160"/>
  <c r="Q40" i="160"/>
  <c r="Q41" i="160"/>
  <c r="Q42" i="160"/>
  <c r="Q43" i="160"/>
  <c r="Q44" i="160"/>
  <c r="Q45" i="160"/>
  <c r="Q46" i="160"/>
  <c r="Q47" i="160"/>
  <c r="Q48" i="160"/>
  <c r="Q49" i="160"/>
  <c r="Q50" i="160"/>
  <c r="Q51" i="160"/>
  <c r="P8" i="175"/>
  <c r="I8" i="175"/>
  <c r="Q52" i="160"/>
  <c r="W8" i="175"/>
  <c r="Q53" i="160"/>
  <c r="R8" i="175"/>
  <c r="K8" i="175"/>
  <c r="Y8" i="175"/>
  <c r="J8" i="175"/>
  <c r="Q8" i="175"/>
  <c r="Q54" i="160"/>
  <c r="U8" i="175"/>
  <c r="N8" i="175"/>
  <c r="X8" i="175"/>
  <c r="Q55" i="160"/>
  <c r="AB8" i="175"/>
  <c r="Q56" i="160"/>
  <c r="Q57" i="160"/>
  <c r="Q58" i="160"/>
  <c r="Q59" i="160"/>
  <c r="Q60" i="160"/>
  <c r="Q61" i="160"/>
  <c r="Q62" i="160"/>
  <c r="Q63" i="160"/>
  <c r="Q64" i="160"/>
  <c r="Q65" i="160"/>
  <c r="Q66" i="160"/>
  <c r="Q67" i="160"/>
  <c r="Q68" i="160"/>
  <c r="Q69" i="160"/>
  <c r="Q70" i="160"/>
  <c r="Q71" i="160"/>
  <c r="Q72" i="160"/>
  <c r="Q73" i="160"/>
  <c r="Q74" i="160"/>
  <c r="Q75" i="160"/>
  <c r="Q76" i="160"/>
  <c r="Q77" i="160"/>
  <c r="Q78" i="160"/>
  <c r="Q79" i="160"/>
  <c r="Q80" i="160"/>
  <c r="Q81" i="160"/>
  <c r="Q82" i="160"/>
  <c r="Q83" i="160"/>
  <c r="Q84" i="160"/>
  <c r="Q85" i="160"/>
  <c r="Q86" i="160"/>
  <c r="Q87" i="160"/>
  <c r="Q88" i="160"/>
  <c r="I693" i="175"/>
  <c r="P693" i="175"/>
  <c r="I751" i="175"/>
  <c r="P751" i="175"/>
  <c r="P752" i="175"/>
  <c r="I752" i="175"/>
  <c r="Q693" i="175"/>
  <c r="R693" i="175"/>
  <c r="J693" i="175"/>
  <c r="K693" i="175"/>
  <c r="I692" i="175"/>
  <c r="P692" i="175"/>
  <c r="J752" i="175"/>
  <c r="K752" i="175"/>
  <c r="R752" i="175"/>
  <c r="Q752" i="175"/>
  <c r="I750" i="175"/>
  <c r="P750" i="175"/>
  <c r="Q751" i="175"/>
  <c r="R751" i="175"/>
  <c r="K751" i="175"/>
  <c r="J751" i="175"/>
  <c r="N693" i="175"/>
  <c r="U693" i="175"/>
  <c r="Q692" i="175"/>
  <c r="R692" i="175"/>
  <c r="P691" i="175"/>
  <c r="I691" i="175"/>
  <c r="J692" i="175"/>
  <c r="K692" i="175"/>
  <c r="U752" i="175"/>
  <c r="N752" i="175"/>
  <c r="K750" i="175"/>
  <c r="J750" i="175"/>
  <c r="R750" i="175"/>
  <c r="Q750" i="175"/>
  <c r="N751" i="175"/>
  <c r="U751" i="175"/>
  <c r="P749" i="175"/>
  <c r="I749" i="175"/>
  <c r="N692" i="175"/>
  <c r="U692" i="175"/>
  <c r="I690" i="175"/>
  <c r="P690" i="175"/>
  <c r="J691" i="175"/>
  <c r="K691" i="175"/>
  <c r="Q691" i="175"/>
  <c r="R691" i="175"/>
  <c r="N750" i="175"/>
  <c r="P748" i="175"/>
  <c r="I748" i="175"/>
  <c r="R749" i="175"/>
  <c r="Q749" i="175"/>
  <c r="J749" i="175"/>
  <c r="K749" i="175"/>
  <c r="U750" i="175"/>
  <c r="N691" i="175"/>
  <c r="U691" i="175"/>
  <c r="J690" i="175"/>
  <c r="K690" i="175"/>
  <c r="P689" i="175"/>
  <c r="I689" i="175"/>
  <c r="Q690" i="175"/>
  <c r="R690" i="175"/>
  <c r="N749" i="175"/>
  <c r="K748" i="175"/>
  <c r="J748" i="175"/>
  <c r="Q748" i="175"/>
  <c r="R748" i="175"/>
  <c r="I747" i="175"/>
  <c r="P747" i="175"/>
  <c r="U749" i="175"/>
  <c r="P288" i="175"/>
  <c r="W288" i="175"/>
  <c r="U690" i="175"/>
  <c r="J689" i="175"/>
  <c r="K689" i="175"/>
  <c r="Q689" i="175"/>
  <c r="R689" i="175"/>
  <c r="N690" i="175"/>
  <c r="I688" i="175"/>
  <c r="P688" i="175"/>
  <c r="J747" i="175"/>
  <c r="K747" i="175"/>
  <c r="U748" i="175"/>
  <c r="N748" i="175"/>
  <c r="P746" i="175"/>
  <c r="I746" i="175"/>
  <c r="R747" i="175"/>
  <c r="Q747" i="175"/>
  <c r="R288" i="175"/>
  <c r="W289" i="175"/>
  <c r="Y288" i="175"/>
  <c r="I288" i="175"/>
  <c r="P289" i="175"/>
  <c r="U689" i="175"/>
  <c r="Y289" i="175"/>
  <c r="X289" i="175"/>
  <c r="Q289" i="175"/>
  <c r="R289" i="175"/>
  <c r="I687" i="175"/>
  <c r="P687" i="175"/>
  <c r="Q688" i="175"/>
  <c r="R688" i="175"/>
  <c r="K688" i="175"/>
  <c r="J688" i="175"/>
  <c r="N689" i="175"/>
  <c r="Q746" i="175"/>
  <c r="R746" i="175"/>
  <c r="I745" i="175"/>
  <c r="P745" i="175"/>
  <c r="N747" i="175"/>
  <c r="J746" i="175"/>
  <c r="K746" i="175"/>
  <c r="U747" i="175"/>
  <c r="W128" i="175"/>
  <c r="P59" i="175"/>
  <c r="I290" i="175"/>
  <c r="W548" i="175"/>
  <c r="P158" i="175"/>
  <c r="I128" i="175"/>
  <c r="J288" i="175"/>
  <c r="W388" i="175"/>
  <c r="I509" i="175"/>
  <c r="K288" i="175"/>
  <c r="I289" i="175"/>
  <c r="X288" i="175"/>
  <c r="Q288" i="175"/>
  <c r="N288" i="175"/>
  <c r="AB289" i="175"/>
  <c r="Q59" i="175"/>
  <c r="R59" i="175"/>
  <c r="N688" i="175"/>
  <c r="U688" i="175"/>
  <c r="Q687" i="175"/>
  <c r="R687" i="175"/>
  <c r="J687" i="175"/>
  <c r="K687" i="175"/>
  <c r="U289" i="175"/>
  <c r="I686" i="175"/>
  <c r="P686" i="175"/>
  <c r="Q745" i="175"/>
  <c r="R745" i="175"/>
  <c r="N746" i="175"/>
  <c r="I744" i="175"/>
  <c r="P744" i="175"/>
  <c r="J745" i="175"/>
  <c r="K745" i="175"/>
  <c r="U746" i="175"/>
  <c r="I68" i="175"/>
  <c r="K128" i="175"/>
  <c r="P128" i="175"/>
  <c r="I60" i="175"/>
  <c r="W338" i="175"/>
  <c r="J289" i="175"/>
  <c r="P498" i="175"/>
  <c r="P388" i="175"/>
  <c r="P159" i="175"/>
  <c r="I388" i="175"/>
  <c r="K290" i="175"/>
  <c r="P568" i="175"/>
  <c r="I98" i="175"/>
  <c r="Y388" i="175"/>
  <c r="Y548" i="175"/>
  <c r="P508" i="175"/>
  <c r="K289" i="175"/>
  <c r="P548" i="175"/>
  <c r="P58" i="175"/>
  <c r="W549" i="175"/>
  <c r="P129" i="175"/>
  <c r="W508" i="175"/>
  <c r="J290" i="175"/>
  <c r="I248" i="175"/>
  <c r="I39" i="175"/>
  <c r="I318" i="175"/>
  <c r="P509" i="175"/>
  <c r="P338" i="175"/>
  <c r="P68" i="175"/>
  <c r="P358" i="175"/>
  <c r="P510" i="175"/>
  <c r="I129" i="175"/>
  <c r="P549" i="175"/>
  <c r="P291" i="175"/>
  <c r="I158" i="175"/>
  <c r="W59" i="175"/>
  <c r="W389" i="175"/>
  <c r="W318" i="175"/>
  <c r="P248" i="175"/>
  <c r="I510" i="175"/>
  <c r="I568" i="175"/>
  <c r="W568" i="175"/>
  <c r="P558" i="175"/>
  <c r="P318" i="175"/>
  <c r="I59" i="175"/>
  <c r="R158" i="175"/>
  <c r="J509" i="175"/>
  <c r="W290" i="175"/>
  <c r="W58" i="175"/>
  <c r="P379" i="175"/>
  <c r="W509" i="175"/>
  <c r="I58" i="175"/>
  <c r="Y128" i="175"/>
  <c r="W510" i="175"/>
  <c r="W158" i="175"/>
  <c r="I338" i="175"/>
  <c r="W28" i="175"/>
  <c r="J128" i="175"/>
  <c r="K509" i="175"/>
  <c r="I548" i="175"/>
  <c r="W60" i="175"/>
  <c r="W248" i="175"/>
  <c r="I99" i="175"/>
  <c r="W129" i="175"/>
  <c r="I508" i="175"/>
  <c r="W68" i="175"/>
  <c r="W291" i="175"/>
  <c r="P290" i="175"/>
  <c r="R290" i="175"/>
  <c r="Q290" i="175"/>
  <c r="X290" i="175"/>
  <c r="Y290" i="175"/>
  <c r="U288" i="175"/>
  <c r="AB288" i="175"/>
  <c r="N289" i="175"/>
  <c r="Y509" i="175"/>
  <c r="X509" i="175"/>
  <c r="Q509" i="175"/>
  <c r="R509" i="175"/>
  <c r="Y59" i="175"/>
  <c r="X59" i="175"/>
  <c r="N128" i="175"/>
  <c r="X128" i="175"/>
  <c r="Q128" i="175"/>
  <c r="N290" i="175"/>
  <c r="N509" i="175"/>
  <c r="U59" i="175"/>
  <c r="U687" i="175"/>
  <c r="J510" i="175"/>
  <c r="K510" i="175"/>
  <c r="Q510" i="175"/>
  <c r="R510" i="175"/>
  <c r="Y510" i="175"/>
  <c r="X510" i="175"/>
  <c r="X389" i="175"/>
  <c r="Y389" i="175"/>
  <c r="X549" i="175"/>
  <c r="Y549" i="175"/>
  <c r="Q549" i="175"/>
  <c r="R549" i="175"/>
  <c r="Q159" i="175"/>
  <c r="R159" i="175"/>
  <c r="Q129" i="175"/>
  <c r="R129" i="175"/>
  <c r="Y129" i="175"/>
  <c r="X129" i="175"/>
  <c r="J60" i="175"/>
  <c r="K60" i="175"/>
  <c r="Y60" i="175"/>
  <c r="X60" i="175"/>
  <c r="Q291" i="175"/>
  <c r="R291" i="175"/>
  <c r="X291" i="175"/>
  <c r="Y291" i="175"/>
  <c r="Q686" i="175"/>
  <c r="R686" i="175"/>
  <c r="I685" i="175"/>
  <c r="P685" i="175"/>
  <c r="J686" i="175"/>
  <c r="K686" i="175"/>
  <c r="N687" i="175"/>
  <c r="P743" i="175"/>
  <c r="I743" i="175"/>
  <c r="N745" i="175"/>
  <c r="R744" i="175"/>
  <c r="Q744" i="175"/>
  <c r="J744" i="175"/>
  <c r="K744" i="175"/>
  <c r="U745" i="175"/>
  <c r="U290" i="175"/>
  <c r="J318" i="175"/>
  <c r="Y68" i="175"/>
  <c r="I358" i="175"/>
  <c r="W511" i="175"/>
  <c r="K338" i="175"/>
  <c r="Y58" i="175"/>
  <c r="Y318" i="175"/>
  <c r="K68" i="175"/>
  <c r="I28" i="175"/>
  <c r="R128" i="175"/>
  <c r="W98" i="175"/>
  <c r="K568" i="175"/>
  <c r="W558" i="175"/>
  <c r="J158" i="175"/>
  <c r="Y248" i="175"/>
  <c r="P329" i="175"/>
  <c r="I518" i="175"/>
  <c r="P60" i="175"/>
  <c r="P39" i="175"/>
  <c r="W278" i="175"/>
  <c r="W109" i="175"/>
  <c r="I588" i="175"/>
  <c r="Y338" i="175"/>
  <c r="I291" i="175"/>
  <c r="K58" i="175"/>
  <c r="I100" i="175"/>
  <c r="P518" i="175"/>
  <c r="J248" i="175"/>
  <c r="K508" i="175"/>
  <c r="J338" i="175"/>
  <c r="P292" i="175"/>
  <c r="W319" i="175"/>
  <c r="I379" i="175"/>
  <c r="K59" i="175"/>
  <c r="P308" i="175"/>
  <c r="J68" i="175"/>
  <c r="R358" i="175"/>
  <c r="R498" i="175"/>
  <c r="I569" i="175"/>
  <c r="W119" i="175"/>
  <c r="W108" i="175"/>
  <c r="R338" i="175"/>
  <c r="R58" i="175"/>
  <c r="J59" i="175"/>
  <c r="K158" i="175"/>
  <c r="I108" i="175"/>
  <c r="W249" i="175"/>
  <c r="Y508" i="175"/>
  <c r="W380" i="175"/>
  <c r="I160" i="175"/>
  <c r="I29" i="175"/>
  <c r="I149" i="175"/>
  <c r="K98" i="175"/>
  <c r="P269" i="175"/>
  <c r="J39" i="175"/>
  <c r="P109" i="175"/>
  <c r="W198" i="175"/>
  <c r="P588" i="175"/>
  <c r="W160" i="175"/>
  <c r="P458" i="175"/>
  <c r="J548" i="175"/>
  <c r="P69" i="175"/>
  <c r="Y158" i="175"/>
  <c r="P348" i="175"/>
  <c r="W308" i="175"/>
  <c r="I118" i="175"/>
  <c r="R388" i="175"/>
  <c r="W550" i="175"/>
  <c r="I549" i="175"/>
  <c r="I109" i="175"/>
  <c r="K129" i="175"/>
  <c r="R379" i="175"/>
  <c r="I292" i="175"/>
  <c r="J568" i="175"/>
  <c r="P28" i="175"/>
  <c r="I499" i="175"/>
  <c r="P499" i="175"/>
  <c r="I278" i="175"/>
  <c r="J508" i="175"/>
  <c r="W61" i="175"/>
  <c r="W39" i="175"/>
  <c r="R558" i="175"/>
  <c r="W588" i="175"/>
  <c r="W188" i="175"/>
  <c r="I249" i="175"/>
  <c r="I159" i="175"/>
  <c r="P178" i="175"/>
  <c r="P98" i="175"/>
  <c r="K99" i="175"/>
  <c r="K388" i="175"/>
  <c r="I359" i="175"/>
  <c r="K248" i="175"/>
  <c r="I498" i="175"/>
  <c r="J99" i="175"/>
  <c r="P130" i="175"/>
  <c r="W130" i="175"/>
  <c r="J129" i="175"/>
  <c r="P488" i="175"/>
  <c r="I390" i="175"/>
  <c r="R248" i="175"/>
  <c r="W378" i="175"/>
  <c r="P378" i="175"/>
  <c r="W358" i="175"/>
  <c r="W379" i="175"/>
  <c r="I458" i="175"/>
  <c r="W390" i="175"/>
  <c r="I558" i="175"/>
  <c r="J388" i="175"/>
  <c r="W518" i="175"/>
  <c r="K39" i="175"/>
  <c r="I329" i="175"/>
  <c r="I308" i="175"/>
  <c r="P448" i="175"/>
  <c r="R68" i="175"/>
  <c r="P99" i="175"/>
  <c r="R318" i="175"/>
  <c r="P38" i="175"/>
  <c r="I389" i="175"/>
  <c r="Y28" i="175"/>
  <c r="Y568" i="175"/>
  <c r="I378" i="175"/>
  <c r="I339" i="175"/>
  <c r="P249" i="175"/>
  <c r="R548" i="175"/>
  <c r="W329" i="175"/>
  <c r="W159" i="175"/>
  <c r="J98" i="175"/>
  <c r="W48" i="175"/>
  <c r="I69" i="175"/>
  <c r="R568" i="175"/>
  <c r="P110" i="175"/>
  <c r="I488" i="175"/>
  <c r="R508" i="175"/>
  <c r="P160" i="175"/>
  <c r="I559" i="175"/>
  <c r="W499" i="175"/>
  <c r="W99" i="175"/>
  <c r="W458" i="175"/>
  <c r="K318" i="175"/>
  <c r="I38" i="175"/>
  <c r="W488" i="175"/>
  <c r="W328" i="175"/>
  <c r="W348" i="175"/>
  <c r="J58" i="175"/>
  <c r="W40" i="175"/>
  <c r="P328" i="175"/>
  <c r="W498" i="175"/>
  <c r="P389" i="175"/>
  <c r="W38" i="175"/>
  <c r="P108" i="175"/>
  <c r="K548" i="175"/>
  <c r="W110" i="175"/>
  <c r="W448" i="175"/>
  <c r="AB290" i="175"/>
  <c r="Y99" i="175"/>
  <c r="X99" i="175"/>
  <c r="Q99" i="175"/>
  <c r="R99" i="175"/>
  <c r="X159" i="175"/>
  <c r="Y159" i="175"/>
  <c r="AB509" i="175"/>
  <c r="Y39" i="175"/>
  <c r="X39" i="175"/>
  <c r="N59" i="175"/>
  <c r="X58" i="175"/>
  <c r="Q58" i="175"/>
  <c r="N58" i="175"/>
  <c r="Q39" i="175"/>
  <c r="R39" i="175"/>
  <c r="X388" i="175"/>
  <c r="N388" i="175"/>
  <c r="Q388" i="175"/>
  <c r="Y379" i="175"/>
  <c r="X379" i="175"/>
  <c r="Q389" i="175"/>
  <c r="R389" i="175"/>
  <c r="X158" i="175"/>
  <c r="N158" i="175"/>
  <c r="Q158" i="175"/>
  <c r="AB128" i="175"/>
  <c r="U509" i="175"/>
  <c r="AB59" i="175"/>
  <c r="N508" i="175"/>
  <c r="X508" i="175"/>
  <c r="Q508" i="175"/>
  <c r="U128" i="175"/>
  <c r="Q60" i="175"/>
  <c r="R60" i="175"/>
  <c r="N39" i="175"/>
  <c r="N248" i="175"/>
  <c r="Q248" i="175"/>
  <c r="X248" i="175"/>
  <c r="N548" i="175"/>
  <c r="X548" i="175"/>
  <c r="Q548" i="175"/>
  <c r="Q318" i="175"/>
  <c r="N318" i="175"/>
  <c r="X318" i="175"/>
  <c r="X338" i="175"/>
  <c r="N338" i="175"/>
  <c r="Q338" i="175"/>
  <c r="Y109" i="175"/>
  <c r="X109" i="175"/>
  <c r="N99" i="175"/>
  <c r="N98" i="175"/>
  <c r="X98" i="175"/>
  <c r="Q98" i="175"/>
  <c r="Q568" i="175"/>
  <c r="X568" i="175"/>
  <c r="N568" i="175"/>
  <c r="J159" i="175"/>
  <c r="K159" i="175"/>
  <c r="N68" i="175"/>
  <c r="Q68" i="175"/>
  <c r="X68" i="175"/>
  <c r="N129" i="175"/>
  <c r="N510" i="175"/>
  <c r="AB60" i="175"/>
  <c r="AB129" i="175"/>
  <c r="U686" i="175"/>
  <c r="N60" i="175"/>
  <c r="AB549" i="175"/>
  <c r="K292" i="175"/>
  <c r="J292" i="175"/>
  <c r="Q292" i="175"/>
  <c r="R292" i="175"/>
  <c r="X249" i="175"/>
  <c r="Y249" i="175"/>
  <c r="J569" i="175"/>
  <c r="K569" i="175"/>
  <c r="X319" i="175"/>
  <c r="Y319" i="175"/>
  <c r="X390" i="175"/>
  <c r="Y390" i="175"/>
  <c r="X380" i="175"/>
  <c r="Y380" i="175"/>
  <c r="Y61" i="175"/>
  <c r="X61" i="175"/>
  <c r="Y40" i="175"/>
  <c r="X40" i="175"/>
  <c r="R69" i="175"/>
  <c r="Q69" i="175"/>
  <c r="X130" i="175"/>
  <c r="Y130" i="175"/>
  <c r="Q130" i="175"/>
  <c r="R130" i="175"/>
  <c r="Y499" i="175"/>
  <c r="X499" i="175"/>
  <c r="Q499" i="175"/>
  <c r="R499" i="175"/>
  <c r="Y110" i="175"/>
  <c r="X110" i="175"/>
  <c r="Q110" i="175"/>
  <c r="R110" i="175"/>
  <c r="Y511" i="175"/>
  <c r="X511" i="175"/>
  <c r="X160" i="175"/>
  <c r="Y160" i="175"/>
  <c r="K160" i="175"/>
  <c r="J160" i="175"/>
  <c r="Q160" i="175"/>
  <c r="R160" i="175"/>
  <c r="X550" i="175"/>
  <c r="Y550" i="175"/>
  <c r="Y329" i="175"/>
  <c r="X329" i="175"/>
  <c r="AB510" i="175"/>
  <c r="Q685" i="175"/>
  <c r="R685" i="175"/>
  <c r="I684" i="175"/>
  <c r="P684" i="175"/>
  <c r="J685" i="175"/>
  <c r="K685" i="175"/>
  <c r="AB291" i="175"/>
  <c r="U159" i="175"/>
  <c r="AB389" i="175"/>
  <c r="U510" i="175"/>
  <c r="N686" i="175"/>
  <c r="U291" i="175"/>
  <c r="U129" i="175"/>
  <c r="U549" i="175"/>
  <c r="N744" i="175"/>
  <c r="U744" i="175"/>
  <c r="I742" i="175"/>
  <c r="P742" i="175"/>
  <c r="J743" i="175"/>
  <c r="K743" i="175"/>
  <c r="Q743" i="175"/>
  <c r="R743" i="175"/>
  <c r="I469" i="175"/>
  <c r="P189" i="175"/>
  <c r="P528" i="175"/>
  <c r="I340" i="175"/>
  <c r="W279" i="175"/>
  <c r="W381" i="175"/>
  <c r="W589" i="175"/>
  <c r="W179" i="175"/>
  <c r="P30" i="175"/>
  <c r="W88" i="175"/>
  <c r="I459" i="175"/>
  <c r="I570" i="175"/>
  <c r="Y278" i="175"/>
  <c r="W560" i="175"/>
  <c r="J558" i="175"/>
  <c r="I468" i="175"/>
  <c r="R308" i="175"/>
  <c r="J390" i="175"/>
  <c r="W439" i="175"/>
  <c r="W360" i="175"/>
  <c r="J29" i="175"/>
  <c r="J108" i="175"/>
  <c r="I551" i="175"/>
  <c r="P29" i="175"/>
  <c r="K390" i="175"/>
  <c r="W118" i="175"/>
  <c r="I398" i="175"/>
  <c r="I61" i="175"/>
  <c r="I550" i="175"/>
  <c r="W148" i="175"/>
  <c r="K28" i="175"/>
  <c r="I48" i="175"/>
  <c r="W369" i="175"/>
  <c r="K499" i="175"/>
  <c r="W29" i="175"/>
  <c r="K588" i="175"/>
  <c r="W62" i="175"/>
  <c r="J358" i="175"/>
  <c r="K38" i="175"/>
  <c r="I489" i="175"/>
  <c r="R378" i="175"/>
  <c r="R38" i="175"/>
  <c r="W298" i="175"/>
  <c r="K118" i="175"/>
  <c r="K488" i="175"/>
  <c r="I268" i="175"/>
  <c r="I369" i="175"/>
  <c r="P359" i="175"/>
  <c r="J458" i="175"/>
  <c r="K291" i="175"/>
  <c r="P268" i="175"/>
  <c r="I168" i="175"/>
  <c r="W359" i="175"/>
  <c r="P188" i="175"/>
  <c r="J109" i="175"/>
  <c r="W500" i="175"/>
  <c r="J308" i="175"/>
  <c r="P390" i="175"/>
  <c r="P319" i="175"/>
  <c r="I41" i="175"/>
  <c r="K108" i="175"/>
  <c r="K359" i="175"/>
  <c r="I101" i="175"/>
  <c r="P119" i="175"/>
  <c r="P101" i="175"/>
  <c r="K389" i="175"/>
  <c r="Y328" i="175"/>
  <c r="Y348" i="175"/>
  <c r="W268" i="175"/>
  <c r="W559" i="175"/>
  <c r="I320" i="175"/>
  <c r="I40" i="175"/>
  <c r="K100" i="175"/>
  <c r="P208" i="175"/>
  <c r="W168" i="175"/>
  <c r="I148" i="175"/>
  <c r="Y38" i="175"/>
  <c r="R329" i="175"/>
  <c r="R328" i="175"/>
  <c r="I130" i="175"/>
  <c r="Y488" i="175"/>
  <c r="I511" i="175"/>
  <c r="P238" i="175"/>
  <c r="Y98" i="175"/>
  <c r="Y458" i="175"/>
  <c r="W569" i="175"/>
  <c r="P250" i="175"/>
  <c r="P118" i="175"/>
  <c r="I270" i="175"/>
  <c r="K29" i="175"/>
  <c r="R348" i="175"/>
  <c r="W330" i="175"/>
  <c r="K329" i="175"/>
  <c r="I478" i="175"/>
  <c r="W150" i="175"/>
  <c r="Y108" i="175"/>
  <c r="K339" i="175"/>
  <c r="J549" i="175"/>
  <c r="P349" i="175"/>
  <c r="J518" i="175"/>
  <c r="W250" i="175"/>
  <c r="R518" i="175"/>
  <c r="K518" i="175"/>
  <c r="I188" i="175"/>
  <c r="Y308" i="175"/>
  <c r="W270" i="175"/>
  <c r="Y378" i="175"/>
  <c r="J339" i="175"/>
  <c r="W489" i="175"/>
  <c r="P293" i="175"/>
  <c r="P439" i="175"/>
  <c r="J379" i="175"/>
  <c r="P330" i="175"/>
  <c r="J488" i="175"/>
  <c r="R28" i="175"/>
  <c r="I500" i="175"/>
  <c r="I512" i="175"/>
  <c r="P380" i="175"/>
  <c r="K558" i="175"/>
  <c r="I438" i="175"/>
  <c r="P40" i="175"/>
  <c r="W149" i="175"/>
  <c r="K378" i="175"/>
  <c r="Y518" i="175"/>
  <c r="I380" i="175"/>
  <c r="K549" i="175"/>
  <c r="W309" i="175"/>
  <c r="J359" i="175"/>
  <c r="Y48" i="175"/>
  <c r="R448" i="175"/>
  <c r="K109" i="175"/>
  <c r="P198" i="175"/>
  <c r="I298" i="175"/>
  <c r="K278" i="175"/>
  <c r="P468" i="175"/>
  <c r="Y588" i="175"/>
  <c r="K458" i="175"/>
  <c r="W78" i="175"/>
  <c r="J499" i="175"/>
  <c r="I219" i="175"/>
  <c r="Y448" i="175"/>
  <c r="R109" i="175"/>
  <c r="P78" i="175"/>
  <c r="I328" i="175"/>
  <c r="I299" i="175"/>
  <c r="J291" i="175"/>
  <c r="P298" i="175"/>
  <c r="P48" i="175"/>
  <c r="R249" i="175"/>
  <c r="P478" i="175"/>
  <c r="R458" i="175"/>
  <c r="J278" i="175"/>
  <c r="W269" i="175"/>
  <c r="P148" i="175"/>
  <c r="W111" i="175"/>
  <c r="J588" i="175"/>
  <c r="W100" i="175"/>
  <c r="P100" i="175"/>
  <c r="J100" i="175"/>
  <c r="P559" i="175"/>
  <c r="I110" i="175"/>
  <c r="I70" i="175"/>
  <c r="K559" i="175"/>
  <c r="K249" i="175"/>
  <c r="R588" i="175"/>
  <c r="J378" i="175"/>
  <c r="K379" i="175"/>
  <c r="P120" i="175"/>
  <c r="Y498" i="175"/>
  <c r="R178" i="175"/>
  <c r="R269" i="175"/>
  <c r="P550" i="175"/>
  <c r="W69" i="175"/>
  <c r="J389" i="175"/>
  <c r="P62" i="175"/>
  <c r="K69" i="175"/>
  <c r="P149" i="175"/>
  <c r="P398" i="175"/>
  <c r="Y558" i="175"/>
  <c r="I319" i="175"/>
  <c r="P61" i="175"/>
  <c r="W299" i="175"/>
  <c r="P560" i="175"/>
  <c r="J38" i="175"/>
  <c r="K149" i="175"/>
  <c r="J249" i="175"/>
  <c r="I199" i="175"/>
  <c r="Y358" i="175"/>
  <c r="J69" i="175"/>
  <c r="I269" i="175"/>
  <c r="P569" i="175"/>
  <c r="J329" i="175"/>
  <c r="J498" i="175"/>
  <c r="K498" i="175"/>
  <c r="Y198" i="175"/>
  <c r="I198" i="175"/>
  <c r="Y188" i="175"/>
  <c r="Y119" i="175"/>
  <c r="P339" i="175"/>
  <c r="P168" i="175"/>
  <c r="J118" i="175"/>
  <c r="W70" i="175"/>
  <c r="I119" i="175"/>
  <c r="I560" i="175"/>
  <c r="P408" i="175"/>
  <c r="I161" i="175"/>
  <c r="J149" i="175"/>
  <c r="W339" i="175"/>
  <c r="P500" i="175"/>
  <c r="K358" i="175"/>
  <c r="I293" i="175"/>
  <c r="W178" i="175"/>
  <c r="P391" i="175"/>
  <c r="P578" i="175"/>
  <c r="I348" i="175"/>
  <c r="R108" i="175"/>
  <c r="I448" i="175"/>
  <c r="J559" i="175"/>
  <c r="P259" i="175"/>
  <c r="I178" i="175"/>
  <c r="P309" i="175"/>
  <c r="P511" i="175"/>
  <c r="W438" i="175"/>
  <c r="J28" i="175"/>
  <c r="P449" i="175"/>
  <c r="I349" i="175"/>
  <c r="W292" i="175"/>
  <c r="R488" i="175"/>
  <c r="R98" i="175"/>
  <c r="K308" i="175"/>
  <c r="P278" i="175"/>
  <c r="U99" i="175"/>
  <c r="AB99" i="175"/>
  <c r="X69" i="175"/>
  <c r="Y69" i="175"/>
  <c r="AB159" i="175"/>
  <c r="J550" i="175"/>
  <c r="K550" i="175"/>
  <c r="Y339" i="175"/>
  <c r="X339" i="175"/>
  <c r="N291" i="175"/>
  <c r="N549" i="175"/>
  <c r="R390" i="175"/>
  <c r="Q390" i="175"/>
  <c r="Q550" i="175"/>
  <c r="R550" i="175"/>
  <c r="AB58" i="175"/>
  <c r="AB388" i="175"/>
  <c r="U388" i="175"/>
  <c r="U58" i="175"/>
  <c r="U39" i="175"/>
  <c r="AB39" i="175"/>
  <c r="K110" i="175"/>
  <c r="J110" i="175"/>
  <c r="K61" i="175"/>
  <c r="J61" i="175"/>
  <c r="Y29" i="175"/>
  <c r="X29" i="175"/>
  <c r="Q61" i="175"/>
  <c r="R61" i="175"/>
  <c r="N389" i="175"/>
  <c r="Y559" i="175"/>
  <c r="X559" i="175"/>
  <c r="R29" i="175"/>
  <c r="Q29" i="175"/>
  <c r="AB379" i="175"/>
  <c r="U389" i="175"/>
  <c r="N38" i="175"/>
  <c r="Q38" i="175"/>
  <c r="X38" i="175"/>
  <c r="N28" i="175"/>
  <c r="Q28" i="175"/>
  <c r="X28" i="175"/>
  <c r="Q378" i="175"/>
  <c r="X378" i="175"/>
  <c r="N378" i="175"/>
  <c r="U158" i="175"/>
  <c r="AB158" i="175"/>
  <c r="X359" i="175"/>
  <c r="Y359" i="175"/>
  <c r="Q319" i="175"/>
  <c r="R319" i="175"/>
  <c r="Q569" i="175"/>
  <c r="R569" i="175"/>
  <c r="Q359" i="175"/>
  <c r="R359" i="175"/>
  <c r="U98" i="175"/>
  <c r="AB318" i="175"/>
  <c r="AB248" i="175"/>
  <c r="AB508" i="175"/>
  <c r="AB98" i="175"/>
  <c r="U338" i="175"/>
  <c r="U248" i="175"/>
  <c r="U318" i="175"/>
  <c r="AB68" i="175"/>
  <c r="AB568" i="175"/>
  <c r="AB338" i="175"/>
  <c r="U548" i="175"/>
  <c r="U68" i="175"/>
  <c r="U568" i="175"/>
  <c r="AB548" i="175"/>
  <c r="U508" i="175"/>
  <c r="N159" i="175"/>
  <c r="AB109" i="175"/>
  <c r="N558" i="175"/>
  <c r="Q558" i="175"/>
  <c r="X558" i="175"/>
  <c r="N498" i="175"/>
  <c r="X498" i="175"/>
  <c r="Q498" i="175"/>
  <c r="Y269" i="175"/>
  <c r="X269" i="175"/>
  <c r="X108" i="175"/>
  <c r="Q108" i="175"/>
  <c r="N108" i="175"/>
  <c r="X358" i="175"/>
  <c r="Q358" i="175"/>
  <c r="N358" i="175"/>
  <c r="U60" i="175"/>
  <c r="N329" i="175"/>
  <c r="Q329" i="175"/>
  <c r="X569" i="175"/>
  <c r="Y569" i="175"/>
  <c r="N109" i="175"/>
  <c r="Q109" i="175"/>
  <c r="Q308" i="175"/>
  <c r="N308" i="175"/>
  <c r="X308" i="175"/>
  <c r="N278" i="175"/>
  <c r="X278" i="175"/>
  <c r="Q278" i="175"/>
  <c r="X292" i="175"/>
  <c r="Y292" i="175"/>
  <c r="Q559" i="175"/>
  <c r="R559" i="175"/>
  <c r="N458" i="175"/>
  <c r="Q458" i="175"/>
  <c r="X458" i="175"/>
  <c r="N118" i="175"/>
  <c r="X118" i="175"/>
  <c r="Q118" i="175"/>
  <c r="Q379" i="175"/>
  <c r="N379" i="175"/>
  <c r="K511" i="175"/>
  <c r="J511" i="175"/>
  <c r="N390" i="175"/>
  <c r="N518" i="175"/>
  <c r="X518" i="175"/>
  <c r="Q518" i="175"/>
  <c r="Q249" i="175"/>
  <c r="N249" i="175"/>
  <c r="Q488" i="175"/>
  <c r="N488" i="175"/>
  <c r="X488" i="175"/>
  <c r="Q339" i="175"/>
  <c r="N339" i="175"/>
  <c r="N29" i="175"/>
  <c r="Q511" i="175"/>
  <c r="R511" i="175"/>
  <c r="N359" i="175"/>
  <c r="N559" i="175"/>
  <c r="N499" i="175"/>
  <c r="N100" i="175"/>
  <c r="X100" i="175"/>
  <c r="Q100" i="175"/>
  <c r="Q149" i="175"/>
  <c r="X149" i="175"/>
  <c r="N149" i="175"/>
  <c r="N69" i="175"/>
  <c r="AB110" i="175"/>
  <c r="N685" i="175"/>
  <c r="N292" i="175"/>
  <c r="AB329" i="175"/>
  <c r="AB511" i="175"/>
  <c r="AB40" i="175"/>
  <c r="AB390" i="175"/>
  <c r="N160" i="175"/>
  <c r="AB499" i="175"/>
  <c r="U69" i="175"/>
  <c r="AB249" i="175"/>
  <c r="U292" i="175"/>
  <c r="AB61" i="175"/>
  <c r="Q259" i="175"/>
  <c r="R259" i="175"/>
  <c r="X369" i="175"/>
  <c r="Y369" i="175"/>
  <c r="Q330" i="175"/>
  <c r="R330" i="175"/>
  <c r="X330" i="175"/>
  <c r="Y330" i="175"/>
  <c r="K551" i="175"/>
  <c r="J551" i="175"/>
  <c r="Q189" i="175"/>
  <c r="R189" i="175"/>
  <c r="X299" i="175"/>
  <c r="Y299" i="175"/>
  <c r="Y62" i="175"/>
  <c r="X62" i="175"/>
  <c r="Q62" i="175"/>
  <c r="R62" i="175"/>
  <c r="J340" i="175"/>
  <c r="K340" i="175"/>
  <c r="Q250" i="175"/>
  <c r="R250" i="175"/>
  <c r="Y250" i="175"/>
  <c r="X250" i="175"/>
  <c r="K293" i="175"/>
  <c r="J293" i="175"/>
  <c r="Q293" i="175"/>
  <c r="R293" i="175"/>
  <c r="N588" i="175"/>
  <c r="Q588" i="175"/>
  <c r="X588" i="175"/>
  <c r="K161" i="175"/>
  <c r="J161" i="175"/>
  <c r="Y589" i="175"/>
  <c r="X589" i="175"/>
  <c r="Y381" i="175"/>
  <c r="X381" i="175"/>
  <c r="Q30" i="175"/>
  <c r="R30" i="175"/>
  <c r="J570" i="175"/>
  <c r="K570" i="175"/>
  <c r="Q449" i="175"/>
  <c r="R449" i="175"/>
  <c r="J512" i="175"/>
  <c r="K512" i="175"/>
  <c r="Y279" i="175"/>
  <c r="X279" i="175"/>
  <c r="J320" i="175"/>
  <c r="K320" i="175"/>
  <c r="J101" i="175"/>
  <c r="K101" i="175"/>
  <c r="R101" i="175"/>
  <c r="Q101" i="175"/>
  <c r="Y439" i="175"/>
  <c r="X439" i="175"/>
  <c r="X111" i="175"/>
  <c r="Y111" i="175"/>
  <c r="X70" i="175"/>
  <c r="Y70" i="175"/>
  <c r="Y179" i="175"/>
  <c r="X179" i="175"/>
  <c r="R391" i="175"/>
  <c r="Q391" i="175"/>
  <c r="X270" i="175"/>
  <c r="Y270" i="175"/>
  <c r="R120" i="175"/>
  <c r="Q120" i="175"/>
  <c r="Y560" i="175"/>
  <c r="X560" i="175"/>
  <c r="X360" i="175"/>
  <c r="Y360" i="175"/>
  <c r="J500" i="175"/>
  <c r="K500" i="175"/>
  <c r="Q500" i="175"/>
  <c r="R500" i="175"/>
  <c r="Y500" i="175"/>
  <c r="X500" i="175"/>
  <c r="Y150" i="175"/>
  <c r="X150" i="175"/>
  <c r="Y489" i="175"/>
  <c r="X489" i="175"/>
  <c r="Q349" i="175"/>
  <c r="R349" i="175"/>
  <c r="X309" i="175"/>
  <c r="Y309" i="175"/>
  <c r="R309" i="175"/>
  <c r="Q309" i="175"/>
  <c r="U160" i="175"/>
  <c r="AB130" i="175"/>
  <c r="N569" i="175"/>
  <c r="U685" i="175"/>
  <c r="I683" i="175"/>
  <c r="P683" i="175"/>
  <c r="U110" i="175"/>
  <c r="U499" i="175"/>
  <c r="AB319" i="175"/>
  <c r="AB380" i="175"/>
  <c r="Q684" i="175"/>
  <c r="R684" i="175"/>
  <c r="AB550" i="175"/>
  <c r="AB160" i="175"/>
  <c r="U130" i="175"/>
  <c r="J684" i="175"/>
  <c r="K684" i="175"/>
  <c r="Q742" i="175"/>
  <c r="R742" i="175"/>
  <c r="N743" i="175"/>
  <c r="J742" i="175"/>
  <c r="K742" i="175"/>
  <c r="P741" i="175"/>
  <c r="I741" i="175"/>
  <c r="U743" i="175"/>
  <c r="P310" i="175"/>
  <c r="W409" i="175"/>
  <c r="P539" i="175"/>
  <c r="I440" i="175"/>
  <c r="I79" i="175"/>
  <c r="P89" i="175"/>
  <c r="W260" i="175"/>
  <c r="P121" i="175"/>
  <c r="P321" i="175"/>
  <c r="W31" i="175"/>
  <c r="W132" i="175"/>
  <c r="K438" i="175"/>
  <c r="W449" i="175"/>
  <c r="P350" i="175"/>
  <c r="P561" i="175"/>
  <c r="K478" i="175"/>
  <c r="I238" i="175"/>
  <c r="I111" i="175"/>
  <c r="Y178" i="175"/>
  <c r="R408" i="175"/>
  <c r="K48" i="175"/>
  <c r="W161" i="175"/>
  <c r="R208" i="175"/>
  <c r="W199" i="175"/>
  <c r="W469" i="175"/>
  <c r="P209" i="175"/>
  <c r="I479" i="175"/>
  <c r="J369" i="175"/>
  <c r="J70" i="175"/>
  <c r="I259" i="175"/>
  <c r="P392" i="175"/>
  <c r="W579" i="175"/>
  <c r="W120" i="175"/>
  <c r="J199" i="175"/>
  <c r="K398" i="175"/>
  <c r="I418" i="175"/>
  <c r="R198" i="175"/>
  <c r="W259" i="175"/>
  <c r="W391" i="175"/>
  <c r="W519" i="175"/>
  <c r="I30" i="175"/>
  <c r="R238" i="175"/>
  <c r="W418" i="175"/>
  <c r="W30" i="175"/>
  <c r="P381" i="175"/>
  <c r="P512" i="175"/>
  <c r="P418" i="175"/>
  <c r="I120" i="175"/>
  <c r="I140" i="175"/>
  <c r="J41" i="175"/>
  <c r="W293" i="175"/>
  <c r="J269" i="175"/>
  <c r="R149" i="175"/>
  <c r="Y268" i="175"/>
  <c r="K178" i="175"/>
  <c r="J459" i="175"/>
  <c r="P571" i="175"/>
  <c r="K198" i="175"/>
  <c r="J469" i="175"/>
  <c r="W71" i="175"/>
  <c r="J178" i="175"/>
  <c r="W219" i="175"/>
  <c r="P41" i="175"/>
  <c r="R168" i="175"/>
  <c r="K328" i="175"/>
  <c r="P179" i="175"/>
  <c r="I589" i="175"/>
  <c r="P469" i="175"/>
  <c r="W131" i="175"/>
  <c r="J298" i="175"/>
  <c r="I121" i="175"/>
  <c r="W169" i="175"/>
  <c r="P440" i="175"/>
  <c r="R278" i="175"/>
  <c r="W340" i="175"/>
  <c r="K270" i="175"/>
  <c r="K168" i="175"/>
  <c r="R398" i="175"/>
  <c r="W239" i="175"/>
  <c r="I382" i="175"/>
  <c r="Y78" i="175"/>
  <c r="W538" i="175"/>
  <c r="I279" i="175"/>
  <c r="I419" i="175"/>
  <c r="K298" i="175"/>
  <c r="P112" i="175"/>
  <c r="I258" i="175"/>
  <c r="I381" i="175"/>
  <c r="I330" i="175"/>
  <c r="I408" i="175"/>
  <c r="R298" i="175"/>
  <c r="K448" i="175"/>
  <c r="P340" i="175"/>
  <c r="P111" i="175"/>
  <c r="P219" i="175"/>
  <c r="I368" i="175"/>
  <c r="W162" i="175"/>
  <c r="I131" i="175"/>
  <c r="J380" i="175"/>
  <c r="P300" i="175"/>
  <c r="W513" i="175"/>
  <c r="W208" i="175"/>
  <c r="I528" i="175"/>
  <c r="I519" i="175"/>
  <c r="K199" i="175"/>
  <c r="W512" i="175"/>
  <c r="W398" i="175"/>
  <c r="K489" i="175"/>
  <c r="W578" i="175"/>
  <c r="R439" i="175"/>
  <c r="P428" i="175"/>
  <c r="W341" i="175"/>
  <c r="J398" i="175"/>
  <c r="W112" i="175"/>
  <c r="W528" i="175"/>
  <c r="K119" i="175"/>
  <c r="J130" i="175"/>
  <c r="R560" i="175"/>
  <c r="I392" i="175"/>
  <c r="J319" i="175"/>
  <c r="J468" i="175"/>
  <c r="I138" i="175"/>
  <c r="P88" i="175"/>
  <c r="W251" i="175"/>
  <c r="I63" i="175"/>
  <c r="J349" i="175"/>
  <c r="I78" i="175"/>
  <c r="W368" i="175"/>
  <c r="I150" i="175"/>
  <c r="K469" i="175"/>
  <c r="W428" i="175"/>
  <c r="W552" i="175"/>
  <c r="R119" i="175"/>
  <c r="R118" i="175"/>
  <c r="I490" i="175"/>
  <c r="W102" i="175"/>
  <c r="P70" i="175"/>
  <c r="W218" i="175"/>
  <c r="P360" i="175"/>
  <c r="J478" i="175"/>
  <c r="R528" i="175"/>
  <c r="J270" i="175"/>
  <c r="Y100" i="175"/>
  <c r="I561" i="175"/>
  <c r="J299" i="175"/>
  <c r="I218" i="175"/>
  <c r="I449" i="175"/>
  <c r="J119" i="175"/>
  <c r="K348" i="175"/>
  <c r="I42" i="175"/>
  <c r="J438" i="175"/>
  <c r="K41" i="175"/>
  <c r="W429" i="175"/>
  <c r="W571" i="175"/>
  <c r="I399" i="175"/>
  <c r="I228" i="175"/>
  <c r="P271" i="175"/>
  <c r="Y149" i="175"/>
  <c r="W49" i="175"/>
  <c r="J168" i="175"/>
  <c r="J198" i="175"/>
  <c r="P258" i="175"/>
  <c r="K380" i="175"/>
  <c r="K560" i="175"/>
  <c r="J40" i="175"/>
  <c r="K188" i="175"/>
  <c r="P369" i="175"/>
  <c r="Y298" i="175"/>
  <c r="W590" i="175"/>
  <c r="W189" i="175"/>
  <c r="K268" i="175"/>
  <c r="J560" i="175"/>
  <c r="W228" i="175"/>
  <c r="J448" i="175"/>
  <c r="I428" i="175"/>
  <c r="I179" i="175"/>
  <c r="K40" i="175"/>
  <c r="W468" i="175"/>
  <c r="W41" i="175"/>
  <c r="I151" i="175"/>
  <c r="P520" i="175"/>
  <c r="W361" i="175"/>
  <c r="I529" i="175"/>
  <c r="P519" i="175"/>
  <c r="R380" i="175"/>
  <c r="I162" i="175"/>
  <c r="I360" i="175"/>
  <c r="Y168" i="175"/>
  <c r="P299" i="175"/>
  <c r="K130" i="175"/>
  <c r="P551" i="175"/>
  <c r="I208" i="175"/>
  <c r="Y88" i="175"/>
  <c r="K299" i="175"/>
  <c r="I239" i="175"/>
  <c r="R78" i="175"/>
  <c r="J489" i="175"/>
  <c r="J188" i="175"/>
  <c r="W478" i="175"/>
  <c r="J268" i="175"/>
  <c r="I189" i="175"/>
  <c r="W349" i="175"/>
  <c r="P438" i="175"/>
  <c r="R268" i="175"/>
  <c r="I571" i="175"/>
  <c r="W320" i="175"/>
  <c r="I439" i="175"/>
  <c r="P228" i="175"/>
  <c r="I538" i="175"/>
  <c r="I470" i="175"/>
  <c r="R48" i="175"/>
  <c r="K148" i="175"/>
  <c r="P218" i="175"/>
  <c r="R578" i="175"/>
  <c r="R478" i="175"/>
  <c r="W501" i="175"/>
  <c r="W200" i="175"/>
  <c r="Y148" i="175"/>
  <c r="P589" i="175"/>
  <c r="W238" i="175"/>
  <c r="K70" i="175"/>
  <c r="P320" i="175"/>
  <c r="P459" i="175"/>
  <c r="J48" i="175"/>
  <c r="K319" i="175"/>
  <c r="P538" i="175"/>
  <c r="I391" i="175"/>
  <c r="P49" i="175"/>
  <c r="I88" i="175"/>
  <c r="P370" i="175"/>
  <c r="W551" i="175"/>
  <c r="I62" i="175"/>
  <c r="P280" i="175"/>
  <c r="P131" i="175"/>
  <c r="P368" i="175"/>
  <c r="P279" i="175"/>
  <c r="W230" i="175"/>
  <c r="I409" i="175"/>
  <c r="I501" i="175"/>
  <c r="P150" i="175"/>
  <c r="W101" i="175"/>
  <c r="I190" i="175"/>
  <c r="P102" i="175"/>
  <c r="P138" i="175"/>
  <c r="P162" i="175"/>
  <c r="W180" i="175"/>
  <c r="W138" i="175"/>
  <c r="W50" i="175"/>
  <c r="K459" i="175"/>
  <c r="W392" i="175"/>
  <c r="W408" i="175"/>
  <c r="K468" i="175"/>
  <c r="Y118" i="175"/>
  <c r="P199" i="175"/>
  <c r="I450" i="175"/>
  <c r="W570" i="175"/>
  <c r="K269" i="175"/>
  <c r="P161" i="175"/>
  <c r="Y438" i="175"/>
  <c r="R40" i="175"/>
  <c r="R339" i="175"/>
  <c r="P450" i="175"/>
  <c r="W258" i="175"/>
  <c r="P270" i="175"/>
  <c r="K369" i="175"/>
  <c r="K349" i="175"/>
  <c r="W459" i="175"/>
  <c r="K219" i="175"/>
  <c r="I341" i="175"/>
  <c r="P489" i="175"/>
  <c r="I578" i="175"/>
  <c r="R100" i="175"/>
  <c r="R148" i="175"/>
  <c r="I251" i="175"/>
  <c r="I309" i="175"/>
  <c r="J328" i="175"/>
  <c r="R468" i="175"/>
  <c r="I250" i="175"/>
  <c r="J219" i="175"/>
  <c r="P501" i="175"/>
  <c r="I460" i="175"/>
  <c r="I49" i="175"/>
  <c r="W140" i="175"/>
  <c r="J148" i="175"/>
  <c r="R188" i="175"/>
  <c r="I169" i="175"/>
  <c r="J348" i="175"/>
  <c r="P570" i="175"/>
  <c r="X469" i="175"/>
  <c r="Y469" i="175"/>
  <c r="Q570" i="175"/>
  <c r="R570" i="175"/>
  <c r="AB69" i="175"/>
  <c r="N550" i="175"/>
  <c r="U550" i="175"/>
  <c r="AB339" i="175"/>
  <c r="U390" i="175"/>
  <c r="X391" i="175"/>
  <c r="Y391" i="175"/>
  <c r="Q119" i="175"/>
  <c r="N119" i="175"/>
  <c r="X119" i="175"/>
  <c r="Y41" i="175"/>
  <c r="X41" i="175"/>
  <c r="Y120" i="175"/>
  <c r="X120" i="175"/>
  <c r="R299" i="175"/>
  <c r="Q299" i="175"/>
  <c r="Y219" i="175"/>
  <c r="X219" i="175"/>
  <c r="X148" i="175"/>
  <c r="N148" i="175"/>
  <c r="Q148" i="175"/>
  <c r="J120" i="175"/>
  <c r="K120" i="175"/>
  <c r="K391" i="175"/>
  <c r="J391" i="175"/>
  <c r="R270" i="175"/>
  <c r="Q270" i="175"/>
  <c r="Y449" i="175"/>
  <c r="X449" i="175"/>
  <c r="X459" i="175"/>
  <c r="Y459" i="175"/>
  <c r="R41" i="175"/>
  <c r="Q41" i="175"/>
  <c r="Q459" i="175"/>
  <c r="R459" i="175"/>
  <c r="N61" i="175"/>
  <c r="N110" i="175"/>
  <c r="U29" i="175"/>
  <c r="AB29" i="175"/>
  <c r="AB559" i="175"/>
  <c r="U61" i="175"/>
  <c r="X570" i="175"/>
  <c r="Y570" i="175"/>
  <c r="Q381" i="175"/>
  <c r="R381" i="175"/>
  <c r="Q111" i="175"/>
  <c r="R111" i="175"/>
  <c r="Q551" i="175"/>
  <c r="R551" i="175"/>
  <c r="X551" i="175"/>
  <c r="Y551" i="175"/>
  <c r="Y30" i="175"/>
  <c r="X30" i="175"/>
  <c r="J62" i="175"/>
  <c r="K62" i="175"/>
  <c r="N348" i="175"/>
  <c r="Q348" i="175"/>
  <c r="X348" i="175"/>
  <c r="Q512" i="175"/>
  <c r="R512" i="175"/>
  <c r="X512" i="175"/>
  <c r="Y512" i="175"/>
  <c r="X48" i="175"/>
  <c r="N48" i="175"/>
  <c r="Q48" i="175"/>
  <c r="X198" i="175"/>
  <c r="N198" i="175"/>
  <c r="Q198" i="175"/>
  <c r="X101" i="175"/>
  <c r="Y101" i="175"/>
  <c r="AB38" i="175"/>
  <c r="AB378" i="175"/>
  <c r="U378" i="175"/>
  <c r="AB28" i="175"/>
  <c r="U38" i="175"/>
  <c r="U28" i="175"/>
  <c r="Q328" i="175"/>
  <c r="X328" i="175"/>
  <c r="N328" i="175"/>
  <c r="Q150" i="175"/>
  <c r="R150" i="175"/>
  <c r="Q320" i="175"/>
  <c r="R320" i="175"/>
  <c r="N188" i="175"/>
  <c r="X188" i="175"/>
  <c r="Q188" i="175"/>
  <c r="Y320" i="175"/>
  <c r="X320" i="175"/>
  <c r="R489" i="175"/>
  <c r="Q489" i="175"/>
  <c r="R340" i="175"/>
  <c r="Q340" i="175"/>
  <c r="X259" i="175"/>
  <c r="Y259" i="175"/>
  <c r="R279" i="175"/>
  <c r="Q279" i="175"/>
  <c r="X161" i="175"/>
  <c r="Y161" i="175"/>
  <c r="U359" i="175"/>
  <c r="AB359" i="175"/>
  <c r="U319" i="175"/>
  <c r="U569" i="175"/>
  <c r="N130" i="175"/>
  <c r="N268" i="175"/>
  <c r="X268" i="175"/>
  <c r="Q268" i="175"/>
  <c r="AB100" i="175"/>
  <c r="AB518" i="175"/>
  <c r="U118" i="175"/>
  <c r="U308" i="175"/>
  <c r="U358" i="175"/>
  <c r="U518" i="175"/>
  <c r="AB278" i="175"/>
  <c r="AB488" i="175"/>
  <c r="U249" i="175"/>
  <c r="AB118" i="175"/>
  <c r="AB358" i="175"/>
  <c r="U498" i="175"/>
  <c r="U100" i="175"/>
  <c r="U379" i="175"/>
  <c r="U558" i="175"/>
  <c r="AB588" i="175"/>
  <c r="U329" i="175"/>
  <c r="AB498" i="175"/>
  <c r="U588" i="175"/>
  <c r="AB149" i="175"/>
  <c r="U339" i="175"/>
  <c r="U488" i="175"/>
  <c r="AB458" i="175"/>
  <c r="U108" i="175"/>
  <c r="U149" i="175"/>
  <c r="U458" i="175"/>
  <c r="U278" i="175"/>
  <c r="AB308" i="175"/>
  <c r="U109" i="175"/>
  <c r="AB108" i="175"/>
  <c r="AB558" i="175"/>
  <c r="AB269" i="175"/>
  <c r="AB292" i="175"/>
  <c r="N511" i="175"/>
  <c r="U511" i="175"/>
  <c r="Y189" i="175"/>
  <c r="X189" i="175"/>
  <c r="Q369" i="175"/>
  <c r="R369" i="175"/>
  <c r="Q360" i="175"/>
  <c r="R360" i="175"/>
  <c r="Y349" i="175"/>
  <c r="X349" i="175"/>
  <c r="AB589" i="175"/>
  <c r="AB569" i="175"/>
  <c r="U559" i="175"/>
  <c r="N161" i="175"/>
  <c r="N560" i="175"/>
  <c r="Q560" i="175"/>
  <c r="R199" i="175"/>
  <c r="Q199" i="175"/>
  <c r="Q398" i="175"/>
  <c r="N398" i="175"/>
  <c r="X398" i="175"/>
  <c r="N319" i="175"/>
  <c r="N489" i="175"/>
  <c r="Y199" i="175"/>
  <c r="X199" i="175"/>
  <c r="R49" i="175"/>
  <c r="Q49" i="175"/>
  <c r="N168" i="175"/>
  <c r="Q168" i="175"/>
  <c r="X168" i="175"/>
  <c r="N448" i="175"/>
  <c r="Q448" i="175"/>
  <c r="X448" i="175"/>
  <c r="N199" i="175"/>
  <c r="Q219" i="175"/>
  <c r="N219" i="175"/>
  <c r="R179" i="175"/>
  <c r="Q179" i="175"/>
  <c r="Q70" i="175"/>
  <c r="N70" i="175"/>
  <c r="N41" i="175"/>
  <c r="N380" i="175"/>
  <c r="Q380" i="175"/>
  <c r="Q131" i="175"/>
  <c r="R131" i="175"/>
  <c r="N469" i="175"/>
  <c r="Q469" i="175"/>
  <c r="N369" i="175"/>
  <c r="X293" i="175"/>
  <c r="Y293" i="175"/>
  <c r="X49" i="175"/>
  <c r="Y49" i="175"/>
  <c r="Q438" i="175"/>
  <c r="N438" i="175"/>
  <c r="X438" i="175"/>
  <c r="N468" i="175"/>
  <c r="X468" i="175"/>
  <c r="Q468" i="175"/>
  <c r="N459" i="175"/>
  <c r="N478" i="175"/>
  <c r="X478" i="175"/>
  <c r="Q478" i="175"/>
  <c r="Y340" i="175"/>
  <c r="X340" i="175"/>
  <c r="Y131" i="175"/>
  <c r="X131" i="175"/>
  <c r="N40" i="175"/>
  <c r="Q40" i="175"/>
  <c r="N298" i="175"/>
  <c r="X298" i="175"/>
  <c r="Q298" i="175"/>
  <c r="N178" i="175"/>
  <c r="Q178" i="175"/>
  <c r="X178" i="175"/>
  <c r="N349" i="175"/>
  <c r="N299" i="175"/>
  <c r="Q161" i="175"/>
  <c r="R161" i="175"/>
  <c r="K131" i="175"/>
  <c r="J131" i="175"/>
  <c r="N270" i="175"/>
  <c r="Q269" i="175"/>
  <c r="N269" i="175"/>
  <c r="U500" i="175"/>
  <c r="AB360" i="175"/>
  <c r="AB70" i="175"/>
  <c r="U349" i="175"/>
  <c r="AB439" i="175"/>
  <c r="N570" i="175"/>
  <c r="AB309" i="175"/>
  <c r="N101" i="175"/>
  <c r="N512" i="175"/>
  <c r="U449" i="175"/>
  <c r="U250" i="175"/>
  <c r="U189" i="175"/>
  <c r="U30" i="175"/>
  <c r="U62" i="175"/>
  <c r="N500" i="175"/>
  <c r="U293" i="175"/>
  <c r="N320" i="175"/>
  <c r="N340" i="175"/>
  <c r="AB150" i="175"/>
  <c r="AB500" i="175"/>
  <c r="U120" i="175"/>
  <c r="U391" i="175"/>
  <c r="AB179" i="175"/>
  <c r="U684" i="175"/>
  <c r="AB299" i="175"/>
  <c r="K151" i="175"/>
  <c r="J151" i="175"/>
  <c r="Q310" i="175"/>
  <c r="R310" i="175"/>
  <c r="Y501" i="175"/>
  <c r="X501" i="175"/>
  <c r="J501" i="175"/>
  <c r="K501" i="175"/>
  <c r="Q501" i="175"/>
  <c r="R501" i="175"/>
  <c r="Q121" i="175"/>
  <c r="R121" i="175"/>
  <c r="R440" i="175"/>
  <c r="Q440" i="175"/>
  <c r="Y513" i="175"/>
  <c r="X513" i="175"/>
  <c r="J63" i="175"/>
  <c r="K63" i="175"/>
  <c r="Q350" i="175"/>
  <c r="R350" i="175"/>
  <c r="Q520" i="175"/>
  <c r="R520" i="175"/>
  <c r="Y361" i="175"/>
  <c r="X361" i="175"/>
  <c r="R271" i="175"/>
  <c r="Q271" i="175"/>
  <c r="R102" i="175"/>
  <c r="Q102" i="175"/>
  <c r="X102" i="175"/>
  <c r="Y102" i="175"/>
  <c r="K450" i="175"/>
  <c r="J450" i="175"/>
  <c r="R450" i="175"/>
  <c r="Q450" i="175"/>
  <c r="Y571" i="175"/>
  <c r="X571" i="175"/>
  <c r="J571" i="175"/>
  <c r="K571" i="175"/>
  <c r="Q571" i="175"/>
  <c r="R571" i="175"/>
  <c r="X251" i="175"/>
  <c r="Y251" i="175"/>
  <c r="X50" i="175"/>
  <c r="Y50" i="175"/>
  <c r="R370" i="175"/>
  <c r="Q370" i="175"/>
  <c r="Y140" i="175"/>
  <c r="X140" i="175"/>
  <c r="Y392" i="175"/>
  <c r="X392" i="175"/>
  <c r="Q392" i="175"/>
  <c r="R392" i="175"/>
  <c r="Q321" i="175"/>
  <c r="R321" i="175"/>
  <c r="X31" i="175"/>
  <c r="Y31" i="175"/>
  <c r="X132" i="175"/>
  <c r="Y132" i="175"/>
  <c r="X230" i="175"/>
  <c r="Y230" i="175"/>
  <c r="X429" i="175"/>
  <c r="Y429" i="175"/>
  <c r="Y180" i="175"/>
  <c r="X180" i="175"/>
  <c r="X239" i="175"/>
  <c r="Y239" i="175"/>
  <c r="K162" i="175"/>
  <c r="J162" i="175"/>
  <c r="Q162" i="175"/>
  <c r="R162" i="175"/>
  <c r="X162" i="175"/>
  <c r="Y162" i="175"/>
  <c r="X260" i="175"/>
  <c r="Y260" i="175"/>
  <c r="K42" i="175"/>
  <c r="J42" i="175"/>
  <c r="Y409" i="175"/>
  <c r="X409" i="175"/>
  <c r="X71" i="175"/>
  <c r="Y71" i="175"/>
  <c r="Q89" i="175"/>
  <c r="R89" i="175"/>
  <c r="X579" i="175"/>
  <c r="Y579" i="175"/>
  <c r="X169" i="175"/>
  <c r="Y169" i="175"/>
  <c r="X200" i="175"/>
  <c r="Y200" i="175"/>
  <c r="Q209" i="175"/>
  <c r="R209" i="175"/>
  <c r="J561" i="175"/>
  <c r="K561" i="175"/>
  <c r="Q561" i="175"/>
  <c r="R561" i="175"/>
  <c r="X112" i="175"/>
  <c r="Y112" i="175"/>
  <c r="Q112" i="175"/>
  <c r="R112" i="175"/>
  <c r="Q280" i="175"/>
  <c r="R280" i="175"/>
  <c r="X341" i="175"/>
  <c r="Y341" i="175"/>
  <c r="X552" i="175"/>
  <c r="Y552" i="175"/>
  <c r="AB270" i="175"/>
  <c r="U330" i="175"/>
  <c r="U259" i="175"/>
  <c r="U309" i="175"/>
  <c r="AB560" i="175"/>
  <c r="AB111" i="175"/>
  <c r="AB279" i="175"/>
  <c r="AB381" i="175"/>
  <c r="N293" i="175"/>
  <c r="AB62" i="175"/>
  <c r="N551" i="175"/>
  <c r="N684" i="175"/>
  <c r="AB489" i="175"/>
  <c r="Q683" i="175"/>
  <c r="R683" i="175"/>
  <c r="I682" i="175"/>
  <c r="P682" i="175"/>
  <c r="AB330" i="175"/>
  <c r="AB369" i="175"/>
  <c r="J683" i="175"/>
  <c r="K683" i="175"/>
  <c r="U101" i="175"/>
  <c r="AB250" i="175"/>
  <c r="N742" i="175"/>
  <c r="I740" i="175"/>
  <c r="P740" i="175"/>
  <c r="U742" i="175"/>
  <c r="R741" i="175"/>
  <c r="Q741" i="175"/>
  <c r="J741" i="175"/>
  <c r="K741" i="175"/>
  <c r="Y590" i="175"/>
  <c r="U570" i="175"/>
  <c r="I240" i="175"/>
  <c r="W393" i="175"/>
  <c r="J279" i="175"/>
  <c r="R218" i="175"/>
  <c r="W281" i="175"/>
  <c r="K419" i="175"/>
  <c r="J578" i="175"/>
  <c r="W163" i="175"/>
  <c r="W479" i="175"/>
  <c r="W580" i="175"/>
  <c r="W450" i="175"/>
  <c r="J239" i="175"/>
  <c r="I332" i="175"/>
  <c r="K440" i="175"/>
  <c r="R519" i="175"/>
  <c r="P429" i="175"/>
  <c r="P294" i="175"/>
  <c r="P419" i="175"/>
  <c r="P521" i="175"/>
  <c r="I152" i="175"/>
  <c r="J440" i="175"/>
  <c r="K479" i="175"/>
  <c r="P470" i="175"/>
  <c r="J208" i="175"/>
  <c r="Y228" i="175"/>
  <c r="K140" i="175"/>
  <c r="P430" i="175"/>
  <c r="K538" i="175"/>
  <c r="W370" i="175"/>
  <c r="I51" i="175"/>
  <c r="K79" i="175"/>
  <c r="I180" i="175"/>
  <c r="J529" i="175"/>
  <c r="W502" i="175"/>
  <c r="K460" i="175"/>
  <c r="I513" i="175"/>
  <c r="J360" i="175"/>
  <c r="I400" i="175"/>
  <c r="I102" i="175"/>
  <c r="I451" i="175"/>
  <c r="J30" i="175"/>
  <c r="I300" i="175"/>
  <c r="W400" i="175"/>
  <c r="I520" i="175"/>
  <c r="W121" i="175"/>
  <c r="K88" i="175"/>
  <c r="P151" i="175"/>
  <c r="W271" i="175"/>
  <c r="W89" i="175"/>
  <c r="K111" i="175"/>
  <c r="K251" i="175"/>
  <c r="P252" i="175"/>
  <c r="P32" i="175"/>
  <c r="I539" i="175"/>
  <c r="W562" i="175"/>
  <c r="J78" i="175"/>
  <c r="K279" i="175"/>
  <c r="P351" i="175"/>
  <c r="W420" i="175"/>
  <c r="K470" i="175"/>
  <c r="W261" i="175"/>
  <c r="K239" i="175"/>
  <c r="P341" i="175"/>
  <c r="P251" i="175"/>
  <c r="P152" i="175"/>
  <c r="W240" i="175"/>
  <c r="W470" i="175"/>
  <c r="J392" i="175"/>
  <c r="J121" i="175"/>
  <c r="J309" i="175"/>
  <c r="K218" i="175"/>
  <c r="I590" i="175"/>
  <c r="Y519" i="175"/>
  <c r="W272" i="175"/>
  <c r="K238" i="175"/>
  <c r="I271" i="175"/>
  <c r="J330" i="175"/>
  <c r="W113" i="175"/>
  <c r="J111" i="175"/>
  <c r="W419" i="175"/>
  <c r="I71" i="175"/>
  <c r="W451" i="175"/>
  <c r="W43" i="175"/>
  <c r="J228" i="175"/>
  <c r="K208" i="175"/>
  <c r="I350" i="175"/>
  <c r="P180" i="175"/>
  <c r="R138" i="175"/>
  <c r="P140" i="175"/>
  <c r="J381" i="175"/>
  <c r="J479" i="175"/>
  <c r="W220" i="175"/>
  <c r="K490" i="175"/>
  <c r="J538" i="175"/>
  <c r="K529" i="175"/>
  <c r="Y538" i="175"/>
  <c r="I429" i="175"/>
  <c r="P382" i="175"/>
  <c r="W331" i="175"/>
  <c r="P260" i="175"/>
  <c r="W440" i="175"/>
  <c r="Y468" i="175"/>
  <c r="I231" i="175"/>
  <c r="K138" i="175"/>
  <c r="I252" i="175"/>
  <c r="P230" i="175"/>
  <c r="J49" i="175"/>
  <c r="W64" i="175"/>
  <c r="W441" i="175"/>
  <c r="P239" i="175"/>
  <c r="I80" i="175"/>
  <c r="P220" i="175"/>
  <c r="J399" i="175"/>
  <c r="P514" i="175"/>
  <c r="W122" i="175"/>
  <c r="R258" i="175"/>
  <c r="J189" i="175"/>
  <c r="P190" i="175"/>
  <c r="K150" i="175"/>
  <c r="P169" i="175"/>
  <c r="W514" i="175"/>
  <c r="J449" i="175"/>
  <c r="W294" i="175"/>
  <c r="I370" i="175"/>
  <c r="Y208" i="175"/>
  <c r="I113" i="175"/>
  <c r="P181" i="175"/>
  <c r="Y528" i="175"/>
  <c r="J528" i="175"/>
  <c r="P572" i="175"/>
  <c r="W322" i="175"/>
  <c r="P471" i="175"/>
  <c r="W520" i="175"/>
  <c r="K519" i="175"/>
  <c r="I480" i="175"/>
  <c r="W311" i="175"/>
  <c r="K49" i="175"/>
  <c r="P139" i="175"/>
  <c r="K121" i="175"/>
  <c r="K589" i="175"/>
  <c r="I280" i="175"/>
  <c r="Y398" i="175"/>
  <c r="W382" i="175"/>
  <c r="J490" i="175"/>
  <c r="J258" i="175"/>
  <c r="W63" i="175"/>
  <c r="P132" i="175"/>
  <c r="J218" i="175"/>
  <c r="R418" i="175"/>
  <c r="W181" i="175"/>
  <c r="P590" i="175"/>
  <c r="J341" i="175"/>
  <c r="Y218" i="175"/>
  <c r="W79" i="175"/>
  <c r="R228" i="175"/>
  <c r="J190" i="175"/>
  <c r="Y428" i="175"/>
  <c r="J589" i="175"/>
  <c r="I310" i="175"/>
  <c r="W310" i="175"/>
  <c r="R88" i="175"/>
  <c r="P530" i="175"/>
  <c r="Y418" i="175"/>
  <c r="K169" i="175"/>
  <c r="W51" i="175"/>
  <c r="W362" i="175"/>
  <c r="K528" i="175"/>
  <c r="R219" i="175"/>
  <c r="J408" i="175"/>
  <c r="P229" i="175"/>
  <c r="K578" i="175"/>
  <c r="I210" i="175"/>
  <c r="K189" i="175"/>
  <c r="K449" i="175"/>
  <c r="P261" i="175"/>
  <c r="Y238" i="175"/>
  <c r="K250" i="175"/>
  <c r="K439" i="175"/>
  <c r="R300" i="175"/>
  <c r="W490" i="175"/>
  <c r="K418" i="175"/>
  <c r="K228" i="175"/>
  <c r="W332" i="175"/>
  <c r="K408" i="175"/>
  <c r="P42" i="175"/>
  <c r="R539" i="175"/>
  <c r="I230" i="175"/>
  <c r="K368" i="175"/>
  <c r="I50" i="175"/>
  <c r="I294" i="175"/>
  <c r="Y578" i="175"/>
  <c r="P361" i="175"/>
  <c r="K341" i="175"/>
  <c r="P90" i="175"/>
  <c r="W371" i="175"/>
  <c r="R538" i="175"/>
  <c r="P460" i="175"/>
  <c r="I260" i="175"/>
  <c r="J140" i="175"/>
  <c r="J519" i="175"/>
  <c r="K258" i="175"/>
  <c r="P295" i="175"/>
  <c r="Y478" i="175"/>
  <c r="W280" i="175"/>
  <c r="P490" i="175"/>
  <c r="P200" i="175"/>
  <c r="Y368" i="175"/>
  <c r="P133" i="175"/>
  <c r="I200" i="175"/>
  <c r="W539" i="175"/>
  <c r="R469" i="175"/>
  <c r="I201" i="175"/>
  <c r="K428" i="175"/>
  <c r="P191" i="175"/>
  <c r="I31" i="175"/>
  <c r="P141" i="175"/>
  <c r="I410" i="175"/>
  <c r="I393" i="175"/>
  <c r="J251" i="175"/>
  <c r="J150" i="175"/>
  <c r="W529" i="175"/>
  <c r="Y408" i="175"/>
  <c r="W460" i="175"/>
  <c r="I209" i="175"/>
  <c r="K309" i="175"/>
  <c r="W350" i="175"/>
  <c r="Y138" i="175"/>
  <c r="P301" i="175"/>
  <c r="P79" i="175"/>
  <c r="K409" i="175"/>
  <c r="I220" i="175"/>
  <c r="W190" i="175"/>
  <c r="W221" i="175"/>
  <c r="R589" i="175"/>
  <c r="I133" i="175"/>
  <c r="I331" i="175"/>
  <c r="W229" i="175"/>
  <c r="P529" i="175"/>
  <c r="J368" i="175"/>
  <c r="J79" i="175"/>
  <c r="P513" i="175"/>
  <c r="P383" i="175"/>
  <c r="I321" i="175"/>
  <c r="J179" i="175"/>
  <c r="K179" i="175"/>
  <c r="K382" i="175"/>
  <c r="K392" i="175"/>
  <c r="J138" i="175"/>
  <c r="K190" i="175"/>
  <c r="I89" i="175"/>
  <c r="W461" i="175"/>
  <c r="W321" i="175"/>
  <c r="W591" i="175"/>
  <c r="R368" i="175"/>
  <c r="P72" i="175"/>
  <c r="J238" i="175"/>
  <c r="W139" i="175"/>
  <c r="I579" i="175"/>
  <c r="P71" i="175"/>
  <c r="K259" i="175"/>
  <c r="P332" i="175"/>
  <c r="I552" i="175"/>
  <c r="P409" i="175"/>
  <c r="K78" i="175"/>
  <c r="W103" i="175"/>
  <c r="P553" i="175"/>
  <c r="P552" i="175"/>
  <c r="W209" i="175"/>
  <c r="W342" i="175"/>
  <c r="P480" i="175"/>
  <c r="W399" i="175"/>
  <c r="I112" i="175"/>
  <c r="P50" i="175"/>
  <c r="J460" i="175"/>
  <c r="P31" i="175"/>
  <c r="I521" i="175"/>
  <c r="R428" i="175"/>
  <c r="J419" i="175"/>
  <c r="P579" i="175"/>
  <c r="J470" i="175"/>
  <c r="P331" i="175"/>
  <c r="P479" i="175"/>
  <c r="K399" i="175"/>
  <c r="I32" i="175"/>
  <c r="R438" i="175"/>
  <c r="I502" i="175"/>
  <c r="R70" i="175"/>
  <c r="P399" i="175"/>
  <c r="W252" i="175"/>
  <c r="K381" i="175"/>
  <c r="P451" i="175"/>
  <c r="I361" i="175"/>
  <c r="J409" i="175"/>
  <c r="W471" i="175"/>
  <c r="I170" i="175"/>
  <c r="P491" i="175"/>
  <c r="J259" i="175"/>
  <c r="I430" i="175"/>
  <c r="W300" i="175"/>
  <c r="Y258" i="175"/>
  <c r="I229" i="175"/>
  <c r="P63" i="175"/>
  <c r="J439" i="175"/>
  <c r="I181" i="175"/>
  <c r="J169" i="175"/>
  <c r="K330" i="175"/>
  <c r="I139" i="175"/>
  <c r="J418" i="175"/>
  <c r="W540" i="175"/>
  <c r="W42" i="175"/>
  <c r="I322" i="175"/>
  <c r="K360" i="175"/>
  <c r="P210" i="175"/>
  <c r="K30" i="175"/>
  <c r="W521" i="175"/>
  <c r="J250" i="175"/>
  <c r="J382" i="175"/>
  <c r="J428" i="175"/>
  <c r="W561" i="175"/>
  <c r="W151" i="175"/>
  <c r="I132" i="175"/>
  <c r="J88" i="175"/>
  <c r="AB469" i="175"/>
  <c r="Y121" i="175"/>
  <c r="X121" i="175"/>
  <c r="X440" i="175"/>
  <c r="Y440" i="175"/>
  <c r="Y310" i="175"/>
  <c r="Q88" i="175"/>
  <c r="N88" i="175"/>
  <c r="X88" i="175"/>
  <c r="U148" i="175"/>
  <c r="U119" i="175"/>
  <c r="AB148" i="175"/>
  <c r="AB119" i="175"/>
  <c r="Y350" i="175"/>
  <c r="X350" i="175"/>
  <c r="Y520" i="175"/>
  <c r="R529" i="175"/>
  <c r="Q529" i="175"/>
  <c r="K350" i="175"/>
  <c r="J350" i="175"/>
  <c r="X382" i="175"/>
  <c r="R132" i="175"/>
  <c r="Q132" i="175"/>
  <c r="Q260" i="175"/>
  <c r="R260" i="175"/>
  <c r="AB219" i="175"/>
  <c r="AB449" i="175"/>
  <c r="N120" i="175"/>
  <c r="AB120" i="175"/>
  <c r="N391" i="175"/>
  <c r="U299" i="175"/>
  <c r="AB391" i="175"/>
  <c r="AB41" i="175"/>
  <c r="U270" i="175"/>
  <c r="X450" i="175"/>
  <c r="Y450" i="175"/>
  <c r="N111" i="175"/>
  <c r="Y280" i="175"/>
  <c r="X280" i="175"/>
  <c r="N218" i="175"/>
  <c r="Q218" i="175"/>
  <c r="X218" i="175"/>
  <c r="J102" i="175"/>
  <c r="K102" i="175"/>
  <c r="Q408" i="175"/>
  <c r="N408" i="175"/>
  <c r="X408" i="175"/>
  <c r="Q341" i="175"/>
  <c r="R341" i="175"/>
  <c r="X561" i="175"/>
  <c r="Y561" i="175"/>
  <c r="N449" i="175"/>
  <c r="Q78" i="175"/>
  <c r="X78" i="175"/>
  <c r="N78" i="175"/>
  <c r="AB348" i="175"/>
  <c r="AB48" i="175"/>
  <c r="U348" i="175"/>
  <c r="U41" i="175"/>
  <c r="U198" i="175"/>
  <c r="U48" i="175"/>
  <c r="AB459" i="175"/>
  <c r="AB198" i="175"/>
  <c r="U459" i="175"/>
  <c r="Q140" i="175"/>
  <c r="R140" i="175"/>
  <c r="N309" i="175"/>
  <c r="Y460" i="175"/>
  <c r="X460" i="175"/>
  <c r="X42" i="175"/>
  <c r="Y42" i="175"/>
  <c r="R71" i="175"/>
  <c r="Q71" i="175"/>
  <c r="N179" i="175"/>
  <c r="AB101" i="175"/>
  <c r="AB30" i="175"/>
  <c r="AB551" i="175"/>
  <c r="U381" i="175"/>
  <c r="U512" i="175"/>
  <c r="U551" i="175"/>
  <c r="AB570" i="175"/>
  <c r="AB512" i="175"/>
  <c r="N62" i="175"/>
  <c r="U111" i="175"/>
  <c r="Q169" i="175"/>
  <c r="R169" i="175"/>
  <c r="R50" i="175"/>
  <c r="Q50" i="175"/>
  <c r="N30" i="175"/>
  <c r="Q382" i="175"/>
  <c r="R382" i="175"/>
  <c r="Q239" i="175"/>
  <c r="R239" i="175"/>
  <c r="N381" i="175"/>
  <c r="X370" i="175"/>
  <c r="Y370" i="175"/>
  <c r="U328" i="175"/>
  <c r="U320" i="175"/>
  <c r="AB328" i="175"/>
  <c r="U188" i="175"/>
  <c r="AB188" i="175"/>
  <c r="U279" i="175"/>
  <c r="U489" i="175"/>
  <c r="AB268" i="175"/>
  <c r="AB259" i="175"/>
  <c r="AB320" i="175"/>
  <c r="U340" i="175"/>
  <c r="U150" i="175"/>
  <c r="AB161" i="175"/>
  <c r="Y529" i="175"/>
  <c r="X529" i="175"/>
  <c r="Y190" i="175"/>
  <c r="X190" i="175"/>
  <c r="N150" i="175"/>
  <c r="X208" i="175"/>
  <c r="N208" i="175"/>
  <c r="Q208" i="175"/>
  <c r="Q190" i="175"/>
  <c r="R190" i="175"/>
  <c r="R513" i="175"/>
  <c r="Q513" i="175"/>
  <c r="N259" i="175"/>
  <c r="Q361" i="175"/>
  <c r="R361" i="175"/>
  <c r="Q238" i="175"/>
  <c r="X238" i="175"/>
  <c r="N238" i="175"/>
  <c r="N279" i="175"/>
  <c r="Q258" i="175"/>
  <c r="N258" i="175"/>
  <c r="X258" i="175"/>
  <c r="U268" i="175"/>
  <c r="Q490" i="175"/>
  <c r="R490" i="175"/>
  <c r="X79" i="175"/>
  <c r="Y79" i="175"/>
  <c r="Q151" i="175"/>
  <c r="R151" i="175"/>
  <c r="Q552" i="175"/>
  <c r="R552" i="175"/>
  <c r="K552" i="175"/>
  <c r="J552" i="175"/>
  <c r="X151" i="175"/>
  <c r="Y151" i="175"/>
  <c r="J321" i="175"/>
  <c r="K321" i="175"/>
  <c r="Q31" i="175"/>
  <c r="R31" i="175"/>
  <c r="X490" i="175"/>
  <c r="Y490" i="175"/>
  <c r="AB468" i="175"/>
  <c r="U70" i="175"/>
  <c r="AB168" i="175"/>
  <c r="U398" i="175"/>
  <c r="AB178" i="175"/>
  <c r="U40" i="175"/>
  <c r="U478" i="175"/>
  <c r="U168" i="175"/>
  <c r="U178" i="175"/>
  <c r="AB478" i="175"/>
  <c r="AB438" i="175"/>
  <c r="U380" i="175"/>
  <c r="U269" i="175"/>
  <c r="U469" i="175"/>
  <c r="AB448" i="175"/>
  <c r="U298" i="175"/>
  <c r="U438" i="175"/>
  <c r="U219" i="175"/>
  <c r="U448" i="175"/>
  <c r="AB298" i="175"/>
  <c r="U468" i="175"/>
  <c r="U560" i="175"/>
  <c r="AB349" i="175"/>
  <c r="U360" i="175"/>
  <c r="N131" i="175"/>
  <c r="AB189" i="175"/>
  <c r="U131" i="175"/>
  <c r="AB293" i="175"/>
  <c r="U369" i="175"/>
  <c r="AB49" i="175"/>
  <c r="AB340" i="175"/>
  <c r="K112" i="175"/>
  <c r="J112" i="175"/>
  <c r="K294" i="175"/>
  <c r="J294" i="175"/>
  <c r="R180" i="175"/>
  <c r="Q180" i="175"/>
  <c r="R460" i="175"/>
  <c r="Q460" i="175"/>
  <c r="X294" i="175"/>
  <c r="Y294" i="175"/>
  <c r="Q439" i="175"/>
  <c r="N439" i="175"/>
  <c r="X368" i="175"/>
  <c r="Q368" i="175"/>
  <c r="N368" i="175"/>
  <c r="X528" i="175"/>
  <c r="Q528" i="175"/>
  <c r="N528" i="175"/>
  <c r="R42" i="175"/>
  <c r="Q42" i="175"/>
  <c r="R331" i="175"/>
  <c r="Q331" i="175"/>
  <c r="R294" i="175"/>
  <c r="Q294" i="175"/>
  <c r="Y209" i="175"/>
  <c r="X209" i="175"/>
  <c r="X331" i="175"/>
  <c r="Y331" i="175"/>
  <c r="N360" i="175"/>
  <c r="N189" i="175"/>
  <c r="R251" i="175"/>
  <c r="Q251" i="175"/>
  <c r="Y321" i="175"/>
  <c r="X321" i="175"/>
  <c r="Y63" i="175"/>
  <c r="X63" i="175"/>
  <c r="J513" i="175"/>
  <c r="K513" i="175"/>
  <c r="J71" i="175"/>
  <c r="K71" i="175"/>
  <c r="R63" i="175"/>
  <c r="Q63" i="175"/>
  <c r="Y220" i="175"/>
  <c r="X220" i="175"/>
  <c r="AB398" i="175"/>
  <c r="U49" i="175"/>
  <c r="U161" i="175"/>
  <c r="AB131" i="175"/>
  <c r="U199" i="175"/>
  <c r="AB199" i="175"/>
  <c r="U179" i="175"/>
  <c r="Q200" i="175"/>
  <c r="R200" i="175"/>
  <c r="X139" i="175"/>
  <c r="Y139" i="175"/>
  <c r="R399" i="175"/>
  <c r="Q399" i="175"/>
  <c r="Q470" i="175"/>
  <c r="R470" i="175"/>
  <c r="N392" i="175"/>
  <c r="N382" i="175"/>
  <c r="N79" i="175"/>
  <c r="Q79" i="175"/>
  <c r="N49" i="175"/>
  <c r="N419" i="175"/>
  <c r="Y470" i="175"/>
  <c r="X470" i="175"/>
  <c r="Y419" i="175"/>
  <c r="X419" i="175"/>
  <c r="N529" i="175"/>
  <c r="N330" i="175"/>
  <c r="N239" i="175"/>
  <c r="N479" i="175"/>
  <c r="X479" i="175"/>
  <c r="Q479" i="175"/>
  <c r="X229" i="175"/>
  <c r="Y229" i="175"/>
  <c r="Q419" i="175"/>
  <c r="R419" i="175"/>
  <c r="Y89" i="175"/>
  <c r="X89" i="175"/>
  <c r="N251" i="175"/>
  <c r="N428" i="175"/>
  <c r="X428" i="175"/>
  <c r="Q428" i="175"/>
  <c r="N460" i="175"/>
  <c r="N138" i="175"/>
  <c r="Q138" i="175"/>
  <c r="X138" i="175"/>
  <c r="N169" i="175"/>
  <c r="X271" i="175"/>
  <c r="Y271" i="175"/>
  <c r="N418" i="175"/>
  <c r="Q418" i="175"/>
  <c r="X418" i="175"/>
  <c r="N519" i="175"/>
  <c r="Q519" i="175"/>
  <c r="X519" i="175"/>
  <c r="N250" i="175"/>
  <c r="N490" i="175"/>
  <c r="Q229" i="175"/>
  <c r="R229" i="175"/>
  <c r="X300" i="175"/>
  <c r="Y300" i="175"/>
  <c r="N228" i="175"/>
  <c r="X228" i="175"/>
  <c r="Q228" i="175"/>
  <c r="Q409" i="175"/>
  <c r="N409" i="175"/>
  <c r="N121" i="175"/>
  <c r="N538" i="175"/>
  <c r="X538" i="175"/>
  <c r="Q538" i="175"/>
  <c r="N140" i="175"/>
  <c r="N440" i="175"/>
  <c r="Y399" i="175"/>
  <c r="X399" i="175"/>
  <c r="N470" i="175"/>
  <c r="N190" i="175"/>
  <c r="N341" i="175"/>
  <c r="N399" i="175"/>
  <c r="AB230" i="175"/>
  <c r="N571" i="175"/>
  <c r="N42" i="175"/>
  <c r="AB571" i="175"/>
  <c r="AB361" i="175"/>
  <c r="AB162" i="175"/>
  <c r="AB239" i="175"/>
  <c r="AB341" i="175"/>
  <c r="N561" i="175"/>
  <c r="U520" i="175"/>
  <c r="U350" i="175"/>
  <c r="AB513" i="175"/>
  <c r="AB169" i="175"/>
  <c r="U683" i="175"/>
  <c r="AB392" i="175"/>
  <c r="U450" i="175"/>
  <c r="U271" i="175"/>
  <c r="U440" i="175"/>
  <c r="AB501" i="175"/>
  <c r="N151" i="175"/>
  <c r="U121" i="175"/>
  <c r="N501" i="175"/>
  <c r="AB579" i="175"/>
  <c r="AB552" i="175"/>
  <c r="U561" i="175"/>
  <c r="U112" i="175"/>
  <c r="U209" i="175"/>
  <c r="U89" i="175"/>
  <c r="U501" i="175"/>
  <c r="AB409" i="175"/>
  <c r="N162" i="175"/>
  <c r="U392" i="175"/>
  <c r="AB50" i="175"/>
  <c r="AB251" i="175"/>
  <c r="AB429" i="175"/>
  <c r="AB140" i="175"/>
  <c r="U370" i="175"/>
  <c r="AB180" i="175"/>
  <c r="X281" i="175"/>
  <c r="Y281" i="175"/>
  <c r="X221" i="175"/>
  <c r="Y221" i="175"/>
  <c r="X43" i="175"/>
  <c r="Y43" i="175"/>
  <c r="X163" i="175"/>
  <c r="Y163" i="175"/>
  <c r="J32" i="175"/>
  <c r="K32" i="175"/>
  <c r="R32" i="175"/>
  <c r="Q32" i="175"/>
  <c r="K252" i="175"/>
  <c r="J252" i="175"/>
  <c r="Q252" i="175"/>
  <c r="R252" i="175"/>
  <c r="X252" i="175"/>
  <c r="Y252" i="175"/>
  <c r="Y521" i="175"/>
  <c r="X521" i="175"/>
  <c r="Q521" i="175"/>
  <c r="R521" i="175"/>
  <c r="Y64" i="175"/>
  <c r="X64" i="175"/>
  <c r="Q553" i="175"/>
  <c r="R553" i="175"/>
  <c r="X461" i="175"/>
  <c r="Y461" i="175"/>
  <c r="X471" i="175"/>
  <c r="Y471" i="175"/>
  <c r="R471" i="175"/>
  <c r="Q471" i="175"/>
  <c r="X420" i="175"/>
  <c r="Y420" i="175"/>
  <c r="Q383" i="175"/>
  <c r="R383" i="175"/>
  <c r="Q430" i="175"/>
  <c r="R430" i="175"/>
  <c r="J80" i="175"/>
  <c r="K80" i="175"/>
  <c r="Q572" i="175"/>
  <c r="R572" i="175"/>
  <c r="Q351" i="175"/>
  <c r="R351" i="175"/>
  <c r="Q295" i="175"/>
  <c r="R295" i="175"/>
  <c r="X311" i="175"/>
  <c r="Y311" i="175"/>
  <c r="X342" i="175"/>
  <c r="Y342" i="175"/>
  <c r="X113" i="175"/>
  <c r="Y113" i="175"/>
  <c r="K113" i="175"/>
  <c r="J113" i="175"/>
  <c r="Q191" i="175"/>
  <c r="R191" i="175"/>
  <c r="X240" i="175"/>
  <c r="Y240" i="175"/>
  <c r="Y322" i="175"/>
  <c r="X322" i="175"/>
  <c r="J322" i="175"/>
  <c r="K322" i="175"/>
  <c r="J451" i="175"/>
  <c r="K451" i="175"/>
  <c r="R451" i="175"/>
  <c r="Q451" i="175"/>
  <c r="X451" i="175"/>
  <c r="Y451" i="175"/>
  <c r="Q514" i="175"/>
  <c r="R514" i="175"/>
  <c r="Y514" i="175"/>
  <c r="X514" i="175"/>
  <c r="R152" i="175"/>
  <c r="Q152" i="175"/>
  <c r="Q530" i="175"/>
  <c r="R530" i="175"/>
  <c r="Y562" i="175"/>
  <c r="X562" i="175"/>
  <c r="X400" i="175"/>
  <c r="Y400" i="175"/>
  <c r="R261" i="175"/>
  <c r="Q261" i="175"/>
  <c r="X261" i="175"/>
  <c r="Y261" i="175"/>
  <c r="J480" i="175"/>
  <c r="K480" i="175"/>
  <c r="R480" i="175"/>
  <c r="Q480" i="175"/>
  <c r="Y393" i="175"/>
  <c r="X393" i="175"/>
  <c r="J393" i="175"/>
  <c r="K393" i="175"/>
  <c r="X103" i="175"/>
  <c r="Y103" i="175"/>
  <c r="X441" i="175"/>
  <c r="Y441" i="175"/>
  <c r="N578" i="175"/>
  <c r="X578" i="175"/>
  <c r="Q578" i="175"/>
  <c r="J210" i="175"/>
  <c r="K210" i="175"/>
  <c r="R210" i="175"/>
  <c r="Q210" i="175"/>
  <c r="R72" i="175"/>
  <c r="Q72" i="175"/>
  <c r="Q301" i="175"/>
  <c r="R301" i="175"/>
  <c r="Y181" i="175"/>
  <c r="X181" i="175"/>
  <c r="J181" i="175"/>
  <c r="K181" i="175"/>
  <c r="Q181" i="175"/>
  <c r="R181" i="175"/>
  <c r="K231" i="175"/>
  <c r="J231" i="175"/>
  <c r="Q141" i="175"/>
  <c r="R141" i="175"/>
  <c r="Y371" i="175"/>
  <c r="X371" i="175"/>
  <c r="X272" i="175"/>
  <c r="Y272" i="175"/>
  <c r="Y122" i="175"/>
  <c r="X122" i="175"/>
  <c r="J201" i="175"/>
  <c r="K201" i="175"/>
  <c r="Q90" i="175"/>
  <c r="R90" i="175"/>
  <c r="Q491" i="175"/>
  <c r="R491" i="175"/>
  <c r="J133" i="175"/>
  <c r="K133" i="175"/>
  <c r="R133" i="175"/>
  <c r="Q133" i="175"/>
  <c r="X591" i="175"/>
  <c r="Y591" i="175"/>
  <c r="Y51" i="175"/>
  <c r="X51" i="175"/>
  <c r="X362" i="175"/>
  <c r="Y362" i="175"/>
  <c r="J332" i="175"/>
  <c r="K332" i="175"/>
  <c r="R332" i="175"/>
  <c r="Q332" i="175"/>
  <c r="X332" i="175"/>
  <c r="Y332" i="175"/>
  <c r="J502" i="175"/>
  <c r="K502" i="175"/>
  <c r="Y502" i="175"/>
  <c r="X502" i="175"/>
  <c r="N589" i="175"/>
  <c r="Q589" i="175"/>
  <c r="U280" i="175"/>
  <c r="AB112" i="175"/>
  <c r="AB200" i="175"/>
  <c r="AB260" i="175"/>
  <c r="U321" i="175"/>
  <c r="I681" i="175"/>
  <c r="P681" i="175"/>
  <c r="U571" i="175"/>
  <c r="AB102" i="175"/>
  <c r="N63" i="175"/>
  <c r="U310" i="175"/>
  <c r="Q682" i="175"/>
  <c r="R682" i="175"/>
  <c r="AB71" i="175"/>
  <c r="U162" i="175"/>
  <c r="AB132" i="175"/>
  <c r="N450" i="175"/>
  <c r="U102" i="175"/>
  <c r="K682" i="175"/>
  <c r="J682" i="175"/>
  <c r="N683" i="175"/>
  <c r="AB31" i="175"/>
  <c r="U741" i="175"/>
  <c r="Q740" i="175"/>
  <c r="R740" i="175"/>
  <c r="J740" i="175"/>
  <c r="K740" i="175"/>
  <c r="I739" i="175"/>
  <c r="P739" i="175"/>
  <c r="N741" i="175"/>
  <c r="R590" i="175"/>
  <c r="AB88" i="175"/>
  <c r="AB440" i="175"/>
  <c r="U88" i="175"/>
  <c r="U260" i="175"/>
  <c r="AB121" i="175"/>
  <c r="AB350" i="175"/>
  <c r="N350" i="175"/>
  <c r="P192" i="175"/>
  <c r="W273" i="175"/>
  <c r="I73" i="175"/>
  <c r="W563" i="175"/>
  <c r="P481" i="175"/>
  <c r="W352" i="175"/>
  <c r="W91" i="175"/>
  <c r="I384" i="175"/>
  <c r="J200" i="175"/>
  <c r="J170" i="175"/>
  <c r="W572" i="175"/>
  <c r="K200" i="175"/>
  <c r="W241" i="175"/>
  <c r="P441" i="175"/>
  <c r="I221" i="175"/>
  <c r="P503" i="175"/>
  <c r="P281" i="175"/>
  <c r="I531" i="175"/>
  <c r="W530" i="175"/>
  <c r="J31" i="175"/>
  <c r="J89" i="175"/>
  <c r="W90" i="175"/>
  <c r="R479" i="175"/>
  <c r="I163" i="175"/>
  <c r="P541" i="175"/>
  <c r="P272" i="175"/>
  <c r="K579" i="175"/>
  <c r="K180" i="175"/>
  <c r="K50" i="175"/>
  <c r="J370" i="175"/>
  <c r="P163" i="175"/>
  <c r="J429" i="175"/>
  <c r="P400" i="175"/>
  <c r="W191" i="175"/>
  <c r="P142" i="175"/>
  <c r="I191" i="175"/>
  <c r="P322" i="175"/>
  <c r="K590" i="175"/>
  <c r="I441" i="175"/>
  <c r="J132" i="175"/>
  <c r="J310" i="175"/>
  <c r="P52" i="175"/>
  <c r="P241" i="175"/>
  <c r="I540" i="175"/>
  <c r="P231" i="175"/>
  <c r="W164" i="175"/>
  <c r="I372" i="175"/>
  <c r="W554" i="175"/>
  <c r="W222" i="175"/>
  <c r="P201" i="175"/>
  <c r="J220" i="175"/>
  <c r="K400" i="175"/>
  <c r="P221" i="175"/>
  <c r="I282" i="175"/>
  <c r="P442" i="175"/>
  <c r="P492" i="175"/>
  <c r="W410" i="175"/>
  <c r="W295" i="175"/>
  <c r="I295" i="175"/>
  <c r="P540" i="175"/>
  <c r="P153" i="175"/>
  <c r="W262" i="175"/>
  <c r="I591" i="175"/>
  <c r="I522" i="175"/>
  <c r="W411" i="175"/>
  <c r="I164" i="175"/>
  <c r="P522" i="175"/>
  <c r="I562" i="175"/>
  <c r="W553" i="175"/>
  <c r="P394" i="175"/>
  <c r="P222" i="175"/>
  <c r="P122" i="175"/>
  <c r="J400" i="175"/>
  <c r="R429" i="175"/>
  <c r="W134" i="175"/>
  <c r="K429" i="175"/>
  <c r="K361" i="175"/>
  <c r="I65" i="175"/>
  <c r="I491" i="175"/>
  <c r="I103" i="175"/>
  <c r="P80" i="175"/>
  <c r="J590" i="175"/>
  <c r="P312" i="175"/>
  <c r="I72" i="175"/>
  <c r="Y540" i="175"/>
  <c r="I333" i="175"/>
  <c r="P431" i="175"/>
  <c r="I471" i="175"/>
  <c r="W152" i="175"/>
  <c r="W210" i="175"/>
  <c r="J260" i="175"/>
  <c r="K132" i="175"/>
  <c r="K310" i="175"/>
  <c r="W153" i="175"/>
  <c r="I122" i="175"/>
  <c r="K280" i="175"/>
  <c r="K521" i="175"/>
  <c r="I514" i="175"/>
  <c r="W323" i="175"/>
  <c r="P515" i="175"/>
  <c r="K370" i="175"/>
  <c r="K229" i="175"/>
  <c r="P452" i="175"/>
  <c r="W462" i="175"/>
  <c r="W202" i="175"/>
  <c r="I312" i="175"/>
  <c r="I81" i="175"/>
  <c r="W141" i="175"/>
  <c r="Y479" i="175"/>
  <c r="J300" i="175"/>
  <c r="P562" i="175"/>
  <c r="P352" i="175"/>
  <c r="Y580" i="175"/>
  <c r="W133" i="175"/>
  <c r="W231" i="175"/>
  <c r="I580" i="175"/>
  <c r="P362" i="175"/>
  <c r="P44" i="175"/>
  <c r="P502" i="175"/>
  <c r="J521" i="175"/>
  <c r="W581" i="175"/>
  <c r="P114" i="175"/>
  <c r="K31" i="175"/>
  <c r="K539" i="175"/>
  <c r="P580" i="175"/>
  <c r="R139" i="175"/>
  <c r="P51" i="175"/>
  <c r="P410" i="175"/>
  <c r="W383" i="175"/>
  <c r="K209" i="175"/>
  <c r="J280" i="175"/>
  <c r="P461" i="175"/>
  <c r="R579" i="175"/>
  <c r="P296" i="175"/>
  <c r="J240" i="175"/>
  <c r="K240" i="175"/>
  <c r="I153" i="175"/>
  <c r="J579" i="175"/>
  <c r="W253" i="175"/>
  <c r="R409" i="175"/>
  <c r="K51" i="175"/>
  <c r="P253" i="175"/>
  <c r="J520" i="175"/>
  <c r="I141" i="175"/>
  <c r="I281" i="175"/>
  <c r="I232" i="175"/>
  <c r="W72" i="175"/>
  <c r="J50" i="175"/>
  <c r="I371" i="175"/>
  <c r="I472" i="175"/>
  <c r="W171" i="175"/>
  <c r="W592" i="175"/>
  <c r="P33" i="175"/>
  <c r="J361" i="175"/>
  <c r="I343" i="175"/>
  <c r="P164" i="175"/>
  <c r="W123" i="175"/>
  <c r="K170" i="175"/>
  <c r="I363" i="175"/>
  <c r="P43" i="175"/>
  <c r="I553" i="175"/>
  <c r="R79" i="175"/>
  <c r="I296" i="175"/>
  <c r="P64" i="175"/>
  <c r="W522" i="175"/>
  <c r="K271" i="175"/>
  <c r="W491" i="175"/>
  <c r="W65" i="175"/>
  <c r="I351" i="175"/>
  <c r="J539" i="175"/>
  <c r="I44" i="175"/>
  <c r="W351" i="175"/>
  <c r="K410" i="175"/>
  <c r="W480" i="175"/>
  <c r="W80" i="175"/>
  <c r="I383" i="175"/>
  <c r="P371" i="175"/>
  <c r="P240" i="175"/>
  <c r="K331" i="175"/>
  <c r="K220" i="175"/>
  <c r="I461" i="175"/>
  <c r="K300" i="175"/>
  <c r="P170" i="175"/>
  <c r="K139" i="175"/>
  <c r="J180" i="175"/>
  <c r="P342" i="175"/>
  <c r="I301" i="175"/>
  <c r="Y539" i="175"/>
  <c r="P104" i="175"/>
  <c r="W301" i="175"/>
  <c r="K520" i="175"/>
  <c r="I530" i="175"/>
  <c r="R230" i="175"/>
  <c r="W573" i="175"/>
  <c r="J139" i="175"/>
  <c r="I261" i="175"/>
  <c r="P421" i="175"/>
  <c r="P591" i="175"/>
  <c r="K152" i="175"/>
  <c r="P65" i="175"/>
  <c r="W430" i="175"/>
  <c r="I114" i="175"/>
  <c r="P113" i="175"/>
  <c r="J229" i="175"/>
  <c r="K230" i="175"/>
  <c r="W211" i="175"/>
  <c r="P554" i="175"/>
  <c r="I302" i="175"/>
  <c r="J331" i="175"/>
  <c r="P393" i="175"/>
  <c r="W44" i="175"/>
  <c r="I272" i="175"/>
  <c r="I362" i="175"/>
  <c r="R220" i="175"/>
  <c r="W170" i="175"/>
  <c r="K430" i="175"/>
  <c r="J230" i="175"/>
  <c r="I43" i="175"/>
  <c r="W401" i="175"/>
  <c r="J271" i="175"/>
  <c r="W114" i="175"/>
  <c r="I182" i="175"/>
  <c r="I241" i="175"/>
  <c r="I420" i="175"/>
  <c r="J209" i="175"/>
  <c r="K89" i="175"/>
  <c r="P311" i="175"/>
  <c r="J410" i="175"/>
  <c r="I342" i="175"/>
  <c r="P420" i="175"/>
  <c r="W363" i="175"/>
  <c r="I253" i="175"/>
  <c r="W32" i="175"/>
  <c r="J152" i="175"/>
  <c r="J430" i="175"/>
  <c r="K260" i="175"/>
  <c r="I64" i="175"/>
  <c r="I572" i="175"/>
  <c r="I222" i="175"/>
  <c r="P103" i="175"/>
  <c r="I90" i="175"/>
  <c r="I311" i="175"/>
  <c r="J51" i="175"/>
  <c r="W201" i="175"/>
  <c r="AB382" i="175"/>
  <c r="Y382" i="175"/>
  <c r="AB520" i="175"/>
  <c r="X520" i="175"/>
  <c r="AB310" i="175"/>
  <c r="X310" i="175"/>
  <c r="N132" i="175"/>
  <c r="N310" i="175"/>
  <c r="AB78" i="175"/>
  <c r="AB218" i="175"/>
  <c r="U78" i="175"/>
  <c r="AB408" i="175"/>
  <c r="U218" i="175"/>
  <c r="U408" i="175"/>
  <c r="U132" i="175"/>
  <c r="U529" i="175"/>
  <c r="Q64" i="175"/>
  <c r="N520" i="175"/>
  <c r="Y480" i="175"/>
  <c r="X480" i="175"/>
  <c r="Q441" i="175"/>
  <c r="R441" i="175"/>
  <c r="K441" i="175"/>
  <c r="J441" i="175"/>
  <c r="N260" i="175"/>
  <c r="AB450" i="175"/>
  <c r="AB42" i="175"/>
  <c r="U140" i="175"/>
  <c r="U341" i="175"/>
  <c r="N102" i="175"/>
  <c r="AB561" i="175"/>
  <c r="AB280" i="175"/>
  <c r="Q122" i="175"/>
  <c r="R122" i="175"/>
  <c r="X32" i="175"/>
  <c r="Y32" i="175"/>
  <c r="Q322" i="175"/>
  <c r="R322" i="175"/>
  <c r="J514" i="175"/>
  <c r="K514" i="175"/>
  <c r="X553" i="175"/>
  <c r="Y553" i="175"/>
  <c r="Y231" i="175"/>
  <c r="X231" i="175"/>
  <c r="X90" i="175"/>
  <c r="Y90" i="175"/>
  <c r="X152" i="175"/>
  <c r="Y152" i="175"/>
  <c r="R201" i="175"/>
  <c r="Q201" i="175"/>
  <c r="X410" i="175"/>
  <c r="Y410" i="175"/>
  <c r="R231" i="175"/>
  <c r="Q231" i="175"/>
  <c r="X201" i="175"/>
  <c r="Y201" i="175"/>
  <c r="R502" i="175"/>
  <c r="Q502" i="175"/>
  <c r="U71" i="175"/>
  <c r="AB460" i="175"/>
  <c r="K351" i="175"/>
  <c r="J351" i="175"/>
  <c r="X383" i="175"/>
  <c r="Y383" i="175"/>
  <c r="K383" i="175"/>
  <c r="J383" i="175"/>
  <c r="R362" i="175"/>
  <c r="Q362" i="175"/>
  <c r="Y430" i="175"/>
  <c r="X430" i="175"/>
  <c r="U239" i="175"/>
  <c r="AB370" i="175"/>
  <c r="U382" i="175"/>
  <c r="U169" i="175"/>
  <c r="U50" i="175"/>
  <c r="J43" i="175"/>
  <c r="K43" i="175"/>
  <c r="Q103" i="175"/>
  <c r="R103" i="175"/>
  <c r="Q240" i="175"/>
  <c r="R240" i="175"/>
  <c r="J64" i="175"/>
  <c r="K64" i="175"/>
  <c r="J103" i="175"/>
  <c r="K103" i="175"/>
  <c r="J122" i="175"/>
  <c r="K122" i="175"/>
  <c r="J261" i="175"/>
  <c r="K261" i="175"/>
  <c r="Q221" i="175"/>
  <c r="R221" i="175"/>
  <c r="R43" i="175"/>
  <c r="Q43" i="175"/>
  <c r="J562" i="175"/>
  <c r="K562" i="175"/>
  <c r="X80" i="175"/>
  <c r="Y80" i="175"/>
  <c r="N50" i="175"/>
  <c r="X530" i="175"/>
  <c r="Y530" i="175"/>
  <c r="N429" i="175"/>
  <c r="Q429" i="175"/>
  <c r="Q562" i="175"/>
  <c r="R562" i="175"/>
  <c r="X210" i="175"/>
  <c r="Y210" i="175"/>
  <c r="R420" i="175"/>
  <c r="Q420" i="175"/>
  <c r="N370" i="175"/>
  <c r="U208" i="175"/>
  <c r="AB238" i="175"/>
  <c r="AB258" i="175"/>
  <c r="U238" i="175"/>
  <c r="U258" i="175"/>
  <c r="AB208" i="175"/>
  <c r="AB529" i="175"/>
  <c r="U513" i="175"/>
  <c r="U190" i="175"/>
  <c r="AB190" i="175"/>
  <c r="U361" i="175"/>
  <c r="K191" i="175"/>
  <c r="J191" i="175"/>
  <c r="N280" i="175"/>
  <c r="N361" i="175"/>
  <c r="U31" i="175"/>
  <c r="N552" i="175"/>
  <c r="N321" i="175"/>
  <c r="U490" i="175"/>
  <c r="AB151" i="175"/>
  <c r="U151" i="175"/>
  <c r="AB79" i="175"/>
  <c r="AB490" i="175"/>
  <c r="U552" i="175"/>
  <c r="K311" i="175"/>
  <c r="J311" i="175"/>
  <c r="Q163" i="175"/>
  <c r="R163" i="175"/>
  <c r="Q281" i="175"/>
  <c r="R281" i="175"/>
  <c r="N209" i="175"/>
  <c r="N31" i="175"/>
  <c r="K163" i="175"/>
  <c r="J163" i="175"/>
  <c r="X170" i="175"/>
  <c r="Y170" i="175"/>
  <c r="Q272" i="175"/>
  <c r="R272" i="175"/>
  <c r="X191" i="175"/>
  <c r="Y191" i="175"/>
  <c r="Q170" i="175"/>
  <c r="R170" i="175"/>
  <c r="Q393" i="175"/>
  <c r="R393" i="175"/>
  <c r="N271" i="175"/>
  <c r="U519" i="175"/>
  <c r="AB368" i="175"/>
  <c r="U589" i="175"/>
  <c r="U479" i="175"/>
  <c r="AB418" i="175"/>
  <c r="U428" i="175"/>
  <c r="AB479" i="175"/>
  <c r="U528" i="175"/>
  <c r="U439" i="175"/>
  <c r="U409" i="175"/>
  <c r="U418" i="175"/>
  <c r="AB138" i="175"/>
  <c r="AB428" i="175"/>
  <c r="AB528" i="175"/>
  <c r="U538" i="175"/>
  <c r="U228" i="175"/>
  <c r="U138" i="175"/>
  <c r="U79" i="175"/>
  <c r="AB578" i="175"/>
  <c r="U578" i="175"/>
  <c r="AB538" i="175"/>
  <c r="AB228" i="175"/>
  <c r="AB519" i="175"/>
  <c r="U368" i="175"/>
  <c r="AB63" i="175"/>
  <c r="U180" i="175"/>
  <c r="U63" i="175"/>
  <c r="U294" i="175"/>
  <c r="AB331" i="175"/>
  <c r="AB220" i="175"/>
  <c r="U251" i="175"/>
  <c r="N513" i="175"/>
  <c r="N71" i="175"/>
  <c r="AB321" i="175"/>
  <c r="U331" i="175"/>
  <c r="AB294" i="175"/>
  <c r="N294" i="175"/>
  <c r="AB209" i="175"/>
  <c r="U42" i="175"/>
  <c r="U200" i="175"/>
  <c r="U399" i="175"/>
  <c r="N112" i="175"/>
  <c r="U460" i="175"/>
  <c r="J141" i="175"/>
  <c r="K141" i="175"/>
  <c r="Q461" i="175"/>
  <c r="R461" i="175"/>
  <c r="N331" i="175"/>
  <c r="K553" i="175"/>
  <c r="J553" i="175"/>
  <c r="Q371" i="175"/>
  <c r="R371" i="175"/>
  <c r="Q230" i="175"/>
  <c r="N230" i="175"/>
  <c r="N180" i="175"/>
  <c r="Q51" i="175"/>
  <c r="R51" i="175"/>
  <c r="N539" i="175"/>
  <c r="X539" i="175"/>
  <c r="Q539" i="175"/>
  <c r="Q400" i="175"/>
  <c r="R400" i="175"/>
  <c r="J272" i="175"/>
  <c r="K272" i="175"/>
  <c r="Q220" i="175"/>
  <c r="N220" i="175"/>
  <c r="Y141" i="175"/>
  <c r="X141" i="175"/>
  <c r="Y72" i="175"/>
  <c r="X72" i="175"/>
  <c r="AB399" i="175"/>
  <c r="AB300" i="175"/>
  <c r="AB271" i="175"/>
  <c r="AB229" i="175"/>
  <c r="AB470" i="175"/>
  <c r="AB89" i="175"/>
  <c r="U470" i="175"/>
  <c r="U419" i="175"/>
  <c r="AB419" i="175"/>
  <c r="K295" i="175"/>
  <c r="J295" i="175"/>
  <c r="Y572" i="175"/>
  <c r="X572" i="175"/>
  <c r="Q80" i="175"/>
  <c r="R80" i="175"/>
  <c r="N200" i="175"/>
  <c r="J572" i="175"/>
  <c r="K572" i="175"/>
  <c r="X133" i="175"/>
  <c r="Y133" i="175"/>
  <c r="N410" i="175"/>
  <c r="Q410" i="175"/>
  <c r="N139" i="175"/>
  <c r="Q139" i="175"/>
  <c r="N430" i="175"/>
  <c r="X491" i="175"/>
  <c r="Y491" i="175"/>
  <c r="Y301" i="175"/>
  <c r="X301" i="175"/>
  <c r="N229" i="175"/>
  <c r="N152" i="175"/>
  <c r="N89" i="175"/>
  <c r="J72" i="175"/>
  <c r="K72" i="175"/>
  <c r="Q113" i="175"/>
  <c r="R113" i="175"/>
  <c r="N240" i="175"/>
  <c r="J491" i="175"/>
  <c r="K491" i="175"/>
  <c r="K342" i="175"/>
  <c r="J342" i="175"/>
  <c r="R311" i="175"/>
  <c r="Q311" i="175"/>
  <c r="N170" i="175"/>
  <c r="N51" i="175"/>
  <c r="N521" i="175"/>
  <c r="Q342" i="175"/>
  <c r="R342" i="175"/>
  <c r="X295" i="175"/>
  <c r="Y295" i="175"/>
  <c r="X351" i="175"/>
  <c r="Y351" i="175"/>
  <c r="N400" i="175"/>
  <c r="Q300" i="175"/>
  <c r="N300" i="175"/>
  <c r="AB139" i="175"/>
  <c r="U229" i="175"/>
  <c r="N579" i="175"/>
  <c r="U261" i="175"/>
  <c r="AB514" i="175"/>
  <c r="N113" i="175"/>
  <c r="U471" i="175"/>
  <c r="AB521" i="175"/>
  <c r="N252" i="175"/>
  <c r="AB113" i="175"/>
  <c r="AB311" i="175"/>
  <c r="U383" i="175"/>
  <c r="AB420" i="175"/>
  <c r="AB252" i="175"/>
  <c r="AB362" i="175"/>
  <c r="AB591" i="175"/>
  <c r="AB122" i="175"/>
  <c r="AB103" i="175"/>
  <c r="AB163" i="175"/>
  <c r="N231" i="175"/>
  <c r="AB502" i="175"/>
  <c r="U133" i="175"/>
  <c r="AB51" i="175"/>
  <c r="U480" i="175"/>
  <c r="U682" i="175"/>
  <c r="U90" i="175"/>
  <c r="U181" i="175"/>
  <c r="U301" i="175"/>
  <c r="N502" i="175"/>
  <c r="AB261" i="175"/>
  <c r="AB400" i="175"/>
  <c r="U530" i="175"/>
  <c r="N451" i="175"/>
  <c r="U141" i="175"/>
  <c r="N393" i="175"/>
  <c r="N480" i="175"/>
  <c r="AB451" i="175"/>
  <c r="AB240" i="175"/>
  <c r="U191" i="175"/>
  <c r="AB43" i="175"/>
  <c r="AB393" i="175"/>
  <c r="AB562" i="175"/>
  <c r="U451" i="175"/>
  <c r="U32" i="175"/>
  <c r="X273" i="175"/>
  <c r="Y273" i="175"/>
  <c r="R104" i="175"/>
  <c r="Q104" i="175"/>
  <c r="Q431" i="175"/>
  <c r="R431" i="175"/>
  <c r="Q52" i="175"/>
  <c r="R52" i="175"/>
  <c r="Y123" i="175"/>
  <c r="X123" i="175"/>
  <c r="J302" i="175"/>
  <c r="K302" i="175"/>
  <c r="R442" i="175"/>
  <c r="Q442" i="175"/>
  <c r="K531" i="175"/>
  <c r="J531" i="175"/>
  <c r="Q515" i="175"/>
  <c r="R515" i="175"/>
  <c r="K114" i="175"/>
  <c r="J114" i="175"/>
  <c r="Q114" i="175"/>
  <c r="R114" i="175"/>
  <c r="X114" i="175"/>
  <c r="Y114" i="175"/>
  <c r="K312" i="175"/>
  <c r="J312" i="175"/>
  <c r="Q312" i="175"/>
  <c r="R312" i="175"/>
  <c r="X554" i="175"/>
  <c r="Y554" i="175"/>
  <c r="Q554" i="175"/>
  <c r="R554" i="175"/>
  <c r="Y522" i="175"/>
  <c r="X522" i="175"/>
  <c r="J522" i="175"/>
  <c r="K522" i="175"/>
  <c r="Q522" i="175"/>
  <c r="R522" i="175"/>
  <c r="X164" i="175"/>
  <c r="Y164" i="175"/>
  <c r="K164" i="175"/>
  <c r="J164" i="175"/>
  <c r="Q164" i="175"/>
  <c r="R164" i="175"/>
  <c r="K343" i="175"/>
  <c r="J343" i="175"/>
  <c r="X44" i="175"/>
  <c r="Y44" i="175"/>
  <c r="K44" i="175"/>
  <c r="J44" i="175"/>
  <c r="Q44" i="175"/>
  <c r="R44" i="175"/>
  <c r="Q591" i="175"/>
  <c r="R591" i="175"/>
  <c r="Y91" i="175"/>
  <c r="X91" i="175"/>
  <c r="J372" i="175"/>
  <c r="K372" i="175"/>
  <c r="Q394" i="175"/>
  <c r="R394" i="175"/>
  <c r="Y323" i="175"/>
  <c r="X323" i="175"/>
  <c r="X352" i="175"/>
  <c r="Y352" i="175"/>
  <c r="Q352" i="175"/>
  <c r="R352" i="175"/>
  <c r="K384" i="175"/>
  <c r="J384" i="175"/>
  <c r="R33" i="175"/>
  <c r="Q33" i="175"/>
  <c r="X222" i="175"/>
  <c r="Y222" i="175"/>
  <c r="J222" i="175"/>
  <c r="K222" i="175"/>
  <c r="R222" i="175"/>
  <c r="Q222" i="175"/>
  <c r="N590" i="175"/>
  <c r="X590" i="175"/>
  <c r="Q590" i="175"/>
  <c r="Y411" i="175"/>
  <c r="X411" i="175"/>
  <c r="R452" i="175"/>
  <c r="Q452" i="175"/>
  <c r="X253" i="175"/>
  <c r="Y253" i="175"/>
  <c r="K253" i="175"/>
  <c r="J253" i="175"/>
  <c r="Q253" i="175"/>
  <c r="R253" i="175"/>
  <c r="Q503" i="175"/>
  <c r="R503" i="175"/>
  <c r="Y592" i="175"/>
  <c r="X592" i="175"/>
  <c r="X202" i="175"/>
  <c r="Y202" i="175"/>
  <c r="Q142" i="175"/>
  <c r="R142" i="175"/>
  <c r="R481" i="175"/>
  <c r="Q481" i="175"/>
  <c r="Y573" i="175"/>
  <c r="X573" i="175"/>
  <c r="R421" i="175"/>
  <c r="Q421" i="175"/>
  <c r="X171" i="175"/>
  <c r="Y171" i="175"/>
  <c r="J73" i="175"/>
  <c r="K73" i="175"/>
  <c r="K296" i="175"/>
  <c r="J296" i="175"/>
  <c r="Q296" i="175"/>
  <c r="R296" i="175"/>
  <c r="J333" i="175"/>
  <c r="K333" i="175"/>
  <c r="X134" i="175"/>
  <c r="Y134" i="175"/>
  <c r="K232" i="175"/>
  <c r="J232" i="175"/>
  <c r="X211" i="175"/>
  <c r="Y211" i="175"/>
  <c r="X262" i="175"/>
  <c r="Y262" i="175"/>
  <c r="X581" i="175"/>
  <c r="Y581" i="175"/>
  <c r="J241" i="175"/>
  <c r="K241" i="175"/>
  <c r="R241" i="175"/>
  <c r="Q241" i="175"/>
  <c r="X241" i="175"/>
  <c r="Y241" i="175"/>
  <c r="J81" i="175"/>
  <c r="K81" i="175"/>
  <c r="K472" i="175"/>
  <c r="J472" i="175"/>
  <c r="Q541" i="175"/>
  <c r="R541" i="175"/>
  <c r="Q579" i="175"/>
  <c r="K363" i="175"/>
  <c r="J363" i="175"/>
  <c r="X363" i="175"/>
  <c r="Y363" i="175"/>
  <c r="Q492" i="175"/>
  <c r="R492" i="175"/>
  <c r="J182" i="175"/>
  <c r="K182" i="175"/>
  <c r="X401" i="175"/>
  <c r="Y401" i="175"/>
  <c r="Y563" i="175"/>
  <c r="X563" i="175"/>
  <c r="J153" i="175"/>
  <c r="K153" i="175"/>
  <c r="R153" i="175"/>
  <c r="Q153" i="175"/>
  <c r="X153" i="175"/>
  <c r="Y153" i="175"/>
  <c r="Q192" i="175"/>
  <c r="R192" i="175"/>
  <c r="X462" i="175"/>
  <c r="Y462" i="175"/>
  <c r="Y65" i="175"/>
  <c r="X65" i="175"/>
  <c r="J65" i="175"/>
  <c r="K65" i="175"/>
  <c r="Q65" i="175"/>
  <c r="R65" i="175"/>
  <c r="J681" i="175"/>
  <c r="K681" i="175"/>
  <c r="N332" i="175"/>
  <c r="U491" i="175"/>
  <c r="AB371" i="175"/>
  <c r="U72" i="175"/>
  <c r="U210" i="175"/>
  <c r="AB342" i="175"/>
  <c r="U295" i="175"/>
  <c r="U572" i="175"/>
  <c r="N682" i="175"/>
  <c r="AB332" i="175"/>
  <c r="AB441" i="175"/>
  <c r="U514" i="175"/>
  <c r="N322" i="175"/>
  <c r="U351" i="175"/>
  <c r="N80" i="175"/>
  <c r="U430" i="175"/>
  <c r="U553" i="175"/>
  <c r="U521" i="175"/>
  <c r="U252" i="175"/>
  <c r="N32" i="175"/>
  <c r="AB221" i="175"/>
  <c r="U332" i="175"/>
  <c r="N201" i="175"/>
  <c r="N181" i="175"/>
  <c r="N210" i="175"/>
  <c r="U152" i="175"/>
  <c r="AB322" i="175"/>
  <c r="I680" i="175"/>
  <c r="P680" i="175"/>
  <c r="N133" i="175"/>
  <c r="AB181" i="175"/>
  <c r="AB471" i="175"/>
  <c r="AB461" i="175"/>
  <c r="AB281" i="175"/>
  <c r="Q681" i="175"/>
  <c r="R681" i="175"/>
  <c r="AB272" i="175"/>
  <c r="AB64" i="175"/>
  <c r="Q739" i="175"/>
  <c r="R739" i="175"/>
  <c r="K739" i="175"/>
  <c r="J739" i="175"/>
  <c r="P738" i="175"/>
  <c r="I738" i="175"/>
  <c r="U740" i="175"/>
  <c r="N740" i="175"/>
  <c r="W422" i="175"/>
  <c r="P34" i="175"/>
  <c r="P165" i="175"/>
  <c r="I115" i="175"/>
  <c r="P53" i="175"/>
  <c r="P564" i="175"/>
  <c r="P263" i="175"/>
  <c r="I154" i="175"/>
  <c r="W582" i="175"/>
  <c r="P297" i="175"/>
  <c r="W593" i="175"/>
  <c r="P313" i="175"/>
  <c r="W124" i="175"/>
  <c r="W442" i="175"/>
  <c r="I411" i="175"/>
  <c r="P531" i="175"/>
  <c r="W541" i="175"/>
  <c r="W192" i="175"/>
  <c r="I92" i="175"/>
  <c r="J221" i="175"/>
  <c r="P273" i="175"/>
  <c r="I171" i="175"/>
  <c r="W143" i="175"/>
  <c r="R580" i="175"/>
  <c r="I364" i="175"/>
  <c r="W516" i="175"/>
  <c r="I233" i="175"/>
  <c r="I541" i="175"/>
  <c r="W53" i="175"/>
  <c r="W432" i="175"/>
  <c r="I554" i="175"/>
  <c r="W313" i="175"/>
  <c r="K420" i="175"/>
  <c r="P324" i="175"/>
  <c r="W34" i="175"/>
  <c r="I202" i="175"/>
  <c r="W504" i="175"/>
  <c r="I412" i="175"/>
  <c r="J471" i="175"/>
  <c r="W452" i="175"/>
  <c r="I573" i="175"/>
  <c r="I442" i="175"/>
  <c r="P302" i="175"/>
  <c r="J371" i="175"/>
  <c r="W364" i="175"/>
  <c r="J591" i="175"/>
  <c r="W283" i="175"/>
  <c r="P333" i="175"/>
  <c r="K282" i="175"/>
  <c r="W104" i="175"/>
  <c r="K362" i="175"/>
  <c r="P182" i="175"/>
  <c r="W482" i="175"/>
  <c r="I33" i="175"/>
  <c r="W302" i="175"/>
  <c r="P323" i="175"/>
  <c r="P91" i="175"/>
  <c r="I542" i="175"/>
  <c r="I431" i="175"/>
  <c r="I211" i="175"/>
  <c r="P363" i="175"/>
  <c r="P581" i="175"/>
  <c r="W296" i="175"/>
  <c r="I523" i="175"/>
  <c r="W473" i="175"/>
  <c r="P384" i="175"/>
  <c r="R540" i="175"/>
  <c r="I555" i="175"/>
  <c r="K90" i="175"/>
  <c r="W142" i="175"/>
  <c r="W182" i="175"/>
  <c r="I452" i="175"/>
  <c r="W154" i="175"/>
  <c r="W421" i="175"/>
  <c r="P472" i="175"/>
  <c r="I53" i="175"/>
  <c r="I432" i="175"/>
  <c r="K301" i="175"/>
  <c r="P282" i="175"/>
  <c r="P123" i="175"/>
  <c r="W135" i="175"/>
  <c r="P592" i="175"/>
  <c r="J362" i="175"/>
  <c r="P73" i="175"/>
  <c r="I192" i="175"/>
  <c r="I353" i="175"/>
  <c r="W333" i="175"/>
  <c r="W343" i="175"/>
  <c r="K461" i="175"/>
  <c r="J420" i="175"/>
  <c r="P203" i="175"/>
  <c r="W394" i="175"/>
  <c r="P143" i="175"/>
  <c r="P573" i="175"/>
  <c r="P303" i="175"/>
  <c r="P242" i="175"/>
  <c r="J540" i="175"/>
  <c r="W212" i="175"/>
  <c r="P402" i="175"/>
  <c r="J461" i="175"/>
  <c r="I45" i="175"/>
  <c r="I581" i="175"/>
  <c r="I462" i="175"/>
  <c r="W82" i="175"/>
  <c r="W105" i="175"/>
  <c r="J530" i="175"/>
  <c r="I532" i="175"/>
  <c r="W481" i="175"/>
  <c r="I123" i="175"/>
  <c r="P81" i="175"/>
  <c r="P211" i="175"/>
  <c r="I515" i="175"/>
  <c r="J580" i="175"/>
  <c r="I134" i="175"/>
  <c r="W384" i="175"/>
  <c r="W542" i="175"/>
  <c r="P74" i="175"/>
  <c r="I274" i="175"/>
  <c r="P462" i="175"/>
  <c r="I66" i="175"/>
  <c r="I273" i="175"/>
  <c r="P223" i="175"/>
  <c r="I323" i="175"/>
  <c r="P343" i="175"/>
  <c r="W472" i="175"/>
  <c r="I212" i="175"/>
  <c r="I52" i="175"/>
  <c r="P373" i="175"/>
  <c r="P171" i="175"/>
  <c r="K591" i="175"/>
  <c r="I395" i="175"/>
  <c r="W183" i="175"/>
  <c r="I352" i="175"/>
  <c r="P372" i="175"/>
  <c r="P401" i="175"/>
  <c r="I421" i="175"/>
  <c r="W372" i="175"/>
  <c r="P232" i="175"/>
  <c r="K580" i="175"/>
  <c r="W531" i="175"/>
  <c r="P202" i="175"/>
  <c r="W193" i="175"/>
  <c r="W52" i="175"/>
  <c r="I563" i="175"/>
  <c r="K471" i="175"/>
  <c r="W172" i="175"/>
  <c r="I394" i="175"/>
  <c r="P385" i="175"/>
  <c r="P563" i="175"/>
  <c r="W431" i="175"/>
  <c r="I592" i="175"/>
  <c r="I401" i="175"/>
  <c r="W385" i="175"/>
  <c r="I193" i="175"/>
  <c r="P134" i="175"/>
  <c r="W73" i="175"/>
  <c r="W232" i="175"/>
  <c r="W312" i="175"/>
  <c r="I481" i="175"/>
  <c r="K530" i="175"/>
  <c r="P443" i="175"/>
  <c r="P274" i="175"/>
  <c r="I82" i="175"/>
  <c r="I104" i="175"/>
  <c r="W574" i="175"/>
  <c r="P411" i="175"/>
  <c r="P254" i="175"/>
  <c r="W282" i="175"/>
  <c r="I313" i="175"/>
  <c r="P453" i="175"/>
  <c r="I105" i="175"/>
  <c r="I124" i="175"/>
  <c r="I503" i="175"/>
  <c r="I385" i="175"/>
  <c r="P334" i="175"/>
  <c r="P135" i="175"/>
  <c r="I91" i="175"/>
  <c r="P574" i="175"/>
  <c r="K221" i="175"/>
  <c r="K371" i="175"/>
  <c r="J282" i="175"/>
  <c r="K281" i="175"/>
  <c r="W515" i="175"/>
  <c r="I463" i="175"/>
  <c r="I262" i="175"/>
  <c r="W33" i="175"/>
  <c r="J281" i="175"/>
  <c r="W453" i="175"/>
  <c r="W503" i="175"/>
  <c r="P82" i="175"/>
  <c r="P542" i="175"/>
  <c r="I473" i="175"/>
  <c r="I135" i="175"/>
  <c r="J301" i="175"/>
  <c r="W344" i="175"/>
  <c r="R410" i="175"/>
  <c r="I493" i="175"/>
  <c r="P516" i="175"/>
  <c r="W81" i="175"/>
  <c r="P523" i="175"/>
  <c r="W492" i="175"/>
  <c r="I492" i="175"/>
  <c r="J90" i="175"/>
  <c r="K540" i="175"/>
  <c r="I142" i="175"/>
  <c r="I324" i="175"/>
  <c r="P412" i="175"/>
  <c r="P262" i="175"/>
  <c r="I443" i="175"/>
  <c r="U441" i="175"/>
  <c r="U64" i="175"/>
  <c r="R64" i="175"/>
  <c r="R273" i="175"/>
  <c r="Q273" i="175"/>
  <c r="Q384" i="175"/>
  <c r="X384" i="175"/>
  <c r="Y384" i="175"/>
  <c r="Y73" i="175"/>
  <c r="N441" i="175"/>
  <c r="AB480" i="175"/>
  <c r="K554" i="175"/>
  <c r="J554" i="175"/>
  <c r="U231" i="175"/>
  <c r="AB553" i="175"/>
  <c r="AB32" i="175"/>
  <c r="AB201" i="175"/>
  <c r="U201" i="175"/>
  <c r="AB231" i="175"/>
  <c r="U322" i="175"/>
  <c r="AB383" i="175"/>
  <c r="U502" i="175"/>
  <c r="AB410" i="175"/>
  <c r="AB90" i="175"/>
  <c r="N514" i="175"/>
  <c r="U122" i="175"/>
  <c r="AB152" i="175"/>
  <c r="X33" i="175"/>
  <c r="Y33" i="175"/>
  <c r="Q91" i="175"/>
  <c r="R91" i="175"/>
  <c r="J91" i="175"/>
  <c r="K91" i="175"/>
  <c r="X343" i="175"/>
  <c r="Y343" i="175"/>
  <c r="K352" i="175"/>
  <c r="J352" i="175"/>
  <c r="Q363" i="175"/>
  <c r="R363" i="175"/>
  <c r="J33" i="175"/>
  <c r="K33" i="175"/>
  <c r="X312" i="175"/>
  <c r="Y312" i="175"/>
  <c r="Y394" i="175"/>
  <c r="X394" i="175"/>
  <c r="U362" i="175"/>
  <c r="N351" i="175"/>
  <c r="U429" i="175"/>
  <c r="N383" i="175"/>
  <c r="AB430" i="175"/>
  <c r="X296" i="175"/>
  <c r="Y296" i="175"/>
  <c r="N471" i="175"/>
  <c r="Y333" i="175"/>
  <c r="X333" i="175"/>
  <c r="J431" i="175"/>
  <c r="K431" i="175"/>
  <c r="X192" i="175"/>
  <c r="Y192" i="175"/>
  <c r="R411" i="175"/>
  <c r="Q411" i="175"/>
  <c r="N90" i="175"/>
  <c r="Y431" i="175"/>
  <c r="X431" i="175"/>
  <c r="K192" i="175"/>
  <c r="J192" i="175"/>
  <c r="U221" i="175"/>
  <c r="U562" i="175"/>
  <c r="U43" i="175"/>
  <c r="AB80" i="175"/>
  <c r="N103" i="175"/>
  <c r="U103" i="175"/>
  <c r="AB210" i="175"/>
  <c r="AB530" i="175"/>
  <c r="N64" i="175"/>
  <c r="N562" i="175"/>
  <c r="N261" i="175"/>
  <c r="N43" i="175"/>
  <c r="U420" i="175"/>
  <c r="N122" i="175"/>
  <c r="U240" i="175"/>
  <c r="R134" i="175"/>
  <c r="Q134" i="175"/>
  <c r="N221" i="175"/>
  <c r="X541" i="175"/>
  <c r="Y541" i="175"/>
  <c r="R182" i="175"/>
  <c r="Q182" i="175"/>
  <c r="Y182" i="175"/>
  <c r="X182" i="175"/>
  <c r="Q401" i="175"/>
  <c r="R401" i="175"/>
  <c r="J134" i="175"/>
  <c r="K134" i="175"/>
  <c r="Q540" i="175"/>
  <c r="N540" i="175"/>
  <c r="X540" i="175"/>
  <c r="K515" i="175"/>
  <c r="J515" i="175"/>
  <c r="X515" i="175"/>
  <c r="Y515" i="175"/>
  <c r="N420" i="175"/>
  <c r="N530" i="175"/>
  <c r="X472" i="175"/>
  <c r="Y472" i="175"/>
  <c r="Q343" i="175"/>
  <c r="R343" i="175"/>
  <c r="N191" i="175"/>
  <c r="Q372" i="175"/>
  <c r="R372" i="175"/>
  <c r="Q472" i="175"/>
  <c r="R472" i="175"/>
  <c r="Q333" i="175"/>
  <c r="R333" i="175"/>
  <c r="R73" i="175"/>
  <c r="Q73" i="175"/>
  <c r="Y104" i="175"/>
  <c r="X104" i="175"/>
  <c r="Y372" i="175"/>
  <c r="X372" i="175"/>
  <c r="R282" i="175"/>
  <c r="Q282" i="175"/>
  <c r="J394" i="175"/>
  <c r="K394" i="175"/>
  <c r="Y81" i="175"/>
  <c r="X81" i="175"/>
  <c r="R81" i="175"/>
  <c r="Q81" i="175"/>
  <c r="J273" i="175"/>
  <c r="K273" i="175"/>
  <c r="AB191" i="175"/>
  <c r="U170" i="175"/>
  <c r="AB170" i="175"/>
  <c r="U281" i="175"/>
  <c r="U393" i="175"/>
  <c r="U272" i="175"/>
  <c r="N311" i="175"/>
  <c r="N163" i="175"/>
  <c r="U163" i="175"/>
  <c r="K563" i="175"/>
  <c r="J563" i="175"/>
  <c r="J52" i="175"/>
  <c r="K52" i="175"/>
  <c r="Q531" i="175"/>
  <c r="R531" i="175"/>
  <c r="K202" i="175"/>
  <c r="J202" i="175"/>
  <c r="J541" i="175"/>
  <c r="K541" i="175"/>
  <c r="Y52" i="175"/>
  <c r="X52" i="175"/>
  <c r="X531" i="175"/>
  <c r="Y531" i="175"/>
  <c r="J262" i="175"/>
  <c r="K262" i="175"/>
  <c r="R202" i="175"/>
  <c r="Q202" i="175"/>
  <c r="X421" i="175"/>
  <c r="Y421" i="175"/>
  <c r="J452" i="175"/>
  <c r="K452" i="175"/>
  <c r="J481" i="175"/>
  <c r="K481" i="175"/>
  <c r="Q563" i="175"/>
  <c r="R563" i="175"/>
  <c r="N281" i="175"/>
  <c r="Y142" i="175"/>
  <c r="X142" i="175"/>
  <c r="Y282" i="175"/>
  <c r="X282" i="175"/>
  <c r="Q323" i="175"/>
  <c r="R323" i="175"/>
  <c r="Y481" i="175"/>
  <c r="X481" i="175"/>
  <c r="R262" i="175"/>
  <c r="Q262" i="175"/>
  <c r="U300" i="175"/>
  <c r="U139" i="175"/>
  <c r="U539" i="175"/>
  <c r="U590" i="175"/>
  <c r="U220" i="175"/>
  <c r="AB539" i="175"/>
  <c r="U230" i="175"/>
  <c r="U410" i="175"/>
  <c r="U579" i="175"/>
  <c r="AB590" i="175"/>
  <c r="AB133" i="175"/>
  <c r="N141" i="175"/>
  <c r="AB141" i="175"/>
  <c r="U400" i="175"/>
  <c r="U342" i="175"/>
  <c r="N491" i="175"/>
  <c r="N72" i="175"/>
  <c r="AB491" i="175"/>
  <c r="N295" i="175"/>
  <c r="U51" i="175"/>
  <c r="AB72" i="175"/>
  <c r="N272" i="175"/>
  <c r="U371" i="175"/>
  <c r="U461" i="175"/>
  <c r="N553" i="175"/>
  <c r="AB572" i="175"/>
  <c r="X452" i="175"/>
  <c r="Y452" i="175"/>
  <c r="R232" i="175"/>
  <c r="Q232" i="175"/>
  <c r="J211" i="175"/>
  <c r="K211" i="175"/>
  <c r="Q211" i="175"/>
  <c r="R211" i="175"/>
  <c r="N371" i="175"/>
  <c r="R462" i="175"/>
  <c r="Q462" i="175"/>
  <c r="R302" i="175"/>
  <c r="Q302" i="175"/>
  <c r="N461" i="175"/>
  <c r="X232" i="175"/>
  <c r="Y232" i="175"/>
  <c r="N362" i="175"/>
  <c r="J104" i="175"/>
  <c r="K104" i="175"/>
  <c r="U80" i="175"/>
  <c r="AB295" i="175"/>
  <c r="N342" i="175"/>
  <c r="U113" i="175"/>
  <c r="AB351" i="175"/>
  <c r="U311" i="175"/>
  <c r="AB301" i="175"/>
  <c r="N572" i="175"/>
  <c r="Y302" i="175"/>
  <c r="X302" i="175"/>
  <c r="Q123" i="175"/>
  <c r="R123" i="175"/>
  <c r="J323" i="175"/>
  <c r="K323" i="175"/>
  <c r="Q573" i="175"/>
  <c r="R573" i="175"/>
  <c r="J442" i="175"/>
  <c r="K442" i="175"/>
  <c r="N301" i="175"/>
  <c r="X503" i="175"/>
  <c r="Y503" i="175"/>
  <c r="J492" i="175"/>
  <c r="K492" i="175"/>
  <c r="Y492" i="175"/>
  <c r="X492" i="175"/>
  <c r="J123" i="175"/>
  <c r="K123" i="175"/>
  <c r="J171" i="175"/>
  <c r="K171" i="175"/>
  <c r="J503" i="175"/>
  <c r="K503" i="175"/>
  <c r="N282" i="175"/>
  <c r="X442" i="175"/>
  <c r="Y442" i="175"/>
  <c r="Q171" i="175"/>
  <c r="R171" i="175"/>
  <c r="K573" i="175"/>
  <c r="J573" i="175"/>
  <c r="U591" i="175"/>
  <c r="AB44" i="175"/>
  <c r="AB164" i="175"/>
  <c r="AB592" i="175"/>
  <c r="AB554" i="175"/>
  <c r="AB65" i="175"/>
  <c r="N472" i="175"/>
  <c r="U241" i="175"/>
  <c r="U421" i="175"/>
  <c r="N253" i="175"/>
  <c r="AB411" i="175"/>
  <c r="N222" i="175"/>
  <c r="U394" i="175"/>
  <c r="N372" i="175"/>
  <c r="U44" i="175"/>
  <c r="U164" i="175"/>
  <c r="U522" i="175"/>
  <c r="N681" i="175"/>
  <c r="X580" i="175"/>
  <c r="AB573" i="175"/>
  <c r="U452" i="175"/>
  <c r="AB222" i="175"/>
  <c r="AB352" i="175"/>
  <c r="N522" i="175"/>
  <c r="U114" i="175"/>
  <c r="N302" i="175"/>
  <c r="AB273" i="175"/>
  <c r="U52" i="175"/>
  <c r="U431" i="175"/>
  <c r="AB123" i="175"/>
  <c r="N65" i="175"/>
  <c r="N153" i="175"/>
  <c r="U554" i="175"/>
  <c r="U312" i="175"/>
  <c r="AB114" i="175"/>
  <c r="U104" i="175"/>
  <c r="U273" i="175"/>
  <c r="U153" i="175"/>
  <c r="N363" i="175"/>
  <c r="N73" i="175"/>
  <c r="AB91" i="175"/>
  <c r="N44" i="175"/>
  <c r="N343" i="175"/>
  <c r="N164" i="175"/>
  <c r="U681" i="175"/>
  <c r="U492" i="175"/>
  <c r="AB363" i="175"/>
  <c r="K193" i="175"/>
  <c r="J193" i="175"/>
  <c r="X193" i="175"/>
  <c r="Y193" i="175"/>
  <c r="J493" i="175"/>
  <c r="K493" i="175"/>
  <c r="X542" i="175"/>
  <c r="Y542" i="175"/>
  <c r="K542" i="175"/>
  <c r="J542" i="175"/>
  <c r="Q542" i="175"/>
  <c r="R542" i="175"/>
  <c r="Q297" i="175"/>
  <c r="R297" i="175"/>
  <c r="X172" i="175"/>
  <c r="Y172" i="175"/>
  <c r="X482" i="175"/>
  <c r="Y482" i="175"/>
  <c r="Y504" i="175"/>
  <c r="X504" i="175"/>
  <c r="R223" i="175"/>
  <c r="Q223" i="175"/>
  <c r="K443" i="175"/>
  <c r="J443" i="175"/>
  <c r="R443" i="175"/>
  <c r="Q443" i="175"/>
  <c r="J274" i="175"/>
  <c r="K274" i="175"/>
  <c r="R274" i="175"/>
  <c r="Q274" i="175"/>
  <c r="K364" i="175"/>
  <c r="J364" i="175"/>
  <c r="X364" i="175"/>
  <c r="Y364" i="175"/>
  <c r="X473" i="175"/>
  <c r="Y473" i="175"/>
  <c r="K473" i="175"/>
  <c r="J473" i="175"/>
  <c r="R263" i="175"/>
  <c r="Q263" i="175"/>
  <c r="R74" i="175"/>
  <c r="Q74" i="175"/>
  <c r="X143" i="175"/>
  <c r="Y143" i="175"/>
  <c r="Q143" i="175"/>
  <c r="R143" i="175"/>
  <c r="Q254" i="175"/>
  <c r="R254" i="175"/>
  <c r="R34" i="175"/>
  <c r="Q34" i="175"/>
  <c r="X34" i="175"/>
  <c r="Y34" i="175"/>
  <c r="Q373" i="175"/>
  <c r="R373" i="175"/>
  <c r="Q303" i="175"/>
  <c r="R303" i="175"/>
  <c r="J154" i="175"/>
  <c r="K154" i="175"/>
  <c r="X154" i="175"/>
  <c r="Y154" i="175"/>
  <c r="X82" i="175"/>
  <c r="Y82" i="175"/>
  <c r="J82" i="175"/>
  <c r="K82" i="175"/>
  <c r="R82" i="175"/>
  <c r="Q82" i="175"/>
  <c r="X212" i="175"/>
  <c r="Y212" i="175"/>
  <c r="J212" i="175"/>
  <c r="K212" i="175"/>
  <c r="R203" i="175"/>
  <c r="Q203" i="175"/>
  <c r="X453" i="175"/>
  <c r="Y453" i="175"/>
  <c r="R453" i="175"/>
  <c r="Q453" i="175"/>
  <c r="K385" i="175"/>
  <c r="J385" i="175"/>
  <c r="Q385" i="175"/>
  <c r="R385" i="175"/>
  <c r="X385" i="175"/>
  <c r="Y385" i="175"/>
  <c r="J92" i="175"/>
  <c r="K92" i="175"/>
  <c r="X313" i="175"/>
  <c r="Y313" i="175"/>
  <c r="K313" i="175"/>
  <c r="J313" i="175"/>
  <c r="Q313" i="175"/>
  <c r="R313" i="175"/>
  <c r="Y124" i="175"/>
  <c r="X124" i="175"/>
  <c r="J124" i="175"/>
  <c r="K124" i="175"/>
  <c r="J66" i="175"/>
  <c r="K66" i="175"/>
  <c r="Q564" i="175"/>
  <c r="R564" i="175"/>
  <c r="X283" i="175"/>
  <c r="Y283" i="175"/>
  <c r="R242" i="175"/>
  <c r="Q242" i="175"/>
  <c r="K233" i="175"/>
  <c r="J233" i="175"/>
  <c r="J412" i="175"/>
  <c r="K412" i="175"/>
  <c r="Q412" i="175"/>
  <c r="R412" i="175"/>
  <c r="K353" i="175"/>
  <c r="J353" i="175"/>
  <c r="K45" i="175"/>
  <c r="J45" i="175"/>
  <c r="Q165" i="175"/>
  <c r="R165" i="175"/>
  <c r="K115" i="175"/>
  <c r="J115" i="175"/>
  <c r="Y53" i="175"/>
  <c r="X53" i="175"/>
  <c r="J53" i="175"/>
  <c r="K53" i="175"/>
  <c r="Q53" i="175"/>
  <c r="R53" i="175"/>
  <c r="N580" i="175"/>
  <c r="Q580" i="175"/>
  <c r="J463" i="175"/>
  <c r="K463" i="175"/>
  <c r="Q402" i="175"/>
  <c r="R402" i="175"/>
  <c r="X582" i="175"/>
  <c r="Y582" i="175"/>
  <c r="X135" i="175"/>
  <c r="Y135" i="175"/>
  <c r="J135" i="175"/>
  <c r="K135" i="175"/>
  <c r="R135" i="175"/>
  <c r="Q135" i="175"/>
  <c r="X422" i="175"/>
  <c r="Y422" i="175"/>
  <c r="Q592" i="175"/>
  <c r="R592" i="175"/>
  <c r="J324" i="175"/>
  <c r="K324" i="175"/>
  <c r="Q324" i="175"/>
  <c r="R324" i="175"/>
  <c r="X344" i="175"/>
  <c r="Y344" i="175"/>
  <c r="J523" i="175"/>
  <c r="K523" i="175"/>
  <c r="Q523" i="175"/>
  <c r="R523" i="175"/>
  <c r="Q516" i="175"/>
  <c r="R516" i="175"/>
  <c r="Y516" i="175"/>
  <c r="X516" i="175"/>
  <c r="Y432" i="175"/>
  <c r="X432" i="175"/>
  <c r="J432" i="175"/>
  <c r="K432" i="175"/>
  <c r="N591" i="175"/>
  <c r="Y183" i="175"/>
  <c r="X183" i="175"/>
  <c r="R581" i="175"/>
  <c r="Q581" i="175"/>
  <c r="R334" i="175"/>
  <c r="Q334" i="175"/>
  <c r="Y574" i="175"/>
  <c r="X574" i="175"/>
  <c r="Q574" i="175"/>
  <c r="R574" i="175"/>
  <c r="X593" i="175"/>
  <c r="Y593" i="175"/>
  <c r="J395" i="175"/>
  <c r="K395" i="175"/>
  <c r="K555" i="175"/>
  <c r="J555" i="175"/>
  <c r="K532" i="175"/>
  <c r="J532" i="175"/>
  <c r="J105" i="175"/>
  <c r="K105" i="175"/>
  <c r="X105" i="175"/>
  <c r="Y105" i="175"/>
  <c r="AB153" i="175"/>
  <c r="N182" i="175"/>
  <c r="U541" i="175"/>
  <c r="AB241" i="175"/>
  <c r="AB581" i="175"/>
  <c r="AB211" i="175"/>
  <c r="AB134" i="175"/>
  <c r="N333" i="175"/>
  <c r="AB253" i="175"/>
  <c r="AB323" i="175"/>
  <c r="U515" i="175"/>
  <c r="U65" i="175"/>
  <c r="AB462" i="175"/>
  <c r="U192" i="175"/>
  <c r="AB401" i="175"/>
  <c r="N81" i="175"/>
  <c r="AB262" i="175"/>
  <c r="U296" i="175"/>
  <c r="AB171" i="175"/>
  <c r="U503" i="175"/>
  <c r="U253" i="175"/>
  <c r="U222" i="175"/>
  <c r="N312" i="175"/>
  <c r="N531" i="175"/>
  <c r="U442" i="175"/>
  <c r="I679" i="175"/>
  <c r="P679" i="175"/>
  <c r="AB563" i="175"/>
  <c r="N232" i="175"/>
  <c r="N296" i="175"/>
  <c r="U481" i="175"/>
  <c r="U352" i="175"/>
  <c r="Q680" i="175"/>
  <c r="R680" i="175"/>
  <c r="N241" i="175"/>
  <c r="U142" i="175"/>
  <c r="AB202" i="175"/>
  <c r="U33" i="175"/>
  <c r="N384" i="175"/>
  <c r="AB522" i="175"/>
  <c r="N114" i="175"/>
  <c r="J680" i="175"/>
  <c r="K680" i="175"/>
  <c r="I737" i="175"/>
  <c r="P737" i="175"/>
  <c r="U739" i="175"/>
  <c r="J738" i="175"/>
  <c r="K738" i="175"/>
  <c r="Q738" i="175"/>
  <c r="R738" i="175"/>
  <c r="N739" i="175"/>
  <c r="AB384" i="175"/>
  <c r="I335" i="175"/>
  <c r="P275" i="175"/>
  <c r="W54" i="175"/>
  <c r="I67" i="175"/>
  <c r="I386" i="175"/>
  <c r="P365" i="175"/>
  <c r="P444" i="175"/>
  <c r="W575" i="175"/>
  <c r="P136" i="175"/>
  <c r="I517" i="175"/>
  <c r="I116" i="175"/>
  <c r="I304" i="175"/>
  <c r="W433" i="175"/>
  <c r="P106" i="175"/>
  <c r="W583" i="175"/>
  <c r="P454" i="175"/>
  <c r="I543" i="175"/>
  <c r="P422" i="175"/>
  <c r="I204" i="175"/>
  <c r="P212" i="175"/>
  <c r="P314" i="175"/>
  <c r="P364" i="175"/>
  <c r="I494" i="175"/>
  <c r="P233" i="175"/>
  <c r="J142" i="175"/>
  <c r="P154" i="175"/>
  <c r="P432" i="175"/>
  <c r="P284" i="175"/>
  <c r="W243" i="175"/>
  <c r="P193" i="175"/>
  <c r="W242" i="175"/>
  <c r="J411" i="175"/>
  <c r="P184" i="175"/>
  <c r="P473" i="175"/>
  <c r="P505" i="175"/>
  <c r="I83" i="175"/>
  <c r="W303" i="175"/>
  <c r="P325" i="175"/>
  <c r="I183" i="175"/>
  <c r="W254" i="175"/>
  <c r="W594" i="175"/>
  <c r="I254" i="175"/>
  <c r="I255" i="175"/>
  <c r="W45" i="175"/>
  <c r="J592" i="175"/>
  <c r="P194" i="175"/>
  <c r="P593" i="175"/>
  <c r="P124" i="175"/>
  <c r="W493" i="175"/>
  <c r="W412" i="175"/>
  <c r="P183" i="175"/>
  <c r="I143" i="175"/>
  <c r="P204" i="175"/>
  <c r="W523" i="175"/>
  <c r="I224" i="175"/>
  <c r="P155" i="175"/>
  <c r="K581" i="175"/>
  <c r="W314" i="175"/>
  <c r="W223" i="175"/>
  <c r="W115" i="175"/>
  <c r="W443" i="175"/>
  <c r="P524" i="175"/>
  <c r="I34" i="175"/>
  <c r="I516" i="175"/>
  <c r="P463" i="175"/>
  <c r="P83" i="175"/>
  <c r="I314" i="175"/>
  <c r="W532" i="175"/>
  <c r="W373" i="175"/>
  <c r="K592" i="175"/>
  <c r="J421" i="175"/>
  <c r="P582" i="175"/>
  <c r="W125" i="175"/>
  <c r="W264" i="175"/>
  <c r="I243" i="175"/>
  <c r="I263" i="175"/>
  <c r="W555" i="175"/>
  <c r="W144" i="175"/>
  <c r="P93" i="175"/>
  <c r="I453" i="175"/>
  <c r="I593" i="175"/>
  <c r="I474" i="175"/>
  <c r="W353" i="175"/>
  <c r="I582" i="175"/>
  <c r="P482" i="175"/>
  <c r="I422" i="175"/>
  <c r="W233" i="175"/>
  <c r="I242" i="175"/>
  <c r="P464" i="175"/>
  <c r="P344" i="175"/>
  <c r="P395" i="175"/>
  <c r="K411" i="175"/>
  <c r="W203" i="175"/>
  <c r="W263" i="175"/>
  <c r="P46" i="175"/>
  <c r="P403" i="175"/>
  <c r="I223" i="175"/>
  <c r="W165" i="175"/>
  <c r="W335" i="175"/>
  <c r="W274" i="175"/>
  <c r="P105" i="175"/>
  <c r="J462" i="175"/>
  <c r="W494" i="175"/>
  <c r="P92" i="175"/>
  <c r="W75" i="175"/>
  <c r="P45" i="175"/>
  <c r="W106" i="175"/>
  <c r="P555" i="175"/>
  <c r="W284" i="175"/>
  <c r="W564" i="175"/>
  <c r="I504" i="175"/>
  <c r="W565" i="175"/>
  <c r="I556" i="175"/>
  <c r="I423" i="175"/>
  <c r="I297" i="175"/>
  <c r="P166" i="175"/>
  <c r="P504" i="175"/>
  <c r="P144" i="175"/>
  <c r="I194" i="175"/>
  <c r="J401" i="175"/>
  <c r="I413" i="175"/>
  <c r="I144" i="175"/>
  <c r="P213" i="175"/>
  <c r="P396" i="175"/>
  <c r="W92" i="175"/>
  <c r="P374" i="175"/>
  <c r="P353" i="175"/>
  <c r="W194" i="175"/>
  <c r="P255" i="175"/>
  <c r="K462" i="175"/>
  <c r="W395" i="175"/>
  <c r="I173" i="175"/>
  <c r="P532" i="175"/>
  <c r="I334" i="175"/>
  <c r="W74" i="175"/>
  <c r="P66" i="175"/>
  <c r="I165" i="175"/>
  <c r="P354" i="175"/>
  <c r="K142" i="175"/>
  <c r="W324" i="175"/>
  <c r="I46" i="175"/>
  <c r="P494" i="175"/>
  <c r="W66" i="175"/>
  <c r="K421" i="175"/>
  <c r="I283" i="175"/>
  <c r="I574" i="175"/>
  <c r="W204" i="175"/>
  <c r="W83" i="175"/>
  <c r="P493" i="175"/>
  <c r="W297" i="175"/>
  <c r="W325" i="175"/>
  <c r="I564" i="175"/>
  <c r="W334" i="175"/>
  <c r="J581" i="175"/>
  <c r="K401" i="175"/>
  <c r="I203" i="175"/>
  <c r="I35" i="175"/>
  <c r="I483" i="175"/>
  <c r="I482" i="175"/>
  <c r="W474" i="175"/>
  <c r="P283" i="175"/>
  <c r="P172" i="175"/>
  <c r="W463" i="175"/>
  <c r="W413" i="175"/>
  <c r="I172" i="175"/>
  <c r="W234" i="175"/>
  <c r="I344" i="175"/>
  <c r="P533" i="175"/>
  <c r="I373" i="175"/>
  <c r="I303" i="175"/>
  <c r="W345" i="175"/>
  <c r="I402" i="175"/>
  <c r="I74" i="175"/>
  <c r="W402" i="175"/>
  <c r="P115" i="175"/>
  <c r="AB73" i="175"/>
  <c r="X73" i="175"/>
  <c r="U384" i="175"/>
  <c r="R384" i="175"/>
  <c r="R154" i="175"/>
  <c r="Q154" i="175"/>
  <c r="Y115" i="175"/>
  <c r="X115" i="175"/>
  <c r="X165" i="175"/>
  <c r="Y165" i="175"/>
  <c r="J165" i="175"/>
  <c r="K165" i="175"/>
  <c r="Q115" i="175"/>
  <c r="N554" i="175"/>
  <c r="AB312" i="175"/>
  <c r="N352" i="175"/>
  <c r="AB394" i="175"/>
  <c r="U363" i="175"/>
  <c r="N91" i="175"/>
  <c r="N33" i="175"/>
  <c r="AB343" i="175"/>
  <c r="AB33" i="175"/>
  <c r="U91" i="175"/>
  <c r="AB296" i="175"/>
  <c r="U540" i="175"/>
  <c r="N431" i="175"/>
  <c r="AB540" i="175"/>
  <c r="AB431" i="175"/>
  <c r="AB192" i="175"/>
  <c r="N192" i="175"/>
  <c r="U411" i="175"/>
  <c r="AB333" i="175"/>
  <c r="Q395" i="175"/>
  <c r="R395" i="175"/>
  <c r="Y493" i="175"/>
  <c r="X493" i="175"/>
  <c r="X324" i="175"/>
  <c r="Y324" i="175"/>
  <c r="Y263" i="175"/>
  <c r="X263" i="175"/>
  <c r="Y395" i="175"/>
  <c r="X395" i="175"/>
  <c r="X443" i="175"/>
  <c r="Y443" i="175"/>
  <c r="X274" i="175"/>
  <c r="Y274" i="175"/>
  <c r="Q432" i="175"/>
  <c r="R432" i="175"/>
  <c r="R45" i="175"/>
  <c r="Q45" i="175"/>
  <c r="K516" i="175"/>
  <c r="J516" i="175"/>
  <c r="Y523" i="175"/>
  <c r="X523" i="175"/>
  <c r="Q344" i="175"/>
  <c r="R344" i="175"/>
  <c r="N134" i="175"/>
  <c r="U343" i="175"/>
  <c r="U182" i="175"/>
  <c r="AB472" i="175"/>
  <c r="AB515" i="175"/>
  <c r="U134" i="175"/>
  <c r="AB182" i="175"/>
  <c r="N515" i="175"/>
  <c r="U401" i="175"/>
  <c r="AB541" i="175"/>
  <c r="Y74" i="175"/>
  <c r="X74" i="175"/>
  <c r="J74" i="175"/>
  <c r="K74" i="175"/>
  <c r="X223" i="175"/>
  <c r="Y223" i="175"/>
  <c r="Q555" i="175"/>
  <c r="R555" i="175"/>
  <c r="J263" i="175"/>
  <c r="K263" i="175"/>
  <c r="Q532" i="175"/>
  <c r="R532" i="175"/>
  <c r="J183" i="175"/>
  <c r="K183" i="175"/>
  <c r="R105" i="175"/>
  <c r="Q105" i="175"/>
  <c r="U282" i="175"/>
  <c r="U372" i="175"/>
  <c r="U81" i="175"/>
  <c r="U73" i="175"/>
  <c r="AB81" i="175"/>
  <c r="AB372" i="175"/>
  <c r="U333" i="175"/>
  <c r="N394" i="175"/>
  <c r="U472" i="175"/>
  <c r="N273" i="175"/>
  <c r="AB104" i="175"/>
  <c r="J223" i="175"/>
  <c r="K223" i="175"/>
  <c r="J422" i="175"/>
  <c r="K422" i="175"/>
  <c r="Q92" i="175"/>
  <c r="R92" i="175"/>
  <c r="J303" i="175"/>
  <c r="K303" i="175"/>
  <c r="Y92" i="175"/>
  <c r="X92" i="175"/>
  <c r="R473" i="175"/>
  <c r="Q473" i="175"/>
  <c r="N411" i="175"/>
  <c r="J504" i="175"/>
  <c r="K504" i="175"/>
  <c r="Y233" i="175"/>
  <c r="X233" i="175"/>
  <c r="Q493" i="175"/>
  <c r="R493" i="175"/>
  <c r="Q364" i="175"/>
  <c r="R364" i="175"/>
  <c r="Q422" i="175"/>
  <c r="R422" i="175"/>
  <c r="R504" i="175"/>
  <c r="Q504" i="175"/>
  <c r="R233" i="175"/>
  <c r="Q233" i="175"/>
  <c r="U202" i="175"/>
  <c r="U531" i="175"/>
  <c r="U262" i="175"/>
  <c r="AB282" i="175"/>
  <c r="U563" i="175"/>
  <c r="AB421" i="175"/>
  <c r="AB531" i="175"/>
  <c r="N202" i="175"/>
  <c r="N563" i="175"/>
  <c r="AB481" i="175"/>
  <c r="N52" i="175"/>
  <c r="N452" i="175"/>
  <c r="N262" i="175"/>
  <c r="N541" i="175"/>
  <c r="N481" i="175"/>
  <c r="AB142" i="175"/>
  <c r="U323" i="175"/>
  <c r="AB52" i="175"/>
  <c r="X555" i="175"/>
  <c r="Y555" i="175"/>
  <c r="N142" i="175"/>
  <c r="Q193" i="175"/>
  <c r="R193" i="175"/>
  <c r="Y203" i="175"/>
  <c r="X203" i="175"/>
  <c r="X532" i="175"/>
  <c r="Y532" i="175"/>
  <c r="Y45" i="175"/>
  <c r="X45" i="175"/>
  <c r="R212" i="175"/>
  <c r="Q212" i="175"/>
  <c r="Q124" i="175"/>
  <c r="R124" i="175"/>
  <c r="X463" i="175"/>
  <c r="Y463" i="175"/>
  <c r="J203" i="175"/>
  <c r="K203" i="175"/>
  <c r="U580" i="175"/>
  <c r="AB580" i="175"/>
  <c r="U123" i="175"/>
  <c r="U462" i="175"/>
  <c r="N104" i="175"/>
  <c r="U302" i="175"/>
  <c r="U232" i="175"/>
  <c r="U171" i="175"/>
  <c r="AB452" i="175"/>
  <c r="U211" i="175"/>
  <c r="N211" i="175"/>
  <c r="N503" i="175"/>
  <c r="AB232" i="175"/>
  <c r="AB442" i="175"/>
  <c r="AB503" i="175"/>
  <c r="U573" i="175"/>
  <c r="AB302" i="175"/>
  <c r="J482" i="175"/>
  <c r="K482" i="175"/>
  <c r="Q353" i="175"/>
  <c r="R353" i="175"/>
  <c r="K297" i="175"/>
  <c r="J297" i="175"/>
  <c r="Y353" i="175"/>
  <c r="X353" i="175"/>
  <c r="X297" i="175"/>
  <c r="Y297" i="175"/>
  <c r="Y402" i="175"/>
  <c r="X402" i="175"/>
  <c r="K344" i="175"/>
  <c r="J344" i="175"/>
  <c r="J283" i="175"/>
  <c r="K283" i="175"/>
  <c r="Q66" i="175"/>
  <c r="R66" i="175"/>
  <c r="X412" i="175"/>
  <c r="Y412" i="175"/>
  <c r="R482" i="175"/>
  <c r="Q482" i="175"/>
  <c r="R172" i="175"/>
  <c r="Q172" i="175"/>
  <c r="K143" i="175"/>
  <c r="J143" i="175"/>
  <c r="R463" i="175"/>
  <c r="Q463" i="175"/>
  <c r="K453" i="175"/>
  <c r="J453" i="175"/>
  <c r="J172" i="175"/>
  <c r="K172" i="175"/>
  <c r="N462" i="175"/>
  <c r="N171" i="175"/>
  <c r="N492" i="175"/>
  <c r="N573" i="175"/>
  <c r="N323" i="175"/>
  <c r="N442" i="175"/>
  <c r="N123" i="175"/>
  <c r="AB492" i="175"/>
  <c r="J34" i="175"/>
  <c r="K34" i="175"/>
  <c r="Y564" i="175"/>
  <c r="X564" i="175"/>
  <c r="Y373" i="175"/>
  <c r="X373" i="175"/>
  <c r="Y303" i="175"/>
  <c r="X303" i="175"/>
  <c r="Y334" i="175"/>
  <c r="X334" i="175"/>
  <c r="J254" i="175"/>
  <c r="K254" i="175"/>
  <c r="X254" i="175"/>
  <c r="Y254" i="175"/>
  <c r="N401" i="175"/>
  <c r="K242" i="175"/>
  <c r="J242" i="175"/>
  <c r="J574" i="175"/>
  <c r="K574" i="175"/>
  <c r="X242" i="175"/>
  <c r="Y242" i="175"/>
  <c r="K564" i="175"/>
  <c r="J564" i="175"/>
  <c r="Q183" i="175"/>
  <c r="R183" i="175"/>
  <c r="N421" i="175"/>
  <c r="Y66" i="175"/>
  <c r="X66" i="175"/>
  <c r="J334" i="175"/>
  <c r="K334" i="175"/>
  <c r="K373" i="175"/>
  <c r="J373" i="175"/>
  <c r="R283" i="175"/>
  <c r="Q283" i="175"/>
  <c r="N432" i="175"/>
  <c r="U516" i="175"/>
  <c r="U324" i="175"/>
  <c r="AB582" i="175"/>
  <c r="N412" i="175"/>
  <c r="AB283" i="175"/>
  <c r="N66" i="175"/>
  <c r="AB313" i="175"/>
  <c r="AB453" i="175"/>
  <c r="AB574" i="175"/>
  <c r="U592" i="175"/>
  <c r="AB422" i="175"/>
  <c r="AB135" i="175"/>
  <c r="N53" i="175"/>
  <c r="U165" i="175"/>
  <c r="U412" i="175"/>
  <c r="N124" i="175"/>
  <c r="N92" i="175"/>
  <c r="U385" i="175"/>
  <c r="N212" i="175"/>
  <c r="AB212" i="175"/>
  <c r="N532" i="175"/>
  <c r="AB82" i="175"/>
  <c r="N154" i="175"/>
  <c r="AB143" i="175"/>
  <c r="AB473" i="175"/>
  <c r="N555" i="175"/>
  <c r="U334" i="175"/>
  <c r="U581" i="175"/>
  <c r="AB183" i="175"/>
  <c r="N523" i="175"/>
  <c r="AB344" i="175"/>
  <c r="N324" i="175"/>
  <c r="N135" i="175"/>
  <c r="U402" i="175"/>
  <c r="N463" i="175"/>
  <c r="U53" i="175"/>
  <c r="U564" i="175"/>
  <c r="U313" i="175"/>
  <c r="AB385" i="175"/>
  <c r="AB154" i="175"/>
  <c r="U303" i="175"/>
  <c r="U373" i="175"/>
  <c r="AB34" i="175"/>
  <c r="U254" i="175"/>
  <c r="U143" i="175"/>
  <c r="AB364" i="175"/>
  <c r="AB482" i="175"/>
  <c r="AB172" i="175"/>
  <c r="U34" i="175"/>
  <c r="N443" i="175"/>
  <c r="U223" i="175"/>
  <c r="U542" i="175"/>
  <c r="AB193" i="175"/>
  <c r="N542" i="175"/>
  <c r="N82" i="175"/>
  <c r="N680" i="175"/>
  <c r="AB105" i="175"/>
  <c r="AB504" i="175"/>
  <c r="N193" i="175"/>
  <c r="Y54" i="175"/>
  <c r="X54" i="175"/>
  <c r="K556" i="175"/>
  <c r="J556" i="175"/>
  <c r="X335" i="175"/>
  <c r="Y335" i="175"/>
  <c r="J335" i="175"/>
  <c r="K335" i="175"/>
  <c r="J517" i="175"/>
  <c r="K517" i="175"/>
  <c r="Q582" i="175"/>
  <c r="R582" i="175"/>
  <c r="R464" i="175"/>
  <c r="Q464" i="175"/>
  <c r="Q354" i="175"/>
  <c r="R354" i="175"/>
  <c r="X284" i="175"/>
  <c r="Y284" i="175"/>
  <c r="R284" i="175"/>
  <c r="Q284" i="175"/>
  <c r="J204" i="175"/>
  <c r="K204" i="175"/>
  <c r="R204" i="175"/>
  <c r="Q204" i="175"/>
  <c r="X204" i="175"/>
  <c r="Y204" i="175"/>
  <c r="K255" i="175"/>
  <c r="J255" i="175"/>
  <c r="Q255" i="175"/>
  <c r="R255" i="175"/>
  <c r="X264" i="175"/>
  <c r="Y264" i="175"/>
  <c r="J173" i="175"/>
  <c r="K173" i="175"/>
  <c r="Q396" i="175"/>
  <c r="R396" i="175"/>
  <c r="Q524" i="175"/>
  <c r="R524" i="175"/>
  <c r="Y583" i="175"/>
  <c r="X583" i="175"/>
  <c r="Y413" i="175"/>
  <c r="X413" i="175"/>
  <c r="J413" i="175"/>
  <c r="K413" i="175"/>
  <c r="Y565" i="175"/>
  <c r="X565" i="175"/>
  <c r="Y125" i="175"/>
  <c r="X125" i="175"/>
  <c r="K144" i="175"/>
  <c r="J144" i="175"/>
  <c r="Q144" i="175"/>
  <c r="R144" i="175"/>
  <c r="X144" i="175"/>
  <c r="Y144" i="175"/>
  <c r="X474" i="175"/>
  <c r="Y474" i="175"/>
  <c r="K474" i="175"/>
  <c r="J474" i="175"/>
  <c r="R275" i="175"/>
  <c r="Q275" i="175"/>
  <c r="K543" i="175"/>
  <c r="J543" i="175"/>
  <c r="J67" i="175"/>
  <c r="K67" i="175"/>
  <c r="X314" i="175"/>
  <c r="Y314" i="175"/>
  <c r="K314" i="175"/>
  <c r="J314" i="175"/>
  <c r="Q314" i="175"/>
  <c r="R314" i="175"/>
  <c r="R213" i="175"/>
  <c r="Q213" i="175"/>
  <c r="Q365" i="175"/>
  <c r="R365" i="175"/>
  <c r="R444" i="175"/>
  <c r="Q444" i="175"/>
  <c r="Y494" i="175"/>
  <c r="X494" i="175"/>
  <c r="J494" i="175"/>
  <c r="K494" i="175"/>
  <c r="Q494" i="175"/>
  <c r="R494" i="175"/>
  <c r="N592" i="175"/>
  <c r="R593" i="175"/>
  <c r="Q593" i="175"/>
  <c r="X345" i="175"/>
  <c r="Y345" i="175"/>
  <c r="J593" i="175"/>
  <c r="K593" i="175"/>
  <c r="Q184" i="175"/>
  <c r="R184" i="175"/>
  <c r="Y325" i="175"/>
  <c r="X325" i="175"/>
  <c r="Q325" i="175"/>
  <c r="R325" i="175"/>
  <c r="K116" i="175"/>
  <c r="J116" i="175"/>
  <c r="Q93" i="175"/>
  <c r="R93" i="175"/>
  <c r="X83" i="175"/>
  <c r="Y83" i="175"/>
  <c r="J83" i="175"/>
  <c r="K83" i="175"/>
  <c r="R83" i="175"/>
  <c r="Q83" i="175"/>
  <c r="J304" i="175"/>
  <c r="K304" i="175"/>
  <c r="J224" i="175"/>
  <c r="K224" i="175"/>
  <c r="X194" i="175"/>
  <c r="Y194" i="175"/>
  <c r="K194" i="175"/>
  <c r="J194" i="175"/>
  <c r="Q194" i="175"/>
  <c r="R194" i="175"/>
  <c r="N581" i="175"/>
  <c r="X106" i="175"/>
  <c r="Y106" i="175"/>
  <c r="R106" i="175"/>
  <c r="Q106" i="175"/>
  <c r="X594" i="175"/>
  <c r="Y594" i="175"/>
  <c r="J423" i="175"/>
  <c r="K423" i="175"/>
  <c r="Q166" i="175"/>
  <c r="R166" i="175"/>
  <c r="X234" i="175"/>
  <c r="Y234" i="175"/>
  <c r="K386" i="175"/>
  <c r="J386" i="175"/>
  <c r="R155" i="175"/>
  <c r="Q155" i="175"/>
  <c r="Q374" i="175"/>
  <c r="R374" i="175"/>
  <c r="Q505" i="175"/>
  <c r="R505" i="175"/>
  <c r="Q533" i="175"/>
  <c r="R533" i="175"/>
  <c r="Y575" i="175"/>
  <c r="X575" i="175"/>
  <c r="Y433" i="175"/>
  <c r="X433" i="175"/>
  <c r="R136" i="175"/>
  <c r="Q136" i="175"/>
  <c r="R403" i="175"/>
  <c r="Q403" i="175"/>
  <c r="K46" i="175"/>
  <c r="J46" i="175"/>
  <c r="Q46" i="175"/>
  <c r="R46" i="175"/>
  <c r="X243" i="175"/>
  <c r="Y243" i="175"/>
  <c r="J243" i="175"/>
  <c r="K243" i="175"/>
  <c r="R454" i="175"/>
  <c r="Q454" i="175"/>
  <c r="J35" i="175"/>
  <c r="K35" i="175"/>
  <c r="X75" i="175"/>
  <c r="Y75" i="175"/>
  <c r="J483" i="175"/>
  <c r="K483" i="175"/>
  <c r="U523" i="175"/>
  <c r="N274" i="175"/>
  <c r="N395" i="175"/>
  <c r="U574" i="175"/>
  <c r="AB432" i="175"/>
  <c r="N233" i="175"/>
  <c r="AB124" i="175"/>
  <c r="N385" i="175"/>
  <c r="N364" i="175"/>
  <c r="Q679" i="175"/>
  <c r="R679" i="175"/>
  <c r="J679" i="175"/>
  <c r="K679" i="175"/>
  <c r="I678" i="175"/>
  <c r="P678" i="175"/>
  <c r="N105" i="175"/>
  <c r="AB516" i="175"/>
  <c r="N115" i="175"/>
  <c r="U242" i="175"/>
  <c r="U453" i="175"/>
  <c r="U203" i="175"/>
  <c r="U82" i="175"/>
  <c r="U263" i="175"/>
  <c r="U274" i="175"/>
  <c r="U443" i="175"/>
  <c r="U680" i="175"/>
  <c r="U297" i="175"/>
  <c r="AB542" i="175"/>
  <c r="N493" i="175"/>
  <c r="AB593" i="175"/>
  <c r="U135" i="175"/>
  <c r="AB53" i="175"/>
  <c r="N45" i="175"/>
  <c r="N353" i="175"/>
  <c r="N313" i="175"/>
  <c r="U74" i="175"/>
  <c r="N473" i="175"/>
  <c r="K737" i="175"/>
  <c r="J737" i="175"/>
  <c r="U738" i="175"/>
  <c r="N738" i="175"/>
  <c r="P736" i="175"/>
  <c r="I736" i="175"/>
  <c r="Q737" i="175"/>
  <c r="R737" i="175"/>
  <c r="U154" i="175"/>
  <c r="N165" i="175"/>
  <c r="W484" i="175"/>
  <c r="I475" i="175"/>
  <c r="I576" i="175"/>
  <c r="I84" i="175"/>
  <c r="P566" i="175"/>
  <c r="P455" i="175"/>
  <c r="P424" i="175"/>
  <c r="I185" i="175"/>
  <c r="W355" i="175"/>
  <c r="I396" i="175"/>
  <c r="W404" i="175"/>
  <c r="W84" i="175"/>
  <c r="P525" i="175"/>
  <c r="W524" i="175"/>
  <c r="W543" i="175"/>
  <c r="P117" i="175"/>
  <c r="I93" i="175"/>
  <c r="W304" i="175"/>
  <c r="P35" i="175"/>
  <c r="I264" i="175"/>
  <c r="P174" i="175"/>
  <c r="P433" i="175"/>
  <c r="J402" i="175"/>
  <c r="P285" i="175"/>
  <c r="I326" i="175"/>
  <c r="I403" i="175"/>
  <c r="P594" i="175"/>
  <c r="P397" i="175"/>
  <c r="P55" i="175"/>
  <c r="P544" i="175"/>
  <c r="I524" i="175"/>
  <c r="J582" i="175"/>
  <c r="W93" i="175"/>
  <c r="P244" i="175"/>
  <c r="P116" i="175"/>
  <c r="W126" i="175"/>
  <c r="P224" i="175"/>
  <c r="P67" i="175"/>
  <c r="I374" i="175"/>
  <c r="W386" i="175"/>
  <c r="P434" i="175"/>
  <c r="I354" i="175"/>
  <c r="I505" i="175"/>
  <c r="W423" i="175"/>
  <c r="P423" i="175"/>
  <c r="I464" i="175"/>
  <c r="W116" i="175"/>
  <c r="W244" i="175"/>
  <c r="P575" i="175"/>
  <c r="P234" i="175"/>
  <c r="P414" i="175"/>
  <c r="P483" i="175"/>
  <c r="I444" i="175"/>
  <c r="I137" i="175"/>
  <c r="P84" i="175"/>
  <c r="W375" i="175"/>
  <c r="W396" i="175"/>
  <c r="I414" i="175"/>
  <c r="W224" i="175"/>
  <c r="I94" i="175"/>
  <c r="I214" i="175"/>
  <c r="W505" i="175"/>
  <c r="P565" i="175"/>
  <c r="I557" i="175"/>
  <c r="W255" i="175"/>
  <c r="I213" i="175"/>
  <c r="P235" i="175"/>
  <c r="P75" i="175"/>
  <c r="I106" i="175"/>
  <c r="P125" i="175"/>
  <c r="I265" i="175"/>
  <c r="W315" i="175"/>
  <c r="I275" i="175"/>
  <c r="I454" i="175"/>
  <c r="W184" i="175"/>
  <c r="W256" i="175"/>
  <c r="P167" i="175"/>
  <c r="W533" i="175"/>
  <c r="W584" i="175"/>
  <c r="I565" i="175"/>
  <c r="P264" i="175"/>
  <c r="I445" i="175"/>
  <c r="I156" i="175"/>
  <c r="I184" i="175"/>
  <c r="I234" i="175"/>
  <c r="P205" i="175"/>
  <c r="I244" i="175"/>
  <c r="W107" i="175"/>
  <c r="W595" i="175"/>
  <c r="W444" i="175"/>
  <c r="P345" i="175"/>
  <c r="W155" i="175"/>
  <c r="P543" i="175"/>
  <c r="P413" i="175"/>
  <c r="P36" i="175"/>
  <c r="W173" i="175"/>
  <c r="P126" i="175"/>
  <c r="P54" i="175"/>
  <c r="I583" i="175"/>
  <c r="W213" i="175"/>
  <c r="P346" i="175"/>
  <c r="W464" i="175"/>
  <c r="W166" i="175"/>
  <c r="I495" i="175"/>
  <c r="W67" i="175"/>
  <c r="I107" i="175"/>
  <c r="I365" i="175"/>
  <c r="P517" i="175"/>
  <c r="P243" i="175"/>
  <c r="K402" i="175"/>
  <c r="W46" i="175"/>
  <c r="W556" i="175"/>
  <c r="I594" i="175"/>
  <c r="I284" i="175"/>
  <c r="I125" i="175"/>
  <c r="W483" i="175"/>
  <c r="I166" i="175"/>
  <c r="P495" i="175"/>
  <c r="W136" i="175"/>
  <c r="P173" i="175"/>
  <c r="I136" i="175"/>
  <c r="P474" i="175"/>
  <c r="W517" i="175"/>
  <c r="I387" i="175"/>
  <c r="P366" i="175"/>
  <c r="I345" i="175"/>
  <c r="P256" i="175"/>
  <c r="W374" i="175"/>
  <c r="I276" i="175"/>
  <c r="I534" i="175"/>
  <c r="I126" i="175"/>
  <c r="K582" i="175"/>
  <c r="P336" i="175"/>
  <c r="I506" i="175"/>
  <c r="P304" i="175"/>
  <c r="I75" i="175"/>
  <c r="I54" i="175"/>
  <c r="P225" i="175"/>
  <c r="W354" i="175"/>
  <c r="I325" i="175"/>
  <c r="I155" i="175"/>
  <c r="W275" i="175"/>
  <c r="P534" i="175"/>
  <c r="W305" i="175"/>
  <c r="P556" i="175"/>
  <c r="I465" i="175"/>
  <c r="W285" i="175"/>
  <c r="I533" i="175"/>
  <c r="W454" i="175"/>
  <c r="P145" i="175"/>
  <c r="P583" i="175"/>
  <c r="I76" i="175"/>
  <c r="I47" i="175"/>
  <c r="P195" i="175"/>
  <c r="I433" i="175"/>
  <c r="I575" i="175"/>
  <c r="P387" i="175"/>
  <c r="P276" i="175"/>
  <c r="W35" i="175"/>
  <c r="W403" i="175"/>
  <c r="W365" i="175"/>
  <c r="W326" i="175"/>
  <c r="P386" i="175"/>
  <c r="P335" i="175"/>
  <c r="AB115" i="175"/>
  <c r="U115" i="175"/>
  <c r="R115" i="175"/>
  <c r="AB165" i="175"/>
  <c r="K444" i="175"/>
  <c r="J444" i="175"/>
  <c r="J106" i="175"/>
  <c r="X454" i="175"/>
  <c r="R335" i="175"/>
  <c r="Q335" i="175"/>
  <c r="Q67" i="175"/>
  <c r="R67" i="175"/>
  <c r="K284" i="175"/>
  <c r="J284" i="175"/>
  <c r="J433" i="175"/>
  <c r="K433" i="175"/>
  <c r="X67" i="175"/>
  <c r="Y67" i="175"/>
  <c r="Q386" i="175"/>
  <c r="R386" i="175"/>
  <c r="Y46" i="175"/>
  <c r="X46" i="175"/>
  <c r="X224" i="175"/>
  <c r="Y224" i="175"/>
  <c r="Q517" i="175"/>
  <c r="R517" i="175"/>
  <c r="J275" i="175"/>
  <c r="K275" i="175"/>
  <c r="X275" i="175"/>
  <c r="Y275" i="175"/>
  <c r="J125" i="175"/>
  <c r="K125" i="175"/>
  <c r="R224" i="175"/>
  <c r="Q224" i="175"/>
  <c r="R125" i="175"/>
  <c r="Q125" i="175"/>
  <c r="Y517" i="175"/>
  <c r="X517" i="175"/>
  <c r="Y543" i="175"/>
  <c r="X543" i="175"/>
  <c r="AB523" i="175"/>
  <c r="U344" i="175"/>
  <c r="U45" i="175"/>
  <c r="N516" i="175"/>
  <c r="AB274" i="175"/>
  <c r="AB263" i="175"/>
  <c r="U395" i="175"/>
  <c r="U432" i="175"/>
  <c r="AB395" i="175"/>
  <c r="AB443" i="175"/>
  <c r="AB324" i="175"/>
  <c r="AB493" i="175"/>
  <c r="J184" i="175"/>
  <c r="K184" i="175"/>
  <c r="X396" i="175"/>
  <c r="Y396" i="175"/>
  <c r="J365" i="175"/>
  <c r="K365" i="175"/>
  <c r="X184" i="175"/>
  <c r="Y184" i="175"/>
  <c r="N183" i="175"/>
  <c r="U555" i="175"/>
  <c r="AB74" i="175"/>
  <c r="U105" i="175"/>
  <c r="U532" i="175"/>
  <c r="N263" i="175"/>
  <c r="N74" i="175"/>
  <c r="AB223" i="175"/>
  <c r="Q304" i="175"/>
  <c r="R304" i="175"/>
  <c r="X213" i="175"/>
  <c r="Y213" i="175"/>
  <c r="Q575" i="175"/>
  <c r="R575" i="175"/>
  <c r="X354" i="175"/>
  <c r="Y354" i="175"/>
  <c r="K354" i="175"/>
  <c r="J354" i="175"/>
  <c r="J213" i="175"/>
  <c r="K213" i="175"/>
  <c r="R35" i="175"/>
  <c r="Q35" i="175"/>
  <c r="X304" i="175"/>
  <c r="Y304" i="175"/>
  <c r="J75" i="175"/>
  <c r="K75" i="175"/>
  <c r="Q543" i="175"/>
  <c r="R543" i="175"/>
  <c r="X464" i="175"/>
  <c r="Y464" i="175"/>
  <c r="U504" i="175"/>
  <c r="U493" i="175"/>
  <c r="N303" i="175"/>
  <c r="N223" i="175"/>
  <c r="U422" i="175"/>
  <c r="N422" i="175"/>
  <c r="U233" i="175"/>
  <c r="U364" i="175"/>
  <c r="N504" i="175"/>
  <c r="AB92" i="175"/>
  <c r="U473" i="175"/>
  <c r="U92" i="175"/>
  <c r="AB233" i="175"/>
  <c r="Q234" i="175"/>
  <c r="R234" i="175"/>
  <c r="X136" i="175"/>
  <c r="Y136" i="175"/>
  <c r="J575" i="175"/>
  <c r="K575" i="175"/>
  <c r="J505" i="175"/>
  <c r="K505" i="175"/>
  <c r="K234" i="175"/>
  <c r="J234" i="175"/>
  <c r="J136" i="175"/>
  <c r="K136" i="175"/>
  <c r="Q433" i="175"/>
  <c r="R433" i="175"/>
  <c r="AB555" i="175"/>
  <c r="U212" i="175"/>
  <c r="AB203" i="175"/>
  <c r="AB463" i="175"/>
  <c r="AB45" i="175"/>
  <c r="U124" i="175"/>
  <c r="N203" i="175"/>
  <c r="U193" i="175"/>
  <c r="AB532" i="175"/>
  <c r="R423" i="175"/>
  <c r="Q423" i="175"/>
  <c r="J54" i="175"/>
  <c r="K54" i="175"/>
  <c r="J325" i="175"/>
  <c r="K325" i="175"/>
  <c r="K565" i="175"/>
  <c r="J565" i="175"/>
  <c r="R483" i="175"/>
  <c r="Q483" i="175"/>
  <c r="Y403" i="175"/>
  <c r="X403" i="175"/>
  <c r="Y423" i="175"/>
  <c r="X423" i="175"/>
  <c r="Y556" i="175"/>
  <c r="X556" i="175"/>
  <c r="K396" i="175"/>
  <c r="J396" i="175"/>
  <c r="N402" i="175"/>
  <c r="R556" i="175"/>
  <c r="Q556" i="175"/>
  <c r="J464" i="175"/>
  <c r="K464" i="175"/>
  <c r="K264" i="175"/>
  <c r="J264" i="175"/>
  <c r="Q264" i="175"/>
  <c r="R264" i="175"/>
  <c r="R474" i="175"/>
  <c r="Q474" i="175"/>
  <c r="Q54" i="175"/>
  <c r="R54" i="175"/>
  <c r="R565" i="175"/>
  <c r="Q565" i="175"/>
  <c r="X483" i="175"/>
  <c r="Y483" i="175"/>
  <c r="N143" i="175"/>
  <c r="AB412" i="175"/>
  <c r="N344" i="175"/>
  <c r="AB353" i="175"/>
  <c r="N482" i="175"/>
  <c r="AB373" i="175"/>
  <c r="U463" i="175"/>
  <c r="N283" i="175"/>
  <c r="AB297" i="175"/>
  <c r="U353" i="175"/>
  <c r="N172" i="175"/>
  <c r="N564" i="175"/>
  <c r="U482" i="175"/>
  <c r="N254" i="175"/>
  <c r="U183" i="175"/>
  <c r="N574" i="175"/>
  <c r="AB303" i="175"/>
  <c r="N34" i="175"/>
  <c r="U66" i="175"/>
  <c r="AB402" i="175"/>
  <c r="N334" i="175"/>
  <c r="U283" i="175"/>
  <c r="AB66" i="175"/>
  <c r="AB334" i="175"/>
  <c r="N373" i="175"/>
  <c r="N453" i="175"/>
  <c r="U172" i="175"/>
  <c r="N297" i="175"/>
  <c r="Y444" i="175"/>
  <c r="X444" i="175"/>
  <c r="Q243" i="175"/>
  <c r="R243" i="175"/>
  <c r="K454" i="175"/>
  <c r="J454" i="175"/>
  <c r="X173" i="175"/>
  <c r="Y173" i="175"/>
  <c r="X116" i="175"/>
  <c r="Y116" i="175"/>
  <c r="Q173" i="175"/>
  <c r="R173" i="175"/>
  <c r="Y155" i="175"/>
  <c r="X155" i="175"/>
  <c r="K533" i="175"/>
  <c r="J533" i="175"/>
  <c r="R413" i="175"/>
  <c r="Q413" i="175"/>
  <c r="J524" i="175"/>
  <c r="K524" i="175"/>
  <c r="X365" i="175"/>
  <c r="Y365" i="175"/>
  <c r="J403" i="175"/>
  <c r="K403" i="175"/>
  <c r="Y255" i="175"/>
  <c r="X255" i="175"/>
  <c r="AB254" i="175"/>
  <c r="AB564" i="175"/>
  <c r="N242" i="175"/>
  <c r="Y35" i="175"/>
  <c r="X35" i="175"/>
  <c r="X374" i="175"/>
  <c r="Y374" i="175"/>
  <c r="Y524" i="175"/>
  <c r="X524" i="175"/>
  <c r="Y533" i="175"/>
  <c r="X533" i="175"/>
  <c r="Y386" i="175"/>
  <c r="X386" i="175"/>
  <c r="R75" i="175"/>
  <c r="Q75" i="175"/>
  <c r="J374" i="175"/>
  <c r="K374" i="175"/>
  <c r="Y166" i="175"/>
  <c r="X166" i="175"/>
  <c r="Y505" i="175"/>
  <c r="X505" i="175"/>
  <c r="J155" i="175"/>
  <c r="K155" i="175"/>
  <c r="K166" i="175"/>
  <c r="J166" i="175"/>
  <c r="Y93" i="175"/>
  <c r="X93" i="175"/>
  <c r="Q116" i="175"/>
  <c r="R116" i="175"/>
  <c r="K93" i="175"/>
  <c r="J93" i="175"/>
  <c r="Q345" i="175"/>
  <c r="R345" i="175"/>
  <c r="K345" i="175"/>
  <c r="J345" i="175"/>
  <c r="AB242" i="175"/>
  <c r="AB325" i="175"/>
  <c r="N679" i="175"/>
  <c r="U679" i="175"/>
  <c r="N483" i="175"/>
  <c r="N35" i="175"/>
  <c r="N243" i="175"/>
  <c r="U494" i="175"/>
  <c r="U365" i="175"/>
  <c r="U314" i="175"/>
  <c r="AB144" i="175"/>
  <c r="AB243" i="175"/>
  <c r="N494" i="175"/>
  <c r="U144" i="175"/>
  <c r="N194" i="175"/>
  <c r="N116" i="175"/>
  <c r="U593" i="175"/>
  <c r="AB314" i="175"/>
  <c r="AB474" i="175"/>
  <c r="N173" i="175"/>
  <c r="U284" i="175"/>
  <c r="U255" i="175"/>
  <c r="N413" i="175"/>
  <c r="U354" i="175"/>
  <c r="U505" i="175"/>
  <c r="N423" i="175"/>
  <c r="AB264" i="175"/>
  <c r="N204" i="175"/>
  <c r="AB284" i="175"/>
  <c r="U464" i="175"/>
  <c r="N517" i="175"/>
  <c r="N335" i="175"/>
  <c r="U194" i="175"/>
  <c r="U93" i="175"/>
  <c r="N314" i="175"/>
  <c r="N543" i="175"/>
  <c r="N556" i="175"/>
  <c r="U524" i="175"/>
  <c r="U396" i="175"/>
  <c r="U403" i="175"/>
  <c r="AB433" i="175"/>
  <c r="AB54" i="175"/>
  <c r="J76" i="175"/>
  <c r="K76" i="175"/>
  <c r="Y595" i="175"/>
  <c r="X595" i="175"/>
  <c r="Q434" i="175"/>
  <c r="R434" i="175"/>
  <c r="Q167" i="175"/>
  <c r="R167" i="175"/>
  <c r="R455" i="175"/>
  <c r="Q455" i="175"/>
  <c r="J576" i="175"/>
  <c r="K576" i="175"/>
  <c r="Y305" i="175"/>
  <c r="X305" i="175"/>
  <c r="J326" i="175"/>
  <c r="K326" i="175"/>
  <c r="Y326" i="175"/>
  <c r="X326" i="175"/>
  <c r="Q566" i="175"/>
  <c r="R566" i="175"/>
  <c r="Q397" i="175"/>
  <c r="R397" i="175"/>
  <c r="J265" i="175"/>
  <c r="K265" i="175"/>
  <c r="R336" i="175"/>
  <c r="Q336" i="175"/>
  <c r="N582" i="175"/>
  <c r="X244" i="175"/>
  <c r="Y244" i="175"/>
  <c r="J244" i="175"/>
  <c r="K244" i="175"/>
  <c r="R244" i="175"/>
  <c r="Q244" i="175"/>
  <c r="K534" i="175"/>
  <c r="J534" i="175"/>
  <c r="Q534" i="175"/>
  <c r="R534" i="175"/>
  <c r="Y375" i="175"/>
  <c r="X375" i="175"/>
  <c r="R424" i="175"/>
  <c r="Q424" i="175"/>
  <c r="J84" i="175"/>
  <c r="K84" i="175"/>
  <c r="R84" i="175"/>
  <c r="Q84" i="175"/>
  <c r="X84" i="175"/>
  <c r="Y84" i="175"/>
  <c r="J185" i="175"/>
  <c r="K185" i="175"/>
  <c r="J495" i="175"/>
  <c r="K495" i="175"/>
  <c r="Q495" i="175"/>
  <c r="R495" i="175"/>
  <c r="J214" i="175"/>
  <c r="K214" i="175"/>
  <c r="Q544" i="175"/>
  <c r="R544" i="175"/>
  <c r="J414" i="175"/>
  <c r="K414" i="175"/>
  <c r="R414" i="175"/>
  <c r="Q414" i="175"/>
  <c r="X256" i="175"/>
  <c r="Y256" i="175"/>
  <c r="Q256" i="175"/>
  <c r="R256" i="175"/>
  <c r="K557" i="175"/>
  <c r="J557" i="175"/>
  <c r="K47" i="175"/>
  <c r="J47" i="175"/>
  <c r="J156" i="175"/>
  <c r="K156" i="175"/>
  <c r="J594" i="175"/>
  <c r="K594" i="175"/>
  <c r="Q195" i="175"/>
  <c r="R195" i="175"/>
  <c r="J94" i="175"/>
  <c r="K94" i="175"/>
  <c r="Q346" i="175"/>
  <c r="R346" i="175"/>
  <c r="J445" i="175"/>
  <c r="K445" i="175"/>
  <c r="X315" i="175"/>
  <c r="Y315" i="175"/>
  <c r="J276" i="175"/>
  <c r="K276" i="175"/>
  <c r="R276" i="175"/>
  <c r="Q276" i="175"/>
  <c r="Q583" i="175"/>
  <c r="R583" i="175"/>
  <c r="R205" i="175"/>
  <c r="Q205" i="175"/>
  <c r="Q55" i="175"/>
  <c r="R55" i="175"/>
  <c r="X484" i="175"/>
  <c r="Y484" i="175"/>
  <c r="Y404" i="175"/>
  <c r="X404" i="175"/>
  <c r="K387" i="175"/>
  <c r="J387" i="175"/>
  <c r="Q387" i="175"/>
  <c r="R387" i="175"/>
  <c r="Q594" i="175"/>
  <c r="R594" i="175"/>
  <c r="R225" i="175"/>
  <c r="Q225" i="175"/>
  <c r="Q366" i="175"/>
  <c r="R366" i="175"/>
  <c r="K475" i="175"/>
  <c r="J475" i="175"/>
  <c r="K583" i="175"/>
  <c r="J583" i="175"/>
  <c r="R285" i="175"/>
  <c r="Q285" i="175"/>
  <c r="X285" i="175"/>
  <c r="Y285" i="175"/>
  <c r="J137" i="175"/>
  <c r="K137" i="175"/>
  <c r="Q235" i="175"/>
  <c r="R235" i="175"/>
  <c r="Q145" i="175"/>
  <c r="R145" i="175"/>
  <c r="X584" i="175"/>
  <c r="Y584" i="175"/>
  <c r="X355" i="175"/>
  <c r="Y355" i="175"/>
  <c r="R36" i="175"/>
  <c r="Q36" i="175"/>
  <c r="J506" i="175"/>
  <c r="K506" i="175"/>
  <c r="X107" i="175"/>
  <c r="Y107" i="175"/>
  <c r="J107" i="175"/>
  <c r="K107" i="175"/>
  <c r="Q117" i="175"/>
  <c r="R117" i="175"/>
  <c r="J126" i="175"/>
  <c r="K126" i="175"/>
  <c r="Q126" i="175"/>
  <c r="R126" i="175"/>
  <c r="Y126" i="175"/>
  <c r="X126" i="175"/>
  <c r="Q525" i="175"/>
  <c r="R525" i="175"/>
  <c r="R174" i="175"/>
  <c r="Q174" i="175"/>
  <c r="J465" i="175"/>
  <c r="K465" i="175"/>
  <c r="Q678" i="175"/>
  <c r="R678" i="175"/>
  <c r="U454" i="175"/>
  <c r="N46" i="175"/>
  <c r="U136" i="175"/>
  <c r="N386" i="175"/>
  <c r="U106" i="175"/>
  <c r="N304" i="175"/>
  <c r="N83" i="175"/>
  <c r="AB345" i="175"/>
  <c r="AB494" i="175"/>
  <c r="N144" i="175"/>
  <c r="AB125" i="175"/>
  <c r="AB413" i="175"/>
  <c r="U204" i="175"/>
  <c r="AB575" i="175"/>
  <c r="AB194" i="175"/>
  <c r="N224" i="175"/>
  <c r="AB83" i="175"/>
  <c r="U444" i="175"/>
  <c r="U213" i="175"/>
  <c r="AB565" i="175"/>
  <c r="AB583" i="175"/>
  <c r="N255" i="175"/>
  <c r="U83" i="175"/>
  <c r="U155" i="175"/>
  <c r="U325" i="175"/>
  <c r="U184" i="175"/>
  <c r="N593" i="175"/>
  <c r="U275" i="175"/>
  <c r="N474" i="175"/>
  <c r="J678" i="175"/>
  <c r="K678" i="175"/>
  <c r="I677" i="175"/>
  <c r="P677" i="175"/>
  <c r="AB75" i="175"/>
  <c r="U46" i="175"/>
  <c r="U533" i="175"/>
  <c r="U374" i="175"/>
  <c r="AB234" i="175"/>
  <c r="U166" i="175"/>
  <c r="AB594" i="175"/>
  <c r="AB106" i="175"/>
  <c r="N67" i="175"/>
  <c r="AB204" i="175"/>
  <c r="U582" i="175"/>
  <c r="AB335" i="175"/>
  <c r="K736" i="175"/>
  <c r="J736" i="175"/>
  <c r="N737" i="175"/>
  <c r="R736" i="175"/>
  <c r="Q736" i="175"/>
  <c r="U737" i="175"/>
  <c r="I735" i="175"/>
  <c r="P735" i="175"/>
  <c r="N444" i="175"/>
  <c r="U335" i="175"/>
  <c r="I367" i="175"/>
  <c r="P545" i="175"/>
  <c r="P37" i="175"/>
  <c r="I435" i="175"/>
  <c r="P376" i="175"/>
  <c r="W347" i="175"/>
  <c r="P266" i="175"/>
  <c r="I175" i="175"/>
  <c r="W424" i="175"/>
  <c r="W214" i="175"/>
  <c r="P47" i="175"/>
  <c r="W544" i="175"/>
  <c r="I577" i="175"/>
  <c r="I584" i="175"/>
  <c r="W327" i="175"/>
  <c r="P186" i="175"/>
  <c r="W56" i="175"/>
  <c r="W534" i="175"/>
  <c r="P265" i="175"/>
  <c r="W205" i="175"/>
  <c r="I346" i="175"/>
  <c r="W167" i="175"/>
  <c r="I327" i="175"/>
  <c r="W525" i="175"/>
  <c r="I424" i="175"/>
  <c r="I315" i="175"/>
  <c r="P214" i="175"/>
  <c r="P337" i="175"/>
  <c r="I397" i="175"/>
  <c r="W526" i="175"/>
  <c r="W225" i="175"/>
  <c r="I525" i="175"/>
  <c r="P206" i="175"/>
  <c r="I186" i="175"/>
  <c r="W577" i="175"/>
  <c r="W576" i="175"/>
  <c r="W336" i="175"/>
  <c r="I245" i="175"/>
  <c r="W455" i="175"/>
  <c r="P404" i="175"/>
  <c r="I355" i="175"/>
  <c r="W157" i="175"/>
  <c r="W94" i="175"/>
  <c r="P137" i="175"/>
  <c r="W476" i="175"/>
  <c r="I117" i="175"/>
  <c r="P415" i="175"/>
  <c r="I566" i="175"/>
  <c r="W434" i="175"/>
  <c r="P356" i="175"/>
  <c r="P535" i="175"/>
  <c r="W585" i="175"/>
  <c r="I507" i="175"/>
  <c r="P405" i="175"/>
  <c r="P156" i="175"/>
  <c r="I167" i="175"/>
  <c r="I306" i="175"/>
  <c r="W387" i="175"/>
  <c r="W506" i="175"/>
  <c r="I336" i="175"/>
  <c r="I595" i="175"/>
  <c r="I256" i="175"/>
  <c r="P76" i="175"/>
  <c r="P146" i="175"/>
  <c r="I455" i="175"/>
  <c r="P576" i="175"/>
  <c r="I205" i="175"/>
  <c r="W76" i="175"/>
  <c r="P445" i="175"/>
  <c r="W55" i="175"/>
  <c r="W235" i="175"/>
  <c r="I36" i="175"/>
  <c r="P506" i="175"/>
  <c r="W137" i="175"/>
  <c r="I285" i="175"/>
  <c r="W185" i="175"/>
  <c r="I215" i="175"/>
  <c r="P526" i="175"/>
  <c r="P127" i="175"/>
  <c r="W566" i="175"/>
  <c r="P107" i="175"/>
  <c r="I305" i="175"/>
  <c r="W117" i="175"/>
  <c r="I526" i="175"/>
  <c r="P355" i="175"/>
  <c r="I95" i="175"/>
  <c r="W425" i="175"/>
  <c r="P485" i="175"/>
  <c r="I484" i="175"/>
  <c r="I404" i="175"/>
  <c r="W557" i="175"/>
  <c r="I375" i="175"/>
  <c r="P375" i="175"/>
  <c r="W36" i="175"/>
  <c r="W366" i="175"/>
  <c r="P595" i="175"/>
  <c r="W466" i="175"/>
  <c r="W156" i="175"/>
  <c r="P327" i="175"/>
  <c r="P77" i="175"/>
  <c r="W316" i="175"/>
  <c r="W445" i="175"/>
  <c r="W465" i="175"/>
  <c r="W265" i="175"/>
  <c r="I366" i="175"/>
  <c r="P557" i="175"/>
  <c r="P94" i="175"/>
  <c r="W174" i="175"/>
  <c r="P185" i="175"/>
  <c r="P196" i="175"/>
  <c r="I277" i="175"/>
  <c r="W507" i="175"/>
  <c r="P315" i="175"/>
  <c r="W567" i="175"/>
  <c r="P245" i="175"/>
  <c r="I146" i="175"/>
  <c r="W475" i="175"/>
  <c r="P465" i="175"/>
  <c r="I145" i="175"/>
  <c r="W146" i="175"/>
  <c r="W277" i="175"/>
  <c r="I195" i="175"/>
  <c r="I85" i="175"/>
  <c r="P507" i="175"/>
  <c r="I434" i="175"/>
  <c r="I55" i="175"/>
  <c r="I544" i="175"/>
  <c r="P286" i="175"/>
  <c r="W145" i="175"/>
  <c r="P584" i="175"/>
  <c r="P475" i="175"/>
  <c r="W47" i="175"/>
  <c r="I235" i="175"/>
  <c r="W236" i="175"/>
  <c r="W306" i="175"/>
  <c r="P305" i="175"/>
  <c r="P484" i="175"/>
  <c r="I174" i="175"/>
  <c r="I236" i="175"/>
  <c r="W414" i="175"/>
  <c r="P257" i="175"/>
  <c r="P496" i="175"/>
  <c r="I456" i="175"/>
  <c r="P425" i="175"/>
  <c r="W596" i="175"/>
  <c r="I466" i="175"/>
  <c r="P277" i="175"/>
  <c r="P446" i="175"/>
  <c r="W495" i="175"/>
  <c r="W397" i="175"/>
  <c r="I225" i="175"/>
  <c r="W195" i="175"/>
  <c r="W346" i="175"/>
  <c r="P226" i="175"/>
  <c r="P326" i="175"/>
  <c r="W276" i="175"/>
  <c r="AB454" i="175"/>
  <c r="Y454" i="175"/>
  <c r="N106" i="175"/>
  <c r="K106" i="175"/>
  <c r="K355" i="175"/>
  <c r="J355" i="175"/>
  <c r="Y185" i="175"/>
  <c r="Q355" i="175"/>
  <c r="R185" i="175"/>
  <c r="Q185" i="175"/>
  <c r="AB67" i="175"/>
  <c r="U67" i="175"/>
  <c r="U386" i="175"/>
  <c r="N284" i="175"/>
  <c r="U125" i="175"/>
  <c r="N433" i="175"/>
  <c r="Y167" i="175"/>
  <c r="X167" i="175"/>
  <c r="Q137" i="175"/>
  <c r="R137" i="175"/>
  <c r="Y366" i="175"/>
  <c r="X366" i="175"/>
  <c r="K145" i="175"/>
  <c r="J145" i="175"/>
  <c r="K366" i="175"/>
  <c r="J366" i="175"/>
  <c r="J55" i="175"/>
  <c r="K55" i="175"/>
  <c r="AB543" i="175"/>
  <c r="U224" i="175"/>
  <c r="N275" i="175"/>
  <c r="AB46" i="175"/>
  <c r="AB517" i="175"/>
  <c r="N125" i="175"/>
  <c r="AB275" i="175"/>
  <c r="AB224" i="175"/>
  <c r="U517" i="175"/>
  <c r="X156" i="175"/>
  <c r="Y156" i="175"/>
  <c r="X534" i="175"/>
  <c r="Y534" i="175"/>
  <c r="R156" i="175"/>
  <c r="Q156" i="175"/>
  <c r="X346" i="175"/>
  <c r="Y346" i="175"/>
  <c r="X174" i="175"/>
  <c r="Y174" i="175"/>
  <c r="AB184" i="175"/>
  <c r="N184" i="175"/>
  <c r="N365" i="175"/>
  <c r="AB396" i="175"/>
  <c r="R404" i="175"/>
  <c r="Q404" i="175"/>
  <c r="J117" i="175"/>
  <c r="K117" i="175"/>
  <c r="Y117" i="175"/>
  <c r="X117" i="175"/>
  <c r="U35" i="175"/>
  <c r="N354" i="175"/>
  <c r="AB213" i="175"/>
  <c r="AB464" i="175"/>
  <c r="AB304" i="175"/>
  <c r="U543" i="175"/>
  <c r="AB354" i="175"/>
  <c r="U304" i="175"/>
  <c r="N75" i="175"/>
  <c r="N213" i="175"/>
  <c r="U575" i="175"/>
  <c r="X214" i="175"/>
  <c r="Y214" i="175"/>
  <c r="K544" i="175"/>
  <c r="J544" i="175"/>
  <c r="X495" i="175"/>
  <c r="Y495" i="175"/>
  <c r="Q214" i="175"/>
  <c r="R214" i="175"/>
  <c r="X336" i="175"/>
  <c r="Y336" i="175"/>
  <c r="Y276" i="175"/>
  <c r="X276" i="175"/>
  <c r="R465" i="175"/>
  <c r="Q465" i="175"/>
  <c r="N136" i="175"/>
  <c r="N575" i="175"/>
  <c r="U433" i="175"/>
  <c r="N505" i="175"/>
  <c r="U234" i="175"/>
  <c r="N234" i="175"/>
  <c r="AB136" i="175"/>
  <c r="R76" i="175"/>
  <c r="Q76" i="175"/>
  <c r="X76" i="175"/>
  <c r="Y76" i="175"/>
  <c r="X225" i="175"/>
  <c r="Y225" i="175"/>
  <c r="Y397" i="175"/>
  <c r="X397" i="175"/>
  <c r="J167" i="175"/>
  <c r="K167" i="175"/>
  <c r="X137" i="175"/>
  <c r="Y137" i="175"/>
  <c r="X557" i="175"/>
  <c r="Y557" i="175"/>
  <c r="U474" i="175"/>
  <c r="U565" i="175"/>
  <c r="U264" i="175"/>
  <c r="AB423" i="175"/>
  <c r="N565" i="175"/>
  <c r="U423" i="175"/>
  <c r="N54" i="175"/>
  <c r="U556" i="175"/>
  <c r="N325" i="175"/>
  <c r="AB556" i="175"/>
  <c r="U483" i="175"/>
  <c r="AB483" i="175"/>
  <c r="N464" i="175"/>
  <c r="U54" i="175"/>
  <c r="N264" i="175"/>
  <c r="N396" i="175"/>
  <c r="AB403" i="175"/>
  <c r="K256" i="175"/>
  <c r="J256" i="175"/>
  <c r="Y36" i="175"/>
  <c r="X36" i="175"/>
  <c r="Y475" i="175"/>
  <c r="X475" i="175"/>
  <c r="Y145" i="175"/>
  <c r="X145" i="175"/>
  <c r="R506" i="175"/>
  <c r="Q506" i="175"/>
  <c r="K397" i="175"/>
  <c r="J397" i="175"/>
  <c r="K434" i="175"/>
  <c r="J434" i="175"/>
  <c r="Y424" i="175"/>
  <c r="X424" i="175"/>
  <c r="X195" i="175"/>
  <c r="Y195" i="175"/>
  <c r="R265" i="175"/>
  <c r="Q265" i="175"/>
  <c r="Y94" i="175"/>
  <c r="X94" i="175"/>
  <c r="K525" i="175"/>
  <c r="J525" i="175"/>
  <c r="X265" i="175"/>
  <c r="Y265" i="175"/>
  <c r="X506" i="175"/>
  <c r="Y506" i="175"/>
  <c r="K225" i="175"/>
  <c r="J225" i="175"/>
  <c r="J36" i="175"/>
  <c r="K36" i="175"/>
  <c r="Y434" i="175"/>
  <c r="X434" i="175"/>
  <c r="J424" i="175"/>
  <c r="K424" i="175"/>
  <c r="R557" i="175"/>
  <c r="Q557" i="175"/>
  <c r="K336" i="175"/>
  <c r="J336" i="175"/>
  <c r="N403" i="175"/>
  <c r="U413" i="175"/>
  <c r="U173" i="175"/>
  <c r="AB173" i="175"/>
  <c r="AB444" i="175"/>
  <c r="N454" i="175"/>
  <c r="AB255" i="175"/>
  <c r="N524" i="175"/>
  <c r="AB155" i="175"/>
  <c r="N155" i="175"/>
  <c r="N93" i="175"/>
  <c r="N166" i="175"/>
  <c r="AB166" i="175"/>
  <c r="AB386" i="175"/>
  <c r="AB374" i="175"/>
  <c r="AB365" i="175"/>
  <c r="N533" i="175"/>
  <c r="AB116" i="175"/>
  <c r="U243" i="175"/>
  <c r="U345" i="175"/>
  <c r="K455" i="175"/>
  <c r="J455" i="175"/>
  <c r="X47" i="175"/>
  <c r="Y47" i="175"/>
  <c r="Q94" i="175"/>
  <c r="R94" i="175"/>
  <c r="R475" i="175"/>
  <c r="Q475" i="175"/>
  <c r="X544" i="175"/>
  <c r="Y544" i="175"/>
  <c r="J375" i="175"/>
  <c r="K375" i="175"/>
  <c r="Y525" i="175"/>
  <c r="X525" i="175"/>
  <c r="R47" i="175"/>
  <c r="Q47" i="175"/>
  <c r="R445" i="175"/>
  <c r="Q445" i="175"/>
  <c r="Y576" i="175"/>
  <c r="X576" i="175"/>
  <c r="R375" i="175"/>
  <c r="Q375" i="175"/>
  <c r="Y455" i="175"/>
  <c r="X455" i="175"/>
  <c r="Y387" i="175"/>
  <c r="X387" i="175"/>
  <c r="J315" i="175"/>
  <c r="K315" i="175"/>
  <c r="X445" i="175"/>
  <c r="Y445" i="175"/>
  <c r="J285" i="175"/>
  <c r="K285" i="175"/>
  <c r="K195" i="175"/>
  <c r="J195" i="175"/>
  <c r="Q107" i="175"/>
  <c r="R107" i="175"/>
  <c r="J174" i="175"/>
  <c r="K174" i="175"/>
  <c r="X465" i="175"/>
  <c r="Y465" i="175"/>
  <c r="Y414" i="175"/>
  <c r="X414" i="175"/>
  <c r="R576" i="175"/>
  <c r="Q576" i="175"/>
  <c r="K346" i="175"/>
  <c r="J346" i="175"/>
  <c r="Q315" i="175"/>
  <c r="R315" i="175"/>
  <c r="N345" i="175"/>
  <c r="U116" i="175"/>
  <c r="N374" i="175"/>
  <c r="AB533" i="175"/>
  <c r="AB35" i="175"/>
  <c r="AB505" i="175"/>
  <c r="U75" i="175"/>
  <c r="AB524" i="175"/>
  <c r="AB93" i="175"/>
  <c r="Q305" i="175"/>
  <c r="R305" i="175"/>
  <c r="J205" i="175"/>
  <c r="K205" i="175"/>
  <c r="J484" i="175"/>
  <c r="K484" i="175"/>
  <c r="K235" i="175"/>
  <c r="J235" i="175"/>
  <c r="Y235" i="175"/>
  <c r="X235" i="175"/>
  <c r="X205" i="175"/>
  <c r="Y205" i="175"/>
  <c r="J404" i="175"/>
  <c r="K404" i="175"/>
  <c r="Y566" i="175"/>
  <c r="X566" i="175"/>
  <c r="Q326" i="175"/>
  <c r="R326" i="175"/>
  <c r="Y55" i="175"/>
  <c r="X55" i="175"/>
  <c r="J305" i="175"/>
  <c r="K305" i="175"/>
  <c r="J566" i="175"/>
  <c r="K566" i="175"/>
  <c r="R484" i="175"/>
  <c r="Q484" i="175"/>
  <c r="AB126" i="175"/>
  <c r="N475" i="175"/>
  <c r="U225" i="175"/>
  <c r="U205" i="175"/>
  <c r="N678" i="175"/>
  <c r="N265" i="175"/>
  <c r="U678" i="175"/>
  <c r="U126" i="175"/>
  <c r="U117" i="175"/>
  <c r="N107" i="175"/>
  <c r="U145" i="175"/>
  <c r="U235" i="175"/>
  <c r="U414" i="175"/>
  <c r="U424" i="175"/>
  <c r="AB375" i="175"/>
  <c r="U244" i="175"/>
  <c r="U397" i="175"/>
  <c r="U566" i="175"/>
  <c r="N47" i="175"/>
  <c r="N557" i="175"/>
  <c r="U84" i="175"/>
  <c r="N534" i="175"/>
  <c r="U346" i="175"/>
  <c r="N583" i="175"/>
  <c r="N387" i="175"/>
  <c r="N594" i="175"/>
  <c r="N156" i="175"/>
  <c r="N326" i="175"/>
  <c r="N465" i="175"/>
  <c r="N126" i="175"/>
  <c r="AB107" i="175"/>
  <c r="N506" i="175"/>
  <c r="N137" i="175"/>
  <c r="U594" i="175"/>
  <c r="N276" i="175"/>
  <c r="N445" i="175"/>
  <c r="N94" i="175"/>
  <c r="U167" i="175"/>
  <c r="U434" i="175"/>
  <c r="N76" i="175"/>
  <c r="U525" i="175"/>
  <c r="AB355" i="175"/>
  <c r="AB584" i="175"/>
  <c r="U366" i="175"/>
  <c r="U387" i="175"/>
  <c r="AB484" i="175"/>
  <c r="U55" i="175"/>
  <c r="U583" i="175"/>
  <c r="Y526" i="175"/>
  <c r="X526" i="175"/>
  <c r="J526" i="175"/>
  <c r="K526" i="175"/>
  <c r="Q526" i="175"/>
  <c r="R526" i="175"/>
  <c r="Y507" i="175"/>
  <c r="X507" i="175"/>
  <c r="J507" i="175"/>
  <c r="K507" i="175"/>
  <c r="Q507" i="175"/>
  <c r="R507" i="175"/>
  <c r="Q584" i="175"/>
  <c r="R584" i="175"/>
  <c r="X236" i="175"/>
  <c r="Y236" i="175"/>
  <c r="K236" i="175"/>
  <c r="J236" i="175"/>
  <c r="K367" i="175"/>
  <c r="J367" i="175"/>
  <c r="R446" i="175"/>
  <c r="Q446" i="175"/>
  <c r="Q415" i="175"/>
  <c r="R415" i="175"/>
  <c r="X425" i="175"/>
  <c r="Y425" i="175"/>
  <c r="R425" i="175"/>
  <c r="Q425" i="175"/>
  <c r="J327" i="175"/>
  <c r="K327" i="175"/>
  <c r="Q327" i="175"/>
  <c r="R327" i="175"/>
  <c r="Y327" i="175"/>
  <c r="X327" i="175"/>
  <c r="Q127" i="175"/>
  <c r="R127" i="175"/>
  <c r="R37" i="175"/>
  <c r="Q37" i="175"/>
  <c r="X585" i="175"/>
  <c r="Y585" i="175"/>
  <c r="R226" i="175"/>
  <c r="Q226" i="175"/>
  <c r="X347" i="175"/>
  <c r="Y347" i="175"/>
  <c r="Q545" i="175"/>
  <c r="R545" i="175"/>
  <c r="Q376" i="175"/>
  <c r="R376" i="175"/>
  <c r="J306" i="175"/>
  <c r="K306" i="175"/>
  <c r="Y306" i="175"/>
  <c r="X306" i="175"/>
  <c r="J595" i="175"/>
  <c r="K595" i="175"/>
  <c r="X146" i="175"/>
  <c r="Y146" i="175"/>
  <c r="K146" i="175"/>
  <c r="J146" i="175"/>
  <c r="Q146" i="175"/>
  <c r="R146" i="175"/>
  <c r="Q405" i="175"/>
  <c r="R405" i="175"/>
  <c r="Y56" i="175"/>
  <c r="X56" i="175"/>
  <c r="J95" i="175"/>
  <c r="K95" i="175"/>
  <c r="J215" i="175"/>
  <c r="K215" i="175"/>
  <c r="Q535" i="175"/>
  <c r="R535" i="175"/>
  <c r="R337" i="175"/>
  <c r="Q337" i="175"/>
  <c r="Y577" i="175"/>
  <c r="X577" i="175"/>
  <c r="J577" i="175"/>
  <c r="K577" i="175"/>
  <c r="Q595" i="175"/>
  <c r="R595" i="175"/>
  <c r="R485" i="175"/>
  <c r="Q485" i="175"/>
  <c r="R206" i="175"/>
  <c r="Q206" i="175"/>
  <c r="Q196" i="175"/>
  <c r="R196" i="175"/>
  <c r="Q496" i="175"/>
  <c r="R496" i="175"/>
  <c r="J245" i="175"/>
  <c r="K245" i="175"/>
  <c r="R245" i="175"/>
  <c r="Q245" i="175"/>
  <c r="R266" i="175"/>
  <c r="Q266" i="175"/>
  <c r="K456" i="175"/>
  <c r="J456" i="175"/>
  <c r="X596" i="175"/>
  <c r="Y596" i="175"/>
  <c r="J466" i="175"/>
  <c r="K466" i="175"/>
  <c r="X466" i="175"/>
  <c r="Y466" i="175"/>
  <c r="Q356" i="175"/>
  <c r="R356" i="175"/>
  <c r="R286" i="175"/>
  <c r="Q286" i="175"/>
  <c r="X277" i="175"/>
  <c r="Y277" i="175"/>
  <c r="J277" i="175"/>
  <c r="K277" i="175"/>
  <c r="R277" i="175"/>
  <c r="Q277" i="175"/>
  <c r="X157" i="175"/>
  <c r="Y157" i="175"/>
  <c r="J186" i="175"/>
  <c r="K186" i="175"/>
  <c r="Q186" i="175"/>
  <c r="R186" i="175"/>
  <c r="Y567" i="175"/>
  <c r="X567" i="175"/>
  <c r="J435" i="175"/>
  <c r="K435" i="175"/>
  <c r="R77" i="175"/>
  <c r="Q77" i="175"/>
  <c r="J175" i="175"/>
  <c r="K175" i="175"/>
  <c r="J584" i="175"/>
  <c r="K584" i="175"/>
  <c r="X476" i="175"/>
  <c r="Y476" i="175"/>
  <c r="X316" i="175"/>
  <c r="Y316" i="175"/>
  <c r="Q257" i="175"/>
  <c r="R257" i="175"/>
  <c r="J85" i="175"/>
  <c r="K85" i="175"/>
  <c r="AB315" i="175"/>
  <c r="N414" i="175"/>
  <c r="U544" i="175"/>
  <c r="N495" i="175"/>
  <c r="N185" i="175"/>
  <c r="N244" i="175"/>
  <c r="U174" i="175"/>
  <c r="U36" i="175"/>
  <c r="U276" i="175"/>
  <c r="Q677" i="175"/>
  <c r="R677" i="175"/>
  <c r="AB285" i="175"/>
  <c r="AB256" i="175"/>
  <c r="N214" i="175"/>
  <c r="N84" i="175"/>
  <c r="AB244" i="175"/>
  <c r="J677" i="175"/>
  <c r="K677" i="175"/>
  <c r="U285" i="175"/>
  <c r="N576" i="175"/>
  <c r="U195" i="175"/>
  <c r="U256" i="175"/>
  <c r="U495" i="175"/>
  <c r="AB84" i="175"/>
  <c r="U534" i="175"/>
  <c r="U336" i="175"/>
  <c r="AB326" i="175"/>
  <c r="AB305" i="175"/>
  <c r="U455" i="175"/>
  <c r="AB595" i="175"/>
  <c r="I676" i="175"/>
  <c r="P676" i="175"/>
  <c r="AB404" i="175"/>
  <c r="J735" i="175"/>
  <c r="K735" i="175"/>
  <c r="I734" i="175"/>
  <c r="P734" i="175"/>
  <c r="U736" i="175"/>
  <c r="R735" i="175"/>
  <c r="Q735" i="175"/>
  <c r="N736" i="175"/>
  <c r="U185" i="175"/>
  <c r="N355" i="175"/>
  <c r="P467" i="175"/>
  <c r="I246" i="175"/>
  <c r="W57" i="175"/>
  <c r="W586" i="175"/>
  <c r="P457" i="175"/>
  <c r="P306" i="175"/>
  <c r="I497" i="175"/>
  <c r="W446" i="175"/>
  <c r="I267" i="175"/>
  <c r="W436" i="175"/>
  <c r="W535" i="175"/>
  <c r="W367" i="175"/>
  <c r="I216" i="175"/>
  <c r="P477" i="175"/>
  <c r="I317" i="175"/>
  <c r="I286" i="175"/>
  <c r="W357" i="175"/>
  <c r="I376" i="175"/>
  <c r="I596" i="175"/>
  <c r="W95" i="175"/>
  <c r="I196" i="175"/>
  <c r="W226" i="175"/>
  <c r="W486" i="175"/>
  <c r="W406" i="175"/>
  <c r="W245" i="175"/>
  <c r="I227" i="175"/>
  <c r="W85" i="175"/>
  <c r="I535" i="175"/>
  <c r="P476" i="175"/>
  <c r="W377" i="175"/>
  <c r="I567" i="175"/>
  <c r="P236" i="175"/>
  <c r="I207" i="175"/>
  <c r="P347" i="175"/>
  <c r="W527" i="175"/>
  <c r="I226" i="175"/>
  <c r="P175" i="175"/>
  <c r="W37" i="175"/>
  <c r="P546" i="175"/>
  <c r="I206" i="175"/>
  <c r="W286" i="175"/>
  <c r="I257" i="175"/>
  <c r="I447" i="175"/>
  <c r="I37" i="175"/>
  <c r="P85" i="175"/>
  <c r="P287" i="175"/>
  <c r="P567" i="175"/>
  <c r="I127" i="175"/>
  <c r="P215" i="175"/>
  <c r="W176" i="175"/>
  <c r="P466" i="175"/>
  <c r="W206" i="175"/>
  <c r="W536" i="175"/>
  <c r="P207" i="175"/>
  <c r="W215" i="175"/>
  <c r="I425" i="175"/>
  <c r="I446" i="175"/>
  <c r="I147" i="175"/>
  <c r="I405" i="175"/>
  <c r="W415" i="175"/>
  <c r="I356" i="175"/>
  <c r="I545" i="175"/>
  <c r="W96" i="175"/>
  <c r="W196" i="175"/>
  <c r="W237" i="175"/>
  <c r="I197" i="175"/>
  <c r="W456" i="175"/>
  <c r="P367" i="175"/>
  <c r="P267" i="175"/>
  <c r="I86" i="175"/>
  <c r="W77" i="175"/>
  <c r="W266" i="175"/>
  <c r="P95" i="175"/>
  <c r="W477" i="175"/>
  <c r="W186" i="175"/>
  <c r="I56" i="175"/>
  <c r="P307" i="175"/>
  <c r="P577" i="175"/>
  <c r="I337" i="175"/>
  <c r="W376" i="175"/>
  <c r="I77" i="175"/>
  <c r="P456" i="175"/>
  <c r="P585" i="175"/>
  <c r="W356" i="175"/>
  <c r="P316" i="175"/>
  <c r="P56" i="175"/>
  <c r="W207" i="175"/>
  <c r="P596" i="175"/>
  <c r="W496" i="175"/>
  <c r="W485" i="175"/>
  <c r="P157" i="175"/>
  <c r="W597" i="175"/>
  <c r="I266" i="175"/>
  <c r="W257" i="175"/>
  <c r="W405" i="175"/>
  <c r="W187" i="175"/>
  <c r="I485" i="175"/>
  <c r="P435" i="175"/>
  <c r="W416" i="175"/>
  <c r="W337" i="175"/>
  <c r="I476" i="175"/>
  <c r="I347" i="175"/>
  <c r="W175" i="175"/>
  <c r="W426" i="175"/>
  <c r="W435" i="175"/>
  <c r="I316" i="175"/>
  <c r="I415" i="175"/>
  <c r="I585" i="175"/>
  <c r="I496" i="175"/>
  <c r="W545" i="175"/>
  <c r="W307" i="175"/>
  <c r="I287" i="175"/>
  <c r="W127" i="175"/>
  <c r="I157" i="175"/>
  <c r="AB185" i="175"/>
  <c r="X185" i="175"/>
  <c r="U355" i="175"/>
  <c r="R355" i="175"/>
  <c r="K545" i="175"/>
  <c r="J545" i="175"/>
  <c r="AB167" i="175"/>
  <c r="N145" i="175"/>
  <c r="AB346" i="175"/>
  <c r="N366" i="175"/>
  <c r="U137" i="175"/>
  <c r="N55" i="175"/>
  <c r="AB366" i="175"/>
  <c r="AB156" i="175"/>
  <c r="AB174" i="175"/>
  <c r="K266" i="175"/>
  <c r="J266" i="175"/>
  <c r="Y95" i="175"/>
  <c r="X95" i="175"/>
  <c r="K356" i="175"/>
  <c r="J356" i="175"/>
  <c r="X356" i="175"/>
  <c r="Y356" i="175"/>
  <c r="AB534" i="175"/>
  <c r="U156" i="175"/>
  <c r="X196" i="175"/>
  <c r="Y196" i="175"/>
  <c r="X245" i="175"/>
  <c r="Y245" i="175"/>
  <c r="X286" i="175"/>
  <c r="Y286" i="175"/>
  <c r="Q367" i="175"/>
  <c r="R367" i="175"/>
  <c r="U404" i="175"/>
  <c r="N117" i="175"/>
  <c r="AB117" i="175"/>
  <c r="Q157" i="175"/>
  <c r="R157" i="175"/>
  <c r="J535" i="175"/>
  <c r="K535" i="175"/>
  <c r="J157" i="175"/>
  <c r="K157" i="175"/>
  <c r="Y405" i="175"/>
  <c r="X405" i="175"/>
  <c r="Y186" i="175"/>
  <c r="X186" i="175"/>
  <c r="K56" i="175"/>
  <c r="J56" i="175"/>
  <c r="J567" i="175"/>
  <c r="K567" i="175"/>
  <c r="X535" i="175"/>
  <c r="Y535" i="175"/>
  <c r="Y215" i="175"/>
  <c r="X215" i="175"/>
  <c r="Q175" i="175"/>
  <c r="R175" i="175"/>
  <c r="R56" i="175"/>
  <c r="Q56" i="175"/>
  <c r="K405" i="175"/>
  <c r="J405" i="175"/>
  <c r="R95" i="175"/>
  <c r="Q95" i="175"/>
  <c r="Q215" i="175"/>
  <c r="R215" i="175"/>
  <c r="AB336" i="175"/>
  <c r="U465" i="175"/>
  <c r="N544" i="175"/>
  <c r="AB276" i="175"/>
  <c r="U214" i="175"/>
  <c r="AB214" i="175"/>
  <c r="AB495" i="175"/>
  <c r="Y446" i="175"/>
  <c r="X446" i="175"/>
  <c r="K415" i="175"/>
  <c r="J415" i="175"/>
  <c r="K425" i="175"/>
  <c r="J425" i="175"/>
  <c r="Q236" i="175"/>
  <c r="R236" i="175"/>
  <c r="K226" i="175"/>
  <c r="J226" i="175"/>
  <c r="Q306" i="175"/>
  <c r="R306" i="175"/>
  <c r="J446" i="175"/>
  <c r="K446" i="175"/>
  <c r="AB557" i="175"/>
  <c r="AB397" i="175"/>
  <c r="U76" i="175"/>
  <c r="AB137" i="175"/>
  <c r="N167" i="175"/>
  <c r="AB76" i="175"/>
  <c r="AB225" i="175"/>
  <c r="AB475" i="175"/>
  <c r="AB265" i="175"/>
  <c r="AB506" i="175"/>
  <c r="U265" i="175"/>
  <c r="N256" i="175"/>
  <c r="U557" i="175"/>
  <c r="N336" i="175"/>
  <c r="AB434" i="175"/>
  <c r="AB94" i="175"/>
  <c r="AB424" i="175"/>
  <c r="U506" i="175"/>
  <c r="AB36" i="175"/>
  <c r="N36" i="175"/>
  <c r="N434" i="175"/>
  <c r="AB145" i="175"/>
  <c r="N424" i="175"/>
  <c r="N225" i="175"/>
  <c r="N525" i="175"/>
  <c r="AB195" i="175"/>
  <c r="N397" i="175"/>
  <c r="X496" i="175"/>
  <c r="Y496" i="175"/>
  <c r="R476" i="175"/>
  <c r="Q476" i="175"/>
  <c r="J206" i="175"/>
  <c r="K206" i="175"/>
  <c r="X206" i="175"/>
  <c r="Y206" i="175"/>
  <c r="X367" i="175"/>
  <c r="Y367" i="175"/>
  <c r="J196" i="175"/>
  <c r="K196" i="175"/>
  <c r="J496" i="175"/>
  <c r="K496" i="175"/>
  <c r="Q466" i="175"/>
  <c r="R466" i="175"/>
  <c r="K127" i="175"/>
  <c r="J127" i="175"/>
  <c r="AB465" i="175"/>
  <c r="U475" i="175"/>
  <c r="AB455" i="175"/>
  <c r="N305" i="175"/>
  <c r="AB566" i="175"/>
  <c r="AB235" i="175"/>
  <c r="N205" i="175"/>
  <c r="U576" i="175"/>
  <c r="N174" i="175"/>
  <c r="N285" i="175"/>
  <c r="U315" i="175"/>
  <c r="AB414" i="175"/>
  <c r="U107" i="175"/>
  <c r="AB445" i="175"/>
  <c r="U445" i="175"/>
  <c r="N375" i="175"/>
  <c r="U94" i="175"/>
  <c r="U375" i="175"/>
  <c r="AB387" i="175"/>
  <c r="AB576" i="175"/>
  <c r="AB525" i="175"/>
  <c r="N455" i="175"/>
  <c r="U305" i="175"/>
  <c r="N346" i="175"/>
  <c r="N195" i="175"/>
  <c r="N315" i="175"/>
  <c r="U47" i="175"/>
  <c r="AB544" i="175"/>
  <c r="AB47" i="175"/>
  <c r="N484" i="175"/>
  <c r="R316" i="175"/>
  <c r="Q316" i="175"/>
  <c r="Y266" i="175"/>
  <c r="X266" i="175"/>
  <c r="X435" i="175"/>
  <c r="Y435" i="175"/>
  <c r="Y37" i="175"/>
  <c r="X37" i="175"/>
  <c r="R567" i="175"/>
  <c r="Q567" i="175"/>
  <c r="R85" i="175"/>
  <c r="Q85" i="175"/>
  <c r="Y456" i="175"/>
  <c r="X456" i="175"/>
  <c r="J337" i="175"/>
  <c r="K337" i="175"/>
  <c r="K485" i="175"/>
  <c r="J485" i="175"/>
  <c r="Y337" i="175"/>
  <c r="X337" i="175"/>
  <c r="J476" i="175"/>
  <c r="K476" i="175"/>
  <c r="K316" i="175"/>
  <c r="J316" i="175"/>
  <c r="K257" i="175"/>
  <c r="J257" i="175"/>
  <c r="R435" i="175"/>
  <c r="Q435" i="175"/>
  <c r="Y127" i="175"/>
  <c r="X127" i="175"/>
  <c r="Y485" i="175"/>
  <c r="X485" i="175"/>
  <c r="J286" i="175"/>
  <c r="K286" i="175"/>
  <c r="X257" i="175"/>
  <c r="Y257" i="175"/>
  <c r="X85" i="175"/>
  <c r="Y85" i="175"/>
  <c r="R456" i="175"/>
  <c r="Q456" i="175"/>
  <c r="X415" i="175"/>
  <c r="Y415" i="175"/>
  <c r="J37" i="175"/>
  <c r="K37" i="175"/>
  <c r="AB55" i="175"/>
  <c r="U484" i="175"/>
  <c r="N235" i="175"/>
  <c r="N404" i="175"/>
  <c r="N566" i="175"/>
  <c r="U326" i="175"/>
  <c r="U266" i="175"/>
  <c r="U245" i="175"/>
  <c r="U206" i="175"/>
  <c r="U485" i="175"/>
  <c r="AB205" i="175"/>
  <c r="AB577" i="175"/>
  <c r="X175" i="175"/>
  <c r="Y175" i="175"/>
  <c r="X77" i="175"/>
  <c r="Y77" i="175"/>
  <c r="X545" i="175"/>
  <c r="Y545" i="175"/>
  <c r="Q577" i="175"/>
  <c r="R577" i="175"/>
  <c r="J77" i="175"/>
  <c r="K77" i="175"/>
  <c r="Y376" i="175"/>
  <c r="X376" i="175"/>
  <c r="J376" i="175"/>
  <c r="K376" i="175"/>
  <c r="K347" i="175"/>
  <c r="J347" i="175"/>
  <c r="Q347" i="175"/>
  <c r="R347" i="175"/>
  <c r="X226" i="175"/>
  <c r="Y226" i="175"/>
  <c r="AB56" i="175"/>
  <c r="U226" i="175"/>
  <c r="U37" i="175"/>
  <c r="AB327" i="175"/>
  <c r="AB507" i="175"/>
  <c r="AB567" i="175"/>
  <c r="N456" i="175"/>
  <c r="N85" i="175"/>
  <c r="U356" i="175"/>
  <c r="AB466" i="175"/>
  <c r="AB596" i="175"/>
  <c r="N577" i="175"/>
  <c r="N95" i="175"/>
  <c r="U337" i="175"/>
  <c r="U446" i="175"/>
  <c r="U425" i="175"/>
  <c r="AB526" i="175"/>
  <c r="N367" i="175"/>
  <c r="U376" i="175"/>
  <c r="U545" i="175"/>
  <c r="AB347" i="175"/>
  <c r="AB585" i="175"/>
  <c r="N327" i="175"/>
  <c r="AB425" i="175"/>
  <c r="AB236" i="175"/>
  <c r="N507" i="175"/>
  <c r="N526" i="175"/>
  <c r="N236" i="175"/>
  <c r="N677" i="175"/>
  <c r="AB476" i="175"/>
  <c r="N175" i="175"/>
  <c r="N435" i="175"/>
  <c r="U186" i="175"/>
  <c r="N277" i="175"/>
  <c r="U196" i="175"/>
  <c r="U595" i="175"/>
  <c r="U677" i="175"/>
  <c r="Y586" i="175"/>
  <c r="X586" i="175"/>
  <c r="J86" i="175"/>
  <c r="K86" i="175"/>
  <c r="Y436" i="175"/>
  <c r="X436" i="175"/>
  <c r="Q596" i="175"/>
  <c r="R596" i="175"/>
  <c r="J497" i="175"/>
  <c r="K497" i="175"/>
  <c r="Y57" i="175"/>
  <c r="X57" i="175"/>
  <c r="Y377" i="175"/>
  <c r="X377" i="175"/>
  <c r="X426" i="175"/>
  <c r="Y426" i="175"/>
  <c r="Y96" i="175"/>
  <c r="X96" i="175"/>
  <c r="K317" i="175"/>
  <c r="J317" i="175"/>
  <c r="Y187" i="175"/>
  <c r="X187" i="175"/>
  <c r="X597" i="175"/>
  <c r="Y597" i="175"/>
  <c r="K197" i="175"/>
  <c r="J197" i="175"/>
  <c r="Y406" i="175"/>
  <c r="X406" i="175"/>
  <c r="Q546" i="175"/>
  <c r="R546" i="175"/>
  <c r="Y416" i="175"/>
  <c r="X416" i="175"/>
  <c r="Y307" i="175"/>
  <c r="X307" i="175"/>
  <c r="Q307" i="175"/>
  <c r="R307" i="175"/>
  <c r="X477" i="175"/>
  <c r="Y477" i="175"/>
  <c r="Q477" i="175"/>
  <c r="R477" i="175"/>
  <c r="J287" i="175"/>
  <c r="K287" i="175"/>
  <c r="R287" i="175"/>
  <c r="Q287" i="175"/>
  <c r="J596" i="175"/>
  <c r="K596" i="175"/>
  <c r="J207" i="175"/>
  <c r="K207" i="175"/>
  <c r="R207" i="175"/>
  <c r="Q207" i="175"/>
  <c r="X207" i="175"/>
  <c r="Y207" i="175"/>
  <c r="K147" i="175"/>
  <c r="J147" i="175"/>
  <c r="J227" i="175"/>
  <c r="K227" i="175"/>
  <c r="J447" i="175"/>
  <c r="K447" i="175"/>
  <c r="J246" i="175"/>
  <c r="K246" i="175"/>
  <c r="R457" i="175"/>
  <c r="Q457" i="175"/>
  <c r="X486" i="175"/>
  <c r="Y486" i="175"/>
  <c r="X536" i="175"/>
  <c r="Y536" i="175"/>
  <c r="Q585" i="175"/>
  <c r="R585" i="175"/>
  <c r="X237" i="175"/>
  <c r="Y237" i="175"/>
  <c r="X176" i="175"/>
  <c r="Y176" i="175"/>
  <c r="R467" i="175"/>
  <c r="Q467" i="175"/>
  <c r="X357" i="175"/>
  <c r="Y357" i="175"/>
  <c r="J267" i="175"/>
  <c r="K267" i="175"/>
  <c r="R267" i="175"/>
  <c r="Q267" i="175"/>
  <c r="J216" i="175"/>
  <c r="K216" i="175"/>
  <c r="K585" i="175"/>
  <c r="J585" i="175"/>
  <c r="Y527" i="175"/>
  <c r="X527" i="175"/>
  <c r="I675" i="175"/>
  <c r="P675" i="175"/>
  <c r="U257" i="175"/>
  <c r="AB316" i="175"/>
  <c r="N584" i="175"/>
  <c r="N186" i="175"/>
  <c r="AB157" i="175"/>
  <c r="AB277" i="175"/>
  <c r="N466" i="175"/>
  <c r="N245" i="175"/>
  <c r="U496" i="175"/>
  <c r="U535" i="175"/>
  <c r="U405" i="175"/>
  <c r="U146" i="175"/>
  <c r="N595" i="175"/>
  <c r="N306" i="175"/>
  <c r="U327" i="175"/>
  <c r="U415" i="175"/>
  <c r="U507" i="175"/>
  <c r="U526" i="175"/>
  <c r="U77" i="175"/>
  <c r="U277" i="175"/>
  <c r="U286" i="175"/>
  <c r="N146" i="175"/>
  <c r="AB306" i="175"/>
  <c r="Q676" i="175"/>
  <c r="R676" i="175"/>
  <c r="J676" i="175"/>
  <c r="K676" i="175"/>
  <c r="N215" i="175"/>
  <c r="AB146" i="175"/>
  <c r="U127" i="175"/>
  <c r="U584" i="175"/>
  <c r="N735" i="175"/>
  <c r="U735" i="175"/>
  <c r="J734" i="175"/>
  <c r="K734" i="175"/>
  <c r="Q734" i="175"/>
  <c r="R734" i="175"/>
  <c r="I733" i="175"/>
  <c r="P733" i="175"/>
  <c r="N545" i="175"/>
  <c r="W587" i="175"/>
  <c r="W217" i="175"/>
  <c r="I407" i="175"/>
  <c r="P177" i="175"/>
  <c r="W537" i="175"/>
  <c r="W547" i="175"/>
  <c r="W487" i="175"/>
  <c r="P97" i="175"/>
  <c r="I436" i="175"/>
  <c r="P426" i="175"/>
  <c r="I96" i="175"/>
  <c r="I527" i="175"/>
  <c r="P406" i="175"/>
  <c r="I427" i="175"/>
  <c r="P436" i="175"/>
  <c r="W287" i="175"/>
  <c r="W317" i="175"/>
  <c r="P147" i="175"/>
  <c r="I406" i="175"/>
  <c r="W86" i="175"/>
  <c r="I477" i="175"/>
  <c r="I57" i="175"/>
  <c r="I457" i="175"/>
  <c r="P197" i="175"/>
  <c r="I586" i="175"/>
  <c r="I416" i="175"/>
  <c r="W457" i="175"/>
  <c r="P227" i="175"/>
  <c r="P447" i="175"/>
  <c r="W147" i="175"/>
  <c r="P407" i="175"/>
  <c r="W87" i="175"/>
  <c r="P246" i="175"/>
  <c r="I357" i="175"/>
  <c r="P377" i="175"/>
  <c r="I377" i="175"/>
  <c r="P357" i="175"/>
  <c r="P597" i="175"/>
  <c r="P536" i="175"/>
  <c r="P497" i="175"/>
  <c r="I237" i="175"/>
  <c r="P487" i="175"/>
  <c r="I87" i="175"/>
  <c r="W467" i="175"/>
  <c r="I467" i="175"/>
  <c r="P216" i="175"/>
  <c r="P57" i="175"/>
  <c r="P586" i="175"/>
  <c r="I247" i="175"/>
  <c r="I536" i="175"/>
  <c r="I307" i="175"/>
  <c r="I417" i="175"/>
  <c r="I437" i="175"/>
  <c r="P86" i="175"/>
  <c r="W246" i="175"/>
  <c r="W497" i="175"/>
  <c r="W216" i="175"/>
  <c r="I597" i="175"/>
  <c r="W447" i="175"/>
  <c r="P187" i="175"/>
  <c r="I187" i="175"/>
  <c r="I426" i="175"/>
  <c r="P486" i="175"/>
  <c r="P527" i="175"/>
  <c r="P176" i="175"/>
  <c r="P416" i="175"/>
  <c r="W267" i="175"/>
  <c r="I546" i="175"/>
  <c r="I97" i="175"/>
  <c r="I486" i="175"/>
  <c r="P237" i="175"/>
  <c r="W227" i="175"/>
  <c r="P317" i="175"/>
  <c r="W546" i="175"/>
  <c r="W197" i="175"/>
  <c r="P96" i="175"/>
  <c r="P427" i="175"/>
  <c r="I176" i="175"/>
  <c r="R246" i="175"/>
  <c r="Q246" i="175"/>
  <c r="K467" i="175"/>
  <c r="J467" i="175"/>
  <c r="N266" i="175"/>
  <c r="AB356" i="175"/>
  <c r="N356" i="175"/>
  <c r="AB286" i="175"/>
  <c r="AB95" i="175"/>
  <c r="U95" i="175"/>
  <c r="Q497" i="175"/>
  <c r="R497" i="175"/>
  <c r="U367" i="175"/>
  <c r="AB196" i="175"/>
  <c r="AB245" i="175"/>
  <c r="Q527" i="175"/>
  <c r="R527" i="175"/>
  <c r="K426" i="175"/>
  <c r="J426" i="175"/>
  <c r="R426" i="175"/>
  <c r="Q426" i="175"/>
  <c r="Y317" i="175"/>
  <c r="X317" i="175"/>
  <c r="Y497" i="175"/>
  <c r="X497" i="175"/>
  <c r="J527" i="175"/>
  <c r="K527" i="175"/>
  <c r="J57" i="175"/>
  <c r="K57" i="175"/>
  <c r="U56" i="175"/>
  <c r="U215" i="175"/>
  <c r="AB186" i="175"/>
  <c r="N535" i="175"/>
  <c r="AB535" i="175"/>
  <c r="N405" i="175"/>
  <c r="AB215" i="175"/>
  <c r="N56" i="175"/>
  <c r="N157" i="175"/>
  <c r="U175" i="175"/>
  <c r="N567" i="175"/>
  <c r="AB405" i="175"/>
  <c r="U157" i="175"/>
  <c r="K546" i="175"/>
  <c r="J546" i="175"/>
  <c r="Q227" i="175"/>
  <c r="R227" i="175"/>
  <c r="X86" i="175"/>
  <c r="Y86" i="175"/>
  <c r="Q216" i="175"/>
  <c r="R216" i="175"/>
  <c r="R96" i="175"/>
  <c r="Q96" i="175"/>
  <c r="X216" i="175"/>
  <c r="Y216" i="175"/>
  <c r="Y267" i="175"/>
  <c r="X267" i="175"/>
  <c r="J96" i="175"/>
  <c r="K96" i="175"/>
  <c r="X227" i="175"/>
  <c r="Y227" i="175"/>
  <c r="AB446" i="175"/>
  <c r="N425" i="175"/>
  <c r="N226" i="175"/>
  <c r="N446" i="175"/>
  <c r="U236" i="175"/>
  <c r="N415" i="175"/>
  <c r="U306" i="175"/>
  <c r="K536" i="175"/>
  <c r="J536" i="175"/>
  <c r="Q357" i="175"/>
  <c r="R357" i="175"/>
  <c r="R536" i="175"/>
  <c r="Q536" i="175"/>
  <c r="J357" i="175"/>
  <c r="K357" i="175"/>
  <c r="R197" i="175"/>
  <c r="Q197" i="175"/>
  <c r="K307" i="175"/>
  <c r="J307" i="175"/>
  <c r="X457" i="175"/>
  <c r="Y457" i="175"/>
  <c r="R486" i="175"/>
  <c r="Q486" i="175"/>
  <c r="J486" i="175"/>
  <c r="K486" i="175"/>
  <c r="J457" i="175"/>
  <c r="K457" i="175"/>
  <c r="N496" i="175"/>
  <c r="AB206" i="175"/>
  <c r="AB496" i="175"/>
  <c r="U466" i="175"/>
  <c r="U476" i="175"/>
  <c r="N196" i="175"/>
  <c r="AB367" i="175"/>
  <c r="N127" i="175"/>
  <c r="N206" i="175"/>
  <c r="K187" i="175"/>
  <c r="J187" i="175"/>
  <c r="R416" i="175"/>
  <c r="Q416" i="175"/>
  <c r="X287" i="175"/>
  <c r="Y287" i="175"/>
  <c r="R187" i="175"/>
  <c r="Q187" i="175"/>
  <c r="K416" i="175"/>
  <c r="J416" i="175"/>
  <c r="Y447" i="175"/>
  <c r="X447" i="175"/>
  <c r="N476" i="175"/>
  <c r="U316" i="175"/>
  <c r="N347" i="175"/>
  <c r="N37" i="175"/>
  <c r="AB85" i="175"/>
  <c r="AB485" i="175"/>
  <c r="N257" i="175"/>
  <c r="AB337" i="175"/>
  <c r="AB456" i="175"/>
  <c r="AB37" i="175"/>
  <c r="N316" i="175"/>
  <c r="N485" i="175"/>
  <c r="AB415" i="175"/>
  <c r="AB127" i="175"/>
  <c r="U456" i="175"/>
  <c r="N286" i="175"/>
  <c r="U435" i="175"/>
  <c r="N337" i="175"/>
  <c r="U567" i="175"/>
  <c r="AB266" i="175"/>
  <c r="AB257" i="175"/>
  <c r="N77" i="175"/>
  <c r="AB77" i="175"/>
  <c r="U85" i="175"/>
  <c r="AB435" i="175"/>
  <c r="R436" i="175"/>
  <c r="Q436" i="175"/>
  <c r="J377" i="175"/>
  <c r="K377" i="175"/>
  <c r="Q147" i="175"/>
  <c r="R147" i="175"/>
  <c r="Q447" i="175"/>
  <c r="R447" i="175"/>
  <c r="Y246" i="175"/>
  <c r="X246" i="175"/>
  <c r="Q57" i="175"/>
  <c r="R57" i="175"/>
  <c r="K477" i="175"/>
  <c r="J477" i="175"/>
  <c r="R237" i="175"/>
  <c r="Q237" i="175"/>
  <c r="J176" i="175"/>
  <c r="K176" i="175"/>
  <c r="R317" i="175"/>
  <c r="Q317" i="175"/>
  <c r="Q176" i="175"/>
  <c r="R176" i="175"/>
  <c r="Q86" i="175"/>
  <c r="R86" i="175"/>
  <c r="R377" i="175"/>
  <c r="Q377" i="175"/>
  <c r="K436" i="175"/>
  <c r="J436" i="175"/>
  <c r="Y147" i="175"/>
  <c r="X147" i="175"/>
  <c r="U347" i="175"/>
  <c r="AB226" i="175"/>
  <c r="N376" i="175"/>
  <c r="U577" i="175"/>
  <c r="AB175" i="175"/>
  <c r="AB376" i="175"/>
  <c r="AB545" i="175"/>
  <c r="Y467" i="175"/>
  <c r="X467" i="175"/>
  <c r="J237" i="175"/>
  <c r="K237" i="175"/>
  <c r="R406" i="175"/>
  <c r="Q406" i="175"/>
  <c r="J406" i="175"/>
  <c r="K406" i="175"/>
  <c r="X546" i="175"/>
  <c r="Y546" i="175"/>
  <c r="X197" i="175"/>
  <c r="Y197" i="175"/>
  <c r="N267" i="175"/>
  <c r="AB357" i="175"/>
  <c r="AB176" i="175"/>
  <c r="N447" i="175"/>
  <c r="N227" i="175"/>
  <c r="N216" i="175"/>
  <c r="U477" i="175"/>
  <c r="U307" i="175"/>
  <c r="U546" i="175"/>
  <c r="AB597" i="175"/>
  <c r="AB436" i="175"/>
  <c r="AB586" i="175"/>
  <c r="AB426" i="175"/>
  <c r="AB486" i="175"/>
  <c r="AB207" i="175"/>
  <c r="N596" i="175"/>
  <c r="AB477" i="175"/>
  <c r="U676" i="175"/>
  <c r="N676" i="175"/>
  <c r="AB237" i="175"/>
  <c r="U585" i="175"/>
  <c r="AB536" i="175"/>
  <c r="N246" i="175"/>
  <c r="N207" i="175"/>
  <c r="N287" i="175"/>
  <c r="U596" i="175"/>
  <c r="N86" i="175"/>
  <c r="J407" i="175"/>
  <c r="K407" i="175"/>
  <c r="Q407" i="175"/>
  <c r="R407" i="175"/>
  <c r="X537" i="175"/>
  <c r="Y537" i="175"/>
  <c r="X547" i="175"/>
  <c r="Y547" i="175"/>
  <c r="J87" i="175"/>
  <c r="K87" i="175"/>
  <c r="X87" i="175"/>
  <c r="Y87" i="175"/>
  <c r="R487" i="175"/>
  <c r="Q487" i="175"/>
  <c r="X487" i="175"/>
  <c r="Y487" i="175"/>
  <c r="X217" i="175"/>
  <c r="Y217" i="175"/>
  <c r="R177" i="175"/>
  <c r="Q177" i="175"/>
  <c r="Q597" i="175"/>
  <c r="R597" i="175"/>
  <c r="Q586" i="175"/>
  <c r="R586" i="175"/>
  <c r="J597" i="175"/>
  <c r="K597" i="175"/>
  <c r="J427" i="175"/>
  <c r="K427" i="175"/>
  <c r="R427" i="175"/>
  <c r="Q427" i="175"/>
  <c r="X587" i="175"/>
  <c r="Y587" i="175"/>
  <c r="J586" i="175"/>
  <c r="K586" i="175"/>
  <c r="J247" i="175"/>
  <c r="K247" i="175"/>
  <c r="J97" i="175"/>
  <c r="K97" i="175"/>
  <c r="Q97" i="175"/>
  <c r="R97" i="175"/>
  <c r="J417" i="175"/>
  <c r="K417" i="175"/>
  <c r="J437" i="175"/>
  <c r="K437" i="175"/>
  <c r="N585" i="175"/>
  <c r="U457" i="175"/>
  <c r="U207" i="175"/>
  <c r="U287" i="175"/>
  <c r="AB416" i="175"/>
  <c r="AB406" i="175"/>
  <c r="AB377" i="175"/>
  <c r="U467" i="175"/>
  <c r="N147" i="175"/>
  <c r="N197" i="175"/>
  <c r="AB187" i="175"/>
  <c r="AB96" i="175"/>
  <c r="AB57" i="175"/>
  <c r="P674" i="175"/>
  <c r="I674" i="175"/>
  <c r="Q675" i="175"/>
  <c r="R675" i="175"/>
  <c r="AB527" i="175"/>
  <c r="U267" i="175"/>
  <c r="N467" i="175"/>
  <c r="AB307" i="175"/>
  <c r="N317" i="175"/>
  <c r="J675" i="175"/>
  <c r="K675" i="175"/>
  <c r="N497" i="175"/>
  <c r="U734" i="175"/>
  <c r="I732" i="175"/>
  <c r="P732" i="175"/>
  <c r="N734" i="175"/>
  <c r="R733" i="175"/>
  <c r="Q733" i="175"/>
  <c r="J733" i="175"/>
  <c r="K733" i="175"/>
  <c r="P417" i="175"/>
  <c r="W407" i="175"/>
  <c r="W97" i="175"/>
  <c r="I487" i="175"/>
  <c r="P437" i="175"/>
  <c r="I177" i="175"/>
  <c r="W417" i="175"/>
  <c r="I217" i="175"/>
  <c r="W177" i="175"/>
  <c r="P217" i="175"/>
  <c r="I587" i="175"/>
  <c r="P547" i="175"/>
  <c r="P87" i="175"/>
  <c r="W437" i="175"/>
  <c r="P587" i="175"/>
  <c r="P537" i="175"/>
  <c r="I547" i="175"/>
  <c r="W427" i="175"/>
  <c r="W247" i="175"/>
  <c r="I537" i="175"/>
  <c r="P247" i="175"/>
  <c r="U246" i="175"/>
  <c r="U497" i="175"/>
  <c r="N57" i="175"/>
  <c r="AB317" i="175"/>
  <c r="U527" i="175"/>
  <c r="N426" i="175"/>
  <c r="AB497" i="175"/>
  <c r="N527" i="175"/>
  <c r="U426" i="175"/>
  <c r="Y177" i="175"/>
  <c r="X177" i="175"/>
  <c r="J177" i="175"/>
  <c r="K177" i="175"/>
  <c r="Q217" i="175"/>
  <c r="R217" i="175"/>
  <c r="X407" i="175"/>
  <c r="Y407" i="175"/>
  <c r="J217" i="175"/>
  <c r="K217" i="175"/>
  <c r="AB267" i="175"/>
  <c r="U216" i="175"/>
  <c r="N546" i="175"/>
  <c r="AB86" i="175"/>
  <c r="U227" i="175"/>
  <c r="AB227" i="175"/>
  <c r="N96" i="175"/>
  <c r="U96" i="175"/>
  <c r="AB216" i="175"/>
  <c r="K547" i="175"/>
  <c r="J547" i="175"/>
  <c r="R547" i="175"/>
  <c r="Q547" i="175"/>
  <c r="N357" i="175"/>
  <c r="N536" i="175"/>
  <c r="U197" i="175"/>
  <c r="U357" i="175"/>
  <c r="N307" i="175"/>
  <c r="U536" i="175"/>
  <c r="X427" i="175"/>
  <c r="Y427" i="175"/>
  <c r="J487" i="175"/>
  <c r="K487" i="175"/>
  <c r="AB457" i="175"/>
  <c r="N457" i="175"/>
  <c r="U486" i="175"/>
  <c r="N486" i="175"/>
  <c r="Y247" i="175"/>
  <c r="X247" i="175"/>
  <c r="Q247" i="175"/>
  <c r="R247" i="175"/>
  <c r="U187" i="175"/>
  <c r="N187" i="175"/>
  <c r="AB447" i="175"/>
  <c r="AB287" i="175"/>
  <c r="N416" i="175"/>
  <c r="U416" i="175"/>
  <c r="X97" i="175"/>
  <c r="Y97" i="175"/>
  <c r="U377" i="175"/>
  <c r="N436" i="175"/>
  <c r="U176" i="175"/>
  <c r="N176" i="175"/>
  <c r="U317" i="175"/>
  <c r="U447" i="175"/>
  <c r="U436" i="175"/>
  <c r="AB197" i="175"/>
  <c r="U406" i="175"/>
  <c r="U57" i="175"/>
  <c r="N477" i="175"/>
  <c r="U237" i="175"/>
  <c r="AB246" i="175"/>
  <c r="N377" i="175"/>
  <c r="N237" i="175"/>
  <c r="AB147" i="175"/>
  <c r="U86" i="175"/>
  <c r="U147" i="175"/>
  <c r="AB546" i="175"/>
  <c r="N406" i="175"/>
  <c r="AB467" i="175"/>
  <c r="X417" i="175"/>
  <c r="Y417" i="175"/>
  <c r="Q537" i="175"/>
  <c r="R537" i="175"/>
  <c r="Y437" i="175"/>
  <c r="X437" i="175"/>
  <c r="R417" i="175"/>
  <c r="Q417" i="175"/>
  <c r="R437" i="175"/>
  <c r="Q437" i="175"/>
  <c r="R87" i="175"/>
  <c r="Q87" i="175"/>
  <c r="K537" i="175"/>
  <c r="J537" i="175"/>
  <c r="U675" i="175"/>
  <c r="N437" i="175"/>
  <c r="N597" i="175"/>
  <c r="AB487" i="175"/>
  <c r="U407" i="175"/>
  <c r="N417" i="175"/>
  <c r="N97" i="175"/>
  <c r="N247" i="175"/>
  <c r="AB587" i="175"/>
  <c r="N427" i="175"/>
  <c r="U597" i="175"/>
  <c r="AB217" i="175"/>
  <c r="AB537" i="175"/>
  <c r="N407" i="175"/>
  <c r="AB87" i="175"/>
  <c r="AB547" i="175"/>
  <c r="U427" i="175"/>
  <c r="U177" i="175"/>
  <c r="U487" i="175"/>
  <c r="Q587" i="175"/>
  <c r="R587" i="175"/>
  <c r="J587" i="175"/>
  <c r="K587" i="175"/>
  <c r="N675" i="175"/>
  <c r="J674" i="175"/>
  <c r="K674" i="175"/>
  <c r="I673" i="175"/>
  <c r="P673" i="175"/>
  <c r="U97" i="175"/>
  <c r="N586" i="175"/>
  <c r="U586" i="175"/>
  <c r="R674" i="175"/>
  <c r="Q674" i="175"/>
  <c r="N87" i="175"/>
  <c r="U733" i="175"/>
  <c r="R732" i="175"/>
  <c r="Q732" i="175"/>
  <c r="J732" i="175"/>
  <c r="K732" i="175"/>
  <c r="P731" i="175"/>
  <c r="I731" i="175"/>
  <c r="N733" i="175"/>
  <c r="U217" i="175"/>
  <c r="AB407" i="175"/>
  <c r="AB177" i="175"/>
  <c r="N217" i="175"/>
  <c r="N177" i="175"/>
  <c r="N547" i="175"/>
  <c r="U547" i="175"/>
  <c r="AB427" i="175"/>
  <c r="N487" i="175"/>
  <c r="AB247" i="175"/>
  <c r="U247" i="175"/>
  <c r="AB97" i="175"/>
  <c r="U417" i="175"/>
  <c r="N537" i="175"/>
  <c r="AB417" i="175"/>
  <c r="U437" i="175"/>
  <c r="U537" i="175"/>
  <c r="U87" i="175"/>
  <c r="AB437" i="175"/>
  <c r="U674" i="175"/>
  <c r="U587" i="175"/>
  <c r="N674" i="175"/>
  <c r="N587" i="175"/>
  <c r="Q673" i="175"/>
  <c r="R673" i="175"/>
  <c r="J673" i="175"/>
  <c r="K673" i="175"/>
  <c r="P672" i="175"/>
  <c r="I672" i="175"/>
  <c r="P730" i="175"/>
  <c r="I730" i="175"/>
  <c r="U732" i="175"/>
  <c r="R731" i="175"/>
  <c r="Q731" i="175"/>
  <c r="N732" i="175"/>
  <c r="K731" i="175"/>
  <c r="J731" i="175"/>
  <c r="U673" i="175"/>
  <c r="N673" i="175"/>
  <c r="I671" i="175"/>
  <c r="P671" i="175"/>
  <c r="J672" i="175"/>
  <c r="K672" i="175"/>
  <c r="Q672" i="175"/>
  <c r="R672" i="175"/>
  <c r="U731" i="175"/>
  <c r="I729" i="175"/>
  <c r="P729" i="175"/>
  <c r="J730" i="175"/>
  <c r="K730" i="175"/>
  <c r="N731" i="175"/>
  <c r="R730" i="175"/>
  <c r="Q730" i="175"/>
  <c r="U672" i="175"/>
  <c r="N672" i="175"/>
  <c r="Q671" i="175"/>
  <c r="R671" i="175"/>
  <c r="J671" i="175"/>
  <c r="K671" i="175"/>
  <c r="P670" i="175"/>
  <c r="I670" i="175"/>
  <c r="N730" i="175"/>
  <c r="P728" i="175"/>
  <c r="I728" i="175"/>
  <c r="Q729" i="175"/>
  <c r="R729" i="175"/>
  <c r="U730" i="175"/>
  <c r="J729" i="175"/>
  <c r="K729" i="175"/>
  <c r="I669" i="175"/>
  <c r="P669" i="175"/>
  <c r="J670" i="175"/>
  <c r="K670" i="175"/>
  <c r="Q670" i="175"/>
  <c r="R670" i="175"/>
  <c r="N671" i="175"/>
  <c r="U671" i="175"/>
  <c r="N729" i="175"/>
  <c r="U729" i="175"/>
  <c r="P727" i="175"/>
  <c r="I727" i="175"/>
  <c r="J728" i="175"/>
  <c r="K728" i="175"/>
  <c r="Q728" i="175"/>
  <c r="R728" i="175"/>
  <c r="U670" i="175"/>
  <c r="P668" i="175"/>
  <c r="I668" i="175"/>
  <c r="N670" i="175"/>
  <c r="Q669" i="175"/>
  <c r="R669" i="175"/>
  <c r="J669" i="175"/>
  <c r="K669" i="175"/>
  <c r="U728" i="175"/>
  <c r="N728" i="175"/>
  <c r="J727" i="175"/>
  <c r="K727" i="175"/>
  <c r="I726" i="175"/>
  <c r="P726" i="175"/>
  <c r="R727" i="175"/>
  <c r="Q727" i="175"/>
  <c r="U669" i="175"/>
  <c r="N669" i="175"/>
  <c r="J668" i="175"/>
  <c r="K668" i="175"/>
  <c r="Q668" i="175"/>
  <c r="R668" i="175"/>
  <c r="I667" i="175"/>
  <c r="P667" i="175"/>
  <c r="R726" i="175"/>
  <c r="Q726" i="175"/>
  <c r="I725" i="175"/>
  <c r="P725" i="175"/>
  <c r="N727" i="175"/>
  <c r="J726" i="175"/>
  <c r="K726" i="175"/>
  <c r="U727" i="175"/>
  <c r="N668" i="175"/>
  <c r="U668" i="175"/>
  <c r="I666" i="175"/>
  <c r="P666" i="175"/>
  <c r="Q667" i="175"/>
  <c r="R667" i="175"/>
  <c r="K667" i="175"/>
  <c r="J667" i="175"/>
  <c r="N726" i="175"/>
  <c r="U726" i="175"/>
  <c r="Q725" i="175"/>
  <c r="R725" i="175"/>
  <c r="J725" i="175"/>
  <c r="K725" i="175"/>
  <c r="P724" i="175"/>
  <c r="I724" i="175"/>
  <c r="I665" i="175"/>
  <c r="P665" i="175"/>
  <c r="U667" i="175"/>
  <c r="Q666" i="175"/>
  <c r="R666" i="175"/>
  <c r="N667" i="175"/>
  <c r="J666" i="175"/>
  <c r="K666" i="175"/>
  <c r="J724" i="175"/>
  <c r="K724" i="175"/>
  <c r="R724" i="175"/>
  <c r="Q724" i="175"/>
  <c r="P723" i="175"/>
  <c r="I723" i="175"/>
  <c r="N725" i="175"/>
  <c r="U725" i="175"/>
  <c r="N666" i="175"/>
  <c r="U666" i="175"/>
  <c r="Q665" i="175"/>
  <c r="R665" i="175"/>
  <c r="J665" i="175"/>
  <c r="K665" i="175"/>
  <c r="I664" i="175"/>
  <c r="P664" i="175"/>
  <c r="I722" i="175"/>
  <c r="P722" i="175"/>
  <c r="J723" i="175"/>
  <c r="K723" i="175"/>
  <c r="Q723" i="175"/>
  <c r="R723" i="175"/>
  <c r="U724" i="175"/>
  <c r="N724" i="175"/>
  <c r="U665" i="175"/>
  <c r="I663" i="175"/>
  <c r="P663" i="175"/>
  <c r="Q664" i="175"/>
  <c r="R664" i="175"/>
  <c r="J664" i="175"/>
  <c r="K664" i="175"/>
  <c r="N665" i="175"/>
  <c r="I721" i="175"/>
  <c r="P721" i="175"/>
  <c r="K722" i="175"/>
  <c r="J722" i="175"/>
  <c r="R722" i="175"/>
  <c r="Q722" i="175"/>
  <c r="U723" i="175"/>
  <c r="N723" i="175"/>
  <c r="N664" i="175"/>
  <c r="U664" i="175"/>
  <c r="P662" i="175"/>
  <c r="I662" i="175"/>
  <c r="Q663" i="175"/>
  <c r="R663" i="175"/>
  <c r="J663" i="175"/>
  <c r="K663" i="175"/>
  <c r="U722" i="175"/>
  <c r="N722" i="175"/>
  <c r="Q721" i="175"/>
  <c r="R721" i="175"/>
  <c r="I720" i="175"/>
  <c r="P720" i="175"/>
  <c r="K721" i="175"/>
  <c r="J721" i="175"/>
  <c r="U663" i="175"/>
  <c r="I661" i="175"/>
  <c r="P661" i="175"/>
  <c r="N663" i="175"/>
  <c r="J662" i="175"/>
  <c r="K662" i="175"/>
  <c r="Q662" i="175"/>
  <c r="R662" i="175"/>
  <c r="Q720" i="175"/>
  <c r="R720" i="175"/>
  <c r="P719" i="175"/>
  <c r="I719" i="175"/>
  <c r="K720" i="175"/>
  <c r="J720" i="175"/>
  <c r="U721" i="175"/>
  <c r="N721" i="175"/>
  <c r="U662" i="175"/>
  <c r="N662" i="175"/>
  <c r="P660" i="175"/>
  <c r="I660" i="175"/>
  <c r="Q661" i="175"/>
  <c r="R661" i="175"/>
  <c r="K661" i="175"/>
  <c r="J661" i="175"/>
  <c r="N720" i="175"/>
  <c r="K719" i="175"/>
  <c r="J719" i="175"/>
  <c r="Q719" i="175"/>
  <c r="R719" i="175"/>
  <c r="P718" i="175"/>
  <c r="I718" i="175"/>
  <c r="U720" i="175"/>
  <c r="U661" i="175"/>
  <c r="I659" i="175"/>
  <c r="P659" i="175"/>
  <c r="J660" i="175"/>
  <c r="K660" i="175"/>
  <c r="N661" i="175"/>
  <c r="Q660" i="175"/>
  <c r="R660" i="175"/>
  <c r="N719" i="175"/>
  <c r="Q718" i="175"/>
  <c r="R718" i="175"/>
  <c r="U719" i="175"/>
  <c r="I717" i="175"/>
  <c r="P717" i="175"/>
  <c r="J718" i="175"/>
  <c r="K718" i="175"/>
  <c r="U660" i="175"/>
  <c r="J659" i="175"/>
  <c r="K659" i="175"/>
  <c r="N660" i="175"/>
  <c r="P658" i="175"/>
  <c r="I658" i="175"/>
  <c r="Q659" i="175"/>
  <c r="R659" i="175"/>
  <c r="N718" i="175"/>
  <c r="Q717" i="175"/>
  <c r="R717" i="175"/>
  <c r="U718" i="175"/>
  <c r="J717" i="175"/>
  <c r="K717" i="175"/>
  <c r="I716" i="175"/>
  <c r="P716" i="175"/>
  <c r="N659" i="175"/>
  <c r="U659" i="175"/>
  <c r="J658" i="175"/>
  <c r="K658" i="175"/>
  <c r="Q658" i="175"/>
  <c r="R658" i="175"/>
  <c r="N717" i="175"/>
  <c r="U717" i="175"/>
  <c r="R716" i="175"/>
  <c r="Q716" i="175"/>
  <c r="I715" i="175"/>
  <c r="P715" i="175"/>
  <c r="K716" i="175"/>
  <c r="J716" i="175"/>
  <c r="U658" i="175"/>
  <c r="N658" i="175"/>
  <c r="J715" i="175"/>
  <c r="K715" i="175"/>
  <c r="R715" i="175"/>
  <c r="Q715" i="175"/>
  <c r="P714" i="175"/>
  <c r="I714" i="175"/>
  <c r="N716" i="175"/>
  <c r="U716" i="175"/>
  <c r="K714" i="175"/>
  <c r="J714" i="175"/>
  <c r="U715" i="175"/>
  <c r="P713" i="175"/>
  <c r="I713" i="175"/>
  <c r="R714" i="175"/>
  <c r="Q714" i="175"/>
  <c r="N715" i="175"/>
  <c r="K713" i="175"/>
  <c r="J713" i="175"/>
  <c r="R713" i="175"/>
  <c r="Q713" i="175"/>
  <c r="N714" i="175"/>
  <c r="I712" i="175"/>
  <c r="P712" i="175"/>
  <c r="U714" i="175"/>
  <c r="K712" i="175"/>
  <c r="J712" i="175"/>
  <c r="I711" i="175"/>
  <c r="P711" i="175"/>
  <c r="N713" i="175"/>
  <c r="U713" i="175"/>
  <c r="Q712" i="175"/>
  <c r="R712" i="175"/>
  <c r="Q711" i="175"/>
  <c r="R711" i="175"/>
  <c r="J711" i="175"/>
  <c r="K711" i="175"/>
  <c r="U712" i="175"/>
  <c r="I710" i="175"/>
  <c r="P710" i="175"/>
  <c r="N712" i="175"/>
  <c r="U711" i="175"/>
  <c r="R710" i="175"/>
  <c r="Q710" i="175"/>
  <c r="K710" i="175"/>
  <c r="J710" i="175"/>
  <c r="I709" i="175"/>
  <c r="P709" i="175"/>
  <c r="N711" i="175"/>
  <c r="U710" i="175"/>
  <c r="R709" i="175"/>
  <c r="Q709" i="175"/>
  <c r="K709" i="175"/>
  <c r="J709" i="175"/>
  <c r="I708" i="175"/>
  <c r="P708" i="175"/>
  <c r="N710" i="175"/>
  <c r="R708" i="175"/>
  <c r="Q708" i="175"/>
  <c r="J708" i="175"/>
  <c r="K708" i="175"/>
  <c r="I707" i="175"/>
  <c r="P707" i="175"/>
  <c r="N709" i="175"/>
  <c r="U709" i="175"/>
  <c r="U708" i="175"/>
  <c r="R707" i="175"/>
  <c r="Q707" i="175"/>
  <c r="J707" i="175"/>
  <c r="K707" i="175"/>
  <c r="N708" i="175"/>
  <c r="I706" i="175"/>
  <c r="P706" i="175"/>
  <c r="P705" i="175"/>
  <c r="I705" i="175"/>
  <c r="N707" i="175"/>
  <c r="U707" i="175"/>
  <c r="Q706" i="175"/>
  <c r="R706" i="175"/>
  <c r="J706" i="175"/>
  <c r="K706" i="175"/>
  <c r="P704" i="175"/>
  <c r="I704" i="175"/>
  <c r="U706" i="175"/>
  <c r="N706" i="175"/>
  <c r="J705" i="175"/>
  <c r="K705" i="175"/>
  <c r="R705" i="175"/>
  <c r="Q705" i="175"/>
  <c r="N705" i="175"/>
  <c r="Q704" i="175"/>
  <c r="R704" i="175"/>
  <c r="K704" i="175"/>
  <c r="J704" i="175"/>
  <c r="U705" i="175"/>
  <c r="I703" i="175"/>
  <c r="P703" i="175"/>
  <c r="Q703" i="175"/>
  <c r="R703" i="175"/>
  <c r="K703" i="175"/>
  <c r="J703" i="175"/>
  <c r="N704" i="175"/>
  <c r="U704" i="175"/>
  <c r="P702" i="175"/>
  <c r="I702" i="175"/>
  <c r="N703" i="175"/>
  <c r="J702" i="175"/>
  <c r="K702" i="175"/>
  <c r="Q702" i="175"/>
  <c r="R702" i="175"/>
  <c r="U703" i="175"/>
  <c r="I701" i="175"/>
  <c r="P701" i="175"/>
  <c r="U702" i="175"/>
  <c r="Q701" i="175"/>
  <c r="R701" i="175"/>
  <c r="N702" i="175"/>
  <c r="J701" i="175"/>
  <c r="K701" i="175"/>
  <c r="P700" i="175"/>
  <c r="I700" i="175"/>
  <c r="P699" i="175"/>
  <c r="I699" i="175"/>
  <c r="N701" i="175"/>
  <c r="K700" i="175"/>
  <c r="J700" i="175"/>
  <c r="Q700" i="175"/>
  <c r="R700" i="175"/>
  <c r="U701" i="175"/>
  <c r="K699" i="175"/>
  <c r="J699" i="175"/>
  <c r="R699" i="175"/>
  <c r="Q699" i="175"/>
  <c r="U700" i="175"/>
  <c r="N700" i="175"/>
  <c r="I698" i="175"/>
  <c r="P698" i="175"/>
  <c r="R698" i="175"/>
  <c r="Q698" i="175"/>
  <c r="K698" i="175"/>
  <c r="J698" i="175"/>
  <c r="N699" i="175"/>
  <c r="U699" i="175"/>
  <c r="P697" i="175"/>
  <c r="I697" i="175"/>
  <c r="U698" i="175"/>
  <c r="N698" i="175"/>
  <c r="P696" i="175"/>
  <c r="I696" i="175"/>
  <c r="K697" i="175"/>
  <c r="J697" i="175"/>
  <c r="R697" i="175"/>
  <c r="Q697" i="175"/>
  <c r="N697" i="175"/>
  <c r="J696" i="175"/>
  <c r="K696" i="175"/>
  <c r="U697" i="175"/>
  <c r="R696" i="175"/>
  <c r="Q696" i="175"/>
  <c r="I695" i="175"/>
  <c r="P695" i="175"/>
  <c r="K695" i="175"/>
  <c r="J695" i="175"/>
  <c r="N696" i="175"/>
  <c r="R695" i="175"/>
  <c r="Q695" i="175"/>
  <c r="I694" i="175"/>
  <c r="P694" i="175"/>
  <c r="U696" i="175"/>
  <c r="N695" i="175"/>
  <c r="Q694" i="175"/>
  <c r="R694" i="175"/>
  <c r="K694" i="175"/>
  <c r="J694" i="175"/>
  <c r="U695" i="175"/>
  <c r="U694" i="175"/>
  <c r="N694" i="175"/>
  <c r="I9" i="175"/>
  <c r="W9" i="175"/>
  <c r="P9" i="175"/>
  <c r="W10" i="175"/>
  <c r="P10" i="175"/>
  <c r="J9" i="175"/>
  <c r="I10" i="175"/>
  <c r="K9" i="175"/>
  <c r="P11" i="175"/>
  <c r="Y9" i="175"/>
  <c r="R9" i="175"/>
  <c r="X9" i="175"/>
  <c r="Q9" i="175"/>
  <c r="N9" i="175"/>
  <c r="R11" i="175"/>
  <c r="P12" i="175"/>
  <c r="R10" i="175"/>
  <c r="Y10" i="175"/>
  <c r="W11" i="175"/>
  <c r="K10" i="175"/>
  <c r="J10" i="175"/>
  <c r="I11" i="175"/>
  <c r="AB9" i="175"/>
  <c r="U9" i="175"/>
  <c r="X10" i="175"/>
  <c r="Q10" i="175"/>
  <c r="N10" i="175"/>
  <c r="Y11" i="175"/>
  <c r="X11" i="175"/>
  <c r="J11" i="175"/>
  <c r="K11" i="175"/>
  <c r="I13" i="175"/>
  <c r="I12" i="175"/>
  <c r="W12" i="175"/>
  <c r="K12" i="175"/>
  <c r="AB10" i="175"/>
  <c r="U10" i="175"/>
  <c r="Q11" i="175"/>
  <c r="AB11" i="175"/>
  <c r="N11" i="175"/>
  <c r="Y12" i="175"/>
  <c r="X12" i="175"/>
  <c r="J12" i="175"/>
  <c r="R12" i="175"/>
  <c r="I14" i="175"/>
  <c r="P598" i="175"/>
  <c r="P13" i="175"/>
  <c r="W13" i="175"/>
  <c r="X13" i="175"/>
  <c r="Y13" i="175"/>
  <c r="U11" i="175"/>
  <c r="N12" i="175"/>
  <c r="Q12" i="175"/>
  <c r="AB12" i="175"/>
  <c r="R13" i="175"/>
  <c r="K13" i="175"/>
  <c r="Q13" i="175"/>
  <c r="J13" i="175"/>
  <c r="W15" i="175"/>
  <c r="I18" i="175"/>
  <c r="W14" i="175"/>
  <c r="I598" i="175"/>
  <c r="P14" i="175"/>
  <c r="R598" i="175"/>
  <c r="W598" i="175"/>
  <c r="W599" i="175"/>
  <c r="Q14" i="175"/>
  <c r="R14" i="175"/>
  <c r="AB13" i="175"/>
  <c r="U12" i="175"/>
  <c r="U13" i="175"/>
  <c r="N13" i="175"/>
  <c r="Y14" i="175"/>
  <c r="K14" i="175"/>
  <c r="X14" i="175"/>
  <c r="J14" i="175"/>
  <c r="W16" i="175"/>
  <c r="J598" i="175"/>
  <c r="P599" i="175"/>
  <c r="W600" i="175"/>
  <c r="K598" i="175"/>
  <c r="Y598" i="175"/>
  <c r="P15" i="175"/>
  <c r="W18" i="175"/>
  <c r="I599" i="175"/>
  <c r="I15" i="175"/>
  <c r="P18" i="175"/>
  <c r="W19" i="175"/>
  <c r="Y599" i="175"/>
  <c r="Q598" i="175"/>
  <c r="X598" i="175"/>
  <c r="N598" i="175"/>
  <c r="Y600" i="175"/>
  <c r="X600" i="175"/>
  <c r="K15" i="175"/>
  <c r="U14" i="175"/>
  <c r="AB14" i="175"/>
  <c r="N14" i="175"/>
  <c r="Y16" i="175"/>
  <c r="Y15" i="175"/>
  <c r="R15" i="175"/>
  <c r="X15" i="175"/>
  <c r="Q15" i="175"/>
  <c r="X16" i="175"/>
  <c r="J15" i="175"/>
  <c r="Y19" i="175"/>
  <c r="K599" i="175"/>
  <c r="P600" i="175"/>
  <c r="W601" i="175"/>
  <c r="J18" i="175"/>
  <c r="J599" i="175"/>
  <c r="R599" i="175"/>
  <c r="R18" i="175"/>
  <c r="P19" i="175"/>
  <c r="Y18" i="175"/>
  <c r="I17" i="175"/>
  <c r="P16" i="175"/>
  <c r="I600" i="175"/>
  <c r="W20" i="175"/>
  <c r="I19" i="175"/>
  <c r="I16" i="175"/>
  <c r="AB598" i="175"/>
  <c r="U598" i="175"/>
  <c r="R600" i="175"/>
  <c r="Q600" i="175"/>
  <c r="N599" i="175"/>
  <c r="X599" i="175"/>
  <c r="Q599" i="175"/>
  <c r="AB600" i="175"/>
  <c r="N15" i="175"/>
  <c r="Q18" i="175"/>
  <c r="X18" i="175"/>
  <c r="AB15" i="175"/>
  <c r="AB16" i="175"/>
  <c r="U15" i="175"/>
  <c r="R16" i="175"/>
  <c r="K16" i="175"/>
  <c r="Q16" i="175"/>
  <c r="J16" i="175"/>
  <c r="Y20" i="175"/>
  <c r="I21" i="175"/>
  <c r="I601" i="175"/>
  <c r="J19" i="175"/>
  <c r="Y601" i="175"/>
  <c r="W17" i="175"/>
  <c r="W602" i="175"/>
  <c r="K600" i="175"/>
  <c r="J600" i="175"/>
  <c r="I20" i="175"/>
  <c r="P601" i="175"/>
  <c r="K19" i="175"/>
  <c r="P20" i="175"/>
  <c r="P17" i="175"/>
  <c r="U599" i="175"/>
  <c r="AB599" i="175"/>
  <c r="U600" i="175"/>
  <c r="N600" i="175"/>
  <c r="X602" i="175"/>
  <c r="Y602" i="175"/>
  <c r="Y17" i="175"/>
  <c r="X19" i="175"/>
  <c r="AB18" i="175"/>
  <c r="U18" i="175"/>
  <c r="U16" i="175"/>
  <c r="N16" i="175"/>
  <c r="N19" i="175"/>
  <c r="K17" i="175"/>
  <c r="J17" i="175"/>
  <c r="R17" i="175"/>
  <c r="I602" i="175"/>
  <c r="W21" i="175"/>
  <c r="P22" i="175"/>
  <c r="W603" i="175"/>
  <c r="P602" i="175"/>
  <c r="R601" i="175"/>
  <c r="P21" i="175"/>
  <c r="J601" i="175"/>
  <c r="K601" i="175"/>
  <c r="Q602" i="175"/>
  <c r="R602" i="175"/>
  <c r="N601" i="175"/>
  <c r="X601" i="175"/>
  <c r="Q601" i="175"/>
  <c r="J602" i="175"/>
  <c r="K602" i="175"/>
  <c r="AB602" i="175"/>
  <c r="Y603" i="175"/>
  <c r="X603" i="175"/>
  <c r="AB19" i="175"/>
  <c r="R21" i="175"/>
  <c r="X17" i="175"/>
  <c r="Q17" i="175"/>
  <c r="N17" i="175"/>
  <c r="Y21" i="175"/>
  <c r="J21" i="175"/>
  <c r="R22" i="175"/>
  <c r="K21" i="175"/>
  <c r="P23" i="175"/>
  <c r="W604" i="175"/>
  <c r="I22" i="175"/>
  <c r="W22" i="175"/>
  <c r="P603" i="175"/>
  <c r="I603" i="175"/>
  <c r="U601" i="175"/>
  <c r="N602" i="175"/>
  <c r="AB601" i="175"/>
  <c r="Q603" i="175"/>
  <c r="R603" i="175"/>
  <c r="J603" i="175"/>
  <c r="K603" i="175"/>
  <c r="U602" i="175"/>
  <c r="AB603" i="175"/>
  <c r="X604" i="175"/>
  <c r="Y604" i="175"/>
  <c r="U17" i="175"/>
  <c r="Q21" i="175"/>
  <c r="X21" i="175"/>
  <c r="AB17" i="175"/>
  <c r="N21" i="175"/>
  <c r="Y22" i="175"/>
  <c r="K22" i="175"/>
  <c r="J22" i="175"/>
  <c r="P24" i="175"/>
  <c r="W605" i="175"/>
  <c r="P604" i="175"/>
  <c r="W23" i="175"/>
  <c r="I604" i="175"/>
  <c r="I23" i="175"/>
  <c r="J23" i="175"/>
  <c r="K23" i="175"/>
  <c r="N603" i="175"/>
  <c r="K604" i="175"/>
  <c r="J604" i="175"/>
  <c r="R604" i="175"/>
  <c r="Q604" i="175"/>
  <c r="U603" i="175"/>
  <c r="AB604" i="175"/>
  <c r="X605" i="175"/>
  <c r="Y605" i="175"/>
  <c r="U21" i="175"/>
  <c r="AB21" i="175"/>
  <c r="Q22" i="175"/>
  <c r="X22" i="175"/>
  <c r="N22" i="175"/>
  <c r="Q23" i="175"/>
  <c r="X23" i="175"/>
  <c r="Y23" i="175"/>
  <c r="R23" i="175"/>
  <c r="W26" i="175"/>
  <c r="W606" i="175"/>
  <c r="I24" i="175"/>
  <c r="P605" i="175"/>
  <c r="I26" i="175"/>
  <c r="W24" i="175"/>
  <c r="I605" i="175"/>
  <c r="N23" i="175"/>
  <c r="N604" i="175"/>
  <c r="U604" i="175"/>
  <c r="J605" i="175"/>
  <c r="K605" i="175"/>
  <c r="R605" i="175"/>
  <c r="Q605" i="175"/>
  <c r="AB605" i="175"/>
  <c r="Y26" i="175"/>
  <c r="X26" i="175"/>
  <c r="J26" i="175"/>
  <c r="K26" i="175"/>
  <c r="Y606" i="175"/>
  <c r="X606" i="175"/>
  <c r="K24" i="175"/>
  <c r="J24" i="175"/>
  <c r="AB22" i="175"/>
  <c r="U22" i="175"/>
  <c r="AB23" i="175"/>
  <c r="U23" i="175"/>
  <c r="X24" i="175"/>
  <c r="Q24" i="175"/>
  <c r="Y24" i="175"/>
  <c r="R24" i="175"/>
  <c r="W607" i="175"/>
  <c r="W25" i="175"/>
  <c r="I25" i="175"/>
  <c r="P26" i="175"/>
  <c r="I27" i="175"/>
  <c r="I606" i="175"/>
  <c r="P606" i="175"/>
  <c r="P25" i="175"/>
  <c r="Q26" i="175"/>
  <c r="R26" i="175"/>
  <c r="R25" i="175"/>
  <c r="U605" i="175"/>
  <c r="N605" i="175"/>
  <c r="K606" i="175"/>
  <c r="J606" i="175"/>
  <c r="Q606" i="175"/>
  <c r="R606" i="175"/>
  <c r="AB606" i="175"/>
  <c r="AB26" i="175"/>
  <c r="N26" i="175"/>
  <c r="X607" i="175"/>
  <c r="Y607" i="175"/>
  <c r="J27" i="175"/>
  <c r="K27" i="175"/>
  <c r="N24" i="175"/>
  <c r="AB24" i="175"/>
  <c r="U24" i="175"/>
  <c r="K25" i="175"/>
  <c r="J25" i="175"/>
  <c r="Y25" i="175"/>
  <c r="W608" i="175"/>
  <c r="I607" i="175"/>
  <c r="P27" i="175"/>
  <c r="W27" i="175"/>
  <c r="P607" i="175"/>
  <c r="U26" i="175"/>
  <c r="Q27" i="175"/>
  <c r="R27" i="175"/>
  <c r="N606" i="175"/>
  <c r="U606" i="175"/>
  <c r="R607" i="175"/>
  <c r="Q607" i="175"/>
  <c r="J607" i="175"/>
  <c r="K607" i="175"/>
  <c r="Y27" i="175"/>
  <c r="X27" i="175"/>
  <c r="N27" i="175"/>
  <c r="AB607" i="175"/>
  <c r="Q25" i="175"/>
  <c r="X25" i="175"/>
  <c r="N25" i="175"/>
  <c r="Y608" i="175"/>
  <c r="W609" i="175"/>
  <c r="P608" i="175"/>
  <c r="I608" i="175"/>
  <c r="U27" i="175"/>
  <c r="U607" i="175"/>
  <c r="N607" i="175"/>
  <c r="AB27" i="175"/>
  <c r="Y609" i="175"/>
  <c r="X609" i="175"/>
  <c r="AB25" i="175"/>
  <c r="U25" i="175"/>
  <c r="K608" i="175"/>
  <c r="I609" i="175"/>
  <c r="R608" i="175"/>
  <c r="J608" i="175"/>
  <c r="P609" i="175"/>
  <c r="W610" i="175"/>
  <c r="Q609" i="175"/>
  <c r="R609" i="175"/>
  <c r="N608" i="175"/>
  <c r="X608" i="175"/>
  <c r="Q608" i="175"/>
  <c r="AB609" i="175"/>
  <c r="X610" i="175"/>
  <c r="Y610" i="175"/>
  <c r="W611" i="175"/>
  <c r="J609" i="175"/>
  <c r="I610" i="175"/>
  <c r="P610" i="175"/>
  <c r="K609" i="175"/>
  <c r="U609" i="175"/>
  <c r="U608" i="175"/>
  <c r="N609" i="175"/>
  <c r="AB608" i="175"/>
  <c r="Q610" i="175"/>
  <c r="R610" i="175"/>
  <c r="AB610" i="175"/>
  <c r="X611" i="175"/>
  <c r="Y611" i="175"/>
  <c r="W612" i="175"/>
  <c r="J610" i="175"/>
  <c r="I611" i="175"/>
  <c r="P611" i="175"/>
  <c r="K610" i="175"/>
  <c r="U610" i="175"/>
  <c r="Q611" i="175"/>
  <c r="R611" i="175"/>
  <c r="N610" i="175"/>
  <c r="AB611" i="175"/>
  <c r="Y612" i="175"/>
  <c r="X612" i="175"/>
  <c r="W613" i="175"/>
  <c r="P612" i="175"/>
  <c r="J611" i="175"/>
  <c r="I612" i="175"/>
  <c r="K611" i="175"/>
  <c r="N611" i="175"/>
  <c r="U611" i="175"/>
  <c r="Q612" i="175"/>
  <c r="R612" i="175"/>
  <c r="AB612" i="175"/>
  <c r="X613" i="175"/>
  <c r="Y613" i="175"/>
  <c r="W614" i="175"/>
  <c r="P613" i="175"/>
  <c r="J612" i="175"/>
  <c r="I613" i="175"/>
  <c r="K612" i="175"/>
  <c r="U612" i="175"/>
  <c r="N612" i="175"/>
  <c r="R613" i="175"/>
  <c r="Q613" i="175"/>
  <c r="K613" i="175"/>
  <c r="J613" i="175"/>
  <c r="AB613" i="175"/>
  <c r="X614" i="175"/>
  <c r="Y614" i="175"/>
  <c r="W615" i="175"/>
  <c r="I614" i="175"/>
  <c r="P614" i="175"/>
  <c r="N613" i="175"/>
  <c r="U613" i="175"/>
  <c r="J614" i="175"/>
  <c r="K614" i="175"/>
  <c r="R614" i="175"/>
  <c r="Q614" i="175"/>
  <c r="AB614" i="175"/>
  <c r="Y615" i="175"/>
  <c r="X615" i="175"/>
  <c r="W616" i="175"/>
  <c r="P615" i="175"/>
  <c r="I615" i="175"/>
  <c r="U614" i="175"/>
  <c r="K615" i="175"/>
  <c r="J615" i="175"/>
  <c r="Q615" i="175"/>
  <c r="R615" i="175"/>
  <c r="N614" i="175"/>
  <c r="AB615" i="175"/>
  <c r="X616" i="175"/>
  <c r="Y616" i="175"/>
  <c r="W617" i="175"/>
  <c r="I616" i="175"/>
  <c r="P616" i="175"/>
  <c r="N615" i="175"/>
  <c r="Q616" i="175"/>
  <c r="R616" i="175"/>
  <c r="J616" i="175"/>
  <c r="K616" i="175"/>
  <c r="U615" i="175"/>
  <c r="AB616" i="175"/>
  <c r="Y617" i="175"/>
  <c r="X617" i="175"/>
  <c r="W618" i="175"/>
  <c r="P617" i="175"/>
  <c r="I617" i="175"/>
  <c r="N616" i="175"/>
  <c r="K617" i="175"/>
  <c r="J617" i="175"/>
  <c r="Q617" i="175"/>
  <c r="R617" i="175"/>
  <c r="U616" i="175"/>
  <c r="AB617" i="175"/>
  <c r="I618" i="175"/>
  <c r="P618" i="175"/>
  <c r="Y618" i="175"/>
  <c r="W619" i="175"/>
  <c r="U617" i="175"/>
  <c r="N617" i="175"/>
  <c r="X619" i="175"/>
  <c r="Y619" i="175"/>
  <c r="W620" i="175"/>
  <c r="J618" i="175"/>
  <c r="R618" i="175"/>
  <c r="I619" i="175"/>
  <c r="K618" i="175"/>
  <c r="P619" i="175"/>
  <c r="N618" i="175"/>
  <c r="X618" i="175"/>
  <c r="Q618" i="175"/>
  <c r="X620" i="175"/>
  <c r="Y620" i="175"/>
  <c r="AB619" i="175"/>
  <c r="W621" i="175"/>
  <c r="I620" i="175"/>
  <c r="R619" i="175"/>
  <c r="P620" i="175"/>
  <c r="J619" i="175"/>
  <c r="K619" i="175"/>
  <c r="U618" i="175"/>
  <c r="AB618" i="175"/>
  <c r="R620" i="175"/>
  <c r="Q620" i="175"/>
  <c r="N619" i="175"/>
  <c r="Q619" i="175"/>
  <c r="Y621" i="175"/>
  <c r="X621" i="175"/>
  <c r="AB620" i="175"/>
  <c r="I621" i="175"/>
  <c r="W622" i="175"/>
  <c r="P621" i="175"/>
  <c r="J620" i="175"/>
  <c r="K620" i="175"/>
  <c r="U620" i="175"/>
  <c r="U619" i="175"/>
  <c r="Q621" i="175"/>
  <c r="R621" i="175"/>
  <c r="N620" i="175"/>
  <c r="AB621" i="175"/>
  <c r="X622" i="175"/>
  <c r="Y622" i="175"/>
  <c r="W623" i="175"/>
  <c r="K621" i="175"/>
  <c r="J621" i="175"/>
  <c r="P622" i="175"/>
  <c r="I622" i="175"/>
  <c r="U621" i="175"/>
  <c r="N621" i="175"/>
  <c r="Q622" i="175"/>
  <c r="R622" i="175"/>
  <c r="X623" i="175"/>
  <c r="Y623" i="175"/>
  <c r="AB622" i="175"/>
  <c r="W624" i="175"/>
  <c r="K622" i="175"/>
  <c r="P623" i="175"/>
  <c r="I623" i="175"/>
  <c r="J622" i="175"/>
  <c r="U622" i="175"/>
  <c r="K623" i="175"/>
  <c r="J623" i="175"/>
  <c r="N622" i="175"/>
  <c r="Q623" i="175"/>
  <c r="R623" i="175"/>
  <c r="Y624" i="175"/>
  <c r="X624" i="175"/>
  <c r="AB623" i="175"/>
  <c r="W625" i="175"/>
  <c r="I624" i="175"/>
  <c r="P624" i="175"/>
  <c r="N623" i="175"/>
  <c r="U623" i="175"/>
  <c r="Q624" i="175"/>
  <c r="R624" i="175"/>
  <c r="K624" i="175"/>
  <c r="J624" i="175"/>
  <c r="AB624" i="175"/>
  <c r="X625" i="175"/>
  <c r="Y625" i="175"/>
  <c r="W626" i="175"/>
  <c r="P625" i="175"/>
  <c r="I625" i="175"/>
  <c r="N624" i="175"/>
  <c r="U624" i="175"/>
  <c r="J625" i="175"/>
  <c r="K625" i="175"/>
  <c r="Q625" i="175"/>
  <c r="R625" i="175"/>
  <c r="AB625" i="175"/>
  <c r="Y626" i="175"/>
  <c r="X626" i="175"/>
  <c r="W627" i="175"/>
  <c r="P626" i="175"/>
  <c r="I626" i="175"/>
  <c r="U625" i="175"/>
  <c r="N625" i="175"/>
  <c r="K626" i="175"/>
  <c r="J626" i="175"/>
  <c r="Q626" i="175"/>
  <c r="R626" i="175"/>
  <c r="AB626" i="175"/>
  <c r="Y627" i="175"/>
  <c r="X627" i="175"/>
  <c r="W628" i="175"/>
  <c r="P627" i="175"/>
  <c r="I627" i="175"/>
  <c r="N626" i="175"/>
  <c r="K627" i="175"/>
  <c r="J627" i="175"/>
  <c r="Q627" i="175"/>
  <c r="R627" i="175"/>
  <c r="U626" i="175"/>
  <c r="AB627" i="175"/>
  <c r="W629" i="175"/>
  <c r="Y628" i="175"/>
  <c r="P628" i="175"/>
  <c r="I628" i="175"/>
  <c r="N627" i="175"/>
  <c r="U627" i="175"/>
  <c r="W630" i="175"/>
  <c r="K628" i="175"/>
  <c r="Y629" i="175"/>
  <c r="J628" i="175"/>
  <c r="I629" i="175"/>
  <c r="R628" i="175"/>
  <c r="P629" i="175"/>
  <c r="N628" i="175"/>
  <c r="X628" i="175"/>
  <c r="Q628" i="175"/>
  <c r="Y630" i="175"/>
  <c r="X630" i="175"/>
  <c r="R629" i="175"/>
  <c r="J629" i="175"/>
  <c r="K629" i="175"/>
  <c r="I630" i="175"/>
  <c r="W631" i="175"/>
  <c r="P630" i="175"/>
  <c r="AB628" i="175"/>
  <c r="U628" i="175"/>
  <c r="N629" i="175"/>
  <c r="X629" i="175"/>
  <c r="Q629" i="175"/>
  <c r="R630" i="175"/>
  <c r="Q630" i="175"/>
  <c r="AB630" i="175"/>
  <c r="X631" i="175"/>
  <c r="Y631" i="175"/>
  <c r="W632" i="175"/>
  <c r="P631" i="175"/>
  <c r="I631" i="175"/>
  <c r="J630" i="175"/>
  <c r="K630" i="175"/>
  <c r="AB629" i="175"/>
  <c r="U629" i="175"/>
  <c r="N630" i="175"/>
  <c r="R631" i="175"/>
  <c r="Q631" i="175"/>
  <c r="U630" i="175"/>
  <c r="AB631" i="175"/>
  <c r="X632" i="175"/>
  <c r="Y632" i="175"/>
  <c r="W633" i="175"/>
  <c r="I632" i="175"/>
  <c r="K631" i="175"/>
  <c r="P632" i="175"/>
  <c r="J631" i="175"/>
  <c r="U631" i="175"/>
  <c r="Q632" i="175"/>
  <c r="R632" i="175"/>
  <c r="N631" i="175"/>
  <c r="K632" i="175"/>
  <c r="J632" i="175"/>
  <c r="AB632" i="175"/>
  <c r="Y633" i="175"/>
  <c r="X633" i="175"/>
  <c r="W634" i="175"/>
  <c r="P633" i="175"/>
  <c r="I633" i="175"/>
  <c r="N632" i="175"/>
  <c r="U632" i="175"/>
  <c r="J633" i="175"/>
  <c r="K633" i="175"/>
  <c r="R633" i="175"/>
  <c r="Q633" i="175"/>
  <c r="AB633" i="175"/>
  <c r="X634" i="175"/>
  <c r="Y634" i="175"/>
  <c r="W635" i="175"/>
  <c r="I634" i="175"/>
  <c r="P634" i="175"/>
  <c r="N633" i="175"/>
  <c r="U633" i="175"/>
  <c r="Q634" i="175"/>
  <c r="R634" i="175"/>
  <c r="K634" i="175"/>
  <c r="J634" i="175"/>
  <c r="AB634" i="175"/>
  <c r="Y635" i="175"/>
  <c r="X635" i="175"/>
  <c r="W636" i="175"/>
  <c r="P635" i="175"/>
  <c r="I635" i="175"/>
  <c r="U634" i="175"/>
  <c r="N634" i="175"/>
  <c r="Q635" i="175"/>
  <c r="R635" i="175"/>
  <c r="K635" i="175"/>
  <c r="J635" i="175"/>
  <c r="AB635" i="175"/>
  <c r="Y636" i="175"/>
  <c r="X636" i="175"/>
  <c r="P636" i="175"/>
  <c r="I636" i="175"/>
  <c r="W637" i="175"/>
  <c r="N635" i="175"/>
  <c r="J636" i="175"/>
  <c r="K636" i="175"/>
  <c r="Q636" i="175"/>
  <c r="R636" i="175"/>
  <c r="U635" i="175"/>
  <c r="AB636" i="175"/>
  <c r="X637" i="175"/>
  <c r="Y637" i="175"/>
  <c r="W638" i="175"/>
  <c r="P637" i="175"/>
  <c r="I637" i="175"/>
  <c r="U636" i="175"/>
  <c r="N636" i="175"/>
  <c r="Q637" i="175"/>
  <c r="R637" i="175"/>
  <c r="K637" i="175"/>
  <c r="J637" i="175"/>
  <c r="AB637" i="175"/>
  <c r="W639" i="175"/>
  <c r="P638" i="175"/>
  <c r="Y638" i="175"/>
  <c r="I638" i="175"/>
  <c r="N637" i="175"/>
  <c r="U637" i="175"/>
  <c r="Y639" i="175"/>
  <c r="X639" i="175"/>
  <c r="W640" i="175"/>
  <c r="K638" i="175"/>
  <c r="R638" i="175"/>
  <c r="P639" i="175"/>
  <c r="J638" i="175"/>
  <c r="I639" i="175"/>
  <c r="R639" i="175"/>
  <c r="Q639" i="175"/>
  <c r="N638" i="175"/>
  <c r="X638" i="175"/>
  <c r="Q638" i="175"/>
  <c r="AB639" i="175"/>
  <c r="X640" i="175"/>
  <c r="Y640" i="175"/>
  <c r="W641" i="175"/>
  <c r="I640" i="175"/>
  <c r="P640" i="175"/>
  <c r="K639" i="175"/>
  <c r="J639" i="175"/>
  <c r="U638" i="175"/>
  <c r="AB638" i="175"/>
  <c r="U639" i="175"/>
  <c r="N639" i="175"/>
  <c r="Q640" i="175"/>
  <c r="R640" i="175"/>
  <c r="AB640" i="175"/>
  <c r="X641" i="175"/>
  <c r="Y641" i="175"/>
  <c r="W642" i="175"/>
  <c r="I641" i="175"/>
  <c r="J640" i="175"/>
  <c r="K640" i="175"/>
  <c r="P641" i="175"/>
  <c r="U640" i="175"/>
  <c r="R641" i="175"/>
  <c r="Q641" i="175"/>
  <c r="N640" i="175"/>
  <c r="AB641" i="175"/>
  <c r="Y642" i="175"/>
  <c r="X642" i="175"/>
  <c r="W643" i="175"/>
  <c r="P642" i="175"/>
  <c r="I642" i="175"/>
  <c r="J641" i="175"/>
  <c r="K641" i="175"/>
  <c r="U641" i="175"/>
  <c r="Q642" i="175"/>
  <c r="R642" i="175"/>
  <c r="N641" i="175"/>
  <c r="J642" i="175"/>
  <c r="K642" i="175"/>
  <c r="AB642" i="175"/>
  <c r="X643" i="175"/>
  <c r="Y643" i="175"/>
  <c r="W644" i="175"/>
  <c r="P643" i="175"/>
  <c r="I643" i="175"/>
  <c r="U642" i="175"/>
  <c r="N642" i="175"/>
  <c r="K643" i="175"/>
  <c r="J643" i="175"/>
  <c r="Q643" i="175"/>
  <c r="R643" i="175"/>
  <c r="AB643" i="175"/>
  <c r="Y644" i="175"/>
  <c r="X644" i="175"/>
  <c r="W645" i="175"/>
  <c r="I644" i="175"/>
  <c r="P644" i="175"/>
  <c r="N643" i="175"/>
  <c r="U643" i="175"/>
  <c r="Q644" i="175"/>
  <c r="R644" i="175"/>
  <c r="K644" i="175"/>
  <c r="J644" i="175"/>
  <c r="AB644" i="175"/>
  <c r="Y645" i="175"/>
  <c r="X645" i="175"/>
  <c r="W646" i="175"/>
  <c r="P645" i="175"/>
  <c r="I645" i="175"/>
  <c r="N644" i="175"/>
  <c r="U644" i="175"/>
  <c r="J645" i="175"/>
  <c r="K645" i="175"/>
  <c r="Q645" i="175"/>
  <c r="R645" i="175"/>
  <c r="AB645" i="175"/>
  <c r="X646" i="175"/>
  <c r="Y646" i="175"/>
  <c r="W647" i="175"/>
  <c r="P646" i="175"/>
  <c r="I646" i="175"/>
  <c r="U645" i="175"/>
  <c r="N645" i="175"/>
  <c r="K646" i="175"/>
  <c r="J646" i="175"/>
  <c r="Q646" i="175"/>
  <c r="R646" i="175"/>
  <c r="X647" i="175"/>
  <c r="Y647" i="175"/>
  <c r="AB646" i="175"/>
  <c r="W648" i="175"/>
  <c r="I647" i="175"/>
  <c r="P647" i="175"/>
  <c r="N646" i="175"/>
  <c r="U646" i="175"/>
  <c r="R647" i="175"/>
  <c r="Q647" i="175"/>
  <c r="K647" i="175"/>
  <c r="J647" i="175"/>
  <c r="AB647" i="175"/>
  <c r="W649" i="175"/>
  <c r="I648" i="175"/>
  <c r="Y648" i="175"/>
  <c r="P648" i="175"/>
  <c r="U647" i="175"/>
  <c r="N647" i="175"/>
  <c r="X649" i="175"/>
  <c r="Y649" i="175"/>
  <c r="W650" i="175"/>
  <c r="P649" i="175"/>
  <c r="J648" i="175"/>
  <c r="K648" i="175"/>
  <c r="R648" i="175"/>
  <c r="I649" i="175"/>
  <c r="N648" i="175"/>
  <c r="X648" i="175"/>
  <c r="Q648" i="175"/>
  <c r="AB649" i="175"/>
  <c r="X650" i="175"/>
  <c r="Y650" i="175"/>
  <c r="W651" i="175"/>
  <c r="P650" i="175"/>
  <c r="I650" i="175"/>
  <c r="R649" i="175"/>
  <c r="K649" i="175"/>
  <c r="J649" i="175"/>
  <c r="U648" i="175"/>
  <c r="AB648" i="175"/>
  <c r="Q650" i="175"/>
  <c r="R650" i="175"/>
  <c r="N649" i="175"/>
  <c r="Q649" i="175"/>
  <c r="Y651" i="175"/>
  <c r="X651" i="175"/>
  <c r="AB650" i="175"/>
  <c r="W652" i="175"/>
  <c r="P651" i="175"/>
  <c r="J650" i="175"/>
  <c r="K650" i="175"/>
  <c r="I651" i="175"/>
  <c r="U649" i="175"/>
  <c r="U650" i="175"/>
  <c r="Q651" i="175"/>
  <c r="R651" i="175"/>
  <c r="N650" i="175"/>
  <c r="AB651" i="175"/>
  <c r="X652" i="175"/>
  <c r="Y652" i="175"/>
  <c r="W653" i="175"/>
  <c r="P652" i="175"/>
  <c r="J651" i="175"/>
  <c r="K651" i="175"/>
  <c r="I652" i="175"/>
  <c r="R652" i="175"/>
  <c r="Q652" i="175"/>
  <c r="N651" i="175"/>
  <c r="U651" i="175"/>
  <c r="AB652" i="175"/>
  <c r="Y653" i="175"/>
  <c r="X653" i="175"/>
  <c r="W654" i="175"/>
  <c r="J652" i="175"/>
  <c r="I653" i="175"/>
  <c r="K652" i="175"/>
  <c r="P653" i="175"/>
  <c r="U652" i="175"/>
  <c r="J653" i="175"/>
  <c r="K653" i="175"/>
  <c r="N652" i="175"/>
  <c r="Q653" i="175"/>
  <c r="R653" i="175"/>
  <c r="AB653" i="175"/>
  <c r="Y654" i="175"/>
  <c r="X654" i="175"/>
  <c r="W655" i="175"/>
  <c r="I654" i="175"/>
  <c r="P654" i="175"/>
  <c r="U653" i="175"/>
  <c r="K654" i="175"/>
  <c r="J654" i="175"/>
  <c r="Q654" i="175"/>
  <c r="R654" i="175"/>
  <c r="N653" i="175"/>
  <c r="AB654" i="175"/>
  <c r="X655" i="175"/>
  <c r="Y655" i="175"/>
  <c r="W656" i="175"/>
  <c r="I655" i="175"/>
  <c r="P655" i="175"/>
  <c r="N654" i="175"/>
  <c r="U654" i="175"/>
  <c r="Q655" i="175"/>
  <c r="R655" i="175"/>
  <c r="K655" i="175"/>
  <c r="J655" i="175"/>
  <c r="AB655" i="175"/>
  <c r="X656" i="175"/>
  <c r="Y656" i="175"/>
  <c r="W657" i="175"/>
  <c r="I656" i="175"/>
  <c r="P656" i="175"/>
  <c r="N655" i="175"/>
  <c r="J656" i="175"/>
  <c r="K656" i="175"/>
  <c r="R656" i="175"/>
  <c r="Q656" i="175"/>
  <c r="U655" i="175"/>
  <c r="Y657" i="175"/>
  <c r="X657" i="175"/>
  <c r="AB656" i="175"/>
  <c r="W658" i="175"/>
  <c r="I657" i="175"/>
  <c r="P657" i="175"/>
  <c r="U656" i="175"/>
  <c r="Q657" i="175"/>
  <c r="R657" i="175"/>
  <c r="J657" i="175"/>
  <c r="K657" i="175"/>
  <c r="N656" i="175"/>
  <c r="AB657" i="175"/>
  <c r="X658" i="175"/>
  <c r="Y658" i="175"/>
  <c r="W659" i="175"/>
  <c r="U657" i="175"/>
  <c r="N657" i="175"/>
  <c r="AB658" i="175"/>
  <c r="X659" i="175"/>
  <c r="Y659" i="175"/>
  <c r="W660" i="175"/>
  <c r="Y660" i="175"/>
  <c r="X660" i="175"/>
  <c r="AB659" i="175"/>
  <c r="W661" i="175"/>
  <c r="AB660" i="175"/>
  <c r="X661" i="175"/>
  <c r="Y661" i="175"/>
  <c r="W662" i="175"/>
  <c r="AB661" i="175"/>
  <c r="Y662" i="175"/>
  <c r="X662" i="175"/>
  <c r="W663" i="175"/>
  <c r="AB662" i="175"/>
  <c r="Y663" i="175"/>
  <c r="X663" i="175"/>
  <c r="W664" i="175"/>
  <c r="AB663" i="175"/>
  <c r="X664" i="175"/>
  <c r="Y664" i="175"/>
  <c r="W665" i="175"/>
  <c r="AB664" i="175"/>
  <c r="X665" i="175"/>
  <c r="Y665" i="175"/>
  <c r="W666" i="175"/>
  <c r="AB665" i="175"/>
  <c r="Y666" i="175"/>
  <c r="X666" i="175"/>
  <c r="W667" i="175"/>
  <c r="AB666" i="175"/>
  <c r="X667" i="175"/>
  <c r="Y667" i="175"/>
  <c r="W668" i="175"/>
  <c r="AB667" i="175"/>
  <c r="X668" i="175"/>
  <c r="Y668" i="175"/>
  <c r="W669" i="175"/>
  <c r="Y669" i="175"/>
  <c r="X669" i="175"/>
  <c r="AB668" i="175"/>
  <c r="W670" i="175"/>
  <c r="AB669" i="175"/>
  <c r="X670" i="175"/>
  <c r="Y670" i="175"/>
  <c r="W671" i="175"/>
  <c r="AB670" i="175"/>
  <c r="Y671" i="175"/>
  <c r="X671" i="175"/>
  <c r="W672" i="175"/>
  <c r="AB671" i="175"/>
  <c r="Y672" i="175"/>
  <c r="X672" i="175"/>
  <c r="W673" i="175"/>
  <c r="AB672" i="175"/>
  <c r="X673" i="175"/>
  <c r="Y673" i="175"/>
  <c r="W674" i="175"/>
  <c r="AB673" i="175"/>
  <c r="X674" i="175"/>
  <c r="Y674" i="175"/>
  <c r="W675" i="175"/>
  <c r="Y675" i="175"/>
  <c r="X675" i="175"/>
  <c r="AB674" i="175"/>
  <c r="W676" i="175"/>
  <c r="AB675" i="175"/>
  <c r="X676" i="175"/>
  <c r="Y676" i="175"/>
  <c r="W677" i="175"/>
  <c r="AB676" i="175"/>
  <c r="X677" i="175"/>
  <c r="Y677" i="175"/>
  <c r="W678" i="175"/>
  <c r="AB677" i="175"/>
  <c r="Y678" i="175"/>
  <c r="X678" i="175"/>
  <c r="W679" i="175"/>
  <c r="AB678" i="175"/>
  <c r="X679" i="175"/>
  <c r="Y679" i="175"/>
  <c r="W680" i="175"/>
  <c r="AB679" i="175"/>
  <c r="Y680" i="175"/>
  <c r="X680" i="175"/>
  <c r="W681" i="175"/>
  <c r="AB680" i="175"/>
  <c r="Y681" i="175"/>
  <c r="X681" i="175"/>
  <c r="W682" i="175"/>
  <c r="AB681" i="175"/>
  <c r="X682" i="175"/>
  <c r="Y682" i="175"/>
  <c r="W683" i="175"/>
  <c r="AB682" i="175"/>
  <c r="X683" i="175"/>
  <c r="Y683" i="175"/>
  <c r="W684" i="175"/>
  <c r="AB683" i="175"/>
  <c r="Y684" i="175"/>
  <c r="X684" i="175"/>
  <c r="W685" i="175"/>
  <c r="AB684" i="175"/>
  <c r="X685" i="175"/>
  <c r="Y685" i="175"/>
  <c r="W686" i="175"/>
  <c r="X686" i="175"/>
  <c r="Y686" i="175"/>
  <c r="AB685" i="175"/>
  <c r="W687" i="175"/>
  <c r="AB686" i="175"/>
  <c r="Y687" i="175"/>
  <c r="X687" i="175"/>
  <c r="W688" i="175"/>
  <c r="AB687" i="175"/>
  <c r="X688" i="175"/>
  <c r="Y688" i="175"/>
  <c r="W689" i="175"/>
  <c r="AB688" i="175"/>
  <c r="Y689" i="175"/>
  <c r="X689" i="175"/>
  <c r="W690" i="175"/>
  <c r="AB689" i="175"/>
  <c r="Y690" i="175"/>
  <c r="X690" i="175"/>
  <c r="W691" i="175"/>
  <c r="AB690" i="175"/>
  <c r="X691" i="175"/>
  <c r="Y691" i="175"/>
  <c r="W692" i="175"/>
  <c r="AB691" i="175"/>
  <c r="X692" i="175"/>
  <c r="Y692" i="175"/>
  <c r="W693" i="175"/>
  <c r="AB692" i="175"/>
  <c r="Y693" i="175"/>
  <c r="X693" i="175"/>
  <c r="AB693" i="175"/>
  <c r="K18" i="175"/>
  <c r="N18" i="175"/>
  <c r="Q19" i="175"/>
  <c r="R19" i="175"/>
  <c r="R20" i="175"/>
  <c r="U19" i="175"/>
  <c r="K20" i="175"/>
  <c r="J20" i="175"/>
  <c r="X20" i="175"/>
  <c r="N20" i="175"/>
  <c r="Q20" i="175"/>
  <c r="AB20" i="175"/>
  <c r="U20" i="175"/>
  <c r="W694" i="175"/>
  <c r="Y694" i="175"/>
  <c r="X694" i="175"/>
  <c r="W695" i="175"/>
  <c r="X695" i="175"/>
  <c r="Y695" i="175"/>
  <c r="AB694" i="175"/>
  <c r="W696" i="175"/>
  <c r="Y696" i="175"/>
  <c r="X696" i="175"/>
  <c r="AB695" i="175"/>
  <c r="W697" i="175"/>
  <c r="Y697" i="175"/>
  <c r="X697" i="175"/>
  <c r="AB696" i="175"/>
  <c r="W698" i="175"/>
  <c r="X698" i="175"/>
  <c r="Y698" i="175"/>
  <c r="AB697" i="175"/>
  <c r="W699" i="175"/>
  <c r="Y699" i="175"/>
  <c r="X699" i="175"/>
  <c r="AB698" i="175"/>
  <c r="W700" i="175"/>
  <c r="Y700" i="175"/>
  <c r="X700" i="175"/>
  <c r="AB699" i="175"/>
  <c r="W701" i="175"/>
  <c r="X701" i="175"/>
  <c r="Y701" i="175"/>
  <c r="AB700" i="175"/>
  <c r="W702" i="175"/>
  <c r="X702" i="175"/>
  <c r="Y702" i="175"/>
  <c r="AB701" i="175"/>
  <c r="W703" i="175"/>
  <c r="X703" i="175"/>
  <c r="Y703" i="175"/>
  <c r="AB702" i="175"/>
  <c r="W704" i="175"/>
  <c r="X704" i="175"/>
  <c r="Y704" i="175"/>
  <c r="AB703" i="175"/>
  <c r="W705" i="175"/>
  <c r="Y705" i="175"/>
  <c r="X705" i="175"/>
  <c r="AB704" i="175"/>
  <c r="W706" i="175"/>
  <c r="Y706" i="175"/>
  <c r="X706" i="175"/>
  <c r="AB705" i="175"/>
  <c r="W707" i="175"/>
  <c r="Y707" i="175"/>
  <c r="X707" i="175"/>
  <c r="AB706" i="175"/>
  <c r="W708" i="175"/>
  <c r="Y708" i="175"/>
  <c r="X708" i="175"/>
  <c r="AB707" i="175"/>
  <c r="W709" i="175"/>
  <c r="X709" i="175"/>
  <c r="Y709" i="175"/>
  <c r="AB708" i="175"/>
  <c r="W710" i="175"/>
  <c r="Y710" i="175"/>
  <c r="X710" i="175"/>
  <c r="AB709" i="175"/>
  <c r="W711" i="175"/>
  <c r="Y711" i="175"/>
  <c r="X711" i="175"/>
  <c r="AB710" i="175"/>
  <c r="W712" i="175"/>
  <c r="X712" i="175"/>
  <c r="Y712" i="175"/>
  <c r="AB711" i="175"/>
  <c r="W713" i="175"/>
  <c r="X713" i="175"/>
  <c r="Y713" i="175"/>
  <c r="AB712" i="175"/>
  <c r="W714" i="175"/>
  <c r="Y714" i="175"/>
  <c r="X714" i="175"/>
  <c r="AB713" i="175"/>
  <c r="W715" i="175"/>
  <c r="Y715" i="175"/>
  <c r="X715" i="175"/>
  <c r="AB714" i="175"/>
  <c r="W716" i="175"/>
  <c r="Y716" i="175"/>
  <c r="X716" i="175"/>
  <c r="AB715" i="175"/>
  <c r="W717" i="175"/>
  <c r="X717" i="175"/>
  <c r="Y717" i="175"/>
  <c r="AB716" i="175"/>
  <c r="W718" i="175"/>
  <c r="Y718" i="175"/>
  <c r="X718" i="175"/>
  <c r="AB717" i="175"/>
  <c r="W719" i="175"/>
  <c r="X719" i="175"/>
  <c r="Y719" i="175"/>
  <c r="AB718" i="175"/>
  <c r="W720" i="175"/>
  <c r="Y720" i="175"/>
  <c r="X720" i="175"/>
  <c r="AB719" i="175"/>
  <c r="W721" i="175"/>
  <c r="Y721" i="175"/>
  <c r="X721" i="175"/>
  <c r="AB720" i="175"/>
  <c r="W722" i="175"/>
  <c r="X722" i="175"/>
  <c r="Y722" i="175"/>
  <c r="AB721" i="175"/>
  <c r="W723" i="175"/>
  <c r="Y723" i="175"/>
  <c r="X723" i="175"/>
  <c r="AB722" i="175"/>
  <c r="W724" i="175"/>
  <c r="Y724" i="175"/>
  <c r="X724" i="175"/>
  <c r="AB723" i="175"/>
  <c r="W725" i="175"/>
  <c r="X725" i="175"/>
  <c r="Y725" i="175"/>
  <c r="AB724" i="175"/>
  <c r="W726" i="175"/>
  <c r="Y726" i="175"/>
  <c r="X726" i="175"/>
  <c r="AB725" i="175"/>
  <c r="W727" i="175"/>
  <c r="Y727" i="175"/>
  <c r="X727" i="175"/>
  <c r="AB726" i="175"/>
  <c r="W728" i="175"/>
  <c r="Y728" i="175"/>
  <c r="X728" i="175"/>
  <c r="AB727" i="175"/>
  <c r="W729" i="175"/>
  <c r="X729" i="175"/>
  <c r="Y729" i="175"/>
  <c r="AB728" i="175"/>
  <c r="W730" i="175"/>
  <c r="X730" i="175"/>
  <c r="Y730" i="175"/>
  <c r="AB729" i="175"/>
  <c r="W731" i="175"/>
  <c r="X731" i="175"/>
  <c r="Y731" i="175"/>
  <c r="AB730" i="175"/>
  <c r="W732" i="175"/>
  <c r="X732" i="175"/>
  <c r="Y732" i="175"/>
  <c r="AB731" i="175"/>
  <c r="W733" i="175"/>
  <c r="Y733" i="175"/>
  <c r="X733" i="175"/>
  <c r="AB732" i="175"/>
  <c r="W734" i="175"/>
  <c r="Y734" i="175"/>
  <c r="X734" i="175"/>
  <c r="AB733" i="175"/>
  <c r="W735" i="175"/>
  <c r="Y735" i="175"/>
  <c r="X735" i="175"/>
  <c r="AB734" i="175"/>
  <c r="W736" i="175"/>
  <c r="X736" i="175"/>
  <c r="Y736" i="175"/>
  <c r="AB735" i="175"/>
  <c r="W737" i="175"/>
  <c r="Y737" i="175"/>
  <c r="X737" i="175"/>
  <c r="AB736" i="175"/>
  <c r="W738" i="175"/>
  <c r="X738" i="175"/>
  <c r="Y738" i="175"/>
  <c r="AB737" i="175"/>
  <c r="W739" i="175"/>
  <c r="Y739" i="175"/>
  <c r="X739" i="175"/>
  <c r="AB738" i="175"/>
  <c r="W740" i="175"/>
  <c r="Y740" i="175"/>
  <c r="X740" i="175"/>
  <c r="AB739" i="175"/>
  <c r="W741" i="175"/>
  <c r="X741" i="175"/>
  <c r="Y741" i="175"/>
  <c r="AB740" i="175"/>
  <c r="W742" i="175"/>
  <c r="Y742" i="175"/>
  <c r="X742" i="175"/>
  <c r="AB741" i="175"/>
  <c r="W743" i="175"/>
  <c r="Y743" i="175"/>
  <c r="X743" i="175"/>
  <c r="AB742" i="175"/>
  <c r="W744" i="175"/>
  <c r="X744" i="175"/>
  <c r="Y744" i="175"/>
  <c r="AB743" i="175"/>
  <c r="W745" i="175"/>
  <c r="X745" i="175"/>
  <c r="Y745" i="175"/>
  <c r="AB744" i="175"/>
  <c r="W746" i="175"/>
  <c r="Y746" i="175"/>
  <c r="X746" i="175"/>
  <c r="AB745" i="175"/>
  <c r="W747" i="175"/>
  <c r="X747" i="175"/>
  <c r="Y747" i="175"/>
  <c r="AB746" i="175"/>
  <c r="W748" i="175"/>
  <c r="X748" i="175"/>
  <c r="Y748" i="175"/>
  <c r="AB747" i="175"/>
  <c r="W749" i="175"/>
  <c r="Y749" i="175"/>
  <c r="X749" i="175"/>
  <c r="AB748" i="175"/>
  <c r="W750" i="175"/>
  <c r="Y750" i="175"/>
  <c r="X750" i="175"/>
  <c r="AB749" i="175"/>
  <c r="W751" i="175"/>
  <c r="Y751" i="175"/>
  <c r="X751" i="175"/>
  <c r="AB750" i="175"/>
  <c r="W752" i="175"/>
  <c r="Y752" i="175"/>
  <c r="X752" i="175"/>
  <c r="AB751" i="175"/>
  <c r="AB752" i="175"/>
  <c r="H46" i="267"/>
  <c r="BH18" i="100"/>
  <c r="H45" i="267"/>
  <c r="W18" i="179"/>
  <c r="H47" i="267"/>
  <c r="H38" i="267"/>
  <c r="H32" i="267"/>
  <c r="BG18" i="100"/>
  <c r="H43" i="267"/>
  <c r="H37" i="267"/>
  <c r="H31" i="267"/>
  <c r="GF127" i="100"/>
  <c r="H40" i="267"/>
  <c r="H33" i="267"/>
  <c r="H41" i="267"/>
  <c r="H49" i="267"/>
  <c r="H39" i="267"/>
  <c r="H35" i="267"/>
  <c r="H48" i="267"/>
  <c r="H36" i="267"/>
  <c r="H44" i="267"/>
  <c r="H42" i="267"/>
  <c r="BE18" i="100"/>
  <c r="H50" i="267"/>
  <c r="BF18" i="100"/>
  <c r="H34" i="267"/>
  <c r="H51" i="267"/>
  <c r="W19" i="179"/>
  <c r="GC128" i="100"/>
  <c r="FZ38" i="100"/>
  <c r="FZ130" i="100"/>
  <c r="FZ15" i="100"/>
  <c r="FZ129" i="100"/>
  <c r="X19" i="179" l="1"/>
  <c r="X18" i="179"/>
  <c r="CG17" i="79"/>
  <c r="G15" i="100"/>
  <c r="O21" i="179"/>
  <c r="O22" i="179" s="1"/>
  <c r="G13" i="100"/>
  <c r="E12" i="100"/>
  <c r="CG15" i="79"/>
  <c r="CL14" i="79"/>
  <c r="EV55" i="100"/>
  <c r="F12" i="100"/>
  <c r="EV47" i="100"/>
  <c r="EV39" i="100"/>
  <c r="EV31" i="100"/>
  <c r="EV23" i="100"/>
  <c r="EV15" i="100"/>
  <c r="EV7" i="100"/>
  <c r="AU6" i="326"/>
  <c r="AQ6" i="326"/>
  <c r="E15" i="100"/>
  <c r="CG13" i="79"/>
  <c r="CH12" i="79"/>
  <c r="EV17" i="100"/>
  <c r="EV9" i="100"/>
  <c r="EV57" i="100"/>
  <c r="F14" i="100"/>
  <c r="EV49" i="100"/>
  <c r="EV41" i="100"/>
  <c r="EV33" i="100"/>
  <c r="EV25" i="100"/>
  <c r="F82" i="79"/>
  <c r="F101" i="79"/>
  <c r="G82" i="79"/>
  <c r="G101" i="79"/>
  <c r="AT6" i="326"/>
  <c r="D82" i="79"/>
  <c r="D101" i="79"/>
  <c r="CL17" i="79"/>
  <c r="E82" i="79"/>
  <c r="E101" i="79"/>
  <c r="CY41" i="79"/>
  <c r="EP27" i="100"/>
  <c r="G98" i="100"/>
  <c r="BE98" i="100"/>
  <c r="K65" i="100"/>
  <c r="L75" i="100"/>
  <c r="N50" i="100"/>
  <c r="BF50" i="100"/>
  <c r="AP25" i="79"/>
  <c r="AN23" i="79"/>
  <c r="N20" i="100"/>
  <c r="CK24" i="100"/>
  <c r="CG11" i="79"/>
  <c r="EP22" i="100"/>
  <c r="E13" i="212"/>
  <c r="BG90" i="100"/>
  <c r="CK89" i="100"/>
  <c r="I69" i="100"/>
  <c r="I68" i="100"/>
  <c r="BQ36" i="79"/>
  <c r="BQ30" i="79"/>
  <c r="BO31" i="79"/>
  <c r="BO29" i="79"/>
  <c r="N39" i="100"/>
  <c r="BO21" i="79"/>
  <c r="CK32" i="100"/>
  <c r="BO13" i="79"/>
  <c r="BN12" i="79"/>
  <c r="BP10" i="79"/>
  <c r="BH25" i="100"/>
  <c r="EP21" i="100"/>
  <c r="CK107" i="100"/>
  <c r="BN85" i="79"/>
  <c r="BQ85" i="79"/>
  <c r="AO81" i="79"/>
  <c r="K92" i="100"/>
  <c r="CM93" i="100"/>
  <c r="BG92" i="100"/>
  <c r="BP72" i="79"/>
  <c r="L101" i="100"/>
  <c r="AO64" i="79"/>
  <c r="BO75" i="79"/>
  <c r="BN59" i="79"/>
  <c r="BP58" i="79"/>
  <c r="BO68" i="79"/>
  <c r="CM74" i="100"/>
  <c r="BO65" i="79"/>
  <c r="BP52" i="79"/>
  <c r="BO63" i="79"/>
  <c r="BP49" i="79"/>
  <c r="BQ37" i="79"/>
  <c r="AP36" i="79"/>
  <c r="H53" i="100"/>
  <c r="BO33" i="79"/>
  <c r="AO29" i="79"/>
  <c r="L45" i="100"/>
  <c r="BQ27" i="79"/>
  <c r="BH44" i="100"/>
  <c r="K35" i="100"/>
  <c r="CK34" i="100"/>
  <c r="BQ10" i="79"/>
  <c r="BP5" i="79"/>
  <c r="CY51" i="79"/>
  <c r="EU3" i="100"/>
  <c r="EU19" i="100"/>
  <c r="EU51" i="100"/>
  <c r="EP20" i="100"/>
  <c r="BP90" i="79"/>
  <c r="BP86" i="79"/>
  <c r="BN84" i="79"/>
  <c r="BG100" i="100"/>
  <c r="BN80" i="79"/>
  <c r="BN78" i="79"/>
  <c r="BH96" i="100"/>
  <c r="M87" i="100"/>
  <c r="M86" i="100"/>
  <c r="BQ72" i="79"/>
  <c r="AN87" i="79"/>
  <c r="G82" i="100"/>
  <c r="M80" i="100"/>
  <c r="BO79" i="79"/>
  <c r="BG83" i="100"/>
  <c r="BN61" i="79"/>
  <c r="BN60" i="79"/>
  <c r="N69" i="100"/>
  <c r="BO67" i="79"/>
  <c r="K64" i="100"/>
  <c r="BQ49" i="79"/>
  <c r="BH67" i="100"/>
  <c r="K61" i="100"/>
  <c r="BP43" i="79"/>
  <c r="CK60" i="100"/>
  <c r="BE60" i="100"/>
  <c r="BO47" i="79"/>
  <c r="BP38" i="79"/>
  <c r="BH54" i="100"/>
  <c r="BQ34" i="79"/>
  <c r="I47" i="100"/>
  <c r="BQ31" i="79"/>
  <c r="BG48" i="100"/>
  <c r="BP27" i="79"/>
  <c r="BN21" i="79"/>
  <c r="BQ18" i="79"/>
  <c r="AN19" i="79"/>
  <c r="BO10" i="79"/>
  <c r="BE26" i="100"/>
  <c r="CL11" i="79"/>
  <c r="EU4" i="100"/>
  <c r="EU20" i="100"/>
  <c r="EU52" i="100"/>
  <c r="GE128" i="100"/>
  <c r="GE78" i="100"/>
  <c r="E75" i="212"/>
  <c r="E35" i="212"/>
  <c r="E19" i="212"/>
  <c r="BG108" i="100"/>
  <c r="I100" i="100"/>
  <c r="M95" i="100"/>
  <c r="AM80" i="79"/>
  <c r="BQ77" i="79"/>
  <c r="M88" i="100"/>
  <c r="AO73" i="79"/>
  <c r="BQ73" i="79"/>
  <c r="AO72" i="79"/>
  <c r="AS71" i="79" s="1"/>
  <c r="BO87" i="79"/>
  <c r="BN71" i="79"/>
  <c r="CM89" i="100"/>
  <c r="BN69" i="79"/>
  <c r="AO68" i="79"/>
  <c r="K81" i="100"/>
  <c r="BH86" i="100"/>
  <c r="BP66" i="79"/>
  <c r="BH85" i="100"/>
  <c r="BN65" i="79"/>
  <c r="BP64" i="79"/>
  <c r="BP63" i="79"/>
  <c r="BF95" i="100"/>
  <c r="BE79" i="100"/>
  <c r="BO73" i="79"/>
  <c r="BO72" i="79"/>
  <c r="BN56" i="79"/>
  <c r="BH74" i="100"/>
  <c r="BF86" i="100"/>
  <c r="AP54" i="79"/>
  <c r="BG72" i="100"/>
  <c r="BN52" i="79"/>
  <c r="BH71" i="100"/>
  <c r="BP51" i="79"/>
  <c r="BE69" i="100"/>
  <c r="BH69" i="100"/>
  <c r="N62" i="100"/>
  <c r="AM47" i="79"/>
  <c r="BP45" i="79"/>
  <c r="J55" i="100"/>
  <c r="BN41" i="79"/>
  <c r="BO48" i="79"/>
  <c r="BP40" i="79"/>
  <c r="BQ40" i="79"/>
  <c r="J52" i="100"/>
  <c r="BG57" i="100"/>
  <c r="AN42" i="79"/>
  <c r="AP35" i="79"/>
  <c r="BF59" i="100"/>
  <c r="BP34" i="79"/>
  <c r="BH52" i="100"/>
  <c r="BN32" i="79"/>
  <c r="BO32" i="79"/>
  <c r="BG45" i="100"/>
  <c r="BF47" i="100"/>
  <c r="I37" i="100"/>
  <c r="BQ23" i="79"/>
  <c r="K36" i="100"/>
  <c r="AM21" i="79"/>
  <c r="AQ17" i="79" s="1"/>
  <c r="CK39" i="100"/>
  <c r="BN19" i="79"/>
  <c r="L33" i="100"/>
  <c r="BO18" i="79"/>
  <c r="BP12" i="79"/>
  <c r="BP11" i="79"/>
  <c r="J22" i="100"/>
  <c r="AM8" i="79"/>
  <c r="K21" i="100"/>
  <c r="BH26" i="100"/>
  <c r="M19" i="100"/>
  <c r="AV14" i="179"/>
  <c r="EU6" i="100"/>
  <c r="EU22" i="100"/>
  <c r="EU54" i="100"/>
  <c r="GE83" i="100"/>
  <c r="BN90" i="79"/>
  <c r="BN89" i="79"/>
  <c r="AO88" i="79"/>
  <c r="BP85" i="79"/>
  <c r="AO84" i="79"/>
  <c r="AS82" i="79" s="1"/>
  <c r="BP83" i="79"/>
  <c r="BQ82" i="79"/>
  <c r="I95" i="100"/>
  <c r="K94" i="100"/>
  <c r="BQ80" i="79"/>
  <c r="BP78" i="79"/>
  <c r="N91" i="100"/>
  <c r="BG93" i="100"/>
  <c r="BN73" i="79"/>
  <c r="BN72" i="79"/>
  <c r="I84" i="100"/>
  <c r="BP68" i="79"/>
  <c r="BQ68" i="79"/>
  <c r="BE86" i="100"/>
  <c r="AO66" i="79"/>
  <c r="BE83" i="100"/>
  <c r="BE80" i="100"/>
  <c r="I74" i="100"/>
  <c r="BF92" i="100"/>
  <c r="BE77" i="100"/>
  <c r="BF89" i="100"/>
  <c r="BN57" i="79"/>
  <c r="BE75" i="100"/>
  <c r="BQ55" i="79"/>
  <c r="BQ54" i="79"/>
  <c r="BP53" i="79"/>
  <c r="BQ52" i="79"/>
  <c r="BG70" i="100"/>
  <c r="BN50" i="79"/>
  <c r="BH68" i="100"/>
  <c r="BN47" i="79"/>
  <c r="BF75" i="100"/>
  <c r="BQ46" i="79"/>
  <c r="CN60" i="100"/>
  <c r="K55" i="100"/>
  <c r="BF67" i="100"/>
  <c r="BH59" i="100"/>
  <c r="CN57" i="100"/>
  <c r="BO44" i="79"/>
  <c r="BE56" i="100"/>
  <c r="L56" i="100"/>
  <c r="CN54" i="100"/>
  <c r="BE54" i="100"/>
  <c r="BN34" i="79"/>
  <c r="N47" i="100"/>
  <c r="BF56" i="100"/>
  <c r="BH51" i="100"/>
  <c r="BE51" i="100"/>
  <c r="BE50" i="100"/>
  <c r="BF53" i="100"/>
  <c r="BN29" i="79"/>
  <c r="BG47" i="100"/>
  <c r="BE46" i="100"/>
  <c r="BP26" i="79"/>
  <c r="BO28" i="79"/>
  <c r="AN26" i="79"/>
  <c r="BH42" i="100"/>
  <c r="AM22" i="79"/>
  <c r="CK40" i="100"/>
  <c r="G34" i="100"/>
  <c r="BG38" i="100"/>
  <c r="BF38" i="100"/>
  <c r="BH35" i="100"/>
  <c r="BE34" i="100"/>
  <c r="BQ15" i="79"/>
  <c r="BP14" i="79"/>
  <c r="L29" i="100"/>
  <c r="BG31" i="100"/>
  <c r="BN10" i="79"/>
  <c r="BP9" i="79"/>
  <c r="K22" i="100"/>
  <c r="BH27" i="100"/>
  <c r="AM7" i="79"/>
  <c r="BQ7" i="79"/>
  <c r="BP6" i="79"/>
  <c r="J19" i="100"/>
  <c r="CG16" i="79"/>
  <c r="AV12" i="179"/>
  <c r="EU7" i="100"/>
  <c r="EU23" i="100"/>
  <c r="EU55" i="100"/>
  <c r="CM109" i="100"/>
  <c r="K103" i="100"/>
  <c r="M102" i="100"/>
  <c r="BN87" i="79"/>
  <c r="M98" i="100"/>
  <c r="BH101" i="100"/>
  <c r="CM100" i="100"/>
  <c r="G94" i="100"/>
  <c r="BG97" i="100"/>
  <c r="I91" i="100"/>
  <c r="BP74" i="79"/>
  <c r="BE92" i="100"/>
  <c r="AM72" i="79"/>
  <c r="AN86" i="79"/>
  <c r="M82" i="100"/>
  <c r="L97" i="100"/>
  <c r="AM67" i="79"/>
  <c r="BQ67" i="79"/>
  <c r="BE85" i="100"/>
  <c r="AN81" i="79"/>
  <c r="BP65" i="79"/>
  <c r="AM64" i="79"/>
  <c r="BF97" i="100"/>
  <c r="L90" i="100"/>
  <c r="BN62" i="79"/>
  <c r="CN74" i="100"/>
  <c r="AM55" i="79"/>
  <c r="CL85" i="100"/>
  <c r="CM69" i="100"/>
  <c r="BQ50" i="79"/>
  <c r="CL78" i="100"/>
  <c r="BO59" i="79"/>
  <c r="I62" i="100"/>
  <c r="I61" i="100"/>
  <c r="BG65" i="100"/>
  <c r="BN45" i="79"/>
  <c r="BP44" i="79"/>
  <c r="BO52" i="79"/>
  <c r="BQ43" i="79"/>
  <c r="BP42" i="79"/>
  <c r="BH60" i="100"/>
  <c r="AM39" i="79"/>
  <c r="G52" i="100"/>
  <c r="I52" i="100"/>
  <c r="CL63" i="100"/>
  <c r="BF63" i="100"/>
  <c r="BO42" i="79"/>
  <c r="J49" i="100"/>
  <c r="BN35" i="79"/>
  <c r="BO40" i="79"/>
  <c r="BE53" i="100"/>
  <c r="BF57" i="100"/>
  <c r="BQ33" i="79"/>
  <c r="AM29" i="79"/>
  <c r="BN27" i="79"/>
  <c r="BG43" i="100"/>
  <c r="BO26" i="79"/>
  <c r="BN22" i="79"/>
  <c r="M34" i="100"/>
  <c r="L34" i="100"/>
  <c r="M31" i="100"/>
  <c r="H31" i="100"/>
  <c r="AM15" i="79"/>
  <c r="BH34" i="100"/>
  <c r="J28" i="100"/>
  <c r="BF34" i="100"/>
  <c r="BE32" i="100"/>
  <c r="BO14" i="79"/>
  <c r="BE29" i="100"/>
  <c r="BN8" i="79"/>
  <c r="AO7" i="79"/>
  <c r="BE25" i="100"/>
  <c r="CN24" i="100"/>
  <c r="DG14" i="79"/>
  <c r="EU8" i="100"/>
  <c r="EU24" i="100"/>
  <c r="EU56" i="100"/>
  <c r="GD14" i="100"/>
  <c r="FY17" i="100"/>
  <c r="I104" i="100"/>
  <c r="BE109" i="100"/>
  <c r="AM89" i="79"/>
  <c r="BG107" i="100"/>
  <c r="BE106" i="100"/>
  <c r="BH105" i="100"/>
  <c r="BG103" i="100"/>
  <c r="BQ81" i="79"/>
  <c r="BQ79" i="79"/>
  <c r="M92" i="100"/>
  <c r="CM96" i="100"/>
  <c r="AM74" i="79"/>
  <c r="AM73" i="79"/>
  <c r="K86" i="100"/>
  <c r="BH90" i="100"/>
  <c r="L100" i="100"/>
  <c r="L98" i="100"/>
  <c r="BG87" i="100"/>
  <c r="BF102" i="100"/>
  <c r="BN67" i="79"/>
  <c r="K80" i="100"/>
  <c r="L95" i="100"/>
  <c r="BE84" i="100"/>
  <c r="BG84" i="100"/>
  <c r="BN64" i="79"/>
  <c r="BO77" i="79"/>
  <c r="BO76" i="79"/>
  <c r="BN55" i="79"/>
  <c r="H80" i="100"/>
  <c r="BE71" i="100"/>
  <c r="I64" i="100"/>
  <c r="L73" i="100"/>
  <c r="CM67" i="100"/>
  <c r="BO56" i="79"/>
  <c r="AO46" i="79"/>
  <c r="BE64" i="100"/>
  <c r="BQ44" i="79"/>
  <c r="BH62" i="100"/>
  <c r="BG61" i="100"/>
  <c r="L63" i="100"/>
  <c r="BQ41" i="79"/>
  <c r="L62" i="100"/>
  <c r="BN40" i="79"/>
  <c r="K53" i="100"/>
  <c r="CK57" i="100"/>
  <c r="CM57" i="100"/>
  <c r="H58" i="100"/>
  <c r="BN37" i="79"/>
  <c r="CL61" i="100"/>
  <c r="L55" i="100"/>
  <c r="AM35" i="79"/>
  <c r="AQ32" i="79" s="1"/>
  <c r="J48" i="100"/>
  <c r="AN39" i="79"/>
  <c r="AR29" i="79" s="1"/>
  <c r="BO38" i="79"/>
  <c r="BO37" i="79"/>
  <c r="BO34" i="79"/>
  <c r="BE48" i="100"/>
  <c r="BG44" i="100"/>
  <c r="BP24" i="79"/>
  <c r="BF45" i="100"/>
  <c r="M36" i="100"/>
  <c r="L38" i="100"/>
  <c r="AO20" i="79"/>
  <c r="BO20" i="79"/>
  <c r="AO17" i="79"/>
  <c r="BQ17" i="79"/>
  <c r="BN15" i="79"/>
  <c r="CN33" i="100"/>
  <c r="AN15" i="79"/>
  <c r="BN13" i="79"/>
  <c r="AN14" i="79"/>
  <c r="BN9" i="79"/>
  <c r="BE27" i="100"/>
  <c r="BF27" i="100"/>
  <c r="M21" i="100"/>
  <c r="BN5" i="79"/>
  <c r="DG13" i="79"/>
  <c r="EV26" i="100"/>
  <c r="AV5" i="179"/>
  <c r="AU8" i="179"/>
  <c r="EU9" i="100"/>
  <c r="EU25" i="100"/>
  <c r="EU57" i="100"/>
  <c r="GE81" i="100"/>
  <c r="BQ90" i="79"/>
  <c r="BE108" i="100"/>
  <c r="BP88" i="79"/>
  <c r="BQ86" i="79"/>
  <c r="BG104" i="100"/>
  <c r="BP84" i="79"/>
  <c r="BH100" i="100"/>
  <c r="BP80" i="79"/>
  <c r="BH98" i="100"/>
  <c r="CN97" i="100"/>
  <c r="AO78" i="79"/>
  <c r="BP77" i="79"/>
  <c r="CN93" i="100"/>
  <c r="BN74" i="79"/>
  <c r="J87" i="100"/>
  <c r="K87" i="100"/>
  <c r="CN91" i="100"/>
  <c r="BQ71" i="79"/>
  <c r="BO86" i="79"/>
  <c r="BQ69" i="79"/>
  <c r="BO84" i="79"/>
  <c r="I82" i="100"/>
  <c r="AN83" i="79"/>
  <c r="BP67" i="79"/>
  <c r="BF101" i="100"/>
  <c r="AM66" i="79"/>
  <c r="BF100" i="100"/>
  <c r="L94" i="100"/>
  <c r="K78" i="100"/>
  <c r="BF96" i="100"/>
  <c r="AP62" i="79"/>
  <c r="K76" i="100"/>
  <c r="CN78" i="100"/>
  <c r="N72" i="100"/>
  <c r="BE74" i="100"/>
  <c r="BG73" i="100"/>
  <c r="I67" i="100"/>
  <c r="AN62" i="79"/>
  <c r="BP50" i="79"/>
  <c r="L74" i="100"/>
  <c r="K63" i="100"/>
  <c r="BF78" i="100"/>
  <c r="AO48" i="79"/>
  <c r="M61" i="100"/>
  <c r="CL75" i="100"/>
  <c r="BP46" i="79"/>
  <c r="AP44" i="79"/>
  <c r="BF71" i="100"/>
  <c r="AP43" i="79"/>
  <c r="CK61" i="100"/>
  <c r="BO49" i="79"/>
  <c r="N55" i="100"/>
  <c r="AM40" i="79"/>
  <c r="BE58" i="100"/>
  <c r="AN46" i="79"/>
  <c r="AN45" i="79"/>
  <c r="BE57" i="100"/>
  <c r="H56" i="100"/>
  <c r="BF60" i="100"/>
  <c r="K49" i="100"/>
  <c r="BO39" i="79"/>
  <c r="BO35" i="79"/>
  <c r="BN30" i="79"/>
  <c r="K43" i="100"/>
  <c r="M39" i="100"/>
  <c r="J38" i="100"/>
  <c r="CN42" i="100"/>
  <c r="L40" i="100"/>
  <c r="J36" i="100"/>
  <c r="BG41" i="100"/>
  <c r="J35" i="100"/>
  <c r="BO24" i="79"/>
  <c r="BH40" i="100"/>
  <c r="BG39" i="100"/>
  <c r="BP19" i="79"/>
  <c r="BQ19" i="79"/>
  <c r="H34" i="100"/>
  <c r="BF39" i="100"/>
  <c r="BN17" i="79"/>
  <c r="BP17" i="79"/>
  <c r="BF36" i="100"/>
  <c r="K29" i="100"/>
  <c r="H30" i="100"/>
  <c r="BO15" i="79"/>
  <c r="K27" i="100"/>
  <c r="BF33" i="100"/>
  <c r="BF31" i="100"/>
  <c r="BF30" i="100"/>
  <c r="BO9" i="79"/>
  <c r="BG27" i="100"/>
  <c r="BO8" i="79"/>
  <c r="BG26" i="100"/>
  <c r="L21" i="100"/>
  <c r="BO6" i="79"/>
  <c r="BN6" i="79"/>
  <c r="AM5" i="79"/>
  <c r="EV34" i="100"/>
  <c r="AV6" i="179"/>
  <c r="AU7" i="179"/>
  <c r="EU58" i="100"/>
  <c r="GE37" i="100"/>
  <c r="BQ48" i="79"/>
  <c r="BH109" i="100"/>
  <c r="BQ89" i="79"/>
  <c r="BQ88" i="79"/>
  <c r="AP84" i="79"/>
  <c r="AT83" i="79" s="1"/>
  <c r="N95" i="100"/>
  <c r="AO80" i="79"/>
  <c r="M93" i="100"/>
  <c r="BQ78" i="79"/>
  <c r="AO77" i="79"/>
  <c r="K90" i="100"/>
  <c r="BH94" i="100"/>
  <c r="AM75" i="79"/>
  <c r="BE93" i="100"/>
  <c r="CM92" i="100"/>
  <c r="L102" i="100"/>
  <c r="H101" i="100"/>
  <c r="BF105" i="100"/>
  <c r="BF103" i="100"/>
  <c r="M81" i="100"/>
  <c r="L96" i="100"/>
  <c r="BN66" i="79"/>
  <c r="AN80" i="79"/>
  <c r="AR76" i="79" s="1"/>
  <c r="AP64" i="79"/>
  <c r="BH81" i="100"/>
  <c r="BP60" i="79"/>
  <c r="BH77" i="100"/>
  <c r="K69" i="100"/>
  <c r="AO54" i="79"/>
  <c r="CM72" i="100"/>
  <c r="BO62" i="79"/>
  <c r="CN69" i="100"/>
  <c r="AO50" i="79"/>
  <c r="BF79" i="100"/>
  <c r="AN59" i="79"/>
  <c r="AR54" i="79" s="1"/>
  <c r="BP48" i="79"/>
  <c r="BP47" i="79"/>
  <c r="M60" i="100"/>
  <c r="N58" i="100"/>
  <c r="CM62" i="100"/>
  <c r="G56" i="100"/>
  <c r="AN49" i="79"/>
  <c r="AP41" i="79"/>
  <c r="J54" i="100"/>
  <c r="BE59" i="100"/>
  <c r="BN39" i="79"/>
  <c r="BO46" i="79"/>
  <c r="BF64" i="100"/>
  <c r="BN38" i="79"/>
  <c r="CM55" i="100"/>
  <c r="BG55" i="100"/>
  <c r="BO41" i="79"/>
  <c r="CM54" i="100"/>
  <c r="L53" i="100"/>
  <c r="BF54" i="100"/>
  <c r="AO25" i="79"/>
  <c r="BE42" i="100"/>
  <c r="BP22" i="79"/>
  <c r="BF43" i="100"/>
  <c r="BQ21" i="79"/>
  <c r="CL42" i="100"/>
  <c r="H36" i="100"/>
  <c r="AP19" i="79"/>
  <c r="AT18" i="79" s="1"/>
  <c r="AN20" i="79"/>
  <c r="AN17" i="79"/>
  <c r="BG34" i="100"/>
  <c r="N28" i="100"/>
  <c r="AM13" i="79"/>
  <c r="L28" i="100"/>
  <c r="BO12" i="79"/>
  <c r="BP8" i="79"/>
  <c r="BP7" i="79"/>
  <c r="BF26" i="100"/>
  <c r="AN6" i="79"/>
  <c r="BE24" i="100"/>
  <c r="H19" i="100"/>
  <c r="CL13" i="79"/>
  <c r="DG16" i="79"/>
  <c r="EV42" i="100"/>
  <c r="AV9" i="179"/>
  <c r="AU6" i="179"/>
  <c r="EU11" i="100"/>
  <c r="EU27" i="100"/>
  <c r="EU43" i="100"/>
  <c r="E24" i="212"/>
  <c r="E8" i="212"/>
  <c r="AQ87" i="79"/>
  <c r="N104" i="100"/>
  <c r="N103" i="100"/>
  <c r="AP88" i="79"/>
  <c r="BQ84" i="79"/>
  <c r="CK101" i="100"/>
  <c r="AP81" i="79"/>
  <c r="AT79" i="79" s="1"/>
  <c r="M94" i="100"/>
  <c r="BG98" i="100"/>
  <c r="BH97" i="100"/>
  <c r="BG96" i="100"/>
  <c r="AM76" i="79"/>
  <c r="AQ71" i="79" s="1"/>
  <c r="N89" i="100"/>
  <c r="K89" i="100"/>
  <c r="K88" i="100"/>
  <c r="AN88" i="79"/>
  <c r="BE89" i="100"/>
  <c r="BE87" i="100"/>
  <c r="BG86" i="100"/>
  <c r="AN82" i="79"/>
  <c r="CM85" i="100"/>
  <c r="BO80" i="79"/>
  <c r="N78" i="100"/>
  <c r="N76" i="100"/>
  <c r="BH80" i="100"/>
  <c r="BG79" i="100"/>
  <c r="AP58" i="79"/>
  <c r="AT57" i="79" s="1"/>
  <c r="BP55" i="79"/>
  <c r="BP54" i="79"/>
  <c r="H78" i="100"/>
  <c r="CM70" i="100"/>
  <c r="L76" i="100"/>
  <c r="J64" i="100"/>
  <c r="BG69" i="100"/>
  <c r="BO60" i="79"/>
  <c r="BE68" i="100"/>
  <c r="BG67" i="100"/>
  <c r="BG66" i="100"/>
  <c r="BH63" i="100"/>
  <c r="I57" i="100"/>
  <c r="BF70" i="100"/>
  <c r="BO50" i="79"/>
  <c r="BF68" i="100"/>
  <c r="M55" i="100"/>
  <c r="CL65" i="100"/>
  <c r="L60" i="100"/>
  <c r="BO45" i="79"/>
  <c r="AM38" i="79"/>
  <c r="AQ36" i="79" s="1"/>
  <c r="I50" i="100"/>
  <c r="M50" i="100"/>
  <c r="AN41" i="79"/>
  <c r="I49" i="100"/>
  <c r="BF58" i="100"/>
  <c r="BE52" i="100"/>
  <c r="BG51" i="100"/>
  <c r="BP25" i="79"/>
  <c r="BQ24" i="79"/>
  <c r="AM23" i="79"/>
  <c r="AO22" i="79"/>
  <c r="AN24" i="79"/>
  <c r="H37" i="100"/>
  <c r="CM39" i="100"/>
  <c r="BH39" i="100"/>
  <c r="CL41" i="100"/>
  <c r="N33" i="100"/>
  <c r="BH36" i="100"/>
  <c r="L31" i="100"/>
  <c r="AO15" i="79"/>
  <c r="BF35" i="100"/>
  <c r="AP14" i="79"/>
  <c r="AO13" i="79"/>
  <c r="N27" i="100"/>
  <c r="J26" i="100"/>
  <c r="AP12" i="79"/>
  <c r="AN12" i="79"/>
  <c r="K25" i="100"/>
  <c r="BF28" i="100"/>
  <c r="M22" i="100"/>
  <c r="CN26" i="100"/>
  <c r="CM26" i="100"/>
  <c r="AN7" i="79"/>
  <c r="L20" i="100"/>
  <c r="K19" i="100"/>
  <c r="CL24" i="100"/>
  <c r="DG12" i="79"/>
  <c r="DD12" i="79" s="1"/>
  <c r="CW30" i="79"/>
  <c r="EV50" i="100"/>
  <c r="AV7" i="179"/>
  <c r="EU12" i="100"/>
  <c r="EU28" i="100"/>
  <c r="EU44" i="100"/>
  <c r="CN109" i="100"/>
  <c r="AQ88" i="79"/>
  <c r="G103" i="100"/>
  <c r="BH108" i="100"/>
  <c r="N102" i="100"/>
  <c r="CK104" i="100"/>
  <c r="N98" i="100"/>
  <c r="BN83" i="79"/>
  <c r="J95" i="100"/>
  <c r="AM81" i="79"/>
  <c r="BG99" i="100"/>
  <c r="BP79" i="79"/>
  <c r="CM97" i="100"/>
  <c r="M91" i="100"/>
  <c r="BE95" i="100"/>
  <c r="AP75" i="79"/>
  <c r="BE94" i="100"/>
  <c r="BQ74" i="79"/>
  <c r="BO90" i="79"/>
  <c r="CK92" i="100"/>
  <c r="CM91" i="100"/>
  <c r="BO88" i="79"/>
  <c r="K84" i="100"/>
  <c r="BH88" i="100"/>
  <c r="AM68" i="79"/>
  <c r="AO67" i="79"/>
  <c r="I80" i="100"/>
  <c r="BQ64" i="79"/>
  <c r="G77" i="100"/>
  <c r="BH82" i="100"/>
  <c r="BQ62" i="79"/>
  <c r="CL94" i="100"/>
  <c r="AP61" i="79"/>
  <c r="BQ60" i="79"/>
  <c r="BG78" i="100"/>
  <c r="H86" i="100"/>
  <c r="I72" i="100"/>
  <c r="BQ58" i="79"/>
  <c r="BP57" i="79"/>
  <c r="AO55" i="79"/>
  <c r="M68" i="100"/>
  <c r="BE72" i="100"/>
  <c r="CL83" i="100"/>
  <c r="I65" i="100"/>
  <c r="BF81" i="100"/>
  <c r="CK69" i="100"/>
  <c r="M64" i="100"/>
  <c r="AM49" i="79"/>
  <c r="M62" i="100"/>
  <c r="CN18" i="100"/>
  <c r="AO47" i="79"/>
  <c r="CM65" i="100"/>
  <c r="CK63" i="100"/>
  <c r="K58" i="100"/>
  <c r="K57" i="100"/>
  <c r="BO51" i="79"/>
  <c r="AN50" i="79"/>
  <c r="BH61" i="100"/>
  <c r="BP41" i="79"/>
  <c r="H60" i="100"/>
  <c r="BF65" i="100"/>
  <c r="L59" i="100"/>
  <c r="K52" i="100"/>
  <c r="AN43" i="79"/>
  <c r="BE55" i="100"/>
  <c r="AO36" i="79"/>
  <c r="AS33" i="79" s="1"/>
  <c r="CK54" i="100"/>
  <c r="BG54" i="100"/>
  <c r="BN33" i="79"/>
  <c r="M46" i="100"/>
  <c r="H49" i="100"/>
  <c r="BE49" i="100"/>
  <c r="BQ29" i="79"/>
  <c r="BN28" i="79"/>
  <c r="N42" i="100"/>
  <c r="CM46" i="100"/>
  <c r="H44" i="100"/>
  <c r="G40" i="100"/>
  <c r="H43" i="100"/>
  <c r="I39" i="100"/>
  <c r="BN25" i="79"/>
  <c r="CK43" i="100"/>
  <c r="BH43" i="100"/>
  <c r="H40" i="100"/>
  <c r="BN23" i="79"/>
  <c r="H39" i="100"/>
  <c r="I36" i="100"/>
  <c r="H38" i="100"/>
  <c r="CN39" i="100"/>
  <c r="I34" i="100"/>
  <c r="AN22" i="79"/>
  <c r="BH38" i="100"/>
  <c r="BE36" i="100"/>
  <c r="BP16" i="79"/>
  <c r="BO17" i="79"/>
  <c r="BP15" i="79"/>
  <c r="AN16" i="79"/>
  <c r="BH33" i="100"/>
  <c r="BP13" i="79"/>
  <c r="BH32" i="100"/>
  <c r="BQ12" i="79"/>
  <c r="H26" i="100"/>
  <c r="BN11" i="79"/>
  <c r="CM28" i="100"/>
  <c r="AO8" i="79"/>
  <c r="BO7" i="79"/>
  <c r="BF25" i="100"/>
  <c r="BQ5" i="79"/>
  <c r="L19" i="100"/>
  <c r="DG15" i="79"/>
  <c r="CW37" i="79"/>
  <c r="G14" i="100"/>
  <c r="EV58" i="100"/>
  <c r="AW6" i="179"/>
  <c r="AW15" i="179"/>
  <c r="AU15" i="179"/>
  <c r="EU13" i="100"/>
  <c r="EU29" i="100"/>
  <c r="EU45" i="100"/>
  <c r="EP26" i="100"/>
  <c r="E79" i="212"/>
  <c r="E63" i="212"/>
  <c r="E31" i="212"/>
  <c r="J104" i="100"/>
  <c r="CK108" i="100"/>
  <c r="AP89" i="79"/>
  <c r="BH107" i="100"/>
  <c r="BH106" i="100"/>
  <c r="AM86" i="79"/>
  <c r="AQ82" i="79" s="1"/>
  <c r="G99" i="100"/>
  <c r="BH103" i="100"/>
  <c r="K97" i="100"/>
  <c r="CN100" i="100"/>
  <c r="BN81" i="79"/>
  <c r="CM99" i="100"/>
  <c r="AO79" i="79"/>
  <c r="I92" i="100"/>
  <c r="CK96" i="100"/>
  <c r="AM77" i="79"/>
  <c r="BN76" i="79"/>
  <c r="BQ75" i="79"/>
  <c r="BN75" i="79"/>
  <c r="AP74" i="79"/>
  <c r="AT68" i="79" s="1"/>
  <c r="AN90" i="79"/>
  <c r="G87" i="100"/>
  <c r="I86" i="100"/>
  <c r="BF107" i="100"/>
  <c r="AM70" i="79"/>
  <c r="N84" i="100"/>
  <c r="BO85" i="79"/>
  <c r="K82" i="100"/>
  <c r="CM86" i="100"/>
  <c r="CK85" i="100"/>
  <c r="BQ65" i="79"/>
  <c r="BH83" i="100"/>
  <c r="CK82" i="100"/>
  <c r="BQ63" i="79"/>
  <c r="I76" i="100"/>
  <c r="H89" i="100"/>
  <c r="N75" i="100"/>
  <c r="AN74" i="79"/>
  <c r="N74" i="100"/>
  <c r="AO59" i="79"/>
  <c r="CL91" i="100"/>
  <c r="CM77" i="100"/>
  <c r="L85" i="100"/>
  <c r="BG76" i="100"/>
  <c r="BG74" i="100"/>
  <c r="CN73" i="100"/>
  <c r="AM54" i="79"/>
  <c r="AN66" i="79"/>
  <c r="AR65" i="79" s="1"/>
  <c r="AM53" i="79"/>
  <c r="BF83" i="100"/>
  <c r="AM51" i="79"/>
  <c r="AQ50" i="79" s="1"/>
  <c r="G64" i="100"/>
  <c r="AM48" i="79"/>
  <c r="BH66" i="100"/>
  <c r="CN65" i="100"/>
  <c r="AM46" i="79"/>
  <c r="AQ44" i="79" s="1"/>
  <c r="AP45" i="79"/>
  <c r="G58" i="100"/>
  <c r="BE63" i="100"/>
  <c r="BF69" i="100"/>
  <c r="AP42" i="79"/>
  <c r="CL68" i="100"/>
  <c r="BG60" i="100"/>
  <c r="G53" i="100"/>
  <c r="BH58" i="100"/>
  <c r="CL64" i="100"/>
  <c r="AP38" i="79"/>
  <c r="AT37" i="79" s="1"/>
  <c r="AO37" i="79"/>
  <c r="BF62" i="100"/>
  <c r="BN36" i="79"/>
  <c r="BP36" i="79"/>
  <c r="BP35" i="79"/>
  <c r="BP32" i="79"/>
  <c r="CK50" i="100"/>
  <c r="I45" i="100"/>
  <c r="CN49" i="100"/>
  <c r="AO30" i="79"/>
  <c r="CN48" i="100"/>
  <c r="BH48" i="100"/>
  <c r="K42" i="100"/>
  <c r="AP28" i="79"/>
  <c r="I41" i="100"/>
  <c r="CL49" i="100"/>
  <c r="CK45" i="100"/>
  <c r="CL48" i="100"/>
  <c r="CM44" i="100"/>
  <c r="BE44" i="100"/>
  <c r="G38" i="100"/>
  <c r="N38" i="100"/>
  <c r="K37" i="100"/>
  <c r="CL44" i="100"/>
  <c r="CL19" i="100" s="1"/>
  <c r="CM41" i="100"/>
  <c r="CL43" i="100"/>
  <c r="J34" i="100"/>
  <c r="K34" i="100"/>
  <c r="BF41" i="100"/>
  <c r="H35" i="100"/>
  <c r="AO16" i="79"/>
  <c r="K30" i="100"/>
  <c r="CN34" i="100"/>
  <c r="M29" i="100"/>
  <c r="BO16" i="79"/>
  <c r="BQ14" i="79"/>
  <c r="BG32" i="100"/>
  <c r="BQ13" i="79"/>
  <c r="N26" i="100"/>
  <c r="CL31" i="100"/>
  <c r="BE30" i="100"/>
  <c r="G24" i="100"/>
  <c r="I23" i="100"/>
  <c r="G22" i="100"/>
  <c r="CK26" i="100"/>
  <c r="H21" i="100"/>
  <c r="BH24" i="100"/>
  <c r="AN5" i="79"/>
  <c r="CL15" i="79"/>
  <c r="F15" i="100"/>
  <c r="AW9" i="179"/>
  <c r="AU17" i="179"/>
  <c r="EU14" i="100"/>
  <c r="EU30" i="100"/>
  <c r="EU46" i="100"/>
  <c r="EP25" i="100"/>
  <c r="GE51" i="100"/>
  <c r="FY73" i="100"/>
  <c r="FY31" i="100"/>
  <c r="FY29" i="100"/>
  <c r="GD22" i="100"/>
  <c r="AQ84" i="79"/>
  <c r="AQ90" i="79"/>
  <c r="J103" i="100"/>
  <c r="CM108" i="100"/>
  <c r="I102" i="100"/>
  <c r="AP87" i="79"/>
  <c r="BE105" i="100"/>
  <c r="J99" i="100"/>
  <c r="CM103" i="100"/>
  <c r="CM102" i="100"/>
  <c r="BP82" i="79"/>
  <c r="CK100" i="100"/>
  <c r="BE100" i="100"/>
  <c r="I94" i="100"/>
  <c r="K93" i="100"/>
  <c r="G92" i="100"/>
  <c r="G91" i="100"/>
  <c r="K91" i="100"/>
  <c r="M90" i="100"/>
  <c r="AO75" i="79"/>
  <c r="AS60" i="79" s="1"/>
  <c r="CM94" i="100"/>
  <c r="BH93" i="100"/>
  <c r="BF109" i="100"/>
  <c r="AN89" i="79"/>
  <c r="H102" i="100"/>
  <c r="BP71" i="79"/>
  <c r="CN89" i="100"/>
  <c r="BN70" i="79"/>
  <c r="BQ70" i="79"/>
  <c r="H99" i="100"/>
  <c r="AN85" i="79"/>
  <c r="AR84" i="79" s="1"/>
  <c r="BN68" i="79"/>
  <c r="I81" i="100"/>
  <c r="BH84" i="100"/>
  <c r="CM83" i="100"/>
  <c r="CN82" i="100"/>
  <c r="N77" i="100"/>
  <c r="CM81" i="100"/>
  <c r="G75" i="100"/>
  <c r="BQ61" i="79"/>
  <c r="BO74" i="79"/>
  <c r="BH79" i="100"/>
  <c r="BP59" i="79"/>
  <c r="BQ59" i="79"/>
  <c r="CK77" i="100"/>
  <c r="BF90" i="100"/>
  <c r="N71" i="100"/>
  <c r="AN69" i="79"/>
  <c r="AO56" i="79"/>
  <c r="AP56" i="79"/>
  <c r="AT55" i="79" s="1"/>
  <c r="BE73" i="100"/>
  <c r="L80" i="100"/>
  <c r="J67" i="100"/>
  <c r="BN53" i="79"/>
  <c r="BO64" i="79"/>
  <c r="CK70" i="100"/>
  <c r="BO61" i="79"/>
  <c r="CM68" i="100"/>
  <c r="BN48" i="79"/>
  <c r="AP47" i="79"/>
  <c r="AT46" i="79" s="1"/>
  <c r="J60" i="100"/>
  <c r="BE65" i="100"/>
  <c r="BO54" i="79"/>
  <c r="N59" i="100"/>
  <c r="BO53" i="79"/>
  <c r="CM63" i="100"/>
  <c r="BN44" i="79"/>
  <c r="AM43" i="79"/>
  <c r="L64" i="100"/>
  <c r="N56" i="100"/>
  <c r="AO41" i="79"/>
  <c r="CK58" i="100"/>
  <c r="N53" i="100"/>
  <c r="BQ38" i="79"/>
  <c r="M51" i="100"/>
  <c r="BO43" i="79"/>
  <c r="M49" i="100"/>
  <c r="AO32" i="79"/>
  <c r="G45" i="100"/>
  <c r="CM50" i="100"/>
  <c r="M44" i="100"/>
  <c r="J43" i="100"/>
  <c r="BE47" i="100"/>
  <c r="BH47" i="100"/>
  <c r="CK46" i="100"/>
  <c r="BF49" i="100"/>
  <c r="BE45" i="100"/>
  <c r="BF48" i="100"/>
  <c r="CK44" i="100"/>
  <c r="CK18" i="100" s="1"/>
  <c r="AM25" i="79"/>
  <c r="BO27" i="79"/>
  <c r="AP24" i="79"/>
  <c r="AT20" i="79" s="1"/>
  <c r="BP23" i="79"/>
  <c r="BQ22" i="79"/>
  <c r="L39" i="100"/>
  <c r="AO21" i="79"/>
  <c r="L37" i="100"/>
  <c r="BN20" i="79"/>
  <c r="BO22" i="79"/>
  <c r="CL40" i="100"/>
  <c r="BG37" i="100"/>
  <c r="I31" i="100"/>
  <c r="BG35" i="100"/>
  <c r="BN16" i="79"/>
  <c r="J29" i="100"/>
  <c r="L30" i="100"/>
  <c r="G28" i="100"/>
  <c r="CL34" i="100"/>
  <c r="M27" i="100"/>
  <c r="AP13" i="79"/>
  <c r="BH31" i="100"/>
  <c r="CK30" i="100"/>
  <c r="AO10" i="79"/>
  <c r="AS43" i="79" s="1"/>
  <c r="CL29" i="100"/>
  <c r="CK27" i="100"/>
  <c r="G21" i="100"/>
  <c r="CM25" i="100"/>
  <c r="CM24" i="100"/>
  <c r="N19" i="100"/>
  <c r="BF24" i="100"/>
  <c r="BF21" i="100" s="1"/>
  <c r="CG10" i="79"/>
  <c r="CL10" i="79" s="1"/>
  <c r="CW36" i="79"/>
  <c r="G12" i="100"/>
  <c r="BG12" i="100"/>
  <c r="EU15" i="100"/>
  <c r="EU31" i="100"/>
  <c r="EU47" i="100"/>
  <c r="EP24" i="100"/>
  <c r="H81" i="79"/>
  <c r="E54" i="212"/>
  <c r="K72" i="262"/>
  <c r="J72" i="262"/>
  <c r="AM79" i="79"/>
  <c r="AQ52" i="79" s="1"/>
  <c r="L88" i="100"/>
  <c r="G65" i="100"/>
  <c r="AN61" i="79"/>
  <c r="AR47" i="79" s="1"/>
  <c r="BN43" i="79"/>
  <c r="I55" i="100"/>
  <c r="BO23" i="79"/>
  <c r="CK33" i="100"/>
  <c r="EP23" i="100"/>
  <c r="FY121" i="100"/>
  <c r="X25" i="262"/>
  <c r="Q199" i="262"/>
  <c r="Q183" i="262"/>
  <c r="Q167" i="262"/>
  <c r="Q64" i="262"/>
  <c r="Q48" i="262"/>
  <c r="Q32" i="262"/>
  <c r="Q16" i="262"/>
  <c r="X192" i="262"/>
  <c r="X176" i="262"/>
  <c r="X160" i="262"/>
  <c r="X58" i="262"/>
  <c r="X42" i="262"/>
  <c r="X26" i="262"/>
  <c r="X10" i="262"/>
  <c r="AE195" i="262"/>
  <c r="AE179" i="262"/>
  <c r="AE163" i="262"/>
  <c r="AE60" i="262"/>
  <c r="AE44" i="262"/>
  <c r="AE28" i="262"/>
  <c r="AE12" i="262"/>
  <c r="AL189" i="262"/>
  <c r="AL173" i="262"/>
  <c r="Q198" i="262"/>
  <c r="Q182" i="262"/>
  <c r="Q166" i="262"/>
  <c r="Q63" i="262"/>
  <c r="Q47" i="262"/>
  <c r="Q31" i="262"/>
  <c r="Q15" i="262"/>
  <c r="X73" i="262"/>
  <c r="X57" i="262"/>
  <c r="X41" i="262"/>
  <c r="X9" i="262"/>
  <c r="AE194" i="262"/>
  <c r="AE178" i="262"/>
  <c r="AE162" i="262"/>
  <c r="AE59" i="262"/>
  <c r="AE43" i="262"/>
  <c r="AE27" i="262"/>
  <c r="AE11" i="262"/>
  <c r="AL188" i="262"/>
  <c r="AL172" i="262"/>
  <c r="Q197" i="262"/>
  <c r="Q181" i="262"/>
  <c r="Q165" i="262"/>
  <c r="Q62" i="262"/>
  <c r="Q46" i="262"/>
  <c r="Q30" i="262"/>
  <c r="Q14" i="262"/>
  <c r="X190" i="262"/>
  <c r="X174" i="262"/>
  <c r="X72" i="262"/>
  <c r="X56" i="262"/>
  <c r="X40" i="262"/>
  <c r="X24" i="262"/>
  <c r="AE193" i="262"/>
  <c r="AE177" i="262"/>
  <c r="AE161" i="262"/>
  <c r="AE58" i="262"/>
  <c r="AE42" i="262"/>
  <c r="AE26" i="262"/>
  <c r="AE10" i="262"/>
  <c r="AL187" i="262"/>
  <c r="AL171" i="262"/>
  <c r="Q196" i="262"/>
  <c r="Q180" i="262"/>
  <c r="Q164" i="262"/>
  <c r="Q61" i="262"/>
  <c r="Q45" i="262"/>
  <c r="Q29" i="262"/>
  <c r="Q13" i="262"/>
  <c r="X189" i="262"/>
  <c r="X173" i="262"/>
  <c r="X71" i="262"/>
  <c r="X55" i="262"/>
  <c r="X39" i="262"/>
  <c r="X23" i="262"/>
  <c r="AE192" i="262"/>
  <c r="AE176" i="262"/>
  <c r="AE160" i="262"/>
  <c r="AE57" i="262"/>
  <c r="AE41" i="262"/>
  <c r="AE25" i="262"/>
  <c r="AE9" i="262"/>
  <c r="AL186" i="262"/>
  <c r="AL170" i="262"/>
  <c r="Q195" i="262"/>
  <c r="Q179" i="262"/>
  <c r="Q163" i="262"/>
  <c r="Q60" i="262"/>
  <c r="Q44" i="262"/>
  <c r="Q28" i="262"/>
  <c r="Q12" i="262"/>
  <c r="X188" i="262"/>
  <c r="X172" i="262"/>
  <c r="X70" i="262"/>
  <c r="X54" i="262"/>
  <c r="X38" i="262"/>
  <c r="X22" i="262"/>
  <c r="AE191" i="262"/>
  <c r="AE175" i="262"/>
  <c r="AE72" i="262"/>
  <c r="AE56" i="262"/>
  <c r="AE40" i="262"/>
  <c r="AE24" i="262"/>
  <c r="AL8" i="262"/>
  <c r="AL185" i="262"/>
  <c r="AL169" i="262"/>
  <c r="Q194" i="262"/>
  <c r="Q178" i="262"/>
  <c r="Q162" i="262"/>
  <c r="Q59" i="262"/>
  <c r="Q43" i="262"/>
  <c r="Q27" i="262"/>
  <c r="Q11" i="262"/>
  <c r="X187" i="262"/>
  <c r="X171" i="262"/>
  <c r="X69" i="262"/>
  <c r="X53" i="262"/>
  <c r="X37" i="262"/>
  <c r="X21" i="262"/>
  <c r="AE190" i="262"/>
  <c r="AE174" i="262"/>
  <c r="AE71" i="262"/>
  <c r="AE55" i="262"/>
  <c r="AE39" i="262"/>
  <c r="AE23" i="262"/>
  <c r="AL200" i="262"/>
  <c r="AL184" i="262"/>
  <c r="Q193" i="262"/>
  <c r="Q177" i="262"/>
  <c r="Q161" i="262"/>
  <c r="Q58" i="262"/>
  <c r="Q42" i="262"/>
  <c r="Q26" i="262"/>
  <c r="Q10" i="262"/>
  <c r="X186" i="262"/>
  <c r="X170" i="262"/>
  <c r="X68" i="262"/>
  <c r="X52" i="262"/>
  <c r="X36" i="262"/>
  <c r="X20" i="262"/>
  <c r="AE189" i="262"/>
  <c r="AE173" i="262"/>
  <c r="AE70" i="262"/>
  <c r="AE54" i="262"/>
  <c r="AE38" i="262"/>
  <c r="AE22" i="262"/>
  <c r="AL199" i="262"/>
  <c r="AL183" i="262"/>
  <c r="AL167" i="262"/>
  <c r="Q192" i="262"/>
  <c r="Q176" i="262"/>
  <c r="Q160" i="262"/>
  <c r="Q57" i="262"/>
  <c r="Q41" i="262"/>
  <c r="Q25" i="262"/>
  <c r="Q9" i="262"/>
  <c r="X185" i="262"/>
  <c r="X169" i="262"/>
  <c r="X67" i="262"/>
  <c r="X51" i="262"/>
  <c r="X35" i="262"/>
  <c r="X19" i="262"/>
  <c r="AE188" i="262"/>
  <c r="AE172" i="262"/>
  <c r="AE69" i="262"/>
  <c r="AE53" i="262"/>
  <c r="AE37" i="262"/>
  <c r="AE21" i="262"/>
  <c r="AL198" i="262"/>
  <c r="AL182" i="262"/>
  <c r="AL166" i="262"/>
  <c r="Q191" i="262"/>
  <c r="Q175" i="262"/>
  <c r="Q72" i="262"/>
  <c r="Q56" i="262"/>
  <c r="Q40" i="262"/>
  <c r="Q24" i="262"/>
  <c r="X200" i="262"/>
  <c r="X184" i="262"/>
  <c r="X168" i="262"/>
  <c r="X66" i="262"/>
  <c r="X50" i="262"/>
  <c r="X34" i="262"/>
  <c r="X18" i="262"/>
  <c r="AE187" i="262"/>
  <c r="AE171" i="262"/>
  <c r="AE68" i="262"/>
  <c r="AE52" i="262"/>
  <c r="AE36" i="262"/>
  <c r="AE20" i="262"/>
  <c r="AL197" i="262"/>
  <c r="AL181" i="262"/>
  <c r="AL165" i="262"/>
  <c r="Q190" i="262"/>
  <c r="Q174" i="262"/>
  <c r="Q71" i="262"/>
  <c r="Q55" i="262"/>
  <c r="Q39" i="262"/>
  <c r="Q23" i="262"/>
  <c r="X199" i="262"/>
  <c r="X183" i="262"/>
  <c r="X167" i="262"/>
  <c r="X65" i="262"/>
  <c r="X49" i="262"/>
  <c r="X33" i="262"/>
  <c r="X17" i="262"/>
  <c r="AE186" i="262"/>
  <c r="AE170" i="262"/>
  <c r="AE67" i="262"/>
  <c r="AE51" i="262"/>
  <c r="AE35" i="262"/>
  <c r="AE19" i="262"/>
  <c r="AL196" i="262"/>
  <c r="AL180" i="262"/>
  <c r="AL164" i="262"/>
  <c r="X191" i="262"/>
  <c r="Q189" i="262"/>
  <c r="Q173" i="262"/>
  <c r="Q70" i="262"/>
  <c r="Q54" i="262"/>
  <c r="Q38" i="262"/>
  <c r="Q22" i="262"/>
  <c r="X198" i="262"/>
  <c r="X182" i="262"/>
  <c r="X166" i="262"/>
  <c r="X64" i="262"/>
  <c r="X48" i="262"/>
  <c r="X32" i="262"/>
  <c r="X16" i="262"/>
  <c r="AE8" i="262"/>
  <c r="AE185" i="262"/>
  <c r="AE169" i="262"/>
  <c r="AE66" i="262"/>
  <c r="AE50" i="262"/>
  <c r="AE34" i="262"/>
  <c r="AE18" i="262"/>
  <c r="AL195" i="262"/>
  <c r="AL179" i="262"/>
  <c r="Q188" i="262"/>
  <c r="Q172" i="262"/>
  <c r="Q69" i="262"/>
  <c r="Q53" i="262"/>
  <c r="Q37" i="262"/>
  <c r="Q21" i="262"/>
  <c r="X197" i="262"/>
  <c r="X181" i="262"/>
  <c r="X165" i="262"/>
  <c r="X63" i="262"/>
  <c r="X47" i="262"/>
  <c r="X31" i="262"/>
  <c r="X15" i="262"/>
  <c r="AE200" i="262"/>
  <c r="AE184" i="262"/>
  <c r="AE168" i="262"/>
  <c r="AE65" i="262"/>
  <c r="AE49" i="262"/>
  <c r="AE33" i="262"/>
  <c r="AE17" i="262"/>
  <c r="AL194" i="262"/>
  <c r="AL178" i="262"/>
  <c r="AL162" i="262"/>
  <c r="AL59" i="262"/>
  <c r="Q187" i="262"/>
  <c r="Q171" i="262"/>
  <c r="Q68" i="262"/>
  <c r="Q52" i="262"/>
  <c r="Q36" i="262"/>
  <c r="Q20" i="262"/>
  <c r="X196" i="262"/>
  <c r="X180" i="262"/>
  <c r="X164" i="262"/>
  <c r="X62" i="262"/>
  <c r="X46" i="262"/>
  <c r="X30" i="262"/>
  <c r="X14" i="262"/>
  <c r="AE199" i="262"/>
  <c r="AE183" i="262"/>
  <c r="AE167" i="262"/>
  <c r="AE64" i="262"/>
  <c r="AE48" i="262"/>
  <c r="AE32" i="262"/>
  <c r="AE16" i="262"/>
  <c r="AL193" i="262"/>
  <c r="AL177" i="262"/>
  <c r="AL161" i="262"/>
  <c r="AL58" i="262"/>
  <c r="Q8" i="262"/>
  <c r="Q186" i="262"/>
  <c r="Q170" i="262"/>
  <c r="Q67" i="262"/>
  <c r="Q51" i="262"/>
  <c r="Q35" i="262"/>
  <c r="Q19" i="262"/>
  <c r="X195" i="262"/>
  <c r="X179" i="262"/>
  <c r="X163" i="262"/>
  <c r="X61" i="262"/>
  <c r="X45" i="262"/>
  <c r="X29" i="262"/>
  <c r="X13" i="262"/>
  <c r="AE198" i="262"/>
  <c r="AE182" i="262"/>
  <c r="AE166" i="262"/>
  <c r="AE63" i="262"/>
  <c r="AE47" i="262"/>
  <c r="AE31" i="262"/>
  <c r="AE15" i="262"/>
  <c r="AL192" i="262"/>
  <c r="AL176" i="262"/>
  <c r="X175" i="262"/>
  <c r="X8" i="262"/>
  <c r="Q185" i="262"/>
  <c r="Q169" i="262"/>
  <c r="Q66" i="262"/>
  <c r="Q50" i="262"/>
  <c r="Q34" i="262"/>
  <c r="Q18" i="262"/>
  <c r="X194" i="262"/>
  <c r="X178" i="262"/>
  <c r="X162" i="262"/>
  <c r="X60" i="262"/>
  <c r="X44" i="262"/>
  <c r="X28" i="262"/>
  <c r="X12" i="262"/>
  <c r="AE197" i="262"/>
  <c r="AE181" i="262"/>
  <c r="AE165" i="262"/>
  <c r="AE62" i="262"/>
  <c r="AE46" i="262"/>
  <c r="AE30" i="262"/>
  <c r="AE14" i="262"/>
  <c r="AL191" i="262"/>
  <c r="AL175" i="262"/>
  <c r="AL72" i="262"/>
  <c r="AL56" i="262"/>
  <c r="AL40" i="262"/>
  <c r="AL24" i="262"/>
  <c r="AE77" i="262"/>
  <c r="Q200" i="262"/>
  <c r="Q184" i="262"/>
  <c r="Q168" i="262"/>
  <c r="Q65" i="262"/>
  <c r="Q49" i="262"/>
  <c r="Q33" i="262"/>
  <c r="Q17" i="262"/>
  <c r="X193" i="262"/>
  <c r="X177" i="262"/>
  <c r="X161" i="262"/>
  <c r="X59" i="262"/>
  <c r="X43" i="262"/>
  <c r="X27" i="262"/>
  <c r="X11" i="262"/>
  <c r="AE196" i="262"/>
  <c r="AE180" i="262"/>
  <c r="AE164" i="262"/>
  <c r="AE61" i="262"/>
  <c r="AE45" i="262"/>
  <c r="AE29" i="262"/>
  <c r="AE13" i="262"/>
  <c r="AL190" i="262"/>
  <c r="AL174" i="262"/>
  <c r="AL71" i="262"/>
  <c r="AL55" i="262"/>
  <c r="AL39" i="262"/>
  <c r="AL23" i="262"/>
  <c r="AE76" i="262"/>
  <c r="AL70" i="262"/>
  <c r="AL54" i="262"/>
  <c r="AL38" i="262"/>
  <c r="AL22" i="262"/>
  <c r="AE75" i="262"/>
  <c r="AL69" i="262"/>
  <c r="AL53" i="262"/>
  <c r="AL37" i="262"/>
  <c r="AL21" i="262"/>
  <c r="X77" i="262"/>
  <c r="AL68" i="262"/>
  <c r="AL52" i="262"/>
  <c r="AL36" i="262"/>
  <c r="AL20" i="262"/>
  <c r="Q76" i="262"/>
  <c r="X76" i="262"/>
  <c r="AL67" i="262"/>
  <c r="AL51" i="262"/>
  <c r="AL35" i="262"/>
  <c r="AL19" i="262"/>
  <c r="Q75" i="262"/>
  <c r="X75" i="262"/>
  <c r="AL66" i="262"/>
  <c r="AL50" i="262"/>
  <c r="AL34" i="262"/>
  <c r="AL18" i="262"/>
  <c r="Q74" i="262"/>
  <c r="AL77" i="262"/>
  <c r="AL168" i="262"/>
  <c r="AL65" i="262"/>
  <c r="AL49" i="262"/>
  <c r="AL33" i="262"/>
  <c r="AL17" i="262"/>
  <c r="Q73" i="262"/>
  <c r="AL76" i="262"/>
  <c r="AL64" i="262"/>
  <c r="AL48" i="262"/>
  <c r="AL32" i="262"/>
  <c r="AL16" i="262"/>
  <c r="X74" i="262"/>
  <c r="AL63" i="262"/>
  <c r="AL47" i="262"/>
  <c r="AL31" i="262"/>
  <c r="AL15" i="262"/>
  <c r="AE74" i="262"/>
  <c r="AL62" i="262"/>
  <c r="AL46" i="262"/>
  <c r="AL30" i="262"/>
  <c r="AL14" i="262"/>
  <c r="AE73" i="262"/>
  <c r="AL61" i="262"/>
  <c r="AL45" i="262"/>
  <c r="AL29" i="262"/>
  <c r="AL13" i="262"/>
  <c r="AL75" i="262"/>
  <c r="AL163" i="262"/>
  <c r="AL60" i="262"/>
  <c r="AL44" i="262"/>
  <c r="AL28" i="262"/>
  <c r="AL12" i="262"/>
  <c r="AL74" i="262"/>
  <c r="AL43" i="262"/>
  <c r="AL27" i="262"/>
  <c r="AL11" i="262"/>
  <c r="AL73" i="262"/>
  <c r="AL42" i="262"/>
  <c r="AL26" i="262"/>
  <c r="AL10" i="262"/>
  <c r="AL160" i="262"/>
  <c r="AL57" i="262"/>
  <c r="AL41" i="262"/>
  <c r="AL25" i="262"/>
  <c r="AL9" i="262"/>
  <c r="Q77" i="262"/>
  <c r="FG87" i="100"/>
  <c r="FG103" i="100"/>
  <c r="FG99" i="100"/>
  <c r="FG88" i="100"/>
  <c r="FG104" i="100"/>
  <c r="FG89" i="100"/>
  <c r="FG105" i="100"/>
  <c r="FG98" i="100"/>
  <c r="FG102" i="100"/>
  <c r="FG90" i="100"/>
  <c r="FG106" i="100"/>
  <c r="FG114" i="100"/>
  <c r="FG85" i="100"/>
  <c r="FG91" i="100"/>
  <c r="FG107" i="100"/>
  <c r="FG92" i="100"/>
  <c r="FG108" i="100"/>
  <c r="FG100" i="100"/>
  <c r="FG93" i="100"/>
  <c r="FG109" i="100"/>
  <c r="FG113" i="100"/>
  <c r="FG94" i="100"/>
  <c r="FG110" i="100"/>
  <c r="FG112" i="100"/>
  <c r="FG101" i="100"/>
  <c r="FG95" i="100"/>
  <c r="FG111" i="100"/>
  <c r="FG96" i="100"/>
  <c r="FG97" i="100"/>
  <c r="FG82" i="100"/>
  <c r="FG83" i="100"/>
  <c r="FG84" i="100"/>
  <c r="FG86" i="100"/>
  <c r="BE21" i="100"/>
  <c r="BG21" i="100"/>
  <c r="GD121" i="100"/>
  <c r="CN19" i="100"/>
  <c r="BH21" i="100"/>
  <c r="FY129" i="100"/>
  <c r="GD129" i="100"/>
  <c r="GD120" i="100"/>
  <c r="FY120" i="100"/>
  <c r="FY118" i="100"/>
  <c r="GD118" i="100"/>
  <c r="FY82" i="100"/>
  <c r="GD82" i="100"/>
  <c r="FY80" i="100"/>
  <c r="GD80" i="100"/>
  <c r="FY79" i="100"/>
  <c r="GD79" i="100"/>
  <c r="FY77" i="100"/>
  <c r="GD77" i="100"/>
  <c r="FY75" i="100"/>
  <c r="GD75" i="100"/>
  <c r="GD72" i="100"/>
  <c r="FY72" i="100"/>
  <c r="GD70" i="100"/>
  <c r="FY70" i="100"/>
  <c r="GD68" i="100"/>
  <c r="FY68" i="100"/>
  <c r="GD66" i="100"/>
  <c r="FY66" i="100"/>
  <c r="GD64" i="100"/>
  <c r="FY64" i="100"/>
  <c r="GD63" i="100"/>
  <c r="FY63" i="100"/>
  <c r="FY61" i="100"/>
  <c r="GD61" i="100"/>
  <c r="GD59" i="100"/>
  <c r="FY59" i="100"/>
  <c r="FY57" i="100"/>
  <c r="GD57" i="100"/>
  <c r="GD56" i="100"/>
  <c r="FY56" i="100"/>
  <c r="GD54" i="100"/>
  <c r="FY54" i="100"/>
  <c r="GD52" i="100"/>
  <c r="FY52" i="100"/>
  <c r="GD50" i="100"/>
  <c r="FY50" i="100"/>
  <c r="GD48" i="100"/>
  <c r="FY48" i="100"/>
  <c r="FY47" i="100"/>
  <c r="GD47" i="100"/>
  <c r="FY45" i="100"/>
  <c r="GD45" i="100"/>
  <c r="FY43" i="100"/>
  <c r="GD43" i="100"/>
  <c r="FY41" i="100"/>
  <c r="GD41" i="100"/>
  <c r="GD40" i="100"/>
  <c r="FY40" i="100"/>
  <c r="FY38" i="100"/>
  <c r="GD38" i="100"/>
  <c r="GD36" i="100"/>
  <c r="FY36" i="100"/>
  <c r="FY34" i="100"/>
  <c r="GD34" i="100"/>
  <c r="FY27" i="100"/>
  <c r="GD27" i="100"/>
  <c r="GD25" i="100"/>
  <c r="FY25" i="100"/>
  <c r="GD24" i="100"/>
  <c r="FY24" i="100"/>
  <c r="GD20" i="100"/>
  <c r="FY20" i="100"/>
  <c r="FY18" i="100"/>
  <c r="GD18" i="100"/>
  <c r="GD16" i="100"/>
  <c r="FY16" i="100"/>
  <c r="FY15" i="100"/>
  <c r="GD15" i="100"/>
  <c r="FY22" i="100"/>
  <c r="FY130" i="100"/>
  <c r="FY14" i="100"/>
  <c r="GD130" i="100"/>
  <c r="FG134" i="100"/>
  <c r="GD35" i="100"/>
  <c r="FG21" i="100"/>
  <c r="FG132" i="100"/>
  <c r="FG133" i="100"/>
  <c r="FG131" i="100"/>
  <c r="GD32" i="100"/>
  <c r="FY32" i="100"/>
  <c r="F68" i="79"/>
  <c r="I60" i="79"/>
  <c r="L57" i="79"/>
  <c r="I82" i="160"/>
  <c r="I66" i="160"/>
  <c r="E66" i="79"/>
  <c r="E59" i="79"/>
  <c r="G59" i="79"/>
  <c r="D59" i="79"/>
  <c r="G63" i="79"/>
  <c r="I74" i="79"/>
  <c r="I84" i="160"/>
  <c r="I108" i="160"/>
  <c r="I106" i="160"/>
  <c r="I92" i="160"/>
  <c r="I90" i="160"/>
  <c r="I105" i="160"/>
  <c r="I89" i="160"/>
  <c r="I104" i="160"/>
  <c r="I88" i="160"/>
  <c r="I103" i="160"/>
  <c r="I87" i="160"/>
  <c r="I102" i="160"/>
  <c r="I86" i="160"/>
  <c r="I101" i="160"/>
  <c r="I85" i="160"/>
  <c r="I100" i="160"/>
  <c r="I99" i="160"/>
  <c r="I98" i="160"/>
  <c r="I97" i="160"/>
  <c r="I112" i="160"/>
  <c r="I96" i="160"/>
  <c r="I111" i="160"/>
  <c r="I110" i="160"/>
  <c r="I94" i="160"/>
  <c r="I109" i="160"/>
  <c r="I93" i="160"/>
  <c r="I107" i="160"/>
  <c r="I91" i="160"/>
  <c r="I34" i="160"/>
  <c r="I47" i="160"/>
  <c r="I26" i="160"/>
  <c r="I64" i="79"/>
  <c r="I50" i="160"/>
  <c r="E72" i="212"/>
  <c r="E55" i="212"/>
  <c r="E23" i="212"/>
  <c r="E70" i="212"/>
  <c r="E80" i="212"/>
  <c r="E29" i="212"/>
  <c r="D57" i="175"/>
  <c r="E11" i="212"/>
  <c r="E26" i="212"/>
  <c r="E10" i="212"/>
  <c r="E40" i="212"/>
  <c r="E73" i="212"/>
  <c r="E33" i="212"/>
  <c r="E57" i="212"/>
  <c r="E62" i="212"/>
  <c r="E30" i="212"/>
  <c r="E53" i="212"/>
  <c r="E47" i="212"/>
  <c r="E25" i="212"/>
  <c r="E34" i="212"/>
  <c r="E78" i="212"/>
  <c r="D447" i="175"/>
  <c r="E58" i="212"/>
  <c r="E74" i="212"/>
  <c r="E51" i="212"/>
  <c r="E46" i="212"/>
  <c r="E56" i="212"/>
  <c r="E48" i="212"/>
  <c r="E16" i="212"/>
  <c r="E50" i="212"/>
  <c r="E71" i="212"/>
  <c r="E59" i="212"/>
  <c r="E42" i="212"/>
  <c r="E66" i="212"/>
  <c r="E67" i="212"/>
  <c r="E9" i="212"/>
  <c r="E27" i="212"/>
  <c r="E32" i="212"/>
  <c r="E43" i="212"/>
  <c r="E18" i="212"/>
  <c r="D517" i="175"/>
  <c r="E15" i="212"/>
  <c r="D397" i="175"/>
  <c r="E64" i="212"/>
  <c r="E41" i="212"/>
  <c r="E14" i="212"/>
  <c r="E49" i="212"/>
  <c r="E77" i="212"/>
  <c r="G8" i="175"/>
  <c r="E8" i="175" s="1"/>
  <c r="E60" i="212"/>
  <c r="E52" i="212"/>
  <c r="E36" i="212"/>
  <c r="E12" i="212"/>
  <c r="I70" i="79"/>
  <c r="E74" i="79"/>
  <c r="F70" i="79"/>
  <c r="I51" i="160"/>
  <c r="C96" i="212"/>
  <c r="D74" i="79"/>
  <c r="E67" i="79"/>
  <c r="F67" i="79"/>
  <c r="G66" i="79"/>
  <c r="C20" i="212"/>
  <c r="G74" i="79"/>
  <c r="F61" i="79"/>
  <c r="D61" i="79"/>
  <c r="C28" i="212"/>
  <c r="C32" i="212"/>
  <c r="I61" i="79"/>
  <c r="E61" i="79"/>
  <c r="D70" i="79"/>
  <c r="E71" i="79"/>
  <c r="I69" i="79"/>
  <c r="D62" i="79"/>
  <c r="G70" i="79"/>
  <c r="I62" i="160"/>
  <c r="E62" i="79"/>
  <c r="D71" i="79"/>
  <c r="D66" i="79"/>
  <c r="D60" i="79"/>
  <c r="G73" i="79"/>
  <c r="I46" i="160"/>
  <c r="I63" i="160"/>
  <c r="I45" i="160"/>
  <c r="G61" i="79"/>
  <c r="D65" i="79"/>
  <c r="C31" i="212"/>
  <c r="I81" i="160"/>
  <c r="I65" i="160"/>
  <c r="F65" i="79"/>
  <c r="C30" i="212"/>
  <c r="U12" i="79"/>
  <c r="G60" i="79"/>
  <c r="U13" i="79"/>
  <c r="G67" i="79"/>
  <c r="I66" i="79"/>
  <c r="U19" i="79"/>
  <c r="F64" i="79"/>
  <c r="L46" i="79"/>
  <c r="G69" i="79"/>
  <c r="I67" i="79"/>
  <c r="I21" i="160"/>
  <c r="I68" i="160"/>
  <c r="D73" i="79"/>
  <c r="U9" i="79"/>
  <c r="I75" i="79"/>
  <c r="I72" i="79"/>
  <c r="I59" i="160"/>
  <c r="E65" i="79"/>
  <c r="E73" i="79"/>
  <c r="I68" i="79"/>
  <c r="I15" i="160"/>
  <c r="F59" i="79"/>
  <c r="E68" i="79"/>
  <c r="I13" i="160"/>
  <c r="U6" i="79"/>
  <c r="F73" i="79"/>
  <c r="U5" i="79"/>
  <c r="E60" i="79"/>
  <c r="L41" i="79"/>
  <c r="D67" i="79"/>
  <c r="G64" i="79"/>
  <c r="I59" i="79"/>
  <c r="L42" i="79"/>
  <c r="D69" i="79"/>
  <c r="G65" i="79"/>
  <c r="C12" i="212"/>
  <c r="I73" i="79"/>
  <c r="D11" i="178"/>
  <c r="I52" i="160"/>
  <c r="I36" i="160"/>
  <c r="C56" i="212"/>
  <c r="I16" i="160"/>
  <c r="I72" i="160"/>
  <c r="F72" i="79"/>
  <c r="I14" i="160"/>
  <c r="C68" i="212"/>
  <c r="I38" i="160"/>
  <c r="L50" i="79"/>
  <c r="I29" i="160"/>
  <c r="C99" i="212"/>
  <c r="C83" i="212"/>
  <c r="C67" i="212"/>
  <c r="C51" i="212"/>
  <c r="C35" i="212"/>
  <c r="C19" i="212"/>
  <c r="I28" i="160"/>
  <c r="I12" i="160"/>
  <c r="I69" i="160"/>
  <c r="I53" i="160"/>
  <c r="I37" i="160"/>
  <c r="C86" i="212"/>
  <c r="L49" i="79"/>
  <c r="C47" i="212"/>
  <c r="U18" i="79"/>
  <c r="C82" i="212"/>
  <c r="C66" i="212"/>
  <c r="C50" i="212"/>
  <c r="C34" i="212"/>
  <c r="C18" i="212"/>
  <c r="I27" i="160"/>
  <c r="I11" i="160"/>
  <c r="I63" i="79"/>
  <c r="G62" i="79"/>
  <c r="F63" i="79"/>
  <c r="L48" i="79"/>
  <c r="L53" i="79"/>
  <c r="D72" i="79"/>
  <c r="G71" i="79"/>
  <c r="I19" i="160"/>
  <c r="I44" i="160"/>
  <c r="C7" i="212"/>
  <c r="C97" i="212"/>
  <c r="C81" i="212"/>
  <c r="C65" i="212"/>
  <c r="C49" i="212"/>
  <c r="C33" i="212"/>
  <c r="C17" i="212"/>
  <c r="I10" i="160"/>
  <c r="I83" i="160"/>
  <c r="U11" i="79"/>
  <c r="U7" i="79"/>
  <c r="F62" i="79"/>
  <c r="E63" i="79"/>
  <c r="L47" i="79"/>
  <c r="L54" i="79"/>
  <c r="F74" i="79"/>
  <c r="E70" i="79"/>
  <c r="U15" i="79"/>
  <c r="U16" i="79"/>
  <c r="I49" i="160"/>
  <c r="C80" i="212"/>
  <c r="C64" i="212"/>
  <c r="C48" i="212"/>
  <c r="C16" i="212"/>
  <c r="I25" i="160"/>
  <c r="I9" i="160"/>
  <c r="I79" i="160"/>
  <c r="C74" i="212"/>
  <c r="F69" i="79"/>
  <c r="C88" i="212"/>
  <c r="C40" i="212"/>
  <c r="I43" i="160"/>
  <c r="C55" i="212"/>
  <c r="C23" i="212"/>
  <c r="I7" i="160"/>
  <c r="I56" i="160"/>
  <c r="D75" i="79"/>
  <c r="I71" i="79"/>
  <c r="I70" i="160"/>
  <c r="D64" i="79"/>
  <c r="L55" i="79"/>
  <c r="G72" i="79"/>
  <c r="U17" i="79"/>
  <c r="C63" i="212"/>
  <c r="E64" i="79"/>
  <c r="F75" i="79"/>
  <c r="U21" i="79"/>
  <c r="I48" i="160"/>
  <c r="L51" i="79"/>
  <c r="G68" i="79"/>
  <c r="I35" i="160"/>
  <c r="I62" i="79"/>
  <c r="F60" i="79"/>
  <c r="L43" i="79"/>
  <c r="L52" i="79"/>
  <c r="D68" i="79"/>
  <c r="I67" i="160"/>
  <c r="I76" i="160"/>
  <c r="C92" i="212"/>
  <c r="C76" i="212"/>
  <c r="C60" i="212"/>
  <c r="C44" i="212"/>
  <c r="C79" i="212"/>
  <c r="C90" i="212"/>
  <c r="C57" i="212"/>
  <c r="C41" i="212"/>
  <c r="C72" i="212"/>
  <c r="C24" i="212"/>
  <c r="C8" i="212"/>
  <c r="I17" i="160"/>
  <c r="I74" i="160"/>
  <c r="I58" i="160"/>
  <c r="I42" i="160"/>
  <c r="C25" i="212"/>
  <c r="C71" i="212"/>
  <c r="C39" i="212"/>
  <c r="C9" i="212"/>
  <c r="I31" i="160"/>
  <c r="I40" i="160"/>
  <c r="G75" i="79"/>
  <c r="I75" i="160"/>
  <c r="I18" i="160"/>
  <c r="C85" i="212"/>
  <c r="C69" i="212"/>
  <c r="C37" i="212"/>
  <c r="I30" i="160"/>
  <c r="C84" i="212"/>
  <c r="C52" i="212"/>
  <c r="C36" i="212"/>
  <c r="I65" i="79"/>
  <c r="E75" i="79"/>
  <c r="C95" i="212"/>
  <c r="C15" i="212"/>
  <c r="I24" i="160"/>
  <c r="I8" i="160"/>
  <c r="L45" i="79"/>
  <c r="L56" i="79"/>
  <c r="I60" i="160"/>
  <c r="I54" i="160"/>
  <c r="C94" i="212"/>
  <c r="C78" i="212"/>
  <c r="C62" i="212"/>
  <c r="C14" i="212"/>
  <c r="I23" i="160"/>
  <c r="I80" i="160"/>
  <c r="I64" i="160"/>
  <c r="U8" i="79"/>
  <c r="D63" i="79"/>
  <c r="L44" i="79"/>
  <c r="F71" i="79"/>
  <c r="U14" i="79"/>
  <c r="C93" i="212"/>
  <c r="C61" i="212"/>
  <c r="C45" i="212"/>
  <c r="C29" i="212"/>
  <c r="C13" i="212"/>
  <c r="I22" i="160"/>
  <c r="U10" i="79"/>
  <c r="F66" i="79"/>
  <c r="E72" i="79"/>
  <c r="E69" i="79"/>
  <c r="U20" i="79"/>
  <c r="I78" i="160"/>
  <c r="C59" i="212"/>
  <c r="C43" i="212"/>
  <c r="C27" i="212"/>
  <c r="I20" i="160"/>
  <c r="I77" i="160"/>
  <c r="I61" i="160"/>
  <c r="I73" i="160"/>
  <c r="I57" i="160"/>
  <c r="I41" i="160"/>
  <c r="I71" i="160"/>
  <c r="I55" i="160"/>
  <c r="I39" i="160"/>
  <c r="C70" i="212"/>
  <c r="C54" i="212"/>
  <c r="C22" i="212"/>
  <c r="C98" i="212"/>
  <c r="FG71" i="100"/>
  <c r="C53" i="212"/>
  <c r="C46" i="212"/>
  <c r="C77" i="212"/>
  <c r="C75" i="212"/>
  <c r="C26" i="212"/>
  <c r="C10" i="212"/>
  <c r="C89" i="212"/>
  <c r="C73" i="212"/>
  <c r="C87" i="212"/>
  <c r="C38" i="212"/>
  <c r="C21" i="212"/>
  <c r="G57" i="175"/>
  <c r="F57" i="175"/>
  <c r="E68" i="212"/>
  <c r="D177" i="175"/>
  <c r="D637" i="175"/>
  <c r="D427" i="175"/>
  <c r="D426" i="175"/>
  <c r="D377" i="175"/>
  <c r="D376" i="175" s="1"/>
  <c r="D55" i="175"/>
  <c r="D54" i="175" s="1"/>
  <c r="D446" i="175"/>
  <c r="D445" i="175" s="1"/>
  <c r="D444" i="175" s="1"/>
  <c r="D487" i="175"/>
  <c r="D357" i="175"/>
  <c r="D356" i="175" s="1"/>
  <c r="D56" i="175"/>
  <c r="D127" i="175"/>
  <c r="D126" i="175" s="1"/>
  <c r="D125" i="175" s="1"/>
  <c r="D77" i="175"/>
  <c r="D297" i="175"/>
  <c r="D587" i="175"/>
  <c r="D547" i="175"/>
  <c r="D477" i="175"/>
  <c r="D476" i="175" s="1"/>
  <c r="D475" i="175" s="1"/>
  <c r="D474" i="175" s="1"/>
  <c r="D187" i="175"/>
  <c r="D47" i="175"/>
  <c r="D46" i="175" s="1"/>
  <c r="D117" i="175"/>
  <c r="D116" i="175" s="1"/>
  <c r="D267" i="175"/>
  <c r="D266" i="175" s="1"/>
  <c r="D67" i="175"/>
  <c r="D752" i="175"/>
  <c r="G517" i="175"/>
  <c r="F517" i="175"/>
  <c r="E44" i="212"/>
  <c r="G447" i="175"/>
  <c r="F447" i="175"/>
  <c r="E28" i="212"/>
  <c r="E76" i="212"/>
  <c r="D425" i="175"/>
  <c r="D217" i="175"/>
  <c r="D176" i="175"/>
  <c r="D175" i="175" s="1"/>
  <c r="D597" i="175"/>
  <c r="D577" i="175"/>
  <c r="D647" i="175"/>
  <c r="D257" i="175"/>
  <c r="D367" i="175"/>
  <c r="D167" i="175"/>
  <c r="D166" i="175" s="1"/>
  <c r="D497" i="175"/>
  <c r="D496" i="175" s="1"/>
  <c r="D247" i="175"/>
  <c r="D337" i="175"/>
  <c r="D277" i="175"/>
  <c r="D17" i="175"/>
  <c r="D186" i="175"/>
  <c r="D317" i="175"/>
  <c r="D316" i="175" s="1"/>
  <c r="D537" i="175"/>
  <c r="D516" i="175"/>
  <c r="D515" i="175" s="1"/>
  <c r="D27" i="175"/>
  <c r="D437" i="175"/>
  <c r="D307" i="175"/>
  <c r="D467" i="175"/>
  <c r="D407" i="175"/>
  <c r="D406" i="175" s="1"/>
  <c r="D527" i="175"/>
  <c r="D526" i="175" s="1"/>
  <c r="D525" i="175" s="1"/>
  <c r="D107" i="175"/>
  <c r="D106" i="175" s="1"/>
  <c r="D657" i="175"/>
  <c r="D656" i="175" s="1"/>
  <c r="D287" i="175"/>
  <c r="D87" i="175"/>
  <c r="D327" i="175"/>
  <c r="D326" i="175" s="1"/>
  <c r="D325" i="175" s="1"/>
  <c r="D387" i="175"/>
  <c r="D227" i="175"/>
  <c r="D347" i="175"/>
  <c r="D197" i="175"/>
  <c r="D196" i="175" s="1"/>
  <c r="D557" i="175"/>
  <c r="D556" i="175" s="1"/>
  <c r="D137" i="175"/>
  <c r="D586" i="175"/>
  <c r="D157" i="175"/>
  <c r="D156" i="175" s="1"/>
  <c r="D306" i="175"/>
  <c r="D76" i="175"/>
  <c r="D37" i="175"/>
  <c r="D567" i="175"/>
  <c r="D147" i="175"/>
  <c r="D146" i="175" s="1"/>
  <c r="D627" i="175"/>
  <c r="D626" i="175" s="1"/>
  <c r="D625" i="175" s="1"/>
  <c r="D507" i="175"/>
  <c r="D506" i="175" s="1"/>
  <c r="D505" i="175" s="1"/>
  <c r="D607" i="175"/>
  <c r="D97" i="175"/>
  <c r="D596" i="175"/>
  <c r="D457" i="175"/>
  <c r="D456" i="175" s="1"/>
  <c r="D617" i="175"/>
  <c r="D616" i="175" s="1"/>
  <c r="D207" i="175"/>
  <c r="D86" i="175"/>
  <c r="D85" i="175" s="1"/>
  <c r="D26" i="175"/>
  <c r="D237" i="175"/>
  <c r="D417" i="175"/>
  <c r="D466" i="175"/>
  <c r="D486" i="175"/>
  <c r="D485" i="175" s="1"/>
  <c r="D484" i="175" s="1"/>
  <c r="E20" i="212"/>
  <c r="E39" i="212"/>
  <c r="C58" i="212"/>
  <c r="C42" i="212"/>
  <c r="FG34" i="100"/>
  <c r="FG25" i="100"/>
  <c r="FG55" i="100"/>
  <c r="FG44" i="100"/>
  <c r="C91" i="212"/>
  <c r="FG74" i="100"/>
  <c r="FG60" i="100"/>
  <c r="FG14" i="100"/>
  <c r="GB130" i="100"/>
  <c r="GB129" i="100"/>
  <c r="GB15" i="100"/>
  <c r="FG64" i="100"/>
  <c r="FG59" i="100"/>
  <c r="FG18" i="100"/>
  <c r="FG24" i="100"/>
  <c r="FG19" i="100"/>
  <c r="FG120" i="100"/>
  <c r="FG78" i="100"/>
  <c r="FG70" i="100"/>
  <c r="FG62" i="100"/>
  <c r="FG42" i="100"/>
  <c r="FG46" i="100"/>
  <c r="FG56" i="100"/>
  <c r="FG36" i="100"/>
  <c r="FG40" i="100"/>
  <c r="FG73" i="100"/>
  <c r="FG79" i="100"/>
  <c r="FG26" i="100"/>
  <c r="FG57" i="100"/>
  <c r="FG69" i="100"/>
  <c r="FG16" i="100"/>
  <c r="FG63" i="100"/>
  <c r="FG65" i="100"/>
  <c r="FG67" i="100"/>
  <c r="FG81" i="100"/>
  <c r="FG77" i="100"/>
  <c r="FG61" i="100"/>
  <c r="FG30" i="100"/>
  <c r="FG76" i="100"/>
  <c r="FG51" i="100"/>
  <c r="FG80" i="100"/>
  <c r="FG43" i="100"/>
  <c r="FG58" i="100"/>
  <c r="FG33" i="100"/>
  <c r="FG50" i="100"/>
  <c r="FG118" i="100"/>
  <c r="FG53" i="100"/>
  <c r="FG28" i="100"/>
  <c r="FG72" i="100"/>
  <c r="FG35" i="100"/>
  <c r="FG121" i="100"/>
  <c r="FG52" i="100"/>
  <c r="FG48" i="100"/>
  <c r="FG68" i="100"/>
  <c r="FG27" i="100"/>
  <c r="FG17" i="100"/>
  <c r="FG31" i="100"/>
  <c r="FG39" i="100"/>
  <c r="FG29" i="100"/>
  <c r="FG37" i="100"/>
  <c r="FG45" i="100"/>
  <c r="FG47" i="100"/>
  <c r="FG49" i="100"/>
  <c r="FG20" i="100"/>
  <c r="FG66" i="100"/>
  <c r="FG41" i="100"/>
  <c r="FG22" i="100"/>
  <c r="FG75" i="100"/>
  <c r="FG23" i="100"/>
  <c r="FG54" i="100"/>
  <c r="FG119" i="100"/>
  <c r="W20" i="179"/>
  <c r="W21" i="179"/>
  <c r="BE19" i="100"/>
  <c r="BH19" i="100"/>
  <c r="BG19" i="100"/>
  <c r="BF19" i="100"/>
  <c r="GF39" i="100"/>
  <c r="GC129" i="100"/>
  <c r="GC15" i="100"/>
  <c r="GC130" i="100"/>
  <c r="FZ99" i="100"/>
  <c r="FZ112" i="100"/>
  <c r="FZ81" i="100"/>
  <c r="FZ45" i="100"/>
  <c r="FZ95" i="100"/>
  <c r="FZ62" i="100"/>
  <c r="FZ93" i="100"/>
  <c r="FZ21" i="100"/>
  <c r="FZ100" i="100"/>
  <c r="FZ113" i="100"/>
  <c r="FZ17" i="100"/>
  <c r="FZ29" i="100"/>
  <c r="FZ14" i="100"/>
  <c r="FZ108" i="100"/>
  <c r="FZ57" i="100"/>
  <c r="FZ50" i="100"/>
  <c r="FZ114" i="100"/>
  <c r="FZ16" i="100"/>
  <c r="FZ101" i="100"/>
  <c r="FZ107" i="100"/>
  <c r="FZ32" i="100"/>
  <c r="FZ46" i="100"/>
  <c r="FZ106" i="100"/>
  <c r="FZ31" i="100"/>
  <c r="FZ104" i="100"/>
  <c r="FZ26" i="100"/>
  <c r="FZ59" i="100"/>
  <c r="FZ30" i="100"/>
  <c r="FZ84" i="100"/>
  <c r="FZ90" i="100"/>
  <c r="FZ58" i="100"/>
  <c r="FZ131" i="100"/>
  <c r="FZ96" i="100"/>
  <c r="FZ80" i="100"/>
  <c r="FZ39" i="100"/>
  <c r="FZ71" i="100"/>
  <c r="FZ87" i="100"/>
  <c r="FZ86" i="100"/>
  <c r="FZ134" i="100"/>
  <c r="FZ92" i="100"/>
  <c r="FZ79" i="100"/>
  <c r="FZ47" i="100"/>
  <c r="FZ64" i="100"/>
  <c r="FZ91" i="100"/>
  <c r="FZ73" i="100"/>
  <c r="FZ49" i="100"/>
  <c r="FZ103" i="100"/>
  <c r="FZ82" i="100"/>
  <c r="FZ40" i="100"/>
  <c r="FZ33" i="100"/>
  <c r="FZ65" i="100"/>
  <c r="FZ52" i="100"/>
  <c r="FZ110" i="100"/>
  <c r="FZ37" i="100"/>
  <c r="FZ119" i="100"/>
  <c r="FZ51" i="100"/>
  <c r="FZ75" i="100"/>
  <c r="FZ83" i="100"/>
  <c r="FZ61" i="100"/>
  <c r="FZ98" i="100"/>
  <c r="FZ132" i="100"/>
  <c r="FZ25" i="100"/>
  <c r="FZ78" i="100"/>
  <c r="FZ67" i="100"/>
  <c r="FZ35" i="100"/>
  <c r="FZ41" i="100"/>
  <c r="FZ102" i="100"/>
  <c r="FZ133" i="100"/>
  <c r="FZ55" i="100"/>
  <c r="FZ70" i="100"/>
  <c r="FZ121" i="100"/>
  <c r="FZ22" i="100"/>
  <c r="FZ89" i="100"/>
  <c r="FZ44" i="100"/>
  <c r="FZ77" i="100"/>
  <c r="FZ42" i="100"/>
  <c r="FZ48" i="100"/>
  <c r="FZ74" i="100"/>
  <c r="FZ68" i="100"/>
  <c r="FZ111" i="100"/>
  <c r="FZ23" i="100"/>
  <c r="FZ54" i="100"/>
  <c r="FZ19" i="100"/>
  <c r="FZ85" i="100"/>
  <c r="FZ97" i="100"/>
  <c r="FZ60" i="100"/>
  <c r="FZ56" i="100"/>
  <c r="FZ76" i="100"/>
  <c r="FZ27" i="100"/>
  <c r="FZ43" i="100"/>
  <c r="FZ24" i="100"/>
  <c r="FZ36" i="100"/>
  <c r="FZ53" i="100"/>
  <c r="FZ63" i="100"/>
  <c r="FZ20" i="100"/>
  <c r="FZ18" i="100"/>
  <c r="FZ118" i="100"/>
  <c r="FZ94" i="100"/>
  <c r="FZ28" i="100"/>
  <c r="FZ88" i="100"/>
  <c r="FZ109" i="100"/>
  <c r="FZ69" i="100"/>
  <c r="FZ105" i="100"/>
  <c r="FZ34" i="100"/>
  <c r="FZ120" i="100"/>
  <c r="FZ72" i="100"/>
  <c r="FZ66" i="100"/>
  <c r="J33" i="160" l="1"/>
  <c r="J32" i="160"/>
  <c r="X21" i="179"/>
  <c r="X20" i="179"/>
  <c r="DE12" i="79"/>
  <c r="GE80" i="100"/>
  <c r="GE59" i="100"/>
  <c r="AQ43" i="79"/>
  <c r="AS56" i="79"/>
  <c r="AR89" i="79"/>
  <c r="AS44" i="79"/>
  <c r="EP33" i="100"/>
  <c r="AS30" i="79"/>
  <c r="AS37" i="79"/>
  <c r="AQ53" i="79"/>
  <c r="AQ77" i="79"/>
  <c r="AT29" i="79"/>
  <c r="AR88" i="79"/>
  <c r="AS54" i="79"/>
  <c r="AT64" i="79"/>
  <c r="AQ75" i="79"/>
  <c r="AR45" i="79"/>
  <c r="AR44" i="79"/>
  <c r="AT62" i="79"/>
  <c r="AT17" i="79"/>
  <c r="AQ62" i="79"/>
  <c r="AQ63" i="79"/>
  <c r="AQ64" i="79"/>
  <c r="CL16" i="79"/>
  <c r="AT35" i="79"/>
  <c r="AT54" i="79"/>
  <c r="AR19" i="79"/>
  <c r="EP30" i="100"/>
  <c r="AR23" i="79"/>
  <c r="AR27" i="79"/>
  <c r="AR64" i="79"/>
  <c r="AT63" i="79"/>
  <c r="GE75" i="100"/>
  <c r="AR69" i="79"/>
  <c r="AT87" i="79"/>
  <c r="AT86" i="79"/>
  <c r="AT85" i="79"/>
  <c r="AR90" i="79"/>
  <c r="AT77" i="79"/>
  <c r="AR43" i="79"/>
  <c r="AT30" i="79"/>
  <c r="AT11" i="79"/>
  <c r="AT12" i="79"/>
  <c r="AT6" i="79"/>
  <c r="AT9" i="79"/>
  <c r="AT10" i="79"/>
  <c r="AR40" i="79"/>
  <c r="AR41" i="79"/>
  <c r="AR82" i="79"/>
  <c r="AR33" i="79"/>
  <c r="AR17" i="79"/>
  <c r="AT49" i="79"/>
  <c r="AR13" i="79"/>
  <c r="AR14" i="79"/>
  <c r="AT34" i="79"/>
  <c r="DD13" i="79"/>
  <c r="AS35" i="79"/>
  <c r="AS66" i="79"/>
  <c r="AR28" i="79"/>
  <c r="E14" i="100"/>
  <c r="CG12" i="79"/>
  <c r="AT42" i="79"/>
  <c r="AR72" i="79"/>
  <c r="AR74" i="79"/>
  <c r="AT70" i="79"/>
  <c r="AT71" i="79"/>
  <c r="AT72" i="79"/>
  <c r="AT73" i="79"/>
  <c r="AT74" i="79"/>
  <c r="AS55" i="79"/>
  <c r="AS67" i="79"/>
  <c r="AS63" i="79"/>
  <c r="AR6" i="79"/>
  <c r="AT43" i="79"/>
  <c r="AS78" i="79"/>
  <c r="AS46" i="79"/>
  <c r="AT50" i="79"/>
  <c r="AS51" i="79"/>
  <c r="AQ22" i="79"/>
  <c r="AQ8" i="79"/>
  <c r="EP28" i="100"/>
  <c r="AQ16" i="79"/>
  <c r="EP35" i="100"/>
  <c r="AT65" i="79"/>
  <c r="F102" i="79"/>
  <c r="F83" i="79"/>
  <c r="AT28" i="79"/>
  <c r="EP34" i="100"/>
  <c r="AR32" i="79"/>
  <c r="AS15" i="79"/>
  <c r="AS22" i="79"/>
  <c r="AT41" i="79"/>
  <c r="AR83" i="79"/>
  <c r="AS18" i="79"/>
  <c r="AS19" i="79"/>
  <c r="AS20" i="79"/>
  <c r="AT66" i="79"/>
  <c r="AS5" i="79"/>
  <c r="AS6" i="79"/>
  <c r="AS7" i="79"/>
  <c r="AS83" i="79"/>
  <c r="AS85" i="79"/>
  <c r="AS88" i="79"/>
  <c r="AS86" i="79"/>
  <c r="AS73" i="79"/>
  <c r="AS53" i="79"/>
  <c r="CK19" i="100"/>
  <c r="CY48" i="79"/>
  <c r="CY54" i="79"/>
  <c r="GE48" i="100"/>
  <c r="AR61" i="79"/>
  <c r="AQ25" i="79"/>
  <c r="AS39" i="79"/>
  <c r="AS40" i="79"/>
  <c r="AS41" i="79"/>
  <c r="AR66" i="79"/>
  <c r="AR16" i="79"/>
  <c r="AR48" i="79"/>
  <c r="AQ81" i="79"/>
  <c r="AR20" i="79"/>
  <c r="AS24" i="79"/>
  <c r="AS25" i="79"/>
  <c r="AR49" i="79"/>
  <c r="AS50" i="79"/>
  <c r="AR46" i="79"/>
  <c r="AS48" i="79"/>
  <c r="AT82" i="79"/>
  <c r="AQ67" i="79"/>
  <c r="AQ59" i="79"/>
  <c r="AS68" i="79"/>
  <c r="AS69" i="79"/>
  <c r="AT8" i="79"/>
  <c r="AS34" i="79"/>
  <c r="AT90" i="79"/>
  <c r="GE79" i="100"/>
  <c r="AT76" i="79"/>
  <c r="AT45" i="79"/>
  <c r="AQ54" i="79"/>
  <c r="AQ70" i="79"/>
  <c r="CW44" i="79"/>
  <c r="AT31" i="79"/>
  <c r="AQ13" i="79"/>
  <c r="AS80" i="79"/>
  <c r="AT21" i="79"/>
  <c r="AS64" i="79"/>
  <c r="AR30" i="79"/>
  <c r="AQ38" i="79"/>
  <c r="AR15" i="79"/>
  <c r="AQ35" i="79"/>
  <c r="AQ30" i="79"/>
  <c r="AQ74" i="79"/>
  <c r="AQ55" i="79"/>
  <c r="AT51" i="79"/>
  <c r="AQ7" i="79"/>
  <c r="AS38" i="79"/>
  <c r="AT26" i="79"/>
  <c r="H82" i="79"/>
  <c r="I101" i="79"/>
  <c r="CW43" i="79"/>
  <c r="AT47" i="79"/>
  <c r="AR85" i="79"/>
  <c r="AR78" i="79"/>
  <c r="AR5" i="79"/>
  <c r="CL18" i="100"/>
  <c r="AT38" i="79"/>
  <c r="AT89" i="79"/>
  <c r="AS13" i="79"/>
  <c r="AT44" i="79"/>
  <c r="AR36" i="79"/>
  <c r="AQ89" i="79"/>
  <c r="AT67" i="79"/>
  <c r="AR26" i="79"/>
  <c r="AR42" i="79"/>
  <c r="AT53" i="79"/>
  <c r="AR87" i="79"/>
  <c r="AS23" i="79"/>
  <c r="AS89" i="79"/>
  <c r="AT7" i="79"/>
  <c r="E102" i="79"/>
  <c r="E83" i="79"/>
  <c r="D102" i="79"/>
  <c r="D83" i="79"/>
  <c r="AS42" i="79"/>
  <c r="AT48" i="79"/>
  <c r="GE52" i="100"/>
  <c r="CC34" i="79"/>
  <c r="AQ48" i="79"/>
  <c r="AR22" i="79"/>
  <c r="AT19" i="79"/>
  <c r="AQ5" i="79"/>
  <c r="AR62" i="79"/>
  <c r="AR52" i="79"/>
  <c r="AQ39" i="79"/>
  <c r="AR21" i="79"/>
  <c r="AT69" i="79"/>
  <c r="AS87" i="79"/>
  <c r="AQ33" i="79"/>
  <c r="AT25" i="79"/>
  <c r="AQ11" i="79"/>
  <c r="CM19" i="100"/>
  <c r="O23" i="179"/>
  <c r="AQ20" i="79"/>
  <c r="GE38" i="100"/>
  <c r="GE82" i="100"/>
  <c r="AR77" i="79"/>
  <c r="AS11" i="79"/>
  <c r="AS79" i="79"/>
  <c r="AR50" i="79"/>
  <c r="AQ68" i="79"/>
  <c r="AT75" i="79"/>
  <c r="AT88" i="79"/>
  <c r="AS77" i="79"/>
  <c r="AT84" i="79"/>
  <c r="AR35" i="79"/>
  <c r="AS17" i="79"/>
  <c r="AR68" i="79"/>
  <c r="AR86" i="79"/>
  <c r="AQ72" i="79"/>
  <c r="AR53" i="79"/>
  <c r="AQ80" i="79"/>
  <c r="AT39" i="79"/>
  <c r="AQ10" i="79"/>
  <c r="AT40" i="79"/>
  <c r="AQ31" i="79"/>
  <c r="AT13" i="79"/>
  <c r="AS59" i="79"/>
  <c r="AS57" i="79"/>
  <c r="AS58" i="79"/>
  <c r="AS47" i="79"/>
  <c r="DB37" i="79"/>
  <c r="CX35" i="79"/>
  <c r="DB34" i="79"/>
  <c r="DB35" i="79"/>
  <c r="DB36" i="79"/>
  <c r="CX36" i="79"/>
  <c r="CX37" i="79"/>
  <c r="CX34" i="79"/>
  <c r="AQ23" i="79"/>
  <c r="AR80" i="79"/>
  <c r="AQ65" i="79"/>
  <c r="AQ66" i="79"/>
  <c r="AR51" i="79"/>
  <c r="AQ27" i="79"/>
  <c r="AQ28" i="79"/>
  <c r="AQ29" i="79"/>
  <c r="AR25" i="79"/>
  <c r="AT36" i="79"/>
  <c r="AS81" i="79"/>
  <c r="AR73" i="79"/>
  <c r="AT16" i="79"/>
  <c r="EP32" i="100"/>
  <c r="AS9" i="79"/>
  <c r="AS10" i="79"/>
  <c r="AS32" i="79"/>
  <c r="AQ83" i="79"/>
  <c r="AQ86" i="79"/>
  <c r="AS8" i="79"/>
  <c r="AT14" i="79"/>
  <c r="AT58" i="79"/>
  <c r="AQ76" i="79"/>
  <c r="AR18" i="79"/>
  <c r="AQ24" i="79"/>
  <c r="AR67" i="79"/>
  <c r="AS49" i="79"/>
  <c r="AQ21" i="79"/>
  <c r="AQ47" i="79"/>
  <c r="AR55" i="79"/>
  <c r="AR57" i="79"/>
  <c r="AS27" i="79"/>
  <c r="AS29" i="79"/>
  <c r="AS26" i="79"/>
  <c r="AT27" i="79"/>
  <c r="AR31" i="79"/>
  <c r="AQ79" i="79"/>
  <c r="AT22" i="79"/>
  <c r="AT24" i="79"/>
  <c r="AS75" i="79"/>
  <c r="AQ46" i="79"/>
  <c r="AQ45" i="79"/>
  <c r="AS45" i="79"/>
  <c r="AS36" i="79"/>
  <c r="AQ49" i="79"/>
  <c r="AR24" i="79"/>
  <c r="AR34" i="79"/>
  <c r="AQ56" i="79"/>
  <c r="AQ40" i="79"/>
  <c r="AS65" i="79"/>
  <c r="AQ26" i="79"/>
  <c r="AS52" i="79"/>
  <c r="AR71" i="79"/>
  <c r="AR75" i="79"/>
  <c r="AQ18" i="79"/>
  <c r="AS90" i="79"/>
  <c r="H101" i="79"/>
  <c r="CM18" i="100"/>
  <c r="AS31" i="79"/>
  <c r="Y18" i="179"/>
  <c r="AS61" i="79"/>
  <c r="AT59" i="79"/>
  <c r="AT61" i="79"/>
  <c r="AS14" i="79"/>
  <c r="AR8" i="79"/>
  <c r="AR9" i="79"/>
  <c r="AR10" i="79"/>
  <c r="AR11" i="79"/>
  <c r="AR12" i="79"/>
  <c r="AQ85" i="79"/>
  <c r="AQ9" i="79"/>
  <c r="AQ42" i="79"/>
  <c r="AR70" i="79"/>
  <c r="AQ12" i="79"/>
  <c r="EP29" i="100"/>
  <c r="AQ34" i="79"/>
  <c r="AT5" i="79"/>
  <c r="AQ78" i="79"/>
  <c r="AT23" i="79"/>
  <c r="G102" i="79"/>
  <c r="G83" i="79"/>
  <c r="AT15" i="79"/>
  <c r="AR60" i="79"/>
  <c r="GE72" i="100"/>
  <c r="AQ19" i="79"/>
  <c r="AS12" i="79"/>
  <c r="AS16" i="79"/>
  <c r="AQ37" i="79"/>
  <c r="AS62" i="79"/>
  <c r="DD14" i="79"/>
  <c r="AT32" i="79"/>
  <c r="AQ41" i="79"/>
  <c r="DD15" i="79"/>
  <c r="AR37" i="79"/>
  <c r="AR38" i="79"/>
  <c r="AR39" i="79"/>
  <c r="AQ58" i="79"/>
  <c r="AQ14" i="79"/>
  <c r="AQ15" i="79"/>
  <c r="AR81" i="79"/>
  <c r="AQ60" i="79"/>
  <c r="AS70" i="79"/>
  <c r="AS72" i="79"/>
  <c r="AQ61" i="79"/>
  <c r="AS76" i="79"/>
  <c r="AR63" i="79"/>
  <c r="GE57" i="100"/>
  <c r="EP31" i="100"/>
  <c r="AS21" i="79"/>
  <c r="AT56" i="79"/>
  <c r="AS28" i="79"/>
  <c r="AQ51" i="79"/>
  <c r="AQ69" i="79"/>
  <c r="AQ6" i="79"/>
  <c r="AR7" i="79"/>
  <c r="AT81" i="79"/>
  <c r="AR56" i="79"/>
  <c r="AR58" i="79"/>
  <c r="AR59" i="79"/>
  <c r="AT80" i="79"/>
  <c r="AQ57" i="79"/>
  <c r="AQ73" i="79"/>
  <c r="AS84" i="79"/>
  <c r="AT52" i="79"/>
  <c r="AR79" i="79"/>
  <c r="AT78" i="79"/>
  <c r="AT33" i="79"/>
  <c r="AS74" i="79"/>
  <c r="AT60" i="79"/>
  <c r="Y19" i="179"/>
  <c r="J95" i="160"/>
  <c r="GB100" i="100"/>
  <c r="GB134" i="100"/>
  <c r="J115" i="160"/>
  <c r="GB35" i="100"/>
  <c r="GB131" i="100"/>
  <c r="GB133" i="100"/>
  <c r="GB132" i="100"/>
  <c r="GB21" i="100"/>
  <c r="GB32" i="100"/>
  <c r="H66" i="79"/>
  <c r="H59" i="79"/>
  <c r="J87" i="160"/>
  <c r="J103" i="160"/>
  <c r="J112" i="160"/>
  <c r="J88" i="160"/>
  <c r="J104" i="160"/>
  <c r="J114" i="160"/>
  <c r="J89" i="160"/>
  <c r="J105" i="160"/>
  <c r="J101" i="160"/>
  <c r="J90" i="160"/>
  <c r="J106" i="160"/>
  <c r="J91" i="160"/>
  <c r="J107" i="160"/>
  <c r="J98" i="160"/>
  <c r="J92" i="160"/>
  <c r="J108" i="160"/>
  <c r="J96" i="160"/>
  <c r="J93" i="160"/>
  <c r="J109" i="160"/>
  <c r="J94" i="160"/>
  <c r="J110" i="160"/>
  <c r="J111" i="160"/>
  <c r="J97" i="160"/>
  <c r="J113" i="160"/>
  <c r="J99" i="160"/>
  <c r="J100" i="160"/>
  <c r="J86" i="160"/>
  <c r="J102" i="160"/>
  <c r="H73" i="79"/>
  <c r="H67" i="79"/>
  <c r="G397" i="175"/>
  <c r="F397" i="175"/>
  <c r="D396" i="175"/>
  <c r="J58" i="160"/>
  <c r="J53" i="160"/>
  <c r="J9" i="160"/>
  <c r="J18" i="160"/>
  <c r="J62" i="160"/>
  <c r="J46" i="160"/>
  <c r="H60" i="79"/>
  <c r="H63" i="79"/>
  <c r="J44" i="160"/>
  <c r="J69" i="160"/>
  <c r="J77" i="160"/>
  <c r="J24" i="160"/>
  <c r="J73" i="160"/>
  <c r="J34" i="160"/>
  <c r="J85" i="160"/>
  <c r="J64" i="160"/>
  <c r="J52" i="160"/>
  <c r="J65" i="160"/>
  <c r="J60" i="160"/>
  <c r="J49" i="160"/>
  <c r="J57" i="160"/>
  <c r="J16" i="160"/>
  <c r="J8" i="160"/>
  <c r="J42" i="160"/>
  <c r="J67" i="160"/>
  <c r="J50" i="160"/>
  <c r="J40" i="160"/>
  <c r="J83" i="160"/>
  <c r="J10" i="160"/>
  <c r="J72" i="160"/>
  <c r="J41" i="160"/>
  <c r="J31" i="160"/>
  <c r="J78" i="160"/>
  <c r="H62" i="79"/>
  <c r="H61" i="79"/>
  <c r="H72" i="79"/>
  <c r="J23" i="160"/>
  <c r="J63" i="160"/>
  <c r="J56" i="160"/>
  <c r="J35" i="160"/>
  <c r="J54" i="160"/>
  <c r="J14" i="160"/>
  <c r="H65" i="79"/>
  <c r="J66" i="160"/>
  <c r="J15" i="160"/>
  <c r="J70" i="160"/>
  <c r="H64" i="79"/>
  <c r="J26" i="160"/>
  <c r="J81" i="160"/>
  <c r="J47" i="160"/>
  <c r="J30" i="160"/>
  <c r="J76" i="160"/>
  <c r="H75" i="79"/>
  <c r="J45" i="160"/>
  <c r="J74" i="160"/>
  <c r="J13" i="160"/>
  <c r="J36" i="160"/>
  <c r="J71" i="160"/>
  <c r="J12" i="160"/>
  <c r="J39" i="160"/>
  <c r="H70" i="79"/>
  <c r="J75" i="160"/>
  <c r="J61" i="160"/>
  <c r="J38" i="160"/>
  <c r="H69" i="79"/>
  <c r="J55" i="160"/>
  <c r="J37" i="160"/>
  <c r="J84" i="160"/>
  <c r="J17" i="160"/>
  <c r="J21" i="160"/>
  <c r="J59" i="160"/>
  <c r="J22" i="160"/>
  <c r="H74" i="79"/>
  <c r="J82" i="160"/>
  <c r="J79" i="160"/>
  <c r="J43" i="160"/>
  <c r="J11" i="160"/>
  <c r="J19" i="160"/>
  <c r="J51" i="160"/>
  <c r="J29" i="160"/>
  <c r="J80" i="160"/>
  <c r="J68" i="160"/>
  <c r="J20" i="160"/>
  <c r="J28" i="160"/>
  <c r="J25" i="160"/>
  <c r="J48" i="160"/>
  <c r="J27" i="160"/>
  <c r="H68" i="79"/>
  <c r="H71" i="79"/>
  <c r="J7" i="160"/>
  <c r="GB71" i="100"/>
  <c r="F456" i="175"/>
  <c r="G456" i="175"/>
  <c r="D455" i="175"/>
  <c r="G656" i="175"/>
  <c r="F656" i="175"/>
  <c r="D655" i="175"/>
  <c r="F525" i="175"/>
  <c r="G525" i="175"/>
  <c r="D524" i="175"/>
  <c r="G316" i="175"/>
  <c r="F316" i="175"/>
  <c r="D315" i="175"/>
  <c r="F46" i="175"/>
  <c r="G46" i="175"/>
  <c r="D45" i="175"/>
  <c r="F505" i="175"/>
  <c r="G505" i="175"/>
  <c r="D504" i="175"/>
  <c r="G474" i="175"/>
  <c r="F474" i="175"/>
  <c r="D473" i="175"/>
  <c r="G125" i="175"/>
  <c r="F125" i="175"/>
  <c r="D124" i="175"/>
  <c r="F496" i="175"/>
  <c r="G496" i="175"/>
  <c r="D495" i="175"/>
  <c r="F417" i="175"/>
  <c r="G417" i="175"/>
  <c r="D416" i="175"/>
  <c r="G196" i="175"/>
  <c r="F196" i="175"/>
  <c r="F586" i="175"/>
  <c r="G586" i="175"/>
  <c r="D585" i="175"/>
  <c r="G356" i="175"/>
  <c r="F356" i="175"/>
  <c r="F337" i="175"/>
  <c r="G337" i="175"/>
  <c r="D336" i="175"/>
  <c r="G597" i="175"/>
  <c r="F597" i="175"/>
  <c r="G54" i="175"/>
  <c r="F54" i="175"/>
  <c r="D53" i="175"/>
  <c r="G237" i="175"/>
  <c r="F237" i="175"/>
  <c r="F106" i="175"/>
  <c r="G106" i="175"/>
  <c r="D105" i="175"/>
  <c r="G156" i="175"/>
  <c r="F156" i="175"/>
  <c r="D155" i="175"/>
  <c r="G437" i="175"/>
  <c r="F437" i="175"/>
  <c r="G247" i="175"/>
  <c r="F247" i="175"/>
  <c r="F176" i="175"/>
  <c r="G176" i="175"/>
  <c r="G377" i="175"/>
  <c r="F377" i="175"/>
  <c r="F625" i="175"/>
  <c r="G625" i="175"/>
  <c r="F515" i="175"/>
  <c r="G515" i="175"/>
  <c r="D514" i="175"/>
  <c r="F137" i="175"/>
  <c r="G137" i="175"/>
  <c r="G27" i="175"/>
  <c r="F27" i="175"/>
  <c r="F217" i="175"/>
  <c r="G217" i="175"/>
  <c r="D216" i="175"/>
  <c r="G127" i="175"/>
  <c r="F127" i="175"/>
  <c r="F26" i="175"/>
  <c r="G26" i="175"/>
  <c r="G326" i="175"/>
  <c r="F326" i="175"/>
  <c r="G557" i="175"/>
  <c r="F557" i="175"/>
  <c r="F425" i="175"/>
  <c r="G425" i="175"/>
  <c r="D424" i="175"/>
  <c r="D436" i="175"/>
  <c r="G426" i="175"/>
  <c r="F426" i="175"/>
  <c r="G277" i="175"/>
  <c r="F277" i="175"/>
  <c r="D276" i="175"/>
  <c r="F86" i="175"/>
  <c r="G86" i="175"/>
  <c r="G617" i="175"/>
  <c r="F617" i="175"/>
  <c r="G197" i="175"/>
  <c r="F197" i="175"/>
  <c r="G547" i="175"/>
  <c r="F547" i="175"/>
  <c r="D546" i="175"/>
  <c r="G577" i="175"/>
  <c r="F577" i="175"/>
  <c r="D576" i="175"/>
  <c r="F457" i="175"/>
  <c r="G457" i="175"/>
  <c r="G126" i="175"/>
  <c r="F126" i="175"/>
  <c r="G267" i="175"/>
  <c r="F267" i="175"/>
  <c r="F187" i="175"/>
  <c r="G187" i="175"/>
  <c r="G626" i="175"/>
  <c r="F626" i="175"/>
  <c r="F596" i="175"/>
  <c r="G596" i="175"/>
  <c r="D595" i="175"/>
  <c r="D624" i="175"/>
  <c r="G85" i="175"/>
  <c r="F85" i="175"/>
  <c r="D84" i="175"/>
  <c r="F616" i="175"/>
  <c r="G616" i="175"/>
  <c r="G175" i="175"/>
  <c r="F175" i="175"/>
  <c r="G166" i="175"/>
  <c r="F166" i="175"/>
  <c r="D165" i="175"/>
  <c r="D236" i="175"/>
  <c r="F506" i="175"/>
  <c r="G506" i="175"/>
  <c r="G97" i="175"/>
  <c r="F97" i="175"/>
  <c r="D615" i="175"/>
  <c r="F347" i="175"/>
  <c r="G347" i="175"/>
  <c r="D346" i="175"/>
  <c r="G387" i="175"/>
  <c r="F387" i="175"/>
  <c r="D386" i="175"/>
  <c r="D25" i="175"/>
  <c r="F475" i="175"/>
  <c r="G475" i="175"/>
  <c r="G476" i="175"/>
  <c r="F476" i="175"/>
  <c r="D174" i="175"/>
  <c r="F556" i="175"/>
  <c r="G556" i="175"/>
  <c r="D555" i="175"/>
  <c r="F607" i="175"/>
  <c r="G607" i="175"/>
  <c r="D606" i="175"/>
  <c r="F325" i="175"/>
  <c r="G325" i="175"/>
  <c r="D324" i="175"/>
  <c r="G327" i="175"/>
  <c r="F327" i="175"/>
  <c r="G266" i="175"/>
  <c r="F266" i="175"/>
  <c r="D195" i="175"/>
  <c r="G47" i="175"/>
  <c r="F47" i="175"/>
  <c r="G357" i="175"/>
  <c r="F357" i="175"/>
  <c r="G637" i="175"/>
  <c r="F637" i="175"/>
  <c r="D636" i="175"/>
  <c r="F444" i="175"/>
  <c r="G444" i="175"/>
  <c r="D443" i="175"/>
  <c r="G76" i="175"/>
  <c r="F76" i="175"/>
  <c r="D246" i="175"/>
  <c r="F107" i="175"/>
  <c r="G107" i="175"/>
  <c r="F507" i="175"/>
  <c r="G507" i="175"/>
  <c r="F526" i="175"/>
  <c r="G526" i="175"/>
  <c r="F752" i="175"/>
  <c r="G752" i="175"/>
  <c r="D751" i="175"/>
  <c r="G116" i="175"/>
  <c r="F116" i="175"/>
  <c r="G567" i="175"/>
  <c r="F567" i="175"/>
  <c r="G306" i="175"/>
  <c r="F306" i="175"/>
  <c r="D305" i="175"/>
  <c r="F87" i="175"/>
  <c r="G87" i="175"/>
  <c r="F527" i="175"/>
  <c r="G527" i="175"/>
  <c r="D115" i="175"/>
  <c r="F317" i="175"/>
  <c r="G317" i="175"/>
  <c r="G67" i="175"/>
  <c r="F67" i="175"/>
  <c r="D66" i="175"/>
  <c r="G406" i="175"/>
  <c r="F406" i="175"/>
  <c r="D405" i="175"/>
  <c r="G186" i="175"/>
  <c r="F186" i="175"/>
  <c r="D185" i="175"/>
  <c r="F146" i="175"/>
  <c r="G146" i="175"/>
  <c r="D145" i="175"/>
  <c r="G466" i="175"/>
  <c r="F466" i="175"/>
  <c r="D465" i="175"/>
  <c r="G37" i="175"/>
  <c r="F37" i="175"/>
  <c r="D265" i="175"/>
  <c r="G287" i="175"/>
  <c r="F287" i="175"/>
  <c r="D286" i="175"/>
  <c r="F407" i="175"/>
  <c r="G407" i="175"/>
  <c r="G445" i="175"/>
  <c r="F445" i="175"/>
  <c r="F497" i="175"/>
  <c r="G497" i="175"/>
  <c r="D566" i="175"/>
  <c r="D96" i="175"/>
  <c r="D136" i="175"/>
  <c r="G657" i="175"/>
  <c r="F657" i="175"/>
  <c r="D355" i="175"/>
  <c r="F17" i="175"/>
  <c r="G17" i="175"/>
  <c r="D16" i="175"/>
  <c r="D36" i="175"/>
  <c r="F376" i="175"/>
  <c r="G376" i="175"/>
  <c r="D375" i="175"/>
  <c r="D75" i="175"/>
  <c r="G167" i="175"/>
  <c r="F167" i="175"/>
  <c r="F484" i="175"/>
  <c r="G484" i="175"/>
  <c r="F587" i="175"/>
  <c r="G587" i="175"/>
  <c r="F485" i="175"/>
  <c r="G485" i="175"/>
  <c r="F627" i="175"/>
  <c r="G627" i="175"/>
  <c r="G227" i="175"/>
  <c r="F227" i="175"/>
  <c r="G257" i="175"/>
  <c r="F257" i="175"/>
  <c r="D256" i="175"/>
  <c r="F487" i="175"/>
  <c r="G487" i="175"/>
  <c r="F157" i="175"/>
  <c r="G157" i="175"/>
  <c r="G467" i="175"/>
  <c r="F467" i="175"/>
  <c r="G367" i="175"/>
  <c r="F367" i="175"/>
  <c r="F486" i="175"/>
  <c r="G486" i="175"/>
  <c r="G307" i="175"/>
  <c r="F307" i="175"/>
  <c r="F516" i="175"/>
  <c r="G516" i="175"/>
  <c r="G647" i="175"/>
  <c r="F647" i="175"/>
  <c r="D646" i="175"/>
  <c r="G297" i="175"/>
  <c r="F297" i="175"/>
  <c r="D366" i="175"/>
  <c r="G207" i="175"/>
  <c r="F207" i="175"/>
  <c r="G147" i="175"/>
  <c r="F147" i="175"/>
  <c r="D226" i="175"/>
  <c r="D483" i="175"/>
  <c r="D206" i="175"/>
  <c r="F537" i="175"/>
  <c r="G537" i="175"/>
  <c r="D296" i="175"/>
  <c r="D536" i="175"/>
  <c r="G56" i="175"/>
  <c r="F56" i="175"/>
  <c r="G446" i="175"/>
  <c r="F446" i="175"/>
  <c r="F55" i="175"/>
  <c r="G55" i="175"/>
  <c r="G177" i="175"/>
  <c r="F177" i="175"/>
  <c r="F427" i="175"/>
  <c r="G427" i="175"/>
  <c r="F117" i="175"/>
  <c r="G117" i="175"/>
  <c r="G477" i="175"/>
  <c r="F477" i="175"/>
  <c r="F77" i="175"/>
  <c r="G77" i="175"/>
  <c r="GB34" i="100"/>
  <c r="GB14" i="100"/>
  <c r="GB60" i="100"/>
  <c r="GB74" i="100"/>
  <c r="GB44" i="100"/>
  <c r="GB55" i="100"/>
  <c r="GB25" i="100"/>
  <c r="GE15" i="100"/>
  <c r="GE129" i="100"/>
  <c r="GE130" i="100"/>
  <c r="GB49" i="100"/>
  <c r="GB31" i="100"/>
  <c r="GB63" i="100"/>
  <c r="GB47" i="100"/>
  <c r="GB17" i="100"/>
  <c r="GB76" i="100"/>
  <c r="GB45" i="100"/>
  <c r="GB27" i="100"/>
  <c r="GB30" i="100"/>
  <c r="GB73" i="100"/>
  <c r="GB24" i="100"/>
  <c r="GB121" i="100"/>
  <c r="GB61" i="100"/>
  <c r="GB16" i="100"/>
  <c r="GB40" i="100"/>
  <c r="GB18" i="100"/>
  <c r="GB36" i="100"/>
  <c r="GB28" i="100"/>
  <c r="GB56" i="100"/>
  <c r="GB119" i="100"/>
  <c r="GB53" i="100"/>
  <c r="GB77" i="100"/>
  <c r="GB69" i="100"/>
  <c r="GB46" i="100"/>
  <c r="GB54" i="100"/>
  <c r="GB29" i="100"/>
  <c r="GB118" i="100"/>
  <c r="GB42" i="100"/>
  <c r="GB23" i="100"/>
  <c r="GB50" i="100"/>
  <c r="GB62" i="100"/>
  <c r="GB75" i="100"/>
  <c r="GB33" i="100"/>
  <c r="GB70" i="100"/>
  <c r="GB22" i="100"/>
  <c r="GB58" i="100"/>
  <c r="GB41" i="100"/>
  <c r="GB120" i="100"/>
  <c r="GB64" i="100"/>
  <c r="GB66" i="100"/>
  <c r="GB43" i="100"/>
  <c r="GB67" i="100"/>
  <c r="GB26" i="100"/>
  <c r="GB20" i="100"/>
  <c r="GB68" i="100"/>
  <c r="GB65" i="100"/>
  <c r="GB19" i="100"/>
  <c r="GC134" i="100"/>
  <c r="GF81" i="100"/>
  <c r="GF37" i="100"/>
  <c r="GF57" i="100"/>
  <c r="W22" i="179"/>
  <c r="GF79" i="100"/>
  <c r="GF51" i="100"/>
  <c r="GF83" i="100"/>
  <c r="GF38" i="100"/>
  <c r="GF82" i="100"/>
  <c r="GF78" i="100"/>
  <c r="GF59" i="100"/>
  <c r="GC58" i="100"/>
  <c r="GC20" i="100"/>
  <c r="GC47" i="100"/>
  <c r="GC17" i="100"/>
  <c r="GC119" i="100"/>
  <c r="GC73" i="100"/>
  <c r="GC120" i="100"/>
  <c r="GC50" i="100"/>
  <c r="GC76" i="100"/>
  <c r="GC71" i="100"/>
  <c r="GC100" i="100"/>
  <c r="GC40" i="100"/>
  <c r="GC118" i="100"/>
  <c r="GC53" i="100"/>
  <c r="GC24" i="100"/>
  <c r="GC31" i="100"/>
  <c r="GC54" i="100"/>
  <c r="GC45" i="100"/>
  <c r="GC18" i="100"/>
  <c r="GC77" i="100"/>
  <c r="GC61" i="100"/>
  <c r="GC29" i="100"/>
  <c r="GC22" i="100"/>
  <c r="GC69" i="100"/>
  <c r="GC68" i="100"/>
  <c r="GC65" i="100"/>
  <c r="GC27" i="100"/>
  <c r="GC49" i="100"/>
  <c r="GC35" i="100"/>
  <c r="GC14" i="100"/>
  <c r="GC33" i="100"/>
  <c r="GC42" i="100"/>
  <c r="GC131" i="100"/>
  <c r="GC19" i="100"/>
  <c r="GC16" i="100"/>
  <c r="GC70" i="100"/>
  <c r="GC34" i="100"/>
  <c r="GC121" i="100"/>
  <c r="GC64" i="100"/>
  <c r="GC25" i="100"/>
  <c r="GC63" i="100"/>
  <c r="GC75" i="100"/>
  <c r="GC133" i="100"/>
  <c r="GC74" i="100"/>
  <c r="GC26" i="100"/>
  <c r="GC21" i="100"/>
  <c r="GC55" i="100"/>
  <c r="GC67" i="100"/>
  <c r="GC43" i="100"/>
  <c r="GC62" i="100"/>
  <c r="GC41" i="100"/>
  <c r="GC32" i="100"/>
  <c r="GC132" i="100"/>
  <c r="GC23" i="100"/>
  <c r="GC60" i="100"/>
  <c r="GC28" i="100"/>
  <c r="GC46" i="100"/>
  <c r="GC56" i="100"/>
  <c r="GC36" i="100"/>
  <c r="GC66" i="100"/>
  <c r="GC30" i="100"/>
  <c r="GC44" i="100"/>
  <c r="X22" i="179" l="1"/>
  <c r="DE15" i="79"/>
  <c r="EP39" i="100"/>
  <c r="CX44" i="79"/>
  <c r="EP37" i="100"/>
  <c r="G84" i="79"/>
  <c r="G103" i="79"/>
  <c r="H102" i="79"/>
  <c r="CX42" i="79"/>
  <c r="Z18" i="179"/>
  <c r="EP36" i="100"/>
  <c r="Z19" i="179"/>
  <c r="DE14" i="79"/>
  <c r="CI10" i="79"/>
  <c r="CY44" i="79"/>
  <c r="Y21" i="179"/>
  <c r="CI13" i="79"/>
  <c r="Y20" i="179"/>
  <c r="O24" i="179"/>
  <c r="F84" i="79"/>
  <c r="F103" i="79"/>
  <c r="H83" i="79"/>
  <c r="I102" i="79"/>
  <c r="EP41" i="100"/>
  <c r="D103" i="79"/>
  <c r="D84" i="79"/>
  <c r="EP42" i="100"/>
  <c r="EP38" i="100"/>
  <c r="EP40" i="100"/>
  <c r="CX41" i="79"/>
  <c r="CY43" i="79"/>
  <c r="CL12" i="79"/>
  <c r="DE13" i="79"/>
  <c r="CX43" i="79"/>
  <c r="R12" i="100"/>
  <c r="P12" i="100"/>
  <c r="O12" i="100"/>
  <c r="Q12" i="100"/>
  <c r="CI12" i="79"/>
  <c r="E84" i="79"/>
  <c r="E103" i="79"/>
  <c r="CI11" i="79"/>
  <c r="EP43" i="100"/>
  <c r="GE17" i="100"/>
  <c r="GE100" i="100"/>
  <c r="GE134" i="100"/>
  <c r="GE35" i="100"/>
  <c r="GE21" i="100"/>
  <c r="GE132" i="100"/>
  <c r="GE133" i="100"/>
  <c r="GE131" i="100"/>
  <c r="GE32" i="100"/>
  <c r="G396" i="175"/>
  <c r="D395" i="175"/>
  <c r="F396" i="175"/>
  <c r="D368" i="161"/>
  <c r="G368" i="161" s="1"/>
  <c r="D758" i="161"/>
  <c r="G758" i="161" s="1"/>
  <c r="D578" i="161"/>
  <c r="G578" i="161" s="1"/>
  <c r="D668" i="161"/>
  <c r="D728" i="161"/>
  <c r="F728" i="161" s="1"/>
  <c r="D383" i="161"/>
  <c r="H383" i="161" s="1"/>
  <c r="D863" i="161"/>
  <c r="D864" i="161" s="1"/>
  <c r="F864" i="161" s="1"/>
  <c r="D923" i="161"/>
  <c r="D893" i="161"/>
  <c r="D894" i="161" s="1"/>
  <c r="F894" i="161" s="1"/>
  <c r="D1043" i="161"/>
  <c r="F1043" i="161" s="1"/>
  <c r="D203" i="161"/>
  <c r="H203" i="161" s="1"/>
  <c r="D353" i="161"/>
  <c r="D354" i="161" s="1"/>
  <c r="D355" i="161" s="1"/>
  <c r="F355" i="161" s="1"/>
  <c r="D938" i="161"/>
  <c r="F938" i="161" s="1"/>
  <c r="D278" i="161"/>
  <c r="D143" i="161"/>
  <c r="D158" i="161"/>
  <c r="D159" i="161" s="1"/>
  <c r="D160" i="161" s="1"/>
  <c r="G160" i="161" s="1"/>
  <c r="D1088" i="161"/>
  <c r="D1089" i="161" s="1"/>
  <c r="D1073" i="161"/>
  <c r="D1074" i="161" s="1"/>
  <c r="D473" i="161"/>
  <c r="F473" i="161" s="1"/>
  <c r="D623" i="161"/>
  <c r="D624" i="161" s="1"/>
  <c r="D625" i="161" s="1"/>
  <c r="D293" i="161"/>
  <c r="G293" i="161" s="1"/>
  <c r="D53" i="161"/>
  <c r="F53" i="161" s="1"/>
  <c r="D548" i="161"/>
  <c r="F548" i="161" s="1"/>
  <c r="D218" i="161"/>
  <c r="F218" i="161" s="1"/>
  <c r="D773" i="161"/>
  <c r="D774" i="161" s="1"/>
  <c r="H774" i="161" s="1"/>
  <c r="D638" i="161"/>
  <c r="D639" i="161" s="1"/>
  <c r="D640" i="161" s="1"/>
  <c r="D653" i="161"/>
  <c r="D654" i="161" s="1"/>
  <c r="F654" i="161" s="1"/>
  <c r="D413" i="161"/>
  <c r="D414" i="161" s="1"/>
  <c r="D128" i="161"/>
  <c r="F128" i="161" s="1"/>
  <c r="D683" i="161"/>
  <c r="D173" i="161"/>
  <c r="D174" i="161" s="1"/>
  <c r="D38" i="161"/>
  <c r="F38" i="161" s="1"/>
  <c r="D1013" i="161"/>
  <c r="D788" i="161"/>
  <c r="D789" i="161" s="1"/>
  <c r="F789" i="161" s="1"/>
  <c r="D1058" i="161"/>
  <c r="D1059" i="161" s="1"/>
  <c r="D68" i="161"/>
  <c r="G68" i="161" s="1"/>
  <c r="D248" i="161"/>
  <c r="D249" i="161" s="1"/>
  <c r="D1028" i="161"/>
  <c r="D1029" i="161" s="1"/>
  <c r="D608" i="161"/>
  <c r="F608" i="161" s="1"/>
  <c r="D1133" i="161"/>
  <c r="D1134" i="161" s="1"/>
  <c r="D908" i="161"/>
  <c r="D909" i="161" s="1"/>
  <c r="D113" i="161"/>
  <c r="D114" i="161" s="1"/>
  <c r="G114" i="161" s="1"/>
  <c r="D188" i="161"/>
  <c r="D189" i="161" s="1"/>
  <c r="G189" i="161" s="1"/>
  <c r="D533" i="161"/>
  <c r="D534" i="161" s="1"/>
  <c r="G534" i="161" s="1"/>
  <c r="D263" i="161"/>
  <c r="D264" i="161" s="1"/>
  <c r="D338" i="161"/>
  <c r="F338" i="161" s="1"/>
  <c r="D1163" i="161"/>
  <c r="H1163" i="161" s="1"/>
  <c r="D428" i="161"/>
  <c r="F428" i="161" s="1"/>
  <c r="D878" i="161"/>
  <c r="D879" i="161" s="1"/>
  <c r="D880" i="161" s="1"/>
  <c r="D881" i="161" s="1"/>
  <c r="D882" i="161" s="1"/>
  <c r="D848" i="161"/>
  <c r="D849" i="161" s="1"/>
  <c r="D850" i="161" s="1"/>
  <c r="D1148" i="161"/>
  <c r="G1148" i="161" s="1"/>
  <c r="D23" i="161"/>
  <c r="D833" i="161"/>
  <c r="G833" i="161" s="1"/>
  <c r="D563" i="161"/>
  <c r="H563" i="161" s="1"/>
  <c r="D308" i="161"/>
  <c r="G308" i="161" s="1"/>
  <c r="D443" i="161"/>
  <c r="G443" i="161" s="1"/>
  <c r="D968" i="161"/>
  <c r="D969" i="161" s="1"/>
  <c r="D970" i="161" s="1"/>
  <c r="G970" i="161" s="1"/>
  <c r="D1118" i="161"/>
  <c r="D1119" i="161" s="1"/>
  <c r="D1120" i="161" s="1"/>
  <c r="G1120" i="161" s="1"/>
  <c r="D323" i="161"/>
  <c r="D8" i="161"/>
  <c r="D9" i="161" s="1"/>
  <c r="D983" i="161"/>
  <c r="D398" i="161"/>
  <c r="G398" i="161" s="1"/>
  <c r="D488" i="161"/>
  <c r="D489" i="161" s="1"/>
  <c r="H489" i="161" s="1"/>
  <c r="D518" i="161"/>
  <c r="D519" i="161" s="1"/>
  <c r="D998" i="161"/>
  <c r="D999" i="161" s="1"/>
  <c r="F999" i="161" s="1"/>
  <c r="D698" i="161"/>
  <c r="F698" i="161" s="1"/>
  <c r="D818" i="161"/>
  <c r="D1103" i="161"/>
  <c r="F1103" i="161" s="1"/>
  <c r="D743" i="161"/>
  <c r="F743" i="161" s="1"/>
  <c r="D713" i="161"/>
  <c r="D714" i="161" s="1"/>
  <c r="D593" i="161"/>
  <c r="F593" i="161" s="1"/>
  <c r="D98" i="161"/>
  <c r="D99" i="161" s="1"/>
  <c r="G99" i="161" s="1"/>
  <c r="D803" i="161"/>
  <c r="G803" i="161" s="1"/>
  <c r="D953" i="161"/>
  <c r="F953" i="161" s="1"/>
  <c r="D233" i="161"/>
  <c r="F233" i="161" s="1"/>
  <c r="D83" i="161"/>
  <c r="D84" i="161" s="1"/>
  <c r="G84" i="161" s="1"/>
  <c r="D503" i="161"/>
  <c r="G503" i="161" s="1"/>
  <c r="D458" i="161"/>
  <c r="D459" i="161" s="1"/>
  <c r="G459" i="161" s="1"/>
  <c r="GE71" i="100"/>
  <c r="G536" i="175"/>
  <c r="F536" i="175"/>
  <c r="D535" i="175"/>
  <c r="G296" i="175"/>
  <c r="F296" i="175"/>
  <c r="D295" i="175"/>
  <c r="F206" i="175"/>
  <c r="G206" i="175"/>
  <c r="D205" i="175"/>
  <c r="G483" i="175"/>
  <c r="F483" i="175"/>
  <c r="D482" i="175"/>
  <c r="F226" i="175"/>
  <c r="G226" i="175"/>
  <c r="D225" i="175"/>
  <c r="G366" i="175"/>
  <c r="F366" i="175"/>
  <c r="D365" i="175"/>
  <c r="F646" i="175"/>
  <c r="G646" i="175"/>
  <c r="D645" i="175"/>
  <c r="F256" i="175"/>
  <c r="G256" i="175"/>
  <c r="D255" i="175"/>
  <c r="F75" i="175"/>
  <c r="G75" i="175"/>
  <c r="D74" i="175"/>
  <c r="G375" i="175"/>
  <c r="F375" i="175"/>
  <c r="D374" i="175"/>
  <c r="F36" i="175"/>
  <c r="G36" i="175"/>
  <c r="D35" i="175"/>
  <c r="G16" i="175"/>
  <c r="F16" i="175"/>
  <c r="D15" i="175"/>
  <c r="G355" i="175"/>
  <c r="F355" i="175"/>
  <c r="D354" i="175"/>
  <c r="F136" i="175"/>
  <c r="G136" i="175"/>
  <c r="D135" i="175"/>
  <c r="G96" i="175"/>
  <c r="F96" i="175"/>
  <c r="D95" i="175"/>
  <c r="G566" i="175"/>
  <c r="F566" i="175"/>
  <c r="D565" i="175"/>
  <c r="F286" i="175"/>
  <c r="G286" i="175"/>
  <c r="D285" i="175"/>
  <c r="F265" i="175"/>
  <c r="G265" i="175"/>
  <c r="D264" i="175"/>
  <c r="G465" i="175"/>
  <c r="F465" i="175"/>
  <c r="D464" i="175"/>
  <c r="G145" i="175"/>
  <c r="F145" i="175"/>
  <c r="D144" i="175"/>
  <c r="G185" i="175"/>
  <c r="F185" i="175"/>
  <c r="D184" i="175"/>
  <c r="G405" i="175"/>
  <c r="F405" i="175"/>
  <c r="D404" i="175"/>
  <c r="F66" i="175"/>
  <c r="G66" i="175"/>
  <c r="D65" i="175"/>
  <c r="F115" i="175"/>
  <c r="G115" i="175"/>
  <c r="D114" i="175"/>
  <c r="G305" i="175"/>
  <c r="F305" i="175"/>
  <c r="D304" i="175"/>
  <c r="F751" i="175"/>
  <c r="G751" i="175"/>
  <c r="D750" i="175"/>
  <c r="G246" i="175"/>
  <c r="F246" i="175"/>
  <c r="D245" i="175"/>
  <c r="G443" i="175"/>
  <c r="F443" i="175"/>
  <c r="D442" i="175"/>
  <c r="F636" i="175"/>
  <c r="G636" i="175"/>
  <c r="D635" i="175"/>
  <c r="F195" i="175"/>
  <c r="G195" i="175"/>
  <c r="D194" i="175"/>
  <c r="F324" i="175"/>
  <c r="G324" i="175"/>
  <c r="D323" i="175"/>
  <c r="F606" i="175"/>
  <c r="G606" i="175"/>
  <c r="D605" i="175"/>
  <c r="F555" i="175"/>
  <c r="G555" i="175"/>
  <c r="D554" i="175"/>
  <c r="F174" i="175"/>
  <c r="G174" i="175"/>
  <c r="D173" i="175"/>
  <c r="G25" i="175"/>
  <c r="F25" i="175"/>
  <c r="D24" i="175"/>
  <c r="F386" i="175"/>
  <c r="G386" i="175"/>
  <c r="D385" i="175"/>
  <c r="G346" i="175"/>
  <c r="F346" i="175"/>
  <c r="D345" i="175"/>
  <c r="F615" i="175"/>
  <c r="G615" i="175"/>
  <c r="D614" i="175"/>
  <c r="F236" i="175"/>
  <c r="G236" i="175"/>
  <c r="D235" i="175"/>
  <c r="G165" i="175"/>
  <c r="F165" i="175"/>
  <c r="D164" i="175"/>
  <c r="F84" i="175"/>
  <c r="G84" i="175"/>
  <c r="D83" i="175"/>
  <c r="F624" i="175"/>
  <c r="G624" i="175"/>
  <c r="D623" i="175"/>
  <c r="G595" i="175"/>
  <c r="F595" i="175"/>
  <c r="D594" i="175"/>
  <c r="G576" i="175"/>
  <c r="F576" i="175"/>
  <c r="D575" i="175"/>
  <c r="G546" i="175"/>
  <c r="F546" i="175"/>
  <c r="D545" i="175"/>
  <c r="G276" i="175"/>
  <c r="F276" i="175"/>
  <c r="D275" i="175"/>
  <c r="G436" i="175"/>
  <c r="F436" i="175"/>
  <c r="D435" i="175"/>
  <c r="F424" i="175"/>
  <c r="G424" i="175"/>
  <c r="D423" i="175"/>
  <c r="F216" i="175"/>
  <c r="G216" i="175"/>
  <c r="D215" i="175"/>
  <c r="G514" i="175"/>
  <c r="F514" i="175"/>
  <c r="D513" i="175"/>
  <c r="G155" i="175"/>
  <c r="F155" i="175"/>
  <c r="D154" i="175"/>
  <c r="G105" i="175"/>
  <c r="F105" i="175"/>
  <c r="D104" i="175"/>
  <c r="G53" i="175"/>
  <c r="F53" i="175"/>
  <c r="D52" i="175"/>
  <c r="G336" i="175"/>
  <c r="F336" i="175"/>
  <c r="D335" i="175"/>
  <c r="F585" i="175"/>
  <c r="G585" i="175"/>
  <c r="D584" i="175"/>
  <c r="G416" i="175"/>
  <c r="F416" i="175"/>
  <c r="D415" i="175"/>
  <c r="G495" i="175"/>
  <c r="F495" i="175"/>
  <c r="D494" i="175"/>
  <c r="G124" i="175"/>
  <c r="F124" i="175"/>
  <c r="D123" i="175"/>
  <c r="G473" i="175"/>
  <c r="F473" i="175"/>
  <c r="D472" i="175"/>
  <c r="F504" i="175"/>
  <c r="G504" i="175"/>
  <c r="D503" i="175"/>
  <c r="F45" i="175"/>
  <c r="G45" i="175"/>
  <c r="D44" i="175"/>
  <c r="G315" i="175"/>
  <c r="F315" i="175"/>
  <c r="D314" i="175"/>
  <c r="F524" i="175"/>
  <c r="G524" i="175"/>
  <c r="D523" i="175"/>
  <c r="G655" i="175"/>
  <c r="F655" i="175"/>
  <c r="D654" i="175"/>
  <c r="G455" i="175"/>
  <c r="F455" i="175"/>
  <c r="D454" i="175"/>
  <c r="GE34" i="100"/>
  <c r="GE25" i="100"/>
  <c r="GE55" i="100"/>
  <c r="GE44" i="100"/>
  <c r="GE74" i="100"/>
  <c r="GE60" i="100"/>
  <c r="GE14" i="100"/>
  <c r="GE68" i="100"/>
  <c r="GE36" i="100"/>
  <c r="GE62" i="100"/>
  <c r="GE46" i="100"/>
  <c r="GE73" i="100"/>
  <c r="GE63" i="100"/>
  <c r="GE20" i="100"/>
  <c r="GE41" i="100"/>
  <c r="GE50" i="100"/>
  <c r="GE69" i="100"/>
  <c r="GE18" i="100"/>
  <c r="GE30" i="100"/>
  <c r="GE26" i="100"/>
  <c r="GE58" i="100"/>
  <c r="GE77" i="100"/>
  <c r="GE40" i="100"/>
  <c r="GE27" i="100"/>
  <c r="GE31" i="100"/>
  <c r="GE23" i="100"/>
  <c r="GE67" i="100"/>
  <c r="GE22" i="100"/>
  <c r="GE53" i="100"/>
  <c r="GE16" i="100"/>
  <c r="GE45" i="100"/>
  <c r="GE49" i="100"/>
  <c r="GE42" i="100"/>
  <c r="GE43" i="100"/>
  <c r="GE70" i="100"/>
  <c r="GE119" i="100"/>
  <c r="GE76" i="100"/>
  <c r="GE19" i="100"/>
  <c r="GE66" i="100"/>
  <c r="GE118" i="100"/>
  <c r="GE61" i="100"/>
  <c r="GE56" i="100"/>
  <c r="GE65" i="100"/>
  <c r="GE64" i="100"/>
  <c r="GE33" i="100"/>
  <c r="GE29" i="100"/>
  <c r="GE121" i="100"/>
  <c r="GE28" i="100"/>
  <c r="GE120" i="100"/>
  <c r="GE54" i="100"/>
  <c r="GE24" i="100"/>
  <c r="GE47" i="100"/>
  <c r="W23" i="179"/>
  <c r="GF75" i="100"/>
  <c r="GF48" i="100"/>
  <c r="GF52" i="100"/>
  <c r="CC37" i="79"/>
  <c r="GF72" i="100"/>
  <c r="GF80" i="100"/>
  <c r="GF17" i="100"/>
  <c r="GF74" i="100"/>
  <c r="GF132" i="100"/>
  <c r="GF44" i="100"/>
  <c r="GF131" i="100"/>
  <c r="GF32" i="100"/>
  <c r="GF25" i="100"/>
  <c r="GF133" i="100"/>
  <c r="GF71" i="100"/>
  <c r="GF34" i="100"/>
  <c r="GF55" i="100"/>
  <c r="GF130" i="100"/>
  <c r="GF21" i="100"/>
  <c r="GF14" i="100"/>
  <c r="GF129" i="100"/>
  <c r="GF15" i="100"/>
  <c r="GF60" i="100"/>
  <c r="GF100" i="100"/>
  <c r="X23" i="179" l="1"/>
  <c r="CD15" i="79"/>
  <c r="EP50" i="100"/>
  <c r="D12" i="100"/>
  <c r="EV35" i="100"/>
  <c r="EV3" i="100"/>
  <c r="EV43" i="100"/>
  <c r="EV19" i="100"/>
  <c r="EV11" i="100"/>
  <c r="EV27" i="100"/>
  <c r="EV51" i="100"/>
  <c r="EP51" i="100"/>
  <c r="CZ41" i="79"/>
  <c r="CZ44" i="79"/>
  <c r="Y22" i="179"/>
  <c r="EP48" i="100"/>
  <c r="EP49" i="100"/>
  <c r="Z20" i="179"/>
  <c r="EV53" i="100"/>
  <c r="D14" i="100"/>
  <c r="EV5" i="100"/>
  <c r="EV37" i="100"/>
  <c r="EV21" i="100"/>
  <c r="EV45" i="100"/>
  <c r="EV13" i="100"/>
  <c r="EV29" i="100"/>
  <c r="D13" i="100"/>
  <c r="EV36" i="100"/>
  <c r="EV52" i="100"/>
  <c r="EV4" i="100"/>
  <c r="EV44" i="100"/>
  <c r="EV28" i="100"/>
  <c r="EV12" i="100"/>
  <c r="EV20" i="100"/>
  <c r="D15" i="100"/>
  <c r="EV38" i="100"/>
  <c r="EV46" i="100"/>
  <c r="EV22" i="100"/>
  <c r="EV54" i="100"/>
  <c r="EV30" i="100"/>
  <c r="EV6" i="100"/>
  <c r="EV14" i="100"/>
  <c r="CY49" i="79"/>
  <c r="EP45" i="100"/>
  <c r="H84" i="79"/>
  <c r="I103" i="79"/>
  <c r="CZ42" i="79"/>
  <c r="EP47" i="100"/>
  <c r="CD16" i="79"/>
  <c r="CY55" i="79"/>
  <c r="CY53" i="79"/>
  <c r="CY52" i="79"/>
  <c r="F85" i="79"/>
  <c r="F104" i="79"/>
  <c r="G104" i="79"/>
  <c r="G85" i="79"/>
  <c r="E85" i="79"/>
  <c r="E104" i="79"/>
  <c r="CZ43" i="79"/>
  <c r="O25" i="179"/>
  <c r="EP44" i="100"/>
  <c r="D85" i="79"/>
  <c r="D104" i="79"/>
  <c r="Z21" i="179"/>
  <c r="EP46" i="100"/>
  <c r="CD14" i="79"/>
  <c r="Z13" i="100"/>
  <c r="F623" i="161"/>
  <c r="D579" i="161"/>
  <c r="F579" i="161" s="1"/>
  <c r="F578" i="161"/>
  <c r="H624" i="161"/>
  <c r="M624" i="161" s="1"/>
  <c r="D834" i="161"/>
  <c r="H834" i="161" s="1"/>
  <c r="H1028" i="161"/>
  <c r="AA1028" i="161" s="1"/>
  <c r="H879" i="161"/>
  <c r="M879" i="161" s="1"/>
  <c r="G879" i="161"/>
  <c r="F624" i="161"/>
  <c r="H848" i="161"/>
  <c r="T848" i="161" s="1"/>
  <c r="G788" i="161"/>
  <c r="H788" i="161"/>
  <c r="Z788" i="161" s="1"/>
  <c r="G624" i="161"/>
  <c r="F788" i="161"/>
  <c r="F863" i="161"/>
  <c r="G848" i="161"/>
  <c r="H833" i="161"/>
  <c r="Z833" i="161" s="1"/>
  <c r="F248" i="161"/>
  <c r="D790" i="161"/>
  <c r="F790" i="161" s="1"/>
  <c r="F773" i="161"/>
  <c r="D54" i="161"/>
  <c r="F54" i="161" s="1"/>
  <c r="H53" i="161"/>
  <c r="T53" i="161" s="1"/>
  <c r="D865" i="161"/>
  <c r="D866" i="161" s="1"/>
  <c r="F833" i="161"/>
  <c r="H864" i="161"/>
  <c r="S864" i="161" s="1"/>
  <c r="H623" i="161"/>
  <c r="L623" i="161" s="1"/>
  <c r="G623" i="161"/>
  <c r="F68" i="161"/>
  <c r="D895" i="161"/>
  <c r="H895" i="161" s="1"/>
  <c r="S895" i="161" s="1"/>
  <c r="G894" i="161"/>
  <c r="H894" i="161"/>
  <c r="T894" i="161" s="1"/>
  <c r="H893" i="161"/>
  <c r="AA893" i="161" s="1"/>
  <c r="G893" i="161"/>
  <c r="F893" i="161"/>
  <c r="D775" i="161"/>
  <c r="D776" i="161" s="1"/>
  <c r="H773" i="161"/>
  <c r="L773" i="161" s="1"/>
  <c r="D939" i="161"/>
  <c r="F939" i="161" s="1"/>
  <c r="G773" i="161"/>
  <c r="G953" i="161"/>
  <c r="G1028" i="161"/>
  <c r="G218" i="161"/>
  <c r="F1028" i="161"/>
  <c r="H880" i="161"/>
  <c r="L880" i="161" s="1"/>
  <c r="H578" i="161"/>
  <c r="AA578" i="161" s="1"/>
  <c r="H878" i="161"/>
  <c r="T878" i="161" s="1"/>
  <c r="F878" i="161"/>
  <c r="G473" i="161"/>
  <c r="G863" i="161"/>
  <c r="G881" i="161"/>
  <c r="G113" i="161"/>
  <c r="G458" i="161"/>
  <c r="H881" i="161"/>
  <c r="L881" i="161" s="1"/>
  <c r="H113" i="161"/>
  <c r="T113" i="161" s="1"/>
  <c r="F803" i="161"/>
  <c r="G413" i="161"/>
  <c r="H413" i="161"/>
  <c r="AA413" i="161" s="1"/>
  <c r="H1043" i="161"/>
  <c r="S1043" i="161" s="1"/>
  <c r="D804" i="161"/>
  <c r="D805" i="161" s="1"/>
  <c r="F113" i="161"/>
  <c r="H953" i="161"/>
  <c r="T953" i="161" s="1"/>
  <c r="D954" i="161"/>
  <c r="G954" i="161" s="1"/>
  <c r="D279" i="161"/>
  <c r="F279" i="161" s="1"/>
  <c r="H278" i="161"/>
  <c r="M278" i="161" s="1"/>
  <c r="D144" i="161"/>
  <c r="H143" i="161"/>
  <c r="S143" i="161" s="1"/>
  <c r="H758" i="161"/>
  <c r="AA758" i="161" s="1"/>
  <c r="F368" i="161"/>
  <c r="D1044" i="161"/>
  <c r="G1043" i="161"/>
  <c r="H38" i="161"/>
  <c r="G128" i="161"/>
  <c r="F293" i="161"/>
  <c r="G608" i="161"/>
  <c r="H608" i="161"/>
  <c r="L608" i="161" s="1"/>
  <c r="G774" i="161"/>
  <c r="F774" i="161"/>
  <c r="H128" i="161"/>
  <c r="AA128" i="161" s="1"/>
  <c r="D219" i="161"/>
  <c r="D220" i="161" s="1"/>
  <c r="H218" i="161"/>
  <c r="Z218" i="161" s="1"/>
  <c r="F413" i="161"/>
  <c r="H728" i="161"/>
  <c r="AA728" i="161" s="1"/>
  <c r="D609" i="161"/>
  <c r="G609" i="161" s="1"/>
  <c r="H938" i="161"/>
  <c r="AA938" i="161" s="1"/>
  <c r="G248" i="161"/>
  <c r="H114" i="161"/>
  <c r="L114" i="161" s="1"/>
  <c r="D384" i="161"/>
  <c r="H384" i="161" s="1"/>
  <c r="G383" i="161"/>
  <c r="F83" i="161"/>
  <c r="H338" i="161"/>
  <c r="T338" i="161" s="1"/>
  <c r="G938" i="161"/>
  <c r="F1163" i="161"/>
  <c r="D161" i="161"/>
  <c r="G161" i="161" s="1"/>
  <c r="D369" i="161"/>
  <c r="D370" i="161" s="1"/>
  <c r="G370" i="161" s="1"/>
  <c r="D294" i="161"/>
  <c r="H293" i="161"/>
  <c r="AA293" i="161" s="1"/>
  <c r="D729" i="161"/>
  <c r="D730" i="161" s="1"/>
  <c r="G728" i="161"/>
  <c r="H173" i="161"/>
  <c r="Z173" i="161" s="1"/>
  <c r="G864" i="161"/>
  <c r="H160" i="161"/>
  <c r="L160" i="161" s="1"/>
  <c r="F683" i="161"/>
  <c r="D684" i="161"/>
  <c r="F684" i="161" s="1"/>
  <c r="H368" i="161"/>
  <c r="Z368" i="161" s="1"/>
  <c r="F159" i="161"/>
  <c r="H683" i="161"/>
  <c r="L683" i="161" s="1"/>
  <c r="F173" i="161"/>
  <c r="D339" i="161"/>
  <c r="G338" i="161"/>
  <c r="G159" i="161"/>
  <c r="G683" i="161"/>
  <c r="H428" i="161"/>
  <c r="T428" i="161" s="1"/>
  <c r="D429" i="161"/>
  <c r="D430" i="161" s="1"/>
  <c r="G428" i="161"/>
  <c r="F1088" i="161"/>
  <c r="G1088" i="161"/>
  <c r="H1088" i="161"/>
  <c r="L1088" i="161" s="1"/>
  <c r="D759" i="161"/>
  <c r="F758" i="161"/>
  <c r="F638" i="161"/>
  <c r="D204" i="161"/>
  <c r="H204" i="161" s="1"/>
  <c r="AA204" i="161" s="1"/>
  <c r="G1133" i="161"/>
  <c r="H638" i="161"/>
  <c r="Z638" i="161" s="1"/>
  <c r="F1133" i="161"/>
  <c r="G638" i="161"/>
  <c r="H1133" i="161"/>
  <c r="Z1133" i="161" s="1"/>
  <c r="H639" i="161"/>
  <c r="T639" i="161" s="1"/>
  <c r="G639" i="161"/>
  <c r="F639" i="161"/>
  <c r="G203" i="161"/>
  <c r="G653" i="161"/>
  <c r="F970" i="161"/>
  <c r="H969" i="161"/>
  <c r="S969" i="161" s="1"/>
  <c r="F653" i="161"/>
  <c r="H248" i="161"/>
  <c r="Z248" i="161" s="1"/>
  <c r="H789" i="161"/>
  <c r="T789" i="161" s="1"/>
  <c r="F160" i="161"/>
  <c r="H653" i="161"/>
  <c r="AA653" i="161" s="1"/>
  <c r="G789" i="161"/>
  <c r="D655" i="161"/>
  <c r="G655" i="161" s="1"/>
  <c r="D549" i="161"/>
  <c r="F549" i="161" s="1"/>
  <c r="D971" i="161"/>
  <c r="H971" i="161" s="1"/>
  <c r="H654" i="161"/>
  <c r="T654" i="161" s="1"/>
  <c r="G654" i="161"/>
  <c r="G969" i="161"/>
  <c r="F503" i="161"/>
  <c r="F908" i="161"/>
  <c r="D129" i="161"/>
  <c r="F129" i="161" s="1"/>
  <c r="G354" i="161"/>
  <c r="H263" i="161"/>
  <c r="Z263" i="161" s="1"/>
  <c r="F189" i="161"/>
  <c r="H908" i="161"/>
  <c r="S908" i="161" s="1"/>
  <c r="H354" i="161"/>
  <c r="G263" i="161"/>
  <c r="H548" i="161"/>
  <c r="M548" i="161" s="1"/>
  <c r="H849" i="161"/>
  <c r="L849" i="161" s="1"/>
  <c r="G158" i="161"/>
  <c r="G908" i="161"/>
  <c r="F354" i="161"/>
  <c r="F263" i="161"/>
  <c r="G548" i="161"/>
  <c r="F849" i="161"/>
  <c r="H158" i="161"/>
  <c r="Z158" i="161" s="1"/>
  <c r="D115" i="161"/>
  <c r="D116" i="161" s="1"/>
  <c r="H159" i="161"/>
  <c r="M159" i="161" s="1"/>
  <c r="H458" i="161"/>
  <c r="T458" i="161" s="1"/>
  <c r="H353" i="161"/>
  <c r="Z353" i="161" s="1"/>
  <c r="F158" i="161"/>
  <c r="F114" i="161"/>
  <c r="G353" i="161"/>
  <c r="D356" i="161"/>
  <c r="H356" i="161" s="1"/>
  <c r="F353" i="161"/>
  <c r="F848" i="161"/>
  <c r="F278" i="161"/>
  <c r="H355" i="161"/>
  <c r="L355" i="161" s="1"/>
  <c r="G355" i="161"/>
  <c r="G395" i="175"/>
  <c r="D394" i="175"/>
  <c r="F395" i="175"/>
  <c r="F489" i="161"/>
  <c r="F143" i="161"/>
  <c r="G533" i="161"/>
  <c r="G143" i="161"/>
  <c r="H533" i="161"/>
  <c r="AA533" i="161" s="1"/>
  <c r="H1118" i="161"/>
  <c r="T1118" i="161" s="1"/>
  <c r="G1118" i="161"/>
  <c r="F1118" i="161"/>
  <c r="G173" i="161"/>
  <c r="G563" i="161"/>
  <c r="F488" i="161"/>
  <c r="D1121" i="161"/>
  <c r="F563" i="161"/>
  <c r="H488" i="161"/>
  <c r="S488" i="161" s="1"/>
  <c r="H1120" i="161"/>
  <c r="T1120" i="161" s="1"/>
  <c r="F1120" i="161"/>
  <c r="F713" i="161"/>
  <c r="F1119" i="161"/>
  <c r="G1119" i="161"/>
  <c r="G188" i="161"/>
  <c r="H188" i="161"/>
  <c r="AA188" i="161" s="1"/>
  <c r="D564" i="161"/>
  <c r="G564" i="161" s="1"/>
  <c r="H459" i="161"/>
  <c r="L459" i="161" s="1"/>
  <c r="F459" i="161"/>
  <c r="H968" i="161"/>
  <c r="L968" i="161" s="1"/>
  <c r="H84" i="161"/>
  <c r="M84" i="161" s="1"/>
  <c r="H233" i="161"/>
  <c r="T233" i="161" s="1"/>
  <c r="F968" i="161"/>
  <c r="G849" i="161"/>
  <c r="D699" i="161"/>
  <c r="F699" i="161" s="1"/>
  <c r="G968" i="161"/>
  <c r="G233" i="161"/>
  <c r="H743" i="161"/>
  <c r="L743" i="161" s="1"/>
  <c r="H803" i="161"/>
  <c r="T803" i="161" s="1"/>
  <c r="F881" i="161"/>
  <c r="G880" i="161"/>
  <c r="F880" i="161"/>
  <c r="D234" i="161"/>
  <c r="G234" i="161" s="1"/>
  <c r="D190" i="161"/>
  <c r="F190" i="161" s="1"/>
  <c r="F879" i="161"/>
  <c r="G878" i="161"/>
  <c r="H189" i="161"/>
  <c r="L189" i="161" s="1"/>
  <c r="H970" i="161"/>
  <c r="S970" i="161" s="1"/>
  <c r="D69" i="161"/>
  <c r="F69" i="161" s="1"/>
  <c r="H68" i="161"/>
  <c r="L68" i="161" s="1"/>
  <c r="D535" i="161"/>
  <c r="F534" i="161"/>
  <c r="D669" i="161"/>
  <c r="F668" i="161"/>
  <c r="G668" i="161"/>
  <c r="D1104" i="161"/>
  <c r="D1105" i="161" s="1"/>
  <c r="H308" i="161"/>
  <c r="M308" i="161" s="1"/>
  <c r="G278" i="161"/>
  <c r="D1000" i="161"/>
  <c r="G1000" i="161" s="1"/>
  <c r="H668" i="161"/>
  <c r="L668" i="161" s="1"/>
  <c r="G999" i="161"/>
  <c r="D39" i="161"/>
  <c r="G38" i="161"/>
  <c r="H999" i="161"/>
  <c r="M999" i="161" s="1"/>
  <c r="G713" i="161"/>
  <c r="F818" i="161"/>
  <c r="D819" i="161"/>
  <c r="F819" i="161" s="1"/>
  <c r="H923" i="161"/>
  <c r="G923" i="161"/>
  <c r="F923" i="161"/>
  <c r="D924" i="161"/>
  <c r="D925" i="161" s="1"/>
  <c r="D984" i="161"/>
  <c r="D985" i="161" s="1"/>
  <c r="H985" i="161" s="1"/>
  <c r="F983" i="161"/>
  <c r="H983" i="161"/>
  <c r="AA983" i="161" s="1"/>
  <c r="H534" i="161"/>
  <c r="M534" i="161" s="1"/>
  <c r="G593" i="161"/>
  <c r="G323" i="161"/>
  <c r="F323" i="161"/>
  <c r="H323" i="161"/>
  <c r="M323" i="161" s="1"/>
  <c r="D324" i="161"/>
  <c r="D325" i="161" s="1"/>
  <c r="F1013" i="161"/>
  <c r="H1013" i="161"/>
  <c r="AA1013" i="161" s="1"/>
  <c r="G1013" i="161"/>
  <c r="F99" i="161"/>
  <c r="D100" i="161"/>
  <c r="H100" i="161" s="1"/>
  <c r="D474" i="161"/>
  <c r="F474" i="161" s="1"/>
  <c r="H473" i="161"/>
  <c r="L473" i="161" s="1"/>
  <c r="D594" i="161"/>
  <c r="H593" i="161"/>
  <c r="Z593" i="161" s="1"/>
  <c r="D444" i="161"/>
  <c r="F444" i="161" s="1"/>
  <c r="F443" i="161"/>
  <c r="D24" i="161"/>
  <c r="F23" i="161"/>
  <c r="H1073" i="161"/>
  <c r="T1073" i="161" s="1"/>
  <c r="F1073" i="161"/>
  <c r="G1073" i="161"/>
  <c r="D744" i="161"/>
  <c r="F744" i="161" s="1"/>
  <c r="G743" i="161"/>
  <c r="D1149" i="161"/>
  <c r="D1150" i="161" s="1"/>
  <c r="F1148" i="161"/>
  <c r="H1148" i="161"/>
  <c r="D309" i="161"/>
  <c r="F308" i="161"/>
  <c r="G1058" i="161"/>
  <c r="H518" i="161"/>
  <c r="Z518" i="161" s="1"/>
  <c r="H23" i="161"/>
  <c r="L23" i="161" s="1"/>
  <c r="F533" i="161"/>
  <c r="G518" i="161"/>
  <c r="G23" i="161"/>
  <c r="F264" i="161"/>
  <c r="H264" i="161"/>
  <c r="L264" i="161" s="1"/>
  <c r="G264" i="161"/>
  <c r="D265" i="161"/>
  <c r="H265" i="161" s="1"/>
  <c r="D1164" i="161"/>
  <c r="G1163" i="161"/>
  <c r="F518" i="161"/>
  <c r="D1014" i="161"/>
  <c r="G1014" i="161" s="1"/>
  <c r="D399" i="161"/>
  <c r="F398" i="161"/>
  <c r="D460" i="161"/>
  <c r="H460" i="161" s="1"/>
  <c r="F203" i="161"/>
  <c r="H998" i="161"/>
  <c r="F188" i="161"/>
  <c r="H863" i="161"/>
  <c r="L863" i="161" s="1"/>
  <c r="F969" i="161"/>
  <c r="F998" i="161"/>
  <c r="G998" i="161"/>
  <c r="G83" i="161"/>
  <c r="F383" i="161"/>
  <c r="D10" i="161"/>
  <c r="F10" i="161" s="1"/>
  <c r="F9" i="161"/>
  <c r="G9" i="161"/>
  <c r="H9" i="161"/>
  <c r="Y9" i="161" s="1"/>
  <c r="G489" i="161"/>
  <c r="G488" i="161"/>
  <c r="H99" i="161"/>
  <c r="L99" i="161" s="1"/>
  <c r="F458" i="161"/>
  <c r="H1058" i="161"/>
  <c r="S1058" i="161" s="1"/>
  <c r="G818" i="161"/>
  <c r="H443" i="161"/>
  <c r="Z443" i="161" s="1"/>
  <c r="H1103" i="161"/>
  <c r="M1103" i="161" s="1"/>
  <c r="F1058" i="161"/>
  <c r="H398" i="161"/>
  <c r="M398" i="161" s="1"/>
  <c r="H818" i="161"/>
  <c r="L818" i="161" s="1"/>
  <c r="G1103" i="161"/>
  <c r="D490" i="161"/>
  <c r="G490" i="161" s="1"/>
  <c r="H98" i="161"/>
  <c r="T98" i="161" s="1"/>
  <c r="H713" i="161"/>
  <c r="L713" i="161" s="1"/>
  <c r="D1060" i="161"/>
  <c r="G1059" i="161"/>
  <c r="H1059" i="161"/>
  <c r="AA1059" i="161" s="1"/>
  <c r="F1059" i="161"/>
  <c r="D715" i="161"/>
  <c r="H714" i="161"/>
  <c r="S714" i="161" s="1"/>
  <c r="F714" i="161"/>
  <c r="G714" i="161"/>
  <c r="F909" i="161"/>
  <c r="D910" i="161"/>
  <c r="F910" i="161" s="1"/>
  <c r="G909" i="161"/>
  <c r="H909" i="161"/>
  <c r="H414" i="161"/>
  <c r="L414" i="161" s="1"/>
  <c r="F414" i="161"/>
  <c r="G414" i="161"/>
  <c r="D415" i="161"/>
  <c r="D175" i="161"/>
  <c r="G175" i="161" s="1"/>
  <c r="H174" i="161"/>
  <c r="S174" i="161" s="1"/>
  <c r="F174" i="161"/>
  <c r="G174" i="161"/>
  <c r="G249" i="161"/>
  <c r="F249" i="161"/>
  <c r="H249" i="161"/>
  <c r="L249" i="161" s="1"/>
  <c r="D250" i="161"/>
  <c r="F8" i="161"/>
  <c r="G8" i="161"/>
  <c r="E8" i="161" s="1"/>
  <c r="H8" i="161"/>
  <c r="H698" i="161"/>
  <c r="S698" i="161" s="1"/>
  <c r="G98" i="161"/>
  <c r="G698" i="161"/>
  <c r="F98" i="161"/>
  <c r="H1119" i="161"/>
  <c r="AA1119" i="161" s="1"/>
  <c r="H83" i="161"/>
  <c r="AA83" i="161" s="1"/>
  <c r="H503" i="161"/>
  <c r="T503" i="161" s="1"/>
  <c r="D504" i="161"/>
  <c r="G983" i="161"/>
  <c r="D85" i="161"/>
  <c r="F84" i="161"/>
  <c r="F625" i="161"/>
  <c r="G625" i="161"/>
  <c r="H625" i="161"/>
  <c r="D626" i="161"/>
  <c r="H1089" i="161"/>
  <c r="T1089" i="161" s="1"/>
  <c r="F1089" i="161"/>
  <c r="G1089" i="161"/>
  <c r="D1090" i="161"/>
  <c r="G850" i="161"/>
  <c r="H850" i="161"/>
  <c r="F850" i="161"/>
  <c r="D851" i="161"/>
  <c r="L383" i="161"/>
  <c r="M383" i="161"/>
  <c r="F1134" i="161"/>
  <c r="G1134" i="161"/>
  <c r="H1134" i="161"/>
  <c r="T1134" i="161" s="1"/>
  <c r="D1135" i="161"/>
  <c r="L203" i="161"/>
  <c r="M203" i="161"/>
  <c r="F1029" i="161"/>
  <c r="G1029" i="161"/>
  <c r="H1029" i="161"/>
  <c r="T1029" i="161" s="1"/>
  <c r="D1030" i="161"/>
  <c r="F882" i="161"/>
  <c r="G882" i="161"/>
  <c r="H882" i="161"/>
  <c r="D883" i="161"/>
  <c r="G519" i="161"/>
  <c r="H519" i="161"/>
  <c r="Z519" i="161" s="1"/>
  <c r="F519" i="161"/>
  <c r="D520" i="161"/>
  <c r="L1163" i="161"/>
  <c r="M1163" i="161"/>
  <c r="L774" i="161"/>
  <c r="M774" i="161"/>
  <c r="L489" i="161"/>
  <c r="M489" i="161"/>
  <c r="D641" i="161"/>
  <c r="F640" i="161"/>
  <c r="G640" i="161"/>
  <c r="H640" i="161"/>
  <c r="H1074" i="161"/>
  <c r="S1074" i="161" s="1"/>
  <c r="F1074" i="161"/>
  <c r="G1074" i="161"/>
  <c r="D1075" i="161"/>
  <c r="L563" i="161"/>
  <c r="M563" i="161"/>
  <c r="G454" i="175"/>
  <c r="F454" i="175"/>
  <c r="D453" i="175"/>
  <c r="F654" i="175"/>
  <c r="G654" i="175"/>
  <c r="D653" i="175"/>
  <c r="G523" i="175"/>
  <c r="F523" i="175"/>
  <c r="D522" i="175"/>
  <c r="G314" i="175"/>
  <c r="F314" i="175"/>
  <c r="D313" i="175"/>
  <c r="F44" i="175"/>
  <c r="G44" i="175"/>
  <c r="D43" i="175"/>
  <c r="F503" i="175"/>
  <c r="G503" i="175"/>
  <c r="D502" i="175"/>
  <c r="G472" i="175"/>
  <c r="F472" i="175"/>
  <c r="D471" i="175"/>
  <c r="F123" i="175"/>
  <c r="G123" i="175"/>
  <c r="D122" i="175"/>
  <c r="F494" i="175"/>
  <c r="G494" i="175"/>
  <c r="D493" i="175"/>
  <c r="G415" i="175"/>
  <c r="F415" i="175"/>
  <c r="D414" i="175"/>
  <c r="G584" i="175"/>
  <c r="F584" i="175"/>
  <c r="D583" i="175"/>
  <c r="G335" i="175"/>
  <c r="F335" i="175"/>
  <c r="D334" i="175"/>
  <c r="F52" i="175"/>
  <c r="G52" i="175"/>
  <c r="D51" i="175"/>
  <c r="G104" i="175"/>
  <c r="F104" i="175"/>
  <c r="D103" i="175"/>
  <c r="F154" i="175"/>
  <c r="G154" i="175"/>
  <c r="D153" i="175"/>
  <c r="F513" i="175"/>
  <c r="G513" i="175"/>
  <c r="D512" i="175"/>
  <c r="G215" i="175"/>
  <c r="F215" i="175"/>
  <c r="D214" i="175"/>
  <c r="F423" i="175"/>
  <c r="G423" i="175"/>
  <c r="D422" i="175"/>
  <c r="F435" i="175"/>
  <c r="G435" i="175"/>
  <c r="D434" i="175"/>
  <c r="G275" i="175"/>
  <c r="F275" i="175"/>
  <c r="D274" i="175"/>
  <c r="F545" i="175"/>
  <c r="G545" i="175"/>
  <c r="D544" i="175"/>
  <c r="G575" i="175"/>
  <c r="F575" i="175"/>
  <c r="D574" i="175"/>
  <c r="G594" i="175"/>
  <c r="F594" i="175"/>
  <c r="D593" i="175"/>
  <c r="G623" i="175"/>
  <c r="F623" i="175"/>
  <c r="D622" i="175"/>
  <c r="G83" i="175"/>
  <c r="F83" i="175"/>
  <c r="D82" i="175"/>
  <c r="F164" i="175"/>
  <c r="G164" i="175"/>
  <c r="D163" i="175"/>
  <c r="G235" i="175"/>
  <c r="F235" i="175"/>
  <c r="D234" i="175"/>
  <c r="F614" i="175"/>
  <c r="G614" i="175"/>
  <c r="D613" i="175"/>
  <c r="F345" i="175"/>
  <c r="G345" i="175"/>
  <c r="D344" i="175"/>
  <c r="G385" i="175"/>
  <c r="F385" i="175"/>
  <c r="D384" i="175"/>
  <c r="F24" i="175"/>
  <c r="G24" i="175"/>
  <c r="D23" i="175"/>
  <c r="F173" i="175"/>
  <c r="G173" i="175"/>
  <c r="D172" i="175"/>
  <c r="G554" i="175"/>
  <c r="F554" i="175"/>
  <c r="D553" i="175"/>
  <c r="G605" i="175"/>
  <c r="F605" i="175"/>
  <c r="D604" i="175"/>
  <c r="G323" i="175"/>
  <c r="F323" i="175"/>
  <c r="D322" i="175"/>
  <c r="G194" i="175"/>
  <c r="F194" i="175"/>
  <c r="D193" i="175"/>
  <c r="G635" i="175"/>
  <c r="F635" i="175"/>
  <c r="D634" i="175"/>
  <c r="G442" i="175"/>
  <c r="F442" i="175"/>
  <c r="D441" i="175"/>
  <c r="G245" i="175"/>
  <c r="F245" i="175"/>
  <c r="D244" i="175"/>
  <c r="F750" i="175"/>
  <c r="G750" i="175"/>
  <c r="D749" i="175"/>
  <c r="G304" i="175"/>
  <c r="F304" i="175"/>
  <c r="D303" i="175"/>
  <c r="G114" i="175"/>
  <c r="F114" i="175"/>
  <c r="D113" i="175"/>
  <c r="G65" i="175"/>
  <c r="F65" i="175"/>
  <c r="D64" i="175"/>
  <c r="G404" i="175"/>
  <c r="F404" i="175"/>
  <c r="D403" i="175"/>
  <c r="F184" i="175"/>
  <c r="G184" i="175"/>
  <c r="D183" i="175"/>
  <c r="G144" i="175"/>
  <c r="F144" i="175"/>
  <c r="D143" i="175"/>
  <c r="G464" i="175"/>
  <c r="F464" i="175"/>
  <c r="D463" i="175"/>
  <c r="G264" i="175"/>
  <c r="F264" i="175"/>
  <c r="D263" i="175"/>
  <c r="G285" i="175"/>
  <c r="F285" i="175"/>
  <c r="D284" i="175"/>
  <c r="F565" i="175"/>
  <c r="G565" i="175"/>
  <c r="D564" i="175"/>
  <c r="G95" i="175"/>
  <c r="F95" i="175"/>
  <c r="D94" i="175"/>
  <c r="F135" i="175"/>
  <c r="G135" i="175"/>
  <c r="D134" i="175"/>
  <c r="G354" i="175"/>
  <c r="F354" i="175"/>
  <c r="D353" i="175"/>
  <c r="G15" i="175"/>
  <c r="F15" i="175"/>
  <c r="D14" i="175"/>
  <c r="F35" i="175"/>
  <c r="G35" i="175"/>
  <c r="D34" i="175"/>
  <c r="G374" i="175"/>
  <c r="F374" i="175"/>
  <c r="D373" i="175"/>
  <c r="F74" i="175"/>
  <c r="G74" i="175"/>
  <c r="D73" i="175"/>
  <c r="G255" i="175"/>
  <c r="F255" i="175"/>
  <c r="D254" i="175"/>
  <c r="F645" i="175"/>
  <c r="G645" i="175"/>
  <c r="D644" i="175"/>
  <c r="F365" i="175"/>
  <c r="G365" i="175"/>
  <c r="D364" i="175"/>
  <c r="G225" i="175"/>
  <c r="F225" i="175"/>
  <c r="D224" i="175"/>
  <c r="F482" i="175"/>
  <c r="G482" i="175"/>
  <c r="D481" i="175"/>
  <c r="G205" i="175"/>
  <c r="F205" i="175"/>
  <c r="D204" i="175"/>
  <c r="G295" i="175"/>
  <c r="F295" i="175"/>
  <c r="D294" i="175"/>
  <c r="F535" i="175"/>
  <c r="G535" i="175"/>
  <c r="D534" i="175"/>
  <c r="Z203" i="161"/>
  <c r="AA203" i="161"/>
  <c r="S203" i="161"/>
  <c r="T203" i="161"/>
  <c r="Z774" i="161"/>
  <c r="S774" i="161"/>
  <c r="AA774" i="161"/>
  <c r="T774" i="161"/>
  <c r="T1163" i="161"/>
  <c r="S1163" i="161"/>
  <c r="Z1163" i="161"/>
  <c r="AA1163" i="161"/>
  <c r="Z563" i="161"/>
  <c r="T563" i="161"/>
  <c r="AA563" i="161"/>
  <c r="S563" i="161"/>
  <c r="S383" i="161"/>
  <c r="Z383" i="161"/>
  <c r="AA383" i="161"/>
  <c r="T383" i="161"/>
  <c r="W24" i="179"/>
  <c r="GF35" i="100"/>
  <c r="W25" i="179"/>
  <c r="GF134" i="100"/>
  <c r="GF58" i="100"/>
  <c r="GF121" i="100"/>
  <c r="GF53" i="100"/>
  <c r="GF73" i="100"/>
  <c r="GF43" i="100"/>
  <c r="GF118" i="100"/>
  <c r="GF20" i="100"/>
  <c r="GF56" i="100"/>
  <c r="GF26" i="100"/>
  <c r="GF29" i="100"/>
  <c r="GF119" i="100"/>
  <c r="GF19" i="100"/>
  <c r="GF54" i="100"/>
  <c r="GF62" i="100"/>
  <c r="GF45" i="100"/>
  <c r="GF67" i="100"/>
  <c r="GF16" i="100"/>
  <c r="GF70" i="100"/>
  <c r="GF36" i="100"/>
  <c r="GF63" i="100"/>
  <c r="GF40" i="100"/>
  <c r="GF18" i="100"/>
  <c r="GF65" i="100"/>
  <c r="GF47" i="100"/>
  <c r="GF61" i="100"/>
  <c r="GF23" i="100"/>
  <c r="GF24" i="100"/>
  <c r="GF41" i="100"/>
  <c r="GF30" i="100"/>
  <c r="GF68" i="100"/>
  <c r="GF69" i="100"/>
  <c r="GF46" i="100"/>
  <c r="GF42" i="100"/>
  <c r="GF33" i="100"/>
  <c r="GF76" i="100"/>
  <c r="GF50" i="100"/>
  <c r="GF28" i="100"/>
  <c r="GF49" i="100"/>
  <c r="GF77" i="100"/>
  <c r="GF22" i="100"/>
  <c r="GF31" i="100"/>
  <c r="GF120" i="100"/>
  <c r="GF64" i="100"/>
  <c r="GF66" i="100"/>
  <c r="GF27" i="100"/>
  <c r="H865" i="161" l="1"/>
  <c r="Z865" i="161" s="1"/>
  <c r="X24" i="179"/>
  <c r="X25" i="179"/>
  <c r="EP54" i="100"/>
  <c r="EX25" i="100"/>
  <c r="EW21" i="100"/>
  <c r="EX21" i="100"/>
  <c r="EW25" i="100"/>
  <c r="EX41" i="100"/>
  <c r="EX37" i="100"/>
  <c r="EW41" i="100"/>
  <c r="EW37" i="100"/>
  <c r="EP57" i="100"/>
  <c r="EW5" i="100"/>
  <c r="EX5" i="100"/>
  <c r="EW9" i="100"/>
  <c r="EX9" i="100"/>
  <c r="EP53" i="100"/>
  <c r="EX24" i="100"/>
  <c r="EX20" i="100"/>
  <c r="EW20" i="100"/>
  <c r="EW24" i="100"/>
  <c r="U12" i="100"/>
  <c r="EX14" i="100"/>
  <c r="EW14" i="100"/>
  <c r="EX12" i="100"/>
  <c r="EX16" i="100"/>
  <c r="EW16" i="100"/>
  <c r="EW12" i="100"/>
  <c r="EX53" i="100"/>
  <c r="EW57" i="100"/>
  <c r="EW53" i="100"/>
  <c r="EX57" i="100"/>
  <c r="CZ51" i="79"/>
  <c r="CZ50" i="79"/>
  <c r="EW4" i="100"/>
  <c r="EX6" i="100"/>
  <c r="EW6" i="100"/>
  <c r="EW32" i="100"/>
  <c r="EW28" i="100"/>
  <c r="EX32" i="100"/>
  <c r="EX28" i="100"/>
  <c r="Z22" i="179"/>
  <c r="D86" i="79"/>
  <c r="D105" i="79"/>
  <c r="G105" i="79"/>
  <c r="G86" i="79"/>
  <c r="EW30" i="100"/>
  <c r="EX30" i="100"/>
  <c r="EX44" i="100"/>
  <c r="EX48" i="100"/>
  <c r="EW44" i="100"/>
  <c r="EW48" i="100"/>
  <c r="H104" i="79"/>
  <c r="EX54" i="100"/>
  <c r="EW54" i="100"/>
  <c r="EX8" i="100"/>
  <c r="EX4" i="100"/>
  <c r="EW8" i="100"/>
  <c r="EW55" i="100"/>
  <c r="EX51" i="100"/>
  <c r="EX55" i="100"/>
  <c r="EW51" i="100"/>
  <c r="CZ55" i="79"/>
  <c r="CZ53" i="79"/>
  <c r="CZ52" i="79"/>
  <c r="EX22" i="100"/>
  <c r="EW22" i="100"/>
  <c r="EX52" i="100"/>
  <c r="EW52" i="100"/>
  <c r="EX56" i="100"/>
  <c r="EW56" i="100"/>
  <c r="EX27" i="100"/>
  <c r="EW31" i="100"/>
  <c r="EX31" i="100"/>
  <c r="EW27" i="100"/>
  <c r="H85" i="79"/>
  <c r="I104" i="79"/>
  <c r="EX46" i="100"/>
  <c r="EW46" i="100"/>
  <c r="EX36" i="100"/>
  <c r="EW40" i="100"/>
  <c r="EX40" i="100"/>
  <c r="EW36" i="100"/>
  <c r="EP56" i="100"/>
  <c r="EW11" i="100"/>
  <c r="EX11" i="100"/>
  <c r="EW15" i="100"/>
  <c r="EX15" i="100"/>
  <c r="H103" i="79"/>
  <c r="EX38" i="100"/>
  <c r="EW38" i="100"/>
  <c r="T12" i="100"/>
  <c r="EW19" i="100"/>
  <c r="EW23" i="100"/>
  <c r="EX23" i="100"/>
  <c r="EX19" i="100"/>
  <c r="EP52" i="100"/>
  <c r="V12" i="100"/>
  <c r="EX43" i="100"/>
  <c r="EW43" i="100"/>
  <c r="EW47" i="100"/>
  <c r="EX47" i="100"/>
  <c r="EP58" i="100"/>
  <c r="EP55" i="100"/>
  <c r="EX3" i="100"/>
  <c r="EW7" i="100"/>
  <c r="EW3" i="100"/>
  <c r="EX7" i="100"/>
  <c r="Y23" i="179"/>
  <c r="CD17" i="79"/>
  <c r="EX29" i="100"/>
  <c r="EW33" i="100"/>
  <c r="EW29" i="100"/>
  <c r="EX33" i="100"/>
  <c r="EX35" i="100"/>
  <c r="EX39" i="100"/>
  <c r="EW35" i="100"/>
  <c r="EW39" i="100"/>
  <c r="E86" i="79"/>
  <c r="E105" i="79"/>
  <c r="EX17" i="100"/>
  <c r="EX13" i="100"/>
  <c r="EW17" i="100"/>
  <c r="EW13" i="100"/>
  <c r="CZ48" i="79"/>
  <c r="CZ54" i="79"/>
  <c r="W19" i="100"/>
  <c r="W34" i="100"/>
  <c r="V59" i="100"/>
  <c r="S13" i="100"/>
  <c r="T13" i="100"/>
  <c r="V71" i="100"/>
  <c r="Y92" i="100"/>
  <c r="X65" i="100"/>
  <c r="X52" i="100"/>
  <c r="W30" i="100"/>
  <c r="Y26" i="100"/>
  <c r="Y27" i="100"/>
  <c r="Y42" i="100"/>
  <c r="X88" i="100"/>
  <c r="Y89" i="100"/>
  <c r="Y88" i="100"/>
  <c r="W64" i="100"/>
  <c r="V40" i="100"/>
  <c r="X97" i="100"/>
  <c r="Y87" i="100"/>
  <c r="V53" i="100"/>
  <c r="X96" i="100"/>
  <c r="V25" i="100"/>
  <c r="W69" i="100"/>
  <c r="W29" i="100"/>
  <c r="W71" i="100"/>
  <c r="W43" i="100"/>
  <c r="X39" i="100"/>
  <c r="Y47" i="100"/>
  <c r="V11" i="100"/>
  <c r="P14" i="100"/>
  <c r="V73" i="100"/>
  <c r="X74" i="100"/>
  <c r="X56" i="100"/>
  <c r="W51" i="100"/>
  <c r="X42" i="100"/>
  <c r="X59" i="100"/>
  <c r="Y103" i="100"/>
  <c r="V90" i="100"/>
  <c r="W86" i="100"/>
  <c r="X53" i="100"/>
  <c r="W91" i="100"/>
  <c r="Y85" i="100"/>
  <c r="V29" i="100"/>
  <c r="V35" i="100"/>
  <c r="Y39" i="100"/>
  <c r="X43" i="100"/>
  <c r="T14" i="100"/>
  <c r="X50" i="100"/>
  <c r="X29" i="100"/>
  <c r="S11" i="100"/>
  <c r="W42" i="100"/>
  <c r="X58" i="100"/>
  <c r="X32" i="100"/>
  <c r="X28" i="100"/>
  <c r="V38" i="100"/>
  <c r="X54" i="100"/>
  <c r="Y49" i="100"/>
  <c r="V75" i="100"/>
  <c r="Y99" i="100"/>
  <c r="Y81" i="100"/>
  <c r="X99" i="100"/>
  <c r="V101" i="100"/>
  <c r="W98" i="100"/>
  <c r="W67" i="100"/>
  <c r="Y70" i="100"/>
  <c r="W68" i="100"/>
  <c r="W37" i="100"/>
  <c r="X44" i="100"/>
  <c r="W28" i="100"/>
  <c r="X51" i="100"/>
  <c r="X40" i="100"/>
  <c r="R11" i="100"/>
  <c r="V19" i="100"/>
  <c r="X55" i="100"/>
  <c r="W59" i="100"/>
  <c r="W63" i="100"/>
  <c r="Y48" i="100"/>
  <c r="Y62" i="100"/>
  <c r="X46" i="100"/>
  <c r="X100" i="100"/>
  <c r="W22" i="100"/>
  <c r="V27" i="100"/>
  <c r="X71" i="100"/>
  <c r="W81" i="100"/>
  <c r="W94" i="100"/>
  <c r="W101" i="100"/>
  <c r="W88" i="100"/>
  <c r="V96" i="100"/>
  <c r="W83" i="100"/>
  <c r="V67" i="100"/>
  <c r="X76" i="100"/>
  <c r="X70" i="100"/>
  <c r="Y37" i="100"/>
  <c r="Y53" i="100"/>
  <c r="V24" i="100"/>
  <c r="X45" i="100"/>
  <c r="V13" i="100"/>
  <c r="U11" i="100"/>
  <c r="Y56" i="100"/>
  <c r="Y61" i="100"/>
  <c r="W27" i="100"/>
  <c r="Y76" i="100"/>
  <c r="X95" i="100"/>
  <c r="X26" i="100"/>
  <c r="Y65" i="100"/>
  <c r="W78" i="100"/>
  <c r="X103" i="100"/>
  <c r="X94" i="100"/>
  <c r="Y95" i="100"/>
  <c r="V88" i="100"/>
  <c r="V83" i="100"/>
  <c r="X67" i="100"/>
  <c r="W76" i="100"/>
  <c r="X68" i="100"/>
  <c r="V64" i="100"/>
  <c r="X37" i="100"/>
  <c r="W35" i="100"/>
  <c r="W24" i="100"/>
  <c r="Y45" i="100"/>
  <c r="V14" i="100"/>
  <c r="V22" i="100"/>
  <c r="Y60" i="100"/>
  <c r="V68" i="100"/>
  <c r="V102" i="100"/>
  <c r="V104" i="100"/>
  <c r="V77" i="100"/>
  <c r="X93" i="100"/>
  <c r="X78" i="100"/>
  <c r="Y64" i="100"/>
  <c r="W54" i="100"/>
  <c r="Y102" i="100"/>
  <c r="Y75" i="100"/>
  <c r="W74" i="100"/>
  <c r="V103" i="100"/>
  <c r="W47" i="100"/>
  <c r="V78" i="100"/>
  <c r="W103" i="100"/>
  <c r="X104" i="100"/>
  <c r="Y93" i="100"/>
  <c r="V93" i="100"/>
  <c r="Y66" i="100"/>
  <c r="X79" i="100"/>
  <c r="X63" i="100"/>
  <c r="W57" i="100"/>
  <c r="X73" i="100"/>
  <c r="V52" i="100"/>
  <c r="X24" i="100"/>
  <c r="Y40" i="100"/>
  <c r="W21" i="100"/>
  <c r="Q14" i="100"/>
  <c r="W95" i="100"/>
  <c r="V41" i="100"/>
  <c r="W92" i="100"/>
  <c r="Y68" i="100"/>
  <c r="X69" i="100"/>
  <c r="W45" i="100"/>
  <c r="X31" i="100"/>
  <c r="Y78" i="100"/>
  <c r="W55" i="100"/>
  <c r="W104" i="100"/>
  <c r="V81" i="100"/>
  <c r="W93" i="100"/>
  <c r="V62" i="100"/>
  <c r="W73" i="100"/>
  <c r="W70" i="100"/>
  <c r="X57" i="100"/>
  <c r="Y54" i="100"/>
  <c r="V51" i="100"/>
  <c r="Y51" i="100"/>
  <c r="W46" i="100"/>
  <c r="X30" i="100"/>
  <c r="S14" i="100"/>
  <c r="X47" i="100"/>
  <c r="V60" i="100"/>
  <c r="V48" i="100"/>
  <c r="Y30" i="100"/>
  <c r="W102" i="100"/>
  <c r="Y83" i="100"/>
  <c r="V63" i="100"/>
  <c r="X85" i="100"/>
  <c r="V58" i="100"/>
  <c r="Y33" i="100"/>
  <c r="Y63" i="100"/>
  <c r="V100" i="100"/>
  <c r="Y77" i="100"/>
  <c r="W60" i="100"/>
  <c r="W61" i="100"/>
  <c r="W52" i="100"/>
  <c r="X48" i="100"/>
  <c r="W40" i="100"/>
  <c r="Y36" i="100"/>
  <c r="V47" i="100"/>
  <c r="Y24" i="100"/>
  <c r="Y22" i="100"/>
  <c r="Y69" i="100"/>
  <c r="W85" i="100"/>
  <c r="W33" i="100"/>
  <c r="W58" i="100"/>
  <c r="V46" i="100"/>
  <c r="V69" i="100"/>
  <c r="V54" i="100"/>
  <c r="V34" i="100"/>
  <c r="Y59" i="100"/>
  <c r="Y96" i="100"/>
  <c r="V85" i="100"/>
  <c r="X60" i="100"/>
  <c r="V98" i="100"/>
  <c r="W96" i="100"/>
  <c r="X82" i="100"/>
  <c r="X87" i="100"/>
  <c r="Y79" i="100"/>
  <c r="W23" i="100"/>
  <c r="Y52" i="100"/>
  <c r="V37" i="100"/>
  <c r="X22" i="100"/>
  <c r="U13" i="100"/>
  <c r="W20" i="100"/>
  <c r="Y21" i="100"/>
  <c r="W82" i="100"/>
  <c r="V50" i="100"/>
  <c r="V31" i="100"/>
  <c r="Y34" i="100"/>
  <c r="W65" i="100"/>
  <c r="W79" i="100"/>
  <c r="X80" i="100"/>
  <c r="Y100" i="100"/>
  <c r="W84" i="100"/>
  <c r="W77" i="100"/>
  <c r="V87" i="100"/>
  <c r="W38" i="100"/>
  <c r="W75" i="100"/>
  <c r="W44" i="100"/>
  <c r="V76" i="100"/>
  <c r="X23" i="100"/>
  <c r="W36" i="100"/>
  <c r="Y31" i="100"/>
  <c r="Y20" i="100"/>
  <c r="X98" i="100"/>
  <c r="W26" i="100"/>
  <c r="X101" i="100"/>
  <c r="X102" i="100"/>
  <c r="V74" i="100"/>
  <c r="Y104" i="100"/>
  <c r="V30" i="100"/>
  <c r="X33" i="100"/>
  <c r="Y58" i="100"/>
  <c r="V61" i="100"/>
  <c r="Y80" i="100"/>
  <c r="W100" i="100"/>
  <c r="Y67" i="100"/>
  <c r="X77" i="100"/>
  <c r="X38" i="100"/>
  <c r="X75" i="100"/>
  <c r="V44" i="100"/>
  <c r="W72" i="100"/>
  <c r="V23" i="100"/>
  <c r="V32" i="100"/>
  <c r="W31" i="100"/>
  <c r="V57" i="100"/>
  <c r="O14" i="100"/>
  <c r="Y73" i="100"/>
  <c r="X92" i="100"/>
  <c r="Y44" i="100"/>
  <c r="V84" i="100"/>
  <c r="V49" i="100"/>
  <c r="V80" i="100"/>
  <c r="Y90" i="100"/>
  <c r="V95" i="100"/>
  <c r="X84" i="100"/>
  <c r="V86" i="100"/>
  <c r="Y25" i="100"/>
  <c r="X66" i="100"/>
  <c r="W39" i="100"/>
  <c r="X72" i="100"/>
  <c r="Y28" i="100"/>
  <c r="W56" i="100"/>
  <c r="Y19" i="100"/>
  <c r="X21" i="100"/>
  <c r="T11" i="100"/>
  <c r="O11" i="100"/>
  <c r="X36" i="100"/>
  <c r="W99" i="100"/>
  <c r="V94" i="100"/>
  <c r="Y57" i="100"/>
  <c r="V36" i="100"/>
  <c r="R14" i="100"/>
  <c r="V33" i="100"/>
  <c r="X83" i="100"/>
  <c r="W41" i="100"/>
  <c r="Y46" i="100"/>
  <c r="X35" i="100"/>
  <c r="Y72" i="100"/>
  <c r="V42" i="100"/>
  <c r="V89" i="100"/>
  <c r="V21" i="100"/>
  <c r="Y82" i="100"/>
  <c r="X49" i="100"/>
  <c r="Y97" i="100"/>
  <c r="W90" i="100"/>
  <c r="Y94" i="100"/>
  <c r="Y84" i="100"/>
  <c r="W80" i="100"/>
  <c r="W25" i="100"/>
  <c r="W66" i="100"/>
  <c r="V39" i="100"/>
  <c r="X62" i="100"/>
  <c r="V28" i="100"/>
  <c r="W50" i="100"/>
  <c r="W32" i="100"/>
  <c r="Y55" i="100"/>
  <c r="X20" i="100"/>
  <c r="P11" i="100"/>
  <c r="V79" i="100"/>
  <c r="V97" i="100"/>
  <c r="V56" i="100"/>
  <c r="X81" i="100"/>
  <c r="Y101" i="100"/>
  <c r="V82" i="100"/>
  <c r="Y71" i="100"/>
  <c r="Y50" i="100"/>
  <c r="X19" i="100"/>
  <c r="X27" i="100"/>
  <c r="Y98" i="100"/>
  <c r="X89" i="100"/>
  <c r="Y32" i="100"/>
  <c r="W62" i="100"/>
  <c r="V72" i="100"/>
  <c r="Y41" i="100"/>
  <c r="W97" i="100"/>
  <c r="X90" i="100"/>
  <c r="X91" i="100"/>
  <c r="V70" i="100"/>
  <c r="X25" i="100"/>
  <c r="V66" i="100"/>
  <c r="Y74" i="100"/>
  <c r="V43" i="100"/>
  <c r="V55" i="100"/>
  <c r="W49" i="100"/>
  <c r="Y29" i="100"/>
  <c r="W53" i="100"/>
  <c r="V20" i="100"/>
  <c r="U14" i="100"/>
  <c r="Q11" i="100"/>
  <c r="W48" i="100"/>
  <c r="Y38" i="100"/>
  <c r="Y23" i="100"/>
  <c r="V26" i="100"/>
  <c r="V99" i="100"/>
  <c r="V92" i="100"/>
  <c r="X61" i="100"/>
  <c r="Y91" i="100"/>
  <c r="X34" i="100"/>
  <c r="V65" i="100"/>
  <c r="W87" i="100"/>
  <c r="V91" i="100"/>
  <c r="Y35" i="100"/>
  <c r="V45" i="100"/>
  <c r="X86" i="100"/>
  <c r="W89" i="100"/>
  <c r="Y43" i="100"/>
  <c r="X64" i="100"/>
  <c r="Y86" i="100"/>
  <c r="X41" i="100"/>
  <c r="S12" i="100"/>
  <c r="F105" i="79"/>
  <c r="F86" i="79"/>
  <c r="EX45" i="100"/>
  <c r="EW49" i="100"/>
  <c r="EW45" i="100"/>
  <c r="EX49" i="100"/>
  <c r="CZ49" i="79"/>
  <c r="T578" i="161"/>
  <c r="S788" i="161"/>
  <c r="L624" i="161"/>
  <c r="AA833" i="161"/>
  <c r="AA53" i="161"/>
  <c r="M908" i="161"/>
  <c r="S833" i="161"/>
  <c r="T188" i="161"/>
  <c r="T1028" i="161"/>
  <c r="M878" i="161"/>
  <c r="Z1028" i="161"/>
  <c r="M1028" i="161"/>
  <c r="Z53" i="161"/>
  <c r="L1028" i="161"/>
  <c r="S53" i="161"/>
  <c r="D580" i="161"/>
  <c r="G580" i="161" s="1"/>
  <c r="H579" i="161"/>
  <c r="S579" i="161" s="1"/>
  <c r="G579" i="161"/>
  <c r="M53" i="161"/>
  <c r="S1028" i="161"/>
  <c r="AA864" i="161"/>
  <c r="F609" i="161"/>
  <c r="M355" i="161"/>
  <c r="Z894" i="161"/>
  <c r="Z654" i="161"/>
  <c r="L953" i="161"/>
  <c r="T218" i="161"/>
  <c r="S953" i="161"/>
  <c r="M353" i="161"/>
  <c r="D280" i="161"/>
  <c r="G280" i="161" s="1"/>
  <c r="L878" i="161"/>
  <c r="L654" i="161"/>
  <c r="D896" i="161"/>
  <c r="H896" i="161" s="1"/>
  <c r="Z896" i="161" s="1"/>
  <c r="S878" i="161"/>
  <c r="G895" i="161"/>
  <c r="AA879" i="161"/>
  <c r="F834" i="161"/>
  <c r="L53" i="161"/>
  <c r="S608" i="161"/>
  <c r="T788" i="161"/>
  <c r="L353" i="161"/>
  <c r="AA788" i="161"/>
  <c r="L653" i="161"/>
  <c r="L879" i="161"/>
  <c r="G865" i="161"/>
  <c r="AA654" i="161"/>
  <c r="Z803" i="161"/>
  <c r="M788" i="161"/>
  <c r="F865" i="161"/>
  <c r="S879" i="161"/>
  <c r="M654" i="161"/>
  <c r="L788" i="161"/>
  <c r="AA338" i="161"/>
  <c r="M894" i="161"/>
  <c r="G775" i="161"/>
  <c r="H324" i="161"/>
  <c r="AA324" i="161" s="1"/>
  <c r="M833" i="161"/>
  <c r="Z879" i="161"/>
  <c r="T879" i="161"/>
  <c r="M338" i="161"/>
  <c r="L833" i="161"/>
  <c r="L338" i="161"/>
  <c r="AA278" i="161"/>
  <c r="F729" i="161"/>
  <c r="M128" i="161"/>
  <c r="S233" i="161"/>
  <c r="AA848" i="161"/>
  <c r="S683" i="161"/>
  <c r="Z683" i="161"/>
  <c r="Z623" i="161"/>
  <c r="Z848" i="161"/>
  <c r="M623" i="161"/>
  <c r="D835" i="161"/>
  <c r="D836" i="161" s="1"/>
  <c r="M848" i="161"/>
  <c r="T623" i="161"/>
  <c r="AA623" i="161"/>
  <c r="G834" i="161"/>
  <c r="M248" i="161"/>
  <c r="AA683" i="161"/>
  <c r="S848" i="161"/>
  <c r="Z1073" i="161"/>
  <c r="S623" i="161"/>
  <c r="L848" i="161"/>
  <c r="L1043" i="161"/>
  <c r="Z878" i="161"/>
  <c r="T833" i="161"/>
  <c r="L248" i="161"/>
  <c r="M368" i="161"/>
  <c r="L278" i="161"/>
  <c r="AA878" i="161"/>
  <c r="T1043" i="161"/>
  <c r="Z953" i="161"/>
  <c r="F775" i="161"/>
  <c r="M1043" i="161"/>
  <c r="T413" i="161"/>
  <c r="D791" i="161"/>
  <c r="G791" i="161" s="1"/>
  <c r="S654" i="161"/>
  <c r="S983" i="161"/>
  <c r="L1118" i="161"/>
  <c r="H790" i="161"/>
  <c r="S790" i="161" s="1"/>
  <c r="H954" i="161"/>
  <c r="Z954" i="161" s="1"/>
  <c r="D55" i="161"/>
  <c r="F55" i="161" s="1"/>
  <c r="D191" i="161"/>
  <c r="G191" i="161" s="1"/>
  <c r="Z413" i="161"/>
  <c r="F161" i="161"/>
  <c r="G790" i="161"/>
  <c r="M864" i="161"/>
  <c r="H369" i="161"/>
  <c r="L369" i="161" s="1"/>
  <c r="T293" i="161"/>
  <c r="L864" i="161"/>
  <c r="L128" i="161"/>
  <c r="F895" i="161"/>
  <c r="Z864" i="161"/>
  <c r="S218" i="161"/>
  <c r="T864" i="161"/>
  <c r="M188" i="161"/>
  <c r="Z758" i="161"/>
  <c r="Z128" i="161"/>
  <c r="AA953" i="161"/>
  <c r="H775" i="161"/>
  <c r="AA775" i="161" s="1"/>
  <c r="Z338" i="161"/>
  <c r="T683" i="161"/>
  <c r="H54" i="161"/>
  <c r="T54" i="161" s="1"/>
  <c r="T1088" i="161"/>
  <c r="M683" i="161"/>
  <c r="S338" i="161"/>
  <c r="T653" i="161"/>
  <c r="AA113" i="161"/>
  <c r="L173" i="161"/>
  <c r="AA98" i="161"/>
  <c r="M953" i="161"/>
  <c r="D955" i="161"/>
  <c r="G955" i="161" s="1"/>
  <c r="S758" i="161"/>
  <c r="M743" i="161"/>
  <c r="T128" i="161"/>
  <c r="S428" i="161"/>
  <c r="M428" i="161"/>
  <c r="L1133" i="161"/>
  <c r="AA1133" i="161"/>
  <c r="AA68" i="161"/>
  <c r="AA173" i="161"/>
  <c r="T68" i="161"/>
  <c r="G939" i="161"/>
  <c r="M758" i="161"/>
  <c r="M1088" i="161"/>
  <c r="T173" i="161"/>
  <c r="S248" i="161"/>
  <c r="T1103" i="161"/>
  <c r="Z293" i="161"/>
  <c r="H939" i="161"/>
  <c r="AA939" i="161" s="1"/>
  <c r="D162" i="161"/>
  <c r="F162" i="161" s="1"/>
  <c r="T713" i="161"/>
  <c r="F954" i="161"/>
  <c r="S323" i="161"/>
  <c r="M114" i="161"/>
  <c r="D940" i="161"/>
  <c r="G940" i="161" s="1"/>
  <c r="Z698" i="161"/>
  <c r="Z893" i="161"/>
  <c r="H161" i="161"/>
  <c r="M161" i="161" s="1"/>
  <c r="M354" i="161"/>
  <c r="L354" i="161"/>
  <c r="S773" i="161"/>
  <c r="AA894" i="161"/>
  <c r="AA353" i="161"/>
  <c r="T353" i="161"/>
  <c r="S353" i="161"/>
  <c r="AA248" i="161"/>
  <c r="T248" i="161"/>
  <c r="L38" i="161"/>
  <c r="AA38" i="161"/>
  <c r="Z608" i="161"/>
  <c r="S278" i="161"/>
  <c r="AA908" i="161"/>
  <c r="L908" i="161"/>
  <c r="T773" i="161"/>
  <c r="S893" i="161"/>
  <c r="Z908" i="161"/>
  <c r="M773" i="161"/>
  <c r="L1148" i="161"/>
  <c r="Z1148" i="161"/>
  <c r="L803" i="161"/>
  <c r="M803" i="161"/>
  <c r="AA803" i="161"/>
  <c r="Z113" i="161"/>
  <c r="T908" i="161"/>
  <c r="AA923" i="161"/>
  <c r="T923" i="161"/>
  <c r="G115" i="161"/>
  <c r="F115" i="161"/>
  <c r="G129" i="161"/>
  <c r="D130" i="161"/>
  <c r="D131" i="161" s="1"/>
  <c r="H129" i="161"/>
  <c r="L129" i="161" s="1"/>
  <c r="Z773" i="161"/>
  <c r="AA773" i="161"/>
  <c r="M413" i="161"/>
  <c r="T909" i="161"/>
  <c r="Z909" i="161"/>
  <c r="L413" i="161"/>
  <c r="G730" i="161"/>
  <c r="H730" i="161"/>
  <c r="M730" i="161" s="1"/>
  <c r="D145" i="161"/>
  <c r="F145" i="161" s="1"/>
  <c r="F144" i="161"/>
  <c r="D205" i="161"/>
  <c r="G205" i="161" s="1"/>
  <c r="G204" i="161"/>
  <c r="F204" i="161"/>
  <c r="Z428" i="161"/>
  <c r="L428" i="161"/>
  <c r="AA428" i="161"/>
  <c r="S293" i="161"/>
  <c r="L293" i="161"/>
  <c r="M293" i="161"/>
  <c r="L218" i="161"/>
  <c r="M218" i="161"/>
  <c r="AA218" i="161"/>
  <c r="Z278" i="161"/>
  <c r="T278" i="161"/>
  <c r="L893" i="161"/>
  <c r="M893" i="161"/>
  <c r="T893" i="161"/>
  <c r="F1121" i="161"/>
  <c r="H1121" i="161"/>
  <c r="L1121" i="161" s="1"/>
  <c r="S894" i="161"/>
  <c r="L894" i="161"/>
  <c r="M608" i="161"/>
  <c r="S578" i="161"/>
  <c r="Z578" i="161"/>
  <c r="S413" i="161"/>
  <c r="M998" i="161"/>
  <c r="Z998" i="161"/>
  <c r="M638" i="161"/>
  <c r="L638" i="161"/>
  <c r="T758" i="161"/>
  <c r="S128" i="161"/>
  <c r="T488" i="161"/>
  <c r="L323" i="161"/>
  <c r="L758" i="161"/>
  <c r="T608" i="161"/>
  <c r="M578" i="161"/>
  <c r="H190" i="161"/>
  <c r="M190" i="161" s="1"/>
  <c r="M880" i="161"/>
  <c r="L578" i="161"/>
  <c r="AA608" i="161"/>
  <c r="G190" i="161"/>
  <c r="AA354" i="161"/>
  <c r="S533" i="161"/>
  <c r="Z398" i="161"/>
  <c r="S354" i="161"/>
  <c r="Z533" i="161"/>
  <c r="F564" i="161"/>
  <c r="F1104" i="161"/>
  <c r="D565" i="161"/>
  <c r="F565" i="161" s="1"/>
  <c r="T354" i="161"/>
  <c r="S638" i="161"/>
  <c r="AA548" i="161"/>
  <c r="AA638" i="161"/>
  <c r="T534" i="161"/>
  <c r="M99" i="161"/>
  <c r="S534" i="161"/>
  <c r="S998" i="161"/>
  <c r="M173" i="161"/>
  <c r="S398" i="161"/>
  <c r="Z534" i="161"/>
  <c r="L534" i="161"/>
  <c r="S113" i="161"/>
  <c r="T998" i="161"/>
  <c r="L998" i="161"/>
  <c r="AA998" i="161"/>
  <c r="S158" i="161"/>
  <c r="Z1059" i="161"/>
  <c r="S1059" i="161"/>
  <c r="M113" i="161"/>
  <c r="L113" i="161"/>
  <c r="Z384" i="161"/>
  <c r="S384" i="161"/>
  <c r="AA384" i="161"/>
  <c r="M263" i="161"/>
  <c r="S368" i="161"/>
  <c r="S458" i="161"/>
  <c r="H804" i="161"/>
  <c r="T804" i="161" s="1"/>
  <c r="T533" i="161"/>
  <c r="S173" i="161"/>
  <c r="AA789" i="161"/>
  <c r="T38" i="161"/>
  <c r="S803" i="161"/>
  <c r="T263" i="161"/>
  <c r="M458" i="161"/>
  <c r="L518" i="161"/>
  <c r="G804" i="161"/>
  <c r="M938" i="161"/>
  <c r="M881" i="161"/>
  <c r="M1148" i="161"/>
  <c r="M233" i="161"/>
  <c r="F730" i="161"/>
  <c r="T368" i="161"/>
  <c r="Z458" i="161"/>
  <c r="Z789" i="161"/>
  <c r="L263" i="161"/>
  <c r="S789" i="161"/>
  <c r="S38" i="161"/>
  <c r="Z968" i="161"/>
  <c r="AA263" i="161"/>
  <c r="L458" i="161"/>
  <c r="F804" i="161"/>
  <c r="L938" i="161"/>
  <c r="L233" i="161"/>
  <c r="S263" i="161"/>
  <c r="AA1088" i="161"/>
  <c r="Z728" i="161"/>
  <c r="Z38" i="161"/>
  <c r="AA1103" i="161"/>
  <c r="T1119" i="161"/>
  <c r="L188" i="161"/>
  <c r="L728" i="161"/>
  <c r="M160" i="161"/>
  <c r="T728" i="161"/>
  <c r="M728" i="161"/>
  <c r="F369" i="161"/>
  <c r="S1088" i="161"/>
  <c r="S728" i="161"/>
  <c r="AA969" i="161"/>
  <c r="Z1103" i="161"/>
  <c r="AA1043" i="161"/>
  <c r="T969" i="161"/>
  <c r="T938" i="161"/>
  <c r="M38" i="161"/>
  <c r="G144" i="161"/>
  <c r="Z1088" i="161"/>
  <c r="T158" i="161"/>
  <c r="AA1118" i="161"/>
  <c r="AA143" i="161"/>
  <c r="Z188" i="161"/>
  <c r="Z1043" i="161"/>
  <c r="Z969" i="161"/>
  <c r="S1013" i="161"/>
  <c r="S938" i="161"/>
  <c r="M849" i="161"/>
  <c r="G324" i="161"/>
  <c r="H1104" i="161"/>
  <c r="T1104" i="161" s="1"/>
  <c r="H609" i="161"/>
  <c r="Z609" i="161" s="1"/>
  <c r="G279" i="161"/>
  <c r="M158" i="161"/>
  <c r="S188" i="161"/>
  <c r="S1103" i="161"/>
  <c r="Z938" i="161"/>
  <c r="D610" i="161"/>
  <c r="F610" i="161" s="1"/>
  <c r="H279" i="161"/>
  <c r="Z279" i="161" s="1"/>
  <c r="AA158" i="161"/>
  <c r="S1118" i="161"/>
  <c r="AA233" i="161"/>
  <c r="T518" i="161"/>
  <c r="D1122" i="161"/>
  <c r="H1122" i="161" s="1"/>
  <c r="F324" i="161"/>
  <c r="G1104" i="161"/>
  <c r="L158" i="161"/>
  <c r="H144" i="161"/>
  <c r="L144" i="161" s="1"/>
  <c r="S1133" i="161"/>
  <c r="Z233" i="161"/>
  <c r="M969" i="161"/>
  <c r="L983" i="161"/>
  <c r="L1103" i="161"/>
  <c r="L368" i="161"/>
  <c r="H429" i="161"/>
  <c r="T429" i="161" s="1"/>
  <c r="G429" i="161"/>
  <c r="AB9" i="161"/>
  <c r="T1133" i="161"/>
  <c r="H564" i="161"/>
  <c r="AA564" i="161" s="1"/>
  <c r="L969" i="161"/>
  <c r="M983" i="161"/>
  <c r="D357" i="161"/>
  <c r="H357" i="161" s="1"/>
  <c r="M1120" i="161"/>
  <c r="H729" i="161"/>
  <c r="L729" i="161" s="1"/>
  <c r="Z1120" i="161"/>
  <c r="M789" i="161"/>
  <c r="L1120" i="161"/>
  <c r="AA458" i="161"/>
  <c r="L789" i="161"/>
  <c r="S1120" i="161"/>
  <c r="AA368" i="161"/>
  <c r="AA1120" i="161"/>
  <c r="S1148" i="161"/>
  <c r="T983" i="161"/>
  <c r="S909" i="161"/>
  <c r="M1133" i="161"/>
  <c r="D731" i="161"/>
  <c r="F731" i="161" s="1"/>
  <c r="G220" i="161"/>
  <c r="D221" i="161"/>
  <c r="D222" i="161" s="1"/>
  <c r="H220" i="161"/>
  <c r="M220" i="161" s="1"/>
  <c r="D431" i="161"/>
  <c r="G431" i="161" s="1"/>
  <c r="H430" i="161"/>
  <c r="L430" i="161" s="1"/>
  <c r="D685" i="161"/>
  <c r="H685" i="161" s="1"/>
  <c r="H684" i="161"/>
  <c r="T684" i="161" s="1"/>
  <c r="M143" i="161"/>
  <c r="F370" i="161"/>
  <c r="S639" i="161"/>
  <c r="AA534" i="161"/>
  <c r="G684" i="161"/>
  <c r="L143" i="161"/>
  <c r="F490" i="161"/>
  <c r="G369" i="161"/>
  <c r="AA639" i="161"/>
  <c r="X9" i="161"/>
  <c r="Z639" i="161"/>
  <c r="H219" i="161"/>
  <c r="M219" i="161" s="1"/>
  <c r="G460" i="161"/>
  <c r="T593" i="161"/>
  <c r="T143" i="161"/>
  <c r="M639" i="161"/>
  <c r="F429" i="161"/>
  <c r="D176" i="161"/>
  <c r="D177" i="161" s="1"/>
  <c r="G729" i="161"/>
  <c r="Z143" i="161"/>
  <c r="AA999" i="161"/>
  <c r="L639" i="161"/>
  <c r="S999" i="161"/>
  <c r="Z354" i="161"/>
  <c r="S204" i="161"/>
  <c r="Z68" i="161"/>
  <c r="T264" i="161"/>
  <c r="S968" i="161"/>
  <c r="M653" i="161"/>
  <c r="F655" i="161"/>
  <c r="M518" i="161"/>
  <c r="M1119" i="161"/>
  <c r="F294" i="161"/>
  <c r="G294" i="161"/>
  <c r="H294" i="161"/>
  <c r="D295" i="161"/>
  <c r="H1044" i="161"/>
  <c r="S1044" i="161" s="1"/>
  <c r="G1044" i="161"/>
  <c r="F1044" i="161"/>
  <c r="D1045" i="161"/>
  <c r="L1119" i="161"/>
  <c r="M473" i="161"/>
  <c r="D371" i="161"/>
  <c r="H370" i="161"/>
  <c r="D385" i="161"/>
  <c r="F384" i="161"/>
  <c r="G384" i="161"/>
  <c r="G759" i="161"/>
  <c r="F759" i="161"/>
  <c r="H759" i="161"/>
  <c r="D760" i="161"/>
  <c r="AA323" i="161"/>
  <c r="AA488" i="161"/>
  <c r="Z23" i="161"/>
  <c r="G1121" i="161"/>
  <c r="T473" i="161"/>
  <c r="T189" i="161"/>
  <c r="Z323" i="161"/>
  <c r="AA99" i="161"/>
  <c r="T23" i="161"/>
  <c r="M1118" i="161"/>
  <c r="F220" i="161"/>
  <c r="F219" i="161"/>
  <c r="G219" i="161"/>
  <c r="D656" i="161"/>
  <c r="D657" i="161" s="1"/>
  <c r="AA23" i="161"/>
  <c r="S23" i="161"/>
  <c r="S473" i="161"/>
  <c r="S743" i="161"/>
  <c r="Z174" i="161"/>
  <c r="Z189" i="161"/>
  <c r="T99" i="161"/>
  <c r="AA473" i="161"/>
  <c r="S818" i="161"/>
  <c r="T743" i="161"/>
  <c r="AA174" i="161"/>
  <c r="S189" i="161"/>
  <c r="S99" i="161"/>
  <c r="AA970" i="161"/>
  <c r="D550" i="161"/>
  <c r="F550" i="161" s="1"/>
  <c r="D70" i="161"/>
  <c r="G70" i="161" s="1"/>
  <c r="D972" i="161"/>
  <c r="F972" i="161" s="1"/>
  <c r="M384" i="161"/>
  <c r="H655" i="161"/>
  <c r="Z655" i="161" s="1"/>
  <c r="M23" i="161"/>
  <c r="Z473" i="161"/>
  <c r="AA743" i="161"/>
  <c r="T174" i="161"/>
  <c r="Z99" i="161"/>
  <c r="L398" i="161"/>
  <c r="H69" i="161"/>
  <c r="L69" i="161" s="1"/>
  <c r="M970" i="161"/>
  <c r="G971" i="161"/>
  <c r="L384" i="161"/>
  <c r="M459" i="161"/>
  <c r="Z653" i="161"/>
  <c r="T1148" i="161"/>
  <c r="Z204" i="161"/>
  <c r="Z84" i="161"/>
  <c r="Z743" i="161"/>
  <c r="S923" i="161"/>
  <c r="S1073" i="161"/>
  <c r="S518" i="161"/>
  <c r="Z308" i="161"/>
  <c r="T970" i="161"/>
  <c r="G69" i="161"/>
  <c r="L970" i="161"/>
  <c r="F971" i="161"/>
  <c r="T323" i="161"/>
  <c r="Z488" i="161"/>
  <c r="S653" i="161"/>
  <c r="S84" i="161"/>
  <c r="AA518" i="161"/>
  <c r="Z970" i="161"/>
  <c r="H549" i="161"/>
  <c r="L549" i="161" s="1"/>
  <c r="AA1148" i="161"/>
  <c r="T204" i="161"/>
  <c r="AA398" i="161"/>
  <c r="T384" i="161"/>
  <c r="Z923" i="161"/>
  <c r="AA1073" i="161"/>
  <c r="S68" i="161"/>
  <c r="AA308" i="161"/>
  <c r="Z1119" i="161"/>
  <c r="D461" i="161"/>
  <c r="G461" i="161" s="1"/>
  <c r="S1119" i="161"/>
  <c r="D445" i="161"/>
  <c r="F445" i="161" s="1"/>
  <c r="H444" i="161"/>
  <c r="M444" i="161" s="1"/>
  <c r="D340" i="161"/>
  <c r="F339" i="161"/>
  <c r="G339" i="161"/>
  <c r="H339" i="161"/>
  <c r="AA339" i="161" s="1"/>
  <c r="Z1118" i="161"/>
  <c r="T968" i="161"/>
  <c r="AA909" i="161"/>
  <c r="M488" i="161"/>
  <c r="T638" i="161"/>
  <c r="AA968" i="161"/>
  <c r="S713" i="161"/>
  <c r="Z983" i="161"/>
  <c r="T548" i="161"/>
  <c r="L488" i="161"/>
  <c r="L159" i="161"/>
  <c r="Z713" i="161"/>
  <c r="AA713" i="161"/>
  <c r="F356" i="161"/>
  <c r="G356" i="161"/>
  <c r="F175" i="161"/>
  <c r="M533" i="161"/>
  <c r="L533" i="161"/>
  <c r="AA593" i="161"/>
  <c r="T398" i="161"/>
  <c r="M713" i="161"/>
  <c r="S863" i="161"/>
  <c r="G430" i="161"/>
  <c r="G549" i="161"/>
  <c r="L548" i="161"/>
  <c r="Z863" i="161"/>
  <c r="G10" i="161"/>
  <c r="S548" i="161"/>
  <c r="Z548" i="161"/>
  <c r="F1149" i="161"/>
  <c r="T84" i="161"/>
  <c r="AA189" i="161"/>
  <c r="AA84" i="161"/>
  <c r="M189" i="161"/>
  <c r="L84" i="161"/>
  <c r="H819" i="161"/>
  <c r="T819" i="161" s="1"/>
  <c r="M863" i="161"/>
  <c r="T863" i="161"/>
  <c r="AA863" i="161"/>
  <c r="M1058" i="161"/>
  <c r="Z1058" i="161"/>
  <c r="L1058" i="161"/>
  <c r="T818" i="161"/>
  <c r="M1013" i="161"/>
  <c r="M818" i="161"/>
  <c r="L1013" i="161"/>
  <c r="AA818" i="161"/>
  <c r="T1013" i="161"/>
  <c r="S308" i="161"/>
  <c r="M503" i="161"/>
  <c r="M698" i="161"/>
  <c r="G444" i="161"/>
  <c r="M923" i="161"/>
  <c r="M1073" i="161"/>
  <c r="L308" i="161"/>
  <c r="L923" i="161"/>
  <c r="L1073" i="161"/>
  <c r="Z1013" i="161"/>
  <c r="Z818" i="161"/>
  <c r="T308" i="161"/>
  <c r="D11" i="161"/>
  <c r="G11" i="161" s="1"/>
  <c r="M968" i="161"/>
  <c r="M68" i="161"/>
  <c r="L204" i="161"/>
  <c r="H115" i="161"/>
  <c r="L115" i="161" s="1"/>
  <c r="H10" i="161"/>
  <c r="Q10" i="161" s="1"/>
  <c r="L174" i="161"/>
  <c r="F460" i="161"/>
  <c r="M264" i="161"/>
  <c r="D235" i="161"/>
  <c r="G235" i="161" s="1"/>
  <c r="M204" i="161"/>
  <c r="H234" i="161"/>
  <c r="AA234" i="161" s="1"/>
  <c r="F234" i="161"/>
  <c r="F984" i="161"/>
  <c r="H1149" i="161"/>
  <c r="H175" i="161"/>
  <c r="S175" i="161" s="1"/>
  <c r="F430" i="161"/>
  <c r="G1149" i="161"/>
  <c r="D393" i="175"/>
  <c r="G394" i="175"/>
  <c r="F394" i="175"/>
  <c r="D101" i="161"/>
  <c r="G101" i="161" s="1"/>
  <c r="R9" i="161"/>
  <c r="U9" i="161"/>
  <c r="S9" i="161"/>
  <c r="AA9" i="161"/>
  <c r="D745" i="161"/>
  <c r="G745" i="161" s="1"/>
  <c r="G265" i="161"/>
  <c r="M9" i="161"/>
  <c r="F265" i="161"/>
  <c r="K9" i="161"/>
  <c r="Q9" i="161"/>
  <c r="G100" i="161"/>
  <c r="N9" i="161"/>
  <c r="M98" i="161"/>
  <c r="F100" i="161"/>
  <c r="D1001" i="161"/>
  <c r="F1001" i="161" s="1"/>
  <c r="L98" i="161"/>
  <c r="L9" i="161"/>
  <c r="H1000" i="161"/>
  <c r="T1000" i="161" s="1"/>
  <c r="G744" i="161"/>
  <c r="S98" i="161"/>
  <c r="M593" i="161"/>
  <c r="J9" i="161"/>
  <c r="F1000" i="161"/>
  <c r="Z999" i="161"/>
  <c r="Z98" i="161"/>
  <c r="L593" i="161"/>
  <c r="H744" i="161"/>
  <c r="Z744" i="161" s="1"/>
  <c r="T9" i="161"/>
  <c r="T999" i="161"/>
  <c r="D700" i="161"/>
  <c r="D701" i="161" s="1"/>
  <c r="G910" i="161"/>
  <c r="H699" i="161"/>
  <c r="L699" i="161" s="1"/>
  <c r="G699" i="161"/>
  <c r="S593" i="161"/>
  <c r="Z9" i="161"/>
  <c r="D266" i="161"/>
  <c r="F266" i="161" s="1"/>
  <c r="L999" i="161"/>
  <c r="D491" i="161"/>
  <c r="D492" i="161" s="1"/>
  <c r="H490" i="161"/>
  <c r="L490" i="161" s="1"/>
  <c r="Z264" i="161"/>
  <c r="L698" i="161"/>
  <c r="G474" i="161"/>
  <c r="AA698" i="161"/>
  <c r="AA264" i="161"/>
  <c r="M909" i="161"/>
  <c r="AA1058" i="161"/>
  <c r="L909" i="161"/>
  <c r="S264" i="161"/>
  <c r="Z1074" i="161"/>
  <c r="AA714" i="161"/>
  <c r="T698" i="161"/>
  <c r="T1058" i="161"/>
  <c r="AA503" i="161"/>
  <c r="M174" i="161"/>
  <c r="T83" i="161"/>
  <c r="Z714" i="161"/>
  <c r="Z668" i="161"/>
  <c r="T668" i="161"/>
  <c r="S668" i="161"/>
  <c r="M668" i="161"/>
  <c r="M443" i="161"/>
  <c r="AA668" i="161"/>
  <c r="L443" i="161"/>
  <c r="T443" i="161"/>
  <c r="L714" i="161"/>
  <c r="S443" i="161"/>
  <c r="M129" i="161"/>
  <c r="AA443" i="161"/>
  <c r="M414" i="161"/>
  <c r="M714" i="161"/>
  <c r="T714" i="161"/>
  <c r="M249" i="161"/>
  <c r="D911" i="161"/>
  <c r="F911" i="161" s="1"/>
  <c r="H910" i="161"/>
  <c r="L910" i="161" s="1"/>
  <c r="E9" i="161"/>
  <c r="L1059" i="161"/>
  <c r="L83" i="161"/>
  <c r="D400" i="161"/>
  <c r="H399" i="161"/>
  <c r="Z399" i="161" s="1"/>
  <c r="F399" i="161"/>
  <c r="G399" i="161"/>
  <c r="S834" i="161"/>
  <c r="Z834" i="161"/>
  <c r="S83" i="161"/>
  <c r="Z83" i="161"/>
  <c r="M83" i="161"/>
  <c r="F924" i="161"/>
  <c r="G924" i="161"/>
  <c r="H924" i="161"/>
  <c r="AA924" i="161" s="1"/>
  <c r="D475" i="161"/>
  <c r="F475" i="161" s="1"/>
  <c r="H474" i="161"/>
  <c r="H85" i="161"/>
  <c r="Z85" i="161" s="1"/>
  <c r="G85" i="161"/>
  <c r="D86" i="161"/>
  <c r="H86" i="161" s="1"/>
  <c r="F85" i="161"/>
  <c r="T1059" i="161"/>
  <c r="M1059" i="161"/>
  <c r="F985" i="161"/>
  <c r="G985" i="161"/>
  <c r="D986" i="161"/>
  <c r="H986" i="161" s="1"/>
  <c r="H1014" i="161"/>
  <c r="D1015" i="161"/>
  <c r="F1014" i="161"/>
  <c r="G309" i="161"/>
  <c r="F309" i="161"/>
  <c r="H309" i="161"/>
  <c r="AA309" i="161" s="1"/>
  <c r="D310" i="161"/>
  <c r="D820" i="161"/>
  <c r="G819" i="161"/>
  <c r="D1165" i="161"/>
  <c r="F1164" i="161"/>
  <c r="G1164" i="161"/>
  <c r="H1164" i="161"/>
  <c r="Z1164" i="161" s="1"/>
  <c r="F24" i="161"/>
  <c r="D25" i="161"/>
  <c r="H24" i="161"/>
  <c r="G24" i="161"/>
  <c r="H39" i="161"/>
  <c r="D40" i="161"/>
  <c r="F39" i="161"/>
  <c r="G39" i="161"/>
  <c r="AA519" i="161"/>
  <c r="D670" i="161"/>
  <c r="H669" i="161"/>
  <c r="G669" i="161"/>
  <c r="F669" i="161"/>
  <c r="D536" i="161"/>
  <c r="F535" i="161"/>
  <c r="G535" i="161"/>
  <c r="H535" i="161"/>
  <c r="H594" i="161"/>
  <c r="S594" i="161" s="1"/>
  <c r="D595" i="161"/>
  <c r="G594" i="161"/>
  <c r="F594" i="161"/>
  <c r="G984" i="161"/>
  <c r="H984" i="161"/>
  <c r="AA984" i="161" s="1"/>
  <c r="AA895" i="161"/>
  <c r="Z895" i="161"/>
  <c r="S1134" i="161"/>
  <c r="Z1134" i="161"/>
  <c r="AA1074" i="161"/>
  <c r="AA1029" i="161"/>
  <c r="T895" i="161"/>
  <c r="AA834" i="161"/>
  <c r="S1029" i="161"/>
  <c r="L503" i="161"/>
  <c r="S503" i="161"/>
  <c r="Z503" i="161"/>
  <c r="AA1134" i="161"/>
  <c r="T1074" i="161"/>
  <c r="AA1089" i="161"/>
  <c r="S1089" i="161"/>
  <c r="Z1029" i="161"/>
  <c r="T834" i="161"/>
  <c r="Z1089" i="161"/>
  <c r="H1150" i="161"/>
  <c r="F1150" i="161"/>
  <c r="G1150" i="161"/>
  <c r="D1151" i="161"/>
  <c r="D1061" i="161"/>
  <c r="H1060" i="161"/>
  <c r="Z1060" i="161" s="1"/>
  <c r="G1060" i="161"/>
  <c r="F1060" i="161"/>
  <c r="D251" i="161"/>
  <c r="H250" i="161"/>
  <c r="F250" i="161"/>
  <c r="G250" i="161"/>
  <c r="F504" i="161"/>
  <c r="G504" i="161"/>
  <c r="H504" i="161"/>
  <c r="D505" i="161"/>
  <c r="L8" i="161"/>
  <c r="U8" i="161"/>
  <c r="K8" i="161"/>
  <c r="X8" i="161"/>
  <c r="AA8" i="161"/>
  <c r="Q8" i="161"/>
  <c r="N8" i="161"/>
  <c r="S8" i="161"/>
  <c r="R8" i="161"/>
  <c r="J8" i="161"/>
  <c r="M8" i="161"/>
  <c r="T8" i="161"/>
  <c r="AB8" i="161"/>
  <c r="Z8" i="161"/>
  <c r="Y8" i="161"/>
  <c r="G415" i="161"/>
  <c r="F415" i="161"/>
  <c r="H415" i="161"/>
  <c r="D416" i="161"/>
  <c r="H715" i="161"/>
  <c r="S715" i="161" s="1"/>
  <c r="D716" i="161"/>
  <c r="F715" i="161"/>
  <c r="G715" i="161"/>
  <c r="T519" i="161"/>
  <c r="S519" i="161"/>
  <c r="L1074" i="161"/>
  <c r="M1074" i="161"/>
  <c r="G1135" i="161"/>
  <c r="F1135" i="161"/>
  <c r="H1135" i="161"/>
  <c r="D1136" i="161"/>
  <c r="L850" i="161"/>
  <c r="M850" i="161"/>
  <c r="L1134" i="161"/>
  <c r="M1134" i="161"/>
  <c r="F925" i="161"/>
  <c r="G925" i="161"/>
  <c r="H925" i="161"/>
  <c r="S925" i="161" s="1"/>
  <c r="D926" i="161"/>
  <c r="L265" i="161"/>
  <c r="M265" i="161"/>
  <c r="L460" i="161"/>
  <c r="M460" i="161"/>
  <c r="H1105" i="161"/>
  <c r="F1105" i="161"/>
  <c r="G1105" i="161"/>
  <c r="D1106" i="161"/>
  <c r="H116" i="161"/>
  <c r="F116" i="161"/>
  <c r="G116" i="161"/>
  <c r="D117" i="161"/>
  <c r="L834" i="161"/>
  <c r="M834" i="161"/>
  <c r="D884" i="161"/>
  <c r="F883" i="161"/>
  <c r="G883" i="161"/>
  <c r="H883" i="161"/>
  <c r="F805" i="161"/>
  <c r="G805" i="161"/>
  <c r="H805" i="161"/>
  <c r="AA805" i="161" s="1"/>
  <c r="D806" i="161"/>
  <c r="L882" i="161"/>
  <c r="M882" i="161"/>
  <c r="L100" i="161"/>
  <c r="M100" i="161"/>
  <c r="G325" i="161"/>
  <c r="H325" i="161"/>
  <c r="Z325" i="161" s="1"/>
  <c r="F325" i="161"/>
  <c r="D326" i="161"/>
  <c r="M356" i="161"/>
  <c r="L356" i="161"/>
  <c r="F776" i="161"/>
  <c r="G776" i="161"/>
  <c r="H776" i="161"/>
  <c r="Z776" i="161" s="1"/>
  <c r="D777" i="161"/>
  <c r="F626" i="161"/>
  <c r="G626" i="161"/>
  <c r="H626" i="161"/>
  <c r="D627" i="161"/>
  <c r="L895" i="161"/>
  <c r="M895" i="161"/>
  <c r="L640" i="161"/>
  <c r="M640" i="161"/>
  <c r="H520" i="161"/>
  <c r="G520" i="161"/>
  <c r="F520" i="161"/>
  <c r="D521" i="161"/>
  <c r="F1030" i="161"/>
  <c r="G1030" i="161"/>
  <c r="H1030" i="161"/>
  <c r="D1031" i="161"/>
  <c r="L625" i="161"/>
  <c r="M625" i="161"/>
  <c r="L1029" i="161"/>
  <c r="M1029" i="161"/>
  <c r="H1090" i="161"/>
  <c r="F1090" i="161"/>
  <c r="G1090" i="161"/>
  <c r="D1091" i="161"/>
  <c r="G1075" i="161"/>
  <c r="H1075" i="161"/>
  <c r="F1075" i="161"/>
  <c r="D1076" i="161"/>
  <c r="L519" i="161"/>
  <c r="M519" i="161"/>
  <c r="F641" i="161"/>
  <c r="G641" i="161"/>
  <c r="H641" i="161"/>
  <c r="D642" i="161"/>
  <c r="L971" i="161"/>
  <c r="M971" i="161"/>
  <c r="H851" i="161"/>
  <c r="F851" i="161"/>
  <c r="D852" i="161"/>
  <c r="G851" i="161"/>
  <c r="G866" i="161"/>
  <c r="H866" i="161"/>
  <c r="F866" i="161"/>
  <c r="D867" i="161"/>
  <c r="L985" i="161"/>
  <c r="M985" i="161"/>
  <c r="L1089" i="161"/>
  <c r="M1089" i="161"/>
  <c r="G534" i="175"/>
  <c r="F534" i="175"/>
  <c r="D533" i="175"/>
  <c r="F294" i="175"/>
  <c r="G294" i="175"/>
  <c r="D293" i="175"/>
  <c r="G204" i="175"/>
  <c r="F204" i="175"/>
  <c r="D203" i="175"/>
  <c r="G481" i="175"/>
  <c r="F481" i="175"/>
  <c r="D480" i="175"/>
  <c r="F224" i="175"/>
  <c r="G224" i="175"/>
  <c r="D223" i="175"/>
  <c r="F364" i="175"/>
  <c r="G364" i="175"/>
  <c r="D363" i="175"/>
  <c r="F644" i="175"/>
  <c r="G644" i="175"/>
  <c r="D643" i="175"/>
  <c r="G254" i="175"/>
  <c r="F254" i="175"/>
  <c r="D253" i="175"/>
  <c r="G73" i="175"/>
  <c r="F73" i="175"/>
  <c r="D72" i="175"/>
  <c r="G373" i="175"/>
  <c r="F373" i="175"/>
  <c r="D372" i="175"/>
  <c r="F34" i="175"/>
  <c r="G34" i="175"/>
  <c r="D33" i="175"/>
  <c r="F14" i="175"/>
  <c r="G14" i="175"/>
  <c r="D13" i="175"/>
  <c r="G353" i="175"/>
  <c r="F353" i="175"/>
  <c r="D352" i="175"/>
  <c r="G134" i="175"/>
  <c r="F134" i="175"/>
  <c r="D133" i="175"/>
  <c r="F94" i="175"/>
  <c r="G94" i="175"/>
  <c r="D93" i="175"/>
  <c r="F564" i="175"/>
  <c r="G564" i="175"/>
  <c r="D563" i="175"/>
  <c r="F284" i="175"/>
  <c r="G284" i="175"/>
  <c r="D283" i="175"/>
  <c r="G263" i="175"/>
  <c r="F263" i="175"/>
  <c r="D262" i="175"/>
  <c r="G463" i="175"/>
  <c r="F463" i="175"/>
  <c r="D462" i="175"/>
  <c r="F143" i="175"/>
  <c r="G143" i="175"/>
  <c r="D142" i="175"/>
  <c r="F183" i="175"/>
  <c r="G183" i="175"/>
  <c r="D182" i="175"/>
  <c r="G403" i="175"/>
  <c r="F403" i="175"/>
  <c r="D402" i="175"/>
  <c r="F64" i="175"/>
  <c r="G64" i="175"/>
  <c r="D63" i="175"/>
  <c r="G113" i="175"/>
  <c r="F113" i="175"/>
  <c r="D112" i="175"/>
  <c r="G303" i="175"/>
  <c r="F303" i="175"/>
  <c r="D302" i="175"/>
  <c r="F749" i="175"/>
  <c r="G749" i="175"/>
  <c r="D748" i="175"/>
  <c r="G244" i="175"/>
  <c r="F244" i="175"/>
  <c r="D243" i="175"/>
  <c r="G441" i="175"/>
  <c r="F441" i="175"/>
  <c r="D440" i="175"/>
  <c r="G634" i="175"/>
  <c r="F634" i="175"/>
  <c r="D633" i="175"/>
  <c r="G193" i="175"/>
  <c r="F193" i="175"/>
  <c r="D192" i="175"/>
  <c r="G322" i="175"/>
  <c r="F322" i="175"/>
  <c r="D321" i="175"/>
  <c r="F604" i="175"/>
  <c r="G604" i="175"/>
  <c r="D603" i="175"/>
  <c r="F553" i="175"/>
  <c r="G553" i="175"/>
  <c r="D552" i="175"/>
  <c r="F172" i="175"/>
  <c r="G172" i="175"/>
  <c r="D171" i="175"/>
  <c r="G23" i="175"/>
  <c r="F23" i="175"/>
  <c r="D22" i="175"/>
  <c r="F384" i="175"/>
  <c r="G384" i="175"/>
  <c r="D383" i="175"/>
  <c r="F344" i="175"/>
  <c r="G344" i="175"/>
  <c r="D343" i="175"/>
  <c r="G613" i="175"/>
  <c r="F613" i="175"/>
  <c r="D612" i="175"/>
  <c r="G234" i="175"/>
  <c r="F234" i="175"/>
  <c r="D233" i="175"/>
  <c r="G163" i="175"/>
  <c r="F163" i="175"/>
  <c r="D162" i="175"/>
  <c r="F82" i="175"/>
  <c r="G82" i="175"/>
  <c r="D81" i="175"/>
  <c r="F622" i="175"/>
  <c r="G622" i="175"/>
  <c r="D621" i="175"/>
  <c r="G593" i="175"/>
  <c r="F593" i="175"/>
  <c r="D592" i="175"/>
  <c r="F574" i="175"/>
  <c r="G574" i="175"/>
  <c r="D573" i="175"/>
  <c r="F544" i="175"/>
  <c r="G544" i="175"/>
  <c r="D543" i="175"/>
  <c r="F274" i="175"/>
  <c r="G274" i="175"/>
  <c r="D273" i="175"/>
  <c r="G434" i="175"/>
  <c r="F434" i="175"/>
  <c r="D433" i="175"/>
  <c r="G422" i="175"/>
  <c r="F422" i="175"/>
  <c r="D421" i="175"/>
  <c r="F214" i="175"/>
  <c r="G214" i="175"/>
  <c r="D213" i="175"/>
  <c r="G512" i="175"/>
  <c r="F512" i="175"/>
  <c r="D511" i="175"/>
  <c r="F153" i="175"/>
  <c r="G153" i="175"/>
  <c r="D152" i="175"/>
  <c r="G103" i="175"/>
  <c r="F103" i="175"/>
  <c r="D102" i="175"/>
  <c r="F51" i="175"/>
  <c r="G51" i="175"/>
  <c r="D50" i="175"/>
  <c r="G334" i="175"/>
  <c r="F334" i="175"/>
  <c r="D333" i="175"/>
  <c r="F583" i="175"/>
  <c r="G583" i="175"/>
  <c r="D582" i="175"/>
  <c r="G414" i="175"/>
  <c r="F414" i="175"/>
  <c r="D413" i="175"/>
  <c r="G493" i="175"/>
  <c r="F493" i="175"/>
  <c r="D492" i="175"/>
  <c r="G122" i="175"/>
  <c r="F122" i="175"/>
  <c r="D121" i="175"/>
  <c r="G471" i="175"/>
  <c r="F471" i="175"/>
  <c r="D470" i="175"/>
  <c r="F502" i="175"/>
  <c r="G502" i="175"/>
  <c r="D501" i="175"/>
  <c r="G43" i="175"/>
  <c r="F43" i="175"/>
  <c r="D42" i="175"/>
  <c r="F313" i="175"/>
  <c r="G313" i="175"/>
  <c r="D312" i="175"/>
  <c r="G522" i="175"/>
  <c r="F522" i="175"/>
  <c r="D521" i="175"/>
  <c r="G653" i="175"/>
  <c r="F653" i="175"/>
  <c r="D652" i="175"/>
  <c r="F453" i="175"/>
  <c r="G453" i="175"/>
  <c r="D452" i="175"/>
  <c r="AA640" i="161"/>
  <c r="S640" i="161"/>
  <c r="Z640" i="161"/>
  <c r="T640" i="161"/>
  <c r="Z624" i="161"/>
  <c r="AA624" i="161"/>
  <c r="T624" i="161"/>
  <c r="S624" i="161"/>
  <c r="T265" i="161"/>
  <c r="Z265" i="161"/>
  <c r="AA265" i="161"/>
  <c r="S265" i="161"/>
  <c r="AA971" i="161"/>
  <c r="T971" i="161"/>
  <c r="Z971" i="161"/>
  <c r="S971" i="161"/>
  <c r="AA249" i="161"/>
  <c r="Z249" i="161"/>
  <c r="S249" i="161"/>
  <c r="T249" i="161"/>
  <c r="AA100" i="161"/>
  <c r="Z100" i="161"/>
  <c r="T100" i="161"/>
  <c r="S100" i="161"/>
  <c r="T489" i="161"/>
  <c r="Z489" i="161"/>
  <c r="S489" i="161"/>
  <c r="AA489" i="161"/>
  <c r="Z355" i="161"/>
  <c r="S355" i="161"/>
  <c r="AA355" i="161"/>
  <c r="T355" i="161"/>
  <c r="S880" i="161"/>
  <c r="T880" i="161"/>
  <c r="AA880" i="161"/>
  <c r="Z880" i="161"/>
  <c r="T114" i="161"/>
  <c r="AA114" i="161"/>
  <c r="Z114" i="161"/>
  <c r="S114" i="161"/>
  <c r="AA159" i="161"/>
  <c r="S159" i="161"/>
  <c r="Z159" i="161"/>
  <c r="T159" i="161"/>
  <c r="Z414" i="161"/>
  <c r="T414" i="161"/>
  <c r="S414" i="161"/>
  <c r="AA414" i="161"/>
  <c r="AA459" i="161"/>
  <c r="S459" i="161"/>
  <c r="Z459" i="161"/>
  <c r="T459" i="161"/>
  <c r="S849" i="161"/>
  <c r="T849" i="161"/>
  <c r="Z849" i="161"/>
  <c r="AA849" i="161"/>
  <c r="BA14" i="79"/>
  <c r="BA61" i="79"/>
  <c r="BB84" i="79"/>
  <c r="BB21" i="79"/>
  <c r="BB67" i="79"/>
  <c r="BA22" i="79"/>
  <c r="BB48" i="79"/>
  <c r="BB36" i="79"/>
  <c r="BB50" i="79"/>
  <c r="BA27" i="79"/>
  <c r="BB60" i="79"/>
  <c r="BB52" i="79"/>
  <c r="BB27" i="79"/>
  <c r="BA29" i="79"/>
  <c r="BB42" i="79"/>
  <c r="AZ8" i="79"/>
  <c r="BA89" i="79"/>
  <c r="BA20" i="79"/>
  <c r="BA19" i="79"/>
  <c r="BA36" i="79"/>
  <c r="BB55" i="79"/>
  <c r="BA56" i="79"/>
  <c r="BA43" i="79"/>
  <c r="BB38" i="79"/>
  <c r="BB85" i="79"/>
  <c r="AZ20" i="79"/>
  <c r="BA66" i="79"/>
  <c r="BB86" i="79"/>
  <c r="BA51" i="79"/>
  <c r="BB82" i="79"/>
  <c r="BA13" i="79"/>
  <c r="BB10" i="79"/>
  <c r="BB25" i="79"/>
  <c r="BA28" i="79"/>
  <c r="AZ7" i="79"/>
  <c r="BB80" i="79"/>
  <c r="BA26" i="79"/>
  <c r="BA16" i="79"/>
  <c r="BB15" i="79"/>
  <c r="BA17" i="79"/>
  <c r="BA62" i="79"/>
  <c r="BB75" i="79"/>
  <c r="BA10" i="79"/>
  <c r="BA81" i="79"/>
  <c r="BA5" i="79"/>
  <c r="AZ17" i="79"/>
  <c r="AZ14" i="79"/>
  <c r="AZ35" i="79"/>
  <c r="BA21" i="79"/>
  <c r="AZ25" i="79"/>
  <c r="BB66" i="79"/>
  <c r="BA77" i="79"/>
  <c r="AZ5" i="79"/>
  <c r="BA38" i="79"/>
  <c r="AZ18" i="79"/>
  <c r="BB51" i="79"/>
  <c r="AZ10" i="79"/>
  <c r="BB62" i="79"/>
  <c r="BB44" i="79"/>
  <c r="BA35" i="79"/>
  <c r="BB37" i="79"/>
  <c r="BA54" i="79"/>
  <c r="BB33" i="79"/>
  <c r="BA83" i="79"/>
  <c r="BA39" i="79"/>
  <c r="BA46" i="79"/>
  <c r="BB69" i="79"/>
  <c r="BB49" i="79"/>
  <c r="BB54" i="79"/>
  <c r="AZ27" i="79"/>
  <c r="BA84" i="79"/>
  <c r="BA70" i="79"/>
  <c r="BB76" i="79"/>
  <c r="BA82" i="79"/>
  <c r="BB78" i="79"/>
  <c r="BA88" i="79"/>
  <c r="BB28" i="79"/>
  <c r="BA64" i="79"/>
  <c r="BA57" i="79"/>
  <c r="BB53" i="79"/>
  <c r="BB20" i="79"/>
  <c r="AZ26" i="79"/>
  <c r="BA25" i="79"/>
  <c r="BB65" i="79"/>
  <c r="BA9" i="79"/>
  <c r="BB70" i="79"/>
  <c r="BB40" i="79"/>
  <c r="BB34" i="79"/>
  <c r="BA24" i="79"/>
  <c r="BB30" i="79"/>
  <c r="BB7" i="79"/>
  <c r="BA42" i="79"/>
  <c r="BB83" i="79"/>
  <c r="BA67" i="79"/>
  <c r="BB79" i="79"/>
  <c r="AZ28" i="79"/>
  <c r="BA86" i="79"/>
  <c r="BA7" i="79"/>
  <c r="BA69" i="79"/>
  <c r="BA79" i="79"/>
  <c r="BB32" i="79"/>
  <c r="BA85" i="79"/>
  <c r="BB6" i="79"/>
  <c r="BA74" i="79"/>
  <c r="BB81" i="79"/>
  <c r="BA90" i="79"/>
  <c r="AZ36" i="79"/>
  <c r="BB68" i="79"/>
  <c r="BB90" i="79"/>
  <c r="BA48" i="79"/>
  <c r="BA30" i="79"/>
  <c r="BA6" i="79"/>
  <c r="BB71" i="79"/>
  <c r="AZ15" i="79"/>
  <c r="BB12" i="79"/>
  <c r="BA47" i="79"/>
  <c r="BA12" i="79"/>
  <c r="BB46" i="79"/>
  <c r="BA71" i="79"/>
  <c r="BB18" i="79"/>
  <c r="BA80" i="79"/>
  <c r="BA55" i="79"/>
  <c r="BB23" i="79"/>
  <c r="BA37" i="79"/>
  <c r="BB64" i="79"/>
  <c r="BA73" i="79"/>
  <c r="BB39" i="79"/>
  <c r="AZ11" i="79"/>
  <c r="BB11" i="79"/>
  <c r="BA41" i="79"/>
  <c r="AZ22" i="79"/>
  <c r="BB43" i="79"/>
  <c r="BB59" i="79"/>
  <c r="AZ24" i="79"/>
  <c r="BA59" i="79"/>
  <c r="AZ32" i="79"/>
  <c r="BA58" i="79"/>
  <c r="BA60" i="79"/>
  <c r="BB8" i="79"/>
  <c r="AZ19" i="79"/>
  <c r="BA34" i="79"/>
  <c r="BA23" i="79"/>
  <c r="AZ16" i="79"/>
  <c r="AZ33" i="79"/>
  <c r="BB35" i="79"/>
  <c r="AZ23" i="79"/>
  <c r="BB26" i="79"/>
  <c r="BA53" i="79"/>
  <c r="BB5" i="79"/>
  <c r="BA63" i="79"/>
  <c r="BA8" i="79"/>
  <c r="BB24" i="79"/>
  <c r="BB45" i="79"/>
  <c r="BB14" i="79"/>
  <c r="AZ29" i="79"/>
  <c r="BB41" i="79"/>
  <c r="BB17" i="79"/>
  <c r="BB22" i="79"/>
  <c r="BB9" i="79"/>
  <c r="BA15" i="79"/>
  <c r="BA78" i="79"/>
  <c r="BA45" i="79"/>
  <c r="BA65" i="79"/>
  <c r="BB16" i="79"/>
  <c r="AZ30" i="79"/>
  <c r="BA44" i="79"/>
  <c r="BB74" i="79"/>
  <c r="BA40" i="79"/>
  <c r="BA32" i="79"/>
  <c r="BB87" i="79"/>
  <c r="BB31" i="79"/>
  <c r="BB29" i="79"/>
  <c r="BB61" i="79"/>
  <c r="BB77" i="79"/>
  <c r="AZ13" i="79"/>
  <c r="BB13" i="79"/>
  <c r="BA18" i="79"/>
  <c r="AZ12" i="79"/>
  <c r="BA31" i="79"/>
  <c r="BB63" i="79"/>
  <c r="BB88" i="79"/>
  <c r="AZ31" i="79"/>
  <c r="BB72" i="79"/>
  <c r="BB73" i="79"/>
  <c r="BB19" i="79"/>
  <c r="BA75" i="79"/>
  <c r="BA33" i="79"/>
  <c r="BB58" i="79"/>
  <c r="AZ21" i="79"/>
  <c r="BA11" i="79"/>
  <c r="AZ9" i="79"/>
  <c r="BB47" i="79"/>
  <c r="BA87" i="79"/>
  <c r="AZ6" i="79"/>
  <c r="BB57" i="79"/>
  <c r="AZ34" i="79"/>
  <c r="BB89" i="79"/>
  <c r="BA50" i="79"/>
  <c r="BB56" i="79"/>
  <c r="BA52" i="79"/>
  <c r="AZ37" i="79"/>
  <c r="BA49" i="79"/>
  <c r="BA68" i="79"/>
  <c r="BA76" i="79"/>
  <c r="BA72" i="79"/>
  <c r="T865" i="161" l="1"/>
  <c r="AA865" i="161"/>
  <c r="S865" i="161"/>
  <c r="M865" i="161"/>
  <c r="L865" i="161"/>
  <c r="BJ30" i="79"/>
  <c r="BJ52" i="79"/>
  <c r="BJ43" i="79"/>
  <c r="BJ14" i="79"/>
  <c r="BJ86" i="79"/>
  <c r="BJ90" i="79"/>
  <c r="BJ57" i="79"/>
  <c r="BJ16" i="79"/>
  <c r="BJ61" i="79"/>
  <c r="BJ26" i="79"/>
  <c r="BJ37" i="79"/>
  <c r="BJ55" i="79"/>
  <c r="BJ46" i="79"/>
  <c r="BJ22" i="79"/>
  <c r="BJ64" i="79"/>
  <c r="BJ53" i="79"/>
  <c r="BJ60" i="79"/>
  <c r="BJ80" i="79"/>
  <c r="BJ41" i="79"/>
  <c r="BJ33" i="79"/>
  <c r="BJ54" i="79"/>
  <c r="BJ10" i="79"/>
  <c r="BJ5" i="79"/>
  <c r="BJ89" i="79"/>
  <c r="BJ87" i="79"/>
  <c r="BJ56" i="79"/>
  <c r="BJ78" i="79"/>
  <c r="BJ47" i="79"/>
  <c r="BJ12" i="79"/>
  <c r="BJ50" i="79"/>
  <c r="BJ73" i="79"/>
  <c r="BJ24" i="79"/>
  <c r="BJ75" i="79"/>
  <c r="BJ27" i="79"/>
  <c r="BJ74" i="79"/>
  <c r="BJ36" i="79"/>
  <c r="BJ15" i="79"/>
  <c r="BJ58" i="79"/>
  <c r="BJ49" i="79"/>
  <c r="BJ62" i="79"/>
  <c r="BJ23" i="79"/>
  <c r="BJ11" i="79"/>
  <c r="BJ29" i="79"/>
  <c r="BJ19" i="79"/>
  <c r="BJ6" i="79"/>
  <c r="BJ13" i="79"/>
  <c r="BJ71" i="79"/>
  <c r="BJ81" i="79"/>
  <c r="BJ82" i="79"/>
  <c r="BJ83" i="79"/>
  <c r="BJ88" i="79"/>
  <c r="BJ68" i="79"/>
  <c r="BJ35" i="79"/>
  <c r="BJ21" i="79"/>
  <c r="BJ66" i="79"/>
  <c r="BJ72" i="79"/>
  <c r="BJ25" i="79"/>
  <c r="BJ17" i="79"/>
  <c r="BJ77" i="79"/>
  <c r="BJ69" i="79"/>
  <c r="BJ42" i="79"/>
  <c r="BJ20" i="79"/>
  <c r="BJ34" i="79"/>
  <c r="BJ38" i="79"/>
  <c r="BJ8" i="79"/>
  <c r="BJ79" i="79"/>
  <c r="BJ76" i="79"/>
  <c r="BJ51" i="79"/>
  <c r="BJ28" i="79"/>
  <c r="BJ67" i="79"/>
  <c r="BJ59" i="79"/>
  <c r="BJ63" i="79"/>
  <c r="BJ85" i="79"/>
  <c r="BJ48" i="79"/>
  <c r="BJ65" i="79"/>
  <c r="BJ32" i="79"/>
  <c r="BJ39" i="79"/>
  <c r="BJ84" i="79"/>
  <c r="BJ9" i="79"/>
  <c r="BJ45" i="79"/>
  <c r="BJ44" i="79"/>
  <c r="BJ40" i="79"/>
  <c r="BJ31" i="79"/>
  <c r="BJ7" i="79"/>
  <c r="BJ70" i="79"/>
  <c r="BJ18" i="79"/>
  <c r="BK71" i="79"/>
  <c r="BK66" i="79"/>
  <c r="BK54" i="79"/>
  <c r="BK77" i="79"/>
  <c r="BK62" i="79"/>
  <c r="BK35" i="79"/>
  <c r="BK24" i="79"/>
  <c r="BK18" i="79"/>
  <c r="BK7" i="79"/>
  <c r="BK22" i="79"/>
  <c r="BK76" i="79"/>
  <c r="BK58" i="79"/>
  <c r="BK79" i="79"/>
  <c r="BK9" i="79"/>
  <c r="BK17" i="79"/>
  <c r="BK63" i="79"/>
  <c r="BK73" i="79"/>
  <c r="BK33" i="79"/>
  <c r="BK48" i="79"/>
  <c r="BK64" i="79"/>
  <c r="BK15" i="79"/>
  <c r="BK49" i="79"/>
  <c r="BK81" i="79"/>
  <c r="BK88" i="79"/>
  <c r="BK39" i="79"/>
  <c r="BK50" i="79"/>
  <c r="BK37" i="79"/>
  <c r="BK69" i="79"/>
  <c r="BK80" i="79"/>
  <c r="BK61" i="79"/>
  <c r="BK87" i="79"/>
  <c r="BK78" i="79"/>
  <c r="BK70" i="79"/>
  <c r="BK16" i="79"/>
  <c r="BK43" i="79"/>
  <c r="BK31" i="79"/>
  <c r="BK41" i="79"/>
  <c r="BK86" i="79"/>
  <c r="BK26" i="79"/>
  <c r="BK10" i="79"/>
  <c r="BK23" i="79"/>
  <c r="BK27" i="79"/>
  <c r="BK85" i="79"/>
  <c r="BK19" i="79"/>
  <c r="BK52" i="79"/>
  <c r="BK83" i="79"/>
  <c r="BK44" i="79"/>
  <c r="BK6" i="79"/>
  <c r="BK36" i="79"/>
  <c r="BK75" i="79"/>
  <c r="BK82" i="79"/>
  <c r="BK53" i="79"/>
  <c r="BK12" i="79"/>
  <c r="BK8" i="79"/>
  <c r="BK32" i="79"/>
  <c r="BK38" i="79"/>
  <c r="BK40" i="79"/>
  <c r="BK46" i="79"/>
  <c r="BK68" i="79"/>
  <c r="BK60" i="79"/>
  <c r="BK67" i="79"/>
  <c r="BK45" i="79"/>
  <c r="BK65" i="79"/>
  <c r="BK57" i="79"/>
  <c r="BK34" i="79"/>
  <c r="BK51" i="79"/>
  <c r="BK89" i="79"/>
  <c r="BK47" i="79"/>
  <c r="BK5" i="79"/>
  <c r="BK59" i="79"/>
  <c r="BK28" i="79"/>
  <c r="BK42" i="79"/>
  <c r="BK13" i="79"/>
  <c r="BK56" i="79"/>
  <c r="BK20" i="79"/>
  <c r="BK29" i="79"/>
  <c r="BK84" i="79"/>
  <c r="BK30" i="79"/>
  <c r="BK25" i="79"/>
  <c r="BK90" i="79"/>
  <c r="BK14" i="79"/>
  <c r="BK55" i="79"/>
  <c r="BK21" i="79"/>
  <c r="BK72" i="79"/>
  <c r="BK11" i="79"/>
  <c r="BK74" i="79"/>
  <c r="BU20" i="79"/>
  <c r="AQ34" i="100"/>
  <c r="BS29" i="79"/>
  <c r="BT52" i="79"/>
  <c r="BU69" i="79"/>
  <c r="BU52" i="79"/>
  <c r="BS9" i="79"/>
  <c r="BU87" i="79"/>
  <c r="BT65" i="79"/>
  <c r="BT82" i="79"/>
  <c r="BS33" i="79"/>
  <c r="BT90" i="79"/>
  <c r="BT43" i="79"/>
  <c r="BU64" i="79"/>
  <c r="BU53" i="79"/>
  <c r="BU31" i="79"/>
  <c r="AQ45" i="100"/>
  <c r="BU86" i="79"/>
  <c r="BT53" i="79"/>
  <c r="BU36" i="79"/>
  <c r="AQ50" i="100"/>
  <c r="BU60" i="79"/>
  <c r="BT50" i="79"/>
  <c r="BT5" i="79"/>
  <c r="G87" i="79"/>
  <c r="G106" i="79"/>
  <c r="BU50" i="79"/>
  <c r="BT83" i="79"/>
  <c r="BS65" i="79"/>
  <c r="BU35" i="79"/>
  <c r="BU22" i="79"/>
  <c r="BS35" i="79"/>
  <c r="BT86" i="79"/>
  <c r="BS62" i="79"/>
  <c r="BT6" i="79"/>
  <c r="BS40" i="79"/>
  <c r="BT78" i="79"/>
  <c r="BT89" i="79"/>
  <c r="BS8" i="79"/>
  <c r="BT69" i="79"/>
  <c r="BS5" i="79"/>
  <c r="BT77" i="79"/>
  <c r="BT57" i="79"/>
  <c r="BT16" i="79"/>
  <c r="BU27" i="79"/>
  <c r="BS12" i="79"/>
  <c r="BU77" i="79"/>
  <c r="BS42" i="79"/>
  <c r="BT76" i="79"/>
  <c r="BS80" i="79"/>
  <c r="BU63" i="79"/>
  <c r="BT22" i="79"/>
  <c r="BT68" i="79"/>
  <c r="BT47" i="79"/>
  <c r="BU16" i="79"/>
  <c r="BU55" i="79"/>
  <c r="BS54" i="79"/>
  <c r="AD68" i="100"/>
  <c r="BU89" i="79"/>
  <c r="BU62" i="79"/>
  <c r="BT45" i="79"/>
  <c r="BS15" i="79"/>
  <c r="BU25" i="79"/>
  <c r="BU76" i="79"/>
  <c r="BS83" i="79"/>
  <c r="BT85" i="79"/>
  <c r="BS66" i="79"/>
  <c r="BU9" i="79"/>
  <c r="BS20" i="79"/>
  <c r="BT46" i="79"/>
  <c r="BT32" i="79"/>
  <c r="BU90" i="79"/>
  <c r="BT64" i="79"/>
  <c r="BS53" i="79"/>
  <c r="BU41" i="79"/>
  <c r="BS61" i="79"/>
  <c r="BT29" i="79"/>
  <c r="EL18" i="100"/>
  <c r="EL21" i="100"/>
  <c r="EL15" i="100"/>
  <c r="EL14" i="100"/>
  <c r="EL17" i="100"/>
  <c r="EL16" i="100"/>
  <c r="EL20" i="100"/>
  <c r="EL19" i="100"/>
  <c r="BT34" i="79"/>
  <c r="AF12" i="100"/>
  <c r="AA18" i="100"/>
  <c r="AM18" i="100"/>
  <c r="CE15" i="79"/>
  <c r="Z18" i="100"/>
  <c r="CE14" i="79"/>
  <c r="AL18" i="100"/>
  <c r="AE12" i="100"/>
  <c r="Z12" i="100"/>
  <c r="BS70" i="79"/>
  <c r="BT30" i="79"/>
  <c r="BP11" i="100"/>
  <c r="CK12" i="79"/>
  <c r="AQ18" i="100"/>
  <c r="AQ39" i="100" s="1"/>
  <c r="AF18" i="100"/>
  <c r="AF39" i="100" s="1"/>
  <c r="BS55" i="79"/>
  <c r="BS86" i="79"/>
  <c r="BS37" i="79"/>
  <c r="BS27" i="79"/>
  <c r="AO41" i="100"/>
  <c r="BS64" i="79"/>
  <c r="BU12" i="79"/>
  <c r="AF26" i="100"/>
  <c r="AQ26" i="100"/>
  <c r="BS82" i="79"/>
  <c r="AC18" i="100"/>
  <c r="AH12" i="100"/>
  <c r="BU40" i="79"/>
  <c r="AF54" i="100"/>
  <c r="BU39" i="79"/>
  <c r="AF53" i="100"/>
  <c r="BT15" i="79"/>
  <c r="BU38" i="79"/>
  <c r="AF52" i="100"/>
  <c r="EM18" i="100"/>
  <c r="EM21" i="100"/>
  <c r="EM14" i="100"/>
  <c r="EM19" i="100"/>
  <c r="EM20" i="100"/>
  <c r="EM15" i="100"/>
  <c r="EM16" i="100"/>
  <c r="EM17" i="100"/>
  <c r="BT75" i="79"/>
  <c r="AB18" i="100"/>
  <c r="AN18" i="100"/>
  <c r="AG12" i="100"/>
  <c r="CE16" i="79"/>
  <c r="BS58" i="79"/>
  <c r="BU6" i="79"/>
  <c r="AF20" i="100"/>
  <c r="AQ20" i="100"/>
  <c r="BS7" i="79"/>
  <c r="CE11" i="79"/>
  <c r="AJ12" i="100"/>
  <c r="BS47" i="79"/>
  <c r="BT61" i="79"/>
  <c r="BU8" i="79"/>
  <c r="AF22" i="100"/>
  <c r="AQ22" i="100"/>
  <c r="BS32" i="79"/>
  <c r="BT81" i="79"/>
  <c r="BT33" i="79"/>
  <c r="AE47" i="100"/>
  <c r="BU81" i="79"/>
  <c r="BT74" i="79"/>
  <c r="BU26" i="79"/>
  <c r="AQ40" i="100"/>
  <c r="AF40" i="100"/>
  <c r="BS24" i="79"/>
  <c r="BT72" i="79"/>
  <c r="BT55" i="79"/>
  <c r="BU51" i="79"/>
  <c r="AF65" i="100"/>
  <c r="BU72" i="79"/>
  <c r="BT48" i="79"/>
  <c r="BS75" i="79"/>
  <c r="BU7" i="79"/>
  <c r="AF21" i="100"/>
  <c r="AQ21" i="100"/>
  <c r="BU78" i="79"/>
  <c r="AE38" i="100"/>
  <c r="BT24" i="79"/>
  <c r="BS23" i="79"/>
  <c r="BT44" i="79"/>
  <c r="BU43" i="79"/>
  <c r="AF57" i="100"/>
  <c r="T104" i="100"/>
  <c r="T27" i="100"/>
  <c r="T51" i="100"/>
  <c r="T60" i="100"/>
  <c r="T92" i="100"/>
  <c r="T49" i="100"/>
  <c r="T21" i="100"/>
  <c r="T28" i="100"/>
  <c r="T31" i="100"/>
  <c r="T58" i="100"/>
  <c r="T22" i="100"/>
  <c r="T79" i="100"/>
  <c r="T23" i="100"/>
  <c r="T34" i="100"/>
  <c r="T24" i="100"/>
  <c r="T25" i="100"/>
  <c r="T66" i="100"/>
  <c r="T30" i="100"/>
  <c r="T42" i="100"/>
  <c r="T44" i="100"/>
  <c r="T26" i="100"/>
  <c r="T85" i="100"/>
  <c r="T40" i="100"/>
  <c r="T76" i="100"/>
  <c r="T88" i="100"/>
  <c r="T90" i="100"/>
  <c r="T52" i="100"/>
  <c r="T98" i="100"/>
  <c r="T41" i="100"/>
  <c r="T91" i="100"/>
  <c r="T54" i="100"/>
  <c r="T48" i="100"/>
  <c r="T97" i="100"/>
  <c r="T80" i="100"/>
  <c r="T45" i="100"/>
  <c r="T81" i="100"/>
  <c r="T101" i="100"/>
  <c r="T70" i="100"/>
  <c r="T96" i="100"/>
  <c r="T32" i="100"/>
  <c r="T39" i="100"/>
  <c r="T78" i="100"/>
  <c r="T36" i="100"/>
  <c r="T99" i="100"/>
  <c r="T67" i="100"/>
  <c r="T46" i="100"/>
  <c r="T102" i="100"/>
  <c r="T68" i="100"/>
  <c r="T74" i="100"/>
  <c r="T43" i="100"/>
  <c r="T73" i="100"/>
  <c r="T63" i="100"/>
  <c r="T72" i="100"/>
  <c r="T103" i="100"/>
  <c r="T35" i="100"/>
  <c r="T87" i="100"/>
  <c r="T71" i="100"/>
  <c r="T69" i="100"/>
  <c r="T61" i="100"/>
  <c r="T37" i="100"/>
  <c r="T55" i="100"/>
  <c r="T53" i="100"/>
  <c r="T20" i="100"/>
  <c r="T19" i="100"/>
  <c r="T95" i="100"/>
  <c r="T75" i="100"/>
  <c r="T77" i="100"/>
  <c r="T82" i="100"/>
  <c r="T94" i="100"/>
  <c r="T93" i="100"/>
  <c r="T89" i="100"/>
  <c r="T64" i="100"/>
  <c r="T62" i="100"/>
  <c r="T83" i="100"/>
  <c r="T84" i="100"/>
  <c r="T33" i="100"/>
  <c r="T38" i="100"/>
  <c r="T50" i="100"/>
  <c r="T29" i="100"/>
  <c r="T59" i="100"/>
  <c r="T65" i="100"/>
  <c r="T100" i="100"/>
  <c r="T57" i="100"/>
  <c r="T47" i="100"/>
  <c r="T56" i="100"/>
  <c r="T86" i="100"/>
  <c r="BS89" i="79"/>
  <c r="BT10" i="79"/>
  <c r="BT87" i="79"/>
  <c r="BU37" i="79"/>
  <c r="AQ51" i="100"/>
  <c r="AF51" i="100"/>
  <c r="BU14" i="79"/>
  <c r="AQ28" i="100"/>
  <c r="AF28" i="100"/>
  <c r="BS76" i="79"/>
  <c r="BS11" i="79"/>
  <c r="CD11" i="79"/>
  <c r="BS31" i="79"/>
  <c r="AO45" i="100"/>
  <c r="BS6" i="79"/>
  <c r="BT18" i="79"/>
  <c r="AE32" i="100"/>
  <c r="BS28" i="79"/>
  <c r="BU19" i="79"/>
  <c r="AF33" i="100"/>
  <c r="AQ33" i="100"/>
  <c r="BS73" i="79"/>
  <c r="BT19" i="79"/>
  <c r="BS44" i="79"/>
  <c r="BT56" i="79"/>
  <c r="BT7" i="79"/>
  <c r="BT60" i="79"/>
  <c r="BT21" i="79"/>
  <c r="BT13" i="79"/>
  <c r="BT80" i="79"/>
  <c r="BT14" i="79"/>
  <c r="AP28" i="100"/>
  <c r="BU18" i="79"/>
  <c r="AQ32" i="100"/>
  <c r="AF32" i="100"/>
  <c r="BU82" i="79"/>
  <c r="BS57" i="79"/>
  <c r="AE53" i="100"/>
  <c r="BT39" i="79"/>
  <c r="BU75" i="79"/>
  <c r="BT36" i="79"/>
  <c r="BT42" i="79"/>
  <c r="R42" i="100"/>
  <c r="R38" i="100"/>
  <c r="R80" i="100"/>
  <c r="R76" i="100"/>
  <c r="R99" i="100"/>
  <c r="R20" i="100"/>
  <c r="R41" i="100"/>
  <c r="R32" i="100"/>
  <c r="R70" i="100"/>
  <c r="R48" i="100"/>
  <c r="R104" i="100"/>
  <c r="R45" i="100"/>
  <c r="R51" i="100"/>
  <c r="R66" i="100"/>
  <c r="R78" i="100"/>
  <c r="R53" i="100"/>
  <c r="R31" i="100"/>
  <c r="R69" i="100"/>
  <c r="R93" i="100"/>
  <c r="R101" i="100"/>
  <c r="R28" i="100"/>
  <c r="R67" i="100"/>
  <c r="R61" i="100"/>
  <c r="R98" i="100"/>
  <c r="R47" i="100"/>
  <c r="R27" i="100"/>
  <c r="R96" i="100"/>
  <c r="R95" i="100"/>
  <c r="R40" i="100"/>
  <c r="R84" i="100"/>
  <c r="R63" i="100"/>
  <c r="R33" i="100"/>
  <c r="R52" i="100"/>
  <c r="R103" i="100"/>
  <c r="R81" i="100"/>
  <c r="R71" i="100"/>
  <c r="R57" i="100"/>
  <c r="R46" i="100"/>
  <c r="R92" i="100"/>
  <c r="R49" i="100"/>
  <c r="R37" i="100"/>
  <c r="R86" i="100"/>
  <c r="R65" i="100"/>
  <c r="R97" i="100"/>
  <c r="R79" i="100"/>
  <c r="R56" i="100"/>
  <c r="R21" i="100"/>
  <c r="R87" i="100"/>
  <c r="R102" i="100"/>
  <c r="R75" i="100"/>
  <c r="R88" i="100"/>
  <c r="R22" i="100"/>
  <c r="R54" i="100"/>
  <c r="R26" i="100"/>
  <c r="R72" i="100"/>
  <c r="R58" i="100"/>
  <c r="R68" i="100"/>
  <c r="R64" i="100"/>
  <c r="R55" i="100"/>
  <c r="R59" i="100"/>
  <c r="R62" i="100"/>
  <c r="R85" i="100"/>
  <c r="R25" i="100"/>
  <c r="R19" i="100"/>
  <c r="R91" i="100"/>
  <c r="R30" i="100"/>
  <c r="R43" i="100"/>
  <c r="R39" i="100"/>
  <c r="R77" i="100"/>
  <c r="R60" i="100"/>
  <c r="R29" i="100"/>
  <c r="R50" i="100"/>
  <c r="R94" i="100"/>
  <c r="R24" i="100"/>
  <c r="R83" i="100"/>
  <c r="R23" i="100"/>
  <c r="R82" i="100"/>
  <c r="R35" i="100"/>
  <c r="R34" i="100"/>
  <c r="R36" i="100"/>
  <c r="R74" i="100"/>
  <c r="R100" i="100"/>
  <c r="R73" i="100"/>
  <c r="R90" i="100"/>
  <c r="R44" i="100"/>
  <c r="R89" i="100"/>
  <c r="BS16" i="79"/>
  <c r="AO30" i="100"/>
  <c r="BT63" i="79"/>
  <c r="BT9" i="79"/>
  <c r="BT71" i="79"/>
  <c r="BU71" i="79"/>
  <c r="BT59" i="79"/>
  <c r="BU23" i="79"/>
  <c r="AF37" i="100"/>
  <c r="AQ37" i="100"/>
  <c r="BT67" i="79"/>
  <c r="BU30" i="79"/>
  <c r="AF44" i="100"/>
  <c r="AQ44" i="100"/>
  <c r="BU44" i="79"/>
  <c r="AF58" i="100"/>
  <c r="BU45" i="79"/>
  <c r="AF59" i="100"/>
  <c r="BS39" i="79"/>
  <c r="CK11" i="79"/>
  <c r="AE18" i="100"/>
  <c r="AE89" i="100" s="1"/>
  <c r="BO11" i="100"/>
  <c r="AP18" i="100"/>
  <c r="AP24" i="100" s="1"/>
  <c r="BS77" i="79"/>
  <c r="AD91" i="100"/>
  <c r="BS14" i="79"/>
  <c r="AO28" i="100"/>
  <c r="AD28" i="100"/>
  <c r="BU21" i="79"/>
  <c r="AF35" i="100"/>
  <c r="AQ35" i="100"/>
  <c r="AD57" i="100"/>
  <c r="BS43" i="79"/>
  <c r="AE84" i="100"/>
  <c r="BT70" i="79"/>
  <c r="BS49" i="79"/>
  <c r="AD63" i="100"/>
  <c r="BS48" i="79"/>
  <c r="AD62" i="100"/>
  <c r="BU10" i="79"/>
  <c r="AQ24" i="100"/>
  <c r="AF24" i="100"/>
  <c r="BS50" i="79"/>
  <c r="AD64" i="100"/>
  <c r="BU57" i="79"/>
  <c r="AF71" i="100"/>
  <c r="AE37" i="100"/>
  <c r="BT23" i="79"/>
  <c r="AP37" i="100"/>
  <c r="BT28" i="79"/>
  <c r="AE42" i="100"/>
  <c r="BU28" i="79"/>
  <c r="AQ42" i="100"/>
  <c r="AF42" i="100"/>
  <c r="CK10" i="79"/>
  <c r="AO18" i="100"/>
  <c r="AO49" i="100" s="1"/>
  <c r="BN11" i="100"/>
  <c r="AD18" i="100"/>
  <c r="AD20" i="100" s="1"/>
  <c r="BT73" i="79"/>
  <c r="AE87" i="100"/>
  <c r="BT35" i="79"/>
  <c r="AE49" i="100"/>
  <c r="AP49" i="100"/>
  <c r="BU13" i="79"/>
  <c r="AF27" i="100"/>
  <c r="AQ27" i="100"/>
  <c r="BU48" i="79"/>
  <c r="AF62" i="100"/>
  <c r="BU58" i="79"/>
  <c r="AF72" i="100"/>
  <c r="BT17" i="79"/>
  <c r="AE31" i="100"/>
  <c r="AP31" i="100"/>
  <c r="BS60" i="79"/>
  <c r="AD74" i="100"/>
  <c r="BU73" i="79"/>
  <c r="BT79" i="79"/>
  <c r="AE93" i="100"/>
  <c r="BS38" i="79"/>
  <c r="AD52" i="100"/>
  <c r="BT40" i="79"/>
  <c r="AE54" i="100"/>
  <c r="AF68" i="100"/>
  <c r="BU54" i="79"/>
  <c r="AK12" i="100"/>
  <c r="CE12" i="79"/>
  <c r="BS13" i="79"/>
  <c r="AO27" i="100"/>
  <c r="AD27" i="100"/>
  <c r="AE68" i="100"/>
  <c r="BT54" i="79"/>
  <c r="AI12" i="100"/>
  <c r="CE10" i="79"/>
  <c r="AA12" i="100"/>
  <c r="BT37" i="79"/>
  <c r="AE51" i="100"/>
  <c r="AP51" i="100"/>
  <c r="BU83" i="79"/>
  <c r="BS45" i="79"/>
  <c r="AD59" i="100"/>
  <c r="CD13" i="79"/>
  <c r="F87" i="79"/>
  <c r="F106" i="79"/>
  <c r="BS51" i="79"/>
  <c r="AD65" i="100"/>
  <c r="BS41" i="79"/>
  <c r="AD55" i="100"/>
  <c r="BU5" i="79"/>
  <c r="AQ19" i="100"/>
  <c r="AF19" i="100"/>
  <c r="BS25" i="79"/>
  <c r="AD39" i="100"/>
  <c r="AO39" i="100"/>
  <c r="BT27" i="79"/>
  <c r="AE41" i="100"/>
  <c r="AP41" i="100"/>
  <c r="BT25" i="79"/>
  <c r="AE39" i="100"/>
  <c r="AP39" i="100"/>
  <c r="BS18" i="79"/>
  <c r="AD32" i="100"/>
  <c r="AO32" i="100"/>
  <c r="BU88" i="79"/>
  <c r="BU66" i="79"/>
  <c r="AF80" i="100"/>
  <c r="BU68" i="79"/>
  <c r="AF82" i="100"/>
  <c r="AG24" i="100"/>
  <c r="BT88" i="79"/>
  <c r="AE102" i="100"/>
  <c r="BS67" i="79"/>
  <c r="AD81" i="100"/>
  <c r="BU59" i="79"/>
  <c r="AF73" i="100"/>
  <c r="BT62" i="79"/>
  <c r="BQ11" i="100"/>
  <c r="CK13" i="79"/>
  <c r="AG18" i="100"/>
  <c r="AG73" i="100" s="1"/>
  <c r="BT8" i="79"/>
  <c r="AP22" i="100"/>
  <c r="AE22" i="100"/>
  <c r="BU15" i="79"/>
  <c r="AQ29" i="100"/>
  <c r="AF29" i="100"/>
  <c r="BU42" i="79"/>
  <c r="AF56" i="100"/>
  <c r="BS26" i="79"/>
  <c r="AO40" i="100"/>
  <c r="AD40" i="100"/>
  <c r="BT20" i="79"/>
  <c r="AE34" i="100"/>
  <c r="AP34" i="100"/>
  <c r="AG74" i="100"/>
  <c r="AG71" i="100"/>
  <c r="AE25" i="100"/>
  <c r="BT11" i="79"/>
  <c r="AP25" i="100"/>
  <c r="BS19" i="79"/>
  <c r="AD33" i="100"/>
  <c r="AO33" i="100"/>
  <c r="AG25" i="100"/>
  <c r="AE72" i="100"/>
  <c r="BT58" i="79"/>
  <c r="BT12" i="79"/>
  <c r="AP26" i="100"/>
  <c r="AE26" i="100"/>
  <c r="BT51" i="79"/>
  <c r="AE65" i="100"/>
  <c r="AD98" i="100"/>
  <c r="BS84" i="79"/>
  <c r="AG36" i="100"/>
  <c r="BS34" i="79"/>
  <c r="AO48" i="100"/>
  <c r="AD48" i="100"/>
  <c r="BT41" i="79"/>
  <c r="AE55" i="100"/>
  <c r="BU49" i="79"/>
  <c r="AF63" i="100"/>
  <c r="BU79" i="79"/>
  <c r="BS69" i="79"/>
  <c r="AD83" i="100"/>
  <c r="BS10" i="79"/>
  <c r="AO24" i="100"/>
  <c r="BU32" i="79"/>
  <c r="AF46" i="100"/>
  <c r="AQ46" i="100"/>
  <c r="AE98" i="100"/>
  <c r="BT84" i="79"/>
  <c r="BS59" i="79"/>
  <c r="AD73" i="100"/>
  <c r="D106" i="79"/>
  <c r="D87" i="79"/>
  <c r="Y24" i="179"/>
  <c r="BU47" i="79"/>
  <c r="AF61" i="100"/>
  <c r="AD66" i="100"/>
  <c r="BS52" i="79"/>
  <c r="AD82" i="100"/>
  <c r="BS68" i="79"/>
  <c r="BT66" i="79"/>
  <c r="AE80" i="100"/>
  <c r="U26" i="100"/>
  <c r="U98" i="100"/>
  <c r="U23" i="100"/>
  <c r="U96" i="100"/>
  <c r="U65" i="100"/>
  <c r="U39" i="100"/>
  <c r="U61" i="100"/>
  <c r="U53" i="100"/>
  <c r="U69" i="100"/>
  <c r="U44" i="100"/>
  <c r="U38" i="100"/>
  <c r="U63" i="100"/>
  <c r="U24" i="100"/>
  <c r="U43" i="100"/>
  <c r="U74" i="100"/>
  <c r="U104" i="100"/>
  <c r="U103" i="100"/>
  <c r="U22" i="100"/>
  <c r="U71" i="100"/>
  <c r="U99" i="100"/>
  <c r="U19" i="100"/>
  <c r="U59" i="100"/>
  <c r="U29" i="100"/>
  <c r="U88" i="100"/>
  <c r="U50" i="100"/>
  <c r="U54" i="100"/>
  <c r="U80" i="100"/>
  <c r="U37" i="100"/>
  <c r="U41" i="100"/>
  <c r="U90" i="100"/>
  <c r="U56" i="100"/>
  <c r="U46" i="100"/>
  <c r="U52" i="100"/>
  <c r="U79" i="100"/>
  <c r="U51" i="100"/>
  <c r="U101" i="100"/>
  <c r="U100" i="100"/>
  <c r="U31" i="100"/>
  <c r="U27" i="100"/>
  <c r="U92" i="100"/>
  <c r="U102" i="100"/>
  <c r="U86" i="100"/>
  <c r="U67" i="100"/>
  <c r="U49" i="100"/>
  <c r="U73" i="100"/>
  <c r="U85" i="100"/>
  <c r="U94" i="100"/>
  <c r="U21" i="100"/>
  <c r="U89" i="100"/>
  <c r="U84" i="100"/>
  <c r="U64" i="100"/>
  <c r="U83" i="100"/>
  <c r="U40" i="100"/>
  <c r="U34" i="100"/>
  <c r="U20" i="100"/>
  <c r="U70" i="100"/>
  <c r="U66" i="100"/>
  <c r="U48" i="100"/>
  <c r="U97" i="100"/>
  <c r="U95" i="100"/>
  <c r="U32" i="100"/>
  <c r="U35" i="100"/>
  <c r="U62" i="100"/>
  <c r="U55" i="100"/>
  <c r="U47" i="100"/>
  <c r="U33" i="100"/>
  <c r="U75" i="100"/>
  <c r="U87" i="100"/>
  <c r="U57" i="100"/>
  <c r="U45" i="100"/>
  <c r="U28" i="100"/>
  <c r="U91" i="100"/>
  <c r="U36" i="100"/>
  <c r="U76" i="100"/>
  <c r="U58" i="100"/>
  <c r="U25" i="100"/>
  <c r="U30" i="100"/>
  <c r="U68" i="100"/>
  <c r="U42" i="100"/>
  <c r="U60" i="100"/>
  <c r="U82" i="100"/>
  <c r="U81" i="100"/>
  <c r="U72" i="100"/>
  <c r="U77" i="100"/>
  <c r="U78" i="100"/>
  <c r="U93" i="100"/>
  <c r="AD86" i="100"/>
  <c r="BS72" i="79"/>
  <c r="BS30" i="79"/>
  <c r="AD44" i="100"/>
  <c r="AO44" i="100"/>
  <c r="BU84" i="79"/>
  <c r="AG34" i="100"/>
  <c r="BU46" i="79"/>
  <c r="AF60" i="100"/>
  <c r="BT26" i="79"/>
  <c r="AE40" i="100"/>
  <c r="AP40" i="100"/>
  <c r="AD60" i="100"/>
  <c r="BS46" i="79"/>
  <c r="BU65" i="79"/>
  <c r="AF79" i="100"/>
  <c r="BS63" i="79"/>
  <c r="AD77" i="100"/>
  <c r="BS74" i="79"/>
  <c r="AD88" i="100"/>
  <c r="AG53" i="100"/>
  <c r="AG62" i="100"/>
  <c r="BS87" i="79"/>
  <c r="AD101" i="100"/>
  <c r="BU29" i="79"/>
  <c r="AF43" i="100"/>
  <c r="AQ43" i="100"/>
  <c r="S100" i="100"/>
  <c r="S20" i="100"/>
  <c r="S22" i="100"/>
  <c r="S70" i="100"/>
  <c r="S71" i="100"/>
  <c r="S40" i="100"/>
  <c r="S93" i="100"/>
  <c r="S32" i="100"/>
  <c r="S68" i="100"/>
  <c r="S103" i="100"/>
  <c r="S33" i="100"/>
  <c r="S83" i="100"/>
  <c r="S38" i="100"/>
  <c r="S47" i="100"/>
  <c r="S74" i="100"/>
  <c r="S58" i="100"/>
  <c r="S65" i="100"/>
  <c r="S62" i="100"/>
  <c r="S37" i="100"/>
  <c r="S48" i="100"/>
  <c r="S55" i="100"/>
  <c r="S67" i="100"/>
  <c r="S23" i="100"/>
  <c r="S44" i="100"/>
  <c r="S80" i="100"/>
  <c r="S51" i="100"/>
  <c r="S54" i="100"/>
  <c r="S88" i="100"/>
  <c r="S46" i="100"/>
  <c r="S49" i="100"/>
  <c r="S60" i="100"/>
  <c r="S66" i="100"/>
  <c r="S53" i="100"/>
  <c r="S36" i="100"/>
  <c r="S75" i="100"/>
  <c r="S35" i="100"/>
  <c r="S45" i="100"/>
  <c r="S89" i="100"/>
  <c r="S86" i="100"/>
  <c r="S73" i="100"/>
  <c r="S104" i="100"/>
  <c r="S28" i="100"/>
  <c r="S101" i="100"/>
  <c r="S81" i="100"/>
  <c r="S56" i="100"/>
  <c r="S95" i="100"/>
  <c r="S94" i="100"/>
  <c r="S79" i="100"/>
  <c r="S77" i="100"/>
  <c r="S90" i="100"/>
  <c r="S87" i="100"/>
  <c r="S92" i="100"/>
  <c r="S102" i="100"/>
  <c r="S21" i="100"/>
  <c r="S42" i="100"/>
  <c r="S82" i="100"/>
  <c r="S50" i="100"/>
  <c r="S30" i="100"/>
  <c r="S76" i="100"/>
  <c r="S24" i="100"/>
  <c r="S27" i="100"/>
  <c r="S25" i="100"/>
  <c r="S91" i="100"/>
  <c r="S59" i="100"/>
  <c r="S97" i="100"/>
  <c r="S69" i="100"/>
  <c r="S72" i="100"/>
  <c r="S34" i="100"/>
  <c r="S19" i="100"/>
  <c r="S61" i="100"/>
  <c r="S29" i="100"/>
  <c r="S99" i="100"/>
  <c r="S84" i="100"/>
  <c r="S57" i="100"/>
  <c r="S41" i="100"/>
  <c r="S78" i="100"/>
  <c r="S64" i="100"/>
  <c r="S39" i="100"/>
  <c r="S63" i="100"/>
  <c r="S85" i="100"/>
  <c r="S52" i="100"/>
  <c r="S43" i="100"/>
  <c r="S26" i="100"/>
  <c r="S31" i="100"/>
  <c r="S98" i="100"/>
  <c r="S96" i="100"/>
  <c r="E106" i="79"/>
  <c r="E87" i="79"/>
  <c r="BS78" i="79"/>
  <c r="AD92" i="100"/>
  <c r="BU11" i="79"/>
  <c r="AF25" i="100"/>
  <c r="AQ25" i="100"/>
  <c r="AO36" i="100"/>
  <c r="BS22" i="79"/>
  <c r="AD36" i="100"/>
  <c r="BU70" i="79"/>
  <c r="BU61" i="79"/>
  <c r="AF75" i="100"/>
  <c r="AG20" i="100"/>
  <c r="BS17" i="79"/>
  <c r="AD31" i="100"/>
  <c r="AO31" i="100"/>
  <c r="BS71" i="79"/>
  <c r="AD85" i="100"/>
  <c r="AQ48" i="100"/>
  <c r="BU34" i="79"/>
  <c r="AF48" i="100"/>
  <c r="BU33" i="79"/>
  <c r="AQ47" i="100"/>
  <c r="AF47" i="100"/>
  <c r="BU17" i="79"/>
  <c r="AF31" i="100"/>
  <c r="AQ31" i="100"/>
  <c r="AG66" i="100"/>
  <c r="BS90" i="79"/>
  <c r="AD104" i="100"/>
  <c r="AG37" i="100"/>
  <c r="AG48" i="100"/>
  <c r="BU85" i="79"/>
  <c r="AG39" i="100"/>
  <c r="AL12" i="100"/>
  <c r="CE13" i="79"/>
  <c r="BU74" i="79"/>
  <c r="I105" i="79"/>
  <c r="H105" i="79" s="1"/>
  <c r="H86" i="79"/>
  <c r="Y25" i="179"/>
  <c r="AA13" i="100"/>
  <c r="CD10" i="79"/>
  <c r="BS85" i="79"/>
  <c r="AD99" i="100"/>
  <c r="AD70" i="100"/>
  <c r="BS56" i="79"/>
  <c r="BU67" i="79"/>
  <c r="AF81" i="100"/>
  <c r="AG57" i="100"/>
  <c r="AD95" i="100"/>
  <c r="BS81" i="79"/>
  <c r="BU24" i="79"/>
  <c r="AF38" i="100"/>
  <c r="AQ38" i="100"/>
  <c r="AG31" i="100"/>
  <c r="BS36" i="79"/>
  <c r="AO50" i="100"/>
  <c r="AD50" i="100"/>
  <c r="BT38" i="79"/>
  <c r="AE52" i="100"/>
  <c r="BT31" i="79"/>
  <c r="AE45" i="100"/>
  <c r="AP45" i="100"/>
  <c r="BS79" i="79"/>
  <c r="AD93" i="100"/>
  <c r="BS88" i="79"/>
  <c r="AD102" i="100"/>
  <c r="BU80" i="79"/>
  <c r="AF70" i="100"/>
  <c r="BU56" i="79"/>
  <c r="BT49" i="79"/>
  <c r="AE63" i="100"/>
  <c r="AD35" i="100"/>
  <c r="BS21" i="79"/>
  <c r="AO35" i="100"/>
  <c r="AG47" i="100"/>
  <c r="AG42" i="100"/>
  <c r="Z23" i="179"/>
  <c r="CD12" i="79"/>
  <c r="Z369" i="161"/>
  <c r="M579" i="161"/>
  <c r="T579" i="161"/>
  <c r="L564" i="161"/>
  <c r="Z324" i="161"/>
  <c r="AA369" i="161"/>
  <c r="T369" i="161"/>
  <c r="L579" i="161"/>
  <c r="AA579" i="161"/>
  <c r="Z579" i="161"/>
  <c r="L1104" i="161"/>
  <c r="D581" i="161"/>
  <c r="F581" i="161" s="1"/>
  <c r="H580" i="161"/>
  <c r="L580" i="161" s="1"/>
  <c r="F580" i="161"/>
  <c r="S564" i="161"/>
  <c r="S910" i="161"/>
  <c r="M1121" i="161"/>
  <c r="D281" i="161"/>
  <c r="F281" i="161" s="1"/>
  <c r="S1121" i="161"/>
  <c r="F280" i="161"/>
  <c r="H280" i="161"/>
  <c r="M280" i="161" s="1"/>
  <c r="Z1121" i="161"/>
  <c r="T910" i="161"/>
  <c r="Z144" i="161"/>
  <c r="G221" i="161"/>
  <c r="L220" i="161"/>
  <c r="Z339" i="161"/>
  <c r="T790" i="161"/>
  <c r="L609" i="161"/>
  <c r="Z790" i="161"/>
  <c r="L954" i="161"/>
  <c r="F896" i="161"/>
  <c r="D897" i="161"/>
  <c r="H897" i="161" s="1"/>
  <c r="T897" i="161" s="1"/>
  <c r="S954" i="161"/>
  <c r="G896" i="161"/>
  <c r="D956" i="161"/>
  <c r="D957" i="161" s="1"/>
  <c r="T129" i="161"/>
  <c r="H955" i="161"/>
  <c r="L955" i="161" s="1"/>
  <c r="AA129" i="161"/>
  <c r="Z129" i="161"/>
  <c r="F955" i="161"/>
  <c r="T954" i="161"/>
  <c r="S129" i="161"/>
  <c r="S339" i="161"/>
  <c r="Z190" i="161"/>
  <c r="T190" i="161"/>
  <c r="AA190" i="161"/>
  <c r="S190" i="161"/>
  <c r="L190" i="161"/>
  <c r="H130" i="161"/>
  <c r="T130" i="161" s="1"/>
  <c r="L161" i="161"/>
  <c r="F130" i="161"/>
  <c r="G130" i="161"/>
  <c r="H835" i="161"/>
  <c r="AA835" i="161" s="1"/>
  <c r="G835" i="161"/>
  <c r="M954" i="161"/>
  <c r="AA790" i="161"/>
  <c r="AA954" i="161"/>
  <c r="F835" i="161"/>
  <c r="H145" i="161"/>
  <c r="L145" i="161" s="1"/>
  <c r="L730" i="161"/>
  <c r="D192" i="161"/>
  <c r="H192" i="161" s="1"/>
  <c r="L790" i="161"/>
  <c r="L324" i="161"/>
  <c r="Z1104" i="161"/>
  <c r="S54" i="161"/>
  <c r="M775" i="161"/>
  <c r="AA279" i="161"/>
  <c r="M790" i="161"/>
  <c r="M324" i="161"/>
  <c r="G700" i="161"/>
  <c r="T324" i="161"/>
  <c r="S279" i="161"/>
  <c r="L775" i="161"/>
  <c r="T775" i="161"/>
  <c r="S609" i="161"/>
  <c r="Z564" i="161"/>
  <c r="D611" i="161"/>
  <c r="F611" i="161" s="1"/>
  <c r="M1104" i="161"/>
  <c r="L54" i="161"/>
  <c r="S324" i="161"/>
  <c r="Z775" i="161"/>
  <c r="H731" i="161"/>
  <c r="M731" i="161" s="1"/>
  <c r="F235" i="161"/>
  <c r="S1104" i="161"/>
  <c r="S369" i="161"/>
  <c r="H191" i="161"/>
  <c r="Z191" i="161" s="1"/>
  <c r="D432" i="161"/>
  <c r="F432" i="161" s="1"/>
  <c r="F191" i="161"/>
  <c r="AA69" i="161"/>
  <c r="D56" i="161"/>
  <c r="S775" i="161"/>
  <c r="H55" i="161"/>
  <c r="Z55" i="161" s="1"/>
  <c r="T444" i="161"/>
  <c r="AA1104" i="161"/>
  <c r="D163" i="161"/>
  <c r="G163" i="161" s="1"/>
  <c r="H162" i="161"/>
  <c r="L162" i="161" s="1"/>
  <c r="G176" i="161"/>
  <c r="Z54" i="161"/>
  <c r="T1121" i="161"/>
  <c r="AA54" i="161"/>
  <c r="M54" i="161"/>
  <c r="AA429" i="161"/>
  <c r="G145" i="161"/>
  <c r="G162" i="161"/>
  <c r="D941" i="161"/>
  <c r="F941" i="161" s="1"/>
  <c r="D792" i="161"/>
  <c r="F792" i="161" s="1"/>
  <c r="H940" i="161"/>
  <c r="L940" i="161" s="1"/>
  <c r="H791" i="161"/>
  <c r="Z791" i="161" s="1"/>
  <c r="F791" i="161"/>
  <c r="D146" i="161"/>
  <c r="G146" i="161" s="1"/>
  <c r="M429" i="161"/>
  <c r="H205" i="161"/>
  <c r="S205" i="161" s="1"/>
  <c r="T399" i="161"/>
  <c r="F940" i="161"/>
  <c r="AA1121" i="161"/>
  <c r="S429" i="161"/>
  <c r="M369" i="161"/>
  <c r="L429" i="161"/>
  <c r="Z939" i="161"/>
  <c r="M939" i="161"/>
  <c r="L219" i="161"/>
  <c r="L939" i="161"/>
  <c r="T939" i="161"/>
  <c r="S939" i="161"/>
  <c r="T430" i="161"/>
  <c r="M729" i="161"/>
  <c r="F357" i="161"/>
  <c r="S549" i="161"/>
  <c r="D732" i="161"/>
  <c r="F732" i="161" s="1"/>
  <c r="Z910" i="161"/>
  <c r="S430" i="161"/>
  <c r="AA85" i="161"/>
  <c r="L684" i="161"/>
  <c r="Z429" i="161"/>
  <c r="AA609" i="161"/>
  <c r="M144" i="161"/>
  <c r="AA684" i="161"/>
  <c r="T144" i="161"/>
  <c r="Z69" i="161"/>
  <c r="M609" i="161"/>
  <c r="D551" i="161"/>
  <c r="F551" i="161" s="1"/>
  <c r="D358" i="161"/>
  <c r="F358" i="161" s="1"/>
  <c r="G357" i="161"/>
  <c r="T655" i="161"/>
  <c r="S655" i="161"/>
  <c r="H431" i="161"/>
  <c r="L431" i="161" s="1"/>
  <c r="S69" i="161"/>
  <c r="D206" i="161"/>
  <c r="F205" i="161"/>
  <c r="H221" i="161"/>
  <c r="L221" i="161" s="1"/>
  <c r="M279" i="161"/>
  <c r="AA219" i="161"/>
  <c r="F431" i="161"/>
  <c r="T69" i="161"/>
  <c r="S219" i="161"/>
  <c r="Z729" i="161"/>
  <c r="T219" i="161"/>
  <c r="D566" i="161"/>
  <c r="H566" i="161" s="1"/>
  <c r="F221" i="161"/>
  <c r="L444" i="161"/>
  <c r="L279" i="161"/>
  <c r="AA729" i="161"/>
  <c r="S684" i="161"/>
  <c r="Z219" i="161"/>
  <c r="H565" i="161"/>
  <c r="T565" i="161" s="1"/>
  <c r="AA144" i="161"/>
  <c r="T729" i="161"/>
  <c r="T309" i="161"/>
  <c r="G565" i="161"/>
  <c r="M684" i="161"/>
  <c r="T609" i="161"/>
  <c r="S144" i="161"/>
  <c r="S729" i="161"/>
  <c r="D973" i="161"/>
  <c r="F973" i="161" s="1"/>
  <c r="T279" i="161"/>
  <c r="AA430" i="161"/>
  <c r="AA1044" i="161"/>
  <c r="M490" i="161"/>
  <c r="H610" i="161"/>
  <c r="Z610" i="161" s="1"/>
  <c r="H176" i="161"/>
  <c r="L176" i="161" s="1"/>
  <c r="Z430" i="161"/>
  <c r="G610" i="161"/>
  <c r="F176" i="161"/>
  <c r="M69" i="161"/>
  <c r="AA699" i="161"/>
  <c r="S399" i="161"/>
  <c r="H461" i="161"/>
  <c r="M461" i="161" s="1"/>
  <c r="L804" i="161"/>
  <c r="M804" i="161"/>
  <c r="AA804" i="161"/>
  <c r="H550" i="161"/>
  <c r="L550" i="161" s="1"/>
  <c r="Z804" i="161"/>
  <c r="M430" i="161"/>
  <c r="G550" i="161"/>
  <c r="S804" i="161"/>
  <c r="T549" i="161"/>
  <c r="Z549" i="161"/>
  <c r="F461" i="161"/>
  <c r="M1000" i="161"/>
  <c r="F101" i="161"/>
  <c r="S1000" i="161"/>
  <c r="D686" i="161"/>
  <c r="H686" i="161" s="1"/>
  <c r="D446" i="161"/>
  <c r="G446" i="161" s="1"/>
  <c r="G685" i="161"/>
  <c r="F685" i="161"/>
  <c r="G445" i="161"/>
  <c r="AA549" i="161"/>
  <c r="F70" i="161"/>
  <c r="D1123" i="161"/>
  <c r="H1123" i="161" s="1"/>
  <c r="H101" i="161"/>
  <c r="Z101" i="161" s="1"/>
  <c r="G1122" i="161"/>
  <c r="H70" i="161"/>
  <c r="S70" i="161" s="1"/>
  <c r="H445" i="161"/>
  <c r="T445" i="161" s="1"/>
  <c r="M564" i="161"/>
  <c r="F1122" i="161"/>
  <c r="T564" i="161"/>
  <c r="T699" i="161"/>
  <c r="D71" i="161"/>
  <c r="D72" i="161" s="1"/>
  <c r="D102" i="161"/>
  <c r="F102" i="161" s="1"/>
  <c r="Z684" i="161"/>
  <c r="AC9" i="161"/>
  <c r="T744" i="161"/>
  <c r="Z10" i="161"/>
  <c r="G491" i="161"/>
  <c r="H491" i="161"/>
  <c r="L491" i="161" s="1"/>
  <c r="F491" i="161"/>
  <c r="F11" i="161"/>
  <c r="T1044" i="161"/>
  <c r="D236" i="161"/>
  <c r="F236" i="161" s="1"/>
  <c r="H972" i="161"/>
  <c r="M972" i="161" s="1"/>
  <c r="G656" i="161"/>
  <c r="E10" i="161"/>
  <c r="E11" i="161" s="1"/>
  <c r="S309" i="161"/>
  <c r="Z1044" i="161"/>
  <c r="H235" i="161"/>
  <c r="S235" i="161" s="1"/>
  <c r="G972" i="161"/>
  <c r="M655" i="161"/>
  <c r="F656" i="161"/>
  <c r="G731" i="161"/>
  <c r="Z309" i="161"/>
  <c r="H656" i="161"/>
  <c r="L656" i="161" s="1"/>
  <c r="L655" i="161"/>
  <c r="M549" i="161"/>
  <c r="L744" i="161"/>
  <c r="H700" i="161"/>
  <c r="T700" i="161" s="1"/>
  <c r="S744" i="161"/>
  <c r="H11" i="161"/>
  <c r="X11" i="161" s="1"/>
  <c r="F700" i="161"/>
  <c r="D12" i="161"/>
  <c r="G12" i="161" s="1"/>
  <c r="Z234" i="161"/>
  <c r="H745" i="161"/>
  <c r="M745" i="161" s="1"/>
  <c r="F745" i="161"/>
  <c r="M234" i="161"/>
  <c r="AA444" i="161"/>
  <c r="L234" i="161"/>
  <c r="S444" i="161"/>
  <c r="AA655" i="161"/>
  <c r="D462" i="161"/>
  <c r="G462" i="161" s="1"/>
  <c r="L85" i="161"/>
  <c r="V9" i="161"/>
  <c r="D746" i="161"/>
  <c r="F746" i="161" s="1"/>
  <c r="M1044" i="161"/>
  <c r="L1044" i="161"/>
  <c r="AA910" i="161"/>
  <c r="Z444" i="161"/>
  <c r="Z594" i="161"/>
  <c r="AA744" i="161"/>
  <c r="M744" i="161"/>
  <c r="F760" i="161"/>
  <c r="H760" i="161"/>
  <c r="D761" i="161"/>
  <c r="G760" i="161"/>
  <c r="H295" i="161"/>
  <c r="D296" i="161"/>
  <c r="F295" i="161"/>
  <c r="G295" i="161"/>
  <c r="S234" i="161"/>
  <c r="M759" i="161"/>
  <c r="L759" i="161"/>
  <c r="S759" i="161"/>
  <c r="Z759" i="161"/>
  <c r="T759" i="161"/>
  <c r="AA759" i="161"/>
  <c r="M294" i="161"/>
  <c r="T294" i="161"/>
  <c r="AA294" i="161"/>
  <c r="Z294" i="161"/>
  <c r="S294" i="161"/>
  <c r="L294" i="161"/>
  <c r="L1000" i="161"/>
  <c r="M85" i="161"/>
  <c r="M699" i="161"/>
  <c r="T234" i="161"/>
  <c r="G385" i="161"/>
  <c r="D386" i="161"/>
  <c r="H385" i="161"/>
  <c r="F385" i="161"/>
  <c r="L370" i="161"/>
  <c r="M370" i="161"/>
  <c r="G371" i="161"/>
  <c r="D372" i="161"/>
  <c r="F371" i="161"/>
  <c r="H371" i="161"/>
  <c r="S699" i="161"/>
  <c r="D912" i="161"/>
  <c r="F912" i="161" s="1"/>
  <c r="Z699" i="161"/>
  <c r="M339" i="161"/>
  <c r="L339" i="161"/>
  <c r="H1045" i="161"/>
  <c r="T1045" i="161" s="1"/>
  <c r="F1045" i="161"/>
  <c r="G1045" i="161"/>
  <c r="D1046" i="161"/>
  <c r="AA1000" i="161"/>
  <c r="F340" i="161"/>
  <c r="H340" i="161"/>
  <c r="T340" i="161" s="1"/>
  <c r="G340" i="161"/>
  <c r="D341" i="161"/>
  <c r="T339" i="161"/>
  <c r="Z1000" i="161"/>
  <c r="L175" i="161"/>
  <c r="O9" i="161"/>
  <c r="M175" i="161"/>
  <c r="T924" i="161"/>
  <c r="X10" i="161"/>
  <c r="S10" i="161"/>
  <c r="AB10" i="161"/>
  <c r="S819" i="161"/>
  <c r="M819" i="161"/>
  <c r="U10" i="161"/>
  <c r="D267" i="161"/>
  <c r="F267" i="161" s="1"/>
  <c r="T10" i="161"/>
  <c r="N10" i="161"/>
  <c r="G266" i="161"/>
  <c r="AA10" i="161"/>
  <c r="Z984" i="161"/>
  <c r="M10" i="161"/>
  <c r="H266" i="161"/>
  <c r="L266" i="161" s="1"/>
  <c r="Y10" i="161"/>
  <c r="T175" i="161"/>
  <c r="L10" i="161"/>
  <c r="AA175" i="161"/>
  <c r="K10" i="161"/>
  <c r="Z175" i="161"/>
  <c r="J10" i="161"/>
  <c r="R10" i="161"/>
  <c r="M115" i="161"/>
  <c r="L924" i="161"/>
  <c r="Z924" i="161"/>
  <c r="L819" i="161"/>
  <c r="AA819" i="161"/>
  <c r="Z819" i="161"/>
  <c r="AA594" i="161"/>
  <c r="T594" i="161"/>
  <c r="D476" i="161"/>
  <c r="H476" i="161" s="1"/>
  <c r="L1149" i="161"/>
  <c r="T1149" i="161"/>
  <c r="M1149" i="161"/>
  <c r="S1149" i="161"/>
  <c r="AA1149" i="161"/>
  <c r="Z1149" i="161"/>
  <c r="H911" i="161"/>
  <c r="L911" i="161" s="1"/>
  <c r="G911" i="161"/>
  <c r="G475" i="161"/>
  <c r="H475" i="161"/>
  <c r="AA475" i="161" s="1"/>
  <c r="F393" i="175"/>
  <c r="G393" i="175"/>
  <c r="D392" i="175"/>
  <c r="H1001" i="161"/>
  <c r="AA1001" i="161" s="1"/>
  <c r="D1002" i="161"/>
  <c r="F1002" i="161" s="1"/>
  <c r="G1001" i="161"/>
  <c r="T1164" i="161"/>
  <c r="G86" i="161"/>
  <c r="F86" i="161"/>
  <c r="M910" i="161"/>
  <c r="D987" i="161"/>
  <c r="H987" i="161" s="1"/>
  <c r="F986" i="161"/>
  <c r="G986" i="161"/>
  <c r="S85" i="161"/>
  <c r="S1164" i="161"/>
  <c r="T85" i="161"/>
  <c r="AA1164" i="161"/>
  <c r="M924" i="161"/>
  <c r="S924" i="161"/>
  <c r="AA715" i="161"/>
  <c r="Z715" i="161"/>
  <c r="T715" i="161"/>
  <c r="AA896" i="161"/>
  <c r="Z39" i="161"/>
  <c r="L39" i="161"/>
  <c r="M39" i="161"/>
  <c r="T39" i="161"/>
  <c r="S39" i="161"/>
  <c r="AA39" i="161"/>
  <c r="F400" i="161"/>
  <c r="H400" i="161"/>
  <c r="T400" i="161" s="1"/>
  <c r="G400" i="161"/>
  <c r="D401" i="161"/>
  <c r="T896" i="161"/>
  <c r="S896" i="161"/>
  <c r="H595" i="161"/>
  <c r="T595" i="161" s="1"/>
  <c r="G595" i="161"/>
  <c r="F595" i="161"/>
  <c r="D596" i="161"/>
  <c r="AA24" i="161"/>
  <c r="Z24" i="161"/>
  <c r="T24" i="161"/>
  <c r="L24" i="161"/>
  <c r="S24" i="161"/>
  <c r="M24" i="161"/>
  <c r="F820" i="161"/>
  <c r="G820" i="161"/>
  <c r="H820" i="161"/>
  <c r="D821" i="161"/>
  <c r="L594" i="161"/>
  <c r="M594" i="161"/>
  <c r="G25" i="161"/>
  <c r="H25" i="161"/>
  <c r="F25" i="161"/>
  <c r="D26" i="161"/>
  <c r="D132" i="161"/>
  <c r="F131" i="161"/>
  <c r="G131" i="161"/>
  <c r="H131" i="161"/>
  <c r="F310" i="161"/>
  <c r="H310" i="161"/>
  <c r="T310" i="161" s="1"/>
  <c r="G310" i="161"/>
  <c r="D311" i="161"/>
  <c r="L984" i="161"/>
  <c r="M984" i="161"/>
  <c r="G40" i="161"/>
  <c r="H40" i="161"/>
  <c r="D41" i="161"/>
  <c r="F40" i="161"/>
  <c r="L399" i="161"/>
  <c r="M399" i="161"/>
  <c r="AA399" i="161"/>
  <c r="M309" i="161"/>
  <c r="L309" i="161"/>
  <c r="S984" i="161"/>
  <c r="D87" i="161"/>
  <c r="H87" i="161" s="1"/>
  <c r="T984" i="161"/>
  <c r="L1164" i="161"/>
  <c r="M1164" i="161"/>
  <c r="Z474" i="161"/>
  <c r="L474" i="161"/>
  <c r="M474" i="161"/>
  <c r="S474" i="161"/>
  <c r="T474" i="161"/>
  <c r="AA474" i="161"/>
  <c r="D1166" i="161"/>
  <c r="G1165" i="161"/>
  <c r="F1165" i="161"/>
  <c r="H1165" i="161"/>
  <c r="S1165" i="161" s="1"/>
  <c r="H1015" i="161"/>
  <c r="G1015" i="161"/>
  <c r="F1015" i="161"/>
  <c r="D1016" i="161"/>
  <c r="Z1014" i="161"/>
  <c r="S1014" i="161"/>
  <c r="L1014" i="161"/>
  <c r="M1014" i="161"/>
  <c r="T1014" i="161"/>
  <c r="AA1014" i="161"/>
  <c r="L535" i="161"/>
  <c r="T535" i="161"/>
  <c r="M535" i="161"/>
  <c r="AA535" i="161"/>
  <c r="S535" i="161"/>
  <c r="Z535" i="161"/>
  <c r="T669" i="161"/>
  <c r="Z669" i="161"/>
  <c r="L669" i="161"/>
  <c r="S669" i="161"/>
  <c r="AA669" i="161"/>
  <c r="M669" i="161"/>
  <c r="S1060" i="161"/>
  <c r="S325" i="161"/>
  <c r="D671" i="161"/>
  <c r="F670" i="161"/>
  <c r="G670" i="161"/>
  <c r="H670" i="161"/>
  <c r="G536" i="161"/>
  <c r="D537" i="161"/>
  <c r="F536" i="161"/>
  <c r="H536" i="161"/>
  <c r="AA1060" i="161"/>
  <c r="T1060" i="161"/>
  <c r="T776" i="161"/>
  <c r="T325" i="161"/>
  <c r="AA325" i="161"/>
  <c r="D417" i="161"/>
  <c r="G416" i="161"/>
  <c r="H416" i="161"/>
  <c r="F416" i="161"/>
  <c r="L415" i="161"/>
  <c r="M415" i="161"/>
  <c r="M1150" i="161"/>
  <c r="T1150" i="161"/>
  <c r="Z1150" i="161"/>
  <c r="AA1150" i="161"/>
  <c r="S1150" i="161"/>
  <c r="L1150" i="161"/>
  <c r="V8" i="161"/>
  <c r="L250" i="161"/>
  <c r="M250" i="161"/>
  <c r="M1060" i="161"/>
  <c r="L1060" i="161"/>
  <c r="G251" i="161"/>
  <c r="H251" i="161"/>
  <c r="F251" i="161"/>
  <c r="D252" i="161"/>
  <c r="G1061" i="161"/>
  <c r="H1061" i="161"/>
  <c r="S1061" i="161" s="1"/>
  <c r="F1061" i="161"/>
  <c r="D1062" i="161"/>
  <c r="AC8" i="161"/>
  <c r="AA776" i="161"/>
  <c r="S776" i="161"/>
  <c r="G716" i="161"/>
  <c r="H716" i="161"/>
  <c r="Z716" i="161" s="1"/>
  <c r="D717" i="161"/>
  <c r="F716" i="161"/>
  <c r="L715" i="161"/>
  <c r="M715" i="161"/>
  <c r="F505" i="161"/>
  <c r="G505" i="161"/>
  <c r="H505" i="161"/>
  <c r="D506" i="161"/>
  <c r="O8" i="161"/>
  <c r="AA504" i="161"/>
  <c r="Z504" i="161"/>
  <c r="T504" i="161"/>
  <c r="L504" i="161"/>
  <c r="M504" i="161"/>
  <c r="S504" i="161"/>
  <c r="D1152" i="161"/>
  <c r="F1151" i="161"/>
  <c r="H1151" i="161"/>
  <c r="G1151" i="161"/>
  <c r="T866" i="161"/>
  <c r="Z866" i="161"/>
  <c r="AA866" i="161"/>
  <c r="S866" i="161"/>
  <c r="Z805" i="161"/>
  <c r="Z925" i="161"/>
  <c r="T805" i="161"/>
  <c r="T925" i="161"/>
  <c r="S805" i="161"/>
  <c r="AA925" i="161"/>
  <c r="L1122" i="161"/>
  <c r="M1122" i="161"/>
  <c r="L866" i="161"/>
  <c r="M866" i="161"/>
  <c r="F852" i="161"/>
  <c r="G852" i="161"/>
  <c r="H852" i="161"/>
  <c r="D853" i="161"/>
  <c r="L986" i="161"/>
  <c r="M986" i="161"/>
  <c r="F326" i="161"/>
  <c r="H326" i="161"/>
  <c r="S326" i="161" s="1"/>
  <c r="D327" i="161"/>
  <c r="G326" i="161"/>
  <c r="L851" i="161"/>
  <c r="M851" i="161"/>
  <c r="G521" i="161"/>
  <c r="D522" i="161"/>
  <c r="F521" i="161"/>
  <c r="H521" i="161"/>
  <c r="F777" i="161"/>
  <c r="G777" i="161"/>
  <c r="H777" i="161"/>
  <c r="S777" i="161" s="1"/>
  <c r="D778" i="161"/>
  <c r="L325" i="161"/>
  <c r="M325" i="161"/>
  <c r="F222" i="161"/>
  <c r="G222" i="161"/>
  <c r="H222" i="161"/>
  <c r="D223" i="161"/>
  <c r="L357" i="161"/>
  <c r="M357" i="161"/>
  <c r="F926" i="161"/>
  <c r="G926" i="161"/>
  <c r="H926" i="161"/>
  <c r="AA926" i="161" s="1"/>
  <c r="D927" i="161"/>
  <c r="L776" i="161"/>
  <c r="M776" i="161"/>
  <c r="L925" i="161"/>
  <c r="M925" i="161"/>
  <c r="G492" i="161"/>
  <c r="H492" i="161"/>
  <c r="D493" i="161"/>
  <c r="F492" i="161"/>
  <c r="F1091" i="161"/>
  <c r="G1091" i="161"/>
  <c r="H1091" i="161"/>
  <c r="D1092" i="161"/>
  <c r="L520" i="161"/>
  <c r="M520" i="161"/>
  <c r="T520" i="161"/>
  <c r="AA520" i="161"/>
  <c r="Z520" i="161"/>
  <c r="S520" i="161"/>
  <c r="H117" i="161"/>
  <c r="D118" i="161"/>
  <c r="F117" i="161"/>
  <c r="G117" i="161"/>
  <c r="L883" i="161"/>
  <c r="M883" i="161"/>
  <c r="F836" i="161"/>
  <c r="G836" i="161"/>
  <c r="H836" i="161"/>
  <c r="AA836" i="161" s="1"/>
  <c r="D837" i="161"/>
  <c r="H1106" i="161"/>
  <c r="F1106" i="161"/>
  <c r="G1106" i="161"/>
  <c r="D1107" i="161"/>
  <c r="F1076" i="161"/>
  <c r="G1076" i="161"/>
  <c r="D1077" i="161"/>
  <c r="H1076" i="161"/>
  <c r="L1090" i="161"/>
  <c r="M1090" i="161"/>
  <c r="Z1090" i="161"/>
  <c r="AA1090" i="161"/>
  <c r="S1090" i="161"/>
  <c r="T1090" i="161"/>
  <c r="F627" i="161"/>
  <c r="G627" i="161"/>
  <c r="H627" i="161"/>
  <c r="D628" i="161"/>
  <c r="L685" i="161"/>
  <c r="M685" i="161"/>
  <c r="T685" i="161"/>
  <c r="Z685" i="161"/>
  <c r="AA685" i="161"/>
  <c r="S685" i="161"/>
  <c r="F806" i="161"/>
  <c r="G806" i="161"/>
  <c r="H806" i="161"/>
  <c r="AA806" i="161" s="1"/>
  <c r="D807" i="161"/>
  <c r="L626" i="161"/>
  <c r="M626" i="161"/>
  <c r="F177" i="161"/>
  <c r="G177" i="161"/>
  <c r="H177" i="161"/>
  <c r="D178" i="161"/>
  <c r="L805" i="161"/>
  <c r="M805" i="161"/>
  <c r="L116" i="161"/>
  <c r="M116" i="161"/>
  <c r="L1075" i="161"/>
  <c r="M1075" i="161"/>
  <c r="S1075" i="161"/>
  <c r="Z1075" i="161"/>
  <c r="AA1075" i="161"/>
  <c r="T1075" i="161"/>
  <c r="F884" i="161"/>
  <c r="G884" i="161"/>
  <c r="H884" i="161"/>
  <c r="D885" i="161"/>
  <c r="M1105" i="161"/>
  <c r="L1105" i="161"/>
  <c r="S1105" i="161"/>
  <c r="Z1105" i="161"/>
  <c r="T1105" i="161"/>
  <c r="AA1105" i="161"/>
  <c r="F657" i="161"/>
  <c r="G657" i="161"/>
  <c r="H657" i="161"/>
  <c r="D658" i="161"/>
  <c r="H701" i="161"/>
  <c r="F701" i="161"/>
  <c r="G701" i="161"/>
  <c r="D702" i="161"/>
  <c r="F642" i="161"/>
  <c r="G642" i="161"/>
  <c r="H642" i="161"/>
  <c r="D643" i="161"/>
  <c r="F1031" i="161"/>
  <c r="G1031" i="161"/>
  <c r="H1031" i="161"/>
  <c r="D1032" i="161"/>
  <c r="L86" i="161"/>
  <c r="M86" i="161"/>
  <c r="L896" i="161"/>
  <c r="M896" i="161"/>
  <c r="L641" i="161"/>
  <c r="M641" i="161"/>
  <c r="L1030" i="161"/>
  <c r="M1030" i="161"/>
  <c r="AA1030" i="161"/>
  <c r="Z1030" i="161"/>
  <c r="S1030" i="161"/>
  <c r="T1030" i="161"/>
  <c r="F1136" i="161"/>
  <c r="G1136" i="161"/>
  <c r="H1136" i="161"/>
  <c r="D1137" i="161"/>
  <c r="H867" i="161"/>
  <c r="Z867" i="161" s="1"/>
  <c r="D868" i="161"/>
  <c r="F867" i="161"/>
  <c r="G867" i="161"/>
  <c r="L1135" i="161"/>
  <c r="M1135" i="161"/>
  <c r="Z1135" i="161"/>
  <c r="S1135" i="161"/>
  <c r="T1135" i="161"/>
  <c r="AA1135" i="161"/>
  <c r="F452" i="175"/>
  <c r="G452" i="175"/>
  <c r="D451" i="175"/>
  <c r="G652" i="175"/>
  <c r="F652" i="175"/>
  <c r="D651" i="175"/>
  <c r="G521" i="175"/>
  <c r="F521" i="175"/>
  <c r="D520" i="175"/>
  <c r="F312" i="175"/>
  <c r="G312" i="175"/>
  <c r="D311" i="175"/>
  <c r="F42" i="175"/>
  <c r="G42" i="175"/>
  <c r="D41" i="175"/>
  <c r="G501" i="175"/>
  <c r="F501" i="175"/>
  <c r="D500" i="175"/>
  <c r="G470" i="175"/>
  <c r="D469" i="175"/>
  <c r="F470" i="175"/>
  <c r="F121" i="175"/>
  <c r="G121" i="175"/>
  <c r="D120" i="175"/>
  <c r="G492" i="175"/>
  <c r="F492" i="175"/>
  <c r="D491" i="175"/>
  <c r="F413" i="175"/>
  <c r="G413" i="175"/>
  <c r="D412" i="175"/>
  <c r="G582" i="175"/>
  <c r="F582" i="175"/>
  <c r="D581" i="175"/>
  <c r="G333" i="175"/>
  <c r="F333" i="175"/>
  <c r="D332" i="175"/>
  <c r="F50" i="175"/>
  <c r="G50" i="175"/>
  <c r="D49" i="175"/>
  <c r="F102" i="175"/>
  <c r="G102" i="175"/>
  <c r="D101" i="175"/>
  <c r="G152" i="175"/>
  <c r="F152" i="175"/>
  <c r="D151" i="175"/>
  <c r="F511" i="175"/>
  <c r="G511" i="175"/>
  <c r="D510" i="175"/>
  <c r="G213" i="175"/>
  <c r="F213" i="175"/>
  <c r="D212" i="175"/>
  <c r="G421" i="175"/>
  <c r="F421" i="175"/>
  <c r="D420" i="175"/>
  <c r="F433" i="175"/>
  <c r="G433" i="175"/>
  <c r="D432" i="175"/>
  <c r="G273" i="175"/>
  <c r="F273" i="175"/>
  <c r="D272" i="175"/>
  <c r="F543" i="175"/>
  <c r="G543" i="175"/>
  <c r="D542" i="175"/>
  <c r="F573" i="175"/>
  <c r="G573" i="175"/>
  <c r="D572" i="175"/>
  <c r="G592" i="175"/>
  <c r="F592" i="175"/>
  <c r="D591" i="175"/>
  <c r="G621" i="175"/>
  <c r="F621" i="175"/>
  <c r="D620" i="175"/>
  <c r="G81" i="175"/>
  <c r="F81" i="175"/>
  <c r="D80" i="175"/>
  <c r="F162" i="175"/>
  <c r="G162" i="175"/>
  <c r="D161" i="175"/>
  <c r="F233" i="175"/>
  <c r="G233" i="175"/>
  <c r="D232" i="175"/>
  <c r="G612" i="175"/>
  <c r="F612" i="175"/>
  <c r="D611" i="175"/>
  <c r="F343" i="175"/>
  <c r="G343" i="175"/>
  <c r="D342" i="175"/>
  <c r="G383" i="175"/>
  <c r="F383" i="175"/>
  <c r="D382" i="175"/>
  <c r="G22" i="175"/>
  <c r="F22" i="175"/>
  <c r="D21" i="175"/>
  <c r="F171" i="175"/>
  <c r="G171" i="175"/>
  <c r="D170" i="175"/>
  <c r="G552" i="175"/>
  <c r="F552" i="175"/>
  <c r="D551" i="175"/>
  <c r="F603" i="175"/>
  <c r="G603" i="175"/>
  <c r="D602" i="175"/>
  <c r="G321" i="175"/>
  <c r="F321" i="175"/>
  <c r="D320" i="175"/>
  <c r="F192" i="175"/>
  <c r="G192" i="175"/>
  <c r="D191" i="175"/>
  <c r="F633" i="175"/>
  <c r="G633" i="175"/>
  <c r="D632" i="175"/>
  <c r="F440" i="175"/>
  <c r="G440" i="175"/>
  <c r="D439" i="175"/>
  <c r="G243" i="175"/>
  <c r="F243" i="175"/>
  <c r="D242" i="175"/>
  <c r="G748" i="175"/>
  <c r="F748" i="175"/>
  <c r="D747" i="175"/>
  <c r="G302" i="175"/>
  <c r="F302" i="175"/>
  <c r="D301" i="175"/>
  <c r="G112" i="175"/>
  <c r="F112" i="175"/>
  <c r="D111" i="175"/>
  <c r="F63" i="175"/>
  <c r="G63" i="175"/>
  <c r="D62" i="175"/>
  <c r="G402" i="175"/>
  <c r="F402" i="175"/>
  <c r="D401" i="175"/>
  <c r="G182" i="175"/>
  <c r="F182" i="175"/>
  <c r="D181" i="175"/>
  <c r="F142" i="175"/>
  <c r="G142" i="175"/>
  <c r="D141" i="175"/>
  <c r="F462" i="175"/>
  <c r="D461" i="175"/>
  <c r="G462" i="175"/>
  <c r="F262" i="175"/>
  <c r="G262" i="175"/>
  <c r="D261" i="175"/>
  <c r="G283" i="175"/>
  <c r="F283" i="175"/>
  <c r="D282" i="175"/>
  <c r="F563" i="175"/>
  <c r="G563" i="175"/>
  <c r="D562" i="175"/>
  <c r="G93" i="175"/>
  <c r="F93" i="175"/>
  <c r="D92" i="175"/>
  <c r="F133" i="175"/>
  <c r="G133" i="175"/>
  <c r="D132" i="175"/>
  <c r="G352" i="175"/>
  <c r="F352" i="175"/>
  <c r="D351" i="175"/>
  <c r="F13" i="175"/>
  <c r="G13" i="175"/>
  <c r="D12" i="175"/>
  <c r="F33" i="175"/>
  <c r="G33" i="175"/>
  <c r="D32" i="175"/>
  <c r="G372" i="175"/>
  <c r="F372" i="175"/>
  <c r="D371" i="175"/>
  <c r="F72" i="175"/>
  <c r="G72" i="175"/>
  <c r="D71" i="175"/>
  <c r="G253" i="175"/>
  <c r="F253" i="175"/>
  <c r="D252" i="175"/>
  <c r="F643" i="175"/>
  <c r="G643" i="175"/>
  <c r="D642" i="175"/>
  <c r="G363" i="175"/>
  <c r="F363" i="175"/>
  <c r="D362" i="175"/>
  <c r="F223" i="175"/>
  <c r="G223" i="175"/>
  <c r="D222" i="175"/>
  <c r="F480" i="175"/>
  <c r="G480" i="175"/>
  <c r="D479" i="175"/>
  <c r="G203" i="175"/>
  <c r="F203" i="175"/>
  <c r="D202" i="175"/>
  <c r="F293" i="175"/>
  <c r="G293" i="175"/>
  <c r="D292" i="175"/>
  <c r="G533" i="175"/>
  <c r="F533" i="175"/>
  <c r="D532" i="175"/>
  <c r="AA625" i="161"/>
  <c r="T625" i="161"/>
  <c r="Z625" i="161"/>
  <c r="S625" i="161"/>
  <c r="AA730" i="161"/>
  <c r="T730" i="161"/>
  <c r="Z730" i="161"/>
  <c r="S730" i="161"/>
  <c r="S370" i="161"/>
  <c r="T370" i="161"/>
  <c r="Z370" i="161"/>
  <c r="AA370" i="161"/>
  <c r="Z115" i="161"/>
  <c r="S115" i="161"/>
  <c r="T115" i="161"/>
  <c r="AA115" i="161"/>
  <c r="AA1122" i="161"/>
  <c r="S1122" i="161"/>
  <c r="Z1122" i="161"/>
  <c r="T1122" i="161"/>
  <c r="Z490" i="161"/>
  <c r="AA490" i="161"/>
  <c r="T490" i="161"/>
  <c r="S490" i="161"/>
  <c r="Z250" i="161"/>
  <c r="T250" i="161"/>
  <c r="AA250" i="161"/>
  <c r="S250" i="161"/>
  <c r="T86" i="161"/>
  <c r="AA86" i="161"/>
  <c r="S86" i="161"/>
  <c r="Z86" i="161"/>
  <c r="T160" i="161"/>
  <c r="Z160" i="161"/>
  <c r="S160" i="161"/>
  <c r="AA160" i="161"/>
  <c r="AA881" i="161"/>
  <c r="Z881" i="161"/>
  <c r="S881" i="161"/>
  <c r="T881" i="161"/>
  <c r="T460" i="161"/>
  <c r="S460" i="161"/>
  <c r="Z460" i="161"/>
  <c r="AA460" i="161"/>
  <c r="Z220" i="161"/>
  <c r="AA220" i="161"/>
  <c r="T220" i="161"/>
  <c r="S220" i="161"/>
  <c r="Z850" i="161"/>
  <c r="AA850" i="161"/>
  <c r="S850" i="161"/>
  <c r="T850" i="161"/>
  <c r="T356" i="161"/>
  <c r="AA356" i="161"/>
  <c r="Z356" i="161"/>
  <c r="S356" i="161"/>
  <c r="Z641" i="161"/>
  <c r="T641" i="161"/>
  <c r="AA641" i="161"/>
  <c r="S641" i="161"/>
  <c r="T985" i="161"/>
  <c r="AA985" i="161"/>
  <c r="S985" i="161"/>
  <c r="Z985" i="161"/>
  <c r="AA415" i="161"/>
  <c r="T415" i="161"/>
  <c r="Z415" i="161"/>
  <c r="S415" i="161"/>
  <c r="BC47" i="79"/>
  <c r="BC11" i="79"/>
  <c r="BC89" i="79"/>
  <c r="CY106" i="100"/>
  <c r="CY55" i="100"/>
  <c r="CY26" i="100"/>
  <c r="CY71" i="100"/>
  <c r="CY67" i="100"/>
  <c r="CY83" i="100"/>
  <c r="AJ18" i="179"/>
  <c r="CT99" i="100"/>
  <c r="CT102" i="100"/>
  <c r="CT71" i="100"/>
  <c r="CT79" i="100"/>
  <c r="CT108" i="100"/>
  <c r="CT66" i="100"/>
  <c r="BC9" i="79"/>
  <c r="BC87" i="79"/>
  <c r="CX101" i="100"/>
  <c r="CX67" i="100"/>
  <c r="CX54" i="100"/>
  <c r="CX31" i="100"/>
  <c r="CX37" i="100"/>
  <c r="CX69" i="100"/>
  <c r="CX58" i="100"/>
  <c r="CS82" i="100"/>
  <c r="CS43" i="100"/>
  <c r="CS77" i="100"/>
  <c r="CS74" i="100"/>
  <c r="CS120" i="100"/>
  <c r="CS64" i="100"/>
  <c r="BC34" i="79"/>
  <c r="BC28" i="79"/>
  <c r="CY95" i="100"/>
  <c r="CY104" i="100"/>
  <c r="CY94" i="100"/>
  <c r="CT65" i="100"/>
  <c r="CT119" i="100"/>
  <c r="BC10" i="79"/>
  <c r="CX123" i="100"/>
  <c r="CX43" i="100"/>
  <c r="CS57" i="100"/>
  <c r="CS72" i="100"/>
  <c r="CY99" i="100"/>
  <c r="CX115" i="100"/>
  <c r="CS117" i="100"/>
  <c r="CT73" i="100"/>
  <c r="CS66" i="100"/>
  <c r="BC6" i="79"/>
  <c r="BC30" i="79"/>
  <c r="BC38" i="79"/>
  <c r="CY119" i="100"/>
  <c r="CY117" i="100"/>
  <c r="AE20" i="179"/>
  <c r="CY107" i="100"/>
  <c r="CY75" i="100"/>
  <c r="CY123" i="100"/>
  <c r="AE18" i="179"/>
  <c r="CT27" i="100"/>
  <c r="CT26" i="100"/>
  <c r="CT64" i="100"/>
  <c r="CT34" i="100"/>
  <c r="CT81" i="100"/>
  <c r="CT57" i="100"/>
  <c r="BC57" i="79"/>
  <c r="BC14" i="79"/>
  <c r="CX86" i="100"/>
  <c r="CX107" i="100"/>
  <c r="CX111" i="100"/>
  <c r="CX44" i="100"/>
  <c r="CX84" i="100"/>
  <c r="CX53" i="100"/>
  <c r="AI20" i="179"/>
  <c r="CS36" i="100"/>
  <c r="CS85" i="100"/>
  <c r="CS78" i="100"/>
  <c r="CS32" i="100"/>
  <c r="CS104" i="100"/>
  <c r="CS116" i="100"/>
  <c r="BC68" i="79"/>
  <c r="BC50" i="79"/>
  <c r="CY44" i="100"/>
  <c r="CT104" i="100"/>
  <c r="CT101" i="100"/>
  <c r="CT42" i="100"/>
  <c r="CX82" i="100"/>
  <c r="CX97" i="100"/>
  <c r="CS25" i="100"/>
  <c r="CS110" i="100"/>
  <c r="CS106" i="100"/>
  <c r="BC22" i="79"/>
  <c r="CY42" i="100"/>
  <c r="CX113" i="100"/>
  <c r="BC24" i="79"/>
  <c r="CX38" i="100"/>
  <c r="BC86" i="79"/>
  <c r="BC85" i="79"/>
  <c r="BC66" i="79"/>
  <c r="CY116" i="100"/>
  <c r="CY39" i="100"/>
  <c r="CY110" i="100"/>
  <c r="CY57" i="100"/>
  <c r="CY76" i="100"/>
  <c r="CY93" i="100"/>
  <c r="CT111" i="100"/>
  <c r="CT115" i="100"/>
  <c r="CT38" i="100"/>
  <c r="CT89" i="100"/>
  <c r="CT59" i="100"/>
  <c r="CT105" i="100"/>
  <c r="CT109" i="100"/>
  <c r="BC5" i="79"/>
  <c r="BC88" i="79"/>
  <c r="CX61" i="100"/>
  <c r="CX28" i="100"/>
  <c r="CX68" i="100"/>
  <c r="CX42" i="100"/>
  <c r="CX91" i="100"/>
  <c r="CX120" i="100"/>
  <c r="AD20" i="179"/>
  <c r="CS122" i="100"/>
  <c r="CS49" i="100"/>
  <c r="CS31" i="100"/>
  <c r="CS54" i="100"/>
  <c r="CS42" i="100"/>
  <c r="CS70" i="100"/>
  <c r="AE24" i="179"/>
  <c r="BC81" i="79"/>
  <c r="CY111" i="100"/>
  <c r="CY38" i="100"/>
  <c r="CT52" i="100"/>
  <c r="CT103" i="100"/>
  <c r="BC49" i="79"/>
  <c r="CX98" i="100"/>
  <c r="CS69" i="100"/>
  <c r="CS76" i="100"/>
  <c r="CS92" i="100"/>
  <c r="CY88" i="100"/>
  <c r="CX57" i="100"/>
  <c r="CS71" i="100"/>
  <c r="CY31" i="100"/>
  <c r="CS94" i="100"/>
  <c r="BC84" i="79"/>
  <c r="BC62" i="79"/>
  <c r="BC12" i="79"/>
  <c r="CY36" i="100"/>
  <c r="CY91" i="100"/>
  <c r="CY108" i="100"/>
  <c r="CY87" i="100"/>
  <c r="CY62" i="100"/>
  <c r="CY33" i="100"/>
  <c r="CT32" i="100"/>
  <c r="CT63" i="100"/>
  <c r="CT80" i="100"/>
  <c r="CT124" i="100"/>
  <c r="CT92" i="100"/>
  <c r="CT58" i="100"/>
  <c r="CT30" i="100"/>
  <c r="BC33" i="79"/>
  <c r="BC43" i="79"/>
  <c r="CX72" i="100"/>
  <c r="CX60" i="100"/>
  <c r="CX55" i="100"/>
  <c r="CX103" i="100"/>
  <c r="CX47" i="100"/>
  <c r="CX85" i="100"/>
  <c r="CS123" i="100"/>
  <c r="CS41" i="100"/>
  <c r="CS45" i="100"/>
  <c r="CS81" i="100"/>
  <c r="CS98" i="100"/>
  <c r="CS111" i="100"/>
  <c r="CS50" i="100"/>
  <c r="BC82" i="79"/>
  <c r="CY81" i="100"/>
  <c r="AD22" i="179"/>
  <c r="CS39" i="100"/>
  <c r="CY58" i="100"/>
  <c r="BC36" i="79"/>
  <c r="CS79" i="100"/>
  <c r="CT51" i="100"/>
  <c r="CS44" i="100"/>
  <c r="BC16" i="79"/>
  <c r="BC39" i="79"/>
  <c r="AJ22" i="179"/>
  <c r="CY40" i="100"/>
  <c r="CY28" i="100"/>
  <c r="CY29" i="100"/>
  <c r="CY115" i="100"/>
  <c r="CY32" i="100"/>
  <c r="CY82" i="100"/>
  <c r="CT110" i="100"/>
  <c r="CT96" i="100"/>
  <c r="CT48" i="100"/>
  <c r="CT43" i="100"/>
  <c r="CT86" i="100"/>
  <c r="CT93" i="100"/>
  <c r="BC20" i="79"/>
  <c r="BC76" i="79"/>
  <c r="BC90" i="79"/>
  <c r="AI22" i="179"/>
  <c r="CX93" i="100"/>
  <c r="CX74" i="100"/>
  <c r="CX116" i="100"/>
  <c r="CX51" i="100"/>
  <c r="CX73" i="100"/>
  <c r="CS112" i="100"/>
  <c r="CS30" i="100"/>
  <c r="AD18" i="179"/>
  <c r="CS67" i="100"/>
  <c r="CS26" i="100"/>
  <c r="CS62" i="100"/>
  <c r="CS89" i="100"/>
  <c r="BC60" i="79"/>
  <c r="CY84" i="100"/>
  <c r="CT56" i="100"/>
  <c r="BC48" i="79"/>
  <c r="CX62" i="100"/>
  <c r="CS38" i="100"/>
  <c r="BC71" i="79"/>
  <c r="CT72" i="100"/>
  <c r="CS52" i="100"/>
  <c r="BC32" i="79"/>
  <c r="CT69" i="100"/>
  <c r="CX117" i="100"/>
  <c r="BC37" i="79"/>
  <c r="BC46" i="79"/>
  <c r="AE22" i="179"/>
  <c r="CY89" i="100"/>
  <c r="CT25" i="100"/>
  <c r="CY63" i="100"/>
  <c r="CY102" i="100"/>
  <c r="CY27" i="100"/>
  <c r="CY70" i="100"/>
  <c r="CT78" i="100"/>
  <c r="CT33" i="100"/>
  <c r="CT61" i="100"/>
  <c r="CT36" i="100"/>
  <c r="CT83" i="100"/>
  <c r="CT97" i="100"/>
  <c r="BC15" i="79"/>
  <c r="BC55" i="79"/>
  <c r="AI24" i="179"/>
  <c r="CX66" i="100"/>
  <c r="CX100" i="100"/>
  <c r="CX114" i="100"/>
  <c r="CX88" i="100"/>
  <c r="CX79" i="100"/>
  <c r="CX24" i="100"/>
  <c r="CS99" i="100"/>
  <c r="CS65" i="100"/>
  <c r="CS101" i="100"/>
  <c r="CS115" i="100"/>
  <c r="CS105" i="100"/>
  <c r="CS27" i="100"/>
  <c r="CS53" i="100"/>
  <c r="BC80" i="79"/>
  <c r="CY114" i="100"/>
  <c r="CX89" i="100"/>
  <c r="CS75" i="100"/>
  <c r="CT114" i="100"/>
  <c r="CX59" i="100"/>
  <c r="BC78" i="79"/>
  <c r="CT74" i="100"/>
  <c r="CX33" i="100"/>
  <c r="CS119" i="100"/>
  <c r="BC8" i="79"/>
  <c r="BC63" i="79"/>
  <c r="CY35" i="100"/>
  <c r="CY46" i="100"/>
  <c r="CY25" i="100"/>
  <c r="CY124" i="100"/>
  <c r="CY86" i="100"/>
  <c r="CY41" i="100"/>
  <c r="CY100" i="100"/>
  <c r="CT75" i="100"/>
  <c r="CT35" i="100"/>
  <c r="CT87" i="100"/>
  <c r="CT50" i="100"/>
  <c r="CT31" i="100"/>
  <c r="CT67" i="100"/>
  <c r="BC74" i="79"/>
  <c r="BC53" i="79"/>
  <c r="AD24" i="179"/>
  <c r="CX29" i="100"/>
  <c r="CX81" i="100"/>
  <c r="CX56" i="100"/>
  <c r="CX48" i="100"/>
  <c r="CX75" i="100"/>
  <c r="CX52" i="100"/>
  <c r="CS80" i="100"/>
  <c r="CS108" i="100"/>
  <c r="CS84" i="100"/>
  <c r="CS124" i="100"/>
  <c r="CS34" i="100"/>
  <c r="CS102" i="100"/>
  <c r="CS86" i="100"/>
  <c r="BC40" i="79"/>
  <c r="CY66" i="100"/>
  <c r="CT88" i="100"/>
  <c r="CX105" i="100"/>
  <c r="CY34" i="100"/>
  <c r="CT95" i="100"/>
  <c r="CX26" i="100"/>
  <c r="BC41" i="79"/>
  <c r="CY92" i="100"/>
  <c r="BC13" i="79"/>
  <c r="BC56" i="79"/>
  <c r="BC21" i="79"/>
  <c r="BC70" i="79"/>
  <c r="CY74" i="100"/>
  <c r="CY51" i="100"/>
  <c r="CY103" i="100"/>
  <c r="CY61" i="100"/>
  <c r="CY56" i="100"/>
  <c r="CY105" i="100"/>
  <c r="CY47" i="100"/>
  <c r="CT47" i="100"/>
  <c r="CT118" i="100"/>
  <c r="CT49" i="100"/>
  <c r="CT41" i="100"/>
  <c r="CT85" i="100"/>
  <c r="CT82" i="100"/>
  <c r="BC77" i="79"/>
  <c r="BC42" i="79"/>
  <c r="CX36" i="100"/>
  <c r="CX77" i="100"/>
  <c r="CX35" i="100"/>
  <c r="CX65" i="100"/>
  <c r="CX122" i="100"/>
  <c r="CX71" i="100"/>
  <c r="CX25" i="100"/>
  <c r="CS37" i="100"/>
  <c r="CS107" i="100"/>
  <c r="CS51" i="100"/>
  <c r="CS113" i="100"/>
  <c r="CS121" i="100"/>
  <c r="CS73" i="100"/>
  <c r="BC23" i="79"/>
  <c r="AJ24" i="179"/>
  <c r="CY113" i="100"/>
  <c r="CT39" i="100"/>
  <c r="CS97" i="100"/>
  <c r="CY49" i="100"/>
  <c r="CT106" i="100"/>
  <c r="CX63" i="100"/>
  <c r="CT24" i="100"/>
  <c r="CX109" i="100"/>
  <c r="BC58" i="79"/>
  <c r="BC65" i="79"/>
  <c r="CY50" i="100"/>
  <c r="CY59" i="100"/>
  <c r="AJ20" i="179"/>
  <c r="CY72" i="100"/>
  <c r="CY121" i="100"/>
  <c r="CY68" i="100"/>
  <c r="CY77" i="100"/>
  <c r="CT40" i="100"/>
  <c r="CT117" i="100"/>
  <c r="CT76" i="100"/>
  <c r="CT98" i="100"/>
  <c r="CT55" i="100"/>
  <c r="CT29" i="100"/>
  <c r="BC31" i="79"/>
  <c r="BC54" i="79"/>
  <c r="CX112" i="100"/>
  <c r="CX104" i="100"/>
  <c r="CX92" i="100"/>
  <c r="CX50" i="100"/>
  <c r="CS24" i="100"/>
  <c r="CX78" i="100"/>
  <c r="CX121" i="100"/>
  <c r="CS33" i="100"/>
  <c r="CS58" i="100"/>
  <c r="CS48" i="100"/>
  <c r="CS96" i="100"/>
  <c r="CS103" i="100"/>
  <c r="CS56" i="100"/>
  <c r="BC45" i="79"/>
  <c r="BC64" i="79"/>
  <c r="BC27" i="79"/>
  <c r="CT77" i="100"/>
  <c r="BC7" i="79"/>
  <c r="CX34" i="100"/>
  <c r="BC44" i="79"/>
  <c r="CT120" i="100"/>
  <c r="CX70" i="100"/>
  <c r="CY37" i="100"/>
  <c r="CX40" i="100"/>
  <c r="BC51" i="79"/>
  <c r="BC17" i="79"/>
  <c r="CY52" i="100"/>
  <c r="CY96" i="100"/>
  <c r="CY53" i="100"/>
  <c r="CY109" i="100"/>
  <c r="CY85" i="100"/>
  <c r="CY80" i="100"/>
  <c r="CY101" i="100"/>
  <c r="CT91" i="100"/>
  <c r="CT37" i="100"/>
  <c r="CT53" i="100"/>
  <c r="CT123" i="100"/>
  <c r="CT44" i="100"/>
  <c r="CT94" i="100"/>
  <c r="BC67" i="79"/>
  <c r="BC26" i="79"/>
  <c r="CX30" i="100"/>
  <c r="CX80" i="100"/>
  <c r="CX95" i="100"/>
  <c r="CX102" i="100"/>
  <c r="CX106" i="100"/>
  <c r="CX46" i="100"/>
  <c r="CX90" i="100"/>
  <c r="CS59" i="100"/>
  <c r="CS46" i="100"/>
  <c r="CS95" i="100"/>
  <c r="CS118" i="100"/>
  <c r="CS55" i="100"/>
  <c r="CS47" i="100"/>
  <c r="BC18" i="79"/>
  <c r="BC73" i="79"/>
  <c r="CY24" i="100"/>
  <c r="CT107" i="100"/>
  <c r="CX49" i="100"/>
  <c r="CS35" i="100"/>
  <c r="CT54" i="100"/>
  <c r="CS28" i="100"/>
  <c r="CY98" i="100"/>
  <c r="CT84" i="100"/>
  <c r="CX96" i="100"/>
  <c r="CS93" i="100"/>
  <c r="BC72" i="79"/>
  <c r="BC19" i="79"/>
  <c r="CY45" i="100"/>
  <c r="CY69" i="100"/>
  <c r="CY54" i="100"/>
  <c r="CY118" i="100"/>
  <c r="CY60" i="100"/>
  <c r="CY48" i="100"/>
  <c r="CY64" i="100"/>
  <c r="CT46" i="100"/>
  <c r="CT90" i="100"/>
  <c r="CT28" i="100"/>
  <c r="CT112" i="100"/>
  <c r="CT122" i="100"/>
  <c r="CT45" i="100"/>
  <c r="AZ38" i="79"/>
  <c r="BC35" i="79"/>
  <c r="CX45" i="100"/>
  <c r="CX87" i="100"/>
  <c r="CX124" i="100"/>
  <c r="CX32" i="100"/>
  <c r="CX99" i="100"/>
  <c r="CX64" i="100"/>
  <c r="CX41" i="100"/>
  <c r="CS100" i="100"/>
  <c r="CS61" i="100"/>
  <c r="CS29" i="100"/>
  <c r="CS83" i="100"/>
  <c r="CS40" i="100"/>
  <c r="CS114" i="100"/>
  <c r="BC25" i="79"/>
  <c r="CY30" i="100"/>
  <c r="CT60" i="100"/>
  <c r="CX39" i="100"/>
  <c r="CS109" i="100"/>
  <c r="BC59" i="79"/>
  <c r="BC83" i="79"/>
  <c r="CY90" i="100"/>
  <c r="BC61" i="79"/>
  <c r="CS88" i="100"/>
  <c r="BC75" i="79"/>
  <c r="BC79" i="79"/>
  <c r="CY112" i="100"/>
  <c r="CY97" i="100"/>
  <c r="CY79" i="100"/>
  <c r="CY78" i="100"/>
  <c r="CY65" i="100"/>
  <c r="CY120" i="100"/>
  <c r="CY73" i="100"/>
  <c r="CT68" i="100"/>
  <c r="CT62" i="100"/>
  <c r="CT100" i="100"/>
  <c r="CT70" i="100"/>
  <c r="CT113" i="100"/>
  <c r="CT121" i="100"/>
  <c r="BC29" i="79"/>
  <c r="BC52" i="79"/>
  <c r="CX83" i="100"/>
  <c r="CX110" i="100"/>
  <c r="CX108" i="100"/>
  <c r="CX27" i="100"/>
  <c r="CX94" i="100"/>
  <c r="CX119" i="100"/>
  <c r="CX118" i="100"/>
  <c r="CS87" i="100"/>
  <c r="AI18" i="179"/>
  <c r="CS60" i="100"/>
  <c r="CS90" i="100"/>
  <c r="CS91" i="100"/>
  <c r="CS63" i="100"/>
  <c r="BC69" i="79"/>
  <c r="CY122" i="100"/>
  <c r="CS68" i="100"/>
  <c r="CY43" i="100"/>
  <c r="CT116" i="100"/>
  <c r="CX76" i="100"/>
  <c r="DD86" i="100" l="1"/>
  <c r="DD53" i="100"/>
  <c r="DD89" i="100"/>
  <c r="DD50" i="100"/>
  <c r="DD92" i="100"/>
  <c r="DD70" i="100"/>
  <c r="DD116" i="100"/>
  <c r="DD64" i="100"/>
  <c r="DD20" i="100" s="1"/>
  <c r="DD21" i="100" s="1"/>
  <c r="DD119" i="100"/>
  <c r="DD79" i="100"/>
  <c r="DD63" i="100"/>
  <c r="DD38" i="100"/>
  <c r="DD114" i="100"/>
  <c r="DD47" i="100"/>
  <c r="DD56" i="100"/>
  <c r="DD73" i="100"/>
  <c r="DD102" i="100"/>
  <c r="DD27" i="100"/>
  <c r="DD62" i="100"/>
  <c r="DD111" i="100"/>
  <c r="DD72" i="100"/>
  <c r="DD42" i="100"/>
  <c r="DD104" i="100"/>
  <c r="DD120" i="100"/>
  <c r="DD93" i="100"/>
  <c r="DD117" i="100"/>
  <c r="DD91" i="100"/>
  <c r="DD39" i="100"/>
  <c r="DD40" i="100"/>
  <c r="DD55" i="100"/>
  <c r="DD103" i="100"/>
  <c r="DD121" i="100"/>
  <c r="DD34" i="100"/>
  <c r="DD105" i="100"/>
  <c r="DD26" i="100"/>
  <c r="DD98" i="100"/>
  <c r="DD106" i="100"/>
  <c r="DD54" i="100"/>
  <c r="DD32" i="100"/>
  <c r="DD74" i="100"/>
  <c r="DD66" i="100"/>
  <c r="DD28" i="100"/>
  <c r="DD90" i="100"/>
  <c r="DD109" i="100"/>
  <c r="DD83" i="100"/>
  <c r="DD118" i="100"/>
  <c r="DD96" i="100"/>
  <c r="DD113" i="100"/>
  <c r="DD124" i="100"/>
  <c r="DD115" i="100"/>
  <c r="DD67" i="100"/>
  <c r="DD81" i="100"/>
  <c r="DD76" i="100"/>
  <c r="DD31" i="100"/>
  <c r="DD78" i="100"/>
  <c r="DD77" i="100"/>
  <c r="DD88" i="100"/>
  <c r="DD71" i="100"/>
  <c r="DD60" i="100"/>
  <c r="DD75" i="100"/>
  <c r="DD29" i="100"/>
  <c r="DD95" i="100"/>
  <c r="DD48" i="100"/>
  <c r="DD51" i="100"/>
  <c r="DD84" i="100"/>
  <c r="DD101" i="100"/>
  <c r="AM18" i="179"/>
  <c r="DD45" i="100"/>
  <c r="DD57" i="100"/>
  <c r="DD49" i="100"/>
  <c r="DD85" i="100"/>
  <c r="DD43" i="100"/>
  <c r="DD44" i="100"/>
  <c r="DD52" i="100"/>
  <c r="DD97" i="100"/>
  <c r="DD61" i="100"/>
  <c r="DD46" i="100"/>
  <c r="DD58" i="100"/>
  <c r="DD107" i="100"/>
  <c r="DD108" i="100"/>
  <c r="DD65" i="100"/>
  <c r="DD30" i="100"/>
  <c r="DD41" i="100"/>
  <c r="DD110" i="100"/>
  <c r="DD122" i="100"/>
  <c r="DD36" i="100"/>
  <c r="DD82" i="100"/>
  <c r="DD94" i="100"/>
  <c r="DD68" i="100"/>
  <c r="DD87" i="100"/>
  <c r="DD35" i="100"/>
  <c r="DD100" i="100"/>
  <c r="DD59" i="100"/>
  <c r="DD33" i="100"/>
  <c r="DD37" i="100"/>
  <c r="DD80" i="100"/>
  <c r="DD99" i="100"/>
  <c r="DD112" i="100"/>
  <c r="DD123" i="100"/>
  <c r="DD69" i="100"/>
  <c r="AM20" i="179"/>
  <c r="DD25" i="100"/>
  <c r="DD24" i="100"/>
  <c r="AM22" i="179"/>
  <c r="AM24" i="179"/>
  <c r="DE30" i="100"/>
  <c r="DE42" i="100"/>
  <c r="DE109" i="100"/>
  <c r="DE57" i="100"/>
  <c r="DE66" i="100"/>
  <c r="DE116" i="100"/>
  <c r="DE106" i="100"/>
  <c r="DE121" i="100"/>
  <c r="DE39" i="100"/>
  <c r="DE45" i="100"/>
  <c r="DE94" i="100"/>
  <c r="DE29" i="100"/>
  <c r="DE82" i="100"/>
  <c r="DE67" i="100"/>
  <c r="DE97" i="100"/>
  <c r="DE93" i="100"/>
  <c r="DE58" i="100"/>
  <c r="DE103" i="100"/>
  <c r="DE105" i="100"/>
  <c r="DE81" i="100"/>
  <c r="DE108" i="100"/>
  <c r="DE73" i="100"/>
  <c r="DE72" i="100"/>
  <c r="DE113" i="100"/>
  <c r="DE88" i="100"/>
  <c r="DE122" i="100"/>
  <c r="DE44" i="100"/>
  <c r="DE55" i="100"/>
  <c r="DE85" i="100"/>
  <c r="DE31" i="100"/>
  <c r="DE83" i="100"/>
  <c r="DE86" i="100"/>
  <c r="DE92" i="100"/>
  <c r="DE119" i="100"/>
  <c r="DE59" i="100"/>
  <c r="DE34" i="100"/>
  <c r="DE79" i="100"/>
  <c r="DE51" i="100"/>
  <c r="DE95" i="100"/>
  <c r="DE70" i="100"/>
  <c r="DE60" i="100"/>
  <c r="DE112" i="100"/>
  <c r="DE123" i="100"/>
  <c r="DE98" i="100"/>
  <c r="DE41" i="100"/>
  <c r="DE50" i="100"/>
  <c r="DE36" i="100"/>
  <c r="DE43" i="100"/>
  <c r="DE124" i="100"/>
  <c r="DE101" i="100"/>
  <c r="DE89" i="100"/>
  <c r="DE64" i="100"/>
  <c r="DE20" i="100" s="1"/>
  <c r="DE21" i="100" s="1"/>
  <c r="DE71" i="100"/>
  <c r="DE69" i="100"/>
  <c r="DE114" i="100"/>
  <c r="DE100" i="100"/>
  <c r="DE107" i="100"/>
  <c r="DE28" i="100"/>
  <c r="DE53" i="100"/>
  <c r="DE76" i="100"/>
  <c r="DE49" i="100"/>
  <c r="DE87" i="100"/>
  <c r="DE61" i="100"/>
  <c r="DE48" i="100"/>
  <c r="DE80" i="100"/>
  <c r="DE52" i="100"/>
  <c r="DE38" i="100"/>
  <c r="DE26" i="100"/>
  <c r="DE102" i="100"/>
  <c r="DE84" i="100"/>
  <c r="DE54" i="100"/>
  <c r="DE62" i="100"/>
  <c r="DE56" i="100"/>
  <c r="DE90" i="100"/>
  <c r="DE37" i="100"/>
  <c r="DE117" i="100"/>
  <c r="DE118" i="100"/>
  <c r="DE35" i="100"/>
  <c r="DE33" i="100"/>
  <c r="DE96" i="100"/>
  <c r="DE63" i="100"/>
  <c r="DE65" i="100"/>
  <c r="DE115" i="100"/>
  <c r="DE27" i="100"/>
  <c r="DE99" i="100"/>
  <c r="DE74" i="100"/>
  <c r="DE120" i="100"/>
  <c r="DE68" i="100"/>
  <c r="DE77" i="100"/>
  <c r="DE46" i="100"/>
  <c r="DE91" i="100"/>
  <c r="DE40" i="100"/>
  <c r="DE47" i="100"/>
  <c r="DE75" i="100"/>
  <c r="DE78" i="100"/>
  <c r="DE110" i="100"/>
  <c r="DE32" i="100"/>
  <c r="DE104" i="100"/>
  <c r="DE111" i="100"/>
  <c r="AN18" i="179"/>
  <c r="DE24" i="100"/>
  <c r="AN20" i="179"/>
  <c r="DE25" i="100"/>
  <c r="AN22" i="179"/>
  <c r="AN24" i="179"/>
  <c r="BL66" i="79"/>
  <c r="BL36" i="79"/>
  <c r="BL40" i="79"/>
  <c r="BL69" i="79"/>
  <c r="BL71" i="79"/>
  <c r="BL24" i="79"/>
  <c r="BL29" i="79"/>
  <c r="BL25" i="79"/>
  <c r="BL20" i="79"/>
  <c r="BL28" i="79"/>
  <c r="BL7" i="79"/>
  <c r="BL47" i="79"/>
  <c r="BL16" i="79"/>
  <c r="BL64" i="79"/>
  <c r="BL77" i="79"/>
  <c r="BL67" i="79"/>
  <c r="BL11" i="79"/>
  <c r="BL62" i="79"/>
  <c r="BL35" i="79"/>
  <c r="BL84" i="79"/>
  <c r="BL72" i="79"/>
  <c r="BL85" i="79"/>
  <c r="BL68" i="79"/>
  <c r="BL17" i="79"/>
  <c r="BL61" i="79"/>
  <c r="BL39" i="79"/>
  <c r="BL19" i="79"/>
  <c r="BL31" i="79"/>
  <c r="BL49" i="79"/>
  <c r="BL22" i="79"/>
  <c r="BL12" i="79"/>
  <c r="BL56" i="79"/>
  <c r="BL89" i="79"/>
  <c r="BL78" i="79"/>
  <c r="BL88" i="79"/>
  <c r="BL80" i="79"/>
  <c r="BL6" i="79"/>
  <c r="BL53" i="79"/>
  <c r="BL50" i="79"/>
  <c r="BL54" i="79"/>
  <c r="BL18" i="79"/>
  <c r="BL90" i="79"/>
  <c r="BL8" i="79"/>
  <c r="BL38" i="79"/>
  <c r="BL26" i="79"/>
  <c r="BL33" i="79"/>
  <c r="BL15" i="79"/>
  <c r="BL60" i="79"/>
  <c r="BL87" i="79"/>
  <c r="BL57" i="79"/>
  <c r="BL65" i="79"/>
  <c r="BL30" i="79"/>
  <c r="BL44" i="79"/>
  <c r="BL42" i="79"/>
  <c r="BL79" i="79"/>
  <c r="BL52" i="79"/>
  <c r="BL23" i="79"/>
  <c r="BL41" i="79"/>
  <c r="BL43" i="79"/>
  <c r="BL48" i="79"/>
  <c r="BL21" i="79"/>
  <c r="BL9" i="79"/>
  <c r="BL74" i="79"/>
  <c r="BL5" i="79"/>
  <c r="BL13" i="79"/>
  <c r="BL86" i="79"/>
  <c r="BL46" i="79"/>
  <c r="BL70" i="79"/>
  <c r="BL81" i="79"/>
  <c r="BL45" i="79"/>
  <c r="BL75" i="79"/>
  <c r="BL58" i="79"/>
  <c r="BL55" i="79"/>
  <c r="BL27" i="79"/>
  <c r="BL82" i="79"/>
  <c r="BL73" i="79"/>
  <c r="BL51" i="79"/>
  <c r="BL14" i="79"/>
  <c r="BL34" i="79"/>
  <c r="BL37" i="79"/>
  <c r="BL76" i="79"/>
  <c r="BL59" i="79"/>
  <c r="BL83" i="79"/>
  <c r="BL63" i="79"/>
  <c r="BL10" i="79"/>
  <c r="BL32" i="79"/>
  <c r="BV58" i="79"/>
  <c r="BV11" i="79"/>
  <c r="BV63" i="79"/>
  <c r="BV41" i="79"/>
  <c r="BV38" i="79"/>
  <c r="AR31" i="100"/>
  <c r="BV66" i="79"/>
  <c r="BV84" i="79"/>
  <c r="AR45" i="100"/>
  <c r="AF83" i="100"/>
  <c r="AB13" i="100"/>
  <c r="H87" i="79"/>
  <c r="I106" i="79"/>
  <c r="AH68" i="100"/>
  <c r="BV51" i="79"/>
  <c r="Z24" i="179"/>
  <c r="AH31" i="100"/>
  <c r="E88" i="79"/>
  <c r="E107" i="79"/>
  <c r="BV26" i="79"/>
  <c r="BV49" i="79"/>
  <c r="BV65" i="79"/>
  <c r="AR24" i="100"/>
  <c r="Z25" i="179"/>
  <c r="D88" i="79"/>
  <c r="D107" i="79"/>
  <c r="BV40" i="79"/>
  <c r="AD53" i="100"/>
  <c r="AE77" i="100"/>
  <c r="AE28" i="100"/>
  <c r="AP35" i="100"/>
  <c r="BV18" i="79"/>
  <c r="BV33" i="79"/>
  <c r="AO21" i="100"/>
  <c r="AE66" i="100"/>
  <c r="AG26" i="100"/>
  <c r="AG65" i="100"/>
  <c r="AG27" i="100"/>
  <c r="AG21" i="100"/>
  <c r="AG41" i="100"/>
  <c r="AG38" i="100"/>
  <c r="AG30" i="100"/>
  <c r="AG59" i="100"/>
  <c r="AG68" i="100"/>
  <c r="AG77" i="100"/>
  <c r="AG67" i="100"/>
  <c r="AG43" i="100"/>
  <c r="AG50" i="100"/>
  <c r="AG51" i="100"/>
  <c r="AG23" i="100"/>
  <c r="AH32" i="100"/>
  <c r="BV27" i="79"/>
  <c r="BV23" i="79"/>
  <c r="BV14" i="79"/>
  <c r="BV21" i="79"/>
  <c r="AE70" i="100"/>
  <c r="AH70" i="100" s="1"/>
  <c r="AG52" i="100"/>
  <c r="AR28" i="100"/>
  <c r="AG76" i="100"/>
  <c r="AD89" i="100"/>
  <c r="BV72" i="79"/>
  <c r="AD46" i="100"/>
  <c r="AD21" i="100"/>
  <c r="CE17" i="79"/>
  <c r="BV20" i="79"/>
  <c r="AG22" i="100"/>
  <c r="BV48" i="79"/>
  <c r="AH63" i="100"/>
  <c r="AE35" i="100"/>
  <c r="BV56" i="79"/>
  <c r="AE58" i="100"/>
  <c r="AE86" i="100"/>
  <c r="BV74" i="79"/>
  <c r="AO46" i="100"/>
  <c r="AD61" i="100"/>
  <c r="BV85" i="79"/>
  <c r="AP19" i="100"/>
  <c r="AH39" i="100"/>
  <c r="BV73" i="79"/>
  <c r="AG75" i="100"/>
  <c r="BV42" i="79"/>
  <c r="BV44" i="79"/>
  <c r="AG58" i="100"/>
  <c r="AE88" i="100"/>
  <c r="AN23" i="100"/>
  <c r="AN46" i="100"/>
  <c r="AN40" i="100"/>
  <c r="AN51" i="100"/>
  <c r="AN42" i="100"/>
  <c r="AN27" i="100"/>
  <c r="AN32" i="100"/>
  <c r="AN36" i="100"/>
  <c r="AN33" i="100"/>
  <c r="AN39" i="100"/>
  <c r="AN31" i="100"/>
  <c r="AN28" i="100"/>
  <c r="AN49" i="100"/>
  <c r="AN35" i="100"/>
  <c r="AN50" i="100"/>
  <c r="AN22" i="100"/>
  <c r="AN37" i="100"/>
  <c r="AN43" i="100"/>
  <c r="AN30" i="100"/>
  <c r="AN41" i="100"/>
  <c r="AN19" i="100"/>
  <c r="AN47" i="100"/>
  <c r="AN26" i="100"/>
  <c r="AN25" i="100"/>
  <c r="AN48" i="100"/>
  <c r="AN21" i="100"/>
  <c r="AN38" i="100"/>
  <c r="AN24" i="100"/>
  <c r="AN20" i="100"/>
  <c r="AN45" i="100"/>
  <c r="AN34" i="100"/>
  <c r="AN29" i="100"/>
  <c r="AN44" i="100"/>
  <c r="AB12" i="100"/>
  <c r="AH81" i="100"/>
  <c r="F88" i="79"/>
  <c r="F107" i="79"/>
  <c r="BV17" i="79"/>
  <c r="AE81" i="100"/>
  <c r="AE85" i="100"/>
  <c r="AD30" i="100"/>
  <c r="AE56" i="100"/>
  <c r="AG19" i="100"/>
  <c r="AG32" i="100"/>
  <c r="BV81" i="79"/>
  <c r="AB98" i="100"/>
  <c r="AB21" i="100"/>
  <c r="AB56" i="100"/>
  <c r="AB89" i="100"/>
  <c r="AB45" i="100"/>
  <c r="AB68" i="100"/>
  <c r="AB44" i="100"/>
  <c r="AB51" i="100"/>
  <c r="AB22" i="100"/>
  <c r="AB57" i="100"/>
  <c r="AB74" i="100"/>
  <c r="AB50" i="100"/>
  <c r="AB23" i="100"/>
  <c r="AB64" i="100"/>
  <c r="AB62" i="100"/>
  <c r="AB80" i="100"/>
  <c r="AB86" i="100"/>
  <c r="AB48" i="100"/>
  <c r="AB63" i="100"/>
  <c r="AB37" i="100"/>
  <c r="AB104" i="100"/>
  <c r="AB67" i="100"/>
  <c r="AB95" i="100"/>
  <c r="AB69" i="100"/>
  <c r="AB84" i="100"/>
  <c r="AB25" i="100"/>
  <c r="AB88" i="100"/>
  <c r="AB87" i="100"/>
  <c r="AB26" i="100"/>
  <c r="AB43" i="100"/>
  <c r="AB41" i="100"/>
  <c r="AB70" i="100"/>
  <c r="AB73" i="100"/>
  <c r="AB81" i="100"/>
  <c r="AB90" i="100"/>
  <c r="AB24" i="100"/>
  <c r="AB36" i="100"/>
  <c r="AB55" i="100"/>
  <c r="AB75" i="100"/>
  <c r="AB66" i="100"/>
  <c r="AB54" i="100"/>
  <c r="AB32" i="100"/>
  <c r="AB102" i="100"/>
  <c r="AB60" i="100"/>
  <c r="AB42" i="100"/>
  <c r="AB101" i="100"/>
  <c r="AB49" i="100"/>
  <c r="AB93" i="100"/>
  <c r="AB100" i="100"/>
  <c r="AB59" i="100"/>
  <c r="AB78" i="100"/>
  <c r="AB40" i="100"/>
  <c r="AB61" i="100"/>
  <c r="AB65" i="100"/>
  <c r="AB52" i="100"/>
  <c r="AB96" i="100"/>
  <c r="AB79" i="100"/>
  <c r="AB47" i="100"/>
  <c r="AB29" i="100"/>
  <c r="AB99" i="100"/>
  <c r="AB83" i="100"/>
  <c r="AB38" i="100"/>
  <c r="AB46" i="100"/>
  <c r="AB85" i="100"/>
  <c r="AB53" i="100"/>
  <c r="AB76" i="100"/>
  <c r="AB28" i="100"/>
  <c r="AB19" i="100"/>
  <c r="AB35" i="100"/>
  <c r="AB97" i="100"/>
  <c r="AB82" i="100"/>
  <c r="AB103" i="100"/>
  <c r="AB27" i="100"/>
  <c r="AB91" i="100"/>
  <c r="AB94" i="100"/>
  <c r="AB58" i="100"/>
  <c r="AB34" i="100"/>
  <c r="AB30" i="100"/>
  <c r="AB71" i="100"/>
  <c r="AB92" i="100"/>
  <c r="AB33" i="100"/>
  <c r="AB72" i="100"/>
  <c r="AB39" i="100"/>
  <c r="AB31" i="100"/>
  <c r="AB77" i="100"/>
  <c r="AB20" i="100"/>
  <c r="AH52" i="100"/>
  <c r="AH28" i="100"/>
  <c r="BV67" i="79"/>
  <c r="BV71" i="79"/>
  <c r="BV80" i="79"/>
  <c r="AD87" i="100"/>
  <c r="AE95" i="100"/>
  <c r="AR39" i="100"/>
  <c r="AJ13" i="100"/>
  <c r="BV28" i="79"/>
  <c r="BV39" i="79"/>
  <c r="AE94" i="100"/>
  <c r="AE74" i="100"/>
  <c r="AD58" i="100"/>
  <c r="AO25" i="100"/>
  <c r="BV10" i="79"/>
  <c r="AG55" i="100"/>
  <c r="AD38" i="100"/>
  <c r="AD79" i="100"/>
  <c r="AR40" i="100"/>
  <c r="AG70" i="100"/>
  <c r="BV62" i="79"/>
  <c r="AG69" i="100"/>
  <c r="AP47" i="100"/>
  <c r="AP46" i="100"/>
  <c r="AP44" i="100"/>
  <c r="AP29" i="100"/>
  <c r="AP43" i="100"/>
  <c r="AP36" i="100"/>
  <c r="AR36" i="100" s="1"/>
  <c r="AG40" i="100"/>
  <c r="AD25" i="100"/>
  <c r="AQ52" i="100"/>
  <c r="AE24" i="100"/>
  <c r="AD37" i="100"/>
  <c r="AH65" i="100"/>
  <c r="AO38" i="100"/>
  <c r="AG44" i="100"/>
  <c r="AG49" i="100"/>
  <c r="BV25" i="79"/>
  <c r="AG72" i="100"/>
  <c r="AD42" i="100"/>
  <c r="BV37" i="79"/>
  <c r="AP48" i="100"/>
  <c r="AE76" i="100"/>
  <c r="AE57" i="100"/>
  <c r="AE92" i="100"/>
  <c r="AE100" i="100"/>
  <c r="AE91" i="100"/>
  <c r="AE82" i="100"/>
  <c r="AH82" i="100" s="1"/>
  <c r="AE46" i="100"/>
  <c r="AE78" i="100"/>
  <c r="AE44" i="100"/>
  <c r="AE83" i="100"/>
  <c r="AE103" i="100"/>
  <c r="AE79" i="100"/>
  <c r="AE29" i="100"/>
  <c r="AE67" i="100"/>
  <c r="AE64" i="100"/>
  <c r="AE97" i="100"/>
  <c r="AE71" i="100"/>
  <c r="AE104" i="100"/>
  <c r="AE43" i="100"/>
  <c r="AE90" i="100"/>
  <c r="AE61" i="100"/>
  <c r="AE96" i="100"/>
  <c r="AE60" i="100"/>
  <c r="AE20" i="100"/>
  <c r="AE36" i="100"/>
  <c r="AE59" i="100"/>
  <c r="AE48" i="100"/>
  <c r="AE19" i="100"/>
  <c r="AE30" i="100"/>
  <c r="AE99" i="100"/>
  <c r="AH58" i="100"/>
  <c r="AG61" i="100"/>
  <c r="AP23" i="100"/>
  <c r="AO42" i="100"/>
  <c r="AO20" i="100"/>
  <c r="AO37" i="100"/>
  <c r="AG54" i="100"/>
  <c r="BV8" i="79"/>
  <c r="BV75" i="79"/>
  <c r="BV68" i="79"/>
  <c r="BV43" i="79"/>
  <c r="BV88" i="79"/>
  <c r="BV54" i="79"/>
  <c r="AD24" i="100"/>
  <c r="AD94" i="100"/>
  <c r="AD41" i="100"/>
  <c r="AD47" i="100"/>
  <c r="AD75" i="100"/>
  <c r="AD96" i="100"/>
  <c r="AD54" i="100"/>
  <c r="AD29" i="100"/>
  <c r="AH29" i="100" s="1"/>
  <c r="AD80" i="100"/>
  <c r="AD100" i="100"/>
  <c r="AD43" i="100"/>
  <c r="AD56" i="100"/>
  <c r="AD97" i="100"/>
  <c r="AD76" i="100"/>
  <c r="AD34" i="100"/>
  <c r="AD19" i="100"/>
  <c r="AD67" i="100"/>
  <c r="AD84" i="100"/>
  <c r="AD51" i="100"/>
  <c r="AD22" i="100"/>
  <c r="AH22" i="100" s="1"/>
  <c r="AD26" i="100"/>
  <c r="AD23" i="100"/>
  <c r="AD49" i="100"/>
  <c r="AP42" i="100"/>
  <c r="AE23" i="100"/>
  <c r="AP27" i="100"/>
  <c r="AE62" i="100"/>
  <c r="AD78" i="100"/>
  <c r="AP30" i="100"/>
  <c r="AG64" i="100"/>
  <c r="BV79" i="79"/>
  <c r="AG56" i="100"/>
  <c r="AG28" i="100"/>
  <c r="AE73" i="100"/>
  <c r="BV9" i="79"/>
  <c r="AG35" i="100"/>
  <c r="AE27" i="100"/>
  <c r="AP21" i="100"/>
  <c r="AP33" i="100"/>
  <c r="AD90" i="100"/>
  <c r="AD103" i="100"/>
  <c r="AG45" i="100"/>
  <c r="AO47" i="100"/>
  <c r="AO43" i="100"/>
  <c r="AO29" i="100"/>
  <c r="AO34" i="100"/>
  <c r="AO51" i="100"/>
  <c r="AO19" i="100"/>
  <c r="AR19" i="100" s="1"/>
  <c r="AO22" i="100"/>
  <c r="AO26" i="100"/>
  <c r="AO23" i="100"/>
  <c r="BV59" i="79"/>
  <c r="AP50" i="100"/>
  <c r="BV13" i="79"/>
  <c r="AE21" i="100"/>
  <c r="AE33" i="100"/>
  <c r="AE101" i="100"/>
  <c r="AE69" i="100"/>
  <c r="AH40" i="100"/>
  <c r="AD72" i="100"/>
  <c r="AD69" i="100"/>
  <c r="AP20" i="100"/>
  <c r="AG46" i="100"/>
  <c r="AH62" i="100"/>
  <c r="AE50" i="100"/>
  <c r="AD71" i="100"/>
  <c r="AH71" i="100" s="1"/>
  <c r="BV7" i="79"/>
  <c r="BV19" i="79"/>
  <c r="BV87" i="79"/>
  <c r="AP38" i="100"/>
  <c r="BV55" i="79"/>
  <c r="AG63" i="100"/>
  <c r="AE75" i="100"/>
  <c r="AG60" i="100"/>
  <c r="BV35" i="79"/>
  <c r="BV70" i="79"/>
  <c r="AG29" i="100"/>
  <c r="BV36" i="79"/>
  <c r="AP32" i="100"/>
  <c r="AR32" i="100" s="1"/>
  <c r="AD45" i="100"/>
  <c r="AG33" i="100"/>
  <c r="BV24" i="79"/>
  <c r="BV61" i="79"/>
  <c r="BV34" i="79"/>
  <c r="AF55" i="100"/>
  <c r="AF23" i="100"/>
  <c r="BV6" i="79"/>
  <c r="AF50" i="100"/>
  <c r="BV31" i="79"/>
  <c r="BV52" i="79"/>
  <c r="BV46" i="79"/>
  <c r="AQ23" i="100"/>
  <c r="BV16" i="79"/>
  <c r="BV5" i="79"/>
  <c r="BV45" i="79"/>
  <c r="BV47" i="79"/>
  <c r="BV22" i="79"/>
  <c r="BV29" i="79"/>
  <c r="BV90" i="79"/>
  <c r="BV82" i="79"/>
  <c r="AF49" i="100"/>
  <c r="BV76" i="79"/>
  <c r="BV83" i="79"/>
  <c r="BV12" i="79"/>
  <c r="AQ49" i="100"/>
  <c r="AR49" i="100" s="1"/>
  <c r="AM39" i="100"/>
  <c r="AM48" i="100"/>
  <c r="AM19" i="100"/>
  <c r="AM41" i="100"/>
  <c r="AM38" i="100"/>
  <c r="AM49" i="100"/>
  <c r="AM25" i="100"/>
  <c r="AM26" i="100"/>
  <c r="AM22" i="100"/>
  <c r="AM30" i="100"/>
  <c r="AM34" i="100"/>
  <c r="AM24" i="100"/>
  <c r="AM43" i="100"/>
  <c r="AM27" i="100"/>
  <c r="AM42" i="100"/>
  <c r="AM21" i="100"/>
  <c r="AM23" i="100"/>
  <c r="AM36" i="100"/>
  <c r="AM20" i="100"/>
  <c r="AM29" i="100"/>
  <c r="AM31" i="100"/>
  <c r="AM51" i="100"/>
  <c r="AM33" i="100"/>
  <c r="AM28" i="100"/>
  <c r="AM40" i="100"/>
  <c r="AM32" i="100"/>
  <c r="AM50" i="100"/>
  <c r="AM35" i="100"/>
  <c r="AM44" i="100"/>
  <c r="AM46" i="100"/>
  <c r="AM47" i="100"/>
  <c r="AM37" i="100"/>
  <c r="AM45" i="100"/>
  <c r="AQ36" i="100"/>
  <c r="AF67" i="100"/>
  <c r="AA30" i="100"/>
  <c r="AA76" i="100"/>
  <c r="AA66" i="100"/>
  <c r="AA95" i="100"/>
  <c r="AA29" i="100"/>
  <c r="AA75" i="100"/>
  <c r="AA41" i="100"/>
  <c r="AA90" i="100"/>
  <c r="AA78" i="100"/>
  <c r="AA42" i="100"/>
  <c r="AA65" i="100"/>
  <c r="AA67" i="100"/>
  <c r="AA47" i="100"/>
  <c r="AA101" i="100"/>
  <c r="AA71" i="100"/>
  <c r="AA102" i="100"/>
  <c r="AA54" i="100"/>
  <c r="AA24" i="100"/>
  <c r="AA59" i="100"/>
  <c r="AA40" i="100"/>
  <c r="AA85" i="100"/>
  <c r="AA64" i="100"/>
  <c r="AA83" i="100"/>
  <c r="AA93" i="100"/>
  <c r="AA104" i="100"/>
  <c r="AA23" i="100"/>
  <c r="AA44" i="100"/>
  <c r="AA48" i="100"/>
  <c r="AA36" i="100"/>
  <c r="AA35" i="100"/>
  <c r="AA43" i="100"/>
  <c r="AA22" i="100"/>
  <c r="AA69" i="100"/>
  <c r="AA91" i="100"/>
  <c r="AA63" i="100"/>
  <c r="AA28" i="100"/>
  <c r="AA68" i="100"/>
  <c r="AA58" i="100"/>
  <c r="AA81" i="100"/>
  <c r="AA25" i="100"/>
  <c r="AA34" i="100"/>
  <c r="AA39" i="100"/>
  <c r="AA94" i="100"/>
  <c r="AA96" i="100"/>
  <c r="AA99" i="100"/>
  <c r="AA88" i="100"/>
  <c r="AA100" i="100"/>
  <c r="AA82" i="100"/>
  <c r="AA70" i="100"/>
  <c r="AA87" i="100"/>
  <c r="AA21" i="100"/>
  <c r="AA45" i="100"/>
  <c r="AA51" i="100"/>
  <c r="AA27" i="100"/>
  <c r="AA80" i="100"/>
  <c r="AA46" i="100"/>
  <c r="AA19" i="100"/>
  <c r="AA73" i="100"/>
  <c r="AA77" i="100"/>
  <c r="AA32" i="100"/>
  <c r="AA97" i="100"/>
  <c r="AA33" i="100"/>
  <c r="AA56" i="100"/>
  <c r="AA20" i="100"/>
  <c r="AA60" i="100"/>
  <c r="AA103" i="100"/>
  <c r="AA37" i="100"/>
  <c r="AA57" i="100"/>
  <c r="AA92" i="100"/>
  <c r="AA74" i="100"/>
  <c r="AA50" i="100"/>
  <c r="AA49" i="100"/>
  <c r="AA31" i="100"/>
  <c r="AA86" i="100"/>
  <c r="AA62" i="100"/>
  <c r="AA79" i="100"/>
  <c r="AA84" i="100"/>
  <c r="AA72" i="100"/>
  <c r="AA26" i="100"/>
  <c r="AA53" i="100"/>
  <c r="AA38" i="100"/>
  <c r="AA55" i="100"/>
  <c r="AA61" i="100"/>
  <c r="AA52" i="100"/>
  <c r="AA89" i="100"/>
  <c r="AA98" i="100"/>
  <c r="AF76" i="100"/>
  <c r="AF77" i="100"/>
  <c r="BV57" i="79"/>
  <c r="AF36" i="100"/>
  <c r="BV50" i="79"/>
  <c r="BV53" i="79"/>
  <c r="AF66" i="100"/>
  <c r="BV15" i="79"/>
  <c r="AC95" i="100"/>
  <c r="AC67" i="100"/>
  <c r="AC77" i="100"/>
  <c r="AC92" i="100"/>
  <c r="AC47" i="100"/>
  <c r="AC37" i="100"/>
  <c r="AC68" i="100"/>
  <c r="AC62" i="100"/>
  <c r="AC71" i="100"/>
  <c r="AC85" i="100"/>
  <c r="AC101" i="100"/>
  <c r="AC41" i="100"/>
  <c r="AC52" i="100"/>
  <c r="AC53" i="100"/>
  <c r="AC38" i="100"/>
  <c r="AC88" i="100"/>
  <c r="AC90" i="100"/>
  <c r="AC33" i="100"/>
  <c r="AC64" i="100"/>
  <c r="AC84" i="100"/>
  <c r="AC34" i="100"/>
  <c r="AC27" i="100"/>
  <c r="AC89" i="100"/>
  <c r="AC75" i="100"/>
  <c r="AC65" i="100"/>
  <c r="AC42" i="100"/>
  <c r="AC40" i="100"/>
  <c r="AC50" i="100"/>
  <c r="AC55" i="100"/>
  <c r="AC86" i="100"/>
  <c r="AC39" i="100"/>
  <c r="AC20" i="100"/>
  <c r="AC60" i="100"/>
  <c r="AC21" i="100"/>
  <c r="AC66" i="100"/>
  <c r="AC30" i="100"/>
  <c r="AC93" i="100"/>
  <c r="AC51" i="100"/>
  <c r="AC26" i="100"/>
  <c r="AC100" i="100"/>
  <c r="AC96" i="100"/>
  <c r="AC99" i="100"/>
  <c r="AC104" i="100"/>
  <c r="AC49" i="100"/>
  <c r="AC76" i="100"/>
  <c r="AC63" i="100"/>
  <c r="AC54" i="100"/>
  <c r="AC61" i="100"/>
  <c r="AC59" i="100"/>
  <c r="AC58" i="100"/>
  <c r="AC80" i="100"/>
  <c r="AC35" i="100"/>
  <c r="AC28" i="100"/>
  <c r="AC87" i="100"/>
  <c r="AC29" i="100"/>
  <c r="AC72" i="100"/>
  <c r="AC25" i="100"/>
  <c r="AC94" i="100"/>
  <c r="AC24" i="100"/>
  <c r="AC98" i="100"/>
  <c r="AC31" i="100"/>
  <c r="AC48" i="100"/>
  <c r="AC46" i="100"/>
  <c r="AC79" i="100"/>
  <c r="AC22" i="100"/>
  <c r="AC82" i="100"/>
  <c r="AC103" i="100"/>
  <c r="AC56" i="100"/>
  <c r="AC36" i="100"/>
  <c r="AC32" i="100"/>
  <c r="AC91" i="100"/>
  <c r="AC70" i="100"/>
  <c r="AC57" i="100"/>
  <c r="AC83" i="100"/>
  <c r="AC97" i="100"/>
  <c r="AC78" i="100"/>
  <c r="AC69" i="100"/>
  <c r="AC23" i="100"/>
  <c r="AC102" i="100"/>
  <c r="AC81" i="100"/>
  <c r="AC45" i="100"/>
  <c r="AC44" i="100"/>
  <c r="AC74" i="100"/>
  <c r="AC73" i="100"/>
  <c r="AC43" i="100"/>
  <c r="AC19" i="100"/>
  <c r="AF69" i="100"/>
  <c r="AF41" i="100"/>
  <c r="AH41" i="100" s="1"/>
  <c r="AQ41" i="100"/>
  <c r="H106" i="79"/>
  <c r="BV89" i="79"/>
  <c r="G88" i="79"/>
  <c r="G107" i="79"/>
  <c r="AF78" i="100"/>
  <c r="AF13" i="100"/>
  <c r="BV64" i="79"/>
  <c r="BV77" i="79"/>
  <c r="BV69" i="79"/>
  <c r="BV86" i="79"/>
  <c r="AF74" i="100"/>
  <c r="AL38" i="100"/>
  <c r="AL21" i="100"/>
  <c r="AL43" i="100"/>
  <c r="AL20" i="100"/>
  <c r="AL49" i="100"/>
  <c r="AL41" i="100"/>
  <c r="AL23" i="100"/>
  <c r="AL32" i="100"/>
  <c r="AL34" i="100"/>
  <c r="AL28" i="100"/>
  <c r="AL51" i="100"/>
  <c r="AL26" i="100"/>
  <c r="AL30" i="100"/>
  <c r="AL36" i="100"/>
  <c r="AL40" i="100"/>
  <c r="AL44" i="100"/>
  <c r="AL31" i="100"/>
  <c r="AL39" i="100"/>
  <c r="AL33" i="100"/>
  <c r="AL46" i="100"/>
  <c r="AL42" i="100"/>
  <c r="AL22" i="100"/>
  <c r="AL35" i="100"/>
  <c r="AL45" i="100"/>
  <c r="AL27" i="100"/>
  <c r="AL29" i="100"/>
  <c r="AL37" i="100"/>
  <c r="AL25" i="100"/>
  <c r="AL48" i="100"/>
  <c r="AL50" i="100"/>
  <c r="AL19" i="100"/>
  <c r="AL47" i="100"/>
  <c r="AL24" i="100"/>
  <c r="BV60" i="79"/>
  <c r="AH53" i="100"/>
  <c r="BV30" i="79"/>
  <c r="Z92" i="100"/>
  <c r="Z66" i="100"/>
  <c r="Z87" i="100"/>
  <c r="Z83" i="100"/>
  <c r="Z39" i="100"/>
  <c r="Z54" i="100"/>
  <c r="Z36" i="100"/>
  <c r="Z32" i="100"/>
  <c r="Z34" i="100"/>
  <c r="Z24" i="100"/>
  <c r="Z59" i="100"/>
  <c r="Z60" i="100"/>
  <c r="Z56" i="100"/>
  <c r="Z20" i="100"/>
  <c r="Z28" i="100"/>
  <c r="Z75" i="100"/>
  <c r="Z42" i="100"/>
  <c r="Z29" i="100"/>
  <c r="Z27" i="100"/>
  <c r="Z80" i="100"/>
  <c r="Z33" i="100"/>
  <c r="Z67" i="100"/>
  <c r="Z23" i="100"/>
  <c r="Z85" i="100"/>
  <c r="Z22" i="100"/>
  <c r="Z65" i="100"/>
  <c r="Z93" i="100"/>
  <c r="Z31" i="100"/>
  <c r="Z78" i="100"/>
  <c r="Z19" i="100"/>
  <c r="Z89" i="100"/>
  <c r="Z79" i="100"/>
  <c r="Z102" i="100"/>
  <c r="Z43" i="100"/>
  <c r="Z37" i="100"/>
  <c r="Z69" i="100"/>
  <c r="Z49" i="100"/>
  <c r="Z47" i="100"/>
  <c r="Z84" i="100"/>
  <c r="Z46" i="100"/>
  <c r="Z103" i="100"/>
  <c r="Z99" i="100"/>
  <c r="Z61" i="100"/>
  <c r="Z51" i="100"/>
  <c r="Z72" i="100"/>
  <c r="Z21" i="100"/>
  <c r="Z30" i="100"/>
  <c r="Z26" i="100"/>
  <c r="Z104" i="100"/>
  <c r="Z52" i="100"/>
  <c r="Z48" i="100"/>
  <c r="Z90" i="100"/>
  <c r="Z94" i="100"/>
  <c r="Z77" i="100"/>
  <c r="Z53" i="100"/>
  <c r="Z101" i="100"/>
  <c r="Z57" i="100"/>
  <c r="Z62" i="100"/>
  <c r="Z44" i="100"/>
  <c r="Z58" i="100"/>
  <c r="Z98" i="100"/>
  <c r="Z82" i="100"/>
  <c r="Z81" i="100"/>
  <c r="Z71" i="100"/>
  <c r="Z41" i="100"/>
  <c r="Z70" i="100"/>
  <c r="Z38" i="100"/>
  <c r="Z95" i="100"/>
  <c r="Z91" i="100"/>
  <c r="Z100" i="100"/>
  <c r="Z76" i="100"/>
  <c r="Z40" i="100"/>
  <c r="Z68" i="100"/>
  <c r="Z96" i="100"/>
  <c r="Z64" i="100"/>
  <c r="Z74" i="100"/>
  <c r="Z25" i="100"/>
  <c r="Z55" i="100"/>
  <c r="Z86" i="100"/>
  <c r="Z45" i="100"/>
  <c r="Z50" i="100"/>
  <c r="Z73" i="100"/>
  <c r="Z63" i="100"/>
  <c r="Z88" i="100"/>
  <c r="Z97" i="100"/>
  <c r="Z35" i="100"/>
  <c r="BV32" i="79"/>
  <c r="AF30" i="100"/>
  <c r="AF64" i="100"/>
  <c r="AQ30" i="100"/>
  <c r="BV78" i="79"/>
  <c r="AF45" i="100"/>
  <c r="AF34" i="100"/>
  <c r="D582" i="161"/>
  <c r="F582" i="161" s="1"/>
  <c r="H581" i="161"/>
  <c r="L581" i="161" s="1"/>
  <c r="S145" i="161"/>
  <c r="S580" i="161"/>
  <c r="T55" i="161"/>
  <c r="AA580" i="161"/>
  <c r="T176" i="161"/>
  <c r="AA280" i="161"/>
  <c r="T580" i="161"/>
  <c r="Z580" i="161"/>
  <c r="M580" i="161"/>
  <c r="S835" i="161"/>
  <c r="G581" i="161"/>
  <c r="AA130" i="161"/>
  <c r="S130" i="161"/>
  <c r="T280" i="161"/>
  <c r="Z280" i="161"/>
  <c r="L731" i="161"/>
  <c r="T145" i="161"/>
  <c r="AA145" i="161"/>
  <c r="F163" i="161"/>
  <c r="AA431" i="161"/>
  <c r="T431" i="161"/>
  <c r="G281" i="161"/>
  <c r="F897" i="161"/>
  <c r="L280" i="161"/>
  <c r="M191" i="161"/>
  <c r="F956" i="161"/>
  <c r="S191" i="161"/>
  <c r="H956" i="161"/>
  <c r="T956" i="161" s="1"/>
  <c r="H941" i="161"/>
  <c r="L941" i="161" s="1"/>
  <c r="Z176" i="161"/>
  <c r="Z145" i="161"/>
  <c r="F12" i="161"/>
  <c r="S280" i="161"/>
  <c r="G956" i="161"/>
  <c r="G897" i="161"/>
  <c r="S55" i="161"/>
  <c r="M130" i="161"/>
  <c r="D282" i="161"/>
  <c r="G282" i="161" s="1"/>
  <c r="L130" i="161"/>
  <c r="G566" i="161"/>
  <c r="H281" i="161"/>
  <c r="M281" i="161" s="1"/>
  <c r="Z130" i="161"/>
  <c r="S266" i="161"/>
  <c r="M162" i="161"/>
  <c r="D898" i="161"/>
  <c r="G898" i="161" s="1"/>
  <c r="M55" i="161"/>
  <c r="L55" i="161"/>
  <c r="M431" i="161"/>
  <c r="AA55" i="161"/>
  <c r="M205" i="161"/>
  <c r="AA205" i="161"/>
  <c r="M791" i="161"/>
  <c r="L791" i="161"/>
  <c r="D193" i="161"/>
  <c r="G193" i="161" s="1"/>
  <c r="H551" i="161"/>
  <c r="L551" i="161" s="1"/>
  <c r="G192" i="161"/>
  <c r="F192" i="161"/>
  <c r="L70" i="161"/>
  <c r="T205" i="161"/>
  <c r="Z205" i="161"/>
  <c r="L205" i="161"/>
  <c r="M835" i="161"/>
  <c r="L835" i="161"/>
  <c r="G551" i="161"/>
  <c r="D552" i="161"/>
  <c r="F552" i="161" s="1"/>
  <c r="D612" i="161"/>
  <c r="G612" i="161" s="1"/>
  <c r="Z835" i="161"/>
  <c r="T955" i="161"/>
  <c r="S955" i="161"/>
  <c r="H611" i="161"/>
  <c r="T611" i="161" s="1"/>
  <c r="T791" i="161"/>
  <c r="AA955" i="161"/>
  <c r="Z955" i="161"/>
  <c r="G611" i="161"/>
  <c r="M955" i="161"/>
  <c r="T835" i="161"/>
  <c r="G267" i="161"/>
  <c r="AA791" i="161"/>
  <c r="S791" i="161"/>
  <c r="T911" i="161"/>
  <c r="AA911" i="161"/>
  <c r="Z565" i="161"/>
  <c r="G686" i="161"/>
  <c r="Z940" i="161"/>
  <c r="T940" i="161"/>
  <c r="AA940" i="161"/>
  <c r="S940" i="161"/>
  <c r="AA595" i="161"/>
  <c r="M940" i="161"/>
  <c r="Z700" i="161"/>
  <c r="L191" i="161"/>
  <c r="AA565" i="161"/>
  <c r="T191" i="161"/>
  <c r="S565" i="161"/>
  <c r="D13" i="161"/>
  <c r="H13" i="161" s="1"/>
  <c r="M145" i="161"/>
  <c r="F146" i="161"/>
  <c r="D147" i="161"/>
  <c r="F147" i="161" s="1"/>
  <c r="Z1165" i="161"/>
  <c r="H432" i="161"/>
  <c r="L432" i="161" s="1"/>
  <c r="D942" i="161"/>
  <c r="F942" i="161" s="1"/>
  <c r="H71" i="161"/>
  <c r="L71" i="161" s="1"/>
  <c r="F71" i="161"/>
  <c r="D463" i="161"/>
  <c r="F463" i="161" s="1"/>
  <c r="AA550" i="161"/>
  <c r="H732" i="161"/>
  <c r="L732" i="161" s="1"/>
  <c r="F56" i="161"/>
  <c r="T101" i="161"/>
  <c r="M565" i="161"/>
  <c r="M221" i="161"/>
  <c r="G432" i="161"/>
  <c r="Z1045" i="161"/>
  <c r="Z431" i="161"/>
  <c r="Z550" i="161"/>
  <c r="L565" i="161"/>
  <c r="M550" i="161"/>
  <c r="D433" i="161"/>
  <c r="G433" i="161" s="1"/>
  <c r="S431" i="161"/>
  <c r="D164" i="161"/>
  <c r="F164" i="161" s="1"/>
  <c r="H163" i="161"/>
  <c r="L163" i="161" s="1"/>
  <c r="Z595" i="161"/>
  <c r="Z70" i="161"/>
  <c r="S656" i="161"/>
  <c r="AA191" i="161"/>
  <c r="H973" i="161"/>
  <c r="S973" i="161" s="1"/>
  <c r="L101" i="161"/>
  <c r="G792" i="161"/>
  <c r="D57" i="161"/>
  <c r="M101" i="161"/>
  <c r="G973" i="161"/>
  <c r="D793" i="161"/>
  <c r="F793" i="161" s="1"/>
  <c r="D974" i="161"/>
  <c r="F974" i="161" s="1"/>
  <c r="H792" i="161"/>
  <c r="AA792" i="161" s="1"/>
  <c r="H56" i="161"/>
  <c r="S56" i="161" s="1"/>
  <c r="S101" i="161"/>
  <c r="M491" i="161"/>
  <c r="H462" i="161"/>
  <c r="L462" i="161" s="1"/>
  <c r="R11" i="161"/>
  <c r="L972" i="161"/>
  <c r="S972" i="161"/>
  <c r="H146" i="161"/>
  <c r="Z146" i="161" s="1"/>
  <c r="S176" i="161"/>
  <c r="G941" i="161"/>
  <c r="AA176" i="161"/>
  <c r="F566" i="161"/>
  <c r="F686" i="161"/>
  <c r="D733" i="161"/>
  <c r="D734" i="161" s="1"/>
  <c r="F734" i="161" s="1"/>
  <c r="D687" i="161"/>
  <c r="F687" i="161" s="1"/>
  <c r="M656" i="161"/>
  <c r="M176" i="161"/>
  <c r="D359" i="161"/>
  <c r="F359" i="161" s="1"/>
  <c r="G1123" i="161"/>
  <c r="H358" i="161"/>
  <c r="L358" i="161" s="1"/>
  <c r="G358" i="161"/>
  <c r="D567" i="161"/>
  <c r="F567" i="161" s="1"/>
  <c r="G732" i="161"/>
  <c r="M610" i="161"/>
  <c r="L610" i="161"/>
  <c r="T610" i="161"/>
  <c r="AA610" i="161"/>
  <c r="S610" i="161"/>
  <c r="AA70" i="161"/>
  <c r="T550" i="161"/>
  <c r="G71" i="161"/>
  <c r="H12" i="161"/>
  <c r="K12" i="161" s="1"/>
  <c r="T70" i="161"/>
  <c r="AA700" i="161"/>
  <c r="M70" i="161"/>
  <c r="T266" i="161"/>
  <c r="M445" i="161"/>
  <c r="Z266" i="161"/>
  <c r="F87" i="161"/>
  <c r="D103" i="161"/>
  <c r="D104" i="161" s="1"/>
  <c r="L445" i="161"/>
  <c r="Z400" i="161"/>
  <c r="H102" i="161"/>
  <c r="AA102" i="161" s="1"/>
  <c r="G87" i="161"/>
  <c r="G102" i="161"/>
  <c r="H236" i="161"/>
  <c r="Z236" i="161" s="1"/>
  <c r="AA1045" i="161"/>
  <c r="S550" i="161"/>
  <c r="F446" i="161"/>
  <c r="Z656" i="161"/>
  <c r="S595" i="161"/>
  <c r="AA972" i="161"/>
  <c r="D447" i="161"/>
  <c r="F447" i="161" s="1"/>
  <c r="F1123" i="161"/>
  <c r="F462" i="161"/>
  <c r="T656" i="161"/>
  <c r="AA101" i="161"/>
  <c r="AA656" i="161"/>
  <c r="T972" i="161"/>
  <c r="H446" i="161"/>
  <c r="AA446" i="161" s="1"/>
  <c r="D268" i="161"/>
  <c r="D269" i="161" s="1"/>
  <c r="Z972" i="161"/>
  <c r="H267" i="161"/>
  <c r="S267" i="161" s="1"/>
  <c r="AA266" i="161"/>
  <c r="D88" i="161"/>
  <c r="D89" i="161" s="1"/>
  <c r="L461" i="161"/>
  <c r="D477" i="161"/>
  <c r="F477" i="161" s="1"/>
  <c r="G206" i="161"/>
  <c r="D207" i="161"/>
  <c r="F206" i="161"/>
  <c r="H206" i="161"/>
  <c r="M266" i="161"/>
  <c r="D1124" i="161"/>
  <c r="G1124" i="161" s="1"/>
  <c r="S340" i="161"/>
  <c r="Q11" i="161"/>
  <c r="D237" i="161"/>
  <c r="F237" i="161" s="1"/>
  <c r="N11" i="161"/>
  <c r="G236" i="161"/>
  <c r="M11" i="161"/>
  <c r="L11" i="161"/>
  <c r="K11" i="161"/>
  <c r="J11" i="161"/>
  <c r="U11" i="161"/>
  <c r="M700" i="161"/>
  <c r="L700" i="161"/>
  <c r="Z11" i="161"/>
  <c r="Y11" i="161"/>
  <c r="Z445" i="161"/>
  <c r="AA11" i="161"/>
  <c r="S445" i="161"/>
  <c r="AB11" i="161"/>
  <c r="S700" i="161"/>
  <c r="AA445" i="161"/>
  <c r="T11" i="161"/>
  <c r="S911" i="161"/>
  <c r="S11" i="161"/>
  <c r="Z911" i="161"/>
  <c r="F476" i="161"/>
  <c r="G476" i="161"/>
  <c r="E12" i="161"/>
  <c r="Z745" i="161"/>
  <c r="AA745" i="161"/>
  <c r="S745" i="161"/>
  <c r="L745" i="161"/>
  <c r="T235" i="161"/>
  <c r="T745" i="161"/>
  <c r="AA235" i="161"/>
  <c r="Z235" i="161"/>
  <c r="M235" i="161"/>
  <c r="L235" i="161"/>
  <c r="S1045" i="161"/>
  <c r="Z340" i="161"/>
  <c r="H746" i="161"/>
  <c r="AA746" i="161" s="1"/>
  <c r="AA340" i="161"/>
  <c r="D913" i="161"/>
  <c r="F913" i="161" s="1"/>
  <c r="T716" i="161"/>
  <c r="M911" i="161"/>
  <c r="G912" i="161"/>
  <c r="AA716" i="161"/>
  <c r="H912" i="161"/>
  <c r="M912" i="161" s="1"/>
  <c r="AC10" i="161"/>
  <c r="S475" i="161"/>
  <c r="L475" i="161"/>
  <c r="O10" i="161"/>
  <c r="G746" i="161"/>
  <c r="D747" i="161"/>
  <c r="H296" i="161"/>
  <c r="D297" i="161"/>
  <c r="F296" i="161"/>
  <c r="G296" i="161"/>
  <c r="G761" i="161"/>
  <c r="F761" i="161"/>
  <c r="H761" i="161"/>
  <c r="D762" i="161"/>
  <c r="T295" i="161"/>
  <c r="L295" i="161"/>
  <c r="AA295" i="161"/>
  <c r="Z295" i="161"/>
  <c r="S295" i="161"/>
  <c r="M295" i="161"/>
  <c r="L760" i="161"/>
  <c r="M760" i="161"/>
  <c r="Z760" i="161"/>
  <c r="S760" i="161"/>
  <c r="T760" i="161"/>
  <c r="AA760" i="161"/>
  <c r="G987" i="161"/>
  <c r="F987" i="161"/>
  <c r="G1046" i="161"/>
  <c r="H1046" i="161"/>
  <c r="AA1046" i="161" s="1"/>
  <c r="F1046" i="161"/>
  <c r="D1047" i="161"/>
  <c r="D988" i="161"/>
  <c r="D989" i="161" s="1"/>
  <c r="T475" i="161"/>
  <c r="F341" i="161"/>
  <c r="D342" i="161"/>
  <c r="G341" i="161"/>
  <c r="H341" i="161"/>
  <c r="T341" i="161" s="1"/>
  <c r="S385" i="161"/>
  <c r="T385" i="161"/>
  <c r="Z385" i="161"/>
  <c r="AA385" i="161"/>
  <c r="L385" i="161"/>
  <c r="M385" i="161"/>
  <c r="Z475" i="161"/>
  <c r="L1045" i="161"/>
  <c r="M1045" i="161"/>
  <c r="F386" i="161"/>
  <c r="G386" i="161"/>
  <c r="H386" i="161"/>
  <c r="D387" i="161"/>
  <c r="AA1165" i="161"/>
  <c r="L340" i="161"/>
  <c r="M340" i="161"/>
  <c r="M371" i="161"/>
  <c r="L371" i="161"/>
  <c r="T1165" i="161"/>
  <c r="M475" i="161"/>
  <c r="F372" i="161"/>
  <c r="D373" i="161"/>
  <c r="H372" i="161"/>
  <c r="G372" i="161"/>
  <c r="V10" i="161"/>
  <c r="D1003" i="161"/>
  <c r="H1003" i="161" s="1"/>
  <c r="Z1003" i="161" s="1"/>
  <c r="H1002" i="161"/>
  <c r="S1002" i="161" s="1"/>
  <c r="G1002" i="161"/>
  <c r="M1001" i="161"/>
  <c r="L1001" i="161"/>
  <c r="Z1001" i="161"/>
  <c r="T1001" i="161"/>
  <c r="S1001" i="161"/>
  <c r="F392" i="175"/>
  <c r="G392" i="175"/>
  <c r="D391" i="175"/>
  <c r="S310" i="161"/>
  <c r="AA310" i="161"/>
  <c r="Z310" i="161"/>
  <c r="S400" i="161"/>
  <c r="AA400" i="161"/>
  <c r="Z777" i="161"/>
  <c r="T777" i="161"/>
  <c r="T806" i="161"/>
  <c r="S806" i="161"/>
  <c r="S926" i="161"/>
  <c r="Z926" i="161"/>
  <c r="S836" i="161"/>
  <c r="Z836" i="161"/>
  <c r="T836" i="161"/>
  <c r="T1061" i="161"/>
  <c r="Z1061" i="161"/>
  <c r="Z897" i="161"/>
  <c r="Z806" i="161"/>
  <c r="D672" i="161"/>
  <c r="G671" i="161"/>
  <c r="F671" i="161"/>
  <c r="H671" i="161"/>
  <c r="S1015" i="161"/>
  <c r="AA1015" i="161"/>
  <c r="Z1015" i="161"/>
  <c r="T1015" i="161"/>
  <c r="M1015" i="161"/>
  <c r="L1015" i="161"/>
  <c r="H132" i="161"/>
  <c r="D133" i="161"/>
  <c r="F132" i="161"/>
  <c r="G132" i="161"/>
  <c r="L595" i="161"/>
  <c r="M595" i="161"/>
  <c r="S867" i="161"/>
  <c r="F26" i="161"/>
  <c r="G26" i="161"/>
  <c r="H26" i="161"/>
  <c r="D27" i="161"/>
  <c r="T867" i="161"/>
  <c r="G537" i="161"/>
  <c r="H537" i="161"/>
  <c r="F537" i="161"/>
  <c r="D538" i="161"/>
  <c r="S25" i="161"/>
  <c r="Z25" i="161"/>
  <c r="T25" i="161"/>
  <c r="AA25" i="161"/>
  <c r="L25" i="161"/>
  <c r="M25" i="161"/>
  <c r="AA867" i="161"/>
  <c r="T926" i="161"/>
  <c r="M1165" i="161"/>
  <c r="L1165" i="161"/>
  <c r="F311" i="161"/>
  <c r="D312" i="161"/>
  <c r="G311" i="161"/>
  <c r="H311" i="161"/>
  <c r="AA311" i="161" s="1"/>
  <c r="G401" i="161"/>
  <c r="D402" i="161"/>
  <c r="H401" i="161"/>
  <c r="T401" i="161" s="1"/>
  <c r="F401" i="161"/>
  <c r="F1166" i="161"/>
  <c r="D1167" i="161"/>
  <c r="G1166" i="161"/>
  <c r="H1166" i="161"/>
  <c r="S1166" i="161" s="1"/>
  <c r="L310" i="161"/>
  <c r="M310" i="161"/>
  <c r="L400" i="161"/>
  <c r="M400" i="161"/>
  <c r="F41" i="161"/>
  <c r="G41" i="161"/>
  <c r="H41" i="161"/>
  <c r="D42" i="161"/>
  <c r="AA40" i="161"/>
  <c r="T40" i="161"/>
  <c r="S40" i="161"/>
  <c r="L40" i="161"/>
  <c r="Z40" i="161"/>
  <c r="M40" i="161"/>
  <c r="S716" i="161"/>
  <c r="S897" i="161"/>
  <c r="M536" i="161"/>
  <c r="L536" i="161"/>
  <c r="AA536" i="161"/>
  <c r="T536" i="161"/>
  <c r="Z536" i="161"/>
  <c r="S536" i="161"/>
  <c r="L670" i="161"/>
  <c r="M670" i="161"/>
  <c r="T670" i="161"/>
  <c r="Z670" i="161"/>
  <c r="S670" i="161"/>
  <c r="AA670" i="161"/>
  <c r="H1016" i="161"/>
  <c r="D1017" i="161"/>
  <c r="G1016" i="161"/>
  <c r="F1016" i="161"/>
  <c r="L131" i="161"/>
  <c r="AA131" i="161"/>
  <c r="M131" i="161"/>
  <c r="T131" i="161"/>
  <c r="S131" i="161"/>
  <c r="Z131" i="161"/>
  <c r="G821" i="161"/>
  <c r="H821" i="161"/>
  <c r="D822" i="161"/>
  <c r="F821" i="161"/>
  <c r="G596" i="161"/>
  <c r="H596" i="161"/>
  <c r="T596" i="161" s="1"/>
  <c r="F596" i="161"/>
  <c r="D597" i="161"/>
  <c r="AA897" i="161"/>
  <c r="T820" i="161"/>
  <c r="Z820" i="161"/>
  <c r="S820" i="161"/>
  <c r="L820" i="161"/>
  <c r="AA820" i="161"/>
  <c r="M820" i="161"/>
  <c r="AA777" i="161"/>
  <c r="AA1061" i="161"/>
  <c r="L1061" i="161"/>
  <c r="M1061" i="161"/>
  <c r="L416" i="161"/>
  <c r="M416" i="161"/>
  <c r="F417" i="161"/>
  <c r="G417" i="161"/>
  <c r="H417" i="161"/>
  <c r="D418" i="161"/>
  <c r="F506" i="161"/>
  <c r="G506" i="161"/>
  <c r="H506" i="161"/>
  <c r="D507" i="161"/>
  <c r="F252" i="161"/>
  <c r="G252" i="161"/>
  <c r="H252" i="161"/>
  <c r="D253" i="161"/>
  <c r="S1151" i="161"/>
  <c r="T1151" i="161"/>
  <c r="AA1151" i="161"/>
  <c r="M1151" i="161"/>
  <c r="L1151" i="161"/>
  <c r="Z1151" i="161"/>
  <c r="L505" i="161"/>
  <c r="M505" i="161"/>
  <c r="Z505" i="161"/>
  <c r="T505" i="161"/>
  <c r="S505" i="161"/>
  <c r="AA505" i="161"/>
  <c r="L251" i="161"/>
  <c r="M251" i="161"/>
  <c r="F1152" i="161"/>
  <c r="G1152" i="161"/>
  <c r="D1153" i="161"/>
  <c r="H1152" i="161"/>
  <c r="L476" i="161"/>
  <c r="T476" i="161"/>
  <c r="M476" i="161"/>
  <c r="Z476" i="161"/>
  <c r="AA476" i="161"/>
  <c r="S476" i="161"/>
  <c r="H717" i="161"/>
  <c r="T717" i="161" s="1"/>
  <c r="G717" i="161"/>
  <c r="D718" i="161"/>
  <c r="F717" i="161"/>
  <c r="T326" i="161"/>
  <c r="Z326" i="161"/>
  <c r="AA326" i="161"/>
  <c r="L716" i="161"/>
  <c r="M716" i="161"/>
  <c r="F1062" i="161"/>
  <c r="H1062" i="161"/>
  <c r="T1062" i="161" s="1"/>
  <c r="G1062" i="161"/>
  <c r="D1063" i="161"/>
  <c r="L897" i="161"/>
  <c r="M897" i="161"/>
  <c r="L657" i="161"/>
  <c r="M657" i="161"/>
  <c r="G178" i="161"/>
  <c r="H178" i="161"/>
  <c r="D179" i="161"/>
  <c r="F178" i="161"/>
  <c r="F493" i="161"/>
  <c r="G493" i="161"/>
  <c r="H493" i="161"/>
  <c r="D494" i="161"/>
  <c r="D958" i="161"/>
  <c r="G957" i="161"/>
  <c r="H957" i="161"/>
  <c r="F957" i="161"/>
  <c r="L177" i="161"/>
  <c r="M177" i="161"/>
  <c r="L492" i="161"/>
  <c r="M492" i="161"/>
  <c r="F1107" i="161"/>
  <c r="G1107" i="161"/>
  <c r="H1107" i="161"/>
  <c r="D1108" i="161"/>
  <c r="F223" i="161"/>
  <c r="G223" i="161"/>
  <c r="H223" i="161"/>
  <c r="D224" i="161"/>
  <c r="F1092" i="161"/>
  <c r="H1092" i="161"/>
  <c r="D1093" i="161"/>
  <c r="G1092" i="161"/>
  <c r="F927" i="161"/>
  <c r="G927" i="161"/>
  <c r="H927" i="161"/>
  <c r="Z927" i="161" s="1"/>
  <c r="D928" i="161"/>
  <c r="L222" i="161"/>
  <c r="M222" i="161"/>
  <c r="F702" i="161"/>
  <c r="G702" i="161"/>
  <c r="H702" i="161"/>
  <c r="D703" i="161"/>
  <c r="L1076" i="161"/>
  <c r="M1076" i="161"/>
  <c r="Z1076" i="161"/>
  <c r="T1076" i="161"/>
  <c r="AA1076" i="161"/>
  <c r="S1076" i="161"/>
  <c r="L1091" i="161"/>
  <c r="M1091" i="161"/>
  <c r="S1091" i="161"/>
  <c r="T1091" i="161"/>
  <c r="AA1091" i="161"/>
  <c r="Z1091" i="161"/>
  <c r="L926" i="161"/>
  <c r="M926" i="161"/>
  <c r="F868" i="161"/>
  <c r="G868" i="161"/>
  <c r="H868" i="161"/>
  <c r="D869" i="161"/>
  <c r="F1077" i="161"/>
  <c r="G1077" i="161"/>
  <c r="H1077" i="161"/>
  <c r="D1078" i="161"/>
  <c r="L1106" i="161"/>
  <c r="M1106" i="161"/>
  <c r="Z1106" i="161"/>
  <c r="AA1106" i="161"/>
  <c r="T1106" i="161"/>
  <c r="S1106" i="161"/>
  <c r="F72" i="161"/>
  <c r="G72" i="161"/>
  <c r="H72" i="161"/>
  <c r="D73" i="161"/>
  <c r="L867" i="161"/>
  <c r="M867" i="161"/>
  <c r="L87" i="161"/>
  <c r="M87" i="161"/>
  <c r="F628" i="161"/>
  <c r="H628" i="161"/>
  <c r="D629" i="161"/>
  <c r="G628" i="161"/>
  <c r="F837" i="161"/>
  <c r="G837" i="161"/>
  <c r="H837" i="161"/>
  <c r="Z837" i="161" s="1"/>
  <c r="D838" i="161"/>
  <c r="L686" i="161"/>
  <c r="M686" i="161"/>
  <c r="Z686" i="161"/>
  <c r="S686" i="161"/>
  <c r="T686" i="161"/>
  <c r="AA686" i="161"/>
  <c r="F1137" i="161"/>
  <c r="H1137" i="161"/>
  <c r="D1138" i="161"/>
  <c r="G1137" i="161"/>
  <c r="F1032" i="161"/>
  <c r="G1032" i="161"/>
  <c r="H1032" i="161"/>
  <c r="D1033" i="161"/>
  <c r="L701" i="161"/>
  <c r="M701" i="161"/>
  <c r="L627" i="161"/>
  <c r="M627" i="161"/>
  <c r="L836" i="161"/>
  <c r="M836" i="161"/>
  <c r="F853" i="161"/>
  <c r="G853" i="161"/>
  <c r="H853" i="161"/>
  <c r="D854" i="161"/>
  <c r="L1136" i="161"/>
  <c r="M1136" i="161"/>
  <c r="T1136" i="161"/>
  <c r="AA1136" i="161"/>
  <c r="S1136" i="161"/>
  <c r="Z1136" i="161"/>
  <c r="L1031" i="161"/>
  <c r="M1031" i="161"/>
  <c r="S1031" i="161"/>
  <c r="AA1031" i="161"/>
  <c r="T1031" i="161"/>
  <c r="Z1031" i="161"/>
  <c r="F885" i="161"/>
  <c r="G885" i="161"/>
  <c r="H885" i="161"/>
  <c r="D886" i="161"/>
  <c r="H778" i="161"/>
  <c r="T778" i="161" s="1"/>
  <c r="F778" i="161"/>
  <c r="G778" i="161"/>
  <c r="D779" i="161"/>
  <c r="L852" i="161"/>
  <c r="M852" i="161"/>
  <c r="L884" i="161"/>
  <c r="M884" i="161"/>
  <c r="F807" i="161"/>
  <c r="G807" i="161"/>
  <c r="H807" i="161"/>
  <c r="Z807" i="161" s="1"/>
  <c r="D808" i="161"/>
  <c r="L777" i="161"/>
  <c r="M777" i="161"/>
  <c r="L987" i="161"/>
  <c r="M987" i="161"/>
  <c r="L806" i="161"/>
  <c r="M806" i="161"/>
  <c r="F118" i="161"/>
  <c r="G118" i="161"/>
  <c r="H118" i="161"/>
  <c r="D119" i="161"/>
  <c r="L1123" i="161"/>
  <c r="M1123" i="161"/>
  <c r="F327" i="161"/>
  <c r="G327" i="161"/>
  <c r="H327" i="161"/>
  <c r="D328" i="161"/>
  <c r="L192" i="161"/>
  <c r="M192" i="161"/>
  <c r="F643" i="161"/>
  <c r="G643" i="161"/>
  <c r="H643" i="161"/>
  <c r="D644" i="161"/>
  <c r="L117" i="161"/>
  <c r="M117" i="161"/>
  <c r="L326" i="161"/>
  <c r="M326" i="161"/>
  <c r="L642" i="161"/>
  <c r="M642" i="161"/>
  <c r="L566" i="161"/>
  <c r="M566" i="161"/>
  <c r="L521" i="161"/>
  <c r="M521" i="161"/>
  <c r="Z521" i="161"/>
  <c r="AA521" i="161"/>
  <c r="T521" i="161"/>
  <c r="S521" i="161"/>
  <c r="F522" i="161"/>
  <c r="H522" i="161"/>
  <c r="D523" i="161"/>
  <c r="G522" i="161"/>
  <c r="F658" i="161"/>
  <c r="G658" i="161"/>
  <c r="H658" i="161"/>
  <c r="D659" i="161"/>
  <c r="F532" i="175"/>
  <c r="G532" i="175"/>
  <c r="D531" i="175"/>
  <c r="F292" i="175"/>
  <c r="G292" i="175"/>
  <c r="D291" i="175"/>
  <c r="F202" i="175"/>
  <c r="G202" i="175"/>
  <c r="D201" i="175"/>
  <c r="F479" i="175"/>
  <c r="G479" i="175"/>
  <c r="D478" i="175"/>
  <c r="G222" i="175"/>
  <c r="F222" i="175"/>
  <c r="D221" i="175"/>
  <c r="G362" i="175"/>
  <c r="F362" i="175"/>
  <c r="D361" i="175"/>
  <c r="F642" i="175"/>
  <c r="G642" i="175"/>
  <c r="D641" i="175"/>
  <c r="F252" i="175"/>
  <c r="G252" i="175"/>
  <c r="D251" i="175"/>
  <c r="F71" i="175"/>
  <c r="G71" i="175"/>
  <c r="D70" i="175"/>
  <c r="F371" i="175"/>
  <c r="G371" i="175"/>
  <c r="D370" i="175"/>
  <c r="G32" i="175"/>
  <c r="F32" i="175"/>
  <c r="D31" i="175"/>
  <c r="F12" i="175"/>
  <c r="G12" i="175"/>
  <c r="D11" i="175"/>
  <c r="F351" i="175"/>
  <c r="G351" i="175"/>
  <c r="D350" i="175"/>
  <c r="F132" i="175"/>
  <c r="G132" i="175"/>
  <c r="D131" i="175"/>
  <c r="G92" i="175"/>
  <c r="F92" i="175"/>
  <c r="D91" i="175"/>
  <c r="F562" i="175"/>
  <c r="G562" i="175"/>
  <c r="D561" i="175"/>
  <c r="G282" i="175"/>
  <c r="F282" i="175"/>
  <c r="D281" i="175"/>
  <c r="F261" i="175"/>
  <c r="G261" i="175"/>
  <c r="D260" i="175"/>
  <c r="G461" i="175"/>
  <c r="F461" i="175"/>
  <c r="D460" i="175"/>
  <c r="G141" i="175"/>
  <c r="F141" i="175"/>
  <c r="D140" i="175"/>
  <c r="F181" i="175"/>
  <c r="G181" i="175"/>
  <c r="D180" i="175"/>
  <c r="G401" i="175"/>
  <c r="F401" i="175"/>
  <c r="D400" i="175"/>
  <c r="G62" i="175"/>
  <c r="F62" i="175"/>
  <c r="D61" i="175"/>
  <c r="F111" i="175"/>
  <c r="G111" i="175"/>
  <c r="D110" i="175"/>
  <c r="F301" i="175"/>
  <c r="G301" i="175"/>
  <c r="D300" i="175"/>
  <c r="G747" i="175"/>
  <c r="F747" i="175"/>
  <c r="D746" i="175"/>
  <c r="F242" i="175"/>
  <c r="D241" i="175"/>
  <c r="G242" i="175"/>
  <c r="F439" i="175"/>
  <c r="G439" i="175"/>
  <c r="D438" i="175"/>
  <c r="F632" i="175"/>
  <c r="G632" i="175"/>
  <c r="D631" i="175"/>
  <c r="G191" i="175"/>
  <c r="F191" i="175"/>
  <c r="D190" i="175"/>
  <c r="F320" i="175"/>
  <c r="G320" i="175"/>
  <c r="D319" i="175"/>
  <c r="G602" i="175"/>
  <c r="F602" i="175"/>
  <c r="D601" i="175"/>
  <c r="F551" i="175"/>
  <c r="G551" i="175"/>
  <c r="D550" i="175"/>
  <c r="F170" i="175"/>
  <c r="G170" i="175"/>
  <c r="D169" i="175"/>
  <c r="F21" i="175"/>
  <c r="G21" i="175"/>
  <c r="D20" i="175"/>
  <c r="F382" i="175"/>
  <c r="G382" i="175"/>
  <c r="D381" i="175"/>
  <c r="G342" i="175"/>
  <c r="F342" i="175"/>
  <c r="D341" i="175"/>
  <c r="F611" i="175"/>
  <c r="D610" i="175"/>
  <c r="G611" i="175"/>
  <c r="F232" i="175"/>
  <c r="G232" i="175"/>
  <c r="D231" i="175"/>
  <c r="G161" i="175"/>
  <c r="F161" i="175"/>
  <c r="D160" i="175"/>
  <c r="F80" i="175"/>
  <c r="D79" i="175"/>
  <c r="G80" i="175"/>
  <c r="G620" i="175"/>
  <c r="F620" i="175"/>
  <c r="D619" i="175"/>
  <c r="G591" i="175"/>
  <c r="F591" i="175"/>
  <c r="D590" i="175"/>
  <c r="F572" i="175"/>
  <c r="G572" i="175"/>
  <c r="D571" i="175"/>
  <c r="F542" i="175"/>
  <c r="G542" i="175"/>
  <c r="D541" i="175"/>
  <c r="F272" i="175"/>
  <c r="G272" i="175"/>
  <c r="D271" i="175"/>
  <c r="F432" i="175"/>
  <c r="G432" i="175"/>
  <c r="D431" i="175"/>
  <c r="G420" i="175"/>
  <c r="F420" i="175"/>
  <c r="D419" i="175"/>
  <c r="G212" i="175"/>
  <c r="F212" i="175"/>
  <c r="D211" i="175"/>
  <c r="G510" i="175"/>
  <c r="F510" i="175"/>
  <c r="D509" i="175"/>
  <c r="G151" i="175"/>
  <c r="F151" i="175"/>
  <c r="D150" i="175"/>
  <c r="G101" i="175"/>
  <c r="F101" i="175"/>
  <c r="D100" i="175"/>
  <c r="F49" i="175"/>
  <c r="G49" i="175"/>
  <c r="D48" i="175"/>
  <c r="F332" i="175"/>
  <c r="G332" i="175"/>
  <c r="D331" i="175"/>
  <c r="G581" i="175"/>
  <c r="F581" i="175"/>
  <c r="D580" i="175"/>
  <c r="G412" i="175"/>
  <c r="F412" i="175"/>
  <c r="D411" i="175"/>
  <c r="F491" i="175"/>
  <c r="G491" i="175"/>
  <c r="D490" i="175"/>
  <c r="G120" i="175"/>
  <c r="F120" i="175"/>
  <c r="D119" i="175"/>
  <c r="G469" i="175"/>
  <c r="F469" i="175"/>
  <c r="D468" i="175"/>
  <c r="G500" i="175"/>
  <c r="F500" i="175"/>
  <c r="D499" i="175"/>
  <c r="F41" i="175"/>
  <c r="G41" i="175"/>
  <c r="D40" i="175"/>
  <c r="G311" i="175"/>
  <c r="F311" i="175"/>
  <c r="D310" i="175"/>
  <c r="F520" i="175"/>
  <c r="G520" i="175"/>
  <c r="D519" i="175"/>
  <c r="F651" i="175"/>
  <c r="G651" i="175"/>
  <c r="D650" i="175"/>
  <c r="G451" i="175"/>
  <c r="F451" i="175"/>
  <c r="D450" i="175"/>
  <c r="AA177" i="161"/>
  <c r="Z177" i="161"/>
  <c r="T177" i="161"/>
  <c r="S177" i="161"/>
  <c r="Z357" i="161"/>
  <c r="S357" i="161"/>
  <c r="T357" i="161"/>
  <c r="AA357" i="161"/>
  <c r="AA642" i="161"/>
  <c r="S642" i="161"/>
  <c r="Z642" i="161"/>
  <c r="T642" i="161"/>
  <c r="Z882" i="161"/>
  <c r="AA882" i="161"/>
  <c r="S882" i="161"/>
  <c r="T882" i="161"/>
  <c r="AA371" i="161"/>
  <c r="T371" i="161"/>
  <c r="Z371" i="161"/>
  <c r="S371" i="161"/>
  <c r="AA192" i="161"/>
  <c r="S192" i="161"/>
  <c r="Z192" i="161"/>
  <c r="T192" i="161"/>
  <c r="T731" i="161"/>
  <c r="AA731" i="161"/>
  <c r="Z731" i="161"/>
  <c r="S731" i="161"/>
  <c r="Z851" i="161"/>
  <c r="AA851" i="161"/>
  <c r="T851" i="161"/>
  <c r="S851" i="161"/>
  <c r="Z251" i="161"/>
  <c r="AA251" i="161"/>
  <c r="S251" i="161"/>
  <c r="T251" i="161"/>
  <c r="AA461" i="161"/>
  <c r="S461" i="161"/>
  <c r="T461" i="161"/>
  <c r="Z461" i="161"/>
  <c r="T87" i="161"/>
  <c r="Z87" i="161"/>
  <c r="S87" i="161"/>
  <c r="AA87" i="161"/>
  <c r="T116" i="161"/>
  <c r="AA116" i="161"/>
  <c r="S116" i="161"/>
  <c r="Z116" i="161"/>
  <c r="T416" i="161"/>
  <c r="AA416" i="161"/>
  <c r="S416" i="161"/>
  <c r="Z416" i="161"/>
  <c r="S657" i="161"/>
  <c r="T657" i="161"/>
  <c r="AA657" i="161"/>
  <c r="Z657" i="161"/>
  <c r="Z566" i="161"/>
  <c r="S566" i="161"/>
  <c r="AA566" i="161"/>
  <c r="T566" i="161"/>
  <c r="S626" i="161"/>
  <c r="T626" i="161"/>
  <c r="Z626" i="161"/>
  <c r="AA626" i="161"/>
  <c r="AA221" i="161"/>
  <c r="S221" i="161"/>
  <c r="Z221" i="161"/>
  <c r="T221" i="161"/>
  <c r="Z161" i="161"/>
  <c r="AA161" i="161"/>
  <c r="T161" i="161"/>
  <c r="S161" i="161"/>
  <c r="Z986" i="161"/>
  <c r="AA986" i="161"/>
  <c r="S986" i="161"/>
  <c r="T986" i="161"/>
  <c r="Z1123" i="161"/>
  <c r="T1123" i="161"/>
  <c r="AA1123" i="161"/>
  <c r="S1123" i="161"/>
  <c r="AA701" i="161"/>
  <c r="T701" i="161"/>
  <c r="S701" i="161"/>
  <c r="Z701" i="161"/>
  <c r="T491" i="161"/>
  <c r="AA491" i="161"/>
  <c r="Z491" i="161"/>
  <c r="S491" i="161"/>
  <c r="AY28" i="79"/>
  <c r="AV28" i="79"/>
  <c r="AX42" i="79"/>
  <c r="AW5" i="79"/>
  <c r="AX37" i="79"/>
  <c r="AW19" i="79"/>
  <c r="AX19" i="79"/>
  <c r="AX83" i="79"/>
  <c r="AV5" i="79"/>
  <c r="AY32" i="79"/>
  <c r="AW66" i="79"/>
  <c r="CZ89" i="100"/>
  <c r="CZ64" i="100"/>
  <c r="CZ28" i="100"/>
  <c r="CZ25" i="100"/>
  <c r="CZ30" i="100"/>
  <c r="CZ84" i="100"/>
  <c r="CZ34" i="100"/>
  <c r="CU79" i="100"/>
  <c r="CU96" i="100"/>
  <c r="CU120" i="100"/>
  <c r="CU46" i="100"/>
  <c r="CU26" i="100"/>
  <c r="CU59" i="100"/>
  <c r="AX33" i="79"/>
  <c r="AV35" i="79"/>
  <c r="AW71" i="79"/>
  <c r="AX68" i="79"/>
  <c r="AW70" i="79"/>
  <c r="AV22" i="79"/>
  <c r="AY11" i="79"/>
  <c r="AY88" i="79"/>
  <c r="AW48" i="79"/>
  <c r="CZ110" i="100"/>
  <c r="AX85" i="79"/>
  <c r="AX55" i="79"/>
  <c r="AW77" i="79"/>
  <c r="AW90" i="79"/>
  <c r="AY83" i="79"/>
  <c r="AX65" i="79"/>
  <c r="AY27" i="79"/>
  <c r="AX82" i="79"/>
  <c r="AV31" i="79"/>
  <c r="AW17" i="79"/>
  <c r="AY14" i="79"/>
  <c r="AY67" i="79"/>
  <c r="CZ68" i="100"/>
  <c r="CZ67" i="100"/>
  <c r="CZ41" i="100"/>
  <c r="CZ45" i="100"/>
  <c r="CZ69" i="100"/>
  <c r="CZ38" i="100"/>
  <c r="CZ56" i="100"/>
  <c r="CU115" i="100"/>
  <c r="CU29" i="100"/>
  <c r="CU31" i="100"/>
  <c r="CU111" i="100"/>
  <c r="CU101" i="100"/>
  <c r="CU107" i="100"/>
  <c r="AV30" i="79"/>
  <c r="AY13" i="79"/>
  <c r="AY49" i="79"/>
  <c r="AX41" i="79"/>
  <c r="AY61" i="79"/>
  <c r="AW34" i="79"/>
  <c r="AY25" i="79"/>
  <c r="AY82" i="79"/>
  <c r="AV19" i="79"/>
  <c r="CU72" i="100"/>
  <c r="AX52" i="79"/>
  <c r="AW68" i="79"/>
  <c r="AW14" i="79"/>
  <c r="AY48" i="79"/>
  <c r="AX17" i="79"/>
  <c r="AY8" i="79"/>
  <c r="AW9" i="79"/>
  <c r="AW13" i="79"/>
  <c r="AW88" i="79"/>
  <c r="AY84" i="79"/>
  <c r="AY46" i="79"/>
  <c r="CZ31" i="100"/>
  <c r="CZ24" i="100"/>
  <c r="CZ49" i="100"/>
  <c r="CZ58" i="100"/>
  <c r="CZ118" i="100"/>
  <c r="CZ104" i="100"/>
  <c r="CZ102" i="100"/>
  <c r="CU85" i="100"/>
  <c r="CU69" i="100"/>
  <c r="CU57" i="100"/>
  <c r="CU98" i="100"/>
  <c r="CU45" i="100"/>
  <c r="CU99" i="100"/>
  <c r="AW55" i="79"/>
  <c r="AX15" i="79"/>
  <c r="AX86" i="79"/>
  <c r="AV10" i="79"/>
  <c r="AY22" i="79"/>
  <c r="AW15" i="79"/>
  <c r="AY64" i="79"/>
  <c r="AW12" i="79"/>
  <c r="CZ82" i="100"/>
  <c r="CU76" i="100"/>
  <c r="AV7" i="79"/>
  <c r="AY90" i="79"/>
  <c r="AW79" i="79"/>
  <c r="AX13" i="79"/>
  <c r="AV20" i="79"/>
  <c r="AX46" i="79"/>
  <c r="AW81" i="79"/>
  <c r="AX6" i="79"/>
  <c r="AY81" i="79"/>
  <c r="AX8" i="79"/>
  <c r="AY20" i="79"/>
  <c r="CZ29" i="100"/>
  <c r="CU25" i="100"/>
  <c r="CZ35" i="100"/>
  <c r="CZ98" i="100"/>
  <c r="CZ32" i="100"/>
  <c r="CZ73" i="100"/>
  <c r="CZ107" i="100"/>
  <c r="CU80" i="100"/>
  <c r="CU55" i="100"/>
  <c r="CU39" i="100"/>
  <c r="CU28" i="100"/>
  <c r="CU91" i="100"/>
  <c r="CU50" i="100"/>
  <c r="AW65" i="79"/>
  <c r="AX18" i="79"/>
  <c r="AY10" i="79"/>
  <c r="AW82" i="79"/>
  <c r="AX23" i="79"/>
  <c r="AW11" i="79"/>
  <c r="AX7" i="79"/>
  <c r="AW42" i="79"/>
  <c r="CZ92" i="100"/>
  <c r="AV12" i="79"/>
  <c r="AV15" i="79"/>
  <c r="AY31" i="79"/>
  <c r="AX50" i="79"/>
  <c r="AX11" i="79"/>
  <c r="AW16" i="79"/>
  <c r="AX80" i="79"/>
  <c r="AW50" i="79"/>
  <c r="AX84" i="79"/>
  <c r="AX74" i="79"/>
  <c r="AX61" i="79"/>
  <c r="AY74" i="79"/>
  <c r="CU24" i="100"/>
  <c r="CZ59" i="100"/>
  <c r="CZ113" i="100"/>
  <c r="CZ54" i="100"/>
  <c r="CZ72" i="100"/>
  <c r="CZ39" i="100"/>
  <c r="CZ123" i="100"/>
  <c r="CU56" i="100"/>
  <c r="CU41" i="100"/>
  <c r="CU54" i="100"/>
  <c r="CU49" i="100"/>
  <c r="CU37" i="100"/>
  <c r="CU53" i="100"/>
  <c r="AW67" i="79"/>
  <c r="AX49" i="79"/>
  <c r="AY80" i="79"/>
  <c r="AY42" i="79"/>
  <c r="AX45" i="79"/>
  <c r="AW26" i="79"/>
  <c r="AX36" i="79"/>
  <c r="CZ87" i="100"/>
  <c r="AW46" i="79"/>
  <c r="AW25" i="79"/>
  <c r="AX22" i="79"/>
  <c r="AW21" i="79"/>
  <c r="AW38" i="79"/>
  <c r="AY76" i="79"/>
  <c r="AX53" i="79"/>
  <c r="AY6" i="79"/>
  <c r="AX90" i="79"/>
  <c r="AX71" i="79"/>
  <c r="AK24" i="179"/>
  <c r="AY19" i="79"/>
  <c r="CZ66" i="100"/>
  <c r="CZ50" i="100"/>
  <c r="CZ57" i="100"/>
  <c r="CZ60" i="100"/>
  <c r="CZ26" i="100"/>
  <c r="CZ74" i="100"/>
  <c r="CZ117" i="100"/>
  <c r="CU122" i="100"/>
  <c r="CU32" i="100"/>
  <c r="CU65" i="100"/>
  <c r="CU68" i="100"/>
  <c r="CU124" i="100"/>
  <c r="CU116" i="100"/>
  <c r="AY87" i="79"/>
  <c r="AV9" i="79"/>
  <c r="AY36" i="79"/>
  <c r="AX48" i="79"/>
  <c r="AV8" i="79"/>
  <c r="AY62" i="79"/>
  <c r="AV21" i="79"/>
  <c r="AX78" i="79"/>
  <c r="AY71" i="79"/>
  <c r="AW63" i="79"/>
  <c r="AX5" i="79"/>
  <c r="AW62" i="79"/>
  <c r="AW8" i="79"/>
  <c r="AY86" i="79"/>
  <c r="AX24" i="79"/>
  <c r="AY58" i="79"/>
  <c r="AV24" i="79"/>
  <c r="AW73" i="79"/>
  <c r="AW58" i="79"/>
  <c r="AX43" i="79"/>
  <c r="CZ61" i="100"/>
  <c r="CZ115" i="100"/>
  <c r="CZ51" i="100"/>
  <c r="CZ86" i="100"/>
  <c r="CZ96" i="100"/>
  <c r="CZ78" i="100"/>
  <c r="CZ65" i="100"/>
  <c r="CU86" i="100"/>
  <c r="CU81" i="100"/>
  <c r="CU30" i="100"/>
  <c r="CU117" i="100"/>
  <c r="CU123" i="100"/>
  <c r="CU104" i="100"/>
  <c r="AY77" i="79"/>
  <c r="AW74" i="79"/>
  <c r="AX20" i="79"/>
  <c r="AV25" i="79"/>
  <c r="AW29" i="79"/>
  <c r="AY68" i="79"/>
  <c r="AF22" i="179"/>
  <c r="AV11" i="79"/>
  <c r="AW80" i="79"/>
  <c r="AX57" i="79"/>
  <c r="AW85" i="79"/>
  <c r="AW32" i="79"/>
  <c r="AY5" i="79"/>
  <c r="AV29" i="79"/>
  <c r="AX64" i="79"/>
  <c r="AW83" i="79"/>
  <c r="AX28" i="79"/>
  <c r="AW84" i="79"/>
  <c r="AF24" i="179"/>
  <c r="CZ53" i="100"/>
  <c r="CZ116" i="100"/>
  <c r="CZ80" i="100"/>
  <c r="CZ75" i="100"/>
  <c r="CZ70" i="100"/>
  <c r="AK20" i="179"/>
  <c r="CZ99" i="100"/>
  <c r="CU87" i="100"/>
  <c r="CU75" i="100"/>
  <c r="CU108" i="100"/>
  <c r="CU103" i="100"/>
  <c r="CU70" i="100"/>
  <c r="CU58" i="100"/>
  <c r="AY21" i="79"/>
  <c r="AW51" i="79"/>
  <c r="AX38" i="79"/>
  <c r="AY39" i="79"/>
  <c r="AY89" i="79"/>
  <c r="AX31" i="79"/>
  <c r="AW27" i="79"/>
  <c r="AW75" i="79"/>
  <c r="CU110" i="100"/>
  <c r="AW36" i="79"/>
  <c r="AV17" i="79"/>
  <c r="AY37" i="79"/>
  <c r="AX14" i="79"/>
  <c r="AX79" i="79"/>
  <c r="AW24" i="79"/>
  <c r="AX34" i="79"/>
  <c r="AW43" i="79"/>
  <c r="AY7" i="79"/>
  <c r="AY29" i="79"/>
  <c r="AW76" i="79"/>
  <c r="CZ105" i="100"/>
  <c r="CZ114" i="100"/>
  <c r="CZ76" i="100"/>
  <c r="CZ81" i="100"/>
  <c r="CZ85" i="100"/>
  <c r="CZ43" i="100"/>
  <c r="CZ37" i="100"/>
  <c r="CU38" i="100"/>
  <c r="CU63" i="100"/>
  <c r="CU33" i="100"/>
  <c r="CU47" i="100"/>
  <c r="CU113" i="100"/>
  <c r="CU43" i="100"/>
  <c r="AY33" i="79"/>
  <c r="AY52" i="79"/>
  <c r="AV14" i="79"/>
  <c r="AY44" i="79"/>
  <c r="AY16" i="79"/>
  <c r="AX12" i="79"/>
  <c r="AW7" i="79"/>
  <c r="AW54" i="79"/>
  <c r="CU82" i="100"/>
  <c r="AY69" i="79"/>
  <c r="AV6" i="79"/>
  <c r="AY78" i="79"/>
  <c r="AV26" i="79"/>
  <c r="AW45" i="79"/>
  <c r="AW44" i="79"/>
  <c r="AX44" i="79"/>
  <c r="AY24" i="79"/>
  <c r="AX27" i="79"/>
  <c r="AX73" i="79"/>
  <c r="AW47" i="79"/>
  <c r="CZ79" i="100"/>
  <c r="CZ46" i="100"/>
  <c r="CZ97" i="100"/>
  <c r="CZ88" i="100"/>
  <c r="CZ62" i="100"/>
  <c r="CZ77" i="100"/>
  <c r="AF18" i="179"/>
  <c r="CU64" i="100"/>
  <c r="CU66" i="100"/>
  <c r="CU71" i="100"/>
  <c r="CU106" i="100"/>
  <c r="CU83" i="100"/>
  <c r="CU35" i="100"/>
  <c r="AX10" i="79"/>
  <c r="AY59" i="79"/>
  <c r="AW41" i="79"/>
  <c r="AX29" i="79"/>
  <c r="AY55" i="79"/>
  <c r="AX35" i="79"/>
  <c r="AW37" i="79"/>
  <c r="AY9" i="79"/>
  <c r="CZ120" i="100"/>
  <c r="AY75" i="79"/>
  <c r="AY50" i="79"/>
  <c r="AV18" i="79"/>
  <c r="AX66" i="79"/>
  <c r="AW60" i="79"/>
  <c r="AW61" i="79"/>
  <c r="AY30" i="79"/>
  <c r="AX62" i="79"/>
  <c r="AY38" i="79"/>
  <c r="AX77" i="79"/>
  <c r="AY65" i="79"/>
  <c r="AY85" i="79"/>
  <c r="CZ42" i="100"/>
  <c r="CZ109" i="100"/>
  <c r="CZ63" i="100"/>
  <c r="CZ112" i="100"/>
  <c r="CZ93" i="100"/>
  <c r="CZ71" i="100"/>
  <c r="AK18" i="179"/>
  <c r="CU105" i="100"/>
  <c r="CU78" i="100"/>
  <c r="CU48" i="100"/>
  <c r="CU89" i="100"/>
  <c r="CU84" i="100"/>
  <c r="CU52" i="100"/>
  <c r="AX9" i="79"/>
  <c r="AY73" i="79"/>
  <c r="AW20" i="79"/>
  <c r="AX70" i="79"/>
  <c r="AX75" i="79"/>
  <c r="AW78" i="79"/>
  <c r="AY79" i="79"/>
  <c r="AY41" i="79"/>
  <c r="CU61" i="100"/>
  <c r="AX26" i="79"/>
  <c r="AW86" i="79"/>
  <c r="AX21" i="79"/>
  <c r="AW35" i="79"/>
  <c r="AW72" i="79"/>
  <c r="AY40" i="79"/>
  <c r="AX69" i="79"/>
  <c r="AY47" i="79"/>
  <c r="AV37" i="79"/>
  <c r="AY60" i="79"/>
  <c r="AX76" i="79"/>
  <c r="CZ91" i="100"/>
  <c r="CZ101" i="100"/>
  <c r="CZ94" i="100"/>
  <c r="CZ119" i="100"/>
  <c r="CZ103" i="100"/>
  <c r="CZ44" i="100"/>
  <c r="CU109" i="100"/>
  <c r="CU119" i="100"/>
  <c r="CU40" i="100"/>
  <c r="CU62" i="100"/>
  <c r="CU97" i="100"/>
  <c r="CU44" i="100"/>
  <c r="CU42" i="100"/>
  <c r="AV36" i="79"/>
  <c r="AY15" i="79"/>
  <c r="AW52" i="79"/>
  <c r="AV32" i="79"/>
  <c r="AW31" i="79"/>
  <c r="AY53" i="79"/>
  <c r="AY26" i="79"/>
  <c r="AV34" i="79"/>
  <c r="AF20" i="179"/>
  <c r="AV33" i="79"/>
  <c r="AV16" i="79"/>
  <c r="AW28" i="79"/>
  <c r="AX16" i="79"/>
  <c r="AY54" i="79"/>
  <c r="AX47" i="79"/>
  <c r="AX32" i="79"/>
  <c r="AV27" i="79"/>
  <c r="AX58" i="79"/>
  <c r="AW33" i="79"/>
  <c r="AX56" i="79"/>
  <c r="AW23" i="79"/>
  <c r="CZ95" i="100"/>
  <c r="CZ108" i="100"/>
  <c r="CZ55" i="100"/>
  <c r="CZ40" i="100"/>
  <c r="CZ52" i="100"/>
  <c r="CZ47" i="100"/>
  <c r="CU74" i="100"/>
  <c r="CU121" i="100"/>
  <c r="CU95" i="100"/>
  <c r="CU51" i="100"/>
  <c r="CU92" i="100"/>
  <c r="CU36" i="100"/>
  <c r="CU118" i="100"/>
  <c r="AW49" i="79"/>
  <c r="AY18" i="79"/>
  <c r="AY34" i="79"/>
  <c r="AW59" i="79"/>
  <c r="AY70" i="79"/>
  <c r="AY12" i="79"/>
  <c r="AX88" i="79"/>
  <c r="AX51" i="79"/>
  <c r="AX59" i="79"/>
  <c r="AW69" i="79"/>
  <c r="AW56" i="79"/>
  <c r="AY63" i="79"/>
  <c r="AX89" i="79"/>
  <c r="AY72" i="79"/>
  <c r="AV13" i="79"/>
  <c r="AV23" i="79"/>
  <c r="AW39" i="79"/>
  <c r="AX54" i="79"/>
  <c r="AW57" i="79"/>
  <c r="AX60" i="79"/>
  <c r="AZ39" i="79"/>
  <c r="CZ90" i="100"/>
  <c r="CZ106" i="100"/>
  <c r="CZ83" i="100"/>
  <c r="CZ111" i="100"/>
  <c r="CZ122" i="100"/>
  <c r="CZ36" i="100"/>
  <c r="CU114" i="100"/>
  <c r="CU90" i="100"/>
  <c r="CU93" i="100"/>
  <c r="CU112" i="100"/>
  <c r="CU60" i="100"/>
  <c r="CU27" i="100"/>
  <c r="CU94" i="100"/>
  <c r="AW6" i="79"/>
  <c r="AX87" i="79"/>
  <c r="AY66" i="79"/>
  <c r="AW87" i="79"/>
  <c r="AY43" i="79"/>
  <c r="AW30" i="79"/>
  <c r="AX40" i="79"/>
  <c r="CU77" i="100"/>
  <c r="AY23" i="79"/>
  <c r="AX67" i="79"/>
  <c r="AX39" i="79"/>
  <c r="AW40" i="79"/>
  <c r="AX25" i="79"/>
  <c r="AW22" i="79"/>
  <c r="AY17" i="79"/>
  <c r="AY45" i="79"/>
  <c r="AX72" i="79"/>
  <c r="AY51" i="79"/>
  <c r="AW18" i="79"/>
  <c r="AK22" i="179"/>
  <c r="CZ100" i="100"/>
  <c r="CZ27" i="100"/>
  <c r="CZ33" i="100"/>
  <c r="CZ121" i="100"/>
  <c r="CZ48" i="100"/>
  <c r="CZ124" i="100"/>
  <c r="CU73" i="100"/>
  <c r="CU34" i="100"/>
  <c r="CU100" i="100"/>
  <c r="CU102" i="100"/>
  <c r="CU88" i="100"/>
  <c r="CU67" i="100"/>
  <c r="AX63" i="79"/>
  <c r="AX30" i="79"/>
  <c r="AW10" i="79"/>
  <c r="AY35" i="79"/>
  <c r="AW53" i="79"/>
  <c r="AX81" i="79"/>
  <c r="AW89" i="79"/>
  <c r="AW64" i="79"/>
  <c r="AY56" i="79"/>
  <c r="AY57" i="79"/>
  <c r="DF94" i="100" l="1"/>
  <c r="DF118" i="100"/>
  <c r="DF42" i="100"/>
  <c r="DF52" i="100"/>
  <c r="DF35" i="100"/>
  <c r="DF43" i="100"/>
  <c r="DF58" i="100"/>
  <c r="DF104" i="100"/>
  <c r="DF116" i="100"/>
  <c r="DF53" i="100"/>
  <c r="DF50" i="100"/>
  <c r="DF99" i="100"/>
  <c r="DF107" i="100"/>
  <c r="DF59" i="100"/>
  <c r="DF67" i="100"/>
  <c r="DF61" i="100"/>
  <c r="DF27" i="100"/>
  <c r="DF36" i="100"/>
  <c r="DF44" i="100"/>
  <c r="DF84" i="100"/>
  <c r="DF83" i="100"/>
  <c r="DF113" i="100"/>
  <c r="DF70" i="100"/>
  <c r="DF123" i="100"/>
  <c r="DF124" i="100"/>
  <c r="DF37" i="100"/>
  <c r="DF91" i="100"/>
  <c r="DF45" i="100"/>
  <c r="DF101" i="100"/>
  <c r="DF26" i="100"/>
  <c r="DF88" i="100"/>
  <c r="DF110" i="100"/>
  <c r="DF60" i="100"/>
  <c r="DF92" i="100"/>
  <c r="DF97" i="100"/>
  <c r="DF89" i="100"/>
  <c r="DF106" i="100"/>
  <c r="DF47" i="100"/>
  <c r="DF103" i="100"/>
  <c r="DF117" i="100"/>
  <c r="DF68" i="100"/>
  <c r="DF49" i="100"/>
  <c r="DF28" i="100"/>
  <c r="DF98" i="100"/>
  <c r="DF111" i="100"/>
  <c r="DF46" i="100"/>
  <c r="DF102" i="100"/>
  <c r="DF76" i="100"/>
  <c r="DF112" i="100"/>
  <c r="DF51" i="100"/>
  <c r="DF62" i="100"/>
  <c r="DF48" i="100"/>
  <c r="DF71" i="100"/>
  <c r="DF33" i="100"/>
  <c r="DF108" i="100"/>
  <c r="DF30" i="100"/>
  <c r="DF65" i="100"/>
  <c r="DF54" i="100"/>
  <c r="DF39" i="100"/>
  <c r="DF57" i="100"/>
  <c r="DF31" i="100"/>
  <c r="DF120" i="100"/>
  <c r="DF100" i="100"/>
  <c r="DF72" i="100"/>
  <c r="DF93" i="100"/>
  <c r="DF95" i="100"/>
  <c r="DF40" i="100"/>
  <c r="DF78" i="100"/>
  <c r="DF66" i="100"/>
  <c r="DF63" i="100"/>
  <c r="DF75" i="100"/>
  <c r="DF81" i="100"/>
  <c r="DF32" i="100"/>
  <c r="DF41" i="100"/>
  <c r="DF55" i="100"/>
  <c r="DF69" i="100"/>
  <c r="DF29" i="100"/>
  <c r="DF96" i="100"/>
  <c r="DF34" i="100"/>
  <c r="DF77" i="100"/>
  <c r="DF90" i="100"/>
  <c r="DF121" i="100"/>
  <c r="DF119" i="100"/>
  <c r="DF105" i="100"/>
  <c r="DF64" i="100"/>
  <c r="DF20" i="100" s="1"/>
  <c r="DF38" i="100"/>
  <c r="DF87" i="100"/>
  <c r="DF86" i="100"/>
  <c r="DF122" i="100"/>
  <c r="DF56" i="100"/>
  <c r="DF80" i="100"/>
  <c r="DF85" i="100"/>
  <c r="DF115" i="100"/>
  <c r="DF79" i="100"/>
  <c r="DF73" i="100"/>
  <c r="DF82" i="100"/>
  <c r="DF114" i="100"/>
  <c r="DF74" i="100"/>
  <c r="DF109" i="100"/>
  <c r="AO18" i="179"/>
  <c r="AO20" i="179"/>
  <c r="DF25" i="100"/>
  <c r="DF24" i="100"/>
  <c r="AO22" i="179"/>
  <c r="BH26" i="79"/>
  <c r="BH23" i="79"/>
  <c r="BH13" i="79"/>
  <c r="BH84" i="79"/>
  <c r="BH85" i="79"/>
  <c r="BH79" i="79"/>
  <c r="BH70" i="79"/>
  <c r="BH30" i="79"/>
  <c r="BH82" i="79"/>
  <c r="BH47" i="79"/>
  <c r="BH7" i="79"/>
  <c r="BH27" i="79"/>
  <c r="BH15" i="79"/>
  <c r="BH42" i="79"/>
  <c r="BH25" i="79"/>
  <c r="BH52" i="79"/>
  <c r="BH72" i="79"/>
  <c r="BH57" i="79"/>
  <c r="BH63" i="79"/>
  <c r="BH22" i="79"/>
  <c r="BH10" i="79"/>
  <c r="BH12" i="79"/>
  <c r="BH20" i="79"/>
  <c r="BH9" i="79"/>
  <c r="BH19" i="79"/>
  <c r="BH29" i="79"/>
  <c r="BH60" i="79"/>
  <c r="BH17" i="79"/>
  <c r="BH35" i="79"/>
  <c r="BH81" i="79"/>
  <c r="BH5" i="79"/>
  <c r="BH51" i="79"/>
  <c r="BH88" i="79"/>
  <c r="BH54" i="79"/>
  <c r="BH80" i="79"/>
  <c r="BH45" i="79"/>
  <c r="BH41" i="79"/>
  <c r="BH43" i="79"/>
  <c r="BH55" i="79"/>
  <c r="BH50" i="79"/>
  <c r="BH62" i="79"/>
  <c r="BH76" i="79"/>
  <c r="BH61" i="79"/>
  <c r="BH75" i="79"/>
  <c r="BH49" i="79"/>
  <c r="BH78" i="79"/>
  <c r="BH6" i="79"/>
  <c r="BH65" i="79"/>
  <c r="BH74" i="79"/>
  <c r="BH59" i="79"/>
  <c r="BH67" i="79"/>
  <c r="BH31" i="79"/>
  <c r="BH73" i="79"/>
  <c r="BH56" i="79"/>
  <c r="BH36" i="79"/>
  <c r="BH83" i="79"/>
  <c r="BH66" i="79"/>
  <c r="BH58" i="79"/>
  <c r="BH69" i="79"/>
  <c r="BH34" i="79"/>
  <c r="BH48" i="79"/>
  <c r="BH24" i="79"/>
  <c r="BH11" i="79"/>
  <c r="BH18" i="79"/>
  <c r="BH53" i="79"/>
  <c r="BH33" i="79"/>
  <c r="BH68" i="79"/>
  <c r="BH64" i="79"/>
  <c r="BH14" i="79"/>
  <c r="BH37" i="79"/>
  <c r="BH90" i="79"/>
  <c r="BH21" i="79"/>
  <c r="BH71" i="79"/>
  <c r="BH89" i="79"/>
  <c r="BH8" i="79"/>
  <c r="BH87" i="79"/>
  <c r="BH77" i="79"/>
  <c r="BH28" i="79"/>
  <c r="BH46" i="79"/>
  <c r="BH44" i="79"/>
  <c r="BH86" i="79"/>
  <c r="BH38" i="79"/>
  <c r="BH32" i="79"/>
  <c r="BH40" i="79"/>
  <c r="BH39" i="79"/>
  <c r="BH16" i="79"/>
  <c r="AO24" i="179"/>
  <c r="BE15" i="79"/>
  <c r="BE36" i="79"/>
  <c r="BE7" i="79"/>
  <c r="BE37" i="79"/>
  <c r="BE6" i="79"/>
  <c r="BE9" i="79"/>
  <c r="BE11" i="79"/>
  <c r="BE31" i="79"/>
  <c r="BE34" i="79"/>
  <c r="BE33" i="79"/>
  <c r="BE16" i="79"/>
  <c r="BE22" i="79"/>
  <c r="BE24" i="79"/>
  <c r="BE29" i="79"/>
  <c r="BE35" i="79"/>
  <c r="BE30" i="79"/>
  <c r="BE20" i="79"/>
  <c r="BE13" i="79"/>
  <c r="BE28" i="79"/>
  <c r="BE12" i="79"/>
  <c r="BE26" i="79"/>
  <c r="BE8" i="79"/>
  <c r="BE25" i="79"/>
  <c r="BE21" i="79"/>
  <c r="BE18" i="79"/>
  <c r="BE23" i="79"/>
  <c r="BE27" i="79"/>
  <c r="BE10" i="79"/>
  <c r="BE17" i="79"/>
  <c r="BE5" i="79"/>
  <c r="BE19" i="79"/>
  <c r="BE14" i="79"/>
  <c r="BE32" i="79"/>
  <c r="BF83" i="79"/>
  <c r="BF82" i="79"/>
  <c r="BF26" i="79"/>
  <c r="BF42" i="79"/>
  <c r="BF37" i="79"/>
  <c r="BF44" i="79"/>
  <c r="BF34" i="79"/>
  <c r="BF58" i="79"/>
  <c r="BF24" i="79"/>
  <c r="BF17" i="79"/>
  <c r="BF51" i="79"/>
  <c r="BF57" i="79"/>
  <c r="BF59" i="79"/>
  <c r="BF71" i="79"/>
  <c r="BF64" i="79"/>
  <c r="BF62" i="79"/>
  <c r="BF72" i="79"/>
  <c r="BF79" i="79"/>
  <c r="BF31" i="79"/>
  <c r="BF68" i="79"/>
  <c r="BF86" i="79"/>
  <c r="BF69" i="79"/>
  <c r="BF87" i="79"/>
  <c r="BF8" i="79"/>
  <c r="BF77" i="79"/>
  <c r="BF5" i="79"/>
  <c r="BF15" i="79"/>
  <c r="BF10" i="79"/>
  <c r="BF80" i="79"/>
  <c r="BF60" i="79"/>
  <c r="BF30" i="79"/>
  <c r="BF32" i="79"/>
  <c r="BF90" i="79"/>
  <c r="BF21" i="79"/>
  <c r="BF25" i="79"/>
  <c r="BF65" i="79"/>
  <c r="BF35" i="79"/>
  <c r="BF52" i="79"/>
  <c r="BF76" i="79"/>
  <c r="BF56" i="79"/>
  <c r="BF47" i="79"/>
  <c r="BF16" i="79"/>
  <c r="BF40" i="79"/>
  <c r="BF20" i="79"/>
  <c r="BF48" i="79"/>
  <c r="BF46" i="79"/>
  <c r="BF84" i="79"/>
  <c r="BF43" i="79"/>
  <c r="BF45" i="79"/>
  <c r="BF28" i="79"/>
  <c r="BF54" i="79"/>
  <c r="BF27" i="79"/>
  <c r="BF50" i="79"/>
  <c r="BF88" i="79"/>
  <c r="BF13" i="79"/>
  <c r="BF81" i="79"/>
  <c r="BF89" i="79"/>
  <c r="BF18" i="79"/>
  <c r="BF38" i="79"/>
  <c r="BF11" i="79"/>
  <c r="BF22" i="79"/>
  <c r="BF75" i="79"/>
  <c r="BF63" i="79"/>
  <c r="BF33" i="79"/>
  <c r="BF6" i="79"/>
  <c r="BF78" i="79"/>
  <c r="BF66" i="79"/>
  <c r="BF23" i="79"/>
  <c r="BF9" i="79"/>
  <c r="BF19" i="79"/>
  <c r="BF85" i="79"/>
  <c r="BF55" i="79"/>
  <c r="BF53" i="79"/>
  <c r="BF70" i="79"/>
  <c r="BF61" i="79"/>
  <c r="BF74" i="79"/>
  <c r="BF7" i="79"/>
  <c r="BF39" i="79"/>
  <c r="BF41" i="79"/>
  <c r="BF14" i="79"/>
  <c r="BF73" i="79"/>
  <c r="BF49" i="79"/>
  <c r="BF12" i="79"/>
  <c r="BF67" i="79"/>
  <c r="BF29" i="79"/>
  <c r="BF36" i="79"/>
  <c r="BG79" i="79"/>
  <c r="BG62" i="79"/>
  <c r="BG42" i="79"/>
  <c r="BG33" i="79"/>
  <c r="BG45" i="79"/>
  <c r="BG80" i="79"/>
  <c r="BG81" i="79"/>
  <c r="BG15" i="79"/>
  <c r="BG75" i="79"/>
  <c r="BG83" i="79"/>
  <c r="BG77" i="79"/>
  <c r="BG47" i="79"/>
  <c r="BG40" i="79"/>
  <c r="BG12" i="79"/>
  <c r="BG60" i="79"/>
  <c r="BG73" i="79"/>
  <c r="BG86" i="79"/>
  <c r="BG37" i="79"/>
  <c r="BG56" i="79"/>
  <c r="BG41" i="79"/>
  <c r="BG20" i="79"/>
  <c r="BG74" i="79"/>
  <c r="BG43" i="79"/>
  <c r="BG21" i="79"/>
  <c r="BG71" i="79"/>
  <c r="BG17" i="79"/>
  <c r="BG57" i="79"/>
  <c r="BG84" i="79"/>
  <c r="BG63" i="79"/>
  <c r="BG27" i="79"/>
  <c r="BG32" i="79"/>
  <c r="BG52" i="79"/>
  <c r="BG55" i="79"/>
  <c r="BG36" i="79"/>
  <c r="BG87" i="79"/>
  <c r="BG66" i="79"/>
  <c r="BG22" i="79"/>
  <c r="BG30" i="79"/>
  <c r="BG35" i="79"/>
  <c r="BG90" i="79"/>
  <c r="BG70" i="79"/>
  <c r="BG25" i="79"/>
  <c r="BG10" i="79"/>
  <c r="BG64" i="79"/>
  <c r="BG59" i="79"/>
  <c r="BG65" i="79"/>
  <c r="BG16" i="79"/>
  <c r="BG8" i="79"/>
  <c r="BG6" i="79"/>
  <c r="BG54" i="79"/>
  <c r="BG88" i="79"/>
  <c r="BG29" i="79"/>
  <c r="BG49" i="79"/>
  <c r="BG85" i="79"/>
  <c r="BG61" i="79"/>
  <c r="BG89" i="79"/>
  <c r="BG50" i="79"/>
  <c r="BG67" i="79"/>
  <c r="BG38" i="79"/>
  <c r="BG18" i="79"/>
  <c r="BG82" i="79"/>
  <c r="BG46" i="79"/>
  <c r="BG69" i="79"/>
  <c r="BG44" i="79"/>
  <c r="BG48" i="79"/>
  <c r="BG23" i="79"/>
  <c r="BG31" i="79"/>
  <c r="BG9" i="79"/>
  <c r="BG34" i="79"/>
  <c r="BG14" i="79"/>
  <c r="BG26" i="79"/>
  <c r="BG78" i="79"/>
  <c r="BG13" i="79"/>
  <c r="BG39" i="79"/>
  <c r="BG58" i="79"/>
  <c r="BG5" i="79"/>
  <c r="BG7" i="79"/>
  <c r="BG68" i="79"/>
  <c r="BG76" i="79"/>
  <c r="BG28" i="79"/>
  <c r="BG11" i="79"/>
  <c r="BG72" i="79"/>
  <c r="BG51" i="79"/>
  <c r="BG24" i="79"/>
  <c r="BG19" i="79"/>
  <c r="BG53" i="79"/>
  <c r="AI97" i="100"/>
  <c r="AI91" i="100"/>
  <c r="AI94" i="100"/>
  <c r="AI49" i="100"/>
  <c r="AI33" i="100"/>
  <c r="AI39" i="100"/>
  <c r="AS35" i="100"/>
  <c r="AS23" i="100"/>
  <c r="AI88" i="100"/>
  <c r="AI95" i="100"/>
  <c r="AI90" i="100"/>
  <c r="AI69" i="100"/>
  <c r="AI80" i="100"/>
  <c r="AI83" i="100"/>
  <c r="AS22" i="100"/>
  <c r="AS41" i="100"/>
  <c r="AI63" i="100"/>
  <c r="AI38" i="100"/>
  <c r="AI48" i="100"/>
  <c r="AI37" i="100"/>
  <c r="AI27" i="100"/>
  <c r="AI87" i="100"/>
  <c r="AS42" i="100"/>
  <c r="AS49" i="100"/>
  <c r="AH36" i="100"/>
  <c r="AI73" i="100"/>
  <c r="AI70" i="100"/>
  <c r="AI52" i="100"/>
  <c r="AI43" i="100"/>
  <c r="AI29" i="100"/>
  <c r="AI66" i="100"/>
  <c r="AS46" i="100"/>
  <c r="AS20" i="100"/>
  <c r="AI50" i="100"/>
  <c r="AI41" i="100"/>
  <c r="AI104" i="100"/>
  <c r="AI102" i="100"/>
  <c r="AI42" i="100"/>
  <c r="AI92" i="100"/>
  <c r="AI45" i="100"/>
  <c r="AI71" i="100"/>
  <c r="AI26" i="100"/>
  <c r="AI79" i="100"/>
  <c r="AI75" i="100"/>
  <c r="AH78" i="100"/>
  <c r="AH34" i="100"/>
  <c r="AI86" i="100"/>
  <c r="AI81" i="100"/>
  <c r="AI30" i="100"/>
  <c r="AI89" i="100"/>
  <c r="AI28" i="100"/>
  <c r="AS24" i="100"/>
  <c r="AS31" i="100"/>
  <c r="AS38" i="100"/>
  <c r="AI55" i="100"/>
  <c r="AI82" i="100"/>
  <c r="AI21" i="100"/>
  <c r="AK97" i="100"/>
  <c r="AK79" i="100"/>
  <c r="AK22" i="100"/>
  <c r="AK38" i="100"/>
  <c r="AK43" i="100"/>
  <c r="AK80" i="100"/>
  <c r="AK26" i="100"/>
  <c r="AK21" i="100"/>
  <c r="AK82" i="100"/>
  <c r="AI19" i="100"/>
  <c r="AK30" i="100"/>
  <c r="AK55" i="100"/>
  <c r="AK87" i="100"/>
  <c r="AK99" i="100"/>
  <c r="AK86" i="100"/>
  <c r="AK104" i="100"/>
  <c r="AK53" i="100"/>
  <c r="AK52" i="100"/>
  <c r="AK62" i="100"/>
  <c r="AK20" i="100"/>
  <c r="AK34" i="100"/>
  <c r="AK65" i="100"/>
  <c r="AK19" i="100"/>
  <c r="AK58" i="100"/>
  <c r="AK98" i="100"/>
  <c r="AK35" i="100"/>
  <c r="AK24" i="100"/>
  <c r="AK67" i="100"/>
  <c r="AK57" i="100"/>
  <c r="AK40" i="100"/>
  <c r="AK46" i="100"/>
  <c r="AK29" i="100"/>
  <c r="AK96" i="100"/>
  <c r="AK89" i="100"/>
  <c r="AK94" i="100"/>
  <c r="AK74" i="100"/>
  <c r="AK50" i="100"/>
  <c r="AK71" i="100"/>
  <c r="AK42" i="100"/>
  <c r="AK81" i="100"/>
  <c r="AK49" i="100"/>
  <c r="AK73" i="100"/>
  <c r="AK47" i="100"/>
  <c r="AK103" i="100"/>
  <c r="AK63" i="100"/>
  <c r="AK84" i="100"/>
  <c r="AK36" i="100"/>
  <c r="AK76" i="100"/>
  <c r="AK90" i="100"/>
  <c r="AK70" i="100"/>
  <c r="AK72" i="100"/>
  <c r="AK27" i="100"/>
  <c r="AK51" i="100"/>
  <c r="AK45" i="100"/>
  <c r="AK64" i="100"/>
  <c r="AK91" i="100"/>
  <c r="AK37" i="100"/>
  <c r="AK83" i="100"/>
  <c r="AK100" i="100"/>
  <c r="AK102" i="100"/>
  <c r="AK78" i="100"/>
  <c r="AK88" i="100"/>
  <c r="AK28" i="100"/>
  <c r="AK59" i="100"/>
  <c r="AK39" i="100"/>
  <c r="AK101" i="100"/>
  <c r="AK48" i="100"/>
  <c r="AK41" i="100"/>
  <c r="AK33" i="100"/>
  <c r="AK66" i="100"/>
  <c r="AK95" i="100"/>
  <c r="AK32" i="100"/>
  <c r="AK92" i="100"/>
  <c r="AK61" i="100"/>
  <c r="AK25" i="100"/>
  <c r="AK69" i="100"/>
  <c r="AK68" i="100"/>
  <c r="AK44" i="100"/>
  <c r="AK75" i="100"/>
  <c r="AK77" i="100"/>
  <c r="AK93" i="100"/>
  <c r="AK56" i="100"/>
  <c r="AK54" i="100"/>
  <c r="AK85" i="100"/>
  <c r="AK60" i="100"/>
  <c r="AK23" i="100"/>
  <c r="AK31" i="100"/>
  <c r="AI20" i="100"/>
  <c r="AI25" i="100"/>
  <c r="AI98" i="100"/>
  <c r="AI72" i="100"/>
  <c r="AI78" i="100"/>
  <c r="AI56" i="100"/>
  <c r="AU42" i="100"/>
  <c r="AU46" i="100"/>
  <c r="AU20" i="100"/>
  <c r="AU48" i="100"/>
  <c r="AU26" i="100"/>
  <c r="AU41" i="100"/>
  <c r="AU35" i="100"/>
  <c r="AU49" i="100"/>
  <c r="AU19" i="100"/>
  <c r="AU33" i="100"/>
  <c r="AU44" i="100"/>
  <c r="AU24" i="100"/>
  <c r="AU32" i="100"/>
  <c r="AU23" i="100"/>
  <c r="AU27" i="100"/>
  <c r="AU21" i="100"/>
  <c r="AU36" i="100"/>
  <c r="AU25" i="100"/>
  <c r="AU31" i="100"/>
  <c r="AU45" i="100"/>
  <c r="AS19" i="100"/>
  <c r="AU51" i="100"/>
  <c r="AU30" i="100"/>
  <c r="AU28" i="100"/>
  <c r="AU38" i="100"/>
  <c r="AU39" i="100"/>
  <c r="AU29" i="100"/>
  <c r="AU22" i="100"/>
  <c r="AU50" i="100"/>
  <c r="AU34" i="100"/>
  <c r="AU37" i="100"/>
  <c r="AU40" i="100"/>
  <c r="AU43" i="100"/>
  <c r="AU47" i="100"/>
  <c r="AS40" i="100"/>
  <c r="AI74" i="100"/>
  <c r="AI58" i="100"/>
  <c r="AI51" i="100"/>
  <c r="AI31" i="100"/>
  <c r="AI60" i="100"/>
  <c r="G89" i="79"/>
  <c r="G108" i="79"/>
  <c r="AI64" i="100"/>
  <c r="AI44" i="100"/>
  <c r="AI61" i="100"/>
  <c r="AI93" i="100"/>
  <c r="AI59" i="100"/>
  <c r="AI96" i="100"/>
  <c r="AI62" i="100"/>
  <c r="AI99" i="100"/>
  <c r="AI65" i="100"/>
  <c r="AI24" i="100"/>
  <c r="AS25" i="100"/>
  <c r="AS26" i="100"/>
  <c r="AI68" i="100"/>
  <c r="AI57" i="100"/>
  <c r="AI103" i="100"/>
  <c r="AI22" i="100"/>
  <c r="AI34" i="100"/>
  <c r="AS37" i="100"/>
  <c r="AS51" i="100"/>
  <c r="AL52" i="100"/>
  <c r="AI40" i="100"/>
  <c r="AI101" i="100"/>
  <c r="AI46" i="100"/>
  <c r="AI85" i="100"/>
  <c r="AI32" i="100"/>
  <c r="AS29" i="100"/>
  <c r="AS28" i="100"/>
  <c r="AI76" i="100"/>
  <c r="AI53" i="100"/>
  <c r="AI84" i="100"/>
  <c r="AI23" i="100"/>
  <c r="AI36" i="100"/>
  <c r="AS27" i="100"/>
  <c r="AS34" i="100"/>
  <c r="AI35" i="100"/>
  <c r="AI100" i="100"/>
  <c r="AI77" i="100"/>
  <c r="AI47" i="100"/>
  <c r="AI67" i="100"/>
  <c r="AI54" i="100"/>
  <c r="AS45" i="100"/>
  <c r="AS32" i="100"/>
  <c r="AR26" i="100"/>
  <c r="AH51" i="100"/>
  <c r="AH37" i="100"/>
  <c r="AH33" i="100"/>
  <c r="AS47" i="100"/>
  <c r="AS44" i="100"/>
  <c r="AR50" i="100"/>
  <c r="AP52" i="100"/>
  <c r="AR20" i="100"/>
  <c r="AQ53" i="100"/>
  <c r="AH30" i="100"/>
  <c r="AH21" i="100"/>
  <c r="E108" i="79"/>
  <c r="E89" i="79"/>
  <c r="AH64" i="100"/>
  <c r="AT42" i="100"/>
  <c r="AT19" i="100"/>
  <c r="AT43" i="100"/>
  <c r="AT45" i="100"/>
  <c r="AT23" i="100"/>
  <c r="AT46" i="100"/>
  <c r="AT24" i="100"/>
  <c r="AT47" i="100"/>
  <c r="AT21" i="100"/>
  <c r="AT29" i="100"/>
  <c r="AT44" i="100"/>
  <c r="AT30" i="100"/>
  <c r="AT27" i="100"/>
  <c r="AT31" i="100"/>
  <c r="AT28" i="100"/>
  <c r="AT38" i="100"/>
  <c r="AT22" i="100"/>
  <c r="AT37" i="100"/>
  <c r="AT32" i="100"/>
  <c r="AT26" i="100"/>
  <c r="AT20" i="100"/>
  <c r="AT35" i="100"/>
  <c r="AT48" i="100"/>
  <c r="AT33" i="100"/>
  <c r="AT49" i="100"/>
  <c r="AT39" i="100"/>
  <c r="AT50" i="100"/>
  <c r="AT25" i="100"/>
  <c r="AT40" i="100"/>
  <c r="AT36" i="100"/>
  <c r="AT34" i="100"/>
  <c r="AT51" i="100"/>
  <c r="AT41" i="100"/>
  <c r="AH67" i="100"/>
  <c r="AH61" i="100"/>
  <c r="AS50" i="100"/>
  <c r="AS36" i="100"/>
  <c r="AR51" i="100"/>
  <c r="AO52" i="100"/>
  <c r="AJ19" i="100"/>
  <c r="AJ76" i="100"/>
  <c r="AJ87" i="100"/>
  <c r="AJ67" i="100"/>
  <c r="AJ30" i="100"/>
  <c r="AJ104" i="100"/>
  <c r="AJ90" i="100"/>
  <c r="AJ81" i="100"/>
  <c r="AJ70" i="100"/>
  <c r="AJ53" i="100"/>
  <c r="AJ83" i="100"/>
  <c r="AJ39" i="100"/>
  <c r="AJ96" i="100"/>
  <c r="AJ74" i="100"/>
  <c r="AJ36" i="100"/>
  <c r="AH19" i="100"/>
  <c r="AJ25" i="100"/>
  <c r="AJ72" i="100"/>
  <c r="AJ82" i="100"/>
  <c r="AJ38" i="100"/>
  <c r="AJ61" i="100"/>
  <c r="AJ93" i="100"/>
  <c r="AJ41" i="100"/>
  <c r="AJ100" i="100"/>
  <c r="AJ65" i="100"/>
  <c r="AJ37" i="100"/>
  <c r="AJ35" i="100"/>
  <c r="AJ27" i="100"/>
  <c r="AJ98" i="100"/>
  <c r="AJ20" i="100"/>
  <c r="AJ101" i="100"/>
  <c r="AJ52" i="100"/>
  <c r="AJ77" i="100"/>
  <c r="AJ88" i="100"/>
  <c r="AJ69" i="100"/>
  <c r="AJ60" i="100"/>
  <c r="AJ89" i="100"/>
  <c r="AJ91" i="100"/>
  <c r="AJ21" i="100"/>
  <c r="AJ28" i="100"/>
  <c r="AJ71" i="100"/>
  <c r="AJ94" i="100"/>
  <c r="AJ66" i="100"/>
  <c r="AJ33" i="100"/>
  <c r="AJ64" i="100"/>
  <c r="AJ40" i="100"/>
  <c r="AJ85" i="100"/>
  <c r="AJ46" i="100"/>
  <c r="AJ42" i="100"/>
  <c r="AJ59" i="100"/>
  <c r="AJ58" i="100"/>
  <c r="AJ102" i="100"/>
  <c r="AJ26" i="100"/>
  <c r="AJ78" i="100"/>
  <c r="AJ103" i="100"/>
  <c r="AJ57" i="100"/>
  <c r="AJ45" i="100"/>
  <c r="AJ43" i="100"/>
  <c r="AJ95" i="100"/>
  <c r="AJ47" i="100"/>
  <c r="AJ84" i="100"/>
  <c r="AJ29" i="100"/>
  <c r="AJ97" i="100"/>
  <c r="AJ44" i="100"/>
  <c r="AJ50" i="100"/>
  <c r="AJ75" i="100"/>
  <c r="AJ32" i="100"/>
  <c r="AJ31" i="100"/>
  <c r="AJ49" i="100"/>
  <c r="AJ79" i="100"/>
  <c r="AJ54" i="100"/>
  <c r="AJ68" i="100"/>
  <c r="AJ92" i="100"/>
  <c r="AJ62" i="100"/>
  <c r="AJ99" i="100"/>
  <c r="AJ34" i="100"/>
  <c r="AJ22" i="100"/>
  <c r="AJ86" i="100"/>
  <c r="AJ56" i="100"/>
  <c r="AJ48" i="100"/>
  <c r="AJ55" i="100"/>
  <c r="AJ80" i="100"/>
  <c r="AJ24" i="100"/>
  <c r="AJ73" i="100"/>
  <c r="AJ51" i="100"/>
  <c r="AJ23" i="100"/>
  <c r="AJ63" i="100"/>
  <c r="AR22" i="100"/>
  <c r="AR46" i="100"/>
  <c r="AS48" i="100"/>
  <c r="AS30" i="100"/>
  <c r="AR34" i="100"/>
  <c r="AH42" i="100"/>
  <c r="AR25" i="100"/>
  <c r="AR42" i="100"/>
  <c r="AH66" i="100"/>
  <c r="AH25" i="100"/>
  <c r="F89" i="79"/>
  <c r="F108" i="79"/>
  <c r="H88" i="79"/>
  <c r="I107" i="79"/>
  <c r="H107" i="79" s="1"/>
  <c r="AR38" i="100"/>
  <c r="AR43" i="100"/>
  <c r="AG78" i="100"/>
  <c r="AR21" i="100"/>
  <c r="AH56" i="100"/>
  <c r="AH44" i="100"/>
  <c r="AH24" i="100"/>
  <c r="AH59" i="100"/>
  <c r="AH83" i="100"/>
  <c r="AH43" i="100"/>
  <c r="D89" i="79"/>
  <c r="D108" i="79"/>
  <c r="AH20" i="100"/>
  <c r="AH76" i="100"/>
  <c r="AH46" i="100"/>
  <c r="AH74" i="100"/>
  <c r="AN52" i="100"/>
  <c r="AR47" i="100"/>
  <c r="AH80" i="100"/>
  <c r="AR29" i="100"/>
  <c r="AH73" i="100"/>
  <c r="AH48" i="100"/>
  <c r="AF84" i="100"/>
  <c r="AH49" i="100"/>
  <c r="AH54" i="100"/>
  <c r="AR37" i="100"/>
  <c r="AR23" i="100"/>
  <c r="AR48" i="100"/>
  <c r="AR44" i="100"/>
  <c r="AR35" i="100"/>
  <c r="AH23" i="100"/>
  <c r="AH50" i="100"/>
  <c r="AR33" i="100"/>
  <c r="AH77" i="100"/>
  <c r="AS33" i="100"/>
  <c r="AS43" i="100"/>
  <c r="AH45" i="100"/>
  <c r="AH69" i="100"/>
  <c r="AH72" i="100"/>
  <c r="AH26" i="100"/>
  <c r="AH75" i="100"/>
  <c r="AH57" i="100"/>
  <c r="AH79" i="100"/>
  <c r="AH38" i="100"/>
  <c r="AR27" i="100"/>
  <c r="AH27" i="100"/>
  <c r="AH60" i="100"/>
  <c r="AH55" i="100"/>
  <c r="AS39" i="100"/>
  <c r="AS21" i="100"/>
  <c r="AM52" i="100"/>
  <c r="AH47" i="100"/>
  <c r="AR30" i="100"/>
  <c r="AH35" i="100"/>
  <c r="AR41" i="100"/>
  <c r="S581" i="161"/>
  <c r="M581" i="161"/>
  <c r="Z581" i="161"/>
  <c r="T581" i="161"/>
  <c r="AA581" i="161"/>
  <c r="D583" i="161"/>
  <c r="D584" i="161" s="1"/>
  <c r="H582" i="161"/>
  <c r="L582" i="161" s="1"/>
  <c r="G582" i="161"/>
  <c r="AA281" i="161"/>
  <c r="S281" i="161"/>
  <c r="L281" i="161"/>
  <c r="T551" i="161"/>
  <c r="S551" i="161"/>
  <c r="AA956" i="161"/>
  <c r="S956" i="161"/>
  <c r="S941" i="161"/>
  <c r="G359" i="161"/>
  <c r="AA551" i="161"/>
  <c r="H268" i="161"/>
  <c r="F268" i="161"/>
  <c r="M551" i="161"/>
  <c r="AA71" i="161"/>
  <c r="M956" i="161"/>
  <c r="L956" i="161"/>
  <c r="D975" i="161"/>
  <c r="D976" i="161" s="1"/>
  <c r="Z432" i="161"/>
  <c r="H942" i="161"/>
  <c r="AA942" i="161" s="1"/>
  <c r="Z956" i="161"/>
  <c r="T432" i="161"/>
  <c r="D943" i="161"/>
  <c r="G943" i="161" s="1"/>
  <c r="AA432" i="161"/>
  <c r="AA941" i="161"/>
  <c r="T941" i="161"/>
  <c r="Z941" i="161"/>
  <c r="M941" i="161"/>
  <c r="S146" i="161"/>
  <c r="AA973" i="161"/>
  <c r="M611" i="161"/>
  <c r="D283" i="161"/>
  <c r="G283" i="161" s="1"/>
  <c r="F282" i="161"/>
  <c r="T71" i="161"/>
  <c r="Z71" i="161"/>
  <c r="S71" i="161"/>
  <c r="M71" i="161"/>
  <c r="F193" i="161"/>
  <c r="AA611" i="161"/>
  <c r="Z551" i="161"/>
  <c r="S432" i="161"/>
  <c r="H898" i="161"/>
  <c r="S898" i="161" s="1"/>
  <c r="F898" i="161"/>
  <c r="AA267" i="161"/>
  <c r="G942" i="161"/>
  <c r="D553" i="161"/>
  <c r="D554" i="161" s="1"/>
  <c r="H552" i="161"/>
  <c r="S552" i="161" s="1"/>
  <c r="D899" i="161"/>
  <c r="G899" i="161" s="1"/>
  <c r="G552" i="161"/>
  <c r="H282" i="161"/>
  <c r="L282" i="161" s="1"/>
  <c r="F1124" i="161"/>
  <c r="G268" i="161"/>
  <c r="Z281" i="161"/>
  <c r="T281" i="161"/>
  <c r="D613" i="161"/>
  <c r="F613" i="161" s="1"/>
  <c r="S611" i="161"/>
  <c r="F612" i="161"/>
  <c r="D194" i="161"/>
  <c r="G194" i="161" s="1"/>
  <c r="H612" i="161"/>
  <c r="T612" i="161" s="1"/>
  <c r="H193" i="161"/>
  <c r="L193" i="161" s="1"/>
  <c r="H687" i="161"/>
  <c r="AA687" i="161" s="1"/>
  <c r="D1125" i="161"/>
  <c r="G1125" i="161" s="1"/>
  <c r="D14" i="161"/>
  <c r="H14" i="161" s="1"/>
  <c r="G13" i="161"/>
  <c r="E13" i="161" s="1"/>
  <c r="F13" i="161"/>
  <c r="L611" i="161"/>
  <c r="H974" i="161"/>
  <c r="M974" i="161" s="1"/>
  <c r="L236" i="161"/>
  <c r="D464" i="161"/>
  <c r="G464" i="161" s="1"/>
  <c r="G463" i="161"/>
  <c r="Z611" i="161"/>
  <c r="H463" i="161"/>
  <c r="L463" i="161" s="1"/>
  <c r="M267" i="161"/>
  <c r="L792" i="161"/>
  <c r="F433" i="161"/>
  <c r="T792" i="161"/>
  <c r="F57" i="161"/>
  <c r="D58" i="161"/>
  <c r="H58" i="161" s="1"/>
  <c r="L102" i="161"/>
  <c r="M432" i="161"/>
  <c r="Z102" i="161"/>
  <c r="M462" i="161"/>
  <c r="G477" i="161"/>
  <c r="S236" i="161"/>
  <c r="M732" i="161"/>
  <c r="D165" i="161"/>
  <c r="F165" i="161" s="1"/>
  <c r="H164" i="161"/>
  <c r="M164" i="161" s="1"/>
  <c r="G164" i="161"/>
  <c r="H147" i="161"/>
  <c r="L147" i="161" s="1"/>
  <c r="Z792" i="161"/>
  <c r="T236" i="161"/>
  <c r="AA236" i="161"/>
  <c r="M973" i="161"/>
  <c r="S792" i="161"/>
  <c r="L973" i="161"/>
  <c r="D148" i="161"/>
  <c r="F148" i="161" s="1"/>
  <c r="M236" i="161"/>
  <c r="H433" i="161"/>
  <c r="M433" i="161" s="1"/>
  <c r="D434" i="161"/>
  <c r="G434" i="161" s="1"/>
  <c r="AA146" i="161"/>
  <c r="T146" i="161"/>
  <c r="T973" i="161"/>
  <c r="G147" i="161"/>
  <c r="Z973" i="161"/>
  <c r="M792" i="161"/>
  <c r="S446" i="161"/>
  <c r="H988" i="161"/>
  <c r="L988" i="161" s="1"/>
  <c r="D794" i="161"/>
  <c r="F794" i="161" s="1"/>
  <c r="L446" i="161"/>
  <c r="H793" i="161"/>
  <c r="S793" i="161" s="1"/>
  <c r="T1002" i="161"/>
  <c r="G793" i="161"/>
  <c r="D238" i="161"/>
  <c r="D239" i="161" s="1"/>
  <c r="H237" i="161"/>
  <c r="AA237" i="161" s="1"/>
  <c r="G237" i="161"/>
  <c r="AC11" i="161"/>
  <c r="H103" i="161"/>
  <c r="M103" i="161" s="1"/>
  <c r="G103" i="161"/>
  <c r="F103" i="161"/>
  <c r="M358" i="161"/>
  <c r="Z56" i="161"/>
  <c r="AA56" i="161"/>
  <c r="M56" i="161"/>
  <c r="L56" i="161"/>
  <c r="T56" i="161"/>
  <c r="M163" i="161"/>
  <c r="T267" i="161"/>
  <c r="Y12" i="161"/>
  <c r="H1124" i="161"/>
  <c r="L1124" i="161" s="1"/>
  <c r="L12" i="161"/>
  <c r="H57" i="161"/>
  <c r="L57" i="161" s="1"/>
  <c r="M12" i="161"/>
  <c r="T102" i="161"/>
  <c r="S102" i="161"/>
  <c r="J12" i="161"/>
  <c r="M102" i="161"/>
  <c r="AA1166" i="161"/>
  <c r="G974" i="161"/>
  <c r="F88" i="161"/>
  <c r="Z401" i="161"/>
  <c r="AA401" i="161"/>
  <c r="T12" i="161"/>
  <c r="S12" i="161"/>
  <c r="AB12" i="161"/>
  <c r="Z267" i="161"/>
  <c r="L267" i="161"/>
  <c r="Z12" i="161"/>
  <c r="U12" i="161"/>
  <c r="R12" i="161"/>
  <c r="M146" i="161"/>
  <c r="L146" i="161"/>
  <c r="AA12" i="161"/>
  <c r="X12" i="161"/>
  <c r="Q12" i="161"/>
  <c r="N12" i="161"/>
  <c r="D360" i="161"/>
  <c r="F360" i="161" s="1"/>
  <c r="H359" i="161"/>
  <c r="L359" i="161" s="1"/>
  <c r="D688" i="161"/>
  <c r="F688" i="161" s="1"/>
  <c r="G687" i="161"/>
  <c r="H733" i="161"/>
  <c r="F733" i="161"/>
  <c r="G733" i="161"/>
  <c r="D478" i="161"/>
  <c r="H478" i="161" s="1"/>
  <c r="H477" i="161"/>
  <c r="L477" i="161" s="1"/>
  <c r="D735" i="161"/>
  <c r="G735" i="161" s="1"/>
  <c r="G567" i="161"/>
  <c r="H734" i="161"/>
  <c r="L734" i="161" s="1"/>
  <c r="D568" i="161"/>
  <c r="G568" i="161" s="1"/>
  <c r="G734" i="161"/>
  <c r="H567" i="161"/>
  <c r="L567" i="161" s="1"/>
  <c r="H447" i="161"/>
  <c r="AA447" i="161" s="1"/>
  <c r="T912" i="161"/>
  <c r="Z341" i="161"/>
  <c r="M446" i="161"/>
  <c r="H913" i="161"/>
  <c r="T913" i="161" s="1"/>
  <c r="D914" i="161"/>
  <c r="F914" i="161" s="1"/>
  <c r="O11" i="161"/>
  <c r="Z446" i="161"/>
  <c r="S746" i="161"/>
  <c r="T446" i="161"/>
  <c r="G447" i="161"/>
  <c r="T1046" i="161"/>
  <c r="D448" i="161"/>
  <c r="G448" i="161" s="1"/>
  <c r="V11" i="161"/>
  <c r="T1166" i="161"/>
  <c r="S401" i="161"/>
  <c r="G913" i="161"/>
  <c r="Z1166" i="161"/>
  <c r="S1046" i="161"/>
  <c r="Z1046" i="161"/>
  <c r="S912" i="161"/>
  <c r="Z746" i="161"/>
  <c r="Z912" i="161"/>
  <c r="T746" i="161"/>
  <c r="AA912" i="161"/>
  <c r="M746" i="161"/>
  <c r="H88" i="161"/>
  <c r="T88" i="161" s="1"/>
  <c r="M206" i="161"/>
  <c r="S206" i="161"/>
  <c r="Z206" i="161"/>
  <c r="AA206" i="161"/>
  <c r="T206" i="161"/>
  <c r="L206" i="161"/>
  <c r="G207" i="161"/>
  <c r="F207" i="161"/>
  <c r="H207" i="161"/>
  <c r="D208" i="161"/>
  <c r="S341" i="161"/>
  <c r="G88" i="161"/>
  <c r="L912" i="161"/>
  <c r="Z1002" i="161"/>
  <c r="L746" i="161"/>
  <c r="M1002" i="161"/>
  <c r="G1003" i="161"/>
  <c r="L1002" i="161"/>
  <c r="F1003" i="161"/>
  <c r="G988" i="161"/>
  <c r="F747" i="161"/>
  <c r="G747" i="161"/>
  <c r="H747" i="161"/>
  <c r="D748" i="161"/>
  <c r="D1004" i="161"/>
  <c r="D1005" i="161" s="1"/>
  <c r="M372" i="161"/>
  <c r="L372" i="161"/>
  <c r="H373" i="161"/>
  <c r="D374" i="161"/>
  <c r="G373" i="161"/>
  <c r="F373" i="161"/>
  <c r="G342" i="161"/>
  <c r="H342" i="161"/>
  <c r="T342" i="161" s="1"/>
  <c r="D343" i="161"/>
  <c r="F342" i="161"/>
  <c r="F988" i="161"/>
  <c r="AA1002" i="161"/>
  <c r="T296" i="161"/>
  <c r="Z296" i="161"/>
  <c r="S296" i="161"/>
  <c r="L296" i="161"/>
  <c r="M296" i="161"/>
  <c r="AA296" i="161"/>
  <c r="G762" i="161"/>
  <c r="F762" i="161"/>
  <c r="D763" i="161"/>
  <c r="H762" i="161"/>
  <c r="M341" i="161"/>
  <c r="L341" i="161"/>
  <c r="D388" i="161"/>
  <c r="F387" i="161"/>
  <c r="H387" i="161"/>
  <c r="G387" i="161"/>
  <c r="G1047" i="161"/>
  <c r="D1048" i="161"/>
  <c r="F1047" i="161"/>
  <c r="H1047" i="161"/>
  <c r="S1047" i="161" s="1"/>
  <c r="S761" i="161"/>
  <c r="Z761" i="161"/>
  <c r="AA761" i="161"/>
  <c r="L761" i="161"/>
  <c r="M761" i="161"/>
  <c r="T761" i="161"/>
  <c r="F297" i="161"/>
  <c r="G297" i="161"/>
  <c r="H297" i="161"/>
  <c r="D298" i="161"/>
  <c r="L386" i="161"/>
  <c r="M386" i="161"/>
  <c r="S386" i="161"/>
  <c r="T386" i="161"/>
  <c r="AA386" i="161"/>
  <c r="Z386" i="161"/>
  <c r="L1046" i="161"/>
  <c r="M1046" i="161"/>
  <c r="AA341" i="161"/>
  <c r="S596" i="161"/>
  <c r="AA596" i="161"/>
  <c r="Z596" i="161"/>
  <c r="F391" i="175"/>
  <c r="G391" i="175"/>
  <c r="D390" i="175"/>
  <c r="AA717" i="161"/>
  <c r="AA1003" i="161"/>
  <c r="S927" i="161"/>
  <c r="S837" i="161"/>
  <c r="T837" i="161"/>
  <c r="T1003" i="161"/>
  <c r="Z868" i="161"/>
  <c r="S1003" i="161"/>
  <c r="T868" i="161"/>
  <c r="S311" i="161"/>
  <c r="Z311" i="161"/>
  <c r="T311" i="161"/>
  <c r="S1062" i="161"/>
  <c r="Z1062" i="161"/>
  <c r="AA837" i="161"/>
  <c r="AA1062" i="161"/>
  <c r="Z717" i="161"/>
  <c r="S717" i="161"/>
  <c r="AA807" i="161"/>
  <c r="AA927" i="161"/>
  <c r="T927" i="161"/>
  <c r="Z327" i="161"/>
  <c r="S327" i="161"/>
  <c r="T807" i="161"/>
  <c r="S807" i="161"/>
  <c r="T26" i="161"/>
  <c r="AA26" i="161"/>
  <c r="S26" i="161"/>
  <c r="Z26" i="161"/>
  <c r="L26" i="161"/>
  <c r="M26" i="161"/>
  <c r="L671" i="161"/>
  <c r="M671" i="161"/>
  <c r="T671" i="161"/>
  <c r="Z671" i="161"/>
  <c r="S671" i="161"/>
  <c r="AA671" i="161"/>
  <c r="F822" i="161"/>
  <c r="G822" i="161"/>
  <c r="H822" i="161"/>
  <c r="D823" i="161"/>
  <c r="S821" i="161"/>
  <c r="AA821" i="161"/>
  <c r="L821" i="161"/>
  <c r="M821" i="161"/>
  <c r="T821" i="161"/>
  <c r="Z821" i="161"/>
  <c r="F133" i="161"/>
  <c r="H133" i="161"/>
  <c r="D134" i="161"/>
  <c r="G133" i="161"/>
  <c r="T132" i="161"/>
  <c r="L132" i="161"/>
  <c r="S132" i="161"/>
  <c r="M132" i="161"/>
  <c r="Z132" i="161"/>
  <c r="AA132" i="161"/>
  <c r="F672" i="161"/>
  <c r="H672" i="161"/>
  <c r="G672" i="161"/>
  <c r="D673" i="161"/>
  <c r="F42" i="161"/>
  <c r="D43" i="161"/>
  <c r="G42" i="161"/>
  <c r="H42" i="161"/>
  <c r="S41" i="161"/>
  <c r="L41" i="161"/>
  <c r="T41" i="161"/>
  <c r="Z41" i="161"/>
  <c r="M41" i="161"/>
  <c r="AA41" i="161"/>
  <c r="H1017" i="161"/>
  <c r="F1017" i="161"/>
  <c r="D1018" i="161"/>
  <c r="G1017" i="161"/>
  <c r="Z1016" i="161"/>
  <c r="AA1016" i="161"/>
  <c r="S1016" i="161"/>
  <c r="T1016" i="161"/>
  <c r="M1016" i="161"/>
  <c r="L1016" i="161"/>
  <c r="L401" i="161"/>
  <c r="M401" i="161"/>
  <c r="L1166" i="161"/>
  <c r="M1166" i="161"/>
  <c r="H402" i="161"/>
  <c r="AA402" i="161" s="1"/>
  <c r="D403" i="161"/>
  <c r="F402" i="161"/>
  <c r="G402" i="161"/>
  <c r="H1167" i="161"/>
  <c r="T1167" i="161" s="1"/>
  <c r="F1167" i="161"/>
  <c r="D1168" i="161"/>
  <c r="G1167" i="161"/>
  <c r="M311" i="161"/>
  <c r="L311" i="161"/>
  <c r="H538" i="161"/>
  <c r="F538" i="161"/>
  <c r="G538" i="161"/>
  <c r="D539" i="161"/>
  <c r="D598" i="161"/>
  <c r="F597" i="161"/>
  <c r="G597" i="161"/>
  <c r="H597" i="161"/>
  <c r="Z597" i="161" s="1"/>
  <c r="F312" i="161"/>
  <c r="H312" i="161"/>
  <c r="AA312" i="161" s="1"/>
  <c r="G312" i="161"/>
  <c r="D313" i="161"/>
  <c r="L537" i="161"/>
  <c r="M537" i="161"/>
  <c r="T537" i="161"/>
  <c r="Z537" i="161"/>
  <c r="AA537" i="161"/>
  <c r="S537" i="161"/>
  <c r="L596" i="161"/>
  <c r="M596" i="161"/>
  <c r="D28" i="161"/>
  <c r="F27" i="161"/>
  <c r="H27" i="161"/>
  <c r="G27" i="161"/>
  <c r="T327" i="161"/>
  <c r="AA327" i="161"/>
  <c r="G253" i="161"/>
  <c r="H253" i="161"/>
  <c r="D254" i="161"/>
  <c r="F253" i="161"/>
  <c r="L252" i="161"/>
  <c r="M252" i="161"/>
  <c r="F1063" i="161"/>
  <c r="G1063" i="161"/>
  <c r="H1063" i="161"/>
  <c r="T1063" i="161" s="1"/>
  <c r="D1064" i="161"/>
  <c r="G718" i="161"/>
  <c r="F718" i="161"/>
  <c r="H718" i="161"/>
  <c r="AA718" i="161" s="1"/>
  <c r="D719" i="161"/>
  <c r="S1152" i="161"/>
  <c r="Z1152" i="161"/>
  <c r="AA1152" i="161"/>
  <c r="T1152" i="161"/>
  <c r="L1152" i="161"/>
  <c r="M1152" i="161"/>
  <c r="F418" i="161"/>
  <c r="D419" i="161"/>
  <c r="G418" i="161"/>
  <c r="H418" i="161"/>
  <c r="M1062" i="161"/>
  <c r="L1062" i="161"/>
  <c r="H1153" i="161"/>
  <c r="D1154" i="161"/>
  <c r="G1153" i="161"/>
  <c r="F1153" i="161"/>
  <c r="M417" i="161"/>
  <c r="L417" i="161"/>
  <c r="L717" i="161"/>
  <c r="M717" i="161"/>
  <c r="D508" i="161"/>
  <c r="G507" i="161"/>
  <c r="F507" i="161"/>
  <c r="H507" i="161"/>
  <c r="S868" i="161"/>
  <c r="Z506" i="161"/>
  <c r="L506" i="161"/>
  <c r="M506" i="161"/>
  <c r="S506" i="161"/>
  <c r="T506" i="161"/>
  <c r="AA506" i="161"/>
  <c r="AA868" i="161"/>
  <c r="AA778" i="161"/>
  <c r="Z778" i="161"/>
  <c r="S778" i="161"/>
  <c r="H644" i="161"/>
  <c r="F644" i="161"/>
  <c r="D645" i="161"/>
  <c r="G644" i="161"/>
  <c r="L327" i="161"/>
  <c r="M327" i="161"/>
  <c r="F1093" i="161"/>
  <c r="G1093" i="161"/>
  <c r="H1093" i="161"/>
  <c r="D1094" i="161"/>
  <c r="L643" i="161"/>
  <c r="M643" i="161"/>
  <c r="F838" i="161"/>
  <c r="G838" i="161"/>
  <c r="H838" i="161"/>
  <c r="S838" i="161" s="1"/>
  <c r="D839" i="161"/>
  <c r="L1092" i="161"/>
  <c r="M1092" i="161"/>
  <c r="T1092" i="161"/>
  <c r="Z1092" i="161"/>
  <c r="AA1092" i="161"/>
  <c r="S1092" i="161"/>
  <c r="F958" i="161"/>
  <c r="G958" i="161"/>
  <c r="D959" i="161"/>
  <c r="H958" i="161"/>
  <c r="H494" i="161"/>
  <c r="F494" i="161"/>
  <c r="G494" i="161"/>
  <c r="D495" i="161"/>
  <c r="F179" i="161"/>
  <c r="G179" i="161"/>
  <c r="H179" i="161"/>
  <c r="D180" i="161"/>
  <c r="L837" i="161"/>
  <c r="M837" i="161"/>
  <c r="L493" i="161"/>
  <c r="M493" i="161"/>
  <c r="L178" i="161"/>
  <c r="M178" i="161"/>
  <c r="F659" i="161"/>
  <c r="G659" i="161"/>
  <c r="H659" i="161"/>
  <c r="D660" i="161"/>
  <c r="L658" i="161"/>
  <c r="M658" i="161"/>
  <c r="D524" i="161"/>
  <c r="F523" i="161"/>
  <c r="G523" i="161"/>
  <c r="H523" i="161"/>
  <c r="H119" i="161"/>
  <c r="D120" i="161"/>
  <c r="F119" i="161"/>
  <c r="G119" i="161"/>
  <c r="F808" i="161"/>
  <c r="G808" i="161"/>
  <c r="H808" i="161"/>
  <c r="Z808" i="161" s="1"/>
  <c r="D809" i="161"/>
  <c r="F989" i="161"/>
  <c r="G989" i="161"/>
  <c r="H989" i="161"/>
  <c r="D990" i="161"/>
  <c r="H224" i="161"/>
  <c r="F224" i="161"/>
  <c r="G224" i="161"/>
  <c r="D225" i="161"/>
  <c r="L522" i="161"/>
  <c r="M522" i="161"/>
  <c r="T522" i="161"/>
  <c r="Z522" i="161"/>
  <c r="S522" i="161"/>
  <c r="AA522" i="161"/>
  <c r="L118" i="161"/>
  <c r="M118" i="161"/>
  <c r="M807" i="161"/>
  <c r="L807" i="161"/>
  <c r="F779" i="161"/>
  <c r="G779" i="161"/>
  <c r="H779" i="161"/>
  <c r="S779" i="161" s="1"/>
  <c r="D780" i="161"/>
  <c r="H854" i="161"/>
  <c r="D855" i="161"/>
  <c r="F854" i="161"/>
  <c r="G854" i="161"/>
  <c r="F629" i="161"/>
  <c r="G629" i="161"/>
  <c r="H629" i="161"/>
  <c r="D630" i="161"/>
  <c r="G73" i="161"/>
  <c r="H73" i="161"/>
  <c r="F73" i="161"/>
  <c r="D74" i="161"/>
  <c r="F703" i="161"/>
  <c r="G703" i="161"/>
  <c r="H703" i="161"/>
  <c r="D704" i="161"/>
  <c r="M223" i="161"/>
  <c r="L223" i="161"/>
  <c r="L853" i="161"/>
  <c r="M853" i="161"/>
  <c r="F1138" i="161"/>
  <c r="G1138" i="161"/>
  <c r="D1139" i="161"/>
  <c r="H1138" i="161"/>
  <c r="L628" i="161"/>
  <c r="M628" i="161"/>
  <c r="L72" i="161"/>
  <c r="M72" i="161"/>
  <c r="L702" i="161"/>
  <c r="M702" i="161"/>
  <c r="J13" i="161"/>
  <c r="K13" i="161"/>
  <c r="L13" i="161"/>
  <c r="M13" i="161"/>
  <c r="N13" i="161"/>
  <c r="Z13" i="161"/>
  <c r="Q13" i="161"/>
  <c r="X13" i="161"/>
  <c r="R13" i="161"/>
  <c r="U13" i="161"/>
  <c r="T13" i="161"/>
  <c r="S13" i="161"/>
  <c r="Y13" i="161"/>
  <c r="AA13" i="161"/>
  <c r="AB13" i="161"/>
  <c r="L1137" i="161"/>
  <c r="M1137" i="161"/>
  <c r="AA1137" i="161"/>
  <c r="Z1137" i="161"/>
  <c r="S1137" i="161"/>
  <c r="T1137" i="161"/>
  <c r="L1003" i="161"/>
  <c r="M1003" i="161"/>
  <c r="L778" i="161"/>
  <c r="M778" i="161"/>
  <c r="F869" i="161"/>
  <c r="G869" i="161"/>
  <c r="H869" i="161"/>
  <c r="D870" i="161"/>
  <c r="D1109" i="161"/>
  <c r="F1108" i="161"/>
  <c r="G1108" i="161"/>
  <c r="H1108" i="161"/>
  <c r="H886" i="161"/>
  <c r="F886" i="161"/>
  <c r="D887" i="161"/>
  <c r="G886" i="161"/>
  <c r="L868" i="161"/>
  <c r="M868" i="161"/>
  <c r="L1107" i="161"/>
  <c r="M1107" i="161"/>
  <c r="Z1107" i="161"/>
  <c r="T1107" i="161"/>
  <c r="AA1107" i="161"/>
  <c r="S1107" i="161"/>
  <c r="L885" i="161"/>
  <c r="M885" i="161"/>
  <c r="D929" i="161"/>
  <c r="G928" i="161"/>
  <c r="H928" i="161"/>
  <c r="T928" i="161" s="1"/>
  <c r="F928" i="161"/>
  <c r="F89" i="161"/>
  <c r="G89" i="161"/>
  <c r="H89" i="161"/>
  <c r="D90" i="161"/>
  <c r="L927" i="161"/>
  <c r="M927" i="161"/>
  <c r="D105" i="161"/>
  <c r="F104" i="161"/>
  <c r="G104" i="161"/>
  <c r="H104" i="161"/>
  <c r="G269" i="161"/>
  <c r="D270" i="161"/>
  <c r="F269" i="161"/>
  <c r="H269" i="161"/>
  <c r="F1033" i="161"/>
  <c r="H1033" i="161"/>
  <c r="D1034" i="161"/>
  <c r="G1033" i="161"/>
  <c r="F1078" i="161"/>
  <c r="G1078" i="161"/>
  <c r="H1078" i="161"/>
  <c r="D1079" i="161"/>
  <c r="H328" i="161"/>
  <c r="AA328" i="161" s="1"/>
  <c r="D329" i="161"/>
  <c r="F328" i="161"/>
  <c r="G328" i="161"/>
  <c r="L1032" i="161"/>
  <c r="M1032" i="161"/>
  <c r="Z1032" i="161"/>
  <c r="AA1032" i="161"/>
  <c r="T1032" i="161"/>
  <c r="S1032" i="161"/>
  <c r="M1077" i="161"/>
  <c r="L1077" i="161"/>
  <c r="T1077" i="161"/>
  <c r="AA1077" i="161"/>
  <c r="Z1077" i="161"/>
  <c r="S1077" i="161"/>
  <c r="L957" i="161"/>
  <c r="M957" i="161"/>
  <c r="T957" i="161"/>
  <c r="Z957" i="161"/>
  <c r="S957" i="161"/>
  <c r="AA957" i="161"/>
  <c r="F450" i="175"/>
  <c r="G450" i="175"/>
  <c r="D449" i="175"/>
  <c r="G650" i="175"/>
  <c r="F650" i="175"/>
  <c r="D649" i="175"/>
  <c r="F519" i="175"/>
  <c r="G519" i="175"/>
  <c r="D518" i="175"/>
  <c r="G310" i="175"/>
  <c r="F310" i="175"/>
  <c r="D309" i="175"/>
  <c r="F40" i="175"/>
  <c r="G40" i="175"/>
  <c r="D39" i="175"/>
  <c r="G499" i="175"/>
  <c r="F499" i="175"/>
  <c r="D498" i="175"/>
  <c r="F468" i="175"/>
  <c r="G468" i="175"/>
  <c r="E468" i="175" s="1"/>
  <c r="F119" i="175"/>
  <c r="D118" i="175"/>
  <c r="G119" i="175"/>
  <c r="G490" i="175"/>
  <c r="F490" i="175"/>
  <c r="D489" i="175"/>
  <c r="G411" i="175"/>
  <c r="F411" i="175"/>
  <c r="D410" i="175"/>
  <c r="G580" i="175"/>
  <c r="F580" i="175"/>
  <c r="D579" i="175"/>
  <c r="F331" i="175"/>
  <c r="G331" i="175"/>
  <c r="D330" i="175"/>
  <c r="F48" i="175"/>
  <c r="G48" i="175"/>
  <c r="E48" i="175" s="1"/>
  <c r="F100" i="175"/>
  <c r="G100" i="175"/>
  <c r="D99" i="175"/>
  <c r="F150" i="175"/>
  <c r="G150" i="175"/>
  <c r="D149" i="175"/>
  <c r="G509" i="175"/>
  <c r="F509" i="175"/>
  <c r="D508" i="175"/>
  <c r="G211" i="175"/>
  <c r="F211" i="175"/>
  <c r="D210" i="175"/>
  <c r="F419" i="175"/>
  <c r="G419" i="175"/>
  <c r="D418" i="175"/>
  <c r="F431" i="175"/>
  <c r="G431" i="175"/>
  <c r="D430" i="175"/>
  <c r="F271" i="175"/>
  <c r="G271" i="175"/>
  <c r="D270" i="175"/>
  <c r="F541" i="175"/>
  <c r="G541" i="175"/>
  <c r="D540" i="175"/>
  <c r="F571" i="175"/>
  <c r="D570" i="175"/>
  <c r="G571" i="175"/>
  <c r="F590" i="175"/>
  <c r="G590" i="175"/>
  <c r="D589" i="175"/>
  <c r="G619" i="175"/>
  <c r="F619" i="175"/>
  <c r="D618" i="175"/>
  <c r="F79" i="175"/>
  <c r="G79" i="175"/>
  <c r="D78" i="175"/>
  <c r="G160" i="175"/>
  <c r="F160" i="175"/>
  <c r="D159" i="175"/>
  <c r="G231" i="175"/>
  <c r="F231" i="175"/>
  <c r="D230" i="175"/>
  <c r="F610" i="175"/>
  <c r="G610" i="175"/>
  <c r="D609" i="175"/>
  <c r="G341" i="175"/>
  <c r="F341" i="175"/>
  <c r="D340" i="175"/>
  <c r="G381" i="175"/>
  <c r="F381" i="175"/>
  <c r="D380" i="175"/>
  <c r="G20" i="175"/>
  <c r="F20" i="175"/>
  <c r="D19" i="175"/>
  <c r="G169" i="175"/>
  <c r="F169" i="175"/>
  <c r="D168" i="175"/>
  <c r="G550" i="175"/>
  <c r="F550" i="175"/>
  <c r="D549" i="175"/>
  <c r="G601" i="175"/>
  <c r="F601" i="175"/>
  <c r="D600" i="175"/>
  <c r="F319" i="175"/>
  <c r="G319" i="175"/>
  <c r="D318" i="175"/>
  <c r="G190" i="175"/>
  <c r="F190" i="175"/>
  <c r="D189" i="175"/>
  <c r="G631" i="175"/>
  <c r="F631" i="175"/>
  <c r="D630" i="175"/>
  <c r="F438" i="175"/>
  <c r="G438" i="175"/>
  <c r="E438" i="175" s="1"/>
  <c r="F241" i="175"/>
  <c r="G241" i="175"/>
  <c r="D240" i="175"/>
  <c r="F746" i="175"/>
  <c r="G746" i="175"/>
  <c r="D745" i="175"/>
  <c r="F300" i="175"/>
  <c r="G300" i="175"/>
  <c r="D299" i="175"/>
  <c r="F110" i="175"/>
  <c r="G110" i="175"/>
  <c r="D109" i="175"/>
  <c r="G61" i="175"/>
  <c r="F61" i="175"/>
  <c r="D60" i="175"/>
  <c r="G400" i="175"/>
  <c r="F400" i="175"/>
  <c r="D399" i="175"/>
  <c r="G180" i="175"/>
  <c r="F180" i="175"/>
  <c r="D179" i="175"/>
  <c r="F140" i="175"/>
  <c r="G140" i="175"/>
  <c r="D139" i="175"/>
  <c r="G460" i="175"/>
  <c r="F460" i="175"/>
  <c r="D459" i="175"/>
  <c r="G260" i="175"/>
  <c r="F260" i="175"/>
  <c r="D259" i="175"/>
  <c r="F281" i="175"/>
  <c r="G281" i="175"/>
  <c r="D280" i="175"/>
  <c r="G561" i="175"/>
  <c r="F561" i="175"/>
  <c r="D560" i="175"/>
  <c r="G91" i="175"/>
  <c r="F91" i="175"/>
  <c r="D90" i="175"/>
  <c r="F131" i="175"/>
  <c r="G131" i="175"/>
  <c r="D130" i="175"/>
  <c r="F350" i="175"/>
  <c r="G350" i="175"/>
  <c r="D349" i="175"/>
  <c r="F11" i="175"/>
  <c r="G11" i="175"/>
  <c r="D10" i="175"/>
  <c r="F31" i="175"/>
  <c r="G31" i="175"/>
  <c r="D30" i="175"/>
  <c r="G370" i="175"/>
  <c r="F370" i="175"/>
  <c r="D369" i="175"/>
  <c r="G70" i="175"/>
  <c r="F70" i="175"/>
  <c r="D69" i="175"/>
  <c r="F251" i="175"/>
  <c r="G251" i="175"/>
  <c r="D250" i="175"/>
  <c r="F641" i="175"/>
  <c r="G641" i="175"/>
  <c r="D640" i="175"/>
  <c r="F361" i="175"/>
  <c r="G361" i="175"/>
  <c r="D360" i="175"/>
  <c r="G221" i="175"/>
  <c r="F221" i="175"/>
  <c r="D220" i="175"/>
  <c r="G478" i="175"/>
  <c r="E478" i="175" s="1"/>
  <c r="F478" i="175"/>
  <c r="F201" i="175"/>
  <c r="G201" i="175"/>
  <c r="D200" i="175"/>
  <c r="G291" i="175"/>
  <c r="F291" i="175"/>
  <c r="D290" i="175"/>
  <c r="G531" i="175"/>
  <c r="F531" i="175"/>
  <c r="D530" i="175"/>
  <c r="T162" i="161"/>
  <c r="Z162" i="161"/>
  <c r="AA162" i="161"/>
  <c r="S162" i="161"/>
  <c r="AA417" i="161"/>
  <c r="Z417" i="161"/>
  <c r="S417" i="161"/>
  <c r="T417" i="161"/>
  <c r="AA372" i="161"/>
  <c r="Z372" i="161"/>
  <c r="S372" i="161"/>
  <c r="T372" i="161"/>
  <c r="S178" i="161"/>
  <c r="T178" i="161"/>
  <c r="Z178" i="161"/>
  <c r="AA178" i="161"/>
  <c r="T883" i="161"/>
  <c r="AA883" i="161"/>
  <c r="S883" i="161"/>
  <c r="Z883" i="161"/>
  <c r="AA358" i="161"/>
  <c r="S358" i="161"/>
  <c r="Z358" i="161"/>
  <c r="T358" i="161"/>
  <c r="AA732" i="161"/>
  <c r="T732" i="161"/>
  <c r="Z732" i="161"/>
  <c r="S732" i="161"/>
  <c r="AA492" i="161"/>
  <c r="T492" i="161"/>
  <c r="Z492" i="161"/>
  <c r="S492" i="161"/>
  <c r="AA702" i="161"/>
  <c r="T702" i="161"/>
  <c r="Z702" i="161"/>
  <c r="S702" i="161"/>
  <c r="AA627" i="161"/>
  <c r="S627" i="161"/>
  <c r="Z627" i="161"/>
  <c r="T627" i="161"/>
  <c r="AA658" i="161"/>
  <c r="Z658" i="161"/>
  <c r="T658" i="161"/>
  <c r="S658" i="161"/>
  <c r="AA462" i="161"/>
  <c r="T462" i="161"/>
  <c r="S462" i="161"/>
  <c r="Z462" i="161"/>
  <c r="AA643" i="161"/>
  <c r="S643" i="161"/>
  <c r="Z643" i="161"/>
  <c r="T643" i="161"/>
  <c r="T852" i="161"/>
  <c r="S852" i="161"/>
  <c r="Z852" i="161"/>
  <c r="AA852" i="161"/>
  <c r="S987" i="161"/>
  <c r="AA987" i="161"/>
  <c r="Z987" i="161"/>
  <c r="T987" i="161"/>
  <c r="S222" i="161"/>
  <c r="T222" i="161"/>
  <c r="Z222" i="161"/>
  <c r="AA222" i="161"/>
  <c r="Z252" i="161"/>
  <c r="S252" i="161"/>
  <c r="T252" i="161"/>
  <c r="AA252" i="161"/>
  <c r="S72" i="161"/>
  <c r="AA72" i="161"/>
  <c r="Z72" i="161"/>
  <c r="T72" i="161"/>
  <c r="Z117" i="161"/>
  <c r="S117" i="161"/>
  <c r="AA117" i="161"/>
  <c r="T117" i="161"/>
  <c r="BR81" i="100"/>
  <c r="BR71" i="100"/>
  <c r="BR101" i="100"/>
  <c r="BR111" i="100"/>
  <c r="BM49" i="100"/>
  <c r="BM31" i="100"/>
  <c r="BR31" i="100"/>
  <c r="BM57" i="100"/>
  <c r="BM105" i="100"/>
  <c r="BM44" i="100"/>
  <c r="BM77" i="100"/>
  <c r="BR25" i="100"/>
  <c r="BR48" i="100"/>
  <c r="BS108" i="100"/>
  <c r="BN78" i="100"/>
  <c r="BS28" i="100"/>
  <c r="BS97" i="100"/>
  <c r="BN100" i="100"/>
  <c r="BN88" i="100"/>
  <c r="BS94" i="100"/>
  <c r="BN94" i="100"/>
  <c r="BN85" i="100"/>
  <c r="AE21" i="179"/>
  <c r="BN77" i="100"/>
  <c r="BS69" i="100"/>
  <c r="BS84" i="100"/>
  <c r="AK25" i="179"/>
  <c r="BT44" i="100"/>
  <c r="BO108" i="100"/>
  <c r="BO67" i="100"/>
  <c r="BT76" i="100"/>
  <c r="BO65" i="100"/>
  <c r="BO114" i="100"/>
  <c r="BT112" i="100"/>
  <c r="BO48" i="100"/>
  <c r="BT51" i="100"/>
  <c r="BT102" i="100"/>
  <c r="BO69" i="100"/>
  <c r="BO56" i="100"/>
  <c r="CM13" i="79"/>
  <c r="BR55" i="100"/>
  <c r="BS104" i="100"/>
  <c r="BT74" i="100"/>
  <c r="BM45" i="100"/>
  <c r="BR42" i="100"/>
  <c r="BR83" i="100"/>
  <c r="BM84" i="100"/>
  <c r="BM72" i="100"/>
  <c r="BM121" i="100"/>
  <c r="BM89" i="100"/>
  <c r="BR41" i="100"/>
  <c r="BR121" i="100"/>
  <c r="BM68" i="100"/>
  <c r="BR54" i="100"/>
  <c r="BR36" i="100"/>
  <c r="BR62" i="100"/>
  <c r="BS40" i="100"/>
  <c r="BN30" i="100"/>
  <c r="BS121" i="100"/>
  <c r="BS52" i="100"/>
  <c r="BN69" i="100"/>
  <c r="BS76" i="100"/>
  <c r="BS99" i="100"/>
  <c r="BN81" i="100"/>
  <c r="BN39" i="100"/>
  <c r="BS114" i="100"/>
  <c r="BS63" i="100"/>
  <c r="BN115" i="100"/>
  <c r="BS29" i="100"/>
  <c r="AF25" i="179"/>
  <c r="BT54" i="100"/>
  <c r="BO74" i="100"/>
  <c r="BT36" i="100"/>
  <c r="BO52" i="100"/>
  <c r="BT91" i="100"/>
  <c r="BT59" i="100"/>
  <c r="AK21" i="179"/>
  <c r="BT122" i="100"/>
  <c r="BT61" i="100"/>
  <c r="BO78" i="100"/>
  <c r="BO57" i="100"/>
  <c r="BO93" i="100"/>
  <c r="AF19" i="179"/>
  <c r="BR74" i="100"/>
  <c r="BN37" i="100"/>
  <c r="BO117" i="100"/>
  <c r="BR96" i="100"/>
  <c r="BM61" i="100"/>
  <c r="BM64" i="100"/>
  <c r="BR119" i="100"/>
  <c r="BM120" i="100"/>
  <c r="BR34" i="100"/>
  <c r="BR79" i="100"/>
  <c r="BR43" i="100"/>
  <c r="BR64" i="100"/>
  <c r="BR68" i="100"/>
  <c r="BR27" i="100"/>
  <c r="BR82" i="100"/>
  <c r="BR50" i="100"/>
  <c r="BN72" i="100"/>
  <c r="BS38" i="100"/>
  <c r="BN107" i="100"/>
  <c r="BS57" i="100"/>
  <c r="BS54" i="100"/>
  <c r="BN110" i="100"/>
  <c r="BN43" i="100"/>
  <c r="BN79" i="100"/>
  <c r="BN58" i="100"/>
  <c r="BN113" i="100"/>
  <c r="BN40" i="100"/>
  <c r="BN106" i="100"/>
  <c r="BS106" i="100"/>
  <c r="AF23" i="179"/>
  <c r="BT55" i="100"/>
  <c r="BT98" i="100"/>
  <c r="BT87" i="100"/>
  <c r="BT57" i="100"/>
  <c r="BT80" i="100"/>
  <c r="BT85" i="100"/>
  <c r="BT34" i="100"/>
  <c r="BT49" i="100"/>
  <c r="BO91" i="100"/>
  <c r="BO43" i="100"/>
  <c r="BO116" i="100"/>
  <c r="BO106" i="100"/>
  <c r="AK19" i="179"/>
  <c r="BM41" i="100"/>
  <c r="BN68" i="100"/>
  <c r="BT65" i="100"/>
  <c r="BM83" i="100"/>
  <c r="BM25" i="100"/>
  <c r="BM86" i="100"/>
  <c r="BM110" i="100"/>
  <c r="BR75" i="100"/>
  <c r="BM32" i="100"/>
  <c r="BR102" i="100"/>
  <c r="BR35" i="100"/>
  <c r="BM40" i="100"/>
  <c r="BR58" i="100"/>
  <c r="BM28" i="100"/>
  <c r="BR100" i="100"/>
  <c r="BR61" i="100"/>
  <c r="BN97" i="100"/>
  <c r="BS48" i="100"/>
  <c r="BS112" i="100"/>
  <c r="BN117" i="100"/>
  <c r="BS31" i="100"/>
  <c r="BS124" i="100"/>
  <c r="BN74" i="100"/>
  <c r="BN50" i="100"/>
  <c r="BS65" i="100"/>
  <c r="BN56" i="100"/>
  <c r="BN57" i="100"/>
  <c r="BN84" i="100"/>
  <c r="BN71" i="100"/>
  <c r="AK23" i="179"/>
  <c r="BT81" i="100"/>
  <c r="BT107" i="100"/>
  <c r="BO64" i="100"/>
  <c r="BO84" i="100"/>
  <c r="BO35" i="100"/>
  <c r="AF21" i="179"/>
  <c r="BT105" i="100"/>
  <c r="BO62" i="100"/>
  <c r="BT42" i="100"/>
  <c r="BO95" i="100"/>
  <c r="BT71" i="100"/>
  <c r="BT40" i="100"/>
  <c r="BM55" i="100"/>
  <c r="BM92" i="100"/>
  <c r="BN33" i="100"/>
  <c r="BT96" i="100"/>
  <c r="BR52" i="100"/>
  <c r="BR97" i="100"/>
  <c r="BR85" i="100"/>
  <c r="BR109" i="100"/>
  <c r="BR103" i="100"/>
  <c r="BR80" i="100"/>
  <c r="BR39" i="100"/>
  <c r="BM73" i="100"/>
  <c r="BR124" i="100"/>
  <c r="BM116" i="100"/>
  <c r="BM58" i="100"/>
  <c r="BM104" i="100"/>
  <c r="BM100" i="100"/>
  <c r="BS68" i="100"/>
  <c r="BN90" i="100"/>
  <c r="BS27" i="100"/>
  <c r="BS88" i="100"/>
  <c r="BN96" i="100"/>
  <c r="BS92" i="100"/>
  <c r="BN92" i="100"/>
  <c r="BN101" i="100"/>
  <c r="BN42" i="100"/>
  <c r="BN120" i="100"/>
  <c r="BN24" i="100"/>
  <c r="BN91" i="100"/>
  <c r="BS34" i="100"/>
  <c r="BO32" i="100"/>
  <c r="BT86" i="100"/>
  <c r="BT97" i="100"/>
  <c r="BT68" i="100"/>
  <c r="BO88" i="100"/>
  <c r="BO50" i="100"/>
  <c r="BT43" i="100"/>
  <c r="BT123" i="100"/>
  <c r="BO40" i="100"/>
  <c r="BO45" i="100"/>
  <c r="BO68" i="100"/>
  <c r="BO72" i="100"/>
  <c r="BO46" i="100"/>
  <c r="BT33" i="100"/>
  <c r="BM51" i="100"/>
  <c r="BO73" i="100"/>
  <c r="BM62" i="100"/>
  <c r="BM37" i="100"/>
  <c r="BR123" i="100"/>
  <c r="BM54" i="100"/>
  <c r="BM35" i="100"/>
  <c r="BR88" i="100"/>
  <c r="BM34" i="100"/>
  <c r="BR38" i="100"/>
  <c r="BM82" i="100"/>
  <c r="BR29" i="100"/>
  <c r="BR90" i="100"/>
  <c r="BM115" i="100"/>
  <c r="BM80" i="100"/>
  <c r="BN34" i="100"/>
  <c r="BN76" i="100"/>
  <c r="BS58" i="100"/>
  <c r="BS24" i="100"/>
  <c r="BS98" i="100"/>
  <c r="BN31" i="100"/>
  <c r="BS64" i="100"/>
  <c r="BN55" i="100"/>
  <c r="BS75" i="100"/>
  <c r="BS45" i="100"/>
  <c r="BS110" i="100"/>
  <c r="BS46" i="100"/>
  <c r="BS60" i="100"/>
  <c r="BO31" i="100"/>
  <c r="BO81" i="100"/>
  <c r="BO59" i="100"/>
  <c r="BO107" i="100"/>
  <c r="BT99" i="100"/>
  <c r="BO102" i="100"/>
  <c r="BO39" i="100"/>
  <c r="BT79" i="100"/>
  <c r="BT41" i="100"/>
  <c r="BT27" i="100"/>
  <c r="BO110" i="100"/>
  <c r="BT73" i="100"/>
  <c r="BT106" i="100"/>
  <c r="BT38" i="100"/>
  <c r="BR40" i="100"/>
  <c r="BN93" i="100"/>
  <c r="BO99" i="100"/>
  <c r="BR89" i="100"/>
  <c r="BM29" i="100"/>
  <c r="BR115" i="100"/>
  <c r="BR51" i="100"/>
  <c r="BR110" i="100"/>
  <c r="BM94" i="100"/>
  <c r="BM76" i="100"/>
  <c r="BM66" i="100"/>
  <c r="BR70" i="100"/>
  <c r="BR99" i="100"/>
  <c r="BR26" i="100"/>
  <c r="BR67" i="100"/>
  <c r="BM96" i="100"/>
  <c r="BS42" i="100"/>
  <c r="BS47" i="100"/>
  <c r="BS35" i="100"/>
  <c r="BS39" i="100"/>
  <c r="BN124" i="100"/>
  <c r="BN98" i="100"/>
  <c r="BN109" i="100"/>
  <c r="BN86" i="100"/>
  <c r="BN44" i="100"/>
  <c r="BN73" i="100"/>
  <c r="BN64" i="100"/>
  <c r="BS80" i="100"/>
  <c r="BN67" i="100"/>
  <c r="BO90" i="100"/>
  <c r="BO82" i="100"/>
  <c r="BO124" i="100"/>
  <c r="BO24" i="100"/>
  <c r="BT75" i="100"/>
  <c r="BT108" i="100"/>
  <c r="BT114" i="100"/>
  <c r="BT100" i="100"/>
  <c r="BT67" i="100"/>
  <c r="BO30" i="100"/>
  <c r="BO104" i="100"/>
  <c r="BO100" i="100"/>
  <c r="BM70" i="100"/>
  <c r="BT101" i="100"/>
  <c r="BR92" i="100"/>
  <c r="BM123" i="100"/>
  <c r="BM124" i="100"/>
  <c r="BR95" i="100"/>
  <c r="BR63" i="100"/>
  <c r="BM118" i="100"/>
  <c r="BR122" i="100"/>
  <c r="BM26" i="100"/>
  <c r="BM46" i="100"/>
  <c r="BM108" i="100"/>
  <c r="BR106" i="100"/>
  <c r="BM93" i="100"/>
  <c r="AD21" i="179"/>
  <c r="BS87" i="100"/>
  <c r="BN87" i="100"/>
  <c r="BS115" i="100"/>
  <c r="BN27" i="100"/>
  <c r="BS85" i="100"/>
  <c r="BN114" i="100"/>
  <c r="BS30" i="100"/>
  <c r="BN60" i="100"/>
  <c r="BN104" i="100"/>
  <c r="BS67" i="100"/>
  <c r="BN116" i="100"/>
  <c r="BN62" i="100"/>
  <c r="BS70" i="100"/>
  <c r="BO33" i="100"/>
  <c r="BO79" i="100"/>
  <c r="BO26" i="100"/>
  <c r="BT52" i="100"/>
  <c r="BO80" i="100"/>
  <c r="BT50" i="100"/>
  <c r="BT93" i="100"/>
  <c r="BT89" i="100"/>
  <c r="BO97" i="100"/>
  <c r="BT103" i="100"/>
  <c r="BT26" i="100"/>
  <c r="BO70" i="100"/>
  <c r="BM50" i="100"/>
  <c r="BN103" i="100"/>
  <c r="BT88" i="100"/>
  <c r="AI25" i="179"/>
  <c r="BM38" i="100"/>
  <c r="BR56" i="100"/>
  <c r="BR94" i="100"/>
  <c r="BM79" i="100"/>
  <c r="BR73" i="100"/>
  <c r="BM122" i="100"/>
  <c r="BR77" i="100"/>
  <c r="BR53" i="100"/>
  <c r="BM117" i="100"/>
  <c r="BM99" i="100"/>
  <c r="BR44" i="100"/>
  <c r="BM47" i="100"/>
  <c r="AI21" i="179"/>
  <c r="BN28" i="100"/>
  <c r="BS86" i="100"/>
  <c r="BN105" i="100"/>
  <c r="BN26" i="100"/>
  <c r="CM12" i="79"/>
  <c r="BS101" i="100"/>
  <c r="BN54" i="100"/>
  <c r="BS72" i="100"/>
  <c r="BN95" i="100"/>
  <c r="BS90" i="100"/>
  <c r="BS100" i="100"/>
  <c r="BS59" i="100"/>
  <c r="BS81" i="100"/>
  <c r="BO58" i="100"/>
  <c r="BO109" i="100"/>
  <c r="BT58" i="100"/>
  <c r="BO66" i="100"/>
  <c r="BO44" i="100"/>
  <c r="BO42" i="100"/>
  <c r="BO103" i="100"/>
  <c r="BO94" i="100"/>
  <c r="BO118" i="100"/>
  <c r="BT118" i="100"/>
  <c r="BT104" i="100"/>
  <c r="BO105" i="100"/>
  <c r="BT82" i="100"/>
  <c r="BR116" i="100"/>
  <c r="BS111" i="100"/>
  <c r="BT111" i="100"/>
  <c r="AD25" i="179"/>
  <c r="BR65" i="100"/>
  <c r="BM48" i="100"/>
  <c r="BM24" i="100"/>
  <c r="BR24" i="100"/>
  <c r="CM11" i="79"/>
  <c r="BR78" i="100"/>
  <c r="BR33" i="100"/>
  <c r="BM39" i="100"/>
  <c r="BR87" i="100"/>
  <c r="BM91" i="100"/>
  <c r="BM67" i="100"/>
  <c r="BR108" i="100"/>
  <c r="AD19" i="179"/>
  <c r="BN123" i="100"/>
  <c r="BS119" i="100"/>
  <c r="BN82" i="100"/>
  <c r="BN66" i="100"/>
  <c r="BS71" i="100"/>
  <c r="BS49" i="100"/>
  <c r="BS79" i="100"/>
  <c r="BN80" i="100"/>
  <c r="BS74" i="100"/>
  <c r="BN121" i="100"/>
  <c r="BS66" i="100"/>
  <c r="BN89" i="100"/>
  <c r="BN52" i="100"/>
  <c r="BO63" i="100"/>
  <c r="BO101" i="100"/>
  <c r="BO25" i="100"/>
  <c r="BO121" i="100"/>
  <c r="BO49" i="100"/>
  <c r="BO85" i="100"/>
  <c r="BT72" i="100"/>
  <c r="BT64" i="100"/>
  <c r="BT70" i="100"/>
  <c r="BT83" i="100"/>
  <c r="BO123" i="100"/>
  <c r="BO34" i="100"/>
  <c r="BT37" i="100"/>
  <c r="BO98" i="100"/>
  <c r="BM119" i="100"/>
  <c r="BN99" i="100"/>
  <c r="BS91" i="100"/>
  <c r="BO120" i="100"/>
  <c r="AI23" i="179"/>
  <c r="BM43" i="100"/>
  <c r="BM111" i="100"/>
  <c r="BR57" i="100"/>
  <c r="BR114" i="100"/>
  <c r="BR86" i="100"/>
  <c r="BR76" i="100"/>
  <c r="BM97" i="100"/>
  <c r="BR107" i="100"/>
  <c r="BR60" i="100"/>
  <c r="BR47" i="100"/>
  <c r="BR104" i="100"/>
  <c r="BR98" i="100"/>
  <c r="AI19" i="179"/>
  <c r="BS37" i="100"/>
  <c r="BN118" i="100"/>
  <c r="BS41" i="100"/>
  <c r="BS96" i="100"/>
  <c r="BS102" i="100"/>
  <c r="BS73" i="100"/>
  <c r="BN65" i="100"/>
  <c r="BS109" i="100"/>
  <c r="BS95" i="100"/>
  <c r="BN25" i="100"/>
  <c r="BN112" i="100"/>
  <c r="BN59" i="100"/>
  <c r="BN47" i="100"/>
  <c r="BO113" i="100"/>
  <c r="BT90" i="100"/>
  <c r="BT30" i="100"/>
  <c r="BT29" i="100"/>
  <c r="BO122" i="100"/>
  <c r="BO92" i="100"/>
  <c r="BT24" i="100"/>
  <c r="BT120" i="100"/>
  <c r="BO55" i="100"/>
  <c r="BO47" i="100"/>
  <c r="BT109" i="100"/>
  <c r="BO41" i="100"/>
  <c r="BM101" i="100"/>
  <c r="BS89" i="100"/>
  <c r="BT66" i="100"/>
  <c r="AD23" i="179"/>
  <c r="BM56" i="100"/>
  <c r="BR49" i="100"/>
  <c r="BM53" i="100"/>
  <c r="BM107" i="100"/>
  <c r="BM85" i="100"/>
  <c r="BM65" i="100"/>
  <c r="BM112" i="100"/>
  <c r="BM60" i="100"/>
  <c r="BR91" i="100"/>
  <c r="BR59" i="100"/>
  <c r="BR112" i="100"/>
  <c r="BM59" i="100"/>
  <c r="AV38" i="79"/>
  <c r="AV39" i="79" s="1"/>
  <c r="BS33" i="100"/>
  <c r="BN61" i="100"/>
  <c r="BS25" i="100"/>
  <c r="BS113" i="100"/>
  <c r="BN51" i="100"/>
  <c r="BN108" i="100"/>
  <c r="BN45" i="100"/>
  <c r="BN122" i="100"/>
  <c r="BN119" i="100"/>
  <c r="BS77" i="100"/>
  <c r="BS62" i="100"/>
  <c r="BS107" i="100"/>
  <c r="BN49" i="100"/>
  <c r="BO86" i="100"/>
  <c r="BO112" i="100"/>
  <c r="BO37" i="100"/>
  <c r="BO119" i="100"/>
  <c r="BO77" i="100"/>
  <c r="BO76" i="100"/>
  <c r="BT25" i="100"/>
  <c r="BO115" i="100"/>
  <c r="BO75" i="100"/>
  <c r="BO96" i="100"/>
  <c r="BO53" i="100"/>
  <c r="BT113" i="100"/>
  <c r="BT62" i="100"/>
  <c r="BN36" i="100"/>
  <c r="BT47" i="100"/>
  <c r="BM106" i="100"/>
  <c r="BM33" i="100"/>
  <c r="BR69" i="100"/>
  <c r="BR37" i="100"/>
  <c r="BR120" i="100"/>
  <c r="BM81" i="100"/>
  <c r="BM71" i="100"/>
  <c r="BR66" i="100"/>
  <c r="BM74" i="100"/>
  <c r="BM88" i="100"/>
  <c r="BM69" i="100"/>
  <c r="BR117" i="100"/>
  <c r="BR93" i="100"/>
  <c r="AJ25" i="179"/>
  <c r="BN63" i="100"/>
  <c r="BN83" i="100"/>
  <c r="BS51" i="100"/>
  <c r="BN38" i="100"/>
  <c r="BS122" i="100"/>
  <c r="BS26" i="100"/>
  <c r="BS103" i="100"/>
  <c r="BS120" i="100"/>
  <c r="BN75" i="100"/>
  <c r="BN32" i="100"/>
  <c r="BS93" i="100"/>
  <c r="BS55" i="100"/>
  <c r="BS56" i="100"/>
  <c r="BT39" i="100"/>
  <c r="BT35" i="100"/>
  <c r="BT46" i="100"/>
  <c r="BO83" i="100"/>
  <c r="BO111" i="100"/>
  <c r="BO54" i="100"/>
  <c r="BT60" i="100"/>
  <c r="BT45" i="100"/>
  <c r="BO29" i="100"/>
  <c r="BT77" i="100"/>
  <c r="BT117" i="100"/>
  <c r="BT121" i="100"/>
  <c r="BO36" i="100"/>
  <c r="BT115" i="100"/>
  <c r="BN102" i="100"/>
  <c r="BM78" i="100"/>
  <c r="BM36" i="100"/>
  <c r="BR113" i="100"/>
  <c r="BR46" i="100"/>
  <c r="BM90" i="100"/>
  <c r="BM27" i="100"/>
  <c r="BM102" i="100"/>
  <c r="BR28" i="100"/>
  <c r="BM98" i="100"/>
  <c r="BM75" i="100"/>
  <c r="BR84" i="100"/>
  <c r="BM42" i="100"/>
  <c r="BM52" i="100"/>
  <c r="AE25" i="179"/>
  <c r="BS116" i="100"/>
  <c r="BS36" i="100"/>
  <c r="BN41" i="100"/>
  <c r="BS53" i="100"/>
  <c r="BS117" i="100"/>
  <c r="BS61" i="100"/>
  <c r="BS78" i="100"/>
  <c r="BN35" i="100"/>
  <c r="BS50" i="100"/>
  <c r="BS43" i="100"/>
  <c r="BS118" i="100"/>
  <c r="BS82" i="100"/>
  <c r="AJ19" i="179"/>
  <c r="BT48" i="100"/>
  <c r="BO61" i="100"/>
  <c r="BO51" i="100"/>
  <c r="BT32" i="100"/>
  <c r="BT78" i="100"/>
  <c r="BT53" i="100"/>
  <c r="BT69" i="100"/>
  <c r="BT56" i="100"/>
  <c r="BT119" i="100"/>
  <c r="BO71" i="100"/>
  <c r="BO89" i="100"/>
  <c r="BO60" i="100"/>
  <c r="AJ23" i="179"/>
  <c r="AE19" i="179"/>
  <c r="BM113" i="100"/>
  <c r="BM95" i="100"/>
  <c r="BR45" i="100"/>
  <c r="BR32" i="100"/>
  <c r="BM87" i="100"/>
  <c r="BR72" i="100"/>
  <c r="BM63" i="100"/>
  <c r="BR105" i="100"/>
  <c r="BM114" i="100"/>
  <c r="BM30" i="100"/>
  <c r="BM109" i="100"/>
  <c r="BR118" i="100"/>
  <c r="BM103" i="100"/>
  <c r="AE23" i="179"/>
  <c r="BN29" i="100"/>
  <c r="BN48" i="100"/>
  <c r="BS44" i="100"/>
  <c r="BS123" i="100"/>
  <c r="BS105" i="100"/>
  <c r="BN70" i="100"/>
  <c r="BS83" i="100"/>
  <c r="BN111" i="100"/>
  <c r="BN46" i="100"/>
  <c r="AJ21" i="179"/>
  <c r="BS32" i="100"/>
  <c r="BN53" i="100"/>
  <c r="AZ40" i="79"/>
  <c r="BT94" i="100"/>
  <c r="BO27" i="100"/>
  <c r="BO28" i="100"/>
  <c r="BO38" i="100"/>
  <c r="BO87" i="100"/>
  <c r="BT84" i="100"/>
  <c r="BT124" i="100"/>
  <c r="BT110" i="100"/>
  <c r="BT95" i="100"/>
  <c r="BT116" i="100"/>
  <c r="BT31" i="100"/>
  <c r="BT92" i="100"/>
  <c r="BT28" i="100"/>
  <c r="BR30" i="100"/>
  <c r="BT63" i="100"/>
  <c r="AO19" i="179" l="1"/>
  <c r="BZ120" i="100"/>
  <c r="BZ36" i="100"/>
  <c r="BZ98" i="100"/>
  <c r="BZ46" i="100"/>
  <c r="BZ106" i="100"/>
  <c r="BZ93" i="100"/>
  <c r="BZ56" i="100"/>
  <c r="BZ60" i="100"/>
  <c r="BZ41" i="100"/>
  <c r="BZ34" i="100"/>
  <c r="BZ105" i="100"/>
  <c r="BZ70" i="100"/>
  <c r="BZ100" i="100"/>
  <c r="BZ72" i="100"/>
  <c r="BZ116" i="100"/>
  <c r="BZ57" i="100"/>
  <c r="BZ69" i="100"/>
  <c r="BZ117" i="100"/>
  <c r="BZ89" i="100"/>
  <c r="BZ53" i="100"/>
  <c r="BZ123" i="100"/>
  <c r="BZ104" i="100"/>
  <c r="BZ110" i="100"/>
  <c r="BZ68" i="100"/>
  <c r="BZ95" i="100"/>
  <c r="BZ43" i="100"/>
  <c r="BZ78" i="100"/>
  <c r="BZ71" i="100"/>
  <c r="BZ96" i="100"/>
  <c r="BZ47" i="100"/>
  <c r="BZ30" i="100"/>
  <c r="BZ45" i="100"/>
  <c r="BZ91" i="100"/>
  <c r="BZ29" i="100"/>
  <c r="BZ75" i="100"/>
  <c r="BZ55" i="100"/>
  <c r="BZ118" i="100"/>
  <c r="BZ97" i="100"/>
  <c r="BZ40" i="100"/>
  <c r="BZ62" i="100"/>
  <c r="BZ48" i="100"/>
  <c r="BZ115" i="100"/>
  <c r="BZ94" i="100"/>
  <c r="BZ103" i="100"/>
  <c r="BZ39" i="100"/>
  <c r="AO21" i="179"/>
  <c r="BZ114" i="100"/>
  <c r="BZ54" i="100"/>
  <c r="BZ76" i="100"/>
  <c r="BZ92" i="100"/>
  <c r="BZ85" i="100"/>
  <c r="BZ42" i="100"/>
  <c r="BZ102" i="100"/>
  <c r="BZ50" i="100"/>
  <c r="BZ35" i="100"/>
  <c r="BZ65" i="100"/>
  <c r="BZ87" i="100"/>
  <c r="BZ99" i="100"/>
  <c r="BZ111" i="100"/>
  <c r="BZ77" i="100"/>
  <c r="BZ122" i="100"/>
  <c r="BZ49" i="100"/>
  <c r="BZ44" i="100"/>
  <c r="BZ80" i="100"/>
  <c r="BZ88" i="100"/>
  <c r="BZ84" i="100"/>
  <c r="BZ52" i="100"/>
  <c r="BZ38" i="100"/>
  <c r="BZ83" i="100"/>
  <c r="BZ119" i="100"/>
  <c r="BZ121" i="100"/>
  <c r="BZ66" i="100"/>
  <c r="BZ24" i="100"/>
  <c r="BZ107" i="100"/>
  <c r="BZ64" i="100"/>
  <c r="BZ20" i="100" s="1"/>
  <c r="BZ67" i="100"/>
  <c r="BZ28" i="100"/>
  <c r="BZ51" i="100"/>
  <c r="BZ37" i="100"/>
  <c r="BZ25" i="100"/>
  <c r="BZ26" i="100"/>
  <c r="BZ124" i="100"/>
  <c r="BZ59" i="100"/>
  <c r="BZ74" i="100"/>
  <c r="BZ108" i="100"/>
  <c r="BZ27" i="100"/>
  <c r="BZ61" i="100"/>
  <c r="BZ112" i="100"/>
  <c r="BZ101" i="100"/>
  <c r="BZ109" i="100"/>
  <c r="BZ79" i="100"/>
  <c r="BZ82" i="100"/>
  <c r="BZ81" i="100"/>
  <c r="BZ73" i="100"/>
  <c r="BZ86" i="100"/>
  <c r="BZ113" i="100"/>
  <c r="BZ63" i="100"/>
  <c r="BZ58" i="100"/>
  <c r="BZ33" i="100"/>
  <c r="BZ90" i="100"/>
  <c r="BZ31" i="100"/>
  <c r="BZ32" i="100"/>
  <c r="AO23" i="179"/>
  <c r="AO25" i="179"/>
  <c r="AN19" i="179"/>
  <c r="BY49" i="100"/>
  <c r="BY47" i="100"/>
  <c r="BY52" i="100"/>
  <c r="BY67" i="100"/>
  <c r="BY71" i="100"/>
  <c r="BY53" i="100"/>
  <c r="BY59" i="100"/>
  <c r="BY89" i="100"/>
  <c r="BY62" i="100"/>
  <c r="BY91" i="100"/>
  <c r="BY84" i="100"/>
  <c r="BY106" i="100"/>
  <c r="BY115" i="100"/>
  <c r="BY103" i="100"/>
  <c r="BY112" i="100"/>
  <c r="BY116" i="100"/>
  <c r="BY64" i="100"/>
  <c r="BY24" i="100"/>
  <c r="BY57" i="100"/>
  <c r="BY40" i="100"/>
  <c r="BY77" i="100"/>
  <c r="BY68" i="100"/>
  <c r="BY32" i="100"/>
  <c r="BY25" i="100"/>
  <c r="BY121" i="100"/>
  <c r="BY73" i="100"/>
  <c r="BY120" i="100"/>
  <c r="BY56" i="100"/>
  <c r="BY113" i="100"/>
  <c r="AN21" i="179"/>
  <c r="BY46" i="100"/>
  <c r="BY75" i="100"/>
  <c r="BY119" i="100"/>
  <c r="BY95" i="100"/>
  <c r="BY104" i="100"/>
  <c r="BY44" i="100"/>
  <c r="BY42" i="100"/>
  <c r="BY58" i="100"/>
  <c r="BY39" i="100"/>
  <c r="BY85" i="100"/>
  <c r="BY111" i="100"/>
  <c r="BY33" i="100"/>
  <c r="BY35" i="100"/>
  <c r="BY122" i="100"/>
  <c r="BY80" i="100"/>
  <c r="BY60" i="100"/>
  <c r="BY86" i="100"/>
  <c r="BY55" i="100"/>
  <c r="BY101" i="100"/>
  <c r="BY50" i="100"/>
  <c r="BY79" i="100"/>
  <c r="BY81" i="100"/>
  <c r="BY94" i="100"/>
  <c r="BY45" i="100"/>
  <c r="BY65" i="100"/>
  <c r="BY54" i="100"/>
  <c r="BY109" i="100"/>
  <c r="BY92" i="100"/>
  <c r="BY74" i="100"/>
  <c r="BY20" i="100" s="1"/>
  <c r="BY43" i="100"/>
  <c r="BY70" i="100"/>
  <c r="BY37" i="100"/>
  <c r="BY108" i="100"/>
  <c r="BY114" i="100"/>
  <c r="BY98" i="100"/>
  <c r="BY31" i="100"/>
  <c r="BY110" i="100"/>
  <c r="BY88" i="100"/>
  <c r="BY93" i="100"/>
  <c r="BY51" i="100"/>
  <c r="CM16" i="79"/>
  <c r="CM17" i="79" s="1"/>
  <c r="BY124" i="100"/>
  <c r="BY96" i="100"/>
  <c r="BY69" i="100"/>
  <c r="BY100" i="100"/>
  <c r="BY36" i="100"/>
  <c r="BY38" i="100"/>
  <c r="BY66" i="100"/>
  <c r="BY26" i="100"/>
  <c r="BY27" i="100"/>
  <c r="BY117" i="100"/>
  <c r="BY41" i="100"/>
  <c r="BY82" i="100"/>
  <c r="BY105" i="100"/>
  <c r="BY107" i="100"/>
  <c r="BY48" i="100"/>
  <c r="BY99" i="100"/>
  <c r="BY83" i="100"/>
  <c r="BY61" i="100"/>
  <c r="BY118" i="100"/>
  <c r="BY87" i="100"/>
  <c r="BY76" i="100"/>
  <c r="BY90" i="100"/>
  <c r="BY30" i="100"/>
  <c r="BY78" i="100"/>
  <c r="BY29" i="100"/>
  <c r="BY102" i="100"/>
  <c r="BY63" i="100"/>
  <c r="BY123" i="100"/>
  <c r="BY28" i="100"/>
  <c r="BY34" i="100"/>
  <c r="BY97" i="100"/>
  <c r="BY72" i="100"/>
  <c r="AN23" i="179"/>
  <c r="AN25" i="179"/>
  <c r="AM19" i="179"/>
  <c r="AM21" i="179"/>
  <c r="BX96" i="100"/>
  <c r="BX80" i="100"/>
  <c r="BX100" i="100"/>
  <c r="BX103" i="100"/>
  <c r="BX92" i="100"/>
  <c r="BX52" i="100"/>
  <c r="BX59" i="100"/>
  <c r="BX47" i="100"/>
  <c r="BX93" i="100"/>
  <c r="BX115" i="100"/>
  <c r="BX104" i="100"/>
  <c r="BX50" i="100"/>
  <c r="BX42" i="100"/>
  <c r="BX67" i="100"/>
  <c r="BX58" i="100"/>
  <c r="BX28" i="100"/>
  <c r="BX77" i="100"/>
  <c r="BX109" i="100"/>
  <c r="BX101" i="100"/>
  <c r="BX69" i="100"/>
  <c r="BX91" i="100"/>
  <c r="BX99" i="100"/>
  <c r="BX108" i="100"/>
  <c r="BX116" i="100"/>
  <c r="BX68" i="100"/>
  <c r="BX44" i="100"/>
  <c r="BX30" i="100"/>
  <c r="BX41" i="100"/>
  <c r="BX75" i="100"/>
  <c r="BX88" i="100"/>
  <c r="BX117" i="100"/>
  <c r="BX46" i="100"/>
  <c r="BX82" i="100"/>
  <c r="BX40" i="100"/>
  <c r="BX105" i="100"/>
  <c r="BX114" i="100"/>
  <c r="BX98" i="100"/>
  <c r="BX74" i="100"/>
  <c r="BX60" i="100"/>
  <c r="BX39" i="100"/>
  <c r="BX26" i="100"/>
  <c r="BX66" i="100"/>
  <c r="BX73" i="100"/>
  <c r="BX57" i="100"/>
  <c r="BX51" i="100"/>
  <c r="BX112" i="100"/>
  <c r="BX97" i="100"/>
  <c r="BX76" i="100"/>
  <c r="BX34" i="100"/>
  <c r="BX89" i="100"/>
  <c r="BX63" i="100"/>
  <c r="BX70" i="100"/>
  <c r="BX102" i="100"/>
  <c r="BX71" i="100"/>
  <c r="BX65" i="100"/>
  <c r="BX122" i="100"/>
  <c r="BX118" i="100"/>
  <c r="BX94" i="100"/>
  <c r="BX32" i="100"/>
  <c r="BX121" i="100"/>
  <c r="BX31" i="100"/>
  <c r="BX27" i="100"/>
  <c r="BX81" i="100"/>
  <c r="BX85" i="100"/>
  <c r="CM15" i="79"/>
  <c r="BX35" i="100"/>
  <c r="BX120" i="100"/>
  <c r="BX72" i="100"/>
  <c r="BX49" i="100"/>
  <c r="BX87" i="100"/>
  <c r="BX90" i="100"/>
  <c r="BX107" i="100"/>
  <c r="BX79" i="100"/>
  <c r="BX54" i="100"/>
  <c r="BX20" i="100" s="1"/>
  <c r="BX110" i="100"/>
  <c r="BX84" i="100"/>
  <c r="BX53" i="100"/>
  <c r="BX24" i="100"/>
  <c r="BX124" i="100"/>
  <c r="BX86" i="100"/>
  <c r="BX64" i="100"/>
  <c r="BX119" i="100"/>
  <c r="BX111" i="100"/>
  <c r="BX48" i="100"/>
  <c r="BX123" i="100"/>
  <c r="BX29" i="100"/>
  <c r="BX37" i="100"/>
  <c r="BX25" i="100"/>
  <c r="BX61" i="100"/>
  <c r="BX95" i="100"/>
  <c r="BX55" i="100"/>
  <c r="BX36" i="100"/>
  <c r="BX33" i="100"/>
  <c r="BX56" i="100"/>
  <c r="BX43" i="100"/>
  <c r="BX38" i="100"/>
  <c r="BX62" i="100"/>
  <c r="BX83" i="100"/>
  <c r="BX45" i="100"/>
  <c r="BX113" i="100"/>
  <c r="BX78" i="100"/>
  <c r="BX106" i="100"/>
  <c r="AM23" i="179"/>
  <c r="AM25" i="179"/>
  <c r="DF21" i="100"/>
  <c r="BE39" i="79"/>
  <c r="BE38" i="79"/>
  <c r="D90" i="79"/>
  <c r="D109" i="79"/>
  <c r="AG79" i="100"/>
  <c r="AF85" i="100"/>
  <c r="AH84" i="100"/>
  <c r="AM53" i="100"/>
  <c r="AN53" i="100"/>
  <c r="AP53" i="100"/>
  <c r="F90" i="79"/>
  <c r="F109" i="79"/>
  <c r="AQ54" i="100"/>
  <c r="H89" i="79"/>
  <c r="I108" i="79"/>
  <c r="AS52" i="100"/>
  <c r="AL53" i="100"/>
  <c r="AR52" i="100"/>
  <c r="AO53" i="100"/>
  <c r="AT53" i="100" s="1"/>
  <c r="AT52" i="100"/>
  <c r="AU53" i="100"/>
  <c r="AU52" i="100"/>
  <c r="H108" i="79"/>
  <c r="G90" i="79"/>
  <c r="G109" i="79"/>
  <c r="E90" i="79"/>
  <c r="E109" i="79"/>
  <c r="H583" i="161"/>
  <c r="M583" i="161" s="1"/>
  <c r="G583" i="161"/>
  <c r="F583" i="161"/>
  <c r="Z582" i="161"/>
  <c r="AA582" i="161"/>
  <c r="T582" i="161"/>
  <c r="M582" i="161"/>
  <c r="S582" i="161"/>
  <c r="Z552" i="161"/>
  <c r="AA552" i="161"/>
  <c r="L268" i="161"/>
  <c r="M268" i="161"/>
  <c r="T268" i="161"/>
  <c r="Z268" i="161"/>
  <c r="S268" i="161"/>
  <c r="S974" i="161"/>
  <c r="S942" i="161"/>
  <c r="AA268" i="161"/>
  <c r="M193" i="161"/>
  <c r="T193" i="161"/>
  <c r="AA193" i="161"/>
  <c r="Z942" i="161"/>
  <c r="L942" i="161"/>
  <c r="S193" i="161"/>
  <c r="H613" i="161"/>
  <c r="T613" i="161" s="1"/>
  <c r="G975" i="161"/>
  <c r="T282" i="161"/>
  <c r="Z193" i="161"/>
  <c r="F283" i="161"/>
  <c r="T942" i="161"/>
  <c r="F434" i="161"/>
  <c r="T552" i="161"/>
  <c r="D1126" i="161"/>
  <c r="F1126" i="161" s="1"/>
  <c r="AA974" i="161"/>
  <c r="H1125" i="161"/>
  <c r="AA1125" i="161" s="1"/>
  <c r="H975" i="161"/>
  <c r="S975" i="161" s="1"/>
  <c r="D59" i="161"/>
  <c r="F59" i="161" s="1"/>
  <c r="F1125" i="161"/>
  <c r="F943" i="161"/>
  <c r="H553" i="161"/>
  <c r="Z553" i="161" s="1"/>
  <c r="AA612" i="161"/>
  <c r="G553" i="161"/>
  <c r="F58" i="161"/>
  <c r="H943" i="161"/>
  <c r="S943" i="161" s="1"/>
  <c r="M552" i="161"/>
  <c r="F553" i="161"/>
  <c r="D944" i="161"/>
  <c r="H944" i="161" s="1"/>
  <c r="L552" i="161"/>
  <c r="AA898" i="161"/>
  <c r="M612" i="161"/>
  <c r="S612" i="161"/>
  <c r="Z282" i="161"/>
  <c r="F975" i="161"/>
  <c r="L974" i="161"/>
  <c r="AA282" i="161"/>
  <c r="M942" i="161"/>
  <c r="S282" i="161"/>
  <c r="M282" i="161"/>
  <c r="D284" i="161"/>
  <c r="F284" i="161" s="1"/>
  <c r="M898" i="161"/>
  <c r="F899" i="161"/>
  <c r="L898" i="161"/>
  <c r="D900" i="161"/>
  <c r="F900" i="161" s="1"/>
  <c r="F194" i="161"/>
  <c r="H283" i="161"/>
  <c r="M283" i="161" s="1"/>
  <c r="D195" i="161"/>
  <c r="F195" i="161" s="1"/>
  <c r="H899" i="161"/>
  <c r="Z899" i="161" s="1"/>
  <c r="H194" i="161"/>
  <c r="Z194" i="161" s="1"/>
  <c r="Z898" i="161"/>
  <c r="D614" i="161"/>
  <c r="F614" i="161" s="1"/>
  <c r="G613" i="161"/>
  <c r="L164" i="161"/>
  <c r="T898" i="161"/>
  <c r="L103" i="161"/>
  <c r="F464" i="161"/>
  <c r="G14" i="161"/>
  <c r="E14" i="161" s="1"/>
  <c r="D15" i="161"/>
  <c r="F15" i="161" s="1"/>
  <c r="M687" i="161"/>
  <c r="F14" i="161"/>
  <c r="L612" i="161"/>
  <c r="Z612" i="161"/>
  <c r="S103" i="161"/>
  <c r="T103" i="161"/>
  <c r="AA103" i="161"/>
  <c r="S687" i="161"/>
  <c r="Z103" i="161"/>
  <c r="Z687" i="161"/>
  <c r="T974" i="161"/>
  <c r="T687" i="161"/>
  <c r="Z974" i="161"/>
  <c r="L687" i="161"/>
  <c r="T57" i="161"/>
  <c r="D465" i="161"/>
  <c r="F465" i="161" s="1"/>
  <c r="S57" i="161"/>
  <c r="H464" i="161"/>
  <c r="L464" i="161" s="1"/>
  <c r="T433" i="161"/>
  <c r="T147" i="161"/>
  <c r="AA147" i="161"/>
  <c r="Z147" i="161"/>
  <c r="S147" i="161"/>
  <c r="G478" i="161"/>
  <c r="AA1124" i="161"/>
  <c r="T1124" i="161"/>
  <c r="H238" i="161"/>
  <c r="S238" i="161" s="1"/>
  <c r="Z1124" i="161"/>
  <c r="G238" i="161"/>
  <c r="S1124" i="161"/>
  <c r="F238" i="161"/>
  <c r="D689" i="161"/>
  <c r="F689" i="161" s="1"/>
  <c r="D795" i="161"/>
  <c r="G795" i="161" s="1"/>
  <c r="G794" i="161"/>
  <c r="H794" i="161"/>
  <c r="AA794" i="161" s="1"/>
  <c r="F478" i="161"/>
  <c r="G688" i="161"/>
  <c r="S433" i="161"/>
  <c r="Z433" i="161"/>
  <c r="AA433" i="161"/>
  <c r="H688" i="161"/>
  <c r="L688" i="161" s="1"/>
  <c r="M1124" i="161"/>
  <c r="M463" i="161"/>
  <c r="M57" i="161"/>
  <c r="M147" i="161"/>
  <c r="AA477" i="161"/>
  <c r="L433" i="161"/>
  <c r="Z237" i="161"/>
  <c r="S237" i="161"/>
  <c r="M237" i="161"/>
  <c r="L237" i="161"/>
  <c r="M988" i="161"/>
  <c r="T237" i="161"/>
  <c r="V12" i="161"/>
  <c r="D435" i="161"/>
  <c r="G435" i="161" s="1"/>
  <c r="D736" i="161"/>
  <c r="F736" i="161" s="1"/>
  <c r="D166" i="161"/>
  <c r="G166" i="161" s="1"/>
  <c r="H165" i="161"/>
  <c r="M165" i="161" s="1"/>
  <c r="H735" i="161"/>
  <c r="L735" i="161" s="1"/>
  <c r="F735" i="161"/>
  <c r="G165" i="161"/>
  <c r="AA793" i="161"/>
  <c r="M793" i="161"/>
  <c r="L793" i="161"/>
  <c r="Z793" i="161"/>
  <c r="T793" i="161"/>
  <c r="D915" i="161"/>
  <c r="D916" i="161" s="1"/>
  <c r="G148" i="161"/>
  <c r="D149" i="161"/>
  <c r="G149" i="161" s="1"/>
  <c r="AC12" i="161"/>
  <c r="D361" i="161"/>
  <c r="F361" i="161" s="1"/>
  <c r="H360" i="161"/>
  <c r="M360" i="161" s="1"/>
  <c r="G360" i="161"/>
  <c r="H434" i="161"/>
  <c r="M434" i="161" s="1"/>
  <c r="H148" i="161"/>
  <c r="M148" i="161" s="1"/>
  <c r="D569" i="161"/>
  <c r="D570" i="161" s="1"/>
  <c r="H568" i="161"/>
  <c r="L568" i="161" s="1"/>
  <c r="O12" i="161"/>
  <c r="D479" i="161"/>
  <c r="D480" i="161" s="1"/>
  <c r="S477" i="161"/>
  <c r="T477" i="161"/>
  <c r="L913" i="161"/>
  <c r="M913" i="161"/>
  <c r="Z57" i="161"/>
  <c r="AA57" i="161"/>
  <c r="M447" i="161"/>
  <c r="M359" i="161"/>
  <c r="F568" i="161"/>
  <c r="M734" i="161"/>
  <c r="Z447" i="161"/>
  <c r="M477" i="161"/>
  <c r="S447" i="161"/>
  <c r="AA567" i="161"/>
  <c r="Z477" i="161"/>
  <c r="H914" i="161"/>
  <c r="M914" i="161" s="1"/>
  <c r="T447" i="161"/>
  <c r="L447" i="161"/>
  <c r="G914" i="161"/>
  <c r="M88" i="161"/>
  <c r="Z567" i="161"/>
  <c r="L88" i="161"/>
  <c r="D449" i="161"/>
  <c r="F449" i="161" s="1"/>
  <c r="S567" i="161"/>
  <c r="M567" i="161"/>
  <c r="F448" i="161"/>
  <c r="H448" i="161"/>
  <c r="S448" i="161" s="1"/>
  <c r="T567" i="161"/>
  <c r="AA913" i="161"/>
  <c r="S913" i="161"/>
  <c r="S88" i="161"/>
  <c r="Z88" i="161"/>
  <c r="Z913" i="161"/>
  <c r="L733" i="161"/>
  <c r="M733" i="161"/>
  <c r="AA88" i="161"/>
  <c r="S342" i="161"/>
  <c r="Z342" i="161"/>
  <c r="AA342" i="161"/>
  <c r="D209" i="161"/>
  <c r="F208" i="161"/>
  <c r="G208" i="161"/>
  <c r="H208" i="161"/>
  <c r="L207" i="161"/>
  <c r="S207" i="161"/>
  <c r="M207" i="161"/>
  <c r="T207" i="161"/>
  <c r="AA207" i="161"/>
  <c r="Z207" i="161"/>
  <c r="S402" i="161"/>
  <c r="AA1047" i="161"/>
  <c r="H1004" i="161"/>
  <c r="S1004" i="161" s="1"/>
  <c r="Z1167" i="161"/>
  <c r="T1047" i="161"/>
  <c r="G1004" i="161"/>
  <c r="Z1047" i="161"/>
  <c r="F1004" i="161"/>
  <c r="G748" i="161"/>
  <c r="F748" i="161"/>
  <c r="H748" i="161"/>
  <c r="D749" i="161"/>
  <c r="T747" i="161"/>
  <c r="M747" i="161"/>
  <c r="AA747" i="161"/>
  <c r="L747" i="161"/>
  <c r="Z747" i="161"/>
  <c r="S747" i="161"/>
  <c r="M1047" i="161"/>
  <c r="L1047" i="161"/>
  <c r="F763" i="161"/>
  <c r="H763" i="161"/>
  <c r="D764" i="161"/>
  <c r="G763" i="161"/>
  <c r="G298" i="161"/>
  <c r="H298" i="161"/>
  <c r="D299" i="161"/>
  <c r="F298" i="161"/>
  <c r="S297" i="161"/>
  <c r="M297" i="161"/>
  <c r="T297" i="161"/>
  <c r="Z297" i="161"/>
  <c r="AA297" i="161"/>
  <c r="L297" i="161"/>
  <c r="F1048" i="161"/>
  <c r="D1049" i="161"/>
  <c r="G1048" i="161"/>
  <c r="H1048" i="161"/>
  <c r="Z1048" i="161" s="1"/>
  <c r="S387" i="161"/>
  <c r="L387" i="161"/>
  <c r="M387" i="161"/>
  <c r="Z387" i="161"/>
  <c r="AA387" i="161"/>
  <c r="T387" i="161"/>
  <c r="G374" i="161"/>
  <c r="F374" i="161"/>
  <c r="H374" i="161"/>
  <c r="D375" i="161"/>
  <c r="F388" i="161"/>
  <c r="G388" i="161"/>
  <c r="H388" i="161"/>
  <c r="D389" i="161"/>
  <c r="L373" i="161"/>
  <c r="M373" i="161"/>
  <c r="H343" i="161"/>
  <c r="Z343" i="161" s="1"/>
  <c r="F343" i="161"/>
  <c r="G343" i="161"/>
  <c r="D344" i="161"/>
  <c r="S1167" i="161"/>
  <c r="L342" i="161"/>
  <c r="M342" i="161"/>
  <c r="AA1167" i="161"/>
  <c r="AA762" i="161"/>
  <c r="M762" i="161"/>
  <c r="Z762" i="161"/>
  <c r="S762" i="161"/>
  <c r="T762" i="161"/>
  <c r="L762" i="161"/>
  <c r="E479" i="175"/>
  <c r="E480" i="175" s="1"/>
  <c r="E481" i="175" s="1"/>
  <c r="E482" i="175" s="1"/>
  <c r="E483" i="175" s="1"/>
  <c r="E484" i="175" s="1"/>
  <c r="E485" i="175" s="1"/>
  <c r="E486" i="175" s="1"/>
  <c r="E487" i="175" s="1"/>
  <c r="G390" i="175"/>
  <c r="F390" i="175"/>
  <c r="D389" i="175"/>
  <c r="E49" i="175"/>
  <c r="E50" i="175" s="1"/>
  <c r="E51" i="175" s="1"/>
  <c r="E52" i="175" s="1"/>
  <c r="E53" i="175" s="1"/>
  <c r="E54" i="175" s="1"/>
  <c r="E55" i="175" s="1"/>
  <c r="E56" i="175" s="1"/>
  <c r="E57" i="175" s="1"/>
  <c r="Z312" i="161"/>
  <c r="S597" i="161"/>
  <c r="S312" i="161"/>
  <c r="T597" i="161"/>
  <c r="T312" i="161"/>
  <c r="AA597" i="161"/>
  <c r="Z1063" i="161"/>
  <c r="S808" i="161"/>
  <c r="Z779" i="161"/>
  <c r="Z328" i="161"/>
  <c r="T779" i="161"/>
  <c r="Z718" i="161"/>
  <c r="T402" i="161"/>
  <c r="Z402" i="161"/>
  <c r="T838" i="161"/>
  <c r="T718" i="161"/>
  <c r="S718" i="161"/>
  <c r="S328" i="161"/>
  <c r="T328" i="161"/>
  <c r="T869" i="161"/>
  <c r="Z869" i="161"/>
  <c r="S869" i="161"/>
  <c r="AA779" i="161"/>
  <c r="AA838" i="161"/>
  <c r="Z838" i="161"/>
  <c r="S1063" i="161"/>
  <c r="M1167" i="161"/>
  <c r="L1167" i="161"/>
  <c r="S928" i="161"/>
  <c r="AA1063" i="161"/>
  <c r="T808" i="161"/>
  <c r="AA808" i="161"/>
  <c r="F28" i="161"/>
  <c r="G28" i="161"/>
  <c r="H28" i="161"/>
  <c r="D29" i="161"/>
  <c r="L402" i="161"/>
  <c r="M402" i="161"/>
  <c r="L312" i="161"/>
  <c r="M312" i="161"/>
  <c r="M597" i="161"/>
  <c r="L597" i="161"/>
  <c r="H539" i="161"/>
  <c r="F539" i="161"/>
  <c r="G539" i="161"/>
  <c r="D540" i="161"/>
  <c r="S42" i="161"/>
  <c r="L42" i="161"/>
  <c r="Z42" i="161"/>
  <c r="T42" i="161"/>
  <c r="AA42" i="161"/>
  <c r="M42" i="161"/>
  <c r="F134" i="161"/>
  <c r="G134" i="161"/>
  <c r="H134" i="161"/>
  <c r="D135" i="161"/>
  <c r="H43" i="161"/>
  <c r="D44" i="161"/>
  <c r="F43" i="161"/>
  <c r="G43" i="161"/>
  <c r="G673" i="161"/>
  <c r="H673" i="161"/>
  <c r="D674" i="161"/>
  <c r="F673" i="161"/>
  <c r="M133" i="161"/>
  <c r="AA133" i="161"/>
  <c r="S133" i="161"/>
  <c r="Z133" i="161"/>
  <c r="L133" i="161"/>
  <c r="T133" i="161"/>
  <c r="F598" i="161"/>
  <c r="H598" i="161"/>
  <c r="T598" i="161" s="1"/>
  <c r="D599" i="161"/>
  <c r="G598" i="161"/>
  <c r="L538" i="161"/>
  <c r="M538" i="161"/>
  <c r="T538" i="161"/>
  <c r="S538" i="161"/>
  <c r="AA538" i="161"/>
  <c r="Z538" i="161"/>
  <c r="L672" i="161"/>
  <c r="M672" i="161"/>
  <c r="T672" i="161"/>
  <c r="Z672" i="161"/>
  <c r="AA672" i="161"/>
  <c r="S672" i="161"/>
  <c r="Z27" i="161"/>
  <c r="T27" i="161"/>
  <c r="AA27" i="161"/>
  <c r="S27" i="161"/>
  <c r="M27" i="161"/>
  <c r="L27" i="161"/>
  <c r="F1168" i="161"/>
  <c r="G1168" i="161"/>
  <c r="H1168" i="161"/>
  <c r="T1168" i="161" s="1"/>
  <c r="D1169" i="161"/>
  <c r="H1018" i="161"/>
  <c r="G1018" i="161"/>
  <c r="F1018" i="161"/>
  <c r="D1019" i="161"/>
  <c r="T1017" i="161"/>
  <c r="AA1017" i="161"/>
  <c r="S1017" i="161"/>
  <c r="Z1017" i="161"/>
  <c r="L1017" i="161"/>
  <c r="M1017" i="161"/>
  <c r="G823" i="161"/>
  <c r="F823" i="161"/>
  <c r="H823" i="161"/>
  <c r="D824" i="161"/>
  <c r="S822" i="161"/>
  <c r="L822" i="161"/>
  <c r="M822" i="161"/>
  <c r="Z822" i="161"/>
  <c r="T822" i="161"/>
  <c r="AA822" i="161"/>
  <c r="G313" i="161"/>
  <c r="H313" i="161"/>
  <c r="S313" i="161" s="1"/>
  <c r="F313" i="161"/>
  <c r="D314" i="161"/>
  <c r="D404" i="161"/>
  <c r="F403" i="161"/>
  <c r="G403" i="161"/>
  <c r="H403" i="161"/>
  <c r="S403" i="161" s="1"/>
  <c r="M418" i="161"/>
  <c r="L418" i="161"/>
  <c r="G508" i="161"/>
  <c r="H508" i="161"/>
  <c r="F508" i="161"/>
  <c r="D509" i="161"/>
  <c r="T478" i="161"/>
  <c r="AA478" i="161"/>
  <c r="S478" i="161"/>
  <c r="Z478" i="161"/>
  <c r="L478" i="161"/>
  <c r="M478" i="161"/>
  <c r="H419" i="161"/>
  <c r="D420" i="161"/>
  <c r="F419" i="161"/>
  <c r="G419" i="161"/>
  <c r="G254" i="161"/>
  <c r="F254" i="161"/>
  <c r="D255" i="161"/>
  <c r="H254" i="161"/>
  <c r="AA869" i="161"/>
  <c r="H1154" i="161"/>
  <c r="F1154" i="161"/>
  <c r="G1154" i="161"/>
  <c r="D1155" i="161"/>
  <c r="D720" i="161"/>
  <c r="F719" i="161"/>
  <c r="G719" i="161"/>
  <c r="H719" i="161"/>
  <c r="T719" i="161" s="1"/>
  <c r="L253" i="161"/>
  <c r="M253" i="161"/>
  <c r="T1153" i="161"/>
  <c r="Z1153" i="161"/>
  <c r="AA1153" i="161"/>
  <c r="S1153" i="161"/>
  <c r="M1153" i="161"/>
  <c r="L1153" i="161"/>
  <c r="L718" i="161"/>
  <c r="M718" i="161"/>
  <c r="F1064" i="161"/>
  <c r="G1064" i="161"/>
  <c r="H1064" i="161"/>
  <c r="Z1064" i="161" s="1"/>
  <c r="D1065" i="161"/>
  <c r="L1063" i="161"/>
  <c r="M1063" i="161"/>
  <c r="L507" i="161"/>
  <c r="M507" i="161"/>
  <c r="T507" i="161"/>
  <c r="S507" i="161"/>
  <c r="AA507" i="161"/>
  <c r="Z507" i="161"/>
  <c r="AA928" i="161"/>
  <c r="Z928" i="161"/>
  <c r="O13" i="161"/>
  <c r="AC13" i="161"/>
  <c r="L1138" i="161"/>
  <c r="M1138" i="161"/>
  <c r="S1138" i="161"/>
  <c r="Z1138" i="161"/>
  <c r="AA1138" i="161"/>
  <c r="T1138" i="161"/>
  <c r="L629" i="161"/>
  <c r="M629" i="161"/>
  <c r="L269" i="161"/>
  <c r="M269" i="161"/>
  <c r="V13" i="161"/>
  <c r="F1139" i="161"/>
  <c r="G1139" i="161"/>
  <c r="H1139" i="161"/>
  <c r="D1140" i="161"/>
  <c r="F225" i="161"/>
  <c r="G225" i="161"/>
  <c r="H225" i="161"/>
  <c r="D226" i="161"/>
  <c r="H976" i="161"/>
  <c r="F976" i="161"/>
  <c r="D977" i="161"/>
  <c r="G976" i="161"/>
  <c r="F887" i="161"/>
  <c r="G887" i="161"/>
  <c r="H887" i="161"/>
  <c r="D888" i="161"/>
  <c r="L523" i="161"/>
  <c r="M523" i="161"/>
  <c r="T523" i="161"/>
  <c r="AA523" i="161"/>
  <c r="Z523" i="161"/>
  <c r="S523" i="161"/>
  <c r="L494" i="161"/>
  <c r="M494" i="161"/>
  <c r="L58" i="161"/>
  <c r="M58" i="161"/>
  <c r="F270" i="161"/>
  <c r="G270" i="161"/>
  <c r="H270" i="161"/>
  <c r="D271" i="161"/>
  <c r="F90" i="161"/>
  <c r="G90" i="161"/>
  <c r="H90" i="161"/>
  <c r="D91" i="161"/>
  <c r="L958" i="161"/>
  <c r="M958" i="161"/>
  <c r="AA958" i="161"/>
  <c r="T958" i="161"/>
  <c r="S958" i="161"/>
  <c r="Z958" i="161"/>
  <c r="L89" i="161"/>
  <c r="M89" i="161"/>
  <c r="L886" i="161"/>
  <c r="M886" i="161"/>
  <c r="L224" i="161"/>
  <c r="M224" i="161"/>
  <c r="F660" i="161"/>
  <c r="G660" i="161"/>
  <c r="H660" i="161"/>
  <c r="D661" i="161"/>
  <c r="F959" i="161"/>
  <c r="G959" i="161"/>
  <c r="H959" i="161"/>
  <c r="D960" i="161"/>
  <c r="L104" i="161"/>
  <c r="M104" i="161"/>
  <c r="D525" i="161"/>
  <c r="F524" i="161"/>
  <c r="G524" i="161"/>
  <c r="H524" i="161"/>
  <c r="L659" i="161"/>
  <c r="M659" i="161"/>
  <c r="F645" i="161"/>
  <c r="G645" i="161"/>
  <c r="H645" i="161"/>
  <c r="D646" i="161"/>
  <c r="F584" i="161"/>
  <c r="G584" i="161"/>
  <c r="H584" i="161"/>
  <c r="D585" i="161"/>
  <c r="L1108" i="161"/>
  <c r="M1108" i="161"/>
  <c r="Z1108" i="161"/>
  <c r="T1108" i="161"/>
  <c r="AA1108" i="161"/>
  <c r="S1108" i="161"/>
  <c r="F855" i="161"/>
  <c r="G855" i="161"/>
  <c r="H855" i="161"/>
  <c r="D856" i="161"/>
  <c r="D705" i="161"/>
  <c r="H704" i="161"/>
  <c r="F704" i="161"/>
  <c r="G704" i="161"/>
  <c r="L854" i="161"/>
  <c r="M854" i="161"/>
  <c r="D121" i="161"/>
  <c r="F120" i="161"/>
  <c r="G120" i="161"/>
  <c r="H120" i="161"/>
  <c r="L644" i="161"/>
  <c r="M644" i="161"/>
  <c r="F105" i="161"/>
  <c r="G105" i="161"/>
  <c r="H105" i="161"/>
  <c r="D106" i="161"/>
  <c r="L703" i="161"/>
  <c r="M703" i="161"/>
  <c r="F780" i="161"/>
  <c r="G780" i="161"/>
  <c r="H780" i="161"/>
  <c r="Z780" i="161" s="1"/>
  <c r="D781" i="161"/>
  <c r="L119" i="161"/>
  <c r="M119" i="161"/>
  <c r="F1079" i="161"/>
  <c r="H1079" i="161"/>
  <c r="D1080" i="161"/>
  <c r="G1079" i="161"/>
  <c r="H1109" i="161"/>
  <c r="D1110" i="161"/>
  <c r="F1109" i="161"/>
  <c r="G1109" i="161"/>
  <c r="L779" i="161"/>
  <c r="M779" i="161"/>
  <c r="G990" i="161"/>
  <c r="D991" i="161"/>
  <c r="H990" i="161"/>
  <c r="F990" i="161"/>
  <c r="F1094" i="161"/>
  <c r="G1094" i="161"/>
  <c r="H1094" i="161"/>
  <c r="D1095" i="161"/>
  <c r="L1078" i="161"/>
  <c r="M1078" i="161"/>
  <c r="AA1078" i="161"/>
  <c r="Z1078" i="161"/>
  <c r="S1078" i="161"/>
  <c r="T1078" i="161"/>
  <c r="G554" i="161"/>
  <c r="H554" i="161"/>
  <c r="D555" i="161"/>
  <c r="F554" i="161"/>
  <c r="L989" i="161"/>
  <c r="M989" i="161"/>
  <c r="F839" i="161"/>
  <c r="G839" i="161"/>
  <c r="H839" i="161"/>
  <c r="Z839" i="161" s="1"/>
  <c r="D840" i="161"/>
  <c r="L1093" i="161"/>
  <c r="M1093" i="161"/>
  <c r="Z1093" i="161"/>
  <c r="S1093" i="161"/>
  <c r="T1093" i="161"/>
  <c r="AA1093" i="161"/>
  <c r="F329" i="161"/>
  <c r="G329" i="161"/>
  <c r="H329" i="161"/>
  <c r="T329" i="161" s="1"/>
  <c r="D330" i="161"/>
  <c r="F74" i="161"/>
  <c r="H74" i="161"/>
  <c r="D75" i="161"/>
  <c r="G74" i="161"/>
  <c r="F180" i="161"/>
  <c r="G180" i="161"/>
  <c r="H180" i="161"/>
  <c r="D181" i="161"/>
  <c r="L838" i="161"/>
  <c r="M838" i="161"/>
  <c r="L328" i="161"/>
  <c r="M328" i="161"/>
  <c r="F870" i="161"/>
  <c r="G870" i="161"/>
  <c r="H870" i="161"/>
  <c r="S870" i="161" s="1"/>
  <c r="D871" i="161"/>
  <c r="L179" i="161"/>
  <c r="M179" i="161"/>
  <c r="F239" i="161"/>
  <c r="G239" i="161"/>
  <c r="H239" i="161"/>
  <c r="AA239" i="161" s="1"/>
  <c r="D240" i="161"/>
  <c r="L928" i="161"/>
  <c r="M928" i="161"/>
  <c r="L869" i="161"/>
  <c r="M869" i="161"/>
  <c r="L73" i="161"/>
  <c r="M73" i="161"/>
  <c r="F809" i="161"/>
  <c r="G809" i="161"/>
  <c r="D810" i="161"/>
  <c r="H809" i="161"/>
  <c r="Z809" i="161" s="1"/>
  <c r="F1034" i="161"/>
  <c r="G1034" i="161"/>
  <c r="D1035" i="161"/>
  <c r="H1034" i="161"/>
  <c r="L808" i="161"/>
  <c r="M808" i="161"/>
  <c r="L1033" i="161"/>
  <c r="M1033" i="161"/>
  <c r="Z1033" i="161"/>
  <c r="S1033" i="161"/>
  <c r="T1033" i="161"/>
  <c r="AA1033" i="161"/>
  <c r="F929" i="161"/>
  <c r="G929" i="161"/>
  <c r="H929" i="161"/>
  <c r="S929" i="161" s="1"/>
  <c r="D930" i="161"/>
  <c r="F1005" i="161"/>
  <c r="H1005" i="161"/>
  <c r="AA1005" i="161" s="1"/>
  <c r="G1005" i="161"/>
  <c r="D1006" i="161"/>
  <c r="J14" i="161"/>
  <c r="K14" i="161"/>
  <c r="L14" i="161"/>
  <c r="M14" i="161"/>
  <c r="N14" i="161"/>
  <c r="Q14" i="161"/>
  <c r="X14" i="161"/>
  <c r="AA14" i="161"/>
  <c r="T14" i="161"/>
  <c r="Y14" i="161"/>
  <c r="Z14" i="161"/>
  <c r="S14" i="161"/>
  <c r="R14" i="161"/>
  <c r="AB14" i="161"/>
  <c r="U14" i="161"/>
  <c r="F630" i="161"/>
  <c r="G630" i="161"/>
  <c r="H630" i="161"/>
  <c r="D631" i="161"/>
  <c r="F495" i="161"/>
  <c r="H495" i="161"/>
  <c r="G495" i="161"/>
  <c r="D496" i="161"/>
  <c r="E439" i="175"/>
  <c r="E440" i="175" s="1"/>
  <c r="E441" i="175" s="1"/>
  <c r="E442" i="175" s="1"/>
  <c r="E443" i="175" s="1"/>
  <c r="E444" i="175" s="1"/>
  <c r="E445" i="175" s="1"/>
  <c r="E446" i="175" s="1"/>
  <c r="E447" i="175" s="1"/>
  <c r="E469" i="175"/>
  <c r="E470" i="175" s="1"/>
  <c r="E471" i="175" s="1"/>
  <c r="E472" i="175" s="1"/>
  <c r="E473" i="175" s="1"/>
  <c r="E474" i="175" s="1"/>
  <c r="E475" i="175" s="1"/>
  <c r="E476" i="175" s="1"/>
  <c r="E477" i="175" s="1"/>
  <c r="F530" i="175"/>
  <c r="G530" i="175"/>
  <c r="D529" i="175"/>
  <c r="G290" i="175"/>
  <c r="F290" i="175"/>
  <c r="D289" i="175"/>
  <c r="G200" i="175"/>
  <c r="F200" i="175"/>
  <c r="D199" i="175"/>
  <c r="F220" i="175"/>
  <c r="G220" i="175"/>
  <c r="D219" i="175"/>
  <c r="F360" i="175"/>
  <c r="G360" i="175"/>
  <c r="D359" i="175"/>
  <c r="G640" i="175"/>
  <c r="F640" i="175"/>
  <c r="D639" i="175"/>
  <c r="F250" i="175"/>
  <c r="G250" i="175"/>
  <c r="D249" i="175"/>
  <c r="F69" i="175"/>
  <c r="G69" i="175"/>
  <c r="D68" i="175"/>
  <c r="F369" i="175"/>
  <c r="G369" i="175"/>
  <c r="D368" i="175"/>
  <c r="F30" i="175"/>
  <c r="G30" i="175"/>
  <c r="D29" i="175"/>
  <c r="F10" i="175"/>
  <c r="G10" i="175"/>
  <c r="D9" i="175"/>
  <c r="G349" i="175"/>
  <c r="F349" i="175"/>
  <c r="D348" i="175"/>
  <c r="G130" i="175"/>
  <c r="F130" i="175"/>
  <c r="D129" i="175"/>
  <c r="G90" i="175"/>
  <c r="F90" i="175"/>
  <c r="D89" i="175"/>
  <c r="G560" i="175"/>
  <c r="F560" i="175"/>
  <c r="D559" i="175"/>
  <c r="F280" i="175"/>
  <c r="G280" i="175"/>
  <c r="D279" i="175"/>
  <c r="G259" i="175"/>
  <c r="F259" i="175"/>
  <c r="D258" i="175"/>
  <c r="G459" i="175"/>
  <c r="F459" i="175"/>
  <c r="D458" i="175"/>
  <c r="F139" i="175"/>
  <c r="G139" i="175"/>
  <c r="D138" i="175"/>
  <c r="G179" i="175"/>
  <c r="F179" i="175"/>
  <c r="D178" i="175"/>
  <c r="F399" i="175"/>
  <c r="G399" i="175"/>
  <c r="D398" i="175"/>
  <c r="F60" i="175"/>
  <c r="G60" i="175"/>
  <c r="D59" i="175"/>
  <c r="F109" i="175"/>
  <c r="G109" i="175"/>
  <c r="D108" i="175"/>
  <c r="F299" i="175"/>
  <c r="G299" i="175"/>
  <c r="D298" i="175"/>
  <c r="G745" i="175"/>
  <c r="F745" i="175"/>
  <c r="D744" i="175"/>
  <c r="G240" i="175"/>
  <c r="F240" i="175"/>
  <c r="D239" i="175"/>
  <c r="G630" i="175"/>
  <c r="F630" i="175"/>
  <c r="D629" i="175"/>
  <c r="G189" i="175"/>
  <c r="F189" i="175"/>
  <c r="D188" i="175"/>
  <c r="F318" i="175"/>
  <c r="G318" i="175"/>
  <c r="E318" i="175" s="1"/>
  <c r="F600" i="175"/>
  <c r="G600" i="175"/>
  <c r="D599" i="175"/>
  <c r="G549" i="175"/>
  <c r="F549" i="175"/>
  <c r="D548" i="175"/>
  <c r="G168" i="175"/>
  <c r="E168" i="175" s="1"/>
  <c r="F168" i="175"/>
  <c r="G19" i="175"/>
  <c r="F19" i="175"/>
  <c r="D18" i="175"/>
  <c r="F380" i="175"/>
  <c r="G380" i="175"/>
  <c r="D379" i="175"/>
  <c r="G340" i="175"/>
  <c r="F340" i="175"/>
  <c r="D339" i="175"/>
  <c r="G609" i="175"/>
  <c r="F609" i="175"/>
  <c r="D608" i="175"/>
  <c r="F230" i="175"/>
  <c r="G230" i="175"/>
  <c r="D229" i="175"/>
  <c r="F159" i="175"/>
  <c r="G159" i="175"/>
  <c r="D158" i="175"/>
  <c r="G78" i="175"/>
  <c r="E78" i="175" s="1"/>
  <c r="F78" i="175"/>
  <c r="F618" i="175"/>
  <c r="G618" i="175"/>
  <c r="E618" i="175" s="1"/>
  <c r="F589" i="175"/>
  <c r="D588" i="175"/>
  <c r="G589" i="175"/>
  <c r="F570" i="175"/>
  <c r="G570" i="175"/>
  <c r="D569" i="175"/>
  <c r="G540" i="175"/>
  <c r="F540" i="175"/>
  <c r="D539" i="175"/>
  <c r="F270" i="175"/>
  <c r="G270" i="175"/>
  <c r="D269" i="175"/>
  <c r="F430" i="175"/>
  <c r="G430" i="175"/>
  <c r="D429" i="175"/>
  <c r="G418" i="175"/>
  <c r="E418" i="175" s="1"/>
  <c r="F418" i="175"/>
  <c r="G210" i="175"/>
  <c r="F210" i="175"/>
  <c r="D209" i="175"/>
  <c r="G508" i="175"/>
  <c r="E508" i="175" s="1"/>
  <c r="F508" i="175"/>
  <c r="F149" i="175"/>
  <c r="G149" i="175"/>
  <c r="D148" i="175"/>
  <c r="G99" i="175"/>
  <c r="F99" i="175"/>
  <c r="D98" i="175"/>
  <c r="F330" i="175"/>
  <c r="G330" i="175"/>
  <c r="D329" i="175"/>
  <c r="G579" i="175"/>
  <c r="F579" i="175"/>
  <c r="D578" i="175"/>
  <c r="G410" i="175"/>
  <c r="F410" i="175"/>
  <c r="D409" i="175"/>
  <c r="G489" i="175"/>
  <c r="F489" i="175"/>
  <c r="D488" i="175"/>
  <c r="F118" i="175"/>
  <c r="G118" i="175"/>
  <c r="E118" i="175" s="1"/>
  <c r="F498" i="175"/>
  <c r="G498" i="175"/>
  <c r="E498" i="175" s="1"/>
  <c r="F39" i="175"/>
  <c r="G39" i="175"/>
  <c r="D38" i="175"/>
  <c r="F309" i="175"/>
  <c r="G309" i="175"/>
  <c r="D308" i="175"/>
  <c r="F518" i="175"/>
  <c r="G518" i="175"/>
  <c r="E518" i="175" s="1"/>
  <c r="F649" i="175"/>
  <c r="G649" i="175"/>
  <c r="D648" i="175"/>
  <c r="F449" i="175"/>
  <c r="G449" i="175"/>
  <c r="D448" i="175"/>
  <c r="S373" i="161"/>
  <c r="AA373" i="161"/>
  <c r="Z373" i="161"/>
  <c r="T373" i="161"/>
  <c r="Z644" i="161"/>
  <c r="S644" i="161"/>
  <c r="T644" i="161"/>
  <c r="AA644" i="161"/>
  <c r="T104" i="161"/>
  <c r="Z104" i="161"/>
  <c r="AA104" i="161"/>
  <c r="S104" i="161"/>
  <c r="Z58" i="161"/>
  <c r="AA58" i="161"/>
  <c r="T58" i="161"/>
  <c r="S58" i="161"/>
  <c r="Z988" i="161"/>
  <c r="T988" i="161"/>
  <c r="S988" i="161"/>
  <c r="AA988" i="161"/>
  <c r="S463" i="161"/>
  <c r="Z463" i="161"/>
  <c r="T463" i="161"/>
  <c r="AA463" i="161"/>
  <c r="S703" i="161"/>
  <c r="T703" i="161"/>
  <c r="AA703" i="161"/>
  <c r="Z703" i="161"/>
  <c r="T418" i="161"/>
  <c r="Z418" i="161"/>
  <c r="S418" i="161"/>
  <c r="AA418" i="161"/>
  <c r="Z179" i="161"/>
  <c r="AA179" i="161"/>
  <c r="T179" i="161"/>
  <c r="S179" i="161"/>
  <c r="Z884" i="161"/>
  <c r="T884" i="161"/>
  <c r="S884" i="161"/>
  <c r="AA884" i="161"/>
  <c r="AA223" i="161"/>
  <c r="S223" i="161"/>
  <c r="T223" i="161"/>
  <c r="Z223" i="161"/>
  <c r="Z163" i="161"/>
  <c r="S163" i="161"/>
  <c r="T163" i="161"/>
  <c r="AA163" i="161"/>
  <c r="T73" i="161"/>
  <c r="AA73" i="161"/>
  <c r="S73" i="161"/>
  <c r="Z73" i="161"/>
  <c r="AA253" i="161"/>
  <c r="T253" i="161"/>
  <c r="S253" i="161"/>
  <c r="Z253" i="161"/>
  <c r="T118" i="161"/>
  <c r="S118" i="161"/>
  <c r="AA118" i="161"/>
  <c r="Z118" i="161"/>
  <c r="AA853" i="161"/>
  <c r="Z853" i="161"/>
  <c r="S853" i="161"/>
  <c r="T853" i="161"/>
  <c r="S89" i="161"/>
  <c r="AA89" i="161"/>
  <c r="T89" i="161"/>
  <c r="Z89" i="161"/>
  <c r="Z733" i="161"/>
  <c r="T733" i="161"/>
  <c r="AA733" i="161"/>
  <c r="S733" i="161"/>
  <c r="S359" i="161"/>
  <c r="Z359" i="161"/>
  <c r="T359" i="161"/>
  <c r="AA359" i="161"/>
  <c r="T628" i="161"/>
  <c r="Z628" i="161"/>
  <c r="S628" i="161"/>
  <c r="AA628" i="161"/>
  <c r="Z269" i="161"/>
  <c r="S269" i="161"/>
  <c r="T269" i="161"/>
  <c r="AA269" i="161"/>
  <c r="AA493" i="161"/>
  <c r="S493" i="161"/>
  <c r="T493" i="161"/>
  <c r="Z493" i="161"/>
  <c r="S659" i="161"/>
  <c r="AA659" i="161"/>
  <c r="T659" i="161"/>
  <c r="Z659" i="161"/>
  <c r="AZ41" i="79"/>
  <c r="AV40" i="79"/>
  <c r="BE40" i="79" l="1"/>
  <c r="E91" i="79"/>
  <c r="E110" i="79"/>
  <c r="H90" i="79"/>
  <c r="I109" i="79"/>
  <c r="H109" i="79"/>
  <c r="AP54" i="100"/>
  <c r="G91" i="79"/>
  <c r="G110" i="79"/>
  <c r="F91" i="79"/>
  <c r="F110" i="79"/>
  <c r="AF86" i="100"/>
  <c r="AH85" i="100"/>
  <c r="AG80" i="100"/>
  <c r="AM54" i="100"/>
  <c r="AN54" i="100"/>
  <c r="AQ55" i="100"/>
  <c r="AR53" i="100"/>
  <c r="AO54" i="100"/>
  <c r="AT54" i="100" s="1"/>
  <c r="D110" i="79"/>
  <c r="D91" i="79"/>
  <c r="AS53" i="100"/>
  <c r="AL54" i="100"/>
  <c r="Z583" i="161"/>
  <c r="T583" i="161"/>
  <c r="AA583" i="161"/>
  <c r="S583" i="161"/>
  <c r="L583" i="161"/>
  <c r="M943" i="161"/>
  <c r="M464" i="161"/>
  <c r="L975" i="161"/>
  <c r="T943" i="161"/>
  <c r="AA975" i="161"/>
  <c r="Z975" i="161"/>
  <c r="G284" i="161"/>
  <c r="L943" i="161"/>
  <c r="D60" i="161"/>
  <c r="D61" i="161" s="1"/>
  <c r="M975" i="161"/>
  <c r="S283" i="161"/>
  <c r="H1126" i="161"/>
  <c r="S1126" i="161" s="1"/>
  <c r="T975" i="161"/>
  <c r="Z1125" i="161"/>
  <c r="Z943" i="161"/>
  <c r="D1127" i="161"/>
  <c r="F1127" i="161" s="1"/>
  <c r="H59" i="161"/>
  <c r="T59" i="161" s="1"/>
  <c r="G1126" i="161"/>
  <c r="T283" i="161"/>
  <c r="Z283" i="161"/>
  <c r="AA283" i="161"/>
  <c r="M553" i="161"/>
  <c r="L553" i="161"/>
  <c r="AA553" i="161"/>
  <c r="L283" i="161"/>
  <c r="S553" i="161"/>
  <c r="T553" i="161"/>
  <c r="M238" i="161"/>
  <c r="D901" i="161"/>
  <c r="H901" i="161" s="1"/>
  <c r="AA901" i="161" s="1"/>
  <c r="M613" i="161"/>
  <c r="D615" i="161"/>
  <c r="D616" i="161" s="1"/>
  <c r="G944" i="161"/>
  <c r="L1125" i="161"/>
  <c r="F944" i="161"/>
  <c r="L238" i="161"/>
  <c r="G900" i="161"/>
  <c r="L613" i="161"/>
  <c r="H900" i="161"/>
  <c r="AA900" i="161" s="1"/>
  <c r="T1125" i="161"/>
  <c r="AA613" i="161"/>
  <c r="S1125" i="161"/>
  <c r="D945" i="161"/>
  <c r="D946" i="161" s="1"/>
  <c r="M1125" i="161"/>
  <c r="S613" i="161"/>
  <c r="Z613" i="161"/>
  <c r="H284" i="161"/>
  <c r="L284" i="161" s="1"/>
  <c r="D196" i="161"/>
  <c r="G196" i="161" s="1"/>
  <c r="H614" i="161"/>
  <c r="S614" i="161" s="1"/>
  <c r="D167" i="161"/>
  <c r="G167" i="161" s="1"/>
  <c r="G614" i="161"/>
  <c r="AA943" i="161"/>
  <c r="H166" i="161"/>
  <c r="L166" i="161" s="1"/>
  <c r="F166" i="161"/>
  <c r="H195" i="161"/>
  <c r="Z195" i="161" s="1"/>
  <c r="D285" i="161"/>
  <c r="F285" i="161" s="1"/>
  <c r="S899" i="161"/>
  <c r="T899" i="161"/>
  <c r="M899" i="161"/>
  <c r="L899" i="161"/>
  <c r="AA899" i="161"/>
  <c r="S194" i="161"/>
  <c r="T194" i="161"/>
  <c r="AA194" i="161"/>
  <c r="M194" i="161"/>
  <c r="L194" i="161"/>
  <c r="H15" i="161"/>
  <c r="Z15" i="161" s="1"/>
  <c r="Z238" i="161"/>
  <c r="AA434" i="161"/>
  <c r="G195" i="161"/>
  <c r="L165" i="161"/>
  <c r="D16" i="161"/>
  <c r="H16" i="161" s="1"/>
  <c r="G689" i="161"/>
  <c r="G15" i="161"/>
  <c r="E15" i="161" s="1"/>
  <c r="G465" i="161"/>
  <c r="D466" i="161"/>
  <c r="H466" i="161" s="1"/>
  <c r="H465" i="161"/>
  <c r="L465" i="161" s="1"/>
  <c r="L914" i="161"/>
  <c r="F795" i="161"/>
  <c r="S434" i="161"/>
  <c r="T794" i="161"/>
  <c r="L794" i="161"/>
  <c r="D362" i="161"/>
  <c r="G362" i="161" s="1"/>
  <c r="D690" i="161"/>
  <c r="G690" i="161" s="1"/>
  <c r="H689" i="161"/>
  <c r="M689" i="161" s="1"/>
  <c r="D796" i="161"/>
  <c r="F796" i="161" s="1"/>
  <c r="AA238" i="161"/>
  <c r="H479" i="161"/>
  <c r="S479" i="161" s="1"/>
  <c r="G915" i="161"/>
  <c r="H795" i="161"/>
  <c r="S795" i="161" s="1"/>
  <c r="T238" i="161"/>
  <c r="S148" i="161"/>
  <c r="T148" i="161"/>
  <c r="Z688" i="161"/>
  <c r="AA148" i="161"/>
  <c r="Z148" i="161"/>
  <c r="AA688" i="161"/>
  <c r="Z598" i="161"/>
  <c r="M794" i="161"/>
  <c r="S794" i="161"/>
  <c r="Z794" i="161"/>
  <c r="G569" i="161"/>
  <c r="F569" i="161"/>
  <c r="S688" i="161"/>
  <c r="H361" i="161"/>
  <c r="L361" i="161" s="1"/>
  <c r="G361" i="161"/>
  <c r="F915" i="161"/>
  <c r="T688" i="161"/>
  <c r="H736" i="161"/>
  <c r="L736" i="161" s="1"/>
  <c r="H915" i="161"/>
  <c r="L915" i="161" s="1"/>
  <c r="M688" i="161"/>
  <c r="D737" i="161"/>
  <c r="D738" i="161" s="1"/>
  <c r="L360" i="161"/>
  <c r="G449" i="161"/>
  <c r="D436" i="161"/>
  <c r="G436" i="161" s="1"/>
  <c r="F435" i="161"/>
  <c r="H435" i="161"/>
  <c r="M435" i="161" s="1"/>
  <c r="L434" i="161"/>
  <c r="G736" i="161"/>
  <c r="M735" i="161"/>
  <c r="Z434" i="161"/>
  <c r="T434" i="161"/>
  <c r="H569" i="161"/>
  <c r="AA569" i="161" s="1"/>
  <c r="D150" i="161"/>
  <c r="F150" i="161" s="1"/>
  <c r="L148" i="161"/>
  <c r="S568" i="161"/>
  <c r="F479" i="161"/>
  <c r="T568" i="161"/>
  <c r="G479" i="161"/>
  <c r="AA568" i="161"/>
  <c r="Z568" i="161"/>
  <c r="F149" i="161"/>
  <c r="H149" i="161"/>
  <c r="L149" i="161" s="1"/>
  <c r="AA914" i="161"/>
  <c r="T914" i="161"/>
  <c r="M568" i="161"/>
  <c r="T1048" i="161"/>
  <c r="T448" i="161"/>
  <c r="S1048" i="161"/>
  <c r="L448" i="161"/>
  <c r="AA1048" i="161"/>
  <c r="M448" i="161"/>
  <c r="AA448" i="161"/>
  <c r="Z914" i="161"/>
  <c r="Z448" i="161"/>
  <c r="D450" i="161"/>
  <c r="F450" i="161" s="1"/>
  <c r="S914" i="161"/>
  <c r="H449" i="161"/>
  <c r="L449" i="161" s="1"/>
  <c r="L1004" i="161"/>
  <c r="Z1004" i="161"/>
  <c r="Z1168" i="161"/>
  <c r="T1004" i="161"/>
  <c r="S1168" i="161"/>
  <c r="AA1168" i="161"/>
  <c r="M1004" i="161"/>
  <c r="L208" i="161"/>
  <c r="M208" i="161"/>
  <c r="Z208" i="161"/>
  <c r="S208" i="161"/>
  <c r="AA208" i="161"/>
  <c r="T208" i="161"/>
  <c r="S343" i="161"/>
  <c r="AA343" i="161"/>
  <c r="F209" i="161"/>
  <c r="D210" i="161"/>
  <c r="G209" i="161"/>
  <c r="H209" i="161"/>
  <c r="T343" i="161"/>
  <c r="AA1004" i="161"/>
  <c r="Z403" i="161"/>
  <c r="T403" i="161"/>
  <c r="AA403" i="161"/>
  <c r="D750" i="161"/>
  <c r="F749" i="161"/>
  <c r="H749" i="161"/>
  <c r="G749" i="161"/>
  <c r="T748" i="161"/>
  <c r="AA748" i="161"/>
  <c r="L748" i="161"/>
  <c r="Z748" i="161"/>
  <c r="M748" i="161"/>
  <c r="S748" i="161"/>
  <c r="F375" i="161"/>
  <c r="H375" i="161"/>
  <c r="G375" i="161"/>
  <c r="D376" i="161"/>
  <c r="L374" i="161"/>
  <c r="M374" i="161"/>
  <c r="F1049" i="161"/>
  <c r="H1049" i="161"/>
  <c r="T1049" i="161" s="1"/>
  <c r="G1049" i="161"/>
  <c r="D1050" i="161"/>
  <c r="D345" i="161"/>
  <c r="H344" i="161"/>
  <c r="Z344" i="161" s="1"/>
  <c r="F344" i="161"/>
  <c r="G344" i="161"/>
  <c r="D300" i="161"/>
  <c r="F299" i="161"/>
  <c r="H299" i="161"/>
  <c r="G299" i="161"/>
  <c r="H764" i="161"/>
  <c r="G764" i="161"/>
  <c r="D765" i="161"/>
  <c r="F764" i="161"/>
  <c r="S298" i="161"/>
  <c r="L298" i="161"/>
  <c r="T298" i="161"/>
  <c r="AA298" i="161"/>
  <c r="M298" i="161"/>
  <c r="Z298" i="161"/>
  <c r="AA763" i="161"/>
  <c r="T763" i="161"/>
  <c r="L763" i="161"/>
  <c r="S763" i="161"/>
  <c r="Z763" i="161"/>
  <c r="M763" i="161"/>
  <c r="L343" i="161"/>
  <c r="M343" i="161"/>
  <c r="F389" i="161"/>
  <c r="H389" i="161"/>
  <c r="G389" i="161"/>
  <c r="D390" i="161"/>
  <c r="L388" i="161"/>
  <c r="M388" i="161"/>
  <c r="Z388" i="161"/>
  <c r="S388" i="161"/>
  <c r="T388" i="161"/>
  <c r="AA388" i="161"/>
  <c r="M1048" i="161"/>
  <c r="L1048" i="161"/>
  <c r="AA598" i="161"/>
  <c r="S598" i="161"/>
  <c r="AA313" i="161"/>
  <c r="T313" i="161"/>
  <c r="Z313" i="161"/>
  <c r="E319" i="175"/>
  <c r="E320" i="175" s="1"/>
  <c r="E321" i="175" s="1"/>
  <c r="E322" i="175" s="1"/>
  <c r="E323" i="175" s="1"/>
  <c r="E324" i="175" s="1"/>
  <c r="E325" i="175" s="1"/>
  <c r="E326" i="175" s="1"/>
  <c r="E327" i="175" s="1"/>
  <c r="G389" i="175"/>
  <c r="F389" i="175"/>
  <c r="D388" i="175"/>
  <c r="AA1064" i="161"/>
  <c r="S780" i="161"/>
  <c r="AA780" i="161"/>
  <c r="T780" i="161"/>
  <c r="T1064" i="161"/>
  <c r="T929" i="161"/>
  <c r="Z929" i="161"/>
  <c r="AA719" i="161"/>
  <c r="AA870" i="161"/>
  <c r="S719" i="161"/>
  <c r="Z719" i="161"/>
  <c r="S1064" i="161"/>
  <c r="S1005" i="161"/>
  <c r="AA839" i="161"/>
  <c r="T870" i="161"/>
  <c r="G1019" i="161"/>
  <c r="H1019" i="161"/>
  <c r="F1019" i="161"/>
  <c r="D1020" i="161"/>
  <c r="L539" i="161"/>
  <c r="M539" i="161"/>
  <c r="S539" i="161"/>
  <c r="T539" i="161"/>
  <c r="AA539" i="161"/>
  <c r="Z539" i="161"/>
  <c r="F674" i="161"/>
  <c r="H674" i="161"/>
  <c r="G674" i="161"/>
  <c r="D675" i="161"/>
  <c r="T1018" i="161"/>
  <c r="Z1018" i="161"/>
  <c r="AA1018" i="161"/>
  <c r="S1018" i="161"/>
  <c r="M1018" i="161"/>
  <c r="L1018" i="161"/>
  <c r="L673" i="161"/>
  <c r="M673" i="161"/>
  <c r="T673" i="161"/>
  <c r="AA673" i="161"/>
  <c r="Z673" i="161"/>
  <c r="S673" i="161"/>
  <c r="D1170" i="161"/>
  <c r="H1169" i="161"/>
  <c r="Z1169" i="161" s="1"/>
  <c r="G1169" i="161"/>
  <c r="F1169" i="161"/>
  <c r="L1168" i="161"/>
  <c r="M1168" i="161"/>
  <c r="F314" i="161"/>
  <c r="G314" i="161"/>
  <c r="D315" i="161"/>
  <c r="H314" i="161"/>
  <c r="S314" i="161" s="1"/>
  <c r="F135" i="161"/>
  <c r="H135" i="161"/>
  <c r="D136" i="161"/>
  <c r="G135" i="161"/>
  <c r="T134" i="161"/>
  <c r="AA134" i="161"/>
  <c r="Z134" i="161"/>
  <c r="L134" i="161"/>
  <c r="M134" i="161"/>
  <c r="S134" i="161"/>
  <c r="G29" i="161"/>
  <c r="F29" i="161"/>
  <c r="D30" i="161"/>
  <c r="H29" i="161"/>
  <c r="M403" i="161"/>
  <c r="L403" i="161"/>
  <c r="L313" i="161"/>
  <c r="M313" i="161"/>
  <c r="G599" i="161"/>
  <c r="D600" i="161"/>
  <c r="F599" i="161"/>
  <c r="H599" i="161"/>
  <c r="Z599" i="161" s="1"/>
  <c r="S28" i="161"/>
  <c r="Z28" i="161"/>
  <c r="AA28" i="161"/>
  <c r="T28" i="161"/>
  <c r="L28" i="161"/>
  <c r="M28" i="161"/>
  <c r="L598" i="161"/>
  <c r="M598" i="161"/>
  <c r="F44" i="161"/>
  <c r="G44" i="161"/>
  <c r="H44" i="161"/>
  <c r="D45" i="161"/>
  <c r="H404" i="161"/>
  <c r="AA404" i="161" s="1"/>
  <c r="D405" i="161"/>
  <c r="F404" i="161"/>
  <c r="G404" i="161"/>
  <c r="H824" i="161"/>
  <c r="D825" i="161"/>
  <c r="G824" i="161"/>
  <c r="F824" i="161"/>
  <c r="AA43" i="161"/>
  <c r="T43" i="161"/>
  <c r="M43" i="161"/>
  <c r="L43" i="161"/>
  <c r="S43" i="161"/>
  <c r="Z43" i="161"/>
  <c r="F540" i="161"/>
  <c r="G540" i="161"/>
  <c r="H540" i="161"/>
  <c r="D541" i="161"/>
  <c r="M823" i="161"/>
  <c r="T823" i="161"/>
  <c r="AA823" i="161"/>
  <c r="S823" i="161"/>
  <c r="Z823" i="161"/>
  <c r="L823" i="161"/>
  <c r="S239" i="161"/>
  <c r="D1066" i="161"/>
  <c r="F1065" i="161"/>
  <c r="H1065" i="161"/>
  <c r="Z1065" i="161" s="1"/>
  <c r="G1065" i="161"/>
  <c r="S809" i="161"/>
  <c r="T1005" i="161"/>
  <c r="L1064" i="161"/>
  <c r="M1064" i="161"/>
  <c r="T239" i="161"/>
  <c r="AA929" i="161"/>
  <c r="Z1005" i="161"/>
  <c r="F1155" i="161"/>
  <c r="G1155" i="161"/>
  <c r="H1155" i="161"/>
  <c r="D1156" i="161"/>
  <c r="L254" i="161"/>
  <c r="M254" i="161"/>
  <c r="G255" i="161"/>
  <c r="D256" i="161"/>
  <c r="H255" i="161"/>
  <c r="F255" i="161"/>
  <c r="Z870" i="161"/>
  <c r="T1154" i="161"/>
  <c r="S1154" i="161"/>
  <c r="Z1154" i="161"/>
  <c r="AA1154" i="161"/>
  <c r="M1154" i="161"/>
  <c r="L1154" i="161"/>
  <c r="L719" i="161"/>
  <c r="M719" i="161"/>
  <c r="D510" i="161"/>
  <c r="F509" i="161"/>
  <c r="G509" i="161"/>
  <c r="H509" i="161"/>
  <c r="G480" i="161"/>
  <c r="D481" i="161"/>
  <c r="F480" i="161"/>
  <c r="H480" i="161"/>
  <c r="H420" i="161"/>
  <c r="F420" i="161"/>
  <c r="G420" i="161"/>
  <c r="D421" i="161"/>
  <c r="Z239" i="161"/>
  <c r="L419" i="161"/>
  <c r="M419" i="161"/>
  <c r="Z508" i="161"/>
  <c r="S508" i="161"/>
  <c r="AA508" i="161"/>
  <c r="T508" i="161"/>
  <c r="L508" i="161"/>
  <c r="M508" i="161"/>
  <c r="D721" i="161"/>
  <c r="F720" i="161"/>
  <c r="G720" i="161"/>
  <c r="H720" i="161"/>
  <c r="T720" i="161" s="1"/>
  <c r="Z329" i="161"/>
  <c r="AA329" i="161"/>
  <c r="S329" i="161"/>
  <c r="T839" i="161"/>
  <c r="S839" i="161"/>
  <c r="AA809" i="161"/>
  <c r="T809" i="161"/>
  <c r="L1034" i="161"/>
  <c r="M1034" i="161"/>
  <c r="Z1034" i="161"/>
  <c r="AA1034" i="161"/>
  <c r="T1034" i="161"/>
  <c r="S1034" i="161"/>
  <c r="L239" i="161"/>
  <c r="M239" i="161"/>
  <c r="F106" i="161"/>
  <c r="G106" i="161"/>
  <c r="H106" i="161"/>
  <c r="D107" i="161"/>
  <c r="L855" i="161"/>
  <c r="M855" i="161"/>
  <c r="G570" i="161"/>
  <c r="H570" i="161"/>
  <c r="D571" i="161"/>
  <c r="F570" i="161"/>
  <c r="F1035" i="161"/>
  <c r="G1035" i="161"/>
  <c r="H1035" i="161"/>
  <c r="D1036" i="161"/>
  <c r="L105" i="161"/>
  <c r="M105" i="161"/>
  <c r="F585" i="161"/>
  <c r="G585" i="161"/>
  <c r="H585" i="161"/>
  <c r="D586" i="161"/>
  <c r="L976" i="161"/>
  <c r="M976" i="161"/>
  <c r="L584" i="161"/>
  <c r="M584" i="161"/>
  <c r="AA584" i="161"/>
  <c r="Z584" i="161"/>
  <c r="T584" i="161"/>
  <c r="S584" i="161"/>
  <c r="L704" i="161"/>
  <c r="M704" i="161"/>
  <c r="F1110" i="161"/>
  <c r="G1110" i="161"/>
  <c r="H1110" i="161"/>
  <c r="D1111" i="161"/>
  <c r="F705" i="161"/>
  <c r="D706" i="161"/>
  <c r="G705" i="161"/>
  <c r="H705" i="161"/>
  <c r="F930" i="161"/>
  <c r="G930" i="161"/>
  <c r="H930" i="161"/>
  <c r="S930" i="161" s="1"/>
  <c r="D931" i="161"/>
  <c r="F871" i="161"/>
  <c r="G871" i="161"/>
  <c r="H871" i="161"/>
  <c r="AA871" i="161" s="1"/>
  <c r="D872" i="161"/>
  <c r="D331" i="161"/>
  <c r="F330" i="161"/>
  <c r="G330" i="161"/>
  <c r="H330" i="161"/>
  <c r="Z330" i="161" s="1"/>
  <c r="L1109" i="161"/>
  <c r="M1109" i="161"/>
  <c r="S1109" i="161"/>
  <c r="AA1109" i="161"/>
  <c r="T1109" i="161"/>
  <c r="Z1109" i="161"/>
  <c r="F1080" i="161"/>
  <c r="G1080" i="161"/>
  <c r="H1080" i="161"/>
  <c r="D1081" i="161"/>
  <c r="F496" i="161"/>
  <c r="G496" i="161"/>
  <c r="D497" i="161"/>
  <c r="H496" i="161"/>
  <c r="AC14" i="161"/>
  <c r="L929" i="161"/>
  <c r="M929" i="161"/>
  <c r="L870" i="161"/>
  <c r="M870" i="161"/>
  <c r="L329" i="161"/>
  <c r="M329" i="161"/>
  <c r="L1079" i="161"/>
  <c r="M1079" i="161"/>
  <c r="AA1079" i="161"/>
  <c r="S1079" i="161"/>
  <c r="Z1079" i="161"/>
  <c r="T1079" i="161"/>
  <c r="L120" i="161"/>
  <c r="M120" i="161"/>
  <c r="G226" i="161"/>
  <c r="H226" i="161"/>
  <c r="D227" i="161"/>
  <c r="F226" i="161"/>
  <c r="V14" i="161"/>
  <c r="F555" i="161"/>
  <c r="G555" i="161"/>
  <c r="H555" i="161"/>
  <c r="D556" i="161"/>
  <c r="F661" i="161"/>
  <c r="G661" i="161"/>
  <c r="H661" i="161"/>
  <c r="D662" i="161"/>
  <c r="F271" i="161"/>
  <c r="G271" i="161"/>
  <c r="H271" i="161"/>
  <c r="D272" i="161"/>
  <c r="L225" i="161"/>
  <c r="M225" i="161"/>
  <c r="L495" i="161"/>
  <c r="M495" i="161"/>
  <c r="L554" i="161"/>
  <c r="M554" i="161"/>
  <c r="L524" i="161"/>
  <c r="M524" i="161"/>
  <c r="AA524" i="161"/>
  <c r="T524" i="161"/>
  <c r="Z524" i="161"/>
  <c r="S524" i="161"/>
  <c r="M660" i="161"/>
  <c r="L660" i="161"/>
  <c r="L270" i="161"/>
  <c r="M270" i="161"/>
  <c r="L809" i="161"/>
  <c r="M809" i="161"/>
  <c r="F840" i="161"/>
  <c r="G840" i="161"/>
  <c r="H840" i="161"/>
  <c r="T840" i="161" s="1"/>
  <c r="D841" i="161"/>
  <c r="F121" i="161"/>
  <c r="G121" i="161"/>
  <c r="H121" i="161"/>
  <c r="D122" i="161"/>
  <c r="F646" i="161"/>
  <c r="G646" i="161"/>
  <c r="H646" i="161"/>
  <c r="D647" i="161"/>
  <c r="F631" i="161"/>
  <c r="G631" i="161"/>
  <c r="H631" i="161"/>
  <c r="D632" i="161"/>
  <c r="F810" i="161"/>
  <c r="G810" i="161"/>
  <c r="H810" i="161"/>
  <c r="S810" i="161" s="1"/>
  <c r="D811" i="161"/>
  <c r="H181" i="161"/>
  <c r="D182" i="161"/>
  <c r="F181" i="161"/>
  <c r="G181" i="161"/>
  <c r="L839" i="161"/>
  <c r="M839" i="161"/>
  <c r="L645" i="161"/>
  <c r="M645" i="161"/>
  <c r="F91" i="161"/>
  <c r="G91" i="161"/>
  <c r="H91" i="161"/>
  <c r="D92" i="161"/>
  <c r="L630" i="161"/>
  <c r="M630" i="161"/>
  <c r="L180" i="161"/>
  <c r="M180" i="161"/>
  <c r="F75" i="161"/>
  <c r="G75" i="161"/>
  <c r="H75" i="161"/>
  <c r="D76" i="161"/>
  <c r="L990" i="161"/>
  <c r="M990" i="161"/>
  <c r="F525" i="161"/>
  <c r="G525" i="161"/>
  <c r="D526" i="161"/>
  <c r="H525" i="161"/>
  <c r="L90" i="161"/>
  <c r="M90" i="161"/>
  <c r="O14" i="161"/>
  <c r="L74" i="161"/>
  <c r="M74" i="161"/>
  <c r="G991" i="161"/>
  <c r="F991" i="161"/>
  <c r="H991" i="161"/>
  <c r="D992" i="161"/>
  <c r="G1006" i="161"/>
  <c r="H1006" i="161"/>
  <c r="AA1006" i="161" s="1"/>
  <c r="D1007" i="161"/>
  <c r="F1006" i="161"/>
  <c r="L944" i="161"/>
  <c r="M944" i="161"/>
  <c r="T944" i="161"/>
  <c r="Z944" i="161"/>
  <c r="AA944" i="161"/>
  <c r="S944" i="161"/>
  <c r="F1095" i="161"/>
  <c r="G1095" i="161"/>
  <c r="H1095" i="161"/>
  <c r="D1096" i="161"/>
  <c r="G781" i="161"/>
  <c r="H781" i="161"/>
  <c r="AA781" i="161" s="1"/>
  <c r="D782" i="161"/>
  <c r="F781" i="161"/>
  <c r="F888" i="161"/>
  <c r="G888" i="161"/>
  <c r="H888" i="161"/>
  <c r="D889" i="161"/>
  <c r="F916" i="161"/>
  <c r="G916" i="161"/>
  <c r="H916" i="161"/>
  <c r="D917" i="161"/>
  <c r="L1094" i="161"/>
  <c r="M1094" i="161"/>
  <c r="T1094" i="161"/>
  <c r="AA1094" i="161"/>
  <c r="S1094" i="161"/>
  <c r="Z1094" i="161"/>
  <c r="L780" i="161"/>
  <c r="M780" i="161"/>
  <c r="H960" i="161"/>
  <c r="D961" i="161"/>
  <c r="F960" i="161"/>
  <c r="G960" i="161"/>
  <c r="L887" i="161"/>
  <c r="M887" i="161"/>
  <c r="D1141" i="161"/>
  <c r="F1140" i="161"/>
  <c r="G1140" i="161"/>
  <c r="H1140" i="161"/>
  <c r="L1005" i="161"/>
  <c r="M1005" i="161"/>
  <c r="F240" i="161"/>
  <c r="G240" i="161"/>
  <c r="H240" i="161"/>
  <c r="D241" i="161"/>
  <c r="F856" i="161"/>
  <c r="G856" i="161"/>
  <c r="H856" i="161"/>
  <c r="D857" i="161"/>
  <c r="L959" i="161"/>
  <c r="M959" i="161"/>
  <c r="AA959" i="161"/>
  <c r="Z959" i="161"/>
  <c r="T959" i="161"/>
  <c r="S959" i="161"/>
  <c r="F977" i="161"/>
  <c r="G977" i="161"/>
  <c r="H977" i="161"/>
  <c r="D978" i="161"/>
  <c r="L1139" i="161"/>
  <c r="M1139" i="161"/>
  <c r="Z1139" i="161"/>
  <c r="T1139" i="161"/>
  <c r="AA1139" i="161"/>
  <c r="S1139" i="161"/>
  <c r="E619" i="175"/>
  <c r="E620" i="175" s="1"/>
  <c r="E621" i="175" s="1"/>
  <c r="E622" i="175" s="1"/>
  <c r="E623" i="175" s="1"/>
  <c r="E624" i="175" s="1"/>
  <c r="E625" i="175" s="1"/>
  <c r="E626" i="175" s="1"/>
  <c r="E627" i="175" s="1"/>
  <c r="E119" i="175"/>
  <c r="E120" i="175" s="1"/>
  <c r="E121" i="175" s="1"/>
  <c r="E122" i="175" s="1"/>
  <c r="E123" i="175" s="1"/>
  <c r="E124" i="175" s="1"/>
  <c r="E125" i="175" s="1"/>
  <c r="E126" i="175" s="1"/>
  <c r="E127" i="175" s="1"/>
  <c r="E509" i="175"/>
  <c r="E510" i="175" s="1"/>
  <c r="E511" i="175" s="1"/>
  <c r="E512" i="175" s="1"/>
  <c r="E513" i="175" s="1"/>
  <c r="E514" i="175" s="1"/>
  <c r="E515" i="175" s="1"/>
  <c r="E516" i="175" s="1"/>
  <c r="E517" i="175" s="1"/>
  <c r="E419" i="175"/>
  <c r="E420" i="175" s="1"/>
  <c r="E421" i="175" s="1"/>
  <c r="E422" i="175" s="1"/>
  <c r="E423" i="175" s="1"/>
  <c r="E424" i="175" s="1"/>
  <c r="E425" i="175" s="1"/>
  <c r="E426" i="175" s="1"/>
  <c r="E427" i="175" s="1"/>
  <c r="E519" i="175"/>
  <c r="E520" i="175" s="1"/>
  <c r="E521" i="175" s="1"/>
  <c r="E522" i="175" s="1"/>
  <c r="E523" i="175" s="1"/>
  <c r="E524" i="175" s="1"/>
  <c r="E525" i="175" s="1"/>
  <c r="E526" i="175" s="1"/>
  <c r="E527" i="175" s="1"/>
  <c r="E169" i="175"/>
  <c r="E170" i="175" s="1"/>
  <c r="E171" i="175" s="1"/>
  <c r="E172" i="175" s="1"/>
  <c r="E173" i="175" s="1"/>
  <c r="E174" i="175" s="1"/>
  <c r="E175" i="175" s="1"/>
  <c r="E176" i="175" s="1"/>
  <c r="E177" i="175" s="1"/>
  <c r="E499" i="175"/>
  <c r="E500" i="175" s="1"/>
  <c r="E501" i="175" s="1"/>
  <c r="E502" i="175" s="1"/>
  <c r="E503" i="175" s="1"/>
  <c r="E504" i="175" s="1"/>
  <c r="E505" i="175" s="1"/>
  <c r="E506" i="175" s="1"/>
  <c r="E507" i="175" s="1"/>
  <c r="E79" i="175"/>
  <c r="E80" i="175" s="1"/>
  <c r="E81" i="175" s="1"/>
  <c r="E82" i="175" s="1"/>
  <c r="E83" i="175" s="1"/>
  <c r="E84" i="175" s="1"/>
  <c r="E85" i="175" s="1"/>
  <c r="E86" i="175" s="1"/>
  <c r="E87" i="175" s="1"/>
  <c r="F448" i="175"/>
  <c r="G448" i="175"/>
  <c r="E448" i="175" s="1"/>
  <c r="F648" i="175"/>
  <c r="G648" i="175"/>
  <c r="E648" i="175" s="1"/>
  <c r="G308" i="175"/>
  <c r="E308" i="175" s="1"/>
  <c r="F308" i="175"/>
  <c r="F38" i="175"/>
  <c r="G38" i="175"/>
  <c r="E38" i="175" s="1"/>
  <c r="G488" i="175"/>
  <c r="E488" i="175" s="1"/>
  <c r="F488" i="175"/>
  <c r="F409" i="175"/>
  <c r="G409" i="175"/>
  <c r="D408" i="175"/>
  <c r="F578" i="175"/>
  <c r="G578" i="175"/>
  <c r="E578" i="175" s="1"/>
  <c r="G329" i="175"/>
  <c r="F329" i="175"/>
  <c r="D328" i="175"/>
  <c r="G98" i="175"/>
  <c r="E98" i="175" s="1"/>
  <c r="F98" i="175"/>
  <c r="G148" i="175"/>
  <c r="E148" i="175" s="1"/>
  <c r="F148" i="175"/>
  <c r="F209" i="175"/>
  <c r="G209" i="175"/>
  <c r="D208" i="175"/>
  <c r="F429" i="175"/>
  <c r="G429" i="175"/>
  <c r="D428" i="175"/>
  <c r="G269" i="175"/>
  <c r="F269" i="175"/>
  <c r="D268" i="175"/>
  <c r="G539" i="175"/>
  <c r="F539" i="175"/>
  <c r="D538" i="175"/>
  <c r="G569" i="175"/>
  <c r="F569" i="175"/>
  <c r="D568" i="175"/>
  <c r="F588" i="175"/>
  <c r="G588" i="175"/>
  <c r="E588" i="175" s="1"/>
  <c r="F158" i="175"/>
  <c r="G158" i="175"/>
  <c r="E158" i="175" s="1"/>
  <c r="F229" i="175"/>
  <c r="G229" i="175"/>
  <c r="D228" i="175"/>
  <c r="F608" i="175"/>
  <c r="G608" i="175"/>
  <c r="E608" i="175" s="1"/>
  <c r="G339" i="175"/>
  <c r="F339" i="175"/>
  <c r="D338" i="175"/>
  <c r="G379" i="175"/>
  <c r="F379" i="175"/>
  <c r="D378" i="175"/>
  <c r="G18" i="175"/>
  <c r="E18" i="175" s="1"/>
  <c r="F18" i="175"/>
  <c r="F548" i="175"/>
  <c r="G548" i="175"/>
  <c r="E548" i="175" s="1"/>
  <c r="F599" i="175"/>
  <c r="G599" i="175"/>
  <c r="D598" i="175"/>
  <c r="F188" i="175"/>
  <c r="G188" i="175"/>
  <c r="E188" i="175" s="1"/>
  <c r="F629" i="175"/>
  <c r="G629" i="175"/>
  <c r="D628" i="175"/>
  <c r="G239" i="175"/>
  <c r="F239" i="175"/>
  <c r="D238" i="175"/>
  <c r="G744" i="175"/>
  <c r="F744" i="175"/>
  <c r="D743" i="175"/>
  <c r="F298" i="175"/>
  <c r="G298" i="175"/>
  <c r="E298" i="175" s="1"/>
  <c r="G108" i="175"/>
  <c r="E108" i="175" s="1"/>
  <c r="F108" i="175"/>
  <c r="G59" i="175"/>
  <c r="F59" i="175"/>
  <c r="D58" i="175"/>
  <c r="G398" i="175"/>
  <c r="E398" i="175" s="1"/>
  <c r="F398" i="175"/>
  <c r="F178" i="175"/>
  <c r="G178" i="175"/>
  <c r="E178" i="175" s="1"/>
  <c r="F138" i="175"/>
  <c r="G138" i="175"/>
  <c r="E138" i="175" s="1"/>
  <c r="F458" i="175"/>
  <c r="G458" i="175"/>
  <c r="E458" i="175" s="1"/>
  <c r="F258" i="175"/>
  <c r="G258" i="175"/>
  <c r="E258" i="175" s="1"/>
  <c r="F279" i="175"/>
  <c r="G279" i="175"/>
  <c r="D278" i="175"/>
  <c r="G559" i="175"/>
  <c r="F559" i="175"/>
  <c r="D558" i="175"/>
  <c r="F89" i="175"/>
  <c r="G89" i="175"/>
  <c r="D88" i="175"/>
  <c r="F129" i="175"/>
  <c r="G129" i="175"/>
  <c r="D128" i="175"/>
  <c r="F348" i="175"/>
  <c r="G348" i="175"/>
  <c r="E348" i="175" s="1"/>
  <c r="G9" i="175"/>
  <c r="E9" i="175" s="1"/>
  <c r="F9" i="175"/>
  <c r="F29" i="175"/>
  <c r="G29" i="175"/>
  <c r="D28" i="175"/>
  <c r="F368" i="175"/>
  <c r="G368" i="175"/>
  <c r="E368" i="175" s="1"/>
  <c r="F68" i="175"/>
  <c r="G68" i="175"/>
  <c r="E68" i="175" s="1"/>
  <c r="G249" i="175"/>
  <c r="F249" i="175"/>
  <c r="D248" i="175"/>
  <c r="F639" i="175"/>
  <c r="G639" i="175"/>
  <c r="D638" i="175"/>
  <c r="F359" i="175"/>
  <c r="G359" i="175"/>
  <c r="D358" i="175"/>
  <c r="G219" i="175"/>
  <c r="F219" i="175"/>
  <c r="D218" i="175"/>
  <c r="G199" i="175"/>
  <c r="F199" i="175"/>
  <c r="D198" i="175"/>
  <c r="F289" i="175"/>
  <c r="G289" i="175"/>
  <c r="D288" i="175"/>
  <c r="F529" i="175"/>
  <c r="G529" i="175"/>
  <c r="D528" i="175"/>
  <c r="AA554" i="161"/>
  <c r="Z554" i="161"/>
  <c r="T554" i="161"/>
  <c r="S554" i="161"/>
  <c r="S704" i="161"/>
  <c r="Z704" i="161"/>
  <c r="T704" i="161"/>
  <c r="AA704" i="161"/>
  <c r="AA105" i="161"/>
  <c r="S105" i="161"/>
  <c r="Z105" i="161"/>
  <c r="T105" i="161"/>
  <c r="S494" i="161"/>
  <c r="T494" i="161"/>
  <c r="AA494" i="161"/>
  <c r="Z494" i="161"/>
  <c r="Z629" i="161"/>
  <c r="T629" i="161"/>
  <c r="S629" i="161"/>
  <c r="AA629" i="161"/>
  <c r="AA734" i="161"/>
  <c r="Z734" i="161"/>
  <c r="T734" i="161"/>
  <c r="S734" i="161"/>
  <c r="T119" i="161"/>
  <c r="S119" i="161"/>
  <c r="AA119" i="161"/>
  <c r="Z119" i="161"/>
  <c r="AA464" i="161"/>
  <c r="T464" i="161"/>
  <c r="Z464" i="161"/>
  <c r="S464" i="161"/>
  <c r="S374" i="161"/>
  <c r="T374" i="161"/>
  <c r="Z374" i="161"/>
  <c r="AA374" i="161"/>
  <c r="Z660" i="161"/>
  <c r="AA660" i="161"/>
  <c r="S660" i="161"/>
  <c r="T660" i="161"/>
  <c r="T74" i="161"/>
  <c r="AA74" i="161"/>
  <c r="Z74" i="161"/>
  <c r="S74" i="161"/>
  <c r="S989" i="161"/>
  <c r="AA989" i="161"/>
  <c r="T989" i="161"/>
  <c r="Z989" i="161"/>
  <c r="S254" i="161"/>
  <c r="Z254" i="161"/>
  <c r="AA254" i="161"/>
  <c r="T254" i="161"/>
  <c r="T854" i="161"/>
  <c r="Z854" i="161"/>
  <c r="AA854" i="161"/>
  <c r="S854" i="161"/>
  <c r="Z885" i="161"/>
  <c r="AA885" i="161"/>
  <c r="T885" i="161"/>
  <c r="S885" i="161"/>
  <c r="AA419" i="161"/>
  <c r="S419" i="161"/>
  <c r="Z419" i="161"/>
  <c r="T419" i="161"/>
  <c r="T90" i="161"/>
  <c r="S90" i="161"/>
  <c r="AA90" i="161"/>
  <c r="Z90" i="161"/>
  <c r="AA180" i="161"/>
  <c r="T180" i="161"/>
  <c r="Z180" i="161"/>
  <c r="S180" i="161"/>
  <c r="T360" i="161"/>
  <c r="AA360" i="161"/>
  <c r="Z360" i="161"/>
  <c r="S360" i="161"/>
  <c r="T270" i="161"/>
  <c r="Z270" i="161"/>
  <c r="AA270" i="161"/>
  <c r="S270" i="161"/>
  <c r="Z976" i="161"/>
  <c r="S976" i="161"/>
  <c r="T976" i="161"/>
  <c r="AA976" i="161"/>
  <c r="Z164" i="161"/>
  <c r="S164" i="161"/>
  <c r="AA164" i="161"/>
  <c r="T164" i="161"/>
  <c r="AA645" i="161"/>
  <c r="T645" i="161"/>
  <c r="S645" i="161"/>
  <c r="Z645" i="161"/>
  <c r="AA224" i="161"/>
  <c r="S224" i="161"/>
  <c r="T224" i="161"/>
  <c r="Z224" i="161"/>
  <c r="AV41" i="79"/>
  <c r="AZ42" i="79"/>
  <c r="BE41" i="79" l="1"/>
  <c r="AN55" i="100"/>
  <c r="AU54" i="100"/>
  <c r="AS54" i="100"/>
  <c r="AL55" i="100"/>
  <c r="AM55" i="100"/>
  <c r="AG81" i="100"/>
  <c r="AR54" i="100"/>
  <c r="AO55" i="100"/>
  <c r="AT55" i="100" s="1"/>
  <c r="AQ56" i="100"/>
  <c r="F92" i="79"/>
  <c r="F111" i="79"/>
  <c r="AP55" i="100"/>
  <c r="AF87" i="100"/>
  <c r="AH86" i="100"/>
  <c r="G92" i="79"/>
  <c r="G111" i="79"/>
  <c r="E92" i="79"/>
  <c r="E111" i="79"/>
  <c r="H91" i="79"/>
  <c r="I110" i="79"/>
  <c r="H110" i="79" s="1"/>
  <c r="D111" i="79"/>
  <c r="D92" i="79"/>
  <c r="J15" i="161"/>
  <c r="H60" i="161"/>
  <c r="M60" i="161" s="1"/>
  <c r="H1127" i="161"/>
  <c r="M1127" i="161" s="1"/>
  <c r="D1128" i="161"/>
  <c r="G1128" i="161" s="1"/>
  <c r="AA1126" i="161"/>
  <c r="H167" i="161"/>
  <c r="L167" i="161" s="1"/>
  <c r="F615" i="161"/>
  <c r="G1127" i="161"/>
  <c r="F60" i="161"/>
  <c r="F167" i="161"/>
  <c r="S59" i="161"/>
  <c r="F901" i="161"/>
  <c r="L59" i="161"/>
  <c r="H615" i="161"/>
  <c r="AA615" i="161" s="1"/>
  <c r="G945" i="161"/>
  <c r="D902" i="161"/>
  <c r="H902" i="161" s="1"/>
  <c r="AA902" i="161" s="1"/>
  <c r="F945" i="161"/>
  <c r="G901" i="161"/>
  <c r="D286" i="161"/>
  <c r="D287" i="161" s="1"/>
  <c r="S195" i="161"/>
  <c r="T1126" i="161"/>
  <c r="Z1126" i="161"/>
  <c r="M1126" i="161"/>
  <c r="L1126" i="161"/>
  <c r="AA195" i="161"/>
  <c r="T195" i="161"/>
  <c r="S900" i="161"/>
  <c r="Z59" i="161"/>
  <c r="AA59" i="161"/>
  <c r="G615" i="161"/>
  <c r="D168" i="161"/>
  <c r="D169" i="161" s="1"/>
  <c r="H945" i="161"/>
  <c r="M945" i="161" s="1"/>
  <c r="G285" i="161"/>
  <c r="M59" i="161"/>
  <c r="G16" i="161"/>
  <c r="E16" i="161" s="1"/>
  <c r="T900" i="161"/>
  <c r="M195" i="161"/>
  <c r="L195" i="161"/>
  <c r="Z284" i="161"/>
  <c r="S284" i="161"/>
  <c r="H285" i="161"/>
  <c r="AA285" i="161" s="1"/>
  <c r="M900" i="161"/>
  <c r="L900" i="161"/>
  <c r="Z900" i="161"/>
  <c r="M465" i="161"/>
  <c r="H362" i="161"/>
  <c r="M362" i="161" s="1"/>
  <c r="L795" i="161"/>
  <c r="D197" i="161"/>
  <c r="D198" i="161" s="1"/>
  <c r="AA284" i="161"/>
  <c r="Z614" i="161"/>
  <c r="H196" i="161"/>
  <c r="L196" i="161" s="1"/>
  <c r="F196" i="161"/>
  <c r="M166" i="161"/>
  <c r="T284" i="161"/>
  <c r="M614" i="161"/>
  <c r="L614" i="161"/>
  <c r="T614" i="161"/>
  <c r="M284" i="161"/>
  <c r="S15" i="161"/>
  <c r="AA614" i="161"/>
  <c r="Q15" i="161"/>
  <c r="L15" i="161"/>
  <c r="K15" i="161"/>
  <c r="F16" i="161"/>
  <c r="AB15" i="161"/>
  <c r="D17" i="161"/>
  <c r="F17" i="161" s="1"/>
  <c r="T15" i="161"/>
  <c r="AA15" i="161"/>
  <c r="Y15" i="161"/>
  <c r="R15" i="161"/>
  <c r="H737" i="161"/>
  <c r="L737" i="161" s="1"/>
  <c r="X15" i="161"/>
  <c r="G737" i="161"/>
  <c r="N15" i="161"/>
  <c r="M15" i="161"/>
  <c r="U15" i="161"/>
  <c r="AA689" i="161"/>
  <c r="M479" i="161"/>
  <c r="L479" i="161"/>
  <c r="AA479" i="161"/>
  <c r="T479" i="161"/>
  <c r="Z479" i="161"/>
  <c r="D467" i="161"/>
  <c r="D468" i="161" s="1"/>
  <c r="F362" i="161"/>
  <c r="D363" i="161"/>
  <c r="D364" i="161" s="1"/>
  <c r="G466" i="161"/>
  <c r="F466" i="161"/>
  <c r="D691" i="161"/>
  <c r="D692" i="161" s="1"/>
  <c r="T689" i="161"/>
  <c r="L689" i="161"/>
  <c r="S689" i="161"/>
  <c r="Z689" i="161"/>
  <c r="AA795" i="161"/>
  <c r="S344" i="161"/>
  <c r="Z795" i="161"/>
  <c r="AA435" i="161"/>
  <c r="T435" i="161"/>
  <c r="Z435" i="161"/>
  <c r="D797" i="161"/>
  <c r="G797" i="161" s="1"/>
  <c r="D437" i="161"/>
  <c r="D438" i="161" s="1"/>
  <c r="H796" i="161"/>
  <c r="T796" i="161" s="1"/>
  <c r="G796" i="161"/>
  <c r="S149" i="161"/>
  <c r="Z149" i="161"/>
  <c r="AA149" i="161"/>
  <c r="T149" i="161"/>
  <c r="F690" i="161"/>
  <c r="T795" i="161"/>
  <c r="M795" i="161"/>
  <c r="H690" i="161"/>
  <c r="T690" i="161" s="1"/>
  <c r="F737" i="161"/>
  <c r="M361" i="161"/>
  <c r="Z569" i="161"/>
  <c r="T569" i="161"/>
  <c r="L435" i="161"/>
  <c r="S569" i="161"/>
  <c r="G450" i="161"/>
  <c r="S435" i="161"/>
  <c r="M736" i="161"/>
  <c r="F436" i="161"/>
  <c r="M569" i="161"/>
  <c r="H436" i="161"/>
  <c r="AA436" i="161" s="1"/>
  <c r="L569" i="161"/>
  <c r="S915" i="161"/>
  <c r="T915" i="161"/>
  <c r="AA915" i="161"/>
  <c r="Z915" i="161"/>
  <c r="M915" i="161"/>
  <c r="M449" i="161"/>
  <c r="S449" i="161"/>
  <c r="T449" i="161"/>
  <c r="Z449" i="161"/>
  <c r="AA449" i="161"/>
  <c r="D151" i="161"/>
  <c r="G150" i="161"/>
  <c r="H150" i="161"/>
  <c r="AA150" i="161" s="1"/>
  <c r="M149" i="161"/>
  <c r="H450" i="161"/>
  <c r="AA450" i="161" s="1"/>
  <c r="D451" i="161"/>
  <c r="F451" i="161" s="1"/>
  <c r="S1049" i="161"/>
  <c r="Z1049" i="161"/>
  <c r="AA1049" i="161"/>
  <c r="S404" i="161"/>
  <c r="AA344" i="161"/>
  <c r="M209" i="161"/>
  <c r="L209" i="161"/>
  <c r="S209" i="161"/>
  <c r="AA209" i="161"/>
  <c r="T209" i="161"/>
  <c r="Z209" i="161"/>
  <c r="G210" i="161"/>
  <c r="H210" i="161"/>
  <c r="D211" i="161"/>
  <c r="F210" i="161"/>
  <c r="AA314" i="161"/>
  <c r="T314" i="161"/>
  <c r="Z314" i="161"/>
  <c r="AA749" i="161"/>
  <c r="Z749" i="161"/>
  <c r="T749" i="161"/>
  <c r="S749" i="161"/>
  <c r="L749" i="161"/>
  <c r="M749" i="161"/>
  <c r="D751" i="161"/>
  <c r="F750" i="161"/>
  <c r="G750" i="161"/>
  <c r="H750" i="161"/>
  <c r="M344" i="161"/>
  <c r="L344" i="161"/>
  <c r="M1049" i="161"/>
  <c r="L1049" i="161"/>
  <c r="H345" i="161"/>
  <c r="T345" i="161" s="1"/>
  <c r="F345" i="161"/>
  <c r="G345" i="161"/>
  <c r="D346" i="161"/>
  <c r="Z389" i="161"/>
  <c r="AA389" i="161"/>
  <c r="S389" i="161"/>
  <c r="L389" i="161"/>
  <c r="M389" i="161"/>
  <c r="T389" i="161"/>
  <c r="F765" i="161"/>
  <c r="D766" i="161"/>
  <c r="G765" i="161"/>
  <c r="H765" i="161"/>
  <c r="S764" i="161"/>
  <c r="Z764" i="161"/>
  <c r="AA764" i="161"/>
  <c r="T764" i="161"/>
  <c r="M764" i="161"/>
  <c r="L764" i="161"/>
  <c r="T344" i="161"/>
  <c r="F376" i="161"/>
  <c r="G376" i="161"/>
  <c r="D377" i="161"/>
  <c r="H376" i="161"/>
  <c r="S299" i="161"/>
  <c r="T299" i="161"/>
  <c r="L299" i="161"/>
  <c r="M299" i="161"/>
  <c r="AA299" i="161"/>
  <c r="Z299" i="161"/>
  <c r="L375" i="161"/>
  <c r="M375" i="161"/>
  <c r="F390" i="161"/>
  <c r="G390" i="161"/>
  <c r="H390" i="161"/>
  <c r="D391" i="161"/>
  <c r="D301" i="161"/>
  <c r="F300" i="161"/>
  <c r="G300" i="161"/>
  <c r="H300" i="161"/>
  <c r="F1050" i="161"/>
  <c r="G1050" i="161"/>
  <c r="H1050" i="161"/>
  <c r="S1050" i="161" s="1"/>
  <c r="D1051" i="161"/>
  <c r="S1169" i="161"/>
  <c r="T1169" i="161"/>
  <c r="AA1169" i="161"/>
  <c r="E449" i="175"/>
  <c r="E450" i="175" s="1"/>
  <c r="E451" i="175" s="1"/>
  <c r="E452" i="175" s="1"/>
  <c r="E453" i="175" s="1"/>
  <c r="E454" i="175" s="1"/>
  <c r="E455" i="175" s="1"/>
  <c r="E456" i="175" s="1"/>
  <c r="E457" i="175" s="1"/>
  <c r="E159" i="175"/>
  <c r="E160" i="175" s="1"/>
  <c r="E161" i="175" s="1"/>
  <c r="E162" i="175" s="1"/>
  <c r="E163" i="175" s="1"/>
  <c r="E164" i="175" s="1"/>
  <c r="E165" i="175" s="1"/>
  <c r="E166" i="175" s="1"/>
  <c r="E167" i="175" s="1"/>
  <c r="E39" i="175"/>
  <c r="E40" i="175" s="1"/>
  <c r="E41" i="175" s="1"/>
  <c r="E42" i="175" s="1"/>
  <c r="E43" i="175" s="1"/>
  <c r="E44" i="175" s="1"/>
  <c r="E45" i="175" s="1"/>
  <c r="E46" i="175" s="1"/>
  <c r="E47" i="175" s="1"/>
  <c r="E589" i="175"/>
  <c r="E590" i="175" s="1"/>
  <c r="E591" i="175" s="1"/>
  <c r="E592" i="175" s="1"/>
  <c r="E593" i="175" s="1"/>
  <c r="E594" i="175" s="1"/>
  <c r="E595" i="175" s="1"/>
  <c r="E596" i="175" s="1"/>
  <c r="E597" i="175" s="1"/>
  <c r="E259" i="175"/>
  <c r="E260" i="175" s="1"/>
  <c r="E261" i="175" s="1"/>
  <c r="E262" i="175" s="1"/>
  <c r="E263" i="175" s="1"/>
  <c r="E264" i="175" s="1"/>
  <c r="E265" i="175" s="1"/>
  <c r="E266" i="175" s="1"/>
  <c r="E267" i="175" s="1"/>
  <c r="G388" i="175"/>
  <c r="E388" i="175" s="1"/>
  <c r="E389" i="175" s="1"/>
  <c r="E390" i="175" s="1"/>
  <c r="E391" i="175" s="1"/>
  <c r="E392" i="175" s="1"/>
  <c r="E393" i="175" s="1"/>
  <c r="E394" i="175" s="1"/>
  <c r="E395" i="175" s="1"/>
  <c r="E396" i="175" s="1"/>
  <c r="E397" i="175" s="1"/>
  <c r="F388" i="175"/>
  <c r="E369" i="175"/>
  <c r="E370" i="175" s="1"/>
  <c r="E371" i="175" s="1"/>
  <c r="E372" i="175" s="1"/>
  <c r="E373" i="175" s="1"/>
  <c r="E374" i="175" s="1"/>
  <c r="E375" i="175" s="1"/>
  <c r="E376" i="175" s="1"/>
  <c r="E377" i="175" s="1"/>
  <c r="S1065" i="161"/>
  <c r="AA599" i="161"/>
  <c r="S599" i="161"/>
  <c r="T599" i="161"/>
  <c r="AA1065" i="161"/>
  <c r="AA840" i="161"/>
  <c r="T930" i="161"/>
  <c r="T404" i="161"/>
  <c r="Z404" i="161"/>
  <c r="S871" i="161"/>
  <c r="T1065" i="161"/>
  <c r="T871" i="161"/>
  <c r="S901" i="161"/>
  <c r="Z840" i="161"/>
  <c r="T901" i="161"/>
  <c r="S840" i="161"/>
  <c r="Z901" i="161"/>
  <c r="S720" i="161"/>
  <c r="Z810" i="161"/>
  <c r="AA720" i="161"/>
  <c r="D826" i="161"/>
  <c r="F825" i="161"/>
  <c r="H825" i="161"/>
  <c r="G825" i="161"/>
  <c r="S781" i="161"/>
  <c r="T810" i="161"/>
  <c r="Z720" i="161"/>
  <c r="AA810" i="161"/>
  <c r="AA930" i="161"/>
  <c r="L404" i="161"/>
  <c r="M404" i="161"/>
  <c r="T29" i="161"/>
  <c r="Z29" i="161"/>
  <c r="AA29" i="161"/>
  <c r="S29" i="161"/>
  <c r="L29" i="161"/>
  <c r="M29" i="161"/>
  <c r="M599" i="161"/>
  <c r="L599" i="161"/>
  <c r="F30" i="161"/>
  <c r="D31" i="161"/>
  <c r="H30" i="161"/>
  <c r="G30" i="161"/>
  <c r="M314" i="161"/>
  <c r="L314" i="161"/>
  <c r="H315" i="161"/>
  <c r="T315" i="161" s="1"/>
  <c r="D316" i="161"/>
  <c r="F315" i="161"/>
  <c r="G315" i="161"/>
  <c r="L1169" i="161"/>
  <c r="M1169" i="161"/>
  <c r="F600" i="161"/>
  <c r="H600" i="161"/>
  <c r="S600" i="161" s="1"/>
  <c r="D601" i="161"/>
  <c r="G600" i="161"/>
  <c r="F1170" i="161"/>
  <c r="G1170" i="161"/>
  <c r="D1171" i="161"/>
  <c r="H1170" i="161"/>
  <c r="AA1170" i="161" s="1"/>
  <c r="F675" i="161"/>
  <c r="G675" i="161"/>
  <c r="H675" i="161"/>
  <c r="D676" i="161"/>
  <c r="G1020" i="161"/>
  <c r="H1020" i="161"/>
  <c r="F1020" i="161"/>
  <c r="D1021" i="161"/>
  <c r="H541" i="161"/>
  <c r="F541" i="161"/>
  <c r="D542" i="161"/>
  <c r="G541" i="161"/>
  <c r="G45" i="161"/>
  <c r="D46" i="161"/>
  <c r="F45" i="161"/>
  <c r="H45" i="161"/>
  <c r="H136" i="161"/>
  <c r="D137" i="161"/>
  <c r="F136" i="161"/>
  <c r="G136" i="161"/>
  <c r="L674" i="161"/>
  <c r="M674" i="161"/>
  <c r="S674" i="161"/>
  <c r="AA674" i="161"/>
  <c r="T674" i="161"/>
  <c r="Z674" i="161"/>
  <c r="S1019" i="161"/>
  <c r="T1019" i="161"/>
  <c r="L1019" i="161"/>
  <c r="M1019" i="161"/>
  <c r="Z1019" i="161"/>
  <c r="AA1019" i="161"/>
  <c r="L540" i="161"/>
  <c r="M540" i="161"/>
  <c r="S540" i="161"/>
  <c r="Z540" i="161"/>
  <c r="AA540" i="161"/>
  <c r="T540" i="161"/>
  <c r="L44" i="161"/>
  <c r="M44" i="161"/>
  <c r="Z44" i="161"/>
  <c r="T44" i="161"/>
  <c r="AA44" i="161"/>
  <c r="S44" i="161"/>
  <c r="T135" i="161"/>
  <c r="L135" i="161"/>
  <c r="Z135" i="161"/>
  <c r="S135" i="161"/>
  <c r="M135" i="161"/>
  <c r="AA135" i="161"/>
  <c r="AA824" i="161"/>
  <c r="T824" i="161"/>
  <c r="Z824" i="161"/>
  <c r="M824" i="161"/>
  <c r="L824" i="161"/>
  <c r="S824" i="161"/>
  <c r="F405" i="161"/>
  <c r="D406" i="161"/>
  <c r="G405" i="161"/>
  <c r="H405" i="161"/>
  <c r="Z405" i="161" s="1"/>
  <c r="Z930" i="161"/>
  <c r="F721" i="161"/>
  <c r="H721" i="161"/>
  <c r="T721" i="161" s="1"/>
  <c r="G721" i="161"/>
  <c r="D722" i="161"/>
  <c r="M255" i="161"/>
  <c r="L255" i="161"/>
  <c r="S330" i="161"/>
  <c r="G421" i="161"/>
  <c r="H421" i="161"/>
  <c r="F421" i="161"/>
  <c r="D422" i="161"/>
  <c r="G256" i="161"/>
  <c r="H256" i="161"/>
  <c r="D257" i="161"/>
  <c r="F256" i="161"/>
  <c r="L509" i="161"/>
  <c r="M509" i="161"/>
  <c r="S509" i="161"/>
  <c r="Z509" i="161"/>
  <c r="T509" i="161"/>
  <c r="AA509" i="161"/>
  <c r="L420" i="161"/>
  <c r="M420" i="161"/>
  <c r="F1156" i="161"/>
  <c r="G1156" i="161"/>
  <c r="H1156" i="161"/>
  <c r="D1157" i="161"/>
  <c r="AA1155" i="161"/>
  <c r="S1155" i="161"/>
  <c r="T1155" i="161"/>
  <c r="Z1155" i="161"/>
  <c r="L1155" i="161"/>
  <c r="M1155" i="161"/>
  <c r="Z871" i="161"/>
  <c r="F510" i="161"/>
  <c r="G510" i="161"/>
  <c r="H510" i="161"/>
  <c r="D511" i="161"/>
  <c r="L480" i="161"/>
  <c r="M480" i="161"/>
  <c r="Z480" i="161"/>
  <c r="AA480" i="161"/>
  <c r="T480" i="161"/>
  <c r="S480" i="161"/>
  <c r="L1065" i="161"/>
  <c r="M1065" i="161"/>
  <c r="G481" i="161"/>
  <c r="F481" i="161"/>
  <c r="D482" i="161"/>
  <c r="H481" i="161"/>
  <c r="F1066" i="161"/>
  <c r="H1066" i="161"/>
  <c r="Z1066" i="161" s="1"/>
  <c r="G1066" i="161"/>
  <c r="D1067" i="161"/>
  <c r="L720" i="161"/>
  <c r="M720" i="161"/>
  <c r="AA330" i="161"/>
  <c r="T330" i="161"/>
  <c r="Z781" i="161"/>
  <c r="T781" i="161"/>
  <c r="S1006" i="161"/>
  <c r="T1006" i="161"/>
  <c r="Z1006" i="161"/>
  <c r="L181" i="161"/>
  <c r="M181" i="161"/>
  <c r="L840" i="161"/>
  <c r="M840" i="161"/>
  <c r="L661" i="161"/>
  <c r="M661" i="161"/>
  <c r="F556" i="161"/>
  <c r="G556" i="161"/>
  <c r="H556" i="161"/>
  <c r="D557" i="161"/>
  <c r="D932" i="161"/>
  <c r="H931" i="161"/>
  <c r="AA931" i="161" s="1"/>
  <c r="F931" i="161"/>
  <c r="G931" i="161"/>
  <c r="M646" i="161"/>
  <c r="L646" i="161"/>
  <c r="F61" i="161"/>
  <c r="H61" i="161"/>
  <c r="D62" i="161"/>
  <c r="D812" i="161"/>
  <c r="F811" i="161"/>
  <c r="G811" i="161"/>
  <c r="H811" i="161"/>
  <c r="S811" i="161" s="1"/>
  <c r="L555" i="161"/>
  <c r="M555" i="161"/>
  <c r="L930" i="161"/>
  <c r="M930" i="161"/>
  <c r="L810" i="161"/>
  <c r="M810" i="161"/>
  <c r="L240" i="161"/>
  <c r="M240" i="161"/>
  <c r="F182" i="161"/>
  <c r="G182" i="161"/>
  <c r="H182" i="161"/>
  <c r="D183" i="161"/>
  <c r="F122" i="161"/>
  <c r="G122" i="161"/>
  <c r="H122" i="161"/>
  <c r="D123" i="161"/>
  <c r="F917" i="161"/>
  <c r="G917" i="161"/>
  <c r="H917" i="161"/>
  <c r="D918" i="161"/>
  <c r="J16" i="161"/>
  <c r="K16" i="161"/>
  <c r="L16" i="161"/>
  <c r="M16" i="161"/>
  <c r="N16" i="161"/>
  <c r="Q16" i="161"/>
  <c r="Y16" i="161"/>
  <c r="AB16" i="161"/>
  <c r="X16" i="161"/>
  <c r="T16" i="161"/>
  <c r="U16" i="161"/>
  <c r="Z16" i="161"/>
  <c r="S16" i="161"/>
  <c r="R16" i="161"/>
  <c r="AA16" i="161"/>
  <c r="L121" i="161"/>
  <c r="M121" i="161"/>
  <c r="F616" i="161"/>
  <c r="G616" i="161"/>
  <c r="H616" i="161"/>
  <c r="S616" i="161" s="1"/>
  <c r="D617" i="161"/>
  <c r="G586" i="161"/>
  <c r="H586" i="161"/>
  <c r="D587" i="161"/>
  <c r="F586" i="161"/>
  <c r="L916" i="161"/>
  <c r="M916" i="161"/>
  <c r="F92" i="161"/>
  <c r="H92" i="161"/>
  <c r="G92" i="161"/>
  <c r="D93" i="161"/>
  <c r="F738" i="161"/>
  <c r="G738" i="161"/>
  <c r="H738" i="161"/>
  <c r="D739" i="161"/>
  <c r="M585" i="161"/>
  <c r="L585" i="161"/>
  <c r="AA585" i="161"/>
  <c r="S585" i="161"/>
  <c r="Z585" i="161"/>
  <c r="T585" i="161"/>
  <c r="F841" i="161"/>
  <c r="G841" i="161"/>
  <c r="H841" i="161"/>
  <c r="AA841" i="161" s="1"/>
  <c r="D842" i="161"/>
  <c r="F857" i="161"/>
  <c r="G857" i="161"/>
  <c r="H857" i="161"/>
  <c r="D858" i="161"/>
  <c r="F1007" i="161"/>
  <c r="H1007" i="161"/>
  <c r="Z1007" i="161" s="1"/>
  <c r="D1008" i="161"/>
  <c r="G1007" i="161"/>
  <c r="L91" i="161"/>
  <c r="M91" i="161"/>
  <c r="D633" i="161"/>
  <c r="F632" i="161"/>
  <c r="G632" i="161"/>
  <c r="H632" i="161"/>
  <c r="F571" i="161"/>
  <c r="G571" i="161"/>
  <c r="H571" i="161"/>
  <c r="D572" i="161"/>
  <c r="L856" i="161"/>
  <c r="M856" i="161"/>
  <c r="D962" i="161"/>
  <c r="F961" i="161"/>
  <c r="G961" i="161"/>
  <c r="H961" i="161"/>
  <c r="L1006" i="161"/>
  <c r="M1006" i="161"/>
  <c r="M631" i="161"/>
  <c r="L631" i="161"/>
  <c r="L705" i="161"/>
  <c r="M705" i="161"/>
  <c r="L570" i="161"/>
  <c r="M570" i="161"/>
  <c r="Z240" i="161"/>
  <c r="H978" i="161"/>
  <c r="D979" i="161"/>
  <c r="F978" i="161"/>
  <c r="G978" i="161"/>
  <c r="L960" i="161"/>
  <c r="M960" i="161"/>
  <c r="S960" i="161"/>
  <c r="T960" i="161"/>
  <c r="AA960" i="161"/>
  <c r="Z960" i="161"/>
  <c r="F889" i="161"/>
  <c r="G889" i="161"/>
  <c r="H889" i="161"/>
  <c r="D890" i="161"/>
  <c r="L525" i="161"/>
  <c r="M525" i="161"/>
  <c r="AA525" i="161"/>
  <c r="T525" i="161"/>
  <c r="S525" i="161"/>
  <c r="Z525" i="161"/>
  <c r="L466" i="161"/>
  <c r="M466" i="161"/>
  <c r="T240" i="161"/>
  <c r="L977" i="161"/>
  <c r="M977" i="161"/>
  <c r="L888" i="161"/>
  <c r="M888" i="161"/>
  <c r="F782" i="161"/>
  <c r="G782" i="161"/>
  <c r="H782" i="161"/>
  <c r="D783" i="161"/>
  <c r="F992" i="161"/>
  <c r="G992" i="161"/>
  <c r="H992" i="161"/>
  <c r="D993" i="161"/>
  <c r="F526" i="161"/>
  <c r="H526" i="161"/>
  <c r="G526" i="161"/>
  <c r="D527" i="161"/>
  <c r="G272" i="161"/>
  <c r="D273" i="161"/>
  <c r="H272" i="161"/>
  <c r="F272" i="161"/>
  <c r="L496" i="161"/>
  <c r="M496" i="161"/>
  <c r="L330" i="161"/>
  <c r="M330" i="161"/>
  <c r="F706" i="161"/>
  <c r="G706" i="161"/>
  <c r="H706" i="161"/>
  <c r="D707" i="161"/>
  <c r="F1141" i="161"/>
  <c r="H1141" i="161"/>
  <c r="G1141" i="161"/>
  <c r="D1142" i="161"/>
  <c r="S240" i="161"/>
  <c r="L901" i="161"/>
  <c r="M901" i="161"/>
  <c r="L781" i="161"/>
  <c r="M781" i="161"/>
  <c r="M991" i="161"/>
  <c r="L991" i="161"/>
  <c r="F946" i="161"/>
  <c r="G946" i="161"/>
  <c r="H946" i="161"/>
  <c r="D947" i="161"/>
  <c r="L271" i="161"/>
  <c r="M271" i="161"/>
  <c r="F227" i="161"/>
  <c r="G227" i="161"/>
  <c r="H227" i="161"/>
  <c r="D228" i="161"/>
  <c r="F497" i="161"/>
  <c r="D498" i="161"/>
  <c r="G497" i="161"/>
  <c r="H497" i="161"/>
  <c r="AA240" i="161"/>
  <c r="M226" i="161"/>
  <c r="L226" i="161"/>
  <c r="D1082" i="161"/>
  <c r="F1081" i="161"/>
  <c r="G1081" i="161"/>
  <c r="H1081" i="161"/>
  <c r="F662" i="161"/>
  <c r="G662" i="161"/>
  <c r="H662" i="161"/>
  <c r="D663" i="161"/>
  <c r="L1140" i="161"/>
  <c r="M1140" i="161"/>
  <c r="S1140" i="161"/>
  <c r="AA1140" i="161"/>
  <c r="T1140" i="161"/>
  <c r="Z1140" i="161"/>
  <c r="F1096" i="161"/>
  <c r="G1096" i="161"/>
  <c r="H1096" i="161"/>
  <c r="D1097" i="161"/>
  <c r="L1080" i="161"/>
  <c r="M1080" i="161"/>
  <c r="AA1080" i="161"/>
  <c r="Z1080" i="161"/>
  <c r="S1080" i="161"/>
  <c r="T1080" i="161"/>
  <c r="H331" i="161"/>
  <c r="T331" i="161" s="1"/>
  <c r="D332" i="161"/>
  <c r="F331" i="161"/>
  <c r="G331" i="161"/>
  <c r="L1095" i="161"/>
  <c r="M1095" i="161"/>
  <c r="S1095" i="161"/>
  <c r="Z1095" i="161"/>
  <c r="T1095" i="161"/>
  <c r="AA1095" i="161"/>
  <c r="F76" i="161"/>
  <c r="G76" i="161"/>
  <c r="H76" i="161"/>
  <c r="D77" i="161"/>
  <c r="F872" i="161"/>
  <c r="G872" i="161"/>
  <c r="H872" i="161"/>
  <c r="D873" i="161"/>
  <c r="F1111" i="161"/>
  <c r="G1111" i="161"/>
  <c r="H1111" i="161"/>
  <c r="D1112" i="161"/>
  <c r="G1036" i="161"/>
  <c r="H1036" i="161"/>
  <c r="D1037" i="161"/>
  <c r="F1036" i="161"/>
  <c r="F107" i="161"/>
  <c r="G107" i="161"/>
  <c r="H107" i="161"/>
  <c r="D108" i="161"/>
  <c r="D242" i="161"/>
  <c r="F241" i="161"/>
  <c r="G241" i="161"/>
  <c r="H241" i="161"/>
  <c r="S241" i="161" s="1"/>
  <c r="L75" i="161"/>
  <c r="M75" i="161"/>
  <c r="H647" i="161"/>
  <c r="D648" i="161"/>
  <c r="F647" i="161"/>
  <c r="G647" i="161"/>
  <c r="L871" i="161"/>
  <c r="M871" i="161"/>
  <c r="L1110" i="161"/>
  <c r="M1110" i="161"/>
  <c r="Z1110" i="161"/>
  <c r="AA1110" i="161"/>
  <c r="S1110" i="161"/>
  <c r="T1110" i="161"/>
  <c r="L1035" i="161"/>
  <c r="M1035" i="161"/>
  <c r="Z1035" i="161"/>
  <c r="AA1035" i="161"/>
  <c r="S1035" i="161"/>
  <c r="T1035" i="161"/>
  <c r="L106" i="161"/>
  <c r="M106" i="161"/>
  <c r="E149" i="175"/>
  <c r="E150" i="175" s="1"/>
  <c r="E151" i="175" s="1"/>
  <c r="E152" i="175" s="1"/>
  <c r="E153" i="175" s="1"/>
  <c r="E154" i="175" s="1"/>
  <c r="E155" i="175" s="1"/>
  <c r="E156" i="175" s="1"/>
  <c r="E157" i="175" s="1"/>
  <c r="E69" i="175"/>
  <c r="E70" i="175" s="1"/>
  <c r="E71" i="175" s="1"/>
  <c r="E72" i="175" s="1"/>
  <c r="E73" i="175" s="1"/>
  <c r="E74" i="175" s="1"/>
  <c r="E75" i="175" s="1"/>
  <c r="E76" i="175" s="1"/>
  <c r="E77" i="175" s="1"/>
  <c r="E299" i="175"/>
  <c r="E300" i="175" s="1"/>
  <c r="E301" i="175" s="1"/>
  <c r="E302" i="175" s="1"/>
  <c r="E303" i="175" s="1"/>
  <c r="E304" i="175" s="1"/>
  <c r="E305" i="175" s="1"/>
  <c r="E306" i="175" s="1"/>
  <c r="E307" i="175" s="1"/>
  <c r="E349" i="175"/>
  <c r="E350" i="175" s="1"/>
  <c r="E351" i="175" s="1"/>
  <c r="E352" i="175" s="1"/>
  <c r="E353" i="175" s="1"/>
  <c r="E354" i="175" s="1"/>
  <c r="E355" i="175" s="1"/>
  <c r="E356" i="175" s="1"/>
  <c r="E357" i="175" s="1"/>
  <c r="E189" i="175"/>
  <c r="E190" i="175" s="1"/>
  <c r="E191" i="175" s="1"/>
  <c r="E192" i="175" s="1"/>
  <c r="E193" i="175" s="1"/>
  <c r="E194" i="175" s="1"/>
  <c r="E195" i="175" s="1"/>
  <c r="E196" i="175" s="1"/>
  <c r="E197" i="175" s="1"/>
  <c r="E459" i="175"/>
  <c r="E460" i="175" s="1"/>
  <c r="E461" i="175" s="1"/>
  <c r="E462" i="175" s="1"/>
  <c r="E463" i="175" s="1"/>
  <c r="E464" i="175" s="1"/>
  <c r="E465" i="175" s="1"/>
  <c r="E466" i="175" s="1"/>
  <c r="E467" i="175" s="1"/>
  <c r="E179" i="175"/>
  <c r="E180" i="175" s="1"/>
  <c r="E181" i="175" s="1"/>
  <c r="E182" i="175" s="1"/>
  <c r="E183" i="175" s="1"/>
  <c r="E184" i="175" s="1"/>
  <c r="E185" i="175" s="1"/>
  <c r="E186" i="175" s="1"/>
  <c r="E187" i="175" s="1"/>
  <c r="E109" i="175"/>
  <c r="E110" i="175" s="1"/>
  <c r="E111" i="175" s="1"/>
  <c r="E112" i="175" s="1"/>
  <c r="E113" i="175" s="1"/>
  <c r="E114" i="175" s="1"/>
  <c r="E115" i="175" s="1"/>
  <c r="E116" i="175" s="1"/>
  <c r="E117" i="175" s="1"/>
  <c r="E549" i="175"/>
  <c r="E550" i="175" s="1"/>
  <c r="E551" i="175" s="1"/>
  <c r="E552" i="175" s="1"/>
  <c r="E553" i="175" s="1"/>
  <c r="E554" i="175" s="1"/>
  <c r="E555" i="175" s="1"/>
  <c r="E556" i="175" s="1"/>
  <c r="E557" i="175" s="1"/>
  <c r="E579" i="175"/>
  <c r="E580" i="175" s="1"/>
  <c r="E581" i="175" s="1"/>
  <c r="E582" i="175" s="1"/>
  <c r="E583" i="175" s="1"/>
  <c r="E584" i="175" s="1"/>
  <c r="E585" i="175" s="1"/>
  <c r="E586" i="175" s="1"/>
  <c r="E587" i="175" s="1"/>
  <c r="E489" i="175"/>
  <c r="E490" i="175" s="1"/>
  <c r="E491" i="175" s="1"/>
  <c r="E492" i="175" s="1"/>
  <c r="E493" i="175" s="1"/>
  <c r="E494" i="175" s="1"/>
  <c r="E495" i="175" s="1"/>
  <c r="E496" i="175" s="1"/>
  <c r="E497" i="175" s="1"/>
  <c r="E399" i="175"/>
  <c r="E400" i="175" s="1"/>
  <c r="E401" i="175" s="1"/>
  <c r="E402" i="175" s="1"/>
  <c r="E403" i="175" s="1"/>
  <c r="E404" i="175" s="1"/>
  <c r="E405" i="175" s="1"/>
  <c r="E406" i="175" s="1"/>
  <c r="E407" i="175" s="1"/>
  <c r="E649" i="175"/>
  <c r="E650" i="175" s="1"/>
  <c r="E651" i="175" s="1"/>
  <c r="E652" i="175" s="1"/>
  <c r="E653" i="175" s="1"/>
  <c r="E654" i="175" s="1"/>
  <c r="E655" i="175" s="1"/>
  <c r="E656" i="175" s="1"/>
  <c r="E657" i="175" s="1"/>
  <c r="E99" i="175"/>
  <c r="E100" i="175" s="1"/>
  <c r="E101" i="175" s="1"/>
  <c r="E102" i="175" s="1"/>
  <c r="E103" i="175" s="1"/>
  <c r="E104" i="175" s="1"/>
  <c r="E105" i="175" s="1"/>
  <c r="E106" i="175" s="1"/>
  <c r="E107" i="175" s="1"/>
  <c r="E309" i="175"/>
  <c r="E310" i="175" s="1"/>
  <c r="E311" i="175" s="1"/>
  <c r="E312" i="175" s="1"/>
  <c r="E313" i="175" s="1"/>
  <c r="E314" i="175" s="1"/>
  <c r="E315" i="175" s="1"/>
  <c r="E316" i="175" s="1"/>
  <c r="E317" i="175" s="1"/>
  <c r="E139" i="175"/>
  <c r="E140" i="175" s="1"/>
  <c r="E141" i="175" s="1"/>
  <c r="E142" i="175" s="1"/>
  <c r="E143" i="175" s="1"/>
  <c r="E144" i="175" s="1"/>
  <c r="E145" i="175" s="1"/>
  <c r="E146" i="175" s="1"/>
  <c r="E147" i="175" s="1"/>
  <c r="E19" i="175"/>
  <c r="E20" i="175" s="1"/>
  <c r="E21" i="175" s="1"/>
  <c r="E22" i="175" s="1"/>
  <c r="E23" i="175" s="1"/>
  <c r="E24" i="175" s="1"/>
  <c r="E25" i="175" s="1"/>
  <c r="E26" i="175" s="1"/>
  <c r="E27" i="175" s="1"/>
  <c r="E609" i="175"/>
  <c r="E610" i="175" s="1"/>
  <c r="E611" i="175" s="1"/>
  <c r="E612" i="175" s="1"/>
  <c r="E613" i="175" s="1"/>
  <c r="E614" i="175" s="1"/>
  <c r="E615" i="175" s="1"/>
  <c r="E616" i="175" s="1"/>
  <c r="E617" i="175" s="1"/>
  <c r="E10" i="175"/>
  <c r="E11" i="175" s="1"/>
  <c r="E12" i="175" s="1"/>
  <c r="E13" i="175" s="1"/>
  <c r="E14" i="175" s="1"/>
  <c r="E15" i="175" s="1"/>
  <c r="E16" i="175" s="1"/>
  <c r="E17" i="175" s="1"/>
  <c r="F528" i="175"/>
  <c r="G528" i="175"/>
  <c r="E528" i="175" s="1"/>
  <c r="G288" i="175"/>
  <c r="E288" i="175" s="1"/>
  <c r="F288" i="175"/>
  <c r="G198" i="175"/>
  <c r="E198" i="175" s="1"/>
  <c r="F198" i="175"/>
  <c r="F218" i="175"/>
  <c r="G218" i="175"/>
  <c r="E218" i="175" s="1"/>
  <c r="F358" i="175"/>
  <c r="G358" i="175"/>
  <c r="E358" i="175" s="1"/>
  <c r="F638" i="175"/>
  <c r="G638" i="175"/>
  <c r="E638" i="175" s="1"/>
  <c r="G248" i="175"/>
  <c r="E248" i="175" s="1"/>
  <c r="F248" i="175"/>
  <c r="F28" i="175"/>
  <c r="G28" i="175"/>
  <c r="E28" i="175" s="1"/>
  <c r="G128" i="175"/>
  <c r="E128" i="175" s="1"/>
  <c r="F128" i="175"/>
  <c r="F88" i="175"/>
  <c r="G88" i="175"/>
  <c r="E88" i="175" s="1"/>
  <c r="F558" i="175"/>
  <c r="G558" i="175"/>
  <c r="E558" i="175" s="1"/>
  <c r="G278" i="175"/>
  <c r="E278" i="175" s="1"/>
  <c r="F278" i="175"/>
  <c r="F58" i="175"/>
  <c r="G58" i="175"/>
  <c r="E58" i="175" s="1"/>
  <c r="F743" i="175"/>
  <c r="G743" i="175"/>
  <c r="D742" i="175"/>
  <c r="G238" i="175"/>
  <c r="E238" i="175" s="1"/>
  <c r="F238" i="175"/>
  <c r="F628" i="175"/>
  <c r="G628" i="175"/>
  <c r="E628" i="175" s="1"/>
  <c r="F598" i="175"/>
  <c r="G598" i="175"/>
  <c r="E598" i="175" s="1"/>
  <c r="G378" i="175"/>
  <c r="E378" i="175" s="1"/>
  <c r="F378" i="175"/>
  <c r="F338" i="175"/>
  <c r="G338" i="175"/>
  <c r="E338" i="175" s="1"/>
  <c r="F228" i="175"/>
  <c r="G228" i="175"/>
  <c r="E228" i="175" s="1"/>
  <c r="F568" i="175"/>
  <c r="G568" i="175"/>
  <c r="E568" i="175" s="1"/>
  <c r="G538" i="175"/>
  <c r="E538" i="175" s="1"/>
  <c r="F538" i="175"/>
  <c r="F268" i="175"/>
  <c r="G268" i="175"/>
  <c r="E268" i="175" s="1"/>
  <c r="F428" i="175"/>
  <c r="G428" i="175"/>
  <c r="E428" i="175" s="1"/>
  <c r="G208" i="175"/>
  <c r="E208" i="175" s="1"/>
  <c r="F208" i="175"/>
  <c r="G328" i="175"/>
  <c r="E328" i="175" s="1"/>
  <c r="F328" i="175"/>
  <c r="G408" i="175"/>
  <c r="E408" i="175" s="1"/>
  <c r="F408" i="175"/>
  <c r="S555" i="161"/>
  <c r="AA555" i="161"/>
  <c r="Z555" i="161"/>
  <c r="T555" i="161"/>
  <c r="AA977" i="161"/>
  <c r="T977" i="161"/>
  <c r="Z977" i="161"/>
  <c r="S977" i="161"/>
  <c r="T375" i="161"/>
  <c r="AA375" i="161"/>
  <c r="S375" i="161"/>
  <c r="Z375" i="161"/>
  <c r="AA705" i="161"/>
  <c r="S705" i="161"/>
  <c r="T705" i="161"/>
  <c r="Z705" i="161"/>
  <c r="T886" i="161"/>
  <c r="Z886" i="161"/>
  <c r="AA886" i="161"/>
  <c r="S886" i="161"/>
  <c r="Z735" i="161"/>
  <c r="AA735" i="161"/>
  <c r="T735" i="161"/>
  <c r="S735" i="161"/>
  <c r="T91" i="161"/>
  <c r="AA91" i="161"/>
  <c r="Z91" i="161"/>
  <c r="S91" i="161"/>
  <c r="Z990" i="161"/>
  <c r="AA990" i="161"/>
  <c r="T990" i="161"/>
  <c r="S990" i="161"/>
  <c r="AA855" i="161"/>
  <c r="T855" i="161"/>
  <c r="Z855" i="161"/>
  <c r="S855" i="161"/>
  <c r="S120" i="161"/>
  <c r="T120" i="161"/>
  <c r="AA120" i="161"/>
  <c r="Z120" i="161"/>
  <c r="AA75" i="161"/>
  <c r="S75" i="161"/>
  <c r="Z75" i="161"/>
  <c r="T75" i="161"/>
  <c r="AA465" i="161"/>
  <c r="Z465" i="161"/>
  <c r="S465" i="161"/>
  <c r="T465" i="161"/>
  <c r="AA570" i="161"/>
  <c r="S570" i="161"/>
  <c r="T570" i="161"/>
  <c r="Z570" i="161"/>
  <c r="Z420" i="161"/>
  <c r="AA420" i="161"/>
  <c r="T420" i="161"/>
  <c r="S420" i="161"/>
  <c r="AA165" i="161"/>
  <c r="T165" i="161"/>
  <c r="Z165" i="161"/>
  <c r="S165" i="161"/>
  <c r="AA225" i="161"/>
  <c r="T225" i="161"/>
  <c r="S225" i="161"/>
  <c r="Z225" i="161"/>
  <c r="Z181" i="161"/>
  <c r="S181" i="161"/>
  <c r="T181" i="161"/>
  <c r="AA181" i="161"/>
  <c r="Z495" i="161"/>
  <c r="T495" i="161"/>
  <c r="AA495" i="161"/>
  <c r="S495" i="161"/>
  <c r="Z646" i="161"/>
  <c r="AA646" i="161"/>
  <c r="T646" i="161"/>
  <c r="S646" i="161"/>
  <c r="S255" i="161"/>
  <c r="AA255" i="161"/>
  <c r="T255" i="161"/>
  <c r="Z255" i="161"/>
  <c r="AA916" i="161"/>
  <c r="S916" i="161"/>
  <c r="T916" i="161"/>
  <c r="Z916" i="161"/>
  <c r="Z271" i="161"/>
  <c r="T271" i="161"/>
  <c r="AA271" i="161"/>
  <c r="S271" i="161"/>
  <c r="Z661" i="161"/>
  <c r="AA661" i="161"/>
  <c r="S661" i="161"/>
  <c r="T661" i="161"/>
  <c r="S361" i="161"/>
  <c r="AA361" i="161"/>
  <c r="T361" i="161"/>
  <c r="Z361" i="161"/>
  <c r="AA106" i="161"/>
  <c r="S106" i="161"/>
  <c r="Z106" i="161"/>
  <c r="T106" i="161"/>
  <c r="S630" i="161"/>
  <c r="Z630" i="161"/>
  <c r="T630" i="161"/>
  <c r="AA630" i="161"/>
  <c r="AV42" i="79"/>
  <c r="AZ43" i="79"/>
  <c r="BE42" i="79" l="1"/>
  <c r="AS55" i="100"/>
  <c r="AL56" i="100"/>
  <c r="AN56" i="100"/>
  <c r="AM56" i="100"/>
  <c r="AF88" i="100"/>
  <c r="AH87" i="100"/>
  <c r="F93" i="79"/>
  <c r="F112" i="79"/>
  <c r="AU55" i="100"/>
  <c r="E112" i="79"/>
  <c r="E93" i="79"/>
  <c r="G93" i="79"/>
  <c r="G112" i="79"/>
  <c r="AP56" i="100"/>
  <c r="D93" i="79"/>
  <c r="D112" i="79"/>
  <c r="AR55" i="100"/>
  <c r="AO56" i="100"/>
  <c r="AG82" i="100"/>
  <c r="H92" i="79"/>
  <c r="I111" i="79"/>
  <c r="AQ57" i="100"/>
  <c r="AA1127" i="161"/>
  <c r="S1127" i="161"/>
  <c r="Z1127" i="161"/>
  <c r="T1127" i="161"/>
  <c r="L1127" i="161"/>
  <c r="T60" i="161"/>
  <c r="L60" i="161"/>
  <c r="L615" i="161"/>
  <c r="S615" i="161"/>
  <c r="Z60" i="161"/>
  <c r="S60" i="161"/>
  <c r="AA60" i="161"/>
  <c r="Z615" i="161"/>
  <c r="T615" i="161"/>
  <c r="F1128" i="161"/>
  <c r="H1128" i="161"/>
  <c r="T1128" i="161" s="1"/>
  <c r="D903" i="161"/>
  <c r="G903" i="161" s="1"/>
  <c r="D1129" i="161"/>
  <c r="F1129" i="161" s="1"/>
  <c r="T945" i="161"/>
  <c r="M615" i="161"/>
  <c r="M167" i="161"/>
  <c r="F902" i="161"/>
  <c r="G902" i="161"/>
  <c r="L362" i="161"/>
  <c r="H286" i="161"/>
  <c r="M286" i="161" s="1"/>
  <c r="G286" i="161"/>
  <c r="G168" i="161"/>
  <c r="F286" i="161"/>
  <c r="L945" i="161"/>
  <c r="Z945" i="161"/>
  <c r="G437" i="161"/>
  <c r="S945" i="161"/>
  <c r="AA945" i="161"/>
  <c r="H168" i="161"/>
  <c r="L168" i="161" s="1"/>
  <c r="F168" i="161"/>
  <c r="S196" i="161"/>
  <c r="Z196" i="161"/>
  <c r="T196" i="161"/>
  <c r="AA196" i="161"/>
  <c r="M196" i="161"/>
  <c r="F437" i="161"/>
  <c r="H437" i="161"/>
  <c r="M437" i="161" s="1"/>
  <c r="S285" i="161"/>
  <c r="M285" i="161"/>
  <c r="T285" i="161"/>
  <c r="L285" i="161"/>
  <c r="G197" i="161"/>
  <c r="H197" i="161"/>
  <c r="L197" i="161" s="1"/>
  <c r="Z285" i="161"/>
  <c r="O15" i="161"/>
  <c r="F197" i="161"/>
  <c r="G691" i="161"/>
  <c r="F691" i="161"/>
  <c r="V15" i="161"/>
  <c r="AC15" i="161"/>
  <c r="AA796" i="161"/>
  <c r="D18" i="161"/>
  <c r="H18" i="161" s="1"/>
  <c r="H17" i="161"/>
  <c r="T17" i="161" s="1"/>
  <c r="G17" i="161"/>
  <c r="E17" i="161" s="1"/>
  <c r="H467" i="161"/>
  <c r="L467" i="161" s="1"/>
  <c r="G467" i="161"/>
  <c r="F467" i="161"/>
  <c r="H691" i="161"/>
  <c r="M691" i="161" s="1"/>
  <c r="M737" i="161"/>
  <c r="H363" i="161"/>
  <c r="L363" i="161" s="1"/>
  <c r="G363" i="161"/>
  <c r="S796" i="161"/>
  <c r="M796" i="161"/>
  <c r="F363" i="161"/>
  <c r="L796" i="161"/>
  <c r="Z796" i="161"/>
  <c r="F797" i="161"/>
  <c r="D798" i="161"/>
  <c r="F798" i="161" s="1"/>
  <c r="H797" i="161"/>
  <c r="T797" i="161" s="1"/>
  <c r="Z690" i="161"/>
  <c r="AA690" i="161"/>
  <c r="L690" i="161"/>
  <c r="T436" i="161"/>
  <c r="S436" i="161"/>
  <c r="M690" i="161"/>
  <c r="S690" i="161"/>
  <c r="S150" i="161"/>
  <c r="Z150" i="161"/>
  <c r="L436" i="161"/>
  <c r="Z436" i="161"/>
  <c r="M436" i="161"/>
  <c r="T450" i="161"/>
  <c r="T150" i="161"/>
  <c r="M450" i="161"/>
  <c r="L450" i="161"/>
  <c r="S450" i="161"/>
  <c r="Z450" i="161"/>
  <c r="L150" i="161"/>
  <c r="M150" i="161"/>
  <c r="F151" i="161"/>
  <c r="G151" i="161"/>
  <c r="H151" i="161"/>
  <c r="S151" i="161" s="1"/>
  <c r="D152" i="161"/>
  <c r="D452" i="161"/>
  <c r="D453" i="161" s="1"/>
  <c r="H451" i="161"/>
  <c r="M451" i="161" s="1"/>
  <c r="G451" i="161"/>
  <c r="AA345" i="161"/>
  <c r="Z345" i="161"/>
  <c r="Z1050" i="161"/>
  <c r="T1050" i="161"/>
  <c r="S345" i="161"/>
  <c r="AA1050" i="161"/>
  <c r="S1170" i="161"/>
  <c r="T1170" i="161"/>
  <c r="Z1170" i="161"/>
  <c r="M210" i="161"/>
  <c r="L210" i="161"/>
  <c r="S210" i="161"/>
  <c r="AA210" i="161"/>
  <c r="Z210" i="161"/>
  <c r="T210" i="161"/>
  <c r="H211" i="161"/>
  <c r="F211" i="161"/>
  <c r="D212" i="161"/>
  <c r="G211" i="161"/>
  <c r="AA405" i="161"/>
  <c r="S405" i="161"/>
  <c r="AA315" i="161"/>
  <c r="S315" i="161"/>
  <c r="T405" i="161"/>
  <c r="Z315" i="161"/>
  <c r="AA600" i="161"/>
  <c r="L750" i="161"/>
  <c r="AA750" i="161"/>
  <c r="Z750" i="161"/>
  <c r="T750" i="161"/>
  <c r="M750" i="161"/>
  <c r="S750" i="161"/>
  <c r="D752" i="161"/>
  <c r="F751" i="161"/>
  <c r="G751" i="161"/>
  <c r="H751" i="161"/>
  <c r="F1051" i="161"/>
  <c r="G1051" i="161"/>
  <c r="D1052" i="161"/>
  <c r="H1051" i="161"/>
  <c r="T1051" i="161" s="1"/>
  <c r="G391" i="161"/>
  <c r="F391" i="161"/>
  <c r="D392" i="161"/>
  <c r="H391" i="161"/>
  <c r="L376" i="161"/>
  <c r="M376" i="161"/>
  <c r="D347" i="161"/>
  <c r="G346" i="161"/>
  <c r="F346" i="161"/>
  <c r="H346" i="161"/>
  <c r="S346" i="161" s="1"/>
  <c r="Z600" i="161"/>
  <c r="F377" i="161"/>
  <c r="G377" i="161"/>
  <c r="H377" i="161"/>
  <c r="D378" i="161"/>
  <c r="M345" i="161"/>
  <c r="L345" i="161"/>
  <c r="AA300" i="161"/>
  <c r="S300" i="161"/>
  <c r="L300" i="161"/>
  <c r="M300" i="161"/>
  <c r="T300" i="161"/>
  <c r="Z300" i="161"/>
  <c r="F301" i="161"/>
  <c r="D302" i="161"/>
  <c r="G301" i="161"/>
  <c r="H301" i="161"/>
  <c r="T600" i="161"/>
  <c r="M765" i="161"/>
  <c r="AA765" i="161"/>
  <c r="Z765" i="161"/>
  <c r="T765" i="161"/>
  <c r="S765" i="161"/>
  <c r="L765" i="161"/>
  <c r="L1050" i="161"/>
  <c r="M1050" i="161"/>
  <c r="L390" i="161"/>
  <c r="S390" i="161"/>
  <c r="M390" i="161"/>
  <c r="Z390" i="161"/>
  <c r="AA390" i="161"/>
  <c r="T390" i="161"/>
  <c r="F766" i="161"/>
  <c r="H766" i="161"/>
  <c r="G766" i="161"/>
  <c r="D767" i="161"/>
  <c r="E569" i="175"/>
  <c r="E570" i="175" s="1"/>
  <c r="E571" i="175" s="1"/>
  <c r="E572" i="175" s="1"/>
  <c r="E573" i="175" s="1"/>
  <c r="E574" i="175" s="1"/>
  <c r="E575" i="175" s="1"/>
  <c r="E576" i="175" s="1"/>
  <c r="E577" i="175" s="1"/>
  <c r="E199" i="175"/>
  <c r="E200" i="175" s="1"/>
  <c r="E201" i="175" s="1"/>
  <c r="E202" i="175" s="1"/>
  <c r="E203" i="175" s="1"/>
  <c r="E204" i="175" s="1"/>
  <c r="E205" i="175" s="1"/>
  <c r="E206" i="175" s="1"/>
  <c r="E207" i="175" s="1"/>
  <c r="S721" i="161"/>
  <c r="Z721" i="161"/>
  <c r="AA721" i="161"/>
  <c r="Z931" i="161"/>
  <c r="AA1066" i="161"/>
  <c r="S931" i="161"/>
  <c r="T811" i="161"/>
  <c r="Z811" i="161"/>
  <c r="AA811" i="161"/>
  <c r="T902" i="161"/>
  <c r="Z902" i="161"/>
  <c r="T841" i="161"/>
  <c r="S1007" i="161"/>
  <c r="AA616" i="161"/>
  <c r="S841" i="161"/>
  <c r="T1007" i="161"/>
  <c r="Z841" i="161"/>
  <c r="Z616" i="161"/>
  <c r="T1066" i="161"/>
  <c r="S1066" i="161"/>
  <c r="AA241" i="161"/>
  <c r="T241" i="161"/>
  <c r="T616" i="161"/>
  <c r="T931" i="161"/>
  <c r="S902" i="161"/>
  <c r="Z241" i="161"/>
  <c r="L405" i="161"/>
  <c r="M405" i="161"/>
  <c r="AA1007" i="161"/>
  <c r="D1022" i="161"/>
  <c r="F1021" i="161"/>
  <c r="G1021" i="161"/>
  <c r="H1021" i="161"/>
  <c r="F406" i="161"/>
  <c r="D407" i="161"/>
  <c r="H406" i="161"/>
  <c r="Z406" i="161" s="1"/>
  <c r="G406" i="161"/>
  <c r="AA1020" i="161"/>
  <c r="S1020" i="161"/>
  <c r="Z1020" i="161"/>
  <c r="T1020" i="161"/>
  <c r="L1020" i="161"/>
  <c r="M1020" i="161"/>
  <c r="S45" i="161"/>
  <c r="AA45" i="161"/>
  <c r="L45" i="161"/>
  <c r="M45" i="161"/>
  <c r="T45" i="161"/>
  <c r="Z45" i="161"/>
  <c r="H137" i="161"/>
  <c r="D138" i="161"/>
  <c r="F137" i="161"/>
  <c r="G137" i="161"/>
  <c r="S136" i="161"/>
  <c r="Z136" i="161"/>
  <c r="AA136" i="161"/>
  <c r="T136" i="161"/>
  <c r="M136" i="161"/>
  <c r="L136" i="161"/>
  <c r="F46" i="161"/>
  <c r="D47" i="161"/>
  <c r="G46" i="161"/>
  <c r="H46" i="161"/>
  <c r="L1170" i="161"/>
  <c r="M1170" i="161"/>
  <c r="H601" i="161"/>
  <c r="Z601" i="161" s="1"/>
  <c r="G601" i="161"/>
  <c r="F601" i="161"/>
  <c r="D602" i="161"/>
  <c r="AA30" i="161"/>
  <c r="S30" i="161"/>
  <c r="T30" i="161"/>
  <c r="Z30" i="161"/>
  <c r="L30" i="161"/>
  <c r="M30" i="161"/>
  <c r="H1171" i="161"/>
  <c r="AA1171" i="161" s="1"/>
  <c r="F1171" i="161"/>
  <c r="G1171" i="161"/>
  <c r="D1172" i="161"/>
  <c r="M600" i="161"/>
  <c r="L600" i="161"/>
  <c r="D32" i="161"/>
  <c r="F31" i="161"/>
  <c r="G31" i="161"/>
  <c r="H31" i="161"/>
  <c r="H438" i="161"/>
  <c r="D439" i="161"/>
  <c r="F438" i="161"/>
  <c r="G438" i="161"/>
  <c r="F676" i="161"/>
  <c r="H676" i="161"/>
  <c r="D677" i="161"/>
  <c r="G676" i="161"/>
  <c r="L675" i="161"/>
  <c r="M675" i="161"/>
  <c r="Z675" i="161"/>
  <c r="T675" i="161"/>
  <c r="AA675" i="161"/>
  <c r="S675" i="161"/>
  <c r="L825" i="161"/>
  <c r="M825" i="161"/>
  <c r="Z825" i="161"/>
  <c r="S825" i="161"/>
  <c r="T825" i="161"/>
  <c r="AA825" i="161"/>
  <c r="F542" i="161"/>
  <c r="G542" i="161"/>
  <c r="D543" i="161"/>
  <c r="H542" i="161"/>
  <c r="F826" i="161"/>
  <c r="H826" i="161"/>
  <c r="G826" i="161"/>
  <c r="D827" i="161"/>
  <c r="L541" i="161"/>
  <c r="M541" i="161"/>
  <c r="S541" i="161"/>
  <c r="T541" i="161"/>
  <c r="Z541" i="161"/>
  <c r="AA541" i="161"/>
  <c r="D317" i="161"/>
  <c r="F316" i="161"/>
  <c r="H316" i="161"/>
  <c r="S316" i="161" s="1"/>
  <c r="G316" i="161"/>
  <c r="M315" i="161"/>
  <c r="L315" i="161"/>
  <c r="AA872" i="161"/>
  <c r="L1066" i="161"/>
  <c r="M1066" i="161"/>
  <c r="F482" i="161"/>
  <c r="D483" i="161"/>
  <c r="H482" i="161"/>
  <c r="G482" i="161"/>
  <c r="G511" i="161"/>
  <c r="F511" i="161"/>
  <c r="H511" i="161"/>
  <c r="D512" i="161"/>
  <c r="T510" i="161"/>
  <c r="Z510" i="161"/>
  <c r="L510" i="161"/>
  <c r="M510" i="161"/>
  <c r="AA510" i="161"/>
  <c r="S510" i="161"/>
  <c r="F1157" i="161"/>
  <c r="G1157" i="161"/>
  <c r="H1157" i="161"/>
  <c r="D1158" i="161"/>
  <c r="AA1156" i="161"/>
  <c r="S1156" i="161"/>
  <c r="L1156" i="161"/>
  <c r="T1156" i="161"/>
  <c r="M1156" i="161"/>
  <c r="Z1156" i="161"/>
  <c r="Z331" i="161"/>
  <c r="F422" i="161"/>
  <c r="G422" i="161"/>
  <c r="D423" i="161"/>
  <c r="H422" i="161"/>
  <c r="F722" i="161"/>
  <c r="G722" i="161"/>
  <c r="D723" i="161"/>
  <c r="H722" i="161"/>
  <c r="S722" i="161" s="1"/>
  <c r="H257" i="161"/>
  <c r="G257" i="161"/>
  <c r="D258" i="161"/>
  <c r="F257" i="161"/>
  <c r="L421" i="161"/>
  <c r="M421" i="161"/>
  <c r="L721" i="161"/>
  <c r="M721" i="161"/>
  <c r="L256" i="161"/>
  <c r="M256" i="161"/>
  <c r="G1067" i="161"/>
  <c r="F1067" i="161"/>
  <c r="H1067" i="161"/>
  <c r="S1067" i="161" s="1"/>
  <c r="D1068" i="161"/>
  <c r="T481" i="161"/>
  <c r="Z481" i="161"/>
  <c r="S481" i="161"/>
  <c r="AA481" i="161"/>
  <c r="L481" i="161"/>
  <c r="M481" i="161"/>
  <c r="Z872" i="161"/>
  <c r="S872" i="161"/>
  <c r="T872" i="161"/>
  <c r="AA331" i="161"/>
  <c r="S331" i="161"/>
  <c r="L241" i="161"/>
  <c r="M241" i="161"/>
  <c r="L497" i="161"/>
  <c r="M497" i="161"/>
  <c r="L632" i="161"/>
  <c r="M632" i="161"/>
  <c r="F918" i="161"/>
  <c r="G918" i="161"/>
  <c r="H918" i="161"/>
  <c r="D919" i="161"/>
  <c r="F169" i="161"/>
  <c r="G169" i="161"/>
  <c r="H169" i="161"/>
  <c r="D170" i="161"/>
  <c r="D813" i="161"/>
  <c r="F812" i="161"/>
  <c r="G812" i="161"/>
  <c r="H812" i="161"/>
  <c r="AA812" i="161" s="1"/>
  <c r="L857" i="161"/>
  <c r="M857" i="161"/>
  <c r="L1141" i="161"/>
  <c r="M1141" i="161"/>
  <c r="AA1141" i="161"/>
  <c r="Z1141" i="161"/>
  <c r="S1141" i="161"/>
  <c r="T1141" i="161"/>
  <c r="F93" i="161"/>
  <c r="G93" i="161"/>
  <c r="H93" i="161"/>
  <c r="D94" i="161"/>
  <c r="AC16" i="161"/>
  <c r="L917" i="161"/>
  <c r="M917" i="161"/>
  <c r="F62" i="161"/>
  <c r="H62" i="161"/>
  <c r="D63" i="161"/>
  <c r="F648" i="161"/>
  <c r="G648" i="161"/>
  <c r="H648" i="161"/>
  <c r="D649" i="161"/>
  <c r="F1097" i="161"/>
  <c r="G1097" i="161"/>
  <c r="H1097" i="161"/>
  <c r="D1098" i="161"/>
  <c r="F498" i="161"/>
  <c r="G498" i="161"/>
  <c r="D499" i="161"/>
  <c r="H498" i="161"/>
  <c r="D980" i="161"/>
  <c r="F979" i="161"/>
  <c r="G979" i="161"/>
  <c r="H979" i="161"/>
  <c r="F842" i="161"/>
  <c r="G842" i="161"/>
  <c r="H842" i="161"/>
  <c r="AA842" i="161" s="1"/>
  <c r="D843" i="161"/>
  <c r="L61" i="161"/>
  <c r="M61" i="161"/>
  <c r="H557" i="161"/>
  <c r="D558" i="161"/>
  <c r="F557" i="161"/>
  <c r="G557" i="161"/>
  <c r="D199" i="161"/>
  <c r="F198" i="161"/>
  <c r="G198" i="161"/>
  <c r="H198" i="161"/>
  <c r="L647" i="161"/>
  <c r="M647" i="161"/>
  <c r="G242" i="161"/>
  <c r="H242" i="161"/>
  <c r="S242" i="161" s="1"/>
  <c r="D243" i="161"/>
  <c r="F242" i="161"/>
  <c r="L1096" i="161"/>
  <c r="M1096" i="161"/>
  <c r="AA1096" i="161"/>
  <c r="S1096" i="161"/>
  <c r="Z1096" i="161"/>
  <c r="T1096" i="161"/>
  <c r="F707" i="161"/>
  <c r="G707" i="161"/>
  <c r="H707" i="161"/>
  <c r="D708" i="161"/>
  <c r="L272" i="161"/>
  <c r="M272" i="161"/>
  <c r="L978" i="161"/>
  <c r="M978" i="161"/>
  <c r="F572" i="161"/>
  <c r="G572" i="161"/>
  <c r="H572" i="161"/>
  <c r="D573" i="161"/>
  <c r="F633" i="161"/>
  <c r="G633" i="161"/>
  <c r="H633" i="161"/>
  <c r="D634" i="161"/>
  <c r="L841" i="161"/>
  <c r="M841" i="161"/>
  <c r="L92" i="161"/>
  <c r="M92" i="161"/>
  <c r="L556" i="161"/>
  <c r="M556" i="161"/>
  <c r="F228" i="161"/>
  <c r="G228" i="161"/>
  <c r="H228" i="161"/>
  <c r="D229" i="161"/>
  <c r="L706" i="161"/>
  <c r="M706" i="161"/>
  <c r="F273" i="161"/>
  <c r="G273" i="161"/>
  <c r="H273" i="161"/>
  <c r="D274" i="161"/>
  <c r="L571" i="161"/>
  <c r="M571" i="161"/>
  <c r="D588" i="161"/>
  <c r="F587" i="161"/>
  <c r="G587" i="161"/>
  <c r="H587" i="161"/>
  <c r="V16" i="161"/>
  <c r="L227" i="161"/>
  <c r="M227" i="161"/>
  <c r="L586" i="161"/>
  <c r="M586" i="161"/>
  <c r="S586" i="161"/>
  <c r="AA586" i="161"/>
  <c r="Z586" i="161"/>
  <c r="T586" i="161"/>
  <c r="F1112" i="161"/>
  <c r="G1112" i="161"/>
  <c r="H1112" i="161"/>
  <c r="D1113" i="161"/>
  <c r="H527" i="161"/>
  <c r="D528" i="161"/>
  <c r="F527" i="161"/>
  <c r="G527" i="161"/>
  <c r="F890" i="161"/>
  <c r="G890" i="161"/>
  <c r="H890" i="161"/>
  <c r="D891" i="161"/>
  <c r="F739" i="161"/>
  <c r="G739" i="161"/>
  <c r="H739" i="161"/>
  <c r="D740" i="161"/>
  <c r="L782" i="161"/>
  <c r="M782" i="161"/>
  <c r="L1111" i="161"/>
  <c r="M1111" i="161"/>
  <c r="S1111" i="161"/>
  <c r="AA1111" i="161"/>
  <c r="T1111" i="161"/>
  <c r="Z1111" i="161"/>
  <c r="L902" i="161"/>
  <c r="M902" i="161"/>
  <c r="L889" i="161"/>
  <c r="M889" i="161"/>
  <c r="F1008" i="161"/>
  <c r="G1008" i="161"/>
  <c r="H1008" i="161"/>
  <c r="AA1008" i="161" s="1"/>
  <c r="D1009" i="161"/>
  <c r="L738" i="161"/>
  <c r="M738" i="161"/>
  <c r="F617" i="161"/>
  <c r="G617" i="161"/>
  <c r="H617" i="161"/>
  <c r="Z617" i="161" s="1"/>
  <c r="D618" i="161"/>
  <c r="G183" i="161"/>
  <c r="H183" i="161"/>
  <c r="D184" i="161"/>
  <c r="F183" i="161"/>
  <c r="L1081" i="161"/>
  <c r="M1081" i="161"/>
  <c r="T1081" i="161"/>
  <c r="AA1081" i="161"/>
  <c r="S1081" i="161"/>
  <c r="Z1081" i="161"/>
  <c r="L526" i="161"/>
  <c r="M526" i="161"/>
  <c r="S526" i="161"/>
  <c r="AA526" i="161"/>
  <c r="Z526" i="161"/>
  <c r="T526" i="161"/>
  <c r="M961" i="161"/>
  <c r="L961" i="161"/>
  <c r="Z961" i="161"/>
  <c r="S961" i="161"/>
  <c r="T961" i="161"/>
  <c r="AA961" i="161"/>
  <c r="G692" i="161"/>
  <c r="H692" i="161"/>
  <c r="D693" i="161"/>
  <c r="F692" i="161"/>
  <c r="M1007" i="161"/>
  <c r="L1007" i="161"/>
  <c r="L616" i="161"/>
  <c r="M616" i="161"/>
  <c r="H123" i="161"/>
  <c r="D124" i="161"/>
  <c r="F123" i="161"/>
  <c r="G123" i="161"/>
  <c r="L182" i="161"/>
  <c r="M182" i="161"/>
  <c r="D109" i="161"/>
  <c r="F108" i="161"/>
  <c r="G108" i="161"/>
  <c r="H108" i="161"/>
  <c r="O16" i="161"/>
  <c r="L122" i="161"/>
  <c r="M122" i="161"/>
  <c r="L1036" i="161"/>
  <c r="M1036" i="161"/>
  <c r="Z1036" i="161"/>
  <c r="T1036" i="161"/>
  <c r="S1036" i="161"/>
  <c r="AA1036" i="161"/>
  <c r="AA782" i="161"/>
  <c r="L107" i="161"/>
  <c r="M107" i="161"/>
  <c r="F873" i="161"/>
  <c r="G873" i="161"/>
  <c r="H873" i="161"/>
  <c r="D874" i="161"/>
  <c r="F77" i="161"/>
  <c r="G77" i="161"/>
  <c r="H77" i="161"/>
  <c r="D78" i="161"/>
  <c r="G663" i="161"/>
  <c r="D664" i="161"/>
  <c r="F663" i="161"/>
  <c r="H663" i="161"/>
  <c r="H993" i="161"/>
  <c r="D994" i="161"/>
  <c r="F993" i="161"/>
  <c r="G993" i="161"/>
  <c r="F287" i="161"/>
  <c r="G287" i="161"/>
  <c r="H287" i="161"/>
  <c r="D288" i="161"/>
  <c r="L931" i="161"/>
  <c r="M931" i="161"/>
  <c r="D365" i="161"/>
  <c r="F364" i="161"/>
  <c r="G364" i="161"/>
  <c r="H364" i="161"/>
  <c r="F1142" i="161"/>
  <c r="G1142" i="161"/>
  <c r="H1142" i="161"/>
  <c r="D1143" i="161"/>
  <c r="Z782" i="161"/>
  <c r="L872" i="161"/>
  <c r="M872" i="161"/>
  <c r="L76" i="161"/>
  <c r="M76" i="161"/>
  <c r="L662" i="161"/>
  <c r="M662" i="161"/>
  <c r="F1082" i="161"/>
  <c r="G1082" i="161"/>
  <c r="H1082" i="161"/>
  <c r="D1083" i="161"/>
  <c r="L992" i="161"/>
  <c r="M992" i="161"/>
  <c r="D963" i="161"/>
  <c r="F962" i="161"/>
  <c r="G962" i="161"/>
  <c r="H962" i="161"/>
  <c r="D933" i="161"/>
  <c r="F932" i="161"/>
  <c r="G932" i="161"/>
  <c r="H932" i="161"/>
  <c r="T932" i="161" s="1"/>
  <c r="T782" i="161"/>
  <c r="S782" i="161"/>
  <c r="F332" i="161"/>
  <c r="G332" i="161"/>
  <c r="H332" i="161"/>
  <c r="T332" i="161" s="1"/>
  <c r="D333" i="161"/>
  <c r="D948" i="161"/>
  <c r="G947" i="161"/>
  <c r="H947" i="161"/>
  <c r="F947" i="161"/>
  <c r="L811" i="161"/>
  <c r="M811" i="161"/>
  <c r="F1037" i="161"/>
  <c r="G1037" i="161"/>
  <c r="H1037" i="161"/>
  <c r="D1038" i="161"/>
  <c r="L331" i="161"/>
  <c r="M331" i="161"/>
  <c r="L946" i="161"/>
  <c r="M946" i="161"/>
  <c r="S946" i="161"/>
  <c r="T946" i="161"/>
  <c r="Z946" i="161"/>
  <c r="AA946" i="161"/>
  <c r="H468" i="161"/>
  <c r="F468" i="161"/>
  <c r="G468" i="161"/>
  <c r="D469" i="161"/>
  <c r="F783" i="161"/>
  <c r="H783" i="161"/>
  <c r="T783" i="161" s="1"/>
  <c r="G783" i="161"/>
  <c r="D784" i="161"/>
  <c r="G858" i="161"/>
  <c r="H858" i="161"/>
  <c r="D859" i="161"/>
  <c r="F858" i="161"/>
  <c r="E129" i="175"/>
  <c r="E130" i="175" s="1"/>
  <c r="E131" i="175" s="1"/>
  <c r="E132" i="175" s="1"/>
  <c r="E133" i="175" s="1"/>
  <c r="E134" i="175" s="1"/>
  <c r="E135" i="175" s="1"/>
  <c r="E136" i="175" s="1"/>
  <c r="E137" i="175" s="1"/>
  <c r="E229" i="175"/>
  <c r="E230" i="175" s="1"/>
  <c r="E231" i="175" s="1"/>
  <c r="E232" i="175" s="1"/>
  <c r="E233" i="175" s="1"/>
  <c r="E234" i="175" s="1"/>
  <c r="E235" i="175" s="1"/>
  <c r="E236" i="175" s="1"/>
  <c r="E237" i="175" s="1"/>
  <c r="E89" i="175"/>
  <c r="E90" i="175" s="1"/>
  <c r="E91" i="175" s="1"/>
  <c r="E92" i="175" s="1"/>
  <c r="E93" i="175" s="1"/>
  <c r="E94" i="175" s="1"/>
  <c r="E95" i="175" s="1"/>
  <c r="E96" i="175" s="1"/>
  <c r="E97" i="175" s="1"/>
  <c r="E529" i="175"/>
  <c r="E530" i="175" s="1"/>
  <c r="E531" i="175" s="1"/>
  <c r="E532" i="175" s="1"/>
  <c r="E533" i="175" s="1"/>
  <c r="E534" i="175" s="1"/>
  <c r="E535" i="175" s="1"/>
  <c r="E536" i="175" s="1"/>
  <c r="E537" i="175" s="1"/>
  <c r="E209" i="175"/>
  <c r="E210" i="175" s="1"/>
  <c r="E211" i="175" s="1"/>
  <c r="E212" i="175" s="1"/>
  <c r="E213" i="175" s="1"/>
  <c r="E214" i="175" s="1"/>
  <c r="E215" i="175" s="1"/>
  <c r="E216" i="175" s="1"/>
  <c r="E217" i="175" s="1"/>
  <c r="E59" i="175"/>
  <c r="E60" i="175" s="1"/>
  <c r="E61" i="175" s="1"/>
  <c r="E62" i="175" s="1"/>
  <c r="E63" i="175" s="1"/>
  <c r="E64" i="175" s="1"/>
  <c r="E65" i="175" s="1"/>
  <c r="E66" i="175" s="1"/>
  <c r="E67" i="175" s="1"/>
  <c r="E249" i="175"/>
  <c r="E250" i="175" s="1"/>
  <c r="E251" i="175" s="1"/>
  <c r="E252" i="175" s="1"/>
  <c r="E253" i="175" s="1"/>
  <c r="E254" i="175" s="1"/>
  <c r="E255" i="175" s="1"/>
  <c r="E256" i="175" s="1"/>
  <c r="E257" i="175" s="1"/>
  <c r="E219" i="175"/>
  <c r="E220" i="175" s="1"/>
  <c r="E221" i="175" s="1"/>
  <c r="E222" i="175" s="1"/>
  <c r="E223" i="175" s="1"/>
  <c r="E224" i="175" s="1"/>
  <c r="E225" i="175" s="1"/>
  <c r="E226" i="175" s="1"/>
  <c r="E227" i="175" s="1"/>
  <c r="E559" i="175"/>
  <c r="E560" i="175" s="1"/>
  <c r="E561" i="175" s="1"/>
  <c r="E562" i="175" s="1"/>
  <c r="E563" i="175" s="1"/>
  <c r="E564" i="175" s="1"/>
  <c r="E565" i="175" s="1"/>
  <c r="E566" i="175" s="1"/>
  <c r="E567" i="175" s="1"/>
  <c r="E289" i="175"/>
  <c r="E290" i="175" s="1"/>
  <c r="E291" i="175" s="1"/>
  <c r="E292" i="175" s="1"/>
  <c r="E293" i="175" s="1"/>
  <c r="E294" i="175" s="1"/>
  <c r="E295" i="175" s="1"/>
  <c r="E296" i="175" s="1"/>
  <c r="E297" i="175" s="1"/>
  <c r="E639" i="175"/>
  <c r="E640" i="175" s="1"/>
  <c r="E641" i="175" s="1"/>
  <c r="E642" i="175" s="1"/>
  <c r="E643" i="175" s="1"/>
  <c r="E644" i="175" s="1"/>
  <c r="E645" i="175" s="1"/>
  <c r="E646" i="175" s="1"/>
  <c r="E647" i="175" s="1"/>
  <c r="E329" i="175"/>
  <c r="E330" i="175" s="1"/>
  <c r="E331" i="175" s="1"/>
  <c r="E332" i="175" s="1"/>
  <c r="E333" i="175" s="1"/>
  <c r="E334" i="175" s="1"/>
  <c r="E335" i="175" s="1"/>
  <c r="E336" i="175" s="1"/>
  <c r="E337" i="175" s="1"/>
  <c r="E539" i="175"/>
  <c r="E540" i="175" s="1"/>
  <c r="E541" i="175" s="1"/>
  <c r="E542" i="175" s="1"/>
  <c r="E543" i="175" s="1"/>
  <c r="E544" i="175" s="1"/>
  <c r="E545" i="175" s="1"/>
  <c r="E546" i="175" s="1"/>
  <c r="E547" i="175" s="1"/>
  <c r="E279" i="175"/>
  <c r="E280" i="175" s="1"/>
  <c r="E281" i="175" s="1"/>
  <c r="E282" i="175" s="1"/>
  <c r="E283" i="175" s="1"/>
  <c r="E284" i="175" s="1"/>
  <c r="E285" i="175" s="1"/>
  <c r="E286" i="175" s="1"/>
  <c r="E287" i="175" s="1"/>
  <c r="E409" i="175"/>
  <c r="E410" i="175" s="1"/>
  <c r="E411" i="175" s="1"/>
  <c r="E412" i="175" s="1"/>
  <c r="E413" i="175" s="1"/>
  <c r="E414" i="175" s="1"/>
  <c r="E415" i="175" s="1"/>
  <c r="E416" i="175" s="1"/>
  <c r="E417" i="175" s="1"/>
  <c r="E29" i="175"/>
  <c r="E30" i="175" s="1"/>
  <c r="E31" i="175" s="1"/>
  <c r="E32" i="175" s="1"/>
  <c r="E33" i="175" s="1"/>
  <c r="E34" i="175" s="1"/>
  <c r="E35" i="175" s="1"/>
  <c r="E36" i="175" s="1"/>
  <c r="E37" i="175" s="1"/>
  <c r="E239" i="175"/>
  <c r="E240" i="175" s="1"/>
  <c r="E241" i="175" s="1"/>
  <c r="E242" i="175" s="1"/>
  <c r="E243" i="175" s="1"/>
  <c r="E244" i="175" s="1"/>
  <c r="E245" i="175" s="1"/>
  <c r="E246" i="175" s="1"/>
  <c r="E247" i="175" s="1"/>
  <c r="E359" i="175"/>
  <c r="E360" i="175" s="1"/>
  <c r="E361" i="175" s="1"/>
  <c r="E362" i="175" s="1"/>
  <c r="E363" i="175" s="1"/>
  <c r="E364" i="175" s="1"/>
  <c r="E365" i="175" s="1"/>
  <c r="E366" i="175" s="1"/>
  <c r="E367" i="175" s="1"/>
  <c r="E599" i="175"/>
  <c r="E600" i="175" s="1"/>
  <c r="E601" i="175" s="1"/>
  <c r="E602" i="175" s="1"/>
  <c r="E603" i="175" s="1"/>
  <c r="E604" i="175" s="1"/>
  <c r="E605" i="175" s="1"/>
  <c r="E606" i="175" s="1"/>
  <c r="E607" i="175" s="1"/>
  <c r="E269" i="175"/>
  <c r="E270" i="175" s="1"/>
  <c r="E271" i="175" s="1"/>
  <c r="E272" i="175" s="1"/>
  <c r="E273" i="175" s="1"/>
  <c r="E274" i="175" s="1"/>
  <c r="E275" i="175" s="1"/>
  <c r="E276" i="175" s="1"/>
  <c r="E277" i="175" s="1"/>
  <c r="E339" i="175"/>
  <c r="E340" i="175" s="1"/>
  <c r="E341" i="175" s="1"/>
  <c r="E342" i="175" s="1"/>
  <c r="E343" i="175" s="1"/>
  <c r="E344" i="175" s="1"/>
  <c r="E345" i="175" s="1"/>
  <c r="E346" i="175" s="1"/>
  <c r="E347" i="175" s="1"/>
  <c r="E379" i="175"/>
  <c r="E380" i="175" s="1"/>
  <c r="E381" i="175" s="1"/>
  <c r="E382" i="175" s="1"/>
  <c r="E383" i="175" s="1"/>
  <c r="E384" i="175" s="1"/>
  <c r="E385" i="175" s="1"/>
  <c r="E386" i="175" s="1"/>
  <c r="E387" i="175" s="1"/>
  <c r="E429" i="175"/>
  <c r="E430" i="175" s="1"/>
  <c r="E431" i="175" s="1"/>
  <c r="E432" i="175" s="1"/>
  <c r="E433" i="175" s="1"/>
  <c r="E434" i="175" s="1"/>
  <c r="E435" i="175" s="1"/>
  <c r="E436" i="175" s="1"/>
  <c r="E437" i="175" s="1"/>
  <c r="E629" i="175"/>
  <c r="E630" i="175" s="1"/>
  <c r="E631" i="175" s="1"/>
  <c r="E632" i="175" s="1"/>
  <c r="E633" i="175" s="1"/>
  <c r="E634" i="175" s="1"/>
  <c r="E635" i="175" s="1"/>
  <c r="E636" i="175" s="1"/>
  <c r="E637" i="175" s="1"/>
  <c r="G742" i="175"/>
  <c r="F742" i="175"/>
  <c r="D741" i="175"/>
  <c r="T166" i="161"/>
  <c r="Z166" i="161"/>
  <c r="S166" i="161"/>
  <c r="AA166" i="161"/>
  <c r="Z121" i="161"/>
  <c r="T121" i="161"/>
  <c r="AA121" i="161"/>
  <c r="S121" i="161"/>
  <c r="T466" i="161"/>
  <c r="AA466" i="161"/>
  <c r="S466" i="161"/>
  <c r="Z466" i="161"/>
  <c r="S856" i="161"/>
  <c r="T856" i="161"/>
  <c r="Z856" i="161"/>
  <c r="AA856" i="161"/>
  <c r="AA706" i="161"/>
  <c r="T706" i="161"/>
  <c r="Z706" i="161"/>
  <c r="S706" i="161"/>
  <c r="S496" i="161"/>
  <c r="Z496" i="161"/>
  <c r="T496" i="161"/>
  <c r="AA496" i="161"/>
  <c r="AA226" i="161"/>
  <c r="Z226" i="161"/>
  <c r="T226" i="161"/>
  <c r="S226" i="161"/>
  <c r="Z571" i="161"/>
  <c r="T571" i="161"/>
  <c r="S571" i="161"/>
  <c r="AA571" i="161"/>
  <c r="T376" i="161"/>
  <c r="Z376" i="161"/>
  <c r="S376" i="161"/>
  <c r="AA376" i="161"/>
  <c r="AA76" i="161"/>
  <c r="Z76" i="161"/>
  <c r="S76" i="161"/>
  <c r="T76" i="161"/>
  <c r="Z917" i="161"/>
  <c r="AA917" i="161"/>
  <c r="S917" i="161"/>
  <c r="T917" i="161"/>
  <c r="S272" i="161"/>
  <c r="T272" i="161"/>
  <c r="AA272" i="161"/>
  <c r="Z272" i="161"/>
  <c r="Z736" i="161"/>
  <c r="AA736" i="161"/>
  <c r="S736" i="161"/>
  <c r="T736" i="161"/>
  <c r="AA662" i="161"/>
  <c r="Z662" i="161"/>
  <c r="S662" i="161"/>
  <c r="T662" i="161"/>
  <c r="Z107" i="161"/>
  <c r="S107" i="161"/>
  <c r="AA107" i="161"/>
  <c r="T107" i="161"/>
  <c r="S647" i="161"/>
  <c r="AA647" i="161"/>
  <c r="T647" i="161"/>
  <c r="Z647" i="161"/>
  <c r="T182" i="161"/>
  <c r="Z182" i="161"/>
  <c r="S182" i="161"/>
  <c r="AA182" i="161"/>
  <c r="S991" i="161"/>
  <c r="AA991" i="161"/>
  <c r="T991" i="161"/>
  <c r="Z991" i="161"/>
  <c r="S631" i="161"/>
  <c r="AA631" i="161"/>
  <c r="T631" i="161"/>
  <c r="Z631" i="161"/>
  <c r="AA61" i="161"/>
  <c r="S61" i="161"/>
  <c r="Z61" i="161"/>
  <c r="T61" i="161"/>
  <c r="AA92" i="161"/>
  <c r="T92" i="161"/>
  <c r="S92" i="161"/>
  <c r="Z92" i="161"/>
  <c r="S362" i="161"/>
  <c r="Z362" i="161"/>
  <c r="AA362" i="161"/>
  <c r="T362" i="161"/>
  <c r="S256" i="161"/>
  <c r="AA256" i="161"/>
  <c r="T256" i="161"/>
  <c r="Z256" i="161"/>
  <c r="S421" i="161"/>
  <c r="AA421" i="161"/>
  <c r="T421" i="161"/>
  <c r="Z421" i="161"/>
  <c r="Z887" i="161"/>
  <c r="S887" i="161"/>
  <c r="T887" i="161"/>
  <c r="AA887" i="161"/>
  <c r="AA556" i="161"/>
  <c r="Z556" i="161"/>
  <c r="T556" i="161"/>
  <c r="S556" i="161"/>
  <c r="AA978" i="161"/>
  <c r="S978" i="161"/>
  <c r="Z978" i="161"/>
  <c r="T978" i="161"/>
  <c r="AV43" i="79"/>
  <c r="AV44" i="79"/>
  <c r="AZ44" i="79"/>
  <c r="BE44" i="79" l="1"/>
  <c r="BE43" i="79"/>
  <c r="AS56" i="100"/>
  <c r="AL57" i="100"/>
  <c r="AP57" i="100"/>
  <c r="AU56" i="100"/>
  <c r="AH88" i="100"/>
  <c r="AF89" i="100"/>
  <c r="AR56" i="100"/>
  <c r="AO57" i="100"/>
  <c r="AT56" i="100"/>
  <c r="I112" i="79"/>
  <c r="H93" i="79"/>
  <c r="AG83" i="100"/>
  <c r="E94" i="79"/>
  <c r="E113" i="79"/>
  <c r="D113" i="79"/>
  <c r="D94" i="79"/>
  <c r="AN57" i="100"/>
  <c r="H112" i="79"/>
  <c r="G94" i="79"/>
  <c r="G113" i="79"/>
  <c r="F94" i="79"/>
  <c r="F113" i="79"/>
  <c r="H111" i="79"/>
  <c r="AQ58" i="100"/>
  <c r="AM57" i="100"/>
  <c r="AU57" i="100"/>
  <c r="Z1128" i="161"/>
  <c r="S1128" i="161"/>
  <c r="AA1128" i="161"/>
  <c r="AA286" i="161"/>
  <c r="D1130" i="161"/>
  <c r="H1130" i="161" s="1"/>
  <c r="F903" i="161"/>
  <c r="T286" i="161"/>
  <c r="D904" i="161"/>
  <c r="G904" i="161" s="1"/>
  <c r="H903" i="161"/>
  <c r="S903" i="161" s="1"/>
  <c r="G1129" i="161"/>
  <c r="Z286" i="161"/>
  <c r="L286" i="161"/>
  <c r="M1128" i="161"/>
  <c r="L1128" i="161"/>
  <c r="H1129" i="161"/>
  <c r="L1129" i="161" s="1"/>
  <c r="S286" i="161"/>
  <c r="M168" i="161"/>
  <c r="Z437" i="161"/>
  <c r="R17" i="161"/>
  <c r="T437" i="161"/>
  <c r="AB17" i="161"/>
  <c r="L437" i="161"/>
  <c r="AA437" i="161"/>
  <c r="S437" i="161"/>
  <c r="U17" i="161"/>
  <c r="S17" i="161"/>
  <c r="G18" i="161"/>
  <c r="E18" i="161" s="1"/>
  <c r="T197" i="161"/>
  <c r="AA197" i="161"/>
  <c r="Z197" i="161"/>
  <c r="M197" i="161"/>
  <c r="S197" i="161"/>
  <c r="X17" i="161"/>
  <c r="J17" i="161"/>
  <c r="G798" i="161"/>
  <c r="Z451" i="161"/>
  <c r="N17" i="161"/>
  <c r="S451" i="161"/>
  <c r="L797" i="161"/>
  <c r="M467" i="161"/>
  <c r="AA691" i="161"/>
  <c r="Z346" i="161"/>
  <c r="T691" i="161"/>
  <c r="L691" i="161"/>
  <c r="Q17" i="161"/>
  <c r="M17" i="161"/>
  <c r="L17" i="161"/>
  <c r="K17" i="161"/>
  <c r="Y17" i="161"/>
  <c r="AA17" i="161"/>
  <c r="Z17" i="161"/>
  <c r="F18" i="161"/>
  <c r="D19" i="161"/>
  <c r="F19" i="161" s="1"/>
  <c r="T451" i="161"/>
  <c r="AA451" i="161"/>
  <c r="S691" i="161"/>
  <c r="Z691" i="161"/>
  <c r="D799" i="161"/>
  <c r="F799" i="161" s="1"/>
  <c r="H798" i="161"/>
  <c r="AA798" i="161" s="1"/>
  <c r="L451" i="161"/>
  <c r="M363" i="161"/>
  <c r="M797" i="161"/>
  <c r="AA797" i="161"/>
  <c r="Z1051" i="161"/>
  <c r="S797" i="161"/>
  <c r="Z797" i="161"/>
  <c r="S1051" i="161"/>
  <c r="T151" i="161"/>
  <c r="AA1051" i="161"/>
  <c r="AA151" i="161"/>
  <c r="Z151" i="161"/>
  <c r="G452" i="161"/>
  <c r="H452" i="161"/>
  <c r="M452" i="161" s="1"/>
  <c r="F452" i="161"/>
  <c r="G152" i="161"/>
  <c r="D153" i="161"/>
  <c r="F152" i="161"/>
  <c r="H152" i="161"/>
  <c r="T152" i="161" s="1"/>
  <c r="M151" i="161"/>
  <c r="L151" i="161"/>
  <c r="AA406" i="161"/>
  <c r="T601" i="161"/>
  <c r="AA601" i="161"/>
  <c r="S601" i="161"/>
  <c r="T346" i="161"/>
  <c r="S406" i="161"/>
  <c r="AA346" i="161"/>
  <c r="G212" i="161"/>
  <c r="H212" i="161"/>
  <c r="D213" i="161"/>
  <c r="F212" i="161"/>
  <c r="M211" i="161"/>
  <c r="L211" i="161"/>
  <c r="T211" i="161"/>
  <c r="S211" i="161"/>
  <c r="AA211" i="161"/>
  <c r="Z211" i="161"/>
  <c r="Z722" i="161"/>
  <c r="AA316" i="161"/>
  <c r="Z316" i="161"/>
  <c r="Z1171" i="161"/>
  <c r="T316" i="161"/>
  <c r="T751" i="161"/>
  <c r="Z751" i="161"/>
  <c r="S751" i="161"/>
  <c r="AA751" i="161"/>
  <c r="L751" i="161"/>
  <c r="M751" i="161"/>
  <c r="D753" i="161"/>
  <c r="F752" i="161"/>
  <c r="G752" i="161"/>
  <c r="H752" i="161"/>
  <c r="G378" i="161"/>
  <c r="D379" i="161"/>
  <c r="F378" i="161"/>
  <c r="H378" i="161"/>
  <c r="L377" i="161"/>
  <c r="M377" i="161"/>
  <c r="L346" i="161"/>
  <c r="M346" i="161"/>
  <c r="F347" i="161"/>
  <c r="H347" i="161"/>
  <c r="Z347" i="161" s="1"/>
  <c r="D348" i="161"/>
  <c r="G347" i="161"/>
  <c r="AA391" i="161"/>
  <c r="S391" i="161"/>
  <c r="L391" i="161"/>
  <c r="M391" i="161"/>
  <c r="T391" i="161"/>
  <c r="Z391" i="161"/>
  <c r="H392" i="161"/>
  <c r="G392" i="161"/>
  <c r="D393" i="161"/>
  <c r="F392" i="161"/>
  <c r="T406" i="161"/>
  <c r="S301" i="161"/>
  <c r="L301" i="161"/>
  <c r="M301" i="161"/>
  <c r="AA301" i="161"/>
  <c r="T301" i="161"/>
  <c r="Z301" i="161"/>
  <c r="M1051" i="161"/>
  <c r="L1051" i="161"/>
  <c r="G302" i="161"/>
  <c r="F302" i="161"/>
  <c r="H302" i="161"/>
  <c r="D303" i="161"/>
  <c r="G1052" i="161"/>
  <c r="F1052" i="161"/>
  <c r="H1052" i="161"/>
  <c r="Z1052" i="161" s="1"/>
  <c r="D1053" i="161"/>
  <c r="D768" i="161"/>
  <c r="F767" i="161"/>
  <c r="H767" i="161"/>
  <c r="G767" i="161"/>
  <c r="L766" i="161"/>
  <c r="AA766" i="161"/>
  <c r="S766" i="161"/>
  <c r="Z766" i="161"/>
  <c r="T766" i="161"/>
  <c r="M766" i="161"/>
  <c r="T242" i="161"/>
  <c r="T722" i="161"/>
  <c r="AA722" i="161"/>
  <c r="AA242" i="161"/>
  <c r="T1171" i="161"/>
  <c r="Z1067" i="161"/>
  <c r="T1067" i="161"/>
  <c r="S1171" i="161"/>
  <c r="AA1067" i="161"/>
  <c r="Z242" i="161"/>
  <c r="S783" i="161"/>
  <c r="Z873" i="161"/>
  <c r="AA783" i="161"/>
  <c r="Z332" i="161"/>
  <c r="T873" i="161"/>
  <c r="Z783" i="161"/>
  <c r="S873" i="161"/>
  <c r="AA873" i="161"/>
  <c r="L601" i="161"/>
  <c r="M601" i="161"/>
  <c r="M826" i="161"/>
  <c r="AA826" i="161"/>
  <c r="T826" i="161"/>
  <c r="S826" i="161"/>
  <c r="Z826" i="161"/>
  <c r="L826" i="161"/>
  <c r="G439" i="161"/>
  <c r="H439" i="161"/>
  <c r="D440" i="161"/>
  <c r="F439" i="161"/>
  <c r="G32" i="161"/>
  <c r="F32" i="161"/>
  <c r="H32" i="161"/>
  <c r="D33" i="161"/>
  <c r="L438" i="161"/>
  <c r="M438" i="161"/>
  <c r="M316" i="161"/>
  <c r="L316" i="161"/>
  <c r="G677" i="161"/>
  <c r="H677" i="161"/>
  <c r="D678" i="161"/>
  <c r="F677" i="161"/>
  <c r="L676" i="161"/>
  <c r="M676" i="161"/>
  <c r="S676" i="161"/>
  <c r="Z676" i="161"/>
  <c r="AA676" i="161"/>
  <c r="T676" i="161"/>
  <c r="H317" i="161"/>
  <c r="Z317" i="161" s="1"/>
  <c r="F317" i="161"/>
  <c r="G317" i="161"/>
  <c r="D318" i="161"/>
  <c r="D1173" i="161"/>
  <c r="F1172" i="161"/>
  <c r="H1172" i="161"/>
  <c r="AA1172" i="161" s="1"/>
  <c r="G1172" i="161"/>
  <c r="F138" i="161"/>
  <c r="G138" i="161"/>
  <c r="H138" i="161"/>
  <c r="D139" i="161"/>
  <c r="L137" i="161"/>
  <c r="M137" i="161"/>
  <c r="AA137" i="161"/>
  <c r="Z137" i="161"/>
  <c r="T137" i="161"/>
  <c r="S137" i="161"/>
  <c r="L542" i="161"/>
  <c r="M542" i="161"/>
  <c r="AA542" i="161"/>
  <c r="S542" i="161"/>
  <c r="T542" i="161"/>
  <c r="Z542" i="161"/>
  <c r="Z46" i="161"/>
  <c r="S46" i="161"/>
  <c r="AA46" i="161"/>
  <c r="T46" i="161"/>
  <c r="L46" i="161"/>
  <c r="M46" i="161"/>
  <c r="M406" i="161"/>
  <c r="L406" i="161"/>
  <c r="S1021" i="161"/>
  <c r="Z1021" i="161"/>
  <c r="L1021" i="161"/>
  <c r="M1021" i="161"/>
  <c r="AA1021" i="161"/>
  <c r="T1021" i="161"/>
  <c r="F543" i="161"/>
  <c r="D544" i="161"/>
  <c r="H543" i="161"/>
  <c r="G543" i="161"/>
  <c r="M1171" i="161"/>
  <c r="L1171" i="161"/>
  <c r="D408" i="161"/>
  <c r="F407" i="161"/>
  <c r="G407" i="161"/>
  <c r="H407" i="161"/>
  <c r="T407" i="161" s="1"/>
  <c r="D48" i="161"/>
  <c r="F47" i="161"/>
  <c r="G47" i="161"/>
  <c r="H47" i="161"/>
  <c r="F1022" i="161"/>
  <c r="D1023" i="161"/>
  <c r="H1022" i="161"/>
  <c r="G1022" i="161"/>
  <c r="G602" i="161"/>
  <c r="H602" i="161"/>
  <c r="S602" i="161" s="1"/>
  <c r="D603" i="161"/>
  <c r="F602" i="161"/>
  <c r="Z31" i="161"/>
  <c r="L31" i="161"/>
  <c r="AA31" i="161"/>
  <c r="M31" i="161"/>
  <c r="S31" i="161"/>
  <c r="T31" i="161"/>
  <c r="F827" i="161"/>
  <c r="G827" i="161"/>
  <c r="H827" i="161"/>
  <c r="D828" i="161"/>
  <c r="F723" i="161"/>
  <c r="G723" i="161"/>
  <c r="H723" i="161"/>
  <c r="Z723" i="161" s="1"/>
  <c r="D724" i="161"/>
  <c r="G258" i="161"/>
  <c r="F258" i="161"/>
  <c r="H258" i="161"/>
  <c r="D259" i="161"/>
  <c r="S932" i="161"/>
  <c r="G1068" i="161"/>
  <c r="H1068" i="161"/>
  <c r="S1068" i="161" s="1"/>
  <c r="D1069" i="161"/>
  <c r="F1068" i="161"/>
  <c r="L257" i="161"/>
  <c r="M257" i="161"/>
  <c r="L422" i="161"/>
  <c r="M422" i="161"/>
  <c r="G1158" i="161"/>
  <c r="D1159" i="161"/>
  <c r="F1158" i="161"/>
  <c r="H1158" i="161"/>
  <c r="T617" i="161"/>
  <c r="L1067" i="161"/>
  <c r="M1067" i="161"/>
  <c r="D424" i="161"/>
  <c r="F423" i="161"/>
  <c r="G423" i="161"/>
  <c r="H423" i="161"/>
  <c r="S1157" i="161"/>
  <c r="AA1157" i="161"/>
  <c r="Z1157" i="161"/>
  <c r="T1157" i="161"/>
  <c r="L1157" i="161"/>
  <c r="M1157" i="161"/>
  <c r="AA617" i="161"/>
  <c r="S617" i="161"/>
  <c r="S1008" i="161"/>
  <c r="T1008" i="161"/>
  <c r="F512" i="161"/>
  <c r="G512" i="161"/>
  <c r="H512" i="161"/>
  <c r="D513" i="161"/>
  <c r="T511" i="161"/>
  <c r="AA511" i="161"/>
  <c r="L511" i="161"/>
  <c r="M511" i="161"/>
  <c r="Z511" i="161"/>
  <c r="S511" i="161"/>
  <c r="T482" i="161"/>
  <c r="S482" i="161"/>
  <c r="AA482" i="161"/>
  <c r="Z482" i="161"/>
  <c r="L482" i="161"/>
  <c r="M482" i="161"/>
  <c r="L722" i="161"/>
  <c r="M722" i="161"/>
  <c r="H483" i="161"/>
  <c r="D484" i="161"/>
  <c r="F483" i="161"/>
  <c r="G483" i="161"/>
  <c r="Z812" i="161"/>
  <c r="T812" i="161"/>
  <c r="AA332" i="161"/>
  <c r="S812" i="161"/>
  <c r="S332" i="161"/>
  <c r="AA932" i="161"/>
  <c r="Z1008" i="161"/>
  <c r="Z932" i="161"/>
  <c r="L783" i="161"/>
  <c r="M783" i="161"/>
  <c r="D964" i="161"/>
  <c r="F963" i="161"/>
  <c r="G963" i="161"/>
  <c r="H963" i="161"/>
  <c r="D185" i="161"/>
  <c r="F184" i="161"/>
  <c r="G184" i="161"/>
  <c r="H184" i="161"/>
  <c r="H573" i="161"/>
  <c r="D574" i="161"/>
  <c r="F573" i="161"/>
  <c r="G573" i="161"/>
  <c r="F199" i="161"/>
  <c r="G199" i="161"/>
  <c r="H199" i="161"/>
  <c r="D200" i="161"/>
  <c r="L62" i="161"/>
  <c r="M62" i="161"/>
  <c r="L1097" i="161"/>
  <c r="M1097" i="161"/>
  <c r="S1097" i="161"/>
  <c r="T1097" i="161"/>
  <c r="AA1097" i="161"/>
  <c r="Z1097" i="161"/>
  <c r="F78" i="161"/>
  <c r="G78" i="161"/>
  <c r="H78" i="161"/>
  <c r="D79" i="161"/>
  <c r="F693" i="161"/>
  <c r="G693" i="161"/>
  <c r="H693" i="161"/>
  <c r="D694" i="161"/>
  <c r="M183" i="161"/>
  <c r="L183" i="161"/>
  <c r="L572" i="161"/>
  <c r="M572" i="161"/>
  <c r="G469" i="161"/>
  <c r="H469" i="161"/>
  <c r="F469" i="161"/>
  <c r="D470" i="161"/>
  <c r="G1038" i="161"/>
  <c r="D1039" i="161"/>
  <c r="H1038" i="161"/>
  <c r="F1038" i="161"/>
  <c r="F365" i="161"/>
  <c r="G365" i="161"/>
  <c r="H365" i="161"/>
  <c r="D366" i="161"/>
  <c r="F994" i="161"/>
  <c r="G994" i="161"/>
  <c r="D995" i="161"/>
  <c r="H994" i="161"/>
  <c r="M77" i="161"/>
  <c r="L77" i="161"/>
  <c r="F124" i="161"/>
  <c r="G124" i="161"/>
  <c r="H124" i="161"/>
  <c r="D125" i="161"/>
  <c r="L692" i="161"/>
  <c r="M692" i="161"/>
  <c r="AA692" i="161"/>
  <c r="T692" i="161"/>
  <c r="S692" i="161"/>
  <c r="Z692" i="161"/>
  <c r="G453" i="161"/>
  <c r="H453" i="161"/>
  <c r="F453" i="161"/>
  <c r="D454" i="161"/>
  <c r="F274" i="161"/>
  <c r="G274" i="161"/>
  <c r="H274" i="161"/>
  <c r="D275" i="161"/>
  <c r="L979" i="161"/>
  <c r="M979" i="161"/>
  <c r="L1037" i="161"/>
  <c r="M1037" i="161"/>
  <c r="S1037" i="161"/>
  <c r="Z1037" i="161"/>
  <c r="AA1037" i="161"/>
  <c r="T1037" i="161"/>
  <c r="L993" i="161"/>
  <c r="M993" i="161"/>
  <c r="L123" i="161"/>
  <c r="M123" i="161"/>
  <c r="H1113" i="161"/>
  <c r="D1114" i="161"/>
  <c r="F1113" i="161"/>
  <c r="G1113" i="161"/>
  <c r="K18" i="161"/>
  <c r="L18" i="161"/>
  <c r="M18" i="161"/>
  <c r="N18" i="161"/>
  <c r="J18" i="161"/>
  <c r="U18" i="161"/>
  <c r="S18" i="161"/>
  <c r="Q18" i="161"/>
  <c r="X18" i="161"/>
  <c r="AA18" i="161"/>
  <c r="T18" i="161"/>
  <c r="Z18" i="161"/>
  <c r="Y18" i="161"/>
  <c r="R18" i="161"/>
  <c r="AB18" i="161"/>
  <c r="L273" i="161"/>
  <c r="M273" i="161"/>
  <c r="H708" i="161"/>
  <c r="D709" i="161"/>
  <c r="F708" i="161"/>
  <c r="G708" i="161"/>
  <c r="F558" i="161"/>
  <c r="G558" i="161"/>
  <c r="H558" i="161"/>
  <c r="D559" i="161"/>
  <c r="T842" i="161"/>
  <c r="L663" i="161"/>
  <c r="M663" i="161"/>
  <c r="L108" i="161"/>
  <c r="M108" i="161"/>
  <c r="L1112" i="161"/>
  <c r="M1112" i="161"/>
  <c r="S1112" i="161"/>
  <c r="AA1112" i="161"/>
  <c r="T1112" i="161"/>
  <c r="Z1112" i="161"/>
  <c r="L707" i="161"/>
  <c r="M707" i="161"/>
  <c r="L557" i="161"/>
  <c r="M557" i="161"/>
  <c r="F170" i="161"/>
  <c r="G170" i="161"/>
  <c r="H170" i="161"/>
  <c r="D171" i="161"/>
  <c r="S842" i="161"/>
  <c r="L468" i="161"/>
  <c r="M468" i="161"/>
  <c r="D875" i="161"/>
  <c r="F874" i="161"/>
  <c r="G874" i="161"/>
  <c r="H874" i="161"/>
  <c r="AA874" i="161" s="1"/>
  <c r="L587" i="161"/>
  <c r="M587" i="161"/>
  <c r="AA587" i="161"/>
  <c r="S587" i="161"/>
  <c r="Z587" i="161"/>
  <c r="T587" i="161"/>
  <c r="F243" i="161"/>
  <c r="G243" i="161"/>
  <c r="H243" i="161"/>
  <c r="T243" i="161" s="1"/>
  <c r="D244" i="161"/>
  <c r="F980" i="161"/>
  <c r="G980" i="161"/>
  <c r="H980" i="161"/>
  <c r="D981" i="161"/>
  <c r="L169" i="161"/>
  <c r="M169" i="161"/>
  <c r="F664" i="161"/>
  <c r="G664" i="161"/>
  <c r="H664" i="161"/>
  <c r="D665" i="161"/>
  <c r="M873" i="161"/>
  <c r="L873" i="161"/>
  <c r="G1009" i="161"/>
  <c r="F1009" i="161"/>
  <c r="H1009" i="161"/>
  <c r="Z1009" i="161" s="1"/>
  <c r="D1010" i="161"/>
  <c r="L242" i="161"/>
  <c r="M242" i="161"/>
  <c r="L498" i="161"/>
  <c r="M498" i="161"/>
  <c r="D650" i="161"/>
  <c r="F649" i="161"/>
  <c r="G649" i="161"/>
  <c r="H649" i="161"/>
  <c r="L842" i="161"/>
  <c r="M842" i="161"/>
  <c r="Z842" i="161"/>
  <c r="F109" i="161"/>
  <c r="G109" i="161"/>
  <c r="H109" i="161"/>
  <c r="D110" i="161"/>
  <c r="L1008" i="161"/>
  <c r="M1008" i="161"/>
  <c r="F528" i="161"/>
  <c r="D529" i="161"/>
  <c r="G528" i="161"/>
  <c r="H528" i="161"/>
  <c r="F499" i="161"/>
  <c r="G499" i="161"/>
  <c r="H499" i="161"/>
  <c r="D500" i="161"/>
  <c r="L648" i="161"/>
  <c r="M648" i="161"/>
  <c r="F1083" i="161"/>
  <c r="G1083" i="161"/>
  <c r="D1084" i="161"/>
  <c r="H1083" i="161"/>
  <c r="L527" i="161"/>
  <c r="M527" i="161"/>
  <c r="T527" i="161"/>
  <c r="Z527" i="161"/>
  <c r="AA527" i="161"/>
  <c r="S527" i="161"/>
  <c r="F588" i="161"/>
  <c r="G588" i="161"/>
  <c r="H588" i="161"/>
  <c r="D589" i="161"/>
  <c r="F919" i="161"/>
  <c r="G919" i="161"/>
  <c r="H919" i="161"/>
  <c r="D920" i="161"/>
  <c r="L932" i="161"/>
  <c r="M932" i="161"/>
  <c r="L1082" i="161"/>
  <c r="M1082" i="161"/>
  <c r="Z1082" i="161"/>
  <c r="T1082" i="161"/>
  <c r="AA1082" i="161"/>
  <c r="S1082" i="161"/>
  <c r="H740" i="161"/>
  <c r="D741" i="161"/>
  <c r="F740" i="161"/>
  <c r="G740" i="161"/>
  <c r="L918" i="161"/>
  <c r="M918" i="161"/>
  <c r="G813" i="161"/>
  <c r="H813" i="161"/>
  <c r="S813" i="161" s="1"/>
  <c r="D814" i="161"/>
  <c r="F813" i="161"/>
  <c r="L947" i="161"/>
  <c r="M947" i="161"/>
  <c r="S947" i="161"/>
  <c r="Z947" i="161"/>
  <c r="T947" i="161"/>
  <c r="AA947" i="161"/>
  <c r="L739" i="161"/>
  <c r="M739" i="161"/>
  <c r="L364" i="161"/>
  <c r="M364" i="161"/>
  <c r="H859" i="161"/>
  <c r="D860" i="161"/>
  <c r="G859" i="161"/>
  <c r="F859" i="161"/>
  <c r="F1143" i="161"/>
  <c r="G1143" i="161"/>
  <c r="H1143" i="161"/>
  <c r="D1144" i="161"/>
  <c r="H229" i="161"/>
  <c r="D230" i="161"/>
  <c r="F229" i="161"/>
  <c r="G229" i="161"/>
  <c r="F94" i="161"/>
  <c r="G94" i="161"/>
  <c r="H94" i="161"/>
  <c r="D95" i="161"/>
  <c r="D64" i="161"/>
  <c r="F63" i="161"/>
  <c r="H63" i="161"/>
  <c r="L858" i="161"/>
  <c r="M858" i="161"/>
  <c r="F948" i="161"/>
  <c r="G948" i="161"/>
  <c r="H948" i="161"/>
  <c r="D949" i="161"/>
  <c r="F933" i="161"/>
  <c r="G933" i="161"/>
  <c r="H933" i="161"/>
  <c r="T933" i="161" s="1"/>
  <c r="D934" i="161"/>
  <c r="M1142" i="161"/>
  <c r="L1142" i="161"/>
  <c r="AA1142" i="161"/>
  <c r="T1142" i="161"/>
  <c r="Z1142" i="161"/>
  <c r="S1142" i="161"/>
  <c r="F891" i="161"/>
  <c r="G891" i="161"/>
  <c r="H891" i="161"/>
  <c r="D892" i="161"/>
  <c r="L228" i="161"/>
  <c r="M228" i="161"/>
  <c r="G634" i="161"/>
  <c r="H634" i="161"/>
  <c r="D635" i="161"/>
  <c r="F634" i="161"/>
  <c r="L93" i="161"/>
  <c r="M93" i="161"/>
  <c r="L812" i="161"/>
  <c r="M812" i="161"/>
  <c r="F333" i="161"/>
  <c r="G333" i="161"/>
  <c r="H333" i="161"/>
  <c r="Z333" i="161" s="1"/>
  <c r="D334" i="161"/>
  <c r="L962" i="161"/>
  <c r="M962" i="161"/>
  <c r="AA962" i="161"/>
  <c r="S962" i="161"/>
  <c r="T962" i="161"/>
  <c r="Z962" i="161"/>
  <c r="H288" i="161"/>
  <c r="F288" i="161"/>
  <c r="G288" i="161"/>
  <c r="D289" i="161"/>
  <c r="G618" i="161"/>
  <c r="H618" i="161"/>
  <c r="S618" i="161" s="1"/>
  <c r="D619" i="161"/>
  <c r="F618" i="161"/>
  <c r="L890" i="161"/>
  <c r="M890" i="161"/>
  <c r="L633" i="161"/>
  <c r="M633" i="161"/>
  <c r="L198" i="161"/>
  <c r="M198" i="161"/>
  <c r="H784" i="161"/>
  <c r="S784" i="161" s="1"/>
  <c r="D785" i="161"/>
  <c r="F784" i="161"/>
  <c r="G784" i="161"/>
  <c r="L332" i="161"/>
  <c r="M332" i="161"/>
  <c r="L287" i="161"/>
  <c r="M287" i="161"/>
  <c r="S287" i="161"/>
  <c r="AA287" i="161"/>
  <c r="Z287" i="161"/>
  <c r="T287" i="161"/>
  <c r="L617" i="161"/>
  <c r="M617" i="161"/>
  <c r="F843" i="161"/>
  <c r="G843" i="161"/>
  <c r="H843" i="161"/>
  <c r="AA843" i="161" s="1"/>
  <c r="D844" i="161"/>
  <c r="F1098" i="161"/>
  <c r="G1098" i="161"/>
  <c r="H1098" i="161"/>
  <c r="D1099" i="161"/>
  <c r="G741" i="175"/>
  <c r="F741" i="175"/>
  <c r="D740" i="175"/>
  <c r="T183" i="161"/>
  <c r="Z183" i="161"/>
  <c r="S183" i="161"/>
  <c r="AA183" i="161"/>
  <c r="Z497" i="161"/>
  <c r="S497" i="161"/>
  <c r="T497" i="161"/>
  <c r="AA497" i="161"/>
  <c r="S632" i="161"/>
  <c r="AA632" i="161"/>
  <c r="Z632" i="161"/>
  <c r="T632" i="161"/>
  <c r="S557" i="161"/>
  <c r="Z557" i="161"/>
  <c r="AA557" i="161"/>
  <c r="T557" i="161"/>
  <c r="Z992" i="161"/>
  <c r="AA992" i="161"/>
  <c r="S992" i="161"/>
  <c r="T992" i="161"/>
  <c r="T167" i="161"/>
  <c r="AA167" i="161"/>
  <c r="S167" i="161"/>
  <c r="Z167" i="161"/>
  <c r="Z62" i="161"/>
  <c r="S62" i="161"/>
  <c r="AA62" i="161"/>
  <c r="T62" i="161"/>
  <c r="AA467" i="161"/>
  <c r="T467" i="161"/>
  <c r="Z467" i="161"/>
  <c r="S467" i="161"/>
  <c r="Z572" i="161"/>
  <c r="T572" i="161"/>
  <c r="S572" i="161"/>
  <c r="AA572" i="161"/>
  <c r="AA363" i="161"/>
  <c r="S363" i="161"/>
  <c r="Z363" i="161"/>
  <c r="T363" i="161"/>
  <c r="S737" i="161"/>
  <c r="T737" i="161"/>
  <c r="Z737" i="161"/>
  <c r="AA737" i="161"/>
  <c r="AA77" i="161"/>
  <c r="T77" i="161"/>
  <c r="S77" i="161"/>
  <c r="Z77" i="161"/>
  <c r="S979" i="161"/>
  <c r="T979" i="161"/>
  <c r="Z979" i="161"/>
  <c r="AA979" i="161"/>
  <c r="T918" i="161"/>
  <c r="AA918" i="161"/>
  <c r="Z918" i="161"/>
  <c r="S918" i="161"/>
  <c r="AA707" i="161"/>
  <c r="S707" i="161"/>
  <c r="T707" i="161"/>
  <c r="Z707" i="161"/>
  <c r="S227" i="161"/>
  <c r="Z227" i="161"/>
  <c r="T227" i="161"/>
  <c r="AA227" i="161"/>
  <c r="S888" i="161"/>
  <c r="T888" i="161"/>
  <c r="AA888" i="161"/>
  <c r="Z888" i="161"/>
  <c r="Z257" i="161"/>
  <c r="AA257" i="161"/>
  <c r="T257" i="161"/>
  <c r="S257" i="161"/>
  <c r="T273" i="161"/>
  <c r="Z273" i="161"/>
  <c r="AA273" i="161"/>
  <c r="S273" i="161"/>
  <c r="T663" i="161"/>
  <c r="Z663" i="161"/>
  <c r="S663" i="161"/>
  <c r="AA663" i="161"/>
  <c r="Z422" i="161"/>
  <c r="S422" i="161"/>
  <c r="AA422" i="161"/>
  <c r="T422" i="161"/>
  <c r="AA93" i="161"/>
  <c r="S93" i="161"/>
  <c r="Z93" i="161"/>
  <c r="T93" i="161"/>
  <c r="T198" i="161"/>
  <c r="Z198" i="161"/>
  <c r="S198" i="161"/>
  <c r="AA198" i="161"/>
  <c r="Z857" i="161"/>
  <c r="AA857" i="161"/>
  <c r="S857" i="161"/>
  <c r="T857" i="161"/>
  <c r="AA438" i="161"/>
  <c r="Z438" i="161"/>
  <c r="S438" i="161"/>
  <c r="T438" i="161"/>
  <c r="S122" i="161"/>
  <c r="Z122" i="161"/>
  <c r="AA122" i="161"/>
  <c r="T122" i="161"/>
  <c r="S108" i="161"/>
  <c r="Z108" i="161"/>
  <c r="T108" i="161"/>
  <c r="AA108" i="161"/>
  <c r="AA377" i="161"/>
  <c r="T377" i="161"/>
  <c r="Z377" i="161"/>
  <c r="S377" i="161"/>
  <c r="T648" i="161"/>
  <c r="S648" i="161"/>
  <c r="Z648" i="161"/>
  <c r="AA648" i="161"/>
  <c r="AZ45" i="79"/>
  <c r="AV45" i="79"/>
  <c r="BE45" i="79" l="1"/>
  <c r="D95" i="79"/>
  <c r="D114" i="79"/>
  <c r="AM58" i="100"/>
  <c r="G95" i="79"/>
  <c r="G114" i="79"/>
  <c r="E95" i="79"/>
  <c r="E114" i="79"/>
  <c r="AQ59" i="100"/>
  <c r="H94" i="79"/>
  <c r="I113" i="79"/>
  <c r="D905" i="161"/>
  <c r="F905" i="161" s="1"/>
  <c r="F904" i="161"/>
  <c r="H904" i="161"/>
  <c r="AA904" i="161" s="1"/>
  <c r="AN58" i="100"/>
  <c r="AH89" i="100"/>
  <c r="AF90" i="100"/>
  <c r="AG84" i="100"/>
  <c r="AT57" i="100"/>
  <c r="AR57" i="100"/>
  <c r="AO58" i="100"/>
  <c r="AT58" i="100"/>
  <c r="AL58" i="100"/>
  <c r="AS57" i="100"/>
  <c r="F95" i="79"/>
  <c r="F114" i="79"/>
  <c r="AP58" i="100"/>
  <c r="S1129" i="161"/>
  <c r="T1129" i="161"/>
  <c r="AA1129" i="161"/>
  <c r="M1129" i="161"/>
  <c r="Z1129" i="161"/>
  <c r="G1130" i="161"/>
  <c r="D1131" i="161"/>
  <c r="G1131" i="161" s="1"/>
  <c r="F1130" i="161"/>
  <c r="Z903" i="161"/>
  <c r="T903" i="161"/>
  <c r="M903" i="161"/>
  <c r="AA903" i="161"/>
  <c r="L903" i="161"/>
  <c r="S452" i="161"/>
  <c r="AC17" i="161"/>
  <c r="V17" i="161"/>
  <c r="Z452" i="161"/>
  <c r="AA152" i="161"/>
  <c r="Z152" i="161"/>
  <c r="O17" i="161"/>
  <c r="H799" i="161"/>
  <c r="Z799" i="161" s="1"/>
  <c r="D800" i="161"/>
  <c r="H800" i="161" s="1"/>
  <c r="AA800" i="161" s="1"/>
  <c r="D20" i="161"/>
  <c r="G20" i="161" s="1"/>
  <c r="H19" i="161"/>
  <c r="AA19" i="161" s="1"/>
  <c r="G19" i="161"/>
  <c r="E19" i="161" s="1"/>
  <c r="G799" i="161"/>
  <c r="T798" i="161"/>
  <c r="Z798" i="161"/>
  <c r="M798" i="161"/>
  <c r="L798" i="161"/>
  <c r="S798" i="161"/>
  <c r="S152" i="161"/>
  <c r="AA452" i="161"/>
  <c r="T452" i="161"/>
  <c r="L452" i="161"/>
  <c r="S1052" i="161"/>
  <c r="L152" i="161"/>
  <c r="M152" i="161"/>
  <c r="F153" i="161"/>
  <c r="H153" i="161"/>
  <c r="AA153" i="161" s="1"/>
  <c r="G153" i="161"/>
  <c r="D154" i="161"/>
  <c r="S347" i="161"/>
  <c r="T347" i="161"/>
  <c r="AA347" i="161"/>
  <c r="Z407" i="161"/>
  <c r="AA407" i="161"/>
  <c r="AA602" i="161"/>
  <c r="S407" i="161"/>
  <c r="T317" i="161"/>
  <c r="H213" i="161"/>
  <c r="D214" i="161"/>
  <c r="G213" i="161"/>
  <c r="F213" i="161"/>
  <c r="M212" i="161"/>
  <c r="L212" i="161"/>
  <c r="Z212" i="161"/>
  <c r="T212" i="161"/>
  <c r="AA212" i="161"/>
  <c r="S212" i="161"/>
  <c r="AA1052" i="161"/>
  <c r="T1052" i="161"/>
  <c r="T1172" i="161"/>
  <c r="T752" i="161"/>
  <c r="S752" i="161"/>
  <c r="Z752" i="161"/>
  <c r="AA752" i="161"/>
  <c r="L752" i="161"/>
  <c r="M752" i="161"/>
  <c r="F753" i="161"/>
  <c r="G753" i="161"/>
  <c r="H753" i="161"/>
  <c r="D754" i="161"/>
  <c r="AA302" i="161"/>
  <c r="L302" i="161"/>
  <c r="M302" i="161"/>
  <c r="S302" i="161"/>
  <c r="T302" i="161"/>
  <c r="Z302" i="161"/>
  <c r="S723" i="161"/>
  <c r="AA1068" i="161"/>
  <c r="T723" i="161"/>
  <c r="AA723" i="161"/>
  <c r="T602" i="161"/>
  <c r="F1053" i="161"/>
  <c r="D1054" i="161"/>
  <c r="G1053" i="161"/>
  <c r="H1053" i="161"/>
  <c r="S1053" i="161" s="1"/>
  <c r="L378" i="161"/>
  <c r="M378" i="161"/>
  <c r="L1052" i="161"/>
  <c r="M1052" i="161"/>
  <c r="F393" i="161"/>
  <c r="G393" i="161"/>
  <c r="H393" i="161"/>
  <c r="D394" i="161"/>
  <c r="D380" i="161"/>
  <c r="F379" i="161"/>
  <c r="G379" i="161"/>
  <c r="H379" i="161"/>
  <c r="Z392" i="161"/>
  <c r="T392" i="161"/>
  <c r="S392" i="161"/>
  <c r="L392" i="161"/>
  <c r="M392" i="161"/>
  <c r="AA392" i="161"/>
  <c r="F348" i="161"/>
  <c r="G348" i="161"/>
  <c r="D349" i="161"/>
  <c r="H348" i="161"/>
  <c r="S348" i="161" s="1"/>
  <c r="L347" i="161"/>
  <c r="M347" i="161"/>
  <c r="Z602" i="161"/>
  <c r="T767" i="161"/>
  <c r="L767" i="161"/>
  <c r="Z767" i="161"/>
  <c r="M767" i="161"/>
  <c r="AA767" i="161"/>
  <c r="S767" i="161"/>
  <c r="H768" i="161"/>
  <c r="F768" i="161"/>
  <c r="D769" i="161"/>
  <c r="G768" i="161"/>
  <c r="G303" i="161"/>
  <c r="H303" i="161"/>
  <c r="F303" i="161"/>
  <c r="D304" i="161"/>
  <c r="AA317" i="161"/>
  <c r="S317" i="161"/>
  <c r="Z874" i="161"/>
  <c r="T874" i="161"/>
  <c r="T1068" i="161"/>
  <c r="Z1068" i="161"/>
  <c r="S874" i="161"/>
  <c r="Z1172" i="161"/>
  <c r="S1172" i="161"/>
  <c r="T333" i="161"/>
  <c r="AA333" i="161"/>
  <c r="AA243" i="161"/>
  <c r="S243" i="161"/>
  <c r="Z243" i="161"/>
  <c r="AA618" i="161"/>
  <c r="Z813" i="161"/>
  <c r="AA813" i="161"/>
  <c r="T784" i="161"/>
  <c r="Z784" i="161"/>
  <c r="AA784" i="161"/>
  <c r="S333" i="161"/>
  <c r="T618" i="161"/>
  <c r="Z843" i="161"/>
  <c r="S1009" i="161"/>
  <c r="T843" i="161"/>
  <c r="AA1009" i="161"/>
  <c r="S843" i="161"/>
  <c r="T1009" i="161"/>
  <c r="F1023" i="161"/>
  <c r="H1023" i="161"/>
  <c r="D1024" i="161"/>
  <c r="G1023" i="161"/>
  <c r="G1173" i="161"/>
  <c r="H1173" i="161"/>
  <c r="S1173" i="161" s="1"/>
  <c r="F1173" i="161"/>
  <c r="D1174" i="161"/>
  <c r="D319" i="161"/>
  <c r="H318" i="161"/>
  <c r="T318" i="161" s="1"/>
  <c r="G318" i="161"/>
  <c r="F318" i="161"/>
  <c r="M543" i="161"/>
  <c r="L543" i="161"/>
  <c r="AA543" i="161"/>
  <c r="S543" i="161"/>
  <c r="T543" i="161"/>
  <c r="Z543" i="161"/>
  <c r="F544" i="161"/>
  <c r="G544" i="161"/>
  <c r="H544" i="161"/>
  <c r="D545" i="161"/>
  <c r="F33" i="161"/>
  <c r="G33" i="161"/>
  <c r="H33" i="161"/>
  <c r="D34" i="161"/>
  <c r="L47" i="161"/>
  <c r="M47" i="161"/>
  <c r="S47" i="161"/>
  <c r="AA47" i="161"/>
  <c r="Z47" i="161"/>
  <c r="T47" i="161"/>
  <c r="M317" i="161"/>
  <c r="L317" i="161"/>
  <c r="T32" i="161"/>
  <c r="AA32" i="161"/>
  <c r="L32" i="161"/>
  <c r="M32" i="161"/>
  <c r="Z32" i="161"/>
  <c r="S32" i="161"/>
  <c r="F828" i="161"/>
  <c r="G828" i="161"/>
  <c r="H828" i="161"/>
  <c r="D829" i="161"/>
  <c r="L827" i="161"/>
  <c r="M827" i="161"/>
  <c r="Z827" i="161"/>
  <c r="AA827" i="161"/>
  <c r="S827" i="161"/>
  <c r="T827" i="161"/>
  <c r="G48" i="161"/>
  <c r="H48" i="161"/>
  <c r="D49" i="161"/>
  <c r="F48" i="161"/>
  <c r="L407" i="161"/>
  <c r="M407" i="161"/>
  <c r="H440" i="161"/>
  <c r="D441" i="161"/>
  <c r="F440" i="161"/>
  <c r="G440" i="161"/>
  <c r="F139" i="161"/>
  <c r="G139" i="161"/>
  <c r="H139" i="161"/>
  <c r="D140" i="161"/>
  <c r="L439" i="161"/>
  <c r="M439" i="161"/>
  <c r="G603" i="161"/>
  <c r="D604" i="161"/>
  <c r="H603" i="161"/>
  <c r="T603" i="161" s="1"/>
  <c r="F603" i="161"/>
  <c r="L138" i="161"/>
  <c r="M138" i="161"/>
  <c r="AA138" i="161"/>
  <c r="Z138" i="161"/>
  <c r="S138" i="161"/>
  <c r="T138" i="161"/>
  <c r="L602" i="161"/>
  <c r="M602" i="161"/>
  <c r="H408" i="161"/>
  <c r="T408" i="161" s="1"/>
  <c r="D409" i="161"/>
  <c r="F408" i="161"/>
  <c r="G408" i="161"/>
  <c r="F678" i="161"/>
  <c r="G678" i="161"/>
  <c r="H678" i="161"/>
  <c r="D679" i="161"/>
  <c r="M677" i="161"/>
  <c r="L677" i="161"/>
  <c r="T677" i="161"/>
  <c r="AA677" i="161"/>
  <c r="S677" i="161"/>
  <c r="Z677" i="161"/>
  <c r="T1022" i="161"/>
  <c r="AA1022" i="161"/>
  <c r="Z1022" i="161"/>
  <c r="S1022" i="161"/>
  <c r="L1022" i="161"/>
  <c r="M1022" i="161"/>
  <c r="M1172" i="161"/>
  <c r="L1172" i="161"/>
  <c r="AA933" i="161"/>
  <c r="Z618" i="161"/>
  <c r="F484" i="161"/>
  <c r="D485" i="161"/>
  <c r="G484" i="161"/>
  <c r="H484" i="161"/>
  <c r="H424" i="161"/>
  <c r="D425" i="161"/>
  <c r="F424" i="161"/>
  <c r="G424" i="161"/>
  <c r="Z483" i="161"/>
  <c r="S483" i="161"/>
  <c r="T483" i="161"/>
  <c r="M483" i="161"/>
  <c r="L483" i="161"/>
  <c r="AA483" i="161"/>
  <c r="H1069" i="161"/>
  <c r="S1069" i="161" s="1"/>
  <c r="D1070" i="161"/>
  <c r="F1069" i="161"/>
  <c r="G1069" i="161"/>
  <c r="L1068" i="161"/>
  <c r="M1068" i="161"/>
  <c r="D725" i="161"/>
  <c r="H724" i="161"/>
  <c r="T724" i="161" s="1"/>
  <c r="G724" i="161"/>
  <c r="F724" i="161"/>
  <c r="L723" i="161"/>
  <c r="M723" i="161"/>
  <c r="F513" i="161"/>
  <c r="H513" i="161"/>
  <c r="D514" i="161"/>
  <c r="G513" i="161"/>
  <c r="S512" i="161"/>
  <c r="Z512" i="161"/>
  <c r="T512" i="161"/>
  <c r="AA512" i="161"/>
  <c r="M512" i="161"/>
  <c r="L512" i="161"/>
  <c r="F259" i="161"/>
  <c r="H259" i="161"/>
  <c r="D260" i="161"/>
  <c r="G259" i="161"/>
  <c r="Z1158" i="161"/>
  <c r="T1158" i="161"/>
  <c r="S1158" i="161"/>
  <c r="AA1158" i="161"/>
  <c r="M1158" i="161"/>
  <c r="L1158" i="161"/>
  <c r="L258" i="161"/>
  <c r="M258" i="161"/>
  <c r="T813" i="161"/>
  <c r="F1159" i="161"/>
  <c r="G1159" i="161"/>
  <c r="H1159" i="161"/>
  <c r="D1160" i="161"/>
  <c r="S933" i="161"/>
  <c r="Z933" i="161"/>
  <c r="L423" i="161"/>
  <c r="M423" i="161"/>
  <c r="O18" i="161"/>
  <c r="L499" i="161"/>
  <c r="M499" i="161"/>
  <c r="H785" i="161"/>
  <c r="T785" i="161" s="1"/>
  <c r="D786" i="161"/>
  <c r="F785" i="161"/>
  <c r="G785" i="161"/>
  <c r="D620" i="161"/>
  <c r="F619" i="161"/>
  <c r="G619" i="161"/>
  <c r="H619" i="161"/>
  <c r="AA619" i="161" s="1"/>
  <c r="F64" i="161"/>
  <c r="H64" i="161"/>
  <c r="D65" i="161"/>
  <c r="M813" i="161"/>
  <c r="L813" i="161"/>
  <c r="L980" i="161"/>
  <c r="M980" i="161"/>
  <c r="L874" i="161"/>
  <c r="M874" i="161"/>
  <c r="L274" i="161"/>
  <c r="M274" i="161"/>
  <c r="L184" i="161"/>
  <c r="M184" i="161"/>
  <c r="L784" i="161"/>
  <c r="M784" i="161"/>
  <c r="L618" i="161"/>
  <c r="M618" i="161"/>
  <c r="D636" i="161"/>
  <c r="F635" i="161"/>
  <c r="G635" i="161"/>
  <c r="H635" i="161"/>
  <c r="F934" i="161"/>
  <c r="G934" i="161"/>
  <c r="H934" i="161"/>
  <c r="Z934" i="161" s="1"/>
  <c r="D935" i="161"/>
  <c r="F95" i="161"/>
  <c r="G95" i="161"/>
  <c r="H95" i="161"/>
  <c r="D96" i="161"/>
  <c r="H589" i="161"/>
  <c r="D590" i="161"/>
  <c r="F589" i="161"/>
  <c r="G589" i="161"/>
  <c r="F665" i="161"/>
  <c r="G665" i="161"/>
  <c r="H665" i="161"/>
  <c r="D666" i="161"/>
  <c r="L634" i="161"/>
  <c r="M634" i="161"/>
  <c r="L933" i="161"/>
  <c r="M933" i="161"/>
  <c r="L94" i="161"/>
  <c r="M94" i="161"/>
  <c r="L588" i="161"/>
  <c r="M588" i="161"/>
  <c r="S588" i="161"/>
  <c r="Z588" i="161"/>
  <c r="T588" i="161"/>
  <c r="AA588" i="161"/>
  <c r="L528" i="161"/>
  <c r="M528" i="161"/>
  <c r="S528" i="161"/>
  <c r="AA528" i="161"/>
  <c r="T528" i="161"/>
  <c r="Z528" i="161"/>
  <c r="L664" i="161"/>
  <c r="M664" i="161"/>
  <c r="F79" i="161"/>
  <c r="D80" i="161"/>
  <c r="G79" i="161"/>
  <c r="H79" i="161"/>
  <c r="F289" i="161"/>
  <c r="G289" i="161"/>
  <c r="H289" i="161"/>
  <c r="D290" i="161"/>
  <c r="D231" i="161"/>
  <c r="F230" i="161"/>
  <c r="H230" i="161"/>
  <c r="G230" i="161"/>
  <c r="D245" i="161"/>
  <c r="F244" i="161"/>
  <c r="G244" i="161"/>
  <c r="H244" i="161"/>
  <c r="AA244" i="161" s="1"/>
  <c r="F875" i="161"/>
  <c r="G875" i="161"/>
  <c r="H875" i="161"/>
  <c r="Z875" i="161" s="1"/>
  <c r="D876" i="161"/>
  <c r="L78" i="161"/>
  <c r="M78" i="161"/>
  <c r="G185" i="161"/>
  <c r="H185" i="161"/>
  <c r="D186" i="161"/>
  <c r="F185" i="161"/>
  <c r="L229" i="161"/>
  <c r="M229" i="161"/>
  <c r="H529" i="161"/>
  <c r="G529" i="161"/>
  <c r="D530" i="161"/>
  <c r="F529" i="161"/>
  <c r="L243" i="161"/>
  <c r="M243" i="161"/>
  <c r="G559" i="161"/>
  <c r="H559" i="161"/>
  <c r="D560" i="161"/>
  <c r="F559" i="161"/>
  <c r="F574" i="161"/>
  <c r="G574" i="161"/>
  <c r="H574" i="161"/>
  <c r="D575" i="161"/>
  <c r="M469" i="161"/>
  <c r="L469" i="161"/>
  <c r="F949" i="161"/>
  <c r="G949" i="161"/>
  <c r="H949" i="161"/>
  <c r="D950" i="161"/>
  <c r="L1083" i="161"/>
  <c r="M1083" i="161"/>
  <c r="Z1083" i="161"/>
  <c r="S1083" i="161"/>
  <c r="AA1083" i="161"/>
  <c r="T1083" i="161"/>
  <c r="L558" i="161"/>
  <c r="M558" i="161"/>
  <c r="L573" i="161"/>
  <c r="M573" i="161"/>
  <c r="L288" i="161"/>
  <c r="M288" i="161"/>
  <c r="S288" i="161"/>
  <c r="Z288" i="161"/>
  <c r="AA288" i="161"/>
  <c r="T288" i="161"/>
  <c r="L948" i="161"/>
  <c r="M948" i="161"/>
  <c r="Z948" i="161"/>
  <c r="AA948" i="161"/>
  <c r="T948" i="161"/>
  <c r="S948" i="161"/>
  <c r="F1084" i="161"/>
  <c r="G1084" i="161"/>
  <c r="H1084" i="161"/>
  <c r="D1085" i="161"/>
  <c r="L124" i="161"/>
  <c r="M124" i="161"/>
  <c r="F1099" i="161"/>
  <c r="G1099" i="161"/>
  <c r="H1099" i="161"/>
  <c r="D1100" i="161"/>
  <c r="G1144" i="161"/>
  <c r="H1144" i="161"/>
  <c r="D1145" i="161"/>
  <c r="F1144" i="161"/>
  <c r="F920" i="161"/>
  <c r="G920" i="161"/>
  <c r="H920" i="161"/>
  <c r="D921" i="161"/>
  <c r="L1130" i="161"/>
  <c r="M1130" i="161"/>
  <c r="F454" i="161"/>
  <c r="G454" i="161"/>
  <c r="H454" i="161"/>
  <c r="D455" i="161"/>
  <c r="L994" i="161"/>
  <c r="M994" i="161"/>
  <c r="F814" i="161"/>
  <c r="G814" i="161"/>
  <c r="H814" i="161"/>
  <c r="AA814" i="161" s="1"/>
  <c r="D815" i="161"/>
  <c r="M199" i="161"/>
  <c r="L199" i="161"/>
  <c r="L1098" i="161"/>
  <c r="M1098" i="161"/>
  <c r="AA1098" i="161"/>
  <c r="S1098" i="161"/>
  <c r="Z1098" i="161"/>
  <c r="T1098" i="161"/>
  <c r="L1143" i="161"/>
  <c r="M1143" i="161"/>
  <c r="AA1143" i="161"/>
  <c r="Z1143" i="161"/>
  <c r="S1143" i="161"/>
  <c r="T1143" i="161"/>
  <c r="L919" i="161"/>
  <c r="M919" i="161"/>
  <c r="F995" i="161"/>
  <c r="G995" i="161"/>
  <c r="H995" i="161"/>
  <c r="D996" i="161"/>
  <c r="F171" i="161"/>
  <c r="G171" i="161"/>
  <c r="H171" i="161"/>
  <c r="D172" i="161"/>
  <c r="L453" i="161"/>
  <c r="M453" i="161"/>
  <c r="L963" i="161"/>
  <c r="M963" i="161"/>
  <c r="AA963" i="161"/>
  <c r="Z963" i="161"/>
  <c r="T963" i="161"/>
  <c r="S963" i="161"/>
  <c r="F741" i="161"/>
  <c r="G741" i="161"/>
  <c r="H741" i="161"/>
  <c r="D742" i="161"/>
  <c r="L170" i="161"/>
  <c r="M170" i="161"/>
  <c r="F709" i="161"/>
  <c r="G709" i="161"/>
  <c r="H709" i="161"/>
  <c r="D710" i="161"/>
  <c r="L1038" i="161"/>
  <c r="M1038" i="161"/>
  <c r="Z1038" i="161"/>
  <c r="AA1038" i="161"/>
  <c r="S1038" i="161"/>
  <c r="T1038" i="161"/>
  <c r="F981" i="161"/>
  <c r="G981" i="161"/>
  <c r="H981" i="161"/>
  <c r="D982" i="161"/>
  <c r="F844" i="161"/>
  <c r="H844" i="161"/>
  <c r="Z844" i="161" s="1"/>
  <c r="G844" i="161"/>
  <c r="D845" i="161"/>
  <c r="F892" i="161"/>
  <c r="G892" i="161"/>
  <c r="E893" i="161" s="1"/>
  <c r="E894" i="161" s="1"/>
  <c r="E895" i="161" s="1"/>
  <c r="E896" i="161" s="1"/>
  <c r="E897" i="161" s="1"/>
  <c r="E898" i="161" s="1"/>
  <c r="E899" i="161" s="1"/>
  <c r="E900" i="161" s="1"/>
  <c r="E901" i="161" s="1"/>
  <c r="E902" i="161" s="1"/>
  <c r="E903" i="161" s="1"/>
  <c r="E904" i="161" s="1"/>
  <c r="H892" i="161"/>
  <c r="L740" i="161"/>
  <c r="M740" i="161"/>
  <c r="F110" i="161"/>
  <c r="G110" i="161"/>
  <c r="D111" i="161"/>
  <c r="H110" i="161"/>
  <c r="L649" i="161"/>
  <c r="M649" i="161"/>
  <c r="L708" i="161"/>
  <c r="M708" i="161"/>
  <c r="F366" i="161"/>
  <c r="G366" i="161"/>
  <c r="H366" i="161"/>
  <c r="D367" i="161"/>
  <c r="F1039" i="161"/>
  <c r="H1039" i="161"/>
  <c r="D1040" i="161"/>
  <c r="G1039" i="161"/>
  <c r="L843" i="161"/>
  <c r="M843" i="161"/>
  <c r="L891" i="161"/>
  <c r="M891" i="161"/>
  <c r="L109" i="161"/>
  <c r="M109" i="161"/>
  <c r="G1010" i="161"/>
  <c r="D1011" i="161"/>
  <c r="H1010" i="161"/>
  <c r="Z1010" i="161" s="1"/>
  <c r="F1010" i="161"/>
  <c r="AC18" i="161"/>
  <c r="F1114" i="161"/>
  <c r="G1114" i="161"/>
  <c r="H1114" i="161"/>
  <c r="D1115" i="161"/>
  <c r="L365" i="161"/>
  <c r="M365" i="161"/>
  <c r="D695" i="161"/>
  <c r="F694" i="161"/>
  <c r="G694" i="161"/>
  <c r="H694" i="161"/>
  <c r="F964" i="161"/>
  <c r="G964" i="161"/>
  <c r="H964" i="161"/>
  <c r="D965" i="161"/>
  <c r="D335" i="161"/>
  <c r="H334" i="161"/>
  <c r="AA334" i="161" s="1"/>
  <c r="F334" i="161"/>
  <c r="G334" i="161"/>
  <c r="L63" i="161"/>
  <c r="M63" i="161"/>
  <c r="F860" i="161"/>
  <c r="G860" i="161"/>
  <c r="H860" i="161"/>
  <c r="D861" i="161"/>
  <c r="L1009" i="161"/>
  <c r="M1009" i="161"/>
  <c r="V18" i="161"/>
  <c r="L1113" i="161"/>
  <c r="M1113" i="161"/>
  <c r="S1113" i="161"/>
  <c r="AA1113" i="161"/>
  <c r="Z1113" i="161"/>
  <c r="T1113" i="161"/>
  <c r="F470" i="161"/>
  <c r="G470" i="161"/>
  <c r="H470" i="161"/>
  <c r="D471" i="161"/>
  <c r="L693" i="161"/>
  <c r="M693" i="161"/>
  <c r="T693" i="161"/>
  <c r="AA693" i="161"/>
  <c r="S693" i="161"/>
  <c r="Z693" i="161"/>
  <c r="D276" i="161"/>
  <c r="F275" i="161"/>
  <c r="G275" i="161"/>
  <c r="H275" i="161"/>
  <c r="L333" i="161"/>
  <c r="M333" i="161"/>
  <c r="L859" i="161"/>
  <c r="M859" i="161"/>
  <c r="D501" i="161"/>
  <c r="F500" i="161"/>
  <c r="G500" i="161"/>
  <c r="H500" i="161"/>
  <c r="G650" i="161"/>
  <c r="H650" i="161"/>
  <c r="D651" i="161"/>
  <c r="F650" i="161"/>
  <c r="F125" i="161"/>
  <c r="G125" i="161"/>
  <c r="H125" i="161"/>
  <c r="D126" i="161"/>
  <c r="F200" i="161"/>
  <c r="D201" i="161"/>
  <c r="G200" i="161"/>
  <c r="H200" i="161"/>
  <c r="G740" i="175"/>
  <c r="F740" i="175"/>
  <c r="D739" i="175"/>
  <c r="Z664" i="161"/>
  <c r="S664" i="161"/>
  <c r="AA664" i="161"/>
  <c r="T664" i="161"/>
  <c r="Z889" i="161"/>
  <c r="AA889" i="161"/>
  <c r="S889" i="161"/>
  <c r="T889" i="161"/>
  <c r="T184" i="161"/>
  <c r="AA184" i="161"/>
  <c r="Z184" i="161"/>
  <c r="S184" i="161"/>
  <c r="Z649" i="161"/>
  <c r="AA649" i="161"/>
  <c r="S649" i="161"/>
  <c r="T649" i="161"/>
  <c r="T123" i="161"/>
  <c r="Z123" i="161"/>
  <c r="AA123" i="161"/>
  <c r="S123" i="161"/>
  <c r="AA378" i="161"/>
  <c r="S378" i="161"/>
  <c r="Z378" i="161"/>
  <c r="T378" i="161"/>
  <c r="Z168" i="161"/>
  <c r="T168" i="161"/>
  <c r="S168" i="161"/>
  <c r="AA168" i="161"/>
  <c r="T858" i="161"/>
  <c r="Z858" i="161"/>
  <c r="AA858" i="161"/>
  <c r="S858" i="161"/>
  <c r="AA63" i="161"/>
  <c r="S63" i="161"/>
  <c r="Z63" i="161"/>
  <c r="T63" i="161"/>
  <c r="T228" i="161"/>
  <c r="Z228" i="161"/>
  <c r="S228" i="161"/>
  <c r="AA228" i="161"/>
  <c r="S498" i="161"/>
  <c r="Z498" i="161"/>
  <c r="AA498" i="161"/>
  <c r="T498" i="161"/>
  <c r="T468" i="161"/>
  <c r="Z468" i="161"/>
  <c r="AA468" i="161"/>
  <c r="S468" i="161"/>
  <c r="AA258" i="161"/>
  <c r="S258" i="161"/>
  <c r="Z258" i="161"/>
  <c r="T258" i="161"/>
  <c r="T708" i="161"/>
  <c r="Z708" i="161"/>
  <c r="AA708" i="161"/>
  <c r="S708" i="161"/>
  <c r="T109" i="161"/>
  <c r="AA109" i="161"/>
  <c r="Z109" i="161"/>
  <c r="S109" i="161"/>
  <c r="AA919" i="161"/>
  <c r="T919" i="161"/>
  <c r="Z919" i="161"/>
  <c r="S919" i="161"/>
  <c r="Z364" i="161"/>
  <c r="T364" i="161"/>
  <c r="AA364" i="161"/>
  <c r="S364" i="161"/>
  <c r="S439" i="161"/>
  <c r="AA439" i="161"/>
  <c r="T439" i="161"/>
  <c r="Z439" i="161"/>
  <c r="T274" i="161"/>
  <c r="S274" i="161"/>
  <c r="Z274" i="161"/>
  <c r="AA274" i="161"/>
  <c r="S558" i="161"/>
  <c r="Z558" i="161"/>
  <c r="T558" i="161"/>
  <c r="AA558" i="161"/>
  <c r="S199" i="161"/>
  <c r="T199" i="161"/>
  <c r="AA199" i="161"/>
  <c r="Z199" i="161"/>
  <c r="T993" i="161"/>
  <c r="Z993" i="161"/>
  <c r="S993" i="161"/>
  <c r="AA993" i="161"/>
  <c r="AA423" i="161"/>
  <c r="Z423" i="161"/>
  <c r="T423" i="161"/>
  <c r="S423" i="161"/>
  <c r="AA453" i="161"/>
  <c r="Z453" i="161"/>
  <c r="S453" i="161"/>
  <c r="T453" i="161"/>
  <c r="Z980" i="161"/>
  <c r="T980" i="161"/>
  <c r="S980" i="161"/>
  <c r="AA980" i="161"/>
  <c r="S1130" i="161"/>
  <c r="AA1130" i="161"/>
  <c r="T1130" i="161"/>
  <c r="Z1130" i="161"/>
  <c r="AA78" i="161"/>
  <c r="T78" i="161"/>
  <c r="Z78" i="161"/>
  <c r="S78" i="161"/>
  <c r="Z738" i="161"/>
  <c r="AA738" i="161"/>
  <c r="S738" i="161"/>
  <c r="T738" i="161"/>
  <c r="S94" i="161"/>
  <c r="AA94" i="161"/>
  <c r="T94" i="161"/>
  <c r="Z94" i="161"/>
  <c r="S573" i="161"/>
  <c r="Z573" i="161"/>
  <c r="T573" i="161"/>
  <c r="AA573" i="161"/>
  <c r="T633" i="161"/>
  <c r="S633" i="161"/>
  <c r="AA633" i="161"/>
  <c r="Z633" i="161"/>
  <c r="AV46" i="79"/>
  <c r="AZ46" i="79"/>
  <c r="H905" i="161" l="1"/>
  <c r="AA905" i="161" s="1"/>
  <c r="G905" i="161"/>
  <c r="E905" i="161" s="1"/>
  <c r="M904" i="161"/>
  <c r="L904" i="161"/>
  <c r="D906" i="161"/>
  <c r="D907" i="161" s="1"/>
  <c r="T904" i="161"/>
  <c r="Z904" i="161"/>
  <c r="S904" i="161"/>
  <c r="BE46" i="79"/>
  <c r="AQ60" i="100"/>
  <c r="D115" i="79"/>
  <c r="AS58" i="100"/>
  <c r="AL59" i="100"/>
  <c r="AU59" i="100" s="1"/>
  <c r="AU58" i="100"/>
  <c r="F115" i="79"/>
  <c r="E115" i="79"/>
  <c r="G115" i="79"/>
  <c r="AM59" i="100"/>
  <c r="AP59" i="100"/>
  <c r="F1131" i="161"/>
  <c r="AH90" i="100"/>
  <c r="AF91" i="100"/>
  <c r="AG85" i="100"/>
  <c r="H113" i="79"/>
  <c r="AR58" i="100"/>
  <c r="AO59" i="100"/>
  <c r="AT59" i="100" s="1"/>
  <c r="AN59" i="100"/>
  <c r="H95" i="79"/>
  <c r="I114" i="79"/>
  <c r="D1132" i="161"/>
  <c r="G1132" i="161" s="1"/>
  <c r="H1131" i="161"/>
  <c r="AA1131" i="161" s="1"/>
  <c r="M799" i="161"/>
  <c r="H20" i="161"/>
  <c r="AA20" i="161" s="1"/>
  <c r="F20" i="161"/>
  <c r="L799" i="161"/>
  <c r="Q19" i="161"/>
  <c r="S799" i="161"/>
  <c r="T799" i="161"/>
  <c r="F800" i="161"/>
  <c r="D801" i="161"/>
  <c r="H801" i="161" s="1"/>
  <c r="AA801" i="161" s="1"/>
  <c r="AA799" i="161"/>
  <c r="S19" i="161"/>
  <c r="N19" i="161"/>
  <c r="L19" i="161"/>
  <c r="K19" i="161"/>
  <c r="J19" i="161"/>
  <c r="Y19" i="161"/>
  <c r="T19" i="161"/>
  <c r="U19" i="161"/>
  <c r="E20" i="161"/>
  <c r="AB19" i="161"/>
  <c r="D21" i="161"/>
  <c r="H21" i="161" s="1"/>
  <c r="R19" i="161"/>
  <c r="Z19" i="161"/>
  <c r="G800" i="161"/>
  <c r="X19" i="161"/>
  <c r="M19" i="161"/>
  <c r="T153" i="161"/>
  <c r="S153" i="161"/>
  <c r="T1053" i="161"/>
  <c r="Z153" i="161"/>
  <c r="D155" i="161"/>
  <c r="G154" i="161"/>
  <c r="F154" i="161"/>
  <c r="H154" i="161"/>
  <c r="AA154" i="161" s="1"/>
  <c r="M153" i="161"/>
  <c r="L153" i="161"/>
  <c r="AA408" i="161"/>
  <c r="S603" i="161"/>
  <c r="T348" i="161"/>
  <c r="Z348" i="161"/>
  <c r="AA348" i="161"/>
  <c r="G214" i="161"/>
  <c r="D215" i="161"/>
  <c r="F214" i="161"/>
  <c r="H214" i="161"/>
  <c r="M213" i="161"/>
  <c r="L213" i="161"/>
  <c r="AA213" i="161"/>
  <c r="S213" i="161"/>
  <c r="Z213" i="161"/>
  <c r="T213" i="161"/>
  <c r="AA1053" i="161"/>
  <c r="Z408" i="161"/>
  <c r="AA603" i="161"/>
  <c r="Z1053" i="161"/>
  <c r="Z603" i="161"/>
  <c r="F754" i="161"/>
  <c r="G754" i="161"/>
  <c r="H754" i="161"/>
  <c r="D755" i="161"/>
  <c r="T753" i="161"/>
  <c r="AA753" i="161"/>
  <c r="L753" i="161"/>
  <c r="M753" i="161"/>
  <c r="S753" i="161"/>
  <c r="Z753" i="161"/>
  <c r="G769" i="161"/>
  <c r="H769" i="161"/>
  <c r="F769" i="161"/>
  <c r="D770" i="161"/>
  <c r="G380" i="161"/>
  <c r="H380" i="161"/>
  <c r="D381" i="161"/>
  <c r="F380" i="161"/>
  <c r="L768" i="161"/>
  <c r="M768" i="161"/>
  <c r="S768" i="161"/>
  <c r="AA768" i="161"/>
  <c r="Z768" i="161"/>
  <c r="T768" i="161"/>
  <c r="L348" i="161"/>
  <c r="M348" i="161"/>
  <c r="Z1173" i="161"/>
  <c r="G349" i="161"/>
  <c r="D350" i="161"/>
  <c r="H349" i="161"/>
  <c r="S349" i="161" s="1"/>
  <c r="F349" i="161"/>
  <c r="AA1173" i="161"/>
  <c r="T1173" i="161"/>
  <c r="F394" i="161"/>
  <c r="G394" i="161"/>
  <c r="H394" i="161"/>
  <c r="D395" i="161"/>
  <c r="L393" i="161"/>
  <c r="T393" i="161"/>
  <c r="M393" i="161"/>
  <c r="Z393" i="161"/>
  <c r="S393" i="161"/>
  <c r="AA393" i="161"/>
  <c r="L1053" i="161"/>
  <c r="M1053" i="161"/>
  <c r="H304" i="161"/>
  <c r="D305" i="161"/>
  <c r="G304" i="161"/>
  <c r="F304" i="161"/>
  <c r="D1055" i="161"/>
  <c r="F1054" i="161"/>
  <c r="H1054" i="161"/>
  <c r="S1054" i="161" s="1"/>
  <c r="G1054" i="161"/>
  <c r="Z303" i="161"/>
  <c r="AA303" i="161"/>
  <c r="S303" i="161"/>
  <c r="T303" i="161"/>
  <c r="M303" i="161"/>
  <c r="L303" i="161"/>
  <c r="L379" i="161"/>
  <c r="M379" i="161"/>
  <c r="S408" i="161"/>
  <c r="T1069" i="161"/>
  <c r="S785" i="161"/>
  <c r="T934" i="161"/>
  <c r="AA724" i="161"/>
  <c r="S724" i="161"/>
  <c r="AA785" i="161"/>
  <c r="S619" i="161"/>
  <c r="S934" i="161"/>
  <c r="Z619" i="161"/>
  <c r="AA934" i="161"/>
  <c r="Z724" i="161"/>
  <c r="T619" i="161"/>
  <c r="Z785" i="161"/>
  <c r="T334" i="161"/>
  <c r="AA875" i="161"/>
  <c r="Z318" i="161"/>
  <c r="AA318" i="161"/>
  <c r="S318" i="161"/>
  <c r="S875" i="161"/>
  <c r="T1010" i="161"/>
  <c r="AA1069" i="161"/>
  <c r="Z1069" i="161"/>
  <c r="S244" i="161"/>
  <c r="Z244" i="161"/>
  <c r="AA844" i="161"/>
  <c r="Z800" i="161"/>
  <c r="S334" i="161"/>
  <c r="S1010" i="161"/>
  <c r="T244" i="161"/>
  <c r="T875" i="161"/>
  <c r="Z334" i="161"/>
  <c r="S844" i="161"/>
  <c r="L408" i="161"/>
  <c r="M408" i="161"/>
  <c r="Z33" i="161"/>
  <c r="S33" i="161"/>
  <c r="T33" i="161"/>
  <c r="AA33" i="161"/>
  <c r="L33" i="161"/>
  <c r="M33" i="161"/>
  <c r="F319" i="161"/>
  <c r="G319" i="161"/>
  <c r="D320" i="161"/>
  <c r="H319" i="161"/>
  <c r="S319" i="161" s="1"/>
  <c r="F1174" i="161"/>
  <c r="G1174" i="161"/>
  <c r="D1175" i="161"/>
  <c r="H1174" i="161"/>
  <c r="S1174" i="161" s="1"/>
  <c r="H140" i="161"/>
  <c r="D141" i="161"/>
  <c r="F140" i="161"/>
  <c r="G140" i="161"/>
  <c r="AA139" i="161"/>
  <c r="Z139" i="161"/>
  <c r="S139" i="161"/>
  <c r="T139" i="161"/>
  <c r="M139" i="161"/>
  <c r="L139" i="161"/>
  <c r="H545" i="161"/>
  <c r="G545" i="161"/>
  <c r="D546" i="161"/>
  <c r="F545" i="161"/>
  <c r="L1173" i="161"/>
  <c r="M1173" i="161"/>
  <c r="L544" i="161"/>
  <c r="M544" i="161"/>
  <c r="T544" i="161"/>
  <c r="S544" i="161"/>
  <c r="Z544" i="161"/>
  <c r="AA544" i="161"/>
  <c r="G829" i="161"/>
  <c r="H829" i="161"/>
  <c r="D830" i="161"/>
  <c r="F829" i="161"/>
  <c r="G1024" i="161"/>
  <c r="H1024" i="161"/>
  <c r="D1025" i="161"/>
  <c r="F1024" i="161"/>
  <c r="L828" i="161"/>
  <c r="M828" i="161"/>
  <c r="T828" i="161"/>
  <c r="Z828" i="161"/>
  <c r="AA828" i="161"/>
  <c r="S828" i="161"/>
  <c r="S1023" i="161"/>
  <c r="T1023" i="161"/>
  <c r="AA1023" i="161"/>
  <c r="Z1023" i="161"/>
  <c r="L1023" i="161"/>
  <c r="M1023" i="161"/>
  <c r="H441" i="161"/>
  <c r="D442" i="161"/>
  <c r="F441" i="161"/>
  <c r="G441" i="161"/>
  <c r="F679" i="161"/>
  <c r="G679" i="161"/>
  <c r="H679" i="161"/>
  <c r="D680" i="161"/>
  <c r="L440" i="161"/>
  <c r="M440" i="161"/>
  <c r="L678" i="161"/>
  <c r="M678" i="161"/>
  <c r="AA678" i="161"/>
  <c r="T678" i="161"/>
  <c r="Z678" i="161"/>
  <c r="S678" i="161"/>
  <c r="L603" i="161"/>
  <c r="M603" i="161"/>
  <c r="H49" i="161"/>
  <c r="D50" i="161"/>
  <c r="F49" i="161"/>
  <c r="G49" i="161"/>
  <c r="D605" i="161"/>
  <c r="F604" i="161"/>
  <c r="G604" i="161"/>
  <c r="H604" i="161"/>
  <c r="AA604" i="161" s="1"/>
  <c r="Z48" i="161"/>
  <c r="AA48" i="161"/>
  <c r="T48" i="161"/>
  <c r="S48" i="161"/>
  <c r="L48" i="161"/>
  <c r="M48" i="161"/>
  <c r="H409" i="161"/>
  <c r="AA409" i="161" s="1"/>
  <c r="D410" i="161"/>
  <c r="F409" i="161"/>
  <c r="G409" i="161"/>
  <c r="D35" i="161"/>
  <c r="F34" i="161"/>
  <c r="G34" i="161"/>
  <c r="H34" i="161"/>
  <c r="L318" i="161"/>
  <c r="M318" i="161"/>
  <c r="H514" i="161"/>
  <c r="F514" i="161"/>
  <c r="G514" i="161"/>
  <c r="D515" i="161"/>
  <c r="L513" i="161"/>
  <c r="Z513" i="161"/>
  <c r="M513" i="161"/>
  <c r="AA513" i="161"/>
  <c r="S513" i="161"/>
  <c r="T513" i="161"/>
  <c r="T844" i="161"/>
  <c r="L724" i="161"/>
  <c r="M724" i="161"/>
  <c r="S484" i="161"/>
  <c r="T484" i="161"/>
  <c r="AA484" i="161"/>
  <c r="L484" i="161"/>
  <c r="Z484" i="161"/>
  <c r="M484" i="161"/>
  <c r="T800" i="161"/>
  <c r="H725" i="161"/>
  <c r="T725" i="161" s="1"/>
  <c r="D726" i="161"/>
  <c r="F725" i="161"/>
  <c r="G725" i="161"/>
  <c r="F425" i="161"/>
  <c r="D426" i="161"/>
  <c r="G425" i="161"/>
  <c r="H425" i="161"/>
  <c r="L424" i="161"/>
  <c r="M424" i="161"/>
  <c r="D486" i="161"/>
  <c r="G485" i="161"/>
  <c r="H485" i="161"/>
  <c r="F485" i="161"/>
  <c r="S800" i="161"/>
  <c r="D261" i="161"/>
  <c r="H260" i="161"/>
  <c r="F260" i="161"/>
  <c r="G260" i="161"/>
  <c r="G1070" i="161"/>
  <c r="H1070" i="161"/>
  <c r="Z1070" i="161" s="1"/>
  <c r="D1071" i="161"/>
  <c r="F1070" i="161"/>
  <c r="AA1010" i="161"/>
  <c r="F1160" i="161"/>
  <c r="G1160" i="161"/>
  <c r="H1160" i="161"/>
  <c r="D1161" i="161"/>
  <c r="L259" i="161"/>
  <c r="M259" i="161"/>
  <c r="M1069" i="161"/>
  <c r="L1069" i="161"/>
  <c r="Z1159" i="161"/>
  <c r="S1159" i="161"/>
  <c r="T1159" i="161"/>
  <c r="AA1159" i="161"/>
  <c r="L1159" i="161"/>
  <c r="M1159" i="161"/>
  <c r="Z814" i="161"/>
  <c r="S814" i="161"/>
  <c r="T814" i="161"/>
  <c r="L64" i="161"/>
  <c r="M64" i="161"/>
  <c r="F111" i="161"/>
  <c r="G111" i="161"/>
  <c r="H111" i="161"/>
  <c r="D112" i="161"/>
  <c r="L709" i="161"/>
  <c r="M709" i="161"/>
  <c r="L171" i="161"/>
  <c r="M171" i="161"/>
  <c r="F290" i="161"/>
  <c r="G290" i="161"/>
  <c r="H290" i="161"/>
  <c r="D291" i="161"/>
  <c r="L665" i="161"/>
  <c r="M665" i="161"/>
  <c r="L934" i="161"/>
  <c r="M934" i="161"/>
  <c r="D997" i="161"/>
  <c r="F996" i="161"/>
  <c r="G996" i="161"/>
  <c r="H996" i="161"/>
  <c r="G815" i="161"/>
  <c r="H815" i="161"/>
  <c r="T815" i="161" s="1"/>
  <c r="D816" i="161"/>
  <c r="F815" i="161"/>
  <c r="L289" i="161"/>
  <c r="M289" i="161"/>
  <c r="AA289" i="161"/>
  <c r="S289" i="161"/>
  <c r="T289" i="161"/>
  <c r="Z289" i="161"/>
  <c r="L110" i="161"/>
  <c r="M110" i="161"/>
  <c r="L892" i="161"/>
  <c r="M892" i="161"/>
  <c r="L995" i="161"/>
  <c r="M995" i="161"/>
  <c r="L814" i="161"/>
  <c r="M814" i="161"/>
  <c r="L619" i="161"/>
  <c r="M619" i="161"/>
  <c r="F710" i="161"/>
  <c r="G710" i="161"/>
  <c r="H710" i="161"/>
  <c r="D711" i="161"/>
  <c r="F471" i="161"/>
  <c r="G471" i="161"/>
  <c r="H471" i="161"/>
  <c r="D472" i="161"/>
  <c r="M1010" i="161"/>
  <c r="L1010" i="161"/>
  <c r="F1145" i="161"/>
  <c r="G1145" i="161"/>
  <c r="H1145" i="161"/>
  <c r="D1146" i="161"/>
  <c r="F186" i="161"/>
  <c r="G186" i="161"/>
  <c r="H186" i="161"/>
  <c r="D187" i="161"/>
  <c r="F876" i="161"/>
  <c r="G876" i="161"/>
  <c r="H876" i="161"/>
  <c r="T876" i="161" s="1"/>
  <c r="D877" i="161"/>
  <c r="L635" i="161"/>
  <c r="M635" i="161"/>
  <c r="F651" i="161"/>
  <c r="G651" i="161"/>
  <c r="H651" i="161"/>
  <c r="D652" i="161"/>
  <c r="L470" i="161"/>
  <c r="M470" i="161"/>
  <c r="F1011" i="161"/>
  <c r="G1011" i="161"/>
  <c r="H1011" i="161"/>
  <c r="AA1011" i="161" s="1"/>
  <c r="D1012" i="161"/>
  <c r="L1144" i="161"/>
  <c r="M1144" i="161"/>
  <c r="Z1144" i="161"/>
  <c r="T1144" i="161"/>
  <c r="AA1144" i="161"/>
  <c r="S1144" i="161"/>
  <c r="F1085" i="161"/>
  <c r="G1085" i="161"/>
  <c r="H1085" i="161"/>
  <c r="D1086" i="161"/>
  <c r="L185" i="161"/>
  <c r="M185" i="161"/>
  <c r="L875" i="161"/>
  <c r="M875" i="161"/>
  <c r="L650" i="161"/>
  <c r="M650" i="161"/>
  <c r="L334" i="161"/>
  <c r="M334" i="161"/>
  <c r="G845" i="161"/>
  <c r="H845" i="161"/>
  <c r="AA845" i="161" s="1"/>
  <c r="D846" i="161"/>
  <c r="F845" i="161"/>
  <c r="L1084" i="161"/>
  <c r="M1084" i="161"/>
  <c r="AA1084" i="161"/>
  <c r="S1084" i="161"/>
  <c r="Z1084" i="161"/>
  <c r="T1084" i="161"/>
  <c r="H590" i="161"/>
  <c r="D591" i="161"/>
  <c r="F590" i="161"/>
  <c r="G590" i="161"/>
  <c r="F620" i="161"/>
  <c r="G620" i="161"/>
  <c r="H620" i="161"/>
  <c r="Z620" i="161" s="1"/>
  <c r="D621" i="161"/>
  <c r="H172" i="161"/>
  <c r="G172" i="161"/>
  <c r="E173" i="161" s="1"/>
  <c r="E174" i="161" s="1"/>
  <c r="E175" i="161" s="1"/>
  <c r="E176" i="161" s="1"/>
  <c r="E177" i="161" s="1"/>
  <c r="E178" i="161" s="1"/>
  <c r="E179" i="161" s="1"/>
  <c r="E180" i="161" s="1"/>
  <c r="E181" i="161" s="1"/>
  <c r="E182" i="161" s="1"/>
  <c r="E183" i="161" s="1"/>
  <c r="E184" i="161" s="1"/>
  <c r="E185" i="161" s="1"/>
  <c r="F172" i="161"/>
  <c r="F666" i="161"/>
  <c r="G666" i="161"/>
  <c r="H666" i="161"/>
  <c r="D667" i="161"/>
  <c r="L275" i="161"/>
  <c r="M275" i="161"/>
  <c r="F335" i="161"/>
  <c r="G335" i="161"/>
  <c r="H335" i="161"/>
  <c r="AA335" i="161" s="1"/>
  <c r="D336" i="161"/>
  <c r="F530" i="161"/>
  <c r="G530" i="161"/>
  <c r="H530" i="161"/>
  <c r="D531" i="161"/>
  <c r="L589" i="161"/>
  <c r="M589" i="161"/>
  <c r="AA589" i="161"/>
  <c r="Z589" i="161"/>
  <c r="T589" i="161"/>
  <c r="S589" i="161"/>
  <c r="F636" i="161"/>
  <c r="G636" i="161"/>
  <c r="H636" i="161"/>
  <c r="D637" i="161"/>
  <c r="L500" i="161"/>
  <c r="M500" i="161"/>
  <c r="F965" i="161"/>
  <c r="G965" i="161"/>
  <c r="H965" i="161"/>
  <c r="D966" i="161"/>
  <c r="L844" i="161"/>
  <c r="M844" i="161"/>
  <c r="F575" i="161"/>
  <c r="G575" i="161"/>
  <c r="H575" i="161"/>
  <c r="D576" i="161"/>
  <c r="L244" i="161"/>
  <c r="M244" i="161"/>
  <c r="L964" i="161"/>
  <c r="M964" i="161"/>
  <c r="S964" i="161"/>
  <c r="AA964" i="161"/>
  <c r="Z964" i="161"/>
  <c r="T964" i="161"/>
  <c r="G1115" i="161"/>
  <c r="H1115" i="161"/>
  <c r="D1116" i="161"/>
  <c r="F1115" i="161"/>
  <c r="L800" i="161"/>
  <c r="M800" i="161"/>
  <c r="M574" i="161"/>
  <c r="L574" i="161"/>
  <c r="L529" i="161"/>
  <c r="M529" i="161"/>
  <c r="T529" i="161"/>
  <c r="S529" i="161"/>
  <c r="AA529" i="161"/>
  <c r="Z529" i="161"/>
  <c r="H786" i="161"/>
  <c r="S786" i="161" s="1"/>
  <c r="D787" i="161"/>
  <c r="G786" i="161"/>
  <c r="F786" i="161"/>
  <c r="F935" i="161"/>
  <c r="G935" i="161"/>
  <c r="H935" i="161"/>
  <c r="T935" i="161" s="1"/>
  <c r="D936" i="161"/>
  <c r="L200" i="161"/>
  <c r="M200" i="161"/>
  <c r="D277" i="161"/>
  <c r="G276" i="161"/>
  <c r="H276" i="161"/>
  <c r="F276" i="161"/>
  <c r="M1114" i="161"/>
  <c r="L1114" i="161"/>
  <c r="S1114" i="161"/>
  <c r="Z1114" i="161"/>
  <c r="T1114" i="161"/>
  <c r="AA1114" i="161"/>
  <c r="F1040" i="161"/>
  <c r="G1040" i="161"/>
  <c r="H1040" i="161"/>
  <c r="D1041" i="161"/>
  <c r="L79" i="161"/>
  <c r="M79" i="161"/>
  <c r="L785" i="161"/>
  <c r="M785" i="161"/>
  <c r="F231" i="161"/>
  <c r="G231" i="161"/>
  <c r="H231" i="161"/>
  <c r="D232" i="161"/>
  <c r="G501" i="161"/>
  <c r="H501" i="161"/>
  <c r="F501" i="161"/>
  <c r="D502" i="161"/>
  <c r="H861" i="161"/>
  <c r="D862" i="161"/>
  <c r="F861" i="161"/>
  <c r="G861" i="161"/>
  <c r="L1039" i="161"/>
  <c r="M1039" i="161"/>
  <c r="S1039" i="161"/>
  <c r="Z1039" i="161"/>
  <c r="AA1039" i="161"/>
  <c r="T1039" i="161"/>
  <c r="F982" i="161"/>
  <c r="G982" i="161"/>
  <c r="H982" i="161"/>
  <c r="H742" i="161"/>
  <c r="F742" i="161"/>
  <c r="G742" i="161"/>
  <c r="E743" i="161" s="1"/>
  <c r="E744" i="161" s="1"/>
  <c r="E745" i="161" s="1"/>
  <c r="E746" i="161" s="1"/>
  <c r="E747" i="161" s="1"/>
  <c r="E748" i="161" s="1"/>
  <c r="E749" i="161" s="1"/>
  <c r="E750" i="161" s="1"/>
  <c r="E751" i="161" s="1"/>
  <c r="E752" i="161" s="1"/>
  <c r="E753" i="161" s="1"/>
  <c r="G1100" i="161"/>
  <c r="H1100" i="161"/>
  <c r="D1101" i="161"/>
  <c r="F1100" i="161"/>
  <c r="G950" i="161"/>
  <c r="H950" i="161"/>
  <c r="D951" i="161"/>
  <c r="F950" i="161"/>
  <c r="H245" i="161"/>
  <c r="Z245" i="161" s="1"/>
  <c r="D246" i="161"/>
  <c r="F245" i="161"/>
  <c r="G245" i="161"/>
  <c r="L741" i="161"/>
  <c r="M741" i="161"/>
  <c r="F455" i="161"/>
  <c r="G455" i="161"/>
  <c r="H455" i="161"/>
  <c r="D456" i="161"/>
  <c r="L1099" i="161"/>
  <c r="M1099" i="161"/>
  <c r="AA1099" i="161"/>
  <c r="Z1099" i="161"/>
  <c r="S1099" i="161"/>
  <c r="T1099" i="161"/>
  <c r="L949" i="161"/>
  <c r="M949" i="161"/>
  <c r="Z949" i="161"/>
  <c r="T949" i="161"/>
  <c r="S949" i="161"/>
  <c r="AA949" i="161"/>
  <c r="D561" i="161"/>
  <c r="F560" i="161"/>
  <c r="G560" i="161"/>
  <c r="H560" i="161"/>
  <c r="F80" i="161"/>
  <c r="G80" i="161"/>
  <c r="H80" i="161"/>
  <c r="D81" i="161"/>
  <c r="F96" i="161"/>
  <c r="G96" i="161"/>
  <c r="H96" i="161"/>
  <c r="D97" i="161"/>
  <c r="F201" i="161"/>
  <c r="D202" i="161"/>
  <c r="G201" i="161"/>
  <c r="H201" i="161"/>
  <c r="L694" i="161"/>
  <c r="M694" i="161"/>
  <c r="S694" i="161"/>
  <c r="Z694" i="161"/>
  <c r="T694" i="161"/>
  <c r="AA694" i="161"/>
  <c r="H367" i="161"/>
  <c r="F367" i="161"/>
  <c r="G367" i="161"/>
  <c r="E368" i="161" s="1"/>
  <c r="E369" i="161" s="1"/>
  <c r="E370" i="161" s="1"/>
  <c r="E371" i="161" s="1"/>
  <c r="E372" i="161" s="1"/>
  <c r="E373" i="161" s="1"/>
  <c r="E374" i="161" s="1"/>
  <c r="E375" i="161" s="1"/>
  <c r="E376" i="161" s="1"/>
  <c r="E377" i="161" s="1"/>
  <c r="E378" i="161" s="1"/>
  <c r="E379" i="161" s="1"/>
  <c r="L454" i="161"/>
  <c r="M454" i="161"/>
  <c r="F921" i="161"/>
  <c r="G921" i="161"/>
  <c r="H921" i="161"/>
  <c r="D922" i="161"/>
  <c r="L559" i="161"/>
  <c r="M559" i="161"/>
  <c r="L95" i="161"/>
  <c r="M95" i="161"/>
  <c r="L860" i="161"/>
  <c r="M860" i="161"/>
  <c r="L981" i="161"/>
  <c r="M981" i="161"/>
  <c r="D127" i="161"/>
  <c r="F126" i="161"/>
  <c r="G126" i="161"/>
  <c r="H126" i="161"/>
  <c r="L366" i="161"/>
  <c r="M366" i="161"/>
  <c r="L920" i="161"/>
  <c r="M920" i="161"/>
  <c r="L230" i="161"/>
  <c r="M230" i="161"/>
  <c r="L125" i="161"/>
  <c r="M125" i="161"/>
  <c r="G695" i="161"/>
  <c r="F695" i="161"/>
  <c r="H695" i="161"/>
  <c r="D696" i="161"/>
  <c r="F65" i="161"/>
  <c r="H65" i="161"/>
  <c r="D66" i="161"/>
  <c r="G739" i="175"/>
  <c r="F739" i="175"/>
  <c r="D738" i="175"/>
  <c r="Z79" i="161"/>
  <c r="S79" i="161"/>
  <c r="AA79" i="161"/>
  <c r="T79" i="161"/>
  <c r="T200" i="161"/>
  <c r="AA200" i="161"/>
  <c r="S200" i="161"/>
  <c r="Z200" i="161"/>
  <c r="AA981" i="161"/>
  <c r="Z981" i="161"/>
  <c r="S981" i="161"/>
  <c r="T981" i="161"/>
  <c r="AA424" i="161"/>
  <c r="S424" i="161"/>
  <c r="T424" i="161"/>
  <c r="Z424" i="161"/>
  <c r="Z859" i="161"/>
  <c r="T859" i="161"/>
  <c r="S859" i="161"/>
  <c r="AA859" i="161"/>
  <c r="Z499" i="161"/>
  <c r="AA499" i="161"/>
  <c r="T499" i="161"/>
  <c r="S499" i="161"/>
  <c r="S365" i="161"/>
  <c r="Z365" i="161"/>
  <c r="AA365" i="161"/>
  <c r="T365" i="161"/>
  <c r="S379" i="161"/>
  <c r="AA379" i="161"/>
  <c r="Z379" i="161"/>
  <c r="T379" i="161"/>
  <c r="T169" i="161"/>
  <c r="S169" i="161"/>
  <c r="Z169" i="161"/>
  <c r="AA169" i="161"/>
  <c r="T64" i="161"/>
  <c r="Z64" i="161"/>
  <c r="AA64" i="161"/>
  <c r="S64" i="161"/>
  <c r="Z634" i="161"/>
  <c r="T634" i="161"/>
  <c r="S634" i="161"/>
  <c r="AA634" i="161"/>
  <c r="S739" i="161"/>
  <c r="T739" i="161"/>
  <c r="Z739" i="161"/>
  <c r="AA739" i="161"/>
  <c r="Z994" i="161"/>
  <c r="S994" i="161"/>
  <c r="T994" i="161"/>
  <c r="AA994" i="161"/>
  <c r="AA469" i="161"/>
  <c r="S469" i="161"/>
  <c r="T469" i="161"/>
  <c r="Z469" i="161"/>
  <c r="Z665" i="161"/>
  <c r="AA665" i="161"/>
  <c r="S665" i="161"/>
  <c r="T665" i="161"/>
  <c r="T454" i="161"/>
  <c r="Z454" i="161"/>
  <c r="AA454" i="161"/>
  <c r="S454" i="161"/>
  <c r="Z124" i="161"/>
  <c r="S124" i="161"/>
  <c r="T124" i="161"/>
  <c r="AA124" i="161"/>
  <c r="AA275" i="161"/>
  <c r="Z275" i="161"/>
  <c r="T275" i="161"/>
  <c r="S275" i="161"/>
  <c r="AA559" i="161"/>
  <c r="Z559" i="161"/>
  <c r="S559" i="161"/>
  <c r="T559" i="161"/>
  <c r="Z259" i="161"/>
  <c r="S259" i="161"/>
  <c r="AA259" i="161"/>
  <c r="T259" i="161"/>
  <c r="T229" i="161"/>
  <c r="S229" i="161"/>
  <c r="AA229" i="161"/>
  <c r="Z229" i="161"/>
  <c r="S890" i="161"/>
  <c r="Z890" i="161"/>
  <c r="AA890" i="161"/>
  <c r="T890" i="161"/>
  <c r="S920" i="161"/>
  <c r="T920" i="161"/>
  <c r="Z920" i="161"/>
  <c r="AA920" i="161"/>
  <c r="T95" i="161"/>
  <c r="S95" i="161"/>
  <c r="AA95" i="161"/>
  <c r="Z95" i="161"/>
  <c r="AA185" i="161"/>
  <c r="T185" i="161"/>
  <c r="S185" i="161"/>
  <c r="Z185" i="161"/>
  <c r="S574" i="161"/>
  <c r="T574" i="161"/>
  <c r="AA574" i="161"/>
  <c r="Z574" i="161"/>
  <c r="Z709" i="161"/>
  <c r="T709" i="161"/>
  <c r="AA709" i="161"/>
  <c r="S709" i="161"/>
  <c r="AA650" i="161"/>
  <c r="Z650" i="161"/>
  <c r="T650" i="161"/>
  <c r="S650" i="161"/>
  <c r="S440" i="161"/>
  <c r="T440" i="161"/>
  <c r="Z440" i="161"/>
  <c r="AA440" i="161"/>
  <c r="Z110" i="161"/>
  <c r="T110" i="161"/>
  <c r="AA110" i="161"/>
  <c r="S110" i="161"/>
  <c r="AZ47" i="79"/>
  <c r="AV47" i="79"/>
  <c r="AZ48" i="79"/>
  <c r="M905" i="161" l="1"/>
  <c r="L905" i="161"/>
  <c r="Z905" i="161"/>
  <c r="T905" i="161"/>
  <c r="S905" i="161"/>
  <c r="G906" i="161"/>
  <c r="E906" i="161" s="1"/>
  <c r="F1132" i="161"/>
  <c r="H1132" i="161"/>
  <c r="L1132" i="161" s="1"/>
  <c r="H906" i="161"/>
  <c r="T906" i="161" s="1"/>
  <c r="F906" i="161"/>
  <c r="M20" i="161"/>
  <c r="Z1131" i="161"/>
  <c r="L1131" i="161"/>
  <c r="S1131" i="161"/>
  <c r="M1131" i="161"/>
  <c r="T1131" i="161"/>
  <c r="F801" i="161"/>
  <c r="BE47" i="79"/>
  <c r="AH91" i="100"/>
  <c r="AF92" i="100"/>
  <c r="Y20" i="161"/>
  <c r="H114" i="79"/>
  <c r="AP60" i="100"/>
  <c r="AS59" i="100"/>
  <c r="AL60" i="100"/>
  <c r="AU60" i="100" s="1"/>
  <c r="AR59" i="100"/>
  <c r="AO60" i="100"/>
  <c r="AG86" i="100"/>
  <c r="I115" i="79"/>
  <c r="AQ61" i="100"/>
  <c r="AN60" i="100"/>
  <c r="AM60" i="100"/>
  <c r="T20" i="161"/>
  <c r="Q20" i="161"/>
  <c r="X20" i="161"/>
  <c r="N20" i="161"/>
  <c r="L20" i="161"/>
  <c r="J20" i="161"/>
  <c r="R20" i="161"/>
  <c r="Z20" i="161"/>
  <c r="S20" i="161"/>
  <c r="AB20" i="161"/>
  <c r="K20" i="161"/>
  <c r="U20" i="161"/>
  <c r="G801" i="161"/>
  <c r="O19" i="161"/>
  <c r="D802" i="161"/>
  <c r="G802" i="161" s="1"/>
  <c r="E803" i="161" s="1"/>
  <c r="E804" i="161" s="1"/>
  <c r="E805" i="161" s="1"/>
  <c r="E806" i="161" s="1"/>
  <c r="E807" i="161" s="1"/>
  <c r="E808" i="161" s="1"/>
  <c r="E809" i="161" s="1"/>
  <c r="E810" i="161" s="1"/>
  <c r="E811" i="161" s="1"/>
  <c r="E812" i="161" s="1"/>
  <c r="E813" i="161" s="1"/>
  <c r="E814" i="161" s="1"/>
  <c r="E815" i="161" s="1"/>
  <c r="F21" i="161"/>
  <c r="D22" i="161"/>
  <c r="F22" i="161" s="1"/>
  <c r="V19" i="161"/>
  <c r="AC19" i="161"/>
  <c r="G21" i="161"/>
  <c r="E21" i="161" s="1"/>
  <c r="T1054" i="161"/>
  <c r="Z1054" i="161"/>
  <c r="Z154" i="161"/>
  <c r="S154" i="161"/>
  <c r="T154" i="161"/>
  <c r="E754" i="161"/>
  <c r="AA1054" i="161"/>
  <c r="S604" i="161"/>
  <c r="L154" i="161"/>
  <c r="M154" i="161"/>
  <c r="F155" i="161"/>
  <c r="G155" i="161"/>
  <c r="H155" i="161"/>
  <c r="T155" i="161" s="1"/>
  <c r="D156" i="161"/>
  <c r="S1070" i="161"/>
  <c r="F215" i="161"/>
  <c r="G215" i="161"/>
  <c r="H215" i="161"/>
  <c r="D216" i="161"/>
  <c r="AA1070" i="161"/>
  <c r="L214" i="161"/>
  <c r="M214" i="161"/>
  <c r="AA214" i="161"/>
  <c r="Z214" i="161"/>
  <c r="T214" i="161"/>
  <c r="S214" i="161"/>
  <c r="E380" i="161"/>
  <c r="T604" i="161"/>
  <c r="T1070" i="161"/>
  <c r="Z319" i="161"/>
  <c r="AA319" i="161"/>
  <c r="F755" i="161"/>
  <c r="G755" i="161"/>
  <c r="H755" i="161"/>
  <c r="D756" i="161"/>
  <c r="Z754" i="161"/>
  <c r="AA754" i="161"/>
  <c r="S754" i="161"/>
  <c r="T754" i="161"/>
  <c r="L754" i="161"/>
  <c r="M754" i="161"/>
  <c r="F350" i="161"/>
  <c r="D351" i="161"/>
  <c r="G350" i="161"/>
  <c r="H350" i="161"/>
  <c r="S350" i="161" s="1"/>
  <c r="AA349" i="161"/>
  <c r="L349" i="161"/>
  <c r="M349" i="161"/>
  <c r="AA1174" i="161"/>
  <c r="T409" i="161"/>
  <c r="Z1174" i="161"/>
  <c r="Z409" i="161"/>
  <c r="G395" i="161"/>
  <c r="H395" i="161"/>
  <c r="D396" i="161"/>
  <c r="F395" i="161"/>
  <c r="T1174" i="161"/>
  <c r="S409" i="161"/>
  <c r="G305" i="161"/>
  <c r="H305" i="161"/>
  <c r="D306" i="161"/>
  <c r="F305" i="161"/>
  <c r="L394" i="161"/>
  <c r="M394" i="161"/>
  <c r="AA394" i="161"/>
  <c r="S394" i="161"/>
  <c r="Z394" i="161"/>
  <c r="T394" i="161"/>
  <c r="F381" i="161"/>
  <c r="G381" i="161"/>
  <c r="H381" i="161"/>
  <c r="D382" i="161"/>
  <c r="L1054" i="161"/>
  <c r="M1054" i="161"/>
  <c r="AA304" i="161"/>
  <c r="T304" i="161"/>
  <c r="L304" i="161"/>
  <c r="M304" i="161"/>
  <c r="S304" i="161"/>
  <c r="Z304" i="161"/>
  <c r="L380" i="161"/>
  <c r="M380" i="161"/>
  <c r="H770" i="161"/>
  <c r="D771" i="161"/>
  <c r="G770" i="161"/>
  <c r="F770" i="161"/>
  <c r="T349" i="161"/>
  <c r="Z349" i="161"/>
  <c r="H1055" i="161"/>
  <c r="T1055" i="161" s="1"/>
  <c r="F1055" i="161"/>
  <c r="D1056" i="161"/>
  <c r="G1055" i="161"/>
  <c r="L769" i="161"/>
  <c r="M769" i="161"/>
  <c r="AA769" i="161"/>
  <c r="S769" i="161"/>
  <c r="T769" i="161"/>
  <c r="Z769" i="161"/>
  <c r="Z604" i="161"/>
  <c r="T319" i="161"/>
  <c r="Z335" i="161"/>
  <c r="Z935" i="161"/>
  <c r="S935" i="161"/>
  <c r="AA725" i="161"/>
  <c r="AA935" i="161"/>
  <c r="S876" i="161"/>
  <c r="AA876" i="161"/>
  <c r="T845" i="161"/>
  <c r="T245" i="161"/>
  <c r="T620" i="161"/>
  <c r="T335" i="161"/>
  <c r="AA620" i="161"/>
  <c r="Z876" i="161"/>
  <c r="S725" i="161"/>
  <c r="T1011" i="161"/>
  <c r="S801" i="161"/>
  <c r="Z845" i="161"/>
  <c r="T801" i="161"/>
  <c r="Z725" i="161"/>
  <c r="S845" i="161"/>
  <c r="Z801" i="161"/>
  <c r="S815" i="161"/>
  <c r="AA815" i="161"/>
  <c r="Z815" i="161"/>
  <c r="T786" i="161"/>
  <c r="Z786" i="161"/>
  <c r="AA786" i="161"/>
  <c r="S335" i="161"/>
  <c r="Z1011" i="161"/>
  <c r="S1011" i="161"/>
  <c r="S620" i="161"/>
  <c r="AA245" i="161"/>
  <c r="S34" i="161"/>
  <c r="AA34" i="161"/>
  <c r="Z34" i="161"/>
  <c r="T34" i="161"/>
  <c r="L34" i="161"/>
  <c r="M34" i="161"/>
  <c r="F830" i="161"/>
  <c r="G830" i="161"/>
  <c r="H830" i="161"/>
  <c r="D831" i="161"/>
  <c r="F546" i="161"/>
  <c r="G546" i="161"/>
  <c r="H546" i="161"/>
  <c r="D547" i="161"/>
  <c r="L1174" i="161"/>
  <c r="M1174" i="161"/>
  <c r="L604" i="161"/>
  <c r="M604" i="161"/>
  <c r="L829" i="161"/>
  <c r="M829" i="161"/>
  <c r="S829" i="161"/>
  <c r="Z829" i="161"/>
  <c r="T829" i="161"/>
  <c r="AA829" i="161"/>
  <c r="H1175" i="161"/>
  <c r="T1175" i="161" s="1"/>
  <c r="F1175" i="161"/>
  <c r="G1175" i="161"/>
  <c r="D1176" i="161"/>
  <c r="M545" i="161"/>
  <c r="L545" i="161"/>
  <c r="AA545" i="161"/>
  <c r="Z545" i="161"/>
  <c r="S545" i="161"/>
  <c r="T545" i="161"/>
  <c r="D36" i="161"/>
  <c r="F35" i="161"/>
  <c r="G35" i="161"/>
  <c r="H35" i="161"/>
  <c r="F605" i="161"/>
  <c r="H605" i="161"/>
  <c r="S605" i="161" s="1"/>
  <c r="D606" i="161"/>
  <c r="G605" i="161"/>
  <c r="M319" i="161"/>
  <c r="L319" i="161"/>
  <c r="D321" i="161"/>
  <c r="F320" i="161"/>
  <c r="G320" i="161"/>
  <c r="H320" i="161"/>
  <c r="Z320" i="161" s="1"/>
  <c r="F410" i="161"/>
  <c r="D411" i="161"/>
  <c r="G410" i="161"/>
  <c r="H410" i="161"/>
  <c r="T410" i="161" s="1"/>
  <c r="L409" i="161"/>
  <c r="M409" i="161"/>
  <c r="D51" i="161"/>
  <c r="G50" i="161"/>
  <c r="H50" i="161"/>
  <c r="F50" i="161"/>
  <c r="G680" i="161"/>
  <c r="F680" i="161"/>
  <c r="D681" i="161"/>
  <c r="H680" i="161"/>
  <c r="S49" i="161"/>
  <c r="Z49" i="161"/>
  <c r="AA49" i="161"/>
  <c r="T49" i="161"/>
  <c r="L49" i="161"/>
  <c r="M49" i="161"/>
  <c r="M679" i="161"/>
  <c r="L679" i="161"/>
  <c r="AA679" i="161"/>
  <c r="S679" i="161"/>
  <c r="Z679" i="161"/>
  <c r="T679" i="161"/>
  <c r="H1025" i="161"/>
  <c r="D1026" i="161"/>
  <c r="F1025" i="161"/>
  <c r="G1025" i="161"/>
  <c r="G442" i="161"/>
  <c r="E443" i="161" s="1"/>
  <c r="E444" i="161" s="1"/>
  <c r="E445" i="161" s="1"/>
  <c r="E446" i="161" s="1"/>
  <c r="E447" i="161" s="1"/>
  <c r="E448" i="161" s="1"/>
  <c r="E449" i="161" s="1"/>
  <c r="E450" i="161" s="1"/>
  <c r="E451" i="161" s="1"/>
  <c r="E452" i="161" s="1"/>
  <c r="E453" i="161" s="1"/>
  <c r="E454" i="161" s="1"/>
  <c r="E455" i="161" s="1"/>
  <c r="H442" i="161"/>
  <c r="F442" i="161"/>
  <c r="Z1024" i="161"/>
  <c r="S1024" i="161"/>
  <c r="AA1024" i="161"/>
  <c r="T1024" i="161"/>
  <c r="M1024" i="161"/>
  <c r="L1024" i="161"/>
  <c r="L441" i="161"/>
  <c r="M441" i="161"/>
  <c r="G141" i="161"/>
  <c r="H141" i="161"/>
  <c r="D142" i="161"/>
  <c r="F141" i="161"/>
  <c r="L140" i="161"/>
  <c r="Z140" i="161"/>
  <c r="M140" i="161"/>
  <c r="S140" i="161"/>
  <c r="AA140" i="161"/>
  <c r="T140" i="161"/>
  <c r="S1160" i="161"/>
  <c r="T1160" i="161"/>
  <c r="Z1160" i="161"/>
  <c r="AA1160" i="161"/>
  <c r="M1160" i="161"/>
  <c r="L1160" i="161"/>
  <c r="L425" i="161"/>
  <c r="M425" i="161"/>
  <c r="H726" i="161"/>
  <c r="Z726" i="161" s="1"/>
  <c r="F726" i="161"/>
  <c r="G726" i="161"/>
  <c r="D727" i="161"/>
  <c r="M485" i="161"/>
  <c r="S485" i="161"/>
  <c r="L485" i="161"/>
  <c r="Z485" i="161"/>
  <c r="T485" i="161"/>
  <c r="AA485" i="161"/>
  <c r="M725" i="161"/>
  <c r="L725" i="161"/>
  <c r="G426" i="161"/>
  <c r="H426" i="161"/>
  <c r="F426" i="161"/>
  <c r="D427" i="161"/>
  <c r="F1071" i="161"/>
  <c r="D1072" i="161"/>
  <c r="H1071" i="161"/>
  <c r="T1071" i="161" s="1"/>
  <c r="G1071" i="161"/>
  <c r="F486" i="161"/>
  <c r="G486" i="161"/>
  <c r="H486" i="161"/>
  <c r="D487" i="161"/>
  <c r="L1070" i="161"/>
  <c r="M1070" i="161"/>
  <c r="D516" i="161"/>
  <c r="F515" i="161"/>
  <c r="G515" i="161"/>
  <c r="H515" i="161"/>
  <c r="L514" i="161"/>
  <c r="M514" i="161"/>
  <c r="Z514" i="161"/>
  <c r="AA514" i="161"/>
  <c r="S514" i="161"/>
  <c r="T514" i="161"/>
  <c r="L260" i="161"/>
  <c r="M260" i="161"/>
  <c r="F261" i="161"/>
  <c r="D262" i="161"/>
  <c r="G261" i="161"/>
  <c r="H261" i="161"/>
  <c r="G1161" i="161"/>
  <c r="H1161" i="161"/>
  <c r="D1162" i="161"/>
  <c r="F1161" i="161"/>
  <c r="S245" i="161"/>
  <c r="L636" i="161"/>
  <c r="M636" i="161"/>
  <c r="L815" i="161"/>
  <c r="M815" i="161"/>
  <c r="L290" i="161"/>
  <c r="M290" i="161"/>
  <c r="T290" i="161"/>
  <c r="Z290" i="161"/>
  <c r="S290" i="161"/>
  <c r="AA290" i="161"/>
  <c r="H112" i="161"/>
  <c r="F112" i="161"/>
  <c r="G112" i="161"/>
  <c r="E113" i="161" s="1"/>
  <c r="E114" i="161" s="1"/>
  <c r="E115" i="161" s="1"/>
  <c r="E116" i="161" s="1"/>
  <c r="E117" i="161" s="1"/>
  <c r="E118" i="161" s="1"/>
  <c r="E119" i="161" s="1"/>
  <c r="E120" i="161" s="1"/>
  <c r="E121" i="161" s="1"/>
  <c r="E122" i="161" s="1"/>
  <c r="E123" i="161" s="1"/>
  <c r="E124" i="161" s="1"/>
  <c r="E125" i="161" s="1"/>
  <c r="E126" i="161" s="1"/>
  <c r="L65" i="161"/>
  <c r="M65" i="161"/>
  <c r="F232" i="161"/>
  <c r="G232" i="161"/>
  <c r="H232" i="161"/>
  <c r="F936" i="161"/>
  <c r="G936" i="161"/>
  <c r="H936" i="161"/>
  <c r="T936" i="161" s="1"/>
  <c r="D937" i="161"/>
  <c r="F907" i="161"/>
  <c r="G907" i="161"/>
  <c r="H907" i="161"/>
  <c r="S907" i="161" s="1"/>
  <c r="F1012" i="161"/>
  <c r="H1012" i="161"/>
  <c r="S1012" i="161" s="1"/>
  <c r="G1012" i="161"/>
  <c r="E1013" i="161" s="1"/>
  <c r="E1014" i="161" s="1"/>
  <c r="E1015" i="161" s="1"/>
  <c r="E1016" i="161" s="1"/>
  <c r="E1017" i="161" s="1"/>
  <c r="E1018" i="161" s="1"/>
  <c r="E1019" i="161" s="1"/>
  <c r="E1020" i="161" s="1"/>
  <c r="E1021" i="161" s="1"/>
  <c r="E1022" i="161" s="1"/>
  <c r="E1023" i="161" s="1"/>
  <c r="E1024" i="161" s="1"/>
  <c r="L111" i="161"/>
  <c r="M111" i="161"/>
  <c r="L742" i="161"/>
  <c r="M742" i="161"/>
  <c r="L231" i="161"/>
  <c r="M231" i="161"/>
  <c r="L935" i="161"/>
  <c r="M935" i="161"/>
  <c r="E1133" i="161"/>
  <c r="E1134" i="161" s="1"/>
  <c r="E1135" i="161" s="1"/>
  <c r="E1136" i="161" s="1"/>
  <c r="E1137" i="161" s="1"/>
  <c r="E1138" i="161" s="1"/>
  <c r="E1139" i="161" s="1"/>
  <c r="E1140" i="161" s="1"/>
  <c r="E1141" i="161" s="1"/>
  <c r="E1142" i="161" s="1"/>
  <c r="E1143" i="161" s="1"/>
  <c r="E1144" i="161" s="1"/>
  <c r="E1145" i="161" s="1"/>
  <c r="L1011" i="161"/>
  <c r="M1011" i="161"/>
  <c r="L996" i="161"/>
  <c r="M996" i="161"/>
  <c r="L201" i="161"/>
  <c r="M201" i="161"/>
  <c r="F81" i="161"/>
  <c r="G81" i="161"/>
  <c r="H81" i="161"/>
  <c r="D82" i="161"/>
  <c r="L982" i="161"/>
  <c r="M982" i="161"/>
  <c r="L80" i="161"/>
  <c r="M80" i="161"/>
  <c r="E983" i="161"/>
  <c r="E984" i="161" s="1"/>
  <c r="E985" i="161" s="1"/>
  <c r="E986" i="161" s="1"/>
  <c r="E987" i="161" s="1"/>
  <c r="E988" i="161" s="1"/>
  <c r="E989" i="161" s="1"/>
  <c r="E990" i="161" s="1"/>
  <c r="E991" i="161" s="1"/>
  <c r="E992" i="161" s="1"/>
  <c r="E993" i="161" s="1"/>
  <c r="E994" i="161" s="1"/>
  <c r="E995" i="161" s="1"/>
  <c r="E996" i="161" s="1"/>
  <c r="F1116" i="161"/>
  <c r="G1116" i="161"/>
  <c r="H1116" i="161"/>
  <c r="D1117" i="161"/>
  <c r="F966" i="161"/>
  <c r="G966" i="161"/>
  <c r="H966" i="161"/>
  <c r="D967" i="161"/>
  <c r="F591" i="161"/>
  <c r="G591" i="161"/>
  <c r="H591" i="161"/>
  <c r="D592" i="161"/>
  <c r="F846" i="161"/>
  <c r="G846" i="161"/>
  <c r="H846" i="161"/>
  <c r="T846" i="161" s="1"/>
  <c r="D847" i="161"/>
  <c r="F877" i="161"/>
  <c r="H877" i="161"/>
  <c r="G877" i="161"/>
  <c r="E878" i="161" s="1"/>
  <c r="E879" i="161" s="1"/>
  <c r="E880" i="161" s="1"/>
  <c r="E881" i="161" s="1"/>
  <c r="E882" i="161" s="1"/>
  <c r="E883" i="161" s="1"/>
  <c r="E884" i="161" s="1"/>
  <c r="E885" i="161" s="1"/>
  <c r="E886" i="161" s="1"/>
  <c r="E887" i="161" s="1"/>
  <c r="E888" i="161" s="1"/>
  <c r="E889" i="161" s="1"/>
  <c r="E890" i="161" s="1"/>
  <c r="E891" i="161" s="1"/>
  <c r="E892" i="161" s="1"/>
  <c r="F202" i="161"/>
  <c r="G202" i="161"/>
  <c r="E203" i="161" s="1"/>
  <c r="E204" i="161" s="1"/>
  <c r="E205" i="161" s="1"/>
  <c r="E206" i="161" s="1"/>
  <c r="E207" i="161" s="1"/>
  <c r="E208" i="161" s="1"/>
  <c r="E209" i="161" s="1"/>
  <c r="E210" i="161" s="1"/>
  <c r="E211" i="161" s="1"/>
  <c r="E212" i="161" s="1"/>
  <c r="E213" i="161" s="1"/>
  <c r="E214" i="161" s="1"/>
  <c r="H202" i="161"/>
  <c r="F951" i="161"/>
  <c r="G951" i="161"/>
  <c r="H951" i="161"/>
  <c r="D952" i="161"/>
  <c r="L1115" i="161"/>
  <c r="M1115" i="161"/>
  <c r="S1115" i="161"/>
  <c r="AA1115" i="161"/>
  <c r="T1115" i="161"/>
  <c r="Z1115" i="161"/>
  <c r="L965" i="161"/>
  <c r="M965" i="161"/>
  <c r="Z965" i="161"/>
  <c r="T965" i="161"/>
  <c r="AA965" i="161"/>
  <c r="S965" i="161"/>
  <c r="L590" i="161"/>
  <c r="M590" i="161"/>
  <c r="Z590" i="161"/>
  <c r="S590" i="161"/>
  <c r="AA590" i="161"/>
  <c r="T590" i="161"/>
  <c r="L845" i="161"/>
  <c r="M845" i="161"/>
  <c r="M876" i="161"/>
  <c r="L876" i="161"/>
  <c r="F997" i="161"/>
  <c r="G997" i="161"/>
  <c r="E998" i="161" s="1"/>
  <c r="E999" i="161" s="1"/>
  <c r="E1000" i="161" s="1"/>
  <c r="E1001" i="161" s="1"/>
  <c r="E1002" i="161" s="1"/>
  <c r="E1003" i="161" s="1"/>
  <c r="E1004" i="161" s="1"/>
  <c r="E1005" i="161" s="1"/>
  <c r="E1006" i="161" s="1"/>
  <c r="E1007" i="161" s="1"/>
  <c r="E1008" i="161" s="1"/>
  <c r="E1009" i="161" s="1"/>
  <c r="E1010" i="161" s="1"/>
  <c r="E1011" i="161" s="1"/>
  <c r="H997" i="161"/>
  <c r="M950" i="161"/>
  <c r="L950" i="161"/>
  <c r="Z950" i="161"/>
  <c r="AA950" i="161"/>
  <c r="S950" i="161"/>
  <c r="T950" i="161"/>
  <c r="L801" i="161"/>
  <c r="M801" i="161"/>
  <c r="H1086" i="161"/>
  <c r="D1087" i="161"/>
  <c r="G1086" i="161"/>
  <c r="F1086" i="161"/>
  <c r="F711" i="161"/>
  <c r="H711" i="161"/>
  <c r="D712" i="161"/>
  <c r="G711" i="161"/>
  <c r="L126" i="161"/>
  <c r="M126" i="161"/>
  <c r="L367" i="161"/>
  <c r="M367" i="161"/>
  <c r="F667" i="161"/>
  <c r="G667" i="161"/>
  <c r="H667" i="161"/>
  <c r="L1085" i="161"/>
  <c r="M1085" i="161"/>
  <c r="T1085" i="161"/>
  <c r="S1085" i="161"/>
  <c r="Z1085" i="161"/>
  <c r="AA1085" i="161"/>
  <c r="L710" i="161"/>
  <c r="M710" i="161"/>
  <c r="L666" i="161"/>
  <c r="M666" i="161"/>
  <c r="F187" i="161"/>
  <c r="G187" i="161"/>
  <c r="H187" i="161"/>
  <c r="H531" i="161"/>
  <c r="D532" i="161"/>
  <c r="F531" i="161"/>
  <c r="G531" i="161"/>
  <c r="L186" i="161"/>
  <c r="M186" i="161"/>
  <c r="L455" i="161"/>
  <c r="M455" i="161"/>
  <c r="F696" i="161"/>
  <c r="G696" i="161"/>
  <c r="H696" i="161"/>
  <c r="D697" i="161"/>
  <c r="F127" i="161"/>
  <c r="G127" i="161"/>
  <c r="H127" i="161"/>
  <c r="L21" i="161"/>
  <c r="M21" i="161"/>
  <c r="N21" i="161"/>
  <c r="J21" i="161"/>
  <c r="K21" i="161"/>
  <c r="U21" i="161"/>
  <c r="Y21" i="161"/>
  <c r="Z21" i="161"/>
  <c r="AB21" i="161"/>
  <c r="X21" i="161"/>
  <c r="T21" i="161"/>
  <c r="Q21" i="161"/>
  <c r="R21" i="161"/>
  <c r="AA21" i="161"/>
  <c r="S21" i="161"/>
  <c r="F862" i="161"/>
  <c r="G862" i="161"/>
  <c r="H862" i="161"/>
  <c r="H1041" i="161"/>
  <c r="D1042" i="161"/>
  <c r="F1041" i="161"/>
  <c r="G1041" i="161"/>
  <c r="H787" i="161"/>
  <c r="S787" i="161" s="1"/>
  <c r="F787" i="161"/>
  <c r="G787" i="161"/>
  <c r="E788" i="161" s="1"/>
  <c r="E789" i="161" s="1"/>
  <c r="E790" i="161" s="1"/>
  <c r="E791" i="161" s="1"/>
  <c r="E792" i="161" s="1"/>
  <c r="E793" i="161" s="1"/>
  <c r="E794" i="161" s="1"/>
  <c r="E795" i="161" s="1"/>
  <c r="E796" i="161" s="1"/>
  <c r="E797" i="161" s="1"/>
  <c r="E798" i="161" s="1"/>
  <c r="E799" i="161" s="1"/>
  <c r="E800" i="161" s="1"/>
  <c r="L530" i="161"/>
  <c r="M530" i="161"/>
  <c r="T530" i="161"/>
  <c r="AA530" i="161"/>
  <c r="Z530" i="161"/>
  <c r="S530" i="161"/>
  <c r="H652" i="161"/>
  <c r="G652" i="161"/>
  <c r="E653" i="161" s="1"/>
  <c r="E654" i="161" s="1"/>
  <c r="E655" i="161" s="1"/>
  <c r="E656" i="161" s="1"/>
  <c r="E657" i="161" s="1"/>
  <c r="E658" i="161" s="1"/>
  <c r="E659" i="161" s="1"/>
  <c r="E660" i="161" s="1"/>
  <c r="E661" i="161" s="1"/>
  <c r="E662" i="161" s="1"/>
  <c r="E663" i="161" s="1"/>
  <c r="E664" i="161" s="1"/>
  <c r="E665" i="161" s="1"/>
  <c r="E666" i="161" s="1"/>
  <c r="F652" i="161"/>
  <c r="E186" i="161"/>
  <c r="L695" i="161"/>
  <c r="M695" i="161"/>
  <c r="S695" i="161"/>
  <c r="Z695" i="161"/>
  <c r="T695" i="161"/>
  <c r="AA695" i="161"/>
  <c r="F97" i="161"/>
  <c r="G97" i="161"/>
  <c r="H97" i="161"/>
  <c r="L560" i="161"/>
  <c r="M560" i="161"/>
  <c r="L861" i="161"/>
  <c r="M861" i="161"/>
  <c r="L1040" i="161"/>
  <c r="M1040" i="161"/>
  <c r="Z1040" i="161"/>
  <c r="T1040" i="161"/>
  <c r="AA1040" i="161"/>
  <c r="S1040" i="161"/>
  <c r="L786" i="161"/>
  <c r="M786" i="161"/>
  <c r="L651" i="161"/>
  <c r="M651" i="161"/>
  <c r="F922" i="161"/>
  <c r="G922" i="161"/>
  <c r="E923" i="161" s="1"/>
  <c r="E924" i="161" s="1"/>
  <c r="E925" i="161" s="1"/>
  <c r="E926" i="161" s="1"/>
  <c r="E927" i="161" s="1"/>
  <c r="E928" i="161" s="1"/>
  <c r="E929" i="161" s="1"/>
  <c r="E930" i="161" s="1"/>
  <c r="E931" i="161" s="1"/>
  <c r="E932" i="161" s="1"/>
  <c r="E933" i="161" s="1"/>
  <c r="E934" i="161" s="1"/>
  <c r="E935" i="161" s="1"/>
  <c r="H922" i="161"/>
  <c r="L96" i="161"/>
  <c r="M96" i="161"/>
  <c r="F502" i="161"/>
  <c r="G502" i="161"/>
  <c r="E503" i="161" s="1"/>
  <c r="E504" i="161" s="1"/>
  <c r="E505" i="161" s="1"/>
  <c r="E506" i="161" s="1"/>
  <c r="E507" i="161" s="1"/>
  <c r="E508" i="161" s="1"/>
  <c r="E509" i="161" s="1"/>
  <c r="E510" i="161" s="1"/>
  <c r="E511" i="161" s="1"/>
  <c r="E512" i="161" s="1"/>
  <c r="E513" i="161" s="1"/>
  <c r="E514" i="161" s="1"/>
  <c r="H502" i="161"/>
  <c r="L276" i="161"/>
  <c r="M276" i="161"/>
  <c r="D577" i="161"/>
  <c r="F576" i="161"/>
  <c r="G576" i="161"/>
  <c r="H576" i="161"/>
  <c r="F1146" i="161"/>
  <c r="G1146" i="161"/>
  <c r="H1146" i="161"/>
  <c r="D1147" i="161"/>
  <c r="L921" i="161"/>
  <c r="M921" i="161"/>
  <c r="F246" i="161"/>
  <c r="G246" i="161"/>
  <c r="H246" i="161"/>
  <c r="Z246" i="161" s="1"/>
  <c r="D247" i="161"/>
  <c r="F1101" i="161"/>
  <c r="G1101" i="161"/>
  <c r="H1101" i="161"/>
  <c r="D1102" i="161"/>
  <c r="L575" i="161"/>
  <c r="M575" i="161"/>
  <c r="L172" i="161"/>
  <c r="M172" i="161"/>
  <c r="L1145" i="161"/>
  <c r="M1145" i="161"/>
  <c r="T1145" i="161"/>
  <c r="S1145" i="161"/>
  <c r="AA1145" i="161"/>
  <c r="Z1145" i="161"/>
  <c r="H66" i="161"/>
  <c r="D67" i="161"/>
  <c r="F66" i="161"/>
  <c r="F561" i="161"/>
  <c r="G561" i="161"/>
  <c r="H561" i="161"/>
  <c r="D562" i="161"/>
  <c r="L245" i="161"/>
  <c r="M245" i="161"/>
  <c r="L1100" i="161"/>
  <c r="M1100" i="161"/>
  <c r="Z1100" i="161"/>
  <c r="T1100" i="161"/>
  <c r="S1100" i="161"/>
  <c r="AA1100" i="161"/>
  <c r="L501" i="161"/>
  <c r="M501" i="161"/>
  <c r="F277" i="161"/>
  <c r="G277" i="161"/>
  <c r="E278" i="161" s="1"/>
  <c r="E279" i="161" s="1"/>
  <c r="E280" i="161" s="1"/>
  <c r="E281" i="161" s="1"/>
  <c r="E282" i="161" s="1"/>
  <c r="E283" i="161" s="1"/>
  <c r="E284" i="161" s="1"/>
  <c r="E285" i="161" s="1"/>
  <c r="E286" i="161" s="1"/>
  <c r="E287" i="161" s="1"/>
  <c r="E288" i="161" s="1"/>
  <c r="E289" i="161" s="1"/>
  <c r="E290" i="161" s="1"/>
  <c r="H277" i="161"/>
  <c r="L906" i="161"/>
  <c r="M906" i="161"/>
  <c r="F336" i="161"/>
  <c r="G336" i="161"/>
  <c r="H336" i="161"/>
  <c r="AA336" i="161" s="1"/>
  <c r="D337" i="161"/>
  <c r="H621" i="161"/>
  <c r="Z621" i="161" s="1"/>
  <c r="D622" i="161"/>
  <c r="F621" i="161"/>
  <c r="G621" i="161"/>
  <c r="H472" i="161"/>
  <c r="F472" i="161"/>
  <c r="G472" i="161"/>
  <c r="E473" i="161" s="1"/>
  <c r="E474" i="161" s="1"/>
  <c r="E475" i="161" s="1"/>
  <c r="E476" i="161" s="1"/>
  <c r="E477" i="161" s="1"/>
  <c r="E478" i="161" s="1"/>
  <c r="E479" i="161" s="1"/>
  <c r="E480" i="161" s="1"/>
  <c r="E481" i="161" s="1"/>
  <c r="E482" i="161" s="1"/>
  <c r="E483" i="161" s="1"/>
  <c r="E484" i="161" s="1"/>
  <c r="E485" i="161" s="1"/>
  <c r="F456" i="161"/>
  <c r="G456" i="161"/>
  <c r="H456" i="161"/>
  <c r="D457" i="161"/>
  <c r="H637" i="161"/>
  <c r="F637" i="161"/>
  <c r="G637" i="161"/>
  <c r="E638" i="161" s="1"/>
  <c r="E639" i="161" s="1"/>
  <c r="E640" i="161" s="1"/>
  <c r="E641" i="161" s="1"/>
  <c r="E642" i="161" s="1"/>
  <c r="E643" i="161" s="1"/>
  <c r="E644" i="161" s="1"/>
  <c r="E645" i="161" s="1"/>
  <c r="E646" i="161" s="1"/>
  <c r="E647" i="161" s="1"/>
  <c r="E648" i="161" s="1"/>
  <c r="E649" i="161" s="1"/>
  <c r="E650" i="161" s="1"/>
  <c r="E651" i="161" s="1"/>
  <c r="L335" i="161"/>
  <c r="M335" i="161"/>
  <c r="L620" i="161"/>
  <c r="M620" i="161"/>
  <c r="L471" i="161"/>
  <c r="M471" i="161"/>
  <c r="H816" i="161"/>
  <c r="D817" i="161"/>
  <c r="F816" i="161"/>
  <c r="G816" i="161"/>
  <c r="F291" i="161"/>
  <c r="G291" i="161"/>
  <c r="H291" i="161"/>
  <c r="D292" i="161"/>
  <c r="F738" i="175"/>
  <c r="G738" i="175"/>
  <c r="D737" i="175"/>
  <c r="S260" i="161"/>
  <c r="T260" i="161"/>
  <c r="Z260" i="161"/>
  <c r="AA260" i="161"/>
  <c r="AA170" i="161"/>
  <c r="S170" i="161"/>
  <c r="Z170" i="161"/>
  <c r="T170" i="161"/>
  <c r="Z575" i="161"/>
  <c r="AA575" i="161"/>
  <c r="S575" i="161"/>
  <c r="T575" i="161"/>
  <c r="AA380" i="161"/>
  <c r="T380" i="161"/>
  <c r="Z380" i="161"/>
  <c r="S380" i="161"/>
  <c r="T425" i="161"/>
  <c r="AA425" i="161"/>
  <c r="S425" i="161"/>
  <c r="Z425" i="161"/>
  <c r="AA201" i="161"/>
  <c r="Z201" i="161"/>
  <c r="T201" i="161"/>
  <c r="S201" i="161"/>
  <c r="S80" i="161"/>
  <c r="T80" i="161"/>
  <c r="Z80" i="161"/>
  <c r="AA80" i="161"/>
  <c r="Z455" i="161"/>
  <c r="S455" i="161"/>
  <c r="AA455" i="161"/>
  <c r="T455" i="161"/>
  <c r="T276" i="161"/>
  <c r="Z276" i="161"/>
  <c r="S276" i="161"/>
  <c r="AA276" i="161"/>
  <c r="T470" i="161"/>
  <c r="S470" i="161"/>
  <c r="AA470" i="161"/>
  <c r="Z470" i="161"/>
  <c r="AA921" i="161"/>
  <c r="Z921" i="161"/>
  <c r="S921" i="161"/>
  <c r="T921" i="161"/>
  <c r="AA125" i="161"/>
  <c r="Z125" i="161"/>
  <c r="T125" i="161"/>
  <c r="S125" i="161"/>
  <c r="AA860" i="161"/>
  <c r="S860" i="161"/>
  <c r="T860" i="161"/>
  <c r="Z860" i="161"/>
  <c r="T111" i="161"/>
  <c r="S111" i="161"/>
  <c r="AA111" i="161"/>
  <c r="Z111" i="161"/>
  <c r="Z710" i="161"/>
  <c r="S710" i="161"/>
  <c r="AA710" i="161"/>
  <c r="T710" i="161"/>
  <c r="AA666" i="161"/>
  <c r="T666" i="161"/>
  <c r="Z666" i="161"/>
  <c r="S666" i="161"/>
  <c r="S441" i="161"/>
  <c r="Z441" i="161"/>
  <c r="T441" i="161"/>
  <c r="AA441" i="161"/>
  <c r="S651" i="161"/>
  <c r="Z651" i="161"/>
  <c r="T651" i="161"/>
  <c r="AA651" i="161"/>
  <c r="S995" i="161"/>
  <c r="T995" i="161"/>
  <c r="Z995" i="161"/>
  <c r="AA995" i="161"/>
  <c r="AA560" i="161"/>
  <c r="Z560" i="161"/>
  <c r="T560" i="161"/>
  <c r="S560" i="161"/>
  <c r="S96" i="161"/>
  <c r="T96" i="161"/>
  <c r="AA96" i="161"/>
  <c r="Z96" i="161"/>
  <c r="T635" i="161"/>
  <c r="Z635" i="161"/>
  <c r="AA635" i="161"/>
  <c r="S635" i="161"/>
  <c r="T366" i="161"/>
  <c r="Z366" i="161"/>
  <c r="AA366" i="161"/>
  <c r="S366" i="161"/>
  <c r="AA891" i="161"/>
  <c r="Z891" i="161"/>
  <c r="S891" i="161"/>
  <c r="T891" i="161"/>
  <c r="Z500" i="161"/>
  <c r="S500" i="161"/>
  <c r="T500" i="161"/>
  <c r="AA500" i="161"/>
  <c r="AA186" i="161"/>
  <c r="T186" i="161"/>
  <c r="S186" i="161"/>
  <c r="Z186" i="161"/>
  <c r="S1132" i="161"/>
  <c r="Z1132" i="161"/>
  <c r="AA1132" i="161"/>
  <c r="T1132" i="161"/>
  <c r="S65" i="161"/>
  <c r="T65" i="161"/>
  <c r="AA65" i="161"/>
  <c r="Z65" i="161"/>
  <c r="AA982" i="161"/>
  <c r="Z982" i="161"/>
  <c r="T982" i="161"/>
  <c r="S982" i="161"/>
  <c r="T740" i="161"/>
  <c r="S740" i="161"/>
  <c r="Z740" i="161"/>
  <c r="AA740" i="161"/>
  <c r="T230" i="161"/>
  <c r="S230" i="161"/>
  <c r="Z230" i="161"/>
  <c r="AA230" i="161"/>
  <c r="AZ49" i="79"/>
  <c r="AV48" i="79"/>
  <c r="M1132" i="161" l="1"/>
  <c r="Z906" i="161"/>
  <c r="AA906" i="161"/>
  <c r="S906" i="161"/>
  <c r="AC20" i="161"/>
  <c r="V20" i="161"/>
  <c r="O20" i="161"/>
  <c r="BE48" i="79"/>
  <c r="AQ62" i="100"/>
  <c r="H115" i="79"/>
  <c r="AN61" i="100"/>
  <c r="AG87" i="100"/>
  <c r="AS60" i="100"/>
  <c r="AL61" i="100"/>
  <c r="AH92" i="100"/>
  <c r="AF93" i="100"/>
  <c r="AT60" i="100"/>
  <c r="AR60" i="100"/>
  <c r="AO61" i="100"/>
  <c r="AP61" i="100"/>
  <c r="AM61" i="100"/>
  <c r="G22" i="161"/>
  <c r="E22" i="161" s="1"/>
  <c r="E801" i="161"/>
  <c r="E802" i="161" s="1"/>
  <c r="H22" i="161"/>
  <c r="M22" i="161" s="1"/>
  <c r="F802" i="161"/>
  <c r="H802" i="161"/>
  <c r="Z802" i="161" s="1"/>
  <c r="AA155" i="161"/>
  <c r="Z155" i="161"/>
  <c r="S155" i="161"/>
  <c r="E755" i="161"/>
  <c r="E215" i="161"/>
  <c r="F156" i="161"/>
  <c r="G156" i="161"/>
  <c r="H156" i="161"/>
  <c r="AA156" i="161" s="1"/>
  <c r="D157" i="161"/>
  <c r="M155" i="161"/>
  <c r="L155" i="161"/>
  <c r="E381" i="161"/>
  <c r="S726" i="161"/>
  <c r="AA1055" i="161"/>
  <c r="S1055" i="161"/>
  <c r="Z605" i="161"/>
  <c r="Z1055" i="161"/>
  <c r="F216" i="161"/>
  <c r="G216" i="161"/>
  <c r="D217" i="161"/>
  <c r="H216" i="161"/>
  <c r="L215" i="161"/>
  <c r="M215" i="161"/>
  <c r="S215" i="161"/>
  <c r="AA215" i="161"/>
  <c r="Z215" i="161"/>
  <c r="T215" i="161"/>
  <c r="AA320" i="161"/>
  <c r="S320" i="161"/>
  <c r="T320" i="161"/>
  <c r="T605" i="161"/>
  <c r="AA605" i="161"/>
  <c r="S1175" i="161"/>
  <c r="AA846" i="161"/>
  <c r="Z350" i="161"/>
  <c r="T350" i="161"/>
  <c r="AA350" i="161"/>
  <c r="G756" i="161"/>
  <c r="H756" i="161"/>
  <c r="D757" i="161"/>
  <c r="F756" i="161"/>
  <c r="AA755" i="161"/>
  <c r="L755" i="161"/>
  <c r="S755" i="161"/>
  <c r="M755" i="161"/>
  <c r="T755" i="161"/>
  <c r="Z755" i="161"/>
  <c r="L1055" i="161"/>
  <c r="M1055" i="161"/>
  <c r="D397" i="161"/>
  <c r="H396" i="161"/>
  <c r="F396" i="161"/>
  <c r="G396" i="161"/>
  <c r="Z395" i="161"/>
  <c r="S395" i="161"/>
  <c r="L395" i="161"/>
  <c r="M395" i="161"/>
  <c r="T395" i="161"/>
  <c r="AA395" i="161"/>
  <c r="F306" i="161"/>
  <c r="G306" i="161"/>
  <c r="H306" i="161"/>
  <c r="D307" i="161"/>
  <c r="T305" i="161"/>
  <c r="S305" i="161"/>
  <c r="AA305" i="161"/>
  <c r="Z305" i="161"/>
  <c r="L305" i="161"/>
  <c r="M305" i="161"/>
  <c r="D772" i="161"/>
  <c r="F771" i="161"/>
  <c r="H771" i="161"/>
  <c r="G771" i="161"/>
  <c r="L350" i="161"/>
  <c r="M350" i="161"/>
  <c r="M770" i="161"/>
  <c r="AA770" i="161"/>
  <c r="L770" i="161"/>
  <c r="S770" i="161"/>
  <c r="T770" i="161"/>
  <c r="Z770" i="161"/>
  <c r="G382" i="161"/>
  <c r="E383" i="161" s="1"/>
  <c r="E384" i="161" s="1"/>
  <c r="E385" i="161" s="1"/>
  <c r="E386" i="161" s="1"/>
  <c r="E387" i="161" s="1"/>
  <c r="E388" i="161" s="1"/>
  <c r="E389" i="161" s="1"/>
  <c r="E390" i="161" s="1"/>
  <c r="E391" i="161" s="1"/>
  <c r="E392" i="161" s="1"/>
  <c r="E393" i="161" s="1"/>
  <c r="E394" i="161" s="1"/>
  <c r="E395" i="161" s="1"/>
  <c r="H382" i="161"/>
  <c r="F382" i="161"/>
  <c r="L381" i="161"/>
  <c r="M381" i="161"/>
  <c r="G351" i="161"/>
  <c r="H351" i="161"/>
  <c r="Z351" i="161" s="1"/>
  <c r="D352" i="161"/>
  <c r="F351" i="161"/>
  <c r="F1056" i="161"/>
  <c r="G1056" i="161"/>
  <c r="H1056" i="161"/>
  <c r="Z1056" i="161" s="1"/>
  <c r="D1057" i="161"/>
  <c r="E1025" i="161"/>
  <c r="E515" i="161"/>
  <c r="Z1012" i="161"/>
  <c r="AA1175" i="161"/>
  <c r="Z1175" i="161"/>
  <c r="AA726" i="161"/>
  <c r="T726" i="161"/>
  <c r="T1012" i="161"/>
  <c r="Z846" i="161"/>
  <c r="S846" i="161"/>
  <c r="Z410" i="161"/>
  <c r="AA410" i="161"/>
  <c r="AA246" i="161"/>
  <c r="T787" i="161"/>
  <c r="T621" i="161"/>
  <c r="S410" i="161"/>
  <c r="AA787" i="161"/>
  <c r="Z787" i="161"/>
  <c r="AA621" i="161"/>
  <c r="Z336" i="161"/>
  <c r="Z877" i="161"/>
  <c r="E486" i="161"/>
  <c r="S336" i="161"/>
  <c r="E652" i="161"/>
  <c r="T336" i="161"/>
  <c r="E936" i="161"/>
  <c r="E456" i="161"/>
  <c r="E291" i="161"/>
  <c r="AA816" i="161"/>
  <c r="S816" i="161"/>
  <c r="AA936" i="161"/>
  <c r="Z936" i="161"/>
  <c r="S936" i="161"/>
  <c r="AA1012" i="161"/>
  <c r="AA877" i="161"/>
  <c r="S877" i="161"/>
  <c r="T877" i="161"/>
  <c r="Z1071" i="161"/>
  <c r="S1071" i="161"/>
  <c r="AA1071" i="161"/>
  <c r="S246" i="161"/>
  <c r="L50" i="161"/>
  <c r="M50" i="161"/>
  <c r="Z50" i="161"/>
  <c r="T50" i="161"/>
  <c r="S50" i="161"/>
  <c r="AA50" i="161"/>
  <c r="T246" i="161"/>
  <c r="F1176" i="161"/>
  <c r="G1176" i="161"/>
  <c r="D1177" i="161"/>
  <c r="D1178" i="161" s="1"/>
  <c r="H1176" i="161"/>
  <c r="T1176" i="161" s="1"/>
  <c r="L442" i="161"/>
  <c r="M442" i="161"/>
  <c r="F51" i="161"/>
  <c r="H51" i="161"/>
  <c r="G51" i="161"/>
  <c r="D52" i="161"/>
  <c r="F547" i="161"/>
  <c r="G547" i="161"/>
  <c r="E548" i="161" s="1"/>
  <c r="E549" i="161" s="1"/>
  <c r="E550" i="161" s="1"/>
  <c r="E551" i="161" s="1"/>
  <c r="E552" i="161" s="1"/>
  <c r="E553" i="161" s="1"/>
  <c r="E554" i="161" s="1"/>
  <c r="E555" i="161" s="1"/>
  <c r="E556" i="161" s="1"/>
  <c r="E557" i="161" s="1"/>
  <c r="E558" i="161" s="1"/>
  <c r="E559" i="161" s="1"/>
  <c r="E560" i="161" s="1"/>
  <c r="E561" i="161" s="1"/>
  <c r="H547" i="161"/>
  <c r="D607" i="161"/>
  <c r="F606" i="161"/>
  <c r="G606" i="161"/>
  <c r="H606" i="161"/>
  <c r="AA606" i="161" s="1"/>
  <c r="L546" i="161"/>
  <c r="M546" i="161"/>
  <c r="S546" i="161"/>
  <c r="T546" i="161"/>
  <c r="Z546" i="161"/>
  <c r="AA546" i="161"/>
  <c r="L605" i="161"/>
  <c r="M605" i="161"/>
  <c r="L1175" i="161"/>
  <c r="M1175" i="161"/>
  <c r="G142" i="161"/>
  <c r="E143" i="161" s="1"/>
  <c r="E144" i="161" s="1"/>
  <c r="E145" i="161" s="1"/>
  <c r="E146" i="161" s="1"/>
  <c r="E147" i="161" s="1"/>
  <c r="E148" i="161" s="1"/>
  <c r="E149" i="161" s="1"/>
  <c r="E150" i="161" s="1"/>
  <c r="E151" i="161" s="1"/>
  <c r="E152" i="161" s="1"/>
  <c r="E153" i="161" s="1"/>
  <c r="E154" i="161" s="1"/>
  <c r="E155" i="161" s="1"/>
  <c r="H142" i="161"/>
  <c r="F142" i="161"/>
  <c r="G1026" i="161"/>
  <c r="F1026" i="161"/>
  <c r="D1027" i="161"/>
  <c r="H1026" i="161"/>
  <c r="L410" i="161"/>
  <c r="M410" i="161"/>
  <c r="G831" i="161"/>
  <c r="F831" i="161"/>
  <c r="H831" i="161"/>
  <c r="D832" i="161"/>
  <c r="L141" i="161"/>
  <c r="M141" i="161"/>
  <c r="Z141" i="161"/>
  <c r="S141" i="161"/>
  <c r="AA141" i="161"/>
  <c r="T141" i="161"/>
  <c r="T1025" i="161"/>
  <c r="AA1025" i="161"/>
  <c r="Z1025" i="161"/>
  <c r="S1025" i="161"/>
  <c r="L1025" i="161"/>
  <c r="M1025" i="161"/>
  <c r="Z35" i="161"/>
  <c r="T35" i="161"/>
  <c r="S35" i="161"/>
  <c r="L35" i="161"/>
  <c r="AA35" i="161"/>
  <c r="M35" i="161"/>
  <c r="L830" i="161"/>
  <c r="M830" i="161"/>
  <c r="AA830" i="161"/>
  <c r="T830" i="161"/>
  <c r="Z830" i="161"/>
  <c r="S830" i="161"/>
  <c r="D412" i="161"/>
  <c r="F411" i="161"/>
  <c r="G411" i="161"/>
  <c r="H411" i="161"/>
  <c r="AA411" i="161" s="1"/>
  <c r="F36" i="161"/>
  <c r="G36" i="161"/>
  <c r="H36" i="161"/>
  <c r="D37" i="161"/>
  <c r="L680" i="161"/>
  <c r="M680" i="161"/>
  <c r="T680" i="161"/>
  <c r="S680" i="161"/>
  <c r="AA680" i="161"/>
  <c r="Z680" i="161"/>
  <c r="F681" i="161"/>
  <c r="G681" i="161"/>
  <c r="H681" i="161"/>
  <c r="D682" i="161"/>
  <c r="L320" i="161"/>
  <c r="M320" i="161"/>
  <c r="G321" i="161"/>
  <c r="F321" i="161"/>
  <c r="H321" i="161"/>
  <c r="S321" i="161" s="1"/>
  <c r="D322" i="161"/>
  <c r="S515" i="161"/>
  <c r="Z515" i="161"/>
  <c r="T515" i="161"/>
  <c r="M515" i="161"/>
  <c r="L515" i="161"/>
  <c r="AA515" i="161"/>
  <c r="F427" i="161"/>
  <c r="G427" i="161"/>
  <c r="E428" i="161" s="1"/>
  <c r="E429" i="161" s="1"/>
  <c r="E430" i="161" s="1"/>
  <c r="E431" i="161" s="1"/>
  <c r="E432" i="161" s="1"/>
  <c r="E433" i="161" s="1"/>
  <c r="E434" i="161" s="1"/>
  <c r="E435" i="161" s="1"/>
  <c r="E436" i="161" s="1"/>
  <c r="E437" i="161" s="1"/>
  <c r="E438" i="161" s="1"/>
  <c r="E439" i="161" s="1"/>
  <c r="E440" i="161" s="1"/>
  <c r="E441" i="161" s="1"/>
  <c r="E442" i="161" s="1"/>
  <c r="H427" i="161"/>
  <c r="L426" i="161"/>
  <c r="M426" i="161"/>
  <c r="F516" i="161"/>
  <c r="G516" i="161"/>
  <c r="D517" i="161"/>
  <c r="H516" i="161"/>
  <c r="F727" i="161"/>
  <c r="H727" i="161"/>
  <c r="T727" i="161" s="1"/>
  <c r="G727" i="161"/>
  <c r="E728" i="161" s="1"/>
  <c r="E729" i="161" s="1"/>
  <c r="E730" i="161" s="1"/>
  <c r="E731" i="161" s="1"/>
  <c r="E732" i="161" s="1"/>
  <c r="E733" i="161" s="1"/>
  <c r="E734" i="161" s="1"/>
  <c r="E735" i="161" s="1"/>
  <c r="E736" i="161" s="1"/>
  <c r="E737" i="161" s="1"/>
  <c r="E738" i="161" s="1"/>
  <c r="E739" i="161" s="1"/>
  <c r="E740" i="161" s="1"/>
  <c r="E741" i="161" s="1"/>
  <c r="E742" i="161" s="1"/>
  <c r="L261" i="161"/>
  <c r="M261" i="161"/>
  <c r="AA907" i="161"/>
  <c r="G262" i="161"/>
  <c r="E263" i="161" s="1"/>
  <c r="E264" i="161" s="1"/>
  <c r="E265" i="161" s="1"/>
  <c r="E266" i="161" s="1"/>
  <c r="E267" i="161" s="1"/>
  <c r="E268" i="161" s="1"/>
  <c r="E269" i="161" s="1"/>
  <c r="E270" i="161" s="1"/>
  <c r="E271" i="161" s="1"/>
  <c r="E272" i="161" s="1"/>
  <c r="E273" i="161" s="1"/>
  <c r="E274" i="161" s="1"/>
  <c r="E275" i="161" s="1"/>
  <c r="E276" i="161" s="1"/>
  <c r="E277" i="161" s="1"/>
  <c r="F262" i="161"/>
  <c r="H262" i="161"/>
  <c r="L726" i="161"/>
  <c r="M726" i="161"/>
  <c r="Z907" i="161"/>
  <c r="H1162" i="161"/>
  <c r="G1162" i="161"/>
  <c r="E1163" i="161" s="1"/>
  <c r="E1164" i="161" s="1"/>
  <c r="E1165" i="161" s="1"/>
  <c r="E1166" i="161" s="1"/>
  <c r="E1167" i="161" s="1"/>
  <c r="E1168" i="161" s="1"/>
  <c r="E1169" i="161" s="1"/>
  <c r="E1170" i="161" s="1"/>
  <c r="E1171" i="161" s="1"/>
  <c r="E1172" i="161" s="1"/>
  <c r="E1173" i="161" s="1"/>
  <c r="E1174" i="161" s="1"/>
  <c r="E1175" i="161" s="1"/>
  <c r="F1162" i="161"/>
  <c r="T907" i="161"/>
  <c r="S1161" i="161"/>
  <c r="T1161" i="161"/>
  <c r="L1161" i="161"/>
  <c r="M1161" i="161"/>
  <c r="AA1161" i="161"/>
  <c r="Z1161" i="161"/>
  <c r="L1071" i="161"/>
  <c r="M1071" i="161"/>
  <c r="E1012" i="161"/>
  <c r="H1072" i="161"/>
  <c r="Z1072" i="161" s="1"/>
  <c r="F1072" i="161"/>
  <c r="G1072" i="161"/>
  <c r="E1073" i="161" s="1"/>
  <c r="E1074" i="161" s="1"/>
  <c r="E1075" i="161" s="1"/>
  <c r="E1076" i="161" s="1"/>
  <c r="E1077" i="161" s="1"/>
  <c r="E1078" i="161" s="1"/>
  <c r="E1079" i="161" s="1"/>
  <c r="E1080" i="161" s="1"/>
  <c r="E1081" i="161" s="1"/>
  <c r="E1082" i="161" s="1"/>
  <c r="E1083" i="161" s="1"/>
  <c r="E1084" i="161" s="1"/>
  <c r="E1085" i="161" s="1"/>
  <c r="E1086" i="161" s="1"/>
  <c r="F487" i="161"/>
  <c r="G487" i="161"/>
  <c r="E488" i="161" s="1"/>
  <c r="E489" i="161" s="1"/>
  <c r="E490" i="161" s="1"/>
  <c r="E491" i="161" s="1"/>
  <c r="E492" i="161" s="1"/>
  <c r="E493" i="161" s="1"/>
  <c r="E494" i="161" s="1"/>
  <c r="E495" i="161" s="1"/>
  <c r="E496" i="161" s="1"/>
  <c r="E497" i="161" s="1"/>
  <c r="E498" i="161" s="1"/>
  <c r="E499" i="161" s="1"/>
  <c r="E500" i="161" s="1"/>
  <c r="E501" i="161" s="1"/>
  <c r="E502" i="161" s="1"/>
  <c r="H487" i="161"/>
  <c r="S486" i="161"/>
  <c r="Z486" i="161"/>
  <c r="T486" i="161"/>
  <c r="L486" i="161"/>
  <c r="M486" i="161"/>
  <c r="AA486" i="161"/>
  <c r="T816" i="161"/>
  <c r="Z816" i="161"/>
  <c r="V21" i="161"/>
  <c r="F67" i="161"/>
  <c r="H67" i="161"/>
  <c r="F247" i="161"/>
  <c r="G247" i="161"/>
  <c r="E248" i="161" s="1"/>
  <c r="E249" i="161" s="1"/>
  <c r="E250" i="161" s="1"/>
  <c r="E251" i="161" s="1"/>
  <c r="E252" i="161" s="1"/>
  <c r="E253" i="161" s="1"/>
  <c r="E254" i="161" s="1"/>
  <c r="E255" i="161" s="1"/>
  <c r="E256" i="161" s="1"/>
  <c r="E257" i="161" s="1"/>
  <c r="E258" i="161" s="1"/>
  <c r="E259" i="161" s="1"/>
  <c r="E260" i="161" s="1"/>
  <c r="E261" i="161" s="1"/>
  <c r="H247" i="161"/>
  <c r="T247" i="161" s="1"/>
  <c r="L922" i="161"/>
  <c r="M922" i="161"/>
  <c r="L907" i="161"/>
  <c r="M907" i="161"/>
  <c r="L66" i="161"/>
  <c r="M66" i="161"/>
  <c r="L246" i="161"/>
  <c r="M246" i="161"/>
  <c r="L652" i="161"/>
  <c r="M652" i="161"/>
  <c r="H592" i="161"/>
  <c r="F592" i="161"/>
  <c r="G592" i="161"/>
  <c r="E593" i="161" s="1"/>
  <c r="E594" i="161" s="1"/>
  <c r="E595" i="161" s="1"/>
  <c r="E596" i="161" s="1"/>
  <c r="E597" i="161" s="1"/>
  <c r="E598" i="161" s="1"/>
  <c r="E599" i="161" s="1"/>
  <c r="E600" i="161" s="1"/>
  <c r="E601" i="161" s="1"/>
  <c r="E602" i="161" s="1"/>
  <c r="E603" i="161" s="1"/>
  <c r="E604" i="161" s="1"/>
  <c r="E605" i="161" s="1"/>
  <c r="E1146" i="161"/>
  <c r="E907" i="161"/>
  <c r="E908" i="161"/>
  <c r="E909" i="161" s="1"/>
  <c r="E910" i="161" s="1"/>
  <c r="E911" i="161" s="1"/>
  <c r="E912" i="161" s="1"/>
  <c r="E913" i="161" s="1"/>
  <c r="E914" i="161" s="1"/>
  <c r="E915" i="161" s="1"/>
  <c r="E916" i="161" s="1"/>
  <c r="E917" i="161" s="1"/>
  <c r="E918" i="161" s="1"/>
  <c r="E919" i="161" s="1"/>
  <c r="E920" i="161" s="1"/>
  <c r="E921" i="161" s="1"/>
  <c r="E922" i="161" s="1"/>
  <c r="F577" i="161"/>
  <c r="G577" i="161"/>
  <c r="E578" i="161" s="1"/>
  <c r="E579" i="161" s="1"/>
  <c r="E580" i="161" s="1"/>
  <c r="E581" i="161" s="1"/>
  <c r="E582" i="161" s="1"/>
  <c r="E583" i="161" s="1"/>
  <c r="E584" i="161" s="1"/>
  <c r="E585" i="161" s="1"/>
  <c r="E586" i="161" s="1"/>
  <c r="E587" i="161" s="1"/>
  <c r="E588" i="161" s="1"/>
  <c r="E589" i="161" s="1"/>
  <c r="E590" i="161" s="1"/>
  <c r="E591" i="161" s="1"/>
  <c r="H577" i="161"/>
  <c r="H1087" i="161"/>
  <c r="G1087" i="161"/>
  <c r="F1087" i="161"/>
  <c r="L591" i="161"/>
  <c r="M591" i="161"/>
  <c r="Z591" i="161"/>
  <c r="S591" i="161"/>
  <c r="T591" i="161"/>
  <c r="AA591" i="161"/>
  <c r="L472" i="161"/>
  <c r="M472" i="161"/>
  <c r="L1086" i="161"/>
  <c r="M1086" i="161"/>
  <c r="Z1086" i="161"/>
  <c r="AA1086" i="161"/>
  <c r="T1086" i="161"/>
  <c r="S1086" i="161"/>
  <c r="L277" i="161"/>
  <c r="M277" i="161"/>
  <c r="L127" i="161"/>
  <c r="M127" i="161"/>
  <c r="L667" i="161"/>
  <c r="M667" i="161"/>
  <c r="F457" i="161"/>
  <c r="G457" i="161"/>
  <c r="E458" i="161" s="1"/>
  <c r="E459" i="161" s="1"/>
  <c r="E460" i="161" s="1"/>
  <c r="E461" i="161" s="1"/>
  <c r="E462" i="161" s="1"/>
  <c r="E463" i="161" s="1"/>
  <c r="E464" i="161" s="1"/>
  <c r="E465" i="161" s="1"/>
  <c r="E466" i="161" s="1"/>
  <c r="E467" i="161" s="1"/>
  <c r="E468" i="161" s="1"/>
  <c r="E469" i="161" s="1"/>
  <c r="E470" i="161" s="1"/>
  <c r="E471" i="161" s="1"/>
  <c r="E472" i="161" s="1"/>
  <c r="H457" i="161"/>
  <c r="AC21" i="161"/>
  <c r="E127" i="161"/>
  <c r="E128" i="161"/>
  <c r="E129" i="161" s="1"/>
  <c r="E130" i="161" s="1"/>
  <c r="E131" i="161" s="1"/>
  <c r="E132" i="161" s="1"/>
  <c r="E133" i="161" s="1"/>
  <c r="E134" i="161" s="1"/>
  <c r="E135" i="161" s="1"/>
  <c r="E136" i="161" s="1"/>
  <c r="E137" i="161" s="1"/>
  <c r="E138" i="161" s="1"/>
  <c r="E139" i="161" s="1"/>
  <c r="E140" i="161" s="1"/>
  <c r="E141" i="161" s="1"/>
  <c r="E667" i="161"/>
  <c r="E668" i="161"/>
  <c r="E669" i="161" s="1"/>
  <c r="E670" i="161" s="1"/>
  <c r="E671" i="161" s="1"/>
  <c r="E672" i="161" s="1"/>
  <c r="E673" i="161" s="1"/>
  <c r="E674" i="161" s="1"/>
  <c r="E675" i="161" s="1"/>
  <c r="E676" i="161" s="1"/>
  <c r="E677" i="161" s="1"/>
  <c r="E678" i="161" s="1"/>
  <c r="E679" i="161" s="1"/>
  <c r="E680" i="161" s="1"/>
  <c r="F292" i="161"/>
  <c r="G292" i="161"/>
  <c r="H292" i="161"/>
  <c r="L456" i="161"/>
  <c r="M456" i="161"/>
  <c r="F967" i="161"/>
  <c r="G967" i="161"/>
  <c r="E968" i="161" s="1"/>
  <c r="E969" i="161" s="1"/>
  <c r="E970" i="161" s="1"/>
  <c r="E971" i="161" s="1"/>
  <c r="E972" i="161" s="1"/>
  <c r="E973" i="161" s="1"/>
  <c r="E974" i="161" s="1"/>
  <c r="E975" i="161" s="1"/>
  <c r="E976" i="161" s="1"/>
  <c r="E977" i="161" s="1"/>
  <c r="E978" i="161" s="1"/>
  <c r="E979" i="161" s="1"/>
  <c r="E980" i="161" s="1"/>
  <c r="E981" i="161" s="1"/>
  <c r="E982" i="161" s="1"/>
  <c r="H967" i="161"/>
  <c r="L291" i="161"/>
  <c r="M291" i="161"/>
  <c r="T291" i="161"/>
  <c r="S291" i="161"/>
  <c r="AA291" i="161"/>
  <c r="Z291" i="161"/>
  <c r="F622" i="161"/>
  <c r="G622" i="161"/>
  <c r="H622" i="161"/>
  <c r="AA622" i="161" s="1"/>
  <c r="F697" i="161"/>
  <c r="G697" i="161"/>
  <c r="H697" i="161"/>
  <c r="F532" i="161"/>
  <c r="G532" i="161"/>
  <c r="H532" i="161"/>
  <c r="G952" i="161"/>
  <c r="H952" i="161"/>
  <c r="F952" i="161"/>
  <c r="L966" i="161"/>
  <c r="M966" i="161"/>
  <c r="T966" i="161"/>
  <c r="AA966" i="161"/>
  <c r="Z966" i="161"/>
  <c r="S966" i="161"/>
  <c r="G82" i="161"/>
  <c r="E83" i="161" s="1"/>
  <c r="E84" i="161" s="1"/>
  <c r="E85" i="161" s="1"/>
  <c r="E86" i="161" s="1"/>
  <c r="E87" i="161" s="1"/>
  <c r="E88" i="161" s="1"/>
  <c r="E89" i="161" s="1"/>
  <c r="E90" i="161" s="1"/>
  <c r="E91" i="161" s="1"/>
  <c r="E92" i="161" s="1"/>
  <c r="E93" i="161" s="1"/>
  <c r="E94" i="161" s="1"/>
  <c r="E95" i="161" s="1"/>
  <c r="E96" i="161" s="1"/>
  <c r="E97" i="161" s="1"/>
  <c r="H82" i="161"/>
  <c r="F82" i="161"/>
  <c r="L621" i="161"/>
  <c r="M621" i="161"/>
  <c r="L787" i="161"/>
  <c r="M787" i="161"/>
  <c r="L696" i="161"/>
  <c r="M696" i="161"/>
  <c r="AA696" i="161"/>
  <c r="T696" i="161"/>
  <c r="S696" i="161"/>
  <c r="Z696" i="161"/>
  <c r="L531" i="161"/>
  <c r="M531" i="161"/>
  <c r="AA531" i="161"/>
  <c r="T531" i="161"/>
  <c r="Z531" i="161"/>
  <c r="S531" i="161"/>
  <c r="L187" i="161"/>
  <c r="M187" i="161"/>
  <c r="F712" i="161"/>
  <c r="G712" i="161"/>
  <c r="H712" i="161"/>
  <c r="L951" i="161"/>
  <c r="M951" i="161"/>
  <c r="AA951" i="161"/>
  <c r="Z951" i="161"/>
  <c r="T951" i="161"/>
  <c r="S951" i="161"/>
  <c r="L81" i="161"/>
  <c r="M81" i="161"/>
  <c r="L112" i="161"/>
  <c r="M112" i="161"/>
  <c r="F337" i="161"/>
  <c r="G337" i="161"/>
  <c r="H337" i="161"/>
  <c r="AA337" i="161" s="1"/>
  <c r="E187" i="161"/>
  <c r="E188" i="161"/>
  <c r="E189" i="161" s="1"/>
  <c r="E190" i="161" s="1"/>
  <c r="E191" i="161" s="1"/>
  <c r="E192" i="161" s="1"/>
  <c r="E193" i="161" s="1"/>
  <c r="E194" i="161" s="1"/>
  <c r="E195" i="161" s="1"/>
  <c r="E196" i="161" s="1"/>
  <c r="E197" i="161" s="1"/>
  <c r="E198" i="161" s="1"/>
  <c r="E199" i="161" s="1"/>
  <c r="E200" i="161" s="1"/>
  <c r="E201" i="161" s="1"/>
  <c r="E202" i="161" s="1"/>
  <c r="L711" i="161"/>
  <c r="M711" i="161"/>
  <c r="F937" i="161"/>
  <c r="G937" i="161"/>
  <c r="E938" i="161" s="1"/>
  <c r="E939" i="161" s="1"/>
  <c r="E940" i="161" s="1"/>
  <c r="E941" i="161" s="1"/>
  <c r="E942" i="161" s="1"/>
  <c r="E943" i="161" s="1"/>
  <c r="E944" i="161" s="1"/>
  <c r="E945" i="161" s="1"/>
  <c r="E946" i="161" s="1"/>
  <c r="E947" i="161" s="1"/>
  <c r="E948" i="161" s="1"/>
  <c r="E949" i="161" s="1"/>
  <c r="E950" i="161" s="1"/>
  <c r="E951" i="161" s="1"/>
  <c r="H937" i="161"/>
  <c r="Z937" i="161" s="1"/>
  <c r="E816" i="161"/>
  <c r="L637" i="161"/>
  <c r="M637" i="161"/>
  <c r="L336" i="161"/>
  <c r="M336" i="161"/>
  <c r="F562" i="161"/>
  <c r="G562" i="161"/>
  <c r="H562" i="161"/>
  <c r="G1117" i="161"/>
  <c r="H1117" i="161"/>
  <c r="F1117" i="161"/>
  <c r="L1012" i="161"/>
  <c r="M1012" i="161"/>
  <c r="L936" i="161"/>
  <c r="M936" i="161"/>
  <c r="S621" i="161"/>
  <c r="L561" i="161"/>
  <c r="M561" i="161"/>
  <c r="F1147" i="161"/>
  <c r="G1147" i="161"/>
  <c r="E1148" i="161" s="1"/>
  <c r="E1149" i="161" s="1"/>
  <c r="E1150" i="161" s="1"/>
  <c r="E1151" i="161" s="1"/>
  <c r="E1152" i="161" s="1"/>
  <c r="E1153" i="161" s="1"/>
  <c r="E1154" i="161" s="1"/>
  <c r="E1155" i="161" s="1"/>
  <c r="E1156" i="161" s="1"/>
  <c r="E1157" i="161" s="1"/>
  <c r="E1158" i="161" s="1"/>
  <c r="E1159" i="161" s="1"/>
  <c r="E1160" i="161" s="1"/>
  <c r="E1161" i="161" s="1"/>
  <c r="H1147" i="161"/>
  <c r="L502" i="161"/>
  <c r="M502" i="161"/>
  <c r="F1042" i="161"/>
  <c r="G1042" i="161"/>
  <c r="E1043" i="161" s="1"/>
  <c r="E1044" i="161" s="1"/>
  <c r="E1045" i="161" s="1"/>
  <c r="E1046" i="161" s="1"/>
  <c r="E1047" i="161" s="1"/>
  <c r="E1048" i="161" s="1"/>
  <c r="E1049" i="161" s="1"/>
  <c r="E1050" i="161" s="1"/>
  <c r="E1051" i="161" s="1"/>
  <c r="E1052" i="161" s="1"/>
  <c r="E1053" i="161" s="1"/>
  <c r="E1054" i="161" s="1"/>
  <c r="E1055" i="161" s="1"/>
  <c r="H1042" i="161"/>
  <c r="O21" i="161"/>
  <c r="L202" i="161"/>
  <c r="M202" i="161"/>
  <c r="L877" i="161"/>
  <c r="M877" i="161"/>
  <c r="L1116" i="161"/>
  <c r="M1116" i="161"/>
  <c r="AA1116" i="161"/>
  <c r="T1116" i="161"/>
  <c r="S1116" i="161"/>
  <c r="Z1116" i="161"/>
  <c r="F817" i="161"/>
  <c r="G817" i="161"/>
  <c r="H817" i="161"/>
  <c r="S817" i="161" s="1"/>
  <c r="F1102" i="161"/>
  <c r="H1102" i="161"/>
  <c r="G1102" i="161"/>
  <c r="E1103" i="161" s="1"/>
  <c r="E1104" i="161" s="1"/>
  <c r="E1105" i="161" s="1"/>
  <c r="E1106" i="161" s="1"/>
  <c r="E1107" i="161" s="1"/>
  <c r="E1108" i="161" s="1"/>
  <c r="E1109" i="161" s="1"/>
  <c r="E1110" i="161" s="1"/>
  <c r="E1111" i="161" s="1"/>
  <c r="E1112" i="161" s="1"/>
  <c r="E1113" i="161" s="1"/>
  <c r="E1114" i="161" s="1"/>
  <c r="E1115" i="161" s="1"/>
  <c r="E1116" i="161" s="1"/>
  <c r="L1146" i="161"/>
  <c r="M1146" i="161"/>
  <c r="AA1146" i="161"/>
  <c r="T1146" i="161"/>
  <c r="Z1146" i="161"/>
  <c r="S1146" i="161"/>
  <c r="L1041" i="161"/>
  <c r="M1041" i="161"/>
  <c r="T1041" i="161"/>
  <c r="Z1041" i="161"/>
  <c r="S1041" i="161"/>
  <c r="AA1041" i="161"/>
  <c r="M816" i="161"/>
  <c r="L816" i="161"/>
  <c r="L1101" i="161"/>
  <c r="M1101" i="161"/>
  <c r="S1101" i="161"/>
  <c r="AA1101" i="161"/>
  <c r="T1101" i="161"/>
  <c r="Z1101" i="161"/>
  <c r="L862" i="161"/>
  <c r="M862" i="161"/>
  <c r="F847" i="161"/>
  <c r="G847" i="161"/>
  <c r="E848" i="161" s="1"/>
  <c r="E849" i="161" s="1"/>
  <c r="E850" i="161" s="1"/>
  <c r="E851" i="161" s="1"/>
  <c r="E852" i="161" s="1"/>
  <c r="E853" i="161" s="1"/>
  <c r="E854" i="161" s="1"/>
  <c r="E855" i="161" s="1"/>
  <c r="E856" i="161" s="1"/>
  <c r="E857" i="161" s="1"/>
  <c r="E858" i="161" s="1"/>
  <c r="E859" i="161" s="1"/>
  <c r="E860" i="161" s="1"/>
  <c r="E861" i="161" s="1"/>
  <c r="E862" i="161" s="1"/>
  <c r="H847" i="161"/>
  <c r="Z847" i="161" s="1"/>
  <c r="L232" i="161"/>
  <c r="M232" i="161"/>
  <c r="L97" i="161"/>
  <c r="M97" i="161"/>
  <c r="E863" i="161"/>
  <c r="E864" i="161" s="1"/>
  <c r="E865" i="161" s="1"/>
  <c r="E866" i="161" s="1"/>
  <c r="E867" i="161" s="1"/>
  <c r="E868" i="161" s="1"/>
  <c r="E869" i="161" s="1"/>
  <c r="E870" i="161" s="1"/>
  <c r="E871" i="161" s="1"/>
  <c r="E872" i="161" s="1"/>
  <c r="E873" i="161" s="1"/>
  <c r="E874" i="161" s="1"/>
  <c r="E875" i="161" s="1"/>
  <c r="E876" i="161" s="1"/>
  <c r="E877" i="161" s="1"/>
  <c r="L997" i="161"/>
  <c r="M997" i="161"/>
  <c r="L846" i="161"/>
  <c r="M846" i="161"/>
  <c r="E233" i="161"/>
  <c r="E234" i="161" s="1"/>
  <c r="E235" i="161" s="1"/>
  <c r="E236" i="161" s="1"/>
  <c r="E237" i="161" s="1"/>
  <c r="E238" i="161" s="1"/>
  <c r="E239" i="161" s="1"/>
  <c r="E240" i="161" s="1"/>
  <c r="E241" i="161" s="1"/>
  <c r="E242" i="161" s="1"/>
  <c r="E243" i="161" s="1"/>
  <c r="E244" i="161" s="1"/>
  <c r="E245" i="161" s="1"/>
  <c r="E246" i="161" s="1"/>
  <c r="L576" i="161"/>
  <c r="M576" i="161"/>
  <c r="E98" i="161"/>
  <c r="E99" i="161" s="1"/>
  <c r="E100" i="161" s="1"/>
  <c r="E101" i="161" s="1"/>
  <c r="E102" i="161" s="1"/>
  <c r="E103" i="161" s="1"/>
  <c r="E104" i="161" s="1"/>
  <c r="E105" i="161" s="1"/>
  <c r="E106" i="161" s="1"/>
  <c r="E107" i="161" s="1"/>
  <c r="E108" i="161" s="1"/>
  <c r="E109" i="161" s="1"/>
  <c r="E110" i="161" s="1"/>
  <c r="E111" i="161" s="1"/>
  <c r="E112" i="161" s="1"/>
  <c r="E997" i="161"/>
  <c r="F737" i="175"/>
  <c r="G737" i="175"/>
  <c r="D736" i="175"/>
  <c r="T126" i="161"/>
  <c r="Z126" i="161"/>
  <c r="S126" i="161"/>
  <c r="AA126" i="161"/>
  <c r="AA561" i="161"/>
  <c r="S561" i="161"/>
  <c r="T561" i="161"/>
  <c r="Z561" i="161"/>
  <c r="AA996" i="161"/>
  <c r="T996" i="161"/>
  <c r="S996" i="161"/>
  <c r="Z996" i="161"/>
  <c r="Z576" i="161"/>
  <c r="AA576" i="161"/>
  <c r="S576" i="161"/>
  <c r="T576" i="161"/>
  <c r="Z277" i="161"/>
  <c r="T277" i="161"/>
  <c r="AA277" i="161"/>
  <c r="S277" i="161"/>
  <c r="Z187" i="161"/>
  <c r="S187" i="161"/>
  <c r="AA187" i="161"/>
  <c r="T187" i="161"/>
  <c r="AA636" i="161"/>
  <c r="S636" i="161"/>
  <c r="Z636" i="161"/>
  <c r="T636" i="161"/>
  <c r="AA442" i="161"/>
  <c r="S442" i="161"/>
  <c r="Z442" i="161"/>
  <c r="T442" i="161"/>
  <c r="S81" i="161"/>
  <c r="Z81" i="161"/>
  <c r="T81" i="161"/>
  <c r="AA81" i="161"/>
  <c r="Z97" i="161"/>
  <c r="AA97" i="161"/>
  <c r="T97" i="161"/>
  <c r="S97" i="161"/>
  <c r="Z456" i="161"/>
  <c r="T456" i="161"/>
  <c r="S456" i="161"/>
  <c r="AA456" i="161"/>
  <c r="AA231" i="161"/>
  <c r="Z231" i="161"/>
  <c r="S231" i="161"/>
  <c r="T231" i="161"/>
  <c r="AA381" i="161"/>
  <c r="S381" i="161"/>
  <c r="T381" i="161"/>
  <c r="Z381" i="161"/>
  <c r="AA892" i="161"/>
  <c r="S892" i="161"/>
  <c r="T892" i="161"/>
  <c r="Z892" i="161"/>
  <c r="Z861" i="161"/>
  <c r="AA861" i="161"/>
  <c r="T861" i="161"/>
  <c r="S861" i="161"/>
  <c r="S471" i="161"/>
  <c r="T471" i="161"/>
  <c r="AA471" i="161"/>
  <c r="Z471" i="161"/>
  <c r="Z261" i="161"/>
  <c r="T261" i="161"/>
  <c r="S261" i="161"/>
  <c r="AA261" i="161"/>
  <c r="Z202" i="161"/>
  <c r="T202" i="161"/>
  <c r="S202" i="161"/>
  <c r="AA202" i="161"/>
  <c r="T66" i="161"/>
  <c r="Z66" i="161"/>
  <c r="AA66" i="161"/>
  <c r="S66" i="161"/>
  <c r="Z171" i="161"/>
  <c r="T171" i="161"/>
  <c r="AA171" i="161"/>
  <c r="S171" i="161"/>
  <c r="Z741" i="161"/>
  <c r="T741" i="161"/>
  <c r="S741" i="161"/>
  <c r="AA741" i="161"/>
  <c r="AA711" i="161"/>
  <c r="Z711" i="161"/>
  <c r="T711" i="161"/>
  <c r="S711" i="161"/>
  <c r="T367" i="161"/>
  <c r="AA367" i="161"/>
  <c r="Z367" i="161"/>
  <c r="S367" i="161"/>
  <c r="S112" i="161"/>
  <c r="T112" i="161"/>
  <c r="AA112" i="161"/>
  <c r="Z112" i="161"/>
  <c r="Z501" i="161"/>
  <c r="AA501" i="161"/>
  <c r="T501" i="161"/>
  <c r="S501" i="161"/>
  <c r="Z426" i="161"/>
  <c r="T426" i="161"/>
  <c r="S426" i="161"/>
  <c r="AA426" i="161"/>
  <c r="S652" i="161"/>
  <c r="AA652" i="161"/>
  <c r="T652" i="161"/>
  <c r="Z652" i="161"/>
  <c r="T922" i="161"/>
  <c r="S922" i="161"/>
  <c r="Z922" i="161"/>
  <c r="AA922" i="161"/>
  <c r="T667" i="161"/>
  <c r="S667" i="161"/>
  <c r="Z667" i="161"/>
  <c r="AA667" i="161"/>
  <c r="AV49" i="79"/>
  <c r="AZ50" i="79"/>
  <c r="S802" i="161" l="1"/>
  <c r="L22" i="161"/>
  <c r="BE49" i="79"/>
  <c r="AU61" i="100"/>
  <c r="AS61" i="100"/>
  <c r="AL62" i="100"/>
  <c r="AN62" i="100"/>
  <c r="E23" i="161"/>
  <c r="E24" i="161" s="1"/>
  <c r="E25" i="161" s="1"/>
  <c r="E26" i="161" s="1"/>
  <c r="E27" i="161" s="1"/>
  <c r="E28" i="161" s="1"/>
  <c r="E29" i="161" s="1"/>
  <c r="E30" i="161" s="1"/>
  <c r="E31" i="161" s="1"/>
  <c r="E32" i="161" s="1"/>
  <c r="E33" i="161" s="1"/>
  <c r="E34" i="161" s="1"/>
  <c r="E35" i="161" s="1"/>
  <c r="E36" i="161" s="1"/>
  <c r="AR61" i="100"/>
  <c r="AO62" i="100"/>
  <c r="AQ63" i="100"/>
  <c r="AP62" i="100"/>
  <c r="AG88" i="100"/>
  <c r="AF94" i="100"/>
  <c r="AH93" i="100"/>
  <c r="AM62" i="100"/>
  <c r="AT61" i="100"/>
  <c r="K22" i="161"/>
  <c r="N22" i="161"/>
  <c r="J22" i="161"/>
  <c r="U22" i="161"/>
  <c r="AA22" i="161"/>
  <c r="AB22" i="161"/>
  <c r="R22" i="161"/>
  <c r="Z22" i="161"/>
  <c r="T802" i="161"/>
  <c r="S1056" i="161"/>
  <c r="T1056" i="161"/>
  <c r="Q22" i="161"/>
  <c r="X22" i="161"/>
  <c r="T22" i="161"/>
  <c r="M802" i="161"/>
  <c r="L802" i="161"/>
  <c r="AA802" i="161"/>
  <c r="Y22" i="161"/>
  <c r="S22" i="161"/>
  <c r="S351" i="161"/>
  <c r="S156" i="161"/>
  <c r="Z156" i="161"/>
  <c r="E756" i="161"/>
  <c r="E216" i="161"/>
  <c r="T156" i="161"/>
  <c r="AA1056" i="161"/>
  <c r="E156" i="161"/>
  <c r="F157" i="161"/>
  <c r="G157" i="161"/>
  <c r="E158" i="161" s="1"/>
  <c r="E159" i="161" s="1"/>
  <c r="E160" i="161" s="1"/>
  <c r="E161" i="161" s="1"/>
  <c r="E162" i="161" s="1"/>
  <c r="E163" i="161" s="1"/>
  <c r="E164" i="161" s="1"/>
  <c r="E165" i="161" s="1"/>
  <c r="E166" i="161" s="1"/>
  <c r="E167" i="161" s="1"/>
  <c r="E168" i="161" s="1"/>
  <c r="E169" i="161" s="1"/>
  <c r="E170" i="161" s="1"/>
  <c r="E171" i="161" s="1"/>
  <c r="E172" i="161" s="1"/>
  <c r="H157" i="161"/>
  <c r="S157" i="161" s="1"/>
  <c r="L156" i="161"/>
  <c r="M156" i="161"/>
  <c r="AA351" i="161"/>
  <c r="T351" i="161"/>
  <c r="S1176" i="161"/>
  <c r="Z411" i="161"/>
  <c r="S411" i="161"/>
  <c r="AA1176" i="161"/>
  <c r="Z606" i="161"/>
  <c r="Z1176" i="161"/>
  <c r="S606" i="161"/>
  <c r="T411" i="161"/>
  <c r="T606" i="161"/>
  <c r="E1056" i="161"/>
  <c r="M216" i="161"/>
  <c r="L216" i="161"/>
  <c r="S216" i="161"/>
  <c r="Z216" i="161"/>
  <c r="AA216" i="161"/>
  <c r="T216" i="161"/>
  <c r="G217" i="161"/>
  <c r="E218" i="161" s="1"/>
  <c r="E219" i="161" s="1"/>
  <c r="E220" i="161" s="1"/>
  <c r="E221" i="161" s="1"/>
  <c r="E222" i="161" s="1"/>
  <c r="E223" i="161" s="1"/>
  <c r="E224" i="161" s="1"/>
  <c r="E225" i="161" s="1"/>
  <c r="E226" i="161" s="1"/>
  <c r="E227" i="161" s="1"/>
  <c r="E228" i="161" s="1"/>
  <c r="E229" i="161" s="1"/>
  <c r="E230" i="161" s="1"/>
  <c r="E231" i="161" s="1"/>
  <c r="E232" i="161" s="1"/>
  <c r="H217" i="161"/>
  <c r="F217" i="161"/>
  <c r="E606" i="161"/>
  <c r="H757" i="161"/>
  <c r="F757" i="161"/>
  <c r="G757" i="161"/>
  <c r="G1178" i="161"/>
  <c r="F1178" i="161"/>
  <c r="H1178" i="161"/>
  <c r="D1179" i="161"/>
  <c r="S756" i="161"/>
  <c r="T756" i="161"/>
  <c r="Z756" i="161"/>
  <c r="M756" i="161"/>
  <c r="AA756" i="161"/>
  <c r="L756" i="161"/>
  <c r="L1056" i="161"/>
  <c r="M1056" i="161"/>
  <c r="AA306" i="161"/>
  <c r="Z306" i="161"/>
  <c r="T306" i="161"/>
  <c r="L306" i="161"/>
  <c r="M306" i="161"/>
  <c r="S306" i="161"/>
  <c r="E396" i="161"/>
  <c r="L382" i="161"/>
  <c r="M382" i="161"/>
  <c r="T396" i="161"/>
  <c r="S396" i="161"/>
  <c r="Z396" i="161"/>
  <c r="AA396" i="161"/>
  <c r="L396" i="161"/>
  <c r="M396" i="161"/>
  <c r="F397" i="161"/>
  <c r="G397" i="161"/>
  <c r="H397" i="161"/>
  <c r="F352" i="161"/>
  <c r="G352" i="161"/>
  <c r="E353" i="161" s="1"/>
  <c r="E354" i="161" s="1"/>
  <c r="E355" i="161" s="1"/>
  <c r="E356" i="161" s="1"/>
  <c r="E357" i="161" s="1"/>
  <c r="E358" i="161" s="1"/>
  <c r="E359" i="161" s="1"/>
  <c r="E360" i="161" s="1"/>
  <c r="E361" i="161" s="1"/>
  <c r="E362" i="161" s="1"/>
  <c r="E363" i="161" s="1"/>
  <c r="E364" i="161" s="1"/>
  <c r="E365" i="161" s="1"/>
  <c r="E366" i="161" s="1"/>
  <c r="E367" i="161" s="1"/>
  <c r="H352" i="161"/>
  <c r="F1057" i="161"/>
  <c r="H1057" i="161"/>
  <c r="AA1057" i="161" s="1"/>
  <c r="G1057" i="161"/>
  <c r="E1058" i="161" s="1"/>
  <c r="E1059" i="161" s="1"/>
  <c r="E1060" i="161" s="1"/>
  <c r="E1061" i="161" s="1"/>
  <c r="E1062" i="161" s="1"/>
  <c r="E1063" i="161" s="1"/>
  <c r="E1064" i="161" s="1"/>
  <c r="E1065" i="161" s="1"/>
  <c r="E1066" i="161" s="1"/>
  <c r="E1067" i="161" s="1"/>
  <c r="E1068" i="161" s="1"/>
  <c r="E1069" i="161" s="1"/>
  <c r="E1070" i="161" s="1"/>
  <c r="E1071" i="161" s="1"/>
  <c r="E1072" i="161" s="1"/>
  <c r="L351" i="161"/>
  <c r="M351" i="161"/>
  <c r="E1026" i="161"/>
  <c r="Z771" i="161"/>
  <c r="S771" i="161"/>
  <c r="L771" i="161"/>
  <c r="T771" i="161"/>
  <c r="M771" i="161"/>
  <c r="AA771" i="161"/>
  <c r="E382" i="161"/>
  <c r="F772" i="161"/>
  <c r="G772" i="161"/>
  <c r="E773" i="161" s="1"/>
  <c r="E774" i="161" s="1"/>
  <c r="E775" i="161" s="1"/>
  <c r="E776" i="161" s="1"/>
  <c r="E777" i="161" s="1"/>
  <c r="E778" i="161" s="1"/>
  <c r="E779" i="161" s="1"/>
  <c r="E780" i="161" s="1"/>
  <c r="E781" i="161" s="1"/>
  <c r="E782" i="161" s="1"/>
  <c r="E783" i="161" s="1"/>
  <c r="E784" i="161" s="1"/>
  <c r="E785" i="161" s="1"/>
  <c r="E786" i="161" s="1"/>
  <c r="E787" i="161" s="1"/>
  <c r="H772" i="161"/>
  <c r="F307" i="161"/>
  <c r="G307" i="161"/>
  <c r="E308" i="161" s="1"/>
  <c r="E309" i="161" s="1"/>
  <c r="E310" i="161" s="1"/>
  <c r="E311" i="161" s="1"/>
  <c r="E312" i="161" s="1"/>
  <c r="E313" i="161" s="1"/>
  <c r="E314" i="161" s="1"/>
  <c r="E315" i="161" s="1"/>
  <c r="E316" i="161" s="1"/>
  <c r="E317" i="161" s="1"/>
  <c r="E318" i="161" s="1"/>
  <c r="E319" i="161" s="1"/>
  <c r="E320" i="161" s="1"/>
  <c r="E321" i="161" s="1"/>
  <c r="H307" i="161"/>
  <c r="T321" i="161"/>
  <c r="E516" i="161"/>
  <c r="E681" i="161"/>
  <c r="E142" i="161"/>
  <c r="AA321" i="161"/>
  <c r="S727" i="161"/>
  <c r="Z727" i="161"/>
  <c r="Z321" i="161"/>
  <c r="S1072" i="161"/>
  <c r="Z247" i="161"/>
  <c r="AA817" i="161"/>
  <c r="AA1072" i="161"/>
  <c r="AA247" i="161"/>
  <c r="T1072" i="161"/>
  <c r="AA727" i="161"/>
  <c r="T337" i="161"/>
  <c r="Z337" i="161"/>
  <c r="S337" i="161"/>
  <c r="T937" i="161"/>
  <c r="S937" i="161"/>
  <c r="AA937" i="161"/>
  <c r="E1176" i="161"/>
  <c r="L321" i="161"/>
  <c r="M321" i="161"/>
  <c r="L681" i="161"/>
  <c r="M681" i="161"/>
  <c r="Z681" i="161"/>
  <c r="S681" i="161"/>
  <c r="T681" i="161"/>
  <c r="AA681" i="161"/>
  <c r="T142" i="161"/>
  <c r="AA142" i="161"/>
  <c r="S142" i="161"/>
  <c r="L142" i="161"/>
  <c r="M142" i="161"/>
  <c r="Z142" i="161"/>
  <c r="M606" i="161"/>
  <c r="L606" i="161"/>
  <c r="Z622" i="161"/>
  <c r="T622" i="161"/>
  <c r="AA847" i="161"/>
  <c r="S847" i="161"/>
  <c r="T817" i="161"/>
  <c r="Z817" i="161"/>
  <c r="G412" i="161"/>
  <c r="E413" i="161" s="1"/>
  <c r="E414" i="161" s="1"/>
  <c r="E415" i="161" s="1"/>
  <c r="E416" i="161" s="1"/>
  <c r="E417" i="161" s="1"/>
  <c r="E418" i="161" s="1"/>
  <c r="E419" i="161" s="1"/>
  <c r="E420" i="161" s="1"/>
  <c r="E421" i="161" s="1"/>
  <c r="E422" i="161" s="1"/>
  <c r="E423" i="161" s="1"/>
  <c r="E424" i="161" s="1"/>
  <c r="E425" i="161" s="1"/>
  <c r="E426" i="161" s="1"/>
  <c r="E427" i="161" s="1"/>
  <c r="H412" i="161"/>
  <c r="T412" i="161" s="1"/>
  <c r="F412" i="161"/>
  <c r="S247" i="161"/>
  <c r="H607" i="161"/>
  <c r="AA607" i="161" s="1"/>
  <c r="G607" i="161"/>
  <c r="E608" i="161" s="1"/>
  <c r="E609" i="161" s="1"/>
  <c r="E610" i="161" s="1"/>
  <c r="E611" i="161" s="1"/>
  <c r="E612" i="161" s="1"/>
  <c r="E613" i="161" s="1"/>
  <c r="E614" i="161" s="1"/>
  <c r="E615" i="161" s="1"/>
  <c r="E616" i="161" s="1"/>
  <c r="E617" i="161" s="1"/>
  <c r="E618" i="161" s="1"/>
  <c r="E619" i="161" s="1"/>
  <c r="E620" i="161" s="1"/>
  <c r="E621" i="161" s="1"/>
  <c r="E622" i="161" s="1"/>
  <c r="F607" i="161"/>
  <c r="M547" i="161"/>
  <c r="L547" i="161"/>
  <c r="Z547" i="161"/>
  <c r="S547" i="161"/>
  <c r="AA547" i="161"/>
  <c r="T547" i="161"/>
  <c r="F832" i="161"/>
  <c r="H832" i="161"/>
  <c r="G832" i="161"/>
  <c r="E833" i="161" s="1"/>
  <c r="E834" i="161" s="1"/>
  <c r="E835" i="161" s="1"/>
  <c r="E836" i="161" s="1"/>
  <c r="E837" i="161" s="1"/>
  <c r="E838" i="161" s="1"/>
  <c r="E839" i="161" s="1"/>
  <c r="E840" i="161" s="1"/>
  <c r="E841" i="161" s="1"/>
  <c r="E842" i="161" s="1"/>
  <c r="E843" i="161" s="1"/>
  <c r="E844" i="161" s="1"/>
  <c r="E845" i="161" s="1"/>
  <c r="E846" i="161" s="1"/>
  <c r="E847" i="161" s="1"/>
  <c r="Z831" i="161"/>
  <c r="S831" i="161"/>
  <c r="AA831" i="161"/>
  <c r="T831" i="161"/>
  <c r="M831" i="161"/>
  <c r="L831" i="161"/>
  <c r="G52" i="161"/>
  <c r="H52" i="161"/>
  <c r="F52" i="161"/>
  <c r="AA51" i="161"/>
  <c r="L51" i="161"/>
  <c r="T51" i="161"/>
  <c r="M51" i="161"/>
  <c r="Z51" i="161"/>
  <c r="S51" i="161"/>
  <c r="H37" i="161"/>
  <c r="G37" i="161"/>
  <c r="E38" i="161" s="1"/>
  <c r="E39" i="161" s="1"/>
  <c r="E40" i="161" s="1"/>
  <c r="E41" i="161" s="1"/>
  <c r="E42" i="161" s="1"/>
  <c r="E43" i="161" s="1"/>
  <c r="E44" i="161" s="1"/>
  <c r="E45" i="161" s="1"/>
  <c r="E46" i="161" s="1"/>
  <c r="E47" i="161" s="1"/>
  <c r="E48" i="161" s="1"/>
  <c r="E49" i="161" s="1"/>
  <c r="E50" i="161" s="1"/>
  <c r="E51" i="161" s="1"/>
  <c r="F37" i="161"/>
  <c r="L36" i="161"/>
  <c r="M36" i="161"/>
  <c r="T36" i="161"/>
  <c r="AA36" i="161"/>
  <c r="S36" i="161"/>
  <c r="Z36" i="161"/>
  <c r="S1026" i="161"/>
  <c r="T1026" i="161"/>
  <c r="Z1026" i="161"/>
  <c r="AA1026" i="161"/>
  <c r="M1026" i="161"/>
  <c r="L1026" i="161"/>
  <c r="G1027" i="161"/>
  <c r="H1027" i="161"/>
  <c r="F1027" i="161"/>
  <c r="M1176" i="161"/>
  <c r="L1176" i="161"/>
  <c r="S622" i="161"/>
  <c r="E487" i="161"/>
  <c r="H1177" i="161"/>
  <c r="S1177" i="161" s="1"/>
  <c r="G1177" i="161"/>
  <c r="F1177" i="161"/>
  <c r="T847" i="161"/>
  <c r="E247" i="161"/>
  <c r="E1162" i="161"/>
  <c r="F322" i="161"/>
  <c r="G322" i="161"/>
  <c r="E323" i="161" s="1"/>
  <c r="E324" i="161" s="1"/>
  <c r="E325" i="161" s="1"/>
  <c r="E326" i="161" s="1"/>
  <c r="E327" i="161" s="1"/>
  <c r="E328" i="161" s="1"/>
  <c r="E329" i="161" s="1"/>
  <c r="E330" i="161" s="1"/>
  <c r="E331" i="161" s="1"/>
  <c r="E332" i="161" s="1"/>
  <c r="E333" i="161" s="1"/>
  <c r="E334" i="161" s="1"/>
  <c r="E335" i="161" s="1"/>
  <c r="E336" i="161" s="1"/>
  <c r="E337" i="161" s="1"/>
  <c r="H322" i="161"/>
  <c r="T322" i="161" s="1"/>
  <c r="F682" i="161"/>
  <c r="H682" i="161"/>
  <c r="G682" i="161"/>
  <c r="E683" i="161" s="1"/>
  <c r="E684" i="161" s="1"/>
  <c r="E685" i="161" s="1"/>
  <c r="E686" i="161" s="1"/>
  <c r="E687" i="161" s="1"/>
  <c r="E688" i="161" s="1"/>
  <c r="E689" i="161" s="1"/>
  <c r="E690" i="161" s="1"/>
  <c r="E691" i="161" s="1"/>
  <c r="E692" i="161" s="1"/>
  <c r="E693" i="161" s="1"/>
  <c r="E694" i="161" s="1"/>
  <c r="E695" i="161" s="1"/>
  <c r="E696" i="161" s="1"/>
  <c r="E697" i="161" s="1"/>
  <c r="L411" i="161"/>
  <c r="M411" i="161"/>
  <c r="Z516" i="161"/>
  <c r="L516" i="161"/>
  <c r="M516" i="161"/>
  <c r="S516" i="161"/>
  <c r="T516" i="161"/>
  <c r="AA516" i="161"/>
  <c r="L262" i="161"/>
  <c r="M262" i="161"/>
  <c r="F517" i="161"/>
  <c r="G517" i="161"/>
  <c r="E518" i="161" s="1"/>
  <c r="E519" i="161" s="1"/>
  <c r="E520" i="161" s="1"/>
  <c r="E521" i="161" s="1"/>
  <c r="E522" i="161" s="1"/>
  <c r="E523" i="161" s="1"/>
  <c r="E524" i="161" s="1"/>
  <c r="E525" i="161" s="1"/>
  <c r="E526" i="161" s="1"/>
  <c r="E527" i="161" s="1"/>
  <c r="E528" i="161" s="1"/>
  <c r="E529" i="161" s="1"/>
  <c r="E530" i="161" s="1"/>
  <c r="E531" i="161" s="1"/>
  <c r="E532" i="161" s="1"/>
  <c r="H517" i="161"/>
  <c r="L727" i="161"/>
  <c r="M727" i="161"/>
  <c r="Z1162" i="161"/>
  <c r="L1162" i="161"/>
  <c r="T1162" i="161"/>
  <c r="M1162" i="161"/>
  <c r="AA1162" i="161"/>
  <c r="S1162" i="161"/>
  <c r="S487" i="161"/>
  <c r="Z487" i="161"/>
  <c r="T487" i="161"/>
  <c r="AA487" i="161"/>
  <c r="L487" i="161"/>
  <c r="M487" i="161"/>
  <c r="E457" i="161"/>
  <c r="E262" i="161"/>
  <c r="M427" i="161"/>
  <c r="L427" i="161"/>
  <c r="E592" i="161"/>
  <c r="L1072" i="161"/>
  <c r="M1072" i="161"/>
  <c r="L1042" i="161"/>
  <c r="M1042" i="161"/>
  <c r="Z1042" i="161"/>
  <c r="AA1042" i="161"/>
  <c r="T1042" i="161"/>
  <c r="S1042" i="161"/>
  <c r="L937" i="161"/>
  <c r="M937" i="161"/>
  <c r="E952" i="161"/>
  <c r="E953" i="161"/>
  <c r="E954" i="161" s="1"/>
  <c r="E955" i="161" s="1"/>
  <c r="E956" i="161" s="1"/>
  <c r="E957" i="161" s="1"/>
  <c r="E958" i="161" s="1"/>
  <c r="E959" i="161" s="1"/>
  <c r="E960" i="161" s="1"/>
  <c r="E961" i="161" s="1"/>
  <c r="E962" i="161" s="1"/>
  <c r="E963" i="161" s="1"/>
  <c r="E964" i="161" s="1"/>
  <c r="E965" i="161" s="1"/>
  <c r="E966" i="161" s="1"/>
  <c r="E967" i="161" s="1"/>
  <c r="L1087" i="161"/>
  <c r="M1087" i="161"/>
  <c r="S1087" i="161"/>
  <c r="Z1087" i="161"/>
  <c r="T1087" i="161"/>
  <c r="AA1087" i="161"/>
  <c r="L1117" i="161"/>
  <c r="M1117" i="161"/>
  <c r="AA1117" i="161"/>
  <c r="Z1117" i="161"/>
  <c r="T1117" i="161"/>
  <c r="S1117" i="161"/>
  <c r="L532" i="161"/>
  <c r="M532" i="161"/>
  <c r="Z532" i="161"/>
  <c r="T532" i="161"/>
  <c r="S532" i="161"/>
  <c r="AA532" i="161"/>
  <c r="E1117" i="161"/>
  <c r="E1118" i="161"/>
  <c r="E1119" i="161" s="1"/>
  <c r="E1120" i="161" s="1"/>
  <c r="E1121" i="161" s="1"/>
  <c r="E1122" i="161" s="1"/>
  <c r="E1123" i="161" s="1"/>
  <c r="E1124" i="161" s="1"/>
  <c r="E1125" i="161" s="1"/>
  <c r="E1126" i="161" s="1"/>
  <c r="E1127" i="161" s="1"/>
  <c r="E1128" i="161" s="1"/>
  <c r="E1129" i="161" s="1"/>
  <c r="E1130" i="161" s="1"/>
  <c r="E1131" i="161" s="1"/>
  <c r="E1132" i="161" s="1"/>
  <c r="E533" i="161"/>
  <c r="E534" i="161" s="1"/>
  <c r="E535" i="161" s="1"/>
  <c r="E536" i="161" s="1"/>
  <c r="E537" i="161" s="1"/>
  <c r="E538" i="161" s="1"/>
  <c r="E539" i="161" s="1"/>
  <c r="E540" i="161" s="1"/>
  <c r="E541" i="161" s="1"/>
  <c r="E542" i="161" s="1"/>
  <c r="E543" i="161" s="1"/>
  <c r="E544" i="161" s="1"/>
  <c r="E545" i="161" s="1"/>
  <c r="E546" i="161" s="1"/>
  <c r="E547" i="161" s="1"/>
  <c r="L562" i="161"/>
  <c r="M562" i="161"/>
  <c r="L337" i="161"/>
  <c r="M337" i="161"/>
  <c r="L622" i="161"/>
  <c r="M622" i="161"/>
  <c r="L967" i="161"/>
  <c r="M967" i="161"/>
  <c r="S967" i="161"/>
  <c r="Z967" i="161"/>
  <c r="AA967" i="161"/>
  <c r="T967" i="161"/>
  <c r="L1102" i="161"/>
  <c r="M1102" i="161"/>
  <c r="AA1102" i="161"/>
  <c r="Z1102" i="161"/>
  <c r="T1102" i="161"/>
  <c r="S1102" i="161"/>
  <c r="E562" i="161"/>
  <c r="E563" i="161"/>
  <c r="E564" i="161" s="1"/>
  <c r="E565" i="161" s="1"/>
  <c r="E566" i="161" s="1"/>
  <c r="E567" i="161" s="1"/>
  <c r="E568" i="161" s="1"/>
  <c r="E569" i="161" s="1"/>
  <c r="E570" i="161" s="1"/>
  <c r="E571" i="161" s="1"/>
  <c r="E572" i="161" s="1"/>
  <c r="E573" i="161" s="1"/>
  <c r="E574" i="161" s="1"/>
  <c r="E575" i="161" s="1"/>
  <c r="E576" i="161" s="1"/>
  <c r="E577" i="161" s="1"/>
  <c r="E338" i="161"/>
  <c r="E339" i="161" s="1"/>
  <c r="E340" i="161" s="1"/>
  <c r="E341" i="161" s="1"/>
  <c r="E342" i="161" s="1"/>
  <c r="E343" i="161" s="1"/>
  <c r="E344" i="161" s="1"/>
  <c r="E345" i="161" s="1"/>
  <c r="E346" i="161" s="1"/>
  <c r="E347" i="161" s="1"/>
  <c r="E348" i="161" s="1"/>
  <c r="E349" i="161" s="1"/>
  <c r="E350" i="161" s="1"/>
  <c r="E351" i="161" s="1"/>
  <c r="L697" i="161"/>
  <c r="M697" i="161"/>
  <c r="S697" i="161"/>
  <c r="AA697" i="161"/>
  <c r="Z697" i="161"/>
  <c r="T697" i="161"/>
  <c r="E623" i="161"/>
  <c r="E624" i="161" s="1"/>
  <c r="E625" i="161" s="1"/>
  <c r="E626" i="161" s="1"/>
  <c r="E627" i="161" s="1"/>
  <c r="E628" i="161" s="1"/>
  <c r="E629" i="161" s="1"/>
  <c r="E630" i="161" s="1"/>
  <c r="E631" i="161" s="1"/>
  <c r="E632" i="161" s="1"/>
  <c r="E633" i="161" s="1"/>
  <c r="E634" i="161" s="1"/>
  <c r="E635" i="161" s="1"/>
  <c r="E636" i="161" s="1"/>
  <c r="E637" i="161" s="1"/>
  <c r="E698" i="161"/>
  <c r="E699" i="161" s="1"/>
  <c r="E700" i="161" s="1"/>
  <c r="E701" i="161" s="1"/>
  <c r="E702" i="161" s="1"/>
  <c r="E703" i="161" s="1"/>
  <c r="E704" i="161" s="1"/>
  <c r="E705" i="161" s="1"/>
  <c r="E706" i="161" s="1"/>
  <c r="E707" i="161" s="1"/>
  <c r="E708" i="161" s="1"/>
  <c r="E709" i="161" s="1"/>
  <c r="E710" i="161" s="1"/>
  <c r="E711" i="161" s="1"/>
  <c r="E712" i="161" s="1"/>
  <c r="L457" i="161"/>
  <c r="M457" i="161"/>
  <c r="L817" i="161"/>
  <c r="M817" i="161"/>
  <c r="L82" i="161"/>
  <c r="M82" i="161"/>
  <c r="L577" i="161"/>
  <c r="M577" i="161"/>
  <c r="E937" i="161"/>
  <c r="E818" i="161"/>
  <c r="E819" i="161" s="1"/>
  <c r="E820" i="161" s="1"/>
  <c r="E821" i="161" s="1"/>
  <c r="E822" i="161" s="1"/>
  <c r="E823" i="161" s="1"/>
  <c r="E824" i="161" s="1"/>
  <c r="E825" i="161" s="1"/>
  <c r="E826" i="161" s="1"/>
  <c r="E827" i="161" s="1"/>
  <c r="E828" i="161" s="1"/>
  <c r="E829" i="161" s="1"/>
  <c r="E830" i="161" s="1"/>
  <c r="E831" i="161" s="1"/>
  <c r="E817" i="161"/>
  <c r="L712" i="161"/>
  <c r="M712" i="161"/>
  <c r="E713" i="161"/>
  <c r="E714" i="161" s="1"/>
  <c r="E715" i="161" s="1"/>
  <c r="E716" i="161" s="1"/>
  <c r="E717" i="161" s="1"/>
  <c r="E718" i="161" s="1"/>
  <c r="E719" i="161" s="1"/>
  <c r="E720" i="161" s="1"/>
  <c r="E721" i="161" s="1"/>
  <c r="E722" i="161" s="1"/>
  <c r="E723" i="161" s="1"/>
  <c r="E724" i="161" s="1"/>
  <c r="E725" i="161" s="1"/>
  <c r="E726" i="161" s="1"/>
  <c r="E727" i="161" s="1"/>
  <c r="L247" i="161"/>
  <c r="M247" i="161"/>
  <c r="L1147" i="161"/>
  <c r="M1147" i="161"/>
  <c r="Z1147" i="161"/>
  <c r="T1147" i="161"/>
  <c r="S1147" i="161"/>
  <c r="AA1147" i="161"/>
  <c r="L292" i="161"/>
  <c r="M292" i="161"/>
  <c r="S292" i="161"/>
  <c r="Z292" i="161"/>
  <c r="T292" i="161"/>
  <c r="AA292" i="161"/>
  <c r="E292" i="161"/>
  <c r="E293" i="161"/>
  <c r="E294" i="161" s="1"/>
  <c r="E295" i="161" s="1"/>
  <c r="E296" i="161" s="1"/>
  <c r="E297" i="161" s="1"/>
  <c r="E298" i="161" s="1"/>
  <c r="E299" i="161" s="1"/>
  <c r="E300" i="161" s="1"/>
  <c r="E301" i="161" s="1"/>
  <c r="E302" i="161" s="1"/>
  <c r="E303" i="161" s="1"/>
  <c r="E304" i="161" s="1"/>
  <c r="E305" i="161" s="1"/>
  <c r="E306" i="161" s="1"/>
  <c r="E1147" i="161"/>
  <c r="L67" i="161"/>
  <c r="M67" i="161"/>
  <c r="L847" i="161"/>
  <c r="M847" i="161"/>
  <c r="L952" i="161"/>
  <c r="M952" i="161"/>
  <c r="T952" i="161"/>
  <c r="AA952" i="161"/>
  <c r="Z952" i="161"/>
  <c r="S952" i="161"/>
  <c r="E1087" i="161"/>
  <c r="E1088" i="161"/>
  <c r="E1089" i="161" s="1"/>
  <c r="E1090" i="161" s="1"/>
  <c r="E1091" i="161" s="1"/>
  <c r="E1092" i="161" s="1"/>
  <c r="E1093" i="161" s="1"/>
  <c r="E1094" i="161" s="1"/>
  <c r="E1095" i="161" s="1"/>
  <c r="E1096" i="161" s="1"/>
  <c r="E1097" i="161" s="1"/>
  <c r="E1098" i="161" s="1"/>
  <c r="E1099" i="161" s="1"/>
  <c r="E1100" i="161" s="1"/>
  <c r="E1101" i="161" s="1"/>
  <c r="E1102" i="161" s="1"/>
  <c r="L592" i="161"/>
  <c r="M592" i="161"/>
  <c r="S592" i="161"/>
  <c r="T592" i="161"/>
  <c r="Z592" i="161"/>
  <c r="AA592" i="161"/>
  <c r="F736" i="175"/>
  <c r="G736" i="175"/>
  <c r="D735" i="175"/>
  <c r="S577" i="161"/>
  <c r="T577" i="161"/>
  <c r="AA577" i="161"/>
  <c r="Z577" i="161"/>
  <c r="S67" i="161"/>
  <c r="T67" i="161"/>
  <c r="Z67" i="161"/>
  <c r="AA67" i="161"/>
  <c r="T232" i="161"/>
  <c r="AA232" i="161"/>
  <c r="Z232" i="161"/>
  <c r="S232" i="161"/>
  <c r="AA712" i="161"/>
  <c r="S712" i="161"/>
  <c r="Z712" i="161"/>
  <c r="T712" i="161"/>
  <c r="AA637" i="161"/>
  <c r="T637" i="161"/>
  <c r="Z637" i="161"/>
  <c r="S637" i="161"/>
  <c r="S172" i="161"/>
  <c r="Z172" i="161"/>
  <c r="AA172" i="161"/>
  <c r="T172" i="161"/>
  <c r="T82" i="161"/>
  <c r="S82" i="161"/>
  <c r="AA82" i="161"/>
  <c r="Z82" i="161"/>
  <c r="S127" i="161"/>
  <c r="AA127" i="161"/>
  <c r="Z127" i="161"/>
  <c r="T127" i="161"/>
  <c r="S997" i="161"/>
  <c r="Z997" i="161"/>
  <c r="AA997" i="161"/>
  <c r="T997" i="161"/>
  <c r="T262" i="161"/>
  <c r="S262" i="161"/>
  <c r="AA262" i="161"/>
  <c r="Z262" i="161"/>
  <c r="S472" i="161"/>
  <c r="AA472" i="161"/>
  <c r="Z472" i="161"/>
  <c r="T472" i="161"/>
  <c r="S427" i="161"/>
  <c r="Z427" i="161"/>
  <c r="AA427" i="161"/>
  <c r="T427" i="161"/>
  <c r="Z742" i="161"/>
  <c r="S742" i="161"/>
  <c r="T742" i="161"/>
  <c r="AA742" i="161"/>
  <c r="S457" i="161"/>
  <c r="AA457" i="161"/>
  <c r="T457" i="161"/>
  <c r="Z457" i="161"/>
  <c r="Z562" i="161"/>
  <c r="T562" i="161"/>
  <c r="AA562" i="161"/>
  <c r="S562" i="161"/>
  <c r="T862" i="161"/>
  <c r="AA862" i="161"/>
  <c r="S862" i="161"/>
  <c r="Z862" i="161"/>
  <c r="T382" i="161"/>
  <c r="AA382" i="161"/>
  <c r="Z382" i="161"/>
  <c r="S382" i="161"/>
  <c r="AA502" i="161"/>
  <c r="Z502" i="161"/>
  <c r="T502" i="161"/>
  <c r="S502" i="161"/>
  <c r="AZ51" i="79"/>
  <c r="AV50" i="79"/>
  <c r="V22" i="161" l="1"/>
  <c r="O22" i="161"/>
  <c r="BE50" i="79"/>
  <c r="AF95" i="100"/>
  <c r="AH94" i="100"/>
  <c r="AQ64" i="100"/>
  <c r="AP63" i="100"/>
  <c r="AN63" i="100"/>
  <c r="AU62" i="100"/>
  <c r="AS62" i="100"/>
  <c r="AL63" i="100"/>
  <c r="AG89" i="100"/>
  <c r="AT62" i="100"/>
  <c r="AR62" i="100"/>
  <c r="AO63" i="100"/>
  <c r="AM63" i="100"/>
  <c r="AC22" i="161"/>
  <c r="Z157" i="161"/>
  <c r="T157" i="161"/>
  <c r="AA157" i="161"/>
  <c r="Z1057" i="161"/>
  <c r="L157" i="161"/>
  <c r="M157" i="161"/>
  <c r="E157" i="161"/>
  <c r="E307" i="161"/>
  <c r="S1057" i="161"/>
  <c r="T1057" i="161"/>
  <c r="E352" i="161"/>
  <c r="E217" i="161"/>
  <c r="L217" i="161"/>
  <c r="M217" i="161"/>
  <c r="Z217" i="161"/>
  <c r="S217" i="161"/>
  <c r="T217" i="161"/>
  <c r="AA217" i="161"/>
  <c r="H1179" i="161"/>
  <c r="D1180" i="161"/>
  <c r="G1179" i="161"/>
  <c r="F1179" i="161"/>
  <c r="Z1178" i="161"/>
  <c r="S1178" i="161"/>
  <c r="T1178" i="161"/>
  <c r="L1178" i="161"/>
  <c r="M1178" i="161"/>
  <c r="AA1178" i="161"/>
  <c r="Z322" i="161"/>
  <c r="S322" i="161"/>
  <c r="AA322" i="161"/>
  <c r="E758" i="161"/>
  <c r="E759" i="161" s="1"/>
  <c r="E760" i="161" s="1"/>
  <c r="E761" i="161" s="1"/>
  <c r="E762" i="161" s="1"/>
  <c r="E763" i="161" s="1"/>
  <c r="E764" i="161" s="1"/>
  <c r="E765" i="161" s="1"/>
  <c r="E766" i="161" s="1"/>
  <c r="E767" i="161" s="1"/>
  <c r="E768" i="161" s="1"/>
  <c r="E769" i="161" s="1"/>
  <c r="E770" i="161" s="1"/>
  <c r="E771" i="161" s="1"/>
  <c r="E772" i="161" s="1"/>
  <c r="E757" i="161"/>
  <c r="Z607" i="161"/>
  <c r="Z757" i="161"/>
  <c r="L757" i="161"/>
  <c r="T757" i="161"/>
  <c r="M757" i="161"/>
  <c r="AA757" i="161"/>
  <c r="S757" i="161"/>
  <c r="AA1177" i="161"/>
  <c r="L1057" i="161"/>
  <c r="M1057" i="161"/>
  <c r="L352" i="161"/>
  <c r="M352" i="161"/>
  <c r="E607" i="161"/>
  <c r="L772" i="161"/>
  <c r="M772" i="161"/>
  <c r="T772" i="161"/>
  <c r="Z772" i="161"/>
  <c r="S772" i="161"/>
  <c r="AA772" i="161"/>
  <c r="E1057" i="161"/>
  <c r="Z352" i="161"/>
  <c r="T352" i="161"/>
  <c r="Z1177" i="161"/>
  <c r="E52" i="161"/>
  <c r="S352" i="161"/>
  <c r="T1177" i="161"/>
  <c r="AA352" i="161"/>
  <c r="T307" i="161"/>
  <c r="L307" i="161"/>
  <c r="M307" i="161"/>
  <c r="Z307" i="161"/>
  <c r="AA307" i="161"/>
  <c r="S307" i="161"/>
  <c r="T397" i="161"/>
  <c r="AA397" i="161"/>
  <c r="Z397" i="161"/>
  <c r="S397" i="161"/>
  <c r="L397" i="161"/>
  <c r="M397" i="161"/>
  <c r="E397" i="161"/>
  <c r="E398" i="161"/>
  <c r="E399" i="161" s="1"/>
  <c r="E400" i="161" s="1"/>
  <c r="E401" i="161" s="1"/>
  <c r="E402" i="161" s="1"/>
  <c r="E403" i="161" s="1"/>
  <c r="E404" i="161" s="1"/>
  <c r="E405" i="161" s="1"/>
  <c r="E406" i="161" s="1"/>
  <c r="E407" i="161" s="1"/>
  <c r="E408" i="161" s="1"/>
  <c r="E409" i="161" s="1"/>
  <c r="E410" i="161" s="1"/>
  <c r="E411" i="161" s="1"/>
  <c r="E412" i="161" s="1"/>
  <c r="E832" i="161"/>
  <c r="T607" i="161"/>
  <c r="S607" i="161"/>
  <c r="S412" i="161"/>
  <c r="AA412" i="161"/>
  <c r="Z412" i="161"/>
  <c r="E322" i="161"/>
  <c r="L607" i="161"/>
  <c r="M607" i="161"/>
  <c r="M322" i="161"/>
  <c r="L322" i="161"/>
  <c r="E682" i="161"/>
  <c r="S52" i="161"/>
  <c r="M52" i="161"/>
  <c r="Z52" i="161"/>
  <c r="L52" i="161"/>
  <c r="AA52" i="161"/>
  <c r="T52" i="161"/>
  <c r="AA1027" i="161"/>
  <c r="T1027" i="161"/>
  <c r="Z1027" i="161"/>
  <c r="S1027" i="161"/>
  <c r="L1027" i="161"/>
  <c r="M1027" i="161"/>
  <c r="E1028" i="161"/>
  <c r="E1029" i="161" s="1"/>
  <c r="E1030" i="161" s="1"/>
  <c r="E1031" i="161" s="1"/>
  <c r="E1032" i="161" s="1"/>
  <c r="E1033" i="161" s="1"/>
  <c r="E1034" i="161" s="1"/>
  <c r="E1035" i="161" s="1"/>
  <c r="E1036" i="161" s="1"/>
  <c r="E1037" i="161" s="1"/>
  <c r="E1038" i="161" s="1"/>
  <c r="E1039" i="161" s="1"/>
  <c r="E1040" i="161" s="1"/>
  <c r="E1041" i="161" s="1"/>
  <c r="E1042" i="161" s="1"/>
  <c r="E1027" i="161"/>
  <c r="AA832" i="161"/>
  <c r="S832" i="161"/>
  <c r="L832" i="161"/>
  <c r="M832" i="161"/>
  <c r="Z832" i="161"/>
  <c r="T832" i="161"/>
  <c r="M1177" i="161"/>
  <c r="L1177" i="161"/>
  <c r="AA37" i="161"/>
  <c r="T37" i="161"/>
  <c r="Z37" i="161"/>
  <c r="S37" i="161"/>
  <c r="M37" i="161"/>
  <c r="L37" i="161"/>
  <c r="E37" i="161"/>
  <c r="L412" i="161"/>
  <c r="M412" i="161"/>
  <c r="L682" i="161"/>
  <c r="M682" i="161"/>
  <c r="Z682" i="161"/>
  <c r="S682" i="161"/>
  <c r="T682" i="161"/>
  <c r="AA682" i="161"/>
  <c r="E1177" i="161"/>
  <c r="E1178" i="161" s="1"/>
  <c r="Z517" i="161"/>
  <c r="L517" i="161"/>
  <c r="M517" i="161"/>
  <c r="AA517" i="161"/>
  <c r="T517" i="161"/>
  <c r="S517" i="161"/>
  <c r="E517" i="161"/>
  <c r="G735" i="175"/>
  <c r="D734" i="175"/>
  <c r="F735" i="175"/>
  <c r="AV51" i="79"/>
  <c r="AZ52" i="79"/>
  <c r="BE51" i="79" l="1"/>
  <c r="AP64" i="100"/>
  <c r="AU63" i="100"/>
  <c r="AS63" i="100"/>
  <c r="AL64" i="100"/>
  <c r="AF96" i="100"/>
  <c r="AH95" i="100"/>
  <c r="AT63" i="100"/>
  <c r="AR63" i="100"/>
  <c r="AO64" i="100"/>
  <c r="AQ65" i="100"/>
  <c r="AM64" i="100"/>
  <c r="AN64" i="100"/>
  <c r="AG90" i="100"/>
  <c r="E1179" i="161"/>
  <c r="D1181" i="161"/>
  <c r="F1180" i="161"/>
  <c r="H1180" i="161"/>
  <c r="G1180" i="161"/>
  <c r="T1179" i="161"/>
  <c r="Z1179" i="161"/>
  <c r="L1179" i="161"/>
  <c r="M1179" i="161"/>
  <c r="AA1179" i="161"/>
  <c r="S1179" i="161"/>
  <c r="G734" i="175"/>
  <c r="F734" i="175"/>
  <c r="D733" i="175"/>
  <c r="AV52" i="79"/>
  <c r="AZ53" i="79"/>
  <c r="BE52" i="79" l="1"/>
  <c r="AF97" i="100"/>
  <c r="AH96" i="100"/>
  <c r="AN65" i="100"/>
  <c r="AP65" i="100"/>
  <c r="AG91" i="100"/>
  <c r="AM65" i="100"/>
  <c r="AQ66" i="100"/>
  <c r="AU64" i="100"/>
  <c r="AS64" i="100"/>
  <c r="AL65" i="100"/>
  <c r="AT64" i="100"/>
  <c r="AR64" i="100"/>
  <c r="AO65" i="100"/>
  <c r="E1180" i="161"/>
  <c r="Z1180" i="161"/>
  <c r="S1180" i="161"/>
  <c r="L1180" i="161"/>
  <c r="M1180" i="161"/>
  <c r="T1180" i="161"/>
  <c r="AA1180" i="161"/>
  <c r="F1181" i="161"/>
  <c r="H1181" i="161"/>
  <c r="G1181" i="161"/>
  <c r="D1182" i="161"/>
  <c r="F733" i="175"/>
  <c r="G733" i="175"/>
  <c r="D732" i="175"/>
  <c r="AV53" i="79"/>
  <c r="AZ54" i="79"/>
  <c r="BE53" i="79" l="1"/>
  <c r="AQ67" i="100"/>
  <c r="AN66" i="100"/>
  <c r="AT65" i="100"/>
  <c r="AR65" i="100"/>
  <c r="AO66" i="100"/>
  <c r="AH97" i="100"/>
  <c r="AF98" i="100"/>
  <c r="AU65" i="100"/>
  <c r="AS65" i="100"/>
  <c r="AL66" i="100"/>
  <c r="AP66" i="100"/>
  <c r="AG92" i="100"/>
  <c r="AM66" i="100"/>
  <c r="E1181" i="161"/>
  <c r="G1182" i="161"/>
  <c r="H1182" i="161"/>
  <c r="F1182" i="161"/>
  <c r="D1183" i="161"/>
  <c r="AA1181" i="161"/>
  <c r="L1181" i="161"/>
  <c r="Z1181" i="161"/>
  <c r="T1181" i="161"/>
  <c r="S1181" i="161"/>
  <c r="M1181" i="161"/>
  <c r="G732" i="175"/>
  <c r="F732" i="175"/>
  <c r="D731" i="175"/>
  <c r="AZ55" i="79"/>
  <c r="AV54" i="79"/>
  <c r="BE54" i="79" l="1"/>
  <c r="AP67" i="100"/>
  <c r="AG93" i="100"/>
  <c r="AQ68" i="100"/>
  <c r="AM67" i="100"/>
  <c r="AN67" i="100"/>
  <c r="AT66" i="100"/>
  <c r="AR66" i="100"/>
  <c r="AO67" i="100"/>
  <c r="AU66" i="100"/>
  <c r="AS66" i="100"/>
  <c r="AL67" i="100"/>
  <c r="AF99" i="100"/>
  <c r="AH98" i="100"/>
  <c r="E1182" i="161"/>
  <c r="F1183" i="161"/>
  <c r="H1183" i="161"/>
  <c r="D1184" i="161"/>
  <c r="G1183" i="161"/>
  <c r="Z1182" i="161"/>
  <c r="T1182" i="161"/>
  <c r="M1182" i="161"/>
  <c r="S1182" i="161"/>
  <c r="L1182" i="161"/>
  <c r="AA1182" i="161"/>
  <c r="F731" i="175"/>
  <c r="G731" i="175"/>
  <c r="D730" i="175"/>
  <c r="AV55" i="79"/>
  <c r="AV56" i="79" s="1"/>
  <c r="AZ56" i="79"/>
  <c r="BE56" i="79" l="1"/>
  <c r="BE55" i="79"/>
  <c r="AH99" i="100"/>
  <c r="AF100" i="100"/>
  <c r="AT67" i="100"/>
  <c r="AR67" i="100"/>
  <c r="AO68" i="100"/>
  <c r="AP68" i="100"/>
  <c r="AM68" i="100"/>
  <c r="AG94" i="100"/>
  <c r="AN68" i="100"/>
  <c r="AU67" i="100"/>
  <c r="AS67" i="100"/>
  <c r="AL68" i="100"/>
  <c r="AQ69" i="100"/>
  <c r="E1183" i="161"/>
  <c r="F1184" i="161"/>
  <c r="G1184" i="161"/>
  <c r="H1184" i="161"/>
  <c r="D1185" i="161"/>
  <c r="AA1183" i="161"/>
  <c r="T1183" i="161"/>
  <c r="Z1183" i="161"/>
  <c r="L1183" i="161"/>
  <c r="M1183" i="161"/>
  <c r="S1183" i="161"/>
  <c r="D729" i="175"/>
  <c r="F730" i="175"/>
  <c r="G730" i="175"/>
  <c r="AZ57" i="79"/>
  <c r="AV57" i="79"/>
  <c r="BE57" i="79" l="1"/>
  <c r="AT68" i="100"/>
  <c r="AR68" i="100"/>
  <c r="AO69" i="100"/>
  <c r="AQ70" i="100"/>
  <c r="AF101" i="100"/>
  <c r="AH100" i="100"/>
  <c r="AU68" i="100"/>
  <c r="AS68" i="100"/>
  <c r="AL69" i="100"/>
  <c r="AG95" i="100"/>
  <c r="AM69" i="100"/>
  <c r="AP69" i="100"/>
  <c r="AN69" i="100"/>
  <c r="E1184" i="161"/>
  <c r="H1185" i="161"/>
  <c r="D1186" i="161"/>
  <c r="G1185" i="161"/>
  <c r="F1185" i="161"/>
  <c r="S1184" i="161"/>
  <c r="T1184" i="161"/>
  <c r="AA1184" i="161"/>
  <c r="Z1184" i="161"/>
  <c r="L1184" i="161"/>
  <c r="M1184" i="161"/>
  <c r="G729" i="175"/>
  <c r="F729" i="175"/>
  <c r="D728" i="175"/>
  <c r="AZ58" i="79"/>
  <c r="AV58" i="79"/>
  <c r="BE58" i="79" l="1"/>
  <c r="AM70" i="100"/>
  <c r="AQ71" i="100"/>
  <c r="AP70" i="100"/>
  <c r="AF102" i="100"/>
  <c r="AH101" i="100"/>
  <c r="AT69" i="100"/>
  <c r="AR69" i="100"/>
  <c r="AO70" i="100"/>
  <c r="AG96" i="100"/>
  <c r="AN70" i="100"/>
  <c r="AU69" i="100"/>
  <c r="AS69" i="100"/>
  <c r="AL70" i="100"/>
  <c r="E1185" i="161"/>
  <c r="G1186" i="161"/>
  <c r="D1187" i="161"/>
  <c r="H1186" i="161"/>
  <c r="F1186" i="161"/>
  <c r="Z1185" i="161"/>
  <c r="T1185" i="161"/>
  <c r="S1185" i="161"/>
  <c r="AA1185" i="161"/>
  <c r="L1185" i="161"/>
  <c r="M1185" i="161"/>
  <c r="D727" i="175"/>
  <c r="F728" i="175"/>
  <c r="G728" i="175"/>
  <c r="AV59" i="79"/>
  <c r="AZ59" i="79"/>
  <c r="AZ60" i="79" s="1"/>
  <c r="AZ61" i="79" s="1"/>
  <c r="AV60" i="79"/>
  <c r="BE59" i="79" l="1"/>
  <c r="BE60" i="79"/>
  <c r="AU70" i="100"/>
  <c r="AL71" i="100"/>
  <c r="AS70" i="100"/>
  <c r="AG97" i="100"/>
  <c r="AF103" i="100"/>
  <c r="AH102" i="100"/>
  <c r="AQ72" i="100"/>
  <c r="AN71" i="100"/>
  <c r="AP71" i="100"/>
  <c r="AM71" i="100"/>
  <c r="AT70" i="100"/>
  <c r="AO71" i="100"/>
  <c r="AR70" i="100"/>
  <c r="E1186" i="161"/>
  <c r="Z1186" i="161"/>
  <c r="T1186" i="161"/>
  <c r="AA1186" i="161"/>
  <c r="S1186" i="161"/>
  <c r="L1186" i="161"/>
  <c r="M1186" i="161"/>
  <c r="D1188" i="161"/>
  <c r="F1187" i="161"/>
  <c r="G1187" i="161"/>
  <c r="H1187" i="161"/>
  <c r="G727" i="175"/>
  <c r="F727" i="175"/>
  <c r="D726" i="175"/>
  <c r="AZ62" i="79"/>
  <c r="AV61" i="79"/>
  <c r="BE61" i="79" l="1"/>
  <c r="AT71" i="100"/>
  <c r="AR71" i="100"/>
  <c r="AO72" i="100"/>
  <c r="AH103" i="100"/>
  <c r="AF104" i="100"/>
  <c r="AN72" i="100"/>
  <c r="AU71" i="100"/>
  <c r="AS71" i="100"/>
  <c r="AL72" i="100"/>
  <c r="AQ73" i="100"/>
  <c r="AG98" i="100"/>
  <c r="AM72" i="100"/>
  <c r="AP72" i="100"/>
  <c r="E1187" i="161"/>
  <c r="Z1187" i="161"/>
  <c r="L1187" i="161"/>
  <c r="M1187" i="161"/>
  <c r="T1187" i="161"/>
  <c r="S1187" i="161"/>
  <c r="AA1187" i="161"/>
  <c r="D1189" i="161"/>
  <c r="F1188" i="161"/>
  <c r="G1188" i="161"/>
  <c r="H1188" i="161"/>
  <c r="G726" i="175"/>
  <c r="F726" i="175"/>
  <c r="D725" i="175"/>
  <c r="AZ63" i="79"/>
  <c r="AV62" i="79"/>
  <c r="BE62" i="79" l="1"/>
  <c r="AT72" i="100"/>
  <c r="AR72" i="100"/>
  <c r="AO73" i="100"/>
  <c r="AM73" i="100"/>
  <c r="AG99" i="100"/>
  <c r="AP73" i="100"/>
  <c r="AQ74" i="100"/>
  <c r="AN73" i="100"/>
  <c r="AU72" i="100"/>
  <c r="AS72" i="100"/>
  <c r="AL73" i="100"/>
  <c r="AH104" i="100"/>
  <c r="E1188" i="161"/>
  <c r="AA1188" i="161"/>
  <c r="Z1188" i="161"/>
  <c r="T1188" i="161"/>
  <c r="L1188" i="161"/>
  <c r="M1188" i="161"/>
  <c r="S1188" i="161"/>
  <c r="F1189" i="161"/>
  <c r="G1189" i="161"/>
  <c r="H1189" i="161"/>
  <c r="D1190" i="161"/>
  <c r="G725" i="175"/>
  <c r="F725" i="175"/>
  <c r="D724" i="175"/>
  <c r="AZ64" i="79"/>
  <c r="AV63" i="79"/>
  <c r="E1189" i="161" l="1"/>
  <c r="BE63" i="79"/>
  <c r="AQ75" i="100"/>
  <c r="AU73" i="100"/>
  <c r="AS73" i="100"/>
  <c r="AL74" i="100"/>
  <c r="AM74" i="100"/>
  <c r="AP74" i="100"/>
  <c r="AT73" i="100"/>
  <c r="AR73" i="100"/>
  <c r="AO74" i="100"/>
  <c r="AN74" i="100"/>
  <c r="AG100" i="100"/>
  <c r="F1190" i="161"/>
  <c r="D1191" i="161"/>
  <c r="G1190" i="161"/>
  <c r="H1190" i="161"/>
  <c r="Z1189" i="161"/>
  <c r="S1189" i="161"/>
  <c r="L1189" i="161"/>
  <c r="M1189" i="161"/>
  <c r="AA1189" i="161"/>
  <c r="T1189" i="161"/>
  <c r="F724" i="175"/>
  <c r="G724" i="175"/>
  <c r="D723" i="175"/>
  <c r="AZ65" i="79"/>
  <c r="AZ66" i="79"/>
  <c r="AV64" i="79"/>
  <c r="E1190" i="161" l="1"/>
  <c r="BE64" i="79"/>
  <c r="AN75" i="100"/>
  <c r="AP75" i="100"/>
  <c r="AM75" i="100"/>
  <c r="AT74" i="100"/>
  <c r="AO75" i="100"/>
  <c r="AR74" i="100"/>
  <c r="AQ76" i="100"/>
  <c r="AU74" i="100"/>
  <c r="AS74" i="100"/>
  <c r="AL75" i="100"/>
  <c r="AG101" i="100"/>
  <c r="S1190" i="161"/>
  <c r="M1190" i="161"/>
  <c r="Z1190" i="161"/>
  <c r="L1190" i="161"/>
  <c r="AA1190" i="161"/>
  <c r="T1190" i="161"/>
  <c r="D1192" i="161"/>
  <c r="G1191" i="161"/>
  <c r="F1191" i="161"/>
  <c r="H1191" i="161"/>
  <c r="F723" i="175"/>
  <c r="G723" i="175"/>
  <c r="D722" i="175"/>
  <c r="AZ67" i="79"/>
  <c r="AZ68" i="79"/>
  <c r="AV65" i="79"/>
  <c r="E1191" i="161" l="1"/>
  <c r="BE65" i="79"/>
  <c r="AQ77" i="100"/>
  <c r="AG102" i="100"/>
  <c r="AT75" i="100"/>
  <c r="AR75" i="100"/>
  <c r="AO76" i="100"/>
  <c r="AU75" i="100"/>
  <c r="AS75" i="100"/>
  <c r="AL76" i="100"/>
  <c r="AP76" i="100"/>
  <c r="AN76" i="100"/>
  <c r="AM76" i="100"/>
  <c r="Z1191" i="161"/>
  <c r="L1191" i="161"/>
  <c r="M1191" i="161"/>
  <c r="S1191" i="161"/>
  <c r="AA1191" i="161"/>
  <c r="T1191" i="161"/>
  <c r="G1192" i="161"/>
  <c r="H1192" i="161"/>
  <c r="D1193" i="161"/>
  <c r="F1192" i="161"/>
  <c r="F722" i="175"/>
  <c r="G722" i="175"/>
  <c r="D721" i="175"/>
  <c r="AZ69" i="79"/>
  <c r="AZ70" i="79"/>
  <c r="AV66" i="79"/>
  <c r="E1192" i="161" l="1"/>
  <c r="BE66" i="79"/>
  <c r="AP77" i="100"/>
  <c r="AG103" i="100"/>
  <c r="AU76" i="100"/>
  <c r="AS76" i="100"/>
  <c r="AL77" i="100"/>
  <c r="AN77" i="100"/>
  <c r="AT76" i="100"/>
  <c r="AR76" i="100"/>
  <c r="AO77" i="100"/>
  <c r="AQ78" i="100"/>
  <c r="AM77" i="100"/>
  <c r="G1193" i="161"/>
  <c r="E1193" i="161" s="1"/>
  <c r="D1194" i="161"/>
  <c r="F1193" i="161"/>
  <c r="H1193" i="161"/>
  <c r="S1192" i="161"/>
  <c r="Z1192" i="161"/>
  <c r="L1192" i="161"/>
  <c r="M1192" i="161"/>
  <c r="AA1192" i="161"/>
  <c r="T1192" i="161"/>
  <c r="F721" i="175"/>
  <c r="G721" i="175"/>
  <c r="D720" i="175"/>
  <c r="AZ71" i="79"/>
  <c r="AV67" i="79"/>
  <c r="BE67" i="79" l="1"/>
  <c r="AT77" i="100"/>
  <c r="AR77" i="100"/>
  <c r="AO78" i="100"/>
  <c r="AU77" i="100"/>
  <c r="AS77" i="100"/>
  <c r="AL78" i="100"/>
  <c r="AM78" i="100"/>
  <c r="AG104" i="100"/>
  <c r="AQ79" i="100"/>
  <c r="AN78" i="100"/>
  <c r="AP78" i="100"/>
  <c r="S1193" i="161"/>
  <c r="T1193" i="161"/>
  <c r="L1193" i="161"/>
  <c r="M1193" i="161"/>
  <c r="Z1193" i="161"/>
  <c r="AA1193" i="161"/>
  <c r="D1195" i="161"/>
  <c r="G1194" i="161"/>
  <c r="E1194" i="161" s="1"/>
  <c r="F1194" i="161"/>
  <c r="H1194" i="161"/>
  <c r="F720" i="175"/>
  <c r="G720" i="175"/>
  <c r="D719" i="175"/>
  <c r="AZ72" i="79"/>
  <c r="AV68" i="79"/>
  <c r="BE68" i="79" l="1"/>
  <c r="AP79" i="100"/>
  <c r="AU78" i="100"/>
  <c r="AS78" i="100"/>
  <c r="AL79" i="100"/>
  <c r="AN79" i="100"/>
  <c r="AT78" i="100"/>
  <c r="AR78" i="100"/>
  <c r="AO79" i="100"/>
  <c r="AQ80" i="100"/>
  <c r="AM79" i="100"/>
  <c r="Z1194" i="161"/>
  <c r="M1194" i="161"/>
  <c r="AA1194" i="161"/>
  <c r="S1194" i="161"/>
  <c r="L1194" i="161"/>
  <c r="T1194" i="161"/>
  <c r="H1195" i="161"/>
  <c r="D1196" i="161"/>
  <c r="G1195" i="161"/>
  <c r="E1195" i="161" s="1"/>
  <c r="F1195" i="161"/>
  <c r="F719" i="175"/>
  <c r="G719" i="175"/>
  <c r="D718" i="175"/>
  <c r="AZ73" i="79"/>
  <c r="AV69" i="79"/>
  <c r="BE69" i="79" l="1"/>
  <c r="AT79" i="100"/>
  <c r="AO80" i="100"/>
  <c r="AR79" i="100"/>
  <c r="AU79" i="100"/>
  <c r="AS79" i="100"/>
  <c r="AL80" i="100"/>
  <c r="AM80" i="100"/>
  <c r="AP80" i="100"/>
  <c r="AQ81" i="100"/>
  <c r="AN80" i="100"/>
  <c r="F1196" i="161"/>
  <c r="G1196" i="161"/>
  <c r="E1196" i="161" s="1"/>
  <c r="H1196" i="161"/>
  <c r="D1197" i="161"/>
  <c r="M1195" i="161"/>
  <c r="Z1195" i="161"/>
  <c r="AA1195" i="161"/>
  <c r="L1195" i="161"/>
  <c r="T1195" i="161"/>
  <c r="S1195" i="161"/>
  <c r="D717" i="175"/>
  <c r="F718" i="175"/>
  <c r="G718" i="175"/>
  <c r="AZ74" i="79"/>
  <c r="AV70" i="79"/>
  <c r="BE70" i="79" l="1"/>
  <c r="AU80" i="100"/>
  <c r="AL81" i="100"/>
  <c r="AS80" i="100"/>
  <c r="AP81" i="100"/>
  <c r="AM81" i="100"/>
  <c r="AN81" i="100"/>
  <c r="AT80" i="100"/>
  <c r="AR80" i="100"/>
  <c r="AO81" i="100"/>
  <c r="AQ82" i="100"/>
  <c r="G1197" i="161"/>
  <c r="E1197" i="161" s="1"/>
  <c r="D1198" i="161"/>
  <c r="H1197" i="161"/>
  <c r="F1197" i="161"/>
  <c r="S1196" i="161"/>
  <c r="AA1196" i="161"/>
  <c r="M1196" i="161"/>
  <c r="L1196" i="161"/>
  <c r="Z1196" i="161"/>
  <c r="T1196" i="161"/>
  <c r="F717" i="175"/>
  <c r="D716" i="175"/>
  <c r="G717" i="175"/>
  <c r="AZ75" i="79"/>
  <c r="AV71" i="79"/>
  <c r="BE71" i="79" l="1"/>
  <c r="AP82" i="100"/>
  <c r="AN82" i="100"/>
  <c r="AU81" i="100"/>
  <c r="AS81" i="100"/>
  <c r="AL82" i="100"/>
  <c r="AQ83" i="100"/>
  <c r="AT81" i="100"/>
  <c r="AR81" i="100"/>
  <c r="AO82" i="100"/>
  <c r="AM82" i="100"/>
  <c r="M1197" i="161"/>
  <c r="S1197" i="161"/>
  <c r="T1197" i="161"/>
  <c r="AA1197" i="161"/>
  <c r="Z1197" i="161"/>
  <c r="L1197" i="161"/>
  <c r="G1198" i="161"/>
  <c r="E1198" i="161" s="1"/>
  <c r="H1198" i="161"/>
  <c r="F1198" i="161"/>
  <c r="D1199" i="161"/>
  <c r="F716" i="175"/>
  <c r="G716" i="175"/>
  <c r="D715" i="175"/>
  <c r="AV72" i="79"/>
  <c r="AZ76" i="79"/>
  <c r="BE72" i="79" l="1"/>
  <c r="AM83" i="100"/>
  <c r="AQ84" i="100"/>
  <c r="AN83" i="100"/>
  <c r="AU82" i="100"/>
  <c r="AS82" i="100"/>
  <c r="AL83" i="100"/>
  <c r="AT82" i="100"/>
  <c r="AR82" i="100"/>
  <c r="AO83" i="100"/>
  <c r="AP83" i="100"/>
  <c r="G1199" i="161"/>
  <c r="E1199" i="161" s="1"/>
  <c r="H1199" i="161"/>
  <c r="D1200" i="161"/>
  <c r="F1199" i="161"/>
  <c r="AA1198" i="161"/>
  <c r="S1198" i="161"/>
  <c r="Z1198" i="161"/>
  <c r="M1198" i="161"/>
  <c r="L1198" i="161"/>
  <c r="T1198" i="161"/>
  <c r="F715" i="175"/>
  <c r="G715" i="175"/>
  <c r="D714" i="175"/>
  <c r="AV73" i="79"/>
  <c r="AZ77" i="79"/>
  <c r="BE73" i="79" l="1"/>
  <c r="AU83" i="100"/>
  <c r="AL84" i="100"/>
  <c r="AS83" i="100"/>
  <c r="AM84" i="100"/>
  <c r="AP84" i="100"/>
  <c r="AN84" i="100"/>
  <c r="AT83" i="100"/>
  <c r="AO84" i="100"/>
  <c r="AR83" i="100"/>
  <c r="AQ85" i="100"/>
  <c r="G1200" i="161"/>
  <c r="E1200" i="161" s="1"/>
  <c r="H1200" i="161"/>
  <c r="F1200" i="161"/>
  <c r="D1201" i="161"/>
  <c r="L1199" i="161"/>
  <c r="M1199" i="161"/>
  <c r="AA1199" i="161"/>
  <c r="T1199" i="161"/>
  <c r="Z1199" i="161"/>
  <c r="S1199" i="161"/>
  <c r="F714" i="175"/>
  <c r="G714" i="175"/>
  <c r="D713" i="175"/>
  <c r="AV74" i="79"/>
  <c r="AZ78" i="79"/>
  <c r="AZ79" i="79"/>
  <c r="BE74" i="79" l="1"/>
  <c r="AM85" i="100"/>
  <c r="AU84" i="100"/>
  <c r="AS84" i="100"/>
  <c r="AL85" i="100"/>
  <c r="AQ86" i="100"/>
  <c r="AN85" i="100"/>
  <c r="AT84" i="100"/>
  <c r="AR84" i="100"/>
  <c r="AO85" i="100"/>
  <c r="AP85" i="100"/>
  <c r="F1201" i="161"/>
  <c r="D1202" i="161"/>
  <c r="G1201" i="161"/>
  <c r="E1201" i="161" s="1"/>
  <c r="H1201" i="161"/>
  <c r="S1200" i="161"/>
  <c r="Z1200" i="161"/>
  <c r="M1200" i="161"/>
  <c r="AA1200" i="161"/>
  <c r="L1200" i="161"/>
  <c r="T1200" i="161"/>
  <c r="F713" i="175"/>
  <c r="G713" i="175"/>
  <c r="D712" i="175"/>
  <c r="AV75" i="79"/>
  <c r="AZ80" i="79"/>
  <c r="BE75" i="79" l="1"/>
  <c r="AP86" i="100"/>
  <c r="AM86" i="100"/>
  <c r="AN86" i="100"/>
  <c r="AT85" i="100"/>
  <c r="AR85" i="100"/>
  <c r="AO86" i="100"/>
  <c r="AQ87" i="100"/>
  <c r="AU85" i="100"/>
  <c r="AS85" i="100"/>
  <c r="AL86" i="100"/>
  <c r="AA1201" i="161"/>
  <c r="Z1201" i="161"/>
  <c r="S1201" i="161"/>
  <c r="L1201" i="161"/>
  <c r="T1201" i="161"/>
  <c r="M1201" i="161"/>
  <c r="D1203" i="161"/>
  <c r="H1202" i="161"/>
  <c r="F1202" i="161"/>
  <c r="G1202" i="161"/>
  <c r="E1202" i="161" s="1"/>
  <c r="G712" i="175"/>
  <c r="F712" i="175"/>
  <c r="D711" i="175"/>
  <c r="AV76" i="79"/>
  <c r="AZ81" i="79"/>
  <c r="BE76" i="79" l="1"/>
  <c r="AM87" i="100"/>
  <c r="AQ88" i="100"/>
  <c r="AT86" i="100"/>
  <c r="AR86" i="100"/>
  <c r="AO87" i="100"/>
  <c r="AN87" i="100"/>
  <c r="AU86" i="100"/>
  <c r="AS86" i="100"/>
  <c r="AL87" i="100"/>
  <c r="AP87" i="100"/>
  <c r="S1202" i="161"/>
  <c r="T1202" i="161"/>
  <c r="AA1202" i="161"/>
  <c r="Z1202" i="161"/>
  <c r="L1202" i="161"/>
  <c r="M1202" i="161"/>
  <c r="F1203" i="161"/>
  <c r="D1204" i="161"/>
  <c r="G1203" i="161"/>
  <c r="E1203" i="161" s="1"/>
  <c r="H1203" i="161"/>
  <c r="G711" i="175"/>
  <c r="F711" i="175"/>
  <c r="D710" i="175"/>
  <c r="AV77" i="79"/>
  <c r="AZ82" i="79"/>
  <c r="BE77" i="79" l="1"/>
  <c r="AU87" i="100"/>
  <c r="AL88" i="100"/>
  <c r="AS87" i="100"/>
  <c r="AT87" i="100"/>
  <c r="AR87" i="100"/>
  <c r="AO88" i="100"/>
  <c r="AP88" i="100"/>
  <c r="AN88" i="100"/>
  <c r="AQ89" i="100"/>
  <c r="AM88" i="100"/>
  <c r="L1203" i="161"/>
  <c r="Z1203" i="161"/>
  <c r="AA1203" i="161"/>
  <c r="M1203" i="161"/>
  <c r="S1203" i="161"/>
  <c r="T1203" i="161"/>
  <c r="F1204" i="161"/>
  <c r="G1204" i="161"/>
  <c r="E1204" i="161" s="1"/>
  <c r="H1204" i="161"/>
  <c r="D1205" i="161"/>
  <c r="D709" i="175"/>
  <c r="G710" i="175"/>
  <c r="F710" i="175"/>
  <c r="AV78" i="79"/>
  <c r="AZ83" i="79"/>
  <c r="BE78" i="79" l="1"/>
  <c r="AN89" i="100"/>
  <c r="AT88" i="100"/>
  <c r="AO89" i="100"/>
  <c r="AR88" i="100"/>
  <c r="AP89" i="100"/>
  <c r="AM89" i="100"/>
  <c r="AU88" i="100"/>
  <c r="AL89" i="100"/>
  <c r="AS88" i="100"/>
  <c r="AQ90" i="100"/>
  <c r="G1205" i="161"/>
  <c r="E1205" i="161" s="1"/>
  <c r="H1205" i="161"/>
  <c r="F1205" i="161"/>
  <c r="D1206" i="161"/>
  <c r="Z1204" i="161"/>
  <c r="T1204" i="161"/>
  <c r="M1204" i="161"/>
  <c r="AA1204" i="161"/>
  <c r="L1204" i="161"/>
  <c r="S1204" i="161"/>
  <c r="G709" i="175"/>
  <c r="F709" i="175"/>
  <c r="D708" i="175"/>
  <c r="AV79" i="79"/>
  <c r="AZ84" i="79"/>
  <c r="BE79" i="79" l="1"/>
  <c r="AP90" i="100"/>
  <c r="AT89" i="100"/>
  <c r="AR89" i="100"/>
  <c r="AO90" i="100"/>
  <c r="AU89" i="100"/>
  <c r="AS89" i="100"/>
  <c r="AL90" i="100"/>
  <c r="AM90" i="100"/>
  <c r="AN90" i="100"/>
  <c r="AQ91" i="100"/>
  <c r="D1207" i="161"/>
  <c r="F1206" i="161"/>
  <c r="H1206" i="161"/>
  <c r="G1206" i="161"/>
  <c r="E1206" i="161" s="1"/>
  <c r="Z1205" i="161"/>
  <c r="L1205" i="161"/>
  <c r="S1205" i="161"/>
  <c r="T1205" i="161"/>
  <c r="M1205" i="161"/>
  <c r="AA1205" i="161"/>
  <c r="G708" i="175"/>
  <c r="F708" i="175"/>
  <c r="D707" i="175"/>
  <c r="AV80" i="79"/>
  <c r="AV81" i="79"/>
  <c r="AZ85" i="79"/>
  <c r="BE81" i="79" l="1"/>
  <c r="BE80" i="79"/>
  <c r="AN91" i="100"/>
  <c r="AM91" i="100"/>
  <c r="AU90" i="100"/>
  <c r="AL91" i="100"/>
  <c r="AS90" i="100"/>
  <c r="AT90" i="100"/>
  <c r="AR90" i="100"/>
  <c r="AO91" i="100"/>
  <c r="AQ92" i="100"/>
  <c r="AP91" i="100"/>
  <c r="M1206" i="161"/>
  <c r="AA1206" i="161"/>
  <c r="S1206" i="161"/>
  <c r="L1206" i="161"/>
  <c r="Z1206" i="161"/>
  <c r="T1206" i="161"/>
  <c r="D1208" i="161"/>
  <c r="G1207" i="161"/>
  <c r="E1207" i="161" s="1"/>
  <c r="H1207" i="161"/>
  <c r="F1207" i="161"/>
  <c r="F707" i="175"/>
  <c r="G707" i="175"/>
  <c r="D706" i="175"/>
  <c r="AZ86" i="79"/>
  <c r="AV82" i="79"/>
  <c r="BE82" i="79" l="1"/>
  <c r="AQ93" i="100"/>
  <c r="AM92" i="100"/>
  <c r="AT91" i="100"/>
  <c r="AO92" i="100"/>
  <c r="AR91" i="100"/>
  <c r="AU91" i="100"/>
  <c r="AL92" i="100"/>
  <c r="AS91" i="100"/>
  <c r="AP92" i="100"/>
  <c r="AN92" i="100"/>
  <c r="S1207" i="161"/>
  <c r="Z1207" i="161"/>
  <c r="T1207" i="161"/>
  <c r="L1207" i="161"/>
  <c r="M1207" i="161"/>
  <c r="AA1207" i="161"/>
  <c r="H1208" i="161"/>
  <c r="G1208" i="161"/>
  <c r="E1208" i="161" s="1"/>
  <c r="F1208" i="161"/>
  <c r="D1209" i="161"/>
  <c r="F706" i="175"/>
  <c r="G706" i="175"/>
  <c r="D705" i="175"/>
  <c r="AV83" i="79"/>
  <c r="AZ87" i="79"/>
  <c r="BE83" i="79" l="1"/>
  <c r="AT92" i="100"/>
  <c r="AR92" i="100"/>
  <c r="AO93" i="100"/>
  <c r="AU92" i="100"/>
  <c r="AS92" i="100"/>
  <c r="AL93" i="100"/>
  <c r="AP93" i="100"/>
  <c r="AM93" i="100"/>
  <c r="AN93" i="100"/>
  <c r="AQ94" i="100"/>
  <c r="G1209" i="161"/>
  <c r="E1209" i="161" s="1"/>
  <c r="F1209" i="161"/>
  <c r="H1209" i="161"/>
  <c r="D1210" i="161"/>
  <c r="L1208" i="161"/>
  <c r="M1208" i="161"/>
  <c r="AA1208" i="161"/>
  <c r="S1208" i="161"/>
  <c r="Z1208" i="161"/>
  <c r="T1208" i="161"/>
  <c r="G705" i="175"/>
  <c r="F705" i="175"/>
  <c r="D704" i="175"/>
  <c r="AV84" i="79"/>
  <c r="AZ88" i="79"/>
  <c r="BE84" i="79" l="1"/>
  <c r="AM94" i="100"/>
  <c r="AT93" i="100"/>
  <c r="AR93" i="100"/>
  <c r="AO94" i="100"/>
  <c r="AQ95" i="100"/>
  <c r="AN94" i="100"/>
  <c r="AU93" i="100"/>
  <c r="AL94" i="100"/>
  <c r="AS93" i="100"/>
  <c r="AP94" i="100"/>
  <c r="G1210" i="161"/>
  <c r="E1210" i="161" s="1"/>
  <c r="F1210" i="161"/>
  <c r="H1210" i="161"/>
  <c r="D1211" i="161"/>
  <c r="L1209" i="161"/>
  <c r="M1209" i="161"/>
  <c r="AA1209" i="161"/>
  <c r="Z1209" i="161"/>
  <c r="S1209" i="161"/>
  <c r="T1209" i="161"/>
  <c r="D703" i="175"/>
  <c r="F704" i="175"/>
  <c r="G704" i="175"/>
  <c r="AZ89" i="79"/>
  <c r="AV85" i="79"/>
  <c r="BE85" i="79" l="1"/>
  <c r="AT94" i="100"/>
  <c r="AR94" i="100"/>
  <c r="AO95" i="100"/>
  <c r="AQ96" i="100"/>
  <c r="AP95" i="100"/>
  <c r="AN95" i="100"/>
  <c r="AM95" i="100"/>
  <c r="AU94" i="100"/>
  <c r="AS94" i="100"/>
  <c r="AL95" i="100"/>
  <c r="G1211" i="161"/>
  <c r="E1211" i="161" s="1"/>
  <c r="H1211" i="161"/>
  <c r="D1212" i="161"/>
  <c r="F1211" i="161"/>
  <c r="L1210" i="161"/>
  <c r="Z1210" i="161"/>
  <c r="T1210" i="161"/>
  <c r="M1210" i="161"/>
  <c r="AA1210" i="161"/>
  <c r="S1210" i="161"/>
  <c r="G703" i="175"/>
  <c r="F703" i="175"/>
  <c r="D702" i="175"/>
  <c r="AZ90" i="79"/>
  <c r="AV86" i="79"/>
  <c r="BI6" i="79" l="1"/>
  <c r="BI19" i="79"/>
  <c r="BI36" i="79"/>
  <c r="BI5" i="79"/>
  <c r="BI31" i="79"/>
  <c r="BI8" i="79"/>
  <c r="BI37" i="79"/>
  <c r="BI29" i="79"/>
  <c r="BI39" i="79"/>
  <c r="BI30" i="79"/>
  <c r="BI41" i="79"/>
  <c r="BI27" i="79"/>
  <c r="BI9" i="79"/>
  <c r="BI12" i="79"/>
  <c r="BI20" i="79"/>
  <c r="BI32" i="79"/>
  <c r="BI26" i="79"/>
  <c r="BI16" i="79"/>
  <c r="BI38" i="79"/>
  <c r="BI25" i="79"/>
  <c r="BI17" i="79"/>
  <c r="BI90" i="79"/>
  <c r="BI22" i="79"/>
  <c r="BI13" i="79"/>
  <c r="BI24" i="79"/>
  <c r="BI15" i="79"/>
  <c r="BI21" i="79"/>
  <c r="BI7" i="79"/>
  <c r="BI11" i="79"/>
  <c r="BI14" i="79"/>
  <c r="BI23" i="79"/>
  <c r="BI40" i="79"/>
  <c r="BI34" i="79"/>
  <c r="BI18" i="79"/>
  <c r="BI33" i="79"/>
  <c r="BI28" i="79"/>
  <c r="BI35" i="79"/>
  <c r="BI10" i="79"/>
  <c r="BI42" i="79"/>
  <c r="BI43" i="79"/>
  <c r="BI44" i="79"/>
  <c r="BI45" i="79"/>
  <c r="BI47" i="79"/>
  <c r="BI46" i="79"/>
  <c r="BI48" i="79"/>
  <c r="BI49" i="79"/>
  <c r="BI50" i="79"/>
  <c r="BI51" i="79"/>
  <c r="BI52" i="79"/>
  <c r="BI53" i="79"/>
  <c r="BI54" i="79"/>
  <c r="BI55" i="79"/>
  <c r="BI56" i="79"/>
  <c r="BI57" i="79"/>
  <c r="BI58" i="79"/>
  <c r="BI61" i="79"/>
  <c r="BI60" i="79"/>
  <c r="BI59" i="79"/>
  <c r="BI62" i="79"/>
  <c r="BI63" i="79"/>
  <c r="BI65" i="79"/>
  <c r="BI64" i="79"/>
  <c r="BI66" i="79"/>
  <c r="BI69" i="79"/>
  <c r="BI68" i="79"/>
  <c r="BI67" i="79"/>
  <c r="BI70" i="79"/>
  <c r="BI71" i="79"/>
  <c r="BI72" i="79"/>
  <c r="BI73" i="79"/>
  <c r="BI74" i="79"/>
  <c r="BI75" i="79"/>
  <c r="BI76" i="79"/>
  <c r="BI77" i="79"/>
  <c r="BI79" i="79"/>
  <c r="BI78" i="79"/>
  <c r="BI80" i="79"/>
  <c r="BI81" i="79"/>
  <c r="BI82" i="79"/>
  <c r="BI83" i="79"/>
  <c r="BI84" i="79"/>
  <c r="BI89" i="79"/>
  <c r="BI86" i="79"/>
  <c r="BI88" i="79"/>
  <c r="BI87" i="79"/>
  <c r="BI85" i="79"/>
  <c r="BE86" i="79"/>
  <c r="AM96" i="100"/>
  <c r="AQ97" i="100"/>
  <c r="AU95" i="100"/>
  <c r="AL96" i="100"/>
  <c r="AS95" i="100"/>
  <c r="AN96" i="100"/>
  <c r="AT95" i="100"/>
  <c r="AO96" i="100"/>
  <c r="AR95" i="100"/>
  <c r="AP96" i="100"/>
  <c r="G1212" i="161"/>
  <c r="E1212" i="161" s="1"/>
  <c r="H1212" i="161"/>
  <c r="D1213" i="161"/>
  <c r="F1212" i="161"/>
  <c r="S1211" i="161"/>
  <c r="M1211" i="161"/>
  <c r="Z1211" i="161"/>
  <c r="T1211" i="161"/>
  <c r="AA1211" i="161"/>
  <c r="L1211" i="161"/>
  <c r="G702" i="175"/>
  <c r="F702" i="175"/>
  <c r="D701" i="175"/>
  <c r="CW112" i="100"/>
  <c r="CW30" i="100"/>
  <c r="CW50" i="100"/>
  <c r="CW58" i="100"/>
  <c r="CW65" i="100"/>
  <c r="CW27" i="100"/>
  <c r="CW90" i="100"/>
  <c r="CR26" i="100"/>
  <c r="CR72" i="100"/>
  <c r="CR54" i="100"/>
  <c r="CR84" i="100"/>
  <c r="CR77" i="100"/>
  <c r="CR117" i="100"/>
  <c r="AC18" i="179"/>
  <c r="BL104" i="100"/>
  <c r="BQ84" i="100"/>
  <c r="BQ39" i="100"/>
  <c r="BL122" i="100"/>
  <c r="BL70" i="100"/>
  <c r="BL124" i="100"/>
  <c r="BQ68" i="100"/>
  <c r="BQ65" i="100"/>
  <c r="BQ56" i="100"/>
  <c r="BL36" i="100"/>
  <c r="BL96" i="100"/>
  <c r="BQ62" i="100"/>
  <c r="BL94" i="100"/>
  <c r="CW28" i="100"/>
  <c r="CW32" i="100"/>
  <c r="CW41" i="100"/>
  <c r="CW79" i="100"/>
  <c r="CW26" i="100"/>
  <c r="CW49" i="100"/>
  <c r="CW86" i="100"/>
  <c r="CR73" i="100"/>
  <c r="CR120" i="100"/>
  <c r="CR42" i="100"/>
  <c r="CR102" i="100"/>
  <c r="CR109" i="100"/>
  <c r="CR124" i="100"/>
  <c r="AH19" i="179"/>
  <c r="BQ66" i="100"/>
  <c r="BQ90" i="100"/>
  <c r="BQ88" i="100"/>
  <c r="BL112" i="100"/>
  <c r="BQ119" i="100"/>
  <c r="BQ94" i="100"/>
  <c r="BQ111" i="100"/>
  <c r="BQ79" i="100"/>
  <c r="BL89" i="100"/>
  <c r="BQ83" i="100"/>
  <c r="BL48" i="100"/>
  <c r="BL57" i="100"/>
  <c r="BL43" i="100"/>
  <c r="CW47" i="100"/>
  <c r="CW122" i="100"/>
  <c r="CW106" i="100"/>
  <c r="CW108" i="100"/>
  <c r="CW36" i="100"/>
  <c r="CR24" i="100"/>
  <c r="CW29" i="100"/>
  <c r="CR46" i="100"/>
  <c r="CR83" i="100"/>
  <c r="CR64" i="100"/>
  <c r="CR94" i="100"/>
  <c r="CR119" i="100"/>
  <c r="CR82" i="100"/>
  <c r="AC19" i="179"/>
  <c r="BL60" i="100"/>
  <c r="BL33" i="100"/>
  <c r="BQ72" i="100"/>
  <c r="BL108" i="100"/>
  <c r="BQ124" i="100"/>
  <c r="BL90" i="100"/>
  <c r="BQ37" i="100"/>
  <c r="BL42" i="100"/>
  <c r="BL65" i="100"/>
  <c r="BQ60" i="100"/>
  <c r="BQ44" i="100"/>
  <c r="BQ106" i="100"/>
  <c r="BQ35" i="100"/>
  <c r="CW60" i="100"/>
  <c r="CW109" i="100"/>
  <c r="CW35" i="100"/>
  <c r="CW111" i="100"/>
  <c r="CW46" i="100"/>
  <c r="CW73" i="100"/>
  <c r="CW45" i="100"/>
  <c r="CR44" i="100"/>
  <c r="CR108" i="100"/>
  <c r="CR59" i="100"/>
  <c r="AH20" i="179"/>
  <c r="CR43" i="100"/>
  <c r="CR95" i="100"/>
  <c r="AC21" i="179"/>
  <c r="BL52" i="100"/>
  <c r="BQ102" i="100"/>
  <c r="BL24" i="100"/>
  <c r="BQ61" i="100"/>
  <c r="BQ92" i="100"/>
  <c r="BL86" i="100"/>
  <c r="BQ116" i="100"/>
  <c r="BQ104" i="100"/>
  <c r="BL45" i="100"/>
  <c r="BL97" i="100"/>
  <c r="BQ95" i="100"/>
  <c r="BQ50" i="100"/>
  <c r="BQ103" i="100"/>
  <c r="CW70" i="100"/>
  <c r="CW55" i="100"/>
  <c r="CW117" i="100"/>
  <c r="CW107" i="100"/>
  <c r="CW123" i="100"/>
  <c r="CW66" i="100"/>
  <c r="CW83" i="100"/>
  <c r="CR66" i="100"/>
  <c r="CR34" i="100"/>
  <c r="CR74" i="100"/>
  <c r="CR116" i="100"/>
  <c r="CR92" i="100"/>
  <c r="CR53" i="100"/>
  <c r="AH21" i="179"/>
  <c r="BQ78" i="100"/>
  <c r="BL87" i="100"/>
  <c r="BL107" i="100"/>
  <c r="BQ34" i="100"/>
  <c r="BQ41" i="100"/>
  <c r="BL93" i="100"/>
  <c r="BL101" i="100"/>
  <c r="BL66" i="100"/>
  <c r="BL62" i="100"/>
  <c r="BL37" i="100"/>
  <c r="BL116" i="100"/>
  <c r="BL81" i="100"/>
  <c r="AC24" i="179"/>
  <c r="CW110" i="100"/>
  <c r="CW102" i="100"/>
  <c r="CW43" i="100"/>
  <c r="CW34" i="100"/>
  <c r="CW48" i="100"/>
  <c r="CW101" i="100"/>
  <c r="CR88" i="100"/>
  <c r="CR47" i="100"/>
  <c r="CR89" i="100"/>
  <c r="CR40" i="100"/>
  <c r="CR50" i="100"/>
  <c r="CR85" i="100"/>
  <c r="AC23" i="179"/>
  <c r="BQ43" i="100"/>
  <c r="BQ91" i="100"/>
  <c r="BQ97" i="100"/>
  <c r="BL85" i="100"/>
  <c r="BL74" i="100"/>
  <c r="BQ85" i="100"/>
  <c r="BL49" i="100"/>
  <c r="BL47" i="100"/>
  <c r="BL78" i="100"/>
  <c r="BL29" i="100"/>
  <c r="BL39" i="100"/>
  <c r="BQ36" i="100"/>
  <c r="CW89" i="100"/>
  <c r="CW69" i="100"/>
  <c r="CW118" i="100"/>
  <c r="CW40" i="100"/>
  <c r="CW38" i="100"/>
  <c r="CW84" i="100"/>
  <c r="CW94" i="100"/>
  <c r="CR61" i="100"/>
  <c r="CR96" i="100"/>
  <c r="CR35" i="100"/>
  <c r="CR97" i="100"/>
  <c r="CR57" i="100"/>
  <c r="CR65" i="100"/>
  <c r="AH23" i="179"/>
  <c r="BL106" i="100"/>
  <c r="BQ31" i="100"/>
  <c r="BQ58" i="100"/>
  <c r="BQ45" i="100"/>
  <c r="BQ87" i="100"/>
  <c r="BQ101" i="100"/>
  <c r="BL100" i="100"/>
  <c r="BL40" i="100"/>
  <c r="BQ110" i="100"/>
  <c r="BQ38" i="100"/>
  <c r="BQ74" i="100"/>
  <c r="BQ108" i="100"/>
  <c r="CW37" i="100"/>
  <c r="CW92" i="100"/>
  <c r="CW59" i="100"/>
  <c r="CW104" i="100"/>
  <c r="CW93" i="100"/>
  <c r="CW113" i="100"/>
  <c r="CW57" i="100"/>
  <c r="CR112" i="100"/>
  <c r="CR27" i="100"/>
  <c r="CR115" i="100"/>
  <c r="CR87" i="100"/>
  <c r="CR45" i="100"/>
  <c r="CR60" i="100"/>
  <c r="CM10" i="79"/>
  <c r="BQ33" i="100"/>
  <c r="BL98" i="100"/>
  <c r="BL79" i="100"/>
  <c r="BL61" i="100"/>
  <c r="BL26" i="100"/>
  <c r="BQ93" i="100"/>
  <c r="BL99" i="100"/>
  <c r="BQ32" i="100"/>
  <c r="BL41" i="100"/>
  <c r="BL53" i="100"/>
  <c r="BL46" i="100"/>
  <c r="BL64" i="100"/>
  <c r="CW75" i="100"/>
  <c r="CW61" i="100"/>
  <c r="CW24" i="100"/>
  <c r="CW124" i="100"/>
  <c r="CW105" i="100"/>
  <c r="CW80" i="100"/>
  <c r="AC22" i="179"/>
  <c r="CR41" i="100"/>
  <c r="CR79" i="100"/>
  <c r="CR75" i="100"/>
  <c r="CR38" i="100"/>
  <c r="CR93" i="100"/>
  <c r="AC20" i="179"/>
  <c r="BL69" i="100"/>
  <c r="BL83" i="100"/>
  <c r="BL110" i="100"/>
  <c r="BQ121" i="100"/>
  <c r="BQ75" i="100"/>
  <c r="BL105" i="100"/>
  <c r="BQ117" i="100"/>
  <c r="BQ29" i="100"/>
  <c r="BQ48" i="100"/>
  <c r="BL31" i="100"/>
  <c r="BL51" i="100"/>
  <c r="BQ27" i="100"/>
  <c r="BQ76" i="100"/>
  <c r="CW100" i="100"/>
  <c r="CW56" i="100"/>
  <c r="CR25" i="100"/>
  <c r="CW96" i="100"/>
  <c r="CW85" i="100"/>
  <c r="CW64" i="100"/>
  <c r="AH22" i="179"/>
  <c r="CR36" i="100"/>
  <c r="CR113" i="100"/>
  <c r="CR67" i="100"/>
  <c r="CR30" i="100"/>
  <c r="CR32" i="100"/>
  <c r="CR51" i="100"/>
  <c r="BL44" i="100"/>
  <c r="BL114" i="100"/>
  <c r="BL72" i="100"/>
  <c r="BL80" i="100"/>
  <c r="BL77" i="100"/>
  <c r="BL123" i="100"/>
  <c r="BQ40" i="100"/>
  <c r="BL76" i="100"/>
  <c r="BQ53" i="100"/>
  <c r="BQ86" i="100"/>
  <c r="BQ57" i="100"/>
  <c r="BL109" i="100"/>
  <c r="BL63" i="100"/>
  <c r="CW95" i="100"/>
  <c r="CW62" i="100"/>
  <c r="CW78" i="100"/>
  <c r="CW88" i="100"/>
  <c r="CW52" i="100"/>
  <c r="CW68" i="100"/>
  <c r="CR90" i="100"/>
  <c r="CR39" i="100"/>
  <c r="CR56" i="100"/>
  <c r="CR86" i="100"/>
  <c r="CR71" i="100"/>
  <c r="CR107" i="100"/>
  <c r="CR100" i="100"/>
  <c r="BQ73" i="100"/>
  <c r="BQ55" i="100"/>
  <c r="BQ69" i="100"/>
  <c r="BL75" i="100"/>
  <c r="BQ77" i="100"/>
  <c r="BL55" i="100"/>
  <c r="BL82" i="100"/>
  <c r="BQ99" i="100"/>
  <c r="BQ112" i="100"/>
  <c r="BL113" i="100"/>
  <c r="BL119" i="100"/>
  <c r="BQ113" i="100"/>
  <c r="BQ123" i="100"/>
  <c r="CW99" i="100"/>
  <c r="CW44" i="100"/>
  <c r="CW114" i="100"/>
  <c r="CW116" i="100"/>
  <c r="CW97" i="100"/>
  <c r="CW71" i="100"/>
  <c r="CR29" i="100"/>
  <c r="CR105" i="100"/>
  <c r="CR106" i="100"/>
  <c r="CR33" i="100"/>
  <c r="CR118" i="100"/>
  <c r="CR48" i="100"/>
  <c r="CR31" i="100"/>
  <c r="BL91" i="100"/>
  <c r="BL115" i="100"/>
  <c r="BL25" i="100"/>
  <c r="BQ25" i="100"/>
  <c r="BL30" i="100"/>
  <c r="BQ81" i="100"/>
  <c r="BQ54" i="100"/>
  <c r="BL32" i="100"/>
  <c r="BL28" i="100"/>
  <c r="BL95" i="100"/>
  <c r="BQ118" i="100"/>
  <c r="BQ64" i="100"/>
  <c r="BL35" i="100"/>
  <c r="CW54" i="100"/>
  <c r="CW121" i="100"/>
  <c r="CW119" i="100"/>
  <c r="CW81" i="100"/>
  <c r="CW39" i="100"/>
  <c r="CW120" i="100"/>
  <c r="CR103" i="100"/>
  <c r="CR111" i="100"/>
  <c r="CR49" i="100"/>
  <c r="CR101" i="100"/>
  <c r="CR114" i="100"/>
  <c r="CR55" i="100"/>
  <c r="CR80" i="100"/>
  <c r="BL58" i="100"/>
  <c r="BQ63" i="100"/>
  <c r="BL92" i="100"/>
  <c r="BQ105" i="100"/>
  <c r="BL121" i="100"/>
  <c r="BL56" i="100"/>
  <c r="BL54" i="100"/>
  <c r="BQ98" i="100"/>
  <c r="BQ49" i="100"/>
  <c r="BQ59" i="100"/>
  <c r="AC25" i="179"/>
  <c r="BQ51" i="100"/>
  <c r="BQ82" i="100"/>
  <c r="CW103" i="100"/>
  <c r="CW63" i="100"/>
  <c r="CW31" i="100"/>
  <c r="AH24" i="179"/>
  <c r="CW77" i="100"/>
  <c r="CW76" i="100"/>
  <c r="CR58" i="100"/>
  <c r="CR81" i="100"/>
  <c r="CR121" i="100"/>
  <c r="CR37" i="100"/>
  <c r="CR122" i="100"/>
  <c r="CR70" i="100"/>
  <c r="CR68" i="100"/>
  <c r="BQ26" i="100"/>
  <c r="BL67" i="100"/>
  <c r="BQ120" i="100"/>
  <c r="BQ122" i="100"/>
  <c r="BL34" i="100"/>
  <c r="BQ71" i="100"/>
  <c r="BL84" i="100"/>
  <c r="BL73" i="100"/>
  <c r="BQ115" i="100"/>
  <c r="AH25" i="179"/>
  <c r="BL50" i="100"/>
  <c r="BQ80" i="100"/>
  <c r="BL117" i="100"/>
  <c r="AV87" i="79"/>
  <c r="CW72" i="100"/>
  <c r="CW42" i="100"/>
  <c r="CW53" i="100"/>
  <c r="CW51" i="100"/>
  <c r="CW25" i="100"/>
  <c r="CW33" i="100"/>
  <c r="CR110" i="100"/>
  <c r="CR91" i="100"/>
  <c r="CR78" i="100"/>
  <c r="CR104" i="100"/>
  <c r="CR123" i="100"/>
  <c r="CR28" i="100"/>
  <c r="CR63" i="100"/>
  <c r="BQ100" i="100"/>
  <c r="BL38" i="100"/>
  <c r="BQ109" i="100"/>
  <c r="BL88" i="100"/>
  <c r="BQ46" i="100"/>
  <c r="BQ70" i="100"/>
  <c r="BQ52" i="100"/>
  <c r="BL59" i="100"/>
  <c r="BL118" i="100"/>
  <c r="BL111" i="100"/>
  <c r="BQ42" i="100"/>
  <c r="BQ114" i="100"/>
  <c r="BQ107" i="100"/>
  <c r="CW67" i="100"/>
  <c r="CW115" i="100"/>
  <c r="CW91" i="100"/>
  <c r="CW87" i="100"/>
  <c r="CW74" i="100"/>
  <c r="CW82" i="100"/>
  <c r="CW98" i="100"/>
  <c r="CR98" i="100"/>
  <c r="CR76" i="100"/>
  <c r="CR99" i="100"/>
  <c r="CR62" i="100"/>
  <c r="CR52" i="100"/>
  <c r="CR69" i="100"/>
  <c r="AH18" i="179"/>
  <c r="BL68" i="100"/>
  <c r="BL120" i="100"/>
  <c r="BL71" i="100"/>
  <c r="BL103" i="100"/>
  <c r="BL102" i="100"/>
  <c r="BQ24" i="100"/>
  <c r="BL27" i="100"/>
  <c r="BQ67" i="100"/>
  <c r="BQ47" i="100"/>
  <c r="BQ30" i="100"/>
  <c r="BQ28" i="100"/>
  <c r="BQ96" i="100"/>
  <c r="BQ89" i="100"/>
  <c r="BW43" i="100" l="1"/>
  <c r="BW94" i="100"/>
  <c r="BW117" i="100"/>
  <c r="BW35" i="100"/>
  <c r="BW63" i="100"/>
  <c r="BW64" i="100"/>
  <c r="BW81" i="100"/>
  <c r="BW57" i="100"/>
  <c r="BW109" i="100"/>
  <c r="BW46" i="100"/>
  <c r="BW39" i="100"/>
  <c r="BW116" i="100"/>
  <c r="BW48" i="100"/>
  <c r="BW96" i="100"/>
  <c r="BW50" i="100"/>
  <c r="AL25" i="179"/>
  <c r="BW119" i="100"/>
  <c r="BW51" i="100"/>
  <c r="BW53" i="100"/>
  <c r="BW29" i="100"/>
  <c r="BW37" i="100"/>
  <c r="BW97" i="100"/>
  <c r="BW36" i="100"/>
  <c r="BW111" i="100"/>
  <c r="BW95" i="100"/>
  <c r="BW113" i="100"/>
  <c r="BW31" i="100"/>
  <c r="BW41" i="100"/>
  <c r="BW78" i="100"/>
  <c r="BW62" i="100"/>
  <c r="BW45" i="100"/>
  <c r="BW65" i="100"/>
  <c r="BW89" i="100"/>
  <c r="BW118" i="100"/>
  <c r="BW28" i="100"/>
  <c r="BW40" i="100"/>
  <c r="BW47" i="100"/>
  <c r="BW66" i="100"/>
  <c r="BW42" i="100"/>
  <c r="BW59" i="100"/>
  <c r="BW73" i="100"/>
  <c r="BW32" i="100"/>
  <c r="BW76" i="100"/>
  <c r="BW99" i="100"/>
  <c r="BW100" i="100"/>
  <c r="BW49" i="100"/>
  <c r="BW101" i="100"/>
  <c r="BW27" i="100"/>
  <c r="BW84" i="100"/>
  <c r="BW54" i="100"/>
  <c r="BW82" i="100"/>
  <c r="BW93" i="100"/>
  <c r="BW86" i="100"/>
  <c r="BW90" i="100"/>
  <c r="BW124" i="100"/>
  <c r="BW56" i="100"/>
  <c r="BW55" i="100"/>
  <c r="BW123" i="100"/>
  <c r="BW105" i="100"/>
  <c r="BW26" i="100"/>
  <c r="BW74" i="100"/>
  <c r="BW70" i="100"/>
  <c r="BW102" i="100"/>
  <c r="BW34" i="100"/>
  <c r="BW121" i="100"/>
  <c r="BW30" i="100"/>
  <c r="BW77" i="100"/>
  <c r="BW61" i="100"/>
  <c r="BW85" i="100"/>
  <c r="BW108" i="100"/>
  <c r="BW112" i="100"/>
  <c r="BW122" i="100"/>
  <c r="BW103" i="100"/>
  <c r="BW88" i="100"/>
  <c r="BW75" i="100"/>
  <c r="BW80" i="100"/>
  <c r="BW79" i="100"/>
  <c r="BW107" i="100"/>
  <c r="BW24" i="100"/>
  <c r="BW71" i="100"/>
  <c r="BW92" i="100"/>
  <c r="BW25" i="100"/>
  <c r="BW72" i="100"/>
  <c r="BW110" i="100"/>
  <c r="BW98" i="100"/>
  <c r="BW87" i="100"/>
  <c r="BW33" i="100"/>
  <c r="BW120" i="100"/>
  <c r="BW38" i="100"/>
  <c r="BW67" i="100"/>
  <c r="BW115" i="100"/>
  <c r="BW114" i="100"/>
  <c r="BW83" i="100"/>
  <c r="BW106" i="100"/>
  <c r="BW52" i="100"/>
  <c r="BW60" i="100"/>
  <c r="BW104" i="100"/>
  <c r="BW68" i="100"/>
  <c r="BW58" i="100"/>
  <c r="BW91" i="100"/>
  <c r="BW44" i="100"/>
  <c r="BW20" i="100" s="1"/>
  <c r="BW69" i="100"/>
  <c r="CM14" i="79"/>
  <c r="AL23" i="179"/>
  <c r="AL21" i="179"/>
  <c r="AL19" i="179"/>
  <c r="AL18" i="179"/>
  <c r="J18" i="179" s="1"/>
  <c r="DC63" i="100"/>
  <c r="DC68" i="100"/>
  <c r="DC80" i="100"/>
  <c r="DC31" i="100"/>
  <c r="DC100" i="100"/>
  <c r="DC51" i="100"/>
  <c r="AL20" i="179"/>
  <c r="DC60" i="100"/>
  <c r="DC65" i="100"/>
  <c r="DC85" i="100"/>
  <c r="DC53" i="100"/>
  <c r="DC95" i="100"/>
  <c r="DC82" i="100"/>
  <c r="DC124" i="100"/>
  <c r="DC117" i="100"/>
  <c r="DC69" i="100"/>
  <c r="DC28" i="100"/>
  <c r="DC70" i="100"/>
  <c r="DC55" i="100"/>
  <c r="DC48" i="100"/>
  <c r="DC107" i="100"/>
  <c r="DC32" i="100"/>
  <c r="DC93" i="100"/>
  <c r="DC45" i="100"/>
  <c r="DC57" i="100"/>
  <c r="DC50" i="100"/>
  <c r="DC92" i="100"/>
  <c r="DC43" i="100"/>
  <c r="DC119" i="100"/>
  <c r="DC109" i="100"/>
  <c r="DC77" i="100"/>
  <c r="DC52" i="100"/>
  <c r="DC123" i="100"/>
  <c r="DC122" i="100"/>
  <c r="DC114" i="100"/>
  <c r="DC118" i="100"/>
  <c r="DC71" i="100"/>
  <c r="DC30" i="100"/>
  <c r="DC38" i="100"/>
  <c r="DC87" i="100"/>
  <c r="DC97" i="100"/>
  <c r="DC40" i="100"/>
  <c r="DC116" i="100"/>
  <c r="DC94" i="100"/>
  <c r="DC102" i="100"/>
  <c r="DC84" i="100"/>
  <c r="DC62" i="100"/>
  <c r="DC104" i="100"/>
  <c r="DC37" i="100"/>
  <c r="DC101" i="100"/>
  <c r="DC33" i="100"/>
  <c r="DC86" i="100"/>
  <c r="DC67" i="100"/>
  <c r="DC75" i="100"/>
  <c r="DC115" i="100"/>
  <c r="DC35" i="100"/>
  <c r="DC89" i="100"/>
  <c r="DC74" i="100"/>
  <c r="DC59" i="100"/>
  <c r="DC64" i="100"/>
  <c r="DC20" i="100" s="1"/>
  <c r="DC42" i="100"/>
  <c r="DC54" i="100"/>
  <c r="DC99" i="100"/>
  <c r="DC78" i="100"/>
  <c r="DC121" i="100"/>
  <c r="DC49" i="100"/>
  <c r="DC106" i="100"/>
  <c r="DC56" i="100"/>
  <c r="DC113" i="100"/>
  <c r="DC79" i="100"/>
  <c r="DC27" i="100"/>
  <c r="DC96" i="100"/>
  <c r="DC47" i="100"/>
  <c r="DC34" i="100"/>
  <c r="DC108" i="100"/>
  <c r="DC83" i="100"/>
  <c r="DC120" i="100"/>
  <c r="DC72" i="100"/>
  <c r="DC76" i="100"/>
  <c r="DC91" i="100"/>
  <c r="DC81" i="100"/>
  <c r="DC111" i="100"/>
  <c r="DC105" i="100"/>
  <c r="DC39" i="100"/>
  <c r="DC36" i="100"/>
  <c r="DC41" i="100"/>
  <c r="DC112" i="100"/>
  <c r="DC61" i="100"/>
  <c r="DC88" i="100"/>
  <c r="DC66" i="100"/>
  <c r="DC44" i="100"/>
  <c r="DC46" i="100"/>
  <c r="DC73" i="100"/>
  <c r="DC26" i="100"/>
  <c r="DC98" i="100"/>
  <c r="DC110" i="100"/>
  <c r="DC58" i="100"/>
  <c r="DC103" i="100"/>
  <c r="DC29" i="100"/>
  <c r="DC90" i="100"/>
  <c r="AL22" i="179"/>
  <c r="DC24" i="100"/>
  <c r="DC25" i="100"/>
  <c r="AL24" i="179"/>
  <c r="BE87" i="79"/>
  <c r="AM97" i="100"/>
  <c r="AN97" i="100"/>
  <c r="AU96" i="100"/>
  <c r="AS96" i="100"/>
  <c r="AL97" i="100"/>
  <c r="AP97" i="100"/>
  <c r="AT96" i="100"/>
  <c r="AR96" i="100"/>
  <c r="AO97" i="100"/>
  <c r="AQ98" i="100"/>
  <c r="F1213" i="161"/>
  <c r="H1213" i="161"/>
  <c r="G1213" i="161"/>
  <c r="E1213" i="161" s="1"/>
  <c r="D1214" i="161"/>
  <c r="Z1212" i="161"/>
  <c r="AA1212" i="161"/>
  <c r="S1212" i="161"/>
  <c r="T1212" i="161"/>
  <c r="L1212" i="161"/>
  <c r="M1212" i="161"/>
  <c r="G701" i="175"/>
  <c r="D700" i="175"/>
  <c r="F701" i="175"/>
  <c r="CC38" i="79"/>
  <c r="AV88" i="79"/>
  <c r="AV89" i="79" s="1"/>
  <c r="CC39" i="79"/>
  <c r="J22" i="179" l="1"/>
  <c r="D21" i="267" s="1"/>
  <c r="J24" i="179"/>
  <c r="J20" i="179"/>
  <c r="DC21" i="100"/>
  <c r="BE89" i="79"/>
  <c r="BE88" i="79"/>
  <c r="AN98" i="100"/>
  <c r="AP98" i="100"/>
  <c r="AM98" i="100"/>
  <c r="AQ99" i="100"/>
  <c r="AT97" i="100"/>
  <c r="AO98" i="100"/>
  <c r="AR97" i="100"/>
  <c r="AU97" i="100"/>
  <c r="AS97" i="100"/>
  <c r="AL98" i="100"/>
  <c r="F1214" i="161"/>
  <c r="H1214" i="161"/>
  <c r="D1215" i="161"/>
  <c r="G1214" i="161"/>
  <c r="E1214" i="161" s="1"/>
  <c r="Z1213" i="161"/>
  <c r="L1213" i="161"/>
  <c r="M1213" i="161"/>
  <c r="S1213" i="161"/>
  <c r="AA1213" i="161"/>
  <c r="T1213" i="161"/>
  <c r="G700" i="175"/>
  <c r="F700" i="175"/>
  <c r="D699" i="175"/>
  <c r="AV90" i="79"/>
  <c r="CC40" i="79"/>
  <c r="D5" i="267" l="1"/>
  <c r="BE90" i="79"/>
  <c r="AU98" i="100"/>
  <c r="AS98" i="100"/>
  <c r="AL99" i="100"/>
  <c r="AP99" i="100"/>
  <c r="AN99" i="100"/>
  <c r="AQ100" i="100"/>
  <c r="AM99" i="100"/>
  <c r="AT98" i="100"/>
  <c r="AR98" i="100"/>
  <c r="AO99" i="100"/>
  <c r="G1215" i="161"/>
  <c r="E1215" i="161" s="1"/>
  <c r="D1216" i="161"/>
  <c r="H1215" i="161"/>
  <c r="F1215" i="161"/>
  <c r="M1214" i="161"/>
  <c r="AA1214" i="161"/>
  <c r="Z1214" i="161"/>
  <c r="T1214" i="161"/>
  <c r="S1214" i="161"/>
  <c r="L1214" i="161"/>
  <c r="G699" i="175"/>
  <c r="F699" i="175"/>
  <c r="D698" i="175"/>
  <c r="D6" i="267" l="1"/>
  <c r="AQ101" i="100"/>
  <c r="AP100" i="100"/>
  <c r="AU99" i="100"/>
  <c r="AL100" i="100"/>
  <c r="AS99" i="100"/>
  <c r="AM100" i="100"/>
  <c r="AN100" i="100"/>
  <c r="AT99" i="100"/>
  <c r="AO100" i="100"/>
  <c r="AR99" i="100"/>
  <c r="AA1215" i="161"/>
  <c r="T1215" i="161"/>
  <c r="M1215" i="161"/>
  <c r="L1215" i="161"/>
  <c r="S1215" i="161"/>
  <c r="Z1215" i="161"/>
  <c r="G1216" i="161"/>
  <c r="E1216" i="161" s="1"/>
  <c r="D1217" i="161"/>
  <c r="H1216" i="161"/>
  <c r="F1216" i="161"/>
  <c r="G698" i="175"/>
  <c r="F698" i="175"/>
  <c r="D697" i="175"/>
  <c r="D7" i="267" l="1"/>
  <c r="AN101" i="100"/>
  <c r="AT100" i="100"/>
  <c r="AR100" i="100"/>
  <c r="AO101" i="100"/>
  <c r="AP101" i="100"/>
  <c r="AM101" i="100"/>
  <c r="AU100" i="100"/>
  <c r="AS100" i="100"/>
  <c r="AL101" i="100"/>
  <c r="AQ102" i="100"/>
  <c r="AA1216" i="161"/>
  <c r="T1216" i="161"/>
  <c r="L1216" i="161"/>
  <c r="Z1216" i="161"/>
  <c r="M1216" i="161"/>
  <c r="S1216" i="161"/>
  <c r="H1217" i="161"/>
  <c r="F1217" i="161"/>
  <c r="G1217" i="161"/>
  <c r="E1217" i="161" s="1"/>
  <c r="D1218" i="161"/>
  <c r="F697" i="175"/>
  <c r="G697" i="175"/>
  <c r="D696" i="175"/>
  <c r="D8" i="267" l="1"/>
  <c r="AT101" i="100"/>
  <c r="AR101" i="100"/>
  <c r="AO102" i="100"/>
  <c r="AM102" i="100"/>
  <c r="AQ103" i="100"/>
  <c r="AU101" i="100"/>
  <c r="AS101" i="100"/>
  <c r="AL102" i="100"/>
  <c r="AN102" i="100"/>
  <c r="AP102" i="100"/>
  <c r="G1218" i="161"/>
  <c r="E1218" i="161" s="1"/>
  <c r="D1219" i="161"/>
  <c r="F1218" i="161"/>
  <c r="H1218" i="161"/>
  <c r="M1217" i="161"/>
  <c r="S1217" i="161"/>
  <c r="T1217" i="161"/>
  <c r="Z1217" i="161"/>
  <c r="L1217" i="161"/>
  <c r="AA1217" i="161"/>
  <c r="G696" i="175"/>
  <c r="F696" i="175"/>
  <c r="D695" i="175"/>
  <c r="D9" i="267" l="1"/>
  <c r="AU102" i="100"/>
  <c r="AS102" i="100"/>
  <c r="AL103" i="100"/>
  <c r="AM103" i="100"/>
  <c r="AP103" i="100"/>
  <c r="AT102" i="100"/>
  <c r="AR102" i="100"/>
  <c r="AO103" i="100"/>
  <c r="AQ104" i="100"/>
  <c r="AN103" i="100"/>
  <c r="S1218" i="161"/>
  <c r="M1218" i="161"/>
  <c r="L1218" i="161"/>
  <c r="T1218" i="161"/>
  <c r="Z1218" i="161"/>
  <c r="AA1218" i="161"/>
  <c r="D1220" i="161"/>
  <c r="G1219" i="161"/>
  <c r="E1219" i="161" s="1"/>
  <c r="F1219" i="161"/>
  <c r="H1219" i="161"/>
  <c r="F695" i="175"/>
  <c r="G695" i="175"/>
  <c r="D694" i="175"/>
  <c r="D10" i="267" l="1"/>
  <c r="AT103" i="100"/>
  <c r="AR103" i="100"/>
  <c r="AO104" i="100"/>
  <c r="AT104" i="100"/>
  <c r="AM104" i="100"/>
  <c r="AU103" i="100"/>
  <c r="AS103" i="100"/>
  <c r="AL104" i="100"/>
  <c r="AN104" i="100"/>
  <c r="AP104" i="100"/>
  <c r="M1219" i="161"/>
  <c r="AA1219" i="161"/>
  <c r="Z1219" i="161"/>
  <c r="T1219" i="161"/>
  <c r="S1219" i="161"/>
  <c r="L1219" i="161"/>
  <c r="D1221" i="161"/>
  <c r="G1220" i="161"/>
  <c r="E1220" i="161" s="1"/>
  <c r="H1220" i="161"/>
  <c r="F1220" i="161"/>
  <c r="D693" i="175"/>
  <c r="F694" i="175"/>
  <c r="G694" i="175"/>
  <c r="D11" i="267" l="1"/>
  <c r="AS104" i="100"/>
  <c r="AU104" i="100"/>
  <c r="AR104" i="100"/>
  <c r="M1220" i="161"/>
  <c r="L1220" i="161"/>
  <c r="T1220" i="161"/>
  <c r="AA1220" i="161"/>
  <c r="Z1220" i="161"/>
  <c r="S1220" i="161"/>
  <c r="G1221" i="161"/>
  <c r="E1221" i="161" s="1"/>
  <c r="F1221" i="161"/>
  <c r="D1222" i="161"/>
  <c r="H1221" i="161"/>
  <c r="F693" i="175"/>
  <c r="G693" i="175"/>
  <c r="D692" i="175"/>
  <c r="D12" i="267" l="1"/>
  <c r="Z1221" i="161"/>
  <c r="S1221" i="161"/>
  <c r="L1221" i="161"/>
  <c r="T1221" i="161"/>
  <c r="M1221" i="161"/>
  <c r="AA1221" i="161"/>
  <c r="F1222" i="161"/>
  <c r="D1223" i="161"/>
  <c r="G1222" i="161"/>
  <c r="E1222" i="161" s="1"/>
  <c r="H1222" i="161"/>
  <c r="G692" i="175"/>
  <c r="F692" i="175"/>
  <c r="D691" i="175"/>
  <c r="D13" i="267" l="1"/>
  <c r="S1222" i="161"/>
  <c r="L1222" i="161"/>
  <c r="AA1222" i="161"/>
  <c r="Z1222" i="161"/>
  <c r="M1222" i="161"/>
  <c r="T1222" i="161"/>
  <c r="D1224" i="161"/>
  <c r="F1223" i="161"/>
  <c r="H1223" i="161"/>
  <c r="G1223" i="161"/>
  <c r="E1223" i="161" s="1"/>
  <c r="F691" i="175"/>
  <c r="G691" i="175"/>
  <c r="D690" i="175"/>
  <c r="D14" i="267" l="1"/>
  <c r="L1223" i="161"/>
  <c r="AA1223" i="161"/>
  <c r="T1223" i="161"/>
  <c r="S1223" i="161"/>
  <c r="Z1223" i="161"/>
  <c r="M1223" i="161"/>
  <c r="D1225" i="161"/>
  <c r="F1224" i="161"/>
  <c r="G1224" i="161"/>
  <c r="E1224" i="161" s="1"/>
  <c r="H1224" i="161"/>
  <c r="F690" i="175"/>
  <c r="G690" i="175"/>
  <c r="D689" i="175"/>
  <c r="D15" i="267" l="1"/>
  <c r="S1224" i="161"/>
  <c r="AA1224" i="161"/>
  <c r="M1224" i="161"/>
  <c r="L1224" i="161"/>
  <c r="Z1224" i="161"/>
  <c r="T1224" i="161"/>
  <c r="G1225" i="161"/>
  <c r="E1225" i="161" s="1"/>
  <c r="D1226" i="161"/>
  <c r="F1225" i="161"/>
  <c r="H1225" i="161"/>
  <c r="F689" i="175"/>
  <c r="G689" i="175"/>
  <c r="D688" i="175"/>
  <c r="D16" i="267" l="1"/>
  <c r="S1225" i="161"/>
  <c r="T1225" i="161"/>
  <c r="L1225" i="161"/>
  <c r="M1225" i="161"/>
  <c r="AA1225" i="161"/>
  <c r="Z1225" i="161"/>
  <c r="H1226" i="161"/>
  <c r="F1226" i="161"/>
  <c r="D1227" i="161"/>
  <c r="G1226" i="161"/>
  <c r="E1226" i="161" s="1"/>
  <c r="G688" i="175"/>
  <c r="F688" i="175"/>
  <c r="D687" i="175"/>
  <c r="D17" i="267" l="1"/>
  <c r="S1226" i="161"/>
  <c r="M1226" i="161"/>
  <c r="AA1226" i="161"/>
  <c r="L1226" i="161"/>
  <c r="T1226" i="161"/>
  <c r="Z1226" i="161"/>
  <c r="H1227" i="161"/>
  <c r="G1227" i="161"/>
  <c r="E1227" i="161" s="1"/>
  <c r="F1227" i="161"/>
  <c r="D1228" i="161"/>
  <c r="G687" i="175"/>
  <c r="F687" i="175"/>
  <c r="D686" i="175"/>
  <c r="D18" i="267" l="1"/>
  <c r="G1228" i="161"/>
  <c r="E1228" i="161" s="1"/>
  <c r="H1228" i="161"/>
  <c r="F1228" i="161"/>
  <c r="D1229" i="161"/>
  <c r="Z1227" i="161"/>
  <c r="AA1227" i="161"/>
  <c r="S1227" i="161"/>
  <c r="L1227" i="161"/>
  <c r="M1227" i="161"/>
  <c r="T1227" i="161"/>
  <c r="D685" i="175"/>
  <c r="F686" i="175"/>
  <c r="G686" i="175"/>
  <c r="D19" i="267" l="1"/>
  <c r="H1229" i="161"/>
  <c r="G1229" i="161"/>
  <c r="E1229" i="161" s="1"/>
  <c r="F1229" i="161"/>
  <c r="D1230" i="161"/>
  <c r="Z1228" i="161"/>
  <c r="L1228" i="161"/>
  <c r="AA1228" i="161"/>
  <c r="M1228" i="161"/>
  <c r="T1228" i="161"/>
  <c r="S1228" i="161"/>
  <c r="F685" i="175"/>
  <c r="D684" i="175"/>
  <c r="G685" i="175"/>
  <c r="D20" i="267" l="1"/>
  <c r="H1230" i="161"/>
  <c r="F1230" i="161"/>
  <c r="D1231" i="161"/>
  <c r="G1230" i="161"/>
  <c r="E1230" i="161" s="1"/>
  <c r="S1229" i="161"/>
  <c r="AA1229" i="161"/>
  <c r="M1229" i="161"/>
  <c r="L1229" i="161"/>
  <c r="T1229" i="161"/>
  <c r="Z1229" i="161"/>
  <c r="F684" i="175"/>
  <c r="G684" i="175"/>
  <c r="D683" i="175"/>
  <c r="D1232" i="161" l="1"/>
  <c r="G1231" i="161"/>
  <c r="E1231" i="161" s="1"/>
  <c r="F1231" i="161"/>
  <c r="H1231" i="161"/>
  <c r="Z1230" i="161"/>
  <c r="L1230" i="161"/>
  <c r="M1230" i="161"/>
  <c r="S1230" i="161"/>
  <c r="T1230" i="161"/>
  <c r="AA1230" i="161"/>
  <c r="F683" i="175"/>
  <c r="G683" i="175"/>
  <c r="D682" i="175"/>
  <c r="AA1231" i="161" l="1"/>
  <c r="M1231" i="161"/>
  <c r="S1231" i="161"/>
  <c r="L1231" i="161"/>
  <c r="T1231" i="161"/>
  <c r="Z1231" i="161"/>
  <c r="G1232" i="161"/>
  <c r="E1232" i="161" s="1"/>
  <c r="D1233" i="161"/>
  <c r="F1232" i="161"/>
  <c r="H1232" i="161"/>
  <c r="F682" i="175"/>
  <c r="G682" i="175"/>
  <c r="D681" i="175"/>
  <c r="F1233" i="161" l="1"/>
  <c r="G1233" i="161"/>
  <c r="E1233" i="161" s="1"/>
  <c r="D1234" i="161"/>
  <c r="H1233" i="161"/>
  <c r="S1232" i="161"/>
  <c r="L1232" i="161"/>
  <c r="M1232" i="161"/>
  <c r="AA1232" i="161"/>
  <c r="T1232" i="161"/>
  <c r="Z1232" i="161"/>
  <c r="F681" i="175"/>
  <c r="G681" i="175"/>
  <c r="D680" i="175"/>
  <c r="L1233" i="161" l="1"/>
  <c r="M1233" i="161"/>
  <c r="Z1233" i="161"/>
  <c r="T1233" i="161"/>
  <c r="AA1233" i="161"/>
  <c r="S1233" i="161"/>
  <c r="H1234" i="161"/>
  <c r="D1235" i="161"/>
  <c r="G1234" i="161"/>
  <c r="E1234" i="161" s="1"/>
  <c r="F1234" i="161"/>
  <c r="D679" i="175"/>
  <c r="G680" i="175"/>
  <c r="F680" i="175"/>
  <c r="G1235" i="161" l="1"/>
  <c r="E1235" i="161" s="1"/>
  <c r="F1235" i="161"/>
  <c r="H1235" i="161"/>
  <c r="D1236" i="161"/>
  <c r="M1234" i="161"/>
  <c r="S1234" i="161"/>
  <c r="T1234" i="161"/>
  <c r="AA1234" i="161"/>
  <c r="Z1234" i="161"/>
  <c r="L1234" i="161"/>
  <c r="F679" i="175"/>
  <c r="G679" i="175"/>
  <c r="D678" i="175"/>
  <c r="G1236" i="161" l="1"/>
  <c r="E1236" i="161" s="1"/>
  <c r="H1236" i="161"/>
  <c r="F1236" i="161"/>
  <c r="D1237" i="161"/>
  <c r="D1238" i="161" s="1"/>
  <c r="M1235" i="161"/>
  <c r="Z1235" i="161"/>
  <c r="T1235" i="161"/>
  <c r="AA1235" i="161"/>
  <c r="L1235" i="161"/>
  <c r="S1235" i="161"/>
  <c r="G678" i="175"/>
  <c r="F678" i="175"/>
  <c r="D677" i="175"/>
  <c r="D1239" i="161" l="1"/>
  <c r="F1238" i="161"/>
  <c r="H1238" i="161"/>
  <c r="G1238" i="161"/>
  <c r="G1237" i="161"/>
  <c r="F1237" i="161"/>
  <c r="H1237" i="161"/>
  <c r="L1236" i="161"/>
  <c r="M1236" i="161"/>
  <c r="T1236" i="161"/>
  <c r="S1236" i="161"/>
  <c r="AA1236" i="161"/>
  <c r="Z1236" i="161"/>
  <c r="F677" i="175"/>
  <c r="G677" i="175"/>
  <c r="D676" i="175"/>
  <c r="Z1238" i="161" l="1"/>
  <c r="L1238" i="161"/>
  <c r="M1238" i="161"/>
  <c r="AA1238" i="161"/>
  <c r="T1238" i="161"/>
  <c r="S1238" i="161"/>
  <c r="H1239" i="161"/>
  <c r="F1239" i="161"/>
  <c r="G1239" i="161"/>
  <c r="D1240" i="161"/>
  <c r="Z1237" i="161"/>
  <c r="L1237" i="161"/>
  <c r="T1237" i="161"/>
  <c r="M1237" i="161"/>
  <c r="S1237" i="161"/>
  <c r="AA1237" i="161"/>
  <c r="E1237" i="161"/>
  <c r="E1238" i="161" s="1"/>
  <c r="G676" i="175"/>
  <c r="F676" i="175"/>
  <c r="D675" i="175"/>
  <c r="F1240" i="161" l="1"/>
  <c r="G1240" i="161"/>
  <c r="H1240" i="161"/>
  <c r="D1241" i="161"/>
  <c r="Z1239" i="161"/>
  <c r="S1239" i="161"/>
  <c r="T1239" i="161"/>
  <c r="AA1239" i="161"/>
  <c r="L1239" i="161"/>
  <c r="M1239" i="161"/>
  <c r="E1239" i="161"/>
  <c r="G675" i="175"/>
  <c r="F675" i="175"/>
  <c r="D674" i="175"/>
  <c r="E1240" i="161" l="1"/>
  <c r="F1241" i="161"/>
  <c r="G1241" i="161"/>
  <c r="H1241" i="161"/>
  <c r="D1242" i="161"/>
  <c r="AA1240" i="161"/>
  <c r="Z1240" i="161"/>
  <c r="L1240" i="161"/>
  <c r="S1240" i="161"/>
  <c r="M1240" i="161"/>
  <c r="T1240" i="161"/>
  <c r="G674" i="175"/>
  <c r="F674" i="175"/>
  <c r="D673" i="175"/>
  <c r="E1241" i="161" l="1"/>
  <c r="D1243" i="161"/>
  <c r="H1242" i="161"/>
  <c r="G1242" i="161"/>
  <c r="F1242" i="161"/>
  <c r="L1241" i="161"/>
  <c r="M1241" i="161"/>
  <c r="Z1241" i="161"/>
  <c r="T1241" i="161"/>
  <c r="AA1241" i="161"/>
  <c r="S1241" i="161"/>
  <c r="F673" i="175"/>
  <c r="G673" i="175"/>
  <c r="D672" i="175"/>
  <c r="E1242" i="161" l="1"/>
  <c r="AA1242" i="161"/>
  <c r="Z1242" i="161"/>
  <c r="L1242" i="161"/>
  <c r="M1242" i="161"/>
  <c r="T1242" i="161"/>
  <c r="S1242" i="161"/>
  <c r="F1243" i="161"/>
  <c r="G1243" i="161"/>
  <c r="H1243" i="161"/>
  <c r="D1244" i="161"/>
  <c r="G672" i="175"/>
  <c r="F672" i="175"/>
  <c r="D671" i="175"/>
  <c r="E1243" i="161" l="1"/>
  <c r="S1243" i="161"/>
  <c r="L1243" i="161"/>
  <c r="M1243" i="161"/>
  <c r="AA1243" i="161"/>
  <c r="Z1243" i="161"/>
  <c r="T1243" i="161"/>
  <c r="F1244" i="161"/>
  <c r="G1244" i="161"/>
  <c r="H1244" i="161"/>
  <c r="D1245" i="161"/>
  <c r="F671" i="175"/>
  <c r="G671" i="175"/>
  <c r="D670" i="175"/>
  <c r="E1244" i="161" l="1"/>
  <c r="D1246" i="161"/>
  <c r="H1245" i="161"/>
  <c r="G1245" i="161"/>
  <c r="F1245" i="161"/>
  <c r="S1244" i="161"/>
  <c r="M1244" i="161"/>
  <c r="Z1244" i="161"/>
  <c r="AA1244" i="161"/>
  <c r="T1244" i="161"/>
  <c r="L1244" i="161"/>
  <c r="D669" i="175"/>
  <c r="F670" i="175"/>
  <c r="G670" i="175"/>
  <c r="E1245" i="161" l="1"/>
  <c r="Z1245" i="161"/>
  <c r="L1245" i="161"/>
  <c r="M1245" i="161"/>
  <c r="AA1245" i="161"/>
  <c r="S1245" i="161"/>
  <c r="T1245" i="161"/>
  <c r="G1246" i="161"/>
  <c r="H1246" i="161"/>
  <c r="D1247" i="161"/>
  <c r="F1246" i="161"/>
  <c r="F669" i="175"/>
  <c r="D668" i="175"/>
  <c r="G669" i="175"/>
  <c r="E1246" i="161" l="1"/>
  <c r="AA1246" i="161"/>
  <c r="S1246" i="161"/>
  <c r="T1246" i="161"/>
  <c r="Z1246" i="161"/>
  <c r="L1246" i="161"/>
  <c r="M1246" i="161"/>
  <c r="F1247" i="161"/>
  <c r="G1247" i="161"/>
  <c r="H1247" i="161"/>
  <c r="D1248" i="161"/>
  <c r="F668" i="175"/>
  <c r="G668" i="175"/>
  <c r="D667" i="175"/>
  <c r="E1247" i="161" l="1"/>
  <c r="D1249" i="161"/>
  <c r="H1248" i="161"/>
  <c r="F1248" i="161"/>
  <c r="G1248" i="161"/>
  <c r="L1247" i="161"/>
  <c r="M1247" i="161"/>
  <c r="T1247" i="161"/>
  <c r="Z1247" i="161"/>
  <c r="AA1247" i="161"/>
  <c r="S1247" i="161"/>
  <c r="G667" i="175"/>
  <c r="F667" i="175"/>
  <c r="D666" i="175"/>
  <c r="E1248" i="161" l="1"/>
  <c r="M1248" i="161"/>
  <c r="T1248" i="161"/>
  <c r="AA1248" i="161"/>
  <c r="Z1248" i="161"/>
  <c r="S1248" i="161"/>
  <c r="L1248" i="161"/>
  <c r="D1250" i="161"/>
  <c r="H1249" i="161"/>
  <c r="G1249" i="161"/>
  <c r="F1249" i="161"/>
  <c r="F666" i="175"/>
  <c r="G666" i="175"/>
  <c r="D665" i="175"/>
  <c r="E1249" i="161" l="1"/>
  <c r="F1250" i="161"/>
  <c r="G1250" i="161"/>
  <c r="H1250" i="161"/>
  <c r="D1251" i="161"/>
  <c r="T1249" i="161"/>
  <c r="L1249" i="161"/>
  <c r="AA1249" i="161"/>
  <c r="M1249" i="161"/>
  <c r="Z1249" i="161"/>
  <c r="S1249" i="161"/>
  <c r="G665" i="175"/>
  <c r="F665" i="175"/>
  <c r="D664" i="175"/>
  <c r="E1250" i="161" l="1"/>
  <c r="H1251" i="161"/>
  <c r="D1252" i="161"/>
  <c r="F1251" i="161"/>
  <c r="G1251" i="161"/>
  <c r="Z1250" i="161"/>
  <c r="AA1250" i="161"/>
  <c r="S1250" i="161"/>
  <c r="T1250" i="161"/>
  <c r="M1250" i="161"/>
  <c r="L1250" i="161"/>
  <c r="D663" i="175"/>
  <c r="F664" i="175"/>
  <c r="G664" i="175"/>
  <c r="E1251" i="161" l="1"/>
  <c r="G1252" i="161"/>
  <c r="E1252" i="161" s="1"/>
  <c r="F1252" i="161"/>
  <c r="H1252" i="161"/>
  <c r="D1253" i="161"/>
  <c r="T1251" i="161"/>
  <c r="AA1251" i="161"/>
  <c r="S1251" i="161"/>
  <c r="L1251" i="161"/>
  <c r="Z1251" i="161"/>
  <c r="M1251" i="161"/>
  <c r="G663" i="175"/>
  <c r="F663" i="175"/>
  <c r="D662" i="175"/>
  <c r="L1252" i="161" l="1"/>
  <c r="M1252" i="161"/>
  <c r="Z1252" i="161"/>
  <c r="S1252" i="161"/>
  <c r="AA1252" i="161"/>
  <c r="T1252" i="161"/>
  <c r="H1253" i="161"/>
  <c r="D1254" i="161"/>
  <c r="G1253" i="161"/>
  <c r="E1253" i="161" s="1"/>
  <c r="F1253" i="161"/>
  <c r="F662" i="175"/>
  <c r="G662" i="175"/>
  <c r="D661" i="175"/>
  <c r="G1254" i="161" l="1"/>
  <c r="E1254" i="161" s="1"/>
  <c r="H1254" i="161"/>
  <c r="D1255" i="161"/>
  <c r="F1254" i="161"/>
  <c r="T1253" i="161"/>
  <c r="Z1253" i="161"/>
  <c r="L1253" i="161"/>
  <c r="AA1253" i="161"/>
  <c r="M1253" i="161"/>
  <c r="S1253" i="161"/>
  <c r="F661" i="175"/>
  <c r="G661" i="175"/>
  <c r="D660" i="175"/>
  <c r="D1256" i="161" l="1"/>
  <c r="F1255" i="161"/>
  <c r="G1255" i="161"/>
  <c r="E1255" i="161" s="1"/>
  <c r="H1255" i="161"/>
  <c r="M1254" i="161"/>
  <c r="T1254" i="161"/>
  <c r="L1254" i="161"/>
  <c r="AA1254" i="161"/>
  <c r="S1254" i="161"/>
  <c r="Z1254" i="161"/>
  <c r="F660" i="175"/>
  <c r="G660" i="175"/>
  <c r="D659" i="175"/>
  <c r="L1255" i="161" l="1"/>
  <c r="T1255" i="161"/>
  <c r="AA1255" i="161"/>
  <c r="M1255" i="161"/>
  <c r="S1255" i="161"/>
  <c r="Z1255" i="161"/>
  <c r="F1256" i="161"/>
  <c r="G1256" i="161"/>
  <c r="E1256" i="161" s="1"/>
  <c r="D1257" i="161"/>
  <c r="H1256" i="161"/>
  <c r="D658" i="175"/>
  <c r="F659" i="175"/>
  <c r="G659" i="175"/>
  <c r="AA1256" i="161" l="1"/>
  <c r="S1256" i="161"/>
  <c r="Z1256" i="161"/>
  <c r="T1256" i="161"/>
  <c r="L1256" i="161"/>
  <c r="M1256" i="161"/>
  <c r="F1257" i="161"/>
  <c r="H1257" i="161"/>
  <c r="G1257" i="161"/>
  <c r="E1257" i="161" s="1"/>
  <c r="D1258" i="161"/>
  <c r="G658" i="175"/>
  <c r="E658" i="175" s="1"/>
  <c r="F658" i="175"/>
  <c r="D1259" i="161" l="1"/>
  <c r="G1258" i="161"/>
  <c r="E1258" i="161" s="1"/>
  <c r="H1258" i="161"/>
  <c r="F1258" i="161"/>
  <c r="L1257" i="161"/>
  <c r="M1257" i="161"/>
  <c r="S1257" i="161"/>
  <c r="T1257" i="161"/>
  <c r="AA1257" i="161"/>
  <c r="Z1257" i="161"/>
  <c r="E659" i="175"/>
  <c r="E660" i="175" s="1"/>
  <c r="E661" i="175" s="1"/>
  <c r="E662" i="175" s="1"/>
  <c r="E663" i="175" s="1"/>
  <c r="E664" i="175" s="1"/>
  <c r="E665" i="175" s="1"/>
  <c r="E666" i="175" s="1"/>
  <c r="E667" i="175" s="1"/>
  <c r="E668" i="175" s="1"/>
  <c r="E669" i="175" s="1"/>
  <c r="E670" i="175" s="1"/>
  <c r="E671" i="175" s="1"/>
  <c r="E672" i="175" s="1"/>
  <c r="E673" i="175" s="1"/>
  <c r="E674" i="175" s="1"/>
  <c r="E675" i="175" s="1"/>
  <c r="E676" i="175" s="1"/>
  <c r="E677" i="175" s="1"/>
  <c r="E678" i="175" s="1"/>
  <c r="E679" i="175" s="1"/>
  <c r="E680" i="175" s="1"/>
  <c r="E681" i="175" s="1"/>
  <c r="E682" i="175" s="1"/>
  <c r="E683" i="175" s="1"/>
  <c r="E684" i="175" s="1"/>
  <c r="E685" i="175" s="1"/>
  <c r="E686" i="175" s="1"/>
  <c r="E687" i="175" s="1"/>
  <c r="E688" i="175" s="1"/>
  <c r="E689" i="175" s="1"/>
  <c r="E690" i="175" s="1"/>
  <c r="E691" i="175" s="1"/>
  <c r="E692" i="175" s="1"/>
  <c r="E693" i="175" s="1"/>
  <c r="E694" i="175" s="1"/>
  <c r="E695" i="175" s="1"/>
  <c r="E696" i="175" s="1"/>
  <c r="E697" i="175" s="1"/>
  <c r="E698" i="175" s="1"/>
  <c r="E699" i="175" s="1"/>
  <c r="E700" i="175" s="1"/>
  <c r="E701" i="175" s="1"/>
  <c r="E702" i="175" s="1"/>
  <c r="E703" i="175" s="1"/>
  <c r="E704" i="175" s="1"/>
  <c r="E705" i="175" s="1"/>
  <c r="E706" i="175" s="1"/>
  <c r="E707" i="175" s="1"/>
  <c r="E708" i="175" s="1"/>
  <c r="E709" i="175" s="1"/>
  <c r="E710" i="175" s="1"/>
  <c r="E711" i="175" s="1"/>
  <c r="E712" i="175" s="1"/>
  <c r="E713" i="175" s="1"/>
  <c r="E714" i="175" s="1"/>
  <c r="E715" i="175" s="1"/>
  <c r="E716" i="175" s="1"/>
  <c r="E717" i="175" s="1"/>
  <c r="E718" i="175" s="1"/>
  <c r="E719" i="175" s="1"/>
  <c r="E720" i="175" s="1"/>
  <c r="E721" i="175" s="1"/>
  <c r="E722" i="175" s="1"/>
  <c r="E723" i="175" s="1"/>
  <c r="E724" i="175" s="1"/>
  <c r="E725" i="175" s="1"/>
  <c r="E726" i="175" s="1"/>
  <c r="E727" i="175" s="1"/>
  <c r="E728" i="175" s="1"/>
  <c r="E729" i="175" s="1"/>
  <c r="E730" i="175" s="1"/>
  <c r="E731" i="175" s="1"/>
  <c r="E732" i="175" s="1"/>
  <c r="E733" i="175" s="1"/>
  <c r="E734" i="175" s="1"/>
  <c r="E735" i="175" s="1"/>
  <c r="E736" i="175" s="1"/>
  <c r="E737" i="175" s="1"/>
  <c r="E738" i="175" s="1"/>
  <c r="E739" i="175" s="1"/>
  <c r="E740" i="175" s="1"/>
  <c r="E741" i="175" s="1"/>
  <c r="E742" i="175" s="1"/>
  <c r="E743" i="175" s="1"/>
  <c r="E744" i="175" s="1"/>
  <c r="E745" i="175" s="1"/>
  <c r="E746" i="175" s="1"/>
  <c r="E747" i="175" s="1"/>
  <c r="E748" i="175" s="1"/>
  <c r="E749" i="175" s="1"/>
  <c r="E750" i="175" s="1"/>
  <c r="E751" i="175" s="1"/>
  <c r="E752" i="175" s="1"/>
  <c r="M1258" i="161" l="1"/>
  <c r="T1258" i="161"/>
  <c r="S1258" i="161"/>
  <c r="AA1258" i="161"/>
  <c r="L1258" i="161"/>
  <c r="Z1258" i="161"/>
  <c r="H1259" i="161"/>
  <c r="F1259" i="161"/>
  <c r="D1260" i="161"/>
  <c r="G1259" i="161"/>
  <c r="E1259" i="161" s="1"/>
  <c r="G1260" i="161" l="1"/>
  <c r="E1260" i="161" s="1"/>
  <c r="F1260" i="161"/>
  <c r="D1261" i="161"/>
  <c r="H1260" i="161"/>
  <c r="T1259" i="161"/>
  <c r="AA1259" i="161"/>
  <c r="S1259" i="161"/>
  <c r="L1259" i="161"/>
  <c r="M1259" i="161"/>
  <c r="Z1259" i="161"/>
  <c r="M1260" i="161" l="1"/>
  <c r="S1260" i="161"/>
  <c r="Z1260" i="161"/>
  <c r="L1260" i="161"/>
  <c r="AA1260" i="161"/>
  <c r="T1260" i="161"/>
  <c r="G1261" i="161"/>
  <c r="E1261" i="161" s="1"/>
  <c r="D1262" i="161"/>
  <c r="F1261" i="161"/>
  <c r="H1261" i="161"/>
  <c r="AA1261" i="161" l="1"/>
  <c r="T1261" i="161"/>
  <c r="Z1261" i="161"/>
  <c r="L1261" i="161"/>
  <c r="S1261" i="161"/>
  <c r="M1261" i="161"/>
  <c r="F1262" i="161"/>
  <c r="H1262" i="161"/>
  <c r="G1262" i="161"/>
  <c r="E1262" i="161" s="1"/>
  <c r="D1263" i="161"/>
  <c r="F1263" i="161" l="1"/>
  <c r="G1263" i="161"/>
  <c r="E1263" i="161" s="1"/>
  <c r="H1263" i="161"/>
  <c r="D1264" i="161"/>
  <c r="S1262" i="161"/>
  <c r="AA1262" i="161"/>
  <c r="M1262" i="161"/>
  <c r="L1262" i="161"/>
  <c r="T1262" i="161"/>
  <c r="Z1262" i="161"/>
  <c r="G1264" i="161" l="1"/>
  <c r="E1264" i="161" s="1"/>
  <c r="F1264" i="161"/>
  <c r="H1264" i="161"/>
  <c r="D1265" i="161"/>
  <c r="AA1263" i="161"/>
  <c r="L1263" i="161"/>
  <c r="Z1263" i="161"/>
  <c r="T1263" i="161"/>
  <c r="M1263" i="161"/>
  <c r="S1263" i="161"/>
  <c r="G1265" i="161" l="1"/>
  <c r="E1265" i="161" s="1"/>
  <c r="H1265" i="161"/>
  <c r="D1266" i="161"/>
  <c r="F1265" i="161"/>
  <c r="Z1264" i="161"/>
  <c r="S1264" i="161"/>
  <c r="T1264" i="161"/>
  <c r="M1264" i="161"/>
  <c r="L1264" i="161"/>
  <c r="AA1264" i="161"/>
  <c r="H1266" i="161" l="1"/>
  <c r="F1266" i="161"/>
  <c r="G1266" i="161"/>
  <c r="E1266" i="161" s="1"/>
  <c r="D1267" i="161"/>
  <c r="AA1265" i="161"/>
  <c r="S1265" i="161"/>
  <c r="M1265" i="161"/>
  <c r="T1265" i="161"/>
  <c r="L1265" i="161"/>
  <c r="Z1265" i="161"/>
  <c r="D1268" i="161" l="1"/>
  <c r="G1267" i="161"/>
  <c r="E1267" i="161" s="1"/>
  <c r="F1267" i="161"/>
  <c r="H1267" i="161"/>
  <c r="L1266" i="161"/>
  <c r="Z1266" i="161"/>
  <c r="M1266" i="161"/>
  <c r="T1266" i="161"/>
  <c r="S1266" i="161"/>
  <c r="AA1266" i="161"/>
  <c r="S1267" i="161" l="1"/>
  <c r="T1267" i="161"/>
  <c r="M1267" i="161"/>
  <c r="L1267" i="161"/>
  <c r="Z1267" i="161"/>
  <c r="AA1267" i="161"/>
  <c r="D1269" i="161"/>
  <c r="H1268" i="161"/>
  <c r="F1268" i="161"/>
  <c r="G1268" i="161"/>
  <c r="E1268" i="161" s="1"/>
  <c r="Z1268" i="161" l="1"/>
  <c r="S1268" i="161"/>
  <c r="T1268" i="161"/>
  <c r="AA1268" i="161"/>
  <c r="L1268" i="161"/>
  <c r="M1268" i="161"/>
  <c r="G1269" i="161"/>
  <c r="E1269" i="161" s="1"/>
  <c r="F1269" i="161"/>
  <c r="H1269" i="161"/>
  <c r="D1270" i="161"/>
  <c r="D1271" i="161" l="1"/>
  <c r="H1270" i="161"/>
  <c r="F1270" i="161"/>
  <c r="G1270" i="161"/>
  <c r="E1270" i="161" s="1"/>
  <c r="AA1269" i="161"/>
  <c r="T1269" i="161"/>
  <c r="L1269" i="161"/>
  <c r="Z1269" i="161"/>
  <c r="M1269" i="161"/>
  <c r="S1269" i="161"/>
  <c r="S1270" i="161" l="1"/>
  <c r="AA1270" i="161"/>
  <c r="M1270" i="161"/>
  <c r="L1270" i="161"/>
  <c r="Z1270" i="161"/>
  <c r="T1270" i="161"/>
  <c r="H1271" i="161"/>
  <c r="D1272" i="161"/>
  <c r="F1271" i="161"/>
  <c r="G1271" i="161"/>
  <c r="E1271" i="161" s="1"/>
  <c r="F1272" i="161" l="1"/>
  <c r="G1272" i="161"/>
  <c r="E1272" i="161" s="1"/>
  <c r="H1272" i="161"/>
  <c r="D1273" i="161"/>
  <c r="Z1271" i="161"/>
  <c r="AA1271" i="161"/>
  <c r="L1271" i="161"/>
  <c r="T1271" i="161"/>
  <c r="S1271" i="161"/>
  <c r="M1271" i="161"/>
  <c r="S1272" i="161" l="1"/>
  <c r="T1272" i="161"/>
  <c r="AA1272" i="161"/>
  <c r="M1272" i="161"/>
  <c r="Z1272" i="161"/>
  <c r="L1272" i="161"/>
  <c r="F1273" i="161"/>
  <c r="G1273" i="161"/>
  <c r="E1273" i="161" s="1"/>
  <c r="D1274" i="161"/>
  <c r="H1273" i="161"/>
  <c r="D1275" i="161" l="1"/>
  <c r="G1274" i="161"/>
  <c r="E1274" i="161" s="1"/>
  <c r="H1274" i="161"/>
  <c r="F1274" i="161"/>
  <c r="Z1273" i="161"/>
  <c r="L1273" i="161"/>
  <c r="S1273" i="161"/>
  <c r="M1273" i="161"/>
  <c r="T1273" i="161"/>
  <c r="AA1273" i="161"/>
  <c r="Z1274" i="161" l="1"/>
  <c r="AA1274" i="161"/>
  <c r="T1274" i="161"/>
  <c r="M1274" i="161"/>
  <c r="S1274" i="161"/>
  <c r="L1274" i="161"/>
  <c r="G1275" i="161"/>
  <c r="E1275" i="161" s="1"/>
  <c r="D1276" i="161"/>
  <c r="F1275" i="161"/>
  <c r="H1275" i="161"/>
  <c r="L1275" i="161" l="1"/>
  <c r="M1275" i="161"/>
  <c r="AA1275" i="161"/>
  <c r="S1275" i="161"/>
  <c r="T1275" i="161"/>
  <c r="Z1275" i="161"/>
  <c r="F1276" i="161"/>
  <c r="D1277" i="161"/>
  <c r="G1276" i="161"/>
  <c r="E1276" i="161" s="1"/>
  <c r="H1276" i="161"/>
  <c r="H1277" i="161" l="1"/>
  <c r="F1277" i="161"/>
  <c r="G1277" i="161"/>
  <c r="E1277" i="161" s="1"/>
  <c r="D1278" i="161"/>
  <c r="T1276" i="161"/>
  <c r="M1276" i="161"/>
  <c r="L1276" i="161"/>
  <c r="Z1276" i="161"/>
  <c r="AA1276" i="161"/>
  <c r="S1276" i="161"/>
  <c r="H1278" i="161" l="1"/>
  <c r="G1278" i="161"/>
  <c r="E1278" i="161" s="1"/>
  <c r="D1279" i="161"/>
  <c r="F1278" i="161"/>
  <c r="L1277" i="161"/>
  <c r="AA1277" i="161"/>
  <c r="S1277" i="161"/>
  <c r="T1277" i="161"/>
  <c r="M1277" i="161"/>
  <c r="Z1277" i="161"/>
  <c r="G1279" i="161" l="1"/>
  <c r="E1279" i="161" s="1"/>
  <c r="F1279" i="161"/>
  <c r="H1279" i="161"/>
  <c r="D1280" i="161"/>
  <c r="M1278" i="161"/>
  <c r="L1278" i="161"/>
  <c r="T1278" i="161"/>
  <c r="S1278" i="161"/>
  <c r="AA1278" i="161"/>
  <c r="Z1278" i="161"/>
  <c r="D1281" i="161" l="1"/>
  <c r="F1280" i="161"/>
  <c r="G1280" i="161"/>
  <c r="E1280" i="161" s="1"/>
  <c r="H1280" i="161"/>
  <c r="Z1279" i="161"/>
  <c r="L1279" i="161"/>
  <c r="AA1279" i="161"/>
  <c r="M1279" i="161"/>
  <c r="S1279" i="161"/>
  <c r="T1279" i="161"/>
  <c r="Z1280" i="161" l="1"/>
  <c r="S1280" i="161"/>
  <c r="AA1280" i="161"/>
  <c r="T1280" i="161"/>
  <c r="M1280" i="161"/>
  <c r="L1280" i="161"/>
  <c r="D1282" i="161"/>
  <c r="G1281" i="161"/>
  <c r="E1281" i="161" s="1"/>
  <c r="F1281" i="161"/>
  <c r="H1281" i="161"/>
  <c r="Z1281" i="161" l="1"/>
  <c r="S1281" i="161"/>
  <c r="M1281" i="161"/>
  <c r="T1281" i="161"/>
  <c r="L1281" i="161"/>
  <c r="AA1281" i="161"/>
  <c r="F1282" i="161"/>
  <c r="D1283" i="161"/>
  <c r="G1282" i="161"/>
  <c r="E1282" i="161" s="1"/>
  <c r="H1282" i="161"/>
  <c r="G1283" i="161" l="1"/>
  <c r="E1283" i="161" s="1"/>
  <c r="H1283" i="161"/>
  <c r="F1283" i="161"/>
  <c r="D1284" i="161"/>
  <c r="L1282" i="161"/>
  <c r="M1282" i="161"/>
  <c r="AA1282" i="161"/>
  <c r="Z1282" i="161"/>
  <c r="T1282" i="161"/>
  <c r="S1282" i="161"/>
  <c r="F1284" i="161" l="1"/>
  <c r="D1285" i="161"/>
  <c r="G1284" i="161"/>
  <c r="E1284" i="161" s="1"/>
  <c r="H1284" i="161"/>
  <c r="L1283" i="161"/>
  <c r="M1283" i="161"/>
  <c r="Z1283" i="161"/>
  <c r="S1283" i="161"/>
  <c r="AA1283" i="161"/>
  <c r="T1283" i="161"/>
  <c r="H1285" i="161" l="1"/>
  <c r="D1286" i="161"/>
  <c r="G1285" i="161"/>
  <c r="E1285" i="161" s="1"/>
  <c r="F1285" i="161"/>
  <c r="M1284" i="161"/>
  <c r="AA1284" i="161"/>
  <c r="L1284" i="161"/>
  <c r="S1284" i="161"/>
  <c r="T1284" i="161"/>
  <c r="Z1284" i="161"/>
  <c r="H1286" i="161" l="1"/>
  <c r="G1286" i="161"/>
  <c r="E1286" i="161" s="1"/>
  <c r="F1286" i="161"/>
  <c r="D1287" i="161"/>
  <c r="M1285" i="161"/>
  <c r="AA1285" i="161"/>
  <c r="Z1285" i="161"/>
  <c r="S1285" i="161"/>
  <c r="T1285" i="161"/>
  <c r="L1285" i="161"/>
  <c r="D1288" i="161" l="1"/>
  <c r="G1287" i="161"/>
  <c r="E1287" i="161" s="1"/>
  <c r="H1287" i="161"/>
  <c r="F1287" i="161"/>
  <c r="S1286" i="161"/>
  <c r="M1286" i="161"/>
  <c r="L1286" i="161"/>
  <c r="T1286" i="161"/>
  <c r="Z1286" i="161"/>
  <c r="AA1286" i="161"/>
  <c r="M1287" i="161" l="1"/>
  <c r="T1287" i="161"/>
  <c r="S1287" i="161"/>
  <c r="AA1287" i="161"/>
  <c r="L1287" i="161"/>
  <c r="Z1287" i="161"/>
  <c r="F1288" i="161"/>
  <c r="G1288" i="161"/>
  <c r="E1288" i="161" s="1"/>
  <c r="D1289" i="161"/>
  <c r="H1288" i="161"/>
  <c r="F1289" i="161" l="1"/>
  <c r="D1290" i="161"/>
  <c r="H1289" i="161"/>
  <c r="G1289" i="161"/>
  <c r="E1289" i="161" s="1"/>
  <c r="T1288" i="161"/>
  <c r="L1288" i="161"/>
  <c r="M1288" i="161"/>
  <c r="Z1288" i="161"/>
  <c r="AA1288" i="161"/>
  <c r="S1288" i="161"/>
  <c r="L1289" i="161" l="1"/>
  <c r="T1289" i="161"/>
  <c r="Z1289" i="161"/>
  <c r="AA1289" i="161"/>
  <c r="M1289" i="161"/>
  <c r="S1289" i="161"/>
  <c r="D1291" i="161"/>
  <c r="G1290" i="161"/>
  <c r="E1290" i="161" s="1"/>
  <c r="H1290" i="161"/>
  <c r="F1290" i="161"/>
  <c r="T1290" i="161" l="1"/>
  <c r="M1290" i="161"/>
  <c r="AA1290" i="161"/>
  <c r="Z1290" i="161"/>
  <c r="L1290" i="161"/>
  <c r="S1290" i="161"/>
  <c r="F1291" i="161"/>
  <c r="H1291" i="161"/>
  <c r="G1291" i="161"/>
  <c r="E1291" i="161" s="1"/>
  <c r="D1292" i="161"/>
  <c r="F1292" i="161" l="1"/>
  <c r="G1292" i="161"/>
  <c r="E1292" i="161" s="1"/>
  <c r="H1292" i="161"/>
  <c r="D1293" i="161"/>
  <c r="Z1291" i="161"/>
  <c r="S1291" i="161"/>
  <c r="L1291" i="161"/>
  <c r="AA1291" i="161"/>
  <c r="T1291" i="161"/>
  <c r="M1291" i="161"/>
  <c r="T1292" i="161" l="1"/>
  <c r="S1292" i="161"/>
  <c r="AA1292" i="161"/>
  <c r="Z1292" i="161"/>
  <c r="L1292" i="161"/>
  <c r="M1292" i="161"/>
  <c r="F1293" i="161"/>
  <c r="G1293" i="161"/>
  <c r="E1293" i="161" s="1"/>
  <c r="H1293" i="161"/>
  <c r="D1294" i="161"/>
  <c r="H1294" i="161" l="1"/>
  <c r="F1294" i="161"/>
  <c r="D1295" i="161"/>
  <c r="G1294" i="161"/>
  <c r="E1294" i="161" s="1"/>
  <c r="S1293" i="161"/>
  <c r="AA1293" i="161"/>
  <c r="T1293" i="161"/>
  <c r="L1293" i="161"/>
  <c r="M1293" i="161"/>
  <c r="Z1293" i="161"/>
  <c r="H1295" i="161" l="1"/>
  <c r="G1295" i="161"/>
  <c r="E1295" i="161" s="1"/>
  <c r="D1296" i="161"/>
  <c r="F1295" i="161"/>
  <c r="S1294" i="161"/>
  <c r="M1294" i="161"/>
  <c r="T1294" i="161"/>
  <c r="L1294" i="161"/>
  <c r="AA1294" i="161"/>
  <c r="Z1294" i="161"/>
  <c r="G1296" i="161" l="1"/>
  <c r="E1296" i="161" s="1"/>
  <c r="F1296" i="161"/>
  <c r="H1296" i="161"/>
  <c r="D1297" i="161"/>
  <c r="T1295" i="161"/>
  <c r="L1295" i="161"/>
  <c r="AA1295" i="161"/>
  <c r="Z1295" i="161"/>
  <c r="S1295" i="161"/>
  <c r="M1295" i="161"/>
  <c r="G1297" i="161" l="1"/>
  <c r="E1297" i="161" s="1"/>
  <c r="F1297" i="161"/>
  <c r="D1298" i="161"/>
  <c r="H1297" i="161"/>
  <c r="AA1296" i="161"/>
  <c r="T1296" i="161"/>
  <c r="M1296" i="161"/>
  <c r="Z1296" i="161"/>
  <c r="L1296" i="161"/>
  <c r="S1296" i="161"/>
  <c r="F1298" i="161" l="1"/>
  <c r="G1298" i="161"/>
  <c r="E1298" i="161" s="1"/>
  <c r="D1299" i="161"/>
  <c r="H1298" i="161"/>
  <c r="Z1297" i="161"/>
  <c r="S1297" i="161"/>
  <c r="T1297" i="161"/>
  <c r="M1297" i="161"/>
  <c r="L1297" i="161"/>
  <c r="AA1297" i="161"/>
  <c r="F1299" i="161" l="1"/>
  <c r="H1299" i="161"/>
  <c r="G1299" i="161"/>
  <c r="E1299" i="161" s="1"/>
  <c r="D1300" i="161"/>
  <c r="L1298" i="161"/>
  <c r="M1298" i="161"/>
  <c r="Z1298" i="161"/>
  <c r="AA1298" i="161"/>
  <c r="T1298" i="161"/>
  <c r="S1298" i="161"/>
  <c r="F1300" i="161" l="1"/>
  <c r="H1300" i="161"/>
  <c r="G1300" i="161"/>
  <c r="E1300" i="161" s="1"/>
  <c r="D1301" i="161"/>
  <c r="T1299" i="161"/>
  <c r="M1299" i="161"/>
  <c r="L1299" i="161"/>
  <c r="AA1299" i="161"/>
  <c r="S1299" i="161"/>
  <c r="Z1299" i="161"/>
  <c r="G1301" i="161" l="1"/>
  <c r="E1301" i="161" s="1"/>
  <c r="H1301" i="161"/>
  <c r="D1302" i="161"/>
  <c r="F1301" i="161"/>
  <c r="Z1300" i="161"/>
  <c r="S1300" i="161"/>
  <c r="M1300" i="161"/>
  <c r="T1300" i="161"/>
  <c r="L1300" i="161"/>
  <c r="AA1300" i="161"/>
  <c r="F1302" i="161" l="1"/>
  <c r="G1302" i="161"/>
  <c r="E1302" i="161" s="1"/>
  <c r="H1302" i="161"/>
  <c r="D1303" i="161"/>
  <c r="M1301" i="161"/>
  <c r="Z1301" i="161"/>
  <c r="L1301" i="161"/>
  <c r="AA1301" i="161"/>
  <c r="S1301" i="161"/>
  <c r="T1301" i="161"/>
  <c r="D1304" i="161" l="1"/>
  <c r="H1303" i="161"/>
  <c r="F1303" i="161"/>
  <c r="G1303" i="161"/>
  <c r="E1303" i="161" s="1"/>
  <c r="M1302" i="161"/>
  <c r="S1302" i="161"/>
  <c r="T1302" i="161"/>
  <c r="AA1302" i="161"/>
  <c r="L1302" i="161"/>
  <c r="Z1302" i="161"/>
  <c r="T1303" i="161" l="1"/>
  <c r="L1303" i="161"/>
  <c r="S1303" i="161"/>
  <c r="AA1303" i="161"/>
  <c r="Z1303" i="161"/>
  <c r="M1303" i="161"/>
  <c r="D1305" i="161"/>
  <c r="G1304" i="161"/>
  <c r="E1304" i="161" s="1"/>
  <c r="F1304" i="161"/>
  <c r="H1304" i="161"/>
  <c r="L1304" i="161" l="1"/>
  <c r="S1304" i="161"/>
  <c r="M1304" i="161"/>
  <c r="T1304" i="161"/>
  <c r="AA1304" i="161"/>
  <c r="Z1304" i="161"/>
  <c r="D1306" i="161"/>
  <c r="G1305" i="161"/>
  <c r="E1305" i="161" s="1"/>
  <c r="F1305" i="161"/>
  <c r="H1305" i="161"/>
  <c r="Z1305" i="161" l="1"/>
  <c r="S1305" i="161"/>
  <c r="T1305" i="161"/>
  <c r="L1305" i="161"/>
  <c r="AA1305" i="161"/>
  <c r="M1305" i="161"/>
  <c r="D1307" i="161"/>
  <c r="G1306" i="161"/>
  <c r="E1306" i="161" s="1"/>
  <c r="H1306" i="161"/>
  <c r="F1306" i="161"/>
  <c r="S1306" i="161" l="1"/>
  <c r="M1306" i="161"/>
  <c r="L1306" i="161"/>
  <c r="T1306" i="161"/>
  <c r="AA1306" i="161"/>
  <c r="Z1306" i="161"/>
  <c r="H1307" i="161"/>
  <c r="G1307" i="161"/>
  <c r="E1307" i="161" s="1"/>
  <c r="D1308" i="161"/>
  <c r="F1307" i="161"/>
  <c r="F1308" i="161" l="1"/>
  <c r="D1309" i="161"/>
  <c r="G1308" i="161"/>
  <c r="E1308" i="161" s="1"/>
  <c r="H1308" i="161"/>
  <c r="S1307" i="161"/>
  <c r="L1307" i="161"/>
  <c r="Z1307" i="161"/>
  <c r="AA1307" i="161"/>
  <c r="M1307" i="161"/>
  <c r="T1307" i="161"/>
  <c r="S1308" i="161" l="1"/>
  <c r="T1308" i="161"/>
  <c r="L1308" i="161"/>
  <c r="AA1308" i="161"/>
  <c r="M1308" i="161"/>
  <c r="Z1308" i="161"/>
  <c r="F1309" i="161"/>
  <c r="D1310" i="161"/>
  <c r="G1309" i="161"/>
  <c r="E1309" i="161" s="1"/>
  <c r="H1309" i="161"/>
  <c r="G1310" i="161" l="1"/>
  <c r="E1310" i="161" s="1"/>
  <c r="H1310" i="161"/>
  <c r="D1311" i="161"/>
  <c r="F1310" i="161"/>
  <c r="T1309" i="161"/>
  <c r="Z1309" i="161"/>
  <c r="AA1309" i="161"/>
  <c r="L1309" i="161"/>
  <c r="S1309" i="161"/>
  <c r="M1309" i="161"/>
  <c r="G1311" i="161" l="1"/>
  <c r="E1311" i="161" s="1"/>
  <c r="D1312" i="161"/>
  <c r="H1311" i="161"/>
  <c r="F1311" i="161"/>
  <c r="T1310" i="161"/>
  <c r="S1310" i="161"/>
  <c r="Z1310" i="161"/>
  <c r="AA1310" i="161"/>
  <c r="L1310" i="161"/>
  <c r="M1310" i="161"/>
  <c r="AA1311" i="161" l="1"/>
  <c r="Z1311" i="161"/>
  <c r="S1311" i="161"/>
  <c r="L1311" i="161"/>
  <c r="M1311" i="161"/>
  <c r="T1311" i="161"/>
  <c r="F1312" i="161"/>
  <c r="H1312" i="161"/>
  <c r="G1312" i="161"/>
  <c r="E1312" i="161" s="1"/>
  <c r="D1313" i="161"/>
  <c r="G1313" i="161" l="1"/>
  <c r="E1313" i="161" s="1"/>
  <c r="H1313" i="161"/>
  <c r="F1313" i="161"/>
  <c r="L1312" i="161"/>
  <c r="M1312" i="161"/>
  <c r="AA1312" i="161"/>
  <c r="S1312" i="161"/>
  <c r="T1312" i="161"/>
  <c r="Z1312" i="161"/>
  <c r="L1313" i="161" l="1"/>
  <c r="AA1313" i="161"/>
  <c r="T1313" i="161"/>
  <c r="Z1313" i="161"/>
  <c r="M1313" i="161"/>
  <c r="S1313" i="161"/>
  <c r="C11" i="212" l="1"/>
  <c r="G53" i="161"/>
  <c r="E53" i="161" s="1"/>
  <c r="G54" i="161"/>
  <c r="G55" i="161"/>
  <c r="G56" i="161"/>
  <c r="G57" i="161"/>
  <c r="G59" i="161"/>
  <c r="G58" i="161"/>
  <c r="G60" i="161"/>
  <c r="G61" i="161"/>
  <c r="G62" i="161"/>
  <c r="G63" i="161"/>
  <c r="G64" i="161"/>
  <c r="G65" i="161"/>
  <c r="G66" i="161"/>
  <c r="G67" i="161"/>
  <c r="E68" i="161" s="1"/>
  <c r="E69" i="161" s="1"/>
  <c r="E70" i="161" s="1"/>
  <c r="E71" i="161" s="1"/>
  <c r="E72" i="161" s="1"/>
  <c r="E73" i="161" s="1"/>
  <c r="E74" i="161" s="1"/>
  <c r="E75" i="161" s="1"/>
  <c r="E76" i="161" s="1"/>
  <c r="E77" i="161" s="1"/>
  <c r="E78" i="161" s="1"/>
  <c r="E79" i="161" s="1"/>
  <c r="E80" i="161" s="1"/>
  <c r="E81" i="161" s="1"/>
  <c r="E82" i="161" s="1"/>
  <c r="E54" i="161" l="1"/>
  <c r="E55" i="161" s="1"/>
  <c r="E56" i="161" s="1"/>
  <c r="E57" i="161" s="1"/>
  <c r="E58" i="161" s="1"/>
  <c r="E59" i="161" s="1"/>
  <c r="E60" i="161" s="1"/>
  <c r="E61" i="161" s="1"/>
  <c r="E62" i="161" s="1"/>
  <c r="E63" i="161" s="1"/>
  <c r="E64" i="161" s="1"/>
  <c r="E65" i="161" s="1"/>
  <c r="E66" i="161" s="1"/>
  <c r="E67" i="161" s="1"/>
  <c r="G190" i="262" l="1"/>
  <c r="G161" i="262"/>
  <c r="G189" i="262"/>
  <c r="G185" i="262"/>
  <c r="G104" i="262"/>
  <c r="G114" i="262"/>
  <c r="G131" i="262"/>
  <c r="G127" i="262"/>
  <c r="G174" i="262"/>
  <c r="G145" i="262"/>
  <c r="G173" i="262"/>
  <c r="G169" i="262"/>
  <c r="G121" i="262"/>
  <c r="G115" i="262"/>
  <c r="G158" i="262"/>
  <c r="G200" i="262"/>
  <c r="G157" i="262"/>
  <c r="G153" i="262"/>
  <c r="G111" i="262"/>
  <c r="G105" i="262"/>
  <c r="G165" i="262"/>
  <c r="G188" i="262"/>
  <c r="G184" i="262"/>
  <c r="G141" i="262"/>
  <c r="G137" i="262"/>
  <c r="G149" i="262"/>
  <c r="G128" i="262"/>
  <c r="G122" i="262"/>
  <c r="G130" i="262"/>
  <c r="G172" i="262"/>
  <c r="G168" i="262"/>
  <c r="G196" i="262"/>
  <c r="G192" i="262"/>
  <c r="G118" i="262"/>
  <c r="G112" i="262"/>
  <c r="G106" i="262"/>
  <c r="G156" i="262"/>
  <c r="G152" i="262"/>
  <c r="G180" i="262"/>
  <c r="G176" i="262"/>
  <c r="G102" i="262"/>
  <c r="G119" i="262"/>
  <c r="G140" i="262"/>
  <c r="G136" i="262"/>
  <c r="G164" i="262"/>
  <c r="G160" i="262"/>
  <c r="G125" i="262"/>
  <c r="G103" i="262"/>
  <c r="G108" i="262"/>
  <c r="G195" i="262"/>
  <c r="G191" i="262"/>
  <c r="G148" i="262"/>
  <c r="G144" i="262"/>
  <c r="G109" i="262"/>
  <c r="G181" i="262"/>
  <c r="G138" i="262"/>
  <c r="G179" i="262"/>
  <c r="G175" i="262"/>
  <c r="G187" i="262"/>
  <c r="G199" i="262"/>
  <c r="G142" i="262"/>
  <c r="G126" i="262"/>
  <c r="G163" i="262"/>
  <c r="G159" i="262"/>
  <c r="G171" i="262"/>
  <c r="G183" i="262"/>
  <c r="G132" i="262"/>
  <c r="G110" i="262"/>
  <c r="G116" i="262"/>
  <c r="G147" i="262"/>
  <c r="G143" i="262"/>
  <c r="G155" i="262"/>
  <c r="G167" i="262"/>
  <c r="G186" i="262"/>
  <c r="G198" i="262"/>
  <c r="G139" i="262"/>
  <c r="G151" i="262"/>
  <c r="G100" i="262"/>
  <c r="G117" i="262"/>
  <c r="G120" i="262"/>
  <c r="G170" i="262"/>
  <c r="G182" i="262"/>
  <c r="G194" i="262"/>
  <c r="G135" i="262"/>
  <c r="G123" i="262"/>
  <c r="G101" i="262"/>
  <c r="G146" i="262"/>
  <c r="G154" i="262"/>
  <c r="G166" i="262"/>
  <c r="G178" i="262"/>
  <c r="G129" i="262"/>
  <c r="G107" i="262"/>
  <c r="G133" i="262"/>
  <c r="G134" i="262"/>
  <c r="G193" i="262"/>
  <c r="G150" i="262"/>
  <c r="G162" i="262"/>
  <c r="G113" i="262"/>
  <c r="G197" i="262"/>
  <c r="G124" i="262"/>
  <c r="G177" i="262"/>
  <c r="AI150" i="262"/>
  <c r="AI128" i="262"/>
  <c r="AI127" i="262"/>
  <c r="AI152" i="262"/>
  <c r="AI131" i="262"/>
  <c r="AI119" i="262"/>
  <c r="AI106" i="262"/>
  <c r="AI134" i="262"/>
  <c r="AI108" i="262"/>
  <c r="AI144" i="262"/>
  <c r="AI148" i="262"/>
  <c r="AI125" i="262"/>
  <c r="AI105" i="262"/>
  <c r="AI114" i="262"/>
  <c r="AI149" i="262"/>
  <c r="AI104" i="262"/>
  <c r="AI123" i="262"/>
  <c r="AI115" i="262"/>
  <c r="AI111" i="262"/>
  <c r="AI145" i="262"/>
  <c r="AI103" i="262"/>
  <c r="AI154" i="262"/>
  <c r="AI118" i="262"/>
  <c r="AI159" i="262"/>
  <c r="AI132" i="262"/>
  <c r="AI158" i="262"/>
  <c r="AI109" i="262"/>
  <c r="AI112" i="262"/>
  <c r="AI133" i="262"/>
  <c r="AI107" i="262"/>
  <c r="AI142" i="262"/>
  <c r="AI155" i="262"/>
  <c r="AI129" i="262"/>
  <c r="AI153" i="262"/>
  <c r="AI151" i="262"/>
  <c r="AI138" i="262"/>
  <c r="AI102" i="262"/>
  <c r="AI140" i="262"/>
  <c r="AI116" i="262"/>
  <c r="AI157" i="262"/>
  <c r="AI137" i="262"/>
  <c r="AI146" i="262"/>
  <c r="AI117" i="262"/>
  <c r="AI136" i="262"/>
  <c r="AI126" i="262"/>
  <c r="AI147" i="262"/>
  <c r="AI143" i="262"/>
  <c r="AI113" i="262"/>
  <c r="AI135" i="262"/>
  <c r="AI122" i="262"/>
  <c r="AI121" i="262"/>
  <c r="AI130" i="262"/>
  <c r="AI101" i="262"/>
  <c r="AI139" i="262"/>
  <c r="AI110" i="262"/>
  <c r="AI156" i="262"/>
  <c r="AI141" i="262"/>
  <c r="AI120" i="262"/>
  <c r="AI124" i="262"/>
  <c r="AI100" i="262"/>
  <c r="AI181" i="262"/>
  <c r="AI187" i="262"/>
  <c r="AI195" i="262"/>
  <c r="AI161" i="262"/>
  <c r="AI169" i="262"/>
  <c r="AI182" i="262"/>
  <c r="AI188" i="262"/>
  <c r="AI164" i="262"/>
  <c r="AI173" i="262"/>
  <c r="AI170" i="262"/>
  <c r="AI183" i="262"/>
  <c r="AI178" i="262"/>
  <c r="AI192" i="262"/>
  <c r="AI165" i="262"/>
  <c r="AI171" i="262"/>
  <c r="AI200" i="262"/>
  <c r="AI179" i="262"/>
  <c r="AI166" i="262"/>
  <c r="AI193" i="262"/>
  <c r="AI172" i="262"/>
  <c r="AI167" i="262"/>
  <c r="AI196" i="262"/>
  <c r="AI162" i="262"/>
  <c r="AI176" i="262"/>
  <c r="AI184" i="262"/>
  <c r="AI197" i="262"/>
  <c r="AI185" i="262"/>
  <c r="AI198" i="262"/>
  <c r="AI180" i="262"/>
  <c r="AI189" i="262"/>
  <c r="AI186" i="262"/>
  <c r="AI199" i="262"/>
  <c r="AI194" i="262"/>
  <c r="AI191" i="262"/>
  <c r="AI174" i="262"/>
  <c r="AI168" i="262"/>
  <c r="AI190" i="262"/>
  <c r="AI163" i="262"/>
  <c r="AI160" i="262"/>
  <c r="AI177" i="262"/>
  <c r="AI175" i="262"/>
  <c r="AB154" i="262"/>
  <c r="AB134" i="262"/>
  <c r="AB143" i="262"/>
  <c r="AB114" i="262"/>
  <c r="AB133" i="262"/>
  <c r="AB123" i="262"/>
  <c r="AB149" i="262"/>
  <c r="AB140" i="262"/>
  <c r="AB125" i="262"/>
  <c r="AB110" i="262"/>
  <c r="AB132" i="262"/>
  <c r="AB119" i="262"/>
  <c r="AB147" i="262"/>
  <c r="AB121" i="262"/>
  <c r="AB138" i="262"/>
  <c r="AB118" i="262"/>
  <c r="AB144" i="262"/>
  <c r="AB127" i="262"/>
  <c r="AB117" i="262"/>
  <c r="AB136" i="262"/>
  <c r="AB107" i="262"/>
  <c r="AB124" i="262"/>
  <c r="AB153" i="262"/>
  <c r="AB116" i="262"/>
  <c r="AB103" i="262"/>
  <c r="AB131" i="262"/>
  <c r="AB105" i="262"/>
  <c r="AB145" i="262"/>
  <c r="AB150" i="262"/>
  <c r="AB122" i="262"/>
  <c r="AB102" i="262"/>
  <c r="AB111" i="262"/>
  <c r="AB146" i="262"/>
  <c r="AB101" i="262"/>
  <c r="AB120" i="262"/>
  <c r="AB157" i="262"/>
  <c r="AB108" i="262"/>
  <c r="AB109" i="262"/>
  <c r="AB142" i="262"/>
  <c r="AB152" i="262"/>
  <c r="AB100" i="262"/>
  <c r="AB151" i="262"/>
  <c r="AB115" i="262"/>
  <c r="AB141" i="262"/>
  <c r="AB129" i="262"/>
  <c r="AB112" i="262"/>
  <c r="AB155" i="262"/>
  <c r="AB106" i="262"/>
  <c r="AB130" i="262"/>
  <c r="AB156" i="262"/>
  <c r="AB104" i="262"/>
  <c r="AB139" i="262"/>
  <c r="AB159" i="262"/>
  <c r="AB158" i="262"/>
  <c r="AB128" i="262"/>
  <c r="AB148" i="262"/>
  <c r="AB135" i="262"/>
  <c r="AB137" i="262"/>
  <c r="AB113" i="262"/>
  <c r="AB126" i="262"/>
  <c r="AB194" i="262"/>
  <c r="AB170" i="262"/>
  <c r="AB179" i="262"/>
  <c r="AB176" i="262"/>
  <c r="AB189" i="262"/>
  <c r="AB184" i="262"/>
  <c r="AB198" i="262"/>
  <c r="AB171" i="262"/>
  <c r="AB177" i="262"/>
  <c r="AB185" i="262"/>
  <c r="AB172" i="262"/>
  <c r="AB199" i="262"/>
  <c r="AB178" i="262"/>
  <c r="AB163" i="262"/>
  <c r="AB160" i="262"/>
  <c r="AB173" i="262"/>
  <c r="AB168" i="262"/>
  <c r="AB182" i="262"/>
  <c r="AB161" i="262"/>
  <c r="AB190" i="262"/>
  <c r="AB169" i="262"/>
  <c r="AB183" i="262"/>
  <c r="AB162" i="262"/>
  <c r="AB191" i="262"/>
  <c r="AB186" i="262"/>
  <c r="AB166" i="262"/>
  <c r="AB174" i="262"/>
  <c r="AB187" i="262"/>
  <c r="AB193" i="262"/>
  <c r="AB167" i="262"/>
  <c r="AB175" i="262"/>
  <c r="AB188" i="262"/>
  <c r="AB180" i="262"/>
  <c r="AB197" i="262"/>
  <c r="AB195" i="262"/>
  <c r="AB192" i="262"/>
  <c r="AB164" i="262"/>
  <c r="AB181" i="262"/>
  <c r="AB165" i="262"/>
  <c r="AB196" i="262"/>
  <c r="AB200" i="262"/>
  <c r="U112" i="262"/>
  <c r="U155" i="262"/>
  <c r="U126" i="262"/>
  <c r="U158" i="262"/>
  <c r="U103" i="262"/>
  <c r="U147" i="262"/>
  <c r="U127" i="262"/>
  <c r="U101" i="262"/>
  <c r="U136" i="262"/>
  <c r="U106" i="262"/>
  <c r="U109" i="262"/>
  <c r="U153" i="262"/>
  <c r="U123" i="262"/>
  <c r="U149" i="262"/>
  <c r="U145" i="262"/>
  <c r="U132" i="262"/>
  <c r="U134" i="262"/>
  <c r="U110" i="262"/>
  <c r="U151" i="262"/>
  <c r="U131" i="262"/>
  <c r="U140" i="262"/>
  <c r="U154" i="262"/>
  <c r="U111" i="262"/>
  <c r="U130" i="262"/>
  <c r="U159" i="262"/>
  <c r="U120" i="262"/>
  <c r="U125" i="262"/>
  <c r="U141" i="262"/>
  <c r="U137" i="262"/>
  <c r="U107" i="262"/>
  <c r="U129" i="262"/>
  <c r="U116" i="262"/>
  <c r="U144" i="262"/>
  <c r="U118" i="262"/>
  <c r="U135" i="262"/>
  <c r="U115" i="262"/>
  <c r="U124" i="262"/>
  <c r="U114" i="262"/>
  <c r="U133" i="262"/>
  <c r="U104" i="262"/>
  <c r="U121" i="262"/>
  <c r="U146" i="262"/>
  <c r="U113" i="262"/>
  <c r="U100" i="262"/>
  <c r="U128" i="262"/>
  <c r="U102" i="262"/>
  <c r="U122" i="262"/>
  <c r="U142" i="262"/>
  <c r="U119" i="262"/>
  <c r="U108" i="262"/>
  <c r="U143" i="262"/>
  <c r="U117" i="262"/>
  <c r="U152" i="262"/>
  <c r="U148" i="262"/>
  <c r="U156" i="262"/>
  <c r="U105" i="262"/>
  <c r="U157" i="262"/>
  <c r="U138" i="262"/>
  <c r="U139" i="262"/>
  <c r="U150" i="262"/>
  <c r="U190" i="262"/>
  <c r="U182" i="262"/>
  <c r="U172" i="262"/>
  <c r="U185" i="262"/>
  <c r="U196" i="262"/>
  <c r="U167" i="262"/>
  <c r="U160" i="262"/>
  <c r="U173" i="262"/>
  <c r="U186" i="262"/>
  <c r="U165" i="262"/>
  <c r="U179" i="262"/>
  <c r="U168" i="262"/>
  <c r="U174" i="262"/>
  <c r="U166" i="262"/>
  <c r="U169" i="262"/>
  <c r="U180" i="262"/>
  <c r="U194" i="262"/>
  <c r="U170" i="262"/>
  <c r="U199" i="262"/>
  <c r="U191" i="262"/>
  <c r="U163" i="262"/>
  <c r="U192" i="262"/>
  <c r="U197" i="262"/>
  <c r="U187" i="262"/>
  <c r="U200" i="262"/>
  <c r="U198" i="262"/>
  <c r="U164" i="262"/>
  <c r="U183" i="262"/>
  <c r="U176" i="262"/>
  <c r="U189" i="262"/>
  <c r="U181" i="262"/>
  <c r="U195" i="262"/>
  <c r="U171" i="262"/>
  <c r="U184" i="262"/>
  <c r="U161" i="262"/>
  <c r="U177" i="262"/>
  <c r="U188" i="262"/>
  <c r="U178" i="262"/>
  <c r="U175" i="262"/>
  <c r="U193" i="262"/>
  <c r="U162" i="262"/>
  <c r="N103" i="262"/>
  <c r="N118" i="262"/>
  <c r="N147" i="262"/>
  <c r="N110" i="262"/>
  <c r="N125" i="262"/>
  <c r="N139" i="262"/>
  <c r="N116" i="262"/>
  <c r="N105" i="262"/>
  <c r="N140" i="262"/>
  <c r="N114" i="262"/>
  <c r="N149" i="262"/>
  <c r="N159" i="262"/>
  <c r="N102" i="262"/>
  <c r="N122" i="262"/>
  <c r="N119" i="262"/>
  <c r="N136" i="262"/>
  <c r="N158" i="262"/>
  <c r="N145" i="262"/>
  <c r="N109" i="262"/>
  <c r="N123" i="262"/>
  <c r="N153" i="262"/>
  <c r="N100" i="262"/>
  <c r="N144" i="262"/>
  <c r="N124" i="262"/>
  <c r="N143" i="262"/>
  <c r="N133" i="262"/>
  <c r="N138" i="262"/>
  <c r="N150" i="262"/>
  <c r="N120" i="262"/>
  <c r="N152" i="262"/>
  <c r="N142" i="262"/>
  <c r="N129" i="262"/>
  <c r="N154" i="262"/>
  <c r="N131" i="262"/>
  <c r="N106" i="262"/>
  <c r="N157" i="262"/>
  <c r="N107" i="262"/>
  <c r="N148" i="262"/>
  <c r="N128" i="262"/>
  <c r="N137" i="262"/>
  <c r="N108" i="262"/>
  <c r="N127" i="262"/>
  <c r="N146" i="262"/>
  <c r="N117" i="262"/>
  <c r="N134" i="262"/>
  <c r="N104" i="262"/>
  <c r="N126" i="262"/>
  <c r="N113" i="262"/>
  <c r="N141" i="262"/>
  <c r="N135" i="262"/>
  <c r="N115" i="262"/>
  <c r="N155" i="262"/>
  <c r="N151" i="262"/>
  <c r="N112" i="262"/>
  <c r="N121" i="262"/>
  <c r="N130" i="262"/>
  <c r="N101" i="262"/>
  <c r="N132" i="262"/>
  <c r="N156" i="262"/>
  <c r="N111" i="262"/>
  <c r="N167" i="262"/>
  <c r="N180" i="262"/>
  <c r="N193" i="262"/>
  <c r="N172" i="262"/>
  <c r="N186" i="262"/>
  <c r="N162" i="262"/>
  <c r="N175" i="262"/>
  <c r="N181" i="262"/>
  <c r="N173" i="262"/>
  <c r="N166" i="262"/>
  <c r="N163" i="262"/>
  <c r="N176" i="262"/>
  <c r="N187" i="262"/>
  <c r="N164" i="262"/>
  <c r="N177" i="262"/>
  <c r="N170" i="262"/>
  <c r="N199" i="262"/>
  <c r="N165" i="262"/>
  <c r="N194" i="262"/>
  <c r="N160" i="262"/>
  <c r="N171" i="262"/>
  <c r="N198" i="262"/>
  <c r="N195" i="262"/>
  <c r="N161" i="262"/>
  <c r="N190" i="262"/>
  <c r="N183" i="262"/>
  <c r="N196" i="262"/>
  <c r="N188" i="262"/>
  <c r="N197" i="262"/>
  <c r="N189" i="262"/>
  <c r="N182" i="262"/>
  <c r="N179" i="262"/>
  <c r="N192" i="262"/>
  <c r="N174" i="262"/>
  <c r="N169" i="262"/>
  <c r="N200" i="262"/>
  <c r="N184" i="262"/>
  <c r="N178" i="262"/>
  <c r="N191" i="262"/>
  <c r="N185" i="262"/>
  <c r="N168" i="262"/>
  <c r="H16" i="262" l="1"/>
  <c r="G16" i="262"/>
  <c r="AK121" i="262" l="1"/>
  <c r="AK124" i="262"/>
  <c r="AK139" i="262"/>
  <c r="AK141" i="262"/>
  <c r="AK130" i="262"/>
  <c r="AK101" i="262"/>
  <c r="AK120" i="262"/>
  <c r="AK110" i="262"/>
  <c r="AK131" i="262"/>
  <c r="AK150" i="262"/>
  <c r="AK128" i="262"/>
  <c r="AK134" i="262"/>
  <c r="AK108" i="262"/>
  <c r="AK127" i="262"/>
  <c r="AK152" i="262"/>
  <c r="AK119" i="262"/>
  <c r="AK106" i="262"/>
  <c r="AK144" i="262"/>
  <c r="AK114" i="262"/>
  <c r="AK148" i="262"/>
  <c r="AK125" i="262"/>
  <c r="AK105" i="262"/>
  <c r="AK149" i="262"/>
  <c r="AK104" i="262"/>
  <c r="AK123" i="262"/>
  <c r="AK115" i="262"/>
  <c r="AK111" i="262"/>
  <c r="AK159" i="262"/>
  <c r="AK145" i="262"/>
  <c r="AK103" i="262"/>
  <c r="AK154" i="262"/>
  <c r="AK109" i="262"/>
  <c r="AK118" i="262"/>
  <c r="AK107" i="262"/>
  <c r="AK132" i="262"/>
  <c r="AK158" i="262"/>
  <c r="AK112" i="262"/>
  <c r="AK133" i="262"/>
  <c r="AK155" i="262"/>
  <c r="AK142" i="262"/>
  <c r="AK151" i="262"/>
  <c r="AK129" i="262"/>
  <c r="AK153" i="262"/>
  <c r="AK116" i="262"/>
  <c r="AK138" i="262"/>
  <c r="AK102" i="262"/>
  <c r="AK140" i="262"/>
  <c r="AK136" i="262"/>
  <c r="AK157" i="262"/>
  <c r="AK137" i="262"/>
  <c r="AK146" i="262"/>
  <c r="AK117" i="262"/>
  <c r="AK126" i="262"/>
  <c r="AK113" i="262"/>
  <c r="AK156" i="262"/>
  <c r="AK147" i="262"/>
  <c r="AK143" i="262"/>
  <c r="AK135" i="262"/>
  <c r="AK122" i="262"/>
  <c r="AK100" i="262"/>
  <c r="AK180" i="262"/>
  <c r="AK189" i="262"/>
  <c r="AK186" i="262"/>
  <c r="AK199" i="262"/>
  <c r="AK194" i="262"/>
  <c r="AK181" i="262"/>
  <c r="AK195" i="262"/>
  <c r="AK161" i="262"/>
  <c r="AK175" i="262"/>
  <c r="AK187" i="262"/>
  <c r="AK169" i="262"/>
  <c r="AK182" i="262"/>
  <c r="AK188" i="262"/>
  <c r="AK164" i="262"/>
  <c r="AK173" i="262"/>
  <c r="AK170" i="262"/>
  <c r="AK183" i="262"/>
  <c r="AK178" i="262"/>
  <c r="AK192" i="262"/>
  <c r="AK171" i="262"/>
  <c r="AK200" i="262"/>
  <c r="AK165" i="262"/>
  <c r="AK179" i="262"/>
  <c r="AK193" i="262"/>
  <c r="AK166" i="262"/>
  <c r="AK172" i="262"/>
  <c r="AK167" i="262"/>
  <c r="AK196" i="262"/>
  <c r="AK162" i="262"/>
  <c r="AK176" i="262"/>
  <c r="AK197" i="262"/>
  <c r="AK177" i="262"/>
  <c r="AK185" i="262"/>
  <c r="AK198" i="262"/>
  <c r="AK190" i="262"/>
  <c r="AK168" i="262"/>
  <c r="AK184" i="262"/>
  <c r="AK191" i="262"/>
  <c r="AK174" i="262"/>
  <c r="AK163" i="262"/>
  <c r="AK160" i="262"/>
  <c r="AC137" i="262"/>
  <c r="AC154" i="262"/>
  <c r="AC143" i="262"/>
  <c r="AC113" i="262"/>
  <c r="AC158" i="262"/>
  <c r="AC134" i="262"/>
  <c r="AC114" i="262"/>
  <c r="AC133" i="262"/>
  <c r="AC123" i="262"/>
  <c r="AC140" i="262"/>
  <c r="AC125" i="262"/>
  <c r="AC110" i="262"/>
  <c r="AC132" i="262"/>
  <c r="AC149" i="262"/>
  <c r="AC119" i="262"/>
  <c r="AC147" i="262"/>
  <c r="AC121" i="262"/>
  <c r="AC118" i="262"/>
  <c r="AC144" i="262"/>
  <c r="AC127" i="262"/>
  <c r="AC136" i="262"/>
  <c r="AC138" i="262"/>
  <c r="AC117" i="262"/>
  <c r="AC107" i="262"/>
  <c r="AC153" i="262"/>
  <c r="AC103" i="262"/>
  <c r="AC105" i="262"/>
  <c r="AC124" i="262"/>
  <c r="AC116" i="262"/>
  <c r="AC150" i="262"/>
  <c r="AC122" i="262"/>
  <c r="AC131" i="262"/>
  <c r="AC102" i="262"/>
  <c r="AC111" i="262"/>
  <c r="AC101" i="262"/>
  <c r="AC145" i="262"/>
  <c r="AC146" i="262"/>
  <c r="AC120" i="262"/>
  <c r="AC157" i="262"/>
  <c r="AC109" i="262"/>
  <c r="AC152" i="262"/>
  <c r="AC100" i="262"/>
  <c r="AC151" i="262"/>
  <c r="AC141" i="262"/>
  <c r="AC108" i="262"/>
  <c r="AC142" i="262"/>
  <c r="AC112" i="262"/>
  <c r="AC155" i="262"/>
  <c r="AC106" i="262"/>
  <c r="AC115" i="262"/>
  <c r="AC156" i="262"/>
  <c r="AC104" i="262"/>
  <c r="AC139" i="262"/>
  <c r="AC129" i="262"/>
  <c r="AC159" i="262"/>
  <c r="AC128" i="262"/>
  <c r="AC148" i="262"/>
  <c r="AC135" i="262"/>
  <c r="AC130" i="262"/>
  <c r="AC126" i="262"/>
  <c r="AC175" i="262"/>
  <c r="AC188" i="262"/>
  <c r="AC194" i="262"/>
  <c r="AC170" i="262"/>
  <c r="AC179" i="262"/>
  <c r="AC176" i="262"/>
  <c r="AC184" i="262"/>
  <c r="AC198" i="262"/>
  <c r="AC189" i="262"/>
  <c r="AC171" i="262"/>
  <c r="AC177" i="262"/>
  <c r="AC172" i="262"/>
  <c r="AC185" i="262"/>
  <c r="AC199" i="262"/>
  <c r="AC178" i="262"/>
  <c r="AC163" i="262"/>
  <c r="AC160" i="262"/>
  <c r="AC168" i="262"/>
  <c r="AC182" i="262"/>
  <c r="AC173" i="262"/>
  <c r="AC161" i="262"/>
  <c r="AC190" i="262"/>
  <c r="AC169" i="262"/>
  <c r="AC183" i="262"/>
  <c r="AC162" i="262"/>
  <c r="AC191" i="262"/>
  <c r="AC195" i="262"/>
  <c r="AC192" i="262"/>
  <c r="AC200" i="262"/>
  <c r="AC174" i="262"/>
  <c r="AC187" i="262"/>
  <c r="AC193" i="262"/>
  <c r="AC167" i="262"/>
  <c r="AC180" i="262"/>
  <c r="AC197" i="262"/>
  <c r="AC166" i="262"/>
  <c r="AC164" i="262"/>
  <c r="AC186" i="262"/>
  <c r="AC181" i="262"/>
  <c r="AC165" i="262"/>
  <c r="AC196" i="262"/>
  <c r="W105" i="262"/>
  <c r="W150" i="262"/>
  <c r="W139" i="262"/>
  <c r="W156" i="262"/>
  <c r="W112" i="262"/>
  <c r="W157" i="262"/>
  <c r="W138" i="262"/>
  <c r="W155" i="262"/>
  <c r="W126" i="262"/>
  <c r="W158" i="262"/>
  <c r="W148" i="262"/>
  <c r="W127" i="262"/>
  <c r="W101" i="262"/>
  <c r="W103" i="262"/>
  <c r="W147" i="262"/>
  <c r="W136" i="262"/>
  <c r="W106" i="262"/>
  <c r="W109" i="262"/>
  <c r="W153" i="262"/>
  <c r="W123" i="262"/>
  <c r="W149" i="262"/>
  <c r="W110" i="262"/>
  <c r="W145" i="262"/>
  <c r="W132" i="262"/>
  <c r="W134" i="262"/>
  <c r="W111" i="262"/>
  <c r="W120" i="262"/>
  <c r="W151" i="262"/>
  <c r="W131" i="262"/>
  <c r="W140" i="262"/>
  <c r="W154" i="262"/>
  <c r="W130" i="262"/>
  <c r="W159" i="262"/>
  <c r="W125" i="262"/>
  <c r="W137" i="262"/>
  <c r="W141" i="262"/>
  <c r="W107" i="262"/>
  <c r="W129" i="262"/>
  <c r="W116" i="262"/>
  <c r="W144" i="262"/>
  <c r="W118" i="262"/>
  <c r="W114" i="262"/>
  <c r="W104" i="262"/>
  <c r="W135" i="262"/>
  <c r="W115" i="262"/>
  <c r="W124" i="262"/>
  <c r="W133" i="262"/>
  <c r="W121" i="262"/>
  <c r="W113" i="262"/>
  <c r="W128" i="262"/>
  <c r="W102" i="262"/>
  <c r="W146" i="262"/>
  <c r="W100" i="262"/>
  <c r="W143" i="262"/>
  <c r="W119" i="262"/>
  <c r="W152" i="262"/>
  <c r="W117" i="262"/>
  <c r="W108" i="262"/>
  <c r="W122" i="262"/>
  <c r="W142" i="262"/>
  <c r="W176" i="262"/>
  <c r="W189" i="262"/>
  <c r="W171" i="262"/>
  <c r="W181" i="262"/>
  <c r="W195" i="262"/>
  <c r="W190" i="262"/>
  <c r="W184" i="262"/>
  <c r="W182" i="262"/>
  <c r="W162" i="262"/>
  <c r="W172" i="262"/>
  <c r="W185" i="262"/>
  <c r="W167" i="262"/>
  <c r="W196" i="262"/>
  <c r="W186" i="262"/>
  <c r="W160" i="262"/>
  <c r="W173" i="262"/>
  <c r="W165" i="262"/>
  <c r="W179" i="262"/>
  <c r="W174" i="262"/>
  <c r="W168" i="262"/>
  <c r="W166" i="262"/>
  <c r="W169" i="262"/>
  <c r="W180" i="262"/>
  <c r="W170" i="262"/>
  <c r="W163" i="262"/>
  <c r="W199" i="262"/>
  <c r="W191" i="262"/>
  <c r="W192" i="262"/>
  <c r="W197" i="262"/>
  <c r="W164" i="262"/>
  <c r="W188" i="262"/>
  <c r="W183" i="262"/>
  <c r="W187" i="262"/>
  <c r="W200" i="262"/>
  <c r="W194" i="262"/>
  <c r="W161" i="262"/>
  <c r="W178" i="262"/>
  <c r="W175" i="262"/>
  <c r="W193" i="262"/>
  <c r="W198" i="262"/>
  <c r="W177" i="262"/>
  <c r="O132" i="262"/>
  <c r="O112" i="262"/>
  <c r="O121" i="262"/>
  <c r="O156" i="262"/>
  <c r="O111" i="262"/>
  <c r="O130" i="262"/>
  <c r="O101" i="262"/>
  <c r="O151" i="262"/>
  <c r="O103" i="262"/>
  <c r="O118" i="262"/>
  <c r="O147" i="262"/>
  <c r="O110" i="262"/>
  <c r="O125" i="262"/>
  <c r="O149" i="262"/>
  <c r="O139" i="262"/>
  <c r="O116" i="262"/>
  <c r="O105" i="262"/>
  <c r="O140" i="262"/>
  <c r="O114" i="262"/>
  <c r="O159" i="262"/>
  <c r="O102" i="262"/>
  <c r="O122" i="262"/>
  <c r="O119" i="262"/>
  <c r="O136" i="262"/>
  <c r="O123" i="262"/>
  <c r="O153" i="262"/>
  <c r="O158" i="262"/>
  <c r="O145" i="262"/>
  <c r="O109" i="262"/>
  <c r="O138" i="262"/>
  <c r="O100" i="262"/>
  <c r="O144" i="262"/>
  <c r="O124" i="262"/>
  <c r="O143" i="262"/>
  <c r="O133" i="262"/>
  <c r="O150" i="262"/>
  <c r="O120" i="262"/>
  <c r="O142" i="262"/>
  <c r="O154" i="262"/>
  <c r="O157" i="262"/>
  <c r="O152" i="262"/>
  <c r="O107" i="262"/>
  <c r="O129" i="262"/>
  <c r="O131" i="262"/>
  <c r="O106" i="262"/>
  <c r="O137" i="262"/>
  <c r="O146" i="262"/>
  <c r="O148" i="262"/>
  <c r="O128" i="262"/>
  <c r="O108" i="262"/>
  <c r="O127" i="262"/>
  <c r="O117" i="262"/>
  <c r="O126" i="262"/>
  <c r="O113" i="262"/>
  <c r="O135" i="262"/>
  <c r="O115" i="262"/>
  <c r="O104" i="262"/>
  <c r="O141" i="262"/>
  <c r="O155" i="262"/>
  <c r="O134" i="262"/>
  <c r="O182" i="262"/>
  <c r="O179" i="262"/>
  <c r="O193" i="262"/>
  <c r="O174" i="262"/>
  <c r="O186" i="262"/>
  <c r="O167" i="262"/>
  <c r="O180" i="262"/>
  <c r="O172" i="262"/>
  <c r="O181" i="262"/>
  <c r="O162" i="262"/>
  <c r="O175" i="262"/>
  <c r="O173" i="262"/>
  <c r="O166" i="262"/>
  <c r="O163" i="262"/>
  <c r="O176" i="262"/>
  <c r="O187" i="262"/>
  <c r="O177" i="262"/>
  <c r="O164" i="262"/>
  <c r="O170" i="262"/>
  <c r="O199" i="262"/>
  <c r="O165" i="262"/>
  <c r="O194" i="262"/>
  <c r="O198" i="262"/>
  <c r="O160" i="262"/>
  <c r="O171" i="262"/>
  <c r="O195" i="262"/>
  <c r="O161" i="262"/>
  <c r="O183" i="262"/>
  <c r="O188" i="262"/>
  <c r="O197" i="262"/>
  <c r="O178" i="262"/>
  <c r="O191" i="262"/>
  <c r="O189" i="262"/>
  <c r="O192" i="262"/>
  <c r="O168" i="262"/>
  <c r="O196" i="262"/>
  <c r="O169" i="262"/>
  <c r="O185" i="262"/>
  <c r="O190" i="262"/>
  <c r="O200" i="262"/>
  <c r="O184" i="262"/>
  <c r="H181" i="262"/>
  <c r="H168" i="262"/>
  <c r="H180" i="262"/>
  <c r="H176" i="262"/>
  <c r="H118" i="262"/>
  <c r="H128" i="262"/>
  <c r="H106" i="262"/>
  <c r="H165" i="262"/>
  <c r="H152" i="262"/>
  <c r="H164" i="262"/>
  <c r="H160" i="262"/>
  <c r="H102" i="262"/>
  <c r="H112" i="262"/>
  <c r="H188" i="262"/>
  <c r="H115" i="262"/>
  <c r="H149" i="262"/>
  <c r="H136" i="262"/>
  <c r="H148" i="262"/>
  <c r="H144" i="262"/>
  <c r="H172" i="262"/>
  <c r="H119" i="262"/>
  <c r="H129" i="262"/>
  <c r="H200" i="262"/>
  <c r="H195" i="262"/>
  <c r="H191" i="262"/>
  <c r="H187" i="262"/>
  <c r="H199" i="262"/>
  <c r="H125" i="262"/>
  <c r="H103" i="262"/>
  <c r="H113" i="262"/>
  <c r="H179" i="262"/>
  <c r="H175" i="262"/>
  <c r="H171" i="262"/>
  <c r="H183" i="262"/>
  <c r="H109" i="262"/>
  <c r="H126" i="262"/>
  <c r="H141" i="262"/>
  <c r="H163" i="262"/>
  <c r="H159" i="262"/>
  <c r="H155" i="262"/>
  <c r="H167" i="262"/>
  <c r="H132" i="262"/>
  <c r="H110" i="262"/>
  <c r="H147" i="262"/>
  <c r="H143" i="262"/>
  <c r="H139" i="262"/>
  <c r="H151" i="262"/>
  <c r="H116" i="262"/>
  <c r="H138" i="262"/>
  <c r="H186" i="262"/>
  <c r="H198" i="262"/>
  <c r="H194" i="262"/>
  <c r="H135" i="262"/>
  <c r="H100" i="262"/>
  <c r="H117" i="262"/>
  <c r="H170" i="262"/>
  <c r="H182" i="262"/>
  <c r="H178" i="262"/>
  <c r="H190" i="262"/>
  <c r="H123" i="262"/>
  <c r="H101" i="262"/>
  <c r="H154" i="262"/>
  <c r="H166" i="262"/>
  <c r="H162" i="262"/>
  <c r="H174" i="262"/>
  <c r="H107" i="262"/>
  <c r="H134" i="262"/>
  <c r="H193" i="262"/>
  <c r="H150" i="262"/>
  <c r="H146" i="262"/>
  <c r="H158" i="262"/>
  <c r="H130" i="262"/>
  <c r="H133" i="262"/>
  <c r="H177" i="262"/>
  <c r="H189" i="262"/>
  <c r="H185" i="262"/>
  <c r="H142" i="262"/>
  <c r="H114" i="262"/>
  <c r="H124" i="262"/>
  <c r="H161" i="262"/>
  <c r="H173" i="262"/>
  <c r="H169" i="262"/>
  <c r="H120" i="262"/>
  <c r="H156" i="262"/>
  <c r="H108" i="262"/>
  <c r="H127" i="262"/>
  <c r="H145" i="262"/>
  <c r="H157" i="262"/>
  <c r="H153" i="262"/>
  <c r="H104" i="262"/>
  <c r="H140" i="262"/>
  <c r="H131" i="262"/>
  <c r="H137" i="262"/>
  <c r="H197" i="262"/>
  <c r="H184" i="262"/>
  <c r="H196" i="262"/>
  <c r="H192" i="262"/>
  <c r="H111" i="262"/>
  <c r="H105" i="262"/>
  <c r="H122" i="262"/>
  <c r="H121" i="262"/>
  <c r="AD128" i="262"/>
  <c r="AD126" i="262"/>
  <c r="AD113" i="262"/>
  <c r="AD158" i="262"/>
  <c r="AD148" i="262"/>
  <c r="AD135" i="262"/>
  <c r="AD134" i="262"/>
  <c r="AD137" i="262"/>
  <c r="AD114" i="262"/>
  <c r="AD133" i="262"/>
  <c r="AD123" i="262"/>
  <c r="AD154" i="262"/>
  <c r="AD143" i="262"/>
  <c r="AD149" i="262"/>
  <c r="AD140" i="262"/>
  <c r="AD125" i="262"/>
  <c r="AD110" i="262"/>
  <c r="AD132" i="262"/>
  <c r="AD119" i="262"/>
  <c r="AD138" i="262"/>
  <c r="AD147" i="262"/>
  <c r="AD121" i="262"/>
  <c r="AD117" i="262"/>
  <c r="AD107" i="262"/>
  <c r="AD118" i="262"/>
  <c r="AD144" i="262"/>
  <c r="AD127" i="262"/>
  <c r="AD136" i="262"/>
  <c r="AD124" i="262"/>
  <c r="AD116" i="262"/>
  <c r="AD131" i="262"/>
  <c r="AD153" i="262"/>
  <c r="AD145" i="262"/>
  <c r="AD103" i="262"/>
  <c r="AD105" i="262"/>
  <c r="AD146" i="262"/>
  <c r="AD120" i="262"/>
  <c r="AD150" i="262"/>
  <c r="AD122" i="262"/>
  <c r="AD102" i="262"/>
  <c r="AD111" i="262"/>
  <c r="AD101" i="262"/>
  <c r="AD108" i="262"/>
  <c r="AD142" i="262"/>
  <c r="AD115" i="262"/>
  <c r="AD157" i="262"/>
  <c r="AD109" i="262"/>
  <c r="AD129" i="262"/>
  <c r="AD152" i="262"/>
  <c r="AD100" i="262"/>
  <c r="AD151" i="262"/>
  <c r="AD141" i="262"/>
  <c r="AD130" i="262"/>
  <c r="AD112" i="262"/>
  <c r="AD155" i="262"/>
  <c r="AD106" i="262"/>
  <c r="AD139" i="262"/>
  <c r="AD159" i="262"/>
  <c r="AD156" i="262"/>
  <c r="AD104" i="262"/>
  <c r="AD193" i="262"/>
  <c r="AD167" i="262"/>
  <c r="AD175" i="262"/>
  <c r="AD188" i="262"/>
  <c r="AD194" i="262"/>
  <c r="AD189" i="262"/>
  <c r="AD170" i="262"/>
  <c r="AD179" i="262"/>
  <c r="AD176" i="262"/>
  <c r="AD184" i="262"/>
  <c r="AD198" i="262"/>
  <c r="AD177" i="262"/>
  <c r="AD171" i="262"/>
  <c r="AD185" i="262"/>
  <c r="AD172" i="262"/>
  <c r="AD199" i="262"/>
  <c r="AD178" i="262"/>
  <c r="AD173" i="262"/>
  <c r="AD163" i="262"/>
  <c r="AD160" i="262"/>
  <c r="AD168" i="262"/>
  <c r="AD182" i="262"/>
  <c r="AD161" i="262"/>
  <c r="AD190" i="262"/>
  <c r="AD169" i="262"/>
  <c r="AD183" i="262"/>
  <c r="AD186" i="262"/>
  <c r="AD195" i="262"/>
  <c r="AD192" i="262"/>
  <c r="AD200" i="262"/>
  <c r="AD174" i="262"/>
  <c r="AD187" i="262"/>
  <c r="AD180" i="262"/>
  <c r="AD197" i="262"/>
  <c r="AD196" i="262"/>
  <c r="AD166" i="262"/>
  <c r="AD181" i="262"/>
  <c r="AD164" i="262"/>
  <c r="AD165" i="262"/>
  <c r="AD162" i="262"/>
  <c r="AD191" i="262"/>
  <c r="P151" i="262"/>
  <c r="P118" i="262"/>
  <c r="P147" i="262"/>
  <c r="P110" i="262"/>
  <c r="P125" i="262"/>
  <c r="P103" i="262"/>
  <c r="P139" i="262"/>
  <c r="P116" i="262"/>
  <c r="P105" i="262"/>
  <c r="P140" i="262"/>
  <c r="P114" i="262"/>
  <c r="P159" i="262"/>
  <c r="P149" i="262"/>
  <c r="P102" i="262"/>
  <c r="P122" i="262"/>
  <c r="P119" i="262"/>
  <c r="P136" i="262"/>
  <c r="P158" i="262"/>
  <c r="P145" i="262"/>
  <c r="P109" i="262"/>
  <c r="P100" i="262"/>
  <c r="P144" i="262"/>
  <c r="P124" i="262"/>
  <c r="P143" i="262"/>
  <c r="P133" i="262"/>
  <c r="P123" i="262"/>
  <c r="P153" i="262"/>
  <c r="P138" i="262"/>
  <c r="P152" i="262"/>
  <c r="P129" i="262"/>
  <c r="P131" i="262"/>
  <c r="P106" i="262"/>
  <c r="P150" i="262"/>
  <c r="P120" i="262"/>
  <c r="P142" i="262"/>
  <c r="P148" i="262"/>
  <c r="P154" i="262"/>
  <c r="P128" i="262"/>
  <c r="P157" i="262"/>
  <c r="P108" i="262"/>
  <c r="P127" i="262"/>
  <c r="P117" i="262"/>
  <c r="P107" i="262"/>
  <c r="P137" i="262"/>
  <c r="P146" i="262"/>
  <c r="P134" i="262"/>
  <c r="P104" i="262"/>
  <c r="P135" i="262"/>
  <c r="P115" i="262"/>
  <c r="P112" i="262"/>
  <c r="P121" i="262"/>
  <c r="P130" i="262"/>
  <c r="P101" i="262"/>
  <c r="P141" i="262"/>
  <c r="P155" i="262"/>
  <c r="P132" i="262"/>
  <c r="P156" i="262"/>
  <c r="P111" i="262"/>
  <c r="P126" i="262"/>
  <c r="P113" i="262"/>
  <c r="P192" i="262"/>
  <c r="P174" i="262"/>
  <c r="P167" i="262"/>
  <c r="P180" i="262"/>
  <c r="P172" i="262"/>
  <c r="P162" i="262"/>
  <c r="P193" i="262"/>
  <c r="P175" i="262"/>
  <c r="P186" i="262"/>
  <c r="P181" i="262"/>
  <c r="P163" i="262"/>
  <c r="P176" i="262"/>
  <c r="P173" i="262"/>
  <c r="P187" i="262"/>
  <c r="P166" i="262"/>
  <c r="P164" i="262"/>
  <c r="P170" i="262"/>
  <c r="P199" i="262"/>
  <c r="P177" i="262"/>
  <c r="P194" i="262"/>
  <c r="P165" i="262"/>
  <c r="P160" i="262"/>
  <c r="P171" i="262"/>
  <c r="P195" i="262"/>
  <c r="P198" i="262"/>
  <c r="P190" i="262"/>
  <c r="P196" i="262"/>
  <c r="P178" i="262"/>
  <c r="P191" i="262"/>
  <c r="P182" i="262"/>
  <c r="P197" i="262"/>
  <c r="P179" i="262"/>
  <c r="P189" i="262"/>
  <c r="P168" i="262"/>
  <c r="P183" i="262"/>
  <c r="P169" i="262"/>
  <c r="P200" i="262"/>
  <c r="P161" i="262"/>
  <c r="P184" i="262"/>
  <c r="P188" i="262"/>
  <c r="P185" i="262"/>
  <c r="AJ141" i="262"/>
  <c r="AJ156" i="262"/>
  <c r="AJ130" i="262"/>
  <c r="AJ101" i="262"/>
  <c r="AJ120" i="262"/>
  <c r="AJ110" i="262"/>
  <c r="AJ100" i="262"/>
  <c r="AJ121" i="262"/>
  <c r="AJ139" i="262"/>
  <c r="AJ150" i="262"/>
  <c r="AJ128" i="262"/>
  <c r="AJ127" i="262"/>
  <c r="AJ152" i="262"/>
  <c r="AJ119" i="262"/>
  <c r="AJ106" i="262"/>
  <c r="AJ144" i="262"/>
  <c r="AJ131" i="262"/>
  <c r="AJ148" i="262"/>
  <c r="AJ125" i="262"/>
  <c r="AJ134" i="262"/>
  <c r="AJ105" i="262"/>
  <c r="AJ108" i="262"/>
  <c r="AJ149" i="262"/>
  <c r="AJ104" i="262"/>
  <c r="AJ123" i="262"/>
  <c r="AJ114" i="262"/>
  <c r="AJ111" i="262"/>
  <c r="AJ145" i="262"/>
  <c r="AJ115" i="262"/>
  <c r="AJ103" i="262"/>
  <c r="AJ154" i="262"/>
  <c r="AJ118" i="262"/>
  <c r="AJ132" i="262"/>
  <c r="AJ158" i="262"/>
  <c r="AJ112" i="262"/>
  <c r="AJ133" i="262"/>
  <c r="AJ142" i="262"/>
  <c r="AJ159" i="262"/>
  <c r="AJ109" i="262"/>
  <c r="AJ107" i="262"/>
  <c r="AJ155" i="262"/>
  <c r="AJ129" i="262"/>
  <c r="AJ153" i="262"/>
  <c r="AJ138" i="262"/>
  <c r="AJ102" i="262"/>
  <c r="AJ140" i="262"/>
  <c r="AJ151" i="262"/>
  <c r="AJ157" i="262"/>
  <c r="AJ137" i="262"/>
  <c r="AJ146" i="262"/>
  <c r="AJ117" i="262"/>
  <c r="AJ126" i="262"/>
  <c r="AJ116" i="262"/>
  <c r="AJ147" i="262"/>
  <c r="AJ136" i="262"/>
  <c r="AJ113" i="262"/>
  <c r="AJ135" i="262"/>
  <c r="AJ122" i="262"/>
  <c r="AJ143" i="262"/>
  <c r="AJ124" i="262"/>
  <c r="AJ189" i="262"/>
  <c r="AJ186" i="262"/>
  <c r="AJ199" i="262"/>
  <c r="AJ194" i="262"/>
  <c r="AJ181" i="262"/>
  <c r="AJ187" i="262"/>
  <c r="AJ169" i="262"/>
  <c r="AJ182" i="262"/>
  <c r="AJ195" i="262"/>
  <c r="AJ161" i="262"/>
  <c r="AJ188" i="262"/>
  <c r="AJ164" i="262"/>
  <c r="AJ173" i="262"/>
  <c r="AJ170" i="262"/>
  <c r="AJ183" i="262"/>
  <c r="AJ178" i="262"/>
  <c r="AJ192" i="262"/>
  <c r="AJ165" i="262"/>
  <c r="AJ171" i="262"/>
  <c r="AJ200" i="262"/>
  <c r="AJ166" i="262"/>
  <c r="AJ179" i="262"/>
  <c r="AJ172" i="262"/>
  <c r="AJ193" i="262"/>
  <c r="AJ196" i="262"/>
  <c r="AJ162" i="262"/>
  <c r="AJ167" i="262"/>
  <c r="AJ184" i="262"/>
  <c r="AJ185" i="262"/>
  <c r="AJ198" i="262"/>
  <c r="AJ177" i="262"/>
  <c r="AJ180" i="262"/>
  <c r="AJ197" i="262"/>
  <c r="AJ174" i="262"/>
  <c r="AJ176" i="262"/>
  <c r="AJ191" i="262"/>
  <c r="AJ163" i="262"/>
  <c r="AJ160" i="262"/>
  <c r="AJ175" i="262"/>
  <c r="AJ190" i="262"/>
  <c r="AJ168" i="262"/>
  <c r="V157" i="262"/>
  <c r="V138" i="262"/>
  <c r="V148" i="262"/>
  <c r="V105" i="262"/>
  <c r="V139" i="262"/>
  <c r="V103" i="262"/>
  <c r="V112" i="262"/>
  <c r="V147" i="262"/>
  <c r="V136" i="262"/>
  <c r="V155" i="262"/>
  <c r="V126" i="262"/>
  <c r="V158" i="262"/>
  <c r="V106" i="262"/>
  <c r="V127" i="262"/>
  <c r="V101" i="262"/>
  <c r="V109" i="262"/>
  <c r="V153" i="262"/>
  <c r="V123" i="262"/>
  <c r="V149" i="262"/>
  <c r="V145" i="262"/>
  <c r="V132" i="262"/>
  <c r="V134" i="262"/>
  <c r="V151" i="262"/>
  <c r="V131" i="262"/>
  <c r="V140" i="262"/>
  <c r="V154" i="262"/>
  <c r="V130" i="262"/>
  <c r="V159" i="262"/>
  <c r="V110" i="262"/>
  <c r="V125" i="262"/>
  <c r="V111" i="262"/>
  <c r="V120" i="262"/>
  <c r="V141" i="262"/>
  <c r="V107" i="262"/>
  <c r="V129" i="262"/>
  <c r="V116" i="262"/>
  <c r="V144" i="262"/>
  <c r="V118" i="262"/>
  <c r="V137" i="262"/>
  <c r="V135" i="262"/>
  <c r="V115" i="262"/>
  <c r="V124" i="262"/>
  <c r="V133" i="262"/>
  <c r="V114" i="262"/>
  <c r="V104" i="262"/>
  <c r="V146" i="262"/>
  <c r="V100" i="262"/>
  <c r="V121" i="262"/>
  <c r="V122" i="262"/>
  <c r="V142" i="262"/>
  <c r="V113" i="262"/>
  <c r="V119" i="262"/>
  <c r="V152" i="262"/>
  <c r="V143" i="262"/>
  <c r="V156" i="262"/>
  <c r="V102" i="262"/>
  <c r="V108" i="262"/>
  <c r="V117" i="262"/>
  <c r="V150" i="262"/>
  <c r="V128" i="262"/>
  <c r="V184" i="262"/>
  <c r="V171" i="262"/>
  <c r="V182" i="262"/>
  <c r="V162" i="262"/>
  <c r="V190" i="262"/>
  <c r="V172" i="262"/>
  <c r="V185" i="262"/>
  <c r="V196" i="262"/>
  <c r="V160" i="262"/>
  <c r="V173" i="262"/>
  <c r="V167" i="262"/>
  <c r="V165" i="262"/>
  <c r="V179" i="262"/>
  <c r="V186" i="262"/>
  <c r="V168" i="262"/>
  <c r="V166" i="262"/>
  <c r="V174" i="262"/>
  <c r="V169" i="262"/>
  <c r="V180" i="262"/>
  <c r="V199" i="262"/>
  <c r="V191" i="262"/>
  <c r="V192" i="262"/>
  <c r="V170" i="262"/>
  <c r="V197" i="262"/>
  <c r="V187" i="262"/>
  <c r="V200" i="262"/>
  <c r="V188" i="262"/>
  <c r="V198" i="262"/>
  <c r="V183" i="262"/>
  <c r="V176" i="262"/>
  <c r="V189" i="262"/>
  <c r="V181" i="262"/>
  <c r="V195" i="262"/>
  <c r="V161" i="262"/>
  <c r="V194" i="262"/>
  <c r="V164" i="262"/>
  <c r="V163" i="262"/>
  <c r="V177" i="262"/>
  <c r="V178" i="262"/>
  <c r="V193" i="262"/>
  <c r="V175" i="262"/>
  <c r="I168" i="262"/>
  <c r="I180" i="262"/>
  <c r="I176" i="262"/>
  <c r="I133" i="262"/>
  <c r="I140" i="262"/>
  <c r="I115" i="262"/>
  <c r="I152" i="262"/>
  <c r="I164" i="262"/>
  <c r="I160" i="262"/>
  <c r="I127" i="262"/>
  <c r="I121" i="262"/>
  <c r="I122" i="262"/>
  <c r="I191" i="262"/>
  <c r="I148" i="262"/>
  <c r="I144" i="262"/>
  <c r="I111" i="262"/>
  <c r="I105" i="262"/>
  <c r="I106" i="262"/>
  <c r="I188" i="262"/>
  <c r="I175" i="262"/>
  <c r="I187" i="262"/>
  <c r="I199" i="262"/>
  <c r="I118" i="262"/>
  <c r="I179" i="262"/>
  <c r="I129" i="262"/>
  <c r="I172" i="262"/>
  <c r="I159" i="262"/>
  <c r="I171" i="262"/>
  <c r="I183" i="262"/>
  <c r="I102" i="262"/>
  <c r="I128" i="262"/>
  <c r="I113" i="262"/>
  <c r="I156" i="262"/>
  <c r="I143" i="262"/>
  <c r="I155" i="262"/>
  <c r="I167" i="262"/>
  <c r="I136" i="262"/>
  <c r="I112" i="262"/>
  <c r="I147" i="262"/>
  <c r="I130" i="262"/>
  <c r="I186" i="262"/>
  <c r="I198" i="262"/>
  <c r="I139" i="262"/>
  <c r="I151" i="262"/>
  <c r="I125" i="262"/>
  <c r="I119" i="262"/>
  <c r="I120" i="262"/>
  <c r="I170" i="262"/>
  <c r="I182" i="262"/>
  <c r="I194" i="262"/>
  <c r="I135" i="262"/>
  <c r="I109" i="262"/>
  <c r="I103" i="262"/>
  <c r="I104" i="262"/>
  <c r="I165" i="262"/>
  <c r="I154" i="262"/>
  <c r="I166" i="262"/>
  <c r="I178" i="262"/>
  <c r="I190" i="262"/>
  <c r="I195" i="262"/>
  <c r="I126" i="262"/>
  <c r="I101" i="262"/>
  <c r="I138" i="262"/>
  <c r="I150" i="262"/>
  <c r="I162" i="262"/>
  <c r="I174" i="262"/>
  <c r="I132" i="262"/>
  <c r="I110" i="262"/>
  <c r="I200" i="262"/>
  <c r="I193" i="262"/>
  <c r="I134" i="262"/>
  <c r="I146" i="262"/>
  <c r="I158" i="262"/>
  <c r="I116" i="262"/>
  <c r="I117" i="262"/>
  <c r="I141" i="262"/>
  <c r="I177" i="262"/>
  <c r="I189" i="262"/>
  <c r="I185" i="262"/>
  <c r="I142" i="262"/>
  <c r="I100" i="262"/>
  <c r="I161" i="262"/>
  <c r="I173" i="262"/>
  <c r="I169" i="262"/>
  <c r="I197" i="262"/>
  <c r="I123" i="262"/>
  <c r="I163" i="262"/>
  <c r="I108" i="262"/>
  <c r="I145" i="262"/>
  <c r="I157" i="262"/>
  <c r="I153" i="262"/>
  <c r="I181" i="262"/>
  <c r="I107" i="262"/>
  <c r="I124" i="262"/>
  <c r="I137" i="262"/>
  <c r="I184" i="262"/>
  <c r="I196" i="262"/>
  <c r="I192" i="262"/>
  <c r="I149" i="262"/>
  <c r="I114" i="262"/>
  <c r="I131" i="262"/>
  <c r="I16" i="262"/>
  <c r="K16" i="262"/>
  <c r="K186" i="262" l="1"/>
  <c r="K189" i="262"/>
  <c r="K169" i="262"/>
  <c r="K197" i="262"/>
  <c r="K116" i="262"/>
  <c r="K117" i="262"/>
  <c r="K127" i="262"/>
  <c r="K173" i="262"/>
  <c r="K111" i="262"/>
  <c r="K170" i="262"/>
  <c r="K153" i="262"/>
  <c r="K100" i="262"/>
  <c r="K154" i="262"/>
  <c r="K157" i="262"/>
  <c r="K137" i="262"/>
  <c r="K165" i="262"/>
  <c r="K123" i="262"/>
  <c r="K138" i="262"/>
  <c r="K193" i="262"/>
  <c r="K122" i="262"/>
  <c r="K200" i="262"/>
  <c r="K141" i="262"/>
  <c r="K192" i="262"/>
  <c r="K149" i="262"/>
  <c r="K107" i="262"/>
  <c r="K124" i="262"/>
  <c r="K118" i="262"/>
  <c r="K128" i="262"/>
  <c r="K184" i="262"/>
  <c r="K196" i="262"/>
  <c r="K176" i="262"/>
  <c r="K188" i="262"/>
  <c r="K177" i="262"/>
  <c r="K108" i="262"/>
  <c r="K102" i="262"/>
  <c r="K179" i="262"/>
  <c r="K168" i="262"/>
  <c r="K180" i="262"/>
  <c r="K160" i="262"/>
  <c r="K172" i="262"/>
  <c r="K130" i="262"/>
  <c r="K134" i="262"/>
  <c r="K152" i="262"/>
  <c r="K164" i="262"/>
  <c r="K144" i="262"/>
  <c r="K156" i="262"/>
  <c r="K114" i="262"/>
  <c r="K133" i="262"/>
  <c r="K136" i="262"/>
  <c r="K148" i="262"/>
  <c r="K199" i="262"/>
  <c r="K140" i="262"/>
  <c r="K121" i="262"/>
  <c r="K131" i="262"/>
  <c r="K171" i="262"/>
  <c r="K191" i="262"/>
  <c r="K187" i="262"/>
  <c r="K183" i="262"/>
  <c r="K195" i="262"/>
  <c r="K105" i="262"/>
  <c r="K115" i="262"/>
  <c r="K167" i="262"/>
  <c r="K175" i="262"/>
  <c r="K159" i="262"/>
  <c r="K155" i="262"/>
  <c r="K151" i="262"/>
  <c r="K163" i="262"/>
  <c r="K112" i="262"/>
  <c r="K106" i="262"/>
  <c r="K143" i="262"/>
  <c r="K194" i="262"/>
  <c r="K135" i="262"/>
  <c r="K147" i="262"/>
  <c r="K119" i="262"/>
  <c r="K129" i="262"/>
  <c r="K166" i="262"/>
  <c r="K104" i="262"/>
  <c r="K198" i="262"/>
  <c r="K178" i="262"/>
  <c r="K190" i="262"/>
  <c r="K139" i="262"/>
  <c r="K103" i="262"/>
  <c r="K113" i="262"/>
  <c r="K146" i="262"/>
  <c r="K126" i="262"/>
  <c r="K182" i="262"/>
  <c r="K162" i="262"/>
  <c r="K174" i="262"/>
  <c r="K125" i="262"/>
  <c r="K161" i="262"/>
  <c r="K120" i="262"/>
  <c r="K158" i="262"/>
  <c r="K109" i="262"/>
  <c r="K150" i="262"/>
  <c r="K185" i="262"/>
  <c r="K142" i="262"/>
  <c r="K132" i="262"/>
  <c r="K110" i="262"/>
  <c r="K145" i="262"/>
  <c r="K181" i="262"/>
  <c r="K101" i="262"/>
  <c r="R141" i="262"/>
  <c r="R135" i="262"/>
  <c r="R115" i="262"/>
  <c r="R155" i="262"/>
  <c r="R132" i="262"/>
  <c r="R112" i="262"/>
  <c r="R121" i="262"/>
  <c r="R156" i="262"/>
  <c r="R111" i="262"/>
  <c r="R130" i="262"/>
  <c r="R101" i="262"/>
  <c r="R151" i="262"/>
  <c r="R103" i="262"/>
  <c r="R118" i="262"/>
  <c r="R147" i="262"/>
  <c r="R110" i="262"/>
  <c r="R125" i="262"/>
  <c r="R139" i="262"/>
  <c r="R116" i="262"/>
  <c r="R105" i="262"/>
  <c r="R140" i="262"/>
  <c r="R114" i="262"/>
  <c r="R149" i="262"/>
  <c r="R159" i="262"/>
  <c r="R102" i="262"/>
  <c r="R122" i="262"/>
  <c r="R119" i="262"/>
  <c r="R136" i="262"/>
  <c r="R158" i="262"/>
  <c r="R145" i="262"/>
  <c r="R109" i="262"/>
  <c r="R123" i="262"/>
  <c r="R153" i="262"/>
  <c r="R100" i="262"/>
  <c r="R144" i="262"/>
  <c r="R124" i="262"/>
  <c r="R143" i="262"/>
  <c r="R133" i="262"/>
  <c r="R138" i="262"/>
  <c r="R150" i="262"/>
  <c r="R120" i="262"/>
  <c r="R152" i="262"/>
  <c r="R142" i="262"/>
  <c r="R129" i="262"/>
  <c r="R154" i="262"/>
  <c r="R131" i="262"/>
  <c r="R106" i="262"/>
  <c r="R157" i="262"/>
  <c r="R107" i="262"/>
  <c r="R148" i="262"/>
  <c r="R128" i="262"/>
  <c r="R137" i="262"/>
  <c r="R108" i="262"/>
  <c r="R127" i="262"/>
  <c r="R146" i="262"/>
  <c r="R117" i="262"/>
  <c r="R104" i="262"/>
  <c r="R134" i="262"/>
  <c r="R126" i="262"/>
  <c r="R113" i="262"/>
  <c r="R197" i="262"/>
  <c r="R189" i="262"/>
  <c r="R182" i="262"/>
  <c r="R179" i="262"/>
  <c r="R192" i="262"/>
  <c r="R174" i="262"/>
  <c r="R167" i="262"/>
  <c r="R180" i="262"/>
  <c r="R193" i="262"/>
  <c r="R172" i="262"/>
  <c r="R186" i="262"/>
  <c r="R162" i="262"/>
  <c r="R175" i="262"/>
  <c r="R181" i="262"/>
  <c r="R173" i="262"/>
  <c r="R166" i="262"/>
  <c r="R163" i="262"/>
  <c r="R176" i="262"/>
  <c r="R187" i="262"/>
  <c r="R164" i="262"/>
  <c r="R177" i="262"/>
  <c r="R170" i="262"/>
  <c r="R199" i="262"/>
  <c r="R165" i="262"/>
  <c r="R194" i="262"/>
  <c r="R160" i="262"/>
  <c r="R171" i="262"/>
  <c r="R161" i="262"/>
  <c r="R190" i="262"/>
  <c r="R183" i="262"/>
  <c r="R196" i="262"/>
  <c r="R188" i="262"/>
  <c r="R178" i="262"/>
  <c r="R191" i="262"/>
  <c r="R185" i="262"/>
  <c r="R184" i="262"/>
  <c r="R168" i="262"/>
  <c r="R169" i="262"/>
  <c r="R200" i="262"/>
  <c r="R198" i="262"/>
  <c r="R195" i="262"/>
  <c r="AF128" i="262"/>
  <c r="AF126" i="262"/>
  <c r="AF148" i="262"/>
  <c r="AF135" i="262"/>
  <c r="AF137" i="262"/>
  <c r="AF113" i="262"/>
  <c r="AF158" i="262"/>
  <c r="AF154" i="262"/>
  <c r="AF134" i="262"/>
  <c r="AF143" i="262"/>
  <c r="AF114" i="262"/>
  <c r="AF133" i="262"/>
  <c r="AF123" i="262"/>
  <c r="AF149" i="262"/>
  <c r="AF140" i="262"/>
  <c r="AF125" i="262"/>
  <c r="AF110" i="262"/>
  <c r="AF132" i="262"/>
  <c r="AF119" i="262"/>
  <c r="AF147" i="262"/>
  <c r="AF121" i="262"/>
  <c r="AF138" i="262"/>
  <c r="AF118" i="262"/>
  <c r="AF144" i="262"/>
  <c r="AF127" i="262"/>
  <c r="AF117" i="262"/>
  <c r="AF136" i="262"/>
  <c r="AF107" i="262"/>
  <c r="AF124" i="262"/>
  <c r="AF153" i="262"/>
  <c r="AF116" i="262"/>
  <c r="AF103" i="262"/>
  <c r="AF131" i="262"/>
  <c r="AF105" i="262"/>
  <c r="AF145" i="262"/>
  <c r="AF150" i="262"/>
  <c r="AF122" i="262"/>
  <c r="AF102" i="262"/>
  <c r="AF111" i="262"/>
  <c r="AF146" i="262"/>
  <c r="AF101" i="262"/>
  <c r="AF120" i="262"/>
  <c r="AF157" i="262"/>
  <c r="AF108" i="262"/>
  <c r="AF109" i="262"/>
  <c r="AF142" i="262"/>
  <c r="AF152" i="262"/>
  <c r="AF100" i="262"/>
  <c r="AF151" i="262"/>
  <c r="AF115" i="262"/>
  <c r="AF141" i="262"/>
  <c r="AF129" i="262"/>
  <c r="AF106" i="262"/>
  <c r="AF130" i="262"/>
  <c r="AF139" i="262"/>
  <c r="AF159" i="262"/>
  <c r="AF112" i="262"/>
  <c r="AF155" i="262"/>
  <c r="AF156" i="262"/>
  <c r="AF104" i="262"/>
  <c r="AF174" i="262"/>
  <c r="AF187" i="262"/>
  <c r="AF193" i="262"/>
  <c r="AF167" i="262"/>
  <c r="AF175" i="262"/>
  <c r="AF188" i="262"/>
  <c r="AF194" i="262"/>
  <c r="AF170" i="262"/>
  <c r="AF179" i="262"/>
  <c r="AF176" i="262"/>
  <c r="AF189" i="262"/>
  <c r="AF184" i="262"/>
  <c r="AF198" i="262"/>
  <c r="AF171" i="262"/>
  <c r="AF177" i="262"/>
  <c r="AF185" i="262"/>
  <c r="AF172" i="262"/>
  <c r="AF199" i="262"/>
  <c r="AF178" i="262"/>
  <c r="AF163" i="262"/>
  <c r="AF160" i="262"/>
  <c r="AF173" i="262"/>
  <c r="AF168" i="262"/>
  <c r="AF182" i="262"/>
  <c r="AF161" i="262"/>
  <c r="AF190" i="262"/>
  <c r="AF169" i="262"/>
  <c r="AF162" i="262"/>
  <c r="AF191" i="262"/>
  <c r="AF186" i="262"/>
  <c r="AF195" i="262"/>
  <c r="AF192" i="262"/>
  <c r="AF200" i="262"/>
  <c r="AF165" i="262"/>
  <c r="AF180" i="262"/>
  <c r="AF197" i="262"/>
  <c r="AF196" i="262"/>
  <c r="AF166" i="262"/>
  <c r="AF164" i="262"/>
  <c r="AF181" i="262"/>
  <c r="AF183" i="262"/>
  <c r="AM143" i="262"/>
  <c r="AM113" i="262"/>
  <c r="AM135" i="262"/>
  <c r="AM122" i="262"/>
  <c r="AM124" i="262"/>
  <c r="AM156" i="262"/>
  <c r="AM100" i="262"/>
  <c r="AM141" i="262"/>
  <c r="AM121" i="262"/>
  <c r="AM130" i="262"/>
  <c r="AM101" i="262"/>
  <c r="AM120" i="262"/>
  <c r="AM139" i="262"/>
  <c r="AM110" i="262"/>
  <c r="AM150" i="262"/>
  <c r="AM128" i="262"/>
  <c r="AM127" i="262"/>
  <c r="AM152" i="262"/>
  <c r="AM131" i="262"/>
  <c r="AM119" i="262"/>
  <c r="AM106" i="262"/>
  <c r="AM134" i="262"/>
  <c r="AM108" i="262"/>
  <c r="AM144" i="262"/>
  <c r="AM148" i="262"/>
  <c r="AM125" i="262"/>
  <c r="AM105" i="262"/>
  <c r="AM114" i="262"/>
  <c r="AM149" i="262"/>
  <c r="AM104" i="262"/>
  <c r="AM123" i="262"/>
  <c r="AM115" i="262"/>
  <c r="AM111" i="262"/>
  <c r="AM145" i="262"/>
  <c r="AM103" i="262"/>
  <c r="AM154" i="262"/>
  <c r="AM118" i="262"/>
  <c r="AM159" i="262"/>
  <c r="AM132" i="262"/>
  <c r="AM158" i="262"/>
  <c r="AM109" i="262"/>
  <c r="AM112" i="262"/>
  <c r="AM133" i="262"/>
  <c r="AM107" i="262"/>
  <c r="AM142" i="262"/>
  <c r="AM155" i="262"/>
  <c r="AM129" i="262"/>
  <c r="AM153" i="262"/>
  <c r="AM151" i="262"/>
  <c r="AM138" i="262"/>
  <c r="AM102" i="262"/>
  <c r="AM140" i="262"/>
  <c r="AM116" i="262"/>
  <c r="AM157" i="262"/>
  <c r="AM136" i="262"/>
  <c r="AM147" i="262"/>
  <c r="AM137" i="262"/>
  <c r="AM146" i="262"/>
  <c r="AM117" i="262"/>
  <c r="AM126" i="262"/>
  <c r="AM185" i="262"/>
  <c r="AM198" i="262"/>
  <c r="AM180" i="262"/>
  <c r="AM189" i="262"/>
  <c r="AM186" i="262"/>
  <c r="AM199" i="262"/>
  <c r="AM194" i="262"/>
  <c r="AM181" i="262"/>
  <c r="AM187" i="262"/>
  <c r="AM195" i="262"/>
  <c r="AM161" i="262"/>
  <c r="AM169" i="262"/>
  <c r="AM182" i="262"/>
  <c r="AM188" i="262"/>
  <c r="AM164" i="262"/>
  <c r="AM173" i="262"/>
  <c r="AM170" i="262"/>
  <c r="AM183" i="262"/>
  <c r="AM178" i="262"/>
  <c r="AM165" i="262"/>
  <c r="AM171" i="262"/>
  <c r="AM200" i="262"/>
  <c r="AM179" i="262"/>
  <c r="AM166" i="262"/>
  <c r="AM193" i="262"/>
  <c r="AM172" i="262"/>
  <c r="AM184" i="262"/>
  <c r="AM197" i="262"/>
  <c r="AM177" i="262"/>
  <c r="AM168" i="262"/>
  <c r="AM190" i="262"/>
  <c r="AM192" i="262"/>
  <c r="AM163" i="262"/>
  <c r="AM176" i="262"/>
  <c r="AM191" i="262"/>
  <c r="AM174" i="262"/>
  <c r="AM160" i="262"/>
  <c r="AM175" i="262"/>
  <c r="AM162" i="262"/>
  <c r="AM167" i="262"/>
  <c r="AM196" i="262"/>
  <c r="Y119" i="262"/>
  <c r="Y108" i="262"/>
  <c r="Y143" i="262"/>
  <c r="Y117" i="262"/>
  <c r="Y152" i="262"/>
  <c r="Y150" i="262"/>
  <c r="Y156" i="262"/>
  <c r="Y105" i="262"/>
  <c r="Y157" i="262"/>
  <c r="Y138" i="262"/>
  <c r="Y139" i="262"/>
  <c r="Y148" i="262"/>
  <c r="Y112" i="262"/>
  <c r="Y155" i="262"/>
  <c r="Y126" i="262"/>
  <c r="Y158" i="262"/>
  <c r="Y103" i="262"/>
  <c r="Y147" i="262"/>
  <c r="Y127" i="262"/>
  <c r="Y101" i="262"/>
  <c r="Y136" i="262"/>
  <c r="Y106" i="262"/>
  <c r="Y109" i="262"/>
  <c r="Y153" i="262"/>
  <c r="Y123" i="262"/>
  <c r="Y149" i="262"/>
  <c r="Y145" i="262"/>
  <c r="Y132" i="262"/>
  <c r="Y134" i="262"/>
  <c r="Y110" i="262"/>
  <c r="Y151" i="262"/>
  <c r="Y131" i="262"/>
  <c r="Y140" i="262"/>
  <c r="Y154" i="262"/>
  <c r="Y111" i="262"/>
  <c r="Y130" i="262"/>
  <c r="Y159" i="262"/>
  <c r="Y120" i="262"/>
  <c r="Y125" i="262"/>
  <c r="Y141" i="262"/>
  <c r="Y137" i="262"/>
  <c r="Y107" i="262"/>
  <c r="Y129" i="262"/>
  <c r="Y116" i="262"/>
  <c r="Y144" i="262"/>
  <c r="Y118" i="262"/>
  <c r="Y135" i="262"/>
  <c r="Y115" i="262"/>
  <c r="Y124" i="262"/>
  <c r="Y114" i="262"/>
  <c r="Y133" i="262"/>
  <c r="Y104" i="262"/>
  <c r="Y121" i="262"/>
  <c r="Y146" i="262"/>
  <c r="Y113" i="262"/>
  <c r="Y100" i="262"/>
  <c r="Y102" i="262"/>
  <c r="Y128" i="262"/>
  <c r="Y122" i="262"/>
  <c r="Y142" i="262"/>
  <c r="Y183" i="262"/>
  <c r="Y176" i="262"/>
  <c r="Y189" i="262"/>
  <c r="Y181" i="262"/>
  <c r="Y195" i="262"/>
  <c r="Y175" i="262"/>
  <c r="Y171" i="262"/>
  <c r="Y184" i="262"/>
  <c r="Y190" i="262"/>
  <c r="Y182" i="262"/>
  <c r="Y162" i="262"/>
  <c r="Y172" i="262"/>
  <c r="Y185" i="262"/>
  <c r="Y196" i="262"/>
  <c r="Y167" i="262"/>
  <c r="Y160" i="262"/>
  <c r="Y173" i="262"/>
  <c r="Y186" i="262"/>
  <c r="Y165" i="262"/>
  <c r="Y179" i="262"/>
  <c r="Y168" i="262"/>
  <c r="Y174" i="262"/>
  <c r="Y166" i="262"/>
  <c r="Y169" i="262"/>
  <c r="Y180" i="262"/>
  <c r="Y170" i="262"/>
  <c r="Y199" i="262"/>
  <c r="Y191" i="262"/>
  <c r="Y163" i="262"/>
  <c r="Y187" i="262"/>
  <c r="Y200" i="262"/>
  <c r="Y198" i="262"/>
  <c r="Y164" i="262"/>
  <c r="Y188" i="262"/>
  <c r="Y177" i="262"/>
  <c r="Y194" i="262"/>
  <c r="Y161" i="262"/>
  <c r="Y197" i="262"/>
  <c r="Y178" i="262"/>
  <c r="Y192" i="262"/>
  <c r="Y193" i="262"/>
  <c r="I53" i="262" l="1"/>
  <c r="H14" i="262" l="1"/>
  <c r="I14" i="262" l="1"/>
  <c r="I55" i="262" l="1"/>
  <c r="W55" i="262" l="1"/>
  <c r="H8" i="262" l="1"/>
  <c r="I8" i="262" l="1"/>
  <c r="H9" i="262" l="1"/>
  <c r="I31" i="262" l="1"/>
  <c r="I19" i="262" l="1"/>
  <c r="I34" i="262" l="1"/>
  <c r="V34" i="262" l="1"/>
  <c r="W34" i="262" l="1"/>
  <c r="I32" i="262" l="1"/>
  <c r="H21" i="262" l="1"/>
  <c r="I22" i="262" l="1"/>
  <c r="I23" i="262" l="1"/>
  <c r="P24" i="262" l="1"/>
  <c r="I38" i="262" l="1"/>
  <c r="AD57" i="262" l="1"/>
  <c r="P56" i="262" l="1"/>
  <c r="I26" i="262" l="1"/>
  <c r="I28" i="262" l="1"/>
  <c r="P28" i="262" l="1"/>
  <c r="AD29" i="262" l="1"/>
  <c r="H11" i="262" l="1"/>
  <c r="I11" i="262" l="1"/>
  <c r="P11" i="262" l="1"/>
  <c r="W11" i="262" l="1"/>
  <c r="I30" i="262" l="1"/>
  <c r="I17" i="262" l="1"/>
  <c r="I25" i="262" l="1"/>
  <c r="W25" i="262" l="1"/>
  <c r="I33" i="262" l="1"/>
  <c r="O33" i="262" l="1"/>
  <c r="P33" i="262" l="1"/>
  <c r="I40" i="262" l="1"/>
  <c r="H41" i="262" l="1"/>
  <c r="I41" i="262" l="1"/>
  <c r="H43" i="262" l="1"/>
  <c r="P43" i="262" l="1"/>
  <c r="H44" i="262" l="1"/>
  <c r="I44" i="262" l="1"/>
  <c r="I45" i="262" l="1"/>
  <c r="P45" i="262" l="1"/>
  <c r="I48" i="262" l="1"/>
  <c r="P48" i="262" l="1"/>
  <c r="I49" i="262" l="1"/>
  <c r="AD50" i="262" l="1"/>
  <c r="I51" i="262" l="1"/>
  <c r="I52" i="262" l="1"/>
  <c r="P52" i="262" l="1"/>
  <c r="P59" i="262" l="1"/>
  <c r="I60" i="262" l="1"/>
  <c r="O60" i="262" l="1"/>
  <c r="P60" i="262" l="1"/>
  <c r="I61" i="262" l="1"/>
  <c r="P61" i="262" l="1"/>
  <c r="W61" i="262" l="1"/>
  <c r="I62" i="262" l="1"/>
  <c r="I66" i="262" l="1"/>
  <c r="I67" i="262" l="1"/>
  <c r="I69" i="262" l="1"/>
  <c r="I91" i="262" l="1"/>
  <c r="I83" i="262" l="1"/>
  <c r="G79" i="262" l="1"/>
  <c r="I79" i="262"/>
  <c r="I81" i="262" l="1"/>
  <c r="I80" i="262" l="1"/>
  <c r="O74" i="262" l="1"/>
  <c r="G12" i="262"/>
  <c r="I27" i="262"/>
  <c r="G43" i="262"/>
  <c r="H68" i="262"/>
  <c r="H28" i="262"/>
  <c r="G41" i="262"/>
  <c r="U20" i="262"/>
  <c r="P90" i="262"/>
  <c r="G23" i="262"/>
  <c r="H64" i="262"/>
  <c r="N77" i="262"/>
  <c r="I18" i="262"/>
  <c r="G70" i="262"/>
  <c r="N44" i="262"/>
  <c r="H57" i="262"/>
  <c r="I12" i="262"/>
  <c r="AJ34" i="262"/>
  <c r="G19" i="262"/>
  <c r="G18" i="262"/>
  <c r="G55" i="262"/>
  <c r="H31" i="262"/>
  <c r="H69" i="262"/>
  <c r="H92" i="262"/>
  <c r="G17" i="262"/>
  <c r="O44" i="262"/>
  <c r="H53" i="262"/>
  <c r="I98" i="262"/>
  <c r="G45" i="262"/>
  <c r="I43" i="262"/>
  <c r="I13" i="262"/>
  <c r="P98" i="262"/>
  <c r="H76" i="262"/>
  <c r="N75" i="262"/>
  <c r="W10" i="262"/>
  <c r="N48" i="262"/>
  <c r="O90" i="262"/>
  <c r="H29" i="262"/>
  <c r="H60" i="262"/>
  <c r="P74" i="262"/>
  <c r="H38" i="262"/>
  <c r="O24" i="262"/>
  <c r="G67" i="262"/>
  <c r="G71" i="262"/>
  <c r="G32" i="262"/>
  <c r="H48" i="262"/>
  <c r="H24" i="262"/>
  <c r="H61" i="262"/>
  <c r="O83" i="262"/>
  <c r="W98" i="262"/>
  <c r="N61" i="262"/>
  <c r="G90" i="262"/>
  <c r="N24" i="262"/>
  <c r="H34" i="262"/>
  <c r="AC29" i="262"/>
  <c r="I24" i="262"/>
  <c r="G42" i="262"/>
  <c r="G26" i="262"/>
  <c r="O63" i="262"/>
  <c r="O11" i="262"/>
  <c r="O98" i="262"/>
  <c r="I21" i="262"/>
  <c r="G47" i="262"/>
  <c r="H30" i="262"/>
  <c r="I71" i="262"/>
  <c r="N13" i="262"/>
  <c r="H42" i="262"/>
  <c r="N90" i="262"/>
  <c r="G49" i="262"/>
  <c r="U73" i="262"/>
  <c r="H18" i="262"/>
  <c r="G76" i="262"/>
  <c r="U30" i="262"/>
  <c r="G22" i="262"/>
  <c r="AB57" i="262"/>
  <c r="H75" i="262"/>
  <c r="G77" i="262"/>
  <c r="H13" i="262"/>
  <c r="G29" i="262"/>
  <c r="H20" i="262"/>
  <c r="G83" i="262"/>
  <c r="H47" i="262"/>
  <c r="G92" i="262"/>
  <c r="H66" i="262"/>
  <c r="N45" i="262"/>
  <c r="V10" i="262"/>
  <c r="N28" i="262"/>
  <c r="U25" i="262"/>
  <c r="N59" i="262"/>
  <c r="G10" i="262"/>
  <c r="G69" i="262"/>
  <c r="U61" i="262"/>
  <c r="H10" i="262"/>
  <c r="V20" i="262"/>
  <c r="H93" i="262"/>
  <c r="W20" i="262"/>
  <c r="N43" i="262"/>
  <c r="N76" i="262"/>
  <c r="H55" i="262"/>
  <c r="G9" i="262"/>
  <c r="G74" i="262"/>
  <c r="V98" i="262"/>
  <c r="P83" i="262"/>
  <c r="P66" i="262"/>
  <c r="I57" i="262"/>
  <c r="O61" i="262"/>
  <c r="H98" i="262"/>
  <c r="I10" i="262"/>
  <c r="I15" i="262"/>
  <c r="H56" i="262"/>
  <c r="G11" i="262"/>
  <c r="H33" i="262"/>
  <c r="G36" i="262"/>
  <c r="P44" i="262"/>
  <c r="I75" i="262"/>
  <c r="N56" i="262"/>
  <c r="H73" i="262"/>
  <c r="P65" i="262"/>
  <c r="I65" i="262"/>
  <c r="G57" i="262"/>
  <c r="O45" i="262"/>
  <c r="G93" i="262"/>
  <c r="N66" i="262"/>
  <c r="G60" i="262"/>
  <c r="H19" i="262"/>
  <c r="H91" i="262"/>
  <c r="G39" i="262"/>
  <c r="G27" i="262"/>
  <c r="H15" i="262"/>
  <c r="O43" i="262"/>
  <c r="G24" i="262"/>
  <c r="P67" i="262"/>
  <c r="AB50" i="262"/>
  <c r="U11" i="262"/>
  <c r="G15" i="262"/>
  <c r="G91" i="262"/>
  <c r="H50" i="262"/>
  <c r="V73" i="262"/>
  <c r="U55" i="262"/>
  <c r="I70" i="262"/>
  <c r="G8" i="262"/>
  <c r="P77" i="262"/>
  <c r="P63" i="262"/>
  <c r="V30" i="262"/>
  <c r="I59" i="262"/>
  <c r="I58" i="262"/>
  <c r="H36" i="262"/>
  <c r="G58" i="262"/>
  <c r="G65" i="262"/>
  <c r="I50" i="262"/>
  <c r="I68" i="262"/>
  <c r="U76" i="262"/>
  <c r="U34" i="262"/>
  <c r="G40" i="262"/>
  <c r="AB56" i="262"/>
  <c r="H23" i="262"/>
  <c r="N60" i="262"/>
  <c r="G62" i="262"/>
  <c r="H45" i="262"/>
  <c r="I74" i="262"/>
  <c r="G73" i="262"/>
  <c r="V76" i="262"/>
  <c r="I77" i="262"/>
  <c r="O67" i="262"/>
  <c r="W30" i="262"/>
  <c r="O13" i="262"/>
  <c r="AC50" i="262"/>
  <c r="G44" i="262"/>
  <c r="N65" i="262"/>
  <c r="H26" i="262"/>
  <c r="P71" i="262"/>
  <c r="H37" i="262"/>
  <c r="N11" i="262"/>
  <c r="AB68" i="262"/>
  <c r="H83" i="262"/>
  <c r="I39" i="262"/>
  <c r="G51" i="262"/>
  <c r="AC56" i="262"/>
  <c r="H58" i="262"/>
  <c r="H77" i="262"/>
  <c r="H67" i="262"/>
  <c r="V55" i="262"/>
  <c r="H35" i="262"/>
  <c r="P13" i="262"/>
  <c r="AI34" i="262"/>
  <c r="N71" i="262"/>
  <c r="I35" i="262"/>
  <c r="H32" i="262"/>
  <c r="AC68" i="262"/>
  <c r="H54" i="262"/>
  <c r="I9" i="262"/>
  <c r="G33" i="262"/>
  <c r="U10" i="262"/>
  <c r="H70" i="262"/>
  <c r="N63" i="262"/>
  <c r="H12" i="262"/>
  <c r="G30" i="262"/>
  <c r="O73" i="262"/>
  <c r="G20" i="262"/>
  <c r="AB35" i="262"/>
  <c r="H74" i="262"/>
  <c r="O48" i="262"/>
  <c r="H17" i="262"/>
  <c r="I54" i="262"/>
  <c r="AB29" i="262"/>
  <c r="G72" i="262"/>
  <c r="H27" i="262"/>
  <c r="W76" i="262"/>
  <c r="H72" i="262"/>
  <c r="I76" i="262"/>
  <c r="H39" i="262"/>
  <c r="U98" i="262"/>
  <c r="O77" i="262"/>
  <c r="O75" i="262"/>
  <c r="G35" i="262"/>
  <c r="AC57" i="262"/>
  <c r="V61" i="262"/>
  <c r="H62" i="262"/>
  <c r="H63" i="262"/>
  <c r="I63" i="262"/>
  <c r="H90" i="262"/>
  <c r="N67" i="262"/>
  <c r="G52" i="262"/>
  <c r="G48" i="262"/>
  <c r="O59" i="262"/>
  <c r="G68" i="262"/>
  <c r="G14" i="262"/>
  <c r="I92" i="262"/>
  <c r="G34" i="262"/>
  <c r="H22" i="262"/>
  <c r="I64" i="262"/>
  <c r="G53" i="262"/>
  <c r="G56" i="262"/>
  <c r="G64" i="262"/>
  <c r="G63" i="262"/>
  <c r="G13" i="262"/>
  <c r="N33" i="262"/>
  <c r="G21" i="262"/>
  <c r="H49" i="262"/>
  <c r="G25" i="262"/>
  <c r="I93" i="262"/>
  <c r="O66" i="262"/>
  <c r="I72" i="262"/>
  <c r="G75" i="262"/>
  <c r="I90" i="262"/>
  <c r="G50" i="262"/>
  <c r="O56" i="262"/>
  <c r="O52" i="262"/>
  <c r="V11" i="262"/>
  <c r="N73" i="262"/>
  <c r="G28" i="262"/>
  <c r="G61" i="262"/>
  <c r="N52" i="262"/>
  <c r="H40" i="262"/>
  <c r="I42" i="262"/>
  <c r="V25" i="262"/>
  <c r="O65" i="262"/>
  <c r="P75" i="262"/>
  <c r="H59" i="262"/>
  <c r="N98" i="262"/>
  <c r="G37" i="262"/>
  <c r="I37" i="262"/>
  <c r="I29" i="262"/>
  <c r="I47" i="262"/>
  <c r="O71" i="262"/>
  <c r="N83" i="262"/>
  <c r="W73" i="262"/>
  <c r="N74" i="262"/>
  <c r="G38" i="262"/>
  <c r="I36" i="262"/>
  <c r="O28" i="262"/>
  <c r="P73" i="262"/>
  <c r="H71" i="262"/>
  <c r="G66" i="262"/>
  <c r="G31" i="262"/>
  <c r="P76" i="262"/>
  <c r="H65" i="262"/>
  <c r="I73" i="262"/>
  <c r="G54" i="262"/>
  <c r="H52" i="262"/>
  <c r="I56" i="262"/>
  <c r="O76" i="262"/>
  <c r="H51" i="262"/>
  <c r="G98" i="262"/>
  <c r="G59" i="262"/>
  <c r="H25" i="262"/>
  <c r="H79" i="262"/>
  <c r="P79" i="262"/>
  <c r="O79" i="262"/>
  <c r="I20" i="262"/>
  <c r="H81" i="262"/>
  <c r="G81" i="262"/>
  <c r="G80" i="262"/>
  <c r="O82" i="262"/>
  <c r="N79" i="262"/>
  <c r="P82" i="262"/>
  <c r="N82" i="262"/>
  <c r="I82" i="262"/>
  <c r="H80" i="262"/>
  <c r="H82" i="262"/>
  <c r="G82" i="262"/>
  <c r="AM34" i="262" l="1"/>
  <c r="K41" i="262"/>
  <c r="K14" i="262"/>
  <c r="Y34" i="262"/>
  <c r="K68" i="262"/>
  <c r="Y98" i="262"/>
  <c r="K44" i="262"/>
  <c r="K8" i="262"/>
  <c r="R76" i="262"/>
  <c r="K12" i="262"/>
  <c r="K11" i="262"/>
  <c r="K43" i="262"/>
  <c r="K48" i="262"/>
  <c r="K60" i="262"/>
  <c r="K9" i="262"/>
  <c r="K21" i="262"/>
  <c r="R33" i="262"/>
  <c r="R67" i="262"/>
  <c r="K13" i="262"/>
  <c r="K92" i="262"/>
  <c r="K73" i="262"/>
  <c r="K57" i="262"/>
  <c r="R79" i="262"/>
  <c r="R60" i="262"/>
  <c r="K79" i="262"/>
  <c r="K75" i="262"/>
  <c r="K23" i="262"/>
  <c r="K28" i="262"/>
  <c r="AF57" i="262"/>
  <c r="K74" i="262"/>
  <c r="K22" i="262"/>
  <c r="R44" i="262"/>
  <c r="Y10" i="262"/>
  <c r="K71" i="262"/>
  <c r="R43" i="262"/>
  <c r="R90" i="262"/>
  <c r="R82" i="262"/>
  <c r="K81" i="262"/>
  <c r="K98" i="262"/>
  <c r="R52" i="262"/>
  <c r="K54" i="262"/>
  <c r="K36" i="262"/>
  <c r="K30" i="262"/>
  <c r="K38" i="262"/>
  <c r="K49" i="262"/>
  <c r="K34" i="262"/>
  <c r="K37" i="262"/>
  <c r="K10" i="262"/>
  <c r="K20" i="262"/>
  <c r="K40" i="262"/>
  <c r="K63" i="262"/>
  <c r="K64" i="262"/>
  <c r="AF29" i="262"/>
  <c r="K42" i="262"/>
  <c r="K25" i="262"/>
  <c r="K67" i="262"/>
  <c r="R74" i="262"/>
  <c r="R63" i="262"/>
  <c r="AF56" i="262"/>
  <c r="R75" i="262"/>
  <c r="K18" i="262"/>
  <c r="K65" i="262"/>
  <c r="K83" i="262"/>
  <c r="R71" i="262"/>
  <c r="R61" i="262"/>
  <c r="K59" i="262"/>
  <c r="K47" i="262"/>
  <c r="K39" i="262"/>
  <c r="Y25" i="262"/>
  <c r="R45" i="262"/>
  <c r="K32" i="262"/>
  <c r="K93" i="262"/>
  <c r="K76" i="262"/>
  <c r="K53" i="262"/>
  <c r="K29" i="262"/>
  <c r="Y61" i="262"/>
  <c r="K35" i="262"/>
  <c r="Y20" i="262"/>
  <c r="R28" i="262"/>
  <c r="R59" i="262"/>
  <c r="K31" i="262"/>
  <c r="R65" i="262"/>
  <c r="K55" i="262"/>
  <c r="K19" i="262"/>
  <c r="Y55" i="262"/>
  <c r="K52" i="262"/>
  <c r="R66" i="262"/>
  <c r="Y30" i="262"/>
  <c r="K61" i="262"/>
  <c r="R83" i="262"/>
  <c r="K27" i="262"/>
  <c r="K58" i="262"/>
  <c r="R73" i="262"/>
  <c r="K33" i="262"/>
  <c r="K51" i="262"/>
  <c r="Y76" i="262"/>
  <c r="K91" i="262"/>
  <c r="Y73" i="262"/>
  <c r="K26" i="262"/>
  <c r="K70" i="262"/>
  <c r="K15" i="262"/>
  <c r="K56" i="262"/>
  <c r="Y11" i="262"/>
  <c r="R77" i="262"/>
  <c r="K82" i="262"/>
  <c r="K45" i="262"/>
  <c r="AF50" i="262"/>
  <c r="K50" i="262"/>
  <c r="R48" i="262"/>
  <c r="AF68" i="262"/>
  <c r="K62" i="262"/>
  <c r="K17" i="262"/>
  <c r="K80" i="262"/>
  <c r="K66" i="262"/>
  <c r="R11" i="262"/>
  <c r="K24" i="262"/>
  <c r="K69" i="262"/>
  <c r="K77" i="262"/>
  <c r="R13" i="262"/>
  <c r="R24" i="262"/>
  <c r="R98" i="262"/>
  <c r="R56" i="262"/>
  <c r="K90" i="262"/>
  <c r="V82" i="262" l="1"/>
  <c r="W82" i="262"/>
  <c r="U82" i="262"/>
  <c r="Y82" i="262" l="1"/>
  <c r="H89" i="262" l="1"/>
  <c r="G89" i="262"/>
  <c r="O89" i="262"/>
  <c r="I89" i="262"/>
  <c r="N89" i="262"/>
  <c r="P89" i="262"/>
  <c r="K89" i="262" l="1"/>
  <c r="R89" i="262"/>
  <c r="G87" i="262" l="1"/>
  <c r="W78" i="262"/>
  <c r="H87" i="262"/>
  <c r="G88" i="262"/>
  <c r="G84" i="262"/>
  <c r="O87" i="262"/>
  <c r="O78" i="262"/>
  <c r="H88" i="262"/>
  <c r="N78" i="262"/>
  <c r="P87" i="262"/>
  <c r="G78" i="262"/>
  <c r="H78" i="262"/>
  <c r="H84" i="262"/>
  <c r="I87" i="262"/>
  <c r="U78" i="262"/>
  <c r="I88" i="262"/>
  <c r="P78" i="262"/>
  <c r="N87" i="262"/>
  <c r="I78" i="262"/>
  <c r="V78" i="262"/>
  <c r="I84" i="262"/>
  <c r="H85" i="262"/>
  <c r="G85" i="262"/>
  <c r="I85" i="262"/>
  <c r="I86" i="262"/>
  <c r="G86" i="262"/>
  <c r="H86" i="262"/>
  <c r="N86" i="262"/>
  <c r="O86" i="262"/>
  <c r="P86" i="262"/>
  <c r="Y78" i="262" l="1"/>
  <c r="K86" i="262"/>
  <c r="K78" i="262"/>
  <c r="K84" i="262"/>
  <c r="K88" i="262"/>
  <c r="R86" i="262"/>
  <c r="K85" i="262"/>
  <c r="R78" i="262"/>
  <c r="R87" i="262"/>
  <c r="K87" i="262"/>
  <c r="H94" i="262" l="1"/>
  <c r="N99" i="262"/>
  <c r="I99" i="262"/>
  <c r="G94" i="262"/>
  <c r="I94" i="262"/>
  <c r="P99" i="262"/>
  <c r="G99" i="262"/>
  <c r="O99" i="262"/>
  <c r="H99" i="262"/>
  <c r="K94" i="262" l="1"/>
  <c r="K99" i="262"/>
  <c r="R99" i="262"/>
  <c r="G96" i="262" l="1"/>
  <c r="N96" i="262"/>
  <c r="H95" i="262"/>
  <c r="P96" i="262"/>
  <c r="O96" i="262"/>
  <c r="H96" i="262"/>
  <c r="G95" i="262"/>
  <c r="I96" i="262"/>
  <c r="I95" i="262"/>
  <c r="H97" i="262" l="1"/>
  <c r="G97" i="262"/>
  <c r="K95" i="262"/>
  <c r="R96" i="262"/>
  <c r="K96" i="262"/>
  <c r="K97" i="262" l="1"/>
  <c r="I97" i="262" l="1"/>
  <c r="P97" i="262"/>
  <c r="N97" i="262" l="1"/>
  <c r="O97" i="262"/>
  <c r="R97" i="262" l="1"/>
  <c r="O88" i="262" l="1"/>
  <c r="N88" i="262"/>
  <c r="P88" i="262"/>
  <c r="P62" i="262"/>
  <c r="O62" i="262"/>
  <c r="N62" i="262"/>
  <c r="R88" i="262" l="1"/>
  <c r="R62" i="262"/>
  <c r="O10" i="262" l="1"/>
  <c r="AC25" i="262"/>
  <c r="N36" i="262"/>
  <c r="AB25" i="262"/>
  <c r="U33" i="262"/>
  <c r="O38" i="262"/>
  <c r="V52" i="262"/>
  <c r="V43" i="262"/>
  <c r="AC61" i="262"/>
  <c r="P42" i="262"/>
  <c r="P49" i="262"/>
  <c r="O57" i="262"/>
  <c r="N22" i="262"/>
  <c r="U24" i="262"/>
  <c r="V71" i="262"/>
  <c r="P29" i="262"/>
  <c r="N27" i="262"/>
  <c r="N26" i="262"/>
  <c r="N9" i="262"/>
  <c r="O8" i="262"/>
  <c r="U56" i="262"/>
  <c r="O32" i="262"/>
  <c r="O69" i="262"/>
  <c r="N32" i="262"/>
  <c r="AB34" i="262"/>
  <c r="V56" i="262"/>
  <c r="AC82" i="262"/>
  <c r="AD25" i="262"/>
  <c r="N55" i="262"/>
  <c r="AJ29" i="262"/>
  <c r="N69" i="262"/>
  <c r="AB61" i="262"/>
  <c r="AB82" i="262"/>
  <c r="P27" i="262"/>
  <c r="U48" i="262"/>
  <c r="O54" i="262"/>
  <c r="P47" i="262"/>
  <c r="O53" i="262"/>
  <c r="O36" i="262"/>
  <c r="W56" i="262"/>
  <c r="N50" i="262"/>
  <c r="P20" i="262"/>
  <c r="W24" i="262"/>
  <c r="P54" i="262"/>
  <c r="O20" i="262"/>
  <c r="N49" i="262"/>
  <c r="V48" i="262"/>
  <c r="P22" i="262"/>
  <c r="O47" i="262"/>
  <c r="N54" i="262"/>
  <c r="N41" i="262"/>
  <c r="O26" i="262"/>
  <c r="P69" i="262"/>
  <c r="P30" i="262"/>
  <c r="N51" i="262"/>
  <c r="N34" i="262"/>
  <c r="O27" i="262"/>
  <c r="AD34" i="262"/>
  <c r="N40" i="262"/>
  <c r="O30" i="262"/>
  <c r="P37" i="262"/>
  <c r="O29" i="262"/>
  <c r="P35" i="262"/>
  <c r="O50" i="262"/>
  <c r="P68" i="262"/>
  <c r="N8" i="262"/>
  <c r="P53" i="262"/>
  <c r="U43" i="262"/>
  <c r="O68" i="262"/>
  <c r="O25" i="262"/>
  <c r="O35" i="262"/>
  <c r="V33" i="262"/>
  <c r="P57" i="262"/>
  <c r="W48" i="262"/>
  <c r="W52" i="262"/>
  <c r="N47" i="262"/>
  <c r="O49" i="262"/>
  <c r="O51" i="262"/>
  <c r="N38" i="262"/>
  <c r="W71" i="262"/>
  <c r="N37" i="262"/>
  <c r="P40" i="262"/>
  <c r="N42" i="262"/>
  <c r="P8" i="262"/>
  <c r="N20" i="262"/>
  <c r="O41" i="262"/>
  <c r="N57" i="262"/>
  <c r="N10" i="262"/>
  <c r="AD82" i="262"/>
  <c r="P10" i="262"/>
  <c r="P36" i="262"/>
  <c r="AK29" i="262"/>
  <c r="P51" i="262"/>
  <c r="W43" i="262"/>
  <c r="N53" i="262"/>
  <c r="P25" i="262"/>
  <c r="O40" i="262"/>
  <c r="P41" i="262"/>
  <c r="O22" i="262"/>
  <c r="P50" i="262"/>
  <c r="P32" i="262"/>
  <c r="P38" i="262"/>
  <c r="N29" i="262"/>
  <c r="P9" i="262"/>
  <c r="U52" i="262"/>
  <c r="O42" i="262"/>
  <c r="O34" i="262"/>
  <c r="N30" i="262"/>
  <c r="N25" i="262"/>
  <c r="P55" i="262"/>
  <c r="N68" i="262"/>
  <c r="N35" i="262"/>
  <c r="P34" i="262"/>
  <c r="P26" i="262"/>
  <c r="O55" i="262"/>
  <c r="AI29" i="262"/>
  <c r="U71" i="262"/>
  <c r="O9" i="262"/>
  <c r="AD61" i="262"/>
  <c r="V24" i="262"/>
  <c r="O37" i="262"/>
  <c r="AC34" i="262"/>
  <c r="W33" i="262"/>
  <c r="Y52" i="262" l="1"/>
  <c r="R40" i="262"/>
  <c r="R49" i="262"/>
  <c r="R69" i="262"/>
  <c r="R36" i="262"/>
  <c r="Y71" i="262"/>
  <c r="R10" i="262"/>
  <c r="AM29" i="262"/>
  <c r="R29" i="262"/>
  <c r="R57" i="262"/>
  <c r="R55" i="262"/>
  <c r="Y24" i="262"/>
  <c r="R20" i="262"/>
  <c r="R34" i="262"/>
  <c r="R50" i="262"/>
  <c r="R22" i="262"/>
  <c r="R42" i="262"/>
  <c r="R51" i="262"/>
  <c r="R35" i="262"/>
  <c r="Y43" i="262"/>
  <c r="AF34" i="262"/>
  <c r="R37" i="262"/>
  <c r="R32" i="262"/>
  <c r="R68" i="262"/>
  <c r="R8" i="262"/>
  <c r="R53" i="262"/>
  <c r="R38" i="262"/>
  <c r="R25" i="262"/>
  <c r="R41" i="262"/>
  <c r="Y48" i="262"/>
  <c r="Y56" i="262"/>
  <c r="R30" i="262"/>
  <c r="R54" i="262"/>
  <c r="R47" i="262"/>
  <c r="R9" i="262"/>
  <c r="AF82" i="262"/>
  <c r="R26" i="262"/>
  <c r="Y33" i="262"/>
  <c r="AF61" i="262"/>
  <c r="R27" i="262"/>
  <c r="AF25" i="262"/>
  <c r="W38" i="262" l="1"/>
  <c r="W54" i="262"/>
  <c r="AD24" i="262"/>
  <c r="U35" i="262"/>
  <c r="W57" i="262"/>
  <c r="AB24" i="262"/>
  <c r="U57" i="262"/>
  <c r="V35" i="262"/>
  <c r="V53" i="262"/>
  <c r="U54" i="262"/>
  <c r="W53" i="262"/>
  <c r="AC24" i="262"/>
  <c r="V57" i="262"/>
  <c r="U38" i="262"/>
  <c r="U53" i="262"/>
  <c r="W35" i="262"/>
  <c r="V68" i="262"/>
  <c r="AB58" i="262"/>
  <c r="W46" i="262"/>
  <c r="U68" i="262"/>
  <c r="V49" i="262"/>
  <c r="V26" i="262"/>
  <c r="U49" i="262"/>
  <c r="V38" i="262"/>
  <c r="U46" i="262"/>
  <c r="V54" i="262"/>
  <c r="W49" i="262"/>
  <c r="AD56" i="262"/>
  <c r="AB52" i="262" l="1"/>
  <c r="AD48" i="262"/>
  <c r="U58" i="262"/>
  <c r="O46" i="262"/>
  <c r="P46" i="262"/>
  <c r="H46" i="262"/>
  <c r="I46" i="262"/>
  <c r="AK61" i="262"/>
  <c r="W29" i="262"/>
  <c r="U26" i="262"/>
  <c r="AI61" i="262"/>
  <c r="U29" i="262"/>
  <c r="AC48" i="262"/>
  <c r="W50" i="262"/>
  <c r="V29" i="262"/>
  <c r="AC52" i="262"/>
  <c r="W26" i="262"/>
  <c r="AD58" i="262"/>
  <c r="AC58" i="262"/>
  <c r="AD52" i="262"/>
  <c r="V50" i="262"/>
  <c r="U50" i="262"/>
  <c r="W68" i="262"/>
  <c r="AB48" i="262"/>
  <c r="V46" i="262"/>
  <c r="V58" i="262"/>
  <c r="AJ61" i="262"/>
  <c r="W58" i="262"/>
  <c r="O58" i="262"/>
  <c r="P58" i="262"/>
  <c r="V19" i="262"/>
  <c r="U19" i="262"/>
  <c r="W19" i="262"/>
  <c r="P19" i="262"/>
  <c r="O19" i="262"/>
  <c r="N19" i="262"/>
  <c r="AI19" i="262"/>
  <c r="AB19" i="262"/>
  <c r="AC19" i="262"/>
  <c r="AK67" i="262"/>
  <c r="N17" i="262"/>
  <c r="O17" i="262"/>
  <c r="P17" i="262"/>
  <c r="N21" i="262"/>
  <c r="O21" i="262"/>
  <c r="P21" i="262"/>
  <c r="AJ82" i="262"/>
  <c r="AI66" i="262"/>
  <c r="AB89" i="262"/>
  <c r="AB70" i="262"/>
  <c r="AB77" i="262"/>
  <c r="U87" i="262"/>
  <c r="V91" i="262"/>
  <c r="AI85" i="262"/>
  <c r="AB27" i="262"/>
  <c r="AB46" i="262"/>
  <c r="W17" i="262"/>
  <c r="AJ74" i="262"/>
  <c r="AK84" i="262"/>
  <c r="AJ52" i="262"/>
  <c r="AI9" i="262"/>
  <c r="N70" i="262"/>
  <c r="U94" i="262"/>
  <c r="AD77" i="262"/>
  <c r="AC46" i="262"/>
  <c r="O91" i="262"/>
  <c r="AB59" i="262"/>
  <c r="AI16" i="262"/>
  <c r="AK41" i="262"/>
  <c r="AI78" i="262"/>
  <c r="AC90" i="262"/>
  <c r="AD80" i="262"/>
  <c r="U28" i="262"/>
  <c r="AC53" i="262"/>
  <c r="AJ92" i="262"/>
  <c r="AB63" i="262"/>
  <c r="AB62" i="262"/>
  <c r="AI43" i="262"/>
  <c r="AB43" i="262"/>
  <c r="AC16" i="262"/>
  <c r="AB45" i="262"/>
  <c r="AC26" i="262"/>
  <c r="AI62" i="262"/>
  <c r="AB66" i="262"/>
  <c r="AK47" i="262"/>
  <c r="V47" i="262"/>
  <c r="AI90" i="262"/>
  <c r="V75" i="262"/>
  <c r="AD21" i="262"/>
  <c r="AI76" i="262"/>
  <c r="V77" i="262"/>
  <c r="V22" i="262"/>
  <c r="AD87" i="262"/>
  <c r="W84" i="262"/>
  <c r="V70" i="262"/>
  <c r="U18" i="262"/>
  <c r="AD47" i="262"/>
  <c r="P92" i="262"/>
  <c r="AD23" i="262"/>
  <c r="AJ72" i="262"/>
  <c r="AK78" i="262"/>
  <c r="O23" i="262"/>
  <c r="O12" i="262"/>
  <c r="N15" i="262"/>
  <c r="AJ16" i="262"/>
  <c r="W67" i="262"/>
  <c r="AB75" i="262"/>
  <c r="AI47" i="262"/>
  <c r="AB14" i="262"/>
  <c r="AI82" i="262"/>
  <c r="AC81" i="262"/>
  <c r="AJ75" i="262"/>
  <c r="AB32" i="262"/>
  <c r="O39" i="262"/>
  <c r="O92" i="262"/>
  <c r="U95" i="262"/>
  <c r="AJ22" i="262"/>
  <c r="V21" i="262"/>
  <c r="AD92" i="262"/>
  <c r="AI42" i="262"/>
  <c r="AD20" i="262"/>
  <c r="V45" i="262"/>
  <c r="AI11" i="262"/>
  <c r="AB81" i="262"/>
  <c r="V65" i="262"/>
  <c r="AI57" i="262"/>
  <c r="O16" i="262"/>
  <c r="O31" i="262"/>
  <c r="W39" i="262"/>
  <c r="AK11" i="262"/>
  <c r="AC39" i="262"/>
  <c r="P15" i="262"/>
  <c r="AB30" i="262"/>
  <c r="AB83" i="262"/>
  <c r="AI98" i="262"/>
  <c r="U31" i="262"/>
  <c r="P94" i="262"/>
  <c r="AB18" i="262"/>
  <c r="AJ97" i="262"/>
  <c r="AJ76" i="262"/>
  <c r="V99" i="262"/>
  <c r="AD53" i="262"/>
  <c r="AJ91" i="262"/>
  <c r="V63" i="262"/>
  <c r="AI30" i="262"/>
  <c r="AI56" i="262"/>
  <c r="O72" i="262"/>
  <c r="AB87" i="262"/>
  <c r="AB21" i="262"/>
  <c r="AD9" i="262"/>
  <c r="AK52" i="262"/>
  <c r="AD14" i="262"/>
  <c r="V96" i="262"/>
  <c r="AJ26" i="262"/>
  <c r="AB98" i="262"/>
  <c r="W22" i="262"/>
  <c r="AD93" i="262"/>
  <c r="AK33" i="262"/>
  <c r="AK85" i="262"/>
  <c r="U86" i="262"/>
  <c r="AJ69" i="262"/>
  <c r="AC32" i="262"/>
  <c r="V36" i="262"/>
  <c r="AC89" i="262"/>
  <c r="AC71" i="262"/>
  <c r="AJ38" i="262"/>
  <c r="AD18" i="262"/>
  <c r="N16" i="262"/>
  <c r="AJ49" i="262"/>
  <c r="AD45" i="262"/>
  <c r="W37" i="262"/>
  <c r="AK64" i="262"/>
  <c r="AK71" i="262"/>
  <c r="AJ96" i="262"/>
  <c r="V40" i="262"/>
  <c r="AC77" i="262"/>
  <c r="AK43" i="262"/>
  <c r="AI24" i="262"/>
  <c r="AD30" i="262"/>
  <c r="W65" i="262"/>
  <c r="V80" i="262"/>
  <c r="AD13" i="262"/>
  <c r="AJ71" i="262"/>
  <c r="AI31" i="262"/>
  <c r="AK90" i="262"/>
  <c r="AD85" i="262"/>
  <c r="AI52" i="262"/>
  <c r="AB8" i="262"/>
  <c r="AJ70" i="262"/>
  <c r="N85" i="262"/>
  <c r="AK35" i="262"/>
  <c r="AK79" i="262"/>
  <c r="AJ24" i="262"/>
  <c r="AJ67" i="262"/>
  <c r="AD60" i="262"/>
  <c r="AJ47" i="262"/>
  <c r="AK15" i="262"/>
  <c r="AK98" i="262"/>
  <c r="AI59" i="262"/>
  <c r="U69" i="262"/>
  <c r="V64" i="262"/>
  <c r="AJ95" i="262"/>
  <c r="AC80" i="262"/>
  <c r="AJ93" i="262"/>
  <c r="AK56" i="262"/>
  <c r="AI58" i="262"/>
  <c r="U45" i="262"/>
  <c r="AJ54" i="262"/>
  <c r="AK39" i="262"/>
  <c r="AJ81" i="262"/>
  <c r="AB22" i="262"/>
  <c r="AJ48" i="262"/>
  <c r="AB76" i="262"/>
  <c r="W12" i="262"/>
  <c r="W63" i="262"/>
  <c r="AJ89" i="262"/>
  <c r="V44" i="262"/>
  <c r="W64" i="262"/>
  <c r="N80" i="262"/>
  <c r="AJ80" i="262"/>
  <c r="AD15" i="262"/>
  <c r="W94" i="262"/>
  <c r="AC15" i="262"/>
  <c r="W32" i="262"/>
  <c r="N72" i="262"/>
  <c r="W74" i="262"/>
  <c r="AK10" i="262"/>
  <c r="AK63" i="262"/>
  <c r="AC99" i="262"/>
  <c r="AI55" i="262"/>
  <c r="AM61" i="262"/>
  <c r="AK97" i="262"/>
  <c r="AI37" i="262"/>
  <c r="V67" i="262"/>
  <c r="AD97" i="262"/>
  <c r="AC23" i="262"/>
  <c r="AD88" i="262"/>
  <c r="AB47" i="262"/>
  <c r="AI10" i="262"/>
  <c r="AI35" i="262"/>
  <c r="AJ45" i="262"/>
  <c r="W66" i="262"/>
  <c r="AJ13" i="262"/>
  <c r="AC27" i="262"/>
  <c r="AI26" i="262"/>
  <c r="AD40" i="262"/>
  <c r="AI80" i="262"/>
  <c r="AK81" i="262"/>
  <c r="V18" i="262"/>
  <c r="AC75" i="262"/>
  <c r="AI48" i="262"/>
  <c r="AC85" i="262"/>
  <c r="AK13" i="262"/>
  <c r="AJ63" i="262"/>
  <c r="AK40" i="262"/>
  <c r="U83" i="262"/>
  <c r="AI60" i="262"/>
  <c r="V85" i="262"/>
  <c r="AK31" i="262"/>
  <c r="U92" i="262"/>
  <c r="AK49" i="262"/>
  <c r="V9" i="262"/>
  <c r="AI23" i="262"/>
  <c r="P80" i="262"/>
  <c r="AD72" i="262"/>
  <c r="AK51" i="262"/>
  <c r="AD73" i="262"/>
  <c r="AC14" i="262"/>
  <c r="AC73" i="262"/>
  <c r="V86" i="262"/>
  <c r="V16" i="262"/>
  <c r="W91" i="262"/>
  <c r="AC22" i="262"/>
  <c r="U96" i="262"/>
  <c r="AJ37" i="262"/>
  <c r="W79" i="262"/>
  <c r="AC78" i="262"/>
  <c r="V92" i="262"/>
  <c r="P14" i="262"/>
  <c r="AK66" i="262"/>
  <c r="P31" i="262"/>
  <c r="O14" i="262"/>
  <c r="AD75" i="262"/>
  <c r="AJ32" i="262"/>
  <c r="AK26" i="262"/>
  <c r="W42" i="262"/>
  <c r="U12" i="262"/>
  <c r="AK99" i="262"/>
  <c r="U22" i="262"/>
  <c r="AD55" i="262"/>
  <c r="W13" i="262"/>
  <c r="AI87" i="262"/>
  <c r="AK14" i="262"/>
  <c r="V42" i="262"/>
  <c r="AC30" i="262"/>
  <c r="Y49" i="262"/>
  <c r="U13" i="262"/>
  <c r="AI71" i="262"/>
  <c r="AI77" i="262"/>
  <c r="AC87" i="262"/>
  <c r="AD99" i="262"/>
  <c r="P81" i="262"/>
  <c r="W41" i="262"/>
  <c r="AB31" i="262"/>
  <c r="AJ85" i="262"/>
  <c r="AJ36" i="262"/>
  <c r="AB92" i="262"/>
  <c r="W9" i="262"/>
  <c r="V97" i="262"/>
  <c r="AK57" i="262"/>
  <c r="AI50" i="262"/>
  <c r="AI72" i="262"/>
  <c r="V51" i="262"/>
  <c r="AB10" i="262"/>
  <c r="AJ33" i="262"/>
  <c r="AC8" i="262"/>
  <c r="AJ88" i="262"/>
  <c r="AB15" i="262"/>
  <c r="AJ20" i="262"/>
  <c r="W80" i="262"/>
  <c r="AJ99" i="262"/>
  <c r="W18" i="262"/>
  <c r="AI44" i="262"/>
  <c r="AK74" i="262"/>
  <c r="U41" i="262"/>
  <c r="U77" i="262"/>
  <c r="W36" i="262"/>
  <c r="AC98" i="262"/>
  <c r="V81" i="262"/>
  <c r="AD74" i="262"/>
  <c r="U42" i="262"/>
  <c r="AB86" i="262"/>
  <c r="AB37" i="262"/>
  <c r="AC65" i="262"/>
  <c r="AJ65" i="262"/>
  <c r="AI53" i="262"/>
  <c r="AK45" i="262"/>
  <c r="AD84" i="262"/>
  <c r="W23" i="262"/>
  <c r="AI12" i="262"/>
  <c r="AD98" i="262"/>
  <c r="AD43" i="262"/>
  <c r="U63" i="262"/>
  <c r="AJ10" i="262"/>
  <c r="AB20" i="262"/>
  <c r="AD62" i="262"/>
  <c r="V83" i="262"/>
  <c r="AI41" i="262"/>
  <c r="V94" i="262"/>
  <c r="P64" i="262"/>
  <c r="AJ90" i="262"/>
  <c r="AC62" i="262"/>
  <c r="AJ62" i="262"/>
  <c r="AD81" i="262"/>
  <c r="AI38" i="262"/>
  <c r="AC69" i="262"/>
  <c r="V59" i="262"/>
  <c r="AB93" i="262"/>
  <c r="W47" i="262"/>
  <c r="V12" i="262"/>
  <c r="AD91" i="262"/>
  <c r="U91" i="262"/>
  <c r="P72" i="262"/>
  <c r="AK93" i="262"/>
  <c r="AF24" i="262"/>
  <c r="AJ86" i="262"/>
  <c r="AI14" i="262"/>
  <c r="AJ41" i="262"/>
  <c r="AB12" i="262"/>
  <c r="U9" i="262"/>
  <c r="AI79" i="262"/>
  <c r="AK8" i="262"/>
  <c r="V90" i="262"/>
  <c r="AB9" i="262"/>
  <c r="AB96" i="262"/>
  <c r="AK9" i="262"/>
  <c r="W72" i="262"/>
  <c r="AD63" i="262"/>
  <c r="U59" i="262"/>
  <c r="V41" i="262"/>
  <c r="AD12" i="262"/>
  <c r="AK16" i="262"/>
  <c r="AJ60" i="262"/>
  <c r="N64" i="262"/>
  <c r="W60" i="262"/>
  <c r="V14" i="262"/>
  <c r="AK21" i="262"/>
  <c r="W85" i="262"/>
  <c r="O95" i="262"/>
  <c r="W27" i="262"/>
  <c r="AI86" i="262"/>
  <c r="AK30" i="262"/>
  <c r="U99" i="262"/>
  <c r="AD86" i="262"/>
  <c r="AD64" i="262"/>
  <c r="W96" i="262"/>
  <c r="AC92" i="262"/>
  <c r="AC12" i="262"/>
  <c r="AI32" i="262"/>
  <c r="AB74" i="262"/>
  <c r="AK18" i="262"/>
  <c r="AI20" i="262"/>
  <c r="AC88" i="262"/>
  <c r="AK28" i="262"/>
  <c r="N14" i="262"/>
  <c r="Y26" i="262"/>
  <c r="AK48" i="262"/>
  <c r="AI51" i="262"/>
  <c r="AJ30" i="262"/>
  <c r="AI27" i="262"/>
  <c r="AD36" i="262"/>
  <c r="AJ35" i="262"/>
  <c r="W21" i="262"/>
  <c r="V79" i="262"/>
  <c r="N93" i="262"/>
  <c r="AI22" i="262"/>
  <c r="AD28" i="262"/>
  <c r="AD22" i="262"/>
  <c r="W15" i="262"/>
  <c r="V93" i="262"/>
  <c r="AJ66" i="262"/>
  <c r="AD42" i="262"/>
  <c r="AI40" i="262"/>
  <c r="AK72" i="262"/>
  <c r="AK77" i="262"/>
  <c r="V23" i="262"/>
  <c r="AK59" i="262"/>
  <c r="U60" i="262"/>
  <c r="AB67" i="262"/>
  <c r="AD65" i="262"/>
  <c r="AI65" i="262"/>
  <c r="O84" i="262"/>
  <c r="AI8" i="262"/>
  <c r="AJ39" i="262"/>
  <c r="AB97" i="262"/>
  <c r="AJ18" i="262"/>
  <c r="O80" i="262"/>
  <c r="AJ50" i="262"/>
  <c r="P93" i="262"/>
  <c r="AD54" i="262"/>
  <c r="AJ19" i="262"/>
  <c r="AK19" i="262"/>
  <c r="AB90" i="262"/>
  <c r="AC76" i="262"/>
  <c r="AB11" i="262"/>
  <c r="AD66" i="262"/>
  <c r="AC67" i="262"/>
  <c r="AJ56" i="262"/>
  <c r="AD32" i="262"/>
  <c r="AK27" i="262"/>
  <c r="AC91" i="262"/>
  <c r="AK42" i="262"/>
  <c r="AI46" i="262"/>
  <c r="AK50" i="262"/>
  <c r="AC45" i="262"/>
  <c r="AB42" i="262"/>
  <c r="V39" i="262"/>
  <c r="W86" i="262"/>
  <c r="U47" i="262"/>
  <c r="AC63" i="262"/>
  <c r="AI33" i="262"/>
  <c r="AJ15" i="262"/>
  <c r="U32" i="262"/>
  <c r="V69" i="262"/>
  <c r="AC43" i="262"/>
  <c r="AI49" i="262"/>
  <c r="AD8" i="262"/>
  <c r="AK54" i="262"/>
  <c r="AB41" i="262"/>
  <c r="V74" i="262"/>
  <c r="U84" i="262"/>
  <c r="AI67" i="262"/>
  <c r="AI39" i="262"/>
  <c r="O18" i="262"/>
  <c r="Y54" i="262"/>
  <c r="AK25" i="262"/>
  <c r="W8" i="262"/>
  <c r="Y57" i="262"/>
  <c r="AJ59" i="262"/>
  <c r="U67" i="262"/>
  <c r="AJ78" i="262"/>
  <c r="AK23" i="262"/>
  <c r="P16" i="262"/>
  <c r="AJ79" i="262"/>
  <c r="P23" i="262"/>
  <c r="AB88" i="262"/>
  <c r="U80" i="262"/>
  <c r="AC42" i="262"/>
  <c r="AD35" i="262"/>
  <c r="AC17" i="262"/>
  <c r="U93" i="262"/>
  <c r="AC60" i="262"/>
  <c r="W14" i="262"/>
  <c r="AD78" i="262"/>
  <c r="AJ42" i="262"/>
  <c r="AK12" i="262"/>
  <c r="AK17" i="262"/>
  <c r="AC11" i="262"/>
  <c r="AC72" i="262"/>
  <c r="AD95" i="262"/>
  <c r="U36" i="262"/>
  <c r="W69" i="262"/>
  <c r="AD89" i="262"/>
  <c r="AI64" i="262"/>
  <c r="AK73" i="262"/>
  <c r="N94" i="262"/>
  <c r="AJ25" i="262"/>
  <c r="W93" i="262"/>
  <c r="AI92" i="262"/>
  <c r="AD17" i="262"/>
  <c r="V88" i="262"/>
  <c r="O94" i="262"/>
  <c r="U90" i="262"/>
  <c r="AC44" i="262"/>
  <c r="AK44" i="262"/>
  <c r="P70" i="262"/>
  <c r="AK88" i="262"/>
  <c r="AB55" i="262"/>
  <c r="AK70" i="262"/>
  <c r="AJ64" i="262"/>
  <c r="AK76" i="262"/>
  <c r="U89" i="262"/>
  <c r="AK82" i="262"/>
  <c r="U15" i="262"/>
  <c r="V17" i="262"/>
  <c r="U40" i="262"/>
  <c r="AF52" i="262"/>
  <c r="U16" i="262"/>
  <c r="AJ44" i="262"/>
  <c r="W92" i="262"/>
  <c r="AB28" i="262"/>
  <c r="AK75" i="262"/>
  <c r="AD41" i="262"/>
  <c r="AI17" i="262"/>
  <c r="AI96" i="262"/>
  <c r="AC59" i="262"/>
  <c r="AC84" i="262"/>
  <c r="U37" i="262"/>
  <c r="W77" i="262"/>
  <c r="U64" i="262"/>
  <c r="AK96" i="262"/>
  <c r="V87" i="262"/>
  <c r="AK62" i="262"/>
  <c r="AC35" i="262"/>
  <c r="Y38" i="262"/>
  <c r="AB54" i="262"/>
  <c r="AK91" i="262"/>
  <c r="AD26" i="262"/>
  <c r="AJ31" i="262"/>
  <c r="U14" i="262"/>
  <c r="Y46" i="262"/>
  <c r="AJ12" i="262"/>
  <c r="AD90" i="262"/>
  <c r="AC21" i="262"/>
  <c r="N95" i="262"/>
  <c r="AC54" i="262"/>
  <c r="W95" i="262"/>
  <c r="AI28" i="262"/>
  <c r="AJ11" i="262"/>
  <c r="AB80" i="262"/>
  <c r="AK22" i="262"/>
  <c r="AF58" i="262"/>
  <c r="W44" i="262"/>
  <c r="Y53" i="262"/>
  <c r="AD96" i="262"/>
  <c r="U72" i="262"/>
  <c r="AC96" i="262"/>
  <c r="AB23" i="262"/>
  <c r="AD16" i="262"/>
  <c r="W59" i="262"/>
  <c r="N84" i="262"/>
  <c r="V28" i="262"/>
  <c r="U88" i="262"/>
  <c r="AJ51" i="262"/>
  <c r="P91" i="262"/>
  <c r="V62" i="262"/>
  <c r="U65" i="262"/>
  <c r="AD70" i="262"/>
  <c r="AI74" i="262"/>
  <c r="AB94" i="262"/>
  <c r="AI97" i="262"/>
  <c r="AK86" i="262"/>
  <c r="AB60" i="262"/>
  <c r="AK60" i="262"/>
  <c r="AD39" i="262"/>
  <c r="AJ43" i="262"/>
  <c r="AJ23" i="262"/>
  <c r="W81" i="262"/>
  <c r="AI68" i="262"/>
  <c r="AB26" i="262"/>
  <c r="AC41" i="262"/>
  <c r="AB49" i="262"/>
  <c r="AB99" i="262"/>
  <c r="Y50" i="262"/>
  <c r="V84" i="262"/>
  <c r="AD10" i="262"/>
  <c r="P95" i="262"/>
  <c r="AC36" i="262"/>
  <c r="W97" i="262"/>
  <c r="AK34" i="262"/>
  <c r="AJ53" i="262"/>
  <c r="W16" i="262"/>
  <c r="AK95" i="262"/>
  <c r="AJ55" i="262"/>
  <c r="V32" i="262"/>
  <c r="AI91" i="262"/>
  <c r="AD94" i="262"/>
  <c r="AI25" i="262"/>
  <c r="AB51" i="262"/>
  <c r="AJ58" i="262"/>
  <c r="N92" i="262"/>
  <c r="AB44" i="262"/>
  <c r="AB85" i="262"/>
  <c r="AD11" i="262"/>
  <c r="AI36" i="262"/>
  <c r="V37" i="262"/>
  <c r="P12" i="262"/>
  <c r="AB36" i="262"/>
  <c r="U44" i="262"/>
  <c r="AK89" i="262"/>
  <c r="N18" i="262"/>
  <c r="AD31" i="262"/>
  <c r="U85" i="262"/>
  <c r="AD69" i="262"/>
  <c r="N12" i="262"/>
  <c r="AC38" i="262"/>
  <c r="AD46" i="262"/>
  <c r="AJ28" i="262"/>
  <c r="V13" i="262"/>
  <c r="O93" i="262"/>
  <c r="W88" i="262"/>
  <c r="AC37" i="262"/>
  <c r="AJ8" i="262"/>
  <c r="U62" i="262"/>
  <c r="AJ84" i="262"/>
  <c r="V89" i="262"/>
  <c r="W83" i="262"/>
  <c r="AK83" i="262"/>
  <c r="AJ87" i="262"/>
  <c r="AC94" i="262"/>
  <c r="AB39" i="262"/>
  <c r="AC93" i="262"/>
  <c r="AB95" i="262"/>
  <c r="N23" i="262"/>
  <c r="AJ46" i="262"/>
  <c r="V60" i="262"/>
  <c r="AI84" i="262"/>
  <c r="AI13" i="262"/>
  <c r="AK38" i="262"/>
  <c r="V15" i="262"/>
  <c r="W70" i="262"/>
  <c r="AK94" i="262"/>
  <c r="AI93" i="262"/>
  <c r="AD19" i="262"/>
  <c r="AC97" i="262"/>
  <c r="AJ57" i="262"/>
  <c r="AI45" i="262"/>
  <c r="P18" i="262"/>
  <c r="AI15" i="262"/>
  <c r="W51" i="262"/>
  <c r="AB13" i="262"/>
  <c r="AI81" i="262"/>
  <c r="AK69" i="262"/>
  <c r="AB69" i="262"/>
  <c r="AK80" i="262"/>
  <c r="AB64" i="262"/>
  <c r="W45" i="262"/>
  <c r="AC51" i="262"/>
  <c r="V72" i="262"/>
  <c r="AB84" i="262"/>
  <c r="O85" i="262"/>
  <c r="AK46" i="262"/>
  <c r="W87" i="262"/>
  <c r="U70" i="262"/>
  <c r="AC33" i="262"/>
  <c r="AI63" i="262"/>
  <c r="U81" i="262"/>
  <c r="P39" i="262"/>
  <c r="AB72" i="262"/>
  <c r="AC95" i="262"/>
  <c r="AD27" i="262"/>
  <c r="AJ68" i="262"/>
  <c r="N39" i="262"/>
  <c r="AJ77" i="262"/>
  <c r="AK58" i="262"/>
  <c r="AI18" i="262"/>
  <c r="AD67" i="262"/>
  <c r="AB17" i="262"/>
  <c r="AJ17" i="262"/>
  <c r="Y35" i="262"/>
  <c r="N81" i="262"/>
  <c r="AD38" i="262"/>
  <c r="U66" i="262"/>
  <c r="W28" i="262"/>
  <c r="N31" i="262"/>
  <c r="AJ94" i="262"/>
  <c r="AD68" i="262"/>
  <c r="O81" i="262"/>
  <c r="AJ98" i="262"/>
  <c r="AB91" i="262"/>
  <c r="AC31" i="262"/>
  <c r="AJ73" i="262"/>
  <c r="AB73" i="262"/>
  <c r="AC86" i="262"/>
  <c r="AC83" i="262"/>
  <c r="AD71" i="262"/>
  <c r="W40" i="262"/>
  <c r="AJ9" i="262"/>
  <c r="Y68" i="262"/>
  <c r="AC66" i="262"/>
  <c r="V31" i="262"/>
  <c r="O70" i="262"/>
  <c r="W90" i="262"/>
  <c r="AI70" i="262"/>
  <c r="AD59" i="262"/>
  <c r="AJ27" i="262"/>
  <c r="AI89" i="262"/>
  <c r="U21" i="262"/>
  <c r="V8" i="262"/>
  <c r="AJ83" i="262"/>
  <c r="O15" i="262"/>
  <c r="AK37" i="262"/>
  <c r="U79" i="262"/>
  <c r="AC20" i="262"/>
  <c r="AD76" i="262"/>
  <c r="AI88" i="262"/>
  <c r="AB38" i="262"/>
  <c r="AB33" i="262"/>
  <c r="AC49" i="262"/>
  <c r="AI99" i="262"/>
  <c r="AC55" i="262"/>
  <c r="O64" i="262"/>
  <c r="AB79" i="262"/>
  <c r="W62" i="262"/>
  <c r="V95" i="262"/>
  <c r="AI73" i="262"/>
  <c r="AB71" i="262"/>
  <c r="AK68" i="262"/>
  <c r="AI69" i="262"/>
  <c r="AC28" i="262"/>
  <c r="AK55" i="262"/>
  <c r="U17" i="262"/>
  <c r="AJ21" i="262"/>
  <c r="U97" i="262"/>
  <c r="U27" i="262"/>
  <c r="AI54" i="262"/>
  <c r="AC70" i="262"/>
  <c r="AD83" i="262"/>
  <c r="Y29" i="262"/>
  <c r="U51" i="262"/>
  <c r="AC9" i="262"/>
  <c r="W75" i="262"/>
  <c r="AD44" i="262"/>
  <c r="AC47" i="262"/>
  <c r="AK53" i="262"/>
  <c r="W89" i="262"/>
  <c r="U39" i="262"/>
  <c r="AI21" i="262"/>
  <c r="AC13" i="262"/>
  <c r="AC18" i="262"/>
  <c r="P85" i="262"/>
  <c r="AI75" i="262"/>
  <c r="AB53" i="262"/>
  <c r="U74" i="262"/>
  <c r="W31" i="262"/>
  <c r="AD49" i="262"/>
  <c r="V27" i="262"/>
  <c r="N91" i="262"/>
  <c r="AD33" i="262"/>
  <c r="AI83" i="262"/>
  <c r="AC40" i="262"/>
  <c r="AB40" i="262"/>
  <c r="AB16" i="262"/>
  <c r="AJ14" i="262"/>
  <c r="AK24" i="262"/>
  <c r="U75" i="262"/>
  <c r="AC10" i="262"/>
  <c r="U8" i="262"/>
  <c r="AB65" i="262"/>
  <c r="AK20" i="262"/>
  <c r="AC74" i="262"/>
  <c r="W99" i="262"/>
  <c r="AI94" i="262"/>
  <c r="AC64" i="262"/>
  <c r="AK87" i="262"/>
  <c r="U23" i="262"/>
  <c r="AD37" i="262"/>
  <c r="AK65" i="262"/>
  <c r="AK32" i="262"/>
  <c r="AC79" i="262"/>
  <c r="V66" i="262"/>
  <c r="P84" i="262"/>
  <c r="AB78" i="262"/>
  <c r="AD51" i="262"/>
  <c r="AI95" i="262"/>
  <c r="AK92" i="262"/>
  <c r="AD79" i="262"/>
  <c r="AK36" i="262"/>
  <c r="AJ40" i="262"/>
  <c r="AF48" i="262" l="1"/>
  <c r="G46" i="262"/>
  <c r="K46" i="262"/>
  <c r="N46" i="262"/>
  <c r="R46" i="262"/>
  <c r="Y19" i="262"/>
  <c r="Y58" i="262"/>
  <c r="N58" i="262"/>
  <c r="R58" i="262"/>
  <c r="R19" i="262"/>
  <c r="AF19" i="262"/>
  <c r="R17" i="262"/>
  <c r="AM82" i="262"/>
  <c r="AF46" i="262"/>
  <c r="AM16" i="262"/>
  <c r="R21" i="262"/>
  <c r="AM76" i="262"/>
  <c r="AF89" i="262"/>
  <c r="AF81" i="262"/>
  <c r="AF32" i="262"/>
  <c r="AF77" i="262"/>
  <c r="AF75" i="262"/>
  <c r="AM98" i="262"/>
  <c r="AF59" i="262"/>
  <c r="AM62" i="262"/>
  <c r="AM9" i="262"/>
  <c r="AF62" i="262"/>
  <c r="AF27" i="262"/>
  <c r="AM11" i="262"/>
  <c r="AF63" i="262"/>
  <c r="AM90" i="262"/>
  <c r="Y95" i="262"/>
  <c r="AF83" i="262"/>
  <c r="Y94" i="262"/>
  <c r="Y87" i="262"/>
  <c r="AF70" i="262"/>
  <c r="AM53" i="262"/>
  <c r="Y22" i="262"/>
  <c r="AM52" i="262"/>
  <c r="AF95" i="262"/>
  <c r="AF76" i="262"/>
  <c r="AM35" i="262"/>
  <c r="Y69" i="262"/>
  <c r="AM59" i="262"/>
  <c r="AM31" i="262"/>
  <c r="AM85" i="262"/>
  <c r="AF22" i="262"/>
  <c r="Y96" i="262"/>
  <c r="AF47" i="262"/>
  <c r="R72" i="262"/>
  <c r="AF21" i="262"/>
  <c r="AF30" i="262"/>
  <c r="AF87" i="262"/>
  <c r="Y42" i="262"/>
  <c r="AM60" i="262"/>
  <c r="AF45" i="262"/>
  <c r="Y86" i="262"/>
  <c r="AM56" i="262"/>
  <c r="AF78" i="262"/>
  <c r="AF73" i="262"/>
  <c r="AM15" i="262"/>
  <c r="AF85" i="262"/>
  <c r="AM17" i="262"/>
  <c r="Y93" i="262"/>
  <c r="AM33" i="262"/>
  <c r="AM22" i="262"/>
  <c r="AM86" i="262"/>
  <c r="AF65" i="262"/>
  <c r="Y97" i="262"/>
  <c r="AF44" i="262"/>
  <c r="R94" i="262"/>
  <c r="AM30" i="262"/>
  <c r="Y27" i="262"/>
  <c r="AM99" i="262"/>
  <c r="AF99" i="262"/>
  <c r="AM39" i="262"/>
  <c r="R93" i="262"/>
  <c r="AM20" i="262"/>
  <c r="AF9" i="262"/>
  <c r="AM23" i="262"/>
  <c r="AM80" i="262"/>
  <c r="Y8" i="262"/>
  <c r="Y74" i="262"/>
  <c r="AM45" i="262"/>
  <c r="AF39" i="262"/>
  <c r="R92" i="262"/>
  <c r="AF49" i="262"/>
  <c r="AM89" i="262"/>
  <c r="Y60" i="262"/>
  <c r="AF96" i="262"/>
  <c r="Y65" i="262"/>
  <c r="Y31" i="262"/>
  <c r="AF54" i="262"/>
  <c r="AM51" i="262"/>
  <c r="Y28" i="262"/>
  <c r="AM21" i="262"/>
  <c r="AM73" i="262"/>
  <c r="Y81" i="262"/>
  <c r="AF69" i="262"/>
  <c r="Y44" i="262"/>
  <c r="AM28" i="262"/>
  <c r="AF14" i="262"/>
  <c r="R15" i="262"/>
  <c r="AM46" i="262"/>
  <c r="AM43" i="262"/>
  <c r="AM42" i="262"/>
  <c r="AM58" i="262"/>
  <c r="AM24" i="262"/>
  <c r="AM94" i="262"/>
  <c r="AM83" i="262"/>
  <c r="Y39" i="262"/>
  <c r="AF66" i="262"/>
  <c r="AM63" i="262"/>
  <c r="AM13" i="262"/>
  <c r="AF36" i="262"/>
  <c r="AF60" i="262"/>
  <c r="AF23" i="262"/>
  <c r="Y40" i="262"/>
  <c r="AM49" i="262"/>
  <c r="AM8" i="262"/>
  <c r="R70" i="262"/>
  <c r="AM66" i="262"/>
  <c r="AM37" i="262"/>
  <c r="R80" i="262"/>
  <c r="AM26" i="262"/>
  <c r="R85" i="262"/>
  <c r="R16" i="262"/>
  <c r="AM67" i="262"/>
  <c r="AF92" i="262"/>
  <c r="AF53" i="262"/>
  <c r="Y51" i="262"/>
  <c r="Y17" i="262"/>
  <c r="AF33" i="262"/>
  <c r="R39" i="262"/>
  <c r="AF84" i="262"/>
  <c r="AM93" i="262"/>
  <c r="AF55" i="262"/>
  <c r="AM64" i="262"/>
  <c r="Y47" i="262"/>
  <c r="AF11" i="262"/>
  <c r="AF74" i="262"/>
  <c r="Y91" i="262"/>
  <c r="AM41" i="262"/>
  <c r="Y12" i="262"/>
  <c r="AM10" i="262"/>
  <c r="Y75" i="262"/>
  <c r="AM75" i="262"/>
  <c r="AF38" i="262"/>
  <c r="AM70" i="262"/>
  <c r="AF91" i="262"/>
  <c r="R31" i="262"/>
  <c r="R12" i="262"/>
  <c r="AF51" i="262"/>
  <c r="AF26" i="262"/>
  <c r="Y14" i="262"/>
  <c r="AF35" i="262"/>
  <c r="AF28" i="262"/>
  <c r="Y84" i="262"/>
  <c r="AM32" i="262"/>
  <c r="AF37" i="262"/>
  <c r="AF15" i="262"/>
  <c r="Y92" i="262"/>
  <c r="AM88" i="262"/>
  <c r="AM25" i="262"/>
  <c r="AM68" i="262"/>
  <c r="Y88" i="262"/>
  <c r="Y67" i="262"/>
  <c r="AF90" i="262"/>
  <c r="AM79" i="262"/>
  <c r="AF86" i="262"/>
  <c r="Y66" i="262"/>
  <c r="Y85" i="262"/>
  <c r="Y36" i="262"/>
  <c r="AF41" i="262"/>
  <c r="AF42" i="262"/>
  <c r="Y9" i="262"/>
  <c r="AF20" i="262"/>
  <c r="AM69" i="262"/>
  <c r="AM91" i="262"/>
  <c r="AM19" i="262"/>
  <c r="AM40" i="262"/>
  <c r="AM27" i="262"/>
  <c r="R64" i="262"/>
  <c r="AF12" i="262"/>
  <c r="AF93" i="262"/>
  <c r="AF31" i="262"/>
  <c r="Y23" i="262"/>
  <c r="AF16" i="262"/>
  <c r="R81" i="262"/>
  <c r="AF64" i="262"/>
  <c r="AM57" i="262"/>
  <c r="AF80" i="262"/>
  <c r="Y16" i="262"/>
  <c r="Y90" i="262"/>
  <c r="Y83" i="262"/>
  <c r="AF40" i="262"/>
  <c r="AM84" i="262"/>
  <c r="Y37" i="262"/>
  <c r="AM12" i="262"/>
  <c r="AM87" i="262"/>
  <c r="Y70" i="262"/>
  <c r="AM97" i="262"/>
  <c r="R95" i="262"/>
  <c r="Y15" i="262"/>
  <c r="AM65" i="262"/>
  <c r="AM95" i="262"/>
  <c r="AF79" i="262"/>
  <c r="AF13" i="262"/>
  <c r="AF43" i="262"/>
  <c r="AM36" i="262"/>
  <c r="AM47" i="262"/>
  <c r="AF94" i="262"/>
  <c r="AM92" i="262"/>
  <c r="Y80" i="262"/>
  <c r="Y32" i="262"/>
  <c r="AM78" i="262"/>
  <c r="R14" i="262"/>
  <c r="Y99" i="262"/>
  <c r="AM50" i="262"/>
  <c r="AM71" i="262"/>
  <c r="AF98" i="262"/>
  <c r="Y79" i="262"/>
  <c r="AF72" i="262"/>
  <c r="R18" i="262"/>
  <c r="R84" i="262"/>
  <c r="Y63" i="262"/>
  <c r="AF10" i="262"/>
  <c r="Y45" i="262"/>
  <c r="AF71" i="262"/>
  <c r="Y62" i="262"/>
  <c r="Y64" i="262"/>
  <c r="AF97" i="262"/>
  <c r="AF17" i="262"/>
  <c r="AF18" i="262"/>
  <c r="Y59" i="262"/>
  <c r="AM38" i="262"/>
  <c r="Y77" i="262"/>
  <c r="R91" i="262"/>
  <c r="AM81" i="262"/>
  <c r="Y72" i="262"/>
  <c r="AM14" i="262"/>
  <c r="Y41" i="262"/>
  <c r="AM72" i="262"/>
  <c r="AM77" i="262"/>
  <c r="AM48" i="262"/>
  <c r="AM54" i="262"/>
  <c r="Y21" i="262"/>
  <c r="AM18" i="262"/>
  <c r="R23" i="262"/>
  <c r="AM74" i="262"/>
  <c r="AM96" i="262"/>
  <c r="Y89" i="262"/>
  <c r="AF88" i="262"/>
  <c r="AF67" i="262"/>
  <c r="AM44" i="262"/>
  <c r="Y13" i="262"/>
  <c r="AM55" i="262"/>
  <c r="AF8" i="262"/>
  <c r="Y18" i="262"/>
  <c r="J653" i="161" l="1"/>
  <c r="Q1091" i="161"/>
  <c r="J413" i="161"/>
  <c r="Q1088" i="161"/>
  <c r="X1088" i="161"/>
  <c r="J1088" i="161"/>
  <c r="J1133" i="161"/>
  <c r="J1089" i="161"/>
  <c r="U1091" i="161"/>
  <c r="R1091" i="161"/>
  <c r="Y1088" i="161"/>
  <c r="AB1088" i="161"/>
  <c r="R1088" i="161"/>
  <c r="U1088" i="161"/>
  <c r="Q653" i="161" l="1"/>
  <c r="X653" i="161"/>
  <c r="N653" i="161"/>
  <c r="K1089" i="161"/>
  <c r="N1089" i="161"/>
  <c r="K1088" i="161"/>
  <c r="N1088" i="161"/>
  <c r="K1133" i="161"/>
  <c r="N1133" i="161"/>
  <c r="K653" i="161"/>
  <c r="X473" i="161"/>
  <c r="J473" i="161"/>
  <c r="X1090" i="161"/>
  <c r="X1091" i="161"/>
  <c r="Q1133" i="161"/>
  <c r="J1091" i="161"/>
  <c r="X1089" i="161"/>
  <c r="N413" i="161"/>
  <c r="K413" i="161"/>
  <c r="Q413" i="161"/>
  <c r="X413" i="161"/>
  <c r="Q1090" i="161"/>
  <c r="J1090" i="161"/>
  <c r="X1133" i="161"/>
  <c r="Q1089" i="161"/>
  <c r="Q473" i="161"/>
  <c r="V1091" i="161"/>
  <c r="AC1088" i="161"/>
  <c r="V1088" i="161"/>
  <c r="R1090" i="161"/>
  <c r="U1090" i="161"/>
  <c r="Y1090" i="161"/>
  <c r="AB1090" i="161"/>
  <c r="AB1089" i="161"/>
  <c r="Y1089" i="161"/>
  <c r="Y1091" i="161"/>
  <c r="AB1091" i="161"/>
  <c r="AB473" i="161"/>
  <c r="Y473" i="161"/>
  <c r="U473" i="161"/>
  <c r="R473" i="161"/>
  <c r="U1133" i="161"/>
  <c r="R1133" i="161"/>
  <c r="R653" i="161"/>
  <c r="U653" i="161"/>
  <c r="U413" i="161"/>
  <c r="R413" i="161"/>
  <c r="AB653" i="161"/>
  <c r="Y653" i="161"/>
  <c r="AB413" i="161"/>
  <c r="Y413" i="161"/>
  <c r="U1089" i="161"/>
  <c r="R1089" i="161"/>
  <c r="Y1133" i="161"/>
  <c r="AB1133" i="161"/>
  <c r="O1089" i="161" l="1"/>
  <c r="O1088" i="161"/>
  <c r="O1133" i="161"/>
  <c r="O413" i="161"/>
  <c r="O653" i="161"/>
  <c r="Q654" i="161"/>
  <c r="X654" i="161"/>
  <c r="J654" i="161"/>
  <c r="N1090" i="161"/>
  <c r="K1091" i="161"/>
  <c r="N1091" i="161"/>
  <c r="K473" i="161"/>
  <c r="N473" i="161"/>
  <c r="K1090" i="161"/>
  <c r="AC653" i="161"/>
  <c r="V653" i="161"/>
  <c r="Q474" i="161"/>
  <c r="J474" i="161"/>
  <c r="J414" i="161"/>
  <c r="Q414" i="161"/>
  <c r="Q1134" i="161"/>
  <c r="X1092" i="161"/>
  <c r="J1134" i="161"/>
  <c r="X414" i="161"/>
  <c r="X474" i="161"/>
  <c r="Q1092" i="161"/>
  <c r="J1092" i="161"/>
  <c r="X1134" i="161"/>
  <c r="AC1133" i="161"/>
  <c r="V413" i="161"/>
  <c r="AC1089" i="161"/>
  <c r="V473" i="161"/>
  <c r="V1090" i="161"/>
  <c r="V1133" i="161"/>
  <c r="AC413" i="161"/>
  <c r="V1089" i="161"/>
  <c r="AC1091" i="161"/>
  <c r="AC1090" i="161"/>
  <c r="AC473" i="161"/>
  <c r="R414" i="161"/>
  <c r="U414" i="161"/>
  <c r="R1092" i="161"/>
  <c r="U1092" i="161"/>
  <c r="Y414" i="161"/>
  <c r="AB414" i="161"/>
  <c r="Y1092" i="161"/>
  <c r="AB1092" i="161"/>
  <c r="Y654" i="161"/>
  <c r="AB654" i="161"/>
  <c r="U654" i="161"/>
  <c r="R654" i="161"/>
  <c r="R474" i="161"/>
  <c r="U474" i="161"/>
  <c r="AB474" i="161"/>
  <c r="Y474" i="161"/>
  <c r="AB1134" i="161"/>
  <c r="Y1134" i="161"/>
  <c r="U1134" i="161"/>
  <c r="R1134" i="161"/>
  <c r="O473" i="161" l="1"/>
  <c r="O1091" i="161"/>
  <c r="O1090" i="161"/>
  <c r="Q655" i="161"/>
  <c r="X655" i="161"/>
  <c r="J655" i="161"/>
  <c r="N1134" i="161"/>
  <c r="K1092" i="161"/>
  <c r="K474" i="161"/>
  <c r="N654" i="161"/>
  <c r="K1134" i="161"/>
  <c r="N1092" i="161"/>
  <c r="N474" i="161"/>
  <c r="K654" i="161"/>
  <c r="AC654" i="161"/>
  <c r="V654" i="161"/>
  <c r="X1093" i="161"/>
  <c r="J475" i="161"/>
  <c r="J1093" i="161"/>
  <c r="K414" i="161"/>
  <c r="Q1135" i="161"/>
  <c r="J1135" i="161"/>
  <c r="N414" i="161"/>
  <c r="Q415" i="161"/>
  <c r="J368" i="161"/>
  <c r="X415" i="161"/>
  <c r="Q368" i="161"/>
  <c r="X475" i="161"/>
  <c r="Q475" i="161"/>
  <c r="J415" i="161"/>
  <c r="X1135" i="161"/>
  <c r="Q1093" i="161"/>
  <c r="X368" i="161"/>
  <c r="AC474" i="161"/>
  <c r="AC1092" i="161"/>
  <c r="AC414" i="161"/>
  <c r="V414" i="161"/>
  <c r="V1092" i="161"/>
  <c r="V474" i="161"/>
  <c r="AC1134" i="161"/>
  <c r="V1134" i="161"/>
  <c r="Y1135" i="161"/>
  <c r="AB1135" i="161"/>
  <c r="Y1093" i="161"/>
  <c r="AB1093" i="161"/>
  <c r="U1135" i="161"/>
  <c r="R1135" i="161"/>
  <c r="Y415" i="161"/>
  <c r="AB415" i="161"/>
  <c r="AB655" i="161"/>
  <c r="Y655" i="161"/>
  <c r="R655" i="161"/>
  <c r="U655" i="161"/>
  <c r="AB368" i="161"/>
  <c r="Y368" i="161"/>
  <c r="R368" i="161"/>
  <c r="U368" i="161"/>
  <c r="Y475" i="161"/>
  <c r="AB475" i="161"/>
  <c r="U475" i="161"/>
  <c r="R475" i="161"/>
  <c r="O414" i="161" l="1"/>
  <c r="O1134" i="161"/>
  <c r="O1092" i="161"/>
  <c r="O474" i="161"/>
  <c r="O654" i="161"/>
  <c r="X656" i="161"/>
  <c r="J656" i="161"/>
  <c r="Q656" i="161"/>
  <c r="R415" i="161"/>
  <c r="N655" i="161"/>
  <c r="U415" i="161"/>
  <c r="N1093" i="161"/>
  <c r="K655" i="161"/>
  <c r="N1135" i="161"/>
  <c r="K475" i="161"/>
  <c r="K1135" i="161"/>
  <c r="N475" i="161"/>
  <c r="U1093" i="161"/>
  <c r="K1093" i="161"/>
  <c r="R1093" i="161"/>
  <c r="AC655" i="161"/>
  <c r="V655" i="161"/>
  <c r="J1094" i="161"/>
  <c r="J1136" i="161"/>
  <c r="N415" i="161"/>
  <c r="Q416" i="161"/>
  <c r="X416" i="161"/>
  <c r="Q1136" i="161"/>
  <c r="X476" i="161"/>
  <c r="N368" i="161"/>
  <c r="X369" i="161"/>
  <c r="X1094" i="161"/>
  <c r="K415" i="161"/>
  <c r="J416" i="161"/>
  <c r="J476" i="161"/>
  <c r="Q369" i="161"/>
  <c r="J369" i="161"/>
  <c r="Q476" i="161"/>
  <c r="X1136" i="161"/>
  <c r="Q1094" i="161"/>
  <c r="K368" i="161"/>
  <c r="AC1135" i="161"/>
  <c r="V1135" i="161"/>
  <c r="AC368" i="161"/>
  <c r="V368" i="161"/>
  <c r="V475" i="161"/>
  <c r="AC415" i="161"/>
  <c r="AC475" i="161"/>
  <c r="AC1093" i="161"/>
  <c r="R416" i="161"/>
  <c r="U416" i="161"/>
  <c r="Y416" i="161"/>
  <c r="AB416" i="161"/>
  <c r="U1136" i="161"/>
  <c r="R1136" i="161"/>
  <c r="U476" i="161"/>
  <c r="R476" i="161"/>
  <c r="AB656" i="161"/>
  <c r="Y656" i="161"/>
  <c r="Y1094" i="161"/>
  <c r="AB1094" i="161"/>
  <c r="Y476" i="161"/>
  <c r="AB476" i="161"/>
  <c r="U656" i="161"/>
  <c r="R656" i="161"/>
  <c r="Y1136" i="161"/>
  <c r="AB1136" i="161"/>
  <c r="U1094" i="161"/>
  <c r="R1094" i="161"/>
  <c r="Y369" i="161"/>
  <c r="AB369" i="161"/>
  <c r="O655" i="161" l="1"/>
  <c r="V415" i="161"/>
  <c r="O1135" i="161"/>
  <c r="O475" i="161"/>
  <c r="O1093" i="161"/>
  <c r="V1093" i="161"/>
  <c r="O415" i="161"/>
  <c r="J657" i="161"/>
  <c r="Q657" i="161"/>
  <c r="X657" i="161"/>
  <c r="N476" i="161"/>
  <c r="K476" i="161"/>
  <c r="K1136" i="161"/>
  <c r="N1136" i="161"/>
  <c r="N1094" i="161"/>
  <c r="K1094" i="161"/>
  <c r="N656" i="161"/>
  <c r="K656" i="161"/>
  <c r="V656" i="161"/>
  <c r="AC656" i="161"/>
  <c r="O368" i="161"/>
  <c r="Q370" i="161"/>
  <c r="J1095" i="161"/>
  <c r="X1137" i="161"/>
  <c r="X417" i="161"/>
  <c r="Q417" i="161"/>
  <c r="X1095" i="161"/>
  <c r="N369" i="161"/>
  <c r="K369" i="161"/>
  <c r="U369" i="161"/>
  <c r="Q1137" i="161"/>
  <c r="Q477" i="161"/>
  <c r="K416" i="161"/>
  <c r="N416" i="161"/>
  <c r="X370" i="161"/>
  <c r="J417" i="161"/>
  <c r="J370" i="161"/>
  <c r="X477" i="161"/>
  <c r="J1137" i="161"/>
  <c r="Q1095" i="161"/>
  <c r="J477" i="161"/>
  <c r="AC369" i="161"/>
  <c r="AC416" i="161"/>
  <c r="V476" i="161"/>
  <c r="V1136" i="161"/>
  <c r="AC1094" i="161"/>
  <c r="V416" i="161"/>
  <c r="V1094" i="161"/>
  <c r="AC476" i="161"/>
  <c r="AC1136" i="161"/>
  <c r="K1095" i="161"/>
  <c r="N1095" i="161"/>
  <c r="AB417" i="161"/>
  <c r="Y417" i="161"/>
  <c r="Y1137" i="161"/>
  <c r="AB1137" i="161"/>
  <c r="U417" i="161"/>
  <c r="R417" i="161"/>
  <c r="AB657" i="161"/>
  <c r="Y657" i="161"/>
  <c r="U477" i="161"/>
  <c r="R477" i="161"/>
  <c r="Y370" i="161"/>
  <c r="AB370" i="161"/>
  <c r="R370" i="161"/>
  <c r="U370" i="161"/>
  <c r="Y477" i="161"/>
  <c r="AB477" i="161"/>
  <c r="Y1095" i="161"/>
  <c r="AB1095" i="161"/>
  <c r="U1095" i="161"/>
  <c r="R1095" i="161"/>
  <c r="O1136" i="161" l="1"/>
  <c r="O1094" i="161"/>
  <c r="O476" i="161"/>
  <c r="O416" i="161"/>
  <c r="O369" i="161"/>
  <c r="O656" i="161"/>
  <c r="X658" i="161"/>
  <c r="J658" i="161"/>
  <c r="Q658" i="161"/>
  <c r="K657" i="161"/>
  <c r="R657" i="161"/>
  <c r="K1137" i="161"/>
  <c r="R1137" i="161"/>
  <c r="N657" i="161"/>
  <c r="U1137" i="161"/>
  <c r="N1137" i="161"/>
  <c r="U657" i="161"/>
  <c r="K477" i="161"/>
  <c r="N477" i="161"/>
  <c r="AC657" i="161"/>
  <c r="J1096" i="161"/>
  <c r="Q371" i="161"/>
  <c r="Q1096" i="161"/>
  <c r="J478" i="161"/>
  <c r="X1096" i="161"/>
  <c r="X478" i="161"/>
  <c r="J1138" i="161"/>
  <c r="J418" i="161"/>
  <c r="Q418" i="161"/>
  <c r="N417" i="161"/>
  <c r="X418" i="161"/>
  <c r="Q1138" i="161"/>
  <c r="J371" i="161"/>
  <c r="Q478" i="161"/>
  <c r="X1138" i="161"/>
  <c r="K417" i="161"/>
  <c r="N370" i="161"/>
  <c r="K370" i="161"/>
  <c r="X371" i="161"/>
  <c r="AC1095" i="161"/>
  <c r="V1095" i="161"/>
  <c r="AC477" i="161"/>
  <c r="V370" i="161"/>
  <c r="V417" i="161"/>
  <c r="R369" i="161"/>
  <c r="V369" i="161" s="1"/>
  <c r="V477" i="161"/>
  <c r="AC417" i="161"/>
  <c r="AC1137" i="161"/>
  <c r="AC370" i="161"/>
  <c r="O1095" i="161"/>
  <c r="Y418" i="161"/>
  <c r="AB418" i="161"/>
  <c r="Y371" i="161"/>
  <c r="AB371" i="161"/>
  <c r="U371" i="161"/>
  <c r="R371" i="161"/>
  <c r="AB658" i="161"/>
  <c r="Y658" i="161"/>
  <c r="AB1096" i="161"/>
  <c r="Y1096" i="161"/>
  <c r="K1096" i="161"/>
  <c r="N1096" i="161"/>
  <c r="R1096" i="161"/>
  <c r="U1096" i="161"/>
  <c r="Y1138" i="161"/>
  <c r="AB1138" i="161"/>
  <c r="U1138" i="161"/>
  <c r="R1138" i="161"/>
  <c r="AB478" i="161"/>
  <c r="Y478" i="161"/>
  <c r="O477" i="161" l="1"/>
  <c r="O657" i="161"/>
  <c r="V1137" i="161"/>
  <c r="O1137" i="161"/>
  <c r="V657" i="161"/>
  <c r="O417" i="161"/>
  <c r="X659" i="161"/>
  <c r="Q659" i="161"/>
  <c r="J659" i="161"/>
  <c r="U478" i="161"/>
  <c r="N1138" i="161"/>
  <c r="N478" i="161"/>
  <c r="N658" i="161"/>
  <c r="K658" i="161"/>
  <c r="R658" i="161"/>
  <c r="U658" i="161"/>
  <c r="K1138" i="161"/>
  <c r="K478" i="161"/>
  <c r="R478" i="161"/>
  <c r="O370" i="161"/>
  <c r="AC658" i="161"/>
  <c r="J1139" i="161"/>
  <c r="K418" i="161"/>
  <c r="J372" i="161"/>
  <c r="X479" i="161"/>
  <c r="Q1139" i="161"/>
  <c r="Q372" i="161"/>
  <c r="J419" i="161"/>
  <c r="N371" i="161"/>
  <c r="X1097" i="161"/>
  <c r="Q419" i="161"/>
  <c r="X372" i="161"/>
  <c r="Q1097" i="161"/>
  <c r="X1139" i="161"/>
  <c r="J1097" i="161"/>
  <c r="J479" i="161"/>
  <c r="U418" i="161"/>
  <c r="K371" i="161"/>
  <c r="Q479" i="161"/>
  <c r="X419" i="161"/>
  <c r="N418" i="161"/>
  <c r="V1096" i="161"/>
  <c r="V1138" i="161"/>
  <c r="AC1138" i="161"/>
  <c r="V371" i="161"/>
  <c r="AC371" i="161"/>
  <c r="AC478" i="161"/>
  <c r="AC418" i="161"/>
  <c r="AC1096" i="161"/>
  <c r="O1096" i="161"/>
  <c r="AB419" i="161"/>
  <c r="Y419" i="161"/>
  <c r="Y479" i="161"/>
  <c r="AB479" i="161"/>
  <c r="AB1139" i="161"/>
  <c r="Y1139" i="161"/>
  <c r="U479" i="161"/>
  <c r="R479" i="161"/>
  <c r="R1139" i="161"/>
  <c r="U1139" i="161"/>
  <c r="Y372" i="161"/>
  <c r="AB372" i="161"/>
  <c r="R659" i="161"/>
  <c r="U659" i="161"/>
  <c r="Y659" i="161"/>
  <c r="AB659" i="161"/>
  <c r="Y1097" i="161"/>
  <c r="AB1097" i="161"/>
  <c r="U1097" i="161"/>
  <c r="R1097" i="161"/>
  <c r="N1097" i="161"/>
  <c r="K1097" i="161"/>
  <c r="K1139" i="161"/>
  <c r="U372" i="161"/>
  <c r="N1139" i="161"/>
  <c r="O658" i="161" l="1"/>
  <c r="V478" i="161"/>
  <c r="O1138" i="161"/>
  <c r="O478" i="161"/>
  <c r="O371" i="161"/>
  <c r="O418" i="161"/>
  <c r="V658" i="161"/>
  <c r="J578" i="161"/>
  <c r="Q578" i="161"/>
  <c r="J660" i="161"/>
  <c r="X578" i="161"/>
  <c r="Q660" i="161"/>
  <c r="X660" i="161"/>
  <c r="R419" i="161"/>
  <c r="K659" i="161"/>
  <c r="K479" i="161"/>
  <c r="N659" i="161"/>
  <c r="N479" i="161"/>
  <c r="U419" i="161"/>
  <c r="V659" i="161"/>
  <c r="AC659" i="161"/>
  <c r="X1098" i="161"/>
  <c r="Q1140" i="161"/>
  <c r="X373" i="161"/>
  <c r="J480" i="161"/>
  <c r="Q373" i="161"/>
  <c r="X788" i="161"/>
  <c r="J373" i="161"/>
  <c r="X1140" i="161"/>
  <c r="Q788" i="161"/>
  <c r="X420" i="161"/>
  <c r="Q1098" i="161"/>
  <c r="J1140" i="161"/>
  <c r="J420" i="161"/>
  <c r="Q480" i="161"/>
  <c r="Q420" i="161"/>
  <c r="J788" i="161"/>
  <c r="N419" i="161"/>
  <c r="N372" i="161"/>
  <c r="X480" i="161"/>
  <c r="K372" i="161"/>
  <c r="K419" i="161"/>
  <c r="J1098" i="161"/>
  <c r="V1097" i="161"/>
  <c r="AC419" i="161"/>
  <c r="V1139" i="161"/>
  <c r="AC372" i="161"/>
  <c r="O1097" i="161"/>
  <c r="R418" i="161"/>
  <c r="V418" i="161" s="1"/>
  <c r="V479" i="161"/>
  <c r="AC1139" i="161"/>
  <c r="AC479" i="161"/>
  <c r="AC1097" i="161"/>
  <c r="O1139" i="161"/>
  <c r="R372" i="161"/>
  <c r="V372" i="161" s="1"/>
  <c r="U420" i="161"/>
  <c r="R420" i="161"/>
  <c r="Y578" i="161"/>
  <c r="AB578" i="161"/>
  <c r="R1140" i="161"/>
  <c r="U1140" i="161"/>
  <c r="Y660" i="161"/>
  <c r="AB660" i="161"/>
  <c r="U578" i="161"/>
  <c r="R578" i="161"/>
  <c r="R660" i="161"/>
  <c r="U660" i="161"/>
  <c r="AB788" i="161"/>
  <c r="Y788" i="161"/>
  <c r="U788" i="161"/>
  <c r="R788" i="161"/>
  <c r="R1098" i="161"/>
  <c r="U1098" i="161"/>
  <c r="AB373" i="161"/>
  <c r="Y373" i="161"/>
  <c r="N1098" i="161"/>
  <c r="K1098" i="161"/>
  <c r="AB1098" i="161"/>
  <c r="Y1098" i="161"/>
  <c r="AB480" i="161"/>
  <c r="Y480" i="161"/>
  <c r="U480" i="161"/>
  <c r="R480" i="161"/>
  <c r="AB1140" i="161"/>
  <c r="Y1140" i="161"/>
  <c r="AB420" i="161"/>
  <c r="Y420" i="161"/>
  <c r="K1140" i="161"/>
  <c r="N1140" i="161"/>
  <c r="O419" i="161" l="1"/>
  <c r="V419" i="161"/>
  <c r="O479" i="161"/>
  <c r="O659" i="161"/>
  <c r="J579" i="161"/>
  <c r="Q661" i="161"/>
  <c r="J661" i="161"/>
  <c r="X661" i="161"/>
  <c r="Q579" i="161"/>
  <c r="X579" i="161"/>
  <c r="N480" i="161"/>
  <c r="N578" i="161"/>
  <c r="K578" i="161"/>
  <c r="N788" i="161"/>
  <c r="N660" i="161"/>
  <c r="K480" i="161"/>
  <c r="K788" i="161"/>
  <c r="K660" i="161"/>
  <c r="K420" i="161"/>
  <c r="N420" i="161"/>
  <c r="V660" i="161"/>
  <c r="O372" i="161"/>
  <c r="AC578" i="161"/>
  <c r="V578" i="161"/>
  <c r="AC660" i="161"/>
  <c r="Q789" i="161"/>
  <c r="K373" i="161"/>
  <c r="Q421" i="161"/>
  <c r="N373" i="161"/>
  <c r="U373" i="161"/>
  <c r="X481" i="161"/>
  <c r="Q481" i="161"/>
  <c r="J1099" i="161"/>
  <c r="J789" i="161"/>
  <c r="J481" i="161"/>
  <c r="X421" i="161"/>
  <c r="X1099" i="161"/>
  <c r="X1141" i="161"/>
  <c r="X374" i="161"/>
  <c r="J421" i="161"/>
  <c r="J1141" i="161"/>
  <c r="Q1141" i="161"/>
  <c r="Q1099" i="161"/>
  <c r="X789" i="161"/>
  <c r="J374" i="161"/>
  <c r="Q374" i="161"/>
  <c r="AC480" i="161"/>
  <c r="AC1140" i="161"/>
  <c r="O1140" i="161"/>
  <c r="AC788" i="161"/>
  <c r="O1098" i="161"/>
  <c r="V1098" i="161"/>
  <c r="AC373" i="161"/>
  <c r="V1140" i="161"/>
  <c r="V420" i="161"/>
  <c r="AC420" i="161"/>
  <c r="V480" i="161"/>
  <c r="AC1098" i="161"/>
  <c r="V788" i="161"/>
  <c r="R481" i="161"/>
  <c r="U481" i="161"/>
  <c r="K481" i="161"/>
  <c r="N481" i="161"/>
  <c r="AB481" i="161"/>
  <c r="Y481" i="161"/>
  <c r="U789" i="161"/>
  <c r="R789" i="161"/>
  <c r="U579" i="161"/>
  <c r="R579" i="161"/>
  <c r="AB789" i="161"/>
  <c r="Y789" i="161"/>
  <c r="AB579" i="161"/>
  <c r="Y579" i="161"/>
  <c r="R421" i="161"/>
  <c r="U421" i="161"/>
  <c r="Y1141" i="161"/>
  <c r="AB1141" i="161"/>
  <c r="U661" i="161"/>
  <c r="R661" i="161"/>
  <c r="Y421" i="161"/>
  <c r="AB421" i="161"/>
  <c r="U1141" i="161"/>
  <c r="R1141" i="161"/>
  <c r="AB374" i="161"/>
  <c r="Y374" i="161"/>
  <c r="AB661" i="161"/>
  <c r="Y661" i="161"/>
  <c r="R1099" i="161"/>
  <c r="U1099" i="161"/>
  <c r="K661" i="161"/>
  <c r="N661" i="161"/>
  <c r="AB1099" i="161"/>
  <c r="Y1099" i="161"/>
  <c r="K1099" i="161"/>
  <c r="N1099" i="161"/>
  <c r="N1141" i="161"/>
  <c r="K1141" i="161"/>
  <c r="O373" i="161" l="1"/>
  <c r="O480" i="161"/>
  <c r="O788" i="161"/>
  <c r="O660" i="161"/>
  <c r="O420" i="161"/>
  <c r="O578" i="161"/>
  <c r="J743" i="161"/>
  <c r="Q743" i="161"/>
  <c r="J662" i="161"/>
  <c r="X580" i="161"/>
  <c r="Q662" i="161"/>
  <c r="X662" i="161"/>
  <c r="J580" i="161"/>
  <c r="X743" i="161"/>
  <c r="Q580" i="161"/>
  <c r="R374" i="161"/>
  <c r="U374" i="161"/>
  <c r="N789" i="161"/>
  <c r="K789" i="161"/>
  <c r="N421" i="161"/>
  <c r="K579" i="161"/>
  <c r="K421" i="161"/>
  <c r="N579" i="161"/>
  <c r="V579" i="161"/>
  <c r="O481" i="161"/>
  <c r="V789" i="161"/>
  <c r="AC661" i="161"/>
  <c r="O661" i="161"/>
  <c r="V661" i="161"/>
  <c r="AC579" i="161"/>
  <c r="Q422" i="161"/>
  <c r="J1100" i="161"/>
  <c r="X790" i="161"/>
  <c r="X375" i="161"/>
  <c r="X422" i="161"/>
  <c r="Q1142" i="161"/>
  <c r="J790" i="161"/>
  <c r="J375" i="161"/>
  <c r="J482" i="161"/>
  <c r="J1142" i="161"/>
  <c r="X482" i="161"/>
  <c r="J422" i="161"/>
  <c r="X1100" i="161"/>
  <c r="Q375" i="161"/>
  <c r="Q1100" i="161"/>
  <c r="Q790" i="161"/>
  <c r="Q482" i="161"/>
  <c r="X1142" i="161"/>
  <c r="N374" i="161"/>
  <c r="K374" i="161"/>
  <c r="V1099" i="161"/>
  <c r="AC374" i="161"/>
  <c r="AC1099" i="161"/>
  <c r="V421" i="161"/>
  <c r="V1141" i="161"/>
  <c r="O1099" i="161"/>
  <c r="O1141" i="161"/>
  <c r="V481" i="161"/>
  <c r="AC481" i="161"/>
  <c r="R373" i="161"/>
  <c r="V373" i="161" s="1"/>
  <c r="AC789" i="161"/>
  <c r="AC1141" i="161"/>
  <c r="AC421" i="161"/>
  <c r="R662" i="161"/>
  <c r="U662" i="161"/>
  <c r="R1100" i="161"/>
  <c r="U1100" i="161"/>
  <c r="Y375" i="161"/>
  <c r="AB375" i="161"/>
  <c r="AB1100" i="161"/>
  <c r="Y1100" i="161"/>
  <c r="K1100" i="161"/>
  <c r="N1100" i="161"/>
  <c r="K422" i="161"/>
  <c r="N422" i="161"/>
  <c r="R580" i="161"/>
  <c r="U580" i="161"/>
  <c r="AB422" i="161"/>
  <c r="Y422" i="161"/>
  <c r="Y790" i="161"/>
  <c r="AB790" i="161"/>
  <c r="U1142" i="161"/>
  <c r="R1142" i="161"/>
  <c r="R422" i="161"/>
  <c r="U422" i="161"/>
  <c r="AB580" i="161"/>
  <c r="Y580" i="161"/>
  <c r="U743" i="161"/>
  <c r="R743" i="161"/>
  <c r="U482" i="161"/>
  <c r="R482" i="161"/>
  <c r="N482" i="161"/>
  <c r="K482" i="161"/>
  <c r="Y1142" i="161"/>
  <c r="AB1142" i="161"/>
  <c r="AB743" i="161"/>
  <c r="Y743" i="161"/>
  <c r="AB482" i="161"/>
  <c r="Y482" i="161"/>
  <c r="K375" i="161"/>
  <c r="N375" i="161"/>
  <c r="K662" i="161"/>
  <c r="N662" i="161"/>
  <c r="R375" i="161"/>
  <c r="U375" i="161"/>
  <c r="AB662" i="161"/>
  <c r="Y662" i="161"/>
  <c r="K1142" i="161"/>
  <c r="N1142" i="161"/>
  <c r="O789" i="161" l="1"/>
  <c r="V374" i="161"/>
  <c r="O579" i="161"/>
  <c r="O421" i="161"/>
  <c r="X744" i="161"/>
  <c r="X581" i="161"/>
  <c r="J744" i="161"/>
  <c r="J581" i="161"/>
  <c r="Q663" i="161"/>
  <c r="Q581" i="161"/>
  <c r="J663" i="161"/>
  <c r="X663" i="161"/>
  <c r="Q744" i="161"/>
  <c r="K580" i="161"/>
  <c r="N743" i="161"/>
  <c r="K743" i="161"/>
  <c r="N580" i="161"/>
  <c r="K790" i="161"/>
  <c r="R790" i="161"/>
  <c r="N790" i="161"/>
  <c r="U790" i="161"/>
  <c r="AC743" i="161"/>
  <c r="O374" i="161"/>
  <c r="AC662" i="161"/>
  <c r="V662" i="161"/>
  <c r="AC580" i="161"/>
  <c r="O662" i="161"/>
  <c r="V743" i="161"/>
  <c r="V580" i="161"/>
  <c r="Q423" i="161"/>
  <c r="J423" i="161"/>
  <c r="J1143" i="161"/>
  <c r="X1143" i="161"/>
  <c r="J1101" i="161"/>
  <c r="J791" i="161"/>
  <c r="Q483" i="161"/>
  <c r="X791" i="161"/>
  <c r="Q376" i="161"/>
  <c r="J376" i="161"/>
  <c r="Q791" i="161"/>
  <c r="X483" i="161"/>
  <c r="X1101" i="161"/>
  <c r="Q1101" i="161"/>
  <c r="X376" i="161"/>
  <c r="X423" i="161"/>
  <c r="J483" i="161"/>
  <c r="Q1143" i="161"/>
  <c r="AC1100" i="161"/>
  <c r="O422" i="161"/>
  <c r="V1142" i="161"/>
  <c r="AC1142" i="161"/>
  <c r="V1100" i="161"/>
  <c r="AC482" i="161"/>
  <c r="AC790" i="161"/>
  <c r="AC422" i="161"/>
  <c r="V482" i="161"/>
  <c r="V375" i="161"/>
  <c r="O1142" i="161"/>
  <c r="O482" i="161"/>
  <c r="AC375" i="161"/>
  <c r="O1100" i="161"/>
  <c r="O375" i="161"/>
  <c r="V422" i="161"/>
  <c r="Y791" i="161"/>
  <c r="AB791" i="161"/>
  <c r="Y376" i="161"/>
  <c r="AB376" i="161"/>
  <c r="R376" i="161"/>
  <c r="U376" i="161"/>
  <c r="U1143" i="161"/>
  <c r="R1143" i="161"/>
  <c r="N376" i="161"/>
  <c r="K376" i="161"/>
  <c r="Y1143" i="161"/>
  <c r="AB1143" i="161"/>
  <c r="N423" i="161"/>
  <c r="K423" i="161"/>
  <c r="R1101" i="161"/>
  <c r="U1101" i="161"/>
  <c r="K1101" i="161"/>
  <c r="N1101" i="161"/>
  <c r="R423" i="161"/>
  <c r="U423" i="161"/>
  <c r="Y1101" i="161"/>
  <c r="AB1101" i="161"/>
  <c r="Y423" i="161"/>
  <c r="AB423" i="161"/>
  <c r="K663" i="161"/>
  <c r="N663" i="161"/>
  <c r="Y663" i="161"/>
  <c r="AB663" i="161"/>
  <c r="U663" i="161"/>
  <c r="R663" i="161"/>
  <c r="U483" i="161"/>
  <c r="R483" i="161"/>
  <c r="AB483" i="161"/>
  <c r="Y483" i="161"/>
  <c r="AB744" i="161"/>
  <c r="Y744" i="161"/>
  <c r="AB581" i="161"/>
  <c r="Y581" i="161"/>
  <c r="N483" i="161"/>
  <c r="K483" i="161"/>
  <c r="U744" i="161"/>
  <c r="R744" i="161"/>
  <c r="R581" i="161"/>
  <c r="U581" i="161"/>
  <c r="R791" i="161"/>
  <c r="U791" i="161"/>
  <c r="K1143" i="161"/>
  <c r="N1143" i="161"/>
  <c r="V790" i="161" l="1"/>
  <c r="O790" i="161"/>
  <c r="O743" i="161"/>
  <c r="O580" i="161"/>
  <c r="Q582" i="161"/>
  <c r="X745" i="161"/>
  <c r="J582" i="161"/>
  <c r="J745" i="161"/>
  <c r="X582" i="161"/>
  <c r="Q745" i="161"/>
  <c r="X664" i="161"/>
  <c r="Q664" i="161"/>
  <c r="J664" i="161"/>
  <c r="K744" i="161"/>
  <c r="K791" i="161"/>
  <c r="N744" i="161"/>
  <c r="N791" i="161"/>
  <c r="K581" i="161"/>
  <c r="N581" i="161"/>
  <c r="O663" i="161"/>
  <c r="V581" i="161"/>
  <c r="V663" i="161"/>
  <c r="V744" i="161"/>
  <c r="AC581" i="161"/>
  <c r="AC744" i="161"/>
  <c r="AC663" i="161"/>
  <c r="Q1144" i="161"/>
  <c r="X424" i="161"/>
  <c r="J424" i="161"/>
  <c r="X1144" i="161"/>
  <c r="J1144" i="161"/>
  <c r="X377" i="161"/>
  <c r="X484" i="161"/>
  <c r="X1102" i="161"/>
  <c r="Q792" i="161"/>
  <c r="J377" i="161"/>
  <c r="J1102" i="161"/>
  <c r="J484" i="161"/>
  <c r="Q484" i="161"/>
  <c r="Q424" i="161"/>
  <c r="Q377" i="161"/>
  <c r="Q1102" i="161"/>
  <c r="J792" i="161"/>
  <c r="X792" i="161"/>
  <c r="V1101" i="161"/>
  <c r="AC1101" i="161"/>
  <c r="O1143" i="161"/>
  <c r="AC483" i="161"/>
  <c r="O423" i="161"/>
  <c r="V1143" i="161"/>
  <c r="O483" i="161"/>
  <c r="V791" i="161"/>
  <c r="AC1143" i="161"/>
  <c r="O376" i="161"/>
  <c r="O1101" i="161"/>
  <c r="AC423" i="161"/>
  <c r="V376" i="161"/>
  <c r="AC791" i="161"/>
  <c r="V423" i="161"/>
  <c r="AC376" i="161"/>
  <c r="V483" i="161"/>
  <c r="Y664" i="161"/>
  <c r="AB664" i="161"/>
  <c r="K424" i="161"/>
  <c r="N424" i="161"/>
  <c r="R424" i="161"/>
  <c r="U424" i="161"/>
  <c r="AB745" i="161"/>
  <c r="Y745" i="161"/>
  <c r="U792" i="161"/>
  <c r="R792" i="161"/>
  <c r="R745" i="161"/>
  <c r="U745" i="161"/>
  <c r="Y792" i="161"/>
  <c r="AB792" i="161"/>
  <c r="AB582" i="161"/>
  <c r="Y582" i="161"/>
  <c r="Y484" i="161"/>
  <c r="AB484" i="161"/>
  <c r="K1102" i="161"/>
  <c r="N1102" i="161"/>
  <c r="AB377" i="161"/>
  <c r="Y377" i="161"/>
  <c r="U1102" i="161"/>
  <c r="R1102" i="161"/>
  <c r="R484" i="161"/>
  <c r="U484" i="161"/>
  <c r="Y1102" i="161"/>
  <c r="AB1102" i="161"/>
  <c r="K377" i="161"/>
  <c r="N377" i="161"/>
  <c r="K484" i="161"/>
  <c r="N484" i="161"/>
  <c r="R377" i="161"/>
  <c r="U377" i="161"/>
  <c r="U664" i="161"/>
  <c r="R664" i="161"/>
  <c r="R1144" i="161"/>
  <c r="U1144" i="161"/>
  <c r="N664" i="161"/>
  <c r="K664" i="161"/>
  <c r="AB424" i="161"/>
  <c r="Y424" i="161"/>
  <c r="Y1144" i="161"/>
  <c r="AB1144" i="161"/>
  <c r="K1144" i="161"/>
  <c r="N1144" i="161"/>
  <c r="O791" i="161" l="1"/>
  <c r="O581" i="161"/>
  <c r="O744" i="161"/>
  <c r="Q665" i="161"/>
  <c r="J746" i="161"/>
  <c r="X665" i="161"/>
  <c r="X746" i="161"/>
  <c r="J665" i="161"/>
  <c r="Q583" i="161"/>
  <c r="X583" i="161"/>
  <c r="Q746" i="161"/>
  <c r="J583" i="161"/>
  <c r="K582" i="161"/>
  <c r="N582" i="161"/>
  <c r="U582" i="161"/>
  <c r="N745" i="161"/>
  <c r="K745" i="161"/>
  <c r="K792" i="161"/>
  <c r="N792" i="161"/>
  <c r="AC664" i="161"/>
  <c r="V745" i="161"/>
  <c r="AC582" i="161"/>
  <c r="AC745" i="161"/>
  <c r="O664" i="161"/>
  <c r="V664" i="161"/>
  <c r="J485" i="161"/>
  <c r="J1145" i="161"/>
  <c r="Q378" i="161"/>
  <c r="Q425" i="161"/>
  <c r="Q485" i="161"/>
  <c r="X425" i="161"/>
  <c r="X378" i="161"/>
  <c r="J378" i="161"/>
  <c r="X793" i="161"/>
  <c r="Q793" i="161"/>
  <c r="J793" i="161"/>
  <c r="Q1145" i="161"/>
  <c r="X1145" i="161"/>
  <c r="X485" i="161"/>
  <c r="J425" i="161"/>
  <c r="O377" i="161"/>
  <c r="O424" i="161"/>
  <c r="V1102" i="161"/>
  <c r="O1102" i="161"/>
  <c r="AC1102" i="161"/>
  <c r="V377" i="161"/>
  <c r="V424" i="161"/>
  <c r="AC424" i="161"/>
  <c r="AC484" i="161"/>
  <c r="O484" i="161"/>
  <c r="V1144" i="161"/>
  <c r="AC377" i="161"/>
  <c r="V792" i="161"/>
  <c r="O1144" i="161"/>
  <c r="AC792" i="161"/>
  <c r="V484" i="161"/>
  <c r="AC1144" i="161"/>
  <c r="Y425" i="161"/>
  <c r="AB425" i="161"/>
  <c r="N425" i="161"/>
  <c r="K425" i="161"/>
  <c r="K378" i="161"/>
  <c r="N378" i="161"/>
  <c r="U378" i="161"/>
  <c r="R378" i="161"/>
  <c r="AB793" i="161"/>
  <c r="Y793" i="161"/>
  <c r="AB378" i="161"/>
  <c r="Y378" i="161"/>
  <c r="AB583" i="161"/>
  <c r="Y583" i="161"/>
  <c r="R583" i="161"/>
  <c r="U583" i="161"/>
  <c r="R746" i="161"/>
  <c r="U746" i="161"/>
  <c r="Y746" i="161"/>
  <c r="AB746" i="161"/>
  <c r="Y485" i="161"/>
  <c r="AB485" i="161"/>
  <c r="Y665" i="161"/>
  <c r="AB665" i="161"/>
  <c r="Y1145" i="161"/>
  <c r="AB1145" i="161"/>
  <c r="R665" i="161"/>
  <c r="U665" i="161"/>
  <c r="U485" i="161"/>
  <c r="R485" i="161"/>
  <c r="N665" i="161"/>
  <c r="K665" i="161"/>
  <c r="K485" i="161"/>
  <c r="N485" i="161"/>
  <c r="U425" i="161"/>
  <c r="R425" i="161"/>
  <c r="U1145" i="161"/>
  <c r="N1145" i="161"/>
  <c r="K1145" i="161"/>
  <c r="O792" i="161" l="1"/>
  <c r="O582" i="161"/>
  <c r="O745" i="161"/>
  <c r="Q747" i="161"/>
  <c r="J666" i="161"/>
  <c r="X666" i="161"/>
  <c r="X584" i="161"/>
  <c r="X747" i="161"/>
  <c r="Q584" i="161"/>
  <c r="Q666" i="161"/>
  <c r="J584" i="161"/>
  <c r="J747" i="161"/>
  <c r="N746" i="161"/>
  <c r="N583" i="161"/>
  <c r="K583" i="161"/>
  <c r="K793" i="161"/>
  <c r="R793" i="161"/>
  <c r="U793" i="161"/>
  <c r="N793" i="161"/>
  <c r="K746" i="161"/>
  <c r="V746" i="161"/>
  <c r="AC583" i="161"/>
  <c r="V583" i="161"/>
  <c r="O665" i="161"/>
  <c r="AC746" i="161"/>
  <c r="AC665" i="161"/>
  <c r="R582" i="161"/>
  <c r="V582" i="161" s="1"/>
  <c r="V665" i="161"/>
  <c r="J379" i="161"/>
  <c r="J486" i="161"/>
  <c r="Q486" i="161"/>
  <c r="X426" i="161"/>
  <c r="X794" i="161"/>
  <c r="J794" i="161"/>
  <c r="J1146" i="161"/>
  <c r="Q1146" i="161"/>
  <c r="Q379" i="161"/>
  <c r="X379" i="161"/>
  <c r="X1146" i="161"/>
  <c r="Q426" i="161"/>
  <c r="X486" i="161"/>
  <c r="J426" i="161"/>
  <c r="Q794" i="161"/>
  <c r="AC425" i="161"/>
  <c r="AC793" i="161"/>
  <c r="V485" i="161"/>
  <c r="O425" i="161"/>
  <c r="V425" i="161"/>
  <c r="O378" i="161"/>
  <c r="AC485" i="161"/>
  <c r="AC378" i="161"/>
  <c r="V378" i="161"/>
  <c r="AC1145" i="161"/>
  <c r="O485" i="161"/>
  <c r="O1145" i="161"/>
  <c r="Y794" i="161"/>
  <c r="AB794" i="161"/>
  <c r="AB1146" i="161"/>
  <c r="Y1146" i="161"/>
  <c r="AB486" i="161"/>
  <c r="Y486" i="161"/>
  <c r="U1146" i="161"/>
  <c r="R1146" i="161"/>
  <c r="K486" i="161"/>
  <c r="N486" i="161"/>
  <c r="R486" i="161"/>
  <c r="U486" i="161"/>
  <c r="K379" i="161"/>
  <c r="N379" i="161"/>
  <c r="N666" i="161"/>
  <c r="K666" i="161"/>
  <c r="R584" i="161"/>
  <c r="U584" i="161"/>
  <c r="AB426" i="161"/>
  <c r="Y426" i="161"/>
  <c r="AB666" i="161"/>
  <c r="Y666" i="161"/>
  <c r="N584" i="161"/>
  <c r="K584" i="161"/>
  <c r="AB379" i="161"/>
  <c r="Y379" i="161"/>
  <c r="R426" i="161"/>
  <c r="U426" i="161"/>
  <c r="R666" i="161"/>
  <c r="U666" i="161"/>
  <c r="R379" i="161"/>
  <c r="U379" i="161"/>
  <c r="K426" i="161"/>
  <c r="N426" i="161"/>
  <c r="AB584" i="161"/>
  <c r="Y584" i="161"/>
  <c r="AB747" i="161"/>
  <c r="Y747" i="161"/>
  <c r="N1146" i="161"/>
  <c r="K1146" i="161"/>
  <c r="V793" i="161" l="1"/>
  <c r="O746" i="161"/>
  <c r="O793" i="161"/>
  <c r="O583" i="161"/>
  <c r="V584" i="161"/>
  <c r="Q585" i="161"/>
  <c r="J667" i="161"/>
  <c r="X667" i="161"/>
  <c r="Q667" i="161"/>
  <c r="J585" i="161"/>
  <c r="X748" i="161"/>
  <c r="X585" i="161"/>
  <c r="Q748" i="161"/>
  <c r="J748" i="161"/>
  <c r="N794" i="161"/>
  <c r="U747" i="161"/>
  <c r="U794" i="161"/>
  <c r="N747" i="161"/>
  <c r="K747" i="161"/>
  <c r="R747" i="161"/>
  <c r="K794" i="161"/>
  <c r="R794" i="161"/>
  <c r="V666" i="161"/>
  <c r="AC747" i="161"/>
  <c r="AC584" i="161"/>
  <c r="AC666" i="161"/>
  <c r="O666" i="161"/>
  <c r="O584" i="161"/>
  <c r="Q795" i="161"/>
  <c r="Q427" i="161"/>
  <c r="J487" i="161"/>
  <c r="Q380" i="161"/>
  <c r="X427" i="161"/>
  <c r="Q1147" i="161"/>
  <c r="J380" i="161"/>
  <c r="X795" i="161"/>
  <c r="J795" i="161"/>
  <c r="X487" i="161"/>
  <c r="X1147" i="161"/>
  <c r="J427" i="161"/>
  <c r="J1147" i="161"/>
  <c r="X380" i="161"/>
  <c r="Q487" i="161"/>
  <c r="AC486" i="161"/>
  <c r="V426" i="161"/>
  <c r="AC1146" i="161"/>
  <c r="AC379" i="161"/>
  <c r="V1146" i="161"/>
  <c r="V379" i="161"/>
  <c r="O426" i="161"/>
  <c r="O486" i="161"/>
  <c r="R1145" i="161"/>
  <c r="V1145" i="161" s="1"/>
  <c r="O379" i="161"/>
  <c r="O1146" i="161"/>
  <c r="V486" i="161"/>
  <c r="AC794" i="161"/>
  <c r="AC426" i="161"/>
  <c r="U667" i="161"/>
  <c r="R667" i="161"/>
  <c r="N667" i="161"/>
  <c r="K667" i="161"/>
  <c r="AB667" i="161"/>
  <c r="Y667" i="161"/>
  <c r="AB427" i="161"/>
  <c r="Y427" i="161"/>
  <c r="AB1147" i="161"/>
  <c r="Y1147" i="161"/>
  <c r="U748" i="161"/>
  <c r="R748" i="161"/>
  <c r="N427" i="161"/>
  <c r="K427" i="161"/>
  <c r="U427" i="161"/>
  <c r="R427" i="161"/>
  <c r="R380" i="161"/>
  <c r="U380" i="161"/>
  <c r="AB748" i="161"/>
  <c r="Y748" i="161"/>
  <c r="Y380" i="161"/>
  <c r="AB380" i="161"/>
  <c r="K380" i="161"/>
  <c r="N380" i="161"/>
  <c r="N487" i="161"/>
  <c r="K487" i="161"/>
  <c r="Y487" i="161"/>
  <c r="AB487" i="161"/>
  <c r="R795" i="161"/>
  <c r="U795" i="161"/>
  <c r="R487" i="161"/>
  <c r="U487" i="161"/>
  <c r="Y795" i="161"/>
  <c r="AB795" i="161"/>
  <c r="K585" i="161"/>
  <c r="N585" i="161"/>
  <c r="U585" i="161"/>
  <c r="R585" i="161"/>
  <c r="Y585" i="161"/>
  <c r="AB585" i="161"/>
  <c r="K1147" i="161"/>
  <c r="N1147" i="161"/>
  <c r="U1147" i="161"/>
  <c r="O794" i="161" l="1"/>
  <c r="V794" i="161"/>
  <c r="O747" i="161"/>
  <c r="V747" i="161"/>
  <c r="V585" i="161"/>
  <c r="X586" i="161"/>
  <c r="Q586" i="161"/>
  <c r="X749" i="161"/>
  <c r="J749" i="161"/>
  <c r="Q749" i="161"/>
  <c r="J586" i="161"/>
  <c r="K748" i="161"/>
  <c r="N748" i="161"/>
  <c r="K795" i="161"/>
  <c r="N795" i="161"/>
  <c r="AC585" i="161"/>
  <c r="AC748" i="161"/>
  <c r="O585" i="161"/>
  <c r="V667" i="161"/>
  <c r="AC667" i="161"/>
  <c r="V748" i="161"/>
  <c r="O667" i="161"/>
  <c r="X796" i="161"/>
  <c r="J381" i="161"/>
  <c r="Q796" i="161"/>
  <c r="Q381" i="161"/>
  <c r="J796" i="161"/>
  <c r="X381" i="161"/>
  <c r="O1147" i="161"/>
  <c r="V427" i="161"/>
  <c r="O427" i="161"/>
  <c r="AC1147" i="161"/>
  <c r="AC795" i="161"/>
  <c r="AC427" i="161"/>
  <c r="V380" i="161"/>
  <c r="O380" i="161"/>
  <c r="O487" i="161"/>
  <c r="V795" i="161"/>
  <c r="V487" i="161"/>
  <c r="AC380" i="161"/>
  <c r="AC487" i="161"/>
  <c r="R381" i="161"/>
  <c r="U381" i="161"/>
  <c r="K381" i="161"/>
  <c r="N381" i="161"/>
  <c r="Y381" i="161"/>
  <c r="AB381" i="161"/>
  <c r="Y749" i="161"/>
  <c r="AB749" i="161"/>
  <c r="U749" i="161"/>
  <c r="R749" i="161"/>
  <c r="AB586" i="161"/>
  <c r="Y586" i="161"/>
  <c r="R586" i="161"/>
  <c r="U586" i="161"/>
  <c r="K586" i="161"/>
  <c r="N586" i="161"/>
  <c r="N796" i="161"/>
  <c r="K796" i="161"/>
  <c r="U796" i="161"/>
  <c r="R796" i="161"/>
  <c r="AB796" i="161"/>
  <c r="Y796" i="161"/>
  <c r="O795" i="161" l="1"/>
  <c r="V749" i="161"/>
  <c r="O748" i="161"/>
  <c r="J587" i="161"/>
  <c r="J750" i="161"/>
  <c r="Q750" i="161"/>
  <c r="X587" i="161"/>
  <c r="X750" i="161"/>
  <c r="Q587" i="161"/>
  <c r="K749" i="161"/>
  <c r="N749" i="161"/>
  <c r="O586" i="161"/>
  <c r="AC749" i="161"/>
  <c r="V586" i="161"/>
  <c r="AC586" i="161"/>
  <c r="X797" i="161"/>
  <c r="X382" i="161"/>
  <c r="J797" i="161"/>
  <c r="Q797" i="161"/>
  <c r="J382" i="161"/>
  <c r="Q382" i="161"/>
  <c r="R1147" i="161"/>
  <c r="V1147" i="161" s="1"/>
  <c r="O796" i="161"/>
  <c r="V381" i="161"/>
  <c r="AC381" i="161"/>
  <c r="V796" i="161"/>
  <c r="O381" i="161"/>
  <c r="AC796" i="161"/>
  <c r="N587" i="161"/>
  <c r="K587" i="161"/>
  <c r="Y587" i="161"/>
  <c r="AB587" i="161"/>
  <c r="Y750" i="161"/>
  <c r="AB750" i="161"/>
  <c r="K797" i="161"/>
  <c r="N797" i="161"/>
  <c r="R587" i="161"/>
  <c r="U587" i="161"/>
  <c r="Y382" i="161"/>
  <c r="AB382" i="161"/>
  <c r="U797" i="161"/>
  <c r="R797" i="161"/>
  <c r="K750" i="161"/>
  <c r="N750" i="161"/>
  <c r="K382" i="161"/>
  <c r="N382" i="161"/>
  <c r="Y797" i="161"/>
  <c r="AB797" i="161"/>
  <c r="R750" i="161"/>
  <c r="U750" i="161"/>
  <c r="R382" i="161"/>
  <c r="U382" i="161"/>
  <c r="O749" i="161" l="1"/>
  <c r="Q588" i="161"/>
  <c r="J588" i="161"/>
  <c r="X588" i="161"/>
  <c r="X751" i="161"/>
  <c r="Q751" i="161"/>
  <c r="J751" i="161"/>
  <c r="V587" i="161"/>
  <c r="AC750" i="161"/>
  <c r="AC587" i="161"/>
  <c r="V750" i="161"/>
  <c r="O750" i="161"/>
  <c r="O587" i="161"/>
  <c r="X798" i="161"/>
  <c r="J798" i="161"/>
  <c r="Q798" i="161"/>
  <c r="O382" i="161"/>
  <c r="V797" i="161"/>
  <c r="O797" i="161"/>
  <c r="AC797" i="161"/>
  <c r="AC382" i="161"/>
  <c r="V382" i="161"/>
  <c r="U588" i="161"/>
  <c r="R588" i="161"/>
  <c r="AB588" i="161"/>
  <c r="Y588" i="161"/>
  <c r="AB751" i="161"/>
  <c r="Y751" i="161"/>
  <c r="K798" i="161"/>
  <c r="N798" i="161"/>
  <c r="R751" i="161"/>
  <c r="U751" i="161"/>
  <c r="Y798" i="161"/>
  <c r="AB798" i="161"/>
  <c r="N751" i="161"/>
  <c r="K751" i="161"/>
  <c r="U798" i="161"/>
  <c r="R798" i="161"/>
  <c r="K588" i="161"/>
  <c r="N588" i="161"/>
  <c r="J752" i="161" l="1"/>
  <c r="X752" i="161"/>
  <c r="X589" i="161"/>
  <c r="Q589" i="161"/>
  <c r="J589" i="161"/>
  <c r="Q752" i="161"/>
  <c r="O751" i="161"/>
  <c r="V751" i="161"/>
  <c r="AC751" i="161"/>
  <c r="AC588" i="161"/>
  <c r="O588" i="161"/>
  <c r="V588" i="161"/>
  <c r="X799" i="161"/>
  <c r="J799" i="161"/>
  <c r="Q799" i="161"/>
  <c r="V798" i="161"/>
  <c r="AC798" i="161"/>
  <c r="O798" i="161"/>
  <c r="AB752" i="161"/>
  <c r="Y752" i="161"/>
  <c r="R589" i="161"/>
  <c r="U589" i="161"/>
  <c r="Y589" i="161"/>
  <c r="AB589" i="161"/>
  <c r="N589" i="161"/>
  <c r="K589" i="161"/>
  <c r="K799" i="161"/>
  <c r="N799" i="161"/>
  <c r="AB799" i="161"/>
  <c r="Y799" i="161"/>
  <c r="R799" i="161"/>
  <c r="U799" i="161"/>
  <c r="K752" i="161"/>
  <c r="N752" i="161"/>
  <c r="U752" i="161"/>
  <c r="R752" i="161"/>
  <c r="V752" i="161" l="1"/>
  <c r="X590" i="161"/>
  <c r="J590" i="161"/>
  <c r="Q753" i="161"/>
  <c r="J753" i="161"/>
  <c r="Q590" i="161"/>
  <c r="X753" i="161"/>
  <c r="O589" i="161"/>
  <c r="V589" i="161"/>
  <c r="AC589" i="161"/>
  <c r="AC752" i="161"/>
  <c r="O752" i="161"/>
  <c r="X800" i="161"/>
  <c r="Q800" i="161"/>
  <c r="J800" i="161"/>
  <c r="AC799" i="161"/>
  <c r="V799" i="161"/>
  <c r="O799" i="161"/>
  <c r="AB800" i="161"/>
  <c r="Y800" i="161"/>
  <c r="R800" i="161"/>
  <c r="U800" i="161"/>
  <c r="N800" i="161"/>
  <c r="K800" i="161"/>
  <c r="U590" i="161"/>
  <c r="R590" i="161"/>
  <c r="Y590" i="161"/>
  <c r="AB590" i="161"/>
  <c r="K753" i="161"/>
  <c r="N753" i="161"/>
  <c r="K590" i="161"/>
  <c r="N590" i="161"/>
  <c r="AB753" i="161"/>
  <c r="Y753" i="161"/>
  <c r="R753" i="161"/>
  <c r="U753" i="161"/>
  <c r="J754" i="161" l="1"/>
  <c r="X754" i="161"/>
  <c r="Q754" i="161"/>
  <c r="X591" i="161"/>
  <c r="Q591" i="161"/>
  <c r="J591" i="161"/>
  <c r="AC753" i="161"/>
  <c r="V590" i="161"/>
  <c r="O753" i="161"/>
  <c r="V753" i="161"/>
  <c r="O590" i="161"/>
  <c r="AC590" i="161"/>
  <c r="X801" i="161"/>
  <c r="J801" i="161"/>
  <c r="Q801" i="161"/>
  <c r="V800" i="161"/>
  <c r="AC800" i="161"/>
  <c r="O800" i="161"/>
  <c r="U754" i="161"/>
  <c r="R754" i="161"/>
  <c r="AB754" i="161"/>
  <c r="Y754" i="161"/>
  <c r="N754" i="161"/>
  <c r="K754" i="161"/>
  <c r="U801" i="161"/>
  <c r="R801" i="161"/>
  <c r="N801" i="161"/>
  <c r="K801" i="161"/>
  <c r="AB801" i="161"/>
  <c r="Y801" i="161"/>
  <c r="R591" i="161"/>
  <c r="U591" i="161"/>
  <c r="Y591" i="161"/>
  <c r="AB591" i="161"/>
  <c r="N591" i="161"/>
  <c r="K591" i="161"/>
  <c r="X755" i="161" l="1"/>
  <c r="J592" i="161"/>
  <c r="Q755" i="161"/>
  <c r="Q592" i="161"/>
  <c r="X592" i="161"/>
  <c r="J755" i="161"/>
  <c r="O591" i="161"/>
  <c r="V591" i="161"/>
  <c r="AC591" i="161"/>
  <c r="V754" i="161"/>
  <c r="AC754" i="161"/>
  <c r="O754" i="161"/>
  <c r="X802" i="161"/>
  <c r="Q802" i="161"/>
  <c r="J802" i="161"/>
  <c r="O801" i="161"/>
  <c r="AC801" i="161"/>
  <c r="V801" i="161"/>
  <c r="AB755" i="161"/>
  <c r="Y755" i="161"/>
  <c r="Y802" i="161"/>
  <c r="AB802" i="161"/>
  <c r="K755" i="161"/>
  <c r="N755" i="161"/>
  <c r="R802" i="161"/>
  <c r="U802" i="161"/>
  <c r="R755" i="161"/>
  <c r="U755" i="161"/>
  <c r="N802" i="161"/>
  <c r="K802" i="161"/>
  <c r="U592" i="161"/>
  <c r="R592" i="161"/>
  <c r="Y592" i="161"/>
  <c r="AB592" i="161"/>
  <c r="N592" i="161"/>
  <c r="K592" i="161"/>
  <c r="J756" i="161" l="1"/>
  <c r="X756" i="161"/>
  <c r="Q756" i="161"/>
  <c r="O755" i="161"/>
  <c r="AC592" i="161"/>
  <c r="V592" i="161"/>
  <c r="V755" i="161"/>
  <c r="O592" i="161"/>
  <c r="AC755" i="161"/>
  <c r="O802" i="161"/>
  <c r="V802" i="161"/>
  <c r="AC802" i="161"/>
  <c r="K756" i="161"/>
  <c r="N756" i="161"/>
  <c r="AB756" i="161"/>
  <c r="Y756" i="161"/>
  <c r="U756" i="161"/>
  <c r="R756" i="161"/>
  <c r="Q757" i="161" l="1"/>
  <c r="J757" i="161"/>
  <c r="X757" i="161"/>
  <c r="V756" i="161"/>
  <c r="AC756" i="161"/>
  <c r="O756" i="161"/>
  <c r="U757" i="161"/>
  <c r="R757" i="161"/>
  <c r="Y757" i="161"/>
  <c r="AB757" i="161"/>
  <c r="N757" i="161"/>
  <c r="K757" i="161"/>
  <c r="V757" i="161" l="1"/>
  <c r="O757" i="161"/>
  <c r="AC757" i="161"/>
  <c r="Q503" i="161" l="1"/>
  <c r="X503" i="161"/>
  <c r="J503" i="161"/>
  <c r="Y503" i="161"/>
  <c r="AB503" i="161"/>
  <c r="R503" i="161"/>
  <c r="U503" i="161"/>
  <c r="Q504" i="161" l="1"/>
  <c r="J504" i="161"/>
  <c r="K503" i="161"/>
  <c r="X504" i="161"/>
  <c r="N503" i="161"/>
  <c r="V503" i="161"/>
  <c r="AC503" i="161"/>
  <c r="R504" i="161"/>
  <c r="U504" i="161"/>
  <c r="Y504" i="161"/>
  <c r="AB504" i="161"/>
  <c r="O503" i="161" l="1"/>
  <c r="J505" i="161"/>
  <c r="Q505" i="161"/>
  <c r="N504" i="161"/>
  <c r="X505" i="161"/>
  <c r="K504" i="161"/>
  <c r="V504" i="161"/>
  <c r="AC504" i="161"/>
  <c r="Y505" i="161"/>
  <c r="AB505" i="161"/>
  <c r="R505" i="161"/>
  <c r="U505" i="161"/>
  <c r="X506" i="161" l="1"/>
  <c r="N505" i="161"/>
  <c r="J506" i="161"/>
  <c r="K505" i="161"/>
  <c r="Q506" i="161"/>
  <c r="AC505" i="161"/>
  <c r="O504" i="161"/>
  <c r="V505" i="161"/>
  <c r="R506" i="161"/>
  <c r="U506" i="161"/>
  <c r="Y506" i="161"/>
  <c r="AB506" i="161"/>
  <c r="O505" i="161" l="1"/>
  <c r="Q507" i="161"/>
  <c r="J507" i="161"/>
  <c r="K506" i="161"/>
  <c r="X507" i="161"/>
  <c r="N506" i="161"/>
  <c r="AC506" i="161"/>
  <c r="V506" i="161"/>
  <c r="R507" i="161"/>
  <c r="U507" i="161"/>
  <c r="Y507" i="161"/>
  <c r="AB507" i="161"/>
  <c r="V507" i="161" l="1"/>
  <c r="X508" i="161"/>
  <c r="Q508" i="161"/>
  <c r="N507" i="161"/>
  <c r="K507" i="161"/>
  <c r="J508" i="161"/>
  <c r="AC507" i="161"/>
  <c r="O506" i="161"/>
  <c r="Y508" i="161"/>
  <c r="AB508" i="161"/>
  <c r="U508" i="161"/>
  <c r="R508" i="161"/>
  <c r="O507" i="161" l="1"/>
  <c r="K508" i="161"/>
  <c r="Q509" i="161"/>
  <c r="X509" i="161"/>
  <c r="N508" i="161"/>
  <c r="J509" i="161"/>
  <c r="V508" i="161"/>
  <c r="AC508" i="161"/>
  <c r="U509" i="161"/>
  <c r="R509" i="161"/>
  <c r="AB509" i="161"/>
  <c r="Y509" i="161"/>
  <c r="O508" i="161" l="1"/>
  <c r="K509" i="161"/>
  <c r="X510" i="161"/>
  <c r="J510" i="161"/>
  <c r="Q510" i="161"/>
  <c r="N509" i="161"/>
  <c r="V509" i="161"/>
  <c r="AC509" i="161"/>
  <c r="Y510" i="161"/>
  <c r="AB510" i="161"/>
  <c r="U510" i="161"/>
  <c r="R510" i="161"/>
  <c r="O509" i="161" l="1"/>
  <c r="K510" i="161"/>
  <c r="N510" i="161"/>
  <c r="J511" i="161"/>
  <c r="Q511" i="161"/>
  <c r="X511" i="161"/>
  <c r="V510" i="161"/>
  <c r="AC510" i="161"/>
  <c r="R511" i="161"/>
  <c r="U511" i="161"/>
  <c r="AB511" i="161"/>
  <c r="Y511" i="161"/>
  <c r="O510" i="161" l="1"/>
  <c r="K511" i="161"/>
  <c r="J512" i="161"/>
  <c r="N511" i="161"/>
  <c r="Q512" i="161"/>
  <c r="X512" i="161"/>
  <c r="V511" i="161"/>
  <c r="AC511" i="161"/>
  <c r="AB512" i="161"/>
  <c r="Y512" i="161"/>
  <c r="U512" i="161"/>
  <c r="R512" i="161"/>
  <c r="X513" i="161" l="1"/>
  <c r="N512" i="161"/>
  <c r="K512" i="161"/>
  <c r="J513" i="161"/>
  <c r="Q513" i="161"/>
  <c r="V512" i="161"/>
  <c r="O511" i="161"/>
  <c r="AC512" i="161"/>
  <c r="AB513" i="161"/>
  <c r="Y513" i="161"/>
  <c r="Q514" i="161" l="1"/>
  <c r="X514" i="161"/>
  <c r="U513" i="161"/>
  <c r="K513" i="161"/>
  <c r="N513" i="161"/>
  <c r="J514" i="161"/>
  <c r="O512" i="161"/>
  <c r="AC513" i="161"/>
  <c r="R513" i="161"/>
  <c r="N514" i="161"/>
  <c r="K514" i="161"/>
  <c r="R514" i="161"/>
  <c r="U514" i="161"/>
  <c r="AB514" i="161"/>
  <c r="Y514" i="161"/>
  <c r="V513" i="161" l="1"/>
  <c r="O513" i="161"/>
  <c r="X515" i="161"/>
  <c r="Q515" i="161"/>
  <c r="J515" i="161"/>
  <c r="AC514" i="161"/>
  <c r="O514" i="161"/>
  <c r="V514" i="161"/>
  <c r="N515" i="161"/>
  <c r="K515" i="161"/>
  <c r="Y515" i="161"/>
  <c r="AB515" i="161"/>
  <c r="R515" i="161"/>
  <c r="U515" i="161"/>
  <c r="J516" i="161" l="1"/>
  <c r="Q516" i="161"/>
  <c r="X516" i="161"/>
  <c r="AC515" i="161"/>
  <c r="V515" i="161"/>
  <c r="O515" i="161"/>
  <c r="N516" i="161"/>
  <c r="K516" i="161"/>
  <c r="Y516" i="161"/>
  <c r="AB516" i="161"/>
  <c r="R516" i="161"/>
  <c r="U516" i="161"/>
  <c r="J517" i="161" l="1"/>
  <c r="X517" i="161"/>
  <c r="Q517" i="161"/>
  <c r="O516" i="161"/>
  <c r="AC516" i="161"/>
  <c r="V516" i="161"/>
  <c r="K517" i="161"/>
  <c r="N517" i="161"/>
  <c r="AB517" i="161"/>
  <c r="Y517" i="161"/>
  <c r="U517" i="161"/>
  <c r="R517" i="161"/>
  <c r="V517" i="161" l="1"/>
  <c r="AC517" i="161"/>
  <c r="O517" i="161"/>
  <c r="X428" i="161" l="1"/>
  <c r="Q908" i="161"/>
  <c r="Q428" i="161"/>
  <c r="J428" i="161"/>
  <c r="X908" i="161"/>
  <c r="J908" i="161"/>
  <c r="R908" i="161"/>
  <c r="U908" i="161"/>
  <c r="R428" i="161"/>
  <c r="U428" i="161"/>
  <c r="Y428" i="161"/>
  <c r="AB428" i="161"/>
  <c r="AB908" i="161"/>
  <c r="Y908" i="161"/>
  <c r="K908" i="161"/>
  <c r="N908" i="161"/>
  <c r="V908" i="161" l="1"/>
  <c r="Q429" i="161"/>
  <c r="J1013" i="161"/>
  <c r="X1013" i="161"/>
  <c r="X803" i="161"/>
  <c r="Q1013" i="161"/>
  <c r="J998" i="161"/>
  <c r="X909" i="161"/>
  <c r="Q803" i="161"/>
  <c r="J429" i="161"/>
  <c r="J803" i="161"/>
  <c r="X998" i="161"/>
  <c r="Q998" i="161"/>
  <c r="X429" i="161"/>
  <c r="N428" i="161"/>
  <c r="K428" i="161"/>
  <c r="J909" i="161"/>
  <c r="Q909" i="161"/>
  <c r="O908" i="161"/>
  <c r="AC908" i="161"/>
  <c r="V428" i="161"/>
  <c r="AC428" i="161"/>
  <c r="K909" i="161"/>
  <c r="N909" i="161"/>
  <c r="R909" i="161"/>
  <c r="U909" i="161"/>
  <c r="AB803" i="161"/>
  <c r="Y803" i="161"/>
  <c r="AB909" i="161"/>
  <c r="Y909" i="161"/>
  <c r="R803" i="161"/>
  <c r="U803" i="161"/>
  <c r="Y998" i="161"/>
  <c r="AB998" i="161"/>
  <c r="Y429" i="161"/>
  <c r="AB429" i="161"/>
  <c r="U998" i="161"/>
  <c r="R998" i="161"/>
  <c r="R429" i="161"/>
  <c r="U429" i="161"/>
  <c r="AB1013" i="161"/>
  <c r="Y1013" i="161"/>
  <c r="R1013" i="161"/>
  <c r="U1013" i="161"/>
  <c r="O428" i="161" l="1"/>
  <c r="K429" i="161"/>
  <c r="N998" i="161"/>
  <c r="J999" i="161"/>
  <c r="X804" i="161"/>
  <c r="J593" i="161"/>
  <c r="X53" i="161"/>
  <c r="X430" i="161"/>
  <c r="X848" i="161"/>
  <c r="Q804" i="161"/>
  <c r="J848" i="161"/>
  <c r="Q910" i="161"/>
  <c r="Q593" i="161"/>
  <c r="Q53" i="161"/>
  <c r="J1014" i="161"/>
  <c r="N429" i="161"/>
  <c r="Q999" i="161"/>
  <c r="J430" i="161"/>
  <c r="K1013" i="161"/>
  <c r="Q1014" i="161"/>
  <c r="X910" i="161"/>
  <c r="Q430" i="161"/>
  <c r="K803" i="161"/>
  <c r="X593" i="161"/>
  <c r="Q848" i="161"/>
  <c r="X1014" i="161"/>
  <c r="K998" i="161"/>
  <c r="N803" i="161"/>
  <c r="J53" i="161"/>
  <c r="J910" i="161"/>
  <c r="J804" i="161"/>
  <c r="X999" i="161"/>
  <c r="N1013" i="161"/>
  <c r="AC1013" i="161"/>
  <c r="O909" i="161"/>
  <c r="V803" i="161"/>
  <c r="V909" i="161"/>
  <c r="AC909" i="161"/>
  <c r="AC429" i="161"/>
  <c r="V1013" i="161"/>
  <c r="V998" i="161"/>
  <c r="V429" i="161"/>
  <c r="AC998" i="161"/>
  <c r="AC803" i="161"/>
  <c r="Y910" i="161"/>
  <c r="AB910" i="161"/>
  <c r="R910" i="161"/>
  <c r="U910" i="161"/>
  <c r="U999" i="161"/>
  <c r="R999" i="161"/>
  <c r="Y999" i="161"/>
  <c r="AB999" i="161"/>
  <c r="U430" i="161"/>
  <c r="R430" i="161"/>
  <c r="N53" i="161"/>
  <c r="K53" i="161"/>
  <c r="Y848" i="161"/>
  <c r="AB848" i="161"/>
  <c r="AB53" i="161"/>
  <c r="Y53" i="161"/>
  <c r="R53" i="161"/>
  <c r="U53" i="161"/>
  <c r="Y593" i="161"/>
  <c r="AB593" i="161"/>
  <c r="Y1014" i="161"/>
  <c r="AB1014" i="161"/>
  <c r="AB804" i="161"/>
  <c r="Y804" i="161"/>
  <c r="K593" i="161"/>
  <c r="N593" i="161"/>
  <c r="U848" i="161"/>
  <c r="R848" i="161"/>
  <c r="U804" i="161"/>
  <c r="R804" i="161"/>
  <c r="U593" i="161"/>
  <c r="R593" i="161"/>
  <c r="R1014" i="161"/>
  <c r="U1014" i="161"/>
  <c r="AB430" i="161"/>
  <c r="Y430" i="161"/>
  <c r="K910" i="161"/>
  <c r="N910" i="161"/>
  <c r="O429" i="161" l="1"/>
  <c r="O1013" i="161"/>
  <c r="O998" i="161"/>
  <c r="V910" i="161"/>
  <c r="O803" i="161"/>
  <c r="Q1015" i="161"/>
  <c r="Q431" i="161"/>
  <c r="X911" i="161"/>
  <c r="N1014" i="161"/>
  <c r="X805" i="161"/>
  <c r="J911" i="161"/>
  <c r="J805" i="161"/>
  <c r="Q1000" i="161"/>
  <c r="K999" i="161"/>
  <c r="N430" i="161"/>
  <c r="N804" i="161"/>
  <c r="N848" i="161"/>
  <c r="J1000" i="161"/>
  <c r="Q805" i="161"/>
  <c r="J594" i="161"/>
  <c r="N999" i="161"/>
  <c r="X1015" i="161"/>
  <c r="X1000" i="161"/>
  <c r="K1014" i="161"/>
  <c r="J1015" i="161"/>
  <c r="J431" i="161"/>
  <c r="X431" i="161"/>
  <c r="K848" i="161"/>
  <c r="Q911" i="161"/>
  <c r="X849" i="161"/>
  <c r="K804" i="161"/>
  <c r="J849" i="161"/>
  <c r="Q54" i="161"/>
  <c r="Q849" i="161"/>
  <c r="K430" i="161"/>
  <c r="X54" i="161"/>
  <c r="Q594" i="161"/>
  <c r="J54" i="161"/>
  <c r="X594" i="161"/>
  <c r="AC1014" i="161"/>
  <c r="V593" i="161"/>
  <c r="V848" i="161"/>
  <c r="AC910" i="161"/>
  <c r="O53" i="161"/>
  <c r="V804" i="161"/>
  <c r="V1014" i="161"/>
  <c r="AC848" i="161"/>
  <c r="AC804" i="161"/>
  <c r="AC430" i="161"/>
  <c r="AC593" i="161"/>
  <c r="V999" i="161"/>
  <c r="AC999" i="161"/>
  <c r="AC53" i="161"/>
  <c r="O593" i="161"/>
  <c r="O910" i="161"/>
  <c r="V430" i="161"/>
  <c r="V53" i="161"/>
  <c r="N594" i="161"/>
  <c r="K594" i="161"/>
  <c r="U805" i="161"/>
  <c r="R805" i="161"/>
  <c r="U1015" i="161"/>
  <c r="R1015" i="161"/>
  <c r="Y849" i="161"/>
  <c r="AB849" i="161"/>
  <c r="U849" i="161"/>
  <c r="R849" i="161"/>
  <c r="Y54" i="161"/>
  <c r="AB54" i="161"/>
  <c r="Y911" i="161"/>
  <c r="AB911" i="161"/>
  <c r="K911" i="161"/>
  <c r="N911" i="161"/>
  <c r="K54" i="161"/>
  <c r="N54" i="161"/>
  <c r="R1000" i="161"/>
  <c r="U1000" i="161"/>
  <c r="R54" i="161"/>
  <c r="U54" i="161"/>
  <c r="Y1000" i="161"/>
  <c r="AB1000" i="161"/>
  <c r="R911" i="161"/>
  <c r="U911" i="161"/>
  <c r="Y805" i="161"/>
  <c r="AB805" i="161"/>
  <c r="AB1015" i="161"/>
  <c r="Y1015" i="161"/>
  <c r="U594" i="161"/>
  <c r="R594" i="161"/>
  <c r="AB431" i="161"/>
  <c r="Y431" i="161"/>
  <c r="Y594" i="161"/>
  <c r="AB594" i="161"/>
  <c r="O430" i="161" l="1"/>
  <c r="O804" i="161"/>
  <c r="O999" i="161"/>
  <c r="O1014" i="161"/>
  <c r="O848" i="161"/>
  <c r="Q850" i="161"/>
  <c r="J850" i="161"/>
  <c r="X850" i="161"/>
  <c r="J55" i="161"/>
  <c r="J595" i="161"/>
  <c r="X55" i="161"/>
  <c r="N1000" i="161"/>
  <c r="X432" i="161"/>
  <c r="N849" i="161"/>
  <c r="X912" i="161"/>
  <c r="K431" i="161"/>
  <c r="Q912" i="161"/>
  <c r="K1015" i="161"/>
  <c r="K805" i="161"/>
  <c r="N431" i="161"/>
  <c r="J806" i="161"/>
  <c r="X595" i="161"/>
  <c r="K1000" i="161"/>
  <c r="U431" i="161"/>
  <c r="J1001" i="161"/>
  <c r="J912" i="161"/>
  <c r="J432" i="161"/>
  <c r="Q1001" i="161"/>
  <c r="Q806" i="161"/>
  <c r="K849" i="161"/>
  <c r="N805" i="161"/>
  <c r="Q1016" i="161"/>
  <c r="N1015" i="161"/>
  <c r="Q432" i="161"/>
  <c r="X806" i="161"/>
  <c r="Q55" i="161"/>
  <c r="X1001" i="161"/>
  <c r="X1016" i="161"/>
  <c r="J1016" i="161"/>
  <c r="Q595" i="161"/>
  <c r="V594" i="161"/>
  <c r="AC1000" i="161"/>
  <c r="AC849" i="161"/>
  <c r="O911" i="161"/>
  <c r="AC1015" i="161"/>
  <c r="AC54" i="161"/>
  <c r="O594" i="161"/>
  <c r="V849" i="161"/>
  <c r="V805" i="161"/>
  <c r="AC594" i="161"/>
  <c r="V54" i="161"/>
  <c r="AC805" i="161"/>
  <c r="V911" i="161"/>
  <c r="V1000" i="161"/>
  <c r="O54" i="161"/>
  <c r="AC911" i="161"/>
  <c r="AC431" i="161"/>
  <c r="V1015" i="161"/>
  <c r="K55" i="161"/>
  <c r="N55" i="161"/>
  <c r="U850" i="161"/>
  <c r="R850" i="161"/>
  <c r="R55" i="161"/>
  <c r="U55" i="161"/>
  <c r="Y55" i="161"/>
  <c r="AB55" i="161"/>
  <c r="AB850" i="161"/>
  <c r="Y850" i="161"/>
  <c r="R431" i="161"/>
  <c r="U1016" i="161"/>
  <c r="R1016" i="161"/>
  <c r="AB806" i="161"/>
  <c r="Y806" i="161"/>
  <c r="U806" i="161"/>
  <c r="R806" i="161"/>
  <c r="R912" i="161"/>
  <c r="U912" i="161"/>
  <c r="U432" i="161"/>
  <c r="R432" i="161"/>
  <c r="N595" i="161"/>
  <c r="K595" i="161"/>
  <c r="K912" i="161"/>
  <c r="N912" i="161"/>
  <c r="Y595" i="161"/>
  <c r="AB595" i="161"/>
  <c r="AB1001" i="161"/>
  <c r="Y1001" i="161"/>
  <c r="Y912" i="161"/>
  <c r="AB912" i="161"/>
  <c r="Y432" i="161"/>
  <c r="AB432" i="161"/>
  <c r="R595" i="161"/>
  <c r="U595" i="161"/>
  <c r="U1001" i="161"/>
  <c r="R1001" i="161"/>
  <c r="Y1016" i="161"/>
  <c r="AB1016" i="161"/>
  <c r="O1000" i="161" l="1"/>
  <c r="V431" i="161"/>
  <c r="O805" i="161"/>
  <c r="O849" i="161"/>
  <c r="O1015" i="161"/>
  <c r="O431" i="161"/>
  <c r="X433" i="161"/>
  <c r="X1017" i="161"/>
  <c r="N806" i="161"/>
  <c r="N432" i="161"/>
  <c r="Q56" i="161"/>
  <c r="Q596" i="161"/>
  <c r="Q1017" i="161"/>
  <c r="K806" i="161"/>
  <c r="O806" i="161" s="1"/>
  <c r="K1001" i="161"/>
  <c r="Q913" i="161"/>
  <c r="J913" i="161"/>
  <c r="K1016" i="161"/>
  <c r="N1016" i="161"/>
  <c r="J56" i="161"/>
  <c r="J596" i="161"/>
  <c r="Q1002" i="161"/>
  <c r="J807" i="161"/>
  <c r="Q433" i="161"/>
  <c r="N1001" i="161"/>
  <c r="X56" i="161"/>
  <c r="J851" i="161"/>
  <c r="K850" i="161"/>
  <c r="N850" i="161"/>
  <c r="X851" i="161"/>
  <c r="X807" i="161"/>
  <c r="K432" i="161"/>
  <c r="J1017" i="161"/>
  <c r="Q851" i="161"/>
  <c r="X913" i="161"/>
  <c r="Q807" i="161"/>
  <c r="X596" i="161"/>
  <c r="X1002" i="161"/>
  <c r="J1002" i="161"/>
  <c r="J433" i="161"/>
  <c r="AC1001" i="161"/>
  <c r="V1016" i="161"/>
  <c r="V55" i="161"/>
  <c r="AC55" i="161"/>
  <c r="V595" i="161"/>
  <c r="V806" i="161"/>
  <c r="O595" i="161"/>
  <c r="V1001" i="161"/>
  <c r="O55" i="161"/>
  <c r="AC595" i="161"/>
  <c r="V912" i="161"/>
  <c r="AC850" i="161"/>
  <c r="AC1016" i="161"/>
  <c r="O912" i="161"/>
  <c r="AC432" i="161"/>
  <c r="AC806" i="161"/>
  <c r="AC912" i="161"/>
  <c r="V850" i="161"/>
  <c r="V432" i="161"/>
  <c r="R596" i="161"/>
  <c r="U596" i="161"/>
  <c r="U807" i="161"/>
  <c r="R807" i="161"/>
  <c r="R56" i="161"/>
  <c r="U56" i="161"/>
  <c r="AB56" i="161"/>
  <c r="Y56" i="161"/>
  <c r="N56" i="161"/>
  <c r="K56" i="161"/>
  <c r="U433" i="161"/>
  <c r="R433" i="161"/>
  <c r="Y851" i="161"/>
  <c r="AB851" i="161"/>
  <c r="R851" i="161"/>
  <c r="U851" i="161"/>
  <c r="AB433" i="161"/>
  <c r="Y433" i="161"/>
  <c r="K913" i="161"/>
  <c r="N913" i="161"/>
  <c r="R1002" i="161"/>
  <c r="U1002" i="161"/>
  <c r="Y913" i="161"/>
  <c r="AB913" i="161"/>
  <c r="AB1002" i="161"/>
  <c r="Y1002" i="161"/>
  <c r="R913" i="161"/>
  <c r="U913" i="161"/>
  <c r="U1017" i="161"/>
  <c r="R1017" i="161"/>
  <c r="AB596" i="161"/>
  <c r="Y596" i="161"/>
  <c r="AB807" i="161"/>
  <c r="Y807" i="161"/>
  <c r="AB1017" i="161"/>
  <c r="Y1017" i="161"/>
  <c r="N596" i="161"/>
  <c r="K596" i="161"/>
  <c r="O1016" i="161" l="1"/>
  <c r="O432" i="161"/>
  <c r="O1001" i="161"/>
  <c r="O850" i="161"/>
  <c r="J852" i="161"/>
  <c r="N433" i="161"/>
  <c r="J597" i="161"/>
  <c r="X852" i="161"/>
  <c r="Q57" i="161"/>
  <c r="X434" i="161"/>
  <c r="Q914" i="161"/>
  <c r="N1002" i="161"/>
  <c r="Q434" i="161"/>
  <c r="J914" i="161"/>
  <c r="J57" i="161"/>
  <c r="J1018" i="161"/>
  <c r="X1003" i="161"/>
  <c r="K433" i="161"/>
  <c r="Q808" i="161"/>
  <c r="Q1003" i="161"/>
  <c r="X1018" i="161"/>
  <c r="K807" i="161"/>
  <c r="Q852" i="161"/>
  <c r="X914" i="161"/>
  <c r="J434" i="161"/>
  <c r="K1002" i="161"/>
  <c r="N851" i="161"/>
  <c r="N1017" i="161"/>
  <c r="N807" i="161"/>
  <c r="X57" i="161"/>
  <c r="K1017" i="161"/>
  <c r="X808" i="161"/>
  <c r="Q597" i="161"/>
  <c r="Q1018" i="161"/>
  <c r="J1003" i="161"/>
  <c r="X597" i="161"/>
  <c r="K851" i="161"/>
  <c r="J808" i="161"/>
  <c r="O596" i="161"/>
  <c r="V913" i="161"/>
  <c r="AC56" i="161"/>
  <c r="AC1002" i="161"/>
  <c r="AC807" i="161"/>
  <c r="O56" i="161"/>
  <c r="AC851" i="161"/>
  <c r="V433" i="161"/>
  <c r="V1017" i="161"/>
  <c r="AC1017" i="161"/>
  <c r="AC596" i="161"/>
  <c r="V807" i="161"/>
  <c r="V596" i="161"/>
  <c r="AC433" i="161"/>
  <c r="V56" i="161"/>
  <c r="AC913" i="161"/>
  <c r="V1002" i="161"/>
  <c r="O913" i="161"/>
  <c r="V851" i="161"/>
  <c r="Y57" i="161"/>
  <c r="AB57" i="161"/>
  <c r="Y1018" i="161"/>
  <c r="AB1018" i="161"/>
  <c r="Y852" i="161"/>
  <c r="AB852" i="161"/>
  <c r="U852" i="161"/>
  <c r="R852" i="161"/>
  <c r="R914" i="161"/>
  <c r="U914" i="161"/>
  <c r="N597" i="161"/>
  <c r="K597" i="161"/>
  <c r="U808" i="161"/>
  <c r="R808" i="161"/>
  <c r="R434" i="161"/>
  <c r="U434" i="161"/>
  <c r="Y597" i="161"/>
  <c r="AB597" i="161"/>
  <c r="AB914" i="161"/>
  <c r="Y914" i="161"/>
  <c r="Y434" i="161"/>
  <c r="AB434" i="161"/>
  <c r="R597" i="161"/>
  <c r="U597" i="161"/>
  <c r="N914" i="161"/>
  <c r="K914" i="161"/>
  <c r="U1018" i="161"/>
  <c r="R1018" i="161"/>
  <c r="R1003" i="161"/>
  <c r="U1003" i="161"/>
  <c r="K57" i="161"/>
  <c r="N57" i="161"/>
  <c r="AB808" i="161"/>
  <c r="Y808" i="161"/>
  <c r="AB1003" i="161"/>
  <c r="Y1003" i="161"/>
  <c r="U57" i="161"/>
  <c r="R57" i="161"/>
  <c r="O1002" i="161" l="1"/>
  <c r="O807" i="161"/>
  <c r="O1017" i="161"/>
  <c r="O433" i="161"/>
  <c r="O851" i="161"/>
  <c r="J1019" i="161"/>
  <c r="X58" i="161"/>
  <c r="K808" i="161"/>
  <c r="Q435" i="161"/>
  <c r="J809" i="161"/>
  <c r="Q1019" i="161"/>
  <c r="N1018" i="161"/>
  <c r="X809" i="161"/>
  <c r="X435" i="161"/>
  <c r="Q58" i="161"/>
  <c r="N852" i="161"/>
  <c r="N808" i="161"/>
  <c r="K1003" i="161"/>
  <c r="J435" i="161"/>
  <c r="X853" i="161"/>
  <c r="N1003" i="161"/>
  <c r="K852" i="161"/>
  <c r="Q853" i="161"/>
  <c r="N434" i="161"/>
  <c r="J1004" i="161"/>
  <c r="J915" i="161"/>
  <c r="J598" i="161"/>
  <c r="K1018" i="161"/>
  <c r="Q809" i="161"/>
  <c r="J853" i="161"/>
  <c r="X598" i="161"/>
  <c r="Q598" i="161"/>
  <c r="X1004" i="161"/>
  <c r="Q915" i="161"/>
  <c r="K434" i="161"/>
  <c r="J58" i="161"/>
  <c r="Q1004" i="161"/>
  <c r="X915" i="161"/>
  <c r="X1019" i="161"/>
  <c r="AC597" i="161"/>
  <c r="AC57" i="161"/>
  <c r="O914" i="161"/>
  <c r="V1018" i="161"/>
  <c r="V808" i="161"/>
  <c r="V434" i="161"/>
  <c r="V597" i="161"/>
  <c r="V914" i="161"/>
  <c r="AC1003" i="161"/>
  <c r="AC434" i="161"/>
  <c r="AC808" i="161"/>
  <c r="O597" i="161"/>
  <c r="AC914" i="161"/>
  <c r="V852" i="161"/>
  <c r="V57" i="161"/>
  <c r="AC852" i="161"/>
  <c r="AC1018" i="161"/>
  <c r="V1003" i="161"/>
  <c r="O57" i="161"/>
  <c r="N58" i="161"/>
  <c r="K58" i="161"/>
  <c r="U915" i="161"/>
  <c r="R915" i="161"/>
  <c r="AB915" i="161"/>
  <c r="Y915" i="161"/>
  <c r="U1019" i="161"/>
  <c r="R1019" i="161"/>
  <c r="AB809" i="161"/>
  <c r="Y809" i="161"/>
  <c r="U58" i="161"/>
  <c r="R58" i="161"/>
  <c r="AB598" i="161"/>
  <c r="Y598" i="161"/>
  <c r="AB435" i="161"/>
  <c r="Y435" i="161"/>
  <c r="R1004" i="161"/>
  <c r="U1004" i="161"/>
  <c r="R598" i="161"/>
  <c r="U598" i="161"/>
  <c r="Y1004" i="161"/>
  <c r="AB1004" i="161"/>
  <c r="K435" i="161"/>
  <c r="N435" i="161"/>
  <c r="K598" i="161"/>
  <c r="N598" i="161"/>
  <c r="AB853" i="161"/>
  <c r="Y853" i="161"/>
  <c r="U435" i="161"/>
  <c r="R435" i="161"/>
  <c r="U853" i="161"/>
  <c r="R853" i="161"/>
  <c r="U809" i="161"/>
  <c r="R809" i="161"/>
  <c r="Y1019" i="161"/>
  <c r="AB1019" i="161"/>
  <c r="AB58" i="161"/>
  <c r="Y58" i="161"/>
  <c r="N915" i="161"/>
  <c r="K915" i="161"/>
  <c r="O1018" i="161" l="1"/>
  <c r="O808" i="161"/>
  <c r="O852" i="161"/>
  <c r="O1003" i="161"/>
  <c r="O434" i="161"/>
  <c r="J436" i="161"/>
  <c r="Q1005" i="161"/>
  <c r="Q916" i="161"/>
  <c r="X1020" i="161"/>
  <c r="Q810" i="161"/>
  <c r="N853" i="161"/>
  <c r="N809" i="161"/>
  <c r="Q59" i="161"/>
  <c r="K853" i="161"/>
  <c r="X59" i="161"/>
  <c r="N1004" i="161"/>
  <c r="X1005" i="161"/>
  <c r="K1004" i="161"/>
  <c r="J854" i="161"/>
  <c r="J810" i="161"/>
  <c r="X916" i="161"/>
  <c r="J1020" i="161"/>
  <c r="X599" i="161"/>
  <c r="J599" i="161"/>
  <c r="Q854" i="161"/>
  <c r="X854" i="161"/>
  <c r="N1019" i="161"/>
  <c r="K1019" i="161"/>
  <c r="Q436" i="161"/>
  <c r="J1005" i="161"/>
  <c r="J59" i="161"/>
  <c r="Q1020" i="161"/>
  <c r="X810" i="161"/>
  <c r="Q599" i="161"/>
  <c r="J916" i="161"/>
  <c r="X436" i="161"/>
  <c r="K809" i="161"/>
  <c r="V809" i="161"/>
  <c r="AC809" i="161"/>
  <c r="O58" i="161"/>
  <c r="AC1004" i="161"/>
  <c r="AC853" i="161"/>
  <c r="V1019" i="161"/>
  <c r="O435" i="161"/>
  <c r="V435" i="161"/>
  <c r="AC1019" i="161"/>
  <c r="O598" i="161"/>
  <c r="V598" i="161"/>
  <c r="O915" i="161"/>
  <c r="AC915" i="161"/>
  <c r="AC58" i="161"/>
  <c r="AC598" i="161"/>
  <c r="V1004" i="161"/>
  <c r="V915" i="161"/>
  <c r="V58" i="161"/>
  <c r="V853" i="161"/>
  <c r="AC435" i="161"/>
  <c r="Y810" i="161"/>
  <c r="AB810" i="161"/>
  <c r="R810" i="161"/>
  <c r="U810" i="161"/>
  <c r="K810" i="161"/>
  <c r="N810" i="161"/>
  <c r="Y1005" i="161"/>
  <c r="AB1005" i="161"/>
  <c r="R59" i="161"/>
  <c r="U59" i="161"/>
  <c r="U1005" i="161"/>
  <c r="R1005" i="161"/>
  <c r="AB59" i="161"/>
  <c r="Y59" i="161"/>
  <c r="N59" i="161"/>
  <c r="K59" i="161"/>
  <c r="U1020" i="161"/>
  <c r="R1020" i="161"/>
  <c r="AB1020" i="161"/>
  <c r="Y1020" i="161"/>
  <c r="N916" i="161"/>
  <c r="K916" i="161"/>
  <c r="U854" i="161"/>
  <c r="R854" i="161"/>
  <c r="Y916" i="161"/>
  <c r="AB916" i="161"/>
  <c r="AB854" i="161"/>
  <c r="Y854" i="161"/>
  <c r="K436" i="161"/>
  <c r="N436" i="161"/>
  <c r="AB436" i="161"/>
  <c r="Y436" i="161"/>
  <c r="R599" i="161"/>
  <c r="U599" i="161"/>
  <c r="R916" i="161"/>
  <c r="U916" i="161"/>
  <c r="Y599" i="161"/>
  <c r="AB599" i="161"/>
  <c r="R436" i="161"/>
  <c r="U436" i="161"/>
  <c r="K599" i="161"/>
  <c r="N599" i="161"/>
  <c r="O1004" i="161" l="1"/>
  <c r="O1019" i="161"/>
  <c r="O853" i="161"/>
  <c r="O809" i="161"/>
  <c r="AC436" i="161"/>
  <c r="O59" i="161"/>
  <c r="AC599" i="161"/>
  <c r="N1005" i="161"/>
  <c r="X855" i="161"/>
  <c r="Q600" i="161"/>
  <c r="Q1021" i="161"/>
  <c r="X811" i="161"/>
  <c r="N854" i="161"/>
  <c r="K1005" i="161"/>
  <c r="J811" i="161"/>
  <c r="J60" i="161"/>
  <c r="Q437" i="161"/>
  <c r="X917" i="161"/>
  <c r="J1006" i="161"/>
  <c r="X1006" i="161"/>
  <c r="X437" i="161"/>
  <c r="X600" i="161"/>
  <c r="N1020" i="161"/>
  <c r="Q917" i="161"/>
  <c r="J855" i="161"/>
  <c r="K1020" i="161"/>
  <c r="X1021" i="161"/>
  <c r="K854" i="161"/>
  <c r="J600" i="161"/>
  <c r="Q811" i="161"/>
  <c r="Q60" i="161"/>
  <c r="J1021" i="161"/>
  <c r="J917" i="161"/>
  <c r="X60" i="161"/>
  <c r="Q855" i="161"/>
  <c r="J437" i="161"/>
  <c r="Q1006" i="161"/>
  <c r="O599" i="161"/>
  <c r="O916" i="161"/>
  <c r="AC1005" i="161"/>
  <c r="AC916" i="161"/>
  <c r="V810" i="161"/>
  <c r="V599" i="161"/>
  <c r="V436" i="161"/>
  <c r="AC59" i="161"/>
  <c r="AC810" i="161"/>
  <c r="O810" i="161"/>
  <c r="AC1020" i="161"/>
  <c r="V916" i="161"/>
  <c r="V1020" i="161"/>
  <c r="V59" i="161"/>
  <c r="V1005" i="161"/>
  <c r="AC854" i="161"/>
  <c r="O436" i="161"/>
  <c r="V854" i="161"/>
  <c r="U917" i="161"/>
  <c r="R917" i="161"/>
  <c r="AB600" i="161"/>
  <c r="Y600" i="161"/>
  <c r="AB60" i="161"/>
  <c r="Y60" i="161"/>
  <c r="AB917" i="161"/>
  <c r="Y917" i="161"/>
  <c r="K600" i="161"/>
  <c r="N600" i="161"/>
  <c r="R60" i="161"/>
  <c r="U60" i="161"/>
  <c r="U437" i="161"/>
  <c r="R437" i="161"/>
  <c r="N437" i="161"/>
  <c r="K437" i="161"/>
  <c r="AB855" i="161"/>
  <c r="Y855" i="161"/>
  <c r="U1006" i="161"/>
  <c r="R1006" i="161"/>
  <c r="U855" i="161"/>
  <c r="R855" i="161"/>
  <c r="Y1006" i="161"/>
  <c r="AB1006" i="161"/>
  <c r="N811" i="161"/>
  <c r="K811" i="161"/>
  <c r="U811" i="161"/>
  <c r="R811" i="161"/>
  <c r="AB1021" i="161"/>
  <c r="Y1021" i="161"/>
  <c r="Y811" i="161"/>
  <c r="AB811" i="161"/>
  <c r="AB437" i="161"/>
  <c r="Y437" i="161"/>
  <c r="R1021" i="161"/>
  <c r="U1021" i="161"/>
  <c r="N917" i="161"/>
  <c r="K917" i="161"/>
  <c r="R600" i="161"/>
  <c r="U600" i="161"/>
  <c r="N60" i="161"/>
  <c r="K60" i="161"/>
  <c r="O854" i="161" l="1"/>
  <c r="O1020" i="161"/>
  <c r="O1005" i="161"/>
  <c r="AC917" i="161"/>
  <c r="AC855" i="161"/>
  <c r="Q1022" i="161"/>
  <c r="J438" i="161"/>
  <c r="Q601" i="161"/>
  <c r="K1006" i="161"/>
  <c r="J856" i="161"/>
  <c r="X1022" i="161"/>
  <c r="K855" i="161"/>
  <c r="X61" i="161"/>
  <c r="Q918" i="161"/>
  <c r="X1007" i="161"/>
  <c r="J812" i="161"/>
  <c r="J1022" i="161"/>
  <c r="Q61" i="161"/>
  <c r="J601" i="161"/>
  <c r="X438" i="161"/>
  <c r="Q812" i="161"/>
  <c r="N1021" i="161"/>
  <c r="Q1007" i="161"/>
  <c r="J1007" i="161"/>
  <c r="Q856" i="161"/>
  <c r="X812" i="161"/>
  <c r="N855" i="161"/>
  <c r="X856" i="161"/>
  <c r="Q438" i="161"/>
  <c r="N1006" i="161"/>
  <c r="X918" i="161"/>
  <c r="J61" i="161"/>
  <c r="X601" i="161"/>
  <c r="K1021" i="161"/>
  <c r="J918" i="161"/>
  <c r="O917" i="161"/>
  <c r="V600" i="161"/>
  <c r="V60" i="161"/>
  <c r="V437" i="161"/>
  <c r="V811" i="161"/>
  <c r="AC1021" i="161"/>
  <c r="O60" i="161"/>
  <c r="AC600" i="161"/>
  <c r="O600" i="161"/>
  <c r="O811" i="161"/>
  <c r="AC437" i="161"/>
  <c r="AC1006" i="161"/>
  <c r="V1006" i="161"/>
  <c r="O437" i="161"/>
  <c r="V855" i="161"/>
  <c r="V917" i="161"/>
  <c r="AC811" i="161"/>
  <c r="AC60" i="161"/>
  <c r="V1021" i="161"/>
  <c r="Y812" i="161"/>
  <c r="AB812" i="161"/>
  <c r="Y438" i="161"/>
  <c r="AB438" i="161"/>
  <c r="N812" i="161"/>
  <c r="K812" i="161"/>
  <c r="AB918" i="161"/>
  <c r="Y918" i="161"/>
  <c r="N1022" i="161"/>
  <c r="K1022" i="161"/>
  <c r="Y1022" i="161"/>
  <c r="AB1022" i="161"/>
  <c r="N918" i="161"/>
  <c r="K918" i="161"/>
  <c r="U1022" i="161"/>
  <c r="R1022" i="161"/>
  <c r="R601" i="161"/>
  <c r="U601" i="161"/>
  <c r="U918" i="161"/>
  <c r="R918" i="161"/>
  <c r="Y601" i="161"/>
  <c r="AB601" i="161"/>
  <c r="R856" i="161"/>
  <c r="U856" i="161"/>
  <c r="N61" i="161"/>
  <c r="K61" i="161"/>
  <c r="Y1007" i="161"/>
  <c r="AB1007" i="161"/>
  <c r="U61" i="161"/>
  <c r="R61" i="161"/>
  <c r="U1007" i="161"/>
  <c r="R1007" i="161"/>
  <c r="Y856" i="161"/>
  <c r="AB856" i="161"/>
  <c r="AB61" i="161"/>
  <c r="Y61" i="161"/>
  <c r="N601" i="161"/>
  <c r="K601" i="161"/>
  <c r="U812" i="161"/>
  <c r="R812" i="161"/>
  <c r="K438" i="161"/>
  <c r="N438" i="161"/>
  <c r="R438" i="161"/>
  <c r="U438" i="161"/>
  <c r="O1006" i="161" l="1"/>
  <c r="O855" i="161"/>
  <c r="O1021" i="161"/>
  <c r="AC812" i="161"/>
  <c r="O601" i="161"/>
  <c r="J919" i="161"/>
  <c r="J1023" i="161"/>
  <c r="Q62" i="161"/>
  <c r="J602" i="161"/>
  <c r="X1008" i="161"/>
  <c r="J813" i="161"/>
  <c r="K856" i="161"/>
  <c r="J439" i="161"/>
  <c r="Q919" i="161"/>
  <c r="Q1008" i="161"/>
  <c r="N856" i="161"/>
  <c r="Q1023" i="161"/>
  <c r="X602" i="161"/>
  <c r="X919" i="161"/>
  <c r="X1023" i="161"/>
  <c r="Q813" i="161"/>
  <c r="N1007" i="161"/>
  <c r="J62" i="161"/>
  <c r="K1007" i="161"/>
  <c r="Q857" i="161"/>
  <c r="Q439" i="161"/>
  <c r="Q602" i="161"/>
  <c r="X857" i="161"/>
  <c r="J857" i="161"/>
  <c r="X439" i="161"/>
  <c r="J1008" i="161"/>
  <c r="X62" i="161"/>
  <c r="X813" i="161"/>
  <c r="AC438" i="161"/>
  <c r="AC918" i="161"/>
  <c r="V1007" i="161"/>
  <c r="V918" i="161"/>
  <c r="V601" i="161"/>
  <c r="V61" i="161"/>
  <c r="O61" i="161"/>
  <c r="V438" i="161"/>
  <c r="AC61" i="161"/>
  <c r="O1022" i="161"/>
  <c r="AC856" i="161"/>
  <c r="O918" i="161"/>
  <c r="O438" i="161"/>
  <c r="V856" i="161"/>
  <c r="V812" i="161"/>
  <c r="O812" i="161"/>
  <c r="AC1022" i="161"/>
  <c r="V1022" i="161"/>
  <c r="AC1007" i="161"/>
  <c r="AC601" i="161"/>
  <c r="AB813" i="161"/>
  <c r="Y813" i="161"/>
  <c r="K602" i="161"/>
  <c r="N602" i="161"/>
  <c r="U62" i="161"/>
  <c r="R62" i="161"/>
  <c r="U602" i="161"/>
  <c r="R602" i="161"/>
  <c r="AB857" i="161"/>
  <c r="Y857" i="161"/>
  <c r="K62" i="161"/>
  <c r="N62" i="161"/>
  <c r="Y62" i="161"/>
  <c r="AB62" i="161"/>
  <c r="AB602" i="161"/>
  <c r="Y602" i="161"/>
  <c r="Y1008" i="161"/>
  <c r="AB1008" i="161"/>
  <c r="R1023" i="161"/>
  <c r="U1023" i="161"/>
  <c r="R1008" i="161"/>
  <c r="U1008" i="161"/>
  <c r="AB1023" i="161"/>
  <c r="Y1023" i="161"/>
  <c r="K1023" i="161"/>
  <c r="N1023" i="161"/>
  <c r="N439" i="161"/>
  <c r="K439" i="161"/>
  <c r="AB439" i="161"/>
  <c r="Y439" i="161"/>
  <c r="Y919" i="161"/>
  <c r="AB919" i="161"/>
  <c r="R439" i="161"/>
  <c r="U439" i="161"/>
  <c r="K919" i="161"/>
  <c r="N919" i="161"/>
  <c r="U813" i="161"/>
  <c r="R813" i="161"/>
  <c r="U919" i="161"/>
  <c r="R919" i="161"/>
  <c r="N813" i="161"/>
  <c r="K813" i="161"/>
  <c r="O1007" i="161" l="1"/>
  <c r="AC62" i="161"/>
  <c r="V1023" i="161"/>
  <c r="AC1008" i="161"/>
  <c r="N1008" i="161"/>
  <c r="U857" i="161"/>
  <c r="X63" i="161"/>
  <c r="J603" i="161"/>
  <c r="K1008" i="161"/>
  <c r="Q603" i="161"/>
  <c r="J63" i="161"/>
  <c r="K857" i="161"/>
  <c r="J814" i="161"/>
  <c r="J1024" i="161"/>
  <c r="Q1009" i="161"/>
  <c r="Q814" i="161"/>
  <c r="Q63" i="161"/>
  <c r="J920" i="161"/>
  <c r="X440" i="161"/>
  <c r="X1009" i="161"/>
  <c r="X858" i="161"/>
  <c r="X603" i="161"/>
  <c r="Q858" i="161"/>
  <c r="Q920" i="161"/>
  <c r="X1024" i="161"/>
  <c r="X814" i="161"/>
  <c r="J1009" i="161"/>
  <c r="N857" i="161"/>
  <c r="Q440" i="161"/>
  <c r="Q1024" i="161"/>
  <c r="J440" i="161"/>
  <c r="X920" i="161"/>
  <c r="J858" i="161"/>
  <c r="O1023" i="161"/>
  <c r="O62" i="161"/>
  <c r="V813" i="161"/>
  <c r="AC439" i="161"/>
  <c r="V1008" i="161"/>
  <c r="V919" i="161"/>
  <c r="AC1023" i="161"/>
  <c r="O439" i="161"/>
  <c r="O602" i="161"/>
  <c r="AC857" i="161"/>
  <c r="O856" i="161"/>
  <c r="V602" i="161"/>
  <c r="AC919" i="161"/>
  <c r="O813" i="161"/>
  <c r="AC813" i="161"/>
  <c r="V439" i="161"/>
  <c r="AC602" i="161"/>
  <c r="V62" i="161"/>
  <c r="O919" i="161"/>
  <c r="K1024" i="161"/>
  <c r="N1024" i="161"/>
  <c r="R1009" i="161"/>
  <c r="U1009" i="161"/>
  <c r="K920" i="161"/>
  <c r="N920" i="161"/>
  <c r="N440" i="161"/>
  <c r="K440" i="161"/>
  <c r="R1024" i="161"/>
  <c r="U1024" i="161"/>
  <c r="U440" i="161"/>
  <c r="R440" i="161"/>
  <c r="AB920" i="161"/>
  <c r="Y920" i="161"/>
  <c r="Y440" i="161"/>
  <c r="AB440" i="161"/>
  <c r="R857" i="161"/>
  <c r="U920" i="161"/>
  <c r="R920" i="161"/>
  <c r="AB814" i="161"/>
  <c r="Y814" i="161"/>
  <c r="U63" i="161"/>
  <c r="R63" i="161"/>
  <c r="K814" i="161"/>
  <c r="N814" i="161"/>
  <c r="AB858" i="161"/>
  <c r="Y858" i="161"/>
  <c r="AB63" i="161"/>
  <c r="Y63" i="161"/>
  <c r="U858" i="161"/>
  <c r="R858" i="161"/>
  <c r="K63" i="161"/>
  <c r="N63" i="161"/>
  <c r="R814" i="161"/>
  <c r="U814" i="161"/>
  <c r="K603" i="161"/>
  <c r="N603" i="161"/>
  <c r="Y603" i="161"/>
  <c r="AB603" i="161"/>
  <c r="U603" i="161"/>
  <c r="R603" i="161"/>
  <c r="Y1024" i="161"/>
  <c r="AB1024" i="161"/>
  <c r="Y1009" i="161"/>
  <c r="AB1009" i="161"/>
  <c r="V857" i="161" l="1"/>
  <c r="O1008" i="161"/>
  <c r="O857" i="161"/>
  <c r="Q1025" i="161"/>
  <c r="Q441" i="161"/>
  <c r="Q859" i="161"/>
  <c r="J441" i="161"/>
  <c r="K1009" i="161"/>
  <c r="Q921" i="161"/>
  <c r="J815" i="161"/>
  <c r="J921" i="161"/>
  <c r="N1009" i="161"/>
  <c r="J1025" i="161"/>
  <c r="Q1010" i="161"/>
  <c r="X441" i="161"/>
  <c r="N858" i="161"/>
  <c r="X859" i="161"/>
  <c r="Q815" i="161"/>
  <c r="X815" i="161"/>
  <c r="X604" i="161"/>
  <c r="K858" i="161"/>
  <c r="X64" i="161"/>
  <c r="X921" i="161"/>
  <c r="Q604" i="161"/>
  <c r="X1010" i="161"/>
  <c r="J604" i="161"/>
  <c r="X1025" i="161"/>
  <c r="J859" i="161"/>
  <c r="J64" i="161"/>
  <c r="J1010" i="161"/>
  <c r="Q64" i="161"/>
  <c r="V603" i="161"/>
  <c r="V1009" i="161"/>
  <c r="AC814" i="161"/>
  <c r="O1024" i="161"/>
  <c r="O603" i="161"/>
  <c r="AC63" i="161"/>
  <c r="AC920" i="161"/>
  <c r="AC1024" i="161"/>
  <c r="AC440" i="161"/>
  <c r="O920" i="161"/>
  <c r="O814" i="161"/>
  <c r="O440" i="161"/>
  <c r="V920" i="161"/>
  <c r="V1024" i="161"/>
  <c r="V858" i="161"/>
  <c r="V63" i="161"/>
  <c r="V814" i="161"/>
  <c r="AC603" i="161"/>
  <c r="AC858" i="161"/>
  <c r="V440" i="161"/>
  <c r="AC1009" i="161"/>
  <c r="O63" i="161"/>
  <c r="Y921" i="161"/>
  <c r="AB921" i="161"/>
  <c r="U921" i="161"/>
  <c r="R921" i="161"/>
  <c r="N921" i="161"/>
  <c r="K921" i="161"/>
  <c r="U815" i="161"/>
  <c r="R815" i="161"/>
  <c r="N604" i="161"/>
  <c r="K604" i="161"/>
  <c r="Y604" i="161"/>
  <c r="AB604" i="161"/>
  <c r="K815" i="161"/>
  <c r="N815" i="161"/>
  <c r="R604" i="161"/>
  <c r="U604" i="161"/>
  <c r="Y815" i="161"/>
  <c r="AB815" i="161"/>
  <c r="N1025" i="161"/>
  <c r="K1025" i="161"/>
  <c r="U1025" i="161"/>
  <c r="R1025" i="161"/>
  <c r="Y859" i="161"/>
  <c r="AB859" i="161"/>
  <c r="Y1010" i="161"/>
  <c r="AB1010" i="161"/>
  <c r="Y1025" i="161"/>
  <c r="AB1025" i="161"/>
  <c r="U1010" i="161"/>
  <c r="R1010" i="161"/>
  <c r="K1010" i="161"/>
  <c r="N1010" i="161"/>
  <c r="K441" i="161"/>
  <c r="N441" i="161"/>
  <c r="AB64" i="161"/>
  <c r="Y64" i="161"/>
  <c r="U441" i="161"/>
  <c r="R441" i="161"/>
  <c r="N64" i="161"/>
  <c r="K64" i="161"/>
  <c r="AB441" i="161"/>
  <c r="Y441" i="161"/>
  <c r="U64" i="161"/>
  <c r="R64" i="161"/>
  <c r="O1009" i="161" l="1"/>
  <c r="O858" i="161"/>
  <c r="V1010" i="161"/>
  <c r="J442" i="161"/>
  <c r="X1026" i="161"/>
  <c r="X65" i="161"/>
  <c r="X816" i="161"/>
  <c r="J1011" i="161"/>
  <c r="J605" i="161"/>
  <c r="J816" i="161"/>
  <c r="X1011" i="161"/>
  <c r="Q922" i="161"/>
  <c r="Q1011" i="161"/>
  <c r="J922" i="161"/>
  <c r="K859" i="161"/>
  <c r="N859" i="161"/>
  <c r="Q1026" i="161"/>
  <c r="X605" i="161"/>
  <c r="X442" i="161"/>
  <c r="J860" i="161"/>
  <c r="J1026" i="161"/>
  <c r="X922" i="161"/>
  <c r="X860" i="161"/>
  <c r="Q442" i="161"/>
  <c r="Q816" i="161"/>
  <c r="U859" i="161"/>
  <c r="J65" i="161"/>
  <c r="Q860" i="161"/>
  <c r="Q605" i="161"/>
  <c r="Q65" i="161"/>
  <c r="AC64" i="161"/>
  <c r="AC1025" i="161"/>
  <c r="O441" i="161"/>
  <c r="O604" i="161"/>
  <c r="AC604" i="161"/>
  <c r="O1025" i="161"/>
  <c r="AC1010" i="161"/>
  <c r="AC815" i="161"/>
  <c r="O921" i="161"/>
  <c r="V64" i="161"/>
  <c r="V815" i="161"/>
  <c r="O1010" i="161"/>
  <c r="V604" i="161"/>
  <c r="AC859" i="161"/>
  <c r="AC921" i="161"/>
  <c r="O815" i="161"/>
  <c r="O64" i="161"/>
  <c r="V921" i="161"/>
  <c r="V441" i="161"/>
  <c r="V1025" i="161"/>
  <c r="AC441" i="161"/>
  <c r="R1026" i="161"/>
  <c r="U1026" i="161"/>
  <c r="U442" i="161"/>
  <c r="R442" i="161"/>
  <c r="R859" i="161"/>
  <c r="N442" i="161"/>
  <c r="K442" i="161"/>
  <c r="U65" i="161"/>
  <c r="R65" i="161"/>
  <c r="Y442" i="161"/>
  <c r="AB442" i="161"/>
  <c r="K605" i="161"/>
  <c r="N605" i="161"/>
  <c r="K860" i="161"/>
  <c r="N860" i="161"/>
  <c r="K816" i="161"/>
  <c r="N816" i="161"/>
  <c r="Y605" i="161"/>
  <c r="AB605" i="161"/>
  <c r="N65" i="161"/>
  <c r="K65" i="161"/>
  <c r="AB65" i="161"/>
  <c r="Y65" i="161"/>
  <c r="R860" i="161"/>
  <c r="U860" i="161"/>
  <c r="U816" i="161"/>
  <c r="R816" i="161"/>
  <c r="U605" i="161"/>
  <c r="R605" i="161"/>
  <c r="AB860" i="161"/>
  <c r="Y860" i="161"/>
  <c r="AB816" i="161"/>
  <c r="Y816" i="161"/>
  <c r="K922" i="161"/>
  <c r="N922" i="161"/>
  <c r="AB922" i="161"/>
  <c r="Y922" i="161"/>
  <c r="U922" i="161"/>
  <c r="R922" i="161"/>
  <c r="Y1011" i="161"/>
  <c r="AB1011" i="161"/>
  <c r="N1011" i="161"/>
  <c r="K1011" i="161"/>
  <c r="U1011" i="161"/>
  <c r="R1011" i="161"/>
  <c r="AB1026" i="161"/>
  <c r="Y1026" i="161"/>
  <c r="N1026" i="161"/>
  <c r="K1026" i="161"/>
  <c r="O859" i="161" l="1"/>
  <c r="V859" i="161"/>
  <c r="J66" i="161"/>
  <c r="X817" i="161"/>
  <c r="J817" i="161"/>
  <c r="J861" i="161"/>
  <c r="Q606" i="161"/>
  <c r="Q817" i="161"/>
  <c r="J1027" i="161"/>
  <c r="J606" i="161"/>
  <c r="J1012" i="161"/>
  <c r="Q1012" i="161"/>
  <c r="Q1027" i="161"/>
  <c r="Q861" i="161"/>
  <c r="X66" i="161"/>
  <c r="Q66" i="161"/>
  <c r="X1027" i="161"/>
  <c r="X1012" i="161"/>
  <c r="X861" i="161"/>
  <c r="X606" i="161"/>
  <c r="V860" i="161"/>
  <c r="O1026" i="161"/>
  <c r="O816" i="161"/>
  <c r="O65" i="161"/>
  <c r="O922" i="161"/>
  <c r="O605" i="161"/>
  <c r="V816" i="161"/>
  <c r="V1011" i="161"/>
  <c r="O1011" i="161"/>
  <c r="V442" i="161"/>
  <c r="O860" i="161"/>
  <c r="AC816" i="161"/>
  <c r="AC442" i="161"/>
  <c r="V922" i="161"/>
  <c r="AC605" i="161"/>
  <c r="AC1011" i="161"/>
  <c r="AC65" i="161"/>
  <c r="AC1026" i="161"/>
  <c r="O442" i="161"/>
  <c r="V65" i="161"/>
  <c r="AC860" i="161"/>
  <c r="V1026" i="161"/>
  <c r="V605" i="161"/>
  <c r="AC922" i="161"/>
  <c r="K1027" i="161"/>
  <c r="N1027" i="161"/>
  <c r="AB606" i="161"/>
  <c r="Y606" i="161"/>
  <c r="U817" i="161"/>
  <c r="R817" i="161"/>
  <c r="K817" i="161"/>
  <c r="N817" i="161"/>
  <c r="AB817" i="161"/>
  <c r="Y817" i="161"/>
  <c r="N861" i="161"/>
  <c r="K861" i="161"/>
  <c r="Y861" i="161"/>
  <c r="AB861" i="161"/>
  <c r="Y66" i="161"/>
  <c r="AB66" i="161"/>
  <c r="Y1027" i="161"/>
  <c r="AB1027" i="161"/>
  <c r="Y1012" i="161"/>
  <c r="AB1012" i="161"/>
  <c r="R861" i="161"/>
  <c r="U861" i="161"/>
  <c r="R1012" i="161"/>
  <c r="U1012" i="161"/>
  <c r="K606" i="161"/>
  <c r="N606" i="161"/>
  <c r="N66" i="161"/>
  <c r="K66" i="161"/>
  <c r="U1027" i="161"/>
  <c r="R1027" i="161"/>
  <c r="R66" i="161"/>
  <c r="U66" i="161"/>
  <c r="K1012" i="161"/>
  <c r="N1012" i="161"/>
  <c r="U606" i="161"/>
  <c r="R606" i="161"/>
  <c r="AC861" i="161" l="1"/>
  <c r="Q67" i="161"/>
  <c r="Q607" i="161"/>
  <c r="J607" i="161"/>
  <c r="X67" i="161"/>
  <c r="X607" i="161"/>
  <c r="Q862" i="161"/>
  <c r="J67" i="161"/>
  <c r="X862" i="161"/>
  <c r="J862" i="161"/>
  <c r="O606" i="161"/>
  <c r="AC66" i="161"/>
  <c r="V861" i="161"/>
  <c r="AC1012" i="161"/>
  <c r="O1027" i="161"/>
  <c r="AC1027" i="161"/>
  <c r="V1027" i="161"/>
  <c r="V817" i="161"/>
  <c r="V1012" i="161"/>
  <c r="V606" i="161"/>
  <c r="O861" i="161"/>
  <c r="O1012" i="161"/>
  <c r="O817" i="161"/>
  <c r="V66" i="161"/>
  <c r="AC817" i="161"/>
  <c r="AC606" i="161"/>
  <c r="O66" i="161"/>
  <c r="U862" i="161"/>
  <c r="R862" i="161"/>
  <c r="AB862" i="161"/>
  <c r="Y862" i="161"/>
  <c r="N862" i="161"/>
  <c r="K862" i="161"/>
  <c r="AB607" i="161"/>
  <c r="Y607" i="161"/>
  <c r="R607" i="161"/>
  <c r="U607" i="161"/>
  <c r="N607" i="161"/>
  <c r="K607" i="161"/>
  <c r="AB67" i="161"/>
  <c r="Y67" i="161"/>
  <c r="K67" i="161"/>
  <c r="N67" i="161"/>
  <c r="U67" i="161"/>
  <c r="R67" i="161"/>
  <c r="AC67" i="161" l="1"/>
  <c r="O862" i="161"/>
  <c r="AC862" i="161"/>
  <c r="O607" i="161"/>
  <c r="O67" i="161"/>
  <c r="V862" i="161"/>
  <c r="V607" i="161"/>
  <c r="AC607" i="161"/>
  <c r="V67" i="161"/>
  <c r="J683" i="161" l="1"/>
  <c r="X983" i="161"/>
  <c r="J983" i="161"/>
  <c r="Q983" i="161"/>
  <c r="R983" i="161"/>
  <c r="U983" i="161"/>
  <c r="Y983" i="161"/>
  <c r="AB983" i="161"/>
  <c r="N983" i="161"/>
  <c r="K983" i="161"/>
  <c r="Q984" i="161" l="1"/>
  <c r="J684" i="161"/>
  <c r="X684" i="161"/>
  <c r="Q683" i="161"/>
  <c r="X984" i="161"/>
  <c r="X683" i="161"/>
  <c r="J984" i="161"/>
  <c r="K683" i="161"/>
  <c r="Q684" i="161"/>
  <c r="N683" i="161"/>
  <c r="O983" i="161"/>
  <c r="V983" i="161"/>
  <c r="AC983" i="161"/>
  <c r="R683" i="161"/>
  <c r="AB683" i="161"/>
  <c r="Y683" i="161"/>
  <c r="U684" i="161"/>
  <c r="R684" i="161"/>
  <c r="Y684" i="161"/>
  <c r="AB684" i="161"/>
  <c r="U984" i="161"/>
  <c r="R984" i="161"/>
  <c r="Y984" i="161"/>
  <c r="AB984" i="161"/>
  <c r="N984" i="161"/>
  <c r="K984" i="161"/>
  <c r="O683" i="161" l="1"/>
  <c r="J985" i="161"/>
  <c r="J685" i="161"/>
  <c r="K684" i="161"/>
  <c r="N684" i="161"/>
  <c r="X685" i="161"/>
  <c r="Q685" i="161"/>
  <c r="Q985" i="161"/>
  <c r="X985" i="161"/>
  <c r="U683" i="161"/>
  <c r="V683" i="161" s="1"/>
  <c r="O984" i="161"/>
  <c r="V684" i="161"/>
  <c r="AC683" i="161"/>
  <c r="V984" i="161"/>
  <c r="AC684" i="161"/>
  <c r="AC984" i="161"/>
  <c r="Y685" i="161"/>
  <c r="AB685" i="161"/>
  <c r="U685" i="161"/>
  <c r="R685" i="161"/>
  <c r="U985" i="161"/>
  <c r="R985" i="161"/>
  <c r="Y985" i="161"/>
  <c r="AB985" i="161"/>
  <c r="K985" i="161"/>
  <c r="N985" i="161"/>
  <c r="O684" i="161" l="1"/>
  <c r="J686" i="161"/>
  <c r="Q686" i="161"/>
  <c r="X686" i="161"/>
  <c r="X986" i="161"/>
  <c r="Q986" i="161"/>
  <c r="J986" i="161"/>
  <c r="N685" i="161"/>
  <c r="K685" i="161"/>
  <c r="AC985" i="161"/>
  <c r="AC685" i="161"/>
  <c r="V985" i="161"/>
  <c r="V685" i="161"/>
  <c r="O985" i="161"/>
  <c r="U686" i="161"/>
  <c r="R686" i="161"/>
  <c r="Y686" i="161"/>
  <c r="AB686" i="161"/>
  <c r="AB986" i="161"/>
  <c r="Y986" i="161"/>
  <c r="R986" i="161"/>
  <c r="U986" i="161"/>
  <c r="K986" i="161"/>
  <c r="N986" i="161"/>
  <c r="O685" i="161" l="1"/>
  <c r="V686" i="161"/>
  <c r="J987" i="161"/>
  <c r="Q987" i="161"/>
  <c r="K686" i="161"/>
  <c r="N686" i="161"/>
  <c r="Q687" i="161"/>
  <c r="J687" i="161"/>
  <c r="X687" i="161"/>
  <c r="X987" i="161"/>
  <c r="V986" i="161"/>
  <c r="AC986" i="161"/>
  <c r="O986" i="161"/>
  <c r="AC686" i="161"/>
  <c r="Y687" i="161"/>
  <c r="AB687" i="161"/>
  <c r="K987" i="161"/>
  <c r="N987" i="161"/>
  <c r="AB987" i="161"/>
  <c r="Y987" i="161"/>
  <c r="R987" i="161"/>
  <c r="U987" i="161"/>
  <c r="O686" i="161" l="1"/>
  <c r="J988" i="161"/>
  <c r="U687" i="161"/>
  <c r="X688" i="161"/>
  <c r="Q688" i="161"/>
  <c r="J688" i="161"/>
  <c r="K687" i="161"/>
  <c r="N687" i="161"/>
  <c r="AC987" i="161"/>
  <c r="V987" i="161"/>
  <c r="AC687" i="161"/>
  <c r="O987" i="161"/>
  <c r="AB688" i="161"/>
  <c r="Y688" i="161"/>
  <c r="U688" i="161"/>
  <c r="R688" i="161"/>
  <c r="K988" i="161"/>
  <c r="N988" i="161"/>
  <c r="O687" i="161" l="1"/>
  <c r="X689" i="161"/>
  <c r="J989" i="161"/>
  <c r="X988" i="161"/>
  <c r="N688" i="161"/>
  <c r="Q988" i="161"/>
  <c r="K688" i="161"/>
  <c r="R687" i="161"/>
  <c r="V687" i="161" s="1"/>
  <c r="AC688" i="161"/>
  <c r="V688" i="161"/>
  <c r="O988" i="161"/>
  <c r="AB988" i="161"/>
  <c r="Y988" i="161"/>
  <c r="R988" i="161"/>
  <c r="U988" i="161"/>
  <c r="AB689" i="161"/>
  <c r="Y689" i="161"/>
  <c r="N989" i="161"/>
  <c r="K989" i="161"/>
  <c r="O688" i="161" l="1"/>
  <c r="AC988" i="161"/>
  <c r="J990" i="161"/>
  <c r="J690" i="161"/>
  <c r="Q989" i="161"/>
  <c r="Q689" i="161"/>
  <c r="X990" i="161"/>
  <c r="X690" i="161"/>
  <c r="Q690" i="161"/>
  <c r="Q990" i="161"/>
  <c r="X989" i="161"/>
  <c r="J689" i="161"/>
  <c r="O989" i="161"/>
  <c r="AC689" i="161"/>
  <c r="V988" i="161"/>
  <c r="U989" i="161"/>
  <c r="R989" i="161"/>
  <c r="AB989" i="161"/>
  <c r="Y989" i="161"/>
  <c r="U990" i="161"/>
  <c r="R990" i="161"/>
  <c r="K990" i="161"/>
  <c r="N990" i="161"/>
  <c r="AB990" i="161"/>
  <c r="Y990" i="161"/>
  <c r="Y690" i="161"/>
  <c r="AB690" i="161"/>
  <c r="Q691" i="161" l="1"/>
  <c r="Q991" i="161"/>
  <c r="K689" i="161"/>
  <c r="N690" i="161"/>
  <c r="X991" i="161"/>
  <c r="K690" i="161"/>
  <c r="U690" i="161"/>
  <c r="J991" i="161"/>
  <c r="U689" i="161"/>
  <c r="N689" i="161"/>
  <c r="V989" i="161"/>
  <c r="V990" i="161"/>
  <c r="O990" i="161"/>
  <c r="AC690" i="161"/>
  <c r="AC989" i="161"/>
  <c r="AC990" i="161"/>
  <c r="R991" i="161"/>
  <c r="U991" i="161"/>
  <c r="Y991" i="161"/>
  <c r="AB991" i="161"/>
  <c r="K991" i="161"/>
  <c r="N991" i="161"/>
  <c r="U691" i="161"/>
  <c r="R691" i="161"/>
  <c r="O689" i="161" l="1"/>
  <c r="O690" i="161"/>
  <c r="J692" i="161"/>
  <c r="Q692" i="161"/>
  <c r="Q992" i="161"/>
  <c r="X692" i="161"/>
  <c r="X691" i="161"/>
  <c r="J992" i="161"/>
  <c r="X992" i="161"/>
  <c r="J691" i="161"/>
  <c r="O991" i="161"/>
  <c r="R689" i="161"/>
  <c r="V689" i="161" s="1"/>
  <c r="V991" i="161"/>
  <c r="V691" i="161"/>
  <c r="AC991" i="161"/>
  <c r="R690" i="161"/>
  <c r="V690" i="161" s="1"/>
  <c r="AB691" i="161"/>
  <c r="Y691" i="161"/>
  <c r="K691" i="161"/>
  <c r="N691" i="161"/>
  <c r="R992" i="161"/>
  <c r="U992" i="161"/>
  <c r="K992" i="161"/>
  <c r="N992" i="161"/>
  <c r="AB992" i="161"/>
  <c r="Y992" i="161"/>
  <c r="K692" i="161"/>
  <c r="N692" i="161"/>
  <c r="R692" i="161"/>
  <c r="U692" i="161"/>
  <c r="Y692" i="161"/>
  <c r="AB692" i="161"/>
  <c r="X993" i="161" l="1"/>
  <c r="J693" i="161"/>
  <c r="Q693" i="161"/>
  <c r="Q993" i="161"/>
  <c r="X693" i="161"/>
  <c r="AC692" i="161"/>
  <c r="O692" i="161"/>
  <c r="O691" i="161"/>
  <c r="V992" i="161"/>
  <c r="AC992" i="161"/>
  <c r="O992" i="161"/>
  <c r="V692" i="161"/>
  <c r="AC691" i="161"/>
  <c r="AB693" i="161"/>
  <c r="Y693" i="161"/>
  <c r="U693" i="161"/>
  <c r="R693" i="161"/>
  <c r="K693" i="161"/>
  <c r="N693" i="161"/>
  <c r="AB993" i="161"/>
  <c r="Y993" i="161"/>
  <c r="R993" i="161"/>
  <c r="U993" i="161"/>
  <c r="J994" i="161" l="1"/>
  <c r="Q994" i="161"/>
  <c r="J993" i="161"/>
  <c r="X994" i="161"/>
  <c r="Q694" i="161"/>
  <c r="J694" i="161"/>
  <c r="X694" i="161"/>
  <c r="V693" i="161"/>
  <c r="O693" i="161"/>
  <c r="AC993" i="161"/>
  <c r="AC693" i="161"/>
  <c r="V993" i="161"/>
  <c r="N993" i="161"/>
  <c r="K993" i="161"/>
  <c r="R694" i="161"/>
  <c r="U694" i="161"/>
  <c r="K694" i="161"/>
  <c r="N694" i="161"/>
  <c r="Y694" i="161"/>
  <c r="AB694" i="161"/>
  <c r="K994" i="161"/>
  <c r="N994" i="161"/>
  <c r="R994" i="161"/>
  <c r="U994" i="161"/>
  <c r="AB994" i="161"/>
  <c r="Y994" i="161"/>
  <c r="O993" i="161" l="1"/>
  <c r="Q695" i="161"/>
  <c r="X695" i="161"/>
  <c r="J695" i="161"/>
  <c r="J995" i="161"/>
  <c r="Q995" i="161"/>
  <c r="X995" i="161"/>
  <c r="AC694" i="161"/>
  <c r="O994" i="161"/>
  <c r="O694" i="161"/>
  <c r="V694" i="161"/>
  <c r="AC994" i="161"/>
  <c r="V994" i="161"/>
  <c r="N995" i="161"/>
  <c r="K995" i="161"/>
  <c r="U995" i="161"/>
  <c r="R995" i="161"/>
  <c r="Y995" i="161"/>
  <c r="AB995" i="161"/>
  <c r="U695" i="161"/>
  <c r="R695" i="161"/>
  <c r="AB695" i="161"/>
  <c r="Y695" i="161"/>
  <c r="K695" i="161"/>
  <c r="N695" i="161"/>
  <c r="AC995" i="161" l="1"/>
  <c r="X696" i="161"/>
  <c r="J996" i="161"/>
  <c r="J696" i="161"/>
  <c r="X996" i="161"/>
  <c r="Q696" i="161"/>
  <c r="Q996" i="161"/>
  <c r="O695" i="161"/>
  <c r="AC695" i="161"/>
  <c r="V995" i="161"/>
  <c r="V695" i="161"/>
  <c r="O995" i="161"/>
  <c r="K996" i="161"/>
  <c r="N996" i="161"/>
  <c r="AB996" i="161"/>
  <c r="Y996" i="161"/>
  <c r="R996" i="161"/>
  <c r="U996" i="161"/>
  <c r="Y696" i="161"/>
  <c r="AB696" i="161"/>
  <c r="N696" i="161"/>
  <c r="K696" i="161"/>
  <c r="R696" i="161"/>
  <c r="U696" i="161"/>
  <c r="Q997" i="161" l="1"/>
  <c r="J697" i="161"/>
  <c r="Q697" i="161"/>
  <c r="X697" i="161"/>
  <c r="V696" i="161"/>
  <c r="AC996" i="161"/>
  <c r="O696" i="161"/>
  <c r="O996" i="161"/>
  <c r="V996" i="161"/>
  <c r="AC696" i="161"/>
  <c r="N697" i="161"/>
  <c r="K697" i="161"/>
  <c r="U697" i="161"/>
  <c r="R697" i="161"/>
  <c r="Y697" i="161"/>
  <c r="AB697" i="161"/>
  <c r="R997" i="161"/>
  <c r="U997" i="161"/>
  <c r="X997" i="161" l="1"/>
  <c r="J997" i="161"/>
  <c r="O697" i="161"/>
  <c r="AC697" i="161"/>
  <c r="V697" i="161"/>
  <c r="V997" i="161"/>
  <c r="Y997" i="161"/>
  <c r="AB997" i="161"/>
  <c r="K997" i="161"/>
  <c r="N997" i="161"/>
  <c r="O997" i="161" l="1"/>
  <c r="AC997" i="161"/>
  <c r="J863" i="161" l="1"/>
  <c r="Q863" i="161"/>
  <c r="X863" i="161"/>
  <c r="R863" i="161"/>
  <c r="U863" i="161"/>
  <c r="AB863" i="161"/>
  <c r="Y863" i="161"/>
  <c r="N863" i="161"/>
  <c r="K863" i="161"/>
  <c r="J864" i="161" l="1"/>
  <c r="X864" i="161"/>
  <c r="Q864" i="161"/>
  <c r="AC863" i="161"/>
  <c r="V863" i="161"/>
  <c r="O863" i="161"/>
  <c r="U864" i="161"/>
  <c r="R864" i="161"/>
  <c r="Y864" i="161"/>
  <c r="AB864" i="161"/>
  <c r="N864" i="161"/>
  <c r="K864" i="161"/>
  <c r="J865" i="161" l="1"/>
  <c r="Q865" i="161"/>
  <c r="X865" i="161"/>
  <c r="V864" i="161"/>
  <c r="AC864" i="161"/>
  <c r="O864" i="161"/>
  <c r="Y865" i="161"/>
  <c r="AB865" i="161"/>
  <c r="U865" i="161"/>
  <c r="R865" i="161"/>
  <c r="N865" i="161"/>
  <c r="K865" i="161"/>
  <c r="O865" i="161" l="1"/>
  <c r="J866" i="161"/>
  <c r="X866" i="161"/>
  <c r="Q866" i="161"/>
  <c r="AC865" i="161"/>
  <c r="V865" i="161"/>
  <c r="Y866" i="161"/>
  <c r="AB866" i="161"/>
  <c r="R866" i="161"/>
  <c r="U866" i="161"/>
  <c r="K866" i="161"/>
  <c r="N866" i="161"/>
  <c r="O866" i="161" l="1"/>
  <c r="J308" i="161"/>
  <c r="Q867" i="161"/>
  <c r="X308" i="161"/>
  <c r="X867" i="161"/>
  <c r="J867" i="161"/>
  <c r="Q308" i="161"/>
  <c r="V866" i="161"/>
  <c r="AC866" i="161"/>
  <c r="R867" i="161"/>
  <c r="U867" i="161"/>
  <c r="Y867" i="161"/>
  <c r="AB867" i="161"/>
  <c r="K867" i="161"/>
  <c r="N867" i="161"/>
  <c r="AB308" i="161"/>
  <c r="Y308" i="161"/>
  <c r="R308" i="161"/>
  <c r="U308" i="161"/>
  <c r="V308" i="161" l="1"/>
  <c r="J233" i="161"/>
  <c r="Q263" i="161"/>
  <c r="X893" i="161"/>
  <c r="X233" i="161"/>
  <c r="J868" i="161"/>
  <c r="X143" i="161"/>
  <c r="X263" i="161"/>
  <c r="X868" i="161"/>
  <c r="J893" i="161"/>
  <c r="Q309" i="161"/>
  <c r="J143" i="161"/>
  <c r="Q868" i="161"/>
  <c r="X309" i="161"/>
  <c r="N308" i="161"/>
  <c r="Q143" i="161"/>
  <c r="X248" i="161"/>
  <c r="Q233" i="161"/>
  <c r="K308" i="161"/>
  <c r="J263" i="161"/>
  <c r="Q248" i="161"/>
  <c r="J309" i="161"/>
  <c r="J248" i="161"/>
  <c r="Q893" i="161"/>
  <c r="O867" i="161"/>
  <c r="AC867" i="161"/>
  <c r="AC308" i="161"/>
  <c r="V867" i="161"/>
  <c r="AB143" i="161"/>
  <c r="Y143" i="161"/>
  <c r="U233" i="161"/>
  <c r="R233" i="161"/>
  <c r="AB233" i="161"/>
  <c r="Y233" i="161"/>
  <c r="R263" i="161"/>
  <c r="U263" i="161"/>
  <c r="Y263" i="161"/>
  <c r="AB263" i="161"/>
  <c r="Y248" i="161"/>
  <c r="AB248" i="161"/>
  <c r="R143" i="161"/>
  <c r="U143" i="161"/>
  <c r="U248" i="161"/>
  <c r="R248" i="161"/>
  <c r="Y893" i="161"/>
  <c r="AB893" i="161"/>
  <c r="U868" i="161"/>
  <c r="R868" i="161"/>
  <c r="R893" i="161"/>
  <c r="U893" i="161"/>
  <c r="AB868" i="161"/>
  <c r="Y868" i="161"/>
  <c r="N868" i="161"/>
  <c r="K868" i="161"/>
  <c r="Y309" i="161"/>
  <c r="AB309" i="161"/>
  <c r="U309" i="161"/>
  <c r="R309" i="161"/>
  <c r="O308" i="161" l="1"/>
  <c r="AC233" i="161"/>
  <c r="Q310" i="161"/>
  <c r="J144" i="161"/>
  <c r="Q234" i="161"/>
  <c r="X264" i="161"/>
  <c r="J249" i="161"/>
  <c r="K263" i="161"/>
  <c r="X249" i="161"/>
  <c r="J1043" i="161"/>
  <c r="Q1043" i="161"/>
  <c r="J1118" i="161"/>
  <c r="X310" i="161"/>
  <c r="N893" i="161"/>
  <c r="Q144" i="161"/>
  <c r="Q563" i="161"/>
  <c r="X1118" i="161"/>
  <c r="X144" i="161"/>
  <c r="Q264" i="161"/>
  <c r="J264" i="161"/>
  <c r="Q249" i="161"/>
  <c r="X563" i="161"/>
  <c r="Q1118" i="161"/>
  <c r="X68" i="161"/>
  <c r="X234" i="161"/>
  <c r="J563" i="161"/>
  <c r="N263" i="161"/>
  <c r="N309" i="161"/>
  <c r="Q894" i="161"/>
  <c r="X1043" i="161"/>
  <c r="J310" i="161"/>
  <c r="X869" i="161"/>
  <c r="J68" i="161"/>
  <c r="Q869" i="161"/>
  <c r="K893" i="161"/>
  <c r="K248" i="161"/>
  <c r="J234" i="161"/>
  <c r="X894" i="161"/>
  <c r="N248" i="161"/>
  <c r="J894" i="161"/>
  <c r="K309" i="161"/>
  <c r="J869" i="161"/>
  <c r="Q68" i="161"/>
  <c r="K233" i="161"/>
  <c r="N233" i="161"/>
  <c r="N143" i="161"/>
  <c r="K143" i="161"/>
  <c r="AC248" i="161"/>
  <c r="V143" i="161"/>
  <c r="V868" i="161"/>
  <c r="AC309" i="161"/>
  <c r="V309" i="161"/>
  <c r="AC868" i="161"/>
  <c r="V893" i="161"/>
  <c r="AC263" i="161"/>
  <c r="AC143" i="161"/>
  <c r="O868" i="161"/>
  <c r="AC893" i="161"/>
  <c r="V248" i="161"/>
  <c r="V263" i="161"/>
  <c r="V233" i="161"/>
  <c r="R249" i="161"/>
  <c r="U249" i="161"/>
  <c r="Y894" i="161"/>
  <c r="AB894" i="161"/>
  <c r="R144" i="161"/>
  <c r="U144" i="161"/>
  <c r="Y249" i="161"/>
  <c r="AB249" i="161"/>
  <c r="U264" i="161"/>
  <c r="R264" i="161"/>
  <c r="R1118" i="161"/>
  <c r="U1118" i="161"/>
  <c r="R310" i="161"/>
  <c r="U310" i="161"/>
  <c r="R1043" i="161"/>
  <c r="U1043" i="161"/>
  <c r="AB1043" i="161"/>
  <c r="Y1043" i="161"/>
  <c r="Y310" i="161"/>
  <c r="AB310" i="161"/>
  <c r="AB1118" i="161"/>
  <c r="Y1118" i="161"/>
  <c r="U869" i="161"/>
  <c r="R869" i="161"/>
  <c r="AB563" i="161"/>
  <c r="Y563" i="161"/>
  <c r="N869" i="161"/>
  <c r="K869" i="161"/>
  <c r="U563" i="161"/>
  <c r="R563" i="161"/>
  <c r="AB869" i="161"/>
  <c r="Y869" i="161"/>
  <c r="AB234" i="161"/>
  <c r="Y234" i="161"/>
  <c r="U234" i="161"/>
  <c r="R234" i="161"/>
  <c r="U68" i="161"/>
  <c r="R68" i="161"/>
  <c r="AB68" i="161"/>
  <c r="Y68" i="161"/>
  <c r="AB264" i="161"/>
  <c r="Y264" i="161"/>
  <c r="AB144" i="161"/>
  <c r="Y144" i="161"/>
  <c r="O233" i="161" l="1"/>
  <c r="O893" i="161"/>
  <c r="O248" i="161"/>
  <c r="O309" i="161"/>
  <c r="V234" i="161"/>
  <c r="O143" i="161"/>
  <c r="O263" i="161"/>
  <c r="AC1118" i="161"/>
  <c r="X69" i="161"/>
  <c r="Q458" i="161"/>
  <c r="N310" i="161"/>
  <c r="J488" i="161"/>
  <c r="X870" i="161"/>
  <c r="X895" i="161"/>
  <c r="J870" i="161"/>
  <c r="X338" i="161"/>
  <c r="J1044" i="161"/>
  <c r="K264" i="161"/>
  <c r="X458" i="161"/>
  <c r="X250" i="161"/>
  <c r="X938" i="161"/>
  <c r="Q938" i="161"/>
  <c r="X488" i="161"/>
  <c r="J458" i="161"/>
  <c r="Q173" i="161"/>
  <c r="K894" i="161"/>
  <c r="X265" i="161"/>
  <c r="J895" i="161"/>
  <c r="J235" i="161"/>
  <c r="Q870" i="161"/>
  <c r="Q1119" i="161"/>
  <c r="J938" i="161"/>
  <c r="J250" i="161"/>
  <c r="X1044" i="161"/>
  <c r="X145" i="161"/>
  <c r="K249" i="161"/>
  <c r="Q311" i="161"/>
  <c r="Q564" i="161"/>
  <c r="Q488" i="161"/>
  <c r="X235" i="161"/>
  <c r="Q69" i="161"/>
  <c r="J1119" i="161"/>
  <c r="J338" i="161"/>
  <c r="J173" i="161"/>
  <c r="N894" i="161"/>
  <c r="Q278" i="161"/>
  <c r="X638" i="161"/>
  <c r="J443" i="161"/>
  <c r="X564" i="161"/>
  <c r="Q1044" i="161"/>
  <c r="X311" i="161"/>
  <c r="J1058" i="161"/>
  <c r="J265" i="161"/>
  <c r="Q145" i="161"/>
  <c r="X278" i="161"/>
  <c r="U894" i="161"/>
  <c r="Q250" i="161"/>
  <c r="Q638" i="161"/>
  <c r="X1058" i="161"/>
  <c r="Q265" i="161"/>
  <c r="J278" i="161"/>
  <c r="Q1058" i="161"/>
  <c r="J145" i="161"/>
  <c r="K310" i="161"/>
  <c r="J69" i="161"/>
  <c r="X173" i="161"/>
  <c r="Q443" i="161"/>
  <c r="Q235" i="161"/>
  <c r="J638" i="161"/>
  <c r="N264" i="161"/>
  <c r="Q338" i="161"/>
  <c r="J311" i="161"/>
  <c r="X1119" i="161"/>
  <c r="N249" i="161"/>
  <c r="Q895" i="161"/>
  <c r="X443" i="161"/>
  <c r="J564" i="161"/>
  <c r="K1043" i="161"/>
  <c r="N1043" i="161"/>
  <c r="N563" i="161"/>
  <c r="K1118" i="161"/>
  <c r="K144" i="161"/>
  <c r="N144" i="161"/>
  <c r="K234" i="161"/>
  <c r="N68" i="161"/>
  <c r="N1118" i="161"/>
  <c r="K68" i="161"/>
  <c r="N234" i="161"/>
  <c r="K563" i="161"/>
  <c r="V869" i="161"/>
  <c r="AC144" i="161"/>
  <c r="AC869" i="161"/>
  <c r="V563" i="161"/>
  <c r="V144" i="161"/>
  <c r="AC1043" i="161"/>
  <c r="AC310" i="161"/>
  <c r="V68" i="161"/>
  <c r="V1043" i="161"/>
  <c r="O869" i="161"/>
  <c r="AC234" i="161"/>
  <c r="AC249" i="161"/>
  <c r="AC68" i="161"/>
  <c r="V1118" i="161"/>
  <c r="AC894" i="161"/>
  <c r="AC563" i="161"/>
  <c r="AC264" i="161"/>
  <c r="V249" i="161"/>
  <c r="V264" i="161"/>
  <c r="V310" i="161"/>
  <c r="R894" i="161"/>
  <c r="R1058" i="161"/>
  <c r="U1058" i="161"/>
  <c r="AB278" i="161"/>
  <c r="Y278" i="161"/>
  <c r="R443" i="161"/>
  <c r="U443" i="161"/>
  <c r="R564" i="161"/>
  <c r="U564" i="161"/>
  <c r="R235" i="161"/>
  <c r="U235" i="161"/>
  <c r="AB338" i="161"/>
  <c r="Y338" i="161"/>
  <c r="U278" i="161"/>
  <c r="R278" i="161"/>
  <c r="AB235" i="161"/>
  <c r="Y235" i="161"/>
  <c r="Y69" i="161"/>
  <c r="AB69" i="161"/>
  <c r="AB265" i="161"/>
  <c r="Y265" i="161"/>
  <c r="U69" i="161"/>
  <c r="R69" i="161"/>
  <c r="U338" i="161"/>
  <c r="R338" i="161"/>
  <c r="Y443" i="161"/>
  <c r="AB443" i="161"/>
  <c r="AB564" i="161"/>
  <c r="Y564" i="161"/>
  <c r="AB895" i="161"/>
  <c r="Y895" i="161"/>
  <c r="AB638" i="161"/>
  <c r="Y638" i="161"/>
  <c r="R265" i="161"/>
  <c r="U265" i="161"/>
  <c r="R895" i="161"/>
  <c r="U895" i="161"/>
  <c r="R1119" i="161"/>
  <c r="U1119" i="161"/>
  <c r="R638" i="161"/>
  <c r="U638" i="161"/>
  <c r="Y1044" i="161"/>
  <c r="AB1044" i="161"/>
  <c r="Y1058" i="161"/>
  <c r="AB1058" i="161"/>
  <c r="K895" i="161"/>
  <c r="N895" i="161"/>
  <c r="R938" i="161"/>
  <c r="U938" i="161"/>
  <c r="AB1119" i="161"/>
  <c r="Y1119" i="161"/>
  <c r="AB938" i="161"/>
  <c r="Y938" i="161"/>
  <c r="R1044" i="161"/>
  <c r="U1044" i="161"/>
  <c r="R250" i="161"/>
  <c r="U250" i="161"/>
  <c r="AB145" i="161"/>
  <c r="Y145" i="161"/>
  <c r="U488" i="161"/>
  <c r="R488" i="161"/>
  <c r="U458" i="161"/>
  <c r="R458" i="161"/>
  <c r="R145" i="161"/>
  <c r="U145" i="161"/>
  <c r="U870" i="161"/>
  <c r="R870" i="161"/>
  <c r="U173" i="161"/>
  <c r="R173" i="161"/>
  <c r="AB488" i="161"/>
  <c r="Y488" i="161"/>
  <c r="Y311" i="161"/>
  <c r="AB311" i="161"/>
  <c r="Y250" i="161"/>
  <c r="AB250" i="161"/>
  <c r="AB870" i="161"/>
  <c r="Y870" i="161"/>
  <c r="R311" i="161"/>
  <c r="U311" i="161"/>
  <c r="N870" i="161"/>
  <c r="K870" i="161"/>
  <c r="Y173" i="161"/>
  <c r="AB173" i="161"/>
  <c r="N443" i="161"/>
  <c r="K443" i="161"/>
  <c r="AB458" i="161"/>
  <c r="Y458" i="161"/>
  <c r="O68" i="161" l="1"/>
  <c r="O310" i="161"/>
  <c r="O249" i="161"/>
  <c r="O894" i="161"/>
  <c r="O1043" i="161"/>
  <c r="O144" i="161"/>
  <c r="O563" i="161"/>
  <c r="O264" i="161"/>
  <c r="O1118" i="161"/>
  <c r="O234" i="161"/>
  <c r="V894" i="161"/>
  <c r="X878" i="161"/>
  <c r="Q251" i="161"/>
  <c r="J833" i="161"/>
  <c r="Q728" i="161"/>
  <c r="Q353" i="161"/>
  <c r="K265" i="161"/>
  <c r="Q444" i="161"/>
  <c r="J398" i="161"/>
  <c r="J639" i="161"/>
  <c r="X896" i="161"/>
  <c r="Q878" i="161"/>
  <c r="X279" i="161"/>
  <c r="X444" i="161"/>
  <c r="J339" i="161"/>
  <c r="K278" i="161"/>
  <c r="N938" i="161"/>
  <c r="X1120" i="161"/>
  <c r="Q312" i="161"/>
  <c r="Q398" i="161"/>
  <c r="X533" i="161"/>
  <c r="X236" i="161"/>
  <c r="Q1120" i="161"/>
  <c r="X1059" i="161"/>
  <c r="Q639" i="161"/>
  <c r="Q70" i="161"/>
  <c r="J279" i="161"/>
  <c r="X871" i="161"/>
  <c r="J266" i="161"/>
  <c r="Q833" i="161"/>
  <c r="J533" i="161"/>
  <c r="Q1059" i="161"/>
  <c r="X833" i="161"/>
  <c r="N250" i="161"/>
  <c r="K338" i="161"/>
  <c r="X1028" i="161"/>
  <c r="X251" i="161"/>
  <c r="X339" i="161"/>
  <c r="X639" i="161"/>
  <c r="Q489" i="161"/>
  <c r="N338" i="161"/>
  <c r="Q266" i="161"/>
  <c r="J70" i="161"/>
  <c r="X489" i="161"/>
  <c r="J939" i="161"/>
  <c r="X146" i="161"/>
  <c r="X70" i="161"/>
  <c r="J565" i="161"/>
  <c r="X266" i="161"/>
  <c r="Q533" i="161"/>
  <c r="X1045" i="161"/>
  <c r="Q279" i="161"/>
  <c r="X728" i="161"/>
  <c r="J174" i="161"/>
  <c r="X312" i="161"/>
  <c r="N311" i="161"/>
  <c r="K938" i="161"/>
  <c r="Q1028" i="161"/>
  <c r="Q236" i="161"/>
  <c r="J1120" i="161"/>
  <c r="J251" i="161"/>
  <c r="Q339" i="161"/>
  <c r="J878" i="161"/>
  <c r="J728" i="161"/>
  <c r="N265" i="161"/>
  <c r="Q565" i="161"/>
  <c r="X174" i="161"/>
  <c r="K311" i="161"/>
  <c r="J146" i="161"/>
  <c r="X968" i="161"/>
  <c r="J353" i="161"/>
  <c r="X565" i="161"/>
  <c r="J1028" i="161"/>
  <c r="X939" i="161"/>
  <c r="J871" i="161"/>
  <c r="J1045" i="161"/>
  <c r="J312" i="161"/>
  <c r="J896" i="161"/>
  <c r="Q939" i="161"/>
  <c r="Q896" i="161"/>
  <c r="J1059" i="161"/>
  <c r="Q459" i="161"/>
  <c r="J459" i="161"/>
  <c r="X398" i="161"/>
  <c r="J489" i="161"/>
  <c r="Q1045" i="161"/>
  <c r="N278" i="161"/>
  <c r="X353" i="161"/>
  <c r="J968" i="161"/>
  <c r="X459" i="161"/>
  <c r="J444" i="161"/>
  <c r="Q146" i="161"/>
  <c r="J236" i="161"/>
  <c r="Q871" i="161"/>
  <c r="Q174" i="161"/>
  <c r="Q968" i="161"/>
  <c r="K250" i="161"/>
  <c r="K1044" i="161"/>
  <c r="N458" i="161"/>
  <c r="N1058" i="161"/>
  <c r="N145" i="161"/>
  <c r="N235" i="161"/>
  <c r="N488" i="161"/>
  <c r="N69" i="161"/>
  <c r="K488" i="161"/>
  <c r="K638" i="161"/>
  <c r="N173" i="161"/>
  <c r="N1044" i="161"/>
  <c r="K235" i="161"/>
  <c r="K173" i="161"/>
  <c r="N1119" i="161"/>
  <c r="K1058" i="161"/>
  <c r="K1119" i="161"/>
  <c r="N564" i="161"/>
  <c r="K564" i="161"/>
  <c r="K145" i="161"/>
  <c r="N638" i="161"/>
  <c r="K458" i="161"/>
  <c r="K69" i="161"/>
  <c r="AC235" i="161"/>
  <c r="V338" i="161"/>
  <c r="AC278" i="161"/>
  <c r="V488" i="161"/>
  <c r="AC488" i="161"/>
  <c r="V145" i="161"/>
  <c r="V564" i="161"/>
  <c r="V938" i="161"/>
  <c r="V311" i="161"/>
  <c r="AC938" i="161"/>
  <c r="V235" i="161"/>
  <c r="AC250" i="161"/>
  <c r="V443" i="161"/>
  <c r="AC311" i="161"/>
  <c r="AC145" i="161"/>
  <c r="AC458" i="161"/>
  <c r="AC173" i="161"/>
  <c r="V1044" i="161"/>
  <c r="AC1044" i="161"/>
  <c r="AC564" i="161"/>
  <c r="O443" i="161"/>
  <c r="AC338" i="161"/>
  <c r="AC638" i="161"/>
  <c r="V1119" i="161"/>
  <c r="O870" i="161"/>
  <c r="V1058" i="161"/>
  <c r="V278" i="161"/>
  <c r="V870" i="161"/>
  <c r="AC895" i="161"/>
  <c r="AC870" i="161"/>
  <c r="AC443" i="161"/>
  <c r="V265" i="161"/>
  <c r="O895" i="161"/>
  <c r="V895" i="161"/>
  <c r="AC1058" i="161"/>
  <c r="AC265" i="161"/>
  <c r="V638" i="161"/>
  <c r="V458" i="161"/>
  <c r="AC1119" i="161"/>
  <c r="V250" i="161"/>
  <c r="V69" i="161"/>
  <c r="V173" i="161"/>
  <c r="AC69" i="161"/>
  <c r="AB353" i="161"/>
  <c r="Y353" i="161"/>
  <c r="AB896" i="161"/>
  <c r="Y896" i="161"/>
  <c r="Y878" i="161"/>
  <c r="AB878" i="161"/>
  <c r="AB565" i="161"/>
  <c r="Y565" i="161"/>
  <c r="R939" i="161"/>
  <c r="U939" i="161"/>
  <c r="U896" i="161"/>
  <c r="R896" i="161"/>
  <c r="U968" i="161"/>
  <c r="R968" i="161"/>
  <c r="U1028" i="161"/>
  <c r="R1028" i="161"/>
  <c r="N878" i="161"/>
  <c r="K878" i="161"/>
  <c r="U146" i="161"/>
  <c r="R146" i="161"/>
  <c r="AB968" i="161"/>
  <c r="Y968" i="161"/>
  <c r="AB1028" i="161"/>
  <c r="Y1028" i="161"/>
  <c r="R70" i="161"/>
  <c r="U70" i="161"/>
  <c r="R565" i="161"/>
  <c r="U565" i="161"/>
  <c r="AB398" i="161"/>
  <c r="Y398" i="161"/>
  <c r="Y939" i="161"/>
  <c r="AB939" i="161"/>
  <c r="AB146" i="161"/>
  <c r="Y146" i="161"/>
  <c r="N968" i="161"/>
  <c r="K968" i="161"/>
  <c r="N1028" i="161"/>
  <c r="K1028" i="161"/>
  <c r="Y70" i="161"/>
  <c r="AB70" i="161"/>
  <c r="U279" i="161"/>
  <c r="R279" i="161"/>
  <c r="R878" i="161"/>
  <c r="U878" i="161"/>
  <c r="N871" i="161"/>
  <c r="K871" i="161"/>
  <c r="U459" i="161"/>
  <c r="R459" i="161"/>
  <c r="U871" i="161"/>
  <c r="R871" i="161"/>
  <c r="AB489" i="161"/>
  <c r="Y489" i="161"/>
  <c r="AB459" i="161"/>
  <c r="Y459" i="161"/>
  <c r="R398" i="161"/>
  <c r="U398" i="161"/>
  <c r="AB871" i="161"/>
  <c r="Y871" i="161"/>
  <c r="AB728" i="161"/>
  <c r="Y728" i="161"/>
  <c r="R489" i="161"/>
  <c r="U489" i="161"/>
  <c r="R1045" i="161"/>
  <c r="U1045" i="161"/>
  <c r="AB279" i="161"/>
  <c r="Y279" i="161"/>
  <c r="R728" i="161"/>
  <c r="U728" i="161"/>
  <c r="AB1120" i="161"/>
  <c r="Y1120" i="161"/>
  <c r="R1059" i="161"/>
  <c r="U1059" i="161"/>
  <c r="R266" i="161"/>
  <c r="U266" i="161"/>
  <c r="AB339" i="161"/>
  <c r="Y339" i="161"/>
  <c r="R1120" i="161"/>
  <c r="U1120" i="161"/>
  <c r="R639" i="161"/>
  <c r="U639" i="161"/>
  <c r="AB266" i="161"/>
  <c r="Y266" i="161"/>
  <c r="R533" i="161"/>
  <c r="U533" i="161"/>
  <c r="AB1059" i="161"/>
  <c r="Y1059" i="161"/>
  <c r="AB833" i="161"/>
  <c r="Y833" i="161"/>
  <c r="Y639" i="161"/>
  <c r="AB639" i="161"/>
  <c r="Y174" i="161"/>
  <c r="AB174" i="161"/>
  <c r="U251" i="161"/>
  <c r="R251" i="161"/>
  <c r="AB312" i="161"/>
  <c r="Y312" i="161"/>
  <c r="R236" i="161"/>
  <c r="U236" i="161"/>
  <c r="R444" i="161"/>
  <c r="U444" i="161"/>
  <c r="AB444" i="161"/>
  <c r="Y444" i="161"/>
  <c r="N444" i="161"/>
  <c r="K444" i="161"/>
  <c r="R174" i="161"/>
  <c r="U174" i="161"/>
  <c r="Y533" i="161"/>
  <c r="AB533" i="161"/>
  <c r="U833" i="161"/>
  <c r="R833" i="161"/>
  <c r="Y1045" i="161"/>
  <c r="AB1045" i="161"/>
  <c r="AB251" i="161"/>
  <c r="Y251" i="161"/>
  <c r="R353" i="161"/>
  <c r="U353" i="161"/>
  <c r="AB236" i="161"/>
  <c r="Y236" i="161"/>
  <c r="O1044" i="161" l="1"/>
  <c r="O278" i="161"/>
  <c r="O488" i="161"/>
  <c r="O265" i="161"/>
  <c r="O250" i="161"/>
  <c r="O173" i="161"/>
  <c r="O338" i="161"/>
  <c r="O458" i="161"/>
  <c r="O638" i="161"/>
  <c r="AC939" i="161"/>
  <c r="O564" i="161"/>
  <c r="O69" i="161"/>
  <c r="O1058" i="161"/>
  <c r="O1119" i="161"/>
  <c r="O938" i="161"/>
  <c r="O235" i="161"/>
  <c r="O145" i="161"/>
  <c r="O311" i="161"/>
  <c r="V968" i="161"/>
  <c r="X534" i="161"/>
  <c r="X83" i="161"/>
  <c r="K833" i="161"/>
  <c r="Q280" i="161"/>
  <c r="X490" i="161"/>
  <c r="J399" i="161"/>
  <c r="X729" i="161"/>
  <c r="X267" i="161"/>
  <c r="N353" i="161"/>
  <c r="X879" i="161"/>
  <c r="X71" i="161"/>
  <c r="J534" i="161"/>
  <c r="J280" i="161"/>
  <c r="K533" i="161"/>
  <c r="Q252" i="161"/>
  <c r="J640" i="161"/>
  <c r="Q1046" i="161"/>
  <c r="J323" i="161"/>
  <c r="X237" i="161"/>
  <c r="Q897" i="161"/>
  <c r="X399" i="161"/>
  <c r="X758" i="161"/>
  <c r="J383" i="161"/>
  <c r="J566" i="161"/>
  <c r="J872" i="161"/>
  <c r="Q758" i="161"/>
  <c r="X1029" i="161"/>
  <c r="X340" i="161"/>
  <c r="Q729" i="161"/>
  <c r="K353" i="161"/>
  <c r="N339" i="161"/>
  <c r="J773" i="161"/>
  <c r="J460" i="161"/>
  <c r="J518" i="161"/>
  <c r="X640" i="161"/>
  <c r="J71" i="161"/>
  <c r="X175" i="161"/>
  <c r="K266" i="161"/>
  <c r="X969" i="161"/>
  <c r="J340" i="161"/>
  <c r="Q175" i="161"/>
  <c r="N833" i="161"/>
  <c r="J834" i="161"/>
  <c r="K939" i="161"/>
  <c r="N279" i="161"/>
  <c r="N533" i="161"/>
  <c r="J969" i="161"/>
  <c r="X147" i="161"/>
  <c r="Q445" i="161"/>
  <c r="J490" i="161"/>
  <c r="J940" i="161"/>
  <c r="K279" i="161"/>
  <c r="J1121" i="161"/>
  <c r="Q640" i="161"/>
  <c r="X445" i="161"/>
  <c r="Q834" i="161"/>
  <c r="Q566" i="161"/>
  <c r="X460" i="161"/>
  <c r="J1029" i="161"/>
  <c r="X872" i="161"/>
  <c r="Q83" i="161"/>
  <c r="Q383" i="161"/>
  <c r="Q313" i="161"/>
  <c r="Q267" i="161"/>
  <c r="X280" i="161"/>
  <c r="N251" i="161"/>
  <c r="N266" i="161"/>
  <c r="J313" i="161"/>
  <c r="X773" i="161"/>
  <c r="Q1073" i="161"/>
  <c r="N312" i="161"/>
  <c r="X1121" i="161"/>
  <c r="J445" i="161"/>
  <c r="X323" i="161"/>
  <c r="K312" i="161"/>
  <c r="Q1121" i="161"/>
  <c r="Q1060" i="161"/>
  <c r="Q518" i="161"/>
  <c r="X252" i="161"/>
  <c r="X354" i="161"/>
  <c r="J1060" i="161"/>
  <c r="J83" i="161"/>
  <c r="K339" i="161"/>
  <c r="J293" i="161"/>
  <c r="J237" i="161"/>
  <c r="J267" i="161"/>
  <c r="X1073" i="161"/>
  <c r="K896" i="161"/>
  <c r="X940" i="161"/>
  <c r="Q293" i="161"/>
  <c r="Q147" i="161"/>
  <c r="Q237" i="161"/>
  <c r="J879" i="161"/>
  <c r="J1073" i="161"/>
  <c r="J175" i="161"/>
  <c r="X293" i="161"/>
  <c r="Q534" i="161"/>
  <c r="Q354" i="161"/>
  <c r="Q71" i="161"/>
  <c r="Q773" i="161"/>
  <c r="Q399" i="161"/>
  <c r="Q872" i="161"/>
  <c r="X1060" i="161"/>
  <c r="Q940" i="161"/>
  <c r="X383" i="161"/>
  <c r="J147" i="161"/>
  <c r="Q969" i="161"/>
  <c r="N398" i="161"/>
  <c r="J758" i="161"/>
  <c r="Q340" i="161"/>
  <c r="X1046" i="161"/>
  <c r="J1046" i="161"/>
  <c r="J354" i="161"/>
  <c r="J897" i="161"/>
  <c r="X834" i="161"/>
  <c r="Q460" i="161"/>
  <c r="X313" i="161"/>
  <c r="Q490" i="161"/>
  <c r="N896" i="161"/>
  <c r="Q879" i="161"/>
  <c r="X566" i="161"/>
  <c r="K251" i="161"/>
  <c r="X897" i="161"/>
  <c r="Q323" i="161"/>
  <c r="X518" i="161"/>
  <c r="J729" i="161"/>
  <c r="N939" i="161"/>
  <c r="Q1029" i="161"/>
  <c r="K398" i="161"/>
  <c r="J252" i="161"/>
  <c r="N70" i="161"/>
  <c r="N459" i="161"/>
  <c r="N489" i="161"/>
  <c r="K1059" i="161"/>
  <c r="N565" i="161"/>
  <c r="K489" i="161"/>
  <c r="U339" i="161"/>
  <c r="N146" i="161"/>
  <c r="N236" i="161"/>
  <c r="K459" i="161"/>
  <c r="K70" i="161"/>
  <c r="K639" i="161"/>
  <c r="K1120" i="161"/>
  <c r="N639" i="161"/>
  <c r="K728" i="161"/>
  <c r="K174" i="161"/>
  <c r="N1045" i="161"/>
  <c r="U312" i="161"/>
  <c r="N728" i="161"/>
  <c r="N1059" i="161"/>
  <c r="O1059" i="161" s="1"/>
  <c r="N174" i="161"/>
  <c r="K146" i="161"/>
  <c r="K236" i="161"/>
  <c r="N1120" i="161"/>
  <c r="K1045" i="161"/>
  <c r="K565" i="161"/>
  <c r="AC266" i="161"/>
  <c r="AC833" i="161"/>
  <c r="V1059" i="161"/>
  <c r="V174" i="161"/>
  <c r="V939" i="161"/>
  <c r="O878" i="161"/>
  <c r="AC70" i="161"/>
  <c r="V896" i="161"/>
  <c r="V871" i="161"/>
  <c r="AC146" i="161"/>
  <c r="V833" i="161"/>
  <c r="AC444" i="161"/>
  <c r="AC279" i="161"/>
  <c r="V146" i="161"/>
  <c r="AC489" i="161"/>
  <c r="AC871" i="161"/>
  <c r="V878" i="161"/>
  <c r="O444" i="161"/>
  <c r="O871" i="161"/>
  <c r="V236" i="161"/>
  <c r="AC896" i="161"/>
  <c r="AC459" i="161"/>
  <c r="V1028" i="161"/>
  <c r="V266" i="161"/>
  <c r="V70" i="161"/>
  <c r="O968" i="161"/>
  <c r="O1028" i="161"/>
  <c r="V639" i="161"/>
  <c r="AC353" i="161"/>
  <c r="AC565" i="161"/>
  <c r="V489" i="161"/>
  <c r="AC1059" i="161"/>
  <c r="V444" i="161"/>
  <c r="AC312" i="161"/>
  <c r="AC639" i="161"/>
  <c r="V1120" i="161"/>
  <c r="V1045" i="161"/>
  <c r="AC968" i="161"/>
  <c r="AC339" i="161"/>
  <c r="AC236" i="161"/>
  <c r="V353" i="161"/>
  <c r="AC728" i="161"/>
  <c r="AC251" i="161"/>
  <c r="AC533" i="161"/>
  <c r="V728" i="161"/>
  <c r="AC398" i="161"/>
  <c r="V279" i="161"/>
  <c r="AC1028" i="161"/>
  <c r="V398" i="161"/>
  <c r="AC174" i="161"/>
  <c r="AC1045" i="161"/>
  <c r="V251" i="161"/>
  <c r="V459" i="161"/>
  <c r="V565" i="161"/>
  <c r="V533" i="161"/>
  <c r="AC1120" i="161"/>
  <c r="AC878" i="161"/>
  <c r="R339" i="161"/>
  <c r="R312" i="161"/>
  <c r="U534" i="161"/>
  <c r="R534" i="161"/>
  <c r="Y566" i="161"/>
  <c r="AB566" i="161"/>
  <c r="AB237" i="161"/>
  <c r="Y237" i="161"/>
  <c r="R445" i="161"/>
  <c r="U445" i="161"/>
  <c r="R729" i="161"/>
  <c r="U729" i="161"/>
  <c r="AB293" i="161"/>
  <c r="Y293" i="161"/>
  <c r="U969" i="161"/>
  <c r="R969" i="161"/>
  <c r="R518" i="161"/>
  <c r="U518" i="161"/>
  <c r="K872" i="161"/>
  <c r="N872" i="161"/>
  <c r="K445" i="161"/>
  <c r="N445" i="161"/>
  <c r="AB969" i="161"/>
  <c r="Y969" i="161"/>
  <c r="AB518" i="161"/>
  <c r="Y518" i="161"/>
  <c r="Y872" i="161"/>
  <c r="AB872" i="161"/>
  <c r="AB280" i="161"/>
  <c r="Y280" i="161"/>
  <c r="Y879" i="161"/>
  <c r="AB879" i="161"/>
  <c r="AB897" i="161"/>
  <c r="Y897" i="161"/>
  <c r="R897" i="161"/>
  <c r="U897" i="161"/>
  <c r="U293" i="161"/>
  <c r="R293" i="161"/>
  <c r="K969" i="161"/>
  <c r="N969" i="161"/>
  <c r="R872" i="161"/>
  <c r="U872" i="161"/>
  <c r="R340" i="161"/>
  <c r="U340" i="161"/>
  <c r="N1029" i="161"/>
  <c r="K1029" i="161"/>
  <c r="AB534" i="161"/>
  <c r="Y534" i="161"/>
  <c r="U175" i="161"/>
  <c r="R175" i="161"/>
  <c r="Y71" i="161"/>
  <c r="AB71" i="161"/>
  <c r="AB383" i="161"/>
  <c r="Y383" i="161"/>
  <c r="R323" i="161"/>
  <c r="U323" i="161"/>
  <c r="U147" i="161"/>
  <c r="R147" i="161"/>
  <c r="R399" i="161"/>
  <c r="U399" i="161"/>
  <c r="Y175" i="161"/>
  <c r="AB175" i="161"/>
  <c r="AB1029" i="161"/>
  <c r="Y1029" i="161"/>
  <c r="AB147" i="161"/>
  <c r="Y147" i="161"/>
  <c r="Y940" i="161"/>
  <c r="AB940" i="161"/>
  <c r="Y399" i="161"/>
  <c r="AB399" i="161"/>
  <c r="AB354" i="161"/>
  <c r="Y354" i="161"/>
  <c r="AB773" i="161"/>
  <c r="Y773" i="161"/>
  <c r="R71" i="161"/>
  <c r="U71" i="161"/>
  <c r="U383" i="161"/>
  <c r="R383" i="161"/>
  <c r="Y323" i="161"/>
  <c r="AB323" i="161"/>
  <c r="R1029" i="161"/>
  <c r="U1029" i="161"/>
  <c r="Y313" i="161"/>
  <c r="AB313" i="161"/>
  <c r="R773" i="161"/>
  <c r="U773" i="161"/>
  <c r="AB340" i="161"/>
  <c r="Y340" i="161"/>
  <c r="R490" i="161"/>
  <c r="U490" i="161"/>
  <c r="AB1073" i="161"/>
  <c r="Y1073" i="161"/>
  <c r="R879" i="161"/>
  <c r="U879" i="161"/>
  <c r="U566" i="161"/>
  <c r="R566" i="161"/>
  <c r="U1073" i="161"/>
  <c r="R1073" i="161"/>
  <c r="AB1046" i="161"/>
  <c r="Y1046" i="161"/>
  <c r="R640" i="161"/>
  <c r="U640" i="161"/>
  <c r="AB1121" i="161"/>
  <c r="Y1121" i="161"/>
  <c r="AB490" i="161"/>
  <c r="Y490" i="161"/>
  <c r="AB640" i="161"/>
  <c r="Y640" i="161"/>
  <c r="U758" i="161"/>
  <c r="R758" i="161"/>
  <c r="AB460" i="161"/>
  <c r="Y460" i="161"/>
  <c r="R252" i="161"/>
  <c r="U252" i="161"/>
  <c r="K879" i="161"/>
  <c r="N879" i="161"/>
  <c r="R83" i="161"/>
  <c r="U83" i="161"/>
  <c r="U1046" i="161"/>
  <c r="R1046" i="161"/>
  <c r="Y834" i="161"/>
  <c r="AB834" i="161"/>
  <c r="K758" i="161"/>
  <c r="N758" i="161"/>
  <c r="Y252" i="161"/>
  <c r="AB252" i="161"/>
  <c r="U1121" i="161"/>
  <c r="R1121" i="161"/>
  <c r="U834" i="161"/>
  <c r="R834" i="161"/>
  <c r="Y729" i="161"/>
  <c r="AB729" i="161"/>
  <c r="Y1060" i="161"/>
  <c r="AB1060" i="161"/>
  <c r="AB267" i="161"/>
  <c r="Y267" i="161"/>
  <c r="Y758" i="161"/>
  <c r="AB758" i="161"/>
  <c r="R460" i="161"/>
  <c r="U460" i="161"/>
  <c r="AB83" i="161"/>
  <c r="Y83" i="161"/>
  <c r="R237" i="161"/>
  <c r="U237" i="161"/>
  <c r="AB445" i="161"/>
  <c r="Y445" i="161"/>
  <c r="R1060" i="161"/>
  <c r="U1060" i="161"/>
  <c r="R280" i="161"/>
  <c r="U280" i="161"/>
  <c r="O279" i="161" l="1"/>
  <c r="O312" i="161"/>
  <c r="O353" i="161"/>
  <c r="O639" i="161"/>
  <c r="O533" i="161"/>
  <c r="O70" i="161"/>
  <c r="O1120" i="161"/>
  <c r="O833" i="161"/>
  <c r="O339" i="161"/>
  <c r="O939" i="161"/>
  <c r="O266" i="161"/>
  <c r="O398" i="161"/>
  <c r="V339" i="161"/>
  <c r="O251" i="161"/>
  <c r="O174" i="161"/>
  <c r="O459" i="161"/>
  <c r="O489" i="161"/>
  <c r="O896" i="161"/>
  <c r="V312" i="161"/>
  <c r="O728" i="161"/>
  <c r="O565" i="161"/>
  <c r="O1045" i="161"/>
  <c r="O236" i="161"/>
  <c r="V1060" i="161"/>
  <c r="O146" i="161"/>
  <c r="V969" i="161"/>
  <c r="X567" i="161"/>
  <c r="X1047" i="161"/>
  <c r="K293" i="161"/>
  <c r="N534" i="161"/>
  <c r="Q1061" i="161"/>
  <c r="X446" i="161"/>
  <c r="K252" i="161"/>
  <c r="X253" i="161"/>
  <c r="J1122" i="161"/>
  <c r="Q535" i="161"/>
  <c r="K280" i="161"/>
  <c r="K399" i="161"/>
  <c r="J519" i="161"/>
  <c r="N293" i="161"/>
  <c r="J324" i="161"/>
  <c r="X324" i="161"/>
  <c r="X268" i="161"/>
  <c r="J759" i="161"/>
  <c r="J1061" i="161"/>
  <c r="X1030" i="161"/>
  <c r="U354" i="161"/>
  <c r="Q84" i="161"/>
  <c r="J567" i="161"/>
  <c r="X400" i="161"/>
  <c r="Q519" i="161"/>
  <c r="Q446" i="161"/>
  <c r="Q873" i="161"/>
  <c r="Q759" i="161"/>
  <c r="X759" i="161"/>
  <c r="U313" i="161"/>
  <c r="X880" i="161"/>
  <c r="Q341" i="161"/>
  <c r="N399" i="161"/>
  <c r="X1061" i="161"/>
  <c r="J176" i="161"/>
  <c r="J400" i="161"/>
  <c r="K940" i="161"/>
  <c r="N252" i="161"/>
  <c r="N940" i="161"/>
  <c r="J730" i="161"/>
  <c r="J880" i="161"/>
  <c r="X535" i="161"/>
  <c r="Q1030" i="161"/>
  <c r="Q835" i="161"/>
  <c r="Q941" i="161"/>
  <c r="N267" i="161"/>
  <c r="Q176" i="161"/>
  <c r="X72" i="161"/>
  <c r="N354" i="161"/>
  <c r="Q1047" i="161"/>
  <c r="K313" i="161"/>
  <c r="Q1122" i="161"/>
  <c r="X148" i="161"/>
  <c r="Q400" i="161"/>
  <c r="Q1074" i="161"/>
  <c r="J148" i="161"/>
  <c r="J898" i="161"/>
  <c r="X84" i="161"/>
  <c r="Q355" i="161"/>
  <c r="Q880" i="161"/>
  <c r="Q72" i="161"/>
  <c r="J238" i="161"/>
  <c r="J641" i="161"/>
  <c r="J835" i="161"/>
  <c r="X898" i="161"/>
  <c r="J461" i="161"/>
  <c r="X873" i="161"/>
  <c r="N340" i="161"/>
  <c r="N280" i="161"/>
  <c r="N323" i="161"/>
  <c r="X641" i="161"/>
  <c r="Q294" i="161"/>
  <c r="J1074" i="161"/>
  <c r="J446" i="161"/>
  <c r="X314" i="161"/>
  <c r="N897" i="161"/>
  <c r="J268" i="161"/>
  <c r="Q491" i="161"/>
  <c r="K340" i="161"/>
  <c r="X1074" i="161"/>
  <c r="J970" i="161"/>
  <c r="K897" i="161"/>
  <c r="Q268" i="161"/>
  <c r="Q314" i="161"/>
  <c r="J774" i="161"/>
  <c r="J1047" i="161"/>
  <c r="X294" i="161"/>
  <c r="X491" i="161"/>
  <c r="J535" i="161"/>
  <c r="K83" i="161"/>
  <c r="X774" i="161"/>
  <c r="X835" i="161"/>
  <c r="Q730" i="161"/>
  <c r="K354" i="161"/>
  <c r="J72" i="161"/>
  <c r="J941" i="161"/>
  <c r="K534" i="161"/>
  <c r="Q774" i="161"/>
  <c r="J341" i="161"/>
  <c r="Q898" i="161"/>
  <c r="X281" i="161"/>
  <c r="J355" i="161"/>
  <c r="X970" i="161"/>
  <c r="Q324" i="161"/>
  <c r="J314" i="161"/>
  <c r="J491" i="161"/>
  <c r="N313" i="161"/>
  <c r="J873" i="161"/>
  <c r="J384" i="161"/>
  <c r="X519" i="161"/>
  <c r="K834" i="161"/>
  <c r="X341" i="161"/>
  <c r="X384" i="161"/>
  <c r="X176" i="161"/>
  <c r="Q567" i="161"/>
  <c r="J294" i="161"/>
  <c r="J253" i="161"/>
  <c r="N83" i="161"/>
  <c r="J1030" i="161"/>
  <c r="Q970" i="161"/>
  <c r="Q281" i="161"/>
  <c r="X461" i="161"/>
  <c r="X355" i="161"/>
  <c r="Q238" i="161"/>
  <c r="K267" i="161"/>
  <c r="X941" i="161"/>
  <c r="K323" i="161"/>
  <c r="Q461" i="161"/>
  <c r="Q641" i="161"/>
  <c r="X238" i="161"/>
  <c r="U940" i="161"/>
  <c r="Q253" i="161"/>
  <c r="J281" i="161"/>
  <c r="J84" i="161"/>
  <c r="N834" i="161"/>
  <c r="X1122" i="161"/>
  <c r="Q384" i="161"/>
  <c r="X730" i="161"/>
  <c r="Q148" i="161"/>
  <c r="N383" i="161"/>
  <c r="K729" i="161"/>
  <c r="K566" i="161"/>
  <c r="K1073" i="161"/>
  <c r="N490" i="161"/>
  <c r="K1060" i="161"/>
  <c r="K518" i="161"/>
  <c r="K71" i="161"/>
  <c r="K640" i="161"/>
  <c r="N175" i="161"/>
  <c r="N71" i="161"/>
  <c r="K773" i="161"/>
  <c r="N566" i="161"/>
  <c r="K237" i="161"/>
  <c r="N729" i="161"/>
  <c r="N1073" i="161"/>
  <c r="N1046" i="161"/>
  <c r="N1121" i="161"/>
  <c r="N237" i="161"/>
  <c r="K147" i="161"/>
  <c r="N147" i="161"/>
  <c r="U267" i="161"/>
  <c r="K460" i="161"/>
  <c r="K490" i="161"/>
  <c r="K175" i="161"/>
  <c r="N460" i="161"/>
  <c r="K1046" i="161"/>
  <c r="N640" i="161"/>
  <c r="N518" i="161"/>
  <c r="N1060" i="161"/>
  <c r="K1121" i="161"/>
  <c r="N773" i="161"/>
  <c r="K383" i="161"/>
  <c r="O383" i="161" s="1"/>
  <c r="V1029" i="161"/>
  <c r="AC293" i="161"/>
  <c r="AC354" i="161"/>
  <c r="AC147" i="161"/>
  <c r="AC1046" i="161"/>
  <c r="AC252" i="161"/>
  <c r="O969" i="161"/>
  <c r="V252" i="161"/>
  <c r="V340" i="161"/>
  <c r="V518" i="161"/>
  <c r="V383" i="161"/>
  <c r="AC518" i="161"/>
  <c r="O758" i="161"/>
  <c r="O879" i="161"/>
  <c r="V83" i="161"/>
  <c r="V729" i="161"/>
  <c r="V323" i="161"/>
  <c r="V237" i="161"/>
  <c r="V1121" i="161"/>
  <c r="AC872" i="161"/>
  <c r="AC340" i="161"/>
  <c r="AC897" i="161"/>
  <c r="V147" i="161"/>
  <c r="O1029" i="161"/>
  <c r="AC1029" i="161"/>
  <c r="AC71" i="161"/>
  <c r="V293" i="161"/>
  <c r="AC323" i="161"/>
  <c r="AC460" i="161"/>
  <c r="V758" i="161"/>
  <c r="AC879" i="161"/>
  <c r="AC566" i="161"/>
  <c r="AC383" i="161"/>
  <c r="AC940" i="161"/>
  <c r="O445" i="161"/>
  <c r="V566" i="161"/>
  <c r="V175" i="161"/>
  <c r="O872" i="161"/>
  <c r="V879" i="161"/>
  <c r="AC1121" i="161"/>
  <c r="V834" i="161"/>
  <c r="AC267" i="161"/>
  <c r="AC1060" i="161"/>
  <c r="AC1073" i="161"/>
  <c r="AC445" i="161"/>
  <c r="AC969" i="161"/>
  <c r="AC729" i="161"/>
  <c r="V490" i="161"/>
  <c r="V872" i="161"/>
  <c r="V1073" i="161"/>
  <c r="V640" i="161"/>
  <c r="AC758" i="161"/>
  <c r="AC313" i="161"/>
  <c r="V399" i="161"/>
  <c r="AC773" i="161"/>
  <c r="AC175" i="161"/>
  <c r="AC399" i="161"/>
  <c r="AC490" i="161"/>
  <c r="V460" i="161"/>
  <c r="V773" i="161"/>
  <c r="V897" i="161"/>
  <c r="V280" i="161"/>
  <c r="AC834" i="161"/>
  <c r="V71" i="161"/>
  <c r="AC640" i="161"/>
  <c r="AC237" i="161"/>
  <c r="AC83" i="161"/>
  <c r="V534" i="161"/>
  <c r="AC280" i="161"/>
  <c r="V445" i="161"/>
  <c r="V1046" i="161"/>
  <c r="AC534" i="161"/>
  <c r="R267" i="161"/>
  <c r="R940" i="161"/>
  <c r="U970" i="161"/>
  <c r="R970" i="161"/>
  <c r="R535" i="161"/>
  <c r="U535" i="161"/>
  <c r="Y970" i="161"/>
  <c r="AB970" i="161"/>
  <c r="U341" i="161"/>
  <c r="R341" i="161"/>
  <c r="AB835" i="161"/>
  <c r="Y835" i="161"/>
  <c r="Y148" i="161"/>
  <c r="AB148" i="161"/>
  <c r="AB72" i="161"/>
  <c r="Y72" i="161"/>
  <c r="AB384" i="161"/>
  <c r="Y384" i="161"/>
  <c r="R354" i="161"/>
  <c r="U567" i="161"/>
  <c r="R567" i="161"/>
  <c r="Y898" i="161"/>
  <c r="AB898" i="161"/>
  <c r="R384" i="161"/>
  <c r="U384" i="161"/>
  <c r="Y341" i="161"/>
  <c r="AB341" i="161"/>
  <c r="U835" i="161"/>
  <c r="R835" i="161"/>
  <c r="U72" i="161"/>
  <c r="R72" i="161"/>
  <c r="U774" i="161"/>
  <c r="R774" i="161"/>
  <c r="K970" i="161"/>
  <c r="N970" i="161"/>
  <c r="Y268" i="161"/>
  <c r="AB268" i="161"/>
  <c r="Y84" i="161"/>
  <c r="AB84" i="161"/>
  <c r="Y941" i="161"/>
  <c r="AB941" i="161"/>
  <c r="R873" i="161"/>
  <c r="U873" i="161"/>
  <c r="Y253" i="161"/>
  <c r="AB253" i="161"/>
  <c r="AB774" i="161"/>
  <c r="Y774" i="161"/>
  <c r="Y535" i="161"/>
  <c r="AB535" i="161"/>
  <c r="Y446" i="161"/>
  <c r="AB446" i="161"/>
  <c r="AB314" i="161"/>
  <c r="Y314" i="161"/>
  <c r="Y873" i="161"/>
  <c r="AB873" i="161"/>
  <c r="R281" i="161"/>
  <c r="U281" i="161"/>
  <c r="U446" i="161"/>
  <c r="R446" i="161"/>
  <c r="Y324" i="161"/>
  <c r="AB324" i="161"/>
  <c r="Y355" i="161"/>
  <c r="AB355" i="161"/>
  <c r="Y281" i="161"/>
  <c r="AB281" i="161"/>
  <c r="R461" i="161"/>
  <c r="U461" i="161"/>
  <c r="U1061" i="161"/>
  <c r="R1061" i="161"/>
  <c r="U324" i="161"/>
  <c r="R324" i="161"/>
  <c r="Y176" i="161"/>
  <c r="AB176" i="161"/>
  <c r="Y759" i="161"/>
  <c r="AB759" i="161"/>
  <c r="Y880" i="161"/>
  <c r="AB880" i="161"/>
  <c r="AB461" i="161"/>
  <c r="Y461" i="161"/>
  <c r="U759" i="161"/>
  <c r="R759" i="161"/>
  <c r="AB491" i="161"/>
  <c r="Y491" i="161"/>
  <c r="R1030" i="161"/>
  <c r="U1030" i="161"/>
  <c r="AB641" i="161"/>
  <c r="Y641" i="161"/>
  <c r="N446" i="161"/>
  <c r="K446" i="161"/>
  <c r="R355" i="161"/>
  <c r="U355" i="161"/>
  <c r="Y1122" i="161"/>
  <c r="AB1122" i="161"/>
  <c r="AB519" i="161"/>
  <c r="Y519" i="161"/>
  <c r="R880" i="161"/>
  <c r="U880" i="161"/>
  <c r="AB294" i="161"/>
  <c r="Y294" i="161"/>
  <c r="K759" i="161"/>
  <c r="N759" i="161"/>
  <c r="K1030" i="161"/>
  <c r="N1030" i="161"/>
  <c r="AB1074" i="161"/>
  <c r="Y1074" i="161"/>
  <c r="U641" i="161"/>
  <c r="R641" i="161"/>
  <c r="R176" i="161"/>
  <c r="U176" i="161"/>
  <c r="Y400" i="161"/>
  <c r="AB400" i="161"/>
  <c r="R294" i="161"/>
  <c r="U294" i="161"/>
  <c r="U1122" i="161"/>
  <c r="R1122" i="161"/>
  <c r="Y1047" i="161"/>
  <c r="AB1047" i="161"/>
  <c r="U730" i="161"/>
  <c r="R730" i="161"/>
  <c r="AB1030" i="161"/>
  <c r="Y1030" i="161"/>
  <c r="U1074" i="161"/>
  <c r="R1074" i="161"/>
  <c r="Y238" i="161"/>
  <c r="AB238" i="161"/>
  <c r="N880" i="161"/>
  <c r="K880" i="161"/>
  <c r="R491" i="161"/>
  <c r="U491" i="161"/>
  <c r="AB567" i="161"/>
  <c r="Y567" i="161"/>
  <c r="U268" i="161"/>
  <c r="R268" i="161"/>
  <c r="U1047" i="161"/>
  <c r="R1047" i="161"/>
  <c r="K873" i="161"/>
  <c r="N873" i="161"/>
  <c r="U519" i="161"/>
  <c r="R519" i="161"/>
  <c r="Y730" i="161"/>
  <c r="AB730" i="161"/>
  <c r="Y1061" i="161"/>
  <c r="AB1061" i="161"/>
  <c r="R84" i="161"/>
  <c r="U84" i="161"/>
  <c r="R941" i="161"/>
  <c r="U941" i="161"/>
  <c r="R313" i="161"/>
  <c r="V313" i="161" s="1"/>
  <c r="O252" i="161" l="1"/>
  <c r="O399" i="161"/>
  <c r="V267" i="161"/>
  <c r="V940" i="161"/>
  <c r="O313" i="161"/>
  <c r="O237" i="161"/>
  <c r="O293" i="161"/>
  <c r="O1060" i="161"/>
  <c r="O566" i="161"/>
  <c r="O490" i="161"/>
  <c r="O897" i="161"/>
  <c r="O518" i="161"/>
  <c r="O1046" i="161"/>
  <c r="O354" i="161"/>
  <c r="O147" i="161"/>
  <c r="O71" i="161"/>
  <c r="O460" i="161"/>
  <c r="O83" i="161"/>
  <c r="O175" i="161"/>
  <c r="O280" i="161"/>
  <c r="O1073" i="161"/>
  <c r="O834" i="161"/>
  <c r="O1121" i="161"/>
  <c r="O729" i="161"/>
  <c r="O267" i="161"/>
  <c r="O323" i="161"/>
  <c r="V268" i="161"/>
  <c r="O940" i="161"/>
  <c r="O534" i="161"/>
  <c r="V354" i="161"/>
  <c r="O340" i="161"/>
  <c r="O640" i="161"/>
  <c r="O773" i="161"/>
  <c r="J1123" i="161"/>
  <c r="J642" i="161"/>
  <c r="Q254" i="161"/>
  <c r="Q401" i="161"/>
  <c r="N281" i="161"/>
  <c r="X836" i="161"/>
  <c r="Q1075" i="161"/>
  <c r="K253" i="161"/>
  <c r="J942" i="161"/>
  <c r="Q1062" i="161"/>
  <c r="N355" i="161"/>
  <c r="N835" i="161"/>
  <c r="J731" i="161"/>
  <c r="X447" i="161"/>
  <c r="X385" i="161"/>
  <c r="J385" i="161"/>
  <c r="X282" i="161"/>
  <c r="X1062" i="161"/>
  <c r="J447" i="161"/>
  <c r="K898" i="161"/>
  <c r="U253" i="161"/>
  <c r="J239" i="161"/>
  <c r="Q760" i="161"/>
  <c r="X942" i="161"/>
  <c r="Q1031" i="161"/>
  <c r="J295" i="161"/>
  <c r="X239" i="161"/>
  <c r="J971" i="161"/>
  <c r="X401" i="161"/>
  <c r="Q177" i="161"/>
  <c r="X254" i="161"/>
  <c r="J568" i="161"/>
  <c r="Q342" i="161"/>
  <c r="J760" i="161"/>
  <c r="K294" i="161"/>
  <c r="Q536" i="161"/>
  <c r="X85" i="161"/>
  <c r="N294" i="161"/>
  <c r="Q520" i="161"/>
  <c r="U314" i="161"/>
  <c r="N324" i="161"/>
  <c r="X315" i="161"/>
  <c r="J356" i="161"/>
  <c r="J492" i="161"/>
  <c r="J462" i="161"/>
  <c r="Q731" i="161"/>
  <c r="Q462" i="161"/>
  <c r="K341" i="161"/>
  <c r="N253" i="161"/>
  <c r="N314" i="161"/>
  <c r="Q492" i="161"/>
  <c r="Q775" i="161"/>
  <c r="X520" i="161"/>
  <c r="X325" i="161"/>
  <c r="Q282" i="161"/>
  <c r="X492" i="161"/>
  <c r="K314" i="161"/>
  <c r="X731" i="161"/>
  <c r="J874" i="161"/>
  <c r="J325" i="161"/>
  <c r="X1031" i="161"/>
  <c r="Q836" i="161"/>
  <c r="U898" i="161"/>
  <c r="K835" i="161"/>
  <c r="X356" i="161"/>
  <c r="N341" i="161"/>
  <c r="X149" i="161"/>
  <c r="K281" i="161"/>
  <c r="J85" i="161"/>
  <c r="J342" i="161"/>
  <c r="Q447" i="161"/>
  <c r="X536" i="161"/>
  <c r="Q881" i="161"/>
  <c r="Q239" i="161"/>
  <c r="J282" i="161"/>
  <c r="J1048" i="161"/>
  <c r="X881" i="161"/>
  <c r="Q85" i="161"/>
  <c r="X295" i="161"/>
  <c r="J401" i="161"/>
  <c r="J315" i="161"/>
  <c r="J836" i="161"/>
  <c r="X269" i="161"/>
  <c r="J177" i="161"/>
  <c r="X760" i="161"/>
  <c r="K268" i="161"/>
  <c r="Q568" i="161"/>
  <c r="J1075" i="161"/>
  <c r="Q899" i="161"/>
  <c r="Q315" i="161"/>
  <c r="Q942" i="161"/>
  <c r="Q295" i="161"/>
  <c r="X899" i="161"/>
  <c r="N400" i="161"/>
  <c r="J149" i="161"/>
  <c r="X342" i="161"/>
  <c r="Q356" i="161"/>
  <c r="X642" i="161"/>
  <c r="N941" i="161"/>
  <c r="X874" i="161"/>
  <c r="Q325" i="161"/>
  <c r="Q1123" i="161"/>
  <c r="Q269" i="161"/>
  <c r="X568" i="161"/>
  <c r="J254" i="161"/>
  <c r="Q971" i="161"/>
  <c r="X1075" i="161"/>
  <c r="J520" i="161"/>
  <c r="N268" i="161"/>
  <c r="X73" i="161"/>
  <c r="J73" i="161"/>
  <c r="Q73" i="161"/>
  <c r="K535" i="161"/>
  <c r="Q149" i="161"/>
  <c r="J1062" i="161"/>
  <c r="J775" i="161"/>
  <c r="N535" i="161"/>
  <c r="J1031" i="161"/>
  <c r="K400" i="161"/>
  <c r="K84" i="161"/>
  <c r="N898" i="161"/>
  <c r="K355" i="161"/>
  <c r="Q874" i="161"/>
  <c r="X462" i="161"/>
  <c r="J899" i="161"/>
  <c r="Q385" i="161"/>
  <c r="K324" i="161"/>
  <c r="Q1048" i="161"/>
  <c r="X177" i="161"/>
  <c r="J269" i="161"/>
  <c r="Q642" i="161"/>
  <c r="X1123" i="161"/>
  <c r="X775" i="161"/>
  <c r="J881" i="161"/>
  <c r="X971" i="161"/>
  <c r="N84" i="161"/>
  <c r="X1048" i="161"/>
  <c r="J536" i="161"/>
  <c r="K941" i="161"/>
  <c r="N774" i="161"/>
  <c r="K72" i="161"/>
  <c r="N1122" i="161"/>
  <c r="N641" i="161"/>
  <c r="K519" i="161"/>
  <c r="N491" i="161"/>
  <c r="N384" i="161"/>
  <c r="K730" i="161"/>
  <c r="K1074" i="161"/>
  <c r="U148" i="161"/>
  <c r="K1047" i="161"/>
  <c r="K384" i="161"/>
  <c r="N730" i="161"/>
  <c r="N176" i="161"/>
  <c r="K491" i="161"/>
  <c r="K238" i="161"/>
  <c r="N148" i="161"/>
  <c r="K641" i="161"/>
  <c r="K148" i="161"/>
  <c r="K461" i="161"/>
  <c r="K1061" i="161"/>
  <c r="N1047" i="161"/>
  <c r="N567" i="161"/>
  <c r="N461" i="161"/>
  <c r="N72" i="161"/>
  <c r="N519" i="161"/>
  <c r="N238" i="161"/>
  <c r="N1061" i="161"/>
  <c r="U238" i="161"/>
  <c r="K774" i="161"/>
  <c r="N1074" i="161"/>
  <c r="K567" i="161"/>
  <c r="K176" i="161"/>
  <c r="U400" i="161"/>
  <c r="K1122" i="161"/>
  <c r="O1122" i="161" s="1"/>
  <c r="V461" i="161"/>
  <c r="AC341" i="161"/>
  <c r="AC1074" i="161"/>
  <c r="AC72" i="161"/>
  <c r="V341" i="161"/>
  <c r="AC324" i="161"/>
  <c r="V176" i="161"/>
  <c r="AC880" i="161"/>
  <c r="AC941" i="161"/>
  <c r="AC519" i="161"/>
  <c r="V491" i="161"/>
  <c r="V730" i="161"/>
  <c r="V72" i="161"/>
  <c r="V941" i="161"/>
  <c r="AC759" i="161"/>
  <c r="O873" i="161"/>
  <c r="AC835" i="161"/>
  <c r="V880" i="161"/>
  <c r="V835" i="161"/>
  <c r="V759" i="161"/>
  <c r="V970" i="161"/>
  <c r="AC355" i="161"/>
  <c r="AC774" i="161"/>
  <c r="AC314" i="161"/>
  <c r="V355" i="161"/>
  <c r="V1030" i="161"/>
  <c r="V873" i="161"/>
  <c r="AC730" i="161"/>
  <c r="AC461" i="161"/>
  <c r="O446" i="161"/>
  <c r="AC84" i="161"/>
  <c r="AC535" i="161"/>
  <c r="V446" i="161"/>
  <c r="V535" i="161"/>
  <c r="V384" i="161"/>
  <c r="V281" i="161"/>
  <c r="O880" i="161"/>
  <c r="V519" i="161"/>
  <c r="AC1122" i="161"/>
  <c r="V324" i="161"/>
  <c r="AC491" i="161"/>
  <c r="V294" i="161"/>
  <c r="AC400" i="161"/>
  <c r="AC253" i="161"/>
  <c r="O1030" i="161"/>
  <c r="AC970" i="161"/>
  <c r="AC294" i="161"/>
  <c r="AC641" i="161"/>
  <c r="V1074" i="161"/>
  <c r="V84" i="161"/>
  <c r="AC446" i="161"/>
  <c r="AC281" i="161"/>
  <c r="AC148" i="161"/>
  <c r="V1061" i="161"/>
  <c r="V1122" i="161"/>
  <c r="AC1030" i="161"/>
  <c r="V567" i="161"/>
  <c r="AC873" i="161"/>
  <c r="AC238" i="161"/>
  <c r="AC176" i="161"/>
  <c r="V774" i="161"/>
  <c r="V1047" i="161"/>
  <c r="AC1061" i="161"/>
  <c r="O759" i="161"/>
  <c r="AC1047" i="161"/>
  <c r="V641" i="161"/>
  <c r="AC384" i="161"/>
  <c r="O970" i="161"/>
  <c r="AC898" i="161"/>
  <c r="AC268" i="161"/>
  <c r="AC567" i="161"/>
  <c r="R400" i="161"/>
  <c r="R238" i="161"/>
  <c r="R148" i="161"/>
  <c r="R898" i="161"/>
  <c r="AB177" i="161"/>
  <c r="Y177" i="161"/>
  <c r="Y492" i="161"/>
  <c r="AB492" i="161"/>
  <c r="Y462" i="161"/>
  <c r="AB462" i="161"/>
  <c r="Y1075" i="161"/>
  <c r="AB1075" i="161"/>
  <c r="U325" i="161"/>
  <c r="R325" i="161"/>
  <c r="R836" i="161"/>
  <c r="U836" i="161"/>
  <c r="K881" i="161"/>
  <c r="N881" i="161"/>
  <c r="AB775" i="161"/>
  <c r="Y775" i="161"/>
  <c r="K874" i="161"/>
  <c r="N874" i="161"/>
  <c r="AB325" i="161"/>
  <c r="Y325" i="161"/>
  <c r="R401" i="161"/>
  <c r="U401" i="161"/>
  <c r="R73" i="161"/>
  <c r="U73" i="161"/>
  <c r="AB836" i="161"/>
  <c r="Y836" i="161"/>
  <c r="U462" i="161"/>
  <c r="R462" i="161"/>
  <c r="U1075" i="161"/>
  <c r="R1075" i="161"/>
  <c r="AB401" i="161"/>
  <c r="Y401" i="161"/>
  <c r="Y254" i="161"/>
  <c r="AB254" i="161"/>
  <c r="AB73" i="161"/>
  <c r="Y73" i="161"/>
  <c r="AB269" i="161"/>
  <c r="Y269" i="161"/>
  <c r="R254" i="161"/>
  <c r="U254" i="161"/>
  <c r="R874" i="161"/>
  <c r="U874" i="161"/>
  <c r="K1031" i="161"/>
  <c r="N1031" i="161"/>
  <c r="AB760" i="161"/>
  <c r="Y760" i="161"/>
  <c r="AB642" i="161"/>
  <c r="Y642" i="161"/>
  <c r="R356" i="161"/>
  <c r="U356" i="161"/>
  <c r="Y1123" i="161"/>
  <c r="AB1123" i="161"/>
  <c r="AB239" i="161"/>
  <c r="Y239" i="161"/>
  <c r="R447" i="161"/>
  <c r="U447" i="161"/>
  <c r="AB971" i="161"/>
  <c r="Y971" i="161"/>
  <c r="Y149" i="161"/>
  <c r="AB149" i="161"/>
  <c r="R269" i="161"/>
  <c r="U269" i="161"/>
  <c r="R314" i="161"/>
  <c r="R1031" i="161"/>
  <c r="U1031" i="161"/>
  <c r="Y1031" i="161"/>
  <c r="AB1031" i="161"/>
  <c r="R760" i="161"/>
  <c r="U760" i="161"/>
  <c r="R1123" i="161"/>
  <c r="U1123" i="161"/>
  <c r="Y356" i="161"/>
  <c r="AB356" i="161"/>
  <c r="U239" i="161"/>
  <c r="R239" i="161"/>
  <c r="Y447" i="161"/>
  <c r="AB447" i="161"/>
  <c r="U971" i="161"/>
  <c r="R971" i="161"/>
  <c r="Y874" i="161"/>
  <c r="AB874" i="161"/>
  <c r="N760" i="161"/>
  <c r="K760" i="161"/>
  <c r="AB520" i="161"/>
  <c r="Y520" i="161"/>
  <c r="N447" i="161"/>
  <c r="K447" i="161"/>
  <c r="N971" i="161"/>
  <c r="K971" i="161"/>
  <c r="R253" i="161"/>
  <c r="V253" i="161" s="1"/>
  <c r="U385" i="161"/>
  <c r="R385" i="161"/>
  <c r="AB536" i="161"/>
  <c r="Y536" i="161"/>
  <c r="U568" i="161"/>
  <c r="R568" i="161"/>
  <c r="Y1048" i="161"/>
  <c r="AB1048" i="161"/>
  <c r="U315" i="161"/>
  <c r="R315" i="161"/>
  <c r="U731" i="161"/>
  <c r="R731" i="161"/>
  <c r="Y1062" i="161"/>
  <c r="AB1062" i="161"/>
  <c r="R536" i="161"/>
  <c r="U536" i="161"/>
  <c r="Y568" i="161"/>
  <c r="AB568" i="161"/>
  <c r="R1062" i="161"/>
  <c r="U1062" i="161"/>
  <c r="Y385" i="161"/>
  <c r="AB385" i="161"/>
  <c r="U520" i="161"/>
  <c r="R520" i="161"/>
  <c r="Y731" i="161"/>
  <c r="AB731" i="161"/>
  <c r="AB315" i="161"/>
  <c r="Y315" i="161"/>
  <c r="K568" i="161"/>
  <c r="N568" i="161"/>
  <c r="R295" i="161"/>
  <c r="U295" i="161"/>
  <c r="AB899" i="161"/>
  <c r="Y899" i="161"/>
  <c r="U85" i="161"/>
  <c r="R85" i="161"/>
  <c r="U881" i="161"/>
  <c r="R881" i="161"/>
  <c r="Y295" i="161"/>
  <c r="AB295" i="161"/>
  <c r="AB282" i="161"/>
  <c r="Y282" i="161"/>
  <c r="AB942" i="161"/>
  <c r="Y942" i="161"/>
  <c r="N315" i="161"/>
  <c r="K315" i="161"/>
  <c r="Y85" i="161"/>
  <c r="AB85" i="161"/>
  <c r="Y881" i="161"/>
  <c r="AB881" i="161"/>
  <c r="U177" i="161"/>
  <c r="R177" i="161"/>
  <c r="Y342" i="161"/>
  <c r="AB342" i="161"/>
  <c r="O1074" i="161" l="1"/>
  <c r="O774" i="161"/>
  <c r="O898" i="161"/>
  <c r="V898" i="161"/>
  <c r="O176" i="161"/>
  <c r="O567" i="161"/>
  <c r="O384" i="161"/>
  <c r="O341" i="161"/>
  <c r="O355" i="161"/>
  <c r="O730" i="161"/>
  <c r="O294" i="161"/>
  <c r="O491" i="161"/>
  <c r="O461" i="161"/>
  <c r="O253" i="161"/>
  <c r="O1047" i="161"/>
  <c r="O281" i="161"/>
  <c r="O535" i="161"/>
  <c r="V148" i="161"/>
  <c r="O314" i="161"/>
  <c r="O324" i="161"/>
  <c r="O941" i="161"/>
  <c r="O268" i="161"/>
  <c r="O835" i="161"/>
  <c r="O641" i="161"/>
  <c r="O148" i="161"/>
  <c r="O72" i="161"/>
  <c r="V400" i="161"/>
  <c r="O400" i="161"/>
  <c r="O1061" i="161"/>
  <c r="O519" i="161"/>
  <c r="O238" i="161"/>
  <c r="O84" i="161"/>
  <c r="V314" i="161"/>
  <c r="V238" i="161"/>
  <c r="AC149" i="161"/>
  <c r="N536" i="161"/>
  <c r="X493" i="161"/>
  <c r="N899" i="161"/>
  <c r="Q283" i="161"/>
  <c r="N836" i="161"/>
  <c r="X569" i="161"/>
  <c r="Q316" i="161"/>
  <c r="X1076" i="161"/>
  <c r="N356" i="161"/>
  <c r="U942" i="161"/>
  <c r="J240" i="161"/>
  <c r="J150" i="161"/>
  <c r="X1124" i="161"/>
  <c r="J402" i="161"/>
  <c r="K254" i="161"/>
  <c r="Q1063" i="161"/>
  <c r="Q402" i="161"/>
  <c r="J343" i="161"/>
  <c r="Q972" i="161"/>
  <c r="K269" i="161"/>
  <c r="X326" i="161"/>
  <c r="Q150" i="161"/>
  <c r="Q493" i="161"/>
  <c r="J493" i="161"/>
  <c r="N942" i="161"/>
  <c r="J537" i="161"/>
  <c r="Q761" i="161"/>
  <c r="N401" i="161"/>
  <c r="Q270" i="161"/>
  <c r="X296" i="161"/>
  <c r="Q1124" i="161"/>
  <c r="X900" i="161"/>
  <c r="X882" i="161"/>
  <c r="J255" i="161"/>
  <c r="J448" i="161"/>
  <c r="Q178" i="161"/>
  <c r="N342" i="161"/>
  <c r="K282" i="161"/>
  <c r="J1049" i="161"/>
  <c r="Q296" i="161"/>
  <c r="X1049" i="161"/>
  <c r="X343" i="161"/>
  <c r="X972" i="161"/>
  <c r="X86" i="161"/>
  <c r="Q463" i="161"/>
  <c r="Q521" i="161"/>
  <c r="X270" i="161"/>
  <c r="X537" i="161"/>
  <c r="Q448" i="161"/>
  <c r="J943" i="161"/>
  <c r="X837" i="161"/>
  <c r="J74" i="161"/>
  <c r="X386" i="161"/>
  <c r="Q255" i="161"/>
  <c r="J296" i="161"/>
  <c r="X1032" i="161"/>
  <c r="X240" i="161"/>
  <c r="Q240" i="161"/>
  <c r="Q643" i="161"/>
  <c r="X643" i="161"/>
  <c r="J270" i="161"/>
  <c r="U282" i="161"/>
  <c r="Q386" i="161"/>
  <c r="J882" i="161"/>
  <c r="J326" i="161"/>
  <c r="X521" i="161"/>
  <c r="Q943" i="161"/>
  <c r="Q732" i="161"/>
  <c r="Q86" i="161"/>
  <c r="N269" i="161"/>
  <c r="J283" i="161"/>
  <c r="K401" i="161"/>
  <c r="J1076" i="161"/>
  <c r="J521" i="161"/>
  <c r="Q569" i="161"/>
  <c r="J569" i="161"/>
  <c r="J761" i="161"/>
  <c r="J1063" i="161"/>
  <c r="X448" i="161"/>
  <c r="N325" i="161"/>
  <c r="Q357" i="161"/>
  <c r="X761" i="161"/>
  <c r="X357" i="161"/>
  <c r="J776" i="161"/>
  <c r="J386" i="161"/>
  <c r="X283" i="161"/>
  <c r="K836" i="161"/>
  <c r="N282" i="161"/>
  <c r="J86" i="161"/>
  <c r="Q1049" i="161"/>
  <c r="Q537" i="161"/>
  <c r="U899" i="161"/>
  <c r="J316" i="161"/>
  <c r="Q1076" i="161"/>
  <c r="X943" i="161"/>
  <c r="X402" i="161"/>
  <c r="J463" i="161"/>
  <c r="X74" i="161"/>
  <c r="Q326" i="161"/>
  <c r="J900" i="161"/>
  <c r="X732" i="161"/>
  <c r="U342" i="161"/>
  <c r="J178" i="161"/>
  <c r="Q343" i="161"/>
  <c r="J837" i="161"/>
  <c r="K899" i="161"/>
  <c r="X875" i="161"/>
  <c r="J357" i="161"/>
  <c r="Q74" i="161"/>
  <c r="K942" i="161"/>
  <c r="K325" i="161"/>
  <c r="X150" i="161"/>
  <c r="J732" i="161"/>
  <c r="N254" i="161"/>
  <c r="Q882" i="161"/>
  <c r="K295" i="161"/>
  <c r="J875" i="161"/>
  <c r="X316" i="161"/>
  <c r="X1063" i="161"/>
  <c r="K356" i="161"/>
  <c r="J643" i="161"/>
  <c r="K536" i="161"/>
  <c r="N295" i="161"/>
  <c r="Q875" i="161"/>
  <c r="J1032" i="161"/>
  <c r="X178" i="161"/>
  <c r="J1124" i="161"/>
  <c r="K85" i="161"/>
  <c r="Q776" i="161"/>
  <c r="Q837" i="161"/>
  <c r="X255" i="161"/>
  <c r="N85" i="161"/>
  <c r="J972" i="161"/>
  <c r="Q900" i="161"/>
  <c r="X776" i="161"/>
  <c r="Q1032" i="161"/>
  <c r="X463" i="161"/>
  <c r="K342" i="161"/>
  <c r="K731" i="161"/>
  <c r="N73" i="161"/>
  <c r="N462" i="161"/>
  <c r="N239" i="161"/>
  <c r="N731" i="161"/>
  <c r="K177" i="161"/>
  <c r="K385" i="161"/>
  <c r="N775" i="161"/>
  <c r="K462" i="161"/>
  <c r="N1062" i="161"/>
  <c r="K642" i="161"/>
  <c r="K775" i="161"/>
  <c r="K149" i="161"/>
  <c r="N1048" i="161"/>
  <c r="N1075" i="161"/>
  <c r="N520" i="161"/>
  <c r="N642" i="161"/>
  <c r="N149" i="161"/>
  <c r="N177" i="161"/>
  <c r="K1062" i="161"/>
  <c r="U1048" i="161"/>
  <c r="N492" i="161"/>
  <c r="K1123" i="161"/>
  <c r="K73" i="161"/>
  <c r="U775" i="161"/>
  <c r="K1075" i="161"/>
  <c r="K239" i="161"/>
  <c r="K492" i="161"/>
  <c r="N385" i="161"/>
  <c r="K520" i="161"/>
  <c r="U492" i="161"/>
  <c r="N1123" i="161"/>
  <c r="U642" i="161"/>
  <c r="K1048" i="161"/>
  <c r="U149" i="161"/>
  <c r="V73" i="161"/>
  <c r="AC342" i="161"/>
  <c r="O568" i="161"/>
  <c r="V1123" i="161"/>
  <c r="AC295" i="161"/>
  <c r="V462" i="161"/>
  <c r="AC254" i="161"/>
  <c r="AC385" i="161"/>
  <c r="V385" i="161"/>
  <c r="AC73" i="161"/>
  <c r="V85" i="161"/>
  <c r="V836" i="161"/>
  <c r="V731" i="161"/>
  <c r="V177" i="161"/>
  <c r="AC447" i="161"/>
  <c r="AC899" i="161"/>
  <c r="AC881" i="161"/>
  <c r="AC1031" i="161"/>
  <c r="AC401" i="161"/>
  <c r="AC462" i="161"/>
  <c r="V295" i="161"/>
  <c r="O971" i="161"/>
  <c r="V315" i="161"/>
  <c r="V874" i="161"/>
  <c r="AC1075" i="161"/>
  <c r="O874" i="161"/>
  <c r="AC239" i="161"/>
  <c r="V971" i="161"/>
  <c r="V239" i="161"/>
  <c r="AC731" i="161"/>
  <c r="AC315" i="161"/>
  <c r="V1062" i="161"/>
  <c r="AC1048" i="161"/>
  <c r="V881" i="161"/>
  <c r="V1031" i="161"/>
  <c r="AC568" i="161"/>
  <c r="AC536" i="161"/>
  <c r="AC492" i="161"/>
  <c r="AC942" i="161"/>
  <c r="AC971" i="161"/>
  <c r="V269" i="161"/>
  <c r="V568" i="161"/>
  <c r="V447" i="161"/>
  <c r="V520" i="161"/>
  <c r="V760" i="161"/>
  <c r="V1075" i="161"/>
  <c r="O881" i="161"/>
  <c r="O1031" i="161"/>
  <c r="AC325" i="161"/>
  <c r="AC836" i="161"/>
  <c r="AC775" i="161"/>
  <c r="V325" i="161"/>
  <c r="AC760" i="161"/>
  <c r="AC520" i="161"/>
  <c r="AC85" i="161"/>
  <c r="AC1123" i="161"/>
  <c r="AC874" i="161"/>
  <c r="V536" i="161"/>
  <c r="V401" i="161"/>
  <c r="AC269" i="161"/>
  <c r="O447" i="161"/>
  <c r="V254" i="161"/>
  <c r="AC642" i="161"/>
  <c r="O760" i="161"/>
  <c r="AC1062" i="161"/>
  <c r="AC177" i="161"/>
  <c r="V356" i="161"/>
  <c r="O315" i="161"/>
  <c r="AC356" i="161"/>
  <c r="AC282" i="161"/>
  <c r="R775" i="161"/>
  <c r="R492" i="161"/>
  <c r="R1048" i="161"/>
  <c r="R642" i="161"/>
  <c r="R149" i="161"/>
  <c r="R899" i="161"/>
  <c r="R942" i="161"/>
  <c r="N900" i="161"/>
  <c r="K900" i="161"/>
  <c r="U283" i="161"/>
  <c r="R283" i="161"/>
  <c r="R882" i="161"/>
  <c r="U882" i="161"/>
  <c r="U402" i="161"/>
  <c r="R402" i="161"/>
  <c r="AB837" i="161"/>
  <c r="Y837" i="161"/>
  <c r="Y882" i="161"/>
  <c r="AB882" i="161"/>
  <c r="R1049" i="161"/>
  <c r="U1049" i="161"/>
  <c r="Y900" i="161"/>
  <c r="AB900" i="161"/>
  <c r="AB326" i="161"/>
  <c r="Y326" i="161"/>
  <c r="Y1063" i="161"/>
  <c r="AB1063" i="161"/>
  <c r="AB1124" i="161"/>
  <c r="Y1124" i="161"/>
  <c r="AB150" i="161"/>
  <c r="Y150" i="161"/>
  <c r="Y875" i="161"/>
  <c r="AB875" i="161"/>
  <c r="Y316" i="161"/>
  <c r="AB316" i="161"/>
  <c r="Y569" i="161"/>
  <c r="AB569" i="161"/>
  <c r="AB537" i="161"/>
  <c r="Y537" i="161"/>
  <c r="Y1049" i="161"/>
  <c r="AB1049" i="161"/>
  <c r="AB296" i="161"/>
  <c r="Y296" i="161"/>
  <c r="U326" i="161"/>
  <c r="R326" i="161"/>
  <c r="K316" i="161"/>
  <c r="N316" i="161"/>
  <c r="Y1076" i="161"/>
  <c r="AB1076" i="161"/>
  <c r="R900" i="161"/>
  <c r="U900" i="161"/>
  <c r="R1063" i="161"/>
  <c r="U1063" i="161"/>
  <c r="R296" i="161"/>
  <c r="U296" i="161"/>
  <c r="AB270" i="161"/>
  <c r="Y270" i="161"/>
  <c r="U316" i="161"/>
  <c r="R316" i="161"/>
  <c r="U521" i="161"/>
  <c r="R521" i="161"/>
  <c r="R1076" i="161"/>
  <c r="U1076" i="161"/>
  <c r="R1032" i="161"/>
  <c r="U1032" i="161"/>
  <c r="N875" i="161"/>
  <c r="K875" i="161"/>
  <c r="AB255" i="161"/>
  <c r="Y255" i="161"/>
  <c r="R875" i="161"/>
  <c r="U875" i="161"/>
  <c r="U270" i="161"/>
  <c r="R270" i="161"/>
  <c r="AB86" i="161"/>
  <c r="Y86" i="161"/>
  <c r="AB521" i="161"/>
  <c r="Y521" i="161"/>
  <c r="AB972" i="161"/>
  <c r="Y972" i="161"/>
  <c r="AB178" i="161"/>
  <c r="Y178" i="161"/>
  <c r="AB493" i="161"/>
  <c r="Y493" i="161"/>
  <c r="K270" i="161"/>
  <c r="N270" i="161"/>
  <c r="R86" i="161"/>
  <c r="U86" i="161"/>
  <c r="N972" i="161"/>
  <c r="K972" i="161"/>
  <c r="U761" i="161"/>
  <c r="R761" i="161"/>
  <c r="Y732" i="161"/>
  <c r="AB732" i="161"/>
  <c r="U972" i="161"/>
  <c r="R972" i="161"/>
  <c r="N761" i="161"/>
  <c r="K761" i="161"/>
  <c r="K255" i="161"/>
  <c r="N255" i="161"/>
  <c r="AB343" i="161"/>
  <c r="Y343" i="161"/>
  <c r="R776" i="161"/>
  <c r="U776" i="161"/>
  <c r="Y943" i="161"/>
  <c r="AB943" i="161"/>
  <c r="AB761" i="161"/>
  <c r="Y761" i="161"/>
  <c r="Y643" i="161"/>
  <c r="AB643" i="161"/>
  <c r="R282" i="161"/>
  <c r="V282" i="161" s="1"/>
  <c r="Y463" i="161"/>
  <c r="AB463" i="161"/>
  <c r="K448" i="161"/>
  <c r="N448" i="161"/>
  <c r="AB240" i="161"/>
  <c r="Y240" i="161"/>
  <c r="Y283" i="161"/>
  <c r="AB283" i="161"/>
  <c r="U357" i="161"/>
  <c r="R357" i="161"/>
  <c r="U493" i="161"/>
  <c r="R493" i="161"/>
  <c r="Y402" i="161"/>
  <c r="AB402" i="161"/>
  <c r="U255" i="161"/>
  <c r="R255" i="161"/>
  <c r="Y386" i="161"/>
  <c r="AB386" i="161"/>
  <c r="R386" i="161"/>
  <c r="U386" i="161"/>
  <c r="AB776" i="161"/>
  <c r="Y776" i="161"/>
  <c r="R448" i="161"/>
  <c r="U448" i="161"/>
  <c r="N240" i="161"/>
  <c r="K240" i="161"/>
  <c r="N1032" i="161"/>
  <c r="K1032" i="161"/>
  <c r="Y74" i="161"/>
  <c r="AB74" i="161"/>
  <c r="AB357" i="161"/>
  <c r="Y357" i="161"/>
  <c r="R943" i="161"/>
  <c r="U943" i="161"/>
  <c r="AB448" i="161"/>
  <c r="Y448" i="161"/>
  <c r="U240" i="161"/>
  <c r="R240" i="161"/>
  <c r="AB1032" i="161"/>
  <c r="Y1032" i="161"/>
  <c r="K882" i="161"/>
  <c r="N882" i="161"/>
  <c r="R342" i="161"/>
  <c r="V342" i="161" s="1"/>
  <c r="V942" i="161" l="1"/>
  <c r="O295" i="161"/>
  <c r="O775" i="161"/>
  <c r="O269" i="161"/>
  <c r="O342" i="161"/>
  <c r="O836" i="161"/>
  <c r="O536" i="161"/>
  <c r="O282" i="161"/>
  <c r="V149" i="161"/>
  <c r="O1062" i="161"/>
  <c r="O899" i="161"/>
  <c r="O520" i="161"/>
  <c r="V775" i="161"/>
  <c r="O177" i="161"/>
  <c r="O1075" i="161"/>
  <c r="O462" i="161"/>
  <c r="O642" i="161"/>
  <c r="O356" i="161"/>
  <c r="O85" i="161"/>
  <c r="O149" i="161"/>
  <c r="O325" i="161"/>
  <c r="O1048" i="161"/>
  <c r="O1123" i="161"/>
  <c r="O73" i="161"/>
  <c r="O385" i="161"/>
  <c r="O401" i="161"/>
  <c r="O942" i="161"/>
  <c r="V899" i="161"/>
  <c r="AC569" i="161"/>
  <c r="O492" i="161"/>
  <c r="V642" i="161"/>
  <c r="O731" i="161"/>
  <c r="V492" i="161"/>
  <c r="O239" i="161"/>
  <c r="V1048" i="161"/>
  <c r="AC943" i="161"/>
  <c r="V386" i="161"/>
  <c r="AC270" i="161"/>
  <c r="O254" i="161"/>
  <c r="J876" i="161"/>
  <c r="Q256" i="161"/>
  <c r="K343" i="161"/>
  <c r="K537" i="161"/>
  <c r="X1077" i="161"/>
  <c r="J644" i="161"/>
  <c r="X1064" i="161"/>
  <c r="N837" i="161"/>
  <c r="X944" i="161"/>
  <c r="J387" i="161"/>
  <c r="Q883" i="161"/>
  <c r="J297" i="161"/>
  <c r="Q327" i="161"/>
  <c r="Q271" i="161"/>
  <c r="J344" i="161"/>
  <c r="Q876" i="161"/>
  <c r="X883" i="161"/>
  <c r="U837" i="161"/>
  <c r="N283" i="161"/>
  <c r="N296" i="161"/>
  <c r="X327" i="161"/>
  <c r="Q151" i="161"/>
  <c r="X494" i="161"/>
  <c r="X762" i="161"/>
  <c r="J973" i="161"/>
  <c r="X1033" i="161"/>
  <c r="Q644" i="161"/>
  <c r="N943" i="161"/>
  <c r="Q1064" i="161"/>
  <c r="Q538" i="161"/>
  <c r="X284" i="161"/>
  <c r="X297" i="161"/>
  <c r="J151" i="161"/>
  <c r="K296" i="161"/>
  <c r="X344" i="161"/>
  <c r="Q1033" i="161"/>
  <c r="J87" i="161"/>
  <c r="Q838" i="161"/>
  <c r="K326" i="161"/>
  <c r="X733" i="161"/>
  <c r="J777" i="161"/>
  <c r="J838" i="161"/>
  <c r="X777" i="161"/>
  <c r="J1050" i="161"/>
  <c r="J901" i="161"/>
  <c r="J358" i="161"/>
  <c r="X449" i="161"/>
  <c r="Q570" i="161"/>
  <c r="X358" i="161"/>
  <c r="N86" i="161"/>
  <c r="X876" i="161"/>
  <c r="J256" i="161"/>
  <c r="Q1125" i="161"/>
  <c r="Q284" i="161"/>
  <c r="J317" i="161"/>
  <c r="Q464" i="161"/>
  <c r="Q762" i="161"/>
  <c r="Q75" i="161"/>
  <c r="K943" i="161"/>
  <c r="Q241" i="161"/>
  <c r="N343" i="161"/>
  <c r="J570" i="161"/>
  <c r="J733" i="161"/>
  <c r="J1077" i="161"/>
  <c r="X522" i="161"/>
  <c r="X317" i="161"/>
  <c r="Q973" i="161"/>
  <c r="J522" i="161"/>
  <c r="Q944" i="161"/>
  <c r="J883" i="161"/>
  <c r="Q901" i="161"/>
  <c r="K402" i="161"/>
  <c r="J75" i="161"/>
  <c r="X570" i="161"/>
  <c r="J1033" i="161"/>
  <c r="K283" i="161"/>
  <c r="J944" i="161"/>
  <c r="J271" i="161"/>
  <c r="X464" i="161"/>
  <c r="N537" i="161"/>
  <c r="Q387" i="161"/>
  <c r="X151" i="161"/>
  <c r="K86" i="161"/>
  <c r="Q777" i="161"/>
  <c r="N357" i="161"/>
  <c r="J762" i="161"/>
  <c r="J494" i="161"/>
  <c r="X973" i="161"/>
  <c r="Q403" i="161"/>
  <c r="X271" i="161"/>
  <c r="N402" i="161"/>
  <c r="J179" i="161"/>
  <c r="J464" i="161"/>
  <c r="J327" i="161"/>
  <c r="J1064" i="161"/>
  <c r="K837" i="161"/>
  <c r="X1125" i="161"/>
  <c r="K357" i="161"/>
  <c r="Q522" i="161"/>
  <c r="Q449" i="161"/>
  <c r="J241" i="161"/>
  <c r="Q1050" i="161"/>
  <c r="Q494" i="161"/>
  <c r="X75" i="161"/>
  <c r="Q179" i="161"/>
  <c r="Q344" i="161"/>
  <c r="J538" i="161"/>
  <c r="J284" i="161"/>
  <c r="X87" i="161"/>
  <c r="Q733" i="161"/>
  <c r="X241" i="161"/>
  <c r="X538" i="161"/>
  <c r="Q358" i="161"/>
  <c r="Q297" i="161"/>
  <c r="X644" i="161"/>
  <c r="X179" i="161"/>
  <c r="X1050" i="161"/>
  <c r="Q1077" i="161"/>
  <c r="X901" i="161"/>
  <c r="J403" i="161"/>
  <c r="J1125" i="161"/>
  <c r="Q317" i="161"/>
  <c r="J449" i="161"/>
  <c r="Q87" i="161"/>
  <c r="N326" i="161"/>
  <c r="X256" i="161"/>
  <c r="X403" i="161"/>
  <c r="X387" i="161"/>
  <c r="X838" i="161"/>
  <c r="K386" i="161"/>
  <c r="N493" i="161"/>
  <c r="U732" i="161"/>
  <c r="N1076" i="161"/>
  <c r="U343" i="161"/>
  <c r="N463" i="161"/>
  <c r="K463" i="161"/>
  <c r="N521" i="161"/>
  <c r="K1076" i="161"/>
  <c r="K776" i="161"/>
  <c r="N732" i="161"/>
  <c r="K643" i="161"/>
  <c r="N643" i="161"/>
  <c r="U643" i="161"/>
  <c r="K1063" i="161"/>
  <c r="N1063" i="161"/>
  <c r="K74" i="161"/>
  <c r="U569" i="161"/>
  <c r="N1124" i="161"/>
  <c r="N178" i="161"/>
  <c r="N386" i="161"/>
  <c r="K1124" i="161"/>
  <c r="K569" i="161"/>
  <c r="U150" i="161"/>
  <c r="K150" i="161"/>
  <c r="N569" i="161"/>
  <c r="K493" i="161"/>
  <c r="N776" i="161"/>
  <c r="U1124" i="161"/>
  <c r="N150" i="161"/>
  <c r="K521" i="161"/>
  <c r="U74" i="161"/>
  <c r="U463" i="161"/>
  <c r="N74" i="161"/>
  <c r="U178" i="161"/>
  <c r="K178" i="161"/>
  <c r="O178" i="161" s="1"/>
  <c r="K1049" i="161"/>
  <c r="K732" i="161"/>
  <c r="U537" i="161"/>
  <c r="N1049" i="161"/>
  <c r="AC150" i="161"/>
  <c r="AC402" i="161"/>
  <c r="O882" i="161"/>
  <c r="AC537" i="161"/>
  <c r="AC900" i="161"/>
  <c r="V1063" i="161"/>
  <c r="AC178" i="161"/>
  <c r="V1076" i="161"/>
  <c r="V521" i="161"/>
  <c r="AC296" i="161"/>
  <c r="O1032" i="161"/>
  <c r="O316" i="161"/>
  <c r="O761" i="161"/>
  <c r="O270" i="161"/>
  <c r="V270" i="161"/>
  <c r="AC1124" i="161"/>
  <c r="V875" i="161"/>
  <c r="AC643" i="161"/>
  <c r="AC86" i="161"/>
  <c r="AC875" i="161"/>
  <c r="AC972" i="161"/>
  <c r="V761" i="161"/>
  <c r="O240" i="161"/>
  <c r="V1049" i="161"/>
  <c r="V240" i="161"/>
  <c r="AC343" i="161"/>
  <c r="AC463" i="161"/>
  <c r="AC240" i="161"/>
  <c r="AC1049" i="161"/>
  <c r="AC448" i="161"/>
  <c r="V1032" i="161"/>
  <c r="AC1032" i="161"/>
  <c r="V296" i="161"/>
  <c r="AC1076" i="161"/>
  <c r="AC776" i="161"/>
  <c r="AC1063" i="161"/>
  <c r="V493" i="161"/>
  <c r="V316" i="161"/>
  <c r="V900" i="161"/>
  <c r="AC316" i="161"/>
  <c r="AC283" i="161"/>
  <c r="V255" i="161"/>
  <c r="O972" i="161"/>
  <c r="O875" i="161"/>
  <c r="AC732" i="161"/>
  <c r="V86" i="161"/>
  <c r="AC386" i="161"/>
  <c r="AC326" i="161"/>
  <c r="O900" i="161"/>
  <c r="V283" i="161"/>
  <c r="AC255" i="161"/>
  <c r="V882" i="161"/>
  <c r="V326" i="161"/>
  <c r="AC357" i="161"/>
  <c r="V943" i="161"/>
  <c r="AC837" i="161"/>
  <c r="O448" i="161"/>
  <c r="V972" i="161"/>
  <c r="AC74" i="161"/>
  <c r="AC761" i="161"/>
  <c r="AC521" i="161"/>
  <c r="O255" i="161"/>
  <c r="AC493" i="161"/>
  <c r="V357" i="161"/>
  <c r="V776" i="161"/>
  <c r="V448" i="161"/>
  <c r="AC882" i="161"/>
  <c r="V402" i="161"/>
  <c r="R537" i="161"/>
  <c r="R343" i="161"/>
  <c r="R74" i="161"/>
  <c r="R1124" i="161"/>
  <c r="R732" i="161"/>
  <c r="R643" i="161"/>
  <c r="R178" i="161"/>
  <c r="R463" i="161"/>
  <c r="R150" i="161"/>
  <c r="R837" i="161"/>
  <c r="V837" i="161" s="1"/>
  <c r="Y944" i="161"/>
  <c r="AB944" i="161"/>
  <c r="U1077" i="161"/>
  <c r="R1077" i="161"/>
  <c r="R317" i="161"/>
  <c r="U317" i="161"/>
  <c r="R1033" i="161"/>
  <c r="U1033" i="161"/>
  <c r="R944" i="161"/>
  <c r="U944" i="161"/>
  <c r="R151" i="161"/>
  <c r="U151" i="161"/>
  <c r="N317" i="161"/>
  <c r="K317" i="161"/>
  <c r="Y256" i="161"/>
  <c r="AB256" i="161"/>
  <c r="AB1050" i="161"/>
  <c r="Y1050" i="161"/>
  <c r="Y75" i="161"/>
  <c r="AB75" i="161"/>
  <c r="U256" i="161"/>
  <c r="R256" i="161"/>
  <c r="Y241" i="161"/>
  <c r="AB241" i="161"/>
  <c r="U777" i="161"/>
  <c r="R777" i="161"/>
  <c r="U901" i="161"/>
  <c r="R901" i="161"/>
  <c r="Y883" i="161"/>
  <c r="AB883" i="161"/>
  <c r="N241" i="161"/>
  <c r="K241" i="161"/>
  <c r="R87" i="161"/>
  <c r="U87" i="161"/>
  <c r="N1050" i="161"/>
  <c r="K1050" i="161"/>
  <c r="R75" i="161"/>
  <c r="U75" i="161"/>
  <c r="N901" i="161"/>
  <c r="K901" i="161"/>
  <c r="R883" i="161"/>
  <c r="U883" i="161"/>
  <c r="K883" i="161"/>
  <c r="N883" i="161"/>
  <c r="U241" i="161"/>
  <c r="R241" i="161"/>
  <c r="AB87" i="161"/>
  <c r="Y87" i="161"/>
  <c r="U1050" i="161"/>
  <c r="R1050" i="161"/>
  <c r="R1125" i="161"/>
  <c r="U1125" i="161"/>
  <c r="Y901" i="161"/>
  <c r="AB901" i="161"/>
  <c r="Y777" i="161"/>
  <c r="AB777" i="161"/>
  <c r="AB179" i="161"/>
  <c r="Y179" i="161"/>
  <c r="AB538" i="161"/>
  <c r="Y538" i="161"/>
  <c r="U1064" i="161"/>
  <c r="R1064" i="161"/>
  <c r="AB1033" i="161"/>
  <c r="Y1033" i="161"/>
  <c r="K1033" i="161"/>
  <c r="N1033" i="161"/>
  <c r="Y151" i="161"/>
  <c r="AB151" i="161"/>
  <c r="U522" i="161"/>
  <c r="R522" i="161"/>
  <c r="Y1125" i="161"/>
  <c r="AB1125" i="161"/>
  <c r="R387" i="161"/>
  <c r="U387" i="161"/>
  <c r="U644" i="161"/>
  <c r="R644" i="161"/>
  <c r="N973" i="161"/>
  <c r="K973" i="161"/>
  <c r="U464" i="161"/>
  <c r="R464" i="161"/>
  <c r="AB387" i="161"/>
  <c r="Y387" i="161"/>
  <c r="Y973" i="161"/>
  <c r="AB973" i="161"/>
  <c r="Y344" i="161"/>
  <c r="AB344" i="161"/>
  <c r="Y271" i="161"/>
  <c r="AB271" i="161"/>
  <c r="U179" i="161"/>
  <c r="R179" i="161"/>
  <c r="AB1064" i="161"/>
  <c r="Y1064" i="161"/>
  <c r="U973" i="161"/>
  <c r="R973" i="161"/>
  <c r="AB644" i="161"/>
  <c r="Y644" i="161"/>
  <c r="R344" i="161"/>
  <c r="U344" i="161"/>
  <c r="AB494" i="161"/>
  <c r="Y494" i="161"/>
  <c r="N271" i="161"/>
  <c r="K271" i="161"/>
  <c r="R297" i="161"/>
  <c r="U297" i="161"/>
  <c r="R570" i="161"/>
  <c r="U570" i="161"/>
  <c r="AB522" i="161"/>
  <c r="Y522" i="161"/>
  <c r="AB358" i="161"/>
  <c r="Y358" i="161"/>
  <c r="Y464" i="161"/>
  <c r="AB464" i="161"/>
  <c r="U271" i="161"/>
  <c r="R271" i="161"/>
  <c r="Y403" i="161"/>
  <c r="AB403" i="161"/>
  <c r="AB838" i="161"/>
  <c r="Y838" i="161"/>
  <c r="K449" i="161"/>
  <c r="N449" i="161"/>
  <c r="N762" i="161"/>
  <c r="K762" i="161"/>
  <c r="Y570" i="161"/>
  <c r="AB570" i="161"/>
  <c r="U284" i="161"/>
  <c r="R284" i="161"/>
  <c r="U733" i="161"/>
  <c r="R733" i="161"/>
  <c r="Y876" i="161"/>
  <c r="AB876" i="161"/>
  <c r="U449" i="161"/>
  <c r="R449" i="161"/>
  <c r="AB449" i="161"/>
  <c r="Y449" i="161"/>
  <c r="U838" i="161"/>
  <c r="R838" i="161"/>
  <c r="U762" i="161"/>
  <c r="R762" i="161"/>
  <c r="AB297" i="161"/>
  <c r="Y297" i="161"/>
  <c r="Y733" i="161"/>
  <c r="AB733" i="161"/>
  <c r="K876" i="161"/>
  <c r="N876" i="161"/>
  <c r="AB762" i="161"/>
  <c r="Y762" i="161"/>
  <c r="Y284" i="161"/>
  <c r="AB284" i="161"/>
  <c r="AB327" i="161"/>
  <c r="Y327" i="161"/>
  <c r="R876" i="161"/>
  <c r="U876" i="161"/>
  <c r="AB1077" i="161"/>
  <c r="Y1077" i="161"/>
  <c r="AB317" i="161"/>
  <c r="Y317" i="161"/>
  <c r="K151" i="161"/>
  <c r="N151" i="161"/>
  <c r="N256" i="161"/>
  <c r="K256" i="161"/>
  <c r="V150" i="161" l="1"/>
  <c r="V241" i="161"/>
  <c r="O776" i="161"/>
  <c r="O296" i="161"/>
  <c r="V732" i="161"/>
  <c r="O943" i="161"/>
  <c r="V343" i="161"/>
  <c r="O74" i="161"/>
  <c r="O86" i="161"/>
  <c r="V463" i="161"/>
  <c r="O732" i="161"/>
  <c r="O1124" i="161"/>
  <c r="V178" i="161"/>
  <c r="O537" i="161"/>
  <c r="O643" i="161"/>
  <c r="O1063" i="161"/>
  <c r="O521" i="161"/>
  <c r="O326" i="161"/>
  <c r="V179" i="161"/>
  <c r="O463" i="161"/>
  <c r="O837" i="161"/>
  <c r="O1049" i="161"/>
  <c r="O283" i="161"/>
  <c r="O343" i="161"/>
  <c r="O386" i="161"/>
  <c r="O357" i="161"/>
  <c r="O493" i="161"/>
  <c r="O569" i="161"/>
  <c r="O402" i="161"/>
  <c r="V522" i="161"/>
  <c r="V1124" i="161"/>
  <c r="O1076" i="161"/>
  <c r="V537" i="161"/>
  <c r="V344" i="161"/>
  <c r="V74" i="161"/>
  <c r="O150" i="161"/>
  <c r="V643" i="161"/>
  <c r="AC403" i="161"/>
  <c r="AC241" i="161"/>
  <c r="AC449" i="161"/>
  <c r="X734" i="161"/>
  <c r="J763" i="161"/>
  <c r="J298" i="161"/>
  <c r="X645" i="161"/>
  <c r="J839" i="161"/>
  <c r="J945" i="161"/>
  <c r="X76" i="161"/>
  <c r="X298" i="161"/>
  <c r="X571" i="161"/>
  <c r="X450" i="161"/>
  <c r="X88" i="161"/>
  <c r="J974" i="161"/>
  <c r="J345" i="161"/>
  <c r="X242" i="161"/>
  <c r="X318" i="161"/>
  <c r="Q1051" i="161"/>
  <c r="K327" i="161"/>
  <c r="X388" i="161"/>
  <c r="X285" i="161"/>
  <c r="N358" i="161"/>
  <c r="J257" i="161"/>
  <c r="N403" i="161"/>
  <c r="J152" i="161"/>
  <c r="X1034" i="161"/>
  <c r="J645" i="161"/>
  <c r="J359" i="161"/>
  <c r="X884" i="161"/>
  <c r="X1065" i="161"/>
  <c r="Q465" i="161"/>
  <c r="X345" i="161"/>
  <c r="X257" i="161"/>
  <c r="Q76" i="161"/>
  <c r="N538" i="161"/>
  <c r="N944" i="161"/>
  <c r="Q945" i="161"/>
  <c r="K358" i="161"/>
  <c r="O358" i="161" s="1"/>
  <c r="K297" i="161"/>
  <c r="J404" i="161"/>
  <c r="J523" i="161"/>
  <c r="J1051" i="161"/>
  <c r="Q1126" i="161"/>
  <c r="U327" i="161"/>
  <c r="N327" i="161"/>
  <c r="X465" i="161"/>
  <c r="Q571" i="161"/>
  <c r="X1126" i="161"/>
  <c r="N87" i="161"/>
  <c r="Q180" i="161"/>
  <c r="Q345" i="161"/>
  <c r="J76" i="161"/>
  <c r="J884" i="161"/>
  <c r="K838" i="161"/>
  <c r="Q152" i="161"/>
  <c r="X1078" i="161"/>
  <c r="X152" i="161"/>
  <c r="K538" i="161"/>
  <c r="X974" i="161"/>
  <c r="X778" i="161"/>
  <c r="K944" i="161"/>
  <c r="X763" i="161"/>
  <c r="X902" i="161"/>
  <c r="J180" i="161"/>
  <c r="U403" i="161"/>
  <c r="Q902" i="161"/>
  <c r="Q1078" i="161"/>
  <c r="N838" i="161"/>
  <c r="Q450" i="161"/>
  <c r="Q272" i="161"/>
  <c r="J778" i="161"/>
  <c r="N297" i="161"/>
  <c r="J388" i="161"/>
  <c r="Q839" i="161"/>
  <c r="J1126" i="161"/>
  <c r="J272" i="161"/>
  <c r="J88" i="161"/>
  <c r="Q734" i="161"/>
  <c r="Q318" i="161"/>
  <c r="Q328" i="161"/>
  <c r="X945" i="161"/>
  <c r="Q877" i="161"/>
  <c r="J1034" i="161"/>
  <c r="Q523" i="161"/>
  <c r="Q645" i="161"/>
  <c r="Q495" i="161"/>
  <c r="X180" i="161"/>
  <c r="X272" i="161"/>
  <c r="Q404" i="161"/>
  <c r="J495" i="161"/>
  <c r="J465" i="161"/>
  <c r="X359" i="161"/>
  <c r="Q88" i="161"/>
  <c r="Q242" i="161"/>
  <c r="J539" i="161"/>
  <c r="K87" i="161"/>
  <c r="X495" i="161"/>
  <c r="J571" i="161"/>
  <c r="U538" i="161"/>
  <c r="J902" i="161"/>
  <c r="X877" i="161"/>
  <c r="Q298" i="161"/>
  <c r="Q974" i="161"/>
  <c r="Q257" i="161"/>
  <c r="X328" i="161"/>
  <c r="X839" i="161"/>
  <c r="U358" i="161"/>
  <c r="J1078" i="161"/>
  <c r="J1065" i="161"/>
  <c r="X539" i="161"/>
  <c r="X404" i="161"/>
  <c r="J450" i="161"/>
  <c r="Q539" i="161"/>
  <c r="X1051" i="161"/>
  <c r="J734" i="161"/>
  <c r="Q1034" i="161"/>
  <c r="J328" i="161"/>
  <c r="K403" i="161"/>
  <c r="Q388" i="161"/>
  <c r="Q1065" i="161"/>
  <c r="X523" i="161"/>
  <c r="Q763" i="161"/>
  <c r="J285" i="161"/>
  <c r="Q359" i="161"/>
  <c r="Q285" i="161"/>
  <c r="Q778" i="161"/>
  <c r="J877" i="161"/>
  <c r="Q884" i="161"/>
  <c r="J242" i="161"/>
  <c r="J318" i="161"/>
  <c r="K522" i="161"/>
  <c r="N284" i="161"/>
  <c r="K464" i="161"/>
  <c r="K1077" i="161"/>
  <c r="K733" i="161"/>
  <c r="K284" i="161"/>
  <c r="N75" i="161"/>
  <c r="N644" i="161"/>
  <c r="N570" i="161"/>
  <c r="N344" i="161"/>
  <c r="N387" i="161"/>
  <c r="K344" i="161"/>
  <c r="N1064" i="161"/>
  <c r="N522" i="161"/>
  <c r="K644" i="161"/>
  <c r="N464" i="161"/>
  <c r="K570" i="161"/>
  <c r="U494" i="161"/>
  <c r="K75" i="161"/>
  <c r="N733" i="161"/>
  <c r="N1125" i="161"/>
  <c r="N179" i="161"/>
  <c r="K777" i="161"/>
  <c r="K387" i="161"/>
  <c r="K494" i="161"/>
  <c r="K1064" i="161"/>
  <c r="K1125" i="161"/>
  <c r="K179" i="161"/>
  <c r="N1077" i="161"/>
  <c r="N777" i="161"/>
  <c r="N494" i="161"/>
  <c r="V570" i="161"/>
  <c r="AC387" i="161"/>
  <c r="AC538" i="161"/>
  <c r="AC297" i="161"/>
  <c r="V876" i="161"/>
  <c r="AC464" i="161"/>
  <c r="AC284" i="161"/>
  <c r="AC256" i="161"/>
  <c r="V733" i="161"/>
  <c r="O271" i="161"/>
  <c r="V271" i="161"/>
  <c r="AC87" i="161"/>
  <c r="O901" i="161"/>
  <c r="V1064" i="161"/>
  <c r="R569" i="161"/>
  <c r="V569" i="161" s="1"/>
  <c r="V87" i="161"/>
  <c r="O1050" i="161"/>
  <c r="O449" i="161"/>
  <c r="O1033" i="161"/>
  <c r="AC777" i="161"/>
  <c r="V644" i="161"/>
  <c r="V883" i="161"/>
  <c r="V317" i="161"/>
  <c r="AC271" i="161"/>
  <c r="AC570" i="161"/>
  <c r="V75" i="161"/>
  <c r="AC1033" i="161"/>
  <c r="V762" i="161"/>
  <c r="O973" i="161"/>
  <c r="AC944" i="161"/>
  <c r="AC75" i="161"/>
  <c r="AC973" i="161"/>
  <c r="V464" i="161"/>
  <c r="AC733" i="161"/>
  <c r="AC762" i="161"/>
  <c r="AC901" i="161"/>
  <c r="V901" i="161"/>
  <c r="O317" i="161"/>
  <c r="AC494" i="161"/>
  <c r="AC1064" i="161"/>
  <c r="V1077" i="161"/>
  <c r="V1050" i="161"/>
  <c r="O762" i="161"/>
  <c r="O883" i="161"/>
  <c r="V284" i="161"/>
  <c r="V838" i="161"/>
  <c r="V151" i="161"/>
  <c r="AC1050" i="161"/>
  <c r="O241" i="161"/>
  <c r="V944" i="161"/>
  <c r="V1125" i="161"/>
  <c r="AC327" i="161"/>
  <c r="AC1077" i="161"/>
  <c r="AC179" i="161"/>
  <c r="V449" i="161"/>
  <c r="V777" i="161"/>
  <c r="O256" i="161"/>
  <c r="V1033" i="161"/>
  <c r="AC644" i="161"/>
  <c r="V973" i="161"/>
  <c r="AC876" i="161"/>
  <c r="AC344" i="161"/>
  <c r="V297" i="161"/>
  <c r="AC151" i="161"/>
  <c r="AC317" i="161"/>
  <c r="V256" i="161"/>
  <c r="AC838" i="161"/>
  <c r="AC1125" i="161"/>
  <c r="V387" i="161"/>
  <c r="AC522" i="161"/>
  <c r="AC358" i="161"/>
  <c r="O151" i="161"/>
  <c r="AC883" i="161"/>
  <c r="O876" i="161"/>
  <c r="R494" i="161"/>
  <c r="R1034" i="161"/>
  <c r="U1034" i="161"/>
  <c r="AB242" i="161"/>
  <c r="Y242" i="161"/>
  <c r="R180" i="161"/>
  <c r="U180" i="161"/>
  <c r="R539" i="161"/>
  <c r="U539" i="161"/>
  <c r="K242" i="161"/>
  <c r="N242" i="161"/>
  <c r="K180" i="161"/>
  <c r="N180" i="161"/>
  <c r="Y76" i="161"/>
  <c r="AB76" i="161"/>
  <c r="Y180" i="161"/>
  <c r="AB180" i="161"/>
  <c r="K76" i="161"/>
  <c r="N76" i="161"/>
  <c r="N257" i="161"/>
  <c r="K257" i="161"/>
  <c r="R257" i="161"/>
  <c r="U257" i="161"/>
  <c r="AB763" i="161"/>
  <c r="Y763" i="161"/>
  <c r="R328" i="161"/>
  <c r="U328" i="161"/>
  <c r="R242" i="161"/>
  <c r="U242" i="161"/>
  <c r="Y257" i="161"/>
  <c r="AB257" i="161"/>
  <c r="U763" i="161"/>
  <c r="R763" i="161"/>
  <c r="AB328" i="161"/>
  <c r="Y328" i="161"/>
  <c r="R76" i="161"/>
  <c r="U76" i="161"/>
  <c r="R538" i="161"/>
  <c r="Y645" i="161"/>
  <c r="AB645" i="161"/>
  <c r="R403" i="161"/>
  <c r="V403" i="161" s="1"/>
  <c r="N763" i="161"/>
  <c r="K763" i="161"/>
  <c r="U902" i="161"/>
  <c r="R902" i="161"/>
  <c r="R495" i="161"/>
  <c r="U495" i="161"/>
  <c r="N902" i="161"/>
  <c r="K902" i="161"/>
  <c r="R877" i="161"/>
  <c r="U877" i="161"/>
  <c r="Y285" i="161"/>
  <c r="AB285" i="161"/>
  <c r="AB523" i="161"/>
  <c r="Y523" i="161"/>
  <c r="Y495" i="161"/>
  <c r="AB495" i="161"/>
  <c r="R645" i="161"/>
  <c r="U645" i="161"/>
  <c r="K318" i="161"/>
  <c r="N318" i="161"/>
  <c r="N945" i="161"/>
  <c r="K945" i="161"/>
  <c r="Y902" i="161"/>
  <c r="AB902" i="161"/>
  <c r="K877" i="161"/>
  <c r="N877" i="161"/>
  <c r="AB388" i="161"/>
  <c r="Y388" i="161"/>
  <c r="Y877" i="161"/>
  <c r="AB877" i="161"/>
  <c r="U450" i="161"/>
  <c r="R450" i="161"/>
  <c r="N345" i="161"/>
  <c r="K345" i="161"/>
  <c r="Y778" i="161"/>
  <c r="AB778" i="161"/>
  <c r="U318" i="161"/>
  <c r="R318" i="161"/>
  <c r="R152" i="161"/>
  <c r="U152" i="161"/>
  <c r="AB318" i="161"/>
  <c r="Y318" i="161"/>
  <c r="U945" i="161"/>
  <c r="R945" i="161"/>
  <c r="K450" i="161"/>
  <c r="N450" i="161"/>
  <c r="Y404" i="161"/>
  <c r="AB404" i="161"/>
  <c r="Y345" i="161"/>
  <c r="AB345" i="161"/>
  <c r="Y152" i="161"/>
  <c r="AB152" i="161"/>
  <c r="Y734" i="161"/>
  <c r="AB734" i="161"/>
  <c r="Y450" i="161"/>
  <c r="AB450" i="161"/>
  <c r="U345" i="161"/>
  <c r="R345" i="161"/>
  <c r="R358" i="161"/>
  <c r="R327" i="161"/>
  <c r="AB465" i="161"/>
  <c r="Y465" i="161"/>
  <c r="Y945" i="161"/>
  <c r="AB945" i="161"/>
  <c r="N152" i="161"/>
  <c r="K152" i="161"/>
  <c r="Y571" i="161"/>
  <c r="AB571" i="161"/>
  <c r="AB1078" i="161"/>
  <c r="Y1078" i="161"/>
  <c r="R571" i="161"/>
  <c r="U571" i="161"/>
  <c r="K272" i="161"/>
  <c r="N272" i="161"/>
  <c r="Y1051" i="161"/>
  <c r="AB1051" i="161"/>
  <c r="AB974" i="161"/>
  <c r="Y974" i="161"/>
  <c r="R465" i="161"/>
  <c r="U465" i="161"/>
  <c r="Y298" i="161"/>
  <c r="AB298" i="161"/>
  <c r="U734" i="161"/>
  <c r="R734" i="161"/>
  <c r="U1078" i="161"/>
  <c r="R1078" i="161"/>
  <c r="AB839" i="161"/>
  <c r="Y839" i="161"/>
  <c r="R272" i="161"/>
  <c r="U272" i="161"/>
  <c r="K1051" i="161"/>
  <c r="N1051" i="161"/>
  <c r="U1065" i="161"/>
  <c r="R1065" i="161"/>
  <c r="K974" i="161"/>
  <c r="N974" i="161"/>
  <c r="N884" i="161"/>
  <c r="K884" i="161"/>
  <c r="AB1034" i="161"/>
  <c r="Y1034" i="161"/>
  <c r="Y272" i="161"/>
  <c r="AB272" i="161"/>
  <c r="U1051" i="161"/>
  <c r="R1051" i="161"/>
  <c r="AB1065" i="161"/>
  <c r="Y1065" i="161"/>
  <c r="R974" i="161"/>
  <c r="U974" i="161"/>
  <c r="Y88" i="161"/>
  <c r="AB88" i="161"/>
  <c r="AB884" i="161"/>
  <c r="Y884" i="161"/>
  <c r="AB359" i="161"/>
  <c r="Y359" i="161"/>
  <c r="N1034" i="161"/>
  <c r="K1034" i="161"/>
  <c r="Y539" i="161"/>
  <c r="AB539" i="161"/>
  <c r="AB1126" i="161"/>
  <c r="Y1126" i="161"/>
  <c r="R88" i="161"/>
  <c r="U88" i="161"/>
  <c r="U884" i="161"/>
  <c r="R884" i="161"/>
  <c r="O387" i="161" l="1"/>
  <c r="O327" i="161"/>
  <c r="O1125" i="161"/>
  <c r="O297" i="161"/>
  <c r="O1064" i="161"/>
  <c r="O494" i="161"/>
  <c r="O87" i="161"/>
  <c r="O644" i="161"/>
  <c r="V494" i="161"/>
  <c r="V327" i="161"/>
  <c r="V358" i="161"/>
  <c r="O838" i="161"/>
  <c r="O344" i="161"/>
  <c r="O538" i="161"/>
  <c r="O179" i="161"/>
  <c r="O777" i="161"/>
  <c r="O284" i="161"/>
  <c r="O944" i="161"/>
  <c r="O403" i="161"/>
  <c r="V645" i="161"/>
  <c r="O733" i="161"/>
  <c r="O75" i="161"/>
  <c r="O522" i="161"/>
  <c r="V734" i="161"/>
  <c r="O570" i="161"/>
  <c r="V538" i="161"/>
  <c r="V180" i="161"/>
  <c r="O464" i="161"/>
  <c r="O1077" i="161"/>
  <c r="J540" i="161"/>
  <c r="Q273" i="161"/>
  <c r="X1035" i="161"/>
  <c r="Q243" i="161"/>
  <c r="X346" i="161"/>
  <c r="J466" i="161"/>
  <c r="U839" i="161"/>
  <c r="X181" i="161"/>
  <c r="J329" i="161"/>
  <c r="X646" i="161"/>
  <c r="Q329" i="161"/>
  <c r="J89" i="161"/>
  <c r="X77" i="161"/>
  <c r="X946" i="161"/>
  <c r="X885" i="161"/>
  <c r="J764" i="161"/>
  <c r="J646" i="161"/>
  <c r="X764" i="161"/>
  <c r="J496" i="161"/>
  <c r="Q1066" i="161"/>
  <c r="K88" i="161"/>
  <c r="Q1079" i="161"/>
  <c r="K298" i="161"/>
  <c r="X273" i="161"/>
  <c r="Q1127" i="161"/>
  <c r="X89" i="161"/>
  <c r="Q466" i="161"/>
  <c r="X451" i="161"/>
  <c r="J299" i="161"/>
  <c r="N839" i="161"/>
  <c r="J1052" i="161"/>
  <c r="Q89" i="161"/>
  <c r="Q572" i="161"/>
  <c r="Q405" i="161"/>
  <c r="J1127" i="161"/>
  <c r="Q389" i="161"/>
  <c r="X405" i="161"/>
  <c r="J286" i="161"/>
  <c r="K539" i="161"/>
  <c r="J885" i="161"/>
  <c r="Q346" i="161"/>
  <c r="X735" i="161"/>
  <c r="X572" i="161"/>
  <c r="J735" i="161"/>
  <c r="J346" i="161"/>
  <c r="Q946" i="161"/>
  <c r="Q524" i="161"/>
  <c r="Q286" i="161"/>
  <c r="Q319" i="161"/>
  <c r="Q181" i="161"/>
  <c r="Q360" i="161"/>
  <c r="X975" i="161"/>
  <c r="Q646" i="161"/>
  <c r="Q1052" i="161"/>
  <c r="N539" i="161"/>
  <c r="Q153" i="161"/>
  <c r="J451" i="161"/>
  <c r="N359" i="161"/>
  <c r="J77" i="161"/>
  <c r="J389" i="161"/>
  <c r="Q779" i="161"/>
  <c r="Q258" i="161"/>
  <c r="X524" i="161"/>
  <c r="J1066" i="161"/>
  <c r="J779" i="161"/>
  <c r="X1066" i="161"/>
  <c r="J243" i="161"/>
  <c r="X243" i="161"/>
  <c r="Q77" i="161"/>
  <c r="X153" i="161"/>
  <c r="X360" i="161"/>
  <c r="J319" i="161"/>
  <c r="J405" i="161"/>
  <c r="X299" i="161"/>
  <c r="N404" i="161"/>
  <c r="X1127" i="161"/>
  <c r="Q540" i="161"/>
  <c r="X1079" i="161"/>
  <c r="X840" i="161"/>
  <c r="K359" i="161"/>
  <c r="Q496" i="161"/>
  <c r="Q975" i="161"/>
  <c r="X779" i="161"/>
  <c r="X1052" i="161"/>
  <c r="N88" i="161"/>
  <c r="X496" i="161"/>
  <c r="J975" i="161"/>
  <c r="X389" i="161"/>
  <c r="Q764" i="161"/>
  <c r="X319" i="161"/>
  <c r="Q299" i="161"/>
  <c r="X258" i="161"/>
  <c r="K404" i="161"/>
  <c r="J840" i="161"/>
  <c r="X466" i="161"/>
  <c r="J258" i="161"/>
  <c r="K839" i="161"/>
  <c r="Q885" i="161"/>
  <c r="X329" i="161"/>
  <c r="Q840" i="161"/>
  <c r="J273" i="161"/>
  <c r="X540" i="161"/>
  <c r="J181" i="161"/>
  <c r="Q735" i="161"/>
  <c r="J1079" i="161"/>
  <c r="Q1035" i="161"/>
  <c r="J903" i="161"/>
  <c r="Q451" i="161"/>
  <c r="Q903" i="161"/>
  <c r="J1035" i="161"/>
  <c r="J524" i="161"/>
  <c r="J360" i="161"/>
  <c r="J572" i="161"/>
  <c r="J946" i="161"/>
  <c r="X286" i="161"/>
  <c r="J153" i="161"/>
  <c r="N298" i="161"/>
  <c r="X903" i="161"/>
  <c r="K388" i="161"/>
  <c r="K285" i="161"/>
  <c r="N465" i="161"/>
  <c r="N495" i="161"/>
  <c r="U1126" i="161"/>
  <c r="N778" i="161"/>
  <c r="K571" i="161"/>
  <c r="K1126" i="161"/>
  <c r="K1078" i="161"/>
  <c r="N1065" i="161"/>
  <c r="N645" i="161"/>
  <c r="U285" i="161"/>
  <c r="N285" i="161"/>
  <c r="K778" i="161"/>
  <c r="U404" i="161"/>
  <c r="K495" i="161"/>
  <c r="K465" i="161"/>
  <c r="U388" i="161"/>
  <c r="U298" i="161"/>
  <c r="K328" i="161"/>
  <c r="N571" i="161"/>
  <c r="N1126" i="161"/>
  <c r="K1065" i="161"/>
  <c r="U523" i="161"/>
  <c r="N734" i="161"/>
  <c r="N388" i="161"/>
  <c r="N523" i="161"/>
  <c r="U778" i="161"/>
  <c r="U359" i="161"/>
  <c r="K645" i="161"/>
  <c r="K523" i="161"/>
  <c r="N1078" i="161"/>
  <c r="N328" i="161"/>
  <c r="K734" i="161"/>
  <c r="O318" i="161"/>
  <c r="AC1051" i="161"/>
  <c r="V877" i="161"/>
  <c r="V902" i="161"/>
  <c r="V76" i="161"/>
  <c r="V1051" i="161"/>
  <c r="O242" i="161"/>
  <c r="V539" i="161"/>
  <c r="AC495" i="161"/>
  <c r="AC945" i="161"/>
  <c r="AC257" i="161"/>
  <c r="AC318" i="161"/>
  <c r="V884" i="161"/>
  <c r="O450" i="161"/>
  <c r="V328" i="161"/>
  <c r="O180" i="161"/>
  <c r="AC1126" i="161"/>
  <c r="AC345" i="161"/>
  <c r="AC242" i="161"/>
  <c r="V571" i="161"/>
  <c r="O877" i="161"/>
  <c r="AC404" i="161"/>
  <c r="V318" i="161"/>
  <c r="AC902" i="161"/>
  <c r="V465" i="161"/>
  <c r="O345" i="161"/>
  <c r="AC734" i="161"/>
  <c r="AC539" i="161"/>
  <c r="V242" i="161"/>
  <c r="AC763" i="161"/>
  <c r="AC465" i="161"/>
  <c r="AC1065" i="161"/>
  <c r="O974" i="161"/>
  <c r="V88" i="161"/>
  <c r="AC884" i="161"/>
  <c r="AC88" i="161"/>
  <c r="AC359" i="161"/>
  <c r="O272" i="161"/>
  <c r="AC778" i="161"/>
  <c r="AC450" i="161"/>
  <c r="AC974" i="161"/>
  <c r="AC571" i="161"/>
  <c r="V763" i="161"/>
  <c r="AC839" i="161"/>
  <c r="O1051" i="161"/>
  <c r="AC1034" i="161"/>
  <c r="AC298" i="161"/>
  <c r="AC523" i="161"/>
  <c r="AC328" i="161"/>
  <c r="AC152" i="161"/>
  <c r="O152" i="161"/>
  <c r="AC76" i="161"/>
  <c r="V1065" i="161"/>
  <c r="V257" i="161"/>
  <c r="AC272" i="161"/>
  <c r="AC1078" i="161"/>
  <c r="O945" i="161"/>
  <c r="V974" i="161"/>
  <c r="AC180" i="161"/>
  <c r="V152" i="161"/>
  <c r="O257" i="161"/>
  <c r="V495" i="161"/>
  <c r="V272" i="161"/>
  <c r="AC645" i="161"/>
  <c r="AC877" i="161"/>
  <c r="V450" i="161"/>
  <c r="O884" i="161"/>
  <c r="V945" i="161"/>
  <c r="AC285" i="161"/>
  <c r="V1034" i="161"/>
  <c r="O902" i="161"/>
  <c r="O76" i="161"/>
  <c r="AC388" i="161"/>
  <c r="O763" i="161"/>
  <c r="O1034" i="161"/>
  <c r="V1078" i="161"/>
  <c r="V345" i="161"/>
  <c r="R298" i="161"/>
  <c r="R359" i="161"/>
  <c r="R404" i="161"/>
  <c r="R778" i="161"/>
  <c r="R285" i="161"/>
  <c r="R1126" i="161"/>
  <c r="R388" i="161"/>
  <c r="R523" i="161"/>
  <c r="R839" i="161"/>
  <c r="Y89" i="161"/>
  <c r="AB89" i="161"/>
  <c r="Y389" i="161"/>
  <c r="AB389" i="161"/>
  <c r="Y1079" i="161"/>
  <c r="AB1079" i="161"/>
  <c r="Y319" i="161"/>
  <c r="AB319" i="161"/>
  <c r="AB77" i="161"/>
  <c r="Y77" i="161"/>
  <c r="K646" i="161"/>
  <c r="N646" i="161"/>
  <c r="N77" i="161"/>
  <c r="K77" i="161"/>
  <c r="R181" i="161"/>
  <c r="U181" i="161"/>
  <c r="R840" i="161"/>
  <c r="U840" i="161"/>
  <c r="Y273" i="161"/>
  <c r="AB273" i="161"/>
  <c r="R405" i="161"/>
  <c r="U405" i="161"/>
  <c r="R77" i="161"/>
  <c r="U77" i="161"/>
  <c r="N273" i="161"/>
  <c r="K273" i="161"/>
  <c r="Y405" i="161"/>
  <c r="AB405" i="161"/>
  <c r="AB329" i="161"/>
  <c r="Y329" i="161"/>
  <c r="AB258" i="161"/>
  <c r="Y258" i="161"/>
  <c r="U329" i="161"/>
  <c r="R329" i="161"/>
  <c r="K181" i="161"/>
  <c r="N181" i="161"/>
  <c r="AB1035" i="161"/>
  <c r="Y1035" i="161"/>
  <c r="AB975" i="161"/>
  <c r="Y975" i="161"/>
  <c r="AB286" i="161"/>
  <c r="Y286" i="161"/>
  <c r="R496" i="161"/>
  <c r="U496" i="161"/>
  <c r="K329" i="161"/>
  <c r="N329" i="161"/>
  <c r="N258" i="161"/>
  <c r="K258" i="161"/>
  <c r="R258" i="161"/>
  <c r="U258" i="161"/>
  <c r="Y840" i="161"/>
  <c r="AB840" i="161"/>
  <c r="U1035" i="161"/>
  <c r="R1035" i="161"/>
  <c r="N975" i="161"/>
  <c r="K975" i="161"/>
  <c r="U286" i="161"/>
  <c r="R286" i="161"/>
  <c r="N496" i="161"/>
  <c r="K496" i="161"/>
  <c r="AB243" i="161"/>
  <c r="Y243" i="161"/>
  <c r="R1127" i="161"/>
  <c r="U1127" i="161"/>
  <c r="K1035" i="161"/>
  <c r="N1035" i="161"/>
  <c r="R975" i="161"/>
  <c r="U975" i="161"/>
  <c r="Y466" i="161"/>
  <c r="AB466" i="161"/>
  <c r="N764" i="161"/>
  <c r="K764" i="161"/>
  <c r="Y572" i="161"/>
  <c r="AB572" i="161"/>
  <c r="U903" i="161"/>
  <c r="R903" i="161"/>
  <c r="AB496" i="161"/>
  <c r="Y496" i="161"/>
  <c r="Y181" i="161"/>
  <c r="AB181" i="161"/>
  <c r="R243" i="161"/>
  <c r="U243" i="161"/>
  <c r="Y1127" i="161"/>
  <c r="AB1127" i="161"/>
  <c r="K903" i="161"/>
  <c r="N903" i="161"/>
  <c r="K243" i="161"/>
  <c r="N243" i="161"/>
  <c r="K466" i="161"/>
  <c r="N466" i="161"/>
  <c r="AB764" i="161"/>
  <c r="Y764" i="161"/>
  <c r="K572" i="161"/>
  <c r="N572" i="161"/>
  <c r="Y779" i="161"/>
  <c r="AB779" i="161"/>
  <c r="Y903" i="161"/>
  <c r="AB903" i="161"/>
  <c r="N540" i="161"/>
  <c r="K540" i="161"/>
  <c r="R764" i="161"/>
  <c r="U764" i="161"/>
  <c r="Y1052" i="161"/>
  <c r="AB1052" i="161"/>
  <c r="AB540" i="161"/>
  <c r="Y540" i="161"/>
  <c r="U360" i="161"/>
  <c r="R360" i="161"/>
  <c r="U451" i="161"/>
  <c r="R451" i="161"/>
  <c r="U524" i="161"/>
  <c r="R524" i="161"/>
  <c r="AB346" i="161"/>
  <c r="Y346" i="161"/>
  <c r="AB1066" i="161"/>
  <c r="Y1066" i="161"/>
  <c r="AB885" i="161"/>
  <c r="Y885" i="161"/>
  <c r="U1066" i="161"/>
  <c r="R1066" i="161"/>
  <c r="Y153" i="161"/>
  <c r="AB153" i="161"/>
  <c r="R946" i="161"/>
  <c r="U946" i="161"/>
  <c r="U540" i="161"/>
  <c r="R540" i="161"/>
  <c r="U885" i="161"/>
  <c r="R885" i="161"/>
  <c r="Y360" i="161"/>
  <c r="AB360" i="161"/>
  <c r="K153" i="161"/>
  <c r="N153" i="161"/>
  <c r="AB735" i="161"/>
  <c r="Y735" i="161"/>
  <c r="N451" i="161"/>
  <c r="K451" i="161"/>
  <c r="N946" i="161"/>
  <c r="K946" i="161"/>
  <c r="N360" i="161"/>
  <c r="K360" i="161"/>
  <c r="U572" i="161"/>
  <c r="R572" i="161"/>
  <c r="Y451" i="161"/>
  <c r="AB451" i="161"/>
  <c r="U735" i="161"/>
  <c r="R735" i="161"/>
  <c r="Y946" i="161"/>
  <c r="AB946" i="161"/>
  <c r="U319" i="161"/>
  <c r="R319" i="161"/>
  <c r="K885" i="161"/>
  <c r="N885" i="161"/>
  <c r="R466" i="161"/>
  <c r="U466" i="161"/>
  <c r="AB524" i="161"/>
  <c r="Y524" i="161"/>
  <c r="U1052" i="161"/>
  <c r="R1052" i="161"/>
  <c r="K735" i="161"/>
  <c r="N735" i="161"/>
  <c r="R346" i="161"/>
  <c r="U346" i="161"/>
  <c r="R389" i="161"/>
  <c r="U389" i="161"/>
  <c r="Y646" i="161"/>
  <c r="AB646" i="161"/>
  <c r="U273" i="161"/>
  <c r="R273" i="161"/>
  <c r="U153" i="161"/>
  <c r="R153" i="161"/>
  <c r="Y299" i="161"/>
  <c r="AB299" i="161"/>
  <c r="N1052" i="161"/>
  <c r="K1052" i="161"/>
  <c r="K346" i="161"/>
  <c r="N346" i="161"/>
  <c r="K319" i="161"/>
  <c r="N319" i="161"/>
  <c r="R646" i="161"/>
  <c r="U646" i="161"/>
  <c r="V285" i="161" l="1"/>
  <c r="V778" i="161"/>
  <c r="O778" i="161"/>
  <c r="O285" i="161"/>
  <c r="V1126" i="161"/>
  <c r="O734" i="161"/>
  <c r="O571" i="161"/>
  <c r="O404" i="161"/>
  <c r="V839" i="161"/>
  <c r="O539" i="161"/>
  <c r="V388" i="161"/>
  <c r="O839" i="161"/>
  <c r="V523" i="161"/>
  <c r="O1065" i="161"/>
  <c r="O495" i="161"/>
  <c r="V359" i="161"/>
  <c r="O645" i="161"/>
  <c r="O359" i="161"/>
  <c r="O523" i="161"/>
  <c r="O1126" i="161"/>
  <c r="O328" i="161"/>
  <c r="O298" i="161"/>
  <c r="O88" i="161"/>
  <c r="V404" i="161"/>
  <c r="O388" i="161"/>
  <c r="O465" i="161"/>
  <c r="V298" i="161"/>
  <c r="O1078" i="161"/>
  <c r="X90" i="161"/>
  <c r="J1067" i="161"/>
  <c r="Q300" i="161"/>
  <c r="X452" i="161"/>
  <c r="J1080" i="161"/>
  <c r="Q154" i="161"/>
  <c r="Q1080" i="161"/>
  <c r="J765" i="161"/>
  <c r="J154" i="161"/>
  <c r="J300" i="161"/>
  <c r="J452" i="161"/>
  <c r="Q841" i="161"/>
  <c r="J541" i="161"/>
  <c r="J1036" i="161"/>
  <c r="Q406" i="161"/>
  <c r="X947" i="161"/>
  <c r="J406" i="161"/>
  <c r="J274" i="161"/>
  <c r="X154" i="161"/>
  <c r="Q976" i="161"/>
  <c r="J347" i="161"/>
  <c r="N89" i="161"/>
  <c r="J1128" i="161"/>
  <c r="Q259" i="161"/>
  <c r="J841" i="161"/>
  <c r="X573" i="161"/>
  <c r="J244" i="161"/>
  <c r="Q780" i="161"/>
  <c r="Q467" i="161"/>
  <c r="J182" i="161"/>
  <c r="X406" i="161"/>
  <c r="J361" i="161"/>
  <c r="Q452" i="161"/>
  <c r="X780" i="161"/>
  <c r="Q647" i="161"/>
  <c r="K89" i="161"/>
  <c r="Q1036" i="161"/>
  <c r="N840" i="161"/>
  <c r="J780" i="161"/>
  <c r="X525" i="161"/>
  <c r="X287" i="161"/>
  <c r="X1053" i="161"/>
  <c r="X1080" i="161"/>
  <c r="K299" i="161"/>
  <c r="X244" i="161"/>
  <c r="Q320" i="161"/>
  <c r="X647" i="161"/>
  <c r="Q78" i="161"/>
  <c r="X976" i="161"/>
  <c r="J886" i="161"/>
  <c r="Q497" i="161"/>
  <c r="Q947" i="161"/>
  <c r="Q904" i="161"/>
  <c r="Q90" i="161"/>
  <c r="J390" i="161"/>
  <c r="X497" i="161"/>
  <c r="X467" i="161"/>
  <c r="J287" i="161"/>
  <c r="J947" i="161"/>
  <c r="J647" i="161"/>
  <c r="J904" i="161"/>
  <c r="K840" i="161"/>
  <c r="Q541" i="161"/>
  <c r="Q287" i="161"/>
  <c r="J736" i="161"/>
  <c r="Q361" i="161"/>
  <c r="X274" i="161"/>
  <c r="Q573" i="161"/>
  <c r="Q736" i="161"/>
  <c r="U89" i="161"/>
  <c r="X259" i="161"/>
  <c r="J78" i="161"/>
  <c r="Q244" i="161"/>
  <c r="X541" i="161"/>
  <c r="X736" i="161"/>
  <c r="J525" i="161"/>
  <c r="X886" i="161"/>
  <c r="J90" i="161"/>
  <c r="Q347" i="161"/>
  <c r="Q525" i="161"/>
  <c r="J976" i="161"/>
  <c r="J573" i="161"/>
  <c r="X1036" i="161"/>
  <c r="Q1053" i="161"/>
  <c r="Q390" i="161"/>
  <c r="Q1128" i="161"/>
  <c r="X1067" i="161"/>
  <c r="Q1067" i="161"/>
  <c r="J467" i="161"/>
  <c r="X361" i="161"/>
  <c r="J259" i="161"/>
  <c r="N299" i="161"/>
  <c r="J1053" i="161"/>
  <c r="J320" i="161"/>
  <c r="X1128" i="161"/>
  <c r="Q886" i="161"/>
  <c r="X182" i="161"/>
  <c r="X904" i="161"/>
  <c r="X300" i="161"/>
  <c r="X347" i="161"/>
  <c r="X390" i="161"/>
  <c r="X320" i="161"/>
  <c r="X765" i="161"/>
  <c r="Q274" i="161"/>
  <c r="Q182" i="161"/>
  <c r="X78" i="161"/>
  <c r="J497" i="161"/>
  <c r="Q330" i="161"/>
  <c r="X841" i="161"/>
  <c r="Q765" i="161"/>
  <c r="X330" i="161"/>
  <c r="J330" i="161"/>
  <c r="K1127" i="161"/>
  <c r="N524" i="161"/>
  <c r="N1066" i="161"/>
  <c r="N1079" i="161"/>
  <c r="N1127" i="161"/>
  <c r="U1079" i="161"/>
  <c r="N389" i="161"/>
  <c r="N779" i="161"/>
  <c r="K779" i="161"/>
  <c r="K524" i="161"/>
  <c r="U779" i="161"/>
  <c r="K1066" i="161"/>
  <c r="N405" i="161"/>
  <c r="K405" i="161"/>
  <c r="U299" i="161"/>
  <c r="N286" i="161"/>
  <c r="K389" i="161"/>
  <c r="K286" i="161"/>
  <c r="K1079" i="161"/>
  <c r="O360" i="161"/>
  <c r="O258" i="161"/>
  <c r="V286" i="161"/>
  <c r="O764" i="161"/>
  <c r="AC466" i="161"/>
  <c r="AC840" i="161"/>
  <c r="AC524" i="161"/>
  <c r="V524" i="161"/>
  <c r="O1052" i="161"/>
  <c r="AC885" i="161"/>
  <c r="O1035" i="161"/>
  <c r="AC1079" i="161"/>
  <c r="V258" i="161"/>
  <c r="V946" i="161"/>
  <c r="AC946" i="161"/>
  <c r="V903" i="161"/>
  <c r="V540" i="161"/>
  <c r="O346" i="161"/>
  <c r="AC77" i="161"/>
  <c r="V451" i="161"/>
  <c r="AC258" i="161"/>
  <c r="AC1127" i="161"/>
  <c r="O735" i="161"/>
  <c r="AC451" i="161"/>
  <c r="O903" i="161"/>
  <c r="O77" i="161"/>
  <c r="AC572" i="161"/>
  <c r="V466" i="161"/>
  <c r="V329" i="161"/>
  <c r="V1035" i="161"/>
  <c r="AC319" i="161"/>
  <c r="AC299" i="161"/>
  <c r="AC735" i="161"/>
  <c r="AC89" i="161"/>
  <c r="AC646" i="161"/>
  <c r="V764" i="161"/>
  <c r="O451" i="161"/>
  <c r="V346" i="161"/>
  <c r="V1127" i="161"/>
  <c r="O329" i="161"/>
  <c r="V735" i="161"/>
  <c r="AC389" i="161"/>
  <c r="O319" i="161"/>
  <c r="V153" i="161"/>
  <c r="O885" i="161"/>
  <c r="AC273" i="161"/>
  <c r="AC181" i="161"/>
  <c r="O181" i="161"/>
  <c r="O975" i="161"/>
  <c r="AC360" i="161"/>
  <c r="AC903" i="161"/>
  <c r="AC540" i="161"/>
  <c r="AC496" i="161"/>
  <c r="AC153" i="161"/>
  <c r="V1052" i="161"/>
  <c r="O466" i="161"/>
  <c r="O273" i="161"/>
  <c r="V77" i="161"/>
  <c r="V646" i="161"/>
  <c r="AC405" i="161"/>
  <c r="AC346" i="161"/>
  <c r="O153" i="161"/>
  <c r="V840" i="161"/>
  <c r="AC1052" i="161"/>
  <c r="AC243" i="161"/>
  <c r="AC975" i="161"/>
  <c r="V389" i="161"/>
  <c r="V1066" i="161"/>
  <c r="V243" i="161"/>
  <c r="AC286" i="161"/>
  <c r="AC329" i="161"/>
  <c r="AC779" i="161"/>
  <c r="O243" i="161"/>
  <c r="V360" i="161"/>
  <c r="O496" i="161"/>
  <c r="AC1035" i="161"/>
  <c r="O946" i="161"/>
  <c r="V885" i="161"/>
  <c r="V975" i="161"/>
  <c r="AC1066" i="161"/>
  <c r="V181" i="161"/>
  <c r="V405" i="161"/>
  <c r="AC764" i="161"/>
  <c r="V273" i="161"/>
  <c r="O572" i="161"/>
  <c r="V496" i="161"/>
  <c r="V319" i="161"/>
  <c r="V572" i="161"/>
  <c r="O646" i="161"/>
  <c r="O540" i="161"/>
  <c r="R299" i="161"/>
  <c r="R1079" i="161"/>
  <c r="R779" i="161"/>
  <c r="AB467" i="161"/>
  <c r="Y467" i="161"/>
  <c r="AB320" i="161"/>
  <c r="Y320" i="161"/>
  <c r="Y947" i="161"/>
  <c r="AB947" i="161"/>
  <c r="U904" i="161"/>
  <c r="R904" i="161"/>
  <c r="R1053" i="161"/>
  <c r="U1053" i="161"/>
  <c r="R467" i="161"/>
  <c r="U467" i="161"/>
  <c r="U320" i="161"/>
  <c r="R320" i="161"/>
  <c r="Y1053" i="161"/>
  <c r="AB1053" i="161"/>
  <c r="N947" i="161"/>
  <c r="K947" i="161"/>
  <c r="R452" i="161"/>
  <c r="U452" i="161"/>
  <c r="Y886" i="161"/>
  <c r="AB886" i="161"/>
  <c r="K976" i="161"/>
  <c r="N976" i="161"/>
  <c r="R406" i="161"/>
  <c r="U406" i="161"/>
  <c r="U947" i="161"/>
  <c r="R947" i="161"/>
  <c r="U361" i="161"/>
  <c r="R361" i="161"/>
  <c r="K320" i="161"/>
  <c r="N320" i="161"/>
  <c r="R89" i="161"/>
  <c r="R886" i="161"/>
  <c r="U886" i="161"/>
  <c r="R976" i="161"/>
  <c r="U976" i="161"/>
  <c r="Y1036" i="161"/>
  <c r="AB1036" i="161"/>
  <c r="Y406" i="161"/>
  <c r="AB406" i="161"/>
  <c r="Y300" i="161"/>
  <c r="AB300" i="161"/>
  <c r="AB390" i="161"/>
  <c r="Y390" i="161"/>
  <c r="K78" i="161"/>
  <c r="N78" i="161"/>
  <c r="AB452" i="161"/>
  <c r="Y452" i="161"/>
  <c r="N886" i="161"/>
  <c r="K886" i="161"/>
  <c r="Y976" i="161"/>
  <c r="AB976" i="161"/>
  <c r="Y497" i="161"/>
  <c r="AB497" i="161"/>
  <c r="N1036" i="161"/>
  <c r="K1036" i="161"/>
  <c r="K1053" i="161"/>
  <c r="N1053" i="161"/>
  <c r="Y765" i="161"/>
  <c r="AB765" i="161"/>
  <c r="N244" i="161"/>
  <c r="K244" i="161"/>
  <c r="K452" i="161"/>
  <c r="N452" i="161"/>
  <c r="U497" i="161"/>
  <c r="R497" i="161"/>
  <c r="R390" i="161"/>
  <c r="U390" i="161"/>
  <c r="Y78" i="161"/>
  <c r="AB78" i="161"/>
  <c r="K497" i="161"/>
  <c r="N497" i="161"/>
  <c r="U1036" i="161"/>
  <c r="R1036" i="161"/>
  <c r="U78" i="161"/>
  <c r="R78" i="161"/>
  <c r="R1080" i="161"/>
  <c r="U1080" i="161"/>
  <c r="N525" i="161"/>
  <c r="K525" i="161"/>
  <c r="N154" i="161"/>
  <c r="K154" i="161"/>
  <c r="AB287" i="161"/>
  <c r="Y287" i="161"/>
  <c r="Y1128" i="161"/>
  <c r="AB1128" i="161"/>
  <c r="R274" i="161"/>
  <c r="U274" i="161"/>
  <c r="U525" i="161"/>
  <c r="R525" i="161"/>
  <c r="U287" i="161"/>
  <c r="R287" i="161"/>
  <c r="R154" i="161"/>
  <c r="U154" i="161"/>
  <c r="U780" i="161"/>
  <c r="R780" i="161"/>
  <c r="N274" i="161"/>
  <c r="K274" i="161"/>
  <c r="K287" i="161"/>
  <c r="N287" i="161"/>
  <c r="Y154" i="161"/>
  <c r="AB154" i="161"/>
  <c r="AB1080" i="161"/>
  <c r="Y1080" i="161"/>
  <c r="Y525" i="161"/>
  <c r="AB525" i="161"/>
  <c r="U90" i="161"/>
  <c r="R90" i="161"/>
  <c r="Y90" i="161"/>
  <c r="AB90" i="161"/>
  <c r="AB736" i="161"/>
  <c r="Y736" i="161"/>
  <c r="N541" i="161"/>
  <c r="K541" i="161"/>
  <c r="N182" i="161"/>
  <c r="K182" i="161"/>
  <c r="Y274" i="161"/>
  <c r="AB274" i="161"/>
  <c r="R541" i="161"/>
  <c r="U541" i="161"/>
  <c r="U573" i="161"/>
  <c r="R573" i="161"/>
  <c r="U182" i="161"/>
  <c r="R182" i="161"/>
  <c r="AB259" i="161"/>
  <c r="Y259" i="161"/>
  <c r="Y347" i="161"/>
  <c r="AB347" i="161"/>
  <c r="AB647" i="161"/>
  <c r="Y647" i="161"/>
  <c r="R1067" i="161"/>
  <c r="U1067" i="161"/>
  <c r="AB541" i="161"/>
  <c r="Y541" i="161"/>
  <c r="AB573" i="161"/>
  <c r="Y573" i="161"/>
  <c r="AB182" i="161"/>
  <c r="Y182" i="161"/>
  <c r="K259" i="161"/>
  <c r="N259" i="161"/>
  <c r="Y330" i="161"/>
  <c r="AB330" i="161"/>
  <c r="Y780" i="161"/>
  <c r="AB780" i="161"/>
  <c r="U736" i="161"/>
  <c r="R736" i="161"/>
  <c r="AB1067" i="161"/>
  <c r="Y1067" i="161"/>
  <c r="K330" i="161"/>
  <c r="N330" i="161"/>
  <c r="K736" i="161"/>
  <c r="N736" i="161"/>
  <c r="K347" i="161"/>
  <c r="N347" i="161"/>
  <c r="K647" i="161"/>
  <c r="N647" i="161"/>
  <c r="N573" i="161"/>
  <c r="K573" i="161"/>
  <c r="U259" i="161"/>
  <c r="R259" i="161"/>
  <c r="R330" i="161"/>
  <c r="U330" i="161"/>
  <c r="N390" i="161"/>
  <c r="K390" i="161"/>
  <c r="R347" i="161"/>
  <c r="U347" i="161"/>
  <c r="R647" i="161"/>
  <c r="U647" i="161"/>
  <c r="Y361" i="161"/>
  <c r="AB361" i="161"/>
  <c r="R765" i="161"/>
  <c r="U765" i="161"/>
  <c r="AB904" i="161"/>
  <c r="Y904" i="161"/>
  <c r="Y244" i="161"/>
  <c r="AB244" i="161"/>
  <c r="N361" i="161"/>
  <c r="K361" i="161"/>
  <c r="N765" i="161"/>
  <c r="K765" i="161"/>
  <c r="K467" i="161"/>
  <c r="N467" i="161"/>
  <c r="N904" i="161"/>
  <c r="K904" i="161"/>
  <c r="U244" i="161"/>
  <c r="R244" i="161"/>
  <c r="Y841" i="161"/>
  <c r="AB841" i="161"/>
  <c r="V1079" i="161" l="1"/>
  <c r="V89" i="161"/>
  <c r="O840" i="161"/>
  <c r="O89" i="161"/>
  <c r="O389" i="161"/>
  <c r="O299" i="161"/>
  <c r="O1127" i="161"/>
  <c r="O405" i="161"/>
  <c r="O1079" i="161"/>
  <c r="O779" i="161"/>
  <c r="O1066" i="161"/>
  <c r="O286" i="161"/>
  <c r="V779" i="161"/>
  <c r="O524" i="161"/>
  <c r="V299" i="161"/>
  <c r="AC330" i="161"/>
  <c r="AC1128" i="161"/>
  <c r="V347" i="161"/>
  <c r="AC647" i="161"/>
  <c r="AC406" i="161"/>
  <c r="K90" i="161"/>
  <c r="X648" i="161"/>
  <c r="Q301" i="161"/>
  <c r="X766" i="161"/>
  <c r="X1037" i="161"/>
  <c r="Q321" i="161"/>
  <c r="J391" i="161"/>
  <c r="J1129" i="161"/>
  <c r="X526" i="161"/>
  <c r="J781" i="161"/>
  <c r="J1081" i="161"/>
  <c r="J842" i="161"/>
  <c r="Q781" i="161"/>
  <c r="Q1068" i="161"/>
  <c r="J977" i="161"/>
  <c r="Q79" i="161"/>
  <c r="J887" i="161"/>
  <c r="J948" i="161"/>
  <c r="J79" i="161"/>
  <c r="J766" i="161"/>
  <c r="J91" i="161"/>
  <c r="Q766" i="161"/>
  <c r="Q648" i="161"/>
  <c r="X1129" i="161"/>
  <c r="X498" i="161"/>
  <c r="X301" i="161"/>
  <c r="Q391" i="161"/>
  <c r="Q245" i="161"/>
  <c r="X348" i="161"/>
  <c r="X1054" i="161"/>
  <c r="J542" i="161"/>
  <c r="J1054" i="161"/>
  <c r="Q526" i="161"/>
  <c r="X887" i="161"/>
  <c r="Q574" i="161"/>
  <c r="Q542" i="161"/>
  <c r="J275" i="161"/>
  <c r="Q260" i="161"/>
  <c r="J526" i="161"/>
  <c r="Q977" i="161"/>
  <c r="U300" i="161"/>
  <c r="J245" i="161"/>
  <c r="J648" i="161"/>
  <c r="Q453" i="161"/>
  <c r="X321" i="161"/>
  <c r="Q288" i="161"/>
  <c r="X391" i="161"/>
  <c r="J288" i="161"/>
  <c r="Q407" i="161"/>
  <c r="Q468" i="161"/>
  <c r="J905" i="161"/>
  <c r="X155" i="161"/>
  <c r="X1081" i="161"/>
  <c r="J348" i="161"/>
  <c r="Q362" i="161"/>
  <c r="Q275" i="161"/>
  <c r="K300" i="161"/>
  <c r="Q91" i="161"/>
  <c r="J468" i="161"/>
  <c r="X453" i="161"/>
  <c r="N841" i="161"/>
  <c r="X331" i="161"/>
  <c r="J260" i="161"/>
  <c r="X574" i="161"/>
  <c r="J498" i="161"/>
  <c r="Q348" i="161"/>
  <c r="X362" i="161"/>
  <c r="Q887" i="161"/>
  <c r="J362" i="161"/>
  <c r="J574" i="161"/>
  <c r="J301" i="161"/>
  <c r="Q183" i="161"/>
  <c r="J453" i="161"/>
  <c r="X948" i="161"/>
  <c r="Q948" i="161"/>
  <c r="X1068" i="161"/>
  <c r="X468" i="161"/>
  <c r="X275" i="161"/>
  <c r="X977" i="161"/>
  <c r="Q842" i="161"/>
  <c r="K841" i="161"/>
  <c r="Q1129" i="161"/>
  <c r="Q1081" i="161"/>
  <c r="X407" i="161"/>
  <c r="X260" i="161"/>
  <c r="J155" i="161"/>
  <c r="Q498" i="161"/>
  <c r="Q155" i="161"/>
  <c r="X737" i="161"/>
  <c r="X183" i="161"/>
  <c r="U841" i="161"/>
  <c r="J1068" i="161"/>
  <c r="X542" i="161"/>
  <c r="J1037" i="161"/>
  <c r="X91" i="161"/>
  <c r="N90" i="161"/>
  <c r="Q905" i="161"/>
  <c r="J331" i="161"/>
  <c r="Q331" i="161"/>
  <c r="J183" i="161"/>
  <c r="J321" i="161"/>
  <c r="Q1054" i="161"/>
  <c r="X79" i="161"/>
  <c r="Q737" i="161"/>
  <c r="J737" i="161"/>
  <c r="X905" i="161"/>
  <c r="Q1037" i="161"/>
  <c r="X842" i="161"/>
  <c r="X781" i="161"/>
  <c r="J407" i="161"/>
  <c r="N300" i="161"/>
  <c r="X245" i="161"/>
  <c r="X288" i="161"/>
  <c r="N780" i="161"/>
  <c r="U1128" i="161"/>
  <c r="K780" i="161"/>
  <c r="N1067" i="161"/>
  <c r="N1128" i="161"/>
  <c r="N406" i="161"/>
  <c r="K1080" i="161"/>
  <c r="K1067" i="161"/>
  <c r="N1080" i="161"/>
  <c r="K406" i="161"/>
  <c r="K1128" i="161"/>
  <c r="O330" i="161"/>
  <c r="V886" i="161"/>
  <c r="V525" i="161"/>
  <c r="V287" i="161"/>
  <c r="V78" i="161"/>
  <c r="O361" i="161"/>
  <c r="AC947" i="161"/>
  <c r="V330" i="161"/>
  <c r="V765" i="161"/>
  <c r="O320" i="161"/>
  <c r="V320" i="161"/>
  <c r="O182" i="161"/>
  <c r="O1036" i="161"/>
  <c r="AC841" i="161"/>
  <c r="O1053" i="161"/>
  <c r="AC886" i="161"/>
  <c r="O904" i="161"/>
  <c r="AC244" i="161"/>
  <c r="V467" i="161"/>
  <c r="O541" i="161"/>
  <c r="V406" i="161"/>
  <c r="O525" i="161"/>
  <c r="O647" i="161"/>
  <c r="V780" i="161"/>
  <c r="O497" i="161"/>
  <c r="O259" i="161"/>
  <c r="AC736" i="161"/>
  <c r="O947" i="161"/>
  <c r="AC1080" i="161"/>
  <c r="O244" i="161"/>
  <c r="O452" i="161"/>
  <c r="AC78" i="161"/>
  <c r="AC361" i="161"/>
  <c r="AC541" i="161"/>
  <c r="O287" i="161"/>
  <c r="AC1053" i="161"/>
  <c r="AC573" i="161"/>
  <c r="V182" i="161"/>
  <c r="O467" i="161"/>
  <c r="V244" i="161"/>
  <c r="AC467" i="161"/>
  <c r="AC287" i="161"/>
  <c r="O154" i="161"/>
  <c r="V274" i="161"/>
  <c r="V1067" i="161"/>
  <c r="O78" i="161"/>
  <c r="AC497" i="161"/>
  <c r="AC525" i="161"/>
  <c r="V259" i="161"/>
  <c r="O765" i="161"/>
  <c r="V541" i="161"/>
  <c r="AC765" i="161"/>
  <c r="AC1067" i="161"/>
  <c r="AC259" i="161"/>
  <c r="O390" i="161"/>
  <c r="V1080" i="161"/>
  <c r="AC320" i="161"/>
  <c r="V90" i="161"/>
  <c r="V154" i="161"/>
  <c r="AC390" i="161"/>
  <c r="V390" i="161"/>
  <c r="V736" i="161"/>
  <c r="V904" i="161"/>
  <c r="V1036" i="161"/>
  <c r="O347" i="161"/>
  <c r="AC347" i="161"/>
  <c r="V1053" i="161"/>
  <c r="V573" i="161"/>
  <c r="V947" i="161"/>
  <c r="V976" i="161"/>
  <c r="AC452" i="161"/>
  <c r="AC300" i="161"/>
  <c r="AC1036" i="161"/>
  <c r="AC274" i="161"/>
  <c r="V497" i="161"/>
  <c r="V647" i="161"/>
  <c r="AC154" i="161"/>
  <c r="AC904" i="161"/>
  <c r="O573" i="161"/>
  <c r="V361" i="161"/>
  <c r="O886" i="161"/>
  <c r="AC780" i="161"/>
  <c r="O274" i="161"/>
  <c r="AC182" i="161"/>
  <c r="O976" i="161"/>
  <c r="O736" i="161"/>
  <c r="AC976" i="161"/>
  <c r="V452" i="161"/>
  <c r="AC90" i="161"/>
  <c r="R1128" i="161"/>
  <c r="R841" i="161"/>
  <c r="R260" i="161"/>
  <c r="U260" i="161"/>
  <c r="R453" i="161"/>
  <c r="U453" i="161"/>
  <c r="AB321" i="161"/>
  <c r="Y321" i="161"/>
  <c r="R842" i="161"/>
  <c r="U842" i="161"/>
  <c r="N260" i="161"/>
  <c r="K260" i="161"/>
  <c r="U155" i="161"/>
  <c r="R155" i="161"/>
  <c r="K1081" i="161"/>
  <c r="N1081" i="161"/>
  <c r="K453" i="161"/>
  <c r="N453" i="161"/>
  <c r="U766" i="161"/>
  <c r="R766" i="161"/>
  <c r="AB766" i="161"/>
  <c r="Y766" i="161"/>
  <c r="U321" i="161"/>
  <c r="R321" i="161"/>
  <c r="Y468" i="161"/>
  <c r="AB468" i="161"/>
  <c r="Y842" i="161"/>
  <c r="AB842" i="161"/>
  <c r="K766" i="161"/>
  <c r="N766" i="161"/>
  <c r="AB260" i="161"/>
  <c r="Y260" i="161"/>
  <c r="K155" i="161"/>
  <c r="N155" i="161"/>
  <c r="Y1081" i="161"/>
  <c r="AB1081" i="161"/>
  <c r="Y155" i="161"/>
  <c r="AB155" i="161"/>
  <c r="U1081" i="161"/>
  <c r="R1081" i="161"/>
  <c r="AB977" i="161"/>
  <c r="Y977" i="161"/>
  <c r="N468" i="161"/>
  <c r="K468" i="161"/>
  <c r="AB362" i="161"/>
  <c r="Y362" i="161"/>
  <c r="R977" i="161"/>
  <c r="U977" i="161"/>
  <c r="N737" i="161"/>
  <c r="K737" i="161"/>
  <c r="AB526" i="161"/>
  <c r="Y526" i="161"/>
  <c r="AB391" i="161"/>
  <c r="Y391" i="161"/>
  <c r="K977" i="161"/>
  <c r="N977" i="161"/>
  <c r="Y407" i="161"/>
  <c r="AB407" i="161"/>
  <c r="N362" i="161"/>
  <c r="K362" i="161"/>
  <c r="Y737" i="161"/>
  <c r="AB737" i="161"/>
  <c r="U1068" i="161"/>
  <c r="R1068" i="161"/>
  <c r="N526" i="161"/>
  <c r="K526" i="161"/>
  <c r="R391" i="161"/>
  <c r="U391" i="161"/>
  <c r="AB79" i="161"/>
  <c r="Y79" i="161"/>
  <c r="U407" i="161"/>
  <c r="R407" i="161"/>
  <c r="R737" i="161"/>
  <c r="U737" i="161"/>
  <c r="AB1068" i="161"/>
  <c r="Y1068" i="161"/>
  <c r="N288" i="161"/>
  <c r="K288" i="161"/>
  <c r="U526" i="161"/>
  <c r="R526" i="161"/>
  <c r="N391" i="161"/>
  <c r="K391" i="161"/>
  <c r="U79" i="161"/>
  <c r="R79" i="161"/>
  <c r="K407" i="161"/>
  <c r="N407" i="161"/>
  <c r="U574" i="161"/>
  <c r="R574" i="161"/>
  <c r="AB288" i="161"/>
  <c r="Y288" i="161"/>
  <c r="K79" i="161"/>
  <c r="N79" i="161"/>
  <c r="N948" i="161"/>
  <c r="K948" i="161"/>
  <c r="R245" i="161"/>
  <c r="U245" i="161"/>
  <c r="N574" i="161"/>
  <c r="K574" i="161"/>
  <c r="N183" i="161"/>
  <c r="K183" i="161"/>
  <c r="R288" i="161"/>
  <c r="U288" i="161"/>
  <c r="U781" i="161"/>
  <c r="R781" i="161"/>
  <c r="K1037" i="161"/>
  <c r="N1037" i="161"/>
  <c r="R948" i="161"/>
  <c r="U948" i="161"/>
  <c r="AB245" i="161"/>
  <c r="Y245" i="161"/>
  <c r="AB948" i="161"/>
  <c r="Y948" i="161"/>
  <c r="N245" i="161"/>
  <c r="K245" i="161"/>
  <c r="N648" i="161"/>
  <c r="K648" i="161"/>
  <c r="AB574" i="161"/>
  <c r="Y574" i="161"/>
  <c r="Y183" i="161"/>
  <c r="AB183" i="161"/>
  <c r="N781" i="161"/>
  <c r="K781" i="161"/>
  <c r="R301" i="161"/>
  <c r="U301" i="161"/>
  <c r="R1037" i="161"/>
  <c r="U1037" i="161"/>
  <c r="R300" i="161"/>
  <c r="N321" i="161"/>
  <c r="K321" i="161"/>
  <c r="U362" i="161"/>
  <c r="R362" i="161"/>
  <c r="R648" i="161"/>
  <c r="U648" i="161"/>
  <c r="R183" i="161"/>
  <c r="U183" i="161"/>
  <c r="AB781" i="161"/>
  <c r="Y781" i="161"/>
  <c r="Y1037" i="161"/>
  <c r="AB1037" i="161"/>
  <c r="AB887" i="161"/>
  <c r="Y887" i="161"/>
  <c r="K348" i="161"/>
  <c r="N348" i="161"/>
  <c r="AB91" i="161"/>
  <c r="Y91" i="161"/>
  <c r="Y301" i="161"/>
  <c r="AB301" i="161"/>
  <c r="R887" i="161"/>
  <c r="U887" i="161"/>
  <c r="Y1054" i="161"/>
  <c r="AB1054" i="161"/>
  <c r="AB648" i="161"/>
  <c r="Y648" i="161"/>
  <c r="N1054" i="161"/>
  <c r="K1054" i="161"/>
  <c r="U905" i="161"/>
  <c r="R905" i="161"/>
  <c r="R348" i="161"/>
  <c r="U348" i="161"/>
  <c r="U331" i="161"/>
  <c r="R331" i="161"/>
  <c r="U542" i="161"/>
  <c r="R542" i="161"/>
  <c r="U1129" i="161"/>
  <c r="R1129" i="161"/>
  <c r="N275" i="161"/>
  <c r="K275" i="161"/>
  <c r="AB498" i="161"/>
  <c r="Y498" i="161"/>
  <c r="K887" i="161"/>
  <c r="N887" i="161"/>
  <c r="U468" i="161"/>
  <c r="R468" i="161"/>
  <c r="Y331" i="161"/>
  <c r="AB331" i="161"/>
  <c r="R1054" i="161"/>
  <c r="U1054" i="161"/>
  <c r="AB905" i="161"/>
  <c r="Y905" i="161"/>
  <c r="Y348" i="161"/>
  <c r="AB348" i="161"/>
  <c r="N331" i="161"/>
  <c r="K331" i="161"/>
  <c r="Y542" i="161"/>
  <c r="AB542" i="161"/>
  <c r="U91" i="161"/>
  <c r="R91" i="161"/>
  <c r="R275" i="161"/>
  <c r="U275" i="161"/>
  <c r="N498" i="161"/>
  <c r="K498" i="161"/>
  <c r="K905" i="161"/>
  <c r="N905" i="161"/>
  <c r="K542" i="161"/>
  <c r="N542" i="161"/>
  <c r="AB1129" i="161"/>
  <c r="Y1129" i="161"/>
  <c r="AB275" i="161"/>
  <c r="Y275" i="161"/>
  <c r="R498" i="161"/>
  <c r="U498" i="161"/>
  <c r="AB453" i="161"/>
  <c r="Y453" i="161"/>
  <c r="O90" i="161" l="1"/>
  <c r="O300" i="161"/>
  <c r="V841" i="161"/>
  <c r="V1128" i="161"/>
  <c r="O780" i="161"/>
  <c r="O1080" i="161"/>
  <c r="O406" i="161"/>
  <c r="O1128" i="161"/>
  <c r="V498" i="161"/>
  <c r="O1067" i="161"/>
  <c r="AC91" i="161"/>
  <c r="AC977" i="161"/>
  <c r="O260" i="161"/>
  <c r="AC391" i="161"/>
  <c r="O542" i="161"/>
  <c r="O977" i="161"/>
  <c r="O841" i="161"/>
  <c r="J261" i="161"/>
  <c r="X392" i="161"/>
  <c r="X469" i="161"/>
  <c r="X80" i="161"/>
  <c r="X843" i="161"/>
  <c r="X527" i="161"/>
  <c r="J782" i="161"/>
  <c r="J1055" i="161"/>
  <c r="X289" i="161"/>
  <c r="X949" i="161"/>
  <c r="Q1055" i="161"/>
  <c r="Q322" i="161"/>
  <c r="X363" i="161"/>
  <c r="Q649" i="161"/>
  <c r="X543" i="161"/>
  <c r="Q575" i="161"/>
  <c r="Q1038" i="161"/>
  <c r="J978" i="161"/>
  <c r="X349" i="161"/>
  <c r="X1130" i="161"/>
  <c r="Q92" i="161"/>
  <c r="X1055" i="161"/>
  <c r="J289" i="161"/>
  <c r="X1082" i="161"/>
  <c r="Q454" i="161"/>
  <c r="J156" i="161"/>
  <c r="X906" i="161"/>
  <c r="Q184" i="161"/>
  <c r="J246" i="161"/>
  <c r="J888" i="161"/>
  <c r="X782" i="161"/>
  <c r="X738" i="161"/>
  <c r="J843" i="161"/>
  <c r="J1069" i="161"/>
  <c r="Q363" i="161"/>
  <c r="J527" i="161"/>
  <c r="X156" i="161"/>
  <c r="J543" i="161"/>
  <c r="X261" i="161"/>
  <c r="K842" i="161"/>
  <c r="X888" i="161"/>
  <c r="J302" i="161"/>
  <c r="X454" i="161"/>
  <c r="Q349" i="161"/>
  <c r="J92" i="161"/>
  <c r="J738" i="161"/>
  <c r="Q289" i="161"/>
  <c r="X978" i="161"/>
  <c r="Q302" i="161"/>
  <c r="Q527" i="161"/>
  <c r="Q767" i="161"/>
  <c r="X302" i="161"/>
  <c r="Q843" i="161"/>
  <c r="X322" i="161"/>
  <c r="Q156" i="161"/>
  <c r="J454" i="161"/>
  <c r="J184" i="161"/>
  <c r="J363" i="161"/>
  <c r="X276" i="161"/>
  <c r="Q543" i="161"/>
  <c r="Q906" i="161"/>
  <c r="Q408" i="161"/>
  <c r="X184" i="161"/>
  <c r="Q332" i="161"/>
  <c r="J1130" i="161"/>
  <c r="J767" i="161"/>
  <c r="Q80" i="161"/>
  <c r="J392" i="161"/>
  <c r="Q978" i="161"/>
  <c r="N842" i="161"/>
  <c r="Q888" i="161"/>
  <c r="J332" i="161"/>
  <c r="Q1069" i="161"/>
  <c r="J499" i="161"/>
  <c r="X499" i="161"/>
  <c r="Q738" i="161"/>
  <c r="Q782" i="161"/>
  <c r="Q469" i="161"/>
  <c r="X1069" i="161"/>
  <c r="Q949" i="161"/>
  <c r="X92" i="161"/>
  <c r="Q1130" i="161"/>
  <c r="X246" i="161"/>
  <c r="J322" i="161"/>
  <c r="Q1082" i="161"/>
  <c r="J649" i="161"/>
  <c r="N301" i="161"/>
  <c r="Q246" i="161"/>
  <c r="J1038" i="161"/>
  <c r="Q276" i="161"/>
  <c r="X767" i="161"/>
  <c r="J949" i="161"/>
  <c r="J408" i="161"/>
  <c r="X1038" i="161"/>
  <c r="J575" i="161"/>
  <c r="X408" i="161"/>
  <c r="Q261" i="161"/>
  <c r="Q499" i="161"/>
  <c r="Q392" i="161"/>
  <c r="X649" i="161"/>
  <c r="K301" i="161"/>
  <c r="J276" i="161"/>
  <c r="J80" i="161"/>
  <c r="X332" i="161"/>
  <c r="J906" i="161"/>
  <c r="J349" i="161"/>
  <c r="X575" i="161"/>
  <c r="J469" i="161"/>
  <c r="J1082" i="161"/>
  <c r="N1129" i="161"/>
  <c r="K1068" i="161"/>
  <c r="K1129" i="161"/>
  <c r="N91" i="161"/>
  <c r="N1068" i="161"/>
  <c r="K91" i="161"/>
  <c r="AC245" i="161"/>
  <c r="V842" i="161"/>
  <c r="AC574" i="161"/>
  <c r="O288" i="161"/>
  <c r="O1054" i="161"/>
  <c r="V79" i="161"/>
  <c r="O407" i="161"/>
  <c r="O1037" i="161"/>
  <c r="AC275" i="161"/>
  <c r="AC331" i="161"/>
  <c r="V288" i="161"/>
  <c r="AC1054" i="161"/>
  <c r="V1068" i="161"/>
  <c r="AC781" i="161"/>
  <c r="AC542" i="161"/>
  <c r="AC468" i="161"/>
  <c r="AC321" i="161"/>
  <c r="AC348" i="161"/>
  <c r="V781" i="161"/>
  <c r="AC842" i="161"/>
  <c r="AC1068" i="161"/>
  <c r="AC453" i="161"/>
  <c r="V453" i="161"/>
  <c r="V245" i="161"/>
  <c r="V1037" i="161"/>
  <c r="V948" i="161"/>
  <c r="O468" i="161"/>
  <c r="O648" i="161"/>
  <c r="V391" i="161"/>
  <c r="O1081" i="161"/>
  <c r="AC905" i="161"/>
  <c r="AC183" i="161"/>
  <c r="AC948" i="161"/>
  <c r="V91" i="161"/>
  <c r="O245" i="161"/>
  <c r="AC301" i="161"/>
  <c r="O781" i="161"/>
  <c r="O737" i="161"/>
  <c r="AC737" i="161"/>
  <c r="O453" i="161"/>
  <c r="V300" i="161"/>
  <c r="AC498" i="161"/>
  <c r="AC526" i="161"/>
  <c r="V737" i="161"/>
  <c r="V155" i="161"/>
  <c r="V183" i="161"/>
  <c r="V275" i="161"/>
  <c r="V977" i="161"/>
  <c r="AC1129" i="161"/>
  <c r="AC79" i="161"/>
  <c r="V362" i="161"/>
  <c r="O526" i="161"/>
  <c r="V648" i="161"/>
  <c r="O391" i="161"/>
  <c r="V1054" i="161"/>
  <c r="O155" i="161"/>
  <c r="O574" i="161"/>
  <c r="O348" i="161"/>
  <c r="V260" i="161"/>
  <c r="V766" i="161"/>
  <c r="V321" i="161"/>
  <c r="O321" i="161"/>
  <c r="AC260" i="161"/>
  <c r="O362" i="161"/>
  <c r="AC1081" i="161"/>
  <c r="O275" i="161"/>
  <c r="AC1037" i="161"/>
  <c r="O183" i="161"/>
  <c r="AC407" i="161"/>
  <c r="V887" i="161"/>
  <c r="AC155" i="161"/>
  <c r="V542" i="161"/>
  <c r="O766" i="161"/>
  <c r="AC766" i="161"/>
  <c r="V331" i="161"/>
  <c r="V1081" i="161"/>
  <c r="AC362" i="161"/>
  <c r="O905" i="161"/>
  <c r="V574" i="161"/>
  <c r="O79" i="161"/>
  <c r="V301" i="161"/>
  <c r="O331" i="161"/>
  <c r="V1129" i="161"/>
  <c r="V348" i="161"/>
  <c r="V468" i="161"/>
  <c r="AC887" i="161"/>
  <c r="O948" i="161"/>
  <c r="AC648" i="161"/>
  <c r="AC288" i="161"/>
  <c r="V905" i="161"/>
  <c r="O498" i="161"/>
  <c r="V407" i="161"/>
  <c r="V526" i="161"/>
  <c r="O887" i="161"/>
  <c r="Y276" i="161"/>
  <c r="AB276" i="161"/>
  <c r="AB332" i="161"/>
  <c r="Y332" i="161"/>
  <c r="N1055" i="161"/>
  <c r="K1055" i="161"/>
  <c r="N575" i="161"/>
  <c r="K575" i="161"/>
  <c r="U246" i="161"/>
  <c r="R246" i="161"/>
  <c r="Y80" i="161"/>
  <c r="AB80" i="161"/>
  <c r="AB1082" i="161"/>
  <c r="Y1082" i="161"/>
  <c r="R575" i="161"/>
  <c r="U575" i="161"/>
  <c r="N246" i="161"/>
  <c r="K246" i="161"/>
  <c r="N80" i="161"/>
  <c r="K80" i="161"/>
  <c r="Y738" i="161"/>
  <c r="AB738" i="161"/>
  <c r="R1055" i="161"/>
  <c r="U1055" i="161"/>
  <c r="N261" i="161"/>
  <c r="K261" i="161"/>
  <c r="AB1130" i="161"/>
  <c r="Y1130" i="161"/>
  <c r="K332" i="161"/>
  <c r="N332" i="161"/>
  <c r="Y1055" i="161"/>
  <c r="AB1055" i="161"/>
  <c r="AB302" i="161"/>
  <c r="Y302" i="161"/>
  <c r="Y575" i="161"/>
  <c r="AB575" i="161"/>
  <c r="AB246" i="161"/>
  <c r="Y246" i="161"/>
  <c r="U80" i="161"/>
  <c r="R80" i="161"/>
  <c r="N738" i="161"/>
  <c r="K738" i="161"/>
  <c r="N156" i="161"/>
  <c r="K156" i="161"/>
  <c r="R332" i="161"/>
  <c r="U332" i="161"/>
  <c r="U302" i="161"/>
  <c r="R302" i="161"/>
  <c r="Y261" i="161"/>
  <c r="AB261" i="161"/>
  <c r="Y843" i="161"/>
  <c r="AB843" i="161"/>
  <c r="K302" i="161"/>
  <c r="N302" i="161"/>
  <c r="R738" i="161"/>
  <c r="U738" i="161"/>
  <c r="R156" i="161"/>
  <c r="U156" i="161"/>
  <c r="R949" i="161"/>
  <c r="U949" i="161"/>
  <c r="AB469" i="161"/>
  <c r="Y469" i="161"/>
  <c r="AB156" i="161"/>
  <c r="Y156" i="161"/>
  <c r="R978" i="161"/>
  <c r="U978" i="161"/>
  <c r="U349" i="161"/>
  <c r="R349" i="161"/>
  <c r="R322" i="161"/>
  <c r="U322" i="161"/>
  <c r="K349" i="161"/>
  <c r="N349" i="161"/>
  <c r="N649" i="161"/>
  <c r="K649" i="161"/>
  <c r="U363" i="161"/>
  <c r="R363" i="161"/>
  <c r="K184" i="161"/>
  <c r="N184" i="161"/>
  <c r="AB949" i="161"/>
  <c r="Y949" i="161"/>
  <c r="U392" i="161"/>
  <c r="R392" i="161"/>
  <c r="U469" i="161"/>
  <c r="R469" i="161"/>
  <c r="U276" i="161"/>
  <c r="R276" i="161"/>
  <c r="N322" i="161"/>
  <c r="K322" i="161"/>
  <c r="K454" i="161"/>
  <c r="N454" i="161"/>
  <c r="Y349" i="161"/>
  <c r="AB349" i="161"/>
  <c r="R649" i="161"/>
  <c r="U649" i="161"/>
  <c r="Y363" i="161"/>
  <c r="AB363" i="161"/>
  <c r="R184" i="161"/>
  <c r="U184" i="161"/>
  <c r="N949" i="161"/>
  <c r="K949" i="161"/>
  <c r="K392" i="161"/>
  <c r="N392" i="161"/>
  <c r="N469" i="161"/>
  <c r="K469" i="161"/>
  <c r="N1082" i="161"/>
  <c r="K1082" i="161"/>
  <c r="AB184" i="161"/>
  <c r="Y184" i="161"/>
  <c r="AB392" i="161"/>
  <c r="Y392" i="161"/>
  <c r="N767" i="161"/>
  <c r="K767" i="161"/>
  <c r="U92" i="161"/>
  <c r="R92" i="161"/>
  <c r="Y888" i="161"/>
  <c r="AB888" i="161"/>
  <c r="U1069" i="161"/>
  <c r="R1069" i="161"/>
  <c r="AB408" i="161"/>
  <c r="Y408" i="161"/>
  <c r="Y92" i="161"/>
  <c r="AB92" i="161"/>
  <c r="U888" i="161"/>
  <c r="R888" i="161"/>
  <c r="U782" i="161"/>
  <c r="R782" i="161"/>
  <c r="AB1069" i="161"/>
  <c r="Y1069" i="161"/>
  <c r="K527" i="161"/>
  <c r="N527" i="161"/>
  <c r="R499" i="161"/>
  <c r="U499" i="161"/>
  <c r="AB782" i="161"/>
  <c r="Y782" i="161"/>
  <c r="R527" i="161"/>
  <c r="U527" i="161"/>
  <c r="AB649" i="161"/>
  <c r="Y649" i="161"/>
  <c r="N499" i="161"/>
  <c r="K499" i="161"/>
  <c r="K782" i="161"/>
  <c r="N782" i="161"/>
  <c r="AB527" i="161"/>
  <c r="Y527" i="161"/>
  <c r="N363" i="161"/>
  <c r="K363" i="161"/>
  <c r="Y454" i="161"/>
  <c r="AB454" i="161"/>
  <c r="Y543" i="161"/>
  <c r="AB543" i="161"/>
  <c r="AB499" i="161"/>
  <c r="Y499" i="161"/>
  <c r="U906" i="161"/>
  <c r="R906" i="161"/>
  <c r="U289" i="161"/>
  <c r="R289" i="161"/>
  <c r="Y1038" i="161"/>
  <c r="AB1038" i="161"/>
  <c r="R261" i="161"/>
  <c r="U261" i="161"/>
  <c r="U454" i="161"/>
  <c r="R454" i="161"/>
  <c r="K888" i="161"/>
  <c r="N888" i="161"/>
  <c r="R767" i="161"/>
  <c r="U767" i="161"/>
  <c r="U543" i="161"/>
  <c r="R543" i="161"/>
  <c r="AB906" i="161"/>
  <c r="Y906" i="161"/>
  <c r="K1038" i="161"/>
  <c r="N1038" i="161"/>
  <c r="AB289" i="161"/>
  <c r="Y289" i="161"/>
  <c r="N408" i="161"/>
  <c r="K408" i="161"/>
  <c r="N978" i="161"/>
  <c r="K978" i="161"/>
  <c r="AB322" i="161"/>
  <c r="Y322" i="161"/>
  <c r="Y767" i="161"/>
  <c r="AB767" i="161"/>
  <c r="K543" i="161"/>
  <c r="N543" i="161"/>
  <c r="N276" i="161"/>
  <c r="K276" i="161"/>
  <c r="N906" i="161"/>
  <c r="K906" i="161"/>
  <c r="R1038" i="161"/>
  <c r="U1038" i="161"/>
  <c r="K289" i="161"/>
  <c r="N289" i="161"/>
  <c r="R408" i="161"/>
  <c r="U408" i="161"/>
  <c r="AB978" i="161"/>
  <c r="Y978" i="161"/>
  <c r="R1082" i="161"/>
  <c r="U1082" i="161"/>
  <c r="N1130" i="161"/>
  <c r="K1130" i="161"/>
  <c r="U1130" i="161"/>
  <c r="O91" i="161" l="1"/>
  <c r="O1129" i="161"/>
  <c r="O301" i="161"/>
  <c r="O842" i="161"/>
  <c r="O1068" i="161"/>
  <c r="X576" i="161"/>
  <c r="Q247" i="161"/>
  <c r="J350" i="161"/>
  <c r="X783" i="161"/>
  <c r="Q1083" i="161"/>
  <c r="Q303" i="161"/>
  <c r="J247" i="161"/>
  <c r="Q393" i="161"/>
  <c r="J889" i="161"/>
  <c r="Q455" i="161"/>
  <c r="X768" i="161"/>
  <c r="Q1131" i="161"/>
  <c r="J576" i="161"/>
  <c r="J277" i="161"/>
  <c r="X500" i="161"/>
  <c r="X844" i="161"/>
  <c r="X889" i="161"/>
  <c r="J409" i="161"/>
  <c r="J185" i="161"/>
  <c r="Q544" i="161"/>
  <c r="J393" i="161"/>
  <c r="X470" i="161"/>
  <c r="J303" i="161"/>
  <c r="X650" i="161"/>
  <c r="X157" i="161"/>
  <c r="X93" i="161"/>
  <c r="Q783" i="161"/>
  <c r="J81" i="161"/>
  <c r="Q185" i="161"/>
  <c r="X303" i="161"/>
  <c r="Q290" i="161"/>
  <c r="Q739" i="161"/>
  <c r="J1131" i="161"/>
  <c r="Q470" i="161"/>
  <c r="Q364" i="161"/>
  <c r="Q907" i="161"/>
  <c r="J157" i="161"/>
  <c r="J93" i="161"/>
  <c r="X277" i="161"/>
  <c r="J470" i="161"/>
  <c r="Q844" i="161"/>
  <c r="Q768" i="161"/>
  <c r="Q889" i="161"/>
  <c r="Q650" i="161"/>
  <c r="J907" i="161"/>
  <c r="J364" i="161"/>
  <c r="Q979" i="161"/>
  <c r="J844" i="161"/>
  <c r="J500" i="161"/>
  <c r="Q1056" i="161"/>
  <c r="Q1039" i="161"/>
  <c r="Q262" i="161"/>
  <c r="J979" i="161"/>
  <c r="X907" i="161"/>
  <c r="X1083" i="161"/>
  <c r="X185" i="161"/>
  <c r="X247" i="161"/>
  <c r="X350" i="161"/>
  <c r="J1056" i="161"/>
  <c r="X364" i="161"/>
  <c r="X1039" i="161"/>
  <c r="X950" i="161"/>
  <c r="Q500" i="161"/>
  <c r="Q277" i="161"/>
  <c r="X528" i="161"/>
  <c r="Q409" i="161"/>
  <c r="X262" i="161"/>
  <c r="Q157" i="161"/>
  <c r="Q350" i="161"/>
  <c r="J768" i="161"/>
  <c r="X393" i="161"/>
  <c r="Q93" i="161"/>
  <c r="J1083" i="161"/>
  <c r="U843" i="161"/>
  <c r="J950" i="161"/>
  <c r="Q333" i="161"/>
  <c r="X739" i="161"/>
  <c r="Q576" i="161"/>
  <c r="N843" i="161"/>
  <c r="J333" i="161"/>
  <c r="Q528" i="161"/>
  <c r="J650" i="161"/>
  <c r="J544" i="161"/>
  <c r="X544" i="161"/>
  <c r="X81" i="161"/>
  <c r="J262" i="161"/>
  <c r="X979" i="161"/>
  <c r="X455" i="161"/>
  <c r="Q950" i="161"/>
  <c r="X1056" i="161"/>
  <c r="J1070" i="161"/>
  <c r="K843" i="161"/>
  <c r="X1131" i="161"/>
  <c r="J783" i="161"/>
  <c r="X409" i="161"/>
  <c r="Q1070" i="161"/>
  <c r="J455" i="161"/>
  <c r="J1039" i="161"/>
  <c r="Q81" i="161"/>
  <c r="X333" i="161"/>
  <c r="J528" i="161"/>
  <c r="X1070" i="161"/>
  <c r="J739" i="161"/>
  <c r="X290" i="161"/>
  <c r="J290" i="161"/>
  <c r="N1069" i="161"/>
  <c r="K92" i="161"/>
  <c r="K1069" i="161"/>
  <c r="N92" i="161"/>
  <c r="AC408" i="161"/>
  <c r="V949" i="161"/>
  <c r="V332" i="161"/>
  <c r="AC978" i="161"/>
  <c r="AC738" i="161"/>
  <c r="V575" i="161"/>
  <c r="O575" i="161"/>
  <c r="AC1069" i="161"/>
  <c r="AC184" i="161"/>
  <c r="V289" i="161"/>
  <c r="AC782" i="161"/>
  <c r="AC543" i="161"/>
  <c r="AC1038" i="161"/>
  <c r="V469" i="161"/>
  <c r="V408" i="161"/>
  <c r="O738" i="161"/>
  <c r="O888" i="161"/>
  <c r="V649" i="161"/>
  <c r="O1082" i="161"/>
  <c r="O408" i="161"/>
  <c r="V782" i="161"/>
  <c r="V906" i="161"/>
  <c r="O246" i="161"/>
  <c r="AC363" i="161"/>
  <c r="O469" i="161"/>
  <c r="O949" i="161"/>
  <c r="V738" i="161"/>
  <c r="V543" i="161"/>
  <c r="V349" i="161"/>
  <c r="V184" i="161"/>
  <c r="V322" i="161"/>
  <c r="AC575" i="161"/>
  <c r="AC767" i="161"/>
  <c r="AC499" i="161"/>
  <c r="AC276" i="161"/>
  <c r="AC454" i="161"/>
  <c r="AC906" i="161"/>
  <c r="V1055" i="161"/>
  <c r="O349" i="161"/>
  <c r="V276" i="161"/>
  <c r="O499" i="161"/>
  <c r="O363" i="161"/>
  <c r="O302" i="161"/>
  <c r="O156" i="161"/>
  <c r="AC949" i="161"/>
  <c r="O906" i="161"/>
  <c r="O1038" i="161"/>
  <c r="V1069" i="161"/>
  <c r="O184" i="161"/>
  <c r="AC888" i="161"/>
  <c r="V454" i="161"/>
  <c r="AC289" i="161"/>
  <c r="AC332" i="161"/>
  <c r="V246" i="161"/>
  <c r="O332" i="161"/>
  <c r="O454" i="161"/>
  <c r="AC1082" i="161"/>
  <c r="O1055" i="161"/>
  <c r="O80" i="161"/>
  <c r="V888" i="161"/>
  <c r="V156" i="161"/>
  <c r="AC261" i="161"/>
  <c r="O289" i="161"/>
  <c r="O782" i="161"/>
  <c r="O276" i="161"/>
  <c r="O649" i="161"/>
  <c r="AC322" i="161"/>
  <c r="O543" i="161"/>
  <c r="AC1055" i="161"/>
  <c r="AC527" i="161"/>
  <c r="V1082" i="161"/>
  <c r="V978" i="161"/>
  <c r="AC156" i="161"/>
  <c r="V92" i="161"/>
  <c r="AC843" i="161"/>
  <c r="AC649" i="161"/>
  <c r="O322" i="161"/>
  <c r="O392" i="161"/>
  <c r="AC302" i="161"/>
  <c r="O527" i="161"/>
  <c r="AC1130" i="161"/>
  <c r="AC80" i="161"/>
  <c r="V392" i="161"/>
  <c r="AC246" i="161"/>
  <c r="V80" i="161"/>
  <c r="V767" i="161"/>
  <c r="V363" i="161"/>
  <c r="AC349" i="161"/>
  <c r="AC469" i="161"/>
  <c r="V499" i="161"/>
  <c r="O767" i="161"/>
  <c r="V527" i="161"/>
  <c r="O978" i="161"/>
  <c r="AC392" i="161"/>
  <c r="V261" i="161"/>
  <c r="AC92" i="161"/>
  <c r="O1130" i="161"/>
  <c r="V302" i="161"/>
  <c r="V1038" i="161"/>
  <c r="O261" i="161"/>
  <c r="R843" i="161"/>
  <c r="R277" i="161"/>
  <c r="U277" i="161"/>
  <c r="N907" i="161"/>
  <c r="K907" i="161"/>
  <c r="Y277" i="161"/>
  <c r="AB277" i="161"/>
  <c r="AB907" i="161"/>
  <c r="Y907" i="161"/>
  <c r="Y950" i="161"/>
  <c r="AB950" i="161"/>
  <c r="K262" i="161"/>
  <c r="N262" i="161"/>
  <c r="N290" i="161"/>
  <c r="K290" i="161"/>
  <c r="U93" i="161"/>
  <c r="R93" i="161"/>
  <c r="Y528" i="161"/>
  <c r="AB528" i="161"/>
  <c r="N185" i="161"/>
  <c r="K185" i="161"/>
  <c r="Y157" i="161"/>
  <c r="AB157" i="161"/>
  <c r="N1039" i="161"/>
  <c r="K1039" i="161"/>
  <c r="R409" i="161"/>
  <c r="U409" i="161"/>
  <c r="AB470" i="161"/>
  <c r="Y470" i="161"/>
  <c r="N528" i="161"/>
  <c r="K528" i="161"/>
  <c r="K470" i="161"/>
  <c r="N470" i="161"/>
  <c r="U290" i="161"/>
  <c r="R290" i="161"/>
  <c r="N93" i="161"/>
  <c r="K93" i="161"/>
  <c r="AB185" i="161"/>
  <c r="Y185" i="161"/>
  <c r="N157" i="161"/>
  <c r="K157" i="161"/>
  <c r="R739" i="161"/>
  <c r="U739" i="161"/>
  <c r="N768" i="161"/>
  <c r="K768" i="161"/>
  <c r="Y290" i="161"/>
  <c r="AB290" i="161"/>
  <c r="U544" i="161"/>
  <c r="R544" i="161"/>
  <c r="AB1056" i="161"/>
  <c r="Y1056" i="161"/>
  <c r="Y93" i="161"/>
  <c r="AB93" i="161"/>
  <c r="K739" i="161"/>
  <c r="N739" i="161"/>
  <c r="U364" i="161"/>
  <c r="R364" i="161"/>
  <c r="K979" i="161"/>
  <c r="N979" i="161"/>
  <c r="K544" i="161"/>
  <c r="N544" i="161"/>
  <c r="U979" i="161"/>
  <c r="R979" i="161"/>
  <c r="R889" i="161"/>
  <c r="U889" i="161"/>
  <c r="R650" i="161"/>
  <c r="U650" i="161"/>
  <c r="Y364" i="161"/>
  <c r="AB364" i="161"/>
  <c r="Y303" i="161"/>
  <c r="AB303" i="161"/>
  <c r="N650" i="161"/>
  <c r="K650" i="161"/>
  <c r="R768" i="161"/>
  <c r="U768" i="161"/>
  <c r="Y544" i="161"/>
  <c r="AB544" i="161"/>
  <c r="Y650" i="161"/>
  <c r="AB650" i="161"/>
  <c r="AB739" i="161"/>
  <c r="Y739" i="161"/>
  <c r="Y768" i="161"/>
  <c r="AB768" i="161"/>
  <c r="U1056" i="161"/>
  <c r="R1056" i="161"/>
  <c r="K1056" i="161"/>
  <c r="N1056" i="161"/>
  <c r="K364" i="161"/>
  <c r="N364" i="161"/>
  <c r="N1083" i="161"/>
  <c r="K1083" i="161"/>
  <c r="Y1083" i="161"/>
  <c r="AB1083" i="161"/>
  <c r="N333" i="161"/>
  <c r="K333" i="161"/>
  <c r="U783" i="161"/>
  <c r="R783" i="161"/>
  <c r="Y889" i="161"/>
  <c r="AB889" i="161"/>
  <c r="N783" i="161"/>
  <c r="K783" i="161"/>
  <c r="N889" i="161"/>
  <c r="K889" i="161"/>
  <c r="K303" i="161"/>
  <c r="N303" i="161"/>
  <c r="AB1039" i="161"/>
  <c r="Y1039" i="161"/>
  <c r="Y333" i="161"/>
  <c r="AB333" i="161"/>
  <c r="AB500" i="161"/>
  <c r="Y500" i="161"/>
  <c r="Y783" i="161"/>
  <c r="AB783" i="161"/>
  <c r="AB1070" i="161"/>
  <c r="Y1070" i="161"/>
  <c r="R1131" i="161"/>
  <c r="U1131" i="161"/>
  <c r="R350" i="161"/>
  <c r="U350" i="161"/>
  <c r="AB979" i="161"/>
  <c r="Y979" i="161"/>
  <c r="AB1131" i="161"/>
  <c r="Y1131" i="161"/>
  <c r="R303" i="161"/>
  <c r="U303" i="161"/>
  <c r="U1083" i="161"/>
  <c r="R1083" i="161"/>
  <c r="U333" i="161"/>
  <c r="R333" i="161"/>
  <c r="R1039" i="161"/>
  <c r="U1039" i="161"/>
  <c r="R500" i="161"/>
  <c r="U500" i="161"/>
  <c r="AB247" i="161"/>
  <c r="Y247" i="161"/>
  <c r="AB81" i="161"/>
  <c r="Y81" i="161"/>
  <c r="N350" i="161"/>
  <c r="K350" i="161"/>
  <c r="Y844" i="161"/>
  <c r="AB844" i="161"/>
  <c r="K500" i="161"/>
  <c r="N500" i="161"/>
  <c r="R576" i="161"/>
  <c r="U576" i="161"/>
  <c r="U247" i="161"/>
  <c r="R247" i="161"/>
  <c r="U81" i="161"/>
  <c r="R81" i="161"/>
  <c r="AB455" i="161"/>
  <c r="Y455" i="161"/>
  <c r="N393" i="161"/>
  <c r="K393" i="161"/>
  <c r="AB576" i="161"/>
  <c r="Y576" i="161"/>
  <c r="U844" i="161"/>
  <c r="R844" i="161"/>
  <c r="N81" i="161"/>
  <c r="K81" i="161"/>
  <c r="R907" i="161"/>
  <c r="U907" i="161"/>
  <c r="R455" i="161"/>
  <c r="U455" i="161"/>
  <c r="U393" i="161"/>
  <c r="R393" i="161"/>
  <c r="K950" i="161"/>
  <c r="N950" i="161"/>
  <c r="K576" i="161"/>
  <c r="N576" i="161"/>
  <c r="AB262" i="161"/>
  <c r="Y262" i="161"/>
  <c r="U470" i="161"/>
  <c r="R470" i="161"/>
  <c r="U262" i="161"/>
  <c r="R262" i="161"/>
  <c r="R1130" i="161"/>
  <c r="V1130" i="161" s="1"/>
  <c r="K247" i="161"/>
  <c r="N247" i="161"/>
  <c r="Y350" i="161"/>
  <c r="AB350" i="161"/>
  <c r="N409" i="161"/>
  <c r="K409" i="161"/>
  <c r="AB409" i="161"/>
  <c r="Y409" i="161"/>
  <c r="K455" i="161"/>
  <c r="N455" i="161"/>
  <c r="U950" i="161"/>
  <c r="R950" i="161"/>
  <c r="N277" i="161"/>
  <c r="K277" i="161"/>
  <c r="AB393" i="161"/>
  <c r="Y393" i="161"/>
  <c r="U528" i="161"/>
  <c r="R528" i="161"/>
  <c r="R185" i="161"/>
  <c r="U185" i="161"/>
  <c r="U157" i="161"/>
  <c r="R157" i="161"/>
  <c r="N1131" i="161"/>
  <c r="K1131" i="161"/>
  <c r="O1069" i="161" l="1"/>
  <c r="V843" i="161"/>
  <c r="O92" i="161"/>
  <c r="O843" i="161"/>
  <c r="AC409" i="161"/>
  <c r="V500" i="161"/>
  <c r="V979" i="161"/>
  <c r="V290" i="161"/>
  <c r="AC500" i="161"/>
  <c r="Q501" i="161"/>
  <c r="Q410" i="161"/>
  <c r="Q1084" i="161"/>
  <c r="J1040" i="161"/>
  <c r="J394" i="161"/>
  <c r="Q1071" i="161"/>
  <c r="J1132" i="161"/>
  <c r="J365" i="161"/>
  <c r="X784" i="161"/>
  <c r="J351" i="161"/>
  <c r="J1057" i="161"/>
  <c r="Q304" i="161"/>
  <c r="Q651" i="161"/>
  <c r="J304" i="161"/>
  <c r="J1071" i="161"/>
  <c r="X740" i="161"/>
  <c r="Q456" i="161"/>
  <c r="K844" i="161"/>
  <c r="X501" i="161"/>
  <c r="J186" i="161"/>
  <c r="Q890" i="161"/>
  <c r="X365" i="161"/>
  <c r="X471" i="161"/>
  <c r="J291" i="161"/>
  <c r="N844" i="161"/>
  <c r="Q394" i="161"/>
  <c r="J456" i="161"/>
  <c r="Q845" i="161"/>
  <c r="Q980" i="161"/>
  <c r="Q1132" i="161"/>
  <c r="J577" i="161"/>
  <c r="X951" i="161"/>
  <c r="X291" i="161"/>
  <c r="X94" i="161"/>
  <c r="X351" i="161"/>
  <c r="Q769" i="161"/>
  <c r="X1040" i="161"/>
  <c r="J651" i="161"/>
  <c r="Q577" i="161"/>
  <c r="J471" i="161"/>
  <c r="J529" i="161"/>
  <c r="X456" i="161"/>
  <c r="J545" i="161"/>
  <c r="J82" i="161"/>
  <c r="J740" i="161"/>
  <c r="X529" i="161"/>
  <c r="J1084" i="161"/>
  <c r="Q1040" i="161"/>
  <c r="X890" i="161"/>
  <c r="X980" i="161"/>
  <c r="X845" i="161"/>
  <c r="X651" i="161"/>
  <c r="X1071" i="161"/>
  <c r="X545" i="161"/>
  <c r="X1132" i="161"/>
  <c r="X82" i="161"/>
  <c r="X394" i="161"/>
  <c r="Q365" i="161"/>
  <c r="X186" i="161"/>
  <c r="J334" i="161"/>
  <c r="Q334" i="161"/>
  <c r="Q94" i="161"/>
  <c r="Q186" i="161"/>
  <c r="Q545" i="161"/>
  <c r="Q1057" i="161"/>
  <c r="X577" i="161"/>
  <c r="X410" i="161"/>
  <c r="X1057" i="161"/>
  <c r="X304" i="161"/>
  <c r="J784" i="161"/>
  <c r="Q529" i="161"/>
  <c r="Q291" i="161"/>
  <c r="X769" i="161"/>
  <c r="J501" i="161"/>
  <c r="J94" i="161"/>
  <c r="J845" i="161"/>
  <c r="Q351" i="161"/>
  <c r="Q951" i="161"/>
  <c r="X1084" i="161"/>
  <c r="Q784" i="161"/>
  <c r="J890" i="161"/>
  <c r="J769" i="161"/>
  <c r="Q471" i="161"/>
  <c r="Q740" i="161"/>
  <c r="J410" i="161"/>
  <c r="Q82" i="161"/>
  <c r="J951" i="161"/>
  <c r="X334" i="161"/>
  <c r="J980" i="161"/>
  <c r="N1070" i="161"/>
  <c r="U1070" i="161"/>
  <c r="K1070" i="161"/>
  <c r="O333" i="161"/>
  <c r="V277" i="161"/>
  <c r="V739" i="161"/>
  <c r="AC844" i="161"/>
  <c r="O783" i="161"/>
  <c r="V576" i="161"/>
  <c r="AC950" i="161"/>
  <c r="O364" i="161"/>
  <c r="AC303" i="161"/>
  <c r="O277" i="161"/>
  <c r="AC1131" i="161"/>
  <c r="AC739" i="161"/>
  <c r="AC1039" i="161"/>
  <c r="O907" i="161"/>
  <c r="V185" i="161"/>
  <c r="O576" i="161"/>
  <c r="V333" i="161"/>
  <c r="AC364" i="161"/>
  <c r="V650" i="161"/>
  <c r="O81" i="161"/>
  <c r="V1131" i="161"/>
  <c r="O950" i="161"/>
  <c r="O1056" i="161"/>
  <c r="V889" i="161"/>
  <c r="V783" i="161"/>
  <c r="AC768" i="161"/>
  <c r="AC1056" i="161"/>
  <c r="AC350" i="161"/>
  <c r="V768" i="161"/>
  <c r="AC93" i="161"/>
  <c r="V455" i="161"/>
  <c r="O290" i="161"/>
  <c r="V950" i="161"/>
  <c r="O1083" i="161"/>
  <c r="AC247" i="161"/>
  <c r="V844" i="161"/>
  <c r="AC157" i="161"/>
  <c r="O889" i="161"/>
  <c r="AC290" i="161"/>
  <c r="AC455" i="161"/>
  <c r="V93" i="161"/>
  <c r="AC185" i="161"/>
  <c r="O470" i="161"/>
  <c r="AC650" i="161"/>
  <c r="V393" i="161"/>
  <c r="O739" i="161"/>
  <c r="AC979" i="161"/>
  <c r="AC393" i="161"/>
  <c r="AC1083" i="161"/>
  <c r="AC277" i="161"/>
  <c r="O303" i="161"/>
  <c r="O247" i="161"/>
  <c r="AC1070" i="161"/>
  <c r="O262" i="161"/>
  <c r="O768" i="161"/>
  <c r="AC907" i="161"/>
  <c r="O93" i="161"/>
  <c r="AC470" i="161"/>
  <c r="V303" i="161"/>
  <c r="O528" i="161"/>
  <c r="AC81" i="161"/>
  <c r="V350" i="161"/>
  <c r="O979" i="161"/>
  <c r="O157" i="161"/>
  <c r="O393" i="161"/>
  <c r="V1083" i="161"/>
  <c r="AC333" i="161"/>
  <c r="AC544" i="161"/>
  <c r="V157" i="161"/>
  <c r="V262" i="161"/>
  <c r="V907" i="161"/>
  <c r="V544" i="161"/>
  <c r="AC783" i="161"/>
  <c r="V81" i="161"/>
  <c r="O544" i="161"/>
  <c r="AC262" i="161"/>
  <c r="V1039" i="161"/>
  <c r="V364" i="161"/>
  <c r="O185" i="161"/>
  <c r="O350" i="161"/>
  <c r="O1039" i="161"/>
  <c r="O650" i="161"/>
  <c r="V409" i="161"/>
  <c r="V1056" i="161"/>
  <c r="V470" i="161"/>
  <c r="O409" i="161"/>
  <c r="V247" i="161"/>
  <c r="O455" i="161"/>
  <c r="V528" i="161"/>
  <c r="AC528" i="161"/>
  <c r="O500" i="161"/>
  <c r="O1131" i="161"/>
  <c r="AC889" i="161"/>
  <c r="AC576" i="161"/>
  <c r="R1070" i="161"/>
  <c r="AB1132" i="161"/>
  <c r="Y1132" i="161"/>
  <c r="N471" i="161"/>
  <c r="K471" i="161"/>
  <c r="U951" i="161"/>
  <c r="R951" i="161"/>
  <c r="U845" i="161"/>
  <c r="R845" i="161"/>
  <c r="AB980" i="161"/>
  <c r="Y980" i="161"/>
  <c r="N365" i="161"/>
  <c r="K365" i="161"/>
  <c r="K740" i="161"/>
  <c r="N740" i="161"/>
  <c r="U980" i="161"/>
  <c r="R980" i="161"/>
  <c r="K951" i="161"/>
  <c r="N951" i="161"/>
  <c r="N980" i="161"/>
  <c r="K980" i="161"/>
  <c r="K890" i="161"/>
  <c r="N890" i="161"/>
  <c r="Y365" i="161"/>
  <c r="AB365" i="161"/>
  <c r="R769" i="161"/>
  <c r="U769" i="161"/>
  <c r="R740" i="161"/>
  <c r="U740" i="161"/>
  <c r="R471" i="161"/>
  <c r="U471" i="161"/>
  <c r="Y845" i="161"/>
  <c r="AB845" i="161"/>
  <c r="Y410" i="161"/>
  <c r="AB410" i="161"/>
  <c r="K845" i="161"/>
  <c r="N845" i="161"/>
  <c r="AB501" i="161"/>
  <c r="Y501" i="161"/>
  <c r="AB890" i="161"/>
  <c r="Y890" i="161"/>
  <c r="R365" i="161"/>
  <c r="U365" i="161"/>
  <c r="AB769" i="161"/>
  <c r="Y769" i="161"/>
  <c r="AB740" i="161"/>
  <c r="Y740" i="161"/>
  <c r="U410" i="161"/>
  <c r="R410" i="161"/>
  <c r="Y1084" i="161"/>
  <c r="AB1084" i="161"/>
  <c r="U501" i="161"/>
  <c r="R501" i="161"/>
  <c r="R890" i="161"/>
  <c r="U890" i="161"/>
  <c r="N769" i="161"/>
  <c r="K769" i="161"/>
  <c r="N410" i="161"/>
  <c r="K410" i="161"/>
  <c r="U1084" i="161"/>
  <c r="R1084" i="161"/>
  <c r="K501" i="161"/>
  <c r="N501" i="161"/>
  <c r="R1071" i="161"/>
  <c r="U1071" i="161"/>
  <c r="U651" i="161"/>
  <c r="R651" i="161"/>
  <c r="U529" i="161"/>
  <c r="R529" i="161"/>
  <c r="Y456" i="161"/>
  <c r="AB456" i="161"/>
  <c r="AB304" i="161"/>
  <c r="Y304" i="161"/>
  <c r="AB651" i="161"/>
  <c r="Y651" i="161"/>
  <c r="Y1040" i="161"/>
  <c r="AB1040" i="161"/>
  <c r="AB82" i="161"/>
  <c r="Y82" i="161"/>
  <c r="AB784" i="161"/>
  <c r="Y784" i="161"/>
  <c r="U304" i="161"/>
  <c r="R304" i="161"/>
  <c r="U456" i="161"/>
  <c r="R456" i="161"/>
  <c r="K456" i="161"/>
  <c r="N456" i="161"/>
  <c r="K82" i="161"/>
  <c r="N82" i="161"/>
  <c r="R784" i="161"/>
  <c r="U784" i="161"/>
  <c r="K291" i="161"/>
  <c r="N291" i="161"/>
  <c r="N304" i="161"/>
  <c r="K304" i="161"/>
  <c r="U82" i="161"/>
  <c r="R82" i="161"/>
  <c r="K784" i="161"/>
  <c r="N784" i="161"/>
  <c r="Y1057" i="161"/>
  <c r="AB1057" i="161"/>
  <c r="Y291" i="161"/>
  <c r="AB291" i="161"/>
  <c r="N394" i="161"/>
  <c r="K394" i="161"/>
  <c r="N1084" i="161"/>
  <c r="K1084" i="161"/>
  <c r="K651" i="161"/>
  <c r="N651" i="161"/>
  <c r="N577" i="161"/>
  <c r="K577" i="161"/>
  <c r="K1057" i="161"/>
  <c r="N1057" i="161"/>
  <c r="R291" i="161"/>
  <c r="U291" i="161"/>
  <c r="AB577" i="161"/>
  <c r="Y577" i="161"/>
  <c r="U351" i="161"/>
  <c r="R351" i="161"/>
  <c r="U334" i="161"/>
  <c r="R334" i="161"/>
  <c r="R1057" i="161"/>
  <c r="U1057" i="161"/>
  <c r="Y1071" i="161"/>
  <c r="AB1071" i="161"/>
  <c r="R577" i="161"/>
  <c r="U577" i="161"/>
  <c r="N351" i="161"/>
  <c r="K351" i="161"/>
  <c r="Y334" i="161"/>
  <c r="AB334" i="161"/>
  <c r="AB186" i="161"/>
  <c r="Y186" i="161"/>
  <c r="Y94" i="161"/>
  <c r="AB94" i="161"/>
  <c r="AB951" i="161"/>
  <c r="Y951" i="161"/>
  <c r="U545" i="161"/>
  <c r="R545" i="161"/>
  <c r="N529" i="161"/>
  <c r="K529" i="161"/>
  <c r="Y351" i="161"/>
  <c r="AB351" i="161"/>
  <c r="N334" i="161"/>
  <c r="K334" i="161"/>
  <c r="AB545" i="161"/>
  <c r="Y545" i="161"/>
  <c r="K186" i="161"/>
  <c r="N186" i="161"/>
  <c r="K94" i="161"/>
  <c r="N94" i="161"/>
  <c r="AB394" i="161"/>
  <c r="Y394" i="161"/>
  <c r="N1040" i="161"/>
  <c r="K1040" i="161"/>
  <c r="Y529" i="161"/>
  <c r="AB529" i="161"/>
  <c r="U394" i="161"/>
  <c r="R394" i="161"/>
  <c r="AB471" i="161"/>
  <c r="Y471" i="161"/>
  <c r="R1040" i="161"/>
  <c r="U1040" i="161"/>
  <c r="N545" i="161"/>
  <c r="K545" i="161"/>
  <c r="U186" i="161"/>
  <c r="R186" i="161"/>
  <c r="U94" i="161"/>
  <c r="R94" i="161"/>
  <c r="U1132" i="161"/>
  <c r="N1132" i="161"/>
  <c r="K1132" i="161"/>
  <c r="O1070" i="161" l="1"/>
  <c r="O844" i="161"/>
  <c r="V1070" i="161"/>
  <c r="Q891" i="161"/>
  <c r="X1072" i="161"/>
  <c r="X530" i="161"/>
  <c r="Q770" i="161"/>
  <c r="J1072" i="161"/>
  <c r="J366" i="161"/>
  <c r="X1041" i="161"/>
  <c r="Q305" i="161"/>
  <c r="X187" i="161"/>
  <c r="Q502" i="161"/>
  <c r="J335" i="161"/>
  <c r="X292" i="161"/>
  <c r="Q1072" i="161"/>
  <c r="X95" i="161"/>
  <c r="Q952" i="161"/>
  <c r="J411" i="161"/>
  <c r="J472" i="161"/>
  <c r="J457" i="161"/>
  <c r="Q546" i="161"/>
  <c r="J187" i="161"/>
  <c r="Q395" i="161"/>
  <c r="Q846" i="161"/>
  <c r="J546" i="161"/>
  <c r="Q1041" i="161"/>
  <c r="Q352" i="161"/>
  <c r="X846" i="161"/>
  <c r="X366" i="161"/>
  <c r="Q366" i="161"/>
  <c r="J846" i="161"/>
  <c r="J95" i="161"/>
  <c r="Q981" i="161"/>
  <c r="J952" i="161"/>
  <c r="J530" i="161"/>
  <c r="Q457" i="161"/>
  <c r="Q335" i="161"/>
  <c r="Q187" i="161"/>
  <c r="X472" i="161"/>
  <c r="J1085" i="161"/>
  <c r="J981" i="161"/>
  <c r="J352" i="161"/>
  <c r="Q530" i="161"/>
  <c r="X741" i="161"/>
  <c r="Q95" i="161"/>
  <c r="J502" i="161"/>
  <c r="Q741" i="161"/>
  <c r="X352" i="161"/>
  <c r="J652" i="161"/>
  <c r="J770" i="161"/>
  <c r="X952" i="161"/>
  <c r="X652" i="161"/>
  <c r="J292" i="161"/>
  <c r="J891" i="161"/>
  <c r="J741" i="161"/>
  <c r="X305" i="161"/>
  <c r="Q1085" i="161"/>
  <c r="X785" i="161"/>
  <c r="X411" i="161"/>
  <c r="Q652" i="161"/>
  <c r="X770" i="161"/>
  <c r="X1085" i="161"/>
  <c r="X335" i="161"/>
  <c r="Q785" i="161"/>
  <c r="X981" i="161"/>
  <c r="J785" i="161"/>
  <c r="X457" i="161"/>
  <c r="X502" i="161"/>
  <c r="Q411" i="161"/>
  <c r="Q292" i="161"/>
  <c r="X546" i="161"/>
  <c r="Q472" i="161"/>
  <c r="J305" i="161"/>
  <c r="J1041" i="161"/>
  <c r="X395" i="161"/>
  <c r="J395" i="161"/>
  <c r="X891" i="161"/>
  <c r="N1071" i="161"/>
  <c r="K1071" i="161"/>
  <c r="V784" i="161"/>
  <c r="V545" i="161"/>
  <c r="V1040" i="161"/>
  <c r="AC951" i="161"/>
  <c r="AC740" i="161"/>
  <c r="AC1084" i="161"/>
  <c r="V186" i="161"/>
  <c r="O1084" i="161"/>
  <c r="O577" i="161"/>
  <c r="V951" i="161"/>
  <c r="V94" i="161"/>
  <c r="AC529" i="161"/>
  <c r="O304" i="161"/>
  <c r="V351" i="161"/>
  <c r="V334" i="161"/>
  <c r="O740" i="161"/>
  <c r="V980" i="161"/>
  <c r="V651" i="161"/>
  <c r="O845" i="161"/>
  <c r="O334" i="161"/>
  <c r="O82" i="161"/>
  <c r="V845" i="161"/>
  <c r="V304" i="161"/>
  <c r="O94" i="161"/>
  <c r="AC186" i="161"/>
  <c r="O545" i="161"/>
  <c r="O456" i="161"/>
  <c r="O1057" i="161"/>
  <c r="O501" i="161"/>
  <c r="V365" i="161"/>
  <c r="AC456" i="161"/>
  <c r="V394" i="161"/>
  <c r="O351" i="161"/>
  <c r="O980" i="161"/>
  <c r="AC769" i="161"/>
  <c r="AC394" i="161"/>
  <c r="O529" i="161"/>
  <c r="AC784" i="161"/>
  <c r="AC334" i="161"/>
  <c r="V291" i="161"/>
  <c r="AC82" i="161"/>
  <c r="O471" i="161"/>
  <c r="O291" i="161"/>
  <c r="O365" i="161"/>
  <c r="O951" i="161"/>
  <c r="V529" i="161"/>
  <c r="AC1132" i="161"/>
  <c r="V577" i="161"/>
  <c r="AC471" i="161"/>
  <c r="O1132" i="161"/>
  <c r="V82" i="161"/>
  <c r="O784" i="161"/>
  <c r="AC545" i="161"/>
  <c r="O651" i="161"/>
  <c r="AC365" i="161"/>
  <c r="V1071" i="161"/>
  <c r="O410" i="161"/>
  <c r="AC304" i="161"/>
  <c r="AC1071" i="161"/>
  <c r="AC1040" i="161"/>
  <c r="V890" i="161"/>
  <c r="O394" i="161"/>
  <c r="V740" i="161"/>
  <c r="AC1057" i="161"/>
  <c r="AC651" i="161"/>
  <c r="V769" i="161"/>
  <c r="O186" i="161"/>
  <c r="O1040" i="161"/>
  <c r="V471" i="161"/>
  <c r="AC410" i="161"/>
  <c r="AC845" i="161"/>
  <c r="AC351" i="161"/>
  <c r="AC501" i="161"/>
  <c r="V1084" i="161"/>
  <c r="O769" i="161"/>
  <c r="AC577" i="161"/>
  <c r="AC980" i="161"/>
  <c r="AC94" i="161"/>
  <c r="V410" i="161"/>
  <c r="O890" i="161"/>
  <c r="V1057" i="161"/>
  <c r="AC890" i="161"/>
  <c r="AC291" i="161"/>
  <c r="V456" i="161"/>
  <c r="V501" i="161"/>
  <c r="U335" i="161"/>
  <c r="R335" i="161"/>
  <c r="R472" i="161"/>
  <c r="U472" i="161"/>
  <c r="AB187" i="161"/>
  <c r="Y187" i="161"/>
  <c r="R1085" i="161"/>
  <c r="U1085" i="161"/>
  <c r="R891" i="161"/>
  <c r="U891" i="161"/>
  <c r="N472" i="161"/>
  <c r="K472" i="161"/>
  <c r="K187" i="161"/>
  <c r="N187" i="161"/>
  <c r="Y1085" i="161"/>
  <c r="AB1085" i="161"/>
  <c r="N891" i="161"/>
  <c r="K891" i="161"/>
  <c r="U546" i="161"/>
  <c r="R546" i="161"/>
  <c r="N530" i="161"/>
  <c r="K530" i="161"/>
  <c r="N981" i="161"/>
  <c r="K981" i="161"/>
  <c r="Y472" i="161"/>
  <c r="AB472" i="161"/>
  <c r="R187" i="161"/>
  <c r="U187" i="161"/>
  <c r="N1085" i="161"/>
  <c r="K1085" i="161"/>
  <c r="K502" i="161"/>
  <c r="N502" i="161"/>
  <c r="K457" i="161"/>
  <c r="N457" i="161"/>
  <c r="Y981" i="161"/>
  <c r="AB981" i="161"/>
  <c r="U502" i="161"/>
  <c r="R502" i="161"/>
  <c r="U981" i="161"/>
  <c r="R981" i="161"/>
  <c r="K305" i="161"/>
  <c r="N305" i="161"/>
  <c r="AB502" i="161"/>
  <c r="Y502" i="161"/>
  <c r="U305" i="161"/>
  <c r="R305" i="161"/>
  <c r="Y1041" i="161"/>
  <c r="AB1041" i="161"/>
  <c r="Y457" i="161"/>
  <c r="AB457" i="161"/>
  <c r="AB335" i="161"/>
  <c r="Y335" i="161"/>
  <c r="AB305" i="161"/>
  <c r="Y305" i="161"/>
  <c r="R457" i="161"/>
  <c r="U457" i="161"/>
  <c r="Y366" i="161"/>
  <c r="AB366" i="161"/>
  <c r="AB411" i="161"/>
  <c r="Y411" i="161"/>
  <c r="K335" i="161"/>
  <c r="N335" i="161"/>
  <c r="N1041" i="161"/>
  <c r="K1041" i="161"/>
  <c r="N352" i="161"/>
  <c r="K352" i="161"/>
  <c r="U292" i="161"/>
  <c r="R292" i="161"/>
  <c r="Y785" i="161"/>
  <c r="AB785" i="161"/>
  <c r="U366" i="161"/>
  <c r="R366" i="161"/>
  <c r="K411" i="161"/>
  <c r="N411" i="161"/>
  <c r="R411" i="161"/>
  <c r="U411" i="161"/>
  <c r="U95" i="161"/>
  <c r="R95" i="161"/>
  <c r="N366" i="161"/>
  <c r="K366" i="161"/>
  <c r="R952" i="161"/>
  <c r="U952" i="161"/>
  <c r="N395" i="161"/>
  <c r="K395" i="161"/>
  <c r="AB95" i="161"/>
  <c r="Y95" i="161"/>
  <c r="U352" i="161"/>
  <c r="R352" i="161"/>
  <c r="K292" i="161"/>
  <c r="N292" i="161"/>
  <c r="K785" i="161"/>
  <c r="N785" i="161"/>
  <c r="AB652" i="161"/>
  <c r="Y652" i="161"/>
  <c r="R1041" i="161"/>
  <c r="U1041" i="161"/>
  <c r="AB352" i="161"/>
  <c r="Y352" i="161"/>
  <c r="U785" i="161"/>
  <c r="R785" i="161"/>
  <c r="Y952" i="161"/>
  <c r="AB952" i="161"/>
  <c r="U395" i="161"/>
  <c r="R395" i="161"/>
  <c r="K95" i="161"/>
  <c r="N95" i="161"/>
  <c r="N652" i="161"/>
  <c r="K652" i="161"/>
  <c r="Y770" i="161"/>
  <c r="AB770" i="161"/>
  <c r="R741" i="161"/>
  <c r="U741" i="161"/>
  <c r="R652" i="161"/>
  <c r="U652" i="161"/>
  <c r="N770" i="161"/>
  <c r="K770" i="161"/>
  <c r="K741" i="161"/>
  <c r="N741" i="161"/>
  <c r="N952" i="161"/>
  <c r="K952" i="161"/>
  <c r="AB292" i="161"/>
  <c r="Y292" i="161"/>
  <c r="Y395" i="161"/>
  <c r="AB395" i="161"/>
  <c r="AB846" i="161"/>
  <c r="Y846" i="161"/>
  <c r="U846" i="161"/>
  <c r="R846" i="161"/>
  <c r="AB1072" i="161"/>
  <c r="Y1072" i="161"/>
  <c r="U770" i="161"/>
  <c r="R770" i="161"/>
  <c r="AB741" i="161"/>
  <c r="Y741" i="161"/>
  <c r="K546" i="161"/>
  <c r="N546" i="161"/>
  <c r="N846" i="161"/>
  <c r="K846" i="161"/>
  <c r="R1132" i="161"/>
  <c r="V1132" i="161" s="1"/>
  <c r="R530" i="161"/>
  <c r="U530" i="161"/>
  <c r="Y546" i="161"/>
  <c r="AB546" i="161"/>
  <c r="AB530" i="161"/>
  <c r="Y530" i="161"/>
  <c r="Y891" i="161"/>
  <c r="AB891" i="161"/>
  <c r="O1071" i="161" l="1"/>
  <c r="J847" i="161"/>
  <c r="Q306" i="161"/>
  <c r="X786" i="161"/>
  <c r="Q396" i="161"/>
  <c r="J771" i="161"/>
  <c r="J412" i="161"/>
  <c r="J982" i="161"/>
  <c r="Q982" i="161"/>
  <c r="Q1042" i="161"/>
  <c r="J1042" i="161"/>
  <c r="Q412" i="161"/>
  <c r="X742" i="161"/>
  <c r="X367" i="161"/>
  <c r="X892" i="161"/>
  <c r="J96" i="161"/>
  <c r="J367" i="161"/>
  <c r="J1086" i="161"/>
  <c r="J306" i="161"/>
  <c r="J892" i="161"/>
  <c r="Q531" i="161"/>
  <c r="X306" i="161"/>
  <c r="X412" i="161"/>
  <c r="X771" i="161"/>
  <c r="Q847" i="161"/>
  <c r="J396" i="161"/>
  <c r="X982" i="161"/>
  <c r="X396" i="161"/>
  <c r="Q336" i="161"/>
  <c r="J547" i="161"/>
  <c r="X96" i="161"/>
  <c r="X547" i="161"/>
  <c r="Q1086" i="161"/>
  <c r="J786" i="161"/>
  <c r="X336" i="161"/>
  <c r="Q892" i="161"/>
  <c r="X847" i="161"/>
  <c r="J336" i="161"/>
  <c r="X1042" i="161"/>
  <c r="X531" i="161"/>
  <c r="J531" i="161"/>
  <c r="X1086" i="161"/>
  <c r="Q771" i="161"/>
  <c r="Q547" i="161"/>
  <c r="J742" i="161"/>
  <c r="Q742" i="161"/>
  <c r="Q96" i="161"/>
  <c r="Q367" i="161"/>
  <c r="Q786" i="161"/>
  <c r="K1072" i="161"/>
  <c r="U1072" i="161"/>
  <c r="N1072" i="161"/>
  <c r="O785" i="161"/>
  <c r="O770" i="161"/>
  <c r="O952" i="161"/>
  <c r="O411" i="161"/>
  <c r="AC981" i="161"/>
  <c r="O652" i="161"/>
  <c r="V981" i="161"/>
  <c r="V952" i="161"/>
  <c r="V785" i="161"/>
  <c r="AC352" i="161"/>
  <c r="O95" i="161"/>
  <c r="AC95" i="161"/>
  <c r="AC335" i="161"/>
  <c r="V741" i="161"/>
  <c r="O846" i="161"/>
  <c r="AC1085" i="161"/>
  <c r="O502" i="161"/>
  <c r="V366" i="161"/>
  <c r="AC292" i="161"/>
  <c r="AC891" i="161"/>
  <c r="AC770" i="161"/>
  <c r="V95" i="161"/>
  <c r="AC366" i="161"/>
  <c r="O335" i="161"/>
  <c r="O395" i="161"/>
  <c r="V652" i="161"/>
  <c r="AC741" i="161"/>
  <c r="AC846" i="161"/>
  <c r="V502" i="161"/>
  <c r="AC395" i="161"/>
  <c r="AC411" i="161"/>
  <c r="V530" i="161"/>
  <c r="V352" i="161"/>
  <c r="AC187" i="161"/>
  <c r="O1041" i="161"/>
  <c r="AC785" i="161"/>
  <c r="O352" i="161"/>
  <c r="V1041" i="161"/>
  <c r="V305" i="161"/>
  <c r="O305" i="161"/>
  <c r="V1085" i="161"/>
  <c r="O981" i="161"/>
  <c r="O546" i="161"/>
  <c r="AC1041" i="161"/>
  <c r="V472" i="161"/>
  <c r="AC305" i="161"/>
  <c r="O1085" i="161"/>
  <c r="V846" i="161"/>
  <c r="O366" i="161"/>
  <c r="AC546" i="161"/>
  <c r="O741" i="161"/>
  <c r="AC472" i="161"/>
  <c r="V395" i="161"/>
  <c r="V292" i="161"/>
  <c r="O891" i="161"/>
  <c r="V187" i="161"/>
  <c r="O187" i="161"/>
  <c r="V770" i="161"/>
  <c r="V411" i="161"/>
  <c r="O292" i="161"/>
  <c r="V335" i="161"/>
  <c r="V546" i="161"/>
  <c r="AC530" i="161"/>
  <c r="AC502" i="161"/>
  <c r="AC652" i="161"/>
  <c r="V457" i="161"/>
  <c r="O457" i="161"/>
  <c r="AC1072" i="161"/>
  <c r="AC457" i="161"/>
  <c r="AC952" i="161"/>
  <c r="O530" i="161"/>
  <c r="O472" i="161"/>
  <c r="V891" i="161"/>
  <c r="R1072" i="161"/>
  <c r="R412" i="161"/>
  <c r="U412" i="161"/>
  <c r="R892" i="161"/>
  <c r="U892" i="161"/>
  <c r="AB367" i="161"/>
  <c r="Y367" i="161"/>
  <c r="N892" i="161"/>
  <c r="K892" i="161"/>
  <c r="R367" i="161"/>
  <c r="U367" i="161"/>
  <c r="R1086" i="161"/>
  <c r="U1086" i="161"/>
  <c r="R531" i="161"/>
  <c r="U531" i="161"/>
  <c r="K367" i="161"/>
  <c r="N367" i="161"/>
  <c r="R1042" i="161"/>
  <c r="U1042" i="161"/>
  <c r="AB786" i="161"/>
  <c r="Y786" i="161"/>
  <c r="Y892" i="161"/>
  <c r="AB892" i="161"/>
  <c r="AB531" i="161"/>
  <c r="Y531" i="161"/>
  <c r="U96" i="161"/>
  <c r="R96" i="161"/>
  <c r="N1042" i="161"/>
  <c r="K1042" i="161"/>
  <c r="Y547" i="161"/>
  <c r="AB547" i="161"/>
  <c r="U396" i="161"/>
  <c r="R396" i="161"/>
  <c r="R336" i="161"/>
  <c r="U336" i="161"/>
  <c r="N531" i="161"/>
  <c r="K531" i="161"/>
  <c r="U742" i="161"/>
  <c r="R742" i="161"/>
  <c r="AB96" i="161"/>
  <c r="Y96" i="161"/>
  <c r="Y1042" i="161"/>
  <c r="AB1042" i="161"/>
  <c r="K742" i="161"/>
  <c r="N742" i="161"/>
  <c r="K547" i="161"/>
  <c r="N547" i="161"/>
  <c r="AB742" i="161"/>
  <c r="Y742" i="161"/>
  <c r="K96" i="161"/>
  <c r="N96" i="161"/>
  <c r="R547" i="161"/>
  <c r="U547" i="161"/>
  <c r="U847" i="161"/>
  <c r="R847" i="161"/>
  <c r="N847" i="161"/>
  <c r="K847" i="161"/>
  <c r="AB847" i="161"/>
  <c r="Y847" i="161"/>
  <c r="U771" i="161"/>
  <c r="R771" i="161"/>
  <c r="U306" i="161"/>
  <c r="R306" i="161"/>
  <c r="AB771" i="161"/>
  <c r="Y771" i="161"/>
  <c r="K306" i="161"/>
  <c r="N306" i="161"/>
  <c r="K982" i="161"/>
  <c r="N982" i="161"/>
  <c r="N771" i="161"/>
  <c r="K771" i="161"/>
  <c r="K396" i="161"/>
  <c r="N396" i="161"/>
  <c r="U786" i="161"/>
  <c r="R786" i="161"/>
  <c r="K336" i="161"/>
  <c r="N336" i="161"/>
  <c r="Y306" i="161"/>
  <c r="AB306" i="161"/>
  <c r="Y982" i="161"/>
  <c r="AB982" i="161"/>
  <c r="AB396" i="161"/>
  <c r="Y396" i="161"/>
  <c r="N786" i="161"/>
  <c r="K786" i="161"/>
  <c r="AB336" i="161"/>
  <c r="Y336" i="161"/>
  <c r="U982" i="161"/>
  <c r="R982" i="161"/>
  <c r="Y1086" i="161"/>
  <c r="AB1086" i="161"/>
  <c r="AB412" i="161"/>
  <c r="Y412" i="161"/>
  <c r="K1086" i="161"/>
  <c r="N1086" i="161"/>
  <c r="K412" i="161"/>
  <c r="N412" i="161"/>
  <c r="O1072" i="161" l="1"/>
  <c r="V1072" i="161"/>
  <c r="V742" i="161"/>
  <c r="O547" i="161"/>
  <c r="AC367" i="161"/>
  <c r="O742" i="161"/>
  <c r="V336" i="161"/>
  <c r="AC742" i="161"/>
  <c r="J787" i="161"/>
  <c r="X337" i="161"/>
  <c r="Q532" i="161"/>
  <c r="Q97" i="161"/>
  <c r="J1087" i="161"/>
  <c r="X787" i="161"/>
  <c r="Q397" i="161"/>
  <c r="Q1087" i="161"/>
  <c r="J97" i="161"/>
  <c r="Q787" i="161"/>
  <c r="X532" i="161"/>
  <c r="J337" i="161"/>
  <c r="J772" i="161"/>
  <c r="Q307" i="161"/>
  <c r="Q337" i="161"/>
  <c r="Q772" i="161"/>
  <c r="X97" i="161"/>
  <c r="J307" i="161"/>
  <c r="X772" i="161"/>
  <c r="X397" i="161"/>
  <c r="J397" i="161"/>
  <c r="X1087" i="161"/>
  <c r="J532" i="161"/>
  <c r="X307" i="161"/>
  <c r="V786" i="161"/>
  <c r="V1086" i="161"/>
  <c r="O367" i="161"/>
  <c r="V367" i="161"/>
  <c r="AC547" i="161"/>
  <c r="O96" i="161"/>
  <c r="V96" i="161"/>
  <c r="AC96" i="161"/>
  <c r="AC892" i="161"/>
  <c r="V547" i="161"/>
  <c r="AC396" i="161"/>
  <c r="V412" i="161"/>
  <c r="V771" i="161"/>
  <c r="AC982" i="161"/>
  <c r="O1042" i="161"/>
  <c r="AC1086" i="161"/>
  <c r="O396" i="161"/>
  <c r="V1042" i="161"/>
  <c r="O531" i="161"/>
  <c r="V847" i="161"/>
  <c r="V982" i="161"/>
  <c r="AC531" i="161"/>
  <c r="AC771" i="161"/>
  <c r="O982" i="161"/>
  <c r="AC1042" i="161"/>
  <c r="AC412" i="161"/>
  <c r="O412" i="161"/>
  <c r="O336" i="161"/>
  <c r="AC306" i="161"/>
  <c r="O771" i="161"/>
  <c r="AC847" i="161"/>
  <c r="V531" i="161"/>
  <c r="V396" i="161"/>
  <c r="V892" i="161"/>
  <c r="O892" i="161"/>
  <c r="AC786" i="161"/>
  <c r="AC336" i="161"/>
  <c r="O306" i="161"/>
  <c r="V306" i="161"/>
  <c r="O786" i="161"/>
  <c r="O1086" i="161"/>
  <c r="O847" i="161"/>
  <c r="R397" i="161"/>
  <c r="U397" i="161"/>
  <c r="N397" i="161"/>
  <c r="K397" i="161"/>
  <c r="AB772" i="161"/>
  <c r="Y772" i="161"/>
  <c r="Y397" i="161"/>
  <c r="AB397" i="161"/>
  <c r="N772" i="161"/>
  <c r="K772" i="161"/>
  <c r="R772" i="161"/>
  <c r="U772" i="161"/>
  <c r="AB532" i="161"/>
  <c r="Y532" i="161"/>
  <c r="N307" i="161"/>
  <c r="K307" i="161"/>
  <c r="N532" i="161"/>
  <c r="K532" i="161"/>
  <c r="R307" i="161"/>
  <c r="U307" i="161"/>
  <c r="N337" i="161"/>
  <c r="K337" i="161"/>
  <c r="R532" i="161"/>
  <c r="U532" i="161"/>
  <c r="Y307" i="161"/>
  <c r="AB307" i="161"/>
  <c r="R337" i="161"/>
  <c r="U337" i="161"/>
  <c r="AB97" i="161"/>
  <c r="Y97" i="161"/>
  <c r="U97" i="161"/>
  <c r="R97" i="161"/>
  <c r="Y337" i="161"/>
  <c r="AB337" i="161"/>
  <c r="Y787" i="161"/>
  <c r="AB787" i="161"/>
  <c r="K97" i="161"/>
  <c r="N97" i="161"/>
  <c r="AB1087" i="161"/>
  <c r="Y1087" i="161"/>
  <c r="R787" i="161"/>
  <c r="U787" i="161"/>
  <c r="R1087" i="161"/>
  <c r="U1087" i="161"/>
  <c r="N787" i="161"/>
  <c r="K787" i="161"/>
  <c r="K1087" i="161"/>
  <c r="N1087" i="161"/>
  <c r="V772" i="161" l="1"/>
  <c r="V337" i="161"/>
  <c r="V307" i="161"/>
  <c r="O772" i="161"/>
  <c r="O337" i="161"/>
  <c r="AC532" i="161"/>
  <c r="V787" i="161"/>
  <c r="O97" i="161"/>
  <c r="AC307" i="161"/>
  <c r="V1087" i="161"/>
  <c r="O532" i="161"/>
  <c r="V397" i="161"/>
  <c r="AC1087" i="161"/>
  <c r="AC787" i="161"/>
  <c r="O397" i="161"/>
  <c r="O1087" i="161"/>
  <c r="AC397" i="161"/>
  <c r="V97" i="161"/>
  <c r="AC772" i="161"/>
  <c r="V532" i="161"/>
  <c r="O307" i="161"/>
  <c r="AC337" i="161"/>
  <c r="AC97" i="161"/>
  <c r="O787" i="161"/>
  <c r="Q668" i="161" l="1"/>
  <c r="X1163" i="161"/>
  <c r="J1163" i="161"/>
  <c r="Y1163" i="161"/>
  <c r="AB1163" i="161"/>
  <c r="R668" i="161"/>
  <c r="U668" i="161"/>
  <c r="J669" i="161" l="1"/>
  <c r="N1163" i="161"/>
  <c r="X1164" i="161"/>
  <c r="Q608" i="161"/>
  <c r="J1164" i="161"/>
  <c r="Q1164" i="161"/>
  <c r="J668" i="161"/>
  <c r="X668" i="161"/>
  <c r="Q1163" i="161"/>
  <c r="K1163" i="161"/>
  <c r="O1163" i="161" s="1"/>
  <c r="AC1163" i="161"/>
  <c r="V668" i="161"/>
  <c r="AB668" i="161"/>
  <c r="Y668" i="161"/>
  <c r="R1163" i="161"/>
  <c r="U1163" i="161"/>
  <c r="R608" i="161"/>
  <c r="U608" i="161"/>
  <c r="AB1164" i="161"/>
  <c r="Y1164" i="161"/>
  <c r="X609" i="161" l="1"/>
  <c r="X1165" i="161"/>
  <c r="J1165" i="161"/>
  <c r="X608" i="161"/>
  <c r="N1164" i="161"/>
  <c r="X670" i="161"/>
  <c r="Q670" i="161"/>
  <c r="K1164" i="161"/>
  <c r="J670" i="161"/>
  <c r="J608" i="161"/>
  <c r="U1164" i="161"/>
  <c r="Q669" i="161"/>
  <c r="X669" i="161"/>
  <c r="N669" i="161"/>
  <c r="K669" i="161"/>
  <c r="K668" i="161"/>
  <c r="O668" i="161" s="1"/>
  <c r="N668" i="161"/>
  <c r="V1163" i="161"/>
  <c r="AC668" i="161"/>
  <c r="V608" i="161"/>
  <c r="AC1164" i="161"/>
  <c r="R669" i="161"/>
  <c r="Y669" i="161"/>
  <c r="AB669" i="161"/>
  <c r="Y608" i="161"/>
  <c r="AB608" i="161"/>
  <c r="R1164" i="161"/>
  <c r="R670" i="161"/>
  <c r="U670" i="161"/>
  <c r="Y670" i="161"/>
  <c r="AB670" i="161"/>
  <c r="Y1165" i="161"/>
  <c r="AB1165" i="161"/>
  <c r="Y609" i="161"/>
  <c r="AB609" i="161"/>
  <c r="O669" i="161" l="1"/>
  <c r="V670" i="161"/>
  <c r="O1164" i="161"/>
  <c r="V1164" i="161"/>
  <c r="Q671" i="161"/>
  <c r="J1166" i="161"/>
  <c r="J609" i="161"/>
  <c r="J1103" i="161"/>
  <c r="X1166" i="161"/>
  <c r="Q610" i="161"/>
  <c r="Q609" i="161"/>
  <c r="X610" i="161"/>
  <c r="N1165" i="161"/>
  <c r="K1165" i="161"/>
  <c r="J610" i="161"/>
  <c r="Q1165" i="161"/>
  <c r="Q1103" i="161"/>
  <c r="N670" i="161"/>
  <c r="K608" i="161"/>
  <c r="N608" i="161"/>
  <c r="K670" i="161"/>
  <c r="AC669" i="161"/>
  <c r="U669" i="161"/>
  <c r="V669" i="161" s="1"/>
  <c r="AC670" i="161"/>
  <c r="AC608" i="161"/>
  <c r="AC1165" i="161"/>
  <c r="AC609" i="161"/>
  <c r="U609" i="161"/>
  <c r="R609" i="161"/>
  <c r="R1165" i="161"/>
  <c r="U1165" i="161"/>
  <c r="R1103" i="161"/>
  <c r="U1103" i="161"/>
  <c r="R671" i="161"/>
  <c r="U671" i="161"/>
  <c r="Y1166" i="161"/>
  <c r="AB1166" i="161"/>
  <c r="U610" i="161"/>
  <c r="R610" i="161"/>
  <c r="AB610" i="161"/>
  <c r="Y610" i="161"/>
  <c r="O1165" i="161" l="1"/>
  <c r="V671" i="161"/>
  <c r="O670" i="161"/>
  <c r="O608" i="161"/>
  <c r="X611" i="161"/>
  <c r="X1167" i="161"/>
  <c r="Q203" i="161"/>
  <c r="K1166" i="161"/>
  <c r="Q672" i="161"/>
  <c r="N1166" i="161"/>
  <c r="X1103" i="161"/>
  <c r="J203" i="161"/>
  <c r="J672" i="161"/>
  <c r="X672" i="161"/>
  <c r="J671" i="161"/>
  <c r="J1104" i="161"/>
  <c r="X671" i="161"/>
  <c r="X203" i="161"/>
  <c r="Q1166" i="161"/>
  <c r="N610" i="161"/>
  <c r="K610" i="161"/>
  <c r="N1103" i="161"/>
  <c r="K1103" i="161"/>
  <c r="N609" i="161"/>
  <c r="K609" i="161"/>
  <c r="V1103" i="161"/>
  <c r="V1165" i="161"/>
  <c r="AC610" i="161"/>
  <c r="V609" i="161"/>
  <c r="V610" i="161"/>
  <c r="AC1166" i="161"/>
  <c r="AB671" i="161"/>
  <c r="Y1103" i="161"/>
  <c r="AB1103" i="161"/>
  <c r="R1166" i="161"/>
  <c r="U1166" i="161"/>
  <c r="R203" i="161"/>
  <c r="U203" i="161"/>
  <c r="AB203" i="161"/>
  <c r="Y203" i="161"/>
  <c r="AB1167" i="161"/>
  <c r="Y1167" i="161"/>
  <c r="AB611" i="161"/>
  <c r="Y611" i="161"/>
  <c r="AB672" i="161"/>
  <c r="Y672" i="161"/>
  <c r="O610" i="161" l="1"/>
  <c r="O609" i="161"/>
  <c r="O1166" i="161"/>
  <c r="O1103" i="161"/>
  <c r="V1166" i="161"/>
  <c r="J218" i="161"/>
  <c r="Q23" i="161"/>
  <c r="Q923" i="161"/>
  <c r="J713" i="161"/>
  <c r="J673" i="161"/>
  <c r="J1168" i="161"/>
  <c r="X1148" i="161"/>
  <c r="Q1104" i="161"/>
  <c r="X1168" i="161"/>
  <c r="X673" i="161"/>
  <c r="X38" i="161"/>
  <c r="X698" i="161"/>
  <c r="J1167" i="161"/>
  <c r="J1148" i="161"/>
  <c r="X218" i="161"/>
  <c r="Q158" i="161"/>
  <c r="Q218" i="161"/>
  <c r="Q611" i="161"/>
  <c r="Q1148" i="161"/>
  <c r="Q128" i="161"/>
  <c r="Q673" i="161"/>
  <c r="J204" i="161"/>
  <c r="X548" i="161"/>
  <c r="J818" i="161"/>
  <c r="J23" i="161"/>
  <c r="Q612" i="161"/>
  <c r="X818" i="161"/>
  <c r="X188" i="161"/>
  <c r="X1105" i="161"/>
  <c r="X113" i="161"/>
  <c r="J612" i="161"/>
  <c r="J548" i="161"/>
  <c r="J953" i="161"/>
  <c r="Q113" i="161"/>
  <c r="X23" i="161"/>
  <c r="J158" i="161"/>
  <c r="K203" i="161"/>
  <c r="J698" i="161"/>
  <c r="J113" i="161"/>
  <c r="J98" i="161"/>
  <c r="X204" i="161"/>
  <c r="X158" i="161"/>
  <c r="X128" i="161"/>
  <c r="J38" i="161"/>
  <c r="Q98" i="161"/>
  <c r="N203" i="161"/>
  <c r="Q698" i="161"/>
  <c r="X1104" i="161"/>
  <c r="Q953" i="161"/>
  <c r="J128" i="161"/>
  <c r="Q818" i="161"/>
  <c r="Q1168" i="161"/>
  <c r="Q38" i="161"/>
  <c r="Q1167" i="161"/>
  <c r="J611" i="161"/>
  <c r="X612" i="161"/>
  <c r="X623" i="161"/>
  <c r="Q548" i="161"/>
  <c r="X713" i="161"/>
  <c r="Q204" i="161"/>
  <c r="X98" i="161"/>
  <c r="X923" i="161"/>
  <c r="K672" i="161"/>
  <c r="N1104" i="161"/>
  <c r="U672" i="161"/>
  <c r="K1104" i="161"/>
  <c r="N671" i="161"/>
  <c r="K671" i="161"/>
  <c r="N672" i="161"/>
  <c r="AC203" i="161"/>
  <c r="AC672" i="161"/>
  <c r="AC1103" i="161"/>
  <c r="Y671" i="161"/>
  <c r="AC671" i="161" s="1"/>
  <c r="V203" i="161"/>
  <c r="AC1167" i="161"/>
  <c r="AC611" i="161"/>
  <c r="R672" i="161"/>
  <c r="R1167" i="161"/>
  <c r="U1167" i="161"/>
  <c r="R1104" i="161"/>
  <c r="Y1104" i="161"/>
  <c r="AB1104" i="161"/>
  <c r="R611" i="161"/>
  <c r="U611" i="161"/>
  <c r="R923" i="161"/>
  <c r="U923" i="161"/>
  <c r="Y923" i="161"/>
  <c r="AB923" i="161"/>
  <c r="AB623" i="161"/>
  <c r="Y623" i="161"/>
  <c r="AB1148" i="161"/>
  <c r="Y1148" i="161"/>
  <c r="U1148" i="161"/>
  <c r="R1148" i="161"/>
  <c r="Y218" i="161"/>
  <c r="AB218" i="161"/>
  <c r="U218" i="161"/>
  <c r="R218" i="161"/>
  <c r="Y113" i="161"/>
  <c r="AB113" i="161"/>
  <c r="U113" i="161"/>
  <c r="R113" i="161"/>
  <c r="Y1105" i="161"/>
  <c r="AB1105" i="161"/>
  <c r="U698" i="161"/>
  <c r="R698" i="161"/>
  <c r="AB698" i="161"/>
  <c r="Y698" i="161"/>
  <c r="U953" i="161"/>
  <c r="R953" i="161"/>
  <c r="Y188" i="161"/>
  <c r="AB188" i="161"/>
  <c r="Y204" i="161"/>
  <c r="AB204" i="161"/>
  <c r="R204" i="161"/>
  <c r="U204" i="161"/>
  <c r="Y713" i="161"/>
  <c r="AB713" i="161"/>
  <c r="AB38" i="161"/>
  <c r="Y38" i="161"/>
  <c r="R38" i="161"/>
  <c r="U38" i="161"/>
  <c r="AB23" i="161"/>
  <c r="Y23" i="161"/>
  <c r="R23" i="161"/>
  <c r="U23" i="161"/>
  <c r="AB128" i="161"/>
  <c r="Y128" i="161"/>
  <c r="U128" i="161"/>
  <c r="R128" i="161"/>
  <c r="Y673" i="161"/>
  <c r="AB673" i="161"/>
  <c r="R673" i="161"/>
  <c r="U673" i="161"/>
  <c r="U612" i="161"/>
  <c r="R612" i="161"/>
  <c r="AB612" i="161"/>
  <c r="Y612" i="161"/>
  <c r="K158" i="161"/>
  <c r="N158" i="161"/>
  <c r="AB158" i="161"/>
  <c r="Y158" i="161"/>
  <c r="U158" i="161"/>
  <c r="R158" i="161"/>
  <c r="Y548" i="161"/>
  <c r="AB548" i="161"/>
  <c r="U548" i="161"/>
  <c r="R548" i="161"/>
  <c r="U818" i="161"/>
  <c r="R818" i="161"/>
  <c r="AB818" i="161"/>
  <c r="Y818" i="161"/>
  <c r="U1168" i="161"/>
  <c r="R1168" i="161"/>
  <c r="AB1168" i="161"/>
  <c r="Y1168" i="161"/>
  <c r="N98" i="161"/>
  <c r="K98" i="161"/>
  <c r="U98" i="161"/>
  <c r="R98" i="161"/>
  <c r="AB98" i="161"/>
  <c r="Y98" i="161"/>
  <c r="O203" i="161" l="1"/>
  <c r="O672" i="161"/>
  <c r="O1104" i="161"/>
  <c r="O671" i="161"/>
  <c r="V672" i="161"/>
  <c r="V953" i="161"/>
  <c r="X924" i="161"/>
  <c r="J674" i="161"/>
  <c r="X674" i="161"/>
  <c r="Q114" i="161"/>
  <c r="J624" i="161"/>
  <c r="J1106" i="161"/>
  <c r="N204" i="161"/>
  <c r="N1168" i="161"/>
  <c r="Q24" i="161"/>
  <c r="N38" i="161"/>
  <c r="K1167" i="161"/>
  <c r="Q188" i="161"/>
  <c r="N128" i="161"/>
  <c r="J623" i="161"/>
  <c r="X114" i="161"/>
  <c r="Q674" i="161"/>
  <c r="X129" i="161"/>
  <c r="N953" i="161"/>
  <c r="K38" i="161"/>
  <c r="Q713" i="161"/>
  <c r="Q699" i="161"/>
  <c r="J714" i="161"/>
  <c r="K1168" i="161"/>
  <c r="Q1105" i="161"/>
  <c r="Q924" i="161"/>
  <c r="N1167" i="161"/>
  <c r="J924" i="161"/>
  <c r="K218" i="161"/>
  <c r="X624" i="161"/>
  <c r="X549" i="161"/>
  <c r="Q1169" i="161"/>
  <c r="J205" i="161"/>
  <c r="J99" i="161"/>
  <c r="J39" i="161"/>
  <c r="Q39" i="161"/>
  <c r="K953" i="161"/>
  <c r="Q159" i="161"/>
  <c r="J129" i="161"/>
  <c r="K204" i="161"/>
  <c r="Q624" i="161"/>
  <c r="X714" i="161"/>
  <c r="X953" i="161"/>
  <c r="Q954" i="161"/>
  <c r="N23" i="161"/>
  <c r="Q205" i="161"/>
  <c r="K128" i="161"/>
  <c r="Q714" i="161"/>
  <c r="J1105" i="161"/>
  <c r="Q219" i="161"/>
  <c r="Q129" i="161"/>
  <c r="X699" i="161"/>
  <c r="X39" i="161"/>
  <c r="X99" i="161"/>
  <c r="J159" i="161"/>
  <c r="X1106" i="161"/>
  <c r="Q613" i="161"/>
  <c r="X205" i="161"/>
  <c r="X954" i="161"/>
  <c r="X219" i="161"/>
  <c r="K23" i="161"/>
  <c r="O23" i="161" s="1"/>
  <c r="Q819" i="161"/>
  <c r="N218" i="161"/>
  <c r="Q623" i="161"/>
  <c r="J189" i="161"/>
  <c r="J219" i="161"/>
  <c r="J114" i="161"/>
  <c r="X1169" i="161"/>
  <c r="J188" i="161"/>
  <c r="N713" i="161"/>
  <c r="K713" i="161"/>
  <c r="J954" i="161"/>
  <c r="J699" i="161"/>
  <c r="J1149" i="161"/>
  <c r="Q1106" i="161"/>
  <c r="J923" i="161"/>
  <c r="J549" i="161"/>
  <c r="J1169" i="161"/>
  <c r="N612" i="161"/>
  <c r="N818" i="161"/>
  <c r="K698" i="161"/>
  <c r="K673" i="161"/>
  <c r="K612" i="161"/>
  <c r="N113" i="161"/>
  <c r="K611" i="161"/>
  <c r="N673" i="161"/>
  <c r="N611" i="161"/>
  <c r="K818" i="161"/>
  <c r="N698" i="161"/>
  <c r="N548" i="161"/>
  <c r="K548" i="161"/>
  <c r="K1148" i="161"/>
  <c r="U1104" i="161"/>
  <c r="V1104" i="161" s="1"/>
  <c r="K113" i="161"/>
  <c r="N1148" i="161"/>
  <c r="AC1104" i="161"/>
  <c r="V158" i="161"/>
  <c r="V698" i="161"/>
  <c r="AC218" i="161"/>
  <c r="AC923" i="161"/>
  <c r="AC113" i="161"/>
  <c r="AC98" i="161"/>
  <c r="V98" i="161"/>
  <c r="AC1105" i="161"/>
  <c r="V204" i="161"/>
  <c r="AC188" i="161"/>
  <c r="AC698" i="161"/>
  <c r="AC713" i="161"/>
  <c r="AC128" i="161"/>
  <c r="AC818" i="161"/>
  <c r="AC38" i="161"/>
  <c r="V548" i="161"/>
  <c r="AC158" i="161"/>
  <c r="V612" i="161"/>
  <c r="AC673" i="161"/>
  <c r="AC623" i="161"/>
  <c r="AC204" i="161"/>
  <c r="AC1168" i="161"/>
  <c r="AC612" i="161"/>
  <c r="O98" i="161"/>
  <c r="AC548" i="161"/>
  <c r="AC1148" i="161"/>
  <c r="V1167" i="161"/>
  <c r="V38" i="161"/>
  <c r="V673" i="161"/>
  <c r="V1168" i="161"/>
  <c r="O158" i="161"/>
  <c r="V128" i="161"/>
  <c r="V818" i="161"/>
  <c r="AC23" i="161"/>
  <c r="V1148" i="161"/>
  <c r="V923" i="161"/>
  <c r="V113" i="161"/>
  <c r="V611" i="161"/>
  <c r="V23" i="161"/>
  <c r="V218" i="161"/>
  <c r="R188" i="161"/>
  <c r="U188" i="161"/>
  <c r="R1105" i="161"/>
  <c r="U1105" i="161"/>
  <c r="U713" i="161"/>
  <c r="R713" i="161"/>
  <c r="AB953" i="161"/>
  <c r="Y953" i="161"/>
  <c r="U623" i="161"/>
  <c r="R623" i="161"/>
  <c r="U39" i="161"/>
  <c r="R39" i="161"/>
  <c r="AB39" i="161"/>
  <c r="Y39" i="161"/>
  <c r="AB129" i="161"/>
  <c r="Y129" i="161"/>
  <c r="U129" i="161"/>
  <c r="R129" i="161"/>
  <c r="U819" i="161"/>
  <c r="R819" i="161"/>
  <c r="Y924" i="161"/>
  <c r="AB924" i="161"/>
  <c r="R924" i="161"/>
  <c r="U924" i="161"/>
  <c r="AB714" i="161"/>
  <c r="Y714" i="161"/>
  <c r="R714" i="161"/>
  <c r="U714" i="161"/>
  <c r="Y1106" i="161"/>
  <c r="AB1106" i="161"/>
  <c r="R1106" i="161"/>
  <c r="U1106" i="161"/>
  <c r="U699" i="161"/>
  <c r="R699" i="161"/>
  <c r="Y699" i="161"/>
  <c r="AB699" i="161"/>
  <c r="Y674" i="161"/>
  <c r="AB674" i="161"/>
  <c r="K99" i="161"/>
  <c r="N99" i="161"/>
  <c r="Y99" i="161"/>
  <c r="AB99" i="161"/>
  <c r="U205" i="161"/>
  <c r="R205" i="161"/>
  <c r="Y205" i="161"/>
  <c r="AB205" i="161"/>
  <c r="Y114" i="161"/>
  <c r="AB114" i="161"/>
  <c r="R114" i="161"/>
  <c r="U114" i="161"/>
  <c r="AB1169" i="161"/>
  <c r="Y1169" i="161"/>
  <c r="N159" i="161"/>
  <c r="K159" i="161"/>
  <c r="U159" i="161"/>
  <c r="R159" i="161"/>
  <c r="Y219" i="161"/>
  <c r="AB219" i="161"/>
  <c r="AB954" i="161"/>
  <c r="Y954" i="161"/>
  <c r="AB549" i="161"/>
  <c r="Y549" i="161"/>
  <c r="Y624" i="161"/>
  <c r="AB624" i="161"/>
  <c r="U624" i="161"/>
  <c r="R624" i="161"/>
  <c r="R24" i="161"/>
  <c r="U24" i="161"/>
  <c r="O38" i="161" l="1"/>
  <c r="O611" i="161"/>
  <c r="O204" i="161"/>
  <c r="O113" i="161"/>
  <c r="O128" i="161"/>
  <c r="O218" i="161"/>
  <c r="O713" i="161"/>
  <c r="O673" i="161"/>
  <c r="O1168" i="161"/>
  <c r="O698" i="161"/>
  <c r="O953" i="161"/>
  <c r="O1167" i="161"/>
  <c r="O548" i="161"/>
  <c r="O612" i="161"/>
  <c r="O1148" i="161"/>
  <c r="O818" i="161"/>
  <c r="V714" i="161"/>
  <c r="AC114" i="161"/>
  <c r="J25" i="161"/>
  <c r="Q160" i="161"/>
  <c r="X550" i="161"/>
  <c r="Q115" i="161"/>
  <c r="N205" i="161"/>
  <c r="X1149" i="161"/>
  <c r="Q925" i="161"/>
  <c r="N219" i="161"/>
  <c r="J1107" i="161"/>
  <c r="K954" i="161"/>
  <c r="X925" i="161"/>
  <c r="J819" i="161"/>
  <c r="Q700" i="161"/>
  <c r="J190" i="161"/>
  <c r="X700" i="161"/>
  <c r="Q614" i="161"/>
  <c r="J715" i="161"/>
  <c r="J40" i="161"/>
  <c r="N924" i="161"/>
  <c r="J24" i="161"/>
  <c r="N954" i="161"/>
  <c r="K39" i="161"/>
  <c r="X130" i="161"/>
  <c r="J130" i="161"/>
  <c r="J220" i="161"/>
  <c r="J1150" i="161"/>
  <c r="X675" i="161"/>
  <c r="X100" i="161"/>
  <c r="N714" i="161"/>
  <c r="U1169" i="161"/>
  <c r="Q625" i="161"/>
  <c r="X40" i="161"/>
  <c r="Q99" i="161"/>
  <c r="N624" i="161"/>
  <c r="Q189" i="161"/>
  <c r="J550" i="161"/>
  <c r="N39" i="161"/>
  <c r="N129" i="161"/>
  <c r="K129" i="161"/>
  <c r="Q25" i="161"/>
  <c r="Q549" i="161"/>
  <c r="J613" i="161"/>
  <c r="X115" i="161"/>
  <c r="U954" i="161"/>
  <c r="J925" i="161"/>
  <c r="K924" i="161"/>
  <c r="Q40" i="161"/>
  <c r="X189" i="161"/>
  <c r="J625" i="161"/>
  <c r="Q820" i="161"/>
  <c r="N623" i="161"/>
  <c r="X24" i="161"/>
  <c r="Q100" i="161"/>
  <c r="X613" i="161"/>
  <c r="K219" i="161"/>
  <c r="K205" i="161"/>
  <c r="X819" i="161"/>
  <c r="N923" i="161"/>
  <c r="Q550" i="161"/>
  <c r="K624" i="161"/>
  <c r="Q130" i="161"/>
  <c r="J614" i="161"/>
  <c r="X190" i="161"/>
  <c r="K714" i="161"/>
  <c r="Q1170" i="161"/>
  <c r="K1169" i="161"/>
  <c r="N1169" i="161"/>
  <c r="X625" i="161"/>
  <c r="K923" i="161"/>
  <c r="X220" i="161"/>
  <c r="X715" i="161"/>
  <c r="X955" i="161"/>
  <c r="J700" i="161"/>
  <c r="Q715" i="161"/>
  <c r="J100" i="161"/>
  <c r="X614" i="161"/>
  <c r="Q1149" i="161"/>
  <c r="Q1150" i="161"/>
  <c r="X206" i="161"/>
  <c r="J115" i="161"/>
  <c r="X159" i="161"/>
  <c r="K623" i="161"/>
  <c r="N114" i="161"/>
  <c r="N1149" i="161"/>
  <c r="K1149" i="161"/>
  <c r="N1105" i="161"/>
  <c r="N699" i="161"/>
  <c r="N189" i="161"/>
  <c r="U674" i="161"/>
  <c r="K189" i="161"/>
  <c r="U613" i="161"/>
  <c r="K1106" i="161"/>
  <c r="K114" i="161"/>
  <c r="N188" i="161"/>
  <c r="K699" i="161"/>
  <c r="N549" i="161"/>
  <c r="N1106" i="161"/>
  <c r="K674" i="161"/>
  <c r="U219" i="161"/>
  <c r="K549" i="161"/>
  <c r="K1105" i="161"/>
  <c r="N674" i="161"/>
  <c r="K188" i="161"/>
  <c r="AC549" i="161"/>
  <c r="V819" i="161"/>
  <c r="V205" i="161"/>
  <c r="AC624" i="161"/>
  <c r="V188" i="161"/>
  <c r="V623" i="161"/>
  <c r="AC219" i="161"/>
  <c r="V1106" i="161"/>
  <c r="AC954" i="161"/>
  <c r="AC953" i="161"/>
  <c r="AC205" i="161"/>
  <c r="AC714" i="161"/>
  <c r="V924" i="161"/>
  <c r="V24" i="161"/>
  <c r="V624" i="161"/>
  <c r="V1105" i="161"/>
  <c r="AC1106" i="161"/>
  <c r="O159" i="161"/>
  <c r="AC99" i="161"/>
  <c r="V159" i="161"/>
  <c r="V699" i="161"/>
  <c r="AC39" i="161"/>
  <c r="V713" i="161"/>
  <c r="V114" i="161"/>
  <c r="AC1169" i="161"/>
  <c r="AC699" i="161"/>
  <c r="V39" i="161"/>
  <c r="AC674" i="161"/>
  <c r="V129" i="161"/>
  <c r="O99" i="161"/>
  <c r="AC129" i="161"/>
  <c r="AC924" i="161"/>
  <c r="R219" i="161"/>
  <c r="R674" i="161"/>
  <c r="U1149" i="161"/>
  <c r="R1149" i="161"/>
  <c r="AB189" i="161"/>
  <c r="Y189" i="161"/>
  <c r="AB159" i="161"/>
  <c r="Y159" i="161"/>
  <c r="U99" i="161"/>
  <c r="R99" i="161"/>
  <c r="R189" i="161"/>
  <c r="U189" i="161"/>
  <c r="R549" i="161"/>
  <c r="U549" i="161"/>
  <c r="AB819" i="161"/>
  <c r="Y819" i="161"/>
  <c r="Y1149" i="161"/>
  <c r="AB1149" i="161"/>
  <c r="Y613" i="161"/>
  <c r="AB613" i="161"/>
  <c r="Y24" i="161"/>
  <c r="AB24" i="161"/>
  <c r="R1169" i="161"/>
  <c r="R954" i="161"/>
  <c r="R25" i="161"/>
  <c r="U25" i="161"/>
  <c r="R115" i="161"/>
  <c r="U115" i="161"/>
  <c r="AB115" i="161"/>
  <c r="Y115" i="161"/>
  <c r="Y715" i="161"/>
  <c r="AB715" i="161"/>
  <c r="R715" i="161"/>
  <c r="U715" i="161"/>
  <c r="AB625" i="161"/>
  <c r="Y625" i="161"/>
  <c r="R625" i="161"/>
  <c r="U625" i="161"/>
  <c r="Y220" i="161"/>
  <c r="AB220" i="161"/>
  <c r="U820" i="161"/>
  <c r="R820" i="161"/>
  <c r="U1150" i="161"/>
  <c r="R1150" i="161"/>
  <c r="Y190" i="161"/>
  <c r="AB190" i="161"/>
  <c r="R550" i="161"/>
  <c r="U550" i="161"/>
  <c r="AB550" i="161"/>
  <c r="Y550" i="161"/>
  <c r="U100" i="161"/>
  <c r="R100" i="161"/>
  <c r="AB100" i="161"/>
  <c r="Y100" i="161"/>
  <c r="N100" i="161"/>
  <c r="K100" i="161"/>
  <c r="AB40" i="161"/>
  <c r="Y40" i="161"/>
  <c r="U40" i="161"/>
  <c r="R40" i="161"/>
  <c r="R160" i="161"/>
  <c r="U160" i="161"/>
  <c r="AB675" i="161"/>
  <c r="Y675" i="161"/>
  <c r="AB925" i="161"/>
  <c r="Y925" i="161"/>
  <c r="U925" i="161"/>
  <c r="R925" i="161"/>
  <c r="AB955" i="161"/>
  <c r="Y955" i="161"/>
  <c r="Y206" i="161"/>
  <c r="AB206" i="161"/>
  <c r="Y700" i="161"/>
  <c r="AB700" i="161"/>
  <c r="U700" i="161"/>
  <c r="R700" i="161"/>
  <c r="Y130" i="161"/>
  <c r="AB130" i="161"/>
  <c r="R130" i="161"/>
  <c r="U130" i="161"/>
  <c r="Y614" i="161"/>
  <c r="AB614" i="161"/>
  <c r="U614" i="161"/>
  <c r="R614" i="161"/>
  <c r="K614" i="161"/>
  <c r="N614" i="161"/>
  <c r="O699" i="161" l="1"/>
  <c r="V1169" i="161"/>
  <c r="V954" i="161"/>
  <c r="O1169" i="161"/>
  <c r="O623" i="161"/>
  <c r="O624" i="161"/>
  <c r="O674" i="161"/>
  <c r="O924" i="161"/>
  <c r="O114" i="161"/>
  <c r="V219" i="161"/>
  <c r="O714" i="161"/>
  <c r="O39" i="161"/>
  <c r="O205" i="161"/>
  <c r="O188" i="161"/>
  <c r="O129" i="161"/>
  <c r="O1105" i="161"/>
  <c r="O923" i="161"/>
  <c r="O189" i="161"/>
  <c r="O954" i="161"/>
  <c r="O1149" i="161"/>
  <c r="V674" i="161"/>
  <c r="O219" i="161"/>
  <c r="O1106" i="161"/>
  <c r="AC159" i="161"/>
  <c r="O549" i="161"/>
  <c r="J820" i="161"/>
  <c r="X1150" i="161"/>
  <c r="X1107" i="161"/>
  <c r="X716" i="161"/>
  <c r="N715" i="161"/>
  <c r="X207" i="161"/>
  <c r="Q116" i="161"/>
  <c r="X626" i="161"/>
  <c r="Q1108" i="161"/>
  <c r="K25" i="161"/>
  <c r="Q1151" i="161"/>
  <c r="J41" i="161"/>
  <c r="N24" i="161"/>
  <c r="Q207" i="161"/>
  <c r="J926" i="161"/>
  <c r="Q161" i="161"/>
  <c r="Q1107" i="161"/>
  <c r="J160" i="161"/>
  <c r="X41" i="161"/>
  <c r="J716" i="161"/>
  <c r="N625" i="161"/>
  <c r="Q190" i="161"/>
  <c r="Q615" i="161"/>
  <c r="K130" i="161"/>
  <c r="J955" i="161"/>
  <c r="X1170" i="161"/>
  <c r="Q131" i="161"/>
  <c r="J551" i="161"/>
  <c r="X701" i="161"/>
  <c r="X131" i="161"/>
  <c r="Q955" i="161"/>
  <c r="J116" i="161"/>
  <c r="N40" i="161"/>
  <c r="X1151" i="161"/>
  <c r="X26" i="161"/>
  <c r="N925" i="161"/>
  <c r="Q26" i="161"/>
  <c r="K40" i="161"/>
  <c r="X820" i="161"/>
  <c r="K925" i="161"/>
  <c r="Q41" i="161"/>
  <c r="J1171" i="161"/>
  <c r="Q926" i="161"/>
  <c r="K715" i="161"/>
  <c r="X956" i="161"/>
  <c r="K24" i="161"/>
  <c r="K220" i="161"/>
  <c r="J207" i="161"/>
  <c r="J615" i="161"/>
  <c r="J1151" i="161"/>
  <c r="Q676" i="161"/>
  <c r="X191" i="161"/>
  <c r="X551" i="161"/>
  <c r="X25" i="161"/>
  <c r="J221" i="161"/>
  <c r="X221" i="161"/>
  <c r="X676" i="161"/>
  <c r="J131" i="161"/>
  <c r="Q821" i="161"/>
  <c r="N25" i="161"/>
  <c r="X116" i="161"/>
  <c r="J1170" i="161"/>
  <c r="J206" i="161"/>
  <c r="Q220" i="161"/>
  <c r="X161" i="161"/>
  <c r="K625" i="161"/>
  <c r="Q101" i="161"/>
  <c r="Q551" i="161"/>
  <c r="Q675" i="161"/>
  <c r="J675" i="161"/>
  <c r="X615" i="161"/>
  <c r="N130" i="161"/>
  <c r="O130" i="161" s="1"/>
  <c r="N220" i="161"/>
  <c r="U1170" i="161"/>
  <c r="X101" i="161"/>
  <c r="J26" i="161"/>
  <c r="Q1171" i="161"/>
  <c r="X926" i="161"/>
  <c r="J101" i="161"/>
  <c r="Q206" i="161"/>
  <c r="X160" i="161"/>
  <c r="K1150" i="161"/>
  <c r="K613" i="161"/>
  <c r="N1150" i="161"/>
  <c r="K190" i="161"/>
  <c r="K1107" i="161"/>
  <c r="N190" i="161"/>
  <c r="N1107" i="161"/>
  <c r="N819" i="161"/>
  <c r="N700" i="161"/>
  <c r="K819" i="161"/>
  <c r="K550" i="161"/>
  <c r="N550" i="161"/>
  <c r="N115" i="161"/>
  <c r="K115" i="161"/>
  <c r="N613" i="161"/>
  <c r="K700" i="161"/>
  <c r="AC189" i="161"/>
  <c r="AC40" i="161"/>
  <c r="V614" i="161"/>
  <c r="AC206" i="161"/>
  <c r="AC190" i="161"/>
  <c r="V40" i="161"/>
  <c r="V625" i="161"/>
  <c r="AC700" i="161"/>
  <c r="V1150" i="161"/>
  <c r="O614" i="161"/>
  <c r="V1149" i="161"/>
  <c r="V130" i="161"/>
  <c r="V700" i="161"/>
  <c r="AC614" i="161"/>
  <c r="AC100" i="161"/>
  <c r="O100" i="161"/>
  <c r="V550" i="161"/>
  <c r="AC115" i="161"/>
  <c r="AC675" i="161"/>
  <c r="AC925" i="161"/>
  <c r="V715" i="161"/>
  <c r="AC819" i="161"/>
  <c r="V549" i="161"/>
  <c r="AC955" i="161"/>
  <c r="V25" i="161"/>
  <c r="AC715" i="161"/>
  <c r="AC130" i="161"/>
  <c r="V925" i="161"/>
  <c r="AC220" i="161"/>
  <c r="AC613" i="161"/>
  <c r="AC1149" i="161"/>
  <c r="V100" i="161"/>
  <c r="AC625" i="161"/>
  <c r="AC24" i="161"/>
  <c r="V115" i="161"/>
  <c r="V189" i="161"/>
  <c r="AC550" i="161"/>
  <c r="V820" i="161"/>
  <c r="V160" i="161"/>
  <c r="V99" i="161"/>
  <c r="AB160" i="161"/>
  <c r="R613" i="161"/>
  <c r="V613" i="161" s="1"/>
  <c r="Y820" i="161"/>
  <c r="AB820" i="161"/>
  <c r="R190" i="161"/>
  <c r="U190" i="161"/>
  <c r="Y1170" i="161"/>
  <c r="AB1170" i="161"/>
  <c r="Y1107" i="161"/>
  <c r="AB1107" i="161"/>
  <c r="U1107" i="161"/>
  <c r="R1107" i="161"/>
  <c r="U220" i="161"/>
  <c r="R220" i="161"/>
  <c r="AB25" i="161"/>
  <c r="Y25" i="161"/>
  <c r="U206" i="161"/>
  <c r="R206" i="161"/>
  <c r="N160" i="161"/>
  <c r="K160" i="161"/>
  <c r="AB1150" i="161"/>
  <c r="Y1150" i="161"/>
  <c r="U955" i="161"/>
  <c r="R955" i="161"/>
  <c r="Y207" i="161"/>
  <c r="AB207" i="161"/>
  <c r="U207" i="161"/>
  <c r="R207" i="161"/>
  <c r="U161" i="161"/>
  <c r="R161" i="161"/>
  <c r="Y161" i="161"/>
  <c r="AB161" i="161"/>
  <c r="N1171" i="161"/>
  <c r="K1171" i="161"/>
  <c r="R1171" i="161"/>
  <c r="U1171" i="161"/>
  <c r="Y221" i="161"/>
  <c r="AB221" i="161"/>
  <c r="Y626" i="161"/>
  <c r="AB626" i="161"/>
  <c r="Y41" i="161"/>
  <c r="AB41" i="161"/>
  <c r="U41" i="161"/>
  <c r="R41" i="161"/>
  <c r="R821" i="161"/>
  <c r="U821" i="161"/>
  <c r="N101" i="161"/>
  <c r="K101" i="161"/>
  <c r="Y101" i="161"/>
  <c r="AB101" i="161"/>
  <c r="R101" i="161"/>
  <c r="U101" i="161"/>
  <c r="AB615" i="161"/>
  <c r="Y615" i="161"/>
  <c r="N615" i="161"/>
  <c r="K615" i="161"/>
  <c r="U615" i="161"/>
  <c r="R615" i="161"/>
  <c r="AB701" i="161"/>
  <c r="Y701" i="161"/>
  <c r="R551" i="161"/>
  <c r="U551" i="161"/>
  <c r="AB551" i="161"/>
  <c r="Y551" i="161"/>
  <c r="AB956" i="161"/>
  <c r="Y956" i="161"/>
  <c r="Y191" i="161"/>
  <c r="AB191" i="161"/>
  <c r="AB716" i="161"/>
  <c r="Y716" i="161"/>
  <c r="AB926" i="161"/>
  <c r="Y926" i="161"/>
  <c r="R926" i="161"/>
  <c r="U926" i="161"/>
  <c r="U1108" i="161"/>
  <c r="R1108" i="161"/>
  <c r="R116" i="161"/>
  <c r="U116" i="161"/>
  <c r="Y116" i="161"/>
  <c r="AB116" i="161"/>
  <c r="R26" i="161"/>
  <c r="U26" i="161"/>
  <c r="Y26" i="161"/>
  <c r="AB26" i="161"/>
  <c r="AB131" i="161"/>
  <c r="Y131" i="161"/>
  <c r="U131" i="161"/>
  <c r="R131" i="161"/>
  <c r="R676" i="161"/>
  <c r="U676" i="161"/>
  <c r="Y676" i="161"/>
  <c r="AB676" i="161"/>
  <c r="U1151" i="161"/>
  <c r="R1151" i="161"/>
  <c r="Y1151" i="161"/>
  <c r="AB1151" i="161"/>
  <c r="O40" i="161" l="1"/>
  <c r="O1107" i="161"/>
  <c r="O819" i="161"/>
  <c r="O25" i="161"/>
  <c r="O613" i="161"/>
  <c r="O1150" i="161"/>
  <c r="O625" i="161"/>
  <c r="O715" i="161"/>
  <c r="O925" i="161"/>
  <c r="O700" i="161"/>
  <c r="O550" i="161"/>
  <c r="O24" i="161"/>
  <c r="O190" i="161"/>
  <c r="O115" i="161"/>
  <c r="O220" i="161"/>
  <c r="J132" i="161"/>
  <c r="X717" i="161"/>
  <c r="J192" i="161"/>
  <c r="J702" i="161"/>
  <c r="J42" i="161"/>
  <c r="K26" i="161"/>
  <c r="Q1152" i="161"/>
  <c r="Q927" i="161"/>
  <c r="X27" i="161"/>
  <c r="X822" i="161"/>
  <c r="J208" i="161"/>
  <c r="X1171" i="161"/>
  <c r="Q1109" i="161"/>
  <c r="J1108" i="161"/>
  <c r="K206" i="161"/>
  <c r="N955" i="161"/>
  <c r="J821" i="161"/>
  <c r="J27" i="161"/>
  <c r="N206" i="161"/>
  <c r="Q191" i="161"/>
  <c r="J117" i="161"/>
  <c r="J1172" i="161"/>
  <c r="N716" i="161"/>
  <c r="Q626" i="161"/>
  <c r="J162" i="161"/>
  <c r="X821" i="161"/>
  <c r="X208" i="161"/>
  <c r="Q221" i="161"/>
  <c r="J956" i="161"/>
  <c r="K926" i="161"/>
  <c r="J161" i="161"/>
  <c r="Q956" i="161"/>
  <c r="X192" i="161"/>
  <c r="N41" i="161"/>
  <c r="Q42" i="161"/>
  <c r="J191" i="161"/>
  <c r="X222" i="161"/>
  <c r="K221" i="161"/>
  <c r="K41" i="161"/>
  <c r="J676" i="161"/>
  <c r="Q677" i="161"/>
  <c r="N26" i="161"/>
  <c r="N926" i="161"/>
  <c r="K131" i="161"/>
  <c r="K716" i="161"/>
  <c r="X957" i="161"/>
  <c r="N1170" i="161"/>
  <c r="J701" i="161"/>
  <c r="J822" i="161"/>
  <c r="K955" i="161"/>
  <c r="X552" i="161"/>
  <c r="X616" i="161"/>
  <c r="Q1172" i="161"/>
  <c r="K1170" i="161"/>
  <c r="X677" i="161"/>
  <c r="Q822" i="161"/>
  <c r="K207" i="161"/>
  <c r="Q192" i="161"/>
  <c r="N207" i="161"/>
  <c r="Q701" i="161"/>
  <c r="J626" i="161"/>
  <c r="J717" i="161"/>
  <c r="X1108" i="161"/>
  <c r="X102" i="161"/>
  <c r="X627" i="161"/>
  <c r="X702" i="161"/>
  <c r="N221" i="161"/>
  <c r="N131" i="161"/>
  <c r="Q716" i="161"/>
  <c r="N820" i="161"/>
  <c r="K675" i="161"/>
  <c r="N675" i="161"/>
  <c r="N551" i="161"/>
  <c r="K551" i="161"/>
  <c r="U675" i="161"/>
  <c r="N1151" i="161"/>
  <c r="N116" i="161"/>
  <c r="K820" i="161"/>
  <c r="K1151" i="161"/>
  <c r="K116" i="161"/>
  <c r="V206" i="161"/>
  <c r="V220" i="161"/>
  <c r="V161" i="161"/>
  <c r="O101" i="161"/>
  <c r="V955" i="161"/>
  <c r="AC926" i="161"/>
  <c r="AC131" i="161"/>
  <c r="V207" i="161"/>
  <c r="V1171" i="161"/>
  <c r="AC116" i="161"/>
  <c r="AC956" i="161"/>
  <c r="AC701" i="161"/>
  <c r="Y160" i="161"/>
  <c r="AC160" i="161" s="1"/>
  <c r="AC101" i="161"/>
  <c r="V821" i="161"/>
  <c r="V926" i="161"/>
  <c r="V131" i="161"/>
  <c r="V1151" i="161"/>
  <c r="O1171" i="161"/>
  <c r="AC1170" i="161"/>
  <c r="AC676" i="161"/>
  <c r="V41" i="161"/>
  <c r="V1108" i="161"/>
  <c r="AC221" i="161"/>
  <c r="AC626" i="161"/>
  <c r="AC615" i="161"/>
  <c r="AC820" i="161"/>
  <c r="V615" i="161"/>
  <c r="V116" i="161"/>
  <c r="AC25" i="161"/>
  <c r="V190" i="161"/>
  <c r="AC207" i="161"/>
  <c r="AC551" i="161"/>
  <c r="V26" i="161"/>
  <c r="V551" i="161"/>
  <c r="AC191" i="161"/>
  <c r="AC716" i="161"/>
  <c r="V101" i="161"/>
  <c r="V676" i="161"/>
  <c r="AC26" i="161"/>
  <c r="AC41" i="161"/>
  <c r="AC1107" i="161"/>
  <c r="AC1151" i="161"/>
  <c r="O160" i="161"/>
  <c r="AC1150" i="161"/>
  <c r="AC161" i="161"/>
  <c r="O615" i="161"/>
  <c r="V1107" i="161"/>
  <c r="R675" i="161"/>
  <c r="R1170" i="161"/>
  <c r="V1170" i="161" s="1"/>
  <c r="U701" i="161"/>
  <c r="R701" i="161"/>
  <c r="R626" i="161"/>
  <c r="U626" i="161"/>
  <c r="N676" i="161"/>
  <c r="K676" i="161"/>
  <c r="U221" i="161"/>
  <c r="R221" i="161"/>
  <c r="K161" i="161"/>
  <c r="N161" i="161"/>
  <c r="Y1171" i="161"/>
  <c r="AB1171" i="161"/>
  <c r="R716" i="161"/>
  <c r="U716" i="161"/>
  <c r="R191" i="161"/>
  <c r="U191" i="161"/>
  <c r="U956" i="161"/>
  <c r="R956" i="161"/>
  <c r="Y1108" i="161"/>
  <c r="AB1108" i="161"/>
  <c r="AB821" i="161"/>
  <c r="Y821" i="161"/>
  <c r="U822" i="161"/>
  <c r="R822" i="161"/>
  <c r="Y822" i="161"/>
  <c r="AB822" i="161"/>
  <c r="K162" i="161"/>
  <c r="N162" i="161"/>
  <c r="AB222" i="161"/>
  <c r="Y222" i="161"/>
  <c r="AB627" i="161"/>
  <c r="Y627" i="161"/>
  <c r="AB677" i="161"/>
  <c r="Y677" i="161"/>
  <c r="R677" i="161"/>
  <c r="U677" i="161"/>
  <c r="U927" i="161"/>
  <c r="R927" i="161"/>
  <c r="Y552" i="161"/>
  <c r="AB552" i="161"/>
  <c r="Y702" i="161"/>
  <c r="AB702" i="161"/>
  <c r="N702" i="161"/>
  <c r="K702" i="161"/>
  <c r="AB208" i="161"/>
  <c r="Y208" i="161"/>
  <c r="AB717" i="161"/>
  <c r="Y717" i="161"/>
  <c r="N1172" i="161"/>
  <c r="K1172" i="161"/>
  <c r="U1172" i="161"/>
  <c r="R1172" i="161"/>
  <c r="AB27" i="161"/>
  <c r="Y27" i="161"/>
  <c r="R192" i="161"/>
  <c r="U192" i="161"/>
  <c r="AB192" i="161"/>
  <c r="Y192" i="161"/>
  <c r="Y957" i="161"/>
  <c r="AB957" i="161"/>
  <c r="AB616" i="161"/>
  <c r="Y616" i="161"/>
  <c r="U42" i="161"/>
  <c r="R42" i="161"/>
  <c r="Y102" i="161"/>
  <c r="AB102" i="161"/>
  <c r="O131" i="161" l="1"/>
  <c r="O1151" i="161"/>
  <c r="O820" i="161"/>
  <c r="O955" i="161"/>
  <c r="O207" i="161"/>
  <c r="O551" i="161"/>
  <c r="O206" i="161"/>
  <c r="O926" i="161"/>
  <c r="O116" i="161"/>
  <c r="V675" i="161"/>
  <c r="O41" i="161"/>
  <c r="O221" i="161"/>
  <c r="O26" i="161"/>
  <c r="O1170" i="161"/>
  <c r="O161" i="161"/>
  <c r="O675" i="161"/>
  <c r="O716" i="161"/>
  <c r="J1110" i="161"/>
  <c r="J209" i="161"/>
  <c r="Q1110" i="161"/>
  <c r="N956" i="161"/>
  <c r="Q193" i="161"/>
  <c r="Q117" i="161"/>
  <c r="X133" i="161"/>
  <c r="J928" i="161"/>
  <c r="N208" i="161"/>
  <c r="X1152" i="161"/>
  <c r="X193" i="161"/>
  <c r="X1110" i="161"/>
  <c r="X163" i="161"/>
  <c r="N42" i="161"/>
  <c r="Q103" i="161"/>
  <c r="Q553" i="161"/>
  <c r="X1173" i="161"/>
  <c r="J553" i="161"/>
  <c r="J222" i="161"/>
  <c r="K956" i="161"/>
  <c r="O956" i="161" s="1"/>
  <c r="Q222" i="161"/>
  <c r="X28" i="161"/>
  <c r="J28" i="161"/>
  <c r="N132" i="161"/>
  <c r="J958" i="161"/>
  <c r="Q162" i="161"/>
  <c r="Q616" i="161"/>
  <c r="K27" i="161"/>
  <c r="J616" i="161"/>
  <c r="X1109" i="161"/>
  <c r="J1109" i="161"/>
  <c r="Q1173" i="161"/>
  <c r="J927" i="161"/>
  <c r="X162" i="161"/>
  <c r="Q703" i="161"/>
  <c r="J627" i="161"/>
  <c r="J1153" i="161"/>
  <c r="Q628" i="161"/>
  <c r="Q702" i="161"/>
  <c r="X42" i="161"/>
  <c r="Q133" i="161"/>
  <c r="J133" i="161"/>
  <c r="Q28" i="161"/>
  <c r="X1153" i="161"/>
  <c r="Q678" i="161"/>
  <c r="Q823" i="161"/>
  <c r="Q627" i="161"/>
  <c r="Q102" i="161"/>
  <c r="X103" i="161"/>
  <c r="K626" i="161"/>
  <c r="N626" i="161"/>
  <c r="Q208" i="161"/>
  <c r="Q27" i="161"/>
  <c r="Q717" i="161"/>
  <c r="J223" i="161"/>
  <c r="N27" i="161"/>
  <c r="X927" i="161"/>
  <c r="Q209" i="161"/>
  <c r="Q617" i="161"/>
  <c r="Q43" i="161"/>
  <c r="J1152" i="161"/>
  <c r="J103" i="161"/>
  <c r="Q552" i="161"/>
  <c r="Q718" i="161"/>
  <c r="X223" i="161"/>
  <c r="J1173" i="161"/>
  <c r="J957" i="161"/>
  <c r="K42" i="161"/>
  <c r="X117" i="161"/>
  <c r="J118" i="161"/>
  <c r="X118" i="161"/>
  <c r="J677" i="161"/>
  <c r="Q132" i="161"/>
  <c r="J718" i="161"/>
  <c r="Q1153" i="161"/>
  <c r="J552" i="161"/>
  <c r="X553" i="161"/>
  <c r="X1172" i="161"/>
  <c r="K132" i="161"/>
  <c r="X617" i="161"/>
  <c r="Q957" i="161"/>
  <c r="J102" i="161"/>
  <c r="X209" i="161"/>
  <c r="K208" i="161"/>
  <c r="X132" i="161"/>
  <c r="K822" i="161"/>
  <c r="U1109" i="161"/>
  <c r="N717" i="161"/>
  <c r="K821" i="161"/>
  <c r="K717" i="161"/>
  <c r="K701" i="161"/>
  <c r="N191" i="161"/>
  <c r="N821" i="161"/>
  <c r="N701" i="161"/>
  <c r="N192" i="161"/>
  <c r="K117" i="161"/>
  <c r="N1108" i="161"/>
  <c r="N117" i="161"/>
  <c r="K1108" i="161"/>
  <c r="K192" i="161"/>
  <c r="K191" i="161"/>
  <c r="U1152" i="161"/>
  <c r="N822" i="161"/>
  <c r="AC102" i="161"/>
  <c r="V956" i="161"/>
  <c r="AC1108" i="161"/>
  <c r="AC957" i="161"/>
  <c r="V701" i="161"/>
  <c r="V221" i="161"/>
  <c r="AC1171" i="161"/>
  <c r="AC208" i="161"/>
  <c r="V192" i="161"/>
  <c r="AC821" i="161"/>
  <c r="AC822" i="161"/>
  <c r="V677" i="161"/>
  <c r="O162" i="161"/>
  <c r="AC27" i="161"/>
  <c r="V822" i="161"/>
  <c r="O676" i="161"/>
  <c r="V626" i="161"/>
  <c r="V927" i="161"/>
  <c r="AC677" i="161"/>
  <c r="O1172" i="161"/>
  <c r="V716" i="161"/>
  <c r="V1172" i="161"/>
  <c r="AC222" i="161"/>
  <c r="AC616" i="161"/>
  <c r="V191" i="161"/>
  <c r="O702" i="161"/>
  <c r="AC552" i="161"/>
  <c r="V42" i="161"/>
  <c r="AC702" i="161"/>
  <c r="AC717" i="161"/>
  <c r="AC627" i="161"/>
  <c r="AC192" i="161"/>
  <c r="Y132" i="161"/>
  <c r="AB132" i="161"/>
  <c r="U627" i="161"/>
  <c r="R627" i="161"/>
  <c r="Y162" i="161"/>
  <c r="AB162" i="161"/>
  <c r="R162" i="161"/>
  <c r="U162" i="161"/>
  <c r="AB117" i="161"/>
  <c r="Y117" i="161"/>
  <c r="R117" i="161"/>
  <c r="U117" i="161"/>
  <c r="AB1172" i="161"/>
  <c r="Y1172" i="161"/>
  <c r="R717" i="161"/>
  <c r="U717" i="161"/>
  <c r="U702" i="161"/>
  <c r="R702" i="161"/>
  <c r="R132" i="161"/>
  <c r="U132" i="161"/>
  <c r="AB1152" i="161"/>
  <c r="Y1152" i="161"/>
  <c r="R208" i="161"/>
  <c r="Y42" i="161"/>
  <c r="AB42" i="161"/>
  <c r="AB927" i="161"/>
  <c r="Y927" i="161"/>
  <c r="N677" i="161"/>
  <c r="K677" i="161"/>
  <c r="Y1109" i="161"/>
  <c r="AB1109" i="161"/>
  <c r="U616" i="161"/>
  <c r="R616" i="161"/>
  <c r="U222" i="161"/>
  <c r="R222" i="161"/>
  <c r="K102" i="161"/>
  <c r="N102" i="161"/>
  <c r="U102" i="161"/>
  <c r="R102" i="161"/>
  <c r="R27" i="161"/>
  <c r="U27" i="161"/>
  <c r="U552" i="161"/>
  <c r="R552" i="161"/>
  <c r="N616" i="161"/>
  <c r="K616" i="161"/>
  <c r="AB1110" i="161"/>
  <c r="Y1110" i="161"/>
  <c r="U43" i="161"/>
  <c r="R43" i="161"/>
  <c r="Y193" i="161"/>
  <c r="AB193" i="161"/>
  <c r="U193" i="161"/>
  <c r="R193" i="161"/>
  <c r="R617" i="161"/>
  <c r="U617" i="161"/>
  <c r="AB617" i="161"/>
  <c r="Y617" i="161"/>
  <c r="Y163" i="161"/>
  <c r="AB163" i="161"/>
  <c r="R678" i="161"/>
  <c r="U678" i="161"/>
  <c r="U1153" i="161"/>
  <c r="R1153" i="161"/>
  <c r="AB1153" i="161"/>
  <c r="Y1153" i="161"/>
  <c r="AB553" i="161"/>
  <c r="Y553" i="161"/>
  <c r="U553" i="161"/>
  <c r="R553" i="161"/>
  <c r="R1173" i="161"/>
  <c r="U1173" i="161"/>
  <c r="Y1173" i="161"/>
  <c r="AB1173" i="161"/>
  <c r="N1173" i="161"/>
  <c r="K1173" i="161"/>
  <c r="Y223" i="161"/>
  <c r="AB223" i="161"/>
  <c r="K103" i="161"/>
  <c r="N103" i="161"/>
  <c r="AB103" i="161"/>
  <c r="Y103" i="161"/>
  <c r="R103" i="161"/>
  <c r="U103" i="161"/>
  <c r="AB209" i="161"/>
  <c r="Y209" i="161"/>
  <c r="U823" i="161"/>
  <c r="R823" i="161"/>
  <c r="O132" i="161" l="1"/>
  <c r="O42" i="161"/>
  <c r="O27" i="161"/>
  <c r="O717" i="161"/>
  <c r="O117" i="161"/>
  <c r="O626" i="161"/>
  <c r="O208" i="161"/>
  <c r="O821" i="161"/>
  <c r="O822" i="161"/>
  <c r="O191" i="161"/>
  <c r="O192" i="161"/>
  <c r="O1108" i="161"/>
  <c r="V627" i="161"/>
  <c r="O701" i="161"/>
  <c r="J959" i="161"/>
  <c r="X824" i="161"/>
  <c r="X554" i="161"/>
  <c r="U28" i="161"/>
  <c r="N222" i="161"/>
  <c r="X928" i="161"/>
  <c r="J703" i="161"/>
  <c r="U628" i="161"/>
  <c r="K223" i="161"/>
  <c r="Q194" i="161"/>
  <c r="U209" i="161"/>
  <c r="Q719" i="161"/>
  <c r="Q164" i="161"/>
  <c r="N223" i="161"/>
  <c r="N718" i="161"/>
  <c r="J163" i="161"/>
  <c r="Q928" i="161"/>
  <c r="X1174" i="161"/>
  <c r="Q163" i="161"/>
  <c r="K209" i="161"/>
  <c r="U718" i="161"/>
  <c r="AB28" i="161"/>
  <c r="X210" i="161"/>
  <c r="Q44" i="161"/>
  <c r="N928" i="161"/>
  <c r="K958" i="161"/>
  <c r="K133" i="161"/>
  <c r="Q223" i="161"/>
  <c r="J1111" i="161"/>
  <c r="Q958" i="161"/>
  <c r="Q104" i="161"/>
  <c r="U133" i="161"/>
  <c r="J104" i="161"/>
  <c r="X29" i="161"/>
  <c r="X958" i="161"/>
  <c r="J678" i="161"/>
  <c r="N28" i="161"/>
  <c r="K222" i="161"/>
  <c r="K927" i="161"/>
  <c r="K718" i="161"/>
  <c r="X1154" i="161"/>
  <c r="N627" i="161"/>
  <c r="Q119" i="161"/>
  <c r="K627" i="161"/>
  <c r="J43" i="161"/>
  <c r="J224" i="161"/>
  <c r="X959" i="161"/>
  <c r="J628" i="161"/>
  <c r="K957" i="161"/>
  <c r="X823" i="161"/>
  <c r="Q1174" i="161"/>
  <c r="Q618" i="161"/>
  <c r="K28" i="161"/>
  <c r="O28" i="161" s="1"/>
  <c r="X679" i="161"/>
  <c r="Q134" i="161"/>
  <c r="N927" i="161"/>
  <c r="J929" i="161"/>
  <c r="J1154" i="161"/>
  <c r="J704" i="161"/>
  <c r="J29" i="161"/>
  <c r="Q1154" i="161"/>
  <c r="Q29" i="161"/>
  <c r="J1174" i="161"/>
  <c r="X119" i="161"/>
  <c r="N958" i="161"/>
  <c r="J629" i="161"/>
  <c r="J719" i="161"/>
  <c r="Q704" i="161"/>
  <c r="X104" i="161"/>
  <c r="K928" i="161"/>
  <c r="J823" i="161"/>
  <c r="X43" i="161"/>
  <c r="J193" i="161"/>
  <c r="X718" i="161"/>
  <c r="X164" i="161"/>
  <c r="N957" i="161"/>
  <c r="N209" i="161"/>
  <c r="J617" i="161"/>
  <c r="X134" i="161"/>
  <c r="N133" i="161"/>
  <c r="U957" i="161"/>
  <c r="J134" i="161"/>
  <c r="X628" i="161"/>
  <c r="Q118" i="161"/>
  <c r="X678" i="161"/>
  <c r="X703" i="161"/>
  <c r="AB133" i="161"/>
  <c r="K1109" i="161"/>
  <c r="K552" i="161"/>
  <c r="N118" i="161"/>
  <c r="N1109" i="161"/>
  <c r="N1152" i="161"/>
  <c r="U703" i="161"/>
  <c r="K1153" i="161"/>
  <c r="U1110" i="161"/>
  <c r="N552" i="161"/>
  <c r="N1153" i="161"/>
  <c r="U208" i="161"/>
  <c r="V208" i="161" s="1"/>
  <c r="K118" i="161"/>
  <c r="AB118" i="161"/>
  <c r="K553" i="161"/>
  <c r="N553" i="161"/>
  <c r="K1110" i="161"/>
  <c r="K1152" i="161"/>
  <c r="N1110" i="161"/>
  <c r="AC617" i="161"/>
  <c r="V102" i="161"/>
  <c r="V1173" i="161"/>
  <c r="V552" i="161"/>
  <c r="V103" i="161"/>
  <c r="AC1172" i="161"/>
  <c r="O103" i="161"/>
  <c r="V823" i="161"/>
  <c r="AC1109" i="161"/>
  <c r="AC553" i="161"/>
  <c r="V678" i="161"/>
  <c r="O616" i="161"/>
  <c r="AC163" i="161"/>
  <c r="V43" i="161"/>
  <c r="AC1153" i="161"/>
  <c r="AC1110" i="161"/>
  <c r="V1153" i="161"/>
  <c r="V617" i="161"/>
  <c r="V616" i="161"/>
  <c r="AC193" i="161"/>
  <c r="V193" i="161"/>
  <c r="V162" i="161"/>
  <c r="AC1152" i="161"/>
  <c r="V132" i="161"/>
  <c r="AC927" i="161"/>
  <c r="V553" i="161"/>
  <c r="O677" i="161"/>
  <c r="AC42" i="161"/>
  <c r="V702" i="161"/>
  <c r="V717" i="161"/>
  <c r="V117" i="161"/>
  <c r="AC132" i="161"/>
  <c r="AC117" i="161"/>
  <c r="V27" i="161"/>
  <c r="V222" i="161"/>
  <c r="AC209" i="161"/>
  <c r="O102" i="161"/>
  <c r="O1173" i="161"/>
  <c r="AC162" i="161"/>
  <c r="AC223" i="161"/>
  <c r="AC103" i="161"/>
  <c r="AC1173" i="161"/>
  <c r="Y118" i="161"/>
  <c r="R1110" i="161"/>
  <c r="R1152" i="161"/>
  <c r="V1152" i="161" s="1"/>
  <c r="R1109" i="161"/>
  <c r="V1109" i="161" s="1"/>
  <c r="AB678" i="161"/>
  <c r="Y678" i="161"/>
  <c r="AB958" i="161"/>
  <c r="Y958" i="161"/>
  <c r="Y823" i="161"/>
  <c r="AB823" i="161"/>
  <c r="K617" i="161"/>
  <c r="N617" i="161"/>
  <c r="Y43" i="161"/>
  <c r="AB43" i="161"/>
  <c r="AB718" i="161"/>
  <c r="Y718" i="161"/>
  <c r="AB928" i="161"/>
  <c r="Y928" i="161"/>
  <c r="R118" i="161"/>
  <c r="R958" i="161"/>
  <c r="U958" i="161"/>
  <c r="K678" i="161"/>
  <c r="N678" i="161"/>
  <c r="AB703" i="161"/>
  <c r="Y703" i="161"/>
  <c r="R957" i="161"/>
  <c r="V957" i="161" s="1"/>
  <c r="Y628" i="161"/>
  <c r="AB628" i="161"/>
  <c r="N163" i="161"/>
  <c r="K163" i="161"/>
  <c r="R209" i="161"/>
  <c r="R223" i="161"/>
  <c r="R718" i="161"/>
  <c r="V718" i="161" s="1"/>
  <c r="R163" i="161"/>
  <c r="U163" i="161"/>
  <c r="R928" i="161"/>
  <c r="R133" i="161"/>
  <c r="Y133" i="161"/>
  <c r="Y28" i="161"/>
  <c r="R28" i="161"/>
  <c r="R44" i="161"/>
  <c r="U44" i="161"/>
  <c r="AB29" i="161"/>
  <c r="Y29" i="161"/>
  <c r="R29" i="161"/>
  <c r="U29" i="161"/>
  <c r="Y210" i="161"/>
  <c r="AB210" i="161"/>
  <c r="K1111" i="161"/>
  <c r="N1111" i="161"/>
  <c r="Y104" i="161"/>
  <c r="AB104" i="161"/>
  <c r="R104" i="161"/>
  <c r="U104" i="161"/>
  <c r="K104" i="161"/>
  <c r="N104" i="161"/>
  <c r="U704" i="161"/>
  <c r="R704" i="161"/>
  <c r="N1174" i="161"/>
  <c r="K1174" i="161"/>
  <c r="Y1174" i="161"/>
  <c r="AB1174" i="161"/>
  <c r="U1174" i="161"/>
  <c r="R1174" i="161"/>
  <c r="U1154" i="161"/>
  <c r="R1154" i="161"/>
  <c r="Y1154" i="161"/>
  <c r="AB1154" i="161"/>
  <c r="Y959" i="161"/>
  <c r="AB959" i="161"/>
  <c r="R164" i="161"/>
  <c r="U164" i="161"/>
  <c r="AB164" i="161"/>
  <c r="Y164" i="161"/>
  <c r="AB679" i="161"/>
  <c r="Y679" i="161"/>
  <c r="U618" i="161"/>
  <c r="R618" i="161"/>
  <c r="U119" i="161"/>
  <c r="R119" i="161"/>
  <c r="Y119" i="161"/>
  <c r="AB119" i="161"/>
  <c r="AB824" i="161"/>
  <c r="Y824" i="161"/>
  <c r="V28" i="161" l="1"/>
  <c r="O552" i="161"/>
  <c r="AC28" i="161"/>
  <c r="O927" i="161"/>
  <c r="AC133" i="161"/>
  <c r="AC118" i="161"/>
  <c r="O118" i="161"/>
  <c r="O957" i="161"/>
  <c r="O222" i="161"/>
  <c r="O1110" i="161"/>
  <c r="O928" i="161"/>
  <c r="O553" i="161"/>
  <c r="O958" i="161"/>
  <c r="V133" i="161"/>
  <c r="V209" i="161"/>
  <c r="O1153" i="161"/>
  <c r="O223" i="161"/>
  <c r="O1152" i="161"/>
  <c r="O627" i="161"/>
  <c r="O1109" i="161"/>
  <c r="V163" i="161"/>
  <c r="O209" i="161"/>
  <c r="O133" i="161"/>
  <c r="V1110" i="161"/>
  <c r="O1174" i="161"/>
  <c r="AC959" i="161"/>
  <c r="O718" i="161"/>
  <c r="V29" i="161"/>
  <c r="J30" i="161"/>
  <c r="J135" i="161"/>
  <c r="X195" i="161"/>
  <c r="J720" i="161"/>
  <c r="X630" i="161"/>
  <c r="Q1112" i="161"/>
  <c r="J1155" i="161"/>
  <c r="Q825" i="161"/>
  <c r="X555" i="161"/>
  <c r="Q705" i="161"/>
  <c r="X960" i="161"/>
  <c r="Q45" i="161"/>
  <c r="K224" i="161"/>
  <c r="J195" i="161"/>
  <c r="Q211" i="161"/>
  <c r="N628" i="161"/>
  <c r="X44" i="161"/>
  <c r="X224" i="161"/>
  <c r="X45" i="161"/>
  <c r="X825" i="161"/>
  <c r="J44" i="161"/>
  <c r="X680" i="161"/>
  <c r="J619" i="161"/>
  <c r="N134" i="161"/>
  <c r="J164" i="161"/>
  <c r="Q629" i="161"/>
  <c r="K628" i="161"/>
  <c r="Q165" i="161"/>
  <c r="J555" i="161"/>
  <c r="K929" i="161"/>
  <c r="X929" i="161"/>
  <c r="K134" i="161"/>
  <c r="K719" i="161"/>
  <c r="J120" i="161"/>
  <c r="Q554" i="161"/>
  <c r="K959" i="161"/>
  <c r="X30" i="161"/>
  <c r="J165" i="161"/>
  <c r="N959" i="161"/>
  <c r="Q930" i="161"/>
  <c r="X930" i="161"/>
  <c r="X618" i="161"/>
  <c r="J194" i="161"/>
  <c r="J618" i="161"/>
  <c r="Q224" i="161"/>
  <c r="J211" i="161"/>
  <c r="U223" i="161"/>
  <c r="V223" i="161" s="1"/>
  <c r="J554" i="161"/>
  <c r="X225" i="161"/>
  <c r="N224" i="161"/>
  <c r="N719" i="161"/>
  <c r="K43" i="161"/>
  <c r="X194" i="161"/>
  <c r="Q1175" i="161"/>
  <c r="Q210" i="161"/>
  <c r="Q1111" i="161"/>
  <c r="X719" i="161"/>
  <c r="J679" i="161"/>
  <c r="J824" i="161"/>
  <c r="X704" i="161"/>
  <c r="K29" i="161"/>
  <c r="X211" i="161"/>
  <c r="X629" i="161"/>
  <c r="J1175" i="161"/>
  <c r="Q679" i="161"/>
  <c r="Q824" i="161"/>
  <c r="J930" i="161"/>
  <c r="X105" i="161"/>
  <c r="J210" i="161"/>
  <c r="J119" i="161"/>
  <c r="Q959" i="161"/>
  <c r="Q30" i="161"/>
  <c r="X1175" i="161"/>
  <c r="X1111" i="161"/>
  <c r="N43" i="161"/>
  <c r="U928" i="161"/>
  <c r="V928" i="161" s="1"/>
  <c r="J45" i="161"/>
  <c r="Q929" i="161"/>
  <c r="N929" i="161"/>
  <c r="N29" i="161"/>
  <c r="N629" i="161"/>
  <c r="AB134" i="161"/>
  <c r="N704" i="161"/>
  <c r="U118" i="161"/>
  <c r="V118" i="161" s="1"/>
  <c r="AB554" i="161"/>
  <c r="N1154" i="161"/>
  <c r="K193" i="161"/>
  <c r="K1154" i="161"/>
  <c r="U134" i="161"/>
  <c r="N193" i="161"/>
  <c r="U194" i="161"/>
  <c r="N703" i="161"/>
  <c r="U719" i="161"/>
  <c r="K823" i="161"/>
  <c r="K703" i="161"/>
  <c r="N823" i="161"/>
  <c r="K629" i="161"/>
  <c r="O629" i="161" s="1"/>
  <c r="K704" i="161"/>
  <c r="AC119" i="161"/>
  <c r="O163" i="161"/>
  <c r="O617" i="161"/>
  <c r="V958" i="161"/>
  <c r="V1154" i="161"/>
  <c r="O1111" i="161"/>
  <c r="V164" i="161"/>
  <c r="AC164" i="161"/>
  <c r="V119" i="161"/>
  <c r="AC718" i="161"/>
  <c r="AC1154" i="161"/>
  <c r="AC43" i="161"/>
  <c r="V44" i="161"/>
  <c r="V104" i="161"/>
  <c r="AC210" i="161"/>
  <c r="AC703" i="161"/>
  <c r="AC679" i="161"/>
  <c r="AC928" i="161"/>
  <c r="AC678" i="161"/>
  <c r="AC104" i="161"/>
  <c r="V704" i="161"/>
  <c r="V618" i="161"/>
  <c r="O678" i="161"/>
  <c r="AC628" i="161"/>
  <c r="V1174" i="161"/>
  <c r="AC958" i="161"/>
  <c r="AC823" i="161"/>
  <c r="AC29" i="161"/>
  <c r="AC1174" i="161"/>
  <c r="AC824" i="161"/>
  <c r="O104" i="161"/>
  <c r="R959" i="161"/>
  <c r="U959" i="161"/>
  <c r="R719" i="161"/>
  <c r="R134" i="161"/>
  <c r="Y134" i="161"/>
  <c r="AC134" i="161" s="1"/>
  <c r="R703" i="161"/>
  <c r="V703" i="161" s="1"/>
  <c r="Y629" i="161"/>
  <c r="AB629" i="161"/>
  <c r="U629" i="161"/>
  <c r="R629" i="161"/>
  <c r="Y704" i="161"/>
  <c r="AB704" i="161"/>
  <c r="Y719" i="161"/>
  <c r="U824" i="161"/>
  <c r="R824" i="161"/>
  <c r="U1111" i="161"/>
  <c r="R1111" i="161"/>
  <c r="AB1111" i="161"/>
  <c r="Y1111" i="161"/>
  <c r="Y618" i="161"/>
  <c r="AB618" i="161"/>
  <c r="N164" i="161"/>
  <c r="K164" i="161"/>
  <c r="U679" i="161"/>
  <c r="R679" i="161"/>
  <c r="N618" i="161"/>
  <c r="K618" i="161"/>
  <c r="U210" i="161"/>
  <c r="R210" i="161"/>
  <c r="N679" i="161"/>
  <c r="K679" i="161"/>
  <c r="R628" i="161"/>
  <c r="V628" i="161" s="1"/>
  <c r="Y224" i="161"/>
  <c r="AB224" i="161"/>
  <c r="AB194" i="161"/>
  <c r="Y194" i="161"/>
  <c r="AB44" i="161"/>
  <c r="Y44" i="161"/>
  <c r="AB929" i="161"/>
  <c r="Y929" i="161"/>
  <c r="R929" i="161"/>
  <c r="R224" i="161"/>
  <c r="AB555" i="161"/>
  <c r="Y555" i="161"/>
  <c r="K120" i="161"/>
  <c r="N120" i="161"/>
  <c r="N930" i="161"/>
  <c r="K930" i="161"/>
  <c r="Y930" i="161"/>
  <c r="AB930" i="161"/>
  <c r="U930" i="161"/>
  <c r="R930" i="161"/>
  <c r="N619" i="161"/>
  <c r="K619" i="161"/>
  <c r="Y680" i="161"/>
  <c r="AB680" i="161"/>
  <c r="AB105" i="161"/>
  <c r="Y105" i="161"/>
  <c r="U165" i="161"/>
  <c r="R165" i="161"/>
  <c r="K165" i="161"/>
  <c r="N165" i="161"/>
  <c r="Y630" i="161"/>
  <c r="AB630" i="161"/>
  <c r="U1112" i="161"/>
  <c r="R1112" i="161"/>
  <c r="Y825" i="161"/>
  <c r="AB825" i="161"/>
  <c r="Y225" i="161"/>
  <c r="AB225" i="161"/>
  <c r="R30" i="161"/>
  <c r="U30" i="161"/>
  <c r="AB30" i="161"/>
  <c r="Y30" i="161"/>
  <c r="N30" i="161"/>
  <c r="K30" i="161"/>
  <c r="Y45" i="161"/>
  <c r="AB45" i="161"/>
  <c r="R45" i="161"/>
  <c r="U45" i="161"/>
  <c r="AB1175" i="161"/>
  <c r="Y1175" i="161"/>
  <c r="N1175" i="161"/>
  <c r="K1175" i="161"/>
  <c r="R1175" i="161"/>
  <c r="U1175" i="161"/>
  <c r="Y211" i="161"/>
  <c r="AB211" i="161"/>
  <c r="R211" i="161"/>
  <c r="U211" i="161"/>
  <c r="Y195" i="161"/>
  <c r="AB195" i="161"/>
  <c r="U705" i="161"/>
  <c r="R705" i="161"/>
  <c r="O959" i="161" l="1"/>
  <c r="V719" i="161"/>
  <c r="O929" i="161"/>
  <c r="O193" i="161"/>
  <c r="O704" i="161"/>
  <c r="O224" i="161"/>
  <c r="O703" i="161"/>
  <c r="O1154" i="161"/>
  <c r="V134" i="161"/>
  <c r="O43" i="161"/>
  <c r="O823" i="161"/>
  <c r="O29" i="161"/>
  <c r="O628" i="161"/>
  <c r="O134" i="161"/>
  <c r="O719" i="161"/>
  <c r="O618" i="161"/>
  <c r="AC1111" i="161"/>
  <c r="O679" i="161"/>
  <c r="J166" i="161"/>
  <c r="X196" i="161"/>
  <c r="J212" i="161"/>
  <c r="X931" i="161"/>
  <c r="X121" i="161"/>
  <c r="X631" i="161"/>
  <c r="Q136" i="161"/>
  <c r="Q619" i="161"/>
  <c r="K720" i="161"/>
  <c r="J1156" i="161"/>
  <c r="J226" i="161"/>
  <c r="Q721" i="161"/>
  <c r="X556" i="161"/>
  <c r="N44" i="161"/>
  <c r="K211" i="161"/>
  <c r="K210" i="161"/>
  <c r="J960" i="161"/>
  <c r="Q135" i="161"/>
  <c r="J825" i="161"/>
  <c r="J721" i="161"/>
  <c r="J681" i="161"/>
  <c r="J46" i="161"/>
  <c r="U224" i="161"/>
  <c r="V224" i="161" s="1"/>
  <c r="Q31" i="161"/>
  <c r="X721" i="161"/>
  <c r="Q620" i="161"/>
  <c r="J680" i="161"/>
  <c r="J556" i="161"/>
  <c r="N210" i="161"/>
  <c r="Q960" i="161"/>
  <c r="X120" i="161"/>
  <c r="J1112" i="161"/>
  <c r="Q555" i="161"/>
  <c r="Q680" i="161"/>
  <c r="X165" i="161"/>
  <c r="X1155" i="161"/>
  <c r="X826" i="161"/>
  <c r="N720" i="161"/>
  <c r="Q556" i="161"/>
  <c r="X720" i="161"/>
  <c r="Q720" i="161"/>
  <c r="Q706" i="161"/>
  <c r="Q226" i="161"/>
  <c r="X1176" i="161"/>
  <c r="J705" i="161"/>
  <c r="Q196" i="161"/>
  <c r="J225" i="161"/>
  <c r="J105" i="161"/>
  <c r="J961" i="161"/>
  <c r="Q195" i="161"/>
  <c r="X619" i="161"/>
  <c r="Q120" i="161"/>
  <c r="J620" i="161"/>
  <c r="Q105" i="161"/>
  <c r="Q1113" i="161"/>
  <c r="Q931" i="161"/>
  <c r="X705" i="161"/>
  <c r="Q961" i="161"/>
  <c r="X1113" i="161"/>
  <c r="N45" i="161"/>
  <c r="J1113" i="161"/>
  <c r="J630" i="161"/>
  <c r="U929" i="161"/>
  <c r="V929" i="161" s="1"/>
  <c r="X1112" i="161"/>
  <c r="Q630" i="161"/>
  <c r="N211" i="161"/>
  <c r="X135" i="161"/>
  <c r="J196" i="161"/>
  <c r="K44" i="161"/>
  <c r="X46" i="161"/>
  <c r="X961" i="161"/>
  <c r="K45" i="161"/>
  <c r="Q1155" i="161"/>
  <c r="X226" i="161"/>
  <c r="Q225" i="161"/>
  <c r="Q1176" i="161"/>
  <c r="X106" i="161"/>
  <c r="Q46" i="161"/>
  <c r="AB960" i="161"/>
  <c r="J106" i="161"/>
  <c r="J1176" i="161"/>
  <c r="N194" i="161"/>
  <c r="N135" i="161"/>
  <c r="K1155" i="161"/>
  <c r="K119" i="161"/>
  <c r="U825" i="161"/>
  <c r="K194" i="161"/>
  <c r="U554" i="161"/>
  <c r="N119" i="161"/>
  <c r="K824" i="161"/>
  <c r="N824" i="161"/>
  <c r="K554" i="161"/>
  <c r="N195" i="161"/>
  <c r="N554" i="161"/>
  <c r="K195" i="161"/>
  <c r="K135" i="161"/>
  <c r="K555" i="161"/>
  <c r="N555" i="161"/>
  <c r="N1155" i="161"/>
  <c r="AB719" i="161"/>
  <c r="AC719" i="161" s="1"/>
  <c r="O1175" i="161"/>
  <c r="AC629" i="161"/>
  <c r="AC929" i="161"/>
  <c r="V211" i="161"/>
  <c r="AC211" i="161"/>
  <c r="AC704" i="161"/>
  <c r="V165" i="161"/>
  <c r="V45" i="161"/>
  <c r="AC618" i="161"/>
  <c r="V629" i="161"/>
  <c r="V705" i="161"/>
  <c r="AC1175" i="161"/>
  <c r="AC930" i="161"/>
  <c r="O164" i="161"/>
  <c r="AC555" i="161"/>
  <c r="V30" i="161"/>
  <c r="V1111" i="161"/>
  <c r="V930" i="161"/>
  <c r="V959" i="161"/>
  <c r="V210" i="161"/>
  <c r="O619" i="161"/>
  <c r="V1175" i="161"/>
  <c r="O165" i="161"/>
  <c r="AC680" i="161"/>
  <c r="V1112" i="161"/>
  <c r="AC194" i="161"/>
  <c r="AC30" i="161"/>
  <c r="AC630" i="161"/>
  <c r="AC105" i="161"/>
  <c r="AC825" i="161"/>
  <c r="O930" i="161"/>
  <c r="AC45" i="161"/>
  <c r="AC195" i="161"/>
  <c r="V824" i="161"/>
  <c r="O120" i="161"/>
  <c r="AC224" i="161"/>
  <c r="V679" i="161"/>
  <c r="AC225" i="161"/>
  <c r="AC44" i="161"/>
  <c r="O30" i="161"/>
  <c r="U135" i="161"/>
  <c r="R135" i="161"/>
  <c r="K1112" i="161"/>
  <c r="N1112" i="161"/>
  <c r="Y1155" i="161"/>
  <c r="AB1155" i="161"/>
  <c r="AB135" i="161"/>
  <c r="Y135" i="161"/>
  <c r="Y554" i="161"/>
  <c r="AC554" i="161" s="1"/>
  <c r="R554" i="161"/>
  <c r="R194" i="161"/>
  <c r="V194" i="161" s="1"/>
  <c r="R1155" i="161"/>
  <c r="R555" i="161"/>
  <c r="R120" i="161"/>
  <c r="U120" i="161"/>
  <c r="AB720" i="161"/>
  <c r="Y720" i="161"/>
  <c r="Y120" i="161"/>
  <c r="AB120" i="161"/>
  <c r="U720" i="161"/>
  <c r="R720" i="161"/>
  <c r="K680" i="161"/>
  <c r="N680" i="161"/>
  <c r="AB705" i="161"/>
  <c r="Y705" i="161"/>
  <c r="R680" i="161"/>
  <c r="U680" i="161"/>
  <c r="Y1112" i="161"/>
  <c r="AB1112" i="161"/>
  <c r="U105" i="161"/>
  <c r="R105" i="161"/>
  <c r="R195" i="161"/>
  <c r="U195" i="161"/>
  <c r="U619" i="161"/>
  <c r="R619" i="161"/>
  <c r="AB165" i="161"/>
  <c r="Y165" i="161"/>
  <c r="N105" i="161"/>
  <c r="K105" i="161"/>
  <c r="AB619" i="161"/>
  <c r="Y619" i="161"/>
  <c r="U225" i="161"/>
  <c r="R225" i="161"/>
  <c r="N212" i="161"/>
  <c r="K212" i="161"/>
  <c r="AB46" i="161"/>
  <c r="Y46" i="161"/>
  <c r="AB631" i="161"/>
  <c r="Y631" i="161"/>
  <c r="R1176" i="161"/>
  <c r="U1176" i="161"/>
  <c r="AB1176" i="161"/>
  <c r="Y1176" i="161"/>
  <c r="N1176" i="161"/>
  <c r="K1176" i="161"/>
  <c r="R31" i="161"/>
  <c r="U31" i="161"/>
  <c r="R961" i="161"/>
  <c r="U961" i="161"/>
  <c r="AB961" i="161"/>
  <c r="Y961" i="161"/>
  <c r="Y121" i="161"/>
  <c r="AB121" i="161"/>
  <c r="R136" i="161"/>
  <c r="U136" i="161"/>
  <c r="K226" i="161"/>
  <c r="N226" i="161"/>
  <c r="Y226" i="161"/>
  <c r="AB226" i="161"/>
  <c r="U226" i="161"/>
  <c r="R226" i="161"/>
  <c r="Y556" i="161"/>
  <c r="AB556" i="161"/>
  <c r="R931" i="161"/>
  <c r="U931" i="161"/>
  <c r="Y931" i="161"/>
  <c r="AB931" i="161"/>
  <c r="N106" i="161"/>
  <c r="K106" i="161"/>
  <c r="AB106" i="161"/>
  <c r="Y106" i="161"/>
  <c r="K681" i="161"/>
  <c r="N681" i="161"/>
  <c r="AB196" i="161"/>
  <c r="Y196" i="161"/>
  <c r="U196" i="161"/>
  <c r="R196" i="161"/>
  <c r="K1113" i="161"/>
  <c r="N1113" i="161"/>
  <c r="R1113" i="161"/>
  <c r="U1113" i="161"/>
  <c r="Y1113" i="161"/>
  <c r="AB1113" i="161"/>
  <c r="AB826" i="161"/>
  <c r="Y826" i="161"/>
  <c r="Y721" i="161"/>
  <c r="AB721" i="161"/>
  <c r="K166" i="161"/>
  <c r="N166" i="161"/>
  <c r="R620" i="161"/>
  <c r="U620" i="161"/>
  <c r="K620" i="161"/>
  <c r="N620" i="161"/>
  <c r="O555" i="161" l="1"/>
  <c r="O720" i="161"/>
  <c r="O824" i="161"/>
  <c r="O119" i="161"/>
  <c r="O194" i="161"/>
  <c r="O211" i="161"/>
  <c r="O45" i="161"/>
  <c r="O1155" i="161"/>
  <c r="O210" i="161"/>
  <c r="O135" i="161"/>
  <c r="O195" i="161"/>
  <c r="O554" i="161"/>
  <c r="O44" i="161"/>
  <c r="O105" i="161"/>
  <c r="V554" i="161"/>
  <c r="J1178" i="161"/>
  <c r="J227" i="161"/>
  <c r="J707" i="161"/>
  <c r="J827" i="161"/>
  <c r="J107" i="161"/>
  <c r="Q621" i="161"/>
  <c r="Q722" i="161"/>
  <c r="X1114" i="161"/>
  <c r="Q212" i="161"/>
  <c r="X827" i="161"/>
  <c r="J631" i="161"/>
  <c r="X166" i="161"/>
  <c r="Q166" i="161"/>
  <c r="X32" i="161"/>
  <c r="Q167" i="161"/>
  <c r="X706" i="161"/>
  <c r="J32" i="161"/>
  <c r="J826" i="161"/>
  <c r="K46" i="161"/>
  <c r="J1157" i="161"/>
  <c r="Q121" i="161"/>
  <c r="U960" i="161"/>
  <c r="Q137" i="161"/>
  <c r="J121" i="161"/>
  <c r="Q962" i="161"/>
  <c r="X620" i="161"/>
  <c r="J31" i="161"/>
  <c r="X31" i="161"/>
  <c r="X212" i="161"/>
  <c r="Q1178" i="161"/>
  <c r="Q107" i="161"/>
  <c r="X707" i="161"/>
  <c r="N46" i="161"/>
  <c r="J931" i="161"/>
  <c r="X213" i="161"/>
  <c r="X122" i="161"/>
  <c r="Q682" i="161"/>
  <c r="X962" i="161"/>
  <c r="Q631" i="161"/>
  <c r="N960" i="161"/>
  <c r="Q106" i="161"/>
  <c r="X932" i="161"/>
  <c r="X682" i="161"/>
  <c r="U46" i="161"/>
  <c r="K960" i="161"/>
  <c r="Q1157" i="161"/>
  <c r="X632" i="161"/>
  <c r="X1157" i="161"/>
  <c r="Q32" i="161"/>
  <c r="J706" i="161"/>
  <c r="X681" i="161"/>
  <c r="Q227" i="161"/>
  <c r="J962" i="161"/>
  <c r="K721" i="161"/>
  <c r="Q932" i="161"/>
  <c r="X1156" i="161"/>
  <c r="J47" i="161"/>
  <c r="Q826" i="161"/>
  <c r="J1177" i="161"/>
  <c r="X197" i="161"/>
  <c r="X557" i="161"/>
  <c r="Q1156" i="161"/>
  <c r="N961" i="161"/>
  <c r="X136" i="161"/>
  <c r="X1178" i="161"/>
  <c r="Q197" i="161"/>
  <c r="K961" i="161"/>
  <c r="X107" i="161"/>
  <c r="U721" i="161"/>
  <c r="Q827" i="161"/>
  <c r="J1114" i="161"/>
  <c r="Q122" i="161"/>
  <c r="J136" i="161"/>
  <c r="N721" i="161"/>
  <c r="J932" i="161"/>
  <c r="Q707" i="161"/>
  <c r="Q681" i="161"/>
  <c r="K1156" i="161"/>
  <c r="N1156" i="161"/>
  <c r="U555" i="161"/>
  <c r="V555" i="161" s="1"/>
  <c r="U556" i="161"/>
  <c r="N556" i="161"/>
  <c r="K556" i="161"/>
  <c r="N630" i="161"/>
  <c r="K630" i="161"/>
  <c r="U706" i="161"/>
  <c r="N225" i="161"/>
  <c r="K825" i="161"/>
  <c r="R825" i="161"/>
  <c r="V825" i="161" s="1"/>
  <c r="N825" i="161"/>
  <c r="N196" i="161"/>
  <c r="N705" i="161"/>
  <c r="K705" i="161"/>
  <c r="K196" i="161"/>
  <c r="K225" i="161"/>
  <c r="U1155" i="161"/>
  <c r="V1155" i="161" s="1"/>
  <c r="U630" i="161"/>
  <c r="O106" i="161"/>
  <c r="AC1112" i="161"/>
  <c r="O1112" i="161"/>
  <c r="AC120" i="161"/>
  <c r="V196" i="161"/>
  <c r="AC106" i="161"/>
  <c r="O1113" i="161"/>
  <c r="AC556" i="161"/>
  <c r="V1176" i="161"/>
  <c r="AC1176" i="161"/>
  <c r="V225" i="161"/>
  <c r="AC1113" i="161"/>
  <c r="V226" i="161"/>
  <c r="O680" i="161"/>
  <c r="O226" i="161"/>
  <c r="AC226" i="161"/>
  <c r="V961" i="161"/>
  <c r="V620" i="161"/>
  <c r="AC705" i="161"/>
  <c r="V720" i="161"/>
  <c r="AC721" i="161"/>
  <c r="V931" i="161"/>
  <c r="AC720" i="161"/>
  <c r="V31" i="161"/>
  <c r="V619" i="161"/>
  <c r="AC961" i="161"/>
  <c r="V1113" i="161"/>
  <c r="V136" i="161"/>
  <c r="AC46" i="161"/>
  <c r="V105" i="161"/>
  <c r="AC631" i="161"/>
  <c r="O620" i="161"/>
  <c r="AC826" i="161"/>
  <c r="O681" i="161"/>
  <c r="AC121" i="161"/>
  <c r="V120" i="161"/>
  <c r="AC1155" i="161"/>
  <c r="AC931" i="161"/>
  <c r="AC135" i="161"/>
  <c r="AC619" i="161"/>
  <c r="AC165" i="161"/>
  <c r="O212" i="161"/>
  <c r="V195" i="161"/>
  <c r="V680" i="161"/>
  <c r="V135" i="161"/>
  <c r="AC196" i="161"/>
  <c r="O1176" i="161"/>
  <c r="O166" i="161"/>
  <c r="U121" i="161"/>
  <c r="R121" i="161"/>
  <c r="N931" i="161"/>
  <c r="R960" i="161"/>
  <c r="Y960" i="161"/>
  <c r="AC960" i="161" s="1"/>
  <c r="R556" i="161"/>
  <c r="N1178" i="161"/>
  <c r="K1178" i="161"/>
  <c r="Y1178" i="161"/>
  <c r="AB1178" i="161"/>
  <c r="R1178" i="161"/>
  <c r="U1178" i="161"/>
  <c r="R630" i="161"/>
  <c r="V630" i="161" s="1"/>
  <c r="K136" i="161"/>
  <c r="N136" i="161"/>
  <c r="Y136" i="161"/>
  <c r="AB136" i="161"/>
  <c r="N121" i="161"/>
  <c r="K121" i="161"/>
  <c r="Y166" i="161"/>
  <c r="AB166" i="161"/>
  <c r="Y31" i="161"/>
  <c r="AB31" i="161"/>
  <c r="AB706" i="161"/>
  <c r="Y706" i="161"/>
  <c r="U166" i="161"/>
  <c r="R166" i="161"/>
  <c r="R1156" i="161"/>
  <c r="U1156" i="161"/>
  <c r="Y681" i="161"/>
  <c r="AB681" i="161"/>
  <c r="U681" i="161"/>
  <c r="R681" i="161"/>
  <c r="K31" i="161"/>
  <c r="N31" i="161"/>
  <c r="U212" i="161"/>
  <c r="R212" i="161"/>
  <c r="AB212" i="161"/>
  <c r="Y212" i="161"/>
  <c r="Y1156" i="161"/>
  <c r="AB1156" i="161"/>
  <c r="U631" i="161"/>
  <c r="R631" i="161"/>
  <c r="R46" i="161"/>
  <c r="R721" i="161"/>
  <c r="Y620" i="161"/>
  <c r="AB620" i="161"/>
  <c r="R106" i="161"/>
  <c r="U106" i="161"/>
  <c r="N932" i="161"/>
  <c r="K932" i="161"/>
  <c r="U932" i="161"/>
  <c r="R932" i="161"/>
  <c r="Y932" i="161"/>
  <c r="AB932" i="161"/>
  <c r="U137" i="161"/>
  <c r="R137" i="161"/>
  <c r="N1177" i="161"/>
  <c r="K1177" i="161"/>
  <c r="AB557" i="161"/>
  <c r="Y557" i="161"/>
  <c r="Y632" i="161"/>
  <c r="AB632" i="161"/>
  <c r="U32" i="161"/>
  <c r="R32" i="161"/>
  <c r="N32" i="161"/>
  <c r="K32" i="161"/>
  <c r="AB32" i="161"/>
  <c r="Y32" i="161"/>
  <c r="R621" i="161"/>
  <c r="U621" i="161"/>
  <c r="K827" i="161"/>
  <c r="N827" i="161"/>
  <c r="AB827" i="161"/>
  <c r="Y827" i="161"/>
  <c r="R827" i="161"/>
  <c r="U827" i="161"/>
  <c r="K1114" i="161"/>
  <c r="N1114" i="161"/>
  <c r="Y1114" i="161"/>
  <c r="AB1114" i="161"/>
  <c r="U122" i="161"/>
  <c r="R122" i="161"/>
  <c r="AB122" i="161"/>
  <c r="Y122" i="161"/>
  <c r="R227" i="161"/>
  <c r="U227" i="161"/>
  <c r="N227" i="161"/>
  <c r="K227" i="161"/>
  <c r="Y213" i="161"/>
  <c r="AB213" i="161"/>
  <c r="AB1157" i="161"/>
  <c r="Y1157" i="161"/>
  <c r="Y707" i="161"/>
  <c r="AB707" i="161"/>
  <c r="AB197" i="161"/>
  <c r="Y197" i="161"/>
  <c r="U197" i="161"/>
  <c r="R197" i="161"/>
  <c r="K107" i="161"/>
  <c r="N107" i="161"/>
  <c r="U107" i="161"/>
  <c r="R107" i="161"/>
  <c r="AB107" i="161"/>
  <c r="Y107" i="161"/>
  <c r="K962" i="161"/>
  <c r="N962" i="161"/>
  <c r="R962" i="161"/>
  <c r="U962" i="161"/>
  <c r="AB962" i="161"/>
  <c r="Y962" i="161"/>
  <c r="R167" i="161"/>
  <c r="U167" i="161"/>
  <c r="AB682" i="161"/>
  <c r="Y682" i="161"/>
  <c r="R682" i="161"/>
  <c r="U682" i="161"/>
  <c r="V556" i="161" l="1"/>
  <c r="O556" i="161"/>
  <c r="V721" i="161"/>
  <c r="O46" i="161"/>
  <c r="V960" i="161"/>
  <c r="O721" i="161"/>
  <c r="O825" i="161"/>
  <c r="O225" i="161"/>
  <c r="O630" i="161"/>
  <c r="O196" i="161"/>
  <c r="O1156" i="161"/>
  <c r="O961" i="161"/>
  <c r="O960" i="161"/>
  <c r="AC632" i="161"/>
  <c r="V107" i="161"/>
  <c r="V167" i="161"/>
  <c r="V46" i="161"/>
  <c r="O705" i="161"/>
  <c r="V1156" i="161"/>
  <c r="V1178" i="161"/>
  <c r="Q123" i="161"/>
  <c r="J558" i="161"/>
  <c r="J228" i="161"/>
  <c r="J198" i="161"/>
  <c r="J138" i="161"/>
  <c r="X933" i="161"/>
  <c r="X33" i="161"/>
  <c r="Q213" i="161"/>
  <c r="X1179" i="161"/>
  <c r="Q828" i="161"/>
  <c r="X828" i="161"/>
  <c r="X167" i="161"/>
  <c r="J622" i="161"/>
  <c r="J214" i="161"/>
  <c r="Q33" i="161"/>
  <c r="J557" i="161"/>
  <c r="Q1115" i="161"/>
  <c r="J213" i="161"/>
  <c r="X622" i="161"/>
  <c r="Q963" i="161"/>
  <c r="X963" i="161"/>
  <c r="Q1114" i="161"/>
  <c r="X723" i="161"/>
  <c r="X123" i="161"/>
  <c r="J633" i="161"/>
  <c r="J722" i="161"/>
  <c r="U722" i="161"/>
  <c r="J108" i="161"/>
  <c r="X214" i="161"/>
  <c r="J122" i="161"/>
  <c r="J1179" i="161"/>
  <c r="X1158" i="161"/>
  <c r="Q632" i="161"/>
  <c r="X1177" i="161"/>
  <c r="Q48" i="161"/>
  <c r="Q558" i="161"/>
  <c r="X47" i="161"/>
  <c r="Q214" i="161"/>
  <c r="J632" i="161"/>
  <c r="K47" i="161"/>
  <c r="Q557" i="161"/>
  <c r="Q1179" i="161"/>
  <c r="J197" i="161"/>
  <c r="J828" i="161"/>
  <c r="J167" i="161"/>
  <c r="J682" i="161"/>
  <c r="X722" i="161"/>
  <c r="X558" i="161"/>
  <c r="J168" i="161"/>
  <c r="J708" i="161"/>
  <c r="Q622" i="161"/>
  <c r="Q1177" i="161"/>
  <c r="Q633" i="161"/>
  <c r="J933" i="161"/>
  <c r="N47" i="161"/>
  <c r="X227" i="161"/>
  <c r="J48" i="161"/>
  <c r="X137" i="161"/>
  <c r="Q47" i="161"/>
  <c r="X1115" i="161"/>
  <c r="X708" i="161"/>
  <c r="J963" i="161"/>
  <c r="J137" i="161"/>
  <c r="J621" i="161"/>
  <c r="X621" i="161"/>
  <c r="K706" i="161"/>
  <c r="K707" i="161"/>
  <c r="K1157" i="161"/>
  <c r="U1157" i="161"/>
  <c r="N631" i="161"/>
  <c r="N826" i="161"/>
  <c r="K826" i="161"/>
  <c r="U826" i="161"/>
  <c r="U707" i="161"/>
  <c r="K631" i="161"/>
  <c r="N706" i="161"/>
  <c r="N1157" i="161"/>
  <c r="N707" i="161"/>
  <c r="AC136" i="161"/>
  <c r="AC1157" i="161"/>
  <c r="AC707" i="161"/>
  <c r="AC706" i="161"/>
  <c r="AC32" i="161"/>
  <c r="V681" i="161"/>
  <c r="AC557" i="161"/>
  <c r="AC212" i="161"/>
  <c r="V166" i="161"/>
  <c r="AC197" i="161"/>
  <c r="AC31" i="161"/>
  <c r="AC166" i="161"/>
  <c r="O932" i="161"/>
  <c r="O1177" i="161"/>
  <c r="AC682" i="161"/>
  <c r="O31" i="161"/>
  <c r="AC932" i="161"/>
  <c r="AC620" i="161"/>
  <c r="AC827" i="161"/>
  <c r="O136" i="161"/>
  <c r="V106" i="161"/>
  <c r="V962" i="161"/>
  <c r="V212" i="161"/>
  <c r="V122" i="161"/>
  <c r="AC1156" i="161"/>
  <c r="O121" i="161"/>
  <c r="AC1114" i="161"/>
  <c r="O1114" i="161"/>
  <c r="V932" i="161"/>
  <c r="V631" i="161"/>
  <c r="V137" i="161"/>
  <c r="V827" i="161"/>
  <c r="AC962" i="161"/>
  <c r="V621" i="161"/>
  <c r="O962" i="161"/>
  <c r="V682" i="161"/>
  <c r="V121" i="161"/>
  <c r="O107" i="161"/>
  <c r="K931" i="161"/>
  <c r="O931" i="161" s="1"/>
  <c r="AC107" i="161"/>
  <c r="V227" i="161"/>
  <c r="AC122" i="161"/>
  <c r="O827" i="161"/>
  <c r="AC681" i="161"/>
  <c r="AC213" i="161"/>
  <c r="V197" i="161"/>
  <c r="O227" i="161"/>
  <c r="AC1178" i="161"/>
  <c r="V32" i="161"/>
  <c r="O32" i="161"/>
  <c r="O1178" i="161"/>
  <c r="R1157" i="161"/>
  <c r="Y1179" i="161"/>
  <c r="AB1179" i="161"/>
  <c r="U1179" i="161"/>
  <c r="R1179" i="161"/>
  <c r="K1179" i="161"/>
  <c r="N1179" i="161"/>
  <c r="R826" i="161"/>
  <c r="V826" i="161" s="1"/>
  <c r="R706" i="161"/>
  <c r="V706" i="161" s="1"/>
  <c r="R707" i="161"/>
  <c r="K682" i="161"/>
  <c r="N682" i="161"/>
  <c r="Y1177" i="161"/>
  <c r="AB1177" i="161"/>
  <c r="AB47" i="161"/>
  <c r="Y47" i="161"/>
  <c r="AB227" i="161"/>
  <c r="Y227" i="161"/>
  <c r="N213" i="161"/>
  <c r="K213" i="161"/>
  <c r="R1114" i="161"/>
  <c r="U1114" i="161"/>
  <c r="K197" i="161"/>
  <c r="N197" i="161"/>
  <c r="Y167" i="161"/>
  <c r="AB167" i="161"/>
  <c r="Y722" i="161"/>
  <c r="AB722" i="161"/>
  <c r="K167" i="161"/>
  <c r="N167" i="161"/>
  <c r="U213" i="161"/>
  <c r="R213" i="161"/>
  <c r="N137" i="161"/>
  <c r="K137" i="161"/>
  <c r="R557" i="161"/>
  <c r="U557" i="161"/>
  <c r="Y621" i="161"/>
  <c r="AB621" i="161"/>
  <c r="R1177" i="161"/>
  <c r="U1177" i="161"/>
  <c r="K557" i="161"/>
  <c r="N557" i="161"/>
  <c r="N122" i="161"/>
  <c r="K122" i="161"/>
  <c r="AB137" i="161"/>
  <c r="Y137" i="161"/>
  <c r="R47" i="161"/>
  <c r="N621" i="161"/>
  <c r="K621" i="161"/>
  <c r="R632" i="161"/>
  <c r="U632" i="161"/>
  <c r="AB1158" i="161"/>
  <c r="Y1158" i="161"/>
  <c r="R1115" i="161"/>
  <c r="U1115" i="161"/>
  <c r="AB1115" i="161"/>
  <c r="Y1115" i="161"/>
  <c r="AB33" i="161"/>
  <c r="Y33" i="161"/>
  <c r="U33" i="161"/>
  <c r="R33" i="161"/>
  <c r="K963" i="161"/>
  <c r="N963" i="161"/>
  <c r="R963" i="161"/>
  <c r="U963" i="161"/>
  <c r="Y963" i="161"/>
  <c r="AB963" i="161"/>
  <c r="N214" i="161"/>
  <c r="K214" i="161"/>
  <c r="Y214" i="161"/>
  <c r="AB214" i="161"/>
  <c r="R214" i="161"/>
  <c r="U214" i="161"/>
  <c r="U633" i="161"/>
  <c r="R633" i="161"/>
  <c r="K633" i="161"/>
  <c r="N633" i="161"/>
  <c r="AB828" i="161"/>
  <c r="Y828" i="161"/>
  <c r="U828" i="161"/>
  <c r="R828" i="161"/>
  <c r="K828" i="161"/>
  <c r="N828" i="161"/>
  <c r="N228" i="161"/>
  <c r="K228" i="161"/>
  <c r="K108" i="161"/>
  <c r="N108" i="161"/>
  <c r="N198" i="161"/>
  <c r="K198" i="161"/>
  <c r="K558" i="161"/>
  <c r="N558" i="161"/>
  <c r="Y558" i="161"/>
  <c r="AB558" i="161"/>
  <c r="R558" i="161"/>
  <c r="U558" i="161"/>
  <c r="AB723" i="161"/>
  <c r="Y723" i="161"/>
  <c r="K708" i="161"/>
  <c r="N708" i="161"/>
  <c r="Y708" i="161"/>
  <c r="AB708" i="161"/>
  <c r="R48" i="161"/>
  <c r="U48" i="161"/>
  <c r="K48" i="161"/>
  <c r="N48" i="161"/>
  <c r="N138" i="161"/>
  <c r="K138" i="161"/>
  <c r="U622" i="161"/>
  <c r="R622" i="161"/>
  <c r="Y622" i="161"/>
  <c r="AB622" i="161"/>
  <c r="N622" i="161"/>
  <c r="K622" i="161"/>
  <c r="AB123" i="161"/>
  <c r="Y123" i="161"/>
  <c r="U123" i="161"/>
  <c r="R123" i="161"/>
  <c r="K933" i="161"/>
  <c r="N933" i="161"/>
  <c r="Y933" i="161"/>
  <c r="AB933" i="161"/>
  <c r="K168" i="161"/>
  <c r="N168" i="161"/>
  <c r="O707" i="161" l="1"/>
  <c r="V1157" i="161"/>
  <c r="O631" i="161"/>
  <c r="O1157" i="161"/>
  <c r="O706" i="161"/>
  <c r="O826" i="161"/>
  <c r="O47" i="161"/>
  <c r="AC722" i="161"/>
  <c r="O1179" i="161"/>
  <c r="O682" i="161"/>
  <c r="V707" i="161"/>
  <c r="X709" i="161"/>
  <c r="J169" i="161"/>
  <c r="J34" i="161"/>
  <c r="Q829" i="161"/>
  <c r="X934" i="161"/>
  <c r="Q124" i="161"/>
  <c r="J1159" i="161"/>
  <c r="X724" i="161"/>
  <c r="X634" i="161"/>
  <c r="J139" i="161"/>
  <c r="X199" i="161"/>
  <c r="Q1180" i="161"/>
  <c r="J724" i="161"/>
  <c r="J124" i="161"/>
  <c r="Q708" i="161"/>
  <c r="J1158" i="161"/>
  <c r="Q723" i="161"/>
  <c r="J1180" i="161"/>
  <c r="Q108" i="161"/>
  <c r="K722" i="161"/>
  <c r="J634" i="161"/>
  <c r="X559" i="161"/>
  <c r="J723" i="161"/>
  <c r="Q964" i="161"/>
  <c r="N722" i="161"/>
  <c r="X229" i="161"/>
  <c r="X198" i="161"/>
  <c r="Q228" i="161"/>
  <c r="X108" i="161"/>
  <c r="J215" i="161"/>
  <c r="Q198" i="161"/>
  <c r="X215" i="161"/>
  <c r="X49" i="161"/>
  <c r="X138" i="161"/>
  <c r="Q109" i="161"/>
  <c r="J964" i="161"/>
  <c r="X964" i="161"/>
  <c r="X109" i="161"/>
  <c r="J33" i="161"/>
  <c r="Q1158" i="161"/>
  <c r="J229" i="161"/>
  <c r="X1180" i="161"/>
  <c r="X48" i="161"/>
  <c r="Q215" i="161"/>
  <c r="Q1116" i="161"/>
  <c r="J199" i="161"/>
  <c r="Q634" i="161"/>
  <c r="Q49" i="161"/>
  <c r="Q138" i="161"/>
  <c r="X228" i="161"/>
  <c r="X168" i="161"/>
  <c r="Q933" i="161"/>
  <c r="J1115" i="161"/>
  <c r="Q724" i="161"/>
  <c r="J123" i="161"/>
  <c r="U47" i="161"/>
  <c r="V47" i="161" s="1"/>
  <c r="Q168" i="161"/>
  <c r="X633" i="161"/>
  <c r="N632" i="161"/>
  <c r="K632" i="161"/>
  <c r="O621" i="161"/>
  <c r="AC558" i="161"/>
  <c r="AC1158" i="161"/>
  <c r="O557" i="161"/>
  <c r="O137" i="161"/>
  <c r="V33" i="161"/>
  <c r="O963" i="161"/>
  <c r="O122" i="161"/>
  <c r="O214" i="161"/>
  <c r="AC708" i="161"/>
  <c r="O167" i="161"/>
  <c r="AC214" i="161"/>
  <c r="O622" i="161"/>
  <c r="AC1115" i="161"/>
  <c r="O828" i="161"/>
  <c r="O108" i="161"/>
  <c r="AC167" i="161"/>
  <c r="O197" i="161"/>
  <c r="AC828" i="161"/>
  <c r="AC137" i="161"/>
  <c r="V1179" i="161"/>
  <c r="V828" i="161"/>
  <c r="O48" i="161"/>
  <c r="V557" i="161"/>
  <c r="O633" i="161"/>
  <c r="AC1179" i="161"/>
  <c r="AC227" i="161"/>
  <c r="AC123" i="161"/>
  <c r="V213" i="161"/>
  <c r="AC723" i="161"/>
  <c r="AC33" i="161"/>
  <c r="O933" i="161"/>
  <c r="V214" i="161"/>
  <c r="V1114" i="161"/>
  <c r="AC933" i="161"/>
  <c r="V633" i="161"/>
  <c r="AC47" i="161"/>
  <c r="AC963" i="161"/>
  <c r="O138" i="161"/>
  <c r="V1177" i="161"/>
  <c r="V558" i="161"/>
  <c r="V963" i="161"/>
  <c r="O198" i="161"/>
  <c r="V622" i="161"/>
  <c r="V48" i="161"/>
  <c r="AC622" i="161"/>
  <c r="O228" i="161"/>
  <c r="O708" i="161"/>
  <c r="AC1177" i="161"/>
  <c r="O213" i="161"/>
  <c r="O558" i="161"/>
  <c r="AC621" i="161"/>
  <c r="O168" i="161"/>
  <c r="V632" i="161"/>
  <c r="V1115" i="161"/>
  <c r="V123" i="161"/>
  <c r="AB138" i="161"/>
  <c r="N33" i="161"/>
  <c r="K33" i="161"/>
  <c r="R138" i="161"/>
  <c r="U138" i="161"/>
  <c r="AB1180" i="161"/>
  <c r="Y1180" i="161"/>
  <c r="R1180" i="161"/>
  <c r="U1180" i="161"/>
  <c r="N1180" i="161"/>
  <c r="K1180" i="161"/>
  <c r="R723" i="161"/>
  <c r="U723" i="161"/>
  <c r="Y633" i="161"/>
  <c r="AB633" i="161"/>
  <c r="AB108" i="161"/>
  <c r="Y108" i="161"/>
  <c r="U228" i="161"/>
  <c r="R228" i="161"/>
  <c r="U168" i="161"/>
  <c r="R168" i="161"/>
  <c r="Y198" i="161"/>
  <c r="AB198" i="161"/>
  <c r="R108" i="161"/>
  <c r="U108" i="161"/>
  <c r="N123" i="161"/>
  <c r="K123" i="161"/>
  <c r="Y168" i="161"/>
  <c r="AB168" i="161"/>
  <c r="K723" i="161"/>
  <c r="N723" i="161"/>
  <c r="U198" i="161"/>
  <c r="R198" i="161"/>
  <c r="Y228" i="161"/>
  <c r="AB228" i="161"/>
  <c r="AB48" i="161"/>
  <c r="Y48" i="161"/>
  <c r="R1158" i="161"/>
  <c r="U1158" i="161"/>
  <c r="R722" i="161"/>
  <c r="V722" i="161" s="1"/>
  <c r="U933" i="161"/>
  <c r="R933" i="161"/>
  <c r="U708" i="161"/>
  <c r="R708" i="161"/>
  <c r="K1115" i="161"/>
  <c r="N1115" i="161"/>
  <c r="K34" i="161"/>
  <c r="N34" i="161"/>
  <c r="N139" i="161"/>
  <c r="K139" i="161"/>
  <c r="R1116" i="161"/>
  <c r="U1116" i="161"/>
  <c r="U829" i="161"/>
  <c r="R829" i="161"/>
  <c r="R964" i="161"/>
  <c r="U964" i="161"/>
  <c r="K964" i="161"/>
  <c r="N964" i="161"/>
  <c r="AB964" i="161"/>
  <c r="Y964" i="161"/>
  <c r="R215" i="161"/>
  <c r="U215" i="161"/>
  <c r="N215" i="161"/>
  <c r="K215" i="161"/>
  <c r="AB215" i="161"/>
  <c r="Y215" i="161"/>
  <c r="K169" i="161"/>
  <c r="N169" i="161"/>
  <c r="Y49" i="161"/>
  <c r="AB49" i="161"/>
  <c r="U49" i="161"/>
  <c r="R49" i="161"/>
  <c r="R109" i="161"/>
  <c r="U109" i="161"/>
  <c r="AB109" i="161"/>
  <c r="Y109" i="161"/>
  <c r="AB709" i="161"/>
  <c r="Y709" i="161"/>
  <c r="K199" i="161"/>
  <c r="N199" i="161"/>
  <c r="AB199" i="161"/>
  <c r="Y199" i="161"/>
  <c r="AB934" i="161"/>
  <c r="Y934" i="161"/>
  <c r="N229" i="161"/>
  <c r="K229" i="161"/>
  <c r="Y229" i="161"/>
  <c r="AB229" i="161"/>
  <c r="K124" i="161"/>
  <c r="N124" i="161"/>
  <c r="R124" i="161"/>
  <c r="U124" i="161"/>
  <c r="K724" i="161"/>
  <c r="N724" i="161"/>
  <c r="AB724" i="161"/>
  <c r="Y724" i="161"/>
  <c r="U724" i="161"/>
  <c r="R724" i="161"/>
  <c r="K1159" i="161"/>
  <c r="N1159" i="161"/>
  <c r="Y559" i="161"/>
  <c r="AB559" i="161"/>
  <c r="N634" i="161"/>
  <c r="K634" i="161"/>
  <c r="AB634" i="161"/>
  <c r="Y634" i="161"/>
  <c r="U634" i="161"/>
  <c r="R634" i="161"/>
  <c r="O632" i="161" l="1"/>
  <c r="O722" i="161"/>
  <c r="O33" i="161"/>
  <c r="J1160" i="161"/>
  <c r="X725" i="161"/>
  <c r="J125" i="161"/>
  <c r="J35" i="161"/>
  <c r="Q560" i="161"/>
  <c r="J710" i="161"/>
  <c r="Q1160" i="161"/>
  <c r="Q229" i="161"/>
  <c r="X1159" i="161"/>
  <c r="X34" i="161"/>
  <c r="Q1117" i="161"/>
  <c r="Q140" i="161"/>
  <c r="J1181" i="161"/>
  <c r="Q709" i="161"/>
  <c r="J1116" i="161"/>
  <c r="Q934" i="161"/>
  <c r="J109" i="161"/>
  <c r="X1160" i="161"/>
  <c r="Q170" i="161"/>
  <c r="X830" i="161"/>
  <c r="J829" i="161"/>
  <c r="Q1159" i="161"/>
  <c r="J1117" i="161"/>
  <c r="J200" i="161"/>
  <c r="X139" i="161"/>
  <c r="J709" i="161"/>
  <c r="Q935" i="161"/>
  <c r="Q169" i="161"/>
  <c r="X965" i="161"/>
  <c r="J110" i="161"/>
  <c r="X829" i="161"/>
  <c r="J230" i="161"/>
  <c r="Q216" i="161"/>
  <c r="X230" i="161"/>
  <c r="Q559" i="161"/>
  <c r="Q34" i="161"/>
  <c r="X169" i="161"/>
  <c r="Q139" i="161"/>
  <c r="J934" i="161"/>
  <c r="X635" i="161"/>
  <c r="J49" i="161"/>
  <c r="X1116" i="161"/>
  <c r="Q230" i="161"/>
  <c r="X124" i="161"/>
  <c r="X935" i="161"/>
  <c r="X110" i="161"/>
  <c r="Q965" i="161"/>
  <c r="X1181" i="161"/>
  <c r="J216" i="161"/>
  <c r="J170" i="161"/>
  <c r="Q199" i="161"/>
  <c r="J559" i="161"/>
  <c r="X216" i="161"/>
  <c r="Q1181" i="161"/>
  <c r="X170" i="161"/>
  <c r="J935" i="161"/>
  <c r="J830" i="161"/>
  <c r="J50" i="161"/>
  <c r="J965" i="161"/>
  <c r="X1117" i="161"/>
  <c r="K1158" i="161"/>
  <c r="N1158" i="161"/>
  <c r="V49" i="161"/>
  <c r="AC215" i="161"/>
  <c r="V634" i="161"/>
  <c r="V198" i="161"/>
  <c r="V708" i="161"/>
  <c r="O199" i="161"/>
  <c r="O215" i="161"/>
  <c r="O124" i="161"/>
  <c r="V1116" i="161"/>
  <c r="AC108" i="161"/>
  <c r="O724" i="161"/>
  <c r="V215" i="161"/>
  <c r="V228" i="161"/>
  <c r="V1180" i="161"/>
  <c r="AC48" i="161"/>
  <c r="AC198" i="161"/>
  <c r="AC199" i="161"/>
  <c r="AC633" i="161"/>
  <c r="AC1180" i="161"/>
  <c r="AC229" i="161"/>
  <c r="O139" i="161"/>
  <c r="V168" i="161"/>
  <c r="O229" i="161"/>
  <c r="AC634" i="161"/>
  <c r="Y138" i="161"/>
  <c r="AC138" i="161" s="1"/>
  <c r="V1158" i="161"/>
  <c r="V964" i="161"/>
  <c r="AC724" i="161"/>
  <c r="O123" i="161"/>
  <c r="O723" i="161"/>
  <c r="O1159" i="161"/>
  <c r="V724" i="161"/>
  <c r="AC109" i="161"/>
  <c r="AC559" i="161"/>
  <c r="V124" i="161"/>
  <c r="O1115" i="161"/>
  <c r="AC964" i="161"/>
  <c r="O634" i="161"/>
  <c r="AC934" i="161"/>
  <c r="V933" i="161"/>
  <c r="O964" i="161"/>
  <c r="V829" i="161"/>
  <c r="AC168" i="161"/>
  <c r="V109" i="161"/>
  <c r="V108" i="161"/>
  <c r="O34" i="161"/>
  <c r="AC228" i="161"/>
  <c r="O1180" i="161"/>
  <c r="O169" i="161"/>
  <c r="V138" i="161"/>
  <c r="AC49" i="161"/>
  <c r="V723" i="161"/>
  <c r="AC709" i="161"/>
  <c r="K829" i="161"/>
  <c r="Y829" i="161"/>
  <c r="N1181" i="161"/>
  <c r="K1181" i="161"/>
  <c r="AB1181" i="161"/>
  <c r="Y1181" i="161"/>
  <c r="U1181" i="161"/>
  <c r="R1181" i="161"/>
  <c r="U229" i="161"/>
  <c r="R229" i="161"/>
  <c r="U934" i="161"/>
  <c r="R934" i="161"/>
  <c r="AB34" i="161"/>
  <c r="Y34" i="161"/>
  <c r="U34" i="161"/>
  <c r="R34" i="161"/>
  <c r="Y124" i="161"/>
  <c r="AB124" i="161"/>
  <c r="K559" i="161"/>
  <c r="N559" i="161"/>
  <c r="R199" i="161"/>
  <c r="U199" i="161"/>
  <c r="N934" i="161"/>
  <c r="K934" i="161"/>
  <c r="N109" i="161"/>
  <c r="K109" i="161"/>
  <c r="Y1116" i="161"/>
  <c r="AB1116" i="161"/>
  <c r="Y169" i="161"/>
  <c r="AB169" i="161"/>
  <c r="U709" i="161"/>
  <c r="R709" i="161"/>
  <c r="N709" i="161"/>
  <c r="K709" i="161"/>
  <c r="N49" i="161"/>
  <c r="K49" i="161"/>
  <c r="U169" i="161"/>
  <c r="R169" i="161"/>
  <c r="K1116" i="161"/>
  <c r="N1116" i="161"/>
  <c r="R1159" i="161"/>
  <c r="U1159" i="161"/>
  <c r="Y1159" i="161"/>
  <c r="AB1159" i="161"/>
  <c r="Y139" i="161"/>
  <c r="AB139" i="161"/>
  <c r="R139" i="161"/>
  <c r="U139" i="161"/>
  <c r="R559" i="161"/>
  <c r="U559" i="161"/>
  <c r="N230" i="161"/>
  <c r="K230" i="161"/>
  <c r="AB230" i="161"/>
  <c r="Y230" i="161"/>
  <c r="R230" i="161"/>
  <c r="U230" i="161"/>
  <c r="AB1117" i="161"/>
  <c r="Y1117" i="161"/>
  <c r="N1117" i="161"/>
  <c r="K1117" i="161"/>
  <c r="R1117" i="161"/>
  <c r="U1117" i="161"/>
  <c r="R560" i="161"/>
  <c r="U560" i="161"/>
  <c r="K200" i="161"/>
  <c r="N200" i="161"/>
  <c r="R140" i="161"/>
  <c r="U140" i="161"/>
  <c r="U965" i="161"/>
  <c r="R965" i="161"/>
  <c r="AB965" i="161"/>
  <c r="Y965" i="161"/>
  <c r="N965" i="161"/>
  <c r="K965" i="161"/>
  <c r="N35" i="161"/>
  <c r="K35" i="161"/>
  <c r="Y635" i="161"/>
  <c r="AB635" i="161"/>
  <c r="R1160" i="161"/>
  <c r="U1160" i="161"/>
  <c r="K1160" i="161"/>
  <c r="N1160" i="161"/>
  <c r="Y1160" i="161"/>
  <c r="AB1160" i="161"/>
  <c r="N710" i="161"/>
  <c r="K710" i="161"/>
  <c r="N830" i="161"/>
  <c r="K830" i="161"/>
  <c r="Y830" i="161"/>
  <c r="AB830" i="161"/>
  <c r="N935" i="161"/>
  <c r="K935" i="161"/>
  <c r="U935" i="161"/>
  <c r="R935" i="161"/>
  <c r="AB935" i="161"/>
  <c r="Y935" i="161"/>
  <c r="AB110" i="161"/>
  <c r="Y110" i="161"/>
  <c r="K110" i="161"/>
  <c r="N110" i="161"/>
  <c r="K50" i="161"/>
  <c r="N50" i="161"/>
  <c r="AB725" i="161"/>
  <c r="Y725" i="161"/>
  <c r="N170" i="161"/>
  <c r="K170" i="161"/>
  <c r="U170" i="161"/>
  <c r="R170" i="161"/>
  <c r="AB170" i="161"/>
  <c r="Y170" i="161"/>
  <c r="N125" i="161"/>
  <c r="K125" i="161"/>
  <c r="N216" i="161"/>
  <c r="K216" i="161"/>
  <c r="Y216" i="161"/>
  <c r="AB216" i="161"/>
  <c r="U216" i="161"/>
  <c r="R216" i="161"/>
  <c r="O1158" i="161" l="1"/>
  <c r="V965" i="161"/>
  <c r="AC169" i="161"/>
  <c r="O109" i="161"/>
  <c r="AC1181" i="161"/>
  <c r="O230" i="161"/>
  <c r="X231" i="161"/>
  <c r="X726" i="161"/>
  <c r="J636" i="161"/>
  <c r="J711" i="161"/>
  <c r="Q36" i="161"/>
  <c r="Q51" i="161"/>
  <c r="J936" i="161"/>
  <c r="X201" i="161"/>
  <c r="J561" i="161"/>
  <c r="X217" i="161"/>
  <c r="J171" i="161"/>
  <c r="J635" i="161"/>
  <c r="J140" i="161"/>
  <c r="X561" i="161"/>
  <c r="X966" i="161"/>
  <c r="J126" i="161"/>
  <c r="J725" i="161"/>
  <c r="X36" i="161"/>
  <c r="Q141" i="161"/>
  <c r="Q830" i="161"/>
  <c r="Q35" i="161"/>
  <c r="X831" i="161"/>
  <c r="J141" i="161"/>
  <c r="Q725" i="161"/>
  <c r="J560" i="161"/>
  <c r="Q561" i="161"/>
  <c r="X125" i="161"/>
  <c r="Q635" i="161"/>
  <c r="Q111" i="161"/>
  <c r="X35" i="161"/>
  <c r="X1182" i="161"/>
  <c r="X50" i="161"/>
  <c r="Q710" i="161"/>
  <c r="X126" i="161"/>
  <c r="Q126" i="161"/>
  <c r="X200" i="161"/>
  <c r="X1161" i="161"/>
  <c r="J1182" i="161"/>
  <c r="Q110" i="161"/>
  <c r="X111" i="161"/>
  <c r="Q125" i="161"/>
  <c r="J726" i="161"/>
  <c r="Q726" i="161"/>
  <c r="X140" i="161"/>
  <c r="X710" i="161"/>
  <c r="Q1182" i="161"/>
  <c r="J111" i="161"/>
  <c r="Q200" i="161"/>
  <c r="Q50" i="161"/>
  <c r="X560" i="161"/>
  <c r="AC110" i="161"/>
  <c r="O110" i="161"/>
  <c r="V709" i="161"/>
  <c r="AC935" i="161"/>
  <c r="AC965" i="161"/>
  <c r="O1181" i="161"/>
  <c r="O1116" i="161"/>
  <c r="AC139" i="161"/>
  <c r="N829" i="161"/>
  <c r="O829" i="161" s="1"/>
  <c r="AC1117" i="161"/>
  <c r="AC124" i="161"/>
  <c r="V169" i="161"/>
  <c r="V140" i="161"/>
  <c r="AB829" i="161"/>
  <c r="AC829" i="161" s="1"/>
  <c r="O965" i="161"/>
  <c r="V230" i="161"/>
  <c r="V935" i="161"/>
  <c r="V1117" i="161"/>
  <c r="O50" i="161"/>
  <c r="AC1116" i="161"/>
  <c r="O709" i="161"/>
  <c r="AC34" i="161"/>
  <c r="O830" i="161"/>
  <c r="O49" i="161"/>
  <c r="AC1159" i="161"/>
  <c r="O935" i="161"/>
  <c r="AC635" i="161"/>
  <c r="O200" i="161"/>
  <c r="V229" i="161"/>
  <c r="AC170" i="161"/>
  <c r="O934" i="161"/>
  <c r="O1117" i="161"/>
  <c r="V1160" i="161"/>
  <c r="V1181" i="161"/>
  <c r="V139" i="161"/>
  <c r="V1159" i="161"/>
  <c r="O710" i="161"/>
  <c r="AC216" i="161"/>
  <c r="V560" i="161"/>
  <c r="O559" i="161"/>
  <c r="V34" i="161"/>
  <c r="AC830" i="161"/>
  <c r="O35" i="161"/>
  <c r="V934" i="161"/>
  <c r="V199" i="161"/>
  <c r="V559" i="161"/>
  <c r="V170" i="161"/>
  <c r="O125" i="161"/>
  <c r="O170" i="161"/>
  <c r="AC230" i="161"/>
  <c r="AC1160" i="161"/>
  <c r="AC725" i="161"/>
  <c r="O216" i="161"/>
  <c r="V216" i="161"/>
  <c r="O1160" i="161"/>
  <c r="N725" i="161"/>
  <c r="K725" i="161"/>
  <c r="U725" i="161"/>
  <c r="R725" i="161"/>
  <c r="N560" i="161"/>
  <c r="K560" i="161"/>
  <c r="AB125" i="161"/>
  <c r="AB710" i="161"/>
  <c r="Y710" i="161"/>
  <c r="R1182" i="161"/>
  <c r="U1182" i="161"/>
  <c r="AB1182" i="161"/>
  <c r="Y1182" i="161"/>
  <c r="N1182" i="161"/>
  <c r="K1182" i="161"/>
  <c r="AB200" i="161"/>
  <c r="Y200" i="161"/>
  <c r="AB560" i="161"/>
  <c r="Y560" i="161"/>
  <c r="N140" i="161"/>
  <c r="K140" i="161"/>
  <c r="Y140" i="161"/>
  <c r="AB140" i="161"/>
  <c r="R200" i="161"/>
  <c r="U200" i="161"/>
  <c r="R35" i="161"/>
  <c r="U35" i="161"/>
  <c r="R125" i="161"/>
  <c r="U125" i="161"/>
  <c r="Y50" i="161"/>
  <c r="AB50" i="161"/>
  <c r="U50" i="161"/>
  <c r="R50" i="161"/>
  <c r="Y35" i="161"/>
  <c r="AB35" i="161"/>
  <c r="R830" i="161"/>
  <c r="U830" i="161"/>
  <c r="U110" i="161"/>
  <c r="R110" i="161"/>
  <c r="U710" i="161"/>
  <c r="R710" i="161"/>
  <c r="N635" i="161"/>
  <c r="K635" i="161"/>
  <c r="R635" i="161"/>
  <c r="U635" i="161"/>
  <c r="AB831" i="161"/>
  <c r="Y831" i="161"/>
  <c r="AB201" i="161"/>
  <c r="Y201" i="161"/>
  <c r="N726" i="161"/>
  <c r="K726" i="161"/>
  <c r="AB726" i="161"/>
  <c r="Y726" i="161"/>
  <c r="U726" i="161"/>
  <c r="R726" i="161"/>
  <c r="K561" i="161"/>
  <c r="N561" i="161"/>
  <c r="AB561" i="161"/>
  <c r="Y561" i="161"/>
  <c r="U561" i="161"/>
  <c r="R561" i="161"/>
  <c r="N636" i="161"/>
  <c r="K636" i="161"/>
  <c r="AB217" i="161"/>
  <c r="Y217" i="161"/>
  <c r="Y36" i="161"/>
  <c r="AB36" i="161"/>
  <c r="U36" i="161"/>
  <c r="R36" i="161"/>
  <c r="N711" i="161"/>
  <c r="K711" i="161"/>
  <c r="Y1161" i="161"/>
  <c r="AB1161" i="161"/>
  <c r="K111" i="161"/>
  <c r="N111" i="161"/>
  <c r="Y111" i="161"/>
  <c r="AB111" i="161"/>
  <c r="R111" i="161"/>
  <c r="U111" i="161"/>
  <c r="AB966" i="161"/>
  <c r="Y966" i="161"/>
  <c r="R51" i="161"/>
  <c r="U51" i="161"/>
  <c r="AB231" i="161"/>
  <c r="Y231" i="161"/>
  <c r="K126" i="161"/>
  <c r="N126" i="161"/>
  <c r="AB126" i="161"/>
  <c r="Y126" i="161"/>
  <c r="R126" i="161"/>
  <c r="U126" i="161"/>
  <c r="K171" i="161"/>
  <c r="N171" i="161"/>
  <c r="N936" i="161"/>
  <c r="K936" i="161"/>
  <c r="R141" i="161"/>
  <c r="U141" i="161"/>
  <c r="K141" i="161"/>
  <c r="N141" i="161"/>
  <c r="AC1182" i="161" l="1"/>
  <c r="J112" i="161"/>
  <c r="Q562" i="161"/>
  <c r="J37" i="161"/>
  <c r="Q142" i="161"/>
  <c r="X1162" i="161"/>
  <c r="J637" i="161"/>
  <c r="J937" i="161"/>
  <c r="Q172" i="161"/>
  <c r="J712" i="161"/>
  <c r="Q127" i="161"/>
  <c r="Q52" i="161"/>
  <c r="Q637" i="161"/>
  <c r="J201" i="161"/>
  <c r="Q1183" i="161"/>
  <c r="Q636" i="161"/>
  <c r="X832" i="161"/>
  <c r="Q831" i="161"/>
  <c r="X112" i="161"/>
  <c r="X711" i="161"/>
  <c r="X636" i="161"/>
  <c r="Q1161" i="161"/>
  <c r="Q171" i="161"/>
  <c r="J217" i="161"/>
  <c r="J202" i="161"/>
  <c r="Q966" i="161"/>
  <c r="X936" i="161"/>
  <c r="J831" i="161"/>
  <c r="Q231" i="161"/>
  <c r="Q201" i="161"/>
  <c r="Q727" i="161"/>
  <c r="J1183" i="161"/>
  <c r="J36" i="161"/>
  <c r="X727" i="161"/>
  <c r="Q711" i="161"/>
  <c r="X1183" i="161"/>
  <c r="Q232" i="161"/>
  <c r="J966" i="161"/>
  <c r="J232" i="161"/>
  <c r="J967" i="161"/>
  <c r="J51" i="161"/>
  <c r="X232" i="161"/>
  <c r="X51" i="161"/>
  <c r="Q217" i="161"/>
  <c r="X171" i="161"/>
  <c r="J1161" i="161"/>
  <c r="X141" i="161"/>
  <c r="J231" i="161"/>
  <c r="Q936" i="161"/>
  <c r="V200" i="161"/>
  <c r="AC50" i="161"/>
  <c r="O126" i="161"/>
  <c r="O111" i="161"/>
  <c r="AC966" i="161"/>
  <c r="Y125" i="161"/>
  <c r="AC125" i="161" s="1"/>
  <c r="V1182" i="161"/>
  <c r="AC35" i="161"/>
  <c r="AC561" i="161"/>
  <c r="AC710" i="161"/>
  <c r="V111" i="161"/>
  <c r="O140" i="161"/>
  <c r="AC140" i="161"/>
  <c r="V635" i="161"/>
  <c r="O635" i="161"/>
  <c r="V726" i="161"/>
  <c r="O171" i="161"/>
  <c r="O726" i="161"/>
  <c r="V561" i="161"/>
  <c r="AC217" i="161"/>
  <c r="V125" i="161"/>
  <c r="O560" i="161"/>
  <c r="O561" i="161"/>
  <c r="AC111" i="161"/>
  <c r="V725" i="161"/>
  <c r="AC201" i="161"/>
  <c r="V110" i="161"/>
  <c r="O141" i="161"/>
  <c r="O936" i="161"/>
  <c r="O1182" i="161"/>
  <c r="AC831" i="161"/>
  <c r="V51" i="161"/>
  <c r="AC1161" i="161"/>
  <c r="V35" i="161"/>
  <c r="V36" i="161"/>
  <c r="AC200" i="161"/>
  <c r="V830" i="161"/>
  <c r="O711" i="161"/>
  <c r="V126" i="161"/>
  <c r="V141" i="161"/>
  <c r="O636" i="161"/>
  <c r="AC560" i="161"/>
  <c r="AC126" i="161"/>
  <c r="AC36" i="161"/>
  <c r="AC726" i="161"/>
  <c r="V50" i="161"/>
  <c r="V710" i="161"/>
  <c r="O725" i="161"/>
  <c r="AC231" i="161"/>
  <c r="R636" i="161"/>
  <c r="U636" i="161"/>
  <c r="R231" i="161"/>
  <c r="K36" i="161"/>
  <c r="N36" i="161"/>
  <c r="N51" i="161"/>
  <c r="K51" i="161"/>
  <c r="R217" i="161"/>
  <c r="U217" i="161"/>
  <c r="U936" i="161"/>
  <c r="U1183" i="161"/>
  <c r="R1183" i="161"/>
  <c r="N1183" i="161"/>
  <c r="K1183" i="161"/>
  <c r="AB1183" i="161"/>
  <c r="Y1183" i="161"/>
  <c r="U1161" i="161"/>
  <c r="R1161" i="161"/>
  <c r="AB51" i="161"/>
  <c r="Y51" i="161"/>
  <c r="N217" i="161"/>
  <c r="K217" i="161"/>
  <c r="Y636" i="161"/>
  <c r="AB636" i="161"/>
  <c r="Y711" i="161"/>
  <c r="AB711" i="161"/>
  <c r="K966" i="161"/>
  <c r="N966" i="161"/>
  <c r="AB936" i="161"/>
  <c r="Y936" i="161"/>
  <c r="AB141" i="161"/>
  <c r="Y141" i="161"/>
  <c r="U966" i="161"/>
  <c r="R966" i="161"/>
  <c r="N1161" i="161"/>
  <c r="K1161" i="161"/>
  <c r="N231" i="161"/>
  <c r="K231" i="161"/>
  <c r="U711" i="161"/>
  <c r="R711" i="161"/>
  <c r="K831" i="161"/>
  <c r="N831" i="161"/>
  <c r="U831" i="161"/>
  <c r="R831" i="161"/>
  <c r="AB171" i="161"/>
  <c r="Y171" i="161"/>
  <c r="R171" i="161"/>
  <c r="U171" i="161"/>
  <c r="R201" i="161"/>
  <c r="U201" i="161"/>
  <c r="K201" i="161"/>
  <c r="N201" i="161"/>
  <c r="N967" i="161"/>
  <c r="K967" i="161"/>
  <c r="N37" i="161"/>
  <c r="K37" i="161"/>
  <c r="AB832" i="161"/>
  <c r="Y832" i="161"/>
  <c r="U142" i="161"/>
  <c r="R142" i="161"/>
  <c r="N937" i="161"/>
  <c r="K937" i="161"/>
  <c r="U172" i="161"/>
  <c r="R172" i="161"/>
  <c r="U562" i="161"/>
  <c r="R562" i="161"/>
  <c r="AB1162" i="161"/>
  <c r="Y1162" i="161"/>
  <c r="Y727" i="161"/>
  <c r="AB727" i="161"/>
  <c r="R727" i="161"/>
  <c r="U727" i="161"/>
  <c r="U127" i="161"/>
  <c r="R127" i="161"/>
  <c r="U232" i="161"/>
  <c r="R232" i="161"/>
  <c r="N232" i="161"/>
  <c r="K232" i="161"/>
  <c r="Y232" i="161"/>
  <c r="AB232" i="161"/>
  <c r="U52" i="161"/>
  <c r="R52" i="161"/>
  <c r="U637" i="161"/>
  <c r="R637" i="161"/>
  <c r="N637" i="161"/>
  <c r="K637" i="161"/>
  <c r="K712" i="161"/>
  <c r="N712" i="161"/>
  <c r="K202" i="161"/>
  <c r="N202" i="161"/>
  <c r="AB112" i="161"/>
  <c r="Y112" i="161"/>
  <c r="N112" i="161"/>
  <c r="K112" i="161"/>
  <c r="O36" i="161" l="1"/>
  <c r="J1184" i="161"/>
  <c r="X172" i="161"/>
  <c r="J52" i="161"/>
  <c r="Q712" i="161"/>
  <c r="X142" i="161"/>
  <c r="J1162" i="161"/>
  <c r="J142" i="161"/>
  <c r="Q1184" i="161"/>
  <c r="X127" i="161"/>
  <c r="J562" i="161"/>
  <c r="Q832" i="161"/>
  <c r="X712" i="161"/>
  <c r="J127" i="161"/>
  <c r="Q937" i="161"/>
  <c r="X37" i="161"/>
  <c r="J727" i="161"/>
  <c r="Q37" i="161"/>
  <c r="Q112" i="161"/>
  <c r="J172" i="161"/>
  <c r="X202" i="161"/>
  <c r="X937" i="161"/>
  <c r="X1184" i="161"/>
  <c r="J832" i="161"/>
  <c r="X637" i="161"/>
  <c r="X562" i="161"/>
  <c r="X52" i="161"/>
  <c r="Q202" i="161"/>
  <c r="Q1162" i="161"/>
  <c r="Q967" i="161"/>
  <c r="X967" i="161"/>
  <c r="AC832" i="161"/>
  <c r="O231" i="161"/>
  <c r="O1183" i="161"/>
  <c r="V636" i="161"/>
  <c r="AC141" i="161"/>
  <c r="V727" i="161"/>
  <c r="V1183" i="161"/>
  <c r="O1161" i="161"/>
  <c r="V201" i="161"/>
  <c r="O201" i="161"/>
  <c r="AC171" i="161"/>
  <c r="V637" i="161"/>
  <c r="V217" i="161"/>
  <c r="O831" i="161"/>
  <c r="V52" i="161"/>
  <c r="AC51" i="161"/>
  <c r="AC936" i="161"/>
  <c r="V127" i="161"/>
  <c r="AC232" i="161"/>
  <c r="V966" i="161"/>
  <c r="O712" i="161"/>
  <c r="O51" i="161"/>
  <c r="O202" i="161"/>
  <c r="V172" i="161"/>
  <c r="O967" i="161"/>
  <c r="O217" i="161"/>
  <c r="O937" i="161"/>
  <c r="O232" i="161"/>
  <c r="V171" i="161"/>
  <c r="O637" i="161"/>
  <c r="O966" i="161"/>
  <c r="V1161" i="161"/>
  <c r="AC1162" i="161"/>
  <c r="U231" i="161"/>
  <c r="V231" i="161" s="1"/>
  <c r="V232" i="161"/>
  <c r="AC636" i="161"/>
  <c r="V142" i="161"/>
  <c r="AC1183" i="161"/>
  <c r="AC711" i="161"/>
  <c r="O37" i="161"/>
  <c r="R936" i="161"/>
  <c r="V936" i="161" s="1"/>
  <c r="V711" i="161"/>
  <c r="AC112" i="161"/>
  <c r="V562" i="161"/>
  <c r="AC727" i="161"/>
  <c r="V831" i="161"/>
  <c r="O112" i="161"/>
  <c r="AB172" i="161"/>
  <c r="Y172" i="161"/>
  <c r="N1162" i="161"/>
  <c r="K1162" i="161"/>
  <c r="K142" i="161"/>
  <c r="AB127" i="161"/>
  <c r="Y127" i="161"/>
  <c r="Y637" i="161"/>
  <c r="AB637" i="161"/>
  <c r="R1162" i="161"/>
  <c r="U1162" i="161"/>
  <c r="K1184" i="161"/>
  <c r="N1184" i="161"/>
  <c r="Y1184" i="161"/>
  <c r="AB1184" i="161"/>
  <c r="R1184" i="161"/>
  <c r="U1184" i="161"/>
  <c r="AB712" i="161"/>
  <c r="Y712" i="161"/>
  <c r="Y202" i="161"/>
  <c r="AB202" i="161"/>
  <c r="N172" i="161"/>
  <c r="K172" i="161"/>
  <c r="K832" i="161"/>
  <c r="N832" i="161"/>
  <c r="U202" i="161"/>
  <c r="R202" i="161"/>
  <c r="U712" i="161"/>
  <c r="R712" i="161"/>
  <c r="Y142" i="161"/>
  <c r="AB142" i="161"/>
  <c r="U112" i="161"/>
  <c r="R112" i="161"/>
  <c r="K52" i="161"/>
  <c r="N52" i="161"/>
  <c r="AB52" i="161"/>
  <c r="Y52" i="161"/>
  <c r="AB37" i="161"/>
  <c r="Y37" i="161"/>
  <c r="K727" i="161"/>
  <c r="N727" i="161"/>
  <c r="AB967" i="161"/>
  <c r="Y967" i="161"/>
  <c r="R37" i="161"/>
  <c r="U37" i="161"/>
  <c r="U967" i="161"/>
  <c r="R967" i="161"/>
  <c r="R937" i="161"/>
  <c r="U937" i="161"/>
  <c r="Y937" i="161"/>
  <c r="AB937" i="161"/>
  <c r="AB562" i="161"/>
  <c r="Y562" i="161"/>
  <c r="K127" i="161"/>
  <c r="N127" i="161"/>
  <c r="N562" i="161"/>
  <c r="K562" i="161"/>
  <c r="R832" i="161"/>
  <c r="U832" i="161"/>
  <c r="V937" i="161" l="1"/>
  <c r="AC37" i="161"/>
  <c r="J1185" i="161"/>
  <c r="Q1185" i="161"/>
  <c r="X1185" i="161"/>
  <c r="O727" i="161"/>
  <c r="AC967" i="161"/>
  <c r="V967" i="161"/>
  <c r="O127" i="161"/>
  <c r="V1162" i="161"/>
  <c r="AC712" i="161"/>
  <c r="V202" i="161"/>
  <c r="V832" i="161"/>
  <c r="AC52" i="161"/>
  <c r="O562" i="161"/>
  <c r="AC562" i="161"/>
  <c r="AC127" i="161"/>
  <c r="AC637" i="161"/>
  <c r="V1184" i="161"/>
  <c r="O832" i="161"/>
  <c r="AC1184" i="161"/>
  <c r="O1162" i="161"/>
  <c r="AC937" i="161"/>
  <c r="AC142" i="161"/>
  <c r="AC202" i="161"/>
  <c r="V712" i="161"/>
  <c r="O172" i="161"/>
  <c r="O52" i="161"/>
  <c r="V112" i="161"/>
  <c r="AC172" i="161"/>
  <c r="N142" i="161"/>
  <c r="O142" i="161" s="1"/>
  <c r="V37" i="161"/>
  <c r="O1184" i="161"/>
  <c r="U1185" i="161"/>
  <c r="R1185" i="161"/>
  <c r="AB1185" i="161"/>
  <c r="Y1185" i="161"/>
  <c r="N1185" i="161"/>
  <c r="K1185" i="161"/>
  <c r="X1186" i="161" l="1"/>
  <c r="Q1186" i="161"/>
  <c r="J1186" i="161"/>
  <c r="AC1185" i="161"/>
  <c r="V1185" i="161"/>
  <c r="O1185" i="161"/>
  <c r="R1186" i="161"/>
  <c r="U1186" i="161"/>
  <c r="AB1186" i="161"/>
  <c r="Y1186" i="161"/>
  <c r="K1186" i="161"/>
  <c r="N1186" i="161"/>
  <c r="Q1187" i="161" l="1"/>
  <c r="J1187" i="161"/>
  <c r="X1187" i="161"/>
  <c r="O1186" i="161"/>
  <c r="V1186" i="161"/>
  <c r="AC1186" i="161"/>
  <c r="R1187" i="161"/>
  <c r="U1187" i="161"/>
  <c r="K1187" i="161"/>
  <c r="N1187" i="161"/>
  <c r="Y1187" i="161"/>
  <c r="AB1187" i="161"/>
  <c r="Q1188" i="161" l="1"/>
  <c r="AC1187" i="161"/>
  <c r="O1187" i="161"/>
  <c r="V1187" i="161"/>
  <c r="U1188" i="161"/>
  <c r="R1188" i="161"/>
  <c r="J1189" i="161" l="1"/>
  <c r="X1189" i="161"/>
  <c r="J1188" i="161"/>
  <c r="Q1189" i="161"/>
  <c r="X1188" i="161"/>
  <c r="V1188" i="161"/>
  <c r="N1188" i="161"/>
  <c r="K1188" i="161"/>
  <c r="Y1188" i="161"/>
  <c r="AB1188" i="161"/>
  <c r="R1189" i="161"/>
  <c r="U1189" i="161"/>
  <c r="AB1189" i="161"/>
  <c r="Y1189" i="161"/>
  <c r="N1189" i="161"/>
  <c r="K1189" i="161"/>
  <c r="J1190" i="161" l="1"/>
  <c r="Q1190" i="161"/>
  <c r="X1190" i="161"/>
  <c r="AC1188" i="161"/>
  <c r="V1189" i="161"/>
  <c r="O1188" i="161"/>
  <c r="AC1189" i="161"/>
  <c r="O1189" i="161"/>
  <c r="K1190" i="161"/>
  <c r="N1190" i="161"/>
  <c r="AB1190" i="161"/>
  <c r="Y1190" i="161"/>
  <c r="U1190" i="161"/>
  <c r="R1190" i="161"/>
  <c r="X1191" i="161" l="1"/>
  <c r="J1191" i="161"/>
  <c r="Q1191" i="161"/>
  <c r="AC1190" i="161"/>
  <c r="V1190" i="161"/>
  <c r="O1190" i="161"/>
  <c r="R1191" i="161"/>
  <c r="U1191" i="161"/>
  <c r="Y1191" i="161"/>
  <c r="AB1191" i="161"/>
  <c r="N1191" i="161"/>
  <c r="K1191" i="161"/>
  <c r="X1192" i="161" l="1"/>
  <c r="Q1192" i="161"/>
  <c r="J1192" i="161"/>
  <c r="V1191" i="161"/>
  <c r="O1191" i="161"/>
  <c r="AC1191" i="161"/>
  <c r="U1192" i="161"/>
  <c r="R1192" i="161"/>
  <c r="AB1192" i="161"/>
  <c r="Y1192" i="161"/>
  <c r="K1192" i="161"/>
  <c r="N1192" i="161"/>
  <c r="Q1193" i="161" l="1"/>
  <c r="X1193" i="161"/>
  <c r="J1193" i="161"/>
  <c r="O1192" i="161"/>
  <c r="V1192" i="161"/>
  <c r="AC1192" i="161"/>
  <c r="R1193" i="161"/>
  <c r="U1193" i="161"/>
  <c r="K1193" i="161"/>
  <c r="N1193" i="161"/>
  <c r="AB1193" i="161"/>
  <c r="Y1193" i="161"/>
  <c r="J1194" i="161" l="1"/>
  <c r="O1193" i="161"/>
  <c r="AC1193" i="161"/>
  <c r="V1193" i="161"/>
  <c r="N1194" i="161"/>
  <c r="K1194" i="161"/>
  <c r="J1195" i="161" l="1"/>
  <c r="X1194" i="161"/>
  <c r="Q1194" i="161"/>
  <c r="O1194" i="161"/>
  <c r="AB1194" i="161"/>
  <c r="U1194" i="161"/>
  <c r="N1195" i="161"/>
  <c r="K1195" i="161"/>
  <c r="J1196" i="161" l="1"/>
  <c r="Q1195" i="161"/>
  <c r="X1195" i="161"/>
  <c r="R1194" i="161"/>
  <c r="V1194" i="161" s="1"/>
  <c r="Y1194" i="161"/>
  <c r="AC1194" i="161" s="1"/>
  <c r="O1195" i="161"/>
  <c r="R1195" i="161"/>
  <c r="U1195" i="161"/>
  <c r="AB1195" i="161"/>
  <c r="K1196" i="161"/>
  <c r="N1196" i="161"/>
  <c r="J1197" i="161" l="1"/>
  <c r="Q1197" i="161"/>
  <c r="X1196" i="161"/>
  <c r="Q1196" i="161"/>
  <c r="X1197" i="161"/>
  <c r="Y1195" i="161"/>
  <c r="AC1195" i="161" s="1"/>
  <c r="V1195" i="161"/>
  <c r="O1196" i="161"/>
  <c r="AB1196" i="161"/>
  <c r="Y1196" i="161"/>
  <c r="R1196" i="161"/>
  <c r="Y1197" i="161"/>
  <c r="AB1197" i="161"/>
  <c r="U1197" i="161"/>
  <c r="R1197" i="161"/>
  <c r="K1197" i="161"/>
  <c r="N1197" i="161"/>
  <c r="AC1197" i="161" l="1"/>
  <c r="J1198" i="161"/>
  <c r="U1196" i="161"/>
  <c r="V1196" i="161" s="1"/>
  <c r="AC1196" i="161"/>
  <c r="V1197" i="161"/>
  <c r="O1197" i="161"/>
  <c r="K1198" i="161"/>
  <c r="N1198" i="161"/>
  <c r="J1199" i="161" l="1"/>
  <c r="Q1198" i="161"/>
  <c r="X1198" i="161"/>
  <c r="O1198" i="161"/>
  <c r="R1198" i="161"/>
  <c r="U1198" i="161"/>
  <c r="Y1198" i="161"/>
  <c r="AB1198" i="161"/>
  <c r="N1199" i="161"/>
  <c r="K1199" i="161"/>
  <c r="X1200" i="161" l="1"/>
  <c r="X1199" i="161"/>
  <c r="Q1199" i="161"/>
  <c r="AC1198" i="161"/>
  <c r="V1198" i="161"/>
  <c r="O1199" i="161"/>
  <c r="AB1199" i="161"/>
  <c r="Y1199" i="161"/>
  <c r="R1199" i="161"/>
  <c r="U1199" i="161"/>
  <c r="AB1200" i="161"/>
  <c r="Y1200" i="161"/>
  <c r="J1201" i="161" l="1"/>
  <c r="J1200" i="161"/>
  <c r="Q1200" i="161"/>
  <c r="Q1201" i="161"/>
  <c r="X1201" i="161"/>
  <c r="V1199" i="161"/>
  <c r="AC1199" i="161"/>
  <c r="AC1200" i="161"/>
  <c r="K1200" i="161"/>
  <c r="N1200" i="161"/>
  <c r="R1200" i="161"/>
  <c r="K1201" i="161"/>
  <c r="N1201" i="161"/>
  <c r="R1201" i="161"/>
  <c r="U1201" i="161"/>
  <c r="Y1201" i="161"/>
  <c r="AB1201" i="161"/>
  <c r="AC1201" i="161" l="1"/>
  <c r="V1201" i="161"/>
  <c r="X1202" i="161"/>
  <c r="Q1202" i="161"/>
  <c r="J1202" i="161"/>
  <c r="O1200" i="161"/>
  <c r="U1200" i="161"/>
  <c r="V1200" i="161" s="1"/>
  <c r="O1201" i="161"/>
  <c r="K1202" i="161"/>
  <c r="N1202" i="161"/>
  <c r="R1202" i="161"/>
  <c r="U1202" i="161"/>
  <c r="AB1202" i="161"/>
  <c r="Y1202" i="161"/>
  <c r="J1203" i="161" l="1"/>
  <c r="O1202" i="161"/>
  <c r="V1202" i="161"/>
  <c r="AC1202" i="161"/>
  <c r="N1203" i="161"/>
  <c r="K1203" i="161"/>
  <c r="Q1204" i="161" l="1"/>
  <c r="X1203" i="161"/>
  <c r="Q1203" i="161"/>
  <c r="O1203" i="161"/>
  <c r="Y1203" i="161"/>
  <c r="AB1203" i="161"/>
  <c r="U1203" i="161"/>
  <c r="R1203" i="161"/>
  <c r="U1204" i="161"/>
  <c r="R1204" i="161"/>
  <c r="AC1203" i="161" l="1"/>
  <c r="Q1205" i="161"/>
  <c r="X1204" i="161"/>
  <c r="J1205" i="161"/>
  <c r="X1205" i="161"/>
  <c r="J1204" i="161"/>
  <c r="V1203" i="161"/>
  <c r="V1204" i="161"/>
  <c r="AB1204" i="161"/>
  <c r="Y1204" i="161"/>
  <c r="K1204" i="161"/>
  <c r="N1204" i="161"/>
  <c r="N1205" i="161"/>
  <c r="K1205" i="161"/>
  <c r="U1205" i="161"/>
  <c r="R1205" i="161"/>
  <c r="AB1205" i="161"/>
  <c r="Y1205" i="161"/>
  <c r="AC1205" i="161" l="1"/>
  <c r="J1206" i="161"/>
  <c r="X1206" i="161"/>
  <c r="Q1206" i="161"/>
  <c r="O1204" i="161"/>
  <c r="O1205" i="161"/>
  <c r="AC1204" i="161"/>
  <c r="V1205" i="161"/>
  <c r="U1206" i="161"/>
  <c r="R1206" i="161"/>
  <c r="K1206" i="161"/>
  <c r="N1206" i="161"/>
  <c r="Y1206" i="161"/>
  <c r="AB1206" i="161"/>
  <c r="J1207" i="161" l="1"/>
  <c r="V1206" i="161"/>
  <c r="AC1206" i="161"/>
  <c r="O1206" i="161"/>
  <c r="N1207" i="161"/>
  <c r="K1207" i="161"/>
  <c r="J1208" i="161" l="1"/>
  <c r="Q1207" i="161"/>
  <c r="X1207" i="161"/>
  <c r="O1207" i="161"/>
  <c r="U1207" i="161"/>
  <c r="R1207" i="161"/>
  <c r="AB1207" i="161"/>
  <c r="Y1207" i="161"/>
  <c r="N1208" i="161" l="1"/>
  <c r="Q1209" i="161"/>
  <c r="J1209" i="161"/>
  <c r="X1209" i="161"/>
  <c r="X1208" i="161"/>
  <c r="K1208" i="161"/>
  <c r="O1208" i="161" s="1"/>
  <c r="Q1208" i="161"/>
  <c r="AC1207" i="161"/>
  <c r="V1207" i="161"/>
  <c r="AB1208" i="161"/>
  <c r="Y1208" i="161"/>
  <c r="U1208" i="161"/>
  <c r="R1208" i="161"/>
  <c r="U1209" i="161"/>
  <c r="R1209" i="161"/>
  <c r="AB1209" i="161"/>
  <c r="Y1209" i="161"/>
  <c r="AC1209" i="161" l="1"/>
  <c r="J1210" i="161"/>
  <c r="N1209" i="161"/>
  <c r="K1209" i="161"/>
  <c r="O1209" i="161" s="1"/>
  <c r="AC1208" i="161"/>
  <c r="V1208" i="161"/>
  <c r="V1209" i="161"/>
  <c r="Q1211" i="161" l="1"/>
  <c r="K1210" i="161"/>
  <c r="N1210" i="161"/>
  <c r="X1210" i="161"/>
  <c r="Q1210" i="161"/>
  <c r="AB1210" i="161"/>
  <c r="Y1210" i="161"/>
  <c r="U1210" i="161"/>
  <c r="R1210" i="161"/>
  <c r="R1211" i="161"/>
  <c r="U1211" i="161"/>
  <c r="O1210" i="161" l="1"/>
  <c r="X1212" i="161"/>
  <c r="J1211" i="161"/>
  <c r="X1211" i="161"/>
  <c r="AC1210" i="161"/>
  <c r="V1210" i="161"/>
  <c r="V1211" i="161"/>
  <c r="AB1211" i="161"/>
  <c r="Y1211" i="161"/>
  <c r="AB1212" i="161"/>
  <c r="Y1212" i="161"/>
  <c r="X1213" i="161" l="1"/>
  <c r="J1213" i="161"/>
  <c r="N1211" i="161"/>
  <c r="J1212" i="161"/>
  <c r="Q1213" i="161"/>
  <c r="K1211" i="161"/>
  <c r="O1211" i="161" s="1"/>
  <c r="Q1212" i="161"/>
  <c r="AC1211" i="161"/>
  <c r="AC1212" i="161"/>
  <c r="U1213" i="161"/>
  <c r="R1213" i="161"/>
  <c r="AB1213" i="161"/>
  <c r="Y1213" i="161"/>
  <c r="U1212" i="161" l="1"/>
  <c r="J1214" i="161"/>
  <c r="Q1214" i="161"/>
  <c r="K1212" i="161"/>
  <c r="K1213" i="161"/>
  <c r="X1214" i="161"/>
  <c r="AC1214" i="161" s="1"/>
  <c r="N1213" i="161"/>
  <c r="N1212" i="161"/>
  <c r="V1213" i="161"/>
  <c r="AC1213" i="161"/>
  <c r="R1214" i="161"/>
  <c r="U1214" i="161"/>
  <c r="AB1214" i="161"/>
  <c r="Y1214" i="161"/>
  <c r="O1212" i="161" l="1"/>
  <c r="O1213" i="161"/>
  <c r="X1215" i="161"/>
  <c r="N1214" i="161"/>
  <c r="K1214" i="161"/>
  <c r="J1215" i="161"/>
  <c r="Q1215" i="161"/>
  <c r="R1212" i="161"/>
  <c r="V1212" i="161" s="1"/>
  <c r="V1214" i="161"/>
  <c r="O1214" i="161"/>
  <c r="AB1215" i="161"/>
  <c r="Y1215" i="161"/>
  <c r="X1216" i="161" l="1"/>
  <c r="N1215" i="161"/>
  <c r="K1215" i="161"/>
  <c r="O1215" i="161" s="1"/>
  <c r="U1215" i="161"/>
  <c r="AC1215" i="161"/>
  <c r="R1215" i="161"/>
  <c r="V1215" i="161" s="1"/>
  <c r="AB1216" i="161"/>
  <c r="Y1216" i="161"/>
  <c r="X1217" i="161" l="1"/>
  <c r="Q1216" i="161"/>
  <c r="J1216" i="161"/>
  <c r="AC1216" i="161"/>
  <c r="R1216" i="161"/>
  <c r="U1216" i="161"/>
  <c r="Y1217" i="161"/>
  <c r="AB1217" i="161"/>
  <c r="J1218" i="161" l="1"/>
  <c r="K1216" i="161"/>
  <c r="Q1217" i="161"/>
  <c r="N1216" i="161"/>
  <c r="Q1218" i="161"/>
  <c r="J1217" i="161"/>
  <c r="V1216" i="161"/>
  <c r="AC1217" i="161"/>
  <c r="R1218" i="161"/>
  <c r="U1218" i="161"/>
  <c r="O1216" i="161" l="1"/>
  <c r="X1218" i="161"/>
  <c r="K1218" i="161"/>
  <c r="J1219" i="161"/>
  <c r="N1218" i="161"/>
  <c r="Q1219" i="161"/>
  <c r="V1219" i="161" s="1"/>
  <c r="N1217" i="161"/>
  <c r="X1219" i="161"/>
  <c r="U1217" i="161"/>
  <c r="K1217" i="161"/>
  <c r="O1217" i="161" s="1"/>
  <c r="V1218" i="161"/>
  <c r="O1218" i="161"/>
  <c r="AB1218" i="161"/>
  <c r="Y1218" i="161"/>
  <c r="R1219" i="161"/>
  <c r="U1219" i="161"/>
  <c r="N1219" i="161"/>
  <c r="K1219" i="161"/>
  <c r="AB1219" i="161"/>
  <c r="Y1219" i="161"/>
  <c r="Q1220" i="161" l="1"/>
  <c r="J1220" i="161"/>
  <c r="X1220" i="161"/>
  <c r="O1219" i="161"/>
  <c r="AC1219" i="161"/>
  <c r="R1217" i="161"/>
  <c r="V1217" i="161" s="1"/>
  <c r="AC1218" i="161"/>
  <c r="U1220" i="161"/>
  <c r="R1220" i="161"/>
  <c r="K1220" i="161"/>
  <c r="N1220" i="161"/>
  <c r="AB1220" i="161"/>
  <c r="Y1220" i="161"/>
  <c r="AC1220" i="161" l="1"/>
  <c r="Q1221" i="161"/>
  <c r="X1221" i="161"/>
  <c r="J1221" i="161"/>
  <c r="O1220" i="161"/>
  <c r="V1220" i="161"/>
  <c r="AB1221" i="161"/>
  <c r="Y1221" i="161"/>
  <c r="N1221" i="161"/>
  <c r="K1221" i="161"/>
  <c r="U1221" i="161"/>
  <c r="R1221" i="161"/>
  <c r="X1222" i="161" l="1"/>
  <c r="Q1222" i="161"/>
  <c r="J1222" i="161"/>
  <c r="O1221" i="161"/>
  <c r="AC1221" i="161"/>
  <c r="V1221" i="161"/>
  <c r="N1222" i="161"/>
  <c r="K1222" i="161"/>
  <c r="AB1222" i="161"/>
  <c r="Y1222" i="161"/>
  <c r="R1222" i="161"/>
  <c r="U1222" i="161"/>
  <c r="Q1223" i="161" l="1"/>
  <c r="J1223" i="161"/>
  <c r="X1223" i="161"/>
  <c r="O1222" i="161"/>
  <c r="V1222" i="161"/>
  <c r="AC1222" i="161"/>
  <c r="AB1223" i="161"/>
  <c r="Y1223" i="161"/>
  <c r="U1223" i="161"/>
  <c r="R1223" i="161"/>
  <c r="J1224" i="161" l="1"/>
  <c r="N1223" i="161"/>
  <c r="K1223" i="161"/>
  <c r="AC1223" i="161"/>
  <c r="V1223" i="161"/>
  <c r="O1223" i="161" l="1"/>
  <c r="Q1225" i="161"/>
  <c r="K1224" i="161"/>
  <c r="N1224" i="161"/>
  <c r="X1224" i="161"/>
  <c r="Q1224" i="161"/>
  <c r="AB1224" i="161"/>
  <c r="Y1224" i="161"/>
  <c r="U1224" i="161"/>
  <c r="R1224" i="161"/>
  <c r="U1225" i="161"/>
  <c r="R1225" i="161"/>
  <c r="O1224" i="161" l="1"/>
  <c r="J1225" i="161"/>
  <c r="X1225" i="161"/>
  <c r="Q1226" i="161"/>
  <c r="J1226" i="161"/>
  <c r="X1226" i="161"/>
  <c r="AC1224" i="161"/>
  <c r="V1224" i="161"/>
  <c r="V1225" i="161"/>
  <c r="AB1225" i="161"/>
  <c r="Y1225" i="161"/>
  <c r="U1226" i="161"/>
  <c r="R1226" i="161"/>
  <c r="AB1226" i="161"/>
  <c r="Y1226" i="161"/>
  <c r="J1227" i="161" l="1"/>
  <c r="X1227" i="161"/>
  <c r="N1225" i="161"/>
  <c r="K1226" i="161"/>
  <c r="Q1227" i="161"/>
  <c r="N1226" i="161"/>
  <c r="K1225" i="161"/>
  <c r="O1225" i="161" s="1"/>
  <c r="AC1226" i="161"/>
  <c r="V1226" i="161"/>
  <c r="AC1225" i="161"/>
  <c r="AB1227" i="161"/>
  <c r="Y1227" i="161"/>
  <c r="U1227" i="161"/>
  <c r="R1227" i="161"/>
  <c r="O1226" i="161" l="1"/>
  <c r="V1227" i="161"/>
  <c r="Q1228" i="161"/>
  <c r="J1228" i="161"/>
  <c r="K1227" i="161"/>
  <c r="N1227" i="161"/>
  <c r="X1228" i="161"/>
  <c r="AC1227" i="161"/>
  <c r="AB1228" i="161"/>
  <c r="Y1228" i="161"/>
  <c r="U1228" i="161"/>
  <c r="R1228" i="161"/>
  <c r="O1227" i="161" l="1"/>
  <c r="J1229" i="161"/>
  <c r="Q1229" i="161"/>
  <c r="X1229" i="161"/>
  <c r="N1228" i="161"/>
  <c r="K1228" i="161"/>
  <c r="O1228" i="161" s="1"/>
  <c r="AC1228" i="161"/>
  <c r="V1228" i="161"/>
  <c r="Y1229" i="161"/>
  <c r="AB1229" i="161"/>
  <c r="X1230" i="161" l="1"/>
  <c r="N1229" i="161"/>
  <c r="K1229" i="161"/>
  <c r="O1229" i="161" s="1"/>
  <c r="U1229" i="161"/>
  <c r="AC1229" i="161"/>
  <c r="R1229" i="161"/>
  <c r="V1229" i="161" s="1"/>
  <c r="Y1230" i="161"/>
  <c r="AB1230" i="161"/>
  <c r="X1231" i="161" l="1"/>
  <c r="Q1230" i="161"/>
  <c r="J1230" i="161"/>
  <c r="AC1230" i="161"/>
  <c r="AB1231" i="161"/>
  <c r="Y1231" i="161"/>
  <c r="Q1232" i="161" l="1"/>
  <c r="J1231" i="161"/>
  <c r="K1230" i="161"/>
  <c r="Q1231" i="161"/>
  <c r="N1230" i="161"/>
  <c r="U1230" i="161"/>
  <c r="AC1231" i="161"/>
  <c r="N1231" i="161"/>
  <c r="K1231" i="161"/>
  <c r="R1230" i="161"/>
  <c r="V1230" i="161" s="1"/>
  <c r="U1231" i="161"/>
  <c r="R1231" i="161"/>
  <c r="U1232" i="161"/>
  <c r="R1232" i="161"/>
  <c r="O1230" i="161" l="1"/>
  <c r="Q1233" i="161"/>
  <c r="X1232" i="161"/>
  <c r="X1233" i="161"/>
  <c r="J1232" i="161"/>
  <c r="V1231" i="161"/>
  <c r="O1231" i="161"/>
  <c r="V1232" i="161"/>
  <c r="AB1232" i="161"/>
  <c r="Y1232" i="161"/>
  <c r="K1232" i="161"/>
  <c r="N1232" i="161"/>
  <c r="Y1233" i="161"/>
  <c r="AB1233" i="161"/>
  <c r="R1233" i="161"/>
  <c r="U1233" i="161"/>
  <c r="J1234" i="161" l="1"/>
  <c r="J1233" i="161"/>
  <c r="O1232" i="161"/>
  <c r="AC1233" i="161"/>
  <c r="AC1232" i="161"/>
  <c r="V1233" i="161"/>
  <c r="K1233" i="161"/>
  <c r="N1233" i="161"/>
  <c r="K1234" i="161"/>
  <c r="N1234" i="161"/>
  <c r="Q1234" i="161" l="1"/>
  <c r="X1234" i="161"/>
  <c r="J1235" i="161"/>
  <c r="X1235" i="161"/>
  <c r="Q1235" i="161"/>
  <c r="V1235" i="161" s="1"/>
  <c r="O1233" i="161"/>
  <c r="O1234" i="161"/>
  <c r="R1234" i="161"/>
  <c r="U1234" i="161"/>
  <c r="Y1234" i="161"/>
  <c r="AB1234" i="161"/>
  <c r="AB1235" i="161"/>
  <c r="Y1235" i="161"/>
  <c r="K1235" i="161"/>
  <c r="N1235" i="161"/>
  <c r="R1235" i="161"/>
  <c r="U1235" i="161"/>
  <c r="O1235" i="161" l="1"/>
  <c r="X1236" i="161"/>
  <c r="AC1235" i="161"/>
  <c r="AC1234" i="161"/>
  <c r="V1234" i="161"/>
  <c r="Y1236" i="161"/>
  <c r="AB1236" i="161"/>
  <c r="X1237" i="161" l="1"/>
  <c r="J1236" i="161"/>
  <c r="Q1236" i="161"/>
  <c r="AC1236" i="161"/>
  <c r="N1236" i="161"/>
  <c r="K1236" i="161"/>
  <c r="R1236" i="161"/>
  <c r="U1236" i="161"/>
  <c r="AB1237" i="161"/>
  <c r="Y1237" i="161"/>
  <c r="Q1238" i="161" l="1"/>
  <c r="J1237" i="161"/>
  <c r="Q1237" i="161"/>
  <c r="V1236" i="161"/>
  <c r="O1236" i="161"/>
  <c r="AC1237" i="161"/>
  <c r="K1237" i="161"/>
  <c r="N1237" i="161"/>
  <c r="R1237" i="161"/>
  <c r="U1237" i="161"/>
  <c r="R1238" i="161"/>
  <c r="U1238" i="161"/>
  <c r="Q1239" i="161" l="1"/>
  <c r="J1238" i="161"/>
  <c r="X1238" i="161"/>
  <c r="V1237" i="161"/>
  <c r="O1237" i="161"/>
  <c r="V1238" i="161"/>
  <c r="K1238" i="161"/>
  <c r="N1238" i="161"/>
  <c r="Y1238" i="161"/>
  <c r="AB1238" i="161"/>
  <c r="U1239" i="161"/>
  <c r="R1239" i="161"/>
  <c r="J1240" i="161" l="1"/>
  <c r="J1239" i="161"/>
  <c r="X1239" i="161"/>
  <c r="AC1238" i="161"/>
  <c r="O1238" i="161"/>
  <c r="V1239" i="161"/>
  <c r="K1239" i="161"/>
  <c r="N1239" i="161"/>
  <c r="Y1239" i="161"/>
  <c r="AB1239" i="161"/>
  <c r="N1240" i="161"/>
  <c r="K1240" i="161"/>
  <c r="Q1241" i="161" l="1"/>
  <c r="Q1240" i="161"/>
  <c r="X1240" i="161"/>
  <c r="AC1239" i="161"/>
  <c r="O1239" i="161"/>
  <c r="O1240" i="161"/>
  <c r="R1240" i="161"/>
  <c r="U1240" i="161"/>
  <c r="Y1240" i="161"/>
  <c r="AB1240" i="161"/>
  <c r="U1241" i="161"/>
  <c r="R1241" i="161"/>
  <c r="Q1242" i="161" l="1"/>
  <c r="J1241" i="161"/>
  <c r="X1241" i="161"/>
  <c r="AC1240" i="161"/>
  <c r="V1240" i="161"/>
  <c r="V1241" i="161"/>
  <c r="N1241" i="161"/>
  <c r="K1241" i="161"/>
  <c r="Y1241" i="161"/>
  <c r="AB1241" i="161"/>
  <c r="R1242" i="161"/>
  <c r="U1242" i="161"/>
  <c r="Q1243" i="161" l="1"/>
  <c r="X1242" i="161"/>
  <c r="J1242" i="161"/>
  <c r="V1242" i="161"/>
  <c r="AC1241" i="161"/>
  <c r="O1241" i="161"/>
  <c r="Y1242" i="161"/>
  <c r="AB1242" i="161"/>
  <c r="K1242" i="161"/>
  <c r="N1242" i="161"/>
  <c r="R1243" i="161"/>
  <c r="U1243" i="161"/>
  <c r="V1243" i="161" l="1"/>
  <c r="Q1244" i="161"/>
  <c r="X1243" i="161"/>
  <c r="J1243" i="161"/>
  <c r="O1242" i="161"/>
  <c r="AC1242" i="161"/>
  <c r="AB1243" i="161"/>
  <c r="Y1243" i="161"/>
  <c r="K1243" i="161"/>
  <c r="N1243" i="161"/>
  <c r="R1244" i="161"/>
  <c r="U1244" i="161"/>
  <c r="X1245" i="161" l="1"/>
  <c r="J1244" i="161"/>
  <c r="X1244" i="161"/>
  <c r="O1243" i="161"/>
  <c r="AC1243" i="161"/>
  <c r="V1244" i="161"/>
  <c r="N1244" i="161"/>
  <c r="K1244" i="161"/>
  <c r="Y1244" i="161"/>
  <c r="AB1244" i="161"/>
  <c r="AB1245" i="161"/>
  <c r="Y1245" i="161"/>
  <c r="J1246" i="161" l="1"/>
  <c r="Q1245" i="161"/>
  <c r="J1245" i="161"/>
  <c r="AC1244" i="161"/>
  <c r="O1244" i="161"/>
  <c r="AC1245" i="161"/>
  <c r="U1245" i="161"/>
  <c r="R1245" i="161"/>
  <c r="K1245" i="161"/>
  <c r="N1245" i="161"/>
  <c r="N1246" i="161"/>
  <c r="K1246" i="161"/>
  <c r="X1247" i="161" l="1"/>
  <c r="Q1246" i="161"/>
  <c r="X1246" i="161"/>
  <c r="O1245" i="161"/>
  <c r="V1245" i="161"/>
  <c r="O1246" i="161"/>
  <c r="U1246" i="161"/>
  <c r="R1246" i="161"/>
  <c r="AB1246" i="161"/>
  <c r="Y1246" i="161"/>
  <c r="AB1247" i="161"/>
  <c r="Y1247" i="161"/>
  <c r="Q1248" i="161" l="1"/>
  <c r="Q1247" i="161"/>
  <c r="J1247" i="161"/>
  <c r="AC1246" i="161"/>
  <c r="V1246" i="161"/>
  <c r="AC1247" i="161"/>
  <c r="R1247" i="161"/>
  <c r="U1247" i="161"/>
  <c r="N1247" i="161"/>
  <c r="K1247" i="161"/>
  <c r="U1248" i="161"/>
  <c r="R1248" i="161"/>
  <c r="X1249" i="161" l="1"/>
  <c r="X1248" i="161"/>
  <c r="J1248" i="161"/>
  <c r="O1247" i="161"/>
  <c r="V1247" i="161"/>
  <c r="V1248" i="161"/>
  <c r="AB1248" i="161"/>
  <c r="Y1248" i="161"/>
  <c r="N1248" i="161"/>
  <c r="AB1249" i="161"/>
  <c r="Y1249" i="161"/>
  <c r="X1250" i="161" l="1"/>
  <c r="Q1249" i="161"/>
  <c r="J1249" i="161"/>
  <c r="K1248" i="161"/>
  <c r="O1248" i="161" s="1"/>
  <c r="AC1248" i="161"/>
  <c r="AC1249" i="161"/>
  <c r="U1249" i="161"/>
  <c r="R1249" i="161"/>
  <c r="N1249" i="161"/>
  <c r="K1249" i="161"/>
  <c r="AB1250" i="161"/>
  <c r="Y1250" i="161"/>
  <c r="J1251" i="161" l="1"/>
  <c r="Q1250" i="161"/>
  <c r="J1250" i="161"/>
  <c r="O1249" i="161"/>
  <c r="V1249" i="161"/>
  <c r="AC1250" i="161"/>
  <c r="R1250" i="161"/>
  <c r="U1250" i="161"/>
  <c r="K1250" i="161"/>
  <c r="N1250" i="161"/>
  <c r="N1251" i="161"/>
  <c r="K1251" i="161"/>
  <c r="V1250" i="161" l="1"/>
  <c r="X1252" i="161"/>
  <c r="X1251" i="161"/>
  <c r="Q1251" i="161"/>
  <c r="O1250" i="161"/>
  <c r="O1251" i="161"/>
  <c r="Y1251" i="161"/>
  <c r="AB1251" i="161"/>
  <c r="R1251" i="161"/>
  <c r="U1251" i="161"/>
  <c r="Y1252" i="161"/>
  <c r="AB1252" i="161"/>
  <c r="Q1253" i="161" l="1"/>
  <c r="Q1252" i="161"/>
  <c r="J1252" i="161"/>
  <c r="V1251" i="161"/>
  <c r="AC1251" i="161"/>
  <c r="AC1252" i="161"/>
  <c r="U1252" i="161"/>
  <c r="R1252" i="161"/>
  <c r="N1252" i="161"/>
  <c r="K1252" i="161"/>
  <c r="U1253" i="161"/>
  <c r="R1253" i="161"/>
  <c r="V1252" i="161" l="1"/>
  <c r="O1252" i="161"/>
  <c r="X1254" i="161"/>
  <c r="J1254" i="161"/>
  <c r="Q1254" i="161"/>
  <c r="J1253" i="161"/>
  <c r="X1253" i="161"/>
  <c r="V1253" i="161"/>
  <c r="N1253" i="161"/>
  <c r="K1253" i="161"/>
  <c r="Y1253" i="161"/>
  <c r="AB1253" i="161"/>
  <c r="K1254" i="161"/>
  <c r="N1254" i="161"/>
  <c r="Y1254" i="161"/>
  <c r="AB1254" i="161"/>
  <c r="U1254" i="161"/>
  <c r="R1254" i="161"/>
  <c r="O1254" i="161" l="1"/>
  <c r="O1253" i="161"/>
  <c r="V1254" i="161"/>
  <c r="X1255" i="161"/>
  <c r="AC1253" i="161"/>
  <c r="AC1254" i="161"/>
  <c r="AB1255" i="161"/>
  <c r="Y1255" i="161"/>
  <c r="AC1255" i="161" l="1"/>
  <c r="J1256" i="161"/>
  <c r="J1255" i="161"/>
  <c r="Q1255" i="161"/>
  <c r="N1255" i="161"/>
  <c r="K1255" i="161"/>
  <c r="R1255" i="161"/>
  <c r="U1255" i="161"/>
  <c r="N1256" i="161"/>
  <c r="K1256" i="161"/>
  <c r="X1256" i="161" l="1"/>
  <c r="X1257" i="161"/>
  <c r="Q1256" i="161"/>
  <c r="J1257" i="161"/>
  <c r="Q1257" i="161"/>
  <c r="O1255" i="161"/>
  <c r="V1255" i="161"/>
  <c r="O1256" i="161"/>
  <c r="AB1256" i="161"/>
  <c r="Y1256" i="161"/>
  <c r="R1256" i="161"/>
  <c r="U1257" i="161"/>
  <c r="R1257" i="161"/>
  <c r="Y1257" i="161"/>
  <c r="AB1257" i="161"/>
  <c r="K1257" i="161"/>
  <c r="N1257" i="161"/>
  <c r="Q1258" i="161" l="1"/>
  <c r="V1257" i="161"/>
  <c r="O1257" i="161"/>
  <c r="AC1257" i="161"/>
  <c r="U1256" i="161"/>
  <c r="V1256" i="161" s="1"/>
  <c r="AC1256" i="161"/>
  <c r="U1258" i="161"/>
  <c r="R1258" i="161"/>
  <c r="V1258" i="161" l="1"/>
  <c r="Q1259" i="161"/>
  <c r="X1258" i="161"/>
  <c r="J1258" i="161"/>
  <c r="AB1258" i="161"/>
  <c r="Y1258" i="161"/>
  <c r="N1258" i="161"/>
  <c r="K1258" i="161"/>
  <c r="U1259" i="161"/>
  <c r="R1259" i="161"/>
  <c r="X1260" i="161" l="1"/>
  <c r="J1260" i="161"/>
  <c r="X1259" i="161"/>
  <c r="J1259" i="161"/>
  <c r="O1258" i="161"/>
  <c r="AC1258" i="161"/>
  <c r="V1259" i="161"/>
  <c r="AB1259" i="161"/>
  <c r="Y1259" i="161"/>
  <c r="K1259" i="161"/>
  <c r="N1259" i="161"/>
  <c r="AB1260" i="161"/>
  <c r="Y1260" i="161"/>
  <c r="N1260" i="161"/>
  <c r="K1260" i="161"/>
  <c r="X1261" i="161" l="1"/>
  <c r="Q1260" i="161"/>
  <c r="O1259" i="161"/>
  <c r="AC1259" i="161"/>
  <c r="O1260" i="161"/>
  <c r="AC1260" i="161"/>
  <c r="U1260" i="161"/>
  <c r="R1260" i="161"/>
  <c r="AB1261" i="161"/>
  <c r="Y1261" i="161"/>
  <c r="X1262" i="161" l="1"/>
  <c r="J1261" i="161"/>
  <c r="Q1261" i="161"/>
  <c r="J1262" i="161"/>
  <c r="V1260" i="161"/>
  <c r="AC1261" i="161"/>
  <c r="K1261" i="161"/>
  <c r="N1261" i="161"/>
  <c r="R1261" i="161"/>
  <c r="N1262" i="161"/>
  <c r="K1262" i="161"/>
  <c r="Y1262" i="161"/>
  <c r="AB1262" i="161"/>
  <c r="X1263" i="161" l="1"/>
  <c r="Q1262" i="161"/>
  <c r="Q1263" i="161"/>
  <c r="AC1262" i="161"/>
  <c r="U1261" i="161"/>
  <c r="V1261" i="161" s="1"/>
  <c r="O1262" i="161"/>
  <c r="O1261" i="161"/>
  <c r="U1262" i="161"/>
  <c r="R1262" i="161"/>
  <c r="R1263" i="161"/>
  <c r="U1263" i="161"/>
  <c r="Y1263" i="161"/>
  <c r="AB1263" i="161"/>
  <c r="X1264" i="161" l="1"/>
  <c r="J1263" i="161"/>
  <c r="V1263" i="161"/>
  <c r="V1262" i="161"/>
  <c r="AC1263" i="161"/>
  <c r="K1263" i="161"/>
  <c r="N1263" i="161"/>
  <c r="AB1264" i="161"/>
  <c r="Y1264" i="161"/>
  <c r="J1265" i="161" l="1"/>
  <c r="Q1264" i="161"/>
  <c r="J1264" i="161"/>
  <c r="O1263" i="161"/>
  <c r="AC1264" i="161"/>
  <c r="U1264" i="161"/>
  <c r="R1264" i="161"/>
  <c r="N1264" i="161"/>
  <c r="K1264" i="161"/>
  <c r="N1265" i="161"/>
  <c r="K1265" i="161"/>
  <c r="O1265" i="161" l="1"/>
  <c r="Q1266" i="161"/>
  <c r="J1266" i="161"/>
  <c r="Q1265" i="161"/>
  <c r="X1266" i="161"/>
  <c r="X1265" i="161"/>
  <c r="O1264" i="161"/>
  <c r="V1264" i="161"/>
  <c r="U1265" i="161"/>
  <c r="R1265" i="161"/>
  <c r="AB1265" i="161"/>
  <c r="AB1266" i="161"/>
  <c r="Y1266" i="161"/>
  <c r="R1266" i="161"/>
  <c r="U1266" i="161"/>
  <c r="K1266" i="161"/>
  <c r="N1266" i="161"/>
  <c r="O1266" i="161" l="1"/>
  <c r="V1265" i="161"/>
  <c r="AC1266" i="161"/>
  <c r="J1267" i="161"/>
  <c r="Q1267" i="161"/>
  <c r="Y1265" i="161"/>
  <c r="AC1265" i="161" s="1"/>
  <c r="V1266" i="161"/>
  <c r="N1267" i="161"/>
  <c r="K1267" i="161"/>
  <c r="R1267" i="161"/>
  <c r="U1267" i="161"/>
  <c r="V1267" i="161" l="1"/>
  <c r="O1267" i="161"/>
  <c r="J1268" i="161"/>
  <c r="X1267" i="161"/>
  <c r="AB1267" i="161"/>
  <c r="Y1267" i="161"/>
  <c r="K1268" i="161"/>
  <c r="N1268" i="161"/>
  <c r="J1269" i="161" l="1"/>
  <c r="Q1268" i="161"/>
  <c r="X1268" i="161"/>
  <c r="O1268" i="161"/>
  <c r="AC1267" i="161"/>
  <c r="R1268" i="161"/>
  <c r="U1268" i="161"/>
  <c r="Y1268" i="161"/>
  <c r="AB1268" i="161"/>
  <c r="N1269" i="161"/>
  <c r="K1269" i="161"/>
  <c r="X1270" i="161" l="1"/>
  <c r="X1269" i="161"/>
  <c r="Q1269" i="161"/>
  <c r="V1268" i="161"/>
  <c r="AC1268" i="161"/>
  <c r="O1269" i="161"/>
  <c r="Y1269" i="161"/>
  <c r="AB1269" i="161"/>
  <c r="U1269" i="161"/>
  <c r="R1269" i="161"/>
  <c r="AB1270" i="161"/>
  <c r="Y1270" i="161"/>
  <c r="AC1270" i="161" l="1"/>
  <c r="J1271" i="161"/>
  <c r="J1270" i="161"/>
  <c r="Q1270" i="161"/>
  <c r="V1269" i="161"/>
  <c r="AC1269" i="161"/>
  <c r="K1270" i="161"/>
  <c r="N1270" i="161"/>
  <c r="R1270" i="161"/>
  <c r="U1270" i="161"/>
  <c r="N1271" i="161"/>
  <c r="K1271" i="161"/>
  <c r="O1271" i="161" l="1"/>
  <c r="V1270" i="161"/>
  <c r="Q1272" i="161"/>
  <c r="Q1271" i="161"/>
  <c r="X1271" i="161"/>
  <c r="O1270" i="161"/>
  <c r="R1271" i="161"/>
  <c r="U1271" i="161"/>
  <c r="AB1271" i="161"/>
  <c r="Y1271" i="161"/>
  <c r="U1272" i="161"/>
  <c r="R1272" i="161"/>
  <c r="AC1271" i="161" l="1"/>
  <c r="V1271" i="161"/>
  <c r="Q1273" i="161"/>
  <c r="X1272" i="161"/>
  <c r="J1272" i="161"/>
  <c r="V1272" i="161"/>
  <c r="Y1272" i="161"/>
  <c r="AB1272" i="161"/>
  <c r="K1272" i="161"/>
  <c r="N1272" i="161"/>
  <c r="R1273" i="161"/>
  <c r="U1273" i="161"/>
  <c r="O1272" i="161" l="1"/>
  <c r="Q1274" i="161"/>
  <c r="J1273" i="161"/>
  <c r="X1273" i="161"/>
  <c r="AC1272" i="161"/>
  <c r="V1273" i="161"/>
  <c r="K1273" i="161"/>
  <c r="N1273" i="161"/>
  <c r="AB1273" i="161"/>
  <c r="R1274" i="161"/>
  <c r="U1274" i="161"/>
  <c r="Q1275" i="161" l="1"/>
  <c r="J1274" i="161"/>
  <c r="X1274" i="161"/>
  <c r="Y1273" i="161"/>
  <c r="AC1273" i="161" s="1"/>
  <c r="O1273" i="161"/>
  <c r="V1274" i="161"/>
  <c r="N1274" i="161"/>
  <c r="K1274" i="161"/>
  <c r="Y1274" i="161"/>
  <c r="AB1274" i="161"/>
  <c r="U1275" i="161"/>
  <c r="R1275" i="161"/>
  <c r="V1275" i="161" l="1"/>
  <c r="O1274" i="161"/>
  <c r="J1276" i="161"/>
  <c r="X1275" i="161"/>
  <c r="J1275" i="161"/>
  <c r="AC1274" i="161"/>
  <c r="AB1275" i="161"/>
  <c r="Y1275" i="161"/>
  <c r="K1275" i="161"/>
  <c r="N1275" i="161"/>
  <c r="N1276" i="161"/>
  <c r="K1276" i="161"/>
  <c r="J1277" i="161" l="1"/>
  <c r="X1276" i="161"/>
  <c r="Q1276" i="161"/>
  <c r="O1275" i="161"/>
  <c r="AC1275" i="161"/>
  <c r="O1276" i="161"/>
  <c r="AB1276" i="161"/>
  <c r="Y1276" i="161"/>
  <c r="R1276" i="161"/>
  <c r="U1276" i="161"/>
  <c r="N1277" i="161"/>
  <c r="K1277" i="161"/>
  <c r="O1277" i="161" l="1"/>
  <c r="Q1278" i="161"/>
  <c r="Q1277" i="161"/>
  <c r="X1277" i="161"/>
  <c r="AC1276" i="161"/>
  <c r="V1276" i="161"/>
  <c r="U1277" i="161"/>
  <c r="R1277" i="161"/>
  <c r="AB1277" i="161"/>
  <c r="Y1277" i="161"/>
  <c r="U1278" i="161"/>
  <c r="R1278" i="161"/>
  <c r="J1279" i="161" l="1"/>
  <c r="J1278" i="161"/>
  <c r="X1278" i="161"/>
  <c r="Q1279" i="161"/>
  <c r="X1279" i="161"/>
  <c r="AC1277" i="161"/>
  <c r="V1277" i="161"/>
  <c r="V1278" i="161"/>
  <c r="K1278" i="161"/>
  <c r="N1278" i="161"/>
  <c r="Y1278" i="161"/>
  <c r="AB1278" i="161"/>
  <c r="AB1279" i="161"/>
  <c r="Y1279" i="161"/>
  <c r="N1279" i="161"/>
  <c r="K1279" i="161"/>
  <c r="R1279" i="161"/>
  <c r="U1279" i="161"/>
  <c r="AC1279" i="161" l="1"/>
  <c r="V1279" i="161"/>
  <c r="J1280" i="161"/>
  <c r="Q1280" i="161"/>
  <c r="X1280" i="161"/>
  <c r="AC1278" i="161"/>
  <c r="O1278" i="161"/>
  <c r="O1279" i="161"/>
  <c r="Y1280" i="161"/>
  <c r="AB1280" i="161"/>
  <c r="R1280" i="161"/>
  <c r="U1280" i="161"/>
  <c r="N1280" i="161"/>
  <c r="K1280" i="161"/>
  <c r="X1281" i="161" l="1"/>
  <c r="AC1280" i="161"/>
  <c r="V1280" i="161"/>
  <c r="O1280" i="161"/>
  <c r="AB1281" i="161"/>
  <c r="Y1281" i="161"/>
  <c r="AC1281" i="161" l="1"/>
  <c r="J1282" i="161"/>
  <c r="J1281" i="161"/>
  <c r="Q1281" i="161"/>
  <c r="N1281" i="161"/>
  <c r="K1281" i="161"/>
  <c r="R1281" i="161"/>
  <c r="U1281" i="161"/>
  <c r="K1282" i="161"/>
  <c r="N1282" i="161"/>
  <c r="V1281" i="161" l="1"/>
  <c r="Q1282" i="161"/>
  <c r="J1283" i="161"/>
  <c r="X1283" i="161"/>
  <c r="X1282" i="161"/>
  <c r="Q1283" i="161"/>
  <c r="O1282" i="161"/>
  <c r="O1281" i="161"/>
  <c r="R1282" i="161"/>
  <c r="U1282" i="161"/>
  <c r="AB1282" i="161"/>
  <c r="Y1282" i="161"/>
  <c r="AB1283" i="161"/>
  <c r="Y1283" i="161"/>
  <c r="R1283" i="161"/>
  <c r="U1283" i="161"/>
  <c r="N1283" i="161"/>
  <c r="K1283" i="161"/>
  <c r="O1283" i="161" l="1"/>
  <c r="AC1283" i="161"/>
  <c r="J1284" i="161"/>
  <c r="V1283" i="161"/>
  <c r="AC1282" i="161"/>
  <c r="V1282" i="161"/>
  <c r="N1284" i="161"/>
  <c r="K1284" i="161"/>
  <c r="X1285" i="161" l="1"/>
  <c r="Q1285" i="161"/>
  <c r="X1284" i="161"/>
  <c r="Q1284" i="161"/>
  <c r="O1284" i="161"/>
  <c r="AB1284" i="161"/>
  <c r="Y1284" i="161"/>
  <c r="R1284" i="161"/>
  <c r="U1284" i="161"/>
  <c r="Y1285" i="161"/>
  <c r="AB1285" i="161"/>
  <c r="R1285" i="161"/>
  <c r="U1285" i="161"/>
  <c r="V1284" i="161" l="1"/>
  <c r="J1286" i="161"/>
  <c r="J1285" i="161"/>
  <c r="AC1284" i="161"/>
  <c r="V1285" i="161"/>
  <c r="AC1285" i="161"/>
  <c r="K1285" i="161"/>
  <c r="N1285" i="161"/>
  <c r="N1286" i="161"/>
  <c r="K1286" i="161"/>
  <c r="X1287" i="161" l="1"/>
  <c r="X1286" i="161"/>
  <c r="Q1286" i="161"/>
  <c r="O1285" i="161"/>
  <c r="O1286" i="161"/>
  <c r="AB1286" i="161"/>
  <c r="Y1286" i="161"/>
  <c r="R1286" i="161"/>
  <c r="U1286" i="161"/>
  <c r="AB1287" i="161"/>
  <c r="Y1287" i="161"/>
  <c r="AC1286" i="161" l="1"/>
  <c r="J1288" i="161"/>
  <c r="J1287" i="161"/>
  <c r="Q1287" i="161"/>
  <c r="V1286" i="161"/>
  <c r="AC1287" i="161"/>
  <c r="K1287" i="161"/>
  <c r="N1287" i="161"/>
  <c r="U1287" i="161"/>
  <c r="R1287" i="161"/>
  <c r="K1288" i="161"/>
  <c r="N1288" i="161"/>
  <c r="J1289" i="161" l="1"/>
  <c r="X1288" i="161"/>
  <c r="Q1288" i="161"/>
  <c r="V1287" i="161"/>
  <c r="O1287" i="161"/>
  <c r="O1288" i="161"/>
  <c r="Y1288" i="161"/>
  <c r="AB1288" i="161"/>
  <c r="R1288" i="161"/>
  <c r="U1288" i="161"/>
  <c r="K1289" i="161"/>
  <c r="N1289" i="161"/>
  <c r="O1289" i="161" l="1"/>
  <c r="J1290" i="161"/>
  <c r="Q1290" i="161"/>
  <c r="Q1289" i="161"/>
  <c r="X1290" i="161"/>
  <c r="X1289" i="161"/>
  <c r="V1288" i="161"/>
  <c r="AC1288" i="161"/>
  <c r="R1289" i="161"/>
  <c r="U1289" i="161"/>
  <c r="Y1289" i="161"/>
  <c r="AB1289" i="161"/>
  <c r="N1290" i="161"/>
  <c r="K1290" i="161"/>
  <c r="U1290" i="161"/>
  <c r="R1290" i="161"/>
  <c r="Y1290" i="161"/>
  <c r="AB1290" i="161"/>
  <c r="AC1290" i="161" l="1"/>
  <c r="AC1289" i="161"/>
  <c r="O1290" i="161"/>
  <c r="X1291" i="161"/>
  <c r="Q1291" i="161"/>
  <c r="V1289" i="161"/>
  <c r="V1290" i="161"/>
  <c r="AB1291" i="161"/>
  <c r="Y1291" i="161"/>
  <c r="U1291" i="161"/>
  <c r="R1291" i="161"/>
  <c r="V1291" i="161" l="1"/>
  <c r="X1292" i="161"/>
  <c r="Q1292" i="161"/>
  <c r="J1292" i="161"/>
  <c r="J1291" i="161"/>
  <c r="AC1291" i="161"/>
  <c r="K1291" i="161"/>
  <c r="N1291" i="161"/>
  <c r="AB1292" i="161"/>
  <c r="Y1292" i="161"/>
  <c r="K1292" i="161"/>
  <c r="N1292" i="161"/>
  <c r="U1292" i="161"/>
  <c r="R1292" i="161"/>
  <c r="AC1292" i="161" l="1"/>
  <c r="O1291" i="161"/>
  <c r="Q1293" i="161"/>
  <c r="X1293" i="161"/>
  <c r="O1292" i="161"/>
  <c r="V1292" i="161"/>
  <c r="R1293" i="161"/>
  <c r="U1293" i="161"/>
  <c r="Y1293" i="161"/>
  <c r="AB1293" i="161"/>
  <c r="V1293" i="161" l="1"/>
  <c r="J1294" i="161"/>
  <c r="X1294" i="161"/>
  <c r="Q1294" i="161"/>
  <c r="J1293" i="161"/>
  <c r="AC1293" i="161"/>
  <c r="K1293" i="161"/>
  <c r="N1294" i="161"/>
  <c r="K1294" i="161"/>
  <c r="R1294" i="161"/>
  <c r="U1294" i="161"/>
  <c r="AB1294" i="161"/>
  <c r="Y1294" i="161"/>
  <c r="Q1295" i="161" l="1"/>
  <c r="V1294" i="161"/>
  <c r="AC1294" i="161"/>
  <c r="N1293" i="161"/>
  <c r="O1293" i="161" s="1"/>
  <c r="O1294" i="161"/>
  <c r="U1295" i="161"/>
  <c r="R1295" i="161"/>
  <c r="V1295" i="161" l="1"/>
  <c r="Q1296" i="161"/>
  <c r="X1296" i="161"/>
  <c r="J1295" i="161"/>
  <c r="X1295" i="161"/>
  <c r="N1295" i="161"/>
  <c r="K1295" i="161"/>
  <c r="AB1295" i="161"/>
  <c r="Y1295" i="161"/>
  <c r="R1296" i="161"/>
  <c r="U1296" i="161"/>
  <c r="Y1296" i="161"/>
  <c r="AB1296" i="161"/>
  <c r="O1295" i="161" l="1"/>
  <c r="V1296" i="161"/>
  <c r="AC1296" i="161"/>
  <c r="Q1297" i="161"/>
  <c r="J1296" i="161"/>
  <c r="AC1295" i="161"/>
  <c r="K1296" i="161"/>
  <c r="N1296" i="161"/>
  <c r="U1297" i="161"/>
  <c r="R1297" i="161"/>
  <c r="O1296" i="161" l="1"/>
  <c r="Q1298" i="161"/>
  <c r="J1297" i="161"/>
  <c r="X1298" i="161"/>
  <c r="X1297" i="161"/>
  <c r="J1298" i="161"/>
  <c r="V1297" i="161"/>
  <c r="N1297" i="161"/>
  <c r="K1297" i="161"/>
  <c r="Y1297" i="161"/>
  <c r="AB1297" i="161"/>
  <c r="N1298" i="161"/>
  <c r="K1298" i="161"/>
  <c r="Y1298" i="161"/>
  <c r="AB1298" i="161"/>
  <c r="U1298" i="161"/>
  <c r="R1298" i="161"/>
  <c r="X1299" i="161" l="1"/>
  <c r="Q1299" i="161"/>
  <c r="J1299" i="161"/>
  <c r="O1298" i="161"/>
  <c r="O1297" i="161"/>
  <c r="AC1298" i="161"/>
  <c r="AC1297" i="161"/>
  <c r="V1298" i="161"/>
  <c r="AB1299" i="161"/>
  <c r="Y1299" i="161"/>
  <c r="K1299" i="161"/>
  <c r="N1299" i="161"/>
  <c r="U1299" i="161"/>
  <c r="R1299" i="161"/>
  <c r="X1300" i="161" l="1"/>
  <c r="J1300" i="161"/>
  <c r="Q1300" i="161"/>
  <c r="O1299" i="161"/>
  <c r="V1299" i="161"/>
  <c r="AC1299" i="161"/>
  <c r="Y1300" i="161"/>
  <c r="AB1300" i="161"/>
  <c r="U1300" i="161"/>
  <c r="R1300" i="161"/>
  <c r="K1300" i="161"/>
  <c r="N1300" i="161"/>
  <c r="Q1301" i="161" l="1"/>
  <c r="X1301" i="161"/>
  <c r="V1300" i="161"/>
  <c r="O1300" i="161"/>
  <c r="AC1300" i="161"/>
  <c r="R1301" i="161"/>
  <c r="U1301" i="161"/>
  <c r="AB1301" i="161"/>
  <c r="Y1301" i="161"/>
  <c r="AC1301" i="161" l="1"/>
  <c r="J1302" i="161"/>
  <c r="J1301" i="161"/>
  <c r="V1301" i="161"/>
  <c r="K1301" i="161"/>
  <c r="N1301" i="161"/>
  <c r="N1302" i="161"/>
  <c r="K1302" i="161"/>
  <c r="X1303" i="161" l="1"/>
  <c r="X1302" i="161"/>
  <c r="Q1302" i="161"/>
  <c r="Q1303" i="161"/>
  <c r="J1303" i="161"/>
  <c r="O1301" i="161"/>
  <c r="O1302" i="161"/>
  <c r="Y1302" i="161"/>
  <c r="AB1302" i="161"/>
  <c r="R1302" i="161"/>
  <c r="U1302" i="161"/>
  <c r="K1303" i="161"/>
  <c r="N1303" i="161"/>
  <c r="AB1303" i="161"/>
  <c r="Y1303" i="161"/>
  <c r="R1303" i="161"/>
  <c r="U1303" i="161"/>
  <c r="Q1304" i="161" l="1"/>
  <c r="X1304" i="161"/>
  <c r="J1304" i="161"/>
  <c r="O1303" i="161"/>
  <c r="V1302" i="161"/>
  <c r="V1303" i="161"/>
  <c r="AC1302" i="161"/>
  <c r="AC1303" i="161"/>
  <c r="K1304" i="161"/>
  <c r="N1304" i="161"/>
  <c r="Y1304" i="161"/>
  <c r="AB1304" i="161"/>
  <c r="R1304" i="161"/>
  <c r="U1304" i="161"/>
  <c r="AC1304" i="161" l="1"/>
  <c r="J1305" i="161"/>
  <c r="Q1305" i="161"/>
  <c r="X1305" i="161"/>
  <c r="O1304" i="161"/>
  <c r="V1304" i="161"/>
  <c r="Y1305" i="161"/>
  <c r="AB1305" i="161"/>
  <c r="R1305" i="161"/>
  <c r="U1305" i="161"/>
  <c r="K1305" i="161"/>
  <c r="N1305" i="161"/>
  <c r="V1305" i="161" l="1"/>
  <c r="J1306" i="161"/>
  <c r="Q1306" i="161"/>
  <c r="X1306" i="161"/>
  <c r="O1305" i="161"/>
  <c r="AC1305" i="161"/>
  <c r="AB1306" i="161"/>
  <c r="Y1306" i="161"/>
  <c r="U1306" i="161"/>
  <c r="R1306" i="161"/>
  <c r="K1306" i="161"/>
  <c r="N1306" i="161"/>
  <c r="AC1306" i="161" l="1"/>
  <c r="Q1307" i="161"/>
  <c r="X1307" i="161"/>
  <c r="J1307" i="161"/>
  <c r="V1306" i="161"/>
  <c r="O1306" i="161"/>
  <c r="Y1307" i="161"/>
  <c r="AB1307" i="161"/>
  <c r="R1307" i="161"/>
  <c r="U1307" i="161"/>
  <c r="N1307" i="161"/>
  <c r="K1307" i="161"/>
  <c r="V1307" i="161" l="1"/>
  <c r="O1307" i="161"/>
  <c r="J1308" i="161"/>
  <c r="Q1308" i="161"/>
  <c r="X1308" i="161"/>
  <c r="AC1307" i="161"/>
  <c r="K1308" i="161"/>
  <c r="N1308" i="161"/>
  <c r="Y1308" i="161"/>
  <c r="AB1308" i="161"/>
  <c r="R1308" i="161"/>
  <c r="U1308" i="161"/>
  <c r="O1308" i="161" l="1"/>
  <c r="J1309" i="161"/>
  <c r="AC1308" i="161"/>
  <c r="V1308" i="161"/>
  <c r="N1309" i="161"/>
  <c r="K1309" i="161"/>
  <c r="O1309" i="161" l="1"/>
  <c r="X1310" i="161"/>
  <c r="X1309" i="161"/>
  <c r="Q1309" i="161"/>
  <c r="AB1309" i="161"/>
  <c r="Y1309" i="161"/>
  <c r="U1309" i="161"/>
  <c r="R1309" i="161"/>
  <c r="AB1310" i="161"/>
  <c r="Y1310" i="161"/>
  <c r="AC1310" i="161" l="1"/>
  <c r="J1311" i="161"/>
  <c r="Q1311" i="161"/>
  <c r="Q1310" i="161"/>
  <c r="X1311" i="161"/>
  <c r="J1310" i="161"/>
  <c r="AC1309" i="161"/>
  <c r="V1309" i="161"/>
  <c r="R1310" i="161"/>
  <c r="U1310" i="161"/>
  <c r="K1310" i="161"/>
  <c r="N1310" i="161"/>
  <c r="AB1311" i="161"/>
  <c r="Y1311" i="161"/>
  <c r="N1311" i="161"/>
  <c r="K1311" i="161"/>
  <c r="U1311" i="161"/>
  <c r="R1311" i="161"/>
  <c r="V1311" i="161" s="1"/>
  <c r="O1310" i="161" l="1"/>
  <c r="AC1311" i="161"/>
  <c r="X1312" i="161"/>
  <c r="Q1312" i="161"/>
  <c r="J1312" i="161"/>
  <c r="V1310" i="161"/>
  <c r="O1311" i="161"/>
  <c r="AB1312" i="161"/>
  <c r="Y1312" i="161"/>
  <c r="U1312" i="161"/>
  <c r="R1312" i="161"/>
  <c r="K1312" i="161"/>
  <c r="N1312" i="161"/>
  <c r="V1312" i="161" l="1"/>
  <c r="J1313" i="161"/>
  <c r="Q1313" i="161"/>
  <c r="O1312" i="161"/>
  <c r="AC1312" i="161"/>
  <c r="U1313" i="161"/>
  <c r="R1313" i="161"/>
  <c r="N1313" i="161"/>
  <c r="K1313" i="161"/>
  <c r="V1313" i="161" l="1"/>
  <c r="O1313" i="161"/>
  <c r="X1313" i="161"/>
  <c r="Y1313" i="161"/>
  <c r="AB1313" i="161"/>
  <c r="AC1313" i="1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11" authorId="0" shapeId="0" xr:uid="{00000000-0006-0000-0000-000001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r>
          <rPr>
            <sz val="9"/>
            <color indexed="81"/>
            <rFont val="宋体"/>
            <family val="3"/>
            <charset val="134"/>
          </rPr>
          <t>格中的备注为该区域的前缀和后缀
以</t>
        </r>
        <r>
          <rPr>
            <sz val="9"/>
            <color indexed="81"/>
            <rFont val="Tahoma"/>
            <family val="2"/>
          </rPr>
          <t>"||"</t>
        </r>
        <r>
          <rPr>
            <sz val="9"/>
            <color indexed="81"/>
            <rFont val="宋体"/>
            <family val="3"/>
            <charset val="134"/>
          </rPr>
          <t>隔开</t>
        </r>
        <r>
          <rPr>
            <sz val="9"/>
            <color indexed="81"/>
            <rFont val="Tahoma"/>
            <family val="2"/>
          </rPr>
          <t>table</t>
        </r>
        <r>
          <rPr>
            <sz val="9"/>
            <color indexed="81"/>
            <rFont val="宋体"/>
            <family val="3"/>
            <charset val="134"/>
          </rPr>
          <t>前缀、</t>
        </r>
        <r>
          <rPr>
            <sz val="9"/>
            <color indexed="81"/>
            <rFont val="Tahoma"/>
            <family val="2"/>
          </rPr>
          <t>table</t>
        </r>
        <r>
          <rPr>
            <sz val="9"/>
            <color indexed="81"/>
            <rFont val="宋体"/>
            <family val="3"/>
            <charset val="134"/>
          </rPr>
          <t>后缀、</t>
        </r>
        <r>
          <rPr>
            <sz val="9"/>
            <color indexed="81"/>
            <rFont val="Tahoma"/>
            <family val="2"/>
          </rPr>
          <t>sample</t>
        </r>
        <r>
          <rPr>
            <sz val="9"/>
            <color indexed="81"/>
            <rFont val="宋体"/>
            <family val="3"/>
            <charset val="134"/>
          </rPr>
          <t>前缀、</t>
        </r>
        <r>
          <rPr>
            <sz val="9"/>
            <color indexed="81"/>
            <rFont val="Tahoma"/>
            <family val="2"/>
          </rPr>
          <t>sample</t>
        </r>
        <r>
          <rPr>
            <sz val="9"/>
            <color indexed="81"/>
            <rFont val="宋体"/>
            <family val="3"/>
            <charset val="134"/>
          </rPr>
          <t>后缀，如果没有</t>
        </r>
        <r>
          <rPr>
            <sz val="9"/>
            <color indexed="81"/>
            <rFont val="Tahoma"/>
            <family val="2"/>
          </rPr>
          <t>sample</t>
        </r>
        <r>
          <rPr>
            <sz val="9"/>
            <color indexed="81"/>
            <rFont val="宋体"/>
            <family val="3"/>
            <charset val="134"/>
          </rPr>
          <t>副类表，则只填</t>
        </r>
        <r>
          <rPr>
            <sz val="9"/>
            <color indexed="81"/>
            <rFont val="Tahoma"/>
            <family val="2"/>
          </rPr>
          <t>table</t>
        </r>
        <r>
          <rPr>
            <sz val="9"/>
            <color indexed="81"/>
            <rFont val="宋体"/>
            <family val="3"/>
            <charset val="134"/>
          </rPr>
          <t>前缀和</t>
        </r>
        <r>
          <rPr>
            <sz val="9"/>
            <color indexed="81"/>
            <rFont val="Tahoma"/>
            <family val="2"/>
          </rPr>
          <t>table</t>
        </r>
        <r>
          <rPr>
            <sz val="9"/>
            <color indexed="81"/>
            <rFont val="宋体"/>
            <family val="3"/>
            <charset val="134"/>
          </rPr>
          <t>后缀</t>
        </r>
      </text>
    </comment>
    <comment ref="K11" authorId="0" shapeId="0" xr:uid="{00000000-0006-0000-0000-000002000000}">
      <text>
        <r>
          <rPr>
            <b/>
            <sz val="9"/>
            <color indexed="81"/>
            <rFont val="宋体"/>
            <family val="3"/>
            <charset val="134"/>
          </rPr>
          <t>前缀设定</t>
        </r>
        <r>
          <rPr>
            <sz val="9"/>
            <color indexed="81"/>
            <rFont val="Tahoma"/>
            <family val="2"/>
          </rPr>
          <t xml:space="preserve">
</t>
        </r>
      </text>
    </comment>
    <comment ref="L11" authorId="0" shapeId="0" xr:uid="{00000000-0006-0000-0000-000003000000}">
      <text>
        <r>
          <rPr>
            <b/>
            <sz val="9"/>
            <color indexed="81"/>
            <rFont val="宋体"/>
            <family val="3"/>
            <charset val="134"/>
          </rPr>
          <t>前缀设定</t>
        </r>
        <r>
          <rPr>
            <sz val="9"/>
            <color indexed="81"/>
            <rFont val="Tahoma"/>
            <family val="2"/>
          </rPr>
          <t xml:space="preserve">
</t>
        </r>
      </text>
    </comment>
    <comment ref="S11" authorId="0" shapeId="0" xr:uid="{00000000-0006-0000-0000-000004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text>
    </comment>
    <comment ref="T11" authorId="0" shapeId="0" xr:uid="{00000000-0006-0000-0000-000005000000}">
      <text>
        <r>
          <rPr>
            <b/>
            <sz val="9"/>
            <color indexed="81"/>
            <rFont val="宋体"/>
            <family val="3"/>
            <charset val="134"/>
          </rPr>
          <t>部分</t>
        </r>
        <r>
          <rPr>
            <b/>
            <sz val="9"/>
            <color indexed="81"/>
            <rFont val="Tahoma"/>
            <family val="2"/>
          </rPr>
          <t>xml</t>
        </r>
        <r>
          <rPr>
            <b/>
            <sz val="9"/>
            <color indexed="81"/>
            <rFont val="宋体"/>
            <family val="3"/>
            <charset val="134"/>
          </rPr>
          <t>有前缀设定</t>
        </r>
        <r>
          <rPr>
            <sz val="9"/>
            <color indexed="81"/>
            <rFont val="Tahoma"/>
            <family val="2"/>
          </rPr>
          <t xml:space="preserve">
</t>
        </r>
      </text>
    </comment>
    <comment ref="U11" authorId="0" shapeId="0" xr:uid="{00000000-0006-0000-0000-000006000000}">
      <text>
        <r>
          <rPr>
            <b/>
            <sz val="9"/>
            <color indexed="81"/>
            <rFont val="宋体"/>
            <family val="3"/>
            <charset val="134"/>
          </rPr>
          <t>部分</t>
        </r>
        <r>
          <rPr>
            <b/>
            <sz val="9"/>
            <color indexed="81"/>
            <rFont val="Tahoma"/>
            <family val="2"/>
          </rPr>
          <t>xml</t>
        </r>
        <r>
          <rPr>
            <b/>
            <sz val="9"/>
            <color indexed="81"/>
            <rFont val="宋体"/>
            <family val="3"/>
            <charset val="134"/>
          </rPr>
          <t>有后缀设定</t>
        </r>
        <r>
          <rPr>
            <sz val="9"/>
            <color indexed="81"/>
            <rFont val="Tahoma"/>
            <family val="2"/>
          </rPr>
          <t xml:space="preserve">
</t>
        </r>
        <r>
          <rPr>
            <sz val="9"/>
            <color indexed="81"/>
            <rFont val="宋体"/>
            <family val="3"/>
            <charset val="134"/>
          </rPr>
          <t>暂不包括特殊后缀</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J4" authorId="0" shapeId="0" xr:uid="{00000000-0006-0000-0600-000001000000}">
      <text>
        <r>
          <rPr>
            <b/>
            <sz val="9"/>
            <color indexed="81"/>
            <rFont val="宋体"/>
            <family val="3"/>
            <charset val="134"/>
          </rPr>
          <t>admin:</t>
        </r>
        <r>
          <rPr>
            <sz val="9"/>
            <color indexed="81"/>
            <rFont val="宋体"/>
            <family val="3"/>
            <charset val="134"/>
          </rPr>
          <t xml:space="preserve">
参数序号规则：
技能ID&amp;参数序号</t>
        </r>
      </text>
    </comment>
    <comment ref="Q4" authorId="0" shapeId="0" xr:uid="{00000000-0006-0000-0600-000002000000}">
      <text>
        <r>
          <rPr>
            <b/>
            <sz val="9"/>
            <color indexed="81"/>
            <rFont val="宋体"/>
            <family val="3"/>
            <charset val="134"/>
          </rPr>
          <t>admin:</t>
        </r>
        <r>
          <rPr>
            <sz val="9"/>
            <color indexed="81"/>
            <rFont val="宋体"/>
            <family val="3"/>
            <charset val="134"/>
          </rPr>
          <t xml:space="preserve">
参数序号规则：
技能ID&amp;参数序号</t>
        </r>
      </text>
    </comment>
    <comment ref="X4" authorId="0" shapeId="0" xr:uid="{00000000-0006-0000-0600-000003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I4" authorId="0" shapeId="0" xr:uid="{00000000-0006-0000-0700-000001000000}">
      <text>
        <r>
          <rPr>
            <b/>
            <sz val="9"/>
            <color indexed="81"/>
            <rFont val="宋体"/>
            <family val="3"/>
            <charset val="134"/>
          </rPr>
          <t>admin:</t>
        </r>
        <r>
          <rPr>
            <sz val="9"/>
            <color indexed="81"/>
            <rFont val="宋体"/>
            <family val="3"/>
            <charset val="134"/>
          </rPr>
          <t xml:space="preserve">
参数序号规则：
技能ID&amp;参数序号</t>
        </r>
      </text>
    </comment>
    <comment ref="P4" authorId="0" shapeId="0" xr:uid="{00000000-0006-0000-0700-000002000000}">
      <text>
        <r>
          <rPr>
            <b/>
            <sz val="9"/>
            <color indexed="81"/>
            <rFont val="宋体"/>
            <family val="3"/>
            <charset val="134"/>
          </rPr>
          <t>admin:</t>
        </r>
        <r>
          <rPr>
            <sz val="9"/>
            <color indexed="81"/>
            <rFont val="宋体"/>
            <family val="3"/>
            <charset val="134"/>
          </rPr>
          <t xml:space="preserve">
参数序号规则：
技能ID&amp;参数序号</t>
        </r>
      </text>
    </comment>
    <comment ref="W4" authorId="0" shapeId="0" xr:uid="{00000000-0006-0000-0700-000003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F4" authorId="0" shapeId="0" xr:uid="{00000000-0006-0000-0800-000001000000}">
      <text>
        <r>
          <rPr>
            <b/>
            <sz val="9"/>
            <color indexed="81"/>
            <rFont val="宋体"/>
            <family val="3"/>
            <charset val="134"/>
          </rPr>
          <t>admin:</t>
        </r>
        <r>
          <rPr>
            <sz val="9"/>
            <color indexed="81"/>
            <rFont val="宋体"/>
            <family val="3"/>
            <charset val="134"/>
          </rPr>
          <t xml:space="preserve">
参数序号规则：
技能ID&amp;参数序号</t>
        </r>
      </text>
    </comment>
    <comment ref="M4" authorId="0" shapeId="0" xr:uid="{00000000-0006-0000-0800-000002000000}">
      <text>
        <r>
          <rPr>
            <b/>
            <sz val="9"/>
            <color indexed="81"/>
            <rFont val="宋体"/>
            <family val="3"/>
            <charset val="134"/>
          </rPr>
          <t>admin:</t>
        </r>
        <r>
          <rPr>
            <sz val="9"/>
            <color indexed="81"/>
            <rFont val="宋体"/>
            <family val="3"/>
            <charset val="134"/>
          </rPr>
          <t xml:space="preserve">
参数序号规则：
技能ID&amp;参数序号</t>
        </r>
      </text>
    </comment>
    <comment ref="T4" authorId="0" shapeId="0" xr:uid="{00000000-0006-0000-0800-000003000000}">
      <text>
        <r>
          <rPr>
            <b/>
            <sz val="9"/>
            <color indexed="81"/>
            <rFont val="宋体"/>
            <family val="3"/>
            <charset val="134"/>
          </rPr>
          <t>admin:</t>
        </r>
        <r>
          <rPr>
            <sz val="9"/>
            <color indexed="81"/>
            <rFont val="宋体"/>
            <family val="3"/>
            <charset val="134"/>
          </rPr>
          <t xml:space="preserve">
参数序号规则：
技能ID&amp;参数序号</t>
        </r>
      </text>
    </comment>
    <comment ref="AA4" authorId="0" shapeId="0" xr:uid="{00000000-0006-0000-0800-000004000000}">
      <text>
        <r>
          <rPr>
            <b/>
            <sz val="9"/>
            <color indexed="81"/>
            <rFont val="宋体"/>
            <family val="3"/>
            <charset val="134"/>
          </rPr>
          <t>admin:</t>
        </r>
        <r>
          <rPr>
            <sz val="9"/>
            <color indexed="81"/>
            <rFont val="宋体"/>
            <family val="3"/>
            <charset val="134"/>
          </rPr>
          <t xml:space="preserve">
参数序号规则：
技能ID&amp;参数序号</t>
        </r>
      </text>
    </comment>
    <comment ref="AH4" authorId="0" shapeId="0" xr:uid="{00000000-0006-0000-0800-000005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AB3" authorId="0" shapeId="0" xr:uid="{00000000-0006-0000-0900-000001000000}">
      <text>
        <r>
          <rPr>
            <b/>
            <sz val="9"/>
            <color indexed="81"/>
            <rFont val="宋体"/>
            <family val="3"/>
            <charset val="134"/>
          </rPr>
          <t>以初始兵力1000为标准</t>
        </r>
      </text>
    </comment>
    <comment ref="AM3" authorId="1" shapeId="0" xr:uid="{00000000-0006-0000-0900-000002000000}">
      <text>
        <r>
          <rPr>
            <b/>
            <sz val="9"/>
            <color indexed="81"/>
            <rFont val="宋体"/>
            <family val="3"/>
            <charset val="134"/>
          </rPr>
          <t>admin:</t>
        </r>
        <r>
          <rPr>
            <sz val="9"/>
            <color indexed="81"/>
            <rFont val="宋体"/>
            <family val="3"/>
            <charset val="134"/>
          </rPr>
          <t xml:space="preserve">
某回合的士兵承伤比例</t>
        </r>
      </text>
    </comment>
    <comment ref="AQ3" authorId="1" shapeId="0" xr:uid="{00000000-0006-0000-0900-000003000000}">
      <text>
        <r>
          <rPr>
            <b/>
            <sz val="9"/>
            <color indexed="81"/>
            <rFont val="宋体"/>
            <family val="3"/>
            <charset val="134"/>
          </rPr>
          <t>admin:</t>
        </r>
        <r>
          <rPr>
            <sz val="9"/>
            <color indexed="81"/>
            <rFont val="宋体"/>
            <family val="3"/>
            <charset val="134"/>
          </rPr>
          <t xml:space="preserve">
从某回合起到士兵全灭为止，士兵的总体承伤比例</t>
        </r>
      </text>
    </comment>
    <comment ref="AV3" authorId="1" shapeId="0" xr:uid="{00000000-0006-0000-0900-000004000000}">
      <text>
        <r>
          <rPr>
            <b/>
            <sz val="9"/>
            <color indexed="81"/>
            <rFont val="宋体"/>
            <family val="3"/>
            <charset val="134"/>
          </rPr>
          <t>admin:</t>
        </r>
        <r>
          <rPr>
            <sz val="9"/>
            <color indexed="81"/>
            <rFont val="宋体"/>
            <family val="3"/>
            <charset val="134"/>
          </rPr>
          <t xml:space="preserve">
通过统一转化为“兵力效用折算”这个中间值，来分析不同回合时兵、将释放技能，与开场释放带来的效益比值</t>
        </r>
      </text>
    </comment>
    <comment ref="D7" authorId="1" shapeId="0" xr:uid="{00000000-0006-0000-0900-000005000000}">
      <text>
        <r>
          <rPr>
            <b/>
            <sz val="9"/>
            <color indexed="81"/>
            <rFont val="宋体"/>
            <family val="3"/>
            <charset val="134"/>
          </rPr>
          <t>admin:</t>
        </r>
        <r>
          <rPr>
            <sz val="9"/>
            <color indexed="81"/>
            <rFont val="宋体"/>
            <family val="3"/>
            <charset val="134"/>
          </rPr>
          <t xml:space="preserve">
生存、或者输出的单独加成比例，而非整体加成的总比例
数值来源：武将-武将升星B35</t>
        </r>
      </text>
    </comment>
    <comment ref="L8" authorId="1" shapeId="0" xr:uid="{00000000-0006-0000-0900-000006000000}">
      <text>
        <r>
          <rPr>
            <b/>
            <sz val="9"/>
            <color indexed="81"/>
            <rFont val="宋体"/>
            <family val="3"/>
            <charset val="134"/>
          </rPr>
          <t>admin:</t>
        </r>
        <r>
          <rPr>
            <sz val="9"/>
            <color indexed="81"/>
            <rFont val="宋体"/>
            <family val="3"/>
            <charset val="134"/>
          </rPr>
          <t xml:space="preserve">
数值来源：
士兵-士兵阶位属性D32
蓝色底的分别对应0阶、1阶、2阶、3阶兵种</t>
        </r>
      </text>
    </comment>
    <comment ref="CK9" authorId="0" shapeId="0" xr:uid="{00000000-0006-0000-0900-000007000000}">
      <text>
        <r>
          <rPr>
            <sz val="9"/>
            <color indexed="81"/>
            <rFont val="宋体"/>
            <family val="3"/>
            <charset val="134"/>
          </rPr>
          <t xml:space="preserve">转换关系=
</t>
        </r>
      </text>
    </comment>
    <comment ref="CR11" authorId="1" shapeId="0" xr:uid="{00000000-0006-0000-0900-000008000000}">
      <text>
        <r>
          <rPr>
            <b/>
            <sz val="9"/>
            <color indexed="81"/>
            <rFont val="宋体"/>
            <family val="3"/>
            <charset val="134"/>
          </rPr>
          <t>admin:</t>
        </r>
        <r>
          <rPr>
            <sz val="9"/>
            <color indexed="81"/>
            <rFont val="宋体"/>
            <family val="3"/>
            <charset val="134"/>
          </rPr>
          <t xml:space="preserve">
面板生命，未计算免伤</t>
        </r>
      </text>
    </comment>
    <comment ref="CU11" authorId="1" shapeId="0" xr:uid="{00000000-0006-0000-0900-000009000000}">
      <text>
        <r>
          <rPr>
            <b/>
            <sz val="9"/>
            <color indexed="81"/>
            <rFont val="宋体"/>
            <family val="3"/>
            <charset val="134"/>
          </rPr>
          <t>admin:</t>
        </r>
        <r>
          <rPr>
            <sz val="9"/>
            <color indexed="81"/>
            <rFont val="宋体"/>
            <family val="3"/>
            <charset val="134"/>
          </rPr>
          <t xml:space="preserve">
因为存在兵力衰减问题，所以士兵攻血乘积值需要为将领的2倍，才能保证单挑的平等性；；这时士兵攻/血值 = 将领攻/血*sqrt(2)；；但这样会导致士兵在团队中作用更大(能抗更多的伤害，团战保护效益更高)，所以不能为2倍，而是一个需要调整的强化值</t>
        </r>
      </text>
    </comment>
    <comment ref="CV11" authorId="1" shapeId="0" xr:uid="{00000000-0006-0000-0900-00000A000000}">
      <text>
        <r>
          <rPr>
            <b/>
            <sz val="9"/>
            <color indexed="81"/>
            <rFont val="宋体"/>
            <family val="3"/>
            <charset val="134"/>
          </rPr>
          <t>admin:</t>
        </r>
        <r>
          <rPr>
            <sz val="9"/>
            <color indexed="81"/>
            <rFont val="宋体"/>
            <family val="3"/>
            <charset val="134"/>
          </rPr>
          <t xml:space="preserve">
强化的倍数中，分配到输出的比例</t>
        </r>
      </text>
    </comment>
    <comment ref="CZ11" authorId="1" shapeId="0" xr:uid="{00000000-0006-0000-0900-00000B000000}">
      <text>
        <r>
          <rPr>
            <b/>
            <sz val="9"/>
            <color indexed="81"/>
            <rFont val="宋体"/>
            <family val="3"/>
            <charset val="134"/>
          </rPr>
          <t>admin:</t>
        </r>
        <r>
          <rPr>
            <sz val="9"/>
            <color indexed="81"/>
            <rFont val="宋体"/>
            <family val="3"/>
            <charset val="134"/>
          </rPr>
          <t xml:space="preserve">
生存系数+输出系数=2</t>
        </r>
      </text>
    </comment>
    <comment ref="DA11" authorId="1" shapeId="0" xr:uid="{00000000-0006-0000-0900-00000C000000}">
      <text>
        <r>
          <rPr>
            <b/>
            <sz val="9"/>
            <color indexed="81"/>
            <rFont val="宋体"/>
            <family val="3"/>
            <charset val="134"/>
          </rPr>
          <t>admin:</t>
        </r>
        <r>
          <rPr>
            <sz val="9"/>
            <color indexed="81"/>
            <rFont val="宋体"/>
            <family val="3"/>
            <charset val="134"/>
          </rPr>
          <t xml:space="preserve">
生存系数+输出系数=2</t>
        </r>
      </text>
    </comment>
    <comment ref="DB11" authorId="1" shapeId="0" xr:uid="{00000000-0006-0000-0900-00000D000000}">
      <text>
        <r>
          <rPr>
            <b/>
            <sz val="9"/>
            <color indexed="81"/>
            <rFont val="宋体"/>
            <family val="3"/>
            <charset val="134"/>
          </rPr>
          <t>admin:</t>
        </r>
        <r>
          <rPr>
            <sz val="9"/>
            <color indexed="81"/>
            <rFont val="宋体"/>
            <family val="3"/>
            <charset val="134"/>
          </rPr>
          <t xml:space="preserve">
= 生存效用*生存系数 + 输出效用*输出系数</t>
        </r>
      </text>
    </comment>
    <comment ref="DE11" authorId="1" shapeId="0" xr:uid="{00000000-0006-0000-0900-00000E000000}">
      <text>
        <r>
          <rPr>
            <b/>
            <sz val="9"/>
            <color indexed="81"/>
            <rFont val="宋体"/>
            <family val="3"/>
            <charset val="134"/>
          </rPr>
          <t>admin:</t>
        </r>
        <r>
          <rPr>
            <sz val="9"/>
            <color indexed="81"/>
            <rFont val="宋体"/>
            <family val="3"/>
            <charset val="134"/>
          </rPr>
          <t xml:space="preserve">
= 单挑pk值+团战能力</t>
        </r>
      </text>
    </comment>
    <comment ref="CT14" authorId="1" shapeId="0" xr:uid="{00000000-0006-0000-0900-00000F000000}">
      <text>
        <r>
          <rPr>
            <b/>
            <sz val="9"/>
            <color indexed="81"/>
            <rFont val="宋体"/>
            <family val="3"/>
            <charset val="134"/>
          </rPr>
          <t>实际战斗中，由于远程输出的站位区别，会将护甲削为400</t>
        </r>
      </text>
    </comment>
    <comment ref="CV17" authorId="1" shapeId="0" xr:uid="{00000000-0006-0000-0900-000010000000}">
      <text>
        <r>
          <rPr>
            <b/>
            <sz val="9"/>
            <color indexed="81"/>
            <rFont val="宋体"/>
            <family val="3"/>
            <charset val="134"/>
          </rPr>
          <t>admin:</t>
        </r>
        <r>
          <rPr>
            <sz val="9"/>
            <color indexed="81"/>
            <rFont val="宋体"/>
            <family val="3"/>
            <charset val="134"/>
          </rPr>
          <t xml:space="preserve">
部分兵种具有特殊的功能性，比如步兵能抗两个单位的伤害，这种功能性会让他在实际战斗中比其他兵种厉害，因此会需要一定的属性削弱修正，【这种功能性优势能反映在战斗模拟器中】</t>
        </r>
      </text>
    </comment>
    <comment ref="CZ17" authorId="1" shapeId="0" xr:uid="{00000000-0006-0000-0900-000011000000}">
      <text>
        <r>
          <rPr>
            <b/>
            <sz val="9"/>
            <color indexed="81"/>
            <rFont val="宋体"/>
            <family val="3"/>
            <charset val="134"/>
          </rPr>
          <t>admin:</t>
        </r>
        <r>
          <rPr>
            <sz val="9"/>
            <color indexed="81"/>
            <rFont val="宋体"/>
            <family val="3"/>
            <charset val="134"/>
          </rPr>
          <t xml:space="preserve">
实际战斗中，因为AOE等因素会导致本身血量少的弓兵、枪兵等生存环境产生变化，但这部分影响【无法在excel的战斗模拟器中模拟出来】，所以只能通过实机模拟，来进行一个平衡性调整——
【会影响DD34、DE34之下的所有数据】</t>
        </r>
      </text>
    </comment>
    <comment ref="CV24" authorId="1" shapeId="0" xr:uid="{00000000-0006-0000-0900-000012000000}">
      <text>
        <r>
          <rPr>
            <b/>
            <sz val="9"/>
            <color indexed="81"/>
            <rFont val="宋体"/>
            <family val="3"/>
            <charset val="134"/>
          </rPr>
          <t>admin:</t>
        </r>
        <r>
          <rPr>
            <sz val="9"/>
            <color indexed="81"/>
            <rFont val="宋体"/>
            <family val="3"/>
            <charset val="134"/>
          </rPr>
          <t xml:space="preserve">
DB12，士兵相对于将领有一个主属性数值的提升，这个提升分配到生存与输出上是可以配置的</t>
        </r>
      </text>
    </comment>
    <comment ref="D29" authorId="1" shapeId="0" xr:uid="{00000000-0006-0000-0900-000013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CV29" authorId="1" shapeId="0" xr:uid="{00000000-0006-0000-0900-000014000000}">
      <text>
        <r>
          <rPr>
            <b/>
            <sz val="9"/>
            <color indexed="81"/>
            <rFont val="宋体"/>
            <family val="3"/>
            <charset val="134"/>
          </rPr>
          <t>admin:</t>
        </r>
        <r>
          <rPr>
            <sz val="9"/>
            <color indexed="81"/>
            <rFont val="宋体"/>
            <family val="3"/>
            <charset val="134"/>
          </rPr>
          <t xml:space="preserve">
=武将有效生命*生存强化/带兵数(1000)
=武将设计生命/(1+武将护甲/1000)*生存强化/带兵数(1000)</t>
        </r>
      </text>
    </comment>
    <comment ref="CW29" authorId="1" shapeId="0" xr:uid="{00000000-0006-0000-0900-000015000000}">
      <text>
        <r>
          <rPr>
            <b/>
            <sz val="9"/>
            <color indexed="81"/>
            <rFont val="宋体"/>
            <family val="3"/>
            <charset val="134"/>
          </rPr>
          <t>admin:</t>
        </r>
        <r>
          <rPr>
            <sz val="9"/>
            <color indexed="81"/>
            <rFont val="宋体"/>
            <family val="3"/>
            <charset val="134"/>
          </rPr>
          <t xml:space="preserve">
=武将设计攻击*输出强化/带兵数(1000)</t>
        </r>
      </text>
    </comment>
    <comment ref="CB32" authorId="1" shapeId="0" xr:uid="{00000000-0006-0000-0900-000016000000}">
      <text>
        <r>
          <rPr>
            <b/>
            <sz val="9"/>
            <color indexed="81"/>
            <rFont val="宋体"/>
            <family val="3"/>
            <charset val="134"/>
          </rPr>
          <t>admin:</t>
        </r>
        <r>
          <rPr>
            <sz val="9"/>
            <color indexed="81"/>
            <rFont val="宋体"/>
            <family val="3"/>
            <charset val="134"/>
          </rPr>
          <t xml:space="preserve">
此段用于“辅助效用”中的系数选择</t>
        </r>
      </text>
    </comment>
    <comment ref="CZ32" authorId="1" shapeId="0" xr:uid="{00000000-0006-0000-0900-000017000000}">
      <text>
        <r>
          <rPr>
            <b/>
            <sz val="9"/>
            <color indexed="81"/>
            <rFont val="宋体"/>
            <family val="3"/>
            <charset val="134"/>
          </rPr>
          <t>不计战斗场景等调整值</t>
        </r>
        <r>
          <rPr>
            <sz val="9"/>
            <color indexed="81"/>
            <rFont val="宋体"/>
            <family val="3"/>
            <charset val="134"/>
          </rPr>
          <t xml:space="preserve">
</t>
        </r>
      </text>
    </comment>
    <comment ref="CW33" authorId="1" shapeId="0" xr:uid="{00000000-0006-0000-0900-000018000000}">
      <text>
        <r>
          <rPr>
            <b/>
            <sz val="9"/>
            <color indexed="81"/>
            <rFont val="宋体"/>
            <family val="3"/>
            <charset val="134"/>
          </rPr>
          <t>admin:</t>
        </r>
        <r>
          <rPr>
            <sz val="9"/>
            <color indexed="81"/>
            <rFont val="宋体"/>
            <family val="3"/>
            <charset val="134"/>
          </rPr>
          <t xml:space="preserve">
=士兵标准有效生命*生存效用</t>
        </r>
      </text>
    </comment>
    <comment ref="CX33" authorId="1" shapeId="0" xr:uid="{00000000-0006-0000-0900-000019000000}">
      <text>
        <r>
          <rPr>
            <b/>
            <sz val="9"/>
            <color indexed="81"/>
            <rFont val="宋体"/>
            <family val="3"/>
            <charset val="134"/>
          </rPr>
          <t>admin:</t>
        </r>
        <r>
          <rPr>
            <sz val="9"/>
            <color indexed="81"/>
            <rFont val="宋体"/>
            <family val="3"/>
            <charset val="134"/>
          </rPr>
          <t xml:space="preserve">
=士兵标准攻击*输出效用</t>
        </r>
      </text>
    </comment>
    <comment ref="DA33" authorId="1" shapeId="0" xr:uid="{00000000-0006-0000-0900-00001A000000}">
      <text>
        <r>
          <rPr>
            <b/>
            <sz val="9"/>
            <color indexed="81"/>
            <rFont val="宋体"/>
            <family val="3"/>
            <charset val="134"/>
          </rPr>
          <t>admin:</t>
        </r>
        <r>
          <rPr>
            <sz val="9"/>
            <color indexed="81"/>
            <rFont val="宋体"/>
            <family val="3"/>
            <charset val="134"/>
          </rPr>
          <t xml:space="preserve">
=士兵标准有效生命*生存效用</t>
        </r>
      </text>
    </comment>
    <comment ref="DB33" authorId="1" shapeId="0" xr:uid="{00000000-0006-0000-0900-00001B000000}">
      <text>
        <r>
          <rPr>
            <b/>
            <sz val="9"/>
            <color indexed="81"/>
            <rFont val="宋体"/>
            <family val="3"/>
            <charset val="134"/>
          </rPr>
          <t>admin:</t>
        </r>
        <r>
          <rPr>
            <sz val="9"/>
            <color indexed="81"/>
            <rFont val="宋体"/>
            <family val="3"/>
            <charset val="134"/>
          </rPr>
          <t xml:space="preserve">
=士兵标准攻击*输出效用</t>
        </r>
      </text>
    </comment>
    <comment ref="CB34" authorId="0" shapeId="0" xr:uid="{00000000-0006-0000-0900-00001C000000}">
      <text>
        <r>
          <rPr>
            <b/>
            <sz val="9"/>
            <color indexed="81"/>
            <rFont val="宋体"/>
            <family val="3"/>
            <charset val="134"/>
          </rPr>
          <t>治疗无视防御</t>
        </r>
        <r>
          <rPr>
            <sz val="9"/>
            <color indexed="81"/>
            <rFont val="宋体"/>
            <family val="3"/>
            <charset val="134"/>
          </rPr>
          <t xml:space="preserve">
</t>
        </r>
      </text>
    </comment>
    <comment ref="CB35" authorId="1" shapeId="0" xr:uid="{00000000-0006-0000-0900-00001D000000}">
      <text>
        <r>
          <rPr>
            <b/>
            <sz val="9"/>
            <color indexed="81"/>
            <rFont val="宋体"/>
            <family val="3"/>
            <charset val="134"/>
          </rPr>
          <t>控制效果：会延后怒气技释放，使当期普攻无效</t>
        </r>
        <r>
          <rPr>
            <sz val="9"/>
            <color indexed="81"/>
            <rFont val="宋体"/>
            <family val="3"/>
            <charset val="134"/>
          </rPr>
          <t xml:space="preserve">
</t>
        </r>
      </text>
    </comment>
    <comment ref="CB37" authorId="0" shapeId="0" xr:uid="{00000000-0006-0000-0900-00001E000000}">
      <text>
        <r>
          <rPr>
            <b/>
            <sz val="9"/>
            <color indexed="81"/>
            <rFont val="宋体"/>
            <family val="3"/>
            <charset val="134"/>
          </rPr>
          <t>对目标造成需要计算防御的伤害</t>
        </r>
      </text>
    </comment>
    <comment ref="CB40" authorId="1" shapeId="0" xr:uid="{00000000-0006-0000-0900-00001F000000}">
      <text>
        <r>
          <rPr>
            <b/>
            <sz val="9"/>
            <color indexed="81"/>
            <rFont val="宋体"/>
            <family val="3"/>
            <charset val="134"/>
          </rPr>
          <t>期间无法恢复怒气或者普攻回怒加成等情况下需要调用的数据其实就是影响普攻恢复效率的数据*时长</t>
        </r>
      </text>
    </comment>
    <comment ref="CW40" authorId="1" shapeId="0" xr:uid="{00000000-0006-0000-0900-000020000000}">
      <text>
        <r>
          <rPr>
            <b/>
            <sz val="9"/>
            <color indexed="81"/>
            <rFont val="宋体"/>
            <family val="3"/>
            <charset val="134"/>
          </rPr>
          <t>admin:</t>
        </r>
        <r>
          <rPr>
            <sz val="9"/>
            <color indexed="81"/>
            <rFont val="宋体"/>
            <family val="3"/>
            <charset val="134"/>
          </rPr>
          <t xml:space="preserve">
=士兵实际有效生命/（1+士兵护甲/1000）/10</t>
        </r>
      </text>
    </comment>
    <comment ref="CX40" authorId="1" shapeId="0" xr:uid="{00000000-0006-0000-0900-000021000000}">
      <text>
        <r>
          <rPr>
            <b/>
            <sz val="9"/>
            <color indexed="81"/>
            <rFont val="宋体"/>
            <family val="3"/>
            <charset val="134"/>
          </rPr>
          <t>admin:</t>
        </r>
        <r>
          <rPr>
            <sz val="9"/>
            <color indexed="81"/>
            <rFont val="宋体"/>
            <family val="3"/>
            <charset val="134"/>
          </rPr>
          <t xml:space="preserve">
=士兵实际攻击*5</t>
        </r>
      </text>
    </comment>
    <comment ref="D55" authorId="0" shapeId="0" xr:uid="{00000000-0006-0000-0900-000022000000}">
      <text>
        <r>
          <rPr>
            <sz val="9"/>
            <color indexed="81"/>
            <rFont val="宋体"/>
            <family val="3"/>
            <charset val="134"/>
            <scheme val="minor"/>
          </rPr>
          <t xml:space="preserve">当前阶段部队通过技能和战法，大概的属性加成。如1.35指大概基础加成35%
</t>
        </r>
      </text>
    </comment>
    <comment ref="D77" authorId="1" shapeId="0" xr:uid="{00000000-0006-0000-0900-000023000000}">
      <text>
        <r>
          <rPr>
            <b/>
            <sz val="9"/>
            <color indexed="81"/>
            <rFont val="宋体"/>
            <family val="3"/>
            <charset val="134"/>
          </rPr>
          <t>基础+升星+装备+爵位+门客</t>
        </r>
      </text>
    </comment>
    <comment ref="F77" authorId="1" shapeId="0" xr:uid="{00000000-0006-0000-0900-000024000000}">
      <text>
        <r>
          <rPr>
            <b/>
            <sz val="9"/>
            <color indexed="81"/>
            <rFont val="宋体"/>
            <family val="3"/>
            <charset val="134"/>
          </rPr>
          <t>装备</t>
        </r>
      </text>
    </comment>
    <comment ref="G77" authorId="1" shapeId="0" xr:uid="{00000000-0006-0000-0900-000025000000}">
      <text>
        <r>
          <rPr>
            <b/>
            <sz val="9"/>
            <color indexed="81"/>
            <rFont val="宋体"/>
            <family val="3"/>
            <charset val="134"/>
          </rPr>
          <t>爵位</t>
        </r>
      </text>
    </comment>
    <comment ref="H77" authorId="1" shapeId="0" xr:uid="{00000000-0006-0000-0900-000026000000}">
      <text>
        <r>
          <rPr>
            <b/>
            <sz val="9"/>
            <color indexed="81"/>
            <rFont val="宋体"/>
            <family val="3"/>
            <charset val="134"/>
          </rPr>
          <t>门客</t>
        </r>
      </text>
    </comment>
    <comment ref="D141" authorId="1" shapeId="0" xr:uid="{00000000-0006-0000-0900-000027000000}">
      <text>
        <r>
          <rPr>
            <b/>
            <sz val="9"/>
            <color indexed="81"/>
            <rFont val="宋体"/>
            <family val="3"/>
            <charset val="134"/>
          </rPr>
          <t>双兵法搭配允许有一定的强度</t>
        </r>
      </text>
    </comment>
    <comment ref="D142" authorId="1" shapeId="0" xr:uid="{00000000-0006-0000-0900-000028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E189" authorId="1" shapeId="0" xr:uid="{00000000-0006-0000-0900-000029000000}">
      <text>
        <r>
          <rPr>
            <b/>
            <sz val="9"/>
            <color indexed="81"/>
            <rFont val="宋体"/>
            <family val="3"/>
            <charset val="134"/>
          </rPr>
          <t xml:space="preserve">数据来源：
[武将.xlsm]第4特性!G16：G24
</t>
        </r>
      </text>
    </comment>
    <comment ref="G189" authorId="1" shapeId="0" xr:uid="{00000000-0006-0000-0900-00002A000000}">
      <text>
        <r>
          <rPr>
            <b/>
            <sz val="9"/>
            <color indexed="81"/>
            <rFont val="宋体"/>
            <family val="3"/>
            <charset val="134"/>
          </rPr>
          <t>数据来源：
[武将.xlsm]第4特性!H16:H24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C4" authorId="0" shapeId="0" xr:uid="{00000000-0006-0000-0B00-000001000000}">
      <text>
        <r>
          <rPr>
            <b/>
            <sz val="9"/>
            <color indexed="81"/>
            <rFont val="宋体"/>
            <family val="3"/>
            <charset val="134"/>
          </rPr>
          <t>即纵坐标死亡后横坐标才能受到攻击</t>
        </r>
      </text>
    </comment>
    <comment ref="S9" authorId="0" shapeId="0" xr:uid="{00000000-0006-0000-0B00-000002000000}">
      <text>
        <r>
          <rPr>
            <b/>
            <sz val="9"/>
            <color indexed="81"/>
            <rFont val="宋体"/>
            <family val="3"/>
            <charset val="134"/>
          </rPr>
          <t>1、士兵的生存和输出影响还受到最大兵力影响
2、士兵的调整系数全部乘以0.9，使得AI13值和AE13保持差不多、甚至更小，鼓励玩家强化士兵</t>
        </r>
      </text>
    </comment>
    <comment ref="BE10" authorId="1" shapeId="0" xr:uid="{00000000-0006-0000-0B00-000003000000}">
      <text>
        <r>
          <rPr>
            <b/>
            <sz val="9"/>
            <color indexed="81"/>
            <rFont val="宋体"/>
            <family val="3"/>
            <charset val="134"/>
          </rPr>
          <t>admin:</t>
        </r>
        <r>
          <rPr>
            <sz val="9"/>
            <color indexed="81"/>
            <rFont val="宋体"/>
            <family val="3"/>
            <charset val="134"/>
          </rPr>
          <t xml:space="preserve">
“士气衰落”阶段结束后，剩余兵力的节点</t>
        </r>
        <r>
          <rPr>
            <sz val="9"/>
            <color indexed="81"/>
            <rFont val="宋体"/>
            <family val="3"/>
            <charset val="134"/>
          </rPr>
          <t>(自动计算)</t>
        </r>
      </text>
    </comment>
    <comment ref="FZ13" authorId="1" shapeId="0" xr:uid="{00000000-0006-0000-0B00-000004000000}">
      <text>
        <r>
          <rPr>
            <b/>
            <sz val="9"/>
            <color indexed="81"/>
            <rFont val="宋体"/>
            <family val="3"/>
            <charset val="134"/>
          </rPr>
          <t>步：1
骑：2
弓：3</t>
        </r>
      </text>
    </comment>
    <comment ref="GA13" authorId="1" shapeId="0" xr:uid="{00000000-0006-0000-0B00-000005000000}">
      <text>
        <r>
          <rPr>
            <b/>
            <sz val="9"/>
            <color indexed="81"/>
            <rFont val="宋体"/>
            <family val="3"/>
            <charset val="134"/>
          </rPr>
          <t>敌军：0
友军：1</t>
        </r>
      </text>
    </comment>
    <comment ref="GB13" authorId="1" shapeId="0" xr:uid="{00000000-0006-0000-0B00-000006000000}">
      <text>
        <r>
          <rPr>
            <b/>
            <sz val="9"/>
            <color indexed="81"/>
            <rFont val="宋体"/>
            <family val="3"/>
            <charset val="134"/>
          </rPr>
          <t>后排输出型技能有效施法距离需要削减</t>
        </r>
      </text>
    </comment>
    <comment ref="BE14" authorId="1" shapeId="0" xr:uid="{00000000-0006-0000-0B00-000007000000}">
      <text>
        <r>
          <rPr>
            <b/>
            <sz val="9"/>
            <color indexed="81"/>
            <rFont val="宋体"/>
            <family val="3"/>
            <charset val="134"/>
          </rPr>
          <t>admin:</t>
        </r>
        <r>
          <rPr>
            <sz val="9"/>
            <color indexed="81"/>
            <rFont val="宋体"/>
            <family val="3"/>
            <charset val="134"/>
          </rPr>
          <t xml:space="preserve">
实际情况，即每损失20%士兵会触发一次“士气衰落状态”</t>
        </r>
      </text>
    </comment>
    <comment ref="BE15" authorId="1" shapeId="0" xr:uid="{00000000-0006-0000-0B00-000008000000}">
      <text>
        <r>
          <rPr>
            <b/>
            <sz val="9"/>
            <color indexed="81"/>
            <rFont val="宋体"/>
            <family val="3"/>
            <charset val="134"/>
          </rPr>
          <t>admin:</t>
        </r>
        <r>
          <rPr>
            <sz val="9"/>
            <color indexed="81"/>
            <rFont val="宋体"/>
            <family val="3"/>
            <charset val="134"/>
          </rPr>
          <t xml:space="preserve">
算上了“士气衰落”阶段丢失的逃兵后，平均到每个兵力，衰减的士气值</t>
        </r>
      </text>
    </comment>
    <comment ref="DB21" authorId="1" shapeId="0" xr:uid="{00000000-0006-0000-0B00-000009000000}">
      <text>
        <r>
          <rPr>
            <b/>
            <sz val="9"/>
            <color indexed="81"/>
            <rFont val="宋体"/>
            <family val="3"/>
            <charset val="134"/>
          </rPr>
          <t>无法恢复怒气，或者普攻恢复怒气加成时需要调用的数据</t>
        </r>
      </text>
    </comment>
    <comment ref="BW22" authorId="1" shapeId="0" xr:uid="{00000000-0006-0000-0B00-00000A000000}">
      <text>
        <r>
          <rPr>
            <b/>
            <sz val="9"/>
            <color indexed="81"/>
            <rFont val="宋体"/>
            <family val="3"/>
            <charset val="134"/>
          </rPr>
          <t>BC_190321:</t>
        </r>
        <r>
          <rPr>
            <sz val="9"/>
            <color indexed="81"/>
            <rFont val="宋体"/>
            <family val="3"/>
            <charset val="134"/>
          </rPr>
          <t xml:space="preserve">
技能发动两次，每次扣除一定量的士气值，等效为扣除了多少的效力</t>
        </r>
      </text>
    </comment>
    <comment ref="BK23" authorId="1" shapeId="0" xr:uid="{00000000-0006-0000-0B00-00000B000000}">
      <text>
        <r>
          <rPr>
            <b/>
            <sz val="9"/>
            <color indexed="81"/>
            <rFont val="宋体"/>
            <family val="3"/>
            <charset val="134"/>
          </rPr>
          <t>admin:</t>
        </r>
        <r>
          <rPr>
            <sz val="9"/>
            <color indexed="81"/>
            <rFont val="宋体"/>
            <family val="3"/>
            <charset val="134"/>
          </rPr>
          <t xml:space="preserve">
技能扣除的士气值
右边计算表中，(100-该值)代表因为兵力衰减带来的自然士气值减少</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R25" authorId="0" shapeId="0" xr:uid="{00000000-0006-0000-0C00-000001000000}">
      <text>
        <r>
          <rPr>
            <b/>
            <sz val="9"/>
            <color indexed="81"/>
            <rFont val="宋体"/>
            <family val="3"/>
            <charset val="134"/>
          </rPr>
          <t>0：不是伤害
1：是伤害</t>
        </r>
      </text>
    </comment>
    <comment ref="B170" authorId="0" shapeId="0" xr:uid="{00000000-0006-0000-0C00-000002000000}">
      <text>
        <r>
          <rPr>
            <b/>
            <sz val="9"/>
            <color indexed="81"/>
            <rFont val="宋体"/>
            <family val="3"/>
            <charset val="134"/>
          </rPr>
          <t>公式判断需要，不要填数字20秒时</t>
        </r>
      </text>
    </comment>
  </commentList>
</comments>
</file>

<file path=xl/sharedStrings.xml><?xml version="1.0" encoding="utf-8"?>
<sst xmlns="http://schemas.openxmlformats.org/spreadsheetml/2006/main" count="2214" uniqueCount="1072">
  <si>
    <t>2星</t>
  </si>
  <si>
    <t>3星</t>
  </si>
  <si>
    <t>4星</t>
  </si>
  <si>
    <t>5星</t>
  </si>
  <si>
    <t>防御</t>
    <phoneticPr fontId="2" type="noConversion"/>
  </si>
  <si>
    <t>攻击</t>
    <phoneticPr fontId="2" type="noConversion"/>
  </si>
  <si>
    <t>时机折算</t>
    <phoneticPr fontId="2" type="noConversion"/>
  </si>
  <si>
    <t>生存能力</t>
    <phoneticPr fontId="2" type="noConversion"/>
  </si>
  <si>
    <t>输出能力</t>
    <phoneticPr fontId="2" type="noConversion"/>
  </si>
  <si>
    <t>基础技能加成</t>
    <phoneticPr fontId="2" type="noConversion"/>
  </si>
  <si>
    <t>绿</t>
    <phoneticPr fontId="2" type="noConversion"/>
  </si>
  <si>
    <t>蓝</t>
    <phoneticPr fontId="2" type="noConversion"/>
  </si>
  <si>
    <t>紫</t>
    <phoneticPr fontId="2" type="noConversion"/>
  </si>
  <si>
    <t>橙</t>
    <phoneticPr fontId="2" type="noConversion"/>
  </si>
  <si>
    <t>红</t>
    <phoneticPr fontId="2" type="noConversion"/>
  </si>
  <si>
    <t>1星</t>
    <phoneticPr fontId="2" type="noConversion"/>
  </si>
  <si>
    <t>6星</t>
  </si>
  <si>
    <t>7星</t>
  </si>
  <si>
    <t>直接伤害</t>
    <phoneticPr fontId="2" type="noConversion"/>
  </si>
  <si>
    <t>时间</t>
    <phoneticPr fontId="2" type="noConversion"/>
  </si>
  <si>
    <t>预估将领生命比例衰减数</t>
    <phoneticPr fontId="2" type="noConversion"/>
  </si>
  <si>
    <t>预估士兵数衰减数</t>
    <phoneticPr fontId="2" type="noConversion"/>
  </si>
  <si>
    <t>职业</t>
    <phoneticPr fontId="2" type="noConversion"/>
  </si>
  <si>
    <t>将领</t>
    <phoneticPr fontId="2" type="noConversion"/>
  </si>
  <si>
    <t>0星</t>
    <phoneticPr fontId="2" type="noConversion"/>
  </si>
  <si>
    <t>受伤分配率</t>
    <phoneticPr fontId="2" type="noConversion"/>
  </si>
  <si>
    <t>士兵抗</t>
    <phoneticPr fontId="2" type="noConversion"/>
  </si>
  <si>
    <t>均衡</t>
    <phoneticPr fontId="2" type="noConversion"/>
  </si>
  <si>
    <t>士兵</t>
    <phoneticPr fontId="2" type="noConversion"/>
  </si>
  <si>
    <t>1星</t>
    <phoneticPr fontId="2" type="noConversion"/>
  </si>
  <si>
    <t>辅助能力</t>
    <phoneticPr fontId="2" type="noConversion"/>
  </si>
  <si>
    <t>生命</t>
    <phoneticPr fontId="2" type="noConversion"/>
  </si>
  <si>
    <t>将领</t>
  </si>
  <si>
    <t>将领抗</t>
  </si>
  <si>
    <t>描述</t>
    <phoneticPr fontId="2" type="noConversion"/>
  </si>
  <si>
    <t>近战输(骑）</t>
    <phoneticPr fontId="2" type="noConversion"/>
  </si>
  <si>
    <t>i</t>
  </si>
  <si>
    <t>j1</t>
  </si>
  <si>
    <t>j2</t>
  </si>
  <si>
    <t>紫</t>
  </si>
  <si>
    <t>技能附加增减士气的作用是让士气低落提前触发而不是额外触发</t>
    <phoneticPr fontId="2" type="noConversion"/>
  </si>
  <si>
    <t>第1次</t>
    <phoneticPr fontId="2" type="noConversion"/>
  </si>
  <si>
    <t>第2次</t>
  </si>
  <si>
    <t>点士气</t>
    <phoneticPr fontId="2" type="noConversion"/>
  </si>
  <si>
    <t>士兵默认累积自然减少士气值</t>
    <phoneticPr fontId="2" type="noConversion"/>
  </si>
  <si>
    <t>兵力调整系数</t>
    <phoneticPr fontId="2" type="noConversion"/>
  </si>
  <si>
    <t>士兵动态一次系数</t>
    <phoneticPr fontId="2" type="noConversion"/>
  </si>
  <si>
    <t>武将动态一次系数</t>
    <phoneticPr fontId="2" type="noConversion"/>
  </si>
  <si>
    <t>带来的士兵标准兵力额外扣除率</t>
    <phoneticPr fontId="2" type="noConversion"/>
  </si>
  <si>
    <t>0星</t>
    <phoneticPr fontId="2" type="noConversion"/>
  </si>
  <si>
    <t>1星</t>
  </si>
  <si>
    <t>预估标准初始属性模型</t>
    <phoneticPr fontId="2" type="noConversion"/>
  </si>
  <si>
    <t>额外系数选择项</t>
    <phoneticPr fontId="2" type="noConversion"/>
  </si>
  <si>
    <t>治疗</t>
    <phoneticPr fontId="2" type="noConversion"/>
  </si>
  <si>
    <t>标准</t>
    <phoneticPr fontId="2" type="noConversion"/>
  </si>
  <si>
    <t>1,1,1,1,1,1,1,1</t>
  </si>
  <si>
    <t>兵力一次动态系数</t>
    <phoneticPr fontId="2" type="noConversion"/>
  </si>
  <si>
    <t>将领天赋加乘输出和生存</t>
    <phoneticPr fontId="2" type="noConversion"/>
  </si>
  <si>
    <t>触发时机</t>
    <phoneticPr fontId="2" type="noConversion"/>
  </si>
  <si>
    <t>持续时间</t>
    <phoneticPr fontId="2" type="noConversion"/>
  </si>
  <si>
    <t>输出</t>
    <phoneticPr fontId="2" type="noConversion"/>
  </si>
  <si>
    <t>0星</t>
    <phoneticPr fontId="2" type="noConversion"/>
  </si>
  <si>
    <t>士兵累积时机系数</t>
    <phoneticPr fontId="2" type="noConversion"/>
  </si>
  <si>
    <t>将领累积时机系数</t>
    <phoneticPr fontId="2" type="noConversion"/>
  </si>
  <si>
    <t>士气</t>
    <phoneticPr fontId="2" type="noConversion"/>
  </si>
  <si>
    <t>近战输出(骑）</t>
  </si>
  <si>
    <t>自身攻击</t>
  </si>
  <si>
    <t>自身免伤</t>
    <phoneticPr fontId="2" type="noConversion"/>
  </si>
  <si>
    <t>能力分配</t>
    <phoneticPr fontId="2" type="noConversion"/>
  </si>
  <si>
    <t>星级</t>
    <phoneticPr fontId="2" type="noConversion"/>
  </si>
  <si>
    <t>调整系数</t>
    <phoneticPr fontId="2" type="noConversion"/>
  </si>
  <si>
    <t>实力公式</t>
    <phoneticPr fontId="2" type="noConversion"/>
  </si>
  <si>
    <t>士兵动态承伤比例</t>
    <phoneticPr fontId="2" type="noConversion"/>
  </si>
  <si>
    <t>有效生命</t>
    <phoneticPr fontId="2" type="noConversion"/>
  </si>
  <si>
    <t>近战防御</t>
  </si>
  <si>
    <t>远程输出</t>
  </si>
  <si>
    <t>模型数</t>
  </si>
  <si>
    <t>实际每丢失1%兵力丢失</t>
    <phoneticPr fontId="2" type="noConversion"/>
  </si>
  <si>
    <t>第2次士气产生的时机差</t>
  </si>
  <si>
    <t>每损失1%生命增长</t>
    <phoneticPr fontId="2" type="noConversion"/>
  </si>
  <si>
    <t>技能导致第1次怒气技能延后，带来的效益</t>
    <phoneticPr fontId="2" type="noConversion"/>
  </si>
  <si>
    <t>扣除怒气值</t>
    <phoneticPr fontId="2" type="noConversion"/>
  </si>
  <si>
    <t>等级初始值</t>
  </si>
  <si>
    <t>等级数组</t>
  </si>
  <si>
    <t>id||long</t>
  </si>
  <si>
    <t>士兵整体</t>
    <phoneticPr fontId="2" type="noConversion"/>
  </si>
  <si>
    <t>士兵实时承伤比例</t>
    <phoneticPr fontId="2" type="noConversion"/>
  </si>
  <si>
    <t>设计生命</t>
    <phoneticPr fontId="2" type="noConversion"/>
  </si>
  <si>
    <t>护甲</t>
    <phoneticPr fontId="2" type="noConversion"/>
  </si>
  <si>
    <t>士兵相较于将领属性强化值</t>
    <phoneticPr fontId="2" type="noConversion"/>
  </si>
  <si>
    <t>生存系数</t>
    <phoneticPr fontId="2" type="noConversion"/>
  </si>
  <si>
    <t>输出系数</t>
    <phoneticPr fontId="2" type="noConversion"/>
  </si>
  <si>
    <t>评分1</t>
    <phoneticPr fontId="2" type="noConversion"/>
  </si>
  <si>
    <t>单挑pk值</t>
    <phoneticPr fontId="2" type="noConversion"/>
  </si>
  <si>
    <t>团战战力</t>
    <phoneticPr fontId="2" type="noConversion"/>
  </si>
  <si>
    <t>评分2</t>
    <phoneticPr fontId="2" type="noConversion"/>
  </si>
  <si>
    <t>步+骑</t>
    <phoneticPr fontId="2" type="noConversion"/>
  </si>
  <si>
    <t>生存调整值</t>
    <phoneticPr fontId="2" type="noConversion"/>
  </si>
  <si>
    <t>输出调整值</t>
    <phoneticPr fontId="2" type="noConversion"/>
  </si>
  <si>
    <t>步兵</t>
    <phoneticPr fontId="2" type="noConversion"/>
  </si>
  <si>
    <t>注意：</t>
    <phoneticPr fontId="2" type="noConversion"/>
  </si>
  <si>
    <t>骑兵</t>
    <phoneticPr fontId="2" type="noConversion"/>
  </si>
  <si>
    <t>弓兵</t>
    <phoneticPr fontId="2" type="noConversion"/>
  </si>
  <si>
    <t>枪兵</t>
    <phoneticPr fontId="2" type="noConversion"/>
  </si>
  <si>
    <t>战斗期望时长</t>
    <phoneticPr fontId="2" type="noConversion"/>
  </si>
  <si>
    <t>面板展示时攻击放大倍数</t>
    <phoneticPr fontId="2" type="noConversion"/>
  </si>
  <si>
    <t>平均每丢失1%兵力丢失</t>
    <phoneticPr fontId="2" type="noConversion"/>
  </si>
  <si>
    <t>展示生命</t>
    <phoneticPr fontId="2" type="noConversion"/>
  </si>
  <si>
    <t>展示攻击</t>
    <phoneticPr fontId="2" type="noConversion"/>
  </si>
  <si>
    <t>怒气</t>
    <phoneticPr fontId="2" type="noConversion"/>
  </si>
  <si>
    <t>参数折算</t>
    <phoneticPr fontId="2" type="noConversion"/>
  </si>
  <si>
    <t>职业</t>
    <phoneticPr fontId="2" type="noConversion"/>
  </si>
  <si>
    <t>定位</t>
    <phoneticPr fontId="2" type="noConversion"/>
  </si>
  <si>
    <t>统武型</t>
    <phoneticPr fontId="2" type="noConversion"/>
  </si>
  <si>
    <t>统智型</t>
    <phoneticPr fontId="2" type="noConversion"/>
  </si>
  <si>
    <t>纯统型</t>
    <phoneticPr fontId="2" type="noConversion"/>
  </si>
  <si>
    <t>纯武型</t>
    <phoneticPr fontId="2" type="noConversion"/>
  </si>
  <si>
    <t>纯智型</t>
    <phoneticPr fontId="2" type="noConversion"/>
  </si>
  <si>
    <t>资质</t>
    <phoneticPr fontId="2" type="noConversion"/>
  </si>
  <si>
    <t>技能类型</t>
    <phoneticPr fontId="2" type="noConversion"/>
  </si>
  <si>
    <t>主动</t>
    <phoneticPr fontId="2" type="noConversion"/>
  </si>
  <si>
    <t>追加</t>
    <phoneticPr fontId="2" type="noConversion"/>
  </si>
  <si>
    <t>触发</t>
    <phoneticPr fontId="2" type="noConversion"/>
  </si>
  <si>
    <t>被动</t>
    <phoneticPr fontId="2" type="noConversion"/>
  </si>
  <si>
    <t>属性加成修正率</t>
    <phoneticPr fontId="2" type="noConversion"/>
  </si>
  <si>
    <t>标准三维基础值</t>
    <phoneticPr fontId="2" type="noConversion"/>
  </si>
  <si>
    <t>类型</t>
    <phoneticPr fontId="2" type="noConversion"/>
  </si>
  <si>
    <t>免伤率</t>
    <phoneticPr fontId="2" type="noConversion"/>
  </si>
  <si>
    <t>生命</t>
    <phoneticPr fontId="2" type="noConversion"/>
  </si>
  <si>
    <t>有效生命</t>
    <phoneticPr fontId="2" type="noConversion"/>
  </si>
  <si>
    <t>攻击</t>
    <phoneticPr fontId="2" type="noConversion"/>
  </si>
  <si>
    <t>备注说明</t>
    <phoneticPr fontId="2" type="noConversion"/>
  </si>
  <si>
    <t>兵力（二次系数）</t>
    <phoneticPr fontId="2" type="noConversion"/>
  </si>
  <si>
    <t>士兵</t>
    <phoneticPr fontId="2" type="noConversion"/>
  </si>
  <si>
    <t>将领设计值</t>
    <phoneticPr fontId="2" type="noConversion"/>
  </si>
  <si>
    <t>士兵设计值</t>
    <phoneticPr fontId="2" type="noConversion"/>
  </si>
  <si>
    <t>验证</t>
    <phoneticPr fontId="2" type="noConversion"/>
  </si>
  <si>
    <t>2人团队值</t>
    <phoneticPr fontId="2" type="noConversion"/>
  </si>
  <si>
    <t>步+弓</t>
    <phoneticPr fontId="2" type="noConversion"/>
  </si>
  <si>
    <t>步+枪</t>
    <phoneticPr fontId="2" type="noConversion"/>
  </si>
  <si>
    <t>骑+弓</t>
    <phoneticPr fontId="2" type="noConversion"/>
  </si>
  <si>
    <t>骑+枪</t>
    <phoneticPr fontId="2" type="noConversion"/>
  </si>
  <si>
    <t>枪+弓</t>
    <phoneticPr fontId="2" type="noConversion"/>
  </si>
  <si>
    <t>枪兵</t>
  </si>
  <si>
    <r>
      <t>1.游戏中实际的生命会除以</t>
    </r>
    <r>
      <rPr>
        <sz val="9"/>
        <color rgb="FFFF0000"/>
        <rFont val="宋体"/>
        <family val="3"/>
        <charset val="134"/>
        <scheme val="minor"/>
      </rPr>
      <t>10</t>
    </r>
    <r>
      <rPr>
        <sz val="9"/>
        <color rgb="FF92D050"/>
        <rFont val="宋体"/>
        <family val="3"/>
        <charset val="134"/>
        <scheme val="minor"/>
      </rPr>
      <t>，技能系数相应减少至</t>
    </r>
    <r>
      <rPr>
        <sz val="9"/>
        <color rgb="FFFF0000"/>
        <rFont val="宋体"/>
        <family val="3"/>
        <charset val="134"/>
        <scheme val="minor"/>
      </rPr>
      <t>1/10</t>
    </r>
    <r>
      <rPr>
        <sz val="9"/>
        <color rgb="FF92D050"/>
        <rFont val="宋体"/>
        <family val="3"/>
        <charset val="134"/>
        <scheme val="minor"/>
      </rPr>
      <t>，因此下述额外系数选项中涉及到的部分均做了增减</t>
    </r>
    <phoneticPr fontId="2" type="noConversion"/>
  </si>
  <si>
    <r>
      <t>3.士兵的生命会乘以</t>
    </r>
    <r>
      <rPr>
        <sz val="9"/>
        <color rgb="FFFF0000"/>
        <rFont val="宋体"/>
        <family val="3"/>
        <charset val="134"/>
        <scheme val="minor"/>
      </rPr>
      <t>2</t>
    </r>
    <r>
      <rPr>
        <sz val="9"/>
        <color rgb="FF92D050"/>
        <rFont val="宋体"/>
        <family val="3"/>
        <charset val="134"/>
        <scheme val="minor"/>
      </rPr>
      <t>，因为士气还会带来一部分生存降低</t>
    </r>
    <phoneticPr fontId="2" type="noConversion"/>
  </si>
  <si>
    <t>展示生命</t>
  </si>
  <si>
    <t>展示攻击</t>
  </si>
  <si>
    <t>武将实际游戏展示数值</t>
    <phoneticPr fontId="2" type="noConversion"/>
  </si>
  <si>
    <t>士兵单兵基础标准值</t>
    <phoneticPr fontId="2" type="noConversion"/>
  </si>
  <si>
    <t>主属性强化分配值</t>
    <phoneticPr fontId="2" type="noConversion"/>
  </si>
  <si>
    <t>输出强化</t>
    <phoneticPr fontId="2" type="noConversion"/>
  </si>
  <si>
    <t>生存强化</t>
    <phoneticPr fontId="2" type="noConversion"/>
  </si>
  <si>
    <t>士兵属性对将领的影响</t>
    <phoneticPr fontId="2" type="noConversion"/>
  </si>
  <si>
    <t>实际战斗场景调整值</t>
    <phoneticPr fontId="2" type="noConversion"/>
  </si>
  <si>
    <t>生存调整值</t>
    <phoneticPr fontId="2" type="noConversion"/>
  </si>
  <si>
    <t>输出调整值</t>
    <phoneticPr fontId="2" type="noConversion"/>
  </si>
  <si>
    <t>步兵</t>
    <phoneticPr fontId="2" type="noConversion"/>
  </si>
  <si>
    <t>骑兵</t>
    <phoneticPr fontId="2" type="noConversion"/>
  </si>
  <si>
    <t>弓兵</t>
    <phoneticPr fontId="2" type="noConversion"/>
  </si>
  <si>
    <t>枪兵</t>
    <phoneticPr fontId="2" type="noConversion"/>
  </si>
  <si>
    <t>职业功能性调整值</t>
    <phoneticPr fontId="2" type="noConversion"/>
  </si>
  <si>
    <t>刀兵</t>
    <phoneticPr fontId="2" type="noConversion"/>
  </si>
  <si>
    <t>弓弩兵</t>
    <phoneticPr fontId="2" type="noConversion"/>
  </si>
  <si>
    <t>车骑兵</t>
    <phoneticPr fontId="2" type="noConversion"/>
  </si>
  <si>
    <t>步将</t>
    <phoneticPr fontId="2" type="noConversion"/>
  </si>
  <si>
    <t>骑将</t>
    <phoneticPr fontId="2" type="noConversion"/>
  </si>
  <si>
    <t>弓将</t>
    <phoneticPr fontId="2" type="noConversion"/>
  </si>
  <si>
    <t>军师</t>
    <phoneticPr fontId="2" type="noConversion"/>
  </si>
  <si>
    <t>步将</t>
  </si>
  <si>
    <t>骑将</t>
  </si>
  <si>
    <t>弓将</t>
  </si>
  <si>
    <t>军师</t>
  </si>
  <si>
    <t>技能类别</t>
    <phoneticPr fontId="2" type="noConversion"/>
  </si>
  <si>
    <t>类别标识</t>
    <phoneticPr fontId="2" type="noConversion"/>
  </si>
  <si>
    <t>等级公差</t>
    <phoneticPr fontId="2" type="noConversion"/>
  </si>
  <si>
    <t>ID</t>
    <phoneticPr fontId="2" type="noConversion"/>
  </si>
  <si>
    <t>描述</t>
    <phoneticPr fontId="2" type="noConversion"/>
  </si>
  <si>
    <t>序号</t>
    <phoneticPr fontId="2" type="noConversion"/>
  </si>
  <si>
    <t>位置</t>
    <phoneticPr fontId="2" type="noConversion"/>
  </si>
  <si>
    <t>id</t>
    <phoneticPr fontId="2" type="noConversion"/>
  </si>
  <si>
    <t>配置1</t>
    <phoneticPr fontId="2" type="noConversion"/>
  </si>
  <si>
    <t>describe||string</t>
    <phoneticPr fontId="2" type="noConversion"/>
  </si>
  <si>
    <t>firstItem||double</t>
    <phoneticPr fontId="2" type="noConversion"/>
  </si>
  <si>
    <t>tolerance||double</t>
    <phoneticPr fontId="2" type="noConversion"/>
  </si>
  <si>
    <t>extendArray||double[]</t>
    <phoneticPr fontId="2" type="noConversion"/>
  </si>
  <si>
    <t>multiple||double</t>
    <phoneticPr fontId="2" type="noConversion"/>
  </si>
  <si>
    <t>数据放大倍数</t>
    <phoneticPr fontId="2" type="noConversion"/>
  </si>
  <si>
    <t>配置2</t>
    <phoneticPr fontId="2" type="noConversion"/>
  </si>
  <si>
    <t>配置3</t>
    <phoneticPr fontId="2" type="noConversion"/>
  </si>
  <si>
    <t>版本选择</t>
    <phoneticPr fontId="2" type="noConversion"/>
  </si>
  <si>
    <t>c#</t>
  </si>
  <si>
    <t>当前文件</t>
    <phoneticPr fontId="18" type="noConversion"/>
  </si>
  <si>
    <t>导入目录</t>
    <phoneticPr fontId="2" type="noConversion"/>
  </si>
  <si>
    <t>F:\slg_cehua\trunk\数值文档\战国导表\</t>
    <phoneticPr fontId="2" type="noConversion"/>
  </si>
  <si>
    <t>后台</t>
    <phoneticPr fontId="18" type="noConversion"/>
  </si>
  <si>
    <t>文件名</t>
    <phoneticPr fontId="18" type="noConversion"/>
  </si>
  <si>
    <t>是否导出</t>
    <phoneticPr fontId="18" type="noConversion"/>
  </si>
  <si>
    <t>包含区域1</t>
    <phoneticPr fontId="18" type="noConversion"/>
  </si>
  <si>
    <t>包含区域2</t>
  </si>
  <si>
    <t>包含区域3</t>
  </si>
  <si>
    <t>包含区域4</t>
  </si>
  <si>
    <t>包含区域5</t>
  </si>
  <si>
    <t>包含区域6</t>
  </si>
  <si>
    <t>包含区域7</t>
  </si>
  <si>
    <t>预留</t>
    <phoneticPr fontId="2" type="noConversion"/>
  </si>
  <si>
    <t>预留</t>
    <phoneticPr fontId="2" type="noConversion"/>
  </si>
  <si>
    <t>导入目录</t>
    <phoneticPr fontId="18" type="noConversion"/>
  </si>
  <si>
    <t>前台</t>
    <phoneticPr fontId="18" type="noConversion"/>
  </si>
  <si>
    <t>文件名</t>
    <phoneticPr fontId="18" type="noConversion"/>
  </si>
  <si>
    <t>是否导出</t>
    <phoneticPr fontId="18" type="noConversion"/>
  </si>
  <si>
    <t>包含区域</t>
    <phoneticPr fontId="18" type="noConversion"/>
  </si>
  <si>
    <t>文件前缀</t>
    <phoneticPr fontId="18" type="noConversion"/>
  </si>
  <si>
    <t>文件后缀</t>
    <phoneticPr fontId="18" type="noConversion"/>
  </si>
  <si>
    <t>导入目录</t>
    <phoneticPr fontId="18" type="noConversion"/>
  </si>
  <si>
    <t>是</t>
  </si>
  <si>
    <t>TacDesConfig</t>
  </si>
  <si>
    <t>ConfigLevelVar</t>
  </si>
  <si>
    <t>描述使用</t>
    <phoneticPr fontId="2" type="noConversion"/>
  </si>
  <si>
    <t>战斗使用</t>
    <phoneticPr fontId="2" type="noConversion"/>
  </si>
  <si>
    <t>步将</t>
    <phoneticPr fontId="2" type="noConversion"/>
  </si>
  <si>
    <t>骑将</t>
    <phoneticPr fontId="2" type="noConversion"/>
  </si>
  <si>
    <t>弓将</t>
    <phoneticPr fontId="2" type="noConversion"/>
  </si>
  <si>
    <t>军师</t>
    <phoneticPr fontId="2" type="noConversion"/>
  </si>
  <si>
    <t>刀兵</t>
  </si>
  <si>
    <t>车骑兵</t>
  </si>
  <si>
    <t>弓弩兵</t>
  </si>
  <si>
    <t>生命修正</t>
    <phoneticPr fontId="2" type="noConversion"/>
  </si>
  <si>
    <t>输出转换系数</t>
    <phoneticPr fontId="2" type="noConversion"/>
  </si>
  <si>
    <t>生存转换系数</t>
    <phoneticPr fontId="2" type="noConversion"/>
  </si>
  <si>
    <t>攻击修正</t>
    <phoneticPr fontId="2" type="noConversion"/>
  </si>
  <si>
    <t>士兵实际值</t>
    <phoneticPr fontId="2" type="noConversion"/>
  </si>
  <si>
    <t xml:space="preserve">士兵引入计算值 </t>
    <phoneticPr fontId="2" type="noConversion"/>
  </si>
  <si>
    <t>生存修正</t>
    <phoneticPr fontId="2" type="noConversion"/>
  </si>
  <si>
    <t>输出修正</t>
    <phoneticPr fontId="2" type="noConversion"/>
  </si>
  <si>
    <t>士兵实际游戏展示数值</t>
    <phoneticPr fontId="2" type="noConversion"/>
  </si>
  <si>
    <r>
      <t>4.最终配置和显示的属性（因坑爹的显示问题），武将属性需要除以</t>
    </r>
    <r>
      <rPr>
        <sz val="9"/>
        <color rgb="FFFF0000"/>
        <rFont val="宋体"/>
        <family val="3"/>
        <charset val="134"/>
        <scheme val="minor"/>
      </rPr>
      <t>50</t>
    </r>
    <r>
      <rPr>
        <sz val="9"/>
        <color rgb="FF92D050"/>
        <rFont val="宋体"/>
        <family val="3"/>
        <charset val="134"/>
        <scheme val="minor"/>
      </rPr>
      <t>.士兵属性需要乘以</t>
    </r>
    <r>
      <rPr>
        <sz val="9"/>
        <color rgb="FFFF0000"/>
        <rFont val="宋体"/>
        <family val="3"/>
        <charset val="134"/>
        <scheme val="minor"/>
      </rPr>
      <t>5</t>
    </r>
    <phoneticPr fontId="2" type="noConversion"/>
  </si>
  <si>
    <t>嘲讽</t>
    <phoneticPr fontId="2" type="noConversion"/>
  </si>
  <si>
    <t>眩晕</t>
    <phoneticPr fontId="2" type="noConversion"/>
  </si>
  <si>
    <t>将领关键字</t>
    <phoneticPr fontId="2" type="noConversion"/>
  </si>
  <si>
    <t>士兵关键字</t>
    <phoneticPr fontId="2" type="noConversion"/>
  </si>
  <si>
    <t>阶位</t>
    <phoneticPr fontId="2" type="noConversion"/>
  </si>
  <si>
    <t>战术影响/cost</t>
    <phoneticPr fontId="2" type="noConversion"/>
  </si>
  <si>
    <t>攻击方</t>
    <phoneticPr fontId="2" type="noConversion"/>
  </si>
  <si>
    <t>士兵士气系统</t>
    <phoneticPr fontId="2" type="noConversion"/>
  </si>
  <si>
    <t>目标方</t>
    <phoneticPr fontId="2" type="noConversion"/>
  </si>
  <si>
    <t>实际情况下（士兵实际生命=士兵标准设定生命+士气影响的生命，士气影响改变的兵力丢失部分转移给士兵生命附加）</t>
    <phoneticPr fontId="2" type="noConversion"/>
  </si>
  <si>
    <r>
      <t>∑i (Hi*(Ai+</t>
    </r>
    <r>
      <rPr>
        <sz val="9"/>
        <color theme="1"/>
        <rFont val="宋体"/>
        <family val="3"/>
        <charset val="134"/>
      </rPr>
      <t>∑j kij(aj*nj+Aj)+(1-pi)*ni*ai)+ni*hi（ai*ni/2+∑j kij(aj*nj+Aj)+pi*Ai))</t>
    </r>
    <phoneticPr fontId="2" type="noConversion"/>
  </si>
  <si>
    <t>触发后的兵力节点</t>
    <phoneticPr fontId="2" type="noConversion"/>
  </si>
  <si>
    <t>近战肉</t>
    <phoneticPr fontId="2" type="noConversion"/>
  </si>
  <si>
    <t>生存调整系数</t>
    <phoneticPr fontId="2" type="noConversion"/>
  </si>
  <si>
    <t>士气上限</t>
    <phoneticPr fontId="2" type="noConversion"/>
  </si>
  <si>
    <t>实际每丢失1%兵力减少</t>
    <phoneticPr fontId="2" type="noConversion"/>
  </si>
  <si>
    <t>对应士气累积减少</t>
    <phoneticPr fontId="2" type="noConversion"/>
  </si>
  <si>
    <t>技能导致第2次士气低落提前，带来的效益</t>
    <phoneticPr fontId="2" type="noConversion"/>
  </si>
  <si>
    <t>技能导致第2次怒气技能延后，带来的效益</t>
    <phoneticPr fontId="2" type="noConversion"/>
  </si>
  <si>
    <t>带来的将领生命额外扣除</t>
    <phoneticPr fontId="2" type="noConversion"/>
  </si>
  <si>
    <t>扣除士气值</t>
    <phoneticPr fontId="2" type="noConversion"/>
  </si>
  <si>
    <t>实际有效生命</t>
    <phoneticPr fontId="2" type="noConversion"/>
  </si>
  <si>
    <t>实际攻击</t>
    <phoneticPr fontId="2" type="noConversion"/>
  </si>
  <si>
    <t>H</t>
    <phoneticPr fontId="2" type="noConversion"/>
  </si>
  <si>
    <t>输出调整系数</t>
    <phoneticPr fontId="2" type="noConversion"/>
  </si>
  <si>
    <t>攻击方为士兵时</t>
    <phoneticPr fontId="2" type="noConversion"/>
  </si>
  <si>
    <t>对应触发时机</t>
    <phoneticPr fontId="2" type="noConversion"/>
  </si>
  <si>
    <t>目标为武将折算</t>
    <phoneticPr fontId="2" type="noConversion"/>
  </si>
  <si>
    <t>目标为士兵折算</t>
    <phoneticPr fontId="2" type="noConversion"/>
  </si>
  <si>
    <t>调整值</t>
    <phoneticPr fontId="2" type="noConversion"/>
  </si>
  <si>
    <t>对武将</t>
    <phoneticPr fontId="2" type="noConversion"/>
  </si>
  <si>
    <t>对士兵</t>
    <phoneticPr fontId="2" type="noConversion"/>
  </si>
  <si>
    <t>初始怒气值</t>
    <phoneticPr fontId="2" type="noConversion"/>
  </si>
  <si>
    <t>攻击方为武将时</t>
    <phoneticPr fontId="2" type="noConversion"/>
  </si>
  <si>
    <t>在实力对等的战斗中</t>
    <phoneticPr fontId="2" type="noConversion"/>
  </si>
  <si>
    <t>远程输</t>
    <phoneticPr fontId="2" type="noConversion"/>
  </si>
  <si>
    <t>转换值</t>
    <phoneticPr fontId="2" type="noConversion"/>
  </si>
  <si>
    <t>受伤分配率</t>
    <phoneticPr fontId="2" type="noConversion"/>
  </si>
  <si>
    <t>将领怒气系统</t>
    <phoneticPr fontId="2" type="noConversion"/>
  </si>
  <si>
    <t>横坐标受到纵坐标保护的概率</t>
    <phoneticPr fontId="2" type="noConversion"/>
  </si>
  <si>
    <t>后面有时间会调整，将造成目标伤害的系数改为自身提升的系数</t>
    <phoneticPr fontId="2" type="noConversion"/>
  </si>
  <si>
    <t>标准情况下（刨除士气影响带来的生命附加部分）</t>
    <phoneticPr fontId="2" type="noConversion"/>
  </si>
  <si>
    <t>j3</t>
    <phoneticPr fontId="2" type="noConversion"/>
  </si>
  <si>
    <t>每次士气低落时总计丢失</t>
    <phoneticPr fontId="2" type="noConversion"/>
  </si>
  <si>
    <t>士气影响的生命</t>
    <phoneticPr fontId="2" type="noConversion"/>
  </si>
  <si>
    <t>士兵标准生命</t>
    <phoneticPr fontId="2" type="noConversion"/>
  </si>
  <si>
    <t>武将</t>
    <phoneticPr fontId="2" type="noConversion"/>
  </si>
  <si>
    <t>士气低落持续</t>
    <phoneticPr fontId="2" type="noConversion"/>
  </si>
  <si>
    <t>秒</t>
    <phoneticPr fontId="2" type="noConversion"/>
  </si>
  <si>
    <t>每次士气低落时总计丢失</t>
    <phoneticPr fontId="2" type="noConversion"/>
  </si>
  <si>
    <t>标准兵力</t>
    <phoneticPr fontId="2" type="noConversion"/>
  </si>
  <si>
    <t>每回合自然增长速度</t>
    <phoneticPr fontId="2" type="noConversion"/>
  </si>
  <si>
    <t>近战输(骑）</t>
    <phoneticPr fontId="2" type="noConversion"/>
  </si>
  <si>
    <t>a*n</t>
    <phoneticPr fontId="2" type="noConversion"/>
  </si>
  <si>
    <t>h*n</t>
    <phoneticPr fontId="2" type="noConversion"/>
  </si>
  <si>
    <t>A</t>
    <phoneticPr fontId="2" type="noConversion"/>
  </si>
  <si>
    <t>第1次</t>
    <phoneticPr fontId="2" type="noConversion"/>
  </si>
  <si>
    <t>标准兵力效用</t>
    <phoneticPr fontId="2" type="noConversion"/>
  </si>
  <si>
    <t xml:space="preserve"> </t>
    <phoneticPr fontId="2" type="noConversion"/>
  </si>
  <si>
    <t>点士气</t>
    <phoneticPr fontId="2" type="noConversion"/>
  </si>
  <si>
    <t>平均每丢失1%兵力减少</t>
    <phoneticPr fontId="2" type="noConversion"/>
  </si>
  <si>
    <t>武将当前生命率</t>
    <phoneticPr fontId="2" type="noConversion"/>
  </si>
  <si>
    <t>士兵当前兵力率</t>
    <phoneticPr fontId="2" type="noConversion"/>
  </si>
  <si>
    <t>中间值</t>
    <phoneticPr fontId="2" type="noConversion"/>
  </si>
  <si>
    <t>调整值</t>
    <phoneticPr fontId="2" type="noConversion"/>
  </si>
  <si>
    <t>中间值</t>
    <phoneticPr fontId="2" type="noConversion"/>
  </si>
  <si>
    <t>远程输</t>
    <phoneticPr fontId="2" type="noConversion"/>
  </si>
  <si>
    <t>对士兵</t>
    <phoneticPr fontId="2" type="noConversion"/>
  </si>
  <si>
    <t>对武将</t>
    <phoneticPr fontId="2" type="noConversion"/>
  </si>
  <si>
    <t>第1次</t>
    <phoneticPr fontId="2" type="noConversion"/>
  </si>
  <si>
    <t>技能导致第1次士气低落提前，带来的效益</t>
    <phoneticPr fontId="2" type="noConversion"/>
  </si>
  <si>
    <t>对应怒气累计值</t>
    <phoneticPr fontId="2" type="noConversion"/>
  </si>
  <si>
    <t>士兵技能成长</t>
    <phoneticPr fontId="2" type="noConversion"/>
  </si>
  <si>
    <t>个性特性数值</t>
    <phoneticPr fontId="2" type="noConversion"/>
  </si>
  <si>
    <t>共用特性数值</t>
    <phoneticPr fontId="2" type="noConversion"/>
  </si>
  <si>
    <t>阶位</t>
    <phoneticPr fontId="2" type="noConversion"/>
  </si>
  <si>
    <t>士兵SID</t>
  </si>
  <si>
    <t>士兵名称</t>
  </si>
  <si>
    <t>小类</t>
    <phoneticPr fontId="2" type="noConversion"/>
  </si>
  <si>
    <t>大类</t>
    <phoneticPr fontId="2" type="noConversion"/>
  </si>
  <si>
    <t>刀兵</t>
    <phoneticPr fontId="2" type="noConversion"/>
  </si>
  <si>
    <t>步兵</t>
    <phoneticPr fontId="2" type="noConversion"/>
  </si>
  <si>
    <t>枪兵</t>
    <phoneticPr fontId="2" type="noConversion"/>
  </si>
  <si>
    <t>车兵</t>
  </si>
  <si>
    <t>车兵</t>
    <phoneticPr fontId="2" type="noConversion"/>
  </si>
  <si>
    <t>骑兵</t>
  </si>
  <si>
    <t>骑兵</t>
    <phoneticPr fontId="2" type="noConversion"/>
  </si>
  <si>
    <t>弓兵</t>
  </si>
  <si>
    <t>弓兵</t>
    <phoneticPr fontId="2" type="noConversion"/>
  </si>
  <si>
    <t>弩兵</t>
  </si>
  <si>
    <t>弩兵</t>
    <phoneticPr fontId="2" type="noConversion"/>
  </si>
  <si>
    <t>器械</t>
    <phoneticPr fontId="2" type="noConversion"/>
  </si>
  <si>
    <t>近战器械</t>
  </si>
  <si>
    <t>远程器械</t>
  </si>
  <si>
    <t>近战器械</t>
    <phoneticPr fontId="2" type="noConversion"/>
  </si>
  <si>
    <t>远程器械</t>
    <phoneticPr fontId="2" type="noConversion"/>
  </si>
  <si>
    <t>兵种小类</t>
    <phoneticPr fontId="2" type="noConversion"/>
  </si>
  <si>
    <t>对应调用序号</t>
    <phoneticPr fontId="2" type="noConversion"/>
  </si>
  <si>
    <t>调用序号</t>
    <phoneticPr fontId="2" type="noConversion"/>
  </si>
  <si>
    <t>士兵</t>
    <phoneticPr fontId="2" type="noConversion"/>
  </si>
  <si>
    <t>兵法名称</t>
    <phoneticPr fontId="2" type="noConversion"/>
  </si>
  <si>
    <t>兵法品质</t>
    <phoneticPr fontId="2" type="noConversion"/>
  </si>
  <si>
    <t>蓝</t>
    <phoneticPr fontId="2" type="noConversion"/>
  </si>
  <si>
    <t>使用对象</t>
    <phoneticPr fontId="2" type="noConversion"/>
  </si>
  <si>
    <t>职业2效用</t>
  </si>
  <si>
    <t>职业3效用</t>
  </si>
  <si>
    <t>职业4效用</t>
  </si>
  <si>
    <t>职业1</t>
    <phoneticPr fontId="2" type="noConversion"/>
  </si>
  <si>
    <t>职业2</t>
  </si>
  <si>
    <t>职业3</t>
  </si>
  <si>
    <t>职业4</t>
  </si>
  <si>
    <t>占用</t>
    <phoneticPr fontId="2" type="noConversion"/>
  </si>
  <si>
    <t>橙</t>
    <phoneticPr fontId="2" type="noConversion"/>
  </si>
  <si>
    <t>作用目标</t>
    <phoneticPr fontId="2" type="noConversion"/>
  </si>
  <si>
    <t>战法模板（蓝占用）</t>
    <phoneticPr fontId="2" type="noConversion"/>
  </si>
  <si>
    <t>战法模板（橙占用）</t>
    <phoneticPr fontId="2" type="noConversion"/>
  </si>
  <si>
    <t>骑将</t>
    <phoneticPr fontId="2" type="noConversion"/>
  </si>
  <si>
    <t>弓将</t>
    <phoneticPr fontId="2" type="noConversion"/>
  </si>
  <si>
    <t>军师</t>
    <phoneticPr fontId="2" type="noConversion"/>
  </si>
  <si>
    <t>刀兵公用特性</t>
    <phoneticPr fontId="2" type="noConversion"/>
  </si>
  <si>
    <t>弓兵公用特性</t>
    <phoneticPr fontId="2" type="noConversion"/>
  </si>
  <si>
    <t>阶位</t>
    <phoneticPr fontId="2" type="noConversion"/>
  </si>
  <si>
    <t>武将技能效用预期</t>
    <phoneticPr fontId="2" type="noConversion"/>
  </si>
  <si>
    <t>将领对应基础加成（影响辅助技能计算）</t>
    <phoneticPr fontId="2" type="noConversion"/>
  </si>
  <si>
    <t>参考实力</t>
    <phoneticPr fontId="2" type="noConversion"/>
  </si>
  <si>
    <t>武将SID</t>
    <phoneticPr fontId="2" type="noConversion"/>
  </si>
  <si>
    <t>王翦</t>
  </si>
  <si>
    <t>白起</t>
  </si>
  <si>
    <t>廉颇</t>
  </si>
  <si>
    <t>信陵君</t>
  </si>
  <si>
    <t>西施</t>
  </si>
  <si>
    <t>李牧</t>
  </si>
  <si>
    <t>吴起</t>
  </si>
  <si>
    <t>聂荌</t>
  </si>
  <si>
    <t>专诸</t>
  </si>
  <si>
    <t>芈月</t>
  </si>
  <si>
    <t>养由基</t>
  </si>
  <si>
    <t>赵武灵王</t>
  </si>
  <si>
    <t>楚庄王</t>
  </si>
  <si>
    <t>田单</t>
  </si>
  <si>
    <t>司马错</t>
  </si>
  <si>
    <t>吕不韦</t>
  </si>
  <si>
    <t>商鞅</t>
  </si>
  <si>
    <t/>
  </si>
  <si>
    <t>秦武王</t>
  </si>
  <si>
    <t>嫪毐</t>
  </si>
  <si>
    <t>百里奚</t>
  </si>
  <si>
    <t>赵姬</t>
  </si>
  <si>
    <t>范雎</t>
  </si>
  <si>
    <t>秦始皇</t>
  </si>
  <si>
    <t>张仪</t>
  </si>
  <si>
    <t>樗里疾</t>
  </si>
  <si>
    <t>伯乐</t>
  </si>
  <si>
    <t>钟无艳</t>
  </si>
  <si>
    <t>孟尝君</t>
  </si>
  <si>
    <t>邹衍</t>
  </si>
  <si>
    <t>扁鹊</t>
  </si>
  <si>
    <t>田忌</t>
  </si>
  <si>
    <t>司马穰苴</t>
  </si>
  <si>
    <t>鲍叔牙</t>
  </si>
  <si>
    <t>孙膑</t>
  </si>
  <si>
    <t>孟子</t>
  </si>
  <si>
    <t>齐桓公</t>
  </si>
  <si>
    <t>管仲</t>
  </si>
  <si>
    <t>屈原</t>
  </si>
  <si>
    <t>项燕</t>
  </si>
  <si>
    <t>春申君</t>
  </si>
  <si>
    <t>莫邪</t>
  </si>
  <si>
    <t>干将</t>
  </si>
  <si>
    <t>孙叔敖</t>
  </si>
  <si>
    <t>平原君</t>
  </si>
  <si>
    <t>蔺相如</t>
  </si>
  <si>
    <t>赵奢</t>
  </si>
  <si>
    <t>庞涓</t>
  </si>
  <si>
    <t>朱亥</t>
  </si>
  <si>
    <t>西门豹</t>
  </si>
  <si>
    <t>韩非子</t>
  </si>
  <si>
    <t>暴鸢</t>
  </si>
  <si>
    <t>申不害</t>
  </si>
  <si>
    <t>乐毅</t>
  </si>
  <si>
    <t>荆轲</t>
  </si>
  <si>
    <t>苏秦</t>
  </si>
  <si>
    <t>秦开</t>
  </si>
  <si>
    <t>墨子</t>
  </si>
  <si>
    <t>褒姒</t>
  </si>
  <si>
    <t>鲁班</t>
  </si>
  <si>
    <t>伍子胥</t>
  </si>
  <si>
    <t>欧冶子</t>
  </si>
  <si>
    <t>勾践</t>
  </si>
  <si>
    <t>晋文公</t>
  </si>
  <si>
    <t>范蠡</t>
  </si>
  <si>
    <t>孙武</t>
  </si>
  <si>
    <t>鬼谷子</t>
  </si>
  <si>
    <t>孔丘</t>
  </si>
  <si>
    <t>老子</t>
  </si>
  <si>
    <t>士兵技能效用</t>
    <phoneticPr fontId="2" type="noConversion"/>
  </si>
  <si>
    <r>
      <t>2.游戏中实际的攻击会乘以</t>
    </r>
    <r>
      <rPr>
        <sz val="9"/>
        <color rgb="FFFF0000"/>
        <rFont val="宋体"/>
        <family val="3"/>
        <charset val="134"/>
        <scheme val="minor"/>
      </rPr>
      <t>4</t>
    </r>
    <r>
      <rPr>
        <sz val="9"/>
        <color rgb="FF92D050"/>
        <rFont val="宋体"/>
        <family val="3"/>
        <charset val="134"/>
        <scheme val="minor"/>
      </rPr>
      <t>，因此实际的伤害公式中会除以</t>
    </r>
    <r>
      <rPr>
        <sz val="9"/>
        <color rgb="FFFF0000"/>
        <rFont val="宋体"/>
        <family val="3"/>
        <charset val="134"/>
        <scheme val="minor"/>
      </rPr>
      <t>4</t>
    </r>
    <phoneticPr fontId="2" type="noConversion"/>
  </si>
  <si>
    <t>配置1</t>
    <phoneticPr fontId="2" type="noConversion"/>
  </si>
  <si>
    <t>配置2</t>
    <phoneticPr fontId="2" type="noConversion"/>
  </si>
  <si>
    <t>序号</t>
    <phoneticPr fontId="2" type="noConversion"/>
  </si>
  <si>
    <t>位置</t>
    <phoneticPr fontId="2" type="noConversion"/>
  </si>
  <si>
    <t>行序号</t>
    <phoneticPr fontId="2" type="noConversion"/>
  </si>
  <si>
    <t>武将SID</t>
    <phoneticPr fontId="2" type="noConversion"/>
  </si>
  <si>
    <t>武将名称</t>
    <phoneticPr fontId="2" type="noConversion"/>
  </si>
  <si>
    <t>描述</t>
    <phoneticPr fontId="2" type="noConversion"/>
  </si>
  <si>
    <t>等级公差</t>
    <phoneticPr fontId="2" type="noConversion"/>
  </si>
  <si>
    <t>数据放大倍数</t>
    <phoneticPr fontId="2" type="noConversion"/>
  </si>
  <si>
    <t>ID</t>
    <phoneticPr fontId="2" type="noConversion"/>
  </si>
  <si>
    <t>等级公差</t>
    <phoneticPr fontId="2" type="noConversion"/>
  </si>
  <si>
    <t>firstItem||double</t>
    <phoneticPr fontId="2" type="noConversion"/>
  </si>
  <si>
    <t>extendArray||double[]</t>
    <phoneticPr fontId="2" type="noConversion"/>
  </si>
  <si>
    <t>multiple||double</t>
    <phoneticPr fontId="2" type="noConversion"/>
  </si>
  <si>
    <t>firstItem||double</t>
    <phoneticPr fontId="2" type="noConversion"/>
  </si>
  <si>
    <t>multiple||double</t>
    <phoneticPr fontId="2" type="noConversion"/>
  </si>
  <si>
    <t>describe||string</t>
    <phoneticPr fontId="2" type="noConversion"/>
  </si>
  <si>
    <t>实际修正</t>
    <phoneticPr fontId="2" type="noConversion"/>
  </si>
  <si>
    <t>职业调整系数</t>
    <phoneticPr fontId="2" type="noConversion"/>
  </si>
  <si>
    <t>移动慢修正</t>
    <phoneticPr fontId="2" type="noConversion"/>
  </si>
  <si>
    <t>武将名</t>
    <phoneticPr fontId="2" type="noConversion"/>
  </si>
  <si>
    <t>职业</t>
    <phoneticPr fontId="2" type="noConversion"/>
  </si>
  <si>
    <t>品质</t>
    <phoneticPr fontId="2" type="noConversion"/>
  </si>
  <si>
    <t>占用配置行数</t>
    <phoneticPr fontId="2" type="noConversion"/>
  </si>
  <si>
    <t>累积行数</t>
    <phoneticPr fontId="2" type="noConversion"/>
  </si>
  <si>
    <t>士兵名</t>
    <phoneticPr fontId="2" type="noConversion"/>
  </si>
  <si>
    <t>士兵SID起头</t>
    <phoneticPr fontId="2" type="noConversion"/>
  </si>
  <si>
    <t>阶位</t>
    <phoneticPr fontId="2" type="noConversion"/>
  </si>
  <si>
    <t>枪兵公用特性</t>
    <phoneticPr fontId="2" type="noConversion"/>
  </si>
  <si>
    <t>骑兵公用特性</t>
    <phoneticPr fontId="2" type="noConversion"/>
  </si>
  <si>
    <t>车兵公用特性</t>
    <phoneticPr fontId="2" type="noConversion"/>
  </si>
  <si>
    <t>弩兵公用特性</t>
    <phoneticPr fontId="2" type="noConversion"/>
  </si>
  <si>
    <t>将领</t>
    <phoneticPr fontId="2" type="noConversion"/>
  </si>
  <si>
    <t>士兵公共</t>
    <phoneticPr fontId="2" type="noConversion"/>
  </si>
  <si>
    <t>士兵单独</t>
    <phoneticPr fontId="2" type="noConversion"/>
  </si>
  <si>
    <t>演算区域</t>
    <phoneticPr fontId="2" type="noConversion"/>
  </si>
  <si>
    <t>配置区域</t>
    <phoneticPr fontId="2" type="noConversion"/>
  </si>
  <si>
    <t>Y:AK</t>
  </si>
  <si>
    <t>复制标的</t>
    <phoneticPr fontId="2" type="noConversion"/>
  </si>
  <si>
    <t>粘贴标的</t>
    <phoneticPr fontId="2" type="noConversion"/>
  </si>
  <si>
    <t>效果序号</t>
    <phoneticPr fontId="2" type="noConversion"/>
  </si>
  <si>
    <t>近战器械公用特性</t>
    <phoneticPr fontId="2" type="noConversion"/>
  </si>
  <si>
    <t>远程器械公用特性</t>
    <phoneticPr fontId="2" type="noConversion"/>
  </si>
  <si>
    <t>致命一击</t>
  </si>
  <si>
    <t>朴刀兵</t>
  </si>
  <si>
    <t>兵法</t>
    <phoneticPr fontId="2" type="noConversion"/>
  </si>
  <si>
    <t>基本信息</t>
    <phoneticPr fontId="2" type="noConversion"/>
  </si>
  <si>
    <t>技能信息</t>
    <phoneticPr fontId="2" type="noConversion"/>
  </si>
  <si>
    <t>作用模板</t>
    <phoneticPr fontId="2" type="noConversion"/>
  </si>
  <si>
    <t>兵法描述</t>
    <phoneticPr fontId="2" type="noConversion"/>
  </si>
  <si>
    <t>兵法效果</t>
    <phoneticPr fontId="2" type="noConversion"/>
  </si>
  <si>
    <t>实力</t>
    <phoneticPr fontId="2" type="noConversion"/>
  </si>
  <si>
    <t>可配置参数</t>
    <phoneticPr fontId="2" type="noConversion"/>
  </si>
  <si>
    <t>不可配置参数</t>
    <phoneticPr fontId="2" type="noConversion"/>
  </si>
  <si>
    <t>中间计算</t>
    <phoneticPr fontId="2" type="noConversion"/>
  </si>
  <si>
    <t>参数折算系数1</t>
    <phoneticPr fontId="2" type="noConversion"/>
  </si>
  <si>
    <t>参数折算系数2</t>
    <phoneticPr fontId="2" type="noConversion"/>
  </si>
  <si>
    <t>折算实力</t>
    <phoneticPr fontId="2" type="noConversion"/>
  </si>
  <si>
    <t>属性提高</t>
    <phoneticPr fontId="2" type="noConversion"/>
  </si>
  <si>
    <t>职业1效用</t>
    <phoneticPr fontId="2" type="noConversion"/>
  </si>
  <si>
    <t>职业1</t>
    <phoneticPr fontId="2" type="noConversion"/>
  </si>
  <si>
    <t>将领</t>
    <phoneticPr fontId="2" type="noConversion"/>
  </si>
  <si>
    <t>战法模板（紫占用）</t>
    <phoneticPr fontId="2" type="noConversion"/>
  </si>
  <si>
    <t>战法模板（红占用）</t>
    <phoneticPr fontId="2" type="noConversion"/>
  </si>
  <si>
    <t>红</t>
    <phoneticPr fontId="2" type="noConversion"/>
  </si>
  <si>
    <t>职业1</t>
    <phoneticPr fontId="2" type="noConversion"/>
  </si>
  <si>
    <t>职业2</t>
    <phoneticPr fontId="2" type="noConversion"/>
  </si>
  <si>
    <t>职业3</t>
    <phoneticPr fontId="2" type="noConversion"/>
  </si>
  <si>
    <t>职业4</t>
    <phoneticPr fontId="2" type="noConversion"/>
  </si>
  <si>
    <t>士兵调用模板</t>
    <phoneticPr fontId="2" type="noConversion"/>
  </si>
  <si>
    <t>提升系数</t>
    <phoneticPr fontId="2" type="noConversion"/>
  </si>
  <si>
    <t>战术直接伤害星级影响率（用于星级成长）</t>
    <phoneticPr fontId="2" type="noConversion"/>
  </si>
  <si>
    <t>战术效用提升星级影响率（用于星级成长）</t>
    <phoneticPr fontId="2" type="noConversion"/>
  </si>
  <si>
    <t>兵法sid</t>
    <phoneticPr fontId="2" type="noConversion"/>
  </si>
  <si>
    <t>初始值</t>
    <phoneticPr fontId="2" type="noConversion"/>
  </si>
  <si>
    <t>成长值</t>
    <phoneticPr fontId="2" type="noConversion"/>
  </si>
  <si>
    <t>战术直接伤害星级影响率（用于星级成长）</t>
    <phoneticPr fontId="2" type="noConversion"/>
  </si>
  <si>
    <t>战术效用提升星级影响率（用于星级成长）</t>
    <phoneticPr fontId="2" type="noConversion"/>
  </si>
  <si>
    <t>是否伤害判断</t>
    <phoneticPr fontId="2" type="noConversion"/>
  </si>
  <si>
    <t>品质</t>
    <phoneticPr fontId="2" type="noConversion"/>
  </si>
  <si>
    <t>兵法描述</t>
    <phoneticPr fontId="2" type="noConversion"/>
  </si>
  <si>
    <t>将领技能系数1,将领技能系数2,将领技能系数3,士兵技能系数1,士兵技能系数2,士兵技能系数3,兵法技能系数1,兵法技能系数2,兵法技能系数3</t>
    <phoneticPr fontId="2" type="noConversion"/>
  </si>
  <si>
    <t>破军夺志</t>
    <phoneticPr fontId="2" type="noConversion"/>
  </si>
  <si>
    <t>势如破竹</t>
    <phoneticPr fontId="2" type="noConversion"/>
  </si>
  <si>
    <t>雄兵破敌</t>
    <phoneticPr fontId="2" type="noConversion"/>
  </si>
  <si>
    <t>兵贵神速</t>
    <phoneticPr fontId="2" type="noConversion"/>
  </si>
  <si>
    <t>出奇制胜</t>
    <phoneticPr fontId="2" type="noConversion"/>
  </si>
  <si>
    <t>反客为主</t>
    <phoneticPr fontId="2" type="noConversion"/>
  </si>
  <si>
    <t>步步为营</t>
    <phoneticPr fontId="2" type="noConversion"/>
  </si>
  <si>
    <t>厉兵秣马</t>
    <phoneticPr fontId="2" type="noConversion"/>
  </si>
  <si>
    <t>援军秘策</t>
    <phoneticPr fontId="2" type="noConversion"/>
  </si>
  <si>
    <t>伤害增加</t>
    <phoneticPr fontId="2" type="noConversion"/>
  </si>
  <si>
    <t>自身生命</t>
    <phoneticPr fontId="2" type="noConversion"/>
  </si>
  <si>
    <t>沉默</t>
    <phoneticPr fontId="2" type="noConversion"/>
  </si>
  <si>
    <t>触发时机3</t>
  </si>
  <si>
    <t>触发时机4</t>
  </si>
  <si>
    <t>骑兵</t>
    <phoneticPr fontId="2" type="noConversion"/>
  </si>
  <si>
    <t>车兵</t>
    <phoneticPr fontId="2" type="noConversion"/>
  </si>
  <si>
    <t>攻其不备</t>
  </si>
  <si>
    <t>妙手回春</t>
  </si>
  <si>
    <t>釜底抽薪</t>
  </si>
  <si>
    <t>奇佐鬼谋</t>
  </si>
  <si>
    <t>退敌千里</t>
  </si>
  <si>
    <t>养精蓄锐</t>
  </si>
  <si>
    <t>兵法名</t>
    <phoneticPr fontId="2" type="noConversion"/>
  </si>
  <si>
    <t>兵法id</t>
    <phoneticPr fontId="2" type="noConversion"/>
  </si>
  <si>
    <t>步步为营</t>
  </si>
  <si>
    <t>厉兵秣马</t>
  </si>
  <si>
    <t>出奇制胜</t>
  </si>
  <si>
    <t>破军夺志</t>
  </si>
  <si>
    <t>整军御敌</t>
  </si>
  <si>
    <t>势如破竹</t>
  </si>
  <si>
    <t>援军秘策</t>
  </si>
  <si>
    <t>兵贵神速</t>
  </si>
  <si>
    <t>雄兵破敌</t>
  </si>
  <si>
    <t>反客为主</t>
  </si>
  <si>
    <t>实际兵力</t>
    <phoneticPr fontId="2" type="noConversion"/>
  </si>
  <si>
    <t>时机</t>
    <phoneticPr fontId="2" type="noConversion"/>
  </si>
  <si>
    <t>伤害系数调整值</t>
    <phoneticPr fontId="2" type="noConversion"/>
  </si>
  <si>
    <t>击杀对象</t>
    <phoneticPr fontId="2" type="noConversion"/>
  </si>
  <si>
    <t>击杀时间</t>
    <phoneticPr fontId="2" type="noConversion"/>
  </si>
  <si>
    <t>分类</t>
    <phoneticPr fontId="2" type="noConversion"/>
  </si>
  <si>
    <t>对应时间伤害系数</t>
    <phoneticPr fontId="2" type="noConversion"/>
  </si>
  <si>
    <t>部队击杀概率</t>
    <phoneticPr fontId="2" type="noConversion"/>
  </si>
  <si>
    <t>单位击杀概率</t>
    <phoneticPr fontId="2" type="noConversion"/>
  </si>
  <si>
    <t>眩晕</t>
    <phoneticPr fontId="2" type="noConversion"/>
  </si>
  <si>
    <t>平静</t>
    <phoneticPr fontId="2" type="noConversion"/>
  </si>
  <si>
    <t>怒气效用</t>
    <phoneticPr fontId="2" type="noConversion"/>
  </si>
  <si>
    <t>平静效用</t>
    <phoneticPr fontId="2" type="noConversion"/>
  </si>
  <si>
    <t>0.75,1.05,1.2,1.275,1.05,1.05,1.05,1.05</t>
  </si>
  <si>
    <t>武将星级</t>
    <phoneticPr fontId="2" type="noConversion"/>
  </si>
  <si>
    <t>战法数量预估</t>
    <phoneticPr fontId="2" type="noConversion"/>
  </si>
  <si>
    <t>平均触发间隔</t>
    <phoneticPr fontId="2" type="noConversion"/>
  </si>
  <si>
    <t>平均作用目标数</t>
    <phoneticPr fontId="2" type="noConversion"/>
  </si>
  <si>
    <t>平均持续时间</t>
    <phoneticPr fontId="2" type="noConversion"/>
  </si>
  <si>
    <t>战法效用预估</t>
    <phoneticPr fontId="2" type="noConversion"/>
  </si>
  <si>
    <t>将领星级对应三维（影响辅助技能计算）</t>
    <phoneticPr fontId="2" type="noConversion"/>
  </si>
  <si>
    <t>将领三维对辅助效果影响系数</t>
    <phoneticPr fontId="2" type="noConversion"/>
  </si>
  <si>
    <t>如果武将技能为治疗技能或者描述里提到技能受三维影响，则需要乘以一个三维调整系数，即index(三位调整系数,星级+1,品质)</t>
    <phoneticPr fontId="2" type="noConversion"/>
  </si>
  <si>
    <t>将兵使用预估</t>
    <phoneticPr fontId="2" type="noConversion"/>
  </si>
  <si>
    <t>对象</t>
    <phoneticPr fontId="2" type="noConversion"/>
  </si>
  <si>
    <t>使用概率</t>
    <phoneticPr fontId="2" type="noConversion"/>
  </si>
  <si>
    <t>职业</t>
    <phoneticPr fontId="2" type="noConversion"/>
  </si>
  <si>
    <t>击杀对象标识</t>
    <phoneticPr fontId="2" type="noConversion"/>
  </si>
  <si>
    <t>击杀士兵概率</t>
    <phoneticPr fontId="2" type="noConversion"/>
  </si>
  <si>
    <t>击杀将领概率</t>
    <phoneticPr fontId="2" type="noConversion"/>
  </si>
  <si>
    <t>击杀对象使用率</t>
    <phoneticPr fontId="2" type="noConversion"/>
  </si>
  <si>
    <t>状态</t>
    <phoneticPr fontId="2" type="noConversion"/>
  </si>
  <si>
    <t>移动</t>
    <phoneticPr fontId="2" type="noConversion"/>
  </si>
  <si>
    <t>孤军</t>
    <phoneticPr fontId="2" type="noConversion"/>
  </si>
  <si>
    <t>战法施加增益buff</t>
    <phoneticPr fontId="2" type="noConversion"/>
  </si>
  <si>
    <t>战法施加减益buff</t>
    <phoneticPr fontId="2" type="noConversion"/>
  </si>
  <si>
    <t>战法造成伤害</t>
    <phoneticPr fontId="2" type="noConversion"/>
  </si>
  <si>
    <t>使用举例</t>
    <phoneticPr fontId="2" type="noConversion"/>
  </si>
  <si>
    <t>每当给友军施加增益buff时触发一个效果</t>
    <phoneticPr fontId="2" type="noConversion"/>
  </si>
  <si>
    <t>每当给敌方施加一个减益buff时触发一个效果</t>
    <phoneticPr fontId="2" type="noConversion"/>
  </si>
  <si>
    <t>每当对敌方造成策略伤害时触发一个效果</t>
    <phoneticPr fontId="2" type="noConversion"/>
  </si>
  <si>
    <t>目标状态预估</t>
    <phoneticPr fontId="2" type="noConversion"/>
  </si>
  <si>
    <t>存在概率（调整系数）</t>
    <phoneticPr fontId="2" type="noConversion"/>
  </si>
  <si>
    <t>BUFF</t>
    <phoneticPr fontId="2" type="noConversion"/>
  </si>
  <si>
    <t>打断时间</t>
    <phoneticPr fontId="2" type="noConversion"/>
  </si>
  <si>
    <t>效用预估</t>
    <phoneticPr fontId="2" type="noConversion"/>
  </si>
  <si>
    <t>使用举例</t>
    <phoneticPr fontId="2" type="noConversion"/>
  </si>
  <si>
    <t>净化效果预估</t>
    <phoneticPr fontId="2" type="noConversion"/>
  </si>
  <si>
    <t>周围有敌军</t>
    <phoneticPr fontId="2" type="noConversion"/>
  </si>
  <si>
    <t>数量预估</t>
    <phoneticPr fontId="2" type="noConversion"/>
  </si>
  <si>
    <t>效果预估</t>
    <phoneticPr fontId="2" type="noConversion"/>
  </si>
  <si>
    <t>效果名称</t>
    <phoneticPr fontId="2" type="noConversion"/>
  </si>
  <si>
    <t>目标施加增益buff</t>
    <phoneticPr fontId="2" type="noConversion"/>
  </si>
  <si>
    <t>目标施加减益buff</t>
    <phoneticPr fontId="2" type="noConversion"/>
  </si>
  <si>
    <t>净化目标负面状态</t>
    <phoneticPr fontId="2" type="noConversion"/>
  </si>
  <si>
    <t>驱散目标正面状态</t>
    <phoneticPr fontId="2" type="noConversion"/>
  </si>
  <si>
    <t>平均效用</t>
    <phoneticPr fontId="2" type="noConversion"/>
  </si>
  <si>
    <t>平均系数</t>
    <phoneticPr fontId="2" type="noConversion"/>
  </si>
  <si>
    <t>平均触发时机</t>
    <phoneticPr fontId="2" type="noConversion"/>
  </si>
  <si>
    <t>触发时机1</t>
    <phoneticPr fontId="2" type="noConversion"/>
  </si>
  <si>
    <t>触发时机2</t>
    <phoneticPr fontId="2" type="noConversion"/>
  </si>
  <si>
    <t>触发时机5</t>
  </si>
  <si>
    <t>触发时机6</t>
  </si>
  <si>
    <t>触发时机7</t>
  </si>
  <si>
    <t>触发时机8</t>
  </si>
  <si>
    <t>触发时机9</t>
  </si>
  <si>
    <t>触发时机10</t>
  </si>
  <si>
    <t>斗转星移</t>
  </si>
  <si>
    <t>战法造成治疗</t>
    <phoneticPr fontId="2" type="noConversion"/>
  </si>
  <si>
    <t>强化治疗</t>
    <phoneticPr fontId="2" type="noConversion"/>
  </si>
  <si>
    <t>持续时间1</t>
    <phoneticPr fontId="2" type="noConversion"/>
  </si>
  <si>
    <t>持续时间2</t>
  </si>
  <si>
    <t>蓝</t>
  </si>
  <si>
    <t>红</t>
  </si>
  <si>
    <t>橙</t>
  </si>
  <si>
    <t>释放战法</t>
    <phoneticPr fontId="2" type="noConversion"/>
  </si>
  <si>
    <t>每当释放战法时触发一个效果</t>
    <phoneticPr fontId="2" type="noConversion"/>
  </si>
  <si>
    <t>目标受到控制效果</t>
    <phoneticPr fontId="2" type="noConversion"/>
  </si>
  <si>
    <t>目标受到控制效果时触发效果</t>
    <phoneticPr fontId="2" type="noConversion"/>
  </si>
  <si>
    <t>目标受到治疗效果</t>
    <phoneticPr fontId="2" type="noConversion"/>
  </si>
  <si>
    <t>目标受到治疗效果时触发效果</t>
    <phoneticPr fontId="2" type="noConversion"/>
  </si>
  <si>
    <t>怒气技伤害打到后排概率</t>
    <phoneticPr fontId="2" type="noConversion"/>
  </si>
  <si>
    <t>受到怒气技伤害触发</t>
    <phoneticPr fontId="2" type="noConversion"/>
  </si>
  <si>
    <t>眩晕等控制</t>
    <phoneticPr fontId="2" type="noConversion"/>
  </si>
  <si>
    <t>如果技能提升的是自己的怒气值，那么计算效用的方法不再用目标怒气提升而是强化自身的怒气技，更改怒气技释放时机重新计算效用减去原有的效用</t>
    <phoneticPr fontId="2" type="noConversion"/>
  </si>
  <si>
    <t>因控制技影响导致武将无法普攻时需要引入平静系数，计算怒气增长降低带来的影响</t>
    <phoneticPr fontId="2" type="noConversion"/>
  </si>
  <si>
    <t>单次受伤超过最大生命10%</t>
    <phoneticPr fontId="2" type="noConversion"/>
  </si>
  <si>
    <t>受到巨额伤害触发</t>
    <phoneticPr fontId="2" type="noConversion"/>
  </si>
  <si>
    <t>击杀时间预估</t>
    <phoneticPr fontId="2" type="noConversion"/>
  </si>
  <si>
    <t>士气衰落</t>
    <phoneticPr fontId="2" type="noConversion"/>
  </si>
  <si>
    <t>周围有不超过一个士兵单位</t>
    <phoneticPr fontId="2" type="noConversion"/>
  </si>
  <si>
    <t>8秒内受到来自怒气技或兵法的直接伤害</t>
    <phoneticPr fontId="2" type="noConversion"/>
  </si>
  <si>
    <t>骊姬</t>
  </si>
  <si>
    <t>义渠骇</t>
  </si>
  <si>
    <t>整军御敌</t>
    <phoneticPr fontId="2" type="noConversion"/>
  </si>
  <si>
    <t>攻其不备</t>
    <phoneticPr fontId="2" type="noConversion"/>
  </si>
  <si>
    <t>妙手回春</t>
    <phoneticPr fontId="2" type="noConversion"/>
  </si>
  <si>
    <t>釜底抽薪</t>
    <phoneticPr fontId="2" type="noConversion"/>
  </si>
  <si>
    <t>奇佐鬼谋</t>
    <phoneticPr fontId="2" type="noConversion"/>
  </si>
  <si>
    <t>退敌千里</t>
    <phoneticPr fontId="2" type="noConversion"/>
  </si>
  <si>
    <t>养精蓄锐</t>
    <phoneticPr fontId="2" type="noConversion"/>
  </si>
  <si>
    <t>武</t>
    <phoneticPr fontId="2" type="noConversion"/>
  </si>
  <si>
    <t>将</t>
    <phoneticPr fontId="2" type="noConversion"/>
  </si>
  <si>
    <t>兵</t>
    <phoneticPr fontId="2" type="noConversion"/>
  </si>
  <si>
    <t>法</t>
    <phoneticPr fontId="2" type="noConversion"/>
  </si>
  <si>
    <t>使</t>
    <phoneticPr fontId="2" type="noConversion"/>
  </si>
  <si>
    <t>用</t>
    <phoneticPr fontId="2" type="noConversion"/>
  </si>
  <si>
    <t>预</t>
    <phoneticPr fontId="2" type="noConversion"/>
  </si>
  <si>
    <t>估</t>
    <phoneticPr fontId="2" type="noConversion"/>
  </si>
  <si>
    <t>效果类型1</t>
    <phoneticPr fontId="2" type="noConversion"/>
  </si>
  <si>
    <t>效果类型2</t>
    <phoneticPr fontId="2" type="noConversion"/>
  </si>
  <si>
    <t>承受伤害增加</t>
    <phoneticPr fontId="2" type="noConversion"/>
  </si>
  <si>
    <t>效用</t>
    <phoneticPr fontId="2" type="noConversion"/>
  </si>
  <si>
    <t>作用目标数1</t>
    <phoneticPr fontId="2" type="noConversion"/>
  </si>
  <si>
    <t>作用目标数2</t>
  </si>
  <si>
    <t>效</t>
    <phoneticPr fontId="2" type="noConversion"/>
  </si>
  <si>
    <t>果</t>
    <phoneticPr fontId="2" type="noConversion"/>
  </si>
  <si>
    <t>汇</t>
    <phoneticPr fontId="2" type="noConversion"/>
  </si>
  <si>
    <t>总</t>
    <phoneticPr fontId="2" type="noConversion"/>
  </si>
  <si>
    <t>适合的兵法效果1</t>
    <phoneticPr fontId="2" type="noConversion"/>
  </si>
  <si>
    <t>适合的兵法效果2</t>
  </si>
  <si>
    <t>适合的兵法效果3</t>
  </si>
  <si>
    <t>步兵免伤</t>
    <phoneticPr fontId="2" type="noConversion"/>
  </si>
  <si>
    <t>武将治疗</t>
    <phoneticPr fontId="2" type="noConversion"/>
  </si>
  <si>
    <t>净化敌军</t>
    <phoneticPr fontId="2" type="noConversion"/>
  </si>
  <si>
    <t>将领治疗</t>
    <phoneticPr fontId="2" type="noConversion"/>
  </si>
  <si>
    <t>大</t>
    <phoneticPr fontId="2" type="noConversion"/>
  </si>
  <si>
    <t>数</t>
    <phoneticPr fontId="2" type="noConversion"/>
  </si>
  <si>
    <t>据</t>
    <phoneticPr fontId="2" type="noConversion"/>
  </si>
  <si>
    <t>平均触发间隔</t>
  </si>
  <si>
    <t>平均作用目标数</t>
  </si>
  <si>
    <t>平均持续时间</t>
  </si>
  <si>
    <t>平均系数</t>
  </si>
  <si>
    <t>平均效用</t>
  </si>
  <si>
    <t>平均触发时机</t>
  </si>
  <si>
    <t>兵法施加增益buff</t>
    <phoneticPr fontId="2" type="noConversion"/>
  </si>
  <si>
    <t>兵法造成伤害</t>
  </si>
  <si>
    <t>兵法造成治疗</t>
  </si>
  <si>
    <t>释放兵法</t>
  </si>
  <si>
    <t>兵法施加减益buff</t>
  </si>
  <si>
    <t>统计</t>
    <phoneticPr fontId="2" type="noConversion"/>
  </si>
  <si>
    <t>使用预估</t>
    <phoneticPr fontId="2" type="noConversion"/>
  </si>
  <si>
    <t>AM:CS</t>
    <phoneticPr fontId="2" type="noConversion"/>
  </si>
  <si>
    <t>攻城攻击</t>
    <phoneticPr fontId="2" type="noConversion"/>
  </si>
  <si>
    <t>士兵阶位</t>
    <phoneticPr fontId="2" type="noConversion"/>
  </si>
  <si>
    <t>阶位加成</t>
    <phoneticPr fontId="2" type="noConversion"/>
  </si>
  <si>
    <t>对于召唤类技能，需要将召唤物的攻血折算成本体的攻击生命加成方可计算效用，折算时，需要的参数包括召唤物攻击系数，生命系数，攻击偏向系数，生存偏向系数，武将职业，另外需要用到固定参数包括将领输出调整系数和生存调整系数，计算可通过VBA公式（召唤物折算攻击/生命）实现，需注意攻击偏向系数和生存偏向系数需按照召唤物的定位来确定</t>
    <phoneticPr fontId="2" type="noConversion"/>
  </si>
  <si>
    <t>击飞击退</t>
    <phoneticPr fontId="2" type="noConversion"/>
  </si>
  <si>
    <t>对于免伤类技能（非圆桌免伤），需要将一定时间触发的免伤折算为全程触发的免伤再进行效用计算</t>
    <phoneticPr fontId="2" type="noConversion"/>
  </si>
  <si>
    <t>掠夺负重增加=5%伤害增加+5%伤害减免的效用占用</t>
    <phoneticPr fontId="2" type="noConversion"/>
  </si>
  <si>
    <t>大地图驻守时特殊效果=原效用*30%调整系数</t>
    <phoneticPr fontId="2" type="noConversion"/>
  </si>
  <si>
    <t>大地图进攻时特殊效果=原效用*75%调整系数</t>
    <phoneticPr fontId="2" type="noConversion"/>
  </si>
  <si>
    <t>前排受到技能伤害</t>
    <phoneticPr fontId="2" type="noConversion"/>
  </si>
  <si>
    <t>前排受到战法伤害</t>
    <phoneticPr fontId="2" type="noConversion"/>
  </si>
  <si>
    <t>目标受到技能伤害时触发效果</t>
    <phoneticPr fontId="2" type="noConversion"/>
  </si>
  <si>
    <t>目标受到战法伤害时触发效果</t>
    <phoneticPr fontId="2" type="noConversion"/>
  </si>
  <si>
    <t>目标受到负面效果</t>
    <phoneticPr fontId="2" type="noConversion"/>
  </si>
  <si>
    <t>目标受到负面效果时触发效果</t>
    <phoneticPr fontId="2" type="noConversion"/>
  </si>
  <si>
    <t>战法造成控制</t>
    <phoneticPr fontId="2" type="noConversion"/>
  </si>
  <si>
    <t>每当造成控制时触发一个效果</t>
    <phoneticPr fontId="2" type="noConversion"/>
  </si>
  <si>
    <t>目标受到增益效果</t>
    <phoneticPr fontId="2" type="noConversion"/>
  </si>
  <si>
    <t>目标受到增益效果时触发效果</t>
    <phoneticPr fontId="2" type="noConversion"/>
  </si>
  <si>
    <t>眩晕修正系数</t>
    <phoneticPr fontId="2" type="noConversion"/>
  </si>
  <si>
    <t>sectorFanwei</t>
  </si>
  <si>
    <t>fanwei2</t>
  </si>
  <si>
    <t>fanwei</t>
  </si>
  <si>
    <t>zhixian2</t>
  </si>
  <si>
    <t>zhixian</t>
  </si>
  <si>
    <t>rectangle</t>
  </si>
  <si>
    <t>[0]：圆形默认直径</t>
  </si>
  <si>
    <t>[0]：圆形1默认直径 
[1]：圆形2默认直径 
[2]：圆圈1到圆圈2的距离</t>
  </si>
  <si>
    <t>施法距离</t>
  </si>
  <si>
    <t>施法距离</t>
    <phoneticPr fontId="2" type="noConversion"/>
  </si>
  <si>
    <t>技能范围</t>
  </si>
  <si>
    <t>施法效率修正</t>
  </si>
  <si>
    <t>技能范围预估目标数</t>
  </si>
  <si>
    <t>技能范围形状无0/方1/圆2</t>
  </si>
  <si>
    <t>技能形状修正</t>
  </si>
  <si>
    <t>预估目标数</t>
  </si>
  <si>
    <t>技能范围预估</t>
    <phoneticPr fontId="2" type="noConversion"/>
  </si>
  <si>
    <t>武将</t>
    <phoneticPr fontId="2" type="noConversion"/>
  </si>
  <si>
    <t>id</t>
    <phoneticPr fontId="2" type="noConversion"/>
  </si>
  <si>
    <t>技能范围类型</t>
    <phoneticPr fontId="2" type="noConversion"/>
  </si>
  <si>
    <t>[0]：直线默认长度 [1]：直线宽度  [2]：圆形直径 [3]：是否锁定锁定直线长度（填0或1）</t>
    <phoneticPr fontId="2" type="noConversion"/>
  </si>
  <si>
    <t>[0]：内圈直径 [1]：外圈直径 [2]：扇形角度</t>
    <phoneticPr fontId="2" type="noConversion"/>
  </si>
  <si>
    <t>[0]：直线默认长度 [1]：直线宽度 [2]：圆形直径</t>
    <phoneticPr fontId="2" type="noConversion"/>
  </si>
  <si>
    <t>[0]：直线默认长度  [1]：直线宽度</t>
    <phoneticPr fontId="2" type="noConversion"/>
  </si>
  <si>
    <t>[0]</t>
    <phoneticPr fontId="2" type="noConversion"/>
  </si>
  <si>
    <t>[1]</t>
    <phoneticPr fontId="2" type="noConversion"/>
  </si>
  <si>
    <t>[2]</t>
    <phoneticPr fontId="2" type="noConversion"/>
  </si>
  <si>
    <t>[3]</t>
    <phoneticPr fontId="2" type="noConversion"/>
  </si>
  <si>
    <t>距离对应可施法数量占总数量比例</t>
    <phoneticPr fontId="2" type="noConversion"/>
  </si>
  <si>
    <t>施法效率修正系数</t>
    <phoneticPr fontId="2" type="noConversion"/>
  </si>
  <si>
    <t>技能形状0</t>
    <phoneticPr fontId="2" type="noConversion"/>
  </si>
  <si>
    <t>技能形状1</t>
  </si>
  <si>
    <t>技能形状2</t>
  </si>
  <si>
    <t>技能形状修正最终预估目标数</t>
    <phoneticPr fontId="2" type="noConversion"/>
  </si>
  <si>
    <t>2020.6.12</t>
    <phoneticPr fontId="2" type="noConversion"/>
  </si>
  <si>
    <t>莫邪怒气技加攻效果算法修正，考虑对士兵加攻的影响</t>
    <phoneticPr fontId="2" type="noConversion"/>
  </si>
  <si>
    <t>2020.6.12</t>
    <phoneticPr fontId="2" type="noConversion"/>
  </si>
  <si>
    <t>2020.6.12</t>
    <phoneticPr fontId="2" type="noConversion"/>
  </si>
  <si>
    <t>越毒弓减速的效用折算为20%免伤提升</t>
    <phoneticPr fontId="2" type="noConversion"/>
  </si>
  <si>
    <t>没羽士平衡调整，远射的效用折算为20%伤害提升+20%免伤提升</t>
    <phoneticPr fontId="2" type="noConversion"/>
  </si>
  <si>
    <t>器械阶位调整带来的数值调整</t>
    <phoneticPr fontId="2" type="noConversion"/>
  </si>
  <si>
    <t>2020.6.12</t>
    <phoneticPr fontId="2" type="noConversion"/>
  </si>
  <si>
    <t>吴起特性下个版本调整为对自身和自身士兵均生效，调整算法</t>
    <phoneticPr fontId="2" type="noConversion"/>
  </si>
  <si>
    <t>2020.6.13</t>
    <phoneticPr fontId="2" type="noConversion"/>
  </si>
  <si>
    <t>没羽士箭雨范围修正</t>
    <phoneticPr fontId="2" type="noConversion"/>
  </si>
  <si>
    <t>2020.6.15</t>
    <phoneticPr fontId="2" type="noConversion"/>
  </si>
  <si>
    <t>非眩晕类技能进行控制修正</t>
    <phoneticPr fontId="2" type="noConversion"/>
  </si>
  <si>
    <t>2020.6.16</t>
    <phoneticPr fontId="2" type="noConversion"/>
  </si>
  <si>
    <t>兵法实际生效时机修正为配置时机-10s</t>
    <phoneticPr fontId="2" type="noConversion"/>
  </si>
  <si>
    <t>2020.6.17</t>
    <phoneticPr fontId="2" type="noConversion"/>
  </si>
  <si>
    <t>井阑，木鸢，技击之士，胡服骑射平衡调整</t>
    <phoneticPr fontId="2" type="noConversion"/>
  </si>
  <si>
    <t>2020.6.17</t>
    <phoneticPr fontId="2" type="noConversion"/>
  </si>
  <si>
    <t>女兵添加优先攻击英雄消耗时间在路上的补偿</t>
    <phoneticPr fontId="2" type="noConversion"/>
  </si>
  <si>
    <t>2020.6.18</t>
    <phoneticPr fontId="2" type="noConversion"/>
  </si>
  <si>
    <t>修正防御系数，修正弩兵减甲算法</t>
    <phoneticPr fontId="2" type="noConversion"/>
  </si>
  <si>
    <t>2020.6.18</t>
    <phoneticPr fontId="2" type="noConversion"/>
  </si>
  <si>
    <t>嫪毐算法修正，特性的调整系数应该为25%</t>
    <phoneticPr fontId="2" type="noConversion"/>
  </si>
  <si>
    <t>2020.6.19</t>
    <phoneticPr fontId="2" type="noConversion"/>
  </si>
  <si>
    <t>击飞技能效果修正，击飞不对武将生效</t>
    <phoneticPr fontId="2" type="noConversion"/>
  </si>
  <si>
    <t>2020.6.19</t>
    <phoneticPr fontId="2" type="noConversion"/>
  </si>
  <si>
    <t>普攻系数附加演算算法修正</t>
    <phoneticPr fontId="2" type="noConversion"/>
  </si>
  <si>
    <t>2020.6.22</t>
    <phoneticPr fontId="2" type="noConversion"/>
  </si>
  <si>
    <t>弓弩枪战场属性调整值调整，弓弩生存0.85，输出0.92，枪生存1.1，输出1</t>
    <phoneticPr fontId="2" type="noConversion"/>
  </si>
  <si>
    <t>2020.6.22</t>
    <phoneticPr fontId="2" type="noConversion"/>
  </si>
  <si>
    <t>重甲骑兵平衡调整</t>
    <phoneticPr fontId="2" type="noConversion"/>
  </si>
  <si>
    <t>2020.6.22</t>
    <phoneticPr fontId="2" type="noConversion"/>
  </si>
  <si>
    <t>踏弩兵，床弩击退效果算法修正</t>
    <phoneticPr fontId="2" type="noConversion"/>
  </si>
  <si>
    <t>目标为士兵时机系数</t>
    <phoneticPr fontId="2" type="noConversion"/>
  </si>
  <si>
    <t>目标为将领时机系数</t>
    <phoneticPr fontId="2" type="noConversion"/>
  </si>
  <si>
    <t>2020.6.29</t>
    <phoneticPr fontId="2" type="noConversion"/>
  </si>
  <si>
    <t>模板将配置调整</t>
    <phoneticPr fontId="2" type="noConversion"/>
  </si>
  <si>
    <t>所有武将数值按新算法重调</t>
    <phoneticPr fontId="2" type="noConversion"/>
  </si>
  <si>
    <t>2020.6.29</t>
    <phoneticPr fontId="2" type="noConversion"/>
  </si>
  <si>
    <t>吸血算法修正，引入士兵兵力和护甲</t>
    <phoneticPr fontId="2" type="noConversion"/>
  </si>
  <si>
    <t>2020.6.29</t>
    <phoneticPr fontId="2" type="noConversion"/>
  </si>
  <si>
    <t>伤害等永久效果的辅助效用中持续效用算法考虑调整为（累积时机（80）*2-累积时机（p））/（累积时机（80）*2）</t>
    <phoneticPr fontId="2" type="noConversion"/>
  </si>
  <si>
    <t>技能范围参数</t>
    <phoneticPr fontId="2" type="noConversion"/>
  </si>
  <si>
    <t>手动施法平均每作用一个目标需求面积</t>
    <phoneticPr fontId="2" type="noConversion"/>
  </si>
  <si>
    <t>ai施法平均每作用一个目标需求面积</t>
    <phoneticPr fontId="2" type="noConversion"/>
  </si>
  <si>
    <t>手动施法战斗权重</t>
    <phoneticPr fontId="2" type="noConversion"/>
  </si>
  <si>
    <t>ai施法战斗权重</t>
    <phoneticPr fontId="2" type="noConversion"/>
  </si>
  <si>
    <t>最终技能范围参数</t>
    <phoneticPr fontId="2" type="noConversion"/>
  </si>
  <si>
    <t>2020.6.30</t>
    <phoneticPr fontId="2" type="noConversion"/>
  </si>
  <si>
    <t>技能范围预估参数定义</t>
    <phoneticPr fontId="2" type="noConversion"/>
  </si>
  <si>
    <t>2020.6.30</t>
    <phoneticPr fontId="2" type="noConversion"/>
  </si>
  <si>
    <t>骑将怒气控制效果修正</t>
    <phoneticPr fontId="2" type="noConversion"/>
  </si>
  <si>
    <t>2020.7.2</t>
    <phoneticPr fontId="2" type="noConversion"/>
  </si>
  <si>
    <t>持续效用算法用回之前的版本，新增伤害效果和治疗效果专用的持续时间档位：-1，已重新调整现有武将的技能系数，未使用武将，兵法，士兵还需要重新调整</t>
    <phoneticPr fontId="2" type="noConversion"/>
  </si>
  <si>
    <t>2020.7.3</t>
    <phoneticPr fontId="2" type="noConversion"/>
  </si>
  <si>
    <t>武将，兵法，士兵按新算法数值调整</t>
    <phoneticPr fontId="2" type="noConversion"/>
  </si>
  <si>
    <t>2020.7.6</t>
    <phoneticPr fontId="2" type="noConversion"/>
  </si>
  <si>
    <t>调整井阑的随机射击调整系数，平衡数值</t>
    <phoneticPr fontId="2" type="noConversion"/>
  </si>
  <si>
    <t>2020.7.7</t>
    <phoneticPr fontId="2" type="noConversion"/>
  </si>
  <si>
    <t>由于冲锋第二段会打不到被击飞的士兵，所以需要对调整系数进行修正</t>
    <phoneticPr fontId="2" type="noConversion"/>
  </si>
  <si>
    <t>技能限制最大作用目标数</t>
    <phoneticPr fontId="2" type="noConversion"/>
  </si>
  <si>
    <t>目标受到灼烧效果</t>
    <phoneticPr fontId="2" type="noConversion"/>
  </si>
  <si>
    <t>目标受到灼烧效果时触发效果</t>
    <phoneticPr fontId="2" type="noConversion"/>
  </si>
  <si>
    <t>2020.7.13</t>
    <phoneticPr fontId="2" type="noConversion"/>
  </si>
  <si>
    <t>老武将新技能重做，到勾践</t>
    <phoneticPr fontId="2" type="noConversion"/>
  </si>
  <si>
    <t>技能作用范围面积</t>
    <phoneticPr fontId="2" type="noConversion"/>
  </si>
  <si>
    <t>fanwei3</t>
    <phoneticPr fontId="2" type="noConversion"/>
  </si>
  <si>
    <t>职业</t>
    <phoneticPr fontId="2" type="noConversion"/>
  </si>
  <si>
    <t>施法机制修正</t>
    <phoneticPr fontId="2" type="noConversion"/>
  </si>
  <si>
    <t>对象</t>
    <phoneticPr fontId="2" type="noConversion"/>
  </si>
  <si>
    <t>2020.7.15</t>
    <phoneticPr fontId="2" type="noConversion"/>
  </si>
  <si>
    <t>当前版本所有武将技能设计格式搭建完成，但是还有大量技能范围相关的数据还没有，后续需要拿到数据后重新调值</t>
    <phoneticPr fontId="2" type="noConversion"/>
  </si>
  <si>
    <t>2020.7.16</t>
    <phoneticPr fontId="2" type="noConversion"/>
  </si>
  <si>
    <t>吸血算法重做，以治疗算法为基础，计算单次吸血的治疗效用再*dps*吸血持续时间</t>
    <phoneticPr fontId="2" type="noConversion"/>
  </si>
  <si>
    <t>2020.7.20</t>
    <phoneticPr fontId="2" type="noConversion"/>
  </si>
  <si>
    <t>验证吸血不走智力影响系数</t>
    <phoneticPr fontId="2" type="noConversion"/>
  </si>
  <si>
    <t>2020.7.20</t>
    <phoneticPr fontId="2" type="noConversion"/>
  </si>
  <si>
    <t>采集负重增加=5%伤害增加+5%伤害减免的效用占用</t>
    <phoneticPr fontId="2" type="noConversion"/>
  </si>
  <si>
    <t>2020.7.23</t>
    <phoneticPr fontId="2" type="noConversion"/>
  </si>
  <si>
    <t>校正所有士兵的技能并配置</t>
    <phoneticPr fontId="2" type="noConversion"/>
  </si>
  <si>
    <t>2020.7.23</t>
    <phoneticPr fontId="2" type="noConversion"/>
  </si>
  <si>
    <t>修正配置格式</t>
    <phoneticPr fontId="2" type="noConversion"/>
  </si>
  <si>
    <t>2020.7.25</t>
    <phoneticPr fontId="2" type="noConversion"/>
  </si>
  <si>
    <t>骊姬技能效果调整</t>
    <phoneticPr fontId="2" type="noConversion"/>
  </si>
  <si>
    <t>2020.7.27</t>
    <phoneticPr fontId="2" type="noConversion"/>
  </si>
  <si>
    <t>技能系数配置格式修正（是否百分比配置）</t>
    <phoneticPr fontId="2" type="noConversion"/>
  </si>
  <si>
    <t>2020.7.30</t>
    <phoneticPr fontId="2" type="noConversion"/>
  </si>
  <si>
    <t>不可配置字段调整（1，义渠骇冰冻时间改为1秒；2，吴起怒气持续8秒每次产生1朵雷云；3，邹衍怒气流行晕1秒）</t>
    <phoneticPr fontId="2" type="noConversion"/>
  </si>
  <si>
    <t>2020.8.3</t>
    <phoneticPr fontId="2" type="noConversion"/>
  </si>
  <si>
    <t>樗里疾，司马错技能调整</t>
    <phoneticPr fontId="2" type="noConversion"/>
  </si>
  <si>
    <t>fanwei4</t>
  </si>
  <si>
    <t>nomarl</t>
  </si>
  <si>
    <t>zhixian3</t>
  </si>
  <si>
    <t>zhixian3</t>
    <phoneticPr fontId="2" type="noConversion"/>
  </si>
  <si>
    <t>fanwei4</t>
    <phoneticPr fontId="2" type="noConversion"/>
  </si>
  <si>
    <t>zhixian</t>
    <phoneticPr fontId="2" type="noConversion"/>
  </si>
  <si>
    <t>2020.8.3</t>
    <phoneticPr fontId="2" type="noConversion"/>
  </si>
  <si>
    <t>所有英雄根据实际技能作用范围进行作用目标数修正</t>
    <phoneticPr fontId="2" type="noConversion"/>
  </si>
  <si>
    <t>2020.8.5</t>
    <phoneticPr fontId="2" type="noConversion"/>
  </si>
  <si>
    <t>吴起，邹衍技能调整</t>
    <phoneticPr fontId="2" type="noConversion"/>
  </si>
  <si>
    <t>2020.8.6</t>
    <phoneticPr fontId="2" type="noConversion"/>
  </si>
  <si>
    <t>司马穰苴技能调整</t>
    <phoneticPr fontId="2" type="noConversion"/>
  </si>
  <si>
    <t>2020.8.7</t>
    <phoneticPr fontId="2" type="noConversion"/>
  </si>
  <si>
    <t>楚庄王技能调整</t>
    <phoneticPr fontId="2" type="noConversion"/>
  </si>
  <si>
    <t>2020.8.10</t>
    <phoneticPr fontId="2" type="noConversion"/>
  </si>
  <si>
    <t>吴起技能调整</t>
    <phoneticPr fontId="2" type="noConversion"/>
  </si>
  <si>
    <t>2020.8.18</t>
    <phoneticPr fontId="2" type="noConversion"/>
  </si>
  <si>
    <t>申不害怒气时机带来的调整系数修正</t>
    <phoneticPr fontId="2" type="noConversion"/>
  </si>
  <si>
    <t>2020.8.18</t>
    <phoneticPr fontId="2" type="noConversion"/>
  </si>
  <si>
    <t>反伤伤害算法调整，相应调整乐毅，苹车系数</t>
    <phoneticPr fontId="2" type="noConversion"/>
  </si>
  <si>
    <t>2020.8.18</t>
    <phoneticPr fontId="2" type="noConversion"/>
  </si>
  <si>
    <t>新士兵阶位调整，相应技能调整</t>
    <phoneticPr fontId="2" type="noConversion"/>
  </si>
  <si>
    <t>2020.8.18</t>
    <phoneticPr fontId="2" type="noConversion"/>
  </si>
  <si>
    <t>星官，乱音营技能调整</t>
    <phoneticPr fontId="2" type="noConversion"/>
  </si>
  <si>
    <t>2020.8.19</t>
    <phoneticPr fontId="2" type="noConversion"/>
  </si>
  <si>
    <t>纯攻城士兵的攻城特性调整为占用所有技能效用，但不影响普攻系数</t>
    <phoneticPr fontId="2" type="noConversion"/>
  </si>
  <si>
    <t>攻城攻击增加=5%伤害增加+5%伤害减免的效用占用（纯攻城士兵的攻城特性调整为占用所有技能效用，但不影响普攻系数）</t>
    <phoneticPr fontId="2" type="noConversion"/>
  </si>
  <si>
    <t>2020.8.19</t>
    <phoneticPr fontId="2" type="noConversion"/>
  </si>
  <si>
    <t>武将技能数值美化，尽量避免百分比中出现小数（10%以下的数值例外）</t>
    <phoneticPr fontId="2" type="noConversion"/>
  </si>
  <si>
    <t>2020.8.20</t>
    <phoneticPr fontId="2" type="noConversion"/>
  </si>
  <si>
    <t>添加三个新红色战法</t>
    <phoneticPr fontId="2" type="noConversion"/>
  </si>
  <si>
    <t>2020.9.2</t>
    <phoneticPr fontId="2" type="noConversion"/>
  </si>
  <si>
    <t>红将和士兵技能数值调整</t>
    <phoneticPr fontId="2" type="noConversion"/>
  </si>
  <si>
    <t>2020.9.3</t>
    <phoneticPr fontId="2" type="noConversion"/>
  </si>
  <si>
    <t>兵法数值调整</t>
    <phoneticPr fontId="2" type="noConversion"/>
  </si>
  <si>
    <t>2020.9.7</t>
    <phoneticPr fontId="2" type="noConversion"/>
  </si>
  <si>
    <t>暴鸢，楚庄王，勾践，孙膑技能施放调整</t>
    <phoneticPr fontId="2" type="noConversion"/>
  </si>
  <si>
    <t>2020.9.7</t>
    <phoneticPr fontId="2" type="noConversion"/>
  </si>
  <si>
    <t>免伤算法修正</t>
    <phoneticPr fontId="2" type="noConversion"/>
  </si>
  <si>
    <t>战斗时长在计算引用中调整为60s</t>
    <phoneticPr fontId="2" type="noConversion"/>
  </si>
  <si>
    <t>2020.9.9</t>
    <phoneticPr fontId="2" type="noConversion"/>
  </si>
  <si>
    <t>根据测试反馈调整了部分兵法数值</t>
    <phoneticPr fontId="2" type="noConversion"/>
  </si>
  <si>
    <t>zhixian3</t>
    <phoneticPr fontId="2" type="noConversion"/>
  </si>
  <si>
    <t>2020.9.10</t>
    <phoneticPr fontId="2" type="noConversion"/>
  </si>
  <si>
    <t>武将技能范围算法优化</t>
    <phoneticPr fontId="2" type="noConversion"/>
  </si>
  <si>
    <t>士兵公用特性私有后数值调整</t>
    <phoneticPr fontId="2" type="noConversion"/>
  </si>
  <si>
    <t>2020.9.15</t>
    <phoneticPr fontId="2" type="noConversion"/>
  </si>
  <si>
    <t>兵法技能效用调整，数值调整</t>
    <phoneticPr fontId="2" type="noConversion"/>
  </si>
  <si>
    <t>2020.9.18</t>
    <phoneticPr fontId="2" type="noConversion"/>
  </si>
  <si>
    <t>武将技能结构改动，特性分为私有，天生，60级解锁三个特性</t>
    <phoneticPr fontId="2" type="noConversion"/>
  </si>
  <si>
    <t>2020.9.21</t>
    <phoneticPr fontId="2" type="noConversion"/>
  </si>
  <si>
    <t>武力伤害加成修正调整为0.7，策略伤害加成修正调整为0.35</t>
    <phoneticPr fontId="2" type="noConversion"/>
  </si>
  <si>
    <t>所有目标为敌方的范围效果调整系数*0.9（ai施放下限过低带来的调整，限制了最大目标数类型的一般不修正）</t>
    <phoneticPr fontId="2" type="noConversion"/>
  </si>
  <si>
    <t>2020.9.23</t>
    <phoneticPr fontId="2" type="noConversion"/>
  </si>
  <si>
    <t>越毒弓毒伤预估层数调整</t>
    <phoneticPr fontId="2" type="noConversion"/>
  </si>
  <si>
    <t>2020.10.10</t>
    <phoneticPr fontId="2" type="noConversion"/>
  </si>
  <si>
    <t>添加士兵攻城系数配置</t>
    <phoneticPr fontId="2" type="noConversion"/>
  </si>
  <si>
    <t>2020.10.13</t>
    <phoneticPr fontId="2" type="noConversion"/>
  </si>
  <si>
    <t>添加四个新橙色战法</t>
    <phoneticPr fontId="2" type="noConversion"/>
  </si>
  <si>
    <t>2020.10.14</t>
    <phoneticPr fontId="2" type="noConversion"/>
  </si>
  <si>
    <t>特殊士兵攻城系数调整</t>
    <phoneticPr fontId="2" type="noConversion"/>
  </si>
  <si>
    <t>2020.10.21</t>
    <phoneticPr fontId="2" type="noConversion"/>
  </si>
  <si>
    <t>部分武将60级天赋调整</t>
    <phoneticPr fontId="2" type="noConversion"/>
  </si>
  <si>
    <t>2020.10.21</t>
    <phoneticPr fontId="2" type="noConversion"/>
  </si>
  <si>
    <t>攻速配置调整</t>
    <phoneticPr fontId="2" type="noConversion"/>
  </si>
  <si>
    <t>60天赋数值调整为不成长</t>
    <phoneticPr fontId="2" type="noConversion"/>
  </si>
  <si>
    <t>2020.11.5</t>
    <phoneticPr fontId="2" type="noConversion"/>
  </si>
  <si>
    <t>2020.11.4</t>
    <phoneticPr fontId="2" type="noConversion"/>
  </si>
  <si>
    <t>士兵攻城系数修正</t>
    <phoneticPr fontId="2" type="noConversion"/>
  </si>
  <si>
    <t>2020.11.12</t>
    <phoneticPr fontId="2" type="noConversion"/>
  </si>
  <si>
    <t>红色兵法临时调整为橙色</t>
    <phoneticPr fontId="2" type="noConversion"/>
  </si>
  <si>
    <t>2020.11.16</t>
    <phoneticPr fontId="2" type="noConversion"/>
  </si>
  <si>
    <t>法弓天赋算法修正</t>
    <phoneticPr fontId="2" type="noConversion"/>
  </si>
  <si>
    <t>2020.11.19</t>
    <phoneticPr fontId="2" type="noConversion"/>
  </si>
  <si>
    <t>项燕怒气时间算法修正</t>
    <phoneticPr fontId="2" type="noConversion"/>
  </si>
  <si>
    <t>2020.12.8</t>
    <phoneticPr fontId="2" type="noConversion"/>
  </si>
  <si>
    <t>暴击添加爆伤修正，弩兵孤军调整系数修正</t>
    <phoneticPr fontId="2" type="noConversion"/>
  </si>
  <si>
    <t>2020.12.11</t>
    <phoneticPr fontId="2" type="noConversion"/>
  </si>
  <si>
    <t>西施技能回调，伍子胥保送削弱</t>
    <phoneticPr fontId="2" type="noConversion"/>
  </si>
  <si>
    <t>2020.12.14</t>
    <phoneticPr fontId="2" type="noConversion"/>
  </si>
  <si>
    <t>部分老兵法效果调整</t>
    <phoneticPr fontId="2" type="noConversion"/>
  </si>
  <si>
    <t>示敌以弱</t>
  </si>
  <si>
    <t>恃强凌弱</t>
  </si>
  <si>
    <t>横扫八荒</t>
  </si>
  <si>
    <t>反戈一击</t>
  </si>
  <si>
    <t>乘胜追击</t>
  </si>
  <si>
    <t>怒发冲冠</t>
  </si>
  <si>
    <t>后发制人</t>
  </si>
  <si>
    <t>弯弓饮羽</t>
  </si>
  <si>
    <t>起死回生</t>
  </si>
  <si>
    <t>怒意涌动</t>
  </si>
  <si>
    <t>士气昂扬</t>
  </si>
  <si>
    <t>巫毒林瘴</t>
  </si>
  <si>
    <t>雷轰电转</t>
  </si>
  <si>
    <t>乘虚而入</t>
  </si>
  <si>
    <t>战争迷雾</t>
  </si>
  <si>
    <t>缄默无言</t>
  </si>
  <si>
    <t>一鼓作气</t>
  </si>
  <si>
    <t>结营磐阵</t>
  </si>
  <si>
    <t>无形业火</t>
  </si>
  <si>
    <t>快如闪电</t>
  </si>
  <si>
    <t>顺势而为</t>
  </si>
  <si>
    <t>全军突击</t>
  </si>
  <si>
    <t>哀兵必胜</t>
  </si>
  <si>
    <t>蓄势待发</t>
  </si>
  <si>
    <t>合聚歼敌</t>
  </si>
  <si>
    <t>移形换影</t>
  </si>
  <si>
    <t>无懈可击</t>
  </si>
  <si>
    <t>一石二鸟</t>
  </si>
  <si>
    <t>出其不意</t>
  </si>
  <si>
    <t>坚不可摧</t>
  </si>
  <si>
    <t>滚木突袭</t>
  </si>
  <si>
    <t>2020.12.25</t>
    <phoneticPr fontId="2" type="noConversion"/>
  </si>
  <si>
    <t>新兵法添加，全体数值更新</t>
    <phoneticPr fontId="2" type="noConversion"/>
  </si>
  <si>
    <t>2020.12.28</t>
    <phoneticPr fontId="2" type="noConversion"/>
  </si>
  <si>
    <t>伍子胥强度回调</t>
    <phoneticPr fontId="2" type="noConversion"/>
  </si>
  <si>
    <t>2020.12.29</t>
    <phoneticPr fontId="2" type="noConversion"/>
  </si>
  <si>
    <t>buff技能持续时间调整为15秒，控制技能增强，相应数值调整</t>
    <phoneticPr fontId="2" type="noConversion"/>
  </si>
  <si>
    <t>2021.1.2</t>
    <phoneticPr fontId="2" type="noConversion"/>
  </si>
  <si>
    <t>全体数值平衡调整</t>
    <phoneticPr fontId="2" type="noConversion"/>
  </si>
  <si>
    <t>2021.1.22</t>
    <phoneticPr fontId="2" type="noConversion"/>
  </si>
  <si>
    <t>反戈一击削弱，免伤兵法调整，避免单兵法免伤过高</t>
    <phoneticPr fontId="2" type="noConversion"/>
  </si>
  <si>
    <t>修正战术影响/cost</t>
    <phoneticPr fontId="2" type="noConversion"/>
  </si>
  <si>
    <t>修正兵法数量</t>
    <phoneticPr fontId="2" type="noConversion"/>
  </si>
  <si>
    <t>2021.1.25</t>
    <phoneticPr fontId="2" type="noConversion"/>
  </si>
  <si>
    <t>兵法实际效用调整，初始不变，降低满级兵法效用</t>
    <phoneticPr fontId="2" type="noConversion"/>
  </si>
  <si>
    <t>兵法数量修正系数</t>
    <phoneticPr fontId="2" type="noConversion"/>
  </si>
  <si>
    <t>武将2觉时兵法养成进度(星级）</t>
    <phoneticPr fontId="2" type="noConversion"/>
  </si>
  <si>
    <t>2020.1.28</t>
    <phoneticPr fontId="2" type="noConversion"/>
  </si>
  <si>
    <t>兵法系数调整</t>
    <phoneticPr fontId="2" type="noConversion"/>
  </si>
  <si>
    <t>2021.1.29</t>
    <phoneticPr fontId="2" type="noConversion"/>
  </si>
  <si>
    <t>吸血兵法系数调整</t>
    <phoneticPr fontId="2" type="noConversion"/>
  </si>
  <si>
    <t>强化武将类兵法调整系数*1.15，强化士兵类兵法系数/1.25，以达到调整强化武将士兵的兵法数量分布不均的问题</t>
    <phoneticPr fontId="2" type="noConversion"/>
  </si>
  <si>
    <t>2021.2.1</t>
    <phoneticPr fontId="2" type="noConversion"/>
  </si>
  <si>
    <t>削弱强化武将的兵法，强化强化士兵的兵法</t>
    <phoneticPr fontId="2" type="noConversion"/>
  </si>
  <si>
    <t>2021.2.3</t>
    <phoneticPr fontId="2" type="noConversion"/>
  </si>
  <si>
    <t>士兵系数调整</t>
    <phoneticPr fontId="2" type="noConversion"/>
  </si>
  <si>
    <t>巾帼红颜</t>
    <phoneticPr fontId="2" type="noConversion"/>
  </si>
  <si>
    <t>因粮于敌</t>
    <phoneticPr fontId="2" type="noConversion"/>
  </si>
  <si>
    <t>2021.2.4</t>
    <phoneticPr fontId="2" type="noConversion"/>
  </si>
  <si>
    <t>部分仅对武将生效兵法调整为全队生效</t>
    <phoneticPr fontId="2" type="noConversion"/>
  </si>
  <si>
    <t>2021.2.17</t>
    <phoneticPr fontId="2" type="noConversion"/>
  </si>
  <si>
    <t>苏秦技能调整</t>
    <phoneticPr fontId="2" type="noConversion"/>
  </si>
  <si>
    <t>2021.2.19</t>
    <phoneticPr fontId="2" type="noConversion"/>
  </si>
  <si>
    <t>西门豹技能调整</t>
    <phoneticPr fontId="2" type="noConversion"/>
  </si>
  <si>
    <t>兵法中，强化武将的兵法调整系数*1.15，强化士兵的兵法调整系数/1.25</t>
    <phoneticPr fontId="2" type="noConversion"/>
  </si>
  <si>
    <t>治疗武将的调整系数*1.25，治疗士兵的调整系数/2</t>
    <phoneticPr fontId="2" type="noConversion"/>
  </si>
  <si>
    <t>2021.2.20</t>
    <phoneticPr fontId="2" type="noConversion"/>
  </si>
  <si>
    <t>田单，援军秘策，兵不厌诈，乘虚而入技能调整</t>
    <phoneticPr fontId="2" type="noConversion"/>
  </si>
  <si>
    <t>采集负重占用：每一阶占用4%攻血，5阶20%</t>
    <phoneticPr fontId="2" type="noConversion"/>
  </si>
  <si>
    <t>2021.2.22</t>
    <phoneticPr fontId="2" type="noConversion"/>
  </si>
  <si>
    <t>金瓜武士，机关木人调整为3.5阶兵</t>
    <phoneticPr fontId="2" type="noConversion"/>
  </si>
  <si>
    <t>8星</t>
  </si>
  <si>
    <t>9星</t>
  </si>
  <si>
    <t>10星</t>
  </si>
  <si>
    <t>11星</t>
  </si>
  <si>
    <t>12星</t>
  </si>
  <si>
    <t>13星</t>
  </si>
  <si>
    <t>14星</t>
  </si>
  <si>
    <t>15星</t>
  </si>
  <si>
    <t>16星</t>
  </si>
  <si>
    <t>当前满星</t>
    <phoneticPr fontId="2" type="noConversion"/>
  </si>
  <si>
    <t>A31:W54</t>
    <phoneticPr fontId="2" type="noConversion"/>
  </si>
  <si>
    <t>2021.3.15</t>
    <phoneticPr fontId="2" type="noConversion"/>
  </si>
  <si>
    <t>扩增武将星级，更新兵法系数</t>
    <phoneticPr fontId="2" type="noConversion"/>
  </si>
  <si>
    <t>武将职业</t>
    <phoneticPr fontId="2" type="noConversion"/>
  </si>
  <si>
    <t>以战养战</t>
    <phoneticPr fontId="2" type="noConversion"/>
  </si>
  <si>
    <t>孤军奋战</t>
    <phoneticPr fontId="2" type="noConversion"/>
  </si>
  <si>
    <t>谋定后动</t>
    <phoneticPr fontId="2" type="noConversion"/>
  </si>
  <si>
    <t>兵无常势</t>
    <phoneticPr fontId="2" type="noConversion"/>
  </si>
  <si>
    <t>美人计</t>
    <phoneticPr fontId="2" type="noConversion"/>
  </si>
  <si>
    <t>奇正之势</t>
    <phoneticPr fontId="2" type="noConversion"/>
  </si>
  <si>
    <t>倍道兼行</t>
    <phoneticPr fontId="2" type="noConversion"/>
  </si>
  <si>
    <t>以退为进</t>
    <phoneticPr fontId="2" type="noConversion"/>
  </si>
  <si>
    <t>绝处逢生</t>
    <phoneticPr fontId="2" type="noConversion"/>
  </si>
  <si>
    <t>武将星级</t>
    <phoneticPr fontId="2" type="noConversion"/>
  </si>
  <si>
    <t>宝物星级</t>
    <phoneticPr fontId="2" type="noConversion"/>
  </si>
  <si>
    <t>橙色专属宝物技能系数</t>
    <phoneticPr fontId="2" type="noConversion"/>
  </si>
  <si>
    <t>橙+专属宝物技能系数</t>
    <phoneticPr fontId="2" type="noConversion"/>
  </si>
  <si>
    <t>特性4等级</t>
    <phoneticPr fontId="2" type="noConversion"/>
  </si>
  <si>
    <t>抛砖引玉</t>
    <phoneticPr fontId="2" type="noConversion"/>
  </si>
  <si>
    <t>橙</t>
    <phoneticPr fontId="2" type="noConversion"/>
  </si>
  <si>
    <t>橙+</t>
    <phoneticPr fontId="2" type="noConversion"/>
  </si>
  <si>
    <t>盛气凌人</t>
  </si>
  <si>
    <t>借力打力</t>
  </si>
  <si>
    <t>有备无患</t>
    <phoneticPr fontId="2" type="noConversion"/>
  </si>
  <si>
    <t>2021.10.19</t>
    <phoneticPr fontId="2" type="noConversion"/>
  </si>
  <si>
    <t>战国→三国</t>
    <phoneticPr fontId="2" type="noConversion"/>
  </si>
  <si>
    <t>貂蝉</t>
    <phoneticPr fontId="2" type="noConversion"/>
  </si>
  <si>
    <t>fanwei</t>
    <phoneticPr fontId="2" type="noConversion"/>
  </si>
  <si>
    <t>张郃</t>
    <phoneticPr fontId="2" type="noConversion"/>
  </si>
  <si>
    <t>袁绍</t>
    <phoneticPr fontId="2" type="noConversion"/>
  </si>
  <si>
    <t>君主</t>
    <phoneticPr fontId="2" type="noConversion"/>
  </si>
  <si>
    <t>步将</t>
    <phoneticPr fontId="2" type="noConversion"/>
  </si>
  <si>
    <t>弓将</t>
    <phoneticPr fontId="2" type="noConversion"/>
  </si>
  <si>
    <t>骑将</t>
    <phoneticPr fontId="2" type="noConversion"/>
  </si>
  <si>
    <t>华雄</t>
    <phoneticPr fontId="2" type="noConversion"/>
  </si>
  <si>
    <t>董卓</t>
    <phoneticPr fontId="2" type="noConversion"/>
  </si>
  <si>
    <t>步将</t>
    <phoneticPr fontId="2" type="noConversion"/>
  </si>
  <si>
    <t>弓将</t>
    <phoneticPr fontId="2" type="noConversion"/>
  </si>
  <si>
    <t>侵略如火</t>
    <phoneticPr fontId="2" type="noConversion"/>
  </si>
  <si>
    <t>玄机暗藏</t>
  </si>
  <si>
    <t>调虎离山</t>
  </si>
  <si>
    <t>且战且退</t>
  </si>
  <si>
    <t>犒赏三军</t>
    <phoneticPr fontId="2" type="noConversion"/>
  </si>
  <si>
    <t>计无所出</t>
    <phoneticPr fontId="2" type="noConversion"/>
  </si>
  <si>
    <t>蛊惑军心</t>
    <phoneticPr fontId="2" type="noConversion"/>
  </si>
  <si>
    <t>弓将</t>
    <phoneticPr fontId="2" type="noConversion"/>
  </si>
  <si>
    <t>骑将</t>
    <phoneticPr fontId="2" type="noConversion"/>
  </si>
  <si>
    <t>步将</t>
    <phoneticPr fontId="2" type="noConversion"/>
  </si>
  <si>
    <t>协同作战</t>
    <phoneticPr fontId="2" type="noConversion"/>
  </si>
  <si>
    <t>众矢之的</t>
    <phoneticPr fontId="2" type="noConversion"/>
  </si>
  <si>
    <t>与子同仇</t>
    <phoneticPr fontId="2" type="noConversion"/>
  </si>
  <si>
    <t>李代桃僵</t>
    <phoneticPr fontId="2" type="noConversion"/>
  </si>
  <si>
    <t>破阵歼敌</t>
    <phoneticPr fontId="2" type="noConversion"/>
  </si>
  <si>
    <t>火焰齐发</t>
  </si>
  <si>
    <t>至死不渝</t>
  </si>
  <si>
    <t>静若处子</t>
    <phoneticPr fontId="2" type="noConversion"/>
  </si>
  <si>
    <t>洞若观火</t>
    <phoneticPr fontId="2" type="noConversion"/>
  </si>
  <si>
    <t>三衰而竭</t>
    <phoneticPr fontId="2" type="noConversion"/>
  </si>
  <si>
    <t>许褚</t>
    <phoneticPr fontId="2" type="noConversion"/>
  </si>
  <si>
    <t>荀彧</t>
  </si>
  <si>
    <t>先声夺人</t>
    <phoneticPr fontId="2" type="noConversion"/>
  </si>
  <si>
    <t>瞒天过海</t>
    <phoneticPr fontId="2" type="noConversion"/>
  </si>
  <si>
    <t>见招拆招</t>
    <phoneticPr fontId="2" type="noConversion"/>
  </si>
  <si>
    <t>将计就计</t>
    <phoneticPr fontId="2" type="noConversion"/>
  </si>
  <si>
    <t>偷梁换柱</t>
    <phoneticPr fontId="2" type="noConversion"/>
  </si>
  <si>
    <t>马超</t>
    <phoneticPr fontId="2" type="noConversion"/>
  </si>
  <si>
    <t>怒从心起</t>
  </si>
  <si>
    <t>粮草先行</t>
  </si>
  <si>
    <t>愈战愈勇</t>
  </si>
  <si>
    <t>号令齐发</t>
  </si>
  <si>
    <t>先发制人</t>
    <phoneticPr fontId="2" type="noConversion"/>
  </si>
  <si>
    <t>趁火打劫</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</si>
</sst>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 #,##0.00_ ;_ * \-#,##0.00_ ;_ * &quot;-&quot;??_ ;_ @_ "/>
    <numFmt numFmtId="176" formatCode="0.0%"/>
    <numFmt numFmtId="177" formatCode="0.000%"/>
    <numFmt numFmtId="178" formatCode="0.000000_);[Red]\(0.000000\)"/>
    <numFmt numFmtId="179" formatCode="0.0_);[Red]\(0.0\)"/>
    <numFmt numFmtId="180" formatCode="0.00_ "/>
    <numFmt numFmtId="181" formatCode="0_ "/>
    <numFmt numFmtId="182" formatCode="0.000_ "/>
    <numFmt numFmtId="183" formatCode="0.00_);[Red]\(0.00\)"/>
    <numFmt numFmtId="184" formatCode="0.00000000_);[Red]\(0.00000000\)"/>
    <numFmt numFmtId="185" formatCode="0.000_);[Red]\(0.000\)"/>
    <numFmt numFmtId="186" formatCode="0.000000000000000%"/>
    <numFmt numFmtId="187" formatCode="0.00000000000000%"/>
  </numFmts>
  <fonts count="32" x14ac:knownFonts="1">
    <font>
      <sz val="11"/>
      <color theme="1"/>
      <name val="宋体"/>
      <charset val="134"/>
      <scheme val="minor"/>
    </font>
    <font>
      <sz val="9"/>
      <color theme="1"/>
      <name val="宋体"/>
      <family val="3"/>
      <charset val="134"/>
      <scheme val="minor"/>
    </font>
    <font>
      <sz val="9"/>
      <name val="宋体"/>
      <family val="3"/>
      <charset val="134"/>
      <scheme val="minor"/>
    </font>
    <font>
      <sz val="9"/>
      <color rgb="FFFF0000"/>
      <name val="宋体"/>
      <family val="3"/>
      <charset val="134"/>
      <scheme val="minor"/>
    </font>
    <font>
      <sz val="9"/>
      <color theme="0"/>
      <name val="宋体"/>
      <family val="3"/>
      <charset val="134"/>
      <scheme val="minor"/>
    </font>
    <font>
      <b/>
      <sz val="9"/>
      <color indexed="81"/>
      <name val="宋体"/>
      <family val="3"/>
      <charset val="134"/>
    </font>
    <font>
      <sz val="11"/>
      <color theme="1"/>
      <name val="宋体"/>
      <family val="3"/>
      <charset val="134"/>
      <scheme val="minor"/>
    </font>
    <font>
      <sz val="9"/>
      <color indexed="81"/>
      <name val="宋体"/>
      <family val="3"/>
      <charset val="134"/>
    </font>
    <font>
      <sz val="9"/>
      <color theme="1"/>
      <name val="宋体"/>
      <family val="3"/>
      <charset val="134"/>
    </font>
    <font>
      <sz val="9"/>
      <color theme="2"/>
      <name val="宋体"/>
      <family val="3"/>
      <charset val="134"/>
      <scheme val="minor"/>
    </font>
    <font>
      <b/>
      <sz val="9"/>
      <color rgb="FFFF0000"/>
      <name val="宋体"/>
      <family val="3"/>
      <charset val="134"/>
      <scheme val="minor"/>
    </font>
    <font>
      <b/>
      <sz val="18"/>
      <color rgb="FFFF0000"/>
      <name val="宋体"/>
      <family val="3"/>
      <charset val="134"/>
      <scheme val="minor"/>
    </font>
    <font>
      <sz val="9"/>
      <color theme="0" tint="-4.9989318521683403E-2"/>
      <name val="宋体"/>
      <family val="3"/>
      <charset val="134"/>
      <scheme val="minor"/>
    </font>
    <font>
      <sz val="9"/>
      <color rgb="FF00B050"/>
      <name val="宋体"/>
      <family val="3"/>
      <charset val="134"/>
      <scheme val="minor"/>
    </font>
    <font>
      <sz val="9"/>
      <color rgb="FF92D050"/>
      <name val="宋体"/>
      <family val="3"/>
      <charset val="134"/>
      <scheme val="minor"/>
    </font>
    <font>
      <sz val="9"/>
      <color indexed="81"/>
      <name val="宋体"/>
      <family val="3"/>
      <charset val="134"/>
      <scheme val="minor"/>
    </font>
    <font>
      <sz val="9"/>
      <color theme="1"/>
      <name val="宋体"/>
      <family val="2"/>
      <scheme val="minor"/>
    </font>
    <font>
      <sz val="9"/>
      <color theme="0"/>
      <name val="宋体"/>
      <family val="2"/>
      <scheme val="minor"/>
    </font>
    <font>
      <sz val="9"/>
      <name val="宋体"/>
      <family val="2"/>
      <charset val="134"/>
      <scheme val="minor"/>
    </font>
    <font>
      <sz val="9"/>
      <color theme="5"/>
      <name val="宋体"/>
      <family val="3"/>
      <charset val="134"/>
      <scheme val="minor"/>
    </font>
    <font>
      <b/>
      <sz val="9"/>
      <color indexed="81"/>
      <name val="Tahoma"/>
      <family val="2"/>
    </font>
    <font>
      <sz val="9"/>
      <color indexed="81"/>
      <name val="Tahoma"/>
      <family val="2"/>
    </font>
    <font>
      <strike/>
      <sz val="9"/>
      <color theme="1"/>
      <name val="宋体"/>
      <family val="3"/>
      <charset val="134"/>
      <scheme val="minor"/>
    </font>
    <font>
      <sz val="11"/>
      <color rgb="FFFF0000"/>
      <name val="宋体"/>
      <family val="3"/>
      <charset val="134"/>
      <scheme val="minor"/>
    </font>
    <font>
      <sz val="9"/>
      <color theme="1"/>
      <name val="等线"/>
      <family val="3"/>
      <charset val="134"/>
    </font>
    <font>
      <sz val="9"/>
      <color theme="0" tint="-0.249977111117893"/>
      <name val="宋体"/>
      <family val="3"/>
      <charset val="134"/>
      <scheme val="minor"/>
    </font>
    <font>
      <sz val="22"/>
      <color theme="1"/>
      <name val="宋体"/>
      <family val="3"/>
      <charset val="134"/>
      <scheme val="minor"/>
    </font>
    <font>
      <strike/>
      <sz val="11"/>
      <color theme="1"/>
      <name val="宋体"/>
      <family val="3"/>
      <charset val="134"/>
      <scheme val="minor"/>
    </font>
    <font>
      <sz val="11"/>
      <color theme="0" tint="-0.14999847407452621"/>
      <name val="宋体"/>
      <family val="3"/>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s>
  <fills count="20">
    <fill>
      <patternFill patternType="none"/>
    </fill>
    <fill>
      <patternFill patternType="gray125"/>
    </fill>
    <fill>
      <patternFill patternType="solid">
        <fgColor theme="3" tint="0.59999389629810485"/>
        <bgColor indexed="64"/>
      </patternFill>
    </fill>
    <fill>
      <patternFill patternType="solid">
        <fgColor theme="0" tint="-0.149967955565050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theme="6"/>
        <bgColor indexed="64"/>
      </patternFill>
    </fill>
    <fill>
      <patternFill patternType="solid">
        <fgColor theme="9" tint="0.79998168889431442"/>
        <bgColor indexed="64"/>
      </patternFill>
    </fill>
    <fill>
      <patternFill patternType="solid">
        <fgColor theme="0" tint="-0.149815363017670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6" tint="0.5999938962981048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top/>
      <bottom style="thin">
        <color auto="1"/>
      </bottom>
      <diagonal/>
    </border>
    <border>
      <left/>
      <right style="thin">
        <color auto="1"/>
      </right>
      <top style="thin">
        <color auto="1"/>
      </top>
      <bottom/>
      <diagonal/>
    </border>
    <border>
      <left style="thin">
        <color auto="1"/>
      </left>
      <right/>
      <top/>
      <bottom style="thin">
        <color auto="1"/>
      </bottom>
      <diagonal/>
    </border>
    <border>
      <left style="thin">
        <color auto="1"/>
      </left>
      <right/>
      <top style="thin">
        <color auto="1"/>
      </top>
      <bottom/>
      <diagonal/>
    </border>
    <border>
      <left style="medium">
        <color auto="1"/>
      </left>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top/>
      <bottom/>
      <diagonal/>
    </border>
    <border>
      <left/>
      <right style="thin">
        <color auto="1"/>
      </right>
      <top/>
      <bottom style="thin">
        <color auto="1"/>
      </bottom>
      <diagonal/>
    </border>
    <border>
      <left/>
      <right/>
      <top style="thin">
        <color indexed="64"/>
      </top>
      <bottom/>
      <diagonal/>
    </border>
    <border>
      <left style="thin">
        <color indexed="64"/>
      </left>
      <right/>
      <top/>
      <bottom/>
      <diagonal/>
    </border>
  </borders>
  <cellStyleXfs count="8">
    <xf numFmtId="0" fontId="0" fillId="0" borderId="0"/>
    <xf numFmtId="0" fontId="6" fillId="0" borderId="0"/>
    <xf numFmtId="0" fontId="6" fillId="0" borderId="0">
      <alignment vertical="center"/>
    </xf>
    <xf numFmtId="0" fontId="6" fillId="0" borderId="0"/>
    <xf numFmtId="0" fontId="6" fillId="0" borderId="0"/>
    <xf numFmtId="9" fontId="6" fillId="0" borderId="0" applyFont="0" applyFill="0" applyBorder="0" applyAlignment="0" applyProtection="0">
      <alignment vertical="center"/>
    </xf>
    <xf numFmtId="43" fontId="6" fillId="0" borderId="0" applyFont="0" applyFill="0" applyBorder="0" applyAlignment="0" applyProtection="0">
      <alignment vertical="center"/>
    </xf>
    <xf numFmtId="9" fontId="30" fillId="0" borderId="0" applyFont="0" applyFill="0" applyBorder="0" applyAlignment="0" applyProtection="0">
      <alignment vertical="center"/>
    </xf>
  </cellStyleXfs>
  <cellXfs count="250">
    <xf numFmtId="0" fontId="0" fillId="0" borderId="0" xfId="0"/>
    <xf numFmtId="0" fontId="1" fillId="3" borderId="1" xfId="0" applyFont="1" applyFill="1" applyBorder="1" applyAlignment="1">
      <alignment horizontal="center"/>
    </xf>
    <xf numFmtId="9" fontId="1" fillId="0" borderId="0" xfId="0" applyNumberFormat="1" applyFont="1" applyAlignment="1">
      <alignment horizontal="center"/>
    </xf>
    <xf numFmtId="0" fontId="2" fillId="3" borderId="1" xfId="0" applyFont="1" applyFill="1" applyBorder="1" applyAlignment="1">
      <alignment horizontal="center" vertical="center"/>
    </xf>
    <xf numFmtId="0" fontId="1" fillId="0" borderId="0" xfId="0" applyFont="1"/>
    <xf numFmtId="0" fontId="1" fillId="5" borderId="0" xfId="0" applyFont="1" applyFill="1"/>
    <xf numFmtId="0" fontId="1" fillId="0" borderId="0" xfId="0" applyFont="1" applyAlignment="1">
      <alignment horizontal="right"/>
    </xf>
    <xf numFmtId="0" fontId="1" fillId="0" borderId="0" xfId="0" applyFont="1" applyAlignment="1">
      <alignment vertical="center"/>
    </xf>
    <xf numFmtId="9" fontId="2" fillId="0" borderId="1" xfId="0" applyNumberFormat="1" applyFont="1" applyBorder="1" applyAlignment="1">
      <alignment horizontal="center"/>
    </xf>
    <xf numFmtId="0" fontId="2" fillId="0" borderId="1" xfId="0" applyFont="1" applyBorder="1" applyAlignment="1">
      <alignment horizontal="center"/>
    </xf>
    <xf numFmtId="0" fontId="2" fillId="3" borderId="1" xfId="0" applyFont="1" applyFill="1" applyBorder="1" applyAlignment="1">
      <alignment horizontal="center"/>
    </xf>
    <xf numFmtId="0" fontId="2" fillId="0" borderId="1" xfId="0" applyFont="1" applyBorder="1" applyAlignment="1">
      <alignment horizontal="center" vertical="center"/>
    </xf>
    <xf numFmtId="0" fontId="3" fillId="0" borderId="0" xfId="0" applyFont="1"/>
    <xf numFmtId="0" fontId="1" fillId="0" borderId="0" xfId="0" applyFont="1" applyAlignment="1">
      <alignment horizontal="center" vertical="center"/>
    </xf>
    <xf numFmtId="0" fontId="1" fillId="0" borderId="0" xfId="0" applyFont="1" applyAlignment="1">
      <alignment horizontal="center"/>
    </xf>
    <xf numFmtId="9" fontId="1" fillId="0" borderId="0" xfId="0" applyNumberFormat="1" applyFont="1"/>
    <xf numFmtId="9" fontId="1" fillId="0" borderId="0" xfId="0" applyNumberFormat="1" applyFont="1" applyAlignment="1">
      <alignment horizontal="center" vertical="center"/>
    </xf>
    <xf numFmtId="176" fontId="1" fillId="0" borderId="0" xfId="0" applyNumberFormat="1" applyFont="1"/>
    <xf numFmtId="177" fontId="1" fillId="5" borderId="0" xfId="0" applyNumberFormat="1" applyFont="1" applyFill="1"/>
    <xf numFmtId="10" fontId="1" fillId="0" borderId="0" xfId="0" applyNumberFormat="1" applyFont="1" applyAlignment="1">
      <alignment horizontal="center"/>
    </xf>
    <xf numFmtId="177" fontId="1" fillId="0" borderId="0" xfId="0" applyNumberFormat="1" applyFont="1" applyAlignment="1">
      <alignment horizontal="center"/>
    </xf>
    <xf numFmtId="176" fontId="1" fillId="0" borderId="0" xfId="0" applyNumberFormat="1" applyFont="1" applyAlignment="1">
      <alignment horizontal="center" vertical="center"/>
    </xf>
    <xf numFmtId="10" fontId="1" fillId="0" borderId="0" xfId="0" applyNumberFormat="1" applyFont="1" applyAlignment="1">
      <alignment horizontal="center" vertical="center"/>
    </xf>
    <xf numFmtId="0" fontId="1" fillId="6" borderId="1" xfId="0" applyFont="1" applyFill="1" applyBorder="1" applyAlignment="1">
      <alignment horizontal="center" vertical="center"/>
    </xf>
    <xf numFmtId="0" fontId="1" fillId="0" borderId="1" xfId="0" applyFont="1" applyBorder="1" applyAlignment="1">
      <alignment horizontal="center"/>
    </xf>
    <xf numFmtId="0" fontId="1" fillId="0" borderId="0" xfId="0" applyFont="1" applyAlignment="1">
      <alignment horizontal="right" vertical="center"/>
    </xf>
    <xf numFmtId="9" fontId="1" fillId="0" borderId="0" xfId="0" applyNumberFormat="1" applyFont="1" applyAlignment="1">
      <alignment vertical="center"/>
    </xf>
    <xf numFmtId="0" fontId="3" fillId="0" borderId="0" xfId="0" applyFont="1" applyAlignment="1">
      <alignment horizontal="center" vertical="center"/>
    </xf>
    <xf numFmtId="178" fontId="1" fillId="0" borderId="1" xfId="0" applyNumberFormat="1" applyFont="1" applyBorder="1" applyAlignment="1">
      <alignment horizontal="center"/>
    </xf>
    <xf numFmtId="179" fontId="1" fillId="0" borderId="1" xfId="0" applyNumberFormat="1" applyFont="1" applyBorder="1" applyAlignment="1">
      <alignment horizontal="center"/>
    </xf>
    <xf numFmtId="9" fontId="1" fillId="0" borderId="1" xfId="0" applyNumberFormat="1" applyFont="1" applyBorder="1" applyAlignment="1">
      <alignment horizontal="center" vertical="center"/>
    </xf>
    <xf numFmtId="10" fontId="1" fillId="0" borderId="1" xfId="0" applyNumberFormat="1" applyFont="1" applyBorder="1" applyAlignment="1">
      <alignment horizontal="center" vertical="center"/>
    </xf>
    <xf numFmtId="10" fontId="1" fillId="8" borderId="1" xfId="0" applyNumberFormat="1" applyFont="1" applyFill="1" applyBorder="1" applyAlignment="1">
      <alignment horizontal="center" vertical="center"/>
    </xf>
    <xf numFmtId="0" fontId="1" fillId="8" borderId="1" xfId="0" applyFont="1" applyFill="1" applyBorder="1" applyAlignment="1">
      <alignment horizontal="center" vertical="center"/>
    </xf>
    <xf numFmtId="180" fontId="1" fillId="0" borderId="0" xfId="0" applyNumberFormat="1" applyFont="1" applyAlignment="1">
      <alignment horizontal="center"/>
    </xf>
    <xf numFmtId="0" fontId="10" fillId="0" borderId="1" xfId="0" applyFont="1" applyBorder="1" applyAlignment="1">
      <alignment horizontal="center" vertical="center"/>
    </xf>
    <xf numFmtId="9" fontId="3" fillId="0" borderId="0" xfId="0" applyNumberFormat="1" applyFont="1" applyAlignment="1">
      <alignment horizontal="center" vertical="center"/>
    </xf>
    <xf numFmtId="10" fontId="2" fillId="0" borderId="1" xfId="0" applyNumberFormat="1" applyFont="1" applyBorder="1" applyAlignment="1">
      <alignment horizontal="center"/>
    </xf>
    <xf numFmtId="0" fontId="1" fillId="5" borderId="0" xfId="0" applyFont="1" applyFill="1" applyAlignment="1">
      <alignment horizontal="center" vertical="center"/>
    </xf>
    <xf numFmtId="0" fontId="4" fillId="5" borderId="0" xfId="0" applyFont="1" applyFill="1" applyAlignment="1">
      <alignment horizontal="center" vertical="center"/>
    </xf>
    <xf numFmtId="0" fontId="1" fillId="8" borderId="0" xfId="0" applyFont="1" applyFill="1" applyAlignment="1">
      <alignment horizontal="center" vertical="center"/>
    </xf>
    <xf numFmtId="0" fontId="4" fillId="8" borderId="7" xfId="0" applyFont="1" applyFill="1" applyBorder="1" applyAlignment="1">
      <alignment horizontal="center" vertical="center"/>
    </xf>
    <xf numFmtId="0" fontId="1" fillId="3" borderId="1" xfId="0" applyFont="1" applyFill="1" applyBorder="1" applyAlignment="1">
      <alignment horizontal="center" vertical="center"/>
    </xf>
    <xf numFmtId="9" fontId="1" fillId="8" borderId="1" xfId="0" applyNumberFormat="1" applyFont="1" applyFill="1" applyBorder="1" applyAlignment="1">
      <alignment horizontal="center" vertical="center"/>
    </xf>
    <xf numFmtId="178" fontId="1" fillId="8" borderId="1" xfId="0" applyNumberFormat="1" applyFont="1" applyFill="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left" vertical="center"/>
    </xf>
    <xf numFmtId="0" fontId="1" fillId="0" borderId="1" xfId="0" applyFont="1" applyBorder="1" applyAlignment="1">
      <alignment horizontal="center" vertical="center" wrapText="1" shrinkToFit="1"/>
    </xf>
    <xf numFmtId="0" fontId="1" fillId="15" borderId="1" xfId="0" applyFont="1" applyFill="1" applyBorder="1" applyAlignment="1">
      <alignment horizontal="center" vertical="center" shrinkToFit="1"/>
    </xf>
    <xf numFmtId="0" fontId="1" fillId="0" borderId="0" xfId="0" quotePrefix="1" applyFont="1" applyAlignment="1">
      <alignment horizontal="center" vertical="center"/>
    </xf>
    <xf numFmtId="0" fontId="12" fillId="0" borderId="0" xfId="0" applyFont="1" applyAlignment="1">
      <alignment horizontal="center" vertical="center"/>
    </xf>
    <xf numFmtId="180" fontId="1" fillId="0" borderId="0" xfId="0" applyNumberFormat="1" applyFont="1" applyAlignment="1">
      <alignment horizontal="center" vertical="center"/>
    </xf>
    <xf numFmtId="0" fontId="1" fillId="0" borderId="0" xfId="0" applyFont="1" applyAlignment="1">
      <alignment horizontal="left"/>
    </xf>
    <xf numFmtId="0" fontId="1" fillId="6" borderId="0" xfId="0" applyFont="1" applyFill="1" applyAlignment="1">
      <alignment horizontal="center" vertical="center"/>
    </xf>
    <xf numFmtId="0" fontId="13" fillId="6" borderId="1" xfId="0" applyFont="1" applyFill="1" applyBorder="1" applyAlignment="1">
      <alignment horizontal="center" vertical="center"/>
    </xf>
    <xf numFmtId="0" fontId="14" fillId="0" borderId="0" xfId="0" applyFont="1"/>
    <xf numFmtId="0" fontId="14" fillId="0" borderId="0" xfId="0" applyFont="1" applyAlignment="1">
      <alignment vertical="center"/>
    </xf>
    <xf numFmtId="0" fontId="9" fillId="0" borderId="0" xfId="0" applyFont="1" applyAlignment="1">
      <alignment vertical="center"/>
    </xf>
    <xf numFmtId="0" fontId="1" fillId="5" borderId="0" xfId="0" applyFont="1" applyFill="1" applyAlignment="1">
      <alignment vertical="center"/>
    </xf>
    <xf numFmtId="0" fontId="3" fillId="0" borderId="0" xfId="0" applyFont="1" applyAlignment="1">
      <alignment vertical="center"/>
    </xf>
    <xf numFmtId="0" fontId="1" fillId="0" borderId="2" xfId="0" applyFont="1" applyBorder="1" applyAlignment="1">
      <alignment horizontal="center" vertical="center"/>
    </xf>
    <xf numFmtId="0" fontId="1" fillId="0" borderId="1" xfId="0" applyFont="1" applyBorder="1" applyAlignment="1">
      <alignment vertical="center"/>
    </xf>
    <xf numFmtId="0" fontId="1" fillId="0" borderId="14" xfId="0" applyFont="1" applyBorder="1" applyAlignment="1">
      <alignment horizontal="center" vertical="center" shrinkToFit="1"/>
    </xf>
    <xf numFmtId="0" fontId="1" fillId="0" borderId="14" xfId="0" applyFont="1" applyBorder="1" applyAlignment="1">
      <alignment horizontal="center" vertical="center"/>
    </xf>
    <xf numFmtId="0" fontId="1" fillId="0" borderId="15" xfId="0" applyFont="1" applyBorder="1"/>
    <xf numFmtId="0" fontId="1" fillId="10" borderId="1" xfId="0" applyFont="1" applyFill="1" applyBorder="1" applyAlignment="1">
      <alignment horizontal="center" vertical="center"/>
    </xf>
    <xf numFmtId="0" fontId="2" fillId="4" borderId="0" xfId="0" applyFont="1" applyFill="1" applyAlignment="1">
      <alignment horizontal="center" vertical="center"/>
    </xf>
    <xf numFmtId="182" fontId="1" fillId="0" borderId="0" xfId="0" applyNumberFormat="1" applyFont="1" applyAlignment="1">
      <alignment horizontal="center" vertical="center"/>
    </xf>
    <xf numFmtId="0" fontId="1" fillId="0" borderId="1" xfId="0" applyFont="1" applyBorder="1" applyAlignment="1">
      <alignment horizontal="left" vertical="center"/>
    </xf>
    <xf numFmtId="0" fontId="1" fillId="7" borderId="1" xfId="1" applyFont="1" applyFill="1" applyBorder="1" applyAlignment="1">
      <alignment horizontal="center" vertical="center"/>
    </xf>
    <xf numFmtId="0" fontId="16" fillId="0" borderId="0" xfId="0" applyFont="1" applyAlignment="1">
      <alignment horizontal="center" vertical="center"/>
    </xf>
    <xf numFmtId="0" fontId="16" fillId="0" borderId="0" xfId="0" applyFont="1" applyAlignment="1">
      <alignment vertical="center"/>
    </xf>
    <xf numFmtId="0" fontId="17" fillId="12" borderId="1"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1" xfId="0" applyFont="1" applyFill="1" applyBorder="1" applyAlignment="1">
      <alignment vertical="center"/>
    </xf>
    <xf numFmtId="0" fontId="4" fillId="12" borderId="6" xfId="0" applyFont="1" applyFill="1" applyBorder="1" applyAlignment="1">
      <alignment horizontal="center" vertical="center"/>
    </xf>
    <xf numFmtId="0" fontId="2" fillId="0" borderId="1" xfId="0" applyFont="1" applyBorder="1" applyAlignment="1">
      <alignment vertical="center"/>
    </xf>
    <xf numFmtId="0" fontId="1" fillId="4" borderId="1" xfId="0" applyFont="1" applyFill="1" applyBorder="1" applyAlignment="1">
      <alignment horizontal="center" vertical="center"/>
    </xf>
    <xf numFmtId="180" fontId="1" fillId="0" borderId="1" xfId="0" applyNumberFormat="1" applyFont="1" applyBorder="1" applyAlignment="1">
      <alignment vertical="center" shrinkToFit="1"/>
    </xf>
    <xf numFmtId="0" fontId="1" fillId="0" borderId="1" xfId="0" applyFont="1" applyBorder="1" applyAlignment="1">
      <alignment vertical="center" shrinkToFit="1"/>
    </xf>
    <xf numFmtId="0" fontId="1" fillId="16" borderId="1" xfId="0" applyFont="1" applyFill="1" applyBorder="1" applyAlignment="1">
      <alignment vertical="center" shrinkToFit="1"/>
    </xf>
    <xf numFmtId="0" fontId="1" fillId="7" borderId="1" xfId="0" applyFont="1" applyFill="1" applyBorder="1" applyAlignment="1">
      <alignment vertical="center" shrinkToFit="1"/>
    </xf>
    <xf numFmtId="0" fontId="1" fillId="0" borderId="6" xfId="0" applyFont="1" applyBorder="1" applyAlignment="1">
      <alignment vertical="center"/>
    </xf>
    <xf numFmtId="181" fontId="1" fillId="0" borderId="1" xfId="0" applyNumberFormat="1" applyFont="1" applyBorder="1" applyAlignment="1">
      <alignment vertical="center" shrinkToFit="1"/>
    </xf>
    <xf numFmtId="0" fontId="2" fillId="0" borderId="1" xfId="0" applyFont="1" applyBorder="1" applyAlignment="1">
      <alignment horizontal="left" vertical="center"/>
    </xf>
    <xf numFmtId="0" fontId="1" fillId="0" borderId="6" xfId="0" applyFont="1" applyBorder="1" applyAlignment="1">
      <alignment horizontal="left" vertical="center"/>
    </xf>
    <xf numFmtId="0" fontId="19" fillId="0" borderId="1" xfId="0" applyFont="1" applyBorder="1" applyAlignment="1">
      <alignment vertical="center"/>
    </xf>
    <xf numFmtId="0" fontId="1" fillId="0" borderId="6" xfId="0" applyFont="1" applyBorder="1" applyAlignment="1">
      <alignment vertical="center" wrapText="1"/>
    </xf>
    <xf numFmtId="0" fontId="1" fillId="0" borderId="6" xfId="1" applyFont="1" applyBorder="1" applyAlignment="1">
      <alignment horizontal="left" vertical="center"/>
    </xf>
    <xf numFmtId="0" fontId="1" fillId="0" borderId="1" xfId="1" applyFont="1" applyBorder="1" applyAlignment="1">
      <alignment vertical="center"/>
    </xf>
    <xf numFmtId="180" fontId="1" fillId="0" borderId="1" xfId="1" applyNumberFormat="1" applyFont="1" applyBorder="1" applyAlignment="1">
      <alignment vertical="center" shrinkToFit="1"/>
    </xf>
    <xf numFmtId="0" fontId="1" fillId="0" borderId="4" xfId="1" applyFont="1" applyBorder="1" applyAlignment="1">
      <alignment vertical="center"/>
    </xf>
    <xf numFmtId="0" fontId="1" fillId="0" borderId="6" xfId="0" applyFont="1" applyBorder="1" applyAlignment="1">
      <alignment horizontal="left" vertical="center" wrapText="1"/>
    </xf>
    <xf numFmtId="10" fontId="2" fillId="0" borderId="1" xfId="0" applyNumberFormat="1" applyFont="1" applyBorder="1" applyAlignment="1">
      <alignment horizontal="center" vertical="center"/>
    </xf>
    <xf numFmtId="0" fontId="1" fillId="4" borderId="0" xfId="0" applyFont="1" applyFill="1" applyAlignment="1">
      <alignment horizontal="center"/>
    </xf>
    <xf numFmtId="179" fontId="1" fillId="11" borderId="1" xfId="0" applyNumberFormat="1" applyFont="1" applyFill="1" applyBorder="1" applyAlignment="1">
      <alignment horizontal="center"/>
    </xf>
    <xf numFmtId="0" fontId="8" fillId="0" borderId="0" xfId="0" applyFont="1" applyAlignment="1">
      <alignment vertical="center"/>
    </xf>
    <xf numFmtId="183" fontId="1" fillId="0" borderId="1" xfId="0" applyNumberFormat="1" applyFont="1" applyBorder="1" applyAlignment="1">
      <alignment horizontal="center" vertical="center"/>
    </xf>
    <xf numFmtId="184" fontId="1" fillId="0" borderId="1" xfId="0" applyNumberFormat="1" applyFont="1" applyBorder="1" applyAlignment="1">
      <alignment horizontal="center" vertical="center"/>
    </xf>
    <xf numFmtId="183" fontId="1" fillId="3" borderId="1" xfId="0" applyNumberFormat="1" applyFont="1" applyFill="1" applyBorder="1" applyAlignment="1">
      <alignment horizontal="center"/>
    </xf>
    <xf numFmtId="183" fontId="1" fillId="0" borderId="1" xfId="0" applyNumberFormat="1" applyFont="1" applyBorder="1" applyAlignment="1">
      <alignment horizontal="center"/>
    </xf>
    <xf numFmtId="183" fontId="1" fillId="6" borderId="1" xfId="0" applyNumberFormat="1" applyFont="1" applyFill="1" applyBorder="1" applyAlignment="1">
      <alignment horizontal="center" vertical="center"/>
    </xf>
    <xf numFmtId="0" fontId="1" fillId="0" borderId="1" xfId="0" applyFont="1" applyBorder="1" applyAlignment="1">
      <alignment horizontal="left" vertical="center" wrapText="1" shrinkToFit="1"/>
    </xf>
    <xf numFmtId="0" fontId="1" fillId="15" borderId="1" xfId="0" applyFont="1" applyFill="1" applyBorder="1" applyAlignment="1">
      <alignment horizontal="left" vertical="center" shrinkToFit="1"/>
    </xf>
    <xf numFmtId="0" fontId="2" fillId="0" borderId="0" xfId="0" applyFont="1" applyAlignment="1">
      <alignment horizontal="left" vertical="center"/>
    </xf>
    <xf numFmtId="0" fontId="1" fillId="0" borderId="0" xfId="0" applyFont="1" applyAlignment="1">
      <alignment horizontal="center" vertical="center" shrinkToFit="1"/>
    </xf>
    <xf numFmtId="9" fontId="1" fillId="0" borderId="1" xfId="1" applyNumberFormat="1" applyFont="1" applyBorder="1" applyAlignment="1">
      <alignment horizontal="center" vertical="center"/>
    </xf>
    <xf numFmtId="0" fontId="1" fillId="0" borderId="0" xfId="1" applyFont="1" applyAlignment="1">
      <alignment horizontal="center" vertical="center"/>
    </xf>
    <xf numFmtId="0" fontId="23" fillId="0" borderId="0" xfId="0" applyFont="1"/>
    <xf numFmtId="0" fontId="2" fillId="3" borderId="2" xfId="0" applyFont="1" applyFill="1" applyBorder="1" applyAlignment="1">
      <alignment horizontal="center"/>
    </xf>
    <xf numFmtId="2" fontId="1" fillId="6" borderId="1" xfId="0" applyNumberFormat="1" applyFont="1" applyFill="1" applyBorder="1" applyAlignment="1">
      <alignment horizontal="center"/>
    </xf>
    <xf numFmtId="0" fontId="22" fillId="0" borderId="0" xfId="0" applyFont="1" applyAlignment="1">
      <alignment horizontal="center" vertical="center"/>
    </xf>
    <xf numFmtId="0" fontId="22" fillId="0" borderId="0" xfId="0" applyFont="1" applyAlignment="1">
      <alignment horizontal="center"/>
    </xf>
    <xf numFmtId="10" fontId="22" fillId="0" borderId="0" xfId="0" applyNumberFormat="1" applyFont="1" applyAlignment="1">
      <alignment horizontal="center"/>
    </xf>
    <xf numFmtId="183" fontId="1" fillId="4" borderId="1" xfId="0" applyNumberFormat="1" applyFont="1" applyFill="1" applyBorder="1" applyAlignment="1">
      <alignment horizontal="center" vertical="center"/>
    </xf>
    <xf numFmtId="0" fontId="1" fillId="4" borderId="0" xfId="0" applyFont="1" applyFill="1" applyAlignment="1">
      <alignment horizontal="center" vertical="center"/>
    </xf>
    <xf numFmtId="10" fontId="1" fillId="0" borderId="0" xfId="0" applyNumberFormat="1" applyFont="1"/>
    <xf numFmtId="187" fontId="1" fillId="0" borderId="0" xfId="0" applyNumberFormat="1" applyFont="1"/>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0" borderId="3" xfId="0" applyFont="1" applyBorder="1" applyAlignment="1">
      <alignment horizontal="center" vertical="center"/>
    </xf>
    <xf numFmtId="0" fontId="4" fillId="0" borderId="0" xfId="0" applyFont="1" applyAlignment="1">
      <alignment horizontal="center" vertical="center"/>
    </xf>
    <xf numFmtId="0" fontId="1" fillId="8" borderId="2" xfId="0" applyFont="1" applyFill="1" applyBorder="1" applyAlignment="1">
      <alignment horizontal="center" vertical="center"/>
    </xf>
    <xf numFmtId="10" fontId="1" fillId="8" borderId="2" xfId="0" applyNumberFormat="1" applyFont="1" applyFill="1" applyBorder="1" applyAlignment="1">
      <alignment horizontal="center" vertical="center"/>
    </xf>
    <xf numFmtId="0" fontId="1" fillId="17" borderId="0" xfId="0" applyFont="1" applyFill="1" applyAlignment="1">
      <alignment horizontal="center" vertical="center"/>
    </xf>
    <xf numFmtId="10" fontId="1" fillId="17" borderId="0" xfId="0" applyNumberFormat="1" applyFont="1" applyFill="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10" xfId="0" applyFont="1" applyFill="1" applyBorder="1" applyAlignment="1">
      <alignment horizontal="center" vertical="center"/>
    </xf>
    <xf numFmtId="10" fontId="1" fillId="5" borderId="0" xfId="0" applyNumberFormat="1" applyFont="1" applyFill="1" applyAlignment="1">
      <alignment horizontal="center" vertical="center"/>
    </xf>
    <xf numFmtId="10" fontId="4" fillId="2" borderId="1" xfId="0" applyNumberFormat="1" applyFont="1" applyFill="1" applyBorder="1" applyAlignment="1">
      <alignment horizontal="center" vertical="center"/>
    </xf>
    <xf numFmtId="10" fontId="1" fillId="6" borderId="1" xfId="0" applyNumberFormat="1" applyFont="1" applyFill="1" applyBorder="1" applyAlignment="1">
      <alignment horizontal="center" vertical="center"/>
    </xf>
    <xf numFmtId="0" fontId="4" fillId="0" borderId="0" xfId="0" applyFont="1" applyAlignment="1">
      <alignment horizontal="center" vertical="center" shrinkToFit="1"/>
    </xf>
    <xf numFmtId="0" fontId="1" fillId="5" borderId="0" xfId="0" applyFont="1" applyFill="1" applyAlignment="1">
      <alignment horizontal="center" vertical="center" shrinkToFit="1"/>
    </xf>
    <xf numFmtId="0" fontId="4" fillId="2" borderId="3" xfId="0" applyFont="1" applyFill="1" applyBorder="1" applyAlignment="1">
      <alignment horizontal="center" vertical="center" shrinkToFit="1"/>
    </xf>
    <xf numFmtId="0" fontId="1" fillId="6" borderId="3" xfId="0" applyFont="1" applyFill="1" applyBorder="1" applyAlignment="1">
      <alignment horizontal="center" vertical="center" shrinkToFit="1"/>
    </xf>
    <xf numFmtId="0" fontId="24" fillId="0" borderId="0" xfId="0" applyFont="1" applyAlignment="1">
      <alignment horizontal="center" vertical="center" shrinkToFit="1"/>
    </xf>
    <xf numFmtId="0" fontId="24" fillId="0" borderId="1" xfId="0" applyFont="1" applyBorder="1" applyAlignment="1">
      <alignment horizontal="center" vertical="center" shrinkToFit="1"/>
    </xf>
    <xf numFmtId="0" fontId="24" fillId="15" borderId="1" xfId="0" applyFont="1" applyFill="1" applyBorder="1" applyAlignment="1">
      <alignment horizontal="center" vertical="center" shrinkToFit="1"/>
    </xf>
    <xf numFmtId="0" fontId="24" fillId="6" borderId="1" xfId="0" applyFont="1" applyFill="1" applyBorder="1" applyAlignment="1">
      <alignment horizontal="center" vertical="center" shrinkToFit="1"/>
    </xf>
    <xf numFmtId="0" fontId="1" fillId="0" borderId="0" xfId="0" quotePrefix="1" applyFont="1" applyAlignment="1">
      <alignment horizontal="center" vertical="center" shrinkToFit="1"/>
    </xf>
    <xf numFmtId="0" fontId="1" fillId="0" borderId="1" xfId="0" applyFont="1" applyBorder="1" applyAlignment="1">
      <alignment horizontal="center" vertical="center" shrinkToFit="1"/>
    </xf>
    <xf numFmtId="0" fontId="4" fillId="2" borderId="1" xfId="0" applyFont="1" applyFill="1" applyBorder="1" applyAlignment="1">
      <alignment horizontal="center" vertical="center"/>
    </xf>
    <xf numFmtId="0" fontId="1" fillId="0" borderId="5" xfId="0" applyFont="1" applyBorder="1" applyAlignment="1">
      <alignment horizontal="center" vertical="center"/>
    </xf>
    <xf numFmtId="0" fontId="4" fillId="2" borderId="2"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applyAlignment="1">
      <alignment horizontal="center" vertical="top" wrapText="1"/>
    </xf>
    <xf numFmtId="10" fontId="2" fillId="3" borderId="1" xfId="0" applyNumberFormat="1" applyFont="1" applyFill="1" applyBorder="1" applyAlignment="1">
      <alignment horizontal="center"/>
    </xf>
    <xf numFmtId="10" fontId="1" fillId="0" borderId="1" xfId="0" applyNumberFormat="1" applyFont="1" applyBorder="1" applyAlignment="1">
      <alignment horizontal="center" vertical="center" wrapText="1"/>
    </xf>
    <xf numFmtId="10" fontId="2" fillId="3" borderId="1" xfId="0" applyNumberFormat="1" applyFont="1" applyFill="1" applyBorder="1" applyAlignment="1">
      <alignment horizontal="center" vertical="center"/>
    </xf>
    <xf numFmtId="9" fontId="1" fillId="6" borderId="1" xfId="0" applyNumberFormat="1" applyFont="1" applyFill="1" applyBorder="1" applyAlignment="1">
      <alignment horizontal="center" vertical="center"/>
    </xf>
    <xf numFmtId="183" fontId="1" fillId="0" borderId="0" xfId="0" applyNumberFormat="1" applyFont="1" applyAlignment="1">
      <alignment horizontal="center" vertical="center"/>
    </xf>
    <xf numFmtId="183" fontId="1" fillId="5" borderId="0" xfId="0" applyNumberFormat="1" applyFont="1" applyFill="1" applyAlignment="1">
      <alignment horizontal="center" vertical="center"/>
    </xf>
    <xf numFmtId="183" fontId="2" fillId="3" borderId="1" xfId="0" applyNumberFormat="1" applyFont="1" applyFill="1" applyBorder="1" applyAlignment="1">
      <alignment horizontal="center" vertical="center"/>
    </xf>
    <xf numFmtId="183" fontId="1" fillId="9" borderId="1" xfId="0" applyNumberFormat="1" applyFont="1" applyFill="1" applyBorder="1" applyAlignment="1">
      <alignment horizontal="center"/>
    </xf>
    <xf numFmtId="183" fontId="1" fillId="0" borderId="1" xfId="0" applyNumberFormat="1" applyFont="1" applyBorder="1" applyAlignment="1">
      <alignment horizontal="center" vertical="center" wrapText="1"/>
    </xf>
    <xf numFmtId="10" fontId="1" fillId="6" borderId="1" xfId="0" applyNumberFormat="1" applyFont="1" applyFill="1" applyBorder="1" applyAlignment="1">
      <alignment horizontal="center" vertical="center" wrapText="1"/>
    </xf>
    <xf numFmtId="186" fontId="1" fillId="0" borderId="0" xfId="0" applyNumberFormat="1" applyFont="1" applyAlignment="1">
      <alignment vertical="center"/>
    </xf>
    <xf numFmtId="0" fontId="2" fillId="0" borderId="0" xfId="0" applyFont="1" applyAlignment="1">
      <alignment horizontal="center" vertical="center"/>
    </xf>
    <xf numFmtId="0" fontId="2" fillId="0" borderId="0" xfId="0" applyFont="1" applyAlignment="1">
      <alignment vertical="center"/>
    </xf>
    <xf numFmtId="0" fontId="1" fillId="0" borderId="4" xfId="0" applyFont="1" applyBorder="1" applyAlignment="1">
      <alignment horizontal="center" vertical="center"/>
    </xf>
    <xf numFmtId="183" fontId="1" fillId="0" borderId="3" xfId="0" applyNumberFormat="1" applyFont="1" applyBorder="1" applyAlignment="1">
      <alignment horizontal="center" vertical="center"/>
    </xf>
    <xf numFmtId="0" fontId="1" fillId="0" borderId="17" xfId="0" applyFont="1" applyBorder="1" applyAlignment="1">
      <alignment horizontal="center" vertical="center"/>
    </xf>
    <xf numFmtId="0" fontId="1" fillId="0" borderId="12" xfId="0" applyFont="1" applyBorder="1" applyAlignment="1">
      <alignment horizontal="center" vertical="center"/>
    </xf>
    <xf numFmtId="183" fontId="1" fillId="0" borderId="10" xfId="0" applyNumberFormat="1" applyFont="1" applyBorder="1" applyAlignment="1">
      <alignment horizontal="center" vertical="center"/>
    </xf>
    <xf numFmtId="0" fontId="1" fillId="0" borderId="18" xfId="0" applyFont="1" applyBorder="1" applyAlignment="1">
      <alignment horizontal="center" vertical="center"/>
    </xf>
    <xf numFmtId="183" fontId="1" fillId="0" borderId="4" xfId="0" applyNumberFormat="1" applyFont="1" applyBorder="1" applyAlignment="1">
      <alignment horizontal="center" vertical="center"/>
    </xf>
    <xf numFmtId="183" fontId="1" fillId="0" borderId="8" xfId="0" applyNumberFormat="1" applyFont="1" applyBorder="1" applyAlignment="1">
      <alignment horizontal="center" vertical="center"/>
    </xf>
    <xf numFmtId="0" fontId="1" fillId="0" borderId="9" xfId="0" applyFont="1" applyBorder="1" applyAlignment="1">
      <alignment horizontal="center" vertical="center"/>
    </xf>
    <xf numFmtId="183" fontId="1" fillId="0" borderId="16" xfId="0" applyNumberFormat="1" applyFont="1" applyBorder="1" applyAlignment="1">
      <alignment horizontal="center" vertical="center"/>
    </xf>
    <xf numFmtId="183" fontId="1" fillId="0" borderId="5" xfId="0" applyNumberFormat="1" applyFont="1" applyBorder="1" applyAlignment="1">
      <alignment horizontal="center" vertical="center"/>
    </xf>
    <xf numFmtId="0" fontId="1" fillId="0" borderId="11" xfId="0" applyFont="1" applyBorder="1" applyAlignment="1">
      <alignment horizontal="center" vertical="center"/>
    </xf>
    <xf numFmtId="10" fontId="1" fillId="4" borderId="1" xfId="0" applyNumberFormat="1" applyFont="1" applyFill="1" applyBorder="1" applyAlignment="1">
      <alignment horizontal="center" vertical="center"/>
    </xf>
    <xf numFmtId="0" fontId="6" fillId="0" borderId="0" xfId="0" applyFont="1"/>
    <xf numFmtId="0" fontId="1" fillId="0" borderId="6" xfId="0" applyFont="1" applyBorder="1" applyAlignment="1">
      <alignment horizontal="center" vertical="center"/>
    </xf>
    <xf numFmtId="0" fontId="1" fillId="0" borderId="8" xfId="0" applyFont="1" applyBorder="1" applyAlignment="1">
      <alignment horizontal="center" vertical="center"/>
    </xf>
    <xf numFmtId="9" fontId="1" fillId="0" borderId="10" xfId="0" applyNumberFormat="1" applyFont="1" applyBorder="1" applyAlignment="1">
      <alignment horizontal="center" vertical="center"/>
    </xf>
    <xf numFmtId="9" fontId="1" fillId="0" borderId="8" xfId="0" applyNumberFormat="1" applyFont="1" applyBorder="1" applyAlignment="1">
      <alignment horizontal="center" vertical="center"/>
    </xf>
    <xf numFmtId="0" fontId="1" fillId="0" borderId="10" xfId="0" applyFont="1" applyBorder="1" applyAlignment="1">
      <alignment horizontal="center" vertical="center"/>
    </xf>
    <xf numFmtId="9" fontId="1" fillId="0" borderId="16" xfId="0" applyNumberFormat="1" applyFont="1" applyBorder="1" applyAlignment="1">
      <alignment horizontal="center" vertical="center"/>
    </xf>
    <xf numFmtId="0" fontId="25" fillId="0" borderId="1" xfId="0" applyFont="1" applyBorder="1" applyAlignment="1">
      <alignment horizontal="center" vertical="center"/>
    </xf>
    <xf numFmtId="185" fontId="24" fillId="0" borderId="0" xfId="0" applyNumberFormat="1" applyFont="1" applyAlignment="1">
      <alignment horizontal="center" vertical="center" shrinkToFit="1"/>
    </xf>
    <xf numFmtId="185" fontId="24" fillId="0" borderId="1" xfId="0" applyNumberFormat="1" applyFont="1" applyBorder="1" applyAlignment="1">
      <alignment horizontal="center" vertical="center" shrinkToFit="1"/>
    </xf>
    <xf numFmtId="185" fontId="24" fillId="15" borderId="1" xfId="0" applyNumberFormat="1" applyFont="1" applyFill="1" applyBorder="1" applyAlignment="1">
      <alignment horizontal="center" vertical="center" shrinkToFit="1"/>
    </xf>
    <xf numFmtId="0" fontId="1" fillId="0" borderId="16" xfId="0" applyFont="1" applyBorder="1" applyAlignment="1">
      <alignment horizontal="center" vertical="center"/>
    </xf>
    <xf numFmtId="183" fontId="2" fillId="0" borderId="1" xfId="0" applyNumberFormat="1" applyFont="1" applyBorder="1" applyAlignment="1">
      <alignment horizontal="center"/>
    </xf>
    <xf numFmtId="0" fontId="27" fillId="0" borderId="0" xfId="0" applyFont="1"/>
    <xf numFmtId="10" fontId="1" fillId="6" borderId="0" xfId="0" applyNumberFormat="1" applyFont="1" applyFill="1" applyAlignment="1">
      <alignment horizontal="center" vertical="center"/>
    </xf>
    <xf numFmtId="183" fontId="1" fillId="6" borderId="0" xfId="0" applyNumberFormat="1" applyFont="1" applyFill="1" applyAlignment="1">
      <alignment horizontal="center" vertical="center"/>
    </xf>
    <xf numFmtId="9" fontId="1" fillId="0" borderId="1" xfId="0" applyNumberFormat="1" applyFont="1" applyBorder="1" applyAlignment="1">
      <alignment horizontal="center" vertical="center" wrapText="1"/>
    </xf>
    <xf numFmtId="0" fontId="1" fillId="0" borderId="3" xfId="0" applyFont="1" applyBorder="1" applyAlignment="1">
      <alignment horizontal="center" vertical="center" shrinkToFit="1"/>
    </xf>
    <xf numFmtId="10" fontId="3" fillId="0" borderId="0" xfId="0" applyNumberFormat="1" applyFont="1" applyAlignment="1">
      <alignment horizontal="center" vertical="center"/>
    </xf>
    <xf numFmtId="0" fontId="28" fillId="0" borderId="0" xfId="0" applyFont="1"/>
    <xf numFmtId="0" fontId="29" fillId="0" borderId="0" xfId="0" applyFont="1"/>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9" fontId="1" fillId="4" borderId="0" xfId="0" applyNumberFormat="1" applyFont="1" applyFill="1" applyAlignment="1">
      <alignment horizontal="center" vertical="center"/>
    </xf>
    <xf numFmtId="176" fontId="1" fillId="4" borderId="0" xfId="0" applyNumberFormat="1" applyFont="1" applyFill="1" applyAlignment="1">
      <alignment horizontal="center" vertical="center"/>
    </xf>
    <xf numFmtId="10" fontId="1" fillId="4" borderId="0" xfId="0" applyNumberFormat="1" applyFont="1" applyFill="1" applyAlignment="1">
      <alignment horizontal="center"/>
    </xf>
    <xf numFmtId="180" fontId="1" fillId="4" borderId="0" xfId="0" applyNumberFormat="1" applyFont="1" applyFill="1" applyAlignment="1">
      <alignment horizontal="center" vertical="center"/>
    </xf>
    <xf numFmtId="183" fontId="1" fillId="4" borderId="0" xfId="0" applyNumberFormat="1" applyFont="1" applyFill="1" applyAlignment="1">
      <alignment horizontal="center" vertical="center"/>
    </xf>
    <xf numFmtId="0" fontId="1" fillId="4" borderId="0" xfId="0" applyFont="1" applyFill="1"/>
    <xf numFmtId="177" fontId="1" fillId="4" borderId="0" xfId="0" applyNumberFormat="1" applyFont="1" applyFill="1" applyAlignment="1">
      <alignment horizontal="center"/>
    </xf>
    <xf numFmtId="0" fontId="24" fillId="19" borderId="1" xfId="0" applyFont="1" applyFill="1" applyBorder="1" applyAlignment="1">
      <alignment horizontal="center" vertical="center" shrinkToFit="1"/>
    </xf>
    <xf numFmtId="0" fontId="1" fillId="19" borderId="1" xfId="0" applyFont="1" applyFill="1" applyBorder="1" applyAlignment="1">
      <alignment horizontal="center" vertical="center"/>
    </xf>
    <xf numFmtId="0" fontId="1" fillId="0" borderId="1" xfId="1" applyFont="1" applyBorder="1" applyAlignment="1">
      <alignment horizontal="center" vertical="center"/>
    </xf>
    <xf numFmtId="0" fontId="1" fillId="19" borderId="1" xfId="0" applyFont="1" applyFill="1" applyBorder="1" applyAlignment="1">
      <alignment horizontal="left" vertical="center"/>
    </xf>
    <xf numFmtId="176" fontId="1" fillId="0" borderId="0" xfId="7" applyNumberFormat="1" applyFont="1" applyFill="1" applyAlignment="1">
      <alignment horizontal="center"/>
    </xf>
    <xf numFmtId="0" fontId="1" fillId="16" borderId="1" xfId="0" applyFont="1" applyFill="1" applyBorder="1" applyAlignment="1">
      <alignment horizontal="center" vertical="center"/>
    </xf>
    <xf numFmtId="0" fontId="1" fillId="16" borderId="0" xfId="0" applyFont="1" applyFill="1" applyAlignment="1">
      <alignment horizontal="center" vertical="center"/>
    </xf>
    <xf numFmtId="0" fontId="1" fillId="16" borderId="1" xfId="0" applyFont="1" applyFill="1" applyBorder="1" applyAlignment="1">
      <alignment horizontal="center" vertical="center"/>
    </xf>
    <xf numFmtId="0" fontId="2" fillId="16" borderId="1" xfId="0" applyFont="1" applyFill="1" applyBorder="1" applyAlignment="1">
      <alignment horizontal="center" vertical="center"/>
    </xf>
    <xf numFmtId="0" fontId="1" fillId="0" borderId="0" xfId="0" applyFont="1" applyAlignment="1">
      <alignment horizontal="center" vertical="center" shrinkToFit="1"/>
    </xf>
    <xf numFmtId="0" fontId="1" fillId="0" borderId="0" xfId="0" applyFont="1" applyAlignment="1">
      <alignment horizontal="center" vertical="center"/>
    </xf>
    <xf numFmtId="0" fontId="1" fillId="0" borderId="0" xfId="0" applyFont="1" applyAlignment="1">
      <alignment horizontal="center"/>
    </xf>
    <xf numFmtId="0" fontId="22" fillId="0" borderId="0" xfId="0" applyFont="1" applyAlignment="1">
      <alignment horizontal="center" vertical="center"/>
    </xf>
    <xf numFmtId="0" fontId="1" fillId="12" borderId="11" xfId="0" applyFont="1" applyFill="1" applyBorder="1" applyAlignment="1">
      <alignment horizontal="center" vertical="center"/>
    </xf>
    <xf numFmtId="0" fontId="1" fillId="12" borderId="9" xfId="0" applyFont="1" applyFill="1" applyBorder="1" applyAlignment="1">
      <alignment horizontal="center" vertical="center"/>
    </xf>
    <xf numFmtId="0" fontId="1" fillId="13" borderId="2" xfId="0" applyFont="1" applyFill="1" applyBorder="1" applyAlignment="1">
      <alignment horizontal="center" vertical="center"/>
    </xf>
    <xf numFmtId="0" fontId="1" fillId="13" borderId="7" xfId="0" applyFont="1" applyFill="1" applyBorder="1" applyAlignment="1">
      <alignment horizontal="center" vertical="center"/>
    </xf>
    <xf numFmtId="0" fontId="1" fillId="11" borderId="13" xfId="0" applyFont="1" applyFill="1" applyBorder="1" applyAlignment="1">
      <alignment horizontal="center" vertical="center"/>
    </xf>
    <xf numFmtId="0" fontId="1" fillId="11" borderId="7" xfId="0" applyFont="1" applyFill="1" applyBorder="1" applyAlignment="1">
      <alignment horizontal="center" vertical="center"/>
    </xf>
    <xf numFmtId="0" fontId="1" fillId="11" borderId="6" xfId="0" applyFont="1" applyFill="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26" fillId="18" borderId="0" xfId="0" applyFont="1" applyFill="1" applyAlignment="1">
      <alignment horizontal="center" vertical="center"/>
    </xf>
    <xf numFmtId="0" fontId="11" fillId="14" borderId="0" xfId="0" applyFont="1" applyFill="1" applyAlignment="1">
      <alignment horizontal="center" vertical="center"/>
    </xf>
    <xf numFmtId="0" fontId="1" fillId="0" borderId="0" xfId="0" applyFont="1" applyAlignment="1">
      <alignment horizontal="left" vertical="center"/>
    </xf>
    <xf numFmtId="0" fontId="1" fillId="0" borderId="12" xfId="0" applyFont="1" applyBorder="1" applyAlignment="1">
      <alignment horizontal="center" vertical="center"/>
    </xf>
    <xf numFmtId="0" fontId="1" fillId="0" borderId="18" xfId="0" applyFont="1" applyBorder="1" applyAlignment="1">
      <alignment horizontal="center" vertical="center"/>
    </xf>
    <xf numFmtId="0" fontId="1" fillId="0" borderId="11" xfId="0" applyFont="1" applyBorder="1" applyAlignment="1">
      <alignment horizontal="center" vertical="center"/>
    </xf>
    <xf numFmtId="0" fontId="1" fillId="0" borderId="10" xfId="0" applyFont="1" applyBorder="1" applyAlignment="1">
      <alignment horizontal="center" vertical="center"/>
    </xf>
    <xf numFmtId="0" fontId="1" fillId="0" borderId="8" xfId="0" applyFont="1" applyBorder="1" applyAlignment="1">
      <alignment horizontal="center" vertical="center"/>
    </xf>
    <xf numFmtId="0" fontId="1" fillId="0" borderId="16"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xf>
    <xf numFmtId="183" fontId="4" fillId="2" borderId="1" xfId="0" applyNumberFormat="1" applyFont="1" applyFill="1" applyBorder="1" applyAlignment="1">
      <alignment horizontal="center" vertical="center"/>
    </xf>
    <xf numFmtId="10" fontId="1" fillId="0" borderId="3" xfId="0" applyNumberFormat="1" applyFont="1" applyBorder="1" applyAlignment="1">
      <alignment horizontal="center" vertical="center"/>
    </xf>
    <xf numFmtId="0" fontId="4" fillId="2" borderId="2"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1" xfId="0" applyFont="1" applyFill="1" applyBorder="1" applyAlignment="1">
      <alignment horizontal="center" vertical="center"/>
    </xf>
  </cellXfs>
  <cellStyles count="8">
    <cellStyle name="百分比" xfId="7" builtinId="5"/>
    <cellStyle name="百分比 2" xfId="5" xr:uid="{00000000-0005-0000-0000-000001000000}"/>
    <cellStyle name="常规" xfId="0" builtinId="0"/>
    <cellStyle name="常规 2" xfId="1" xr:uid="{00000000-0005-0000-0000-000003000000}"/>
    <cellStyle name="常规 2 2" xfId="2" xr:uid="{00000000-0005-0000-0000-000004000000}"/>
    <cellStyle name="常规 3" xfId="3" xr:uid="{00000000-0005-0000-0000-000005000000}"/>
    <cellStyle name="常规 4" xfId="4" xr:uid="{00000000-0005-0000-0000-000006000000}"/>
    <cellStyle name="千位分隔 2" xfId="6" xr:uid="{00000000-0005-0000-0000-000007000000}"/>
  </cellStyles>
  <dxfs count="8">
    <dxf>
      <font>
        <color rgb="FF9C0006"/>
      </font>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5</xdr:row>
          <xdr:rowOff>85725</xdr:rowOff>
        </xdr:from>
        <xdr:to>
          <xdr:col>4</xdr:col>
          <xdr:colOff>295275</xdr:colOff>
          <xdr:row>7</xdr:row>
          <xdr:rowOff>76200</xdr:rowOff>
        </xdr:to>
        <xdr:sp macro="" textlink="">
          <xdr:nvSpPr>
            <xdr:cNvPr id="412673" name="Button 1" hidden="1">
              <a:extLst>
                <a:ext uri="{63B3BB69-23CF-44E3-9099-C40C66FF867C}">
                  <a14:compatExt spid="_x0000_s412673"/>
                </a:ext>
                <a:ext uri="{FF2B5EF4-FFF2-40B4-BE49-F238E27FC236}">
                  <a16:creationId xmlns:a16="http://schemas.microsoft.com/office/drawing/2014/main" id="{00000000-0008-0000-0000-000001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后台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5</xdr:row>
          <xdr:rowOff>47625</xdr:rowOff>
        </xdr:from>
        <xdr:to>
          <xdr:col>17</xdr:col>
          <xdr:colOff>142875</xdr:colOff>
          <xdr:row>6</xdr:row>
          <xdr:rowOff>123825</xdr:rowOff>
        </xdr:to>
        <xdr:sp macro="" textlink="">
          <xdr:nvSpPr>
            <xdr:cNvPr id="412674" name="Button 2" hidden="1">
              <a:extLst>
                <a:ext uri="{63B3BB69-23CF-44E3-9099-C40C66FF867C}">
                  <a14:compatExt spid="_x0000_s412674"/>
                </a:ext>
                <a:ext uri="{FF2B5EF4-FFF2-40B4-BE49-F238E27FC236}">
                  <a16:creationId xmlns:a16="http://schemas.microsoft.com/office/drawing/2014/main" id="{00000000-0008-0000-0000-000002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前台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5</xdr:row>
          <xdr:rowOff>47625</xdr:rowOff>
        </xdr:from>
        <xdr:to>
          <xdr:col>12</xdr:col>
          <xdr:colOff>76200</xdr:colOff>
          <xdr:row>7</xdr:row>
          <xdr:rowOff>19050</xdr:rowOff>
        </xdr:to>
        <xdr:sp macro="" textlink="">
          <xdr:nvSpPr>
            <xdr:cNvPr id="412675" name="Button 3" hidden="1">
              <a:extLst>
                <a:ext uri="{63B3BB69-23CF-44E3-9099-C40C66FF867C}">
                  <a14:compatExt spid="_x0000_s412675"/>
                </a:ext>
                <a:ext uri="{FF2B5EF4-FFF2-40B4-BE49-F238E27FC236}">
                  <a16:creationId xmlns:a16="http://schemas.microsoft.com/office/drawing/2014/main" id="{00000000-0008-0000-0000-000003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全部导出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12</xdr:col>
          <xdr:colOff>238125</xdr:colOff>
          <xdr:row>5</xdr:row>
          <xdr:rowOff>0</xdr:rowOff>
        </xdr:to>
        <xdr:sp macro="" textlink="">
          <xdr:nvSpPr>
            <xdr:cNvPr id="569345" name="Button 1" hidden="1">
              <a:extLst>
                <a:ext uri="{63B3BB69-23CF-44E3-9099-C40C66FF867C}">
                  <a14:compatExt spid="_x0000_s569345"/>
                </a:ext>
                <a:ext uri="{FF2B5EF4-FFF2-40B4-BE49-F238E27FC236}">
                  <a16:creationId xmlns:a16="http://schemas.microsoft.com/office/drawing/2014/main" id="{00000000-0008-0000-0400-000001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6</xdr:row>
          <xdr:rowOff>0</xdr:rowOff>
        </xdr:from>
        <xdr:to>
          <xdr:col>12</xdr:col>
          <xdr:colOff>228600</xdr:colOff>
          <xdr:row>8</xdr:row>
          <xdr:rowOff>0</xdr:rowOff>
        </xdr:to>
        <xdr:sp macro="" textlink="">
          <xdr:nvSpPr>
            <xdr:cNvPr id="569346" name="Button 2" hidden="1">
              <a:extLst>
                <a:ext uri="{63B3BB69-23CF-44E3-9099-C40C66FF867C}">
                  <a14:compatExt spid="_x0000_s569346"/>
                </a:ext>
                <a:ext uri="{FF2B5EF4-FFF2-40B4-BE49-F238E27FC236}">
                  <a16:creationId xmlns:a16="http://schemas.microsoft.com/office/drawing/2014/main" id="{00000000-0008-0000-0400-000002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18</xdr:col>
          <xdr:colOff>238125</xdr:colOff>
          <xdr:row>5</xdr:row>
          <xdr:rowOff>0</xdr:rowOff>
        </xdr:to>
        <xdr:sp macro="" textlink="">
          <xdr:nvSpPr>
            <xdr:cNvPr id="569347" name="Button 3" hidden="1">
              <a:extLst>
                <a:ext uri="{63B3BB69-23CF-44E3-9099-C40C66FF867C}">
                  <a14:compatExt spid="_x0000_s569347"/>
                </a:ext>
                <a:ext uri="{FF2B5EF4-FFF2-40B4-BE49-F238E27FC236}">
                  <a16:creationId xmlns:a16="http://schemas.microsoft.com/office/drawing/2014/main" id="{00000000-0008-0000-0400-000003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18</xdr:col>
          <xdr:colOff>238125</xdr:colOff>
          <xdr:row>8</xdr:row>
          <xdr:rowOff>0</xdr:rowOff>
        </xdr:to>
        <xdr:sp macro="" textlink="">
          <xdr:nvSpPr>
            <xdr:cNvPr id="569348" name="Button 4" hidden="1">
              <a:extLst>
                <a:ext uri="{63B3BB69-23CF-44E3-9099-C40C66FF867C}">
                  <a14:compatExt spid="_x0000_s569348"/>
                </a:ext>
                <a:ext uri="{FF2B5EF4-FFF2-40B4-BE49-F238E27FC236}">
                  <a16:creationId xmlns:a16="http://schemas.microsoft.com/office/drawing/2014/main" id="{00000000-0008-0000-0400-000004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18</xdr:col>
          <xdr:colOff>238125</xdr:colOff>
          <xdr:row>11</xdr:row>
          <xdr:rowOff>0</xdr:rowOff>
        </xdr:to>
        <xdr:sp macro="" textlink="">
          <xdr:nvSpPr>
            <xdr:cNvPr id="569349" name="Button 5" hidden="1">
              <a:extLst>
                <a:ext uri="{63B3BB69-23CF-44E3-9099-C40C66FF867C}">
                  <a14:compatExt spid="_x0000_s569349"/>
                </a:ext>
                <a:ext uri="{FF2B5EF4-FFF2-40B4-BE49-F238E27FC236}">
                  <a16:creationId xmlns:a16="http://schemas.microsoft.com/office/drawing/2014/main" id="{00000000-0008-0000-0400-000005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18</xdr:col>
          <xdr:colOff>238125</xdr:colOff>
          <xdr:row>14</xdr:row>
          <xdr:rowOff>0</xdr:rowOff>
        </xdr:to>
        <xdr:sp macro="" textlink="">
          <xdr:nvSpPr>
            <xdr:cNvPr id="569350" name="Button 6" hidden="1">
              <a:extLst>
                <a:ext uri="{63B3BB69-23CF-44E3-9099-C40C66FF867C}">
                  <a14:compatExt spid="_x0000_s569350"/>
                </a:ext>
                <a:ext uri="{FF2B5EF4-FFF2-40B4-BE49-F238E27FC236}">
                  <a16:creationId xmlns:a16="http://schemas.microsoft.com/office/drawing/2014/main" id="{00000000-0008-0000-0400-000006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复制士兵公共配置区域</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60</xdr:col>
      <xdr:colOff>114301</xdr:colOff>
      <xdr:row>7</xdr:row>
      <xdr:rowOff>19049</xdr:rowOff>
    </xdr:from>
    <xdr:to>
      <xdr:col>61</xdr:col>
      <xdr:colOff>466725</xdr:colOff>
      <xdr:row>12</xdr:row>
      <xdr:rowOff>142875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34137599"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6" name="右箭头 5">
          <a:extLst>
            <a:ext uri="{FF2B5EF4-FFF2-40B4-BE49-F238E27FC236}">
              <a16:creationId xmlns:a16="http://schemas.microsoft.com/office/drawing/2014/main" id="{00000000-0008-0000-0B00-000006000000}"/>
            </a:ext>
          </a:extLst>
        </xdr:cNvPr>
        <xdr:cNvSpPr/>
      </xdr:nvSpPr>
      <xdr:spPr>
        <a:xfrm>
          <a:off x="33689925"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0" name="右箭头 9">
          <a:extLst>
            <a:ext uri="{FF2B5EF4-FFF2-40B4-BE49-F238E27FC236}">
              <a16:creationId xmlns:a16="http://schemas.microsoft.com/office/drawing/2014/main" id="{00000000-0008-0000-0B00-00000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13" name="TextBox 3">
          <a:extLst>
            <a:ext uri="{FF2B5EF4-FFF2-40B4-BE49-F238E27FC236}">
              <a16:creationId xmlns:a16="http://schemas.microsoft.com/office/drawing/2014/main" id="{00000000-0008-0000-0B00-00000D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14" name="TextBox 4">
          <a:extLst>
            <a:ext uri="{FF2B5EF4-FFF2-40B4-BE49-F238E27FC236}">
              <a16:creationId xmlns:a16="http://schemas.microsoft.com/office/drawing/2014/main" id="{00000000-0008-0000-0B00-00000E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15" name="右箭头 14">
          <a:extLst>
            <a:ext uri="{FF2B5EF4-FFF2-40B4-BE49-F238E27FC236}">
              <a16:creationId xmlns:a16="http://schemas.microsoft.com/office/drawing/2014/main" id="{00000000-0008-0000-0B00-00000F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16" name="TextBox 6">
          <a:extLst>
            <a:ext uri="{FF2B5EF4-FFF2-40B4-BE49-F238E27FC236}">
              <a16:creationId xmlns:a16="http://schemas.microsoft.com/office/drawing/2014/main" id="{00000000-0008-0000-0B00-000010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17" name="TextBox 8">
          <a:extLst>
            <a:ext uri="{FF2B5EF4-FFF2-40B4-BE49-F238E27FC236}">
              <a16:creationId xmlns:a16="http://schemas.microsoft.com/office/drawing/2014/main" id="{00000000-0008-0000-0B00-000011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8" name="右箭头 17">
          <a:extLst>
            <a:ext uri="{FF2B5EF4-FFF2-40B4-BE49-F238E27FC236}">
              <a16:creationId xmlns:a16="http://schemas.microsoft.com/office/drawing/2014/main" id="{00000000-0008-0000-0B00-000012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22" name="TextBox 3">
          <a:extLst>
            <a:ext uri="{FF2B5EF4-FFF2-40B4-BE49-F238E27FC236}">
              <a16:creationId xmlns:a16="http://schemas.microsoft.com/office/drawing/2014/main" id="{00000000-0008-0000-0B00-000016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23" name="TextBox 4">
          <a:extLst>
            <a:ext uri="{FF2B5EF4-FFF2-40B4-BE49-F238E27FC236}">
              <a16:creationId xmlns:a16="http://schemas.microsoft.com/office/drawing/2014/main" id="{00000000-0008-0000-0B00-000017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24" name="右箭头 23">
          <a:extLst>
            <a:ext uri="{FF2B5EF4-FFF2-40B4-BE49-F238E27FC236}">
              <a16:creationId xmlns:a16="http://schemas.microsoft.com/office/drawing/2014/main" id="{00000000-0008-0000-0B00-000018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25" name="TextBox 6">
          <a:extLst>
            <a:ext uri="{FF2B5EF4-FFF2-40B4-BE49-F238E27FC236}">
              <a16:creationId xmlns:a16="http://schemas.microsoft.com/office/drawing/2014/main" id="{00000000-0008-0000-0B00-000019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26" name="TextBox 8">
          <a:extLst>
            <a:ext uri="{FF2B5EF4-FFF2-40B4-BE49-F238E27FC236}">
              <a16:creationId xmlns:a16="http://schemas.microsoft.com/office/drawing/2014/main" id="{00000000-0008-0000-0B00-00001A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27" name="右箭头 26">
          <a:extLst>
            <a:ext uri="{FF2B5EF4-FFF2-40B4-BE49-F238E27FC236}">
              <a16:creationId xmlns:a16="http://schemas.microsoft.com/office/drawing/2014/main" id="{00000000-0008-0000-0B00-00001B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31" name="TextBox 3">
          <a:extLst>
            <a:ext uri="{FF2B5EF4-FFF2-40B4-BE49-F238E27FC236}">
              <a16:creationId xmlns:a16="http://schemas.microsoft.com/office/drawing/2014/main" id="{00000000-0008-0000-0B00-00001F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32" name="TextBox 4">
          <a:extLst>
            <a:ext uri="{FF2B5EF4-FFF2-40B4-BE49-F238E27FC236}">
              <a16:creationId xmlns:a16="http://schemas.microsoft.com/office/drawing/2014/main" id="{00000000-0008-0000-0B00-000020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33" name="右箭头 32">
          <a:extLst>
            <a:ext uri="{FF2B5EF4-FFF2-40B4-BE49-F238E27FC236}">
              <a16:creationId xmlns:a16="http://schemas.microsoft.com/office/drawing/2014/main" id="{00000000-0008-0000-0B00-000021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34" name="TextBox 6">
          <a:extLst>
            <a:ext uri="{FF2B5EF4-FFF2-40B4-BE49-F238E27FC236}">
              <a16:creationId xmlns:a16="http://schemas.microsoft.com/office/drawing/2014/main" id="{00000000-0008-0000-0B00-000022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35" name="TextBox 8">
          <a:extLst>
            <a:ext uri="{FF2B5EF4-FFF2-40B4-BE49-F238E27FC236}">
              <a16:creationId xmlns:a16="http://schemas.microsoft.com/office/drawing/2014/main" id="{00000000-0008-0000-0B00-000023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36" name="右箭头 35">
          <a:extLst>
            <a:ext uri="{FF2B5EF4-FFF2-40B4-BE49-F238E27FC236}">
              <a16:creationId xmlns:a16="http://schemas.microsoft.com/office/drawing/2014/main" id="{00000000-0008-0000-0B00-000024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0" name="TextBox 3">
          <a:extLst>
            <a:ext uri="{FF2B5EF4-FFF2-40B4-BE49-F238E27FC236}">
              <a16:creationId xmlns:a16="http://schemas.microsoft.com/office/drawing/2014/main" id="{00000000-0008-0000-0B00-000028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41" name="TextBox 4">
          <a:extLst>
            <a:ext uri="{FF2B5EF4-FFF2-40B4-BE49-F238E27FC236}">
              <a16:creationId xmlns:a16="http://schemas.microsoft.com/office/drawing/2014/main" id="{00000000-0008-0000-0B00-00002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42" name="右箭头 41">
          <a:extLst>
            <a:ext uri="{FF2B5EF4-FFF2-40B4-BE49-F238E27FC236}">
              <a16:creationId xmlns:a16="http://schemas.microsoft.com/office/drawing/2014/main" id="{00000000-0008-0000-0B00-00002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43" name="TextBox 6">
          <a:extLst>
            <a:ext uri="{FF2B5EF4-FFF2-40B4-BE49-F238E27FC236}">
              <a16:creationId xmlns:a16="http://schemas.microsoft.com/office/drawing/2014/main" id="{00000000-0008-0000-0B00-00002B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44" name="TextBox 8">
          <a:extLst>
            <a:ext uri="{FF2B5EF4-FFF2-40B4-BE49-F238E27FC236}">
              <a16:creationId xmlns:a16="http://schemas.microsoft.com/office/drawing/2014/main" id="{00000000-0008-0000-0B00-00002C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45" name="右箭头 44">
          <a:extLst>
            <a:ext uri="{FF2B5EF4-FFF2-40B4-BE49-F238E27FC236}">
              <a16:creationId xmlns:a16="http://schemas.microsoft.com/office/drawing/2014/main" id="{00000000-0008-0000-0B00-00002D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9" name="TextBox 3">
          <a:extLst>
            <a:ext uri="{FF2B5EF4-FFF2-40B4-BE49-F238E27FC236}">
              <a16:creationId xmlns:a16="http://schemas.microsoft.com/office/drawing/2014/main" id="{00000000-0008-0000-0B00-000031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0" name="TextBox 4">
          <a:extLst>
            <a:ext uri="{FF2B5EF4-FFF2-40B4-BE49-F238E27FC236}">
              <a16:creationId xmlns:a16="http://schemas.microsoft.com/office/drawing/2014/main" id="{00000000-0008-0000-0B00-000032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51" name="右箭头 50">
          <a:extLst>
            <a:ext uri="{FF2B5EF4-FFF2-40B4-BE49-F238E27FC236}">
              <a16:creationId xmlns:a16="http://schemas.microsoft.com/office/drawing/2014/main" id="{00000000-0008-0000-0B00-000033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52" name="TextBox 6">
          <a:extLst>
            <a:ext uri="{FF2B5EF4-FFF2-40B4-BE49-F238E27FC236}">
              <a16:creationId xmlns:a16="http://schemas.microsoft.com/office/drawing/2014/main" id="{00000000-0008-0000-0B00-000034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53" name="TextBox 8">
          <a:extLst>
            <a:ext uri="{FF2B5EF4-FFF2-40B4-BE49-F238E27FC236}">
              <a16:creationId xmlns:a16="http://schemas.microsoft.com/office/drawing/2014/main" id="{00000000-0008-0000-0B00-000035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54" name="右箭头 53">
          <a:extLst>
            <a:ext uri="{FF2B5EF4-FFF2-40B4-BE49-F238E27FC236}">
              <a16:creationId xmlns:a16="http://schemas.microsoft.com/office/drawing/2014/main" id="{00000000-0008-0000-0B00-000036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slg_cehua\trunk\&#25968;&#20540;&#25991;&#26723;\&#25112;&#22269;&#23548;&#34920;\&#26085;&#25991;&#29256;&#26412;&#24046;&#24322;&#37197;&#32622;\&#19977;&#22269;-&#27494;&#23558;.xlsm" TargetMode="External"/><Relationship Id="rId1" Type="http://schemas.openxmlformats.org/officeDocument/2006/relationships/externalLinkPath" Target="/slg_cehua/trunk/&#25968;&#20540;&#25991;&#26723;/&#25112;&#22269;&#23548;&#34920;/&#26085;&#25991;&#29256;&#26412;&#24046;&#24322;&#37197;&#32622;/&#19977;&#22269;-&#27494;&#2355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5216;&#33021;&#35774;&#35745;&#22763;&#20853;.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F:\slg_cehua\trunk\&#25968;&#20540;&#25991;&#26723;\&#25968;&#20540;&#35774;&#35745;\&#25112;&#26007;\&#26085;&#26381;\&#25216;&#33021;&#35774;&#35745;&#27493;&#23558;.xlsm" TargetMode="External"/><Relationship Id="rId1" Type="http://schemas.openxmlformats.org/officeDocument/2006/relationships/externalLinkPath" Target="&#25216;&#33021;&#35774;&#35745;&#27493;&#23558;.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F:\slg_cehua\trunk\&#25968;&#20540;&#25991;&#26723;\&#25968;&#20540;&#35774;&#35745;\&#25112;&#26007;\&#26085;&#26381;\&#25216;&#33021;&#35774;&#35745;&#39569;&#23558;.xlsm" TargetMode="External"/><Relationship Id="rId1" Type="http://schemas.openxmlformats.org/officeDocument/2006/relationships/externalLinkPath" Target="&#25216;&#33021;&#35774;&#35745;&#39569;&#23558;.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F:\slg_cehua\trunk\&#25968;&#20540;&#25991;&#26723;\&#25968;&#20540;&#35774;&#35745;\&#25112;&#26007;\&#26085;&#26381;\&#25216;&#33021;&#35774;&#35745;&#24339;&#23558;.xlsm" TargetMode="External"/><Relationship Id="rId1" Type="http://schemas.openxmlformats.org/officeDocument/2006/relationships/externalLinkPath" Target="&#25216;&#33021;&#35774;&#35745;&#24339;&#2355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5216;&#33021;&#35774;&#35745;&#20853;&#2786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1442;&#25968;&#35843;&#29992;.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5112;&#26007;&#27169;&#25311;&#2212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7861;.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slg_game2_cehua/trunk/&#25968;&#20540;&#25991;&#26723;/&#25968;&#20540;&#35774;&#35745;/&#23453;&#2928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7494;&#2355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导表"/>
      <sheetName val="武将"/>
      <sheetName val="图鉴开启配置"/>
      <sheetName val="武将上阵羁绊"/>
      <sheetName val="武将职业羁绊"/>
      <sheetName val="羁绊传记"/>
      <sheetName val="武将羁绊"/>
      <sheetName val="各武将羁绊具体加成"/>
      <sheetName val="羁绊相关资料"/>
      <sheetName val="武将第四特性"/>
      <sheetName val="武将特性解锁"/>
      <sheetName val="武将怪物"/>
      <sheetName val="武将素材"/>
      <sheetName val="武将升级"/>
      <sheetName val="武将配置信息"/>
      <sheetName val="武将升阶"/>
      <sheetName val="武将升星"/>
      <sheetName val="武将觉醒"/>
      <sheetName val="武将亲密度"/>
      <sheetName val="武将碎片兑换"/>
      <sheetName val="武将可携带的兵种"/>
      <sheetName val="武将可携带的兵法"/>
      <sheetName val="新版武将设计"/>
      <sheetName val="武将基本资料"/>
      <sheetName val="武将归属"/>
      <sheetName val="觉醒资料和设计"/>
      <sheetName val="武将归属参考资料"/>
      <sheetName val="武将参考"/>
      <sheetName val="三国-武将"/>
      <sheetName val="Sheet1"/>
    </sheetNames>
    <sheetDataSet>
      <sheetData sheetId="0"/>
      <sheetData sheetId="1">
        <row r="1">
          <cell r="C1">
            <v>2</v>
          </cell>
          <cell r="H1">
            <v>7</v>
          </cell>
          <cell r="Q1">
            <v>16</v>
          </cell>
          <cell r="AB1">
            <v>27</v>
          </cell>
          <cell r="AM1">
            <v>38</v>
          </cell>
        </row>
        <row r="2">
          <cell r="H2" t="str">
            <v>资质</v>
          </cell>
          <cell r="Q2" t="str">
            <v>攻城攻击成长</v>
          </cell>
        </row>
        <row r="3">
          <cell r="H3">
            <v>140</v>
          </cell>
          <cell r="Q3">
            <v>1</v>
          </cell>
          <cell r="AB3">
            <v>3</v>
          </cell>
        </row>
        <row r="4">
          <cell r="H4">
            <v>130</v>
          </cell>
          <cell r="Q4">
            <v>1</v>
          </cell>
          <cell r="AB4">
            <v>4</v>
          </cell>
        </row>
        <row r="5">
          <cell r="H5">
            <v>120</v>
          </cell>
          <cell r="Q5">
            <v>1</v>
          </cell>
          <cell r="AB5">
            <v>5</v>
          </cell>
        </row>
        <row r="6">
          <cell r="H6">
            <v>110</v>
          </cell>
          <cell r="Q6">
            <v>1</v>
          </cell>
          <cell r="AB6">
            <v>7</v>
          </cell>
        </row>
        <row r="7">
          <cell r="H7">
            <v>100</v>
          </cell>
          <cell r="Q7">
            <v>1</v>
          </cell>
          <cell r="AB7">
            <v>6</v>
          </cell>
        </row>
        <row r="8">
          <cell r="H8">
            <v>90</v>
          </cell>
          <cell r="Q8">
            <v>1</v>
          </cell>
          <cell r="AB8">
            <v>2</v>
          </cell>
          <cell r="AM8"/>
        </row>
        <row r="9">
          <cell r="H9">
            <v>80</v>
          </cell>
          <cell r="Q9">
            <v>1</v>
          </cell>
          <cell r="AB9">
            <v>1</v>
          </cell>
          <cell r="AM9"/>
        </row>
        <row r="10">
          <cell r="AB10">
            <v>8</v>
          </cell>
        </row>
        <row r="11">
          <cell r="AB11">
            <v>9</v>
          </cell>
        </row>
        <row r="12">
          <cell r="AB12">
            <v>10</v>
          </cell>
        </row>
        <row r="13">
          <cell r="AB13">
            <v>11</v>
          </cell>
        </row>
        <row r="14">
          <cell r="H14"/>
          <cell r="AB14"/>
        </row>
        <row r="15">
          <cell r="C15" t="str">
            <v>卡牌sid</v>
          </cell>
          <cell r="H15" t="str">
            <v>名字</v>
          </cell>
          <cell r="Q15" t="str">
            <v>资质</v>
          </cell>
          <cell r="AB15" t="str">
            <v>图鉴是否展示</v>
          </cell>
          <cell r="AM15" t="str">
            <v>武将职业</v>
          </cell>
        </row>
        <row r="16">
          <cell r="C16" t="str">
            <v>{sid,</v>
          </cell>
          <cell r="H16" t="str">
            <v>,"</v>
          </cell>
          <cell r="Q16" t="str">
            <v>",</v>
          </cell>
          <cell r="AB16"/>
          <cell r="AM16" t="str">
            <v>,</v>
          </cell>
        </row>
        <row r="17">
          <cell r="C17"/>
          <cell r="H17"/>
          <cell r="Q17"/>
          <cell r="AB17"/>
          <cell r="AM17"/>
        </row>
        <row r="18">
          <cell r="C18" t="str">
            <v>id||long</v>
          </cell>
          <cell r="H18"/>
          <cell r="Q18" t="str">
            <v>ConfigAptitude||int</v>
          </cell>
          <cell r="AB18" t="str">
            <v>IsBookShow||bool</v>
          </cell>
          <cell r="AM18" t="str">
            <v>HeroArms||int</v>
          </cell>
        </row>
        <row r="19">
          <cell r="C19">
            <v>16501</v>
          </cell>
          <cell r="H19" t="str">
            <v>80素材</v>
          </cell>
          <cell r="Q19">
            <v>90</v>
          </cell>
          <cell r="AB19">
            <v>0</v>
          </cell>
          <cell r="AM19">
            <v>7</v>
          </cell>
        </row>
        <row r="20">
          <cell r="C20">
            <v>16502</v>
          </cell>
          <cell r="H20" t="str">
            <v>千夫长</v>
          </cell>
          <cell r="Q20">
            <v>90</v>
          </cell>
          <cell r="AB20">
            <v>0</v>
          </cell>
          <cell r="AM20">
            <v>7</v>
          </cell>
        </row>
        <row r="21">
          <cell r="C21">
            <v>16503</v>
          </cell>
          <cell r="H21" t="str">
            <v>左庶长</v>
          </cell>
          <cell r="Q21">
            <v>100</v>
          </cell>
          <cell r="AB21">
            <v>0</v>
          </cell>
          <cell r="AM21">
            <v>7</v>
          </cell>
        </row>
        <row r="22">
          <cell r="C22">
            <v>16504</v>
          </cell>
          <cell r="H22" t="str">
            <v>都尉</v>
          </cell>
          <cell r="Q22">
            <v>110</v>
          </cell>
          <cell r="AB22">
            <v>0</v>
          </cell>
          <cell r="AM22">
            <v>7</v>
          </cell>
        </row>
        <row r="23">
          <cell r="C23">
            <v>16505</v>
          </cell>
          <cell r="H23" t="str">
            <v>国尉</v>
          </cell>
          <cell r="Q23">
            <v>120</v>
          </cell>
          <cell r="AB23">
            <v>0</v>
          </cell>
          <cell r="AM23">
            <v>7</v>
          </cell>
        </row>
        <row r="24">
          <cell r="C24">
            <v>16506</v>
          </cell>
          <cell r="H24" t="str">
            <v>主将</v>
          </cell>
          <cell r="Q24">
            <v>130</v>
          </cell>
          <cell r="AB24">
            <v>0</v>
          </cell>
          <cell r="AM24">
            <v>7</v>
          </cell>
        </row>
        <row r="25">
          <cell r="C25">
            <v>16007</v>
          </cell>
          <cell r="H25" t="str">
            <v>城墙</v>
          </cell>
          <cell r="Q25">
            <v>90</v>
          </cell>
          <cell r="AB25">
            <v>0</v>
          </cell>
          <cell r="AM25">
            <v>7</v>
          </cell>
        </row>
        <row r="26">
          <cell r="C26">
            <v>16008</v>
          </cell>
          <cell r="H26" t="str">
            <v>箭塔</v>
          </cell>
          <cell r="Q26">
            <v>90</v>
          </cell>
          <cell r="AB26">
            <v>0</v>
          </cell>
          <cell r="AM26">
            <v>7</v>
          </cell>
        </row>
        <row r="27">
          <cell r="C27">
            <v>16009</v>
          </cell>
          <cell r="H27" t="str">
            <v>箭塔</v>
          </cell>
          <cell r="Q27">
            <v>90</v>
          </cell>
          <cell r="AB27">
            <v>0</v>
          </cell>
          <cell r="AM27">
            <v>7</v>
          </cell>
        </row>
        <row r="28">
          <cell r="C28">
            <v>16010</v>
          </cell>
          <cell r="H28" t="str">
            <v>拒马</v>
          </cell>
          <cell r="Q28">
            <v>90</v>
          </cell>
          <cell r="AB28">
            <v>0</v>
          </cell>
          <cell r="AM28">
            <v>7</v>
          </cell>
        </row>
        <row r="29">
          <cell r="C29">
            <v>10001</v>
          </cell>
          <cell r="H29" t="str">
            <v>吕玲绮</v>
          </cell>
          <cell r="Q29">
            <v>120</v>
          </cell>
          <cell r="AB29">
            <v>1</v>
          </cell>
          <cell r="AM29">
            <v>3</v>
          </cell>
        </row>
        <row r="30">
          <cell r="C30">
            <v>10002</v>
          </cell>
          <cell r="H30" t="str">
            <v>曹仁</v>
          </cell>
          <cell r="Q30">
            <v>130</v>
          </cell>
          <cell r="AB30">
            <v>1</v>
          </cell>
          <cell r="AM30">
            <v>3</v>
          </cell>
        </row>
        <row r="31">
          <cell r="C31" t="str">
            <v/>
          </cell>
          <cell r="H31" t="str">
            <v/>
          </cell>
          <cell r="Q31">
            <v>120</v>
          </cell>
          <cell r="AB31" t="str">
            <v/>
          </cell>
          <cell r="AM31">
            <v>6</v>
          </cell>
        </row>
        <row r="32">
          <cell r="C32" t="str">
            <v/>
          </cell>
          <cell r="H32" t="str">
            <v/>
          </cell>
          <cell r="Q32" t="str">
            <v/>
          </cell>
          <cell r="AB32" t="str">
            <v/>
          </cell>
          <cell r="AM32" t="str">
            <v/>
          </cell>
        </row>
        <row r="33">
          <cell r="C33">
            <v>10005</v>
          </cell>
          <cell r="H33" t="str">
            <v>程普</v>
          </cell>
          <cell r="Q33">
            <v>120</v>
          </cell>
          <cell r="AB33">
            <v>1</v>
          </cell>
          <cell r="AM33">
            <v>6</v>
          </cell>
        </row>
        <row r="34">
          <cell r="C34">
            <v>10006</v>
          </cell>
          <cell r="H34" t="str">
            <v>周瑜</v>
          </cell>
          <cell r="Q34">
            <v>130</v>
          </cell>
          <cell r="AB34">
            <v>0</v>
          </cell>
          <cell r="AM34">
            <v>4</v>
          </cell>
        </row>
        <row r="35">
          <cell r="C35">
            <v>10007</v>
          </cell>
          <cell r="H35" t="str">
            <v>大乔</v>
          </cell>
          <cell r="Q35">
            <v>120</v>
          </cell>
          <cell r="AB35">
            <v>1</v>
          </cell>
          <cell r="AM35">
            <v>4</v>
          </cell>
        </row>
        <row r="36">
          <cell r="C36" t="str">
            <v/>
          </cell>
          <cell r="H36" t="str">
            <v/>
          </cell>
          <cell r="Q36" t="str">
            <v/>
          </cell>
          <cell r="AB36" t="str">
            <v/>
          </cell>
          <cell r="AM36" t="str">
            <v/>
          </cell>
        </row>
        <row r="37">
          <cell r="C37">
            <v>10009</v>
          </cell>
          <cell r="H37" t="str">
            <v>邓艾</v>
          </cell>
          <cell r="Q37">
            <v>130</v>
          </cell>
          <cell r="AB37">
            <v>0</v>
          </cell>
          <cell r="AM37">
            <v>3</v>
          </cell>
        </row>
        <row r="38">
          <cell r="C38">
            <v>10010</v>
          </cell>
          <cell r="H38" t="str">
            <v>王异</v>
          </cell>
          <cell r="Q38">
            <v>120</v>
          </cell>
          <cell r="AB38">
            <v>1</v>
          </cell>
          <cell r="AM38">
            <v>3</v>
          </cell>
        </row>
        <row r="39">
          <cell r="C39">
            <v>10011</v>
          </cell>
          <cell r="H39" t="str">
            <v>丁奉</v>
          </cell>
          <cell r="Q39">
            <v>110</v>
          </cell>
          <cell r="AB39">
            <v>1</v>
          </cell>
          <cell r="AM39">
            <v>3</v>
          </cell>
        </row>
        <row r="40">
          <cell r="C40">
            <v>10012</v>
          </cell>
          <cell r="H40" t="str">
            <v>何太后</v>
          </cell>
          <cell r="Q40">
            <v>130</v>
          </cell>
          <cell r="AB40">
            <v>0</v>
          </cell>
          <cell r="AM40">
            <v>4</v>
          </cell>
        </row>
        <row r="41">
          <cell r="C41">
            <v>10013</v>
          </cell>
          <cell r="H41" t="str">
            <v>太史慈</v>
          </cell>
          <cell r="Q41">
            <v>130</v>
          </cell>
          <cell r="AB41">
            <v>0</v>
          </cell>
          <cell r="AM41">
            <v>3</v>
          </cell>
        </row>
        <row r="42">
          <cell r="C42">
            <v>10014</v>
          </cell>
          <cell r="H42" t="str">
            <v>黄忠</v>
          </cell>
          <cell r="Q42">
            <v>130</v>
          </cell>
          <cell r="AB42">
            <v>0</v>
          </cell>
          <cell r="AM42">
            <v>4</v>
          </cell>
        </row>
        <row r="43">
          <cell r="C43">
            <v>10015</v>
          </cell>
          <cell r="H43" t="str">
            <v>马腾</v>
          </cell>
          <cell r="Q43">
            <v>120</v>
          </cell>
          <cell r="AB43">
            <v>1</v>
          </cell>
          <cell r="AM43">
            <v>1</v>
          </cell>
        </row>
        <row r="44">
          <cell r="C44">
            <v>10016</v>
          </cell>
          <cell r="H44" t="str">
            <v>曹洪</v>
          </cell>
          <cell r="Q44">
            <v>120</v>
          </cell>
          <cell r="AB44">
            <v>1</v>
          </cell>
          <cell r="AM44">
            <v>3</v>
          </cell>
        </row>
        <row r="45">
          <cell r="C45">
            <v>10017</v>
          </cell>
          <cell r="H45" t="str">
            <v>严颜</v>
          </cell>
          <cell r="Q45">
            <v>110</v>
          </cell>
          <cell r="AB45">
            <v>0</v>
          </cell>
          <cell r="AM45">
            <v>3</v>
          </cell>
        </row>
        <row r="46">
          <cell r="C46">
            <v>10018</v>
          </cell>
          <cell r="H46" t="str">
            <v>王允</v>
          </cell>
          <cell r="Q46">
            <v>120</v>
          </cell>
          <cell r="AB46">
            <v>0</v>
          </cell>
          <cell r="AM46">
            <v>4</v>
          </cell>
        </row>
        <row r="47">
          <cell r="C47">
            <v>10019</v>
          </cell>
          <cell r="H47" t="str">
            <v>荀彧</v>
          </cell>
          <cell r="Q47">
            <v>130</v>
          </cell>
          <cell r="AB47">
            <v>0</v>
          </cell>
          <cell r="AM47">
            <v>4</v>
          </cell>
        </row>
        <row r="48">
          <cell r="C48" t="str">
            <v/>
          </cell>
          <cell r="H48" t="str">
            <v/>
          </cell>
          <cell r="Q48" t="str">
            <v/>
          </cell>
          <cell r="AB48" t="str">
            <v/>
          </cell>
          <cell r="AM48" t="str">
            <v/>
          </cell>
        </row>
        <row r="49">
          <cell r="C49">
            <v>10021</v>
          </cell>
          <cell r="H49" t="str">
            <v>李儒</v>
          </cell>
          <cell r="Q49">
            <v>110</v>
          </cell>
          <cell r="AB49">
            <v>1</v>
          </cell>
          <cell r="AM49">
            <v>4</v>
          </cell>
        </row>
        <row r="50">
          <cell r="C50">
            <v>10022</v>
          </cell>
          <cell r="H50" t="str">
            <v>张昭</v>
          </cell>
          <cell r="Q50">
            <v>130</v>
          </cell>
          <cell r="AB50">
            <v>0</v>
          </cell>
          <cell r="AM50">
            <v>4</v>
          </cell>
        </row>
        <row r="51">
          <cell r="C51">
            <v>10023</v>
          </cell>
          <cell r="H51" t="str">
            <v>步练师</v>
          </cell>
          <cell r="Q51">
            <v>130</v>
          </cell>
          <cell r="AB51">
            <v>0</v>
          </cell>
          <cell r="AM51">
            <v>4</v>
          </cell>
        </row>
        <row r="52">
          <cell r="C52">
            <v>10024</v>
          </cell>
          <cell r="H52" t="str">
            <v>陶谦</v>
          </cell>
          <cell r="Q52">
            <v>100</v>
          </cell>
          <cell r="AB52">
            <v>1</v>
          </cell>
          <cell r="AM52">
            <v>4</v>
          </cell>
        </row>
        <row r="53">
          <cell r="C53" t="str">
            <v/>
          </cell>
          <cell r="H53" t="str">
            <v/>
          </cell>
          <cell r="Q53" t="str">
            <v/>
          </cell>
          <cell r="AB53" t="str">
            <v/>
          </cell>
          <cell r="AM53" t="str">
            <v/>
          </cell>
        </row>
        <row r="54">
          <cell r="C54">
            <v>10026</v>
          </cell>
          <cell r="H54" t="str">
            <v>邓芝</v>
          </cell>
          <cell r="Q54">
            <v>120</v>
          </cell>
          <cell r="AB54">
            <v>1</v>
          </cell>
          <cell r="AM54">
            <v>4</v>
          </cell>
        </row>
        <row r="55">
          <cell r="C55">
            <v>10027</v>
          </cell>
          <cell r="H55" t="str">
            <v>公孙瓒</v>
          </cell>
          <cell r="Q55">
            <v>130</v>
          </cell>
          <cell r="AB55">
            <v>1</v>
          </cell>
          <cell r="AM55">
            <v>4</v>
          </cell>
        </row>
        <row r="56">
          <cell r="C56" t="str">
            <v/>
          </cell>
          <cell r="H56" t="str">
            <v/>
          </cell>
          <cell r="Q56" t="str">
            <v/>
          </cell>
          <cell r="AB56" t="str">
            <v/>
          </cell>
          <cell r="AM56" t="str">
            <v/>
          </cell>
        </row>
        <row r="57">
          <cell r="C57">
            <v>10029</v>
          </cell>
          <cell r="H57" t="str">
            <v>孙尚香</v>
          </cell>
          <cell r="Q57">
            <v>120</v>
          </cell>
          <cell r="AB57">
            <v>1</v>
          </cell>
          <cell r="AM57">
            <v>4</v>
          </cell>
        </row>
        <row r="58">
          <cell r="C58">
            <v>10030</v>
          </cell>
          <cell r="H58" t="str">
            <v>凌统</v>
          </cell>
          <cell r="Q58">
            <v>120</v>
          </cell>
          <cell r="AB58">
            <v>0</v>
          </cell>
          <cell r="AM58">
            <v>6</v>
          </cell>
        </row>
        <row r="59">
          <cell r="C59">
            <v>10031</v>
          </cell>
          <cell r="H59" t="str">
            <v>于吉</v>
          </cell>
          <cell r="Q59">
            <v>130</v>
          </cell>
          <cell r="AB59">
            <v>0</v>
          </cell>
          <cell r="AM59">
            <v>4</v>
          </cell>
        </row>
        <row r="60">
          <cell r="C60">
            <v>10032</v>
          </cell>
          <cell r="H60" t="str">
            <v>华佗</v>
          </cell>
          <cell r="Q60">
            <v>130</v>
          </cell>
          <cell r="AB60">
            <v>0</v>
          </cell>
          <cell r="AM60">
            <v>4</v>
          </cell>
        </row>
        <row r="61">
          <cell r="C61">
            <v>10033</v>
          </cell>
          <cell r="H61" t="str">
            <v>廖化</v>
          </cell>
          <cell r="Q61">
            <v>110</v>
          </cell>
          <cell r="AB61">
            <v>1</v>
          </cell>
          <cell r="AM61">
            <v>6</v>
          </cell>
        </row>
        <row r="62">
          <cell r="C62">
            <v>10034</v>
          </cell>
          <cell r="H62" t="str">
            <v>张辽</v>
          </cell>
          <cell r="Q62">
            <v>130</v>
          </cell>
          <cell r="AB62">
            <v>0</v>
          </cell>
          <cell r="AM62">
            <v>6</v>
          </cell>
        </row>
        <row r="63">
          <cell r="C63" t="str">
            <v/>
          </cell>
          <cell r="H63" t="str">
            <v/>
          </cell>
          <cell r="Q63">
            <v>120</v>
          </cell>
          <cell r="AB63" t="str">
            <v/>
          </cell>
          <cell r="AM63">
            <v>4</v>
          </cell>
        </row>
        <row r="64">
          <cell r="C64">
            <v>10036</v>
          </cell>
          <cell r="H64" t="str">
            <v>卧龙先生</v>
          </cell>
          <cell r="Q64">
            <v>120</v>
          </cell>
          <cell r="AB64">
            <v>0</v>
          </cell>
          <cell r="AM64">
            <v>4</v>
          </cell>
        </row>
        <row r="65">
          <cell r="C65">
            <v>10037</v>
          </cell>
          <cell r="H65" t="str">
            <v>马良</v>
          </cell>
          <cell r="Q65">
            <v>120</v>
          </cell>
          <cell r="AB65">
            <v>1</v>
          </cell>
          <cell r="AM65">
            <v>4</v>
          </cell>
        </row>
        <row r="66">
          <cell r="C66">
            <v>10038</v>
          </cell>
          <cell r="H66" t="str">
            <v>孙皓</v>
          </cell>
          <cell r="Q66">
            <v>130</v>
          </cell>
          <cell r="AB66">
            <v>1</v>
          </cell>
          <cell r="AM66">
            <v>1</v>
          </cell>
        </row>
        <row r="67">
          <cell r="C67" t="str">
            <v/>
          </cell>
          <cell r="H67" t="str">
            <v/>
          </cell>
          <cell r="Q67">
            <v>130</v>
          </cell>
          <cell r="AB67" t="str">
            <v/>
          </cell>
          <cell r="AM67">
            <v>4</v>
          </cell>
        </row>
        <row r="68">
          <cell r="C68">
            <v>10040</v>
          </cell>
          <cell r="H68" t="str">
            <v>徐庶</v>
          </cell>
          <cell r="Q68">
            <v>120</v>
          </cell>
          <cell r="AB68">
            <v>1</v>
          </cell>
          <cell r="AM68">
            <v>4</v>
          </cell>
        </row>
        <row r="69">
          <cell r="C69">
            <v>10041</v>
          </cell>
          <cell r="H69" t="str">
            <v>孙坚</v>
          </cell>
          <cell r="Q69">
            <v>120</v>
          </cell>
          <cell r="AB69">
            <v>1</v>
          </cell>
          <cell r="AM69">
            <v>1</v>
          </cell>
        </row>
        <row r="70">
          <cell r="C70">
            <v>10042</v>
          </cell>
          <cell r="H70" t="str">
            <v>马谡</v>
          </cell>
          <cell r="Q70">
            <v>110</v>
          </cell>
          <cell r="AB70">
            <v>1</v>
          </cell>
          <cell r="AM70">
            <v>4</v>
          </cell>
        </row>
        <row r="71">
          <cell r="C71">
            <v>10043</v>
          </cell>
          <cell r="H71" t="str">
            <v>关银屏</v>
          </cell>
          <cell r="Q71">
            <v>120</v>
          </cell>
          <cell r="AB71">
            <v>1</v>
          </cell>
          <cell r="AM71">
            <v>4</v>
          </cell>
        </row>
        <row r="72">
          <cell r="C72">
            <v>10044</v>
          </cell>
          <cell r="H72" t="str">
            <v>于禁</v>
          </cell>
          <cell r="Q72">
            <v>130</v>
          </cell>
          <cell r="AB72">
            <v>0</v>
          </cell>
          <cell r="AM72">
            <v>3</v>
          </cell>
        </row>
        <row r="73">
          <cell r="C73">
            <v>10045</v>
          </cell>
          <cell r="H73" t="str">
            <v>荀攸</v>
          </cell>
          <cell r="Q73">
            <v>130</v>
          </cell>
          <cell r="AB73">
            <v>1</v>
          </cell>
          <cell r="AM73">
            <v>4</v>
          </cell>
        </row>
        <row r="74">
          <cell r="C74" t="str">
            <v/>
          </cell>
          <cell r="H74" t="str">
            <v/>
          </cell>
          <cell r="Q74" t="str">
            <v/>
          </cell>
          <cell r="AB74" t="str">
            <v/>
          </cell>
          <cell r="AM74" t="str">
            <v/>
          </cell>
        </row>
        <row r="75">
          <cell r="C75">
            <v>10047</v>
          </cell>
          <cell r="H75" t="str">
            <v>糜竺</v>
          </cell>
          <cell r="Q75">
            <v>130</v>
          </cell>
          <cell r="AB75">
            <v>0</v>
          </cell>
          <cell r="AM75">
            <v>6</v>
          </cell>
        </row>
        <row r="76">
          <cell r="C76">
            <v>10048</v>
          </cell>
          <cell r="H76" t="str">
            <v>魏延</v>
          </cell>
          <cell r="Q76">
            <v>120</v>
          </cell>
          <cell r="AB76">
            <v>1</v>
          </cell>
          <cell r="AM76">
            <v>6</v>
          </cell>
        </row>
        <row r="77">
          <cell r="C77">
            <v>10049</v>
          </cell>
          <cell r="H77" t="str">
            <v>郭汜</v>
          </cell>
          <cell r="Q77">
            <v>100</v>
          </cell>
          <cell r="AB77">
            <v>1</v>
          </cell>
          <cell r="AM77">
            <v>3</v>
          </cell>
        </row>
        <row r="78">
          <cell r="C78">
            <v>10050</v>
          </cell>
          <cell r="H78" t="str">
            <v>张飞</v>
          </cell>
          <cell r="Q78">
            <v>130</v>
          </cell>
          <cell r="AB78">
            <v>0</v>
          </cell>
          <cell r="AM78">
            <v>3</v>
          </cell>
        </row>
        <row r="79">
          <cell r="C79">
            <v>10051</v>
          </cell>
          <cell r="H79" t="str">
            <v>陈宫</v>
          </cell>
          <cell r="Q79">
            <v>120</v>
          </cell>
          <cell r="AB79">
            <v>1</v>
          </cell>
          <cell r="AM79">
            <v>4</v>
          </cell>
        </row>
        <row r="80">
          <cell r="C80">
            <v>10052</v>
          </cell>
          <cell r="H80" t="str">
            <v>诸葛瑾</v>
          </cell>
          <cell r="Q80">
            <v>120</v>
          </cell>
          <cell r="AB80">
            <v>1</v>
          </cell>
          <cell r="AM80">
            <v>6</v>
          </cell>
        </row>
        <row r="81">
          <cell r="C81">
            <v>10053</v>
          </cell>
          <cell r="H81" t="str">
            <v>典韦</v>
          </cell>
          <cell r="Q81">
            <v>130</v>
          </cell>
          <cell r="AB81">
            <v>0</v>
          </cell>
          <cell r="AM81">
            <v>3</v>
          </cell>
        </row>
        <row r="82">
          <cell r="C82">
            <v>10054</v>
          </cell>
          <cell r="H82" t="str">
            <v>贾诩</v>
          </cell>
          <cell r="Q82">
            <v>130</v>
          </cell>
          <cell r="AB82">
            <v>0</v>
          </cell>
          <cell r="AM82">
            <v>6</v>
          </cell>
        </row>
        <row r="83">
          <cell r="C83">
            <v>10055</v>
          </cell>
          <cell r="H83" t="str">
            <v>李典</v>
          </cell>
          <cell r="Q83">
            <v>120</v>
          </cell>
          <cell r="AB83">
            <v>1</v>
          </cell>
          <cell r="AM83">
            <v>3</v>
          </cell>
        </row>
        <row r="84">
          <cell r="C84">
            <v>10056</v>
          </cell>
          <cell r="H84" t="str">
            <v>吕蒙</v>
          </cell>
          <cell r="Q84">
            <v>130</v>
          </cell>
          <cell r="AB84">
            <v>0</v>
          </cell>
          <cell r="AM84">
            <v>3</v>
          </cell>
        </row>
        <row r="85">
          <cell r="C85">
            <v>10057</v>
          </cell>
          <cell r="H85" t="str">
            <v>袁术</v>
          </cell>
          <cell r="Q85">
            <v>110</v>
          </cell>
          <cell r="AB85">
            <v>1</v>
          </cell>
          <cell r="AM85">
            <v>1</v>
          </cell>
        </row>
        <row r="86">
          <cell r="C86">
            <v>10058</v>
          </cell>
          <cell r="H86" t="str">
            <v>韩当</v>
          </cell>
          <cell r="Q86">
            <v>110</v>
          </cell>
          <cell r="AB86">
            <v>1</v>
          </cell>
          <cell r="AM86">
            <v>6</v>
          </cell>
        </row>
        <row r="87">
          <cell r="C87">
            <v>10059</v>
          </cell>
          <cell r="H87" t="str">
            <v>王平</v>
          </cell>
          <cell r="Q87">
            <v>120</v>
          </cell>
          <cell r="AB87">
            <v>0</v>
          </cell>
          <cell r="AM87">
            <v>4</v>
          </cell>
        </row>
        <row r="88">
          <cell r="C88">
            <v>10060</v>
          </cell>
          <cell r="H88" t="str">
            <v>甄姬</v>
          </cell>
          <cell r="Q88">
            <v>130</v>
          </cell>
          <cell r="AB88">
            <v>0</v>
          </cell>
          <cell r="AM88">
            <v>4</v>
          </cell>
        </row>
        <row r="89">
          <cell r="C89">
            <v>10061</v>
          </cell>
          <cell r="H89" t="str">
            <v>马钧</v>
          </cell>
          <cell r="Q89">
            <v>120</v>
          </cell>
          <cell r="AB89">
            <v>1</v>
          </cell>
          <cell r="AM89">
            <v>6</v>
          </cell>
        </row>
        <row r="90">
          <cell r="C90">
            <v>10062</v>
          </cell>
          <cell r="H90" t="str">
            <v>黄盖</v>
          </cell>
          <cell r="Q90">
            <v>130</v>
          </cell>
          <cell r="AB90">
            <v>0</v>
          </cell>
          <cell r="AM90">
            <v>6</v>
          </cell>
        </row>
        <row r="91">
          <cell r="C91">
            <v>10063</v>
          </cell>
          <cell r="H91" t="str">
            <v>蒲元</v>
          </cell>
          <cell r="Q91">
            <v>130</v>
          </cell>
          <cell r="AB91">
            <v>1</v>
          </cell>
          <cell r="AM91">
            <v>3</v>
          </cell>
        </row>
        <row r="92">
          <cell r="C92">
            <v>10064</v>
          </cell>
          <cell r="H92" t="str">
            <v>刘备</v>
          </cell>
          <cell r="Q92">
            <v>130</v>
          </cell>
          <cell r="AB92">
            <v>1</v>
          </cell>
          <cell r="AM92">
            <v>1</v>
          </cell>
        </row>
        <row r="93">
          <cell r="C93">
            <v>10065</v>
          </cell>
          <cell r="H93" t="str">
            <v>孙权</v>
          </cell>
          <cell r="Q93">
            <v>130</v>
          </cell>
          <cell r="AB93">
            <v>0</v>
          </cell>
          <cell r="AM93">
            <v>1</v>
          </cell>
        </row>
        <row r="94">
          <cell r="C94" t="str">
            <v/>
          </cell>
          <cell r="H94" t="str">
            <v/>
          </cell>
          <cell r="Q94">
            <v>130</v>
          </cell>
          <cell r="AB94" t="str">
            <v/>
          </cell>
          <cell r="AM94">
            <v>4</v>
          </cell>
        </row>
        <row r="95">
          <cell r="C95">
            <v>10067</v>
          </cell>
          <cell r="H95" t="str">
            <v>司马懿</v>
          </cell>
          <cell r="Q95">
            <v>140</v>
          </cell>
          <cell r="AB95">
            <v>0</v>
          </cell>
          <cell r="AM95">
            <v>4</v>
          </cell>
        </row>
        <row r="96">
          <cell r="C96">
            <v>10068</v>
          </cell>
          <cell r="H96" t="str">
            <v>水镜先生</v>
          </cell>
          <cell r="Q96">
            <v>130</v>
          </cell>
          <cell r="AB96">
            <v>0</v>
          </cell>
          <cell r="AM96">
            <v>4</v>
          </cell>
        </row>
        <row r="97">
          <cell r="C97" t="str">
            <v/>
          </cell>
          <cell r="H97" t="str">
            <v/>
          </cell>
          <cell r="Q97" t="str">
            <v/>
          </cell>
          <cell r="AB97" t="str">
            <v/>
          </cell>
          <cell r="AM97" t="str">
            <v/>
          </cell>
        </row>
        <row r="98">
          <cell r="C98" t="str">
            <v/>
          </cell>
          <cell r="H98" t="str">
            <v/>
          </cell>
          <cell r="Q98" t="str">
            <v/>
          </cell>
          <cell r="AB98" t="str">
            <v/>
          </cell>
          <cell r="AM98" t="str">
            <v/>
          </cell>
        </row>
        <row r="99">
          <cell r="C99">
            <v>10071</v>
          </cell>
          <cell r="H99" t="str">
            <v>李傕</v>
          </cell>
          <cell r="Q99">
            <v>110</v>
          </cell>
          <cell r="AB99">
            <v>1</v>
          </cell>
          <cell r="AM99">
            <v>4</v>
          </cell>
        </row>
        <row r="100">
          <cell r="C100" t="str">
            <v/>
          </cell>
          <cell r="H100" t="str">
            <v/>
          </cell>
          <cell r="Q100" t="str">
            <v/>
          </cell>
          <cell r="AB100" t="str">
            <v/>
          </cell>
          <cell r="AM100" t="str">
            <v/>
          </cell>
        </row>
        <row r="101">
          <cell r="C101">
            <v>10073</v>
          </cell>
          <cell r="H101" t="str">
            <v>曹丕</v>
          </cell>
          <cell r="Q101">
            <v>130</v>
          </cell>
          <cell r="AB101">
            <v>0</v>
          </cell>
          <cell r="AM101">
            <v>1</v>
          </cell>
        </row>
        <row r="102">
          <cell r="C102">
            <v>10074</v>
          </cell>
          <cell r="H102" t="str">
            <v>徐晃</v>
          </cell>
          <cell r="Q102">
            <v>120</v>
          </cell>
          <cell r="AB102">
            <v>1</v>
          </cell>
          <cell r="AM102">
            <v>3</v>
          </cell>
        </row>
        <row r="103">
          <cell r="C103">
            <v>10075</v>
          </cell>
          <cell r="H103" t="str">
            <v>小乔</v>
          </cell>
          <cell r="Q103">
            <v>120</v>
          </cell>
          <cell r="AB103">
            <v>1</v>
          </cell>
          <cell r="AM103">
            <v>4</v>
          </cell>
        </row>
        <row r="104">
          <cell r="C104">
            <v>10076</v>
          </cell>
          <cell r="H104" t="str">
            <v>马云禄</v>
          </cell>
          <cell r="Q104">
            <v>130</v>
          </cell>
          <cell r="AB104">
            <v>0</v>
          </cell>
          <cell r="AM104">
            <v>3</v>
          </cell>
        </row>
        <row r="105">
          <cell r="C105">
            <v>10077</v>
          </cell>
          <cell r="H105" t="str">
            <v>夏侯惇</v>
          </cell>
          <cell r="Q105">
            <v>130</v>
          </cell>
          <cell r="AB105">
            <v>0</v>
          </cell>
          <cell r="AM105">
            <v>4</v>
          </cell>
        </row>
        <row r="106">
          <cell r="C106" t="str">
            <v/>
          </cell>
          <cell r="H106" t="str">
            <v/>
          </cell>
          <cell r="Q106" t="str">
            <v/>
          </cell>
          <cell r="AB106" t="str">
            <v/>
          </cell>
          <cell r="AM106" t="str">
            <v/>
          </cell>
        </row>
        <row r="107">
          <cell r="C107" t="str">
            <v/>
          </cell>
          <cell r="H107" t="str">
            <v/>
          </cell>
          <cell r="Q107" t="str">
            <v/>
          </cell>
          <cell r="AB107" t="str">
            <v/>
          </cell>
          <cell r="AM107" t="str">
            <v/>
          </cell>
        </row>
        <row r="108">
          <cell r="C108" t="str">
            <v/>
          </cell>
          <cell r="H108" t="str">
            <v/>
          </cell>
          <cell r="Q108" t="str">
            <v/>
          </cell>
          <cell r="AB108" t="str">
            <v/>
          </cell>
          <cell r="AM108" t="str">
            <v/>
          </cell>
        </row>
        <row r="109">
          <cell r="C109" t="str">
            <v/>
          </cell>
          <cell r="H109" t="str">
            <v/>
          </cell>
          <cell r="Q109" t="str">
            <v/>
          </cell>
          <cell r="AB109" t="str">
            <v/>
          </cell>
          <cell r="AM109" t="str">
            <v/>
          </cell>
        </row>
        <row r="110">
          <cell r="C110">
            <v>10082</v>
          </cell>
          <cell r="H110" t="str">
            <v>乐进</v>
          </cell>
          <cell r="Q110">
            <v>130</v>
          </cell>
          <cell r="AB110">
            <v>1</v>
          </cell>
          <cell r="AM110">
            <v>6</v>
          </cell>
        </row>
        <row r="111">
          <cell r="C111" t="str">
            <v/>
          </cell>
          <cell r="H111" t="str">
            <v/>
          </cell>
          <cell r="Q111">
            <v>130</v>
          </cell>
          <cell r="AB111" t="str">
            <v/>
          </cell>
          <cell r="AM111">
            <v>3</v>
          </cell>
        </row>
        <row r="112">
          <cell r="C112">
            <v>10084</v>
          </cell>
          <cell r="H112" t="str">
            <v>吕布</v>
          </cell>
          <cell r="Q112">
            <v>140</v>
          </cell>
          <cell r="AB112">
            <v>0</v>
          </cell>
          <cell r="AM112">
            <v>6</v>
          </cell>
        </row>
        <row r="113">
          <cell r="C113">
            <v>10085</v>
          </cell>
          <cell r="H113" t="str">
            <v>赵云</v>
          </cell>
          <cell r="Q113">
            <v>130</v>
          </cell>
          <cell r="AB113">
            <v>1</v>
          </cell>
          <cell r="AM113">
            <v>6</v>
          </cell>
        </row>
        <row r="114">
          <cell r="C114">
            <v>10086</v>
          </cell>
          <cell r="H114" t="str">
            <v>蔡文姬</v>
          </cell>
          <cell r="Q114">
            <v>130</v>
          </cell>
          <cell r="AB114">
            <v>0</v>
          </cell>
          <cell r="AM114">
            <v>4</v>
          </cell>
        </row>
        <row r="115">
          <cell r="C115">
            <v>10087</v>
          </cell>
          <cell r="H115" t="str">
            <v>陆逊</v>
          </cell>
          <cell r="Q115">
            <v>130</v>
          </cell>
          <cell r="AB115">
            <v>1</v>
          </cell>
          <cell r="AM115">
            <v>4</v>
          </cell>
        </row>
        <row r="116">
          <cell r="C116">
            <v>10088</v>
          </cell>
          <cell r="H116" t="str">
            <v>诸葛亮</v>
          </cell>
          <cell r="Q116">
            <v>140</v>
          </cell>
          <cell r="AB116">
            <v>0</v>
          </cell>
          <cell r="AM116">
            <v>4</v>
          </cell>
        </row>
        <row r="117">
          <cell r="C117" t="str">
            <v/>
          </cell>
          <cell r="H117" t="str">
            <v/>
          </cell>
          <cell r="Q117">
            <v>130</v>
          </cell>
          <cell r="AB117" t="str">
            <v/>
          </cell>
          <cell r="AM117">
            <v>3</v>
          </cell>
        </row>
        <row r="118">
          <cell r="C118" t="str">
            <v/>
          </cell>
          <cell r="H118" t="str">
            <v/>
          </cell>
          <cell r="Q118" t="str">
            <v/>
          </cell>
          <cell r="AB118" t="str">
            <v/>
          </cell>
          <cell r="AM118" t="str">
            <v/>
          </cell>
        </row>
        <row r="119">
          <cell r="C119" t="str">
            <v/>
          </cell>
          <cell r="H119" t="str">
            <v/>
          </cell>
          <cell r="Q119" t="str">
            <v/>
          </cell>
          <cell r="AB119" t="str">
            <v/>
          </cell>
          <cell r="AM119" t="str">
            <v/>
          </cell>
        </row>
        <row r="120">
          <cell r="C120" t="str">
            <v/>
          </cell>
          <cell r="H120" t="str">
            <v/>
          </cell>
          <cell r="Q120" t="str">
            <v/>
          </cell>
          <cell r="AB120" t="str">
            <v/>
          </cell>
          <cell r="AM120" t="str">
            <v/>
          </cell>
        </row>
        <row r="121">
          <cell r="C121" t="str">
            <v/>
          </cell>
          <cell r="H121" t="str">
            <v/>
          </cell>
          <cell r="Q121" t="str">
            <v/>
          </cell>
          <cell r="AB121" t="str">
            <v/>
          </cell>
          <cell r="AM121" t="str">
            <v/>
          </cell>
        </row>
        <row r="122">
          <cell r="C122" t="str">
            <v/>
          </cell>
          <cell r="H122" t="str">
            <v/>
          </cell>
          <cell r="Q122" t="str">
            <v/>
          </cell>
          <cell r="AB122" t="str">
            <v/>
          </cell>
          <cell r="AM122" t="str">
            <v/>
          </cell>
        </row>
        <row r="123">
          <cell r="C123" t="str">
            <v/>
          </cell>
          <cell r="H123" t="str">
            <v/>
          </cell>
          <cell r="Q123" t="str">
            <v/>
          </cell>
          <cell r="AB123" t="str">
            <v/>
          </cell>
          <cell r="AM123" t="str">
            <v/>
          </cell>
        </row>
        <row r="124">
          <cell r="C124" t="str">
            <v/>
          </cell>
          <cell r="H124" t="str">
            <v/>
          </cell>
          <cell r="Q124" t="str">
            <v/>
          </cell>
          <cell r="AB124" t="str">
            <v/>
          </cell>
          <cell r="AM124" t="str">
            <v/>
          </cell>
        </row>
        <row r="125">
          <cell r="C125" t="str">
            <v/>
          </cell>
          <cell r="H125" t="str">
            <v/>
          </cell>
          <cell r="Q125" t="str">
            <v/>
          </cell>
          <cell r="AB125" t="str">
            <v/>
          </cell>
          <cell r="AM125" t="str">
            <v/>
          </cell>
        </row>
        <row r="126">
          <cell r="C126" t="str">
            <v/>
          </cell>
          <cell r="H126" t="str">
            <v/>
          </cell>
          <cell r="Q126" t="str">
            <v/>
          </cell>
          <cell r="AB126" t="str">
            <v/>
          </cell>
          <cell r="AM126" t="str">
            <v/>
          </cell>
        </row>
        <row r="127">
          <cell r="C127" t="str">
            <v/>
          </cell>
          <cell r="H127" t="str">
            <v/>
          </cell>
          <cell r="Q127" t="str">
            <v/>
          </cell>
          <cell r="AB127" t="str">
            <v/>
          </cell>
          <cell r="AM127" t="str">
            <v/>
          </cell>
        </row>
        <row r="128">
          <cell r="C128" t="str">
            <v/>
          </cell>
          <cell r="H128" t="str">
            <v/>
          </cell>
          <cell r="Q128" t="str">
            <v/>
          </cell>
          <cell r="AB128" t="str">
            <v/>
          </cell>
          <cell r="AM128" t="str">
            <v/>
          </cell>
        </row>
        <row r="129">
          <cell r="C129" t="str">
            <v/>
          </cell>
          <cell r="H129" t="str">
            <v/>
          </cell>
          <cell r="Q129" t="str">
            <v/>
          </cell>
          <cell r="AB129" t="str">
            <v/>
          </cell>
          <cell r="AM129" t="str">
            <v/>
          </cell>
        </row>
        <row r="130">
          <cell r="C130" t="str">
            <v/>
          </cell>
          <cell r="H130" t="str">
            <v/>
          </cell>
          <cell r="Q130" t="str">
            <v/>
          </cell>
          <cell r="AB130" t="str">
            <v/>
          </cell>
          <cell r="AM130" t="str">
            <v/>
          </cell>
        </row>
        <row r="131">
          <cell r="C131" t="str">
            <v/>
          </cell>
          <cell r="H131" t="str">
            <v/>
          </cell>
          <cell r="Q131" t="str">
            <v/>
          </cell>
          <cell r="AB131" t="str">
            <v/>
          </cell>
          <cell r="AM131" t="str">
            <v/>
          </cell>
        </row>
        <row r="132">
          <cell r="C132" t="str">
            <v/>
          </cell>
          <cell r="H132" t="str">
            <v/>
          </cell>
          <cell r="Q132" t="str">
            <v/>
          </cell>
          <cell r="AB132" t="str">
            <v/>
          </cell>
          <cell r="AM132" t="str">
            <v/>
          </cell>
        </row>
        <row r="133">
          <cell r="C133" t="str">
            <v/>
          </cell>
          <cell r="H133" t="str">
            <v/>
          </cell>
          <cell r="Q133" t="str">
            <v/>
          </cell>
          <cell r="AB133" t="str">
            <v/>
          </cell>
          <cell r="AM133" t="str">
            <v/>
          </cell>
        </row>
        <row r="134">
          <cell r="C134" t="str">
            <v/>
          </cell>
          <cell r="H134" t="str">
            <v/>
          </cell>
          <cell r="Q134" t="str">
            <v/>
          </cell>
          <cell r="AB134" t="str">
            <v/>
          </cell>
          <cell r="AM134" t="str">
            <v/>
          </cell>
        </row>
        <row r="135">
          <cell r="C135" t="str">
            <v/>
          </cell>
          <cell r="H135" t="str">
            <v/>
          </cell>
          <cell r="Q135" t="str">
            <v/>
          </cell>
          <cell r="AB135" t="str">
            <v/>
          </cell>
          <cell r="AM135" t="str">
            <v/>
          </cell>
        </row>
        <row r="136">
          <cell r="C136" t="str">
            <v/>
          </cell>
          <cell r="H136" t="str">
            <v/>
          </cell>
          <cell r="Q136" t="str">
            <v/>
          </cell>
          <cell r="AB136" t="str">
            <v/>
          </cell>
          <cell r="AM136" t="str">
            <v/>
          </cell>
        </row>
        <row r="137">
          <cell r="C137" t="str">
            <v/>
          </cell>
          <cell r="H137" t="str">
            <v/>
          </cell>
          <cell r="Q137" t="str">
            <v/>
          </cell>
          <cell r="AB137" t="str">
            <v/>
          </cell>
          <cell r="AM137" t="str">
            <v/>
          </cell>
        </row>
        <row r="138">
          <cell r="C138" t="str">
            <v/>
          </cell>
          <cell r="H138" t="str">
            <v/>
          </cell>
          <cell r="Q138" t="str">
            <v/>
          </cell>
          <cell r="AB138" t="str">
            <v/>
          </cell>
          <cell r="AM138" t="str">
            <v/>
          </cell>
        </row>
        <row r="139">
          <cell r="C139" t="str">
            <v/>
          </cell>
          <cell r="H139" t="str">
            <v/>
          </cell>
          <cell r="Q139" t="str">
            <v/>
          </cell>
          <cell r="AB139" t="str">
            <v/>
          </cell>
          <cell r="AM139" t="str">
            <v/>
          </cell>
        </row>
        <row r="140">
          <cell r="C140" t="str">
            <v/>
          </cell>
          <cell r="H140" t="str">
            <v/>
          </cell>
          <cell r="Q140" t="str">
            <v/>
          </cell>
          <cell r="AB140" t="str">
            <v/>
          </cell>
          <cell r="AM140" t="str">
            <v/>
          </cell>
        </row>
        <row r="141">
          <cell r="C141" t="str">
            <v/>
          </cell>
          <cell r="H141" t="str">
            <v/>
          </cell>
          <cell r="Q141" t="str">
            <v/>
          </cell>
          <cell r="AB141" t="str">
            <v/>
          </cell>
          <cell r="AM141" t="str">
            <v/>
          </cell>
        </row>
        <row r="142">
          <cell r="C142" t="str">
            <v/>
          </cell>
          <cell r="H142" t="str">
            <v/>
          </cell>
          <cell r="Q142" t="str">
            <v/>
          </cell>
          <cell r="AB142" t="str">
            <v/>
          </cell>
          <cell r="AM142" t="str">
            <v/>
          </cell>
        </row>
        <row r="143">
          <cell r="C143" t="str">
            <v/>
          </cell>
          <cell r="H143" t="str">
            <v/>
          </cell>
          <cell r="Q143" t="str">
            <v/>
          </cell>
          <cell r="AB143" t="str">
            <v/>
          </cell>
          <cell r="AM143" t="str">
            <v/>
          </cell>
        </row>
        <row r="144">
          <cell r="C144" t="str">
            <v/>
          </cell>
          <cell r="H144" t="str">
            <v/>
          </cell>
          <cell r="Q144" t="str">
            <v/>
          </cell>
          <cell r="AB144" t="str">
            <v/>
          </cell>
          <cell r="AM144" t="str">
            <v/>
          </cell>
        </row>
        <row r="145">
          <cell r="C145" t="str">
            <v/>
          </cell>
          <cell r="H145" t="str">
            <v/>
          </cell>
          <cell r="Q145" t="str">
            <v/>
          </cell>
          <cell r="AB145" t="str">
            <v/>
          </cell>
          <cell r="AM145" t="str">
            <v/>
          </cell>
        </row>
        <row r="146">
          <cell r="C146" t="str">
            <v/>
          </cell>
          <cell r="H146" t="str">
            <v/>
          </cell>
          <cell r="Q146" t="str">
            <v/>
          </cell>
          <cell r="AB146" t="str">
            <v/>
          </cell>
          <cell r="AM146" t="str">
            <v/>
          </cell>
        </row>
        <row r="147">
          <cell r="C147" t="str">
            <v/>
          </cell>
          <cell r="H147" t="str">
            <v/>
          </cell>
          <cell r="Q147" t="str">
            <v/>
          </cell>
          <cell r="AB147" t="str">
            <v/>
          </cell>
          <cell r="AM147" t="str">
            <v/>
          </cell>
        </row>
        <row r="148">
          <cell r="C148" t="str">
            <v/>
          </cell>
          <cell r="H148" t="str">
            <v/>
          </cell>
          <cell r="Q148" t="str">
            <v/>
          </cell>
          <cell r="AB148" t="str">
            <v/>
          </cell>
          <cell r="AM148" t="str">
            <v/>
          </cell>
        </row>
        <row r="149">
          <cell r="C149" t="str">
            <v/>
          </cell>
          <cell r="H149" t="str">
            <v/>
          </cell>
          <cell r="Q149" t="str">
            <v/>
          </cell>
          <cell r="AB149" t="str">
            <v/>
          </cell>
          <cell r="AM149" t="str">
            <v/>
          </cell>
        </row>
        <row r="150">
          <cell r="C150" t="str">
            <v/>
          </cell>
          <cell r="H150" t="str">
            <v/>
          </cell>
          <cell r="Q150" t="str">
            <v/>
          </cell>
          <cell r="AB150" t="str">
            <v/>
          </cell>
          <cell r="AM150" t="str">
            <v/>
          </cell>
        </row>
        <row r="151">
          <cell r="C151" t="str">
            <v/>
          </cell>
          <cell r="H151" t="str">
            <v/>
          </cell>
          <cell r="Q151" t="str">
            <v/>
          </cell>
          <cell r="AB151" t="str">
            <v/>
          </cell>
          <cell r="AM151" t="str">
            <v/>
          </cell>
        </row>
        <row r="152">
          <cell r="C152" t="str">
            <v/>
          </cell>
          <cell r="H152" t="str">
            <v/>
          </cell>
          <cell r="Q152" t="str">
            <v/>
          </cell>
          <cell r="AB152" t="str">
            <v/>
          </cell>
          <cell r="AM152" t="str">
            <v/>
          </cell>
        </row>
        <row r="153">
          <cell r="C153" t="str">
            <v/>
          </cell>
          <cell r="H153" t="str">
            <v/>
          </cell>
          <cell r="Q153" t="str">
            <v/>
          </cell>
          <cell r="AB153" t="str">
            <v/>
          </cell>
          <cell r="AM153" t="str">
            <v/>
          </cell>
        </row>
        <row r="154">
          <cell r="C154" t="str">
            <v/>
          </cell>
          <cell r="H154" t="str">
            <v/>
          </cell>
          <cell r="Q154" t="str">
            <v/>
          </cell>
          <cell r="AB154" t="str">
            <v/>
          </cell>
          <cell r="AM154" t="str">
            <v/>
          </cell>
        </row>
        <row r="155">
          <cell r="C155" t="str">
            <v/>
          </cell>
          <cell r="H155" t="str">
            <v/>
          </cell>
          <cell r="Q155" t="str">
            <v/>
          </cell>
          <cell r="AB155" t="str">
            <v/>
          </cell>
          <cell r="AM155" t="str">
            <v/>
          </cell>
        </row>
        <row r="156">
          <cell r="C156" t="str">
            <v/>
          </cell>
          <cell r="H156" t="str">
            <v/>
          </cell>
          <cell r="Q156" t="str">
            <v/>
          </cell>
          <cell r="AB156" t="str">
            <v/>
          </cell>
          <cell r="AM156" t="str">
            <v/>
          </cell>
        </row>
        <row r="157">
          <cell r="C157" t="str">
            <v/>
          </cell>
          <cell r="H157" t="str">
            <v/>
          </cell>
          <cell r="Q157" t="str">
            <v/>
          </cell>
          <cell r="AB157" t="str">
            <v/>
          </cell>
          <cell r="AM157" t="str">
            <v/>
          </cell>
        </row>
        <row r="158">
          <cell r="C158" t="str">
            <v/>
          </cell>
          <cell r="H158" t="str">
            <v/>
          </cell>
          <cell r="Q158" t="str">
            <v/>
          </cell>
          <cell r="AB158" t="str">
            <v/>
          </cell>
          <cell r="AM158" t="str">
            <v/>
          </cell>
        </row>
        <row r="159">
          <cell r="C159" t="str">
            <v/>
          </cell>
          <cell r="H159" t="str">
            <v/>
          </cell>
          <cell r="Q159" t="str">
            <v/>
          </cell>
          <cell r="AB159" t="str">
            <v/>
          </cell>
          <cell r="AM159" t="str">
            <v/>
          </cell>
        </row>
        <row r="160">
          <cell r="C160" t="str">
            <v/>
          </cell>
          <cell r="H160" t="str">
            <v/>
          </cell>
          <cell r="Q160" t="str">
            <v/>
          </cell>
          <cell r="AB160" t="str">
            <v/>
          </cell>
          <cell r="AM160" t="str">
            <v/>
          </cell>
        </row>
        <row r="161">
          <cell r="C161" t="str">
            <v/>
          </cell>
          <cell r="H161" t="str">
            <v/>
          </cell>
          <cell r="Q161" t="str">
            <v/>
          </cell>
          <cell r="AB161" t="str">
            <v/>
          </cell>
          <cell r="AM161" t="str">
            <v/>
          </cell>
        </row>
        <row r="162">
          <cell r="C162" t="str">
            <v/>
          </cell>
          <cell r="H162" t="str">
            <v/>
          </cell>
          <cell r="Q162" t="str">
            <v/>
          </cell>
          <cell r="AB162" t="str">
            <v/>
          </cell>
          <cell r="AM162" t="str">
            <v/>
          </cell>
        </row>
        <row r="163">
          <cell r="C163" t="str">
            <v/>
          </cell>
          <cell r="H163" t="str">
            <v/>
          </cell>
          <cell r="Q163" t="str">
            <v/>
          </cell>
          <cell r="AB163" t="str">
            <v/>
          </cell>
          <cell r="AM163" t="str">
            <v/>
          </cell>
        </row>
        <row r="164">
          <cell r="C164" t="str">
            <v/>
          </cell>
          <cell r="H164" t="str">
            <v/>
          </cell>
          <cell r="Q164" t="str">
            <v/>
          </cell>
          <cell r="AB164" t="str">
            <v/>
          </cell>
          <cell r="AM164" t="str">
            <v/>
          </cell>
        </row>
        <row r="165">
          <cell r="C165" t="str">
            <v/>
          </cell>
          <cell r="H165" t="str">
            <v/>
          </cell>
          <cell r="Q165" t="str">
            <v/>
          </cell>
          <cell r="AB165" t="str">
            <v/>
          </cell>
          <cell r="AM165" t="str">
            <v/>
          </cell>
        </row>
        <row r="166">
          <cell r="C166" t="str">
            <v/>
          </cell>
          <cell r="H166" t="str">
            <v/>
          </cell>
          <cell r="Q166" t="str">
            <v/>
          </cell>
          <cell r="AB166" t="str">
            <v/>
          </cell>
          <cell r="AM166" t="str">
            <v/>
          </cell>
        </row>
        <row r="167">
          <cell r="C167" t="str">
            <v/>
          </cell>
          <cell r="H167" t="str">
            <v/>
          </cell>
          <cell r="Q167" t="str">
            <v/>
          </cell>
          <cell r="AB167" t="str">
            <v/>
          </cell>
          <cell r="AM167" t="str">
            <v/>
          </cell>
        </row>
        <row r="168">
          <cell r="C168" t="str">
            <v/>
          </cell>
          <cell r="H168" t="str">
            <v/>
          </cell>
          <cell r="Q168" t="str">
            <v/>
          </cell>
          <cell r="AB168" t="str">
            <v/>
          </cell>
          <cell r="AM168" t="str">
            <v/>
          </cell>
        </row>
        <row r="169">
          <cell r="C169" t="str">
            <v/>
          </cell>
          <cell r="H169" t="str">
            <v/>
          </cell>
          <cell r="Q169" t="str">
            <v/>
          </cell>
          <cell r="AB169" t="str">
            <v/>
          </cell>
          <cell r="AM169" t="str">
            <v/>
          </cell>
        </row>
        <row r="170">
          <cell r="C170" t="str">
            <v/>
          </cell>
          <cell r="H170" t="str">
            <v/>
          </cell>
          <cell r="Q170" t="str">
            <v/>
          </cell>
          <cell r="AB170" t="str">
            <v/>
          </cell>
          <cell r="AM170" t="str">
            <v/>
          </cell>
        </row>
        <row r="171">
          <cell r="C171" t="str">
            <v/>
          </cell>
          <cell r="H171" t="str">
            <v/>
          </cell>
          <cell r="Q171" t="str">
            <v/>
          </cell>
          <cell r="AB171" t="str">
            <v/>
          </cell>
          <cell r="AM171" t="str">
            <v/>
          </cell>
        </row>
        <row r="172">
          <cell r="C172" t="str">
            <v/>
          </cell>
          <cell r="H172" t="str">
            <v/>
          </cell>
          <cell r="Q172" t="str">
            <v/>
          </cell>
          <cell r="AB172" t="str">
            <v/>
          </cell>
          <cell r="AM172" t="str">
            <v/>
          </cell>
        </row>
        <row r="173">
          <cell r="C173" t="str">
            <v/>
          </cell>
          <cell r="H173" t="str">
            <v/>
          </cell>
          <cell r="Q173" t="str">
            <v/>
          </cell>
          <cell r="AB173" t="str">
            <v/>
          </cell>
          <cell r="AM173" t="str">
            <v/>
          </cell>
        </row>
        <row r="174">
          <cell r="C174" t="str">
            <v/>
          </cell>
          <cell r="H174" t="str">
            <v/>
          </cell>
          <cell r="Q174" t="str">
            <v/>
          </cell>
          <cell r="AB174" t="str">
            <v/>
          </cell>
          <cell r="AM174" t="str">
            <v/>
          </cell>
        </row>
        <row r="175">
          <cell r="C175" t="str">
            <v/>
          </cell>
          <cell r="H175" t="str">
            <v/>
          </cell>
          <cell r="Q175" t="str">
            <v/>
          </cell>
          <cell r="AB175" t="str">
            <v/>
          </cell>
          <cell r="AM175" t="str">
            <v/>
          </cell>
        </row>
        <row r="176">
          <cell r="C176" t="str">
            <v/>
          </cell>
          <cell r="H176" t="str">
            <v/>
          </cell>
          <cell r="Q176" t="str">
            <v/>
          </cell>
          <cell r="AB176" t="str">
            <v/>
          </cell>
          <cell r="AM176" t="str">
            <v/>
          </cell>
        </row>
        <row r="177">
          <cell r="C177" t="str">
            <v/>
          </cell>
          <cell r="H177" t="str">
            <v/>
          </cell>
          <cell r="Q177" t="str">
            <v/>
          </cell>
          <cell r="AB177" t="str">
            <v/>
          </cell>
          <cell r="AM177" t="str">
            <v/>
          </cell>
        </row>
        <row r="178">
          <cell r="C178" t="str">
            <v/>
          </cell>
          <cell r="H178" t="str">
            <v/>
          </cell>
          <cell r="Q178" t="str">
            <v/>
          </cell>
          <cell r="AB178" t="str">
            <v/>
          </cell>
          <cell r="AM178" t="str">
            <v/>
          </cell>
        </row>
        <row r="179">
          <cell r="C179" t="str">
            <v/>
          </cell>
          <cell r="H179" t="str">
            <v/>
          </cell>
          <cell r="Q179" t="str">
            <v/>
          </cell>
          <cell r="AB179" t="str">
            <v/>
          </cell>
          <cell r="AM179" t="str">
            <v/>
          </cell>
        </row>
        <row r="180">
          <cell r="C180" t="str">
            <v/>
          </cell>
          <cell r="H180" t="str">
            <v/>
          </cell>
          <cell r="Q180" t="str">
            <v/>
          </cell>
          <cell r="AB180" t="str">
            <v/>
          </cell>
          <cell r="AM180" t="str">
            <v/>
          </cell>
        </row>
        <row r="181">
          <cell r="C181" t="str">
            <v/>
          </cell>
          <cell r="H181" t="str">
            <v/>
          </cell>
          <cell r="Q181" t="str">
            <v/>
          </cell>
          <cell r="AB181" t="str">
            <v/>
          </cell>
          <cell r="AM181" t="str">
            <v/>
          </cell>
        </row>
        <row r="182">
          <cell r="C182" t="str">
            <v/>
          </cell>
          <cell r="H182" t="str">
            <v/>
          </cell>
          <cell r="Q182" t="str">
            <v/>
          </cell>
          <cell r="AB182" t="str">
            <v/>
          </cell>
          <cell r="AM182" t="str">
            <v/>
          </cell>
        </row>
        <row r="183">
          <cell r="C183" t="str">
            <v/>
          </cell>
          <cell r="H183" t="str">
            <v/>
          </cell>
          <cell r="Q183" t="str">
            <v/>
          </cell>
          <cell r="AB183" t="str">
            <v/>
          </cell>
          <cell r="AM183" t="str">
            <v/>
          </cell>
        </row>
        <row r="184">
          <cell r="C184" t="str">
            <v/>
          </cell>
          <cell r="H184" t="str">
            <v/>
          </cell>
          <cell r="Q184" t="str">
            <v/>
          </cell>
          <cell r="AB184" t="str">
            <v/>
          </cell>
          <cell r="AM184" t="str">
            <v/>
          </cell>
        </row>
        <row r="185">
          <cell r="C185" t="str">
            <v/>
          </cell>
          <cell r="H185" t="str">
            <v/>
          </cell>
          <cell r="Q185" t="str">
            <v/>
          </cell>
          <cell r="AB185" t="str">
            <v/>
          </cell>
          <cell r="AM185" t="str">
            <v/>
          </cell>
        </row>
        <row r="186">
          <cell r="C186" t="str">
            <v/>
          </cell>
          <cell r="H186" t="str">
            <v/>
          </cell>
          <cell r="Q186" t="str">
            <v/>
          </cell>
          <cell r="AB186" t="str">
            <v/>
          </cell>
          <cell r="AM186" t="str">
            <v/>
          </cell>
        </row>
        <row r="187">
          <cell r="C187" t="str">
            <v/>
          </cell>
          <cell r="H187" t="str">
            <v/>
          </cell>
          <cell r="Q187" t="str">
            <v/>
          </cell>
          <cell r="AB187" t="str">
            <v/>
          </cell>
          <cell r="AM187" t="str">
            <v/>
          </cell>
        </row>
        <row r="188">
          <cell r="C188" t="str">
            <v/>
          </cell>
          <cell r="H188" t="str">
            <v/>
          </cell>
          <cell r="Q188" t="str">
            <v/>
          </cell>
          <cell r="AB188" t="str">
            <v/>
          </cell>
          <cell r="AM188" t="str">
            <v/>
          </cell>
        </row>
        <row r="189">
          <cell r="C189" t="str">
            <v/>
          </cell>
          <cell r="H189" t="str">
            <v/>
          </cell>
          <cell r="Q189" t="str">
            <v/>
          </cell>
          <cell r="AB189" t="str">
            <v/>
          </cell>
          <cell r="AM189" t="str">
            <v/>
          </cell>
        </row>
        <row r="190">
          <cell r="C190" t="str">
            <v/>
          </cell>
          <cell r="H190" t="str">
            <v/>
          </cell>
          <cell r="Q190" t="str">
            <v/>
          </cell>
          <cell r="AB190" t="str">
            <v/>
          </cell>
          <cell r="AM190" t="str">
            <v/>
          </cell>
        </row>
        <row r="191">
          <cell r="C191" t="str">
            <v/>
          </cell>
          <cell r="H191" t="str">
            <v/>
          </cell>
          <cell r="Q191" t="str">
            <v/>
          </cell>
          <cell r="AB191" t="str">
            <v/>
          </cell>
          <cell r="AM191" t="str">
            <v/>
          </cell>
        </row>
        <row r="192">
          <cell r="C192" t="str">
            <v/>
          </cell>
          <cell r="H192" t="str">
            <v/>
          </cell>
          <cell r="Q192" t="str">
            <v/>
          </cell>
          <cell r="AB192" t="str">
            <v/>
          </cell>
          <cell r="AM192" t="str">
            <v/>
          </cell>
        </row>
        <row r="193">
          <cell r="C193" t="str">
            <v/>
          </cell>
          <cell r="H193" t="str">
            <v/>
          </cell>
          <cell r="Q193" t="str">
            <v/>
          </cell>
          <cell r="AB193" t="str">
            <v/>
          </cell>
          <cell r="AM193" t="str">
            <v/>
          </cell>
        </row>
        <row r="194">
          <cell r="C194" t="str">
            <v/>
          </cell>
          <cell r="H194" t="str">
            <v/>
          </cell>
          <cell r="Q194" t="str">
            <v/>
          </cell>
          <cell r="AB194" t="str">
            <v/>
          </cell>
          <cell r="AM194" t="str">
            <v/>
          </cell>
        </row>
        <row r="195">
          <cell r="C195" t="str">
            <v/>
          </cell>
          <cell r="H195" t="str">
            <v/>
          </cell>
          <cell r="Q195" t="str">
            <v/>
          </cell>
          <cell r="AB195" t="str">
            <v/>
          </cell>
          <cell r="AM195" t="str">
            <v/>
          </cell>
        </row>
        <row r="196">
          <cell r="C196" t="str">
            <v/>
          </cell>
          <cell r="H196" t="str">
            <v/>
          </cell>
          <cell r="Q196" t="str">
            <v/>
          </cell>
          <cell r="AB196" t="str">
            <v/>
          </cell>
          <cell r="AM196" t="str">
            <v/>
          </cell>
        </row>
        <row r="197">
          <cell r="C197" t="str">
            <v/>
          </cell>
          <cell r="H197" t="str">
            <v/>
          </cell>
          <cell r="Q197" t="str">
            <v/>
          </cell>
          <cell r="AB197" t="str">
            <v/>
          </cell>
          <cell r="AM197" t="str">
            <v/>
          </cell>
        </row>
        <row r="198">
          <cell r="C198" t="str">
            <v/>
          </cell>
          <cell r="H198" t="str">
            <v/>
          </cell>
          <cell r="Q198" t="str">
            <v/>
          </cell>
          <cell r="AB198" t="str">
            <v/>
          </cell>
          <cell r="AM198" t="str">
            <v/>
          </cell>
        </row>
        <row r="199">
          <cell r="C199" t="str">
            <v/>
          </cell>
          <cell r="H199" t="str">
            <v/>
          </cell>
          <cell r="Q199" t="str">
            <v/>
          </cell>
          <cell r="AB199" t="str">
            <v/>
          </cell>
          <cell r="AM199" t="str">
            <v/>
          </cell>
        </row>
        <row r="200">
          <cell r="C200" t="str">
            <v/>
          </cell>
          <cell r="H200" t="str">
            <v/>
          </cell>
          <cell r="Q200" t="str">
            <v/>
          </cell>
          <cell r="AB200" t="str">
            <v/>
          </cell>
          <cell r="AM200" t="str">
            <v/>
          </cell>
        </row>
        <row r="201">
          <cell r="C201" t="str">
            <v/>
          </cell>
          <cell r="H201" t="str">
            <v/>
          </cell>
          <cell r="Q201" t="str">
            <v/>
          </cell>
          <cell r="AB201" t="str">
            <v/>
          </cell>
          <cell r="AM201" t="str">
            <v/>
          </cell>
        </row>
        <row r="202">
          <cell r="C202" t="str">
            <v/>
          </cell>
          <cell r="H202" t="str">
            <v/>
          </cell>
          <cell r="Q202" t="str">
            <v/>
          </cell>
          <cell r="AB202" t="str">
            <v/>
          </cell>
          <cell r="AM202" t="str">
            <v/>
          </cell>
        </row>
        <row r="203">
          <cell r="C203" t="str">
            <v/>
          </cell>
          <cell r="H203" t="str">
            <v/>
          </cell>
          <cell r="Q203" t="str">
            <v/>
          </cell>
          <cell r="AB203" t="str">
            <v/>
          </cell>
          <cell r="AM203" t="str">
            <v/>
          </cell>
        </row>
        <row r="204">
          <cell r="C204" t="str">
            <v/>
          </cell>
          <cell r="H204" t="str">
            <v/>
          </cell>
          <cell r="Q204" t="str">
            <v/>
          </cell>
          <cell r="AB204" t="str">
            <v/>
          </cell>
          <cell r="AM204" t="str">
            <v/>
          </cell>
        </row>
        <row r="205">
          <cell r="C205" t="str">
            <v/>
          </cell>
          <cell r="H205" t="str">
            <v/>
          </cell>
          <cell r="Q205" t="str">
            <v/>
          </cell>
          <cell r="AB205" t="str">
            <v/>
          </cell>
          <cell r="AM205" t="str">
            <v/>
          </cell>
        </row>
        <row r="206">
          <cell r="C206" t="str">
            <v/>
          </cell>
          <cell r="H206" t="str">
            <v/>
          </cell>
          <cell r="Q206" t="str">
            <v/>
          </cell>
          <cell r="AB206" t="str">
            <v/>
          </cell>
          <cell r="AM206" t="str">
            <v/>
          </cell>
        </row>
        <row r="207">
          <cell r="C207" t="str">
            <v/>
          </cell>
          <cell r="H207" t="str">
            <v/>
          </cell>
          <cell r="Q207" t="str">
            <v/>
          </cell>
          <cell r="AB207" t="str">
            <v/>
          </cell>
          <cell r="AM207" t="str">
            <v/>
          </cell>
        </row>
        <row r="208">
          <cell r="C208" t="str">
            <v/>
          </cell>
          <cell r="H208" t="str">
            <v/>
          </cell>
          <cell r="Q208" t="str">
            <v/>
          </cell>
          <cell r="AB208" t="str">
            <v/>
          </cell>
          <cell r="AM208" t="str">
            <v/>
          </cell>
        </row>
        <row r="209">
          <cell r="C209" t="str">
            <v/>
          </cell>
          <cell r="H209" t="str">
            <v/>
          </cell>
          <cell r="Q209" t="str">
            <v/>
          </cell>
          <cell r="AB209" t="str">
            <v/>
          </cell>
          <cell r="AM209" t="str">
            <v/>
          </cell>
        </row>
        <row r="210">
          <cell r="C210" t="str">
            <v/>
          </cell>
          <cell r="H210" t="str">
            <v/>
          </cell>
          <cell r="Q210" t="str">
            <v/>
          </cell>
          <cell r="AB210" t="str">
            <v/>
          </cell>
          <cell r="AM210" t="str">
            <v/>
          </cell>
        </row>
        <row r="211">
          <cell r="C211" t="str">
            <v/>
          </cell>
          <cell r="H211" t="str">
            <v/>
          </cell>
          <cell r="Q211" t="str">
            <v/>
          </cell>
          <cell r="AB211" t="str">
            <v/>
          </cell>
          <cell r="AM211" t="str">
            <v/>
          </cell>
        </row>
        <row r="212">
          <cell r="C212" t="str">
            <v/>
          </cell>
          <cell r="H212" t="str">
            <v/>
          </cell>
          <cell r="Q212" t="str">
            <v/>
          </cell>
          <cell r="AB212" t="str">
            <v/>
          </cell>
          <cell r="AM212" t="str">
            <v/>
          </cell>
        </row>
        <row r="213">
          <cell r="C213" t="str">
            <v/>
          </cell>
          <cell r="H213" t="str">
            <v/>
          </cell>
          <cell r="Q213" t="str">
            <v/>
          </cell>
          <cell r="AB213" t="str">
            <v/>
          </cell>
          <cell r="AM213" t="str">
            <v/>
          </cell>
        </row>
        <row r="214">
          <cell r="C214" t="str">
            <v/>
          </cell>
          <cell r="H214" t="str">
            <v/>
          </cell>
          <cell r="Q214" t="str">
            <v/>
          </cell>
          <cell r="AB214" t="str">
            <v/>
          </cell>
          <cell r="AM214" t="str">
            <v/>
          </cell>
        </row>
        <row r="215">
          <cell r="C215" t="str">
            <v/>
          </cell>
          <cell r="H215" t="str">
            <v/>
          </cell>
          <cell r="Q215" t="str">
            <v/>
          </cell>
          <cell r="AB215" t="str">
            <v/>
          </cell>
          <cell r="AM215" t="str">
            <v/>
          </cell>
        </row>
        <row r="216">
          <cell r="C216" t="str">
            <v/>
          </cell>
          <cell r="H216" t="str">
            <v/>
          </cell>
          <cell r="Q216" t="str">
            <v/>
          </cell>
          <cell r="AB216" t="str">
            <v/>
          </cell>
          <cell r="AM216" t="str">
            <v/>
          </cell>
        </row>
        <row r="217">
          <cell r="C217" t="str">
            <v/>
          </cell>
          <cell r="H217" t="str">
            <v/>
          </cell>
          <cell r="Q217" t="str">
            <v/>
          </cell>
          <cell r="AB217" t="str">
            <v/>
          </cell>
          <cell r="AM217" t="str">
            <v/>
          </cell>
        </row>
        <row r="218">
          <cell r="C218" t="str">
            <v/>
          </cell>
          <cell r="H218" t="str">
            <v/>
          </cell>
          <cell r="Q218" t="str">
            <v/>
          </cell>
          <cell r="AB218" t="str">
            <v/>
          </cell>
          <cell r="AM218" t="str">
            <v/>
          </cell>
        </row>
        <row r="219">
          <cell r="C219" t="str">
            <v/>
          </cell>
          <cell r="H219" t="str">
            <v/>
          </cell>
          <cell r="Q219" t="str">
            <v/>
          </cell>
          <cell r="AB219" t="str">
            <v/>
          </cell>
          <cell r="AM219" t="str">
            <v/>
          </cell>
        </row>
        <row r="220">
          <cell r="C220" t="str">
            <v/>
          </cell>
          <cell r="H220" t="str">
            <v/>
          </cell>
          <cell r="Q220" t="str">
            <v/>
          </cell>
          <cell r="AB220" t="str">
            <v/>
          </cell>
          <cell r="AM220" t="str">
            <v/>
          </cell>
        </row>
        <row r="221">
          <cell r="C221" t="str">
            <v/>
          </cell>
          <cell r="H221" t="str">
            <v/>
          </cell>
          <cell r="Q221" t="str">
            <v/>
          </cell>
          <cell r="AB221" t="str">
            <v/>
          </cell>
          <cell r="AM221" t="str">
            <v/>
          </cell>
        </row>
        <row r="222">
          <cell r="C222" t="str">
            <v/>
          </cell>
          <cell r="H222" t="str">
            <v/>
          </cell>
          <cell r="Q222" t="str">
            <v/>
          </cell>
          <cell r="AB222" t="str">
            <v/>
          </cell>
          <cell r="AM222" t="str">
            <v/>
          </cell>
        </row>
        <row r="223">
          <cell r="C223" t="str">
            <v/>
          </cell>
          <cell r="H223" t="str">
            <v/>
          </cell>
          <cell r="Q223" t="str">
            <v/>
          </cell>
          <cell r="AB223" t="str">
            <v/>
          </cell>
          <cell r="AM223" t="str">
            <v/>
          </cell>
        </row>
        <row r="224">
          <cell r="C224" t="str">
            <v/>
          </cell>
          <cell r="H224" t="str">
            <v/>
          </cell>
          <cell r="Q224" t="str">
            <v/>
          </cell>
          <cell r="AB224" t="str">
            <v/>
          </cell>
          <cell r="AM224" t="str">
            <v/>
          </cell>
        </row>
        <row r="225">
          <cell r="C225" t="str">
            <v/>
          </cell>
          <cell r="H225" t="str">
            <v/>
          </cell>
          <cell r="Q225" t="str">
            <v/>
          </cell>
          <cell r="AB225" t="str">
            <v/>
          </cell>
          <cell r="AM225" t="str">
            <v/>
          </cell>
        </row>
        <row r="226">
          <cell r="C226" t="str">
            <v/>
          </cell>
          <cell r="H226" t="str">
            <v/>
          </cell>
          <cell r="Q226" t="str">
            <v/>
          </cell>
          <cell r="AB226" t="str">
            <v/>
          </cell>
          <cell r="AM226" t="str">
            <v/>
          </cell>
        </row>
        <row r="227">
          <cell r="C227" t="str">
            <v/>
          </cell>
          <cell r="H227" t="str">
            <v/>
          </cell>
          <cell r="Q227" t="str">
            <v/>
          </cell>
          <cell r="AB227" t="str">
            <v/>
          </cell>
          <cell r="AM227" t="str">
            <v/>
          </cell>
        </row>
        <row r="228">
          <cell r="C228" t="str">
            <v/>
          </cell>
          <cell r="H228" t="str">
            <v/>
          </cell>
          <cell r="Q228" t="str">
            <v/>
          </cell>
          <cell r="AB228" t="str">
            <v/>
          </cell>
          <cell r="AM228" t="str">
            <v/>
          </cell>
        </row>
        <row r="229">
          <cell r="C229" t="str">
            <v/>
          </cell>
          <cell r="H229" t="str">
            <v/>
          </cell>
          <cell r="Q229" t="str">
            <v/>
          </cell>
          <cell r="AB229" t="str">
            <v/>
          </cell>
          <cell r="AM229" t="str">
            <v/>
          </cell>
        </row>
        <row r="230">
          <cell r="C230" t="str">
            <v/>
          </cell>
          <cell r="H230" t="str">
            <v/>
          </cell>
          <cell r="Q230" t="str">
            <v/>
          </cell>
          <cell r="AB230" t="str">
            <v/>
          </cell>
          <cell r="AM230" t="str">
            <v/>
          </cell>
        </row>
        <row r="231">
          <cell r="C231">
            <v>12001</v>
          </cell>
          <cell r="H231" t="str">
            <v>貂蝉</v>
          </cell>
          <cell r="Q231">
            <v>120</v>
          </cell>
          <cell r="AB231">
            <v>1</v>
          </cell>
          <cell r="AM231">
            <v>4</v>
          </cell>
        </row>
        <row r="232">
          <cell r="C232">
            <v>12002</v>
          </cell>
          <cell r="H232" t="str">
            <v>马超</v>
          </cell>
          <cell r="Q232">
            <v>130</v>
          </cell>
          <cell r="AB232">
            <v>0</v>
          </cell>
          <cell r="AM232">
            <v>6</v>
          </cell>
        </row>
        <row r="233">
          <cell r="C233">
            <v>12003</v>
          </cell>
          <cell r="H233" t="str">
            <v>皇甫嵩</v>
          </cell>
          <cell r="Q233">
            <v>120</v>
          </cell>
          <cell r="AB233">
            <v>1</v>
          </cell>
          <cell r="AM233">
            <v>3</v>
          </cell>
        </row>
        <row r="234">
          <cell r="C234">
            <v>12004</v>
          </cell>
          <cell r="H234" t="str">
            <v>袁绍</v>
          </cell>
          <cell r="Q234">
            <v>130</v>
          </cell>
          <cell r="AB234">
            <v>0</v>
          </cell>
          <cell r="AM234">
            <v>1</v>
          </cell>
        </row>
        <row r="235">
          <cell r="C235">
            <v>12005</v>
          </cell>
          <cell r="H235" t="str">
            <v>关羽</v>
          </cell>
          <cell r="Q235">
            <v>130</v>
          </cell>
          <cell r="AB235">
            <v>1</v>
          </cell>
          <cell r="AM235">
            <v>6</v>
          </cell>
        </row>
        <row r="236">
          <cell r="C236">
            <v>12006</v>
          </cell>
          <cell r="H236" t="str">
            <v>董卓</v>
          </cell>
          <cell r="Q236">
            <v>130</v>
          </cell>
          <cell r="AB236">
            <v>0</v>
          </cell>
          <cell r="AM236">
            <v>1</v>
          </cell>
        </row>
        <row r="237">
          <cell r="C237">
            <v>12007</v>
          </cell>
          <cell r="H237" t="str">
            <v>许褚</v>
          </cell>
          <cell r="Q237">
            <v>130</v>
          </cell>
          <cell r="AB237">
            <v>0</v>
          </cell>
          <cell r="AM237">
            <v>3</v>
          </cell>
        </row>
        <row r="238">
          <cell r="C238">
            <v>12008</v>
          </cell>
          <cell r="H238" t="str">
            <v>孙策</v>
          </cell>
          <cell r="Q238">
            <v>120</v>
          </cell>
          <cell r="AB238">
            <v>1</v>
          </cell>
          <cell r="AM238">
            <v>3</v>
          </cell>
        </row>
        <row r="239">
          <cell r="C239" t="str">
            <v/>
          </cell>
          <cell r="H239" t="str">
            <v/>
          </cell>
          <cell r="Q239" t="str">
            <v/>
          </cell>
          <cell r="AB239" t="str">
            <v/>
          </cell>
          <cell r="AM239" t="str">
            <v/>
          </cell>
        </row>
        <row r="240">
          <cell r="C240" t="str">
            <v/>
          </cell>
          <cell r="H240" t="str">
            <v/>
          </cell>
          <cell r="Q240" t="str">
            <v/>
          </cell>
          <cell r="AB240" t="str">
            <v/>
          </cell>
          <cell r="AM240" t="str">
            <v/>
          </cell>
        </row>
        <row r="241">
          <cell r="C241" t="str">
            <v/>
          </cell>
          <cell r="H241" t="str">
            <v/>
          </cell>
          <cell r="Q241" t="str">
            <v/>
          </cell>
          <cell r="AB241" t="str">
            <v/>
          </cell>
          <cell r="AM241" t="str">
            <v/>
          </cell>
        </row>
        <row r="242">
          <cell r="C242" t="str">
            <v/>
          </cell>
          <cell r="H242" t="str">
            <v/>
          </cell>
          <cell r="Q242" t="str">
            <v/>
          </cell>
          <cell r="AB242" t="str">
            <v/>
          </cell>
          <cell r="AM242" t="str">
            <v/>
          </cell>
        </row>
        <row r="243">
          <cell r="C243" t="str">
            <v/>
          </cell>
          <cell r="H243" t="str">
            <v/>
          </cell>
          <cell r="Q243" t="str">
            <v/>
          </cell>
          <cell r="AB243" t="str">
            <v/>
          </cell>
          <cell r="AM243" t="str">
            <v/>
          </cell>
        </row>
        <row r="244">
          <cell r="C244" t="str">
            <v/>
          </cell>
          <cell r="H244" t="str">
            <v/>
          </cell>
          <cell r="Q244" t="str">
            <v/>
          </cell>
          <cell r="AB244" t="str">
            <v/>
          </cell>
          <cell r="AM244" t="str">
            <v/>
          </cell>
        </row>
        <row r="245">
          <cell r="C245" t="str">
            <v/>
          </cell>
          <cell r="H245" t="str">
            <v/>
          </cell>
          <cell r="Q245" t="str">
            <v/>
          </cell>
          <cell r="AB245" t="str">
            <v/>
          </cell>
          <cell r="AM245" t="str">
            <v/>
          </cell>
        </row>
        <row r="246">
          <cell r="C246" t="str">
            <v/>
          </cell>
          <cell r="H246" t="str">
            <v/>
          </cell>
          <cell r="Q246" t="str">
            <v/>
          </cell>
          <cell r="AB246" t="str">
            <v/>
          </cell>
          <cell r="AM246" t="str">
            <v/>
          </cell>
        </row>
        <row r="247">
          <cell r="C247" t="str">
            <v/>
          </cell>
          <cell r="H247" t="str">
            <v/>
          </cell>
          <cell r="Q247" t="str">
            <v/>
          </cell>
          <cell r="AB247" t="str">
            <v/>
          </cell>
          <cell r="AM247" t="str">
            <v/>
          </cell>
        </row>
        <row r="248">
          <cell r="C248" t="str">
            <v/>
          </cell>
          <cell r="H248" t="str">
            <v/>
          </cell>
          <cell r="Q248" t="str">
            <v/>
          </cell>
          <cell r="AB248" t="str">
            <v/>
          </cell>
          <cell r="AM248" t="str">
            <v/>
          </cell>
        </row>
        <row r="249">
          <cell r="C249" t="str">
            <v/>
          </cell>
          <cell r="H249" t="str">
            <v/>
          </cell>
          <cell r="Q249" t="str">
            <v/>
          </cell>
          <cell r="AB249" t="str">
            <v/>
          </cell>
          <cell r="AM249" t="str">
            <v/>
          </cell>
        </row>
        <row r="250">
          <cell r="C250" t="str">
            <v/>
          </cell>
          <cell r="H250" t="str">
            <v/>
          </cell>
          <cell r="Q250" t="str">
            <v/>
          </cell>
          <cell r="AB250" t="str">
            <v/>
          </cell>
          <cell r="AM250" t="str">
            <v/>
          </cell>
        </row>
        <row r="251">
          <cell r="C251" t="str">
            <v/>
          </cell>
          <cell r="H251" t="str">
            <v/>
          </cell>
          <cell r="Q251" t="str">
            <v/>
          </cell>
          <cell r="AB251" t="str">
            <v/>
          </cell>
          <cell r="AM251" t="str">
            <v/>
          </cell>
        </row>
        <row r="252">
          <cell r="C252" t="str">
            <v/>
          </cell>
          <cell r="H252" t="str">
            <v/>
          </cell>
          <cell r="Q252" t="str">
            <v/>
          </cell>
          <cell r="AB252" t="str">
            <v/>
          </cell>
          <cell r="AM252" t="str">
            <v/>
          </cell>
        </row>
        <row r="253">
          <cell r="C253" t="str">
            <v/>
          </cell>
          <cell r="H253" t="str">
            <v/>
          </cell>
          <cell r="Q253" t="str">
            <v/>
          </cell>
          <cell r="AB253" t="str">
            <v/>
          </cell>
          <cell r="AM253" t="str">
            <v/>
          </cell>
        </row>
        <row r="254">
          <cell r="C254" t="str">
            <v/>
          </cell>
          <cell r="H254" t="str">
            <v/>
          </cell>
          <cell r="Q254" t="str">
            <v/>
          </cell>
          <cell r="AB254" t="str">
            <v/>
          </cell>
          <cell r="AM254" t="str">
            <v/>
          </cell>
        </row>
        <row r="255">
          <cell r="C255" t="str">
            <v/>
          </cell>
          <cell r="H255" t="str">
            <v/>
          </cell>
          <cell r="Q255" t="str">
            <v/>
          </cell>
          <cell r="AB255" t="str">
            <v/>
          </cell>
          <cell r="AM255" t="str">
            <v/>
          </cell>
        </row>
        <row r="256">
          <cell r="C256" t="str">
            <v/>
          </cell>
          <cell r="H256" t="str">
            <v/>
          </cell>
          <cell r="Q256" t="str">
            <v/>
          </cell>
          <cell r="AB256" t="str">
            <v/>
          </cell>
          <cell r="AM256" t="str">
            <v/>
          </cell>
        </row>
        <row r="257">
          <cell r="C257" t="str">
            <v/>
          </cell>
          <cell r="H257" t="str">
            <v/>
          </cell>
          <cell r="Q257" t="str">
            <v/>
          </cell>
          <cell r="AB257" t="str">
            <v/>
          </cell>
          <cell r="AM257" t="str">
            <v/>
          </cell>
        </row>
        <row r="258">
          <cell r="C258" t="str">
            <v/>
          </cell>
          <cell r="H258" t="str">
            <v/>
          </cell>
          <cell r="Q258" t="str">
            <v/>
          </cell>
          <cell r="AB258" t="str">
            <v/>
          </cell>
          <cell r="AM258" t="str">
            <v/>
          </cell>
        </row>
        <row r="259">
          <cell r="C259" t="str">
            <v/>
          </cell>
          <cell r="H259" t="str">
            <v/>
          </cell>
          <cell r="Q259" t="str">
            <v/>
          </cell>
          <cell r="AB259" t="str">
            <v/>
          </cell>
          <cell r="AM259" t="str">
            <v/>
          </cell>
        </row>
        <row r="260">
          <cell r="C260" t="str">
            <v/>
          </cell>
          <cell r="H260" t="str">
            <v/>
          </cell>
          <cell r="Q260" t="str">
            <v/>
          </cell>
          <cell r="AB260" t="str">
            <v/>
          </cell>
          <cell r="AM260" t="str">
            <v/>
          </cell>
        </row>
        <row r="261">
          <cell r="C261" t="str">
            <v/>
          </cell>
          <cell r="H261" t="str">
            <v/>
          </cell>
          <cell r="Q261" t="str">
            <v/>
          </cell>
          <cell r="AB261" t="str">
            <v/>
          </cell>
          <cell r="AM261" t="str">
            <v/>
          </cell>
        </row>
        <row r="262">
          <cell r="C262" t="str">
            <v/>
          </cell>
          <cell r="H262" t="str">
            <v/>
          </cell>
          <cell r="Q262" t="str">
            <v/>
          </cell>
          <cell r="AB262" t="str">
            <v/>
          </cell>
          <cell r="AM262" t="str">
            <v/>
          </cell>
        </row>
        <row r="263">
          <cell r="C263" t="str">
            <v/>
          </cell>
          <cell r="H263" t="str">
            <v/>
          </cell>
          <cell r="Q263" t="str">
            <v/>
          </cell>
          <cell r="AB263" t="str">
            <v/>
          </cell>
          <cell r="AM263" t="str">
            <v/>
          </cell>
        </row>
        <row r="264">
          <cell r="C264" t="str">
            <v/>
          </cell>
          <cell r="H264" t="str">
            <v/>
          </cell>
          <cell r="Q264" t="str">
            <v/>
          </cell>
          <cell r="AB264" t="str">
            <v/>
          </cell>
          <cell r="AM264" t="str">
            <v/>
          </cell>
        </row>
        <row r="265">
          <cell r="C265" t="str">
            <v/>
          </cell>
          <cell r="H265" t="str">
            <v/>
          </cell>
          <cell r="Q265" t="str">
            <v/>
          </cell>
          <cell r="AB265" t="str">
            <v/>
          </cell>
          <cell r="AM265" t="str">
            <v/>
          </cell>
        </row>
        <row r="266">
          <cell r="C266" t="str">
            <v/>
          </cell>
          <cell r="H266" t="str">
            <v/>
          </cell>
          <cell r="Q266" t="str">
            <v/>
          </cell>
          <cell r="AB266" t="str">
            <v/>
          </cell>
          <cell r="AM266" t="str">
            <v/>
          </cell>
        </row>
        <row r="267">
          <cell r="C267" t="str">
            <v/>
          </cell>
          <cell r="H267" t="str">
            <v/>
          </cell>
          <cell r="Q267" t="str">
            <v/>
          </cell>
          <cell r="AB267" t="str">
            <v/>
          </cell>
          <cell r="AM267" t="str">
            <v/>
          </cell>
        </row>
        <row r="268">
          <cell r="C268" t="str">
            <v/>
          </cell>
          <cell r="H268" t="str">
            <v/>
          </cell>
          <cell r="Q268" t="str">
            <v/>
          </cell>
          <cell r="AB268" t="str">
            <v/>
          </cell>
          <cell r="AM268" t="str">
            <v/>
          </cell>
        </row>
        <row r="269">
          <cell r="C269" t="str">
            <v/>
          </cell>
          <cell r="H269" t="str">
            <v/>
          </cell>
          <cell r="Q269" t="str">
            <v/>
          </cell>
          <cell r="AB269" t="str">
            <v/>
          </cell>
          <cell r="AM269" t="str">
            <v/>
          </cell>
        </row>
        <row r="270">
          <cell r="C270" t="str">
            <v/>
          </cell>
          <cell r="H270" t="str">
            <v/>
          </cell>
          <cell r="Q270" t="str">
            <v/>
          </cell>
          <cell r="AB270" t="str">
            <v/>
          </cell>
          <cell r="AM270" t="str">
            <v/>
          </cell>
        </row>
        <row r="271">
          <cell r="C271" t="str">
            <v/>
          </cell>
          <cell r="H271" t="str">
            <v/>
          </cell>
          <cell r="Q271" t="str">
            <v/>
          </cell>
          <cell r="AB271" t="str">
            <v/>
          </cell>
          <cell r="AM271" t="str">
            <v/>
          </cell>
        </row>
        <row r="272">
          <cell r="C272" t="str">
            <v/>
          </cell>
          <cell r="H272" t="str">
            <v/>
          </cell>
          <cell r="Q272" t="str">
            <v/>
          </cell>
          <cell r="AB272" t="str">
            <v/>
          </cell>
          <cell r="AM272" t="str">
            <v/>
          </cell>
        </row>
        <row r="273">
          <cell r="C273" t="str">
            <v/>
          </cell>
          <cell r="H273" t="str">
            <v/>
          </cell>
          <cell r="Q273" t="str">
            <v/>
          </cell>
          <cell r="AB273" t="str">
            <v/>
          </cell>
          <cell r="AM273" t="str">
            <v/>
          </cell>
        </row>
        <row r="274">
          <cell r="C274" t="str">
            <v/>
          </cell>
          <cell r="H274" t="str">
            <v/>
          </cell>
          <cell r="Q274" t="str">
            <v/>
          </cell>
          <cell r="AB274" t="str">
            <v/>
          </cell>
          <cell r="AM274" t="str">
            <v/>
          </cell>
        </row>
        <row r="275">
          <cell r="C275" t="str">
            <v/>
          </cell>
          <cell r="H275" t="str">
            <v/>
          </cell>
          <cell r="Q275" t="str">
            <v/>
          </cell>
          <cell r="AB275" t="str">
            <v/>
          </cell>
          <cell r="AM275" t="str">
            <v/>
          </cell>
        </row>
        <row r="276">
          <cell r="C276" t="str">
            <v/>
          </cell>
          <cell r="H276" t="str">
            <v/>
          </cell>
          <cell r="Q276" t="str">
            <v/>
          </cell>
          <cell r="AB276" t="str">
            <v/>
          </cell>
          <cell r="AM276" t="str">
            <v/>
          </cell>
        </row>
        <row r="277">
          <cell r="C277" t="str">
            <v/>
          </cell>
          <cell r="H277" t="str">
            <v/>
          </cell>
          <cell r="Q277" t="str">
            <v/>
          </cell>
          <cell r="AB277" t="str">
            <v/>
          </cell>
          <cell r="AM277" t="str">
            <v/>
          </cell>
        </row>
        <row r="278">
          <cell r="C278" t="str">
            <v/>
          </cell>
          <cell r="H278" t="str">
            <v/>
          </cell>
          <cell r="Q278" t="str">
            <v/>
          </cell>
          <cell r="AB278" t="str">
            <v/>
          </cell>
          <cell r="AM278" t="str">
            <v/>
          </cell>
        </row>
        <row r="279">
          <cell r="C279" t="str">
            <v/>
          </cell>
          <cell r="H279" t="str">
            <v/>
          </cell>
          <cell r="Q279" t="str">
            <v/>
          </cell>
          <cell r="AB279" t="str">
            <v/>
          </cell>
          <cell r="AM279" t="str">
            <v/>
          </cell>
        </row>
        <row r="280">
          <cell r="C280" t="str">
            <v/>
          </cell>
          <cell r="H280" t="str">
            <v/>
          </cell>
          <cell r="Q280" t="str">
            <v/>
          </cell>
          <cell r="AB280" t="str">
            <v/>
          </cell>
          <cell r="AM280" t="str">
            <v/>
          </cell>
        </row>
        <row r="281">
          <cell r="C281" t="str">
            <v/>
          </cell>
          <cell r="H281" t="str">
            <v/>
          </cell>
          <cell r="Q281" t="str">
            <v/>
          </cell>
          <cell r="AB281" t="str">
            <v/>
          </cell>
          <cell r="AM281" t="str">
            <v/>
          </cell>
        </row>
        <row r="282">
          <cell r="C282" t="str">
            <v/>
          </cell>
          <cell r="H282" t="str">
            <v/>
          </cell>
          <cell r="Q282" t="str">
            <v/>
          </cell>
          <cell r="AB282" t="str">
            <v/>
          </cell>
          <cell r="AM282" t="str">
            <v/>
          </cell>
        </row>
        <row r="283">
          <cell r="C283" t="str">
            <v/>
          </cell>
          <cell r="H283" t="str">
            <v/>
          </cell>
          <cell r="Q283" t="str">
            <v/>
          </cell>
          <cell r="AB283" t="str">
            <v/>
          </cell>
          <cell r="AM283" t="str">
            <v/>
          </cell>
        </row>
        <row r="284">
          <cell r="C284" t="str">
            <v/>
          </cell>
          <cell r="H284" t="str">
            <v/>
          </cell>
          <cell r="Q284" t="str">
            <v/>
          </cell>
          <cell r="AB284" t="str">
            <v/>
          </cell>
          <cell r="AM284" t="str">
            <v/>
          </cell>
        </row>
        <row r="285">
          <cell r="C285" t="str">
            <v/>
          </cell>
          <cell r="H285" t="str">
            <v/>
          </cell>
          <cell r="Q285" t="str">
            <v/>
          </cell>
          <cell r="AB285" t="str">
            <v/>
          </cell>
          <cell r="AM285" t="str">
            <v/>
          </cell>
        </row>
        <row r="286">
          <cell r="C286" t="str">
            <v/>
          </cell>
          <cell r="H286" t="str">
            <v/>
          </cell>
          <cell r="Q286" t="str">
            <v/>
          </cell>
          <cell r="AB286" t="str">
            <v/>
          </cell>
          <cell r="AM286" t="str">
            <v/>
          </cell>
        </row>
        <row r="287">
          <cell r="C287" t="str">
            <v/>
          </cell>
          <cell r="H287" t="str">
            <v/>
          </cell>
          <cell r="Q287" t="str">
            <v/>
          </cell>
          <cell r="AB287" t="str">
            <v/>
          </cell>
          <cell r="AM287" t="str">
            <v/>
          </cell>
        </row>
        <row r="288">
          <cell r="C288" t="str">
            <v/>
          </cell>
          <cell r="H288" t="str">
            <v/>
          </cell>
          <cell r="Q288" t="str">
            <v/>
          </cell>
          <cell r="AB288" t="str">
            <v/>
          </cell>
          <cell r="AM288" t="str">
            <v/>
          </cell>
        </row>
        <row r="289">
          <cell r="C289" t="str">
            <v/>
          </cell>
          <cell r="H289" t="str">
            <v/>
          </cell>
          <cell r="Q289" t="str">
            <v/>
          </cell>
          <cell r="AB289" t="str">
            <v/>
          </cell>
          <cell r="AM289" t="str">
            <v/>
          </cell>
        </row>
        <row r="290">
          <cell r="C290" t="str">
            <v/>
          </cell>
          <cell r="H290" t="str">
            <v/>
          </cell>
          <cell r="Q290" t="str">
            <v/>
          </cell>
          <cell r="AB290" t="str">
            <v/>
          </cell>
          <cell r="AM290" t="str">
            <v/>
          </cell>
        </row>
        <row r="291">
          <cell r="C291" t="str">
            <v/>
          </cell>
          <cell r="H291" t="str">
            <v/>
          </cell>
          <cell r="Q291" t="str">
            <v/>
          </cell>
          <cell r="AB291" t="str">
            <v/>
          </cell>
          <cell r="AM291" t="str">
            <v/>
          </cell>
        </row>
        <row r="292">
          <cell r="C292" t="str">
            <v/>
          </cell>
          <cell r="H292" t="str">
            <v/>
          </cell>
          <cell r="Q292" t="str">
            <v/>
          </cell>
          <cell r="AB292" t="str">
            <v/>
          </cell>
          <cell r="AM292" t="str">
            <v/>
          </cell>
        </row>
        <row r="293">
          <cell r="C293" t="str">
            <v/>
          </cell>
          <cell r="H293" t="str">
            <v/>
          </cell>
          <cell r="Q293" t="str">
            <v/>
          </cell>
          <cell r="AB293" t="str">
            <v/>
          </cell>
          <cell r="AM293" t="str">
            <v/>
          </cell>
        </row>
        <row r="294">
          <cell r="C294" t="str">
            <v/>
          </cell>
          <cell r="H294" t="str">
            <v/>
          </cell>
          <cell r="Q294" t="str">
            <v/>
          </cell>
          <cell r="AB294" t="str">
            <v/>
          </cell>
          <cell r="AM294" t="str">
            <v/>
          </cell>
        </row>
        <row r="295">
          <cell r="C295" t="str">
            <v/>
          </cell>
          <cell r="H295" t="str">
            <v/>
          </cell>
          <cell r="Q295" t="str">
            <v/>
          </cell>
          <cell r="AB295" t="str">
            <v/>
          </cell>
          <cell r="AM295" t="str">
            <v/>
          </cell>
        </row>
        <row r="296">
          <cell r="C296" t="str">
            <v/>
          </cell>
          <cell r="H296" t="str">
            <v/>
          </cell>
          <cell r="Q296" t="str">
            <v/>
          </cell>
          <cell r="AB296" t="str">
            <v/>
          </cell>
          <cell r="AM296" t="str">
            <v/>
          </cell>
        </row>
        <row r="297">
          <cell r="C297" t="str">
            <v/>
          </cell>
          <cell r="H297" t="str">
            <v/>
          </cell>
          <cell r="Q297" t="str">
            <v/>
          </cell>
          <cell r="AB297" t="str">
            <v/>
          </cell>
          <cell r="AM297" t="str">
            <v/>
          </cell>
        </row>
        <row r="298">
          <cell r="C298" t="str">
            <v/>
          </cell>
          <cell r="H298" t="str">
            <v/>
          </cell>
          <cell r="Q298" t="str">
            <v/>
          </cell>
          <cell r="AB298" t="str">
            <v/>
          </cell>
          <cell r="AM298" t="str">
            <v/>
          </cell>
        </row>
        <row r="299">
          <cell r="C299" t="str">
            <v/>
          </cell>
          <cell r="H299" t="str">
            <v/>
          </cell>
          <cell r="Q299" t="str">
            <v/>
          </cell>
          <cell r="AB299" t="str">
            <v/>
          </cell>
          <cell r="AM299" t="str">
            <v/>
          </cell>
        </row>
        <row r="300">
          <cell r="C300" t="str">
            <v/>
          </cell>
          <cell r="H300" t="str">
            <v/>
          </cell>
          <cell r="Q300" t="str">
            <v/>
          </cell>
          <cell r="AB300" t="str">
            <v/>
          </cell>
          <cell r="AM300" t="str">
            <v/>
          </cell>
        </row>
        <row r="301">
          <cell r="C301" t="str">
            <v/>
          </cell>
          <cell r="H301" t="str">
            <v/>
          </cell>
          <cell r="Q301" t="str">
            <v/>
          </cell>
          <cell r="AB301" t="str">
            <v/>
          </cell>
          <cell r="AM301" t="str">
            <v/>
          </cell>
        </row>
        <row r="302">
          <cell r="C302" t="str">
            <v/>
          </cell>
          <cell r="H302" t="str">
            <v/>
          </cell>
          <cell r="Q302" t="str">
            <v/>
          </cell>
          <cell r="AB302" t="str">
            <v/>
          </cell>
          <cell r="AM302" t="str">
            <v/>
          </cell>
        </row>
        <row r="303">
          <cell r="C303" t="str">
            <v/>
          </cell>
          <cell r="H303" t="str">
            <v/>
          </cell>
          <cell r="Q303" t="str">
            <v/>
          </cell>
          <cell r="AB303" t="str">
            <v/>
          </cell>
          <cell r="AM303" t="str">
            <v/>
          </cell>
        </row>
        <row r="304">
          <cell r="C304" t="str">
            <v/>
          </cell>
          <cell r="H304" t="str">
            <v/>
          </cell>
          <cell r="Q304" t="str">
            <v/>
          </cell>
          <cell r="AB304" t="str">
            <v/>
          </cell>
          <cell r="AM304" t="str">
            <v/>
          </cell>
        </row>
        <row r="305">
          <cell r="C305" t="str">
            <v/>
          </cell>
          <cell r="H305" t="str">
            <v/>
          </cell>
          <cell r="Q305" t="str">
            <v/>
          </cell>
          <cell r="AB305" t="str">
            <v/>
          </cell>
          <cell r="AM305" t="str">
            <v/>
          </cell>
        </row>
        <row r="306">
          <cell r="C306" t="str">
            <v/>
          </cell>
          <cell r="H306" t="str">
            <v/>
          </cell>
          <cell r="Q306" t="str">
            <v/>
          </cell>
          <cell r="AB306" t="str">
            <v/>
          </cell>
          <cell r="AM306" t="str">
            <v/>
          </cell>
        </row>
        <row r="307">
          <cell r="C307" t="str">
            <v/>
          </cell>
          <cell r="H307" t="str">
            <v/>
          </cell>
          <cell r="Q307" t="str">
            <v/>
          </cell>
          <cell r="AB307" t="str">
            <v/>
          </cell>
          <cell r="AM307" t="str">
            <v/>
          </cell>
        </row>
        <row r="308">
          <cell r="C308" t="str">
            <v/>
          </cell>
          <cell r="H308" t="str">
            <v/>
          </cell>
          <cell r="Q308" t="str">
            <v/>
          </cell>
          <cell r="AB308" t="str">
            <v/>
          </cell>
          <cell r="AM308" t="str">
            <v/>
          </cell>
        </row>
        <row r="309">
          <cell r="C309" t="str">
            <v/>
          </cell>
          <cell r="H309" t="str">
            <v/>
          </cell>
          <cell r="Q309" t="str">
            <v/>
          </cell>
          <cell r="AB309" t="str">
            <v/>
          </cell>
          <cell r="AM309" t="str">
            <v/>
          </cell>
        </row>
        <row r="310">
          <cell r="C310" t="str">
            <v/>
          </cell>
          <cell r="H310" t="str">
            <v/>
          </cell>
          <cell r="Q310" t="str">
            <v/>
          </cell>
          <cell r="AB310" t="str">
            <v/>
          </cell>
          <cell r="AM310" t="str">
            <v/>
          </cell>
        </row>
        <row r="311">
          <cell r="C311" t="str">
            <v/>
          </cell>
          <cell r="H311" t="str">
            <v/>
          </cell>
          <cell r="Q311" t="str">
            <v/>
          </cell>
          <cell r="AB311" t="str">
            <v/>
          </cell>
          <cell r="AM311" t="str">
            <v/>
          </cell>
        </row>
        <row r="312">
          <cell r="C312" t="str">
            <v/>
          </cell>
          <cell r="H312" t="str">
            <v/>
          </cell>
          <cell r="Q312" t="str">
            <v/>
          </cell>
          <cell r="AB312" t="str">
            <v/>
          </cell>
          <cell r="AM312" t="str">
            <v/>
          </cell>
        </row>
        <row r="313">
          <cell r="C313" t="str">
            <v/>
          </cell>
          <cell r="H313" t="str">
            <v/>
          </cell>
          <cell r="Q313" t="str">
            <v/>
          </cell>
          <cell r="AB313" t="str">
            <v/>
          </cell>
          <cell r="AM313" t="str">
            <v/>
          </cell>
        </row>
        <row r="314">
          <cell r="C314" t="str">
            <v/>
          </cell>
          <cell r="H314" t="str">
            <v/>
          </cell>
          <cell r="Q314" t="str">
            <v/>
          </cell>
          <cell r="AB314" t="str">
            <v/>
          </cell>
          <cell r="AM314" t="str">
            <v/>
          </cell>
        </row>
        <row r="315">
          <cell r="C315" t="str">
            <v/>
          </cell>
          <cell r="H315" t="str">
            <v/>
          </cell>
          <cell r="Q315" t="str">
            <v/>
          </cell>
          <cell r="AB315" t="str">
            <v/>
          </cell>
          <cell r="AM315" t="str">
            <v/>
          </cell>
        </row>
        <row r="316">
          <cell r="C316" t="str">
            <v/>
          </cell>
          <cell r="H316" t="str">
            <v/>
          </cell>
          <cell r="Q316" t="str">
            <v/>
          </cell>
          <cell r="AB316" t="str">
            <v/>
          </cell>
          <cell r="AM316" t="str">
            <v/>
          </cell>
        </row>
        <row r="317">
          <cell r="C317" t="str">
            <v/>
          </cell>
          <cell r="H317" t="str">
            <v/>
          </cell>
          <cell r="Q317" t="str">
            <v/>
          </cell>
          <cell r="AB317" t="str">
            <v/>
          </cell>
          <cell r="AM317" t="str">
            <v/>
          </cell>
        </row>
        <row r="318">
          <cell r="C318" t="str">
            <v/>
          </cell>
          <cell r="H318" t="str">
            <v/>
          </cell>
          <cell r="Q318" t="str">
            <v/>
          </cell>
          <cell r="AB318" t="str">
            <v/>
          </cell>
          <cell r="AM318" t="str">
            <v/>
          </cell>
        </row>
        <row r="319">
          <cell r="C319" t="str">
            <v/>
          </cell>
          <cell r="H319" t="str">
            <v/>
          </cell>
          <cell r="Q319" t="str">
            <v/>
          </cell>
          <cell r="AB319" t="str">
            <v/>
          </cell>
          <cell r="AM319" t="str">
            <v/>
          </cell>
        </row>
        <row r="320">
          <cell r="C320" t="str">
            <v/>
          </cell>
          <cell r="H320" t="str">
            <v/>
          </cell>
          <cell r="Q320" t="str">
            <v/>
          </cell>
          <cell r="AB320" t="str">
            <v/>
          </cell>
          <cell r="AM320" t="str">
            <v/>
          </cell>
        </row>
        <row r="321">
          <cell r="C321" t="str">
            <v/>
          </cell>
          <cell r="H321" t="str">
            <v/>
          </cell>
          <cell r="Q321" t="str">
            <v/>
          </cell>
          <cell r="AB321" t="str">
            <v/>
          </cell>
          <cell r="AM321" t="str">
            <v/>
          </cell>
        </row>
        <row r="322">
          <cell r="C322" t="str">
            <v/>
          </cell>
          <cell r="H322" t="str">
            <v/>
          </cell>
          <cell r="Q322" t="str">
            <v/>
          </cell>
          <cell r="AB322" t="str">
            <v/>
          </cell>
          <cell r="AM322" t="str">
            <v/>
          </cell>
        </row>
        <row r="323">
          <cell r="C323" t="str">
            <v/>
          </cell>
          <cell r="H323" t="str">
            <v/>
          </cell>
          <cell r="Q323" t="str">
            <v/>
          </cell>
          <cell r="AB323" t="str">
            <v/>
          </cell>
          <cell r="AM323" t="str">
            <v/>
          </cell>
        </row>
        <row r="324">
          <cell r="C324" t="str">
            <v/>
          </cell>
          <cell r="H324" t="str">
            <v/>
          </cell>
          <cell r="Q324" t="str">
            <v/>
          </cell>
          <cell r="AB324" t="str">
            <v/>
          </cell>
          <cell r="AM324" t="str">
            <v/>
          </cell>
        </row>
        <row r="325">
          <cell r="C325" t="str">
            <v/>
          </cell>
          <cell r="H325" t="str">
            <v/>
          </cell>
          <cell r="Q325" t="str">
            <v/>
          </cell>
          <cell r="AB325" t="str">
            <v/>
          </cell>
          <cell r="AM325" t="str">
            <v/>
          </cell>
        </row>
        <row r="326">
          <cell r="C326" t="str">
            <v/>
          </cell>
          <cell r="H326" t="str">
            <v/>
          </cell>
          <cell r="Q326" t="str">
            <v/>
          </cell>
          <cell r="AB326" t="str">
            <v/>
          </cell>
          <cell r="AM326" t="str">
            <v/>
          </cell>
        </row>
        <row r="327">
          <cell r="C327" t="str">
            <v/>
          </cell>
          <cell r="H327" t="str">
            <v/>
          </cell>
          <cell r="Q327" t="str">
            <v/>
          </cell>
          <cell r="AB327" t="str">
            <v/>
          </cell>
          <cell r="AM327" t="str">
            <v/>
          </cell>
        </row>
        <row r="328">
          <cell r="C328" t="str">
            <v/>
          </cell>
          <cell r="H328" t="str">
            <v/>
          </cell>
          <cell r="Q328" t="str">
            <v/>
          </cell>
          <cell r="AB328" t="str">
            <v/>
          </cell>
          <cell r="AM328" t="str">
            <v/>
          </cell>
        </row>
        <row r="329">
          <cell r="C329" t="str">
            <v/>
          </cell>
          <cell r="H329" t="str">
            <v/>
          </cell>
          <cell r="Q329" t="str">
            <v/>
          </cell>
          <cell r="AB329" t="str">
            <v/>
          </cell>
          <cell r="AM329" t="str">
            <v/>
          </cell>
        </row>
        <row r="330">
          <cell r="C330" t="str">
            <v/>
          </cell>
          <cell r="H330" t="str">
            <v/>
          </cell>
          <cell r="Q330" t="str">
            <v/>
          </cell>
          <cell r="AB330" t="str">
            <v/>
          </cell>
          <cell r="AM330" t="str">
            <v/>
          </cell>
        </row>
        <row r="331">
          <cell r="C331" t="str">
            <v/>
          </cell>
          <cell r="H331" t="str">
            <v/>
          </cell>
          <cell r="Q331" t="str">
            <v/>
          </cell>
          <cell r="AB331" t="str">
            <v/>
          </cell>
          <cell r="AM331" t="str">
            <v/>
          </cell>
        </row>
        <row r="332">
          <cell r="C332" t="str">
            <v/>
          </cell>
          <cell r="H332" t="str">
            <v/>
          </cell>
          <cell r="Q332" t="str">
            <v/>
          </cell>
          <cell r="AB332" t="str">
            <v/>
          </cell>
          <cell r="AM332" t="str">
            <v/>
          </cell>
        </row>
        <row r="333">
          <cell r="C333" t="str">
            <v/>
          </cell>
          <cell r="H333" t="str">
            <v/>
          </cell>
          <cell r="Q333" t="str">
            <v/>
          </cell>
          <cell r="AB333" t="str">
            <v/>
          </cell>
          <cell r="AM333" t="str">
            <v/>
          </cell>
        </row>
        <row r="334">
          <cell r="C334" t="str">
            <v/>
          </cell>
          <cell r="H334" t="str">
            <v/>
          </cell>
          <cell r="Q334" t="str">
            <v/>
          </cell>
          <cell r="AB334" t="str">
            <v/>
          </cell>
          <cell r="AM334" t="str">
            <v/>
          </cell>
        </row>
        <row r="335">
          <cell r="C335" t="str">
            <v/>
          </cell>
          <cell r="H335" t="str">
            <v/>
          </cell>
          <cell r="Q335" t="str">
            <v/>
          </cell>
          <cell r="AB335" t="str">
            <v/>
          </cell>
          <cell r="AM335" t="str">
            <v/>
          </cell>
        </row>
        <row r="336">
          <cell r="C336" t="str">
            <v/>
          </cell>
          <cell r="H336" t="str">
            <v/>
          </cell>
          <cell r="Q336" t="str">
            <v/>
          </cell>
          <cell r="AB336" t="str">
            <v/>
          </cell>
          <cell r="AM336">
            <v>0</v>
          </cell>
        </row>
        <row r="337">
          <cell r="C337" t="str">
            <v/>
          </cell>
          <cell r="H337" t="str">
            <v/>
          </cell>
          <cell r="Q337" t="str">
            <v/>
          </cell>
          <cell r="AB337" t="str">
            <v/>
          </cell>
          <cell r="AM337">
            <v>0</v>
          </cell>
        </row>
        <row r="338">
          <cell r="C338" t="str">
            <v/>
          </cell>
          <cell r="H338" t="str">
            <v/>
          </cell>
          <cell r="Q338" t="str">
            <v/>
          </cell>
          <cell r="AB338" t="str">
            <v/>
          </cell>
          <cell r="AM338">
            <v>0</v>
          </cell>
        </row>
        <row r="339">
          <cell r="C339" t="str">
            <v/>
          </cell>
          <cell r="H339" t="str">
            <v/>
          </cell>
          <cell r="Q339" t="str">
            <v/>
          </cell>
          <cell r="AB339" t="str">
            <v/>
          </cell>
          <cell r="AM339">
            <v>0</v>
          </cell>
        </row>
        <row r="340">
          <cell r="C340" t="str">
            <v/>
          </cell>
          <cell r="H340" t="str">
            <v/>
          </cell>
          <cell r="Q340" t="str">
            <v/>
          </cell>
          <cell r="AB340" t="str">
            <v/>
          </cell>
          <cell r="AM340">
            <v>0</v>
          </cell>
        </row>
        <row r="341">
          <cell r="C341" t="str">
            <v/>
          </cell>
          <cell r="H341" t="str">
            <v/>
          </cell>
          <cell r="Q341" t="str">
            <v/>
          </cell>
          <cell r="AB341" t="str">
            <v/>
          </cell>
          <cell r="AM341">
            <v>0</v>
          </cell>
        </row>
        <row r="342">
          <cell r="C342" t="str">
            <v/>
          </cell>
          <cell r="H342" t="str">
            <v/>
          </cell>
          <cell r="Q342" t="str">
            <v/>
          </cell>
          <cell r="AB342" t="str">
            <v/>
          </cell>
          <cell r="AM342">
            <v>0</v>
          </cell>
        </row>
        <row r="343">
          <cell r="C343" t="str">
            <v/>
          </cell>
          <cell r="H343" t="str">
            <v/>
          </cell>
          <cell r="Q343" t="str">
            <v/>
          </cell>
          <cell r="AB343" t="str">
            <v/>
          </cell>
          <cell r="AM343">
            <v>0</v>
          </cell>
        </row>
        <row r="344">
          <cell r="C344" t="str">
            <v/>
          </cell>
          <cell r="H344" t="str">
            <v/>
          </cell>
          <cell r="Q344" t="str">
            <v/>
          </cell>
          <cell r="AB344" t="str">
            <v/>
          </cell>
          <cell r="AM344">
            <v>0</v>
          </cell>
        </row>
        <row r="345">
          <cell r="C345" t="str">
            <v/>
          </cell>
          <cell r="H345" t="str">
            <v/>
          </cell>
          <cell r="Q345" t="str">
            <v/>
          </cell>
          <cell r="AB345" t="str">
            <v/>
          </cell>
          <cell r="AM345">
            <v>0</v>
          </cell>
        </row>
        <row r="346">
          <cell r="C346" t="str">
            <v/>
          </cell>
          <cell r="H346" t="str">
            <v/>
          </cell>
          <cell r="Q346" t="str">
            <v/>
          </cell>
          <cell r="AB346" t="str">
            <v/>
          </cell>
          <cell r="AM346">
            <v>0</v>
          </cell>
        </row>
        <row r="347">
          <cell r="C347" t="str">
            <v/>
          </cell>
          <cell r="H347" t="str">
            <v/>
          </cell>
          <cell r="Q347" t="str">
            <v/>
          </cell>
          <cell r="AB347" t="str">
            <v/>
          </cell>
          <cell r="AM347">
            <v>0</v>
          </cell>
        </row>
        <row r="348">
          <cell r="C348" t="str">
            <v/>
          </cell>
          <cell r="H348" t="str">
            <v/>
          </cell>
          <cell r="Q348" t="str">
            <v/>
          </cell>
          <cell r="AB348" t="str">
            <v/>
          </cell>
          <cell r="AM348">
            <v>0</v>
          </cell>
        </row>
        <row r="349">
          <cell r="C349" t="str">
            <v/>
          </cell>
          <cell r="H349" t="str">
            <v/>
          </cell>
          <cell r="Q349" t="str">
            <v/>
          </cell>
          <cell r="AB349" t="str">
            <v/>
          </cell>
          <cell r="AM349">
            <v>0</v>
          </cell>
        </row>
        <row r="350">
          <cell r="C350" t="str">
            <v/>
          </cell>
          <cell r="H350" t="str">
            <v/>
          </cell>
          <cell r="Q350" t="str">
            <v/>
          </cell>
          <cell r="AB350" t="str">
            <v/>
          </cell>
          <cell r="AM350">
            <v>0</v>
          </cell>
        </row>
        <row r="351">
          <cell r="C351" t="str">
            <v/>
          </cell>
          <cell r="H351" t="str">
            <v/>
          </cell>
          <cell r="Q351" t="str">
            <v/>
          </cell>
          <cell r="AB351" t="str">
            <v/>
          </cell>
          <cell r="AM351">
            <v>0</v>
          </cell>
        </row>
        <row r="352">
          <cell r="C352" t="str">
            <v/>
          </cell>
          <cell r="H352" t="str">
            <v/>
          </cell>
          <cell r="Q352" t="str">
            <v/>
          </cell>
          <cell r="AB352" t="str">
            <v/>
          </cell>
          <cell r="AM352">
            <v>0</v>
          </cell>
        </row>
        <row r="353">
          <cell r="C353" t="str">
            <v/>
          </cell>
          <cell r="H353" t="str">
            <v/>
          </cell>
          <cell r="Q353" t="str">
            <v/>
          </cell>
          <cell r="AB353" t="str">
            <v/>
          </cell>
          <cell r="AM353">
            <v>0</v>
          </cell>
        </row>
        <row r="354">
          <cell r="C354" t="str">
            <v/>
          </cell>
          <cell r="H354" t="str">
            <v/>
          </cell>
          <cell r="Q354" t="str">
            <v/>
          </cell>
          <cell r="AB354" t="str">
            <v/>
          </cell>
          <cell r="AM354">
            <v>0</v>
          </cell>
        </row>
        <row r="355">
          <cell r="C355" t="str">
            <v/>
          </cell>
          <cell r="H355" t="str">
            <v/>
          </cell>
          <cell r="Q355" t="str">
            <v/>
          </cell>
          <cell r="AB355" t="str">
            <v/>
          </cell>
          <cell r="AM355">
            <v>0</v>
          </cell>
        </row>
        <row r="356">
          <cell r="C356" t="str">
            <v/>
          </cell>
          <cell r="H356" t="str">
            <v/>
          </cell>
          <cell r="Q356" t="str">
            <v/>
          </cell>
          <cell r="AB356" t="str">
            <v/>
          </cell>
          <cell r="AM356">
            <v>0</v>
          </cell>
        </row>
        <row r="357">
          <cell r="C357" t="str">
            <v/>
          </cell>
          <cell r="H357" t="str">
            <v/>
          </cell>
          <cell r="Q357" t="str">
            <v/>
          </cell>
          <cell r="AB357" t="str">
            <v/>
          </cell>
          <cell r="AM357">
            <v>0</v>
          </cell>
        </row>
        <row r="358">
          <cell r="C358" t="str">
            <v/>
          </cell>
          <cell r="H358" t="str">
            <v/>
          </cell>
          <cell r="Q358" t="str">
            <v/>
          </cell>
          <cell r="AB358" t="str">
            <v/>
          </cell>
          <cell r="AM358">
            <v>0</v>
          </cell>
        </row>
        <row r="359">
          <cell r="C359" t="str">
            <v/>
          </cell>
          <cell r="H359" t="str">
            <v/>
          </cell>
          <cell r="Q359" t="str">
            <v/>
          </cell>
          <cell r="AB359" t="str">
            <v/>
          </cell>
          <cell r="AM359">
            <v>0</v>
          </cell>
        </row>
        <row r="360">
          <cell r="C360" t="str">
            <v/>
          </cell>
          <cell r="H360" t="str">
            <v/>
          </cell>
          <cell r="Q360" t="str">
            <v/>
          </cell>
          <cell r="AB360" t="str">
            <v/>
          </cell>
          <cell r="AM360">
            <v>0</v>
          </cell>
        </row>
        <row r="361">
          <cell r="C361" t="str">
            <v/>
          </cell>
          <cell r="H361" t="str">
            <v/>
          </cell>
          <cell r="Q361" t="str">
            <v/>
          </cell>
          <cell r="AB361" t="str">
            <v/>
          </cell>
          <cell r="AM361">
            <v>0</v>
          </cell>
        </row>
        <row r="362">
          <cell r="C362" t="str">
            <v/>
          </cell>
          <cell r="H362" t="str">
            <v/>
          </cell>
          <cell r="Q362" t="str">
            <v/>
          </cell>
          <cell r="AB362" t="str">
            <v/>
          </cell>
          <cell r="AM362">
            <v>0</v>
          </cell>
        </row>
        <row r="363">
          <cell r="C363" t="str">
            <v/>
          </cell>
          <cell r="H363" t="str">
            <v/>
          </cell>
          <cell r="Q363" t="str">
            <v/>
          </cell>
          <cell r="AB363" t="str">
            <v/>
          </cell>
          <cell r="AM363">
            <v>0</v>
          </cell>
        </row>
        <row r="364">
          <cell r="C364" t="str">
            <v/>
          </cell>
          <cell r="H364" t="str">
            <v/>
          </cell>
          <cell r="Q364" t="str">
            <v/>
          </cell>
          <cell r="AB364" t="str">
            <v/>
          </cell>
          <cell r="AM364">
            <v>0</v>
          </cell>
        </row>
        <row r="365">
          <cell r="C365" t="str">
            <v/>
          </cell>
          <cell r="H365" t="str">
            <v/>
          </cell>
          <cell r="Q365" t="str">
            <v/>
          </cell>
          <cell r="AB365" t="str">
            <v/>
          </cell>
          <cell r="AM365">
            <v>0</v>
          </cell>
        </row>
        <row r="366">
          <cell r="C366" t="str">
            <v/>
          </cell>
          <cell r="H366" t="str">
            <v/>
          </cell>
          <cell r="Q366" t="str">
            <v/>
          </cell>
          <cell r="AB366" t="str">
            <v/>
          </cell>
          <cell r="AM366">
            <v>0</v>
          </cell>
        </row>
        <row r="367">
          <cell r="C367" t="str">
            <v/>
          </cell>
          <cell r="H367" t="str">
            <v/>
          </cell>
          <cell r="Q367" t="str">
            <v/>
          </cell>
          <cell r="AB367" t="str">
            <v/>
          </cell>
          <cell r="AM367">
            <v>0</v>
          </cell>
        </row>
        <row r="368">
          <cell r="C368" t="str">
            <v/>
          </cell>
          <cell r="H368" t="str">
            <v/>
          </cell>
          <cell r="Q368" t="str">
            <v/>
          </cell>
          <cell r="AB368" t="str">
            <v/>
          </cell>
          <cell r="AM368">
            <v>0</v>
          </cell>
        </row>
        <row r="369">
          <cell r="C369" t="str">
            <v/>
          </cell>
          <cell r="H369" t="str">
            <v/>
          </cell>
          <cell r="Q369" t="str">
            <v/>
          </cell>
          <cell r="AB369" t="str">
            <v/>
          </cell>
          <cell r="AM369">
            <v>0</v>
          </cell>
        </row>
        <row r="370">
          <cell r="C370" t="str">
            <v/>
          </cell>
          <cell r="H370" t="str">
            <v/>
          </cell>
          <cell r="Q370" t="str">
            <v/>
          </cell>
          <cell r="AB370" t="str">
            <v/>
          </cell>
          <cell r="AM370">
            <v>0</v>
          </cell>
        </row>
        <row r="371">
          <cell r="C371" t="str">
            <v/>
          </cell>
          <cell r="H371" t="str">
            <v/>
          </cell>
          <cell r="Q371" t="str">
            <v/>
          </cell>
          <cell r="AB371" t="str">
            <v/>
          </cell>
          <cell r="AM371">
            <v>0</v>
          </cell>
        </row>
        <row r="372">
          <cell r="C372" t="str">
            <v/>
          </cell>
          <cell r="H372" t="str">
            <v/>
          </cell>
          <cell r="Q372" t="str">
            <v/>
          </cell>
          <cell r="AB372" t="str">
            <v/>
          </cell>
          <cell r="AM372">
            <v>0</v>
          </cell>
        </row>
        <row r="373">
          <cell r="C373" t="str">
            <v/>
          </cell>
          <cell r="H373" t="str">
            <v/>
          </cell>
          <cell r="Q373" t="str">
            <v/>
          </cell>
          <cell r="AB373" t="str">
            <v/>
          </cell>
          <cell r="AM373">
            <v>0</v>
          </cell>
        </row>
        <row r="374">
          <cell r="C374" t="str">
            <v/>
          </cell>
          <cell r="H374" t="str">
            <v/>
          </cell>
          <cell r="Q374" t="str">
            <v/>
          </cell>
          <cell r="AB374" t="str">
            <v/>
          </cell>
          <cell r="AM374">
            <v>0</v>
          </cell>
        </row>
        <row r="375">
          <cell r="C375" t="str">
            <v/>
          </cell>
          <cell r="H375" t="str">
            <v/>
          </cell>
          <cell r="Q375" t="str">
            <v/>
          </cell>
          <cell r="AB375" t="str">
            <v/>
          </cell>
          <cell r="AM375">
            <v>0</v>
          </cell>
        </row>
        <row r="376">
          <cell r="C376" t="str">
            <v/>
          </cell>
          <cell r="H376" t="str">
            <v/>
          </cell>
          <cell r="Q376" t="str">
            <v/>
          </cell>
          <cell r="AB376" t="str">
            <v/>
          </cell>
          <cell r="AM376">
            <v>0</v>
          </cell>
        </row>
        <row r="377">
          <cell r="C377" t="str">
            <v/>
          </cell>
          <cell r="H377" t="str">
            <v/>
          </cell>
          <cell r="Q377" t="str">
            <v/>
          </cell>
          <cell r="AB377" t="str">
            <v/>
          </cell>
          <cell r="AM377">
            <v>0</v>
          </cell>
        </row>
        <row r="378">
          <cell r="C378" t="str">
            <v/>
          </cell>
          <cell r="H378" t="str">
            <v/>
          </cell>
          <cell r="Q378" t="str">
            <v/>
          </cell>
          <cell r="AB378" t="str">
            <v/>
          </cell>
          <cell r="AM378">
            <v>0</v>
          </cell>
        </row>
        <row r="379">
          <cell r="C379" t="str">
            <v/>
          </cell>
          <cell r="H379" t="str">
            <v/>
          </cell>
          <cell r="Q379" t="str">
            <v/>
          </cell>
          <cell r="AB379" t="str">
            <v/>
          </cell>
          <cell r="AM379">
            <v>0</v>
          </cell>
        </row>
        <row r="380">
          <cell r="C380" t="str">
            <v/>
          </cell>
          <cell r="H380" t="str">
            <v/>
          </cell>
          <cell r="Q380" t="str">
            <v/>
          </cell>
          <cell r="AB380" t="str">
            <v/>
          </cell>
          <cell r="AM380">
            <v>0</v>
          </cell>
        </row>
        <row r="381">
          <cell r="C381" t="str">
            <v/>
          </cell>
          <cell r="H381" t="str">
            <v/>
          </cell>
          <cell r="Q381" t="str">
            <v/>
          </cell>
          <cell r="AB381" t="str">
            <v/>
          </cell>
          <cell r="AM381">
            <v>0</v>
          </cell>
        </row>
        <row r="382">
          <cell r="C382" t="str">
            <v/>
          </cell>
          <cell r="H382" t="str">
            <v/>
          </cell>
          <cell r="Q382" t="str">
            <v/>
          </cell>
          <cell r="AB382" t="str">
            <v/>
          </cell>
          <cell r="AM382">
            <v>0</v>
          </cell>
        </row>
        <row r="383">
          <cell r="C383" t="str">
            <v/>
          </cell>
          <cell r="H383" t="str">
            <v/>
          </cell>
          <cell r="Q383" t="str">
            <v/>
          </cell>
          <cell r="AB383" t="str">
            <v/>
          </cell>
          <cell r="AM383">
            <v>0</v>
          </cell>
        </row>
        <row r="384">
          <cell r="C384" t="str">
            <v/>
          </cell>
          <cell r="H384" t="str">
            <v/>
          </cell>
          <cell r="Q384" t="str">
            <v/>
          </cell>
          <cell r="AB384" t="str">
            <v/>
          </cell>
          <cell r="AM384">
            <v>0</v>
          </cell>
        </row>
        <row r="385">
          <cell r="C385" t="str">
            <v/>
          </cell>
          <cell r="H385" t="str">
            <v/>
          </cell>
          <cell r="Q385" t="str">
            <v/>
          </cell>
          <cell r="AB385" t="str">
            <v/>
          </cell>
          <cell r="AM385">
            <v>0</v>
          </cell>
        </row>
        <row r="386">
          <cell r="C386" t="str">
            <v/>
          </cell>
          <cell r="H386" t="str">
            <v/>
          </cell>
          <cell r="Q386" t="str">
            <v/>
          </cell>
          <cell r="AB386" t="str">
            <v/>
          </cell>
          <cell r="AM386">
            <v>0</v>
          </cell>
        </row>
        <row r="387">
          <cell r="C387" t="str">
            <v/>
          </cell>
          <cell r="H387" t="str">
            <v/>
          </cell>
          <cell r="Q387" t="str">
            <v/>
          </cell>
          <cell r="AB387" t="str">
            <v/>
          </cell>
          <cell r="AM387">
            <v>0</v>
          </cell>
        </row>
        <row r="388">
          <cell r="C388" t="str">
            <v/>
          </cell>
          <cell r="H388" t="str">
            <v/>
          </cell>
          <cell r="Q388" t="str">
            <v/>
          </cell>
          <cell r="AB388" t="str">
            <v/>
          </cell>
          <cell r="AM388">
            <v>0</v>
          </cell>
        </row>
        <row r="389">
          <cell r="C389" t="str">
            <v/>
          </cell>
          <cell r="H389" t="str">
            <v/>
          </cell>
          <cell r="Q389" t="str">
            <v/>
          </cell>
          <cell r="AB389" t="str">
            <v/>
          </cell>
          <cell r="AM389">
            <v>0</v>
          </cell>
        </row>
        <row r="390">
          <cell r="C390" t="str">
            <v/>
          </cell>
          <cell r="H390" t="str">
            <v/>
          </cell>
          <cell r="Q390" t="str">
            <v/>
          </cell>
          <cell r="AB390" t="str">
            <v/>
          </cell>
          <cell r="AM390">
            <v>0</v>
          </cell>
        </row>
        <row r="391">
          <cell r="C391" t="str">
            <v/>
          </cell>
          <cell r="H391" t="str">
            <v/>
          </cell>
          <cell r="Q391" t="str">
            <v/>
          </cell>
          <cell r="AB391" t="str">
            <v/>
          </cell>
          <cell r="AM391">
            <v>0</v>
          </cell>
        </row>
        <row r="392">
          <cell r="C392" t="str">
            <v/>
          </cell>
          <cell r="H392" t="str">
            <v/>
          </cell>
          <cell r="Q392" t="str">
            <v/>
          </cell>
          <cell r="AB392" t="str">
            <v/>
          </cell>
          <cell r="AM392">
            <v>0</v>
          </cell>
        </row>
        <row r="393">
          <cell r="C393" t="str">
            <v/>
          </cell>
          <cell r="H393" t="str">
            <v/>
          </cell>
          <cell r="Q393" t="str">
            <v/>
          </cell>
          <cell r="AB393" t="str">
            <v/>
          </cell>
          <cell r="AM393">
            <v>0</v>
          </cell>
        </row>
        <row r="394">
          <cell r="C394" t="str">
            <v/>
          </cell>
          <cell r="H394" t="str">
            <v/>
          </cell>
          <cell r="Q394" t="str">
            <v/>
          </cell>
          <cell r="AB394" t="str">
            <v/>
          </cell>
          <cell r="AM394">
            <v>0</v>
          </cell>
        </row>
        <row r="395">
          <cell r="C395"/>
          <cell r="H395"/>
          <cell r="Q395"/>
          <cell r="AB395"/>
          <cell r="AM395"/>
        </row>
        <row r="396">
          <cell r="C396"/>
          <cell r="H396"/>
          <cell r="Q396"/>
          <cell r="AB396"/>
          <cell r="AM396"/>
        </row>
        <row r="397">
          <cell r="C397"/>
          <cell r="H397"/>
          <cell r="Q397"/>
          <cell r="AB397"/>
          <cell r="AM397"/>
        </row>
        <row r="398">
          <cell r="C398"/>
          <cell r="H398"/>
          <cell r="Q398"/>
          <cell r="AB398"/>
          <cell r="AM398"/>
        </row>
        <row r="399">
          <cell r="C399"/>
          <cell r="H399"/>
          <cell r="Q399"/>
          <cell r="AB399"/>
          <cell r="AM399"/>
        </row>
        <row r="400">
          <cell r="C400"/>
          <cell r="H400"/>
          <cell r="Q400"/>
          <cell r="AB400"/>
          <cell r="AM400"/>
        </row>
        <row r="401">
          <cell r="C401"/>
          <cell r="H401"/>
          <cell r="Q401"/>
          <cell r="AB401"/>
          <cell r="AM401"/>
        </row>
        <row r="402">
          <cell r="C402"/>
          <cell r="H402"/>
          <cell r="Q402"/>
          <cell r="AB402"/>
          <cell r="AM402"/>
        </row>
        <row r="406">
          <cell r="AM406"/>
        </row>
        <row r="407">
          <cell r="AM407"/>
        </row>
        <row r="412">
          <cell r="AM412"/>
        </row>
        <row r="413">
          <cell r="AM413"/>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4">
          <cell r="Y4" t="str">
            <v>三国武将名称</v>
          </cell>
          <cell r="Z4" t="str">
            <v>职业</v>
          </cell>
          <cell r="AA4" t="str">
            <v>对应职业序号</v>
          </cell>
          <cell r="AB4" t="str">
            <v>资质</v>
          </cell>
          <cell r="AC4" t="str">
            <v>初始兵种子类</v>
          </cell>
          <cell r="AD4" t="str">
            <v>资质</v>
          </cell>
          <cell r="AE4" t="str">
            <v>武将定位</v>
          </cell>
          <cell r="AF4" t="str">
            <v>统帅</v>
          </cell>
          <cell r="AG4" t="str">
            <v>勇武</v>
          </cell>
        </row>
        <row r="5">
          <cell r="W5">
            <v>16501</v>
          </cell>
          <cell r="X5" t="str">
            <v>80素材</v>
          </cell>
          <cell r="Y5" t="str">
            <v>80素材</v>
          </cell>
          <cell r="Z5"/>
          <cell r="AA5"/>
          <cell r="AB5" t="str">
            <v>白</v>
          </cell>
          <cell r="AC5"/>
          <cell r="AD5">
            <v>80</v>
          </cell>
          <cell r="AE5" t="str">
            <v>平衡</v>
          </cell>
        </row>
        <row r="6">
          <cell r="W6">
            <v>16502</v>
          </cell>
          <cell r="X6" t="str">
            <v>90素材</v>
          </cell>
          <cell r="Y6" t="str">
            <v>千夫长</v>
          </cell>
          <cell r="Z6"/>
          <cell r="AA6"/>
          <cell r="AB6" t="str">
            <v>蓝</v>
          </cell>
          <cell r="AC6"/>
          <cell r="AD6">
            <v>100</v>
          </cell>
          <cell r="AE6" t="str">
            <v>平衡</v>
          </cell>
        </row>
        <row r="7">
          <cell r="W7">
            <v>16503</v>
          </cell>
          <cell r="X7" t="str">
            <v>100素材</v>
          </cell>
          <cell r="Y7" t="str">
            <v>左庶长</v>
          </cell>
          <cell r="Z7"/>
          <cell r="AA7"/>
          <cell r="AB7" t="str">
            <v>蓝</v>
          </cell>
          <cell r="AC7"/>
          <cell r="AD7">
            <v>100</v>
          </cell>
          <cell r="AE7" t="str">
            <v>平衡</v>
          </cell>
        </row>
        <row r="8">
          <cell r="W8">
            <v>16504</v>
          </cell>
          <cell r="X8" t="str">
            <v>110素材</v>
          </cell>
          <cell r="Y8" t="str">
            <v>都尉</v>
          </cell>
          <cell r="Z8"/>
          <cell r="AA8"/>
          <cell r="AB8" t="str">
            <v>紫</v>
          </cell>
          <cell r="AC8"/>
          <cell r="AD8">
            <v>110</v>
          </cell>
          <cell r="AE8" t="str">
            <v>平衡</v>
          </cell>
        </row>
        <row r="9">
          <cell r="W9">
            <v>16505</v>
          </cell>
          <cell r="X9" t="str">
            <v>120素材</v>
          </cell>
          <cell r="Y9" t="str">
            <v>国尉</v>
          </cell>
          <cell r="Z9"/>
          <cell r="AA9"/>
          <cell r="AB9" t="str">
            <v>橙</v>
          </cell>
          <cell r="AC9"/>
          <cell r="AD9">
            <v>120</v>
          </cell>
          <cell r="AE9" t="str">
            <v>平衡</v>
          </cell>
        </row>
        <row r="10">
          <cell r="W10">
            <v>16506</v>
          </cell>
          <cell r="X10" t="str">
            <v>130素材</v>
          </cell>
          <cell r="Y10" t="str">
            <v>主将</v>
          </cell>
          <cell r="Z10"/>
          <cell r="AA10"/>
          <cell r="AB10" t="str">
            <v>橙+</v>
          </cell>
          <cell r="AC10"/>
          <cell r="AD10">
            <v>130</v>
          </cell>
          <cell r="AE10" t="str">
            <v>平衡</v>
          </cell>
        </row>
        <row r="11">
          <cell r="W11"/>
          <cell r="X11"/>
          <cell r="Y11"/>
          <cell r="Z11"/>
          <cell r="AA11"/>
          <cell r="AB11"/>
          <cell r="AC11"/>
          <cell r="AD11"/>
          <cell r="AE11"/>
        </row>
        <row r="12">
          <cell r="W12">
            <v>10001</v>
          </cell>
          <cell r="X12" t="str">
            <v>骊姬</v>
          </cell>
          <cell r="Y12" t="str">
            <v>吕玲绮</v>
          </cell>
          <cell r="Z12" t="str">
            <v>步将</v>
          </cell>
          <cell r="AA12">
            <v>3</v>
          </cell>
          <cell r="AB12" t="str">
            <v>橙</v>
          </cell>
          <cell r="AC12"/>
          <cell r="AD12">
            <v>120</v>
          </cell>
          <cell r="AE12" t="str">
            <v>勇武</v>
          </cell>
        </row>
        <row r="13">
          <cell r="W13">
            <v>10002</v>
          </cell>
          <cell r="X13" t="str">
            <v>王翦</v>
          </cell>
          <cell r="Y13" t="str">
            <v>曹仁</v>
          </cell>
          <cell r="Z13" t="str">
            <v>步将</v>
          </cell>
          <cell r="AA13">
            <v>3</v>
          </cell>
          <cell r="AB13" t="str">
            <v>橙+</v>
          </cell>
          <cell r="AC13"/>
          <cell r="AD13">
            <v>130</v>
          </cell>
          <cell r="AE13" t="str">
            <v>勇武</v>
          </cell>
        </row>
        <row r="14">
          <cell r="W14"/>
          <cell r="X14" t="str">
            <v>义渠骇</v>
          </cell>
          <cell r="Y14" t="str">
            <v>踏顿</v>
          </cell>
          <cell r="Z14" t="str">
            <v>骑将</v>
          </cell>
          <cell r="AA14">
            <v>6</v>
          </cell>
          <cell r="AB14" t="str">
            <v>橙</v>
          </cell>
          <cell r="AC14"/>
          <cell r="AD14">
            <v>120</v>
          </cell>
          <cell r="AE14" t="str">
            <v>统帅</v>
          </cell>
        </row>
        <row r="15">
          <cell r="W15"/>
          <cell r="X15" t="str">
            <v>白起</v>
          </cell>
          <cell r="Y15"/>
          <cell r="Z15" t="str">
            <v/>
          </cell>
          <cell r="AA15" t="str">
            <v/>
          </cell>
          <cell r="AB15" t="str">
            <v/>
          </cell>
          <cell r="AC15"/>
          <cell r="AD15" t="str">
            <v/>
          </cell>
          <cell r="AE15" t="str">
            <v/>
          </cell>
        </row>
        <row r="16">
          <cell r="W16">
            <v>10005</v>
          </cell>
          <cell r="X16" t="str">
            <v>廉颇</v>
          </cell>
          <cell r="Y16" t="str">
            <v>程普</v>
          </cell>
          <cell r="Z16" t="str">
            <v>骑将</v>
          </cell>
          <cell r="AA16">
            <v>6</v>
          </cell>
          <cell r="AB16" t="str">
            <v>橙</v>
          </cell>
          <cell r="AC16"/>
          <cell r="AD16">
            <v>120</v>
          </cell>
          <cell r="AE16" t="str">
            <v>勇武</v>
          </cell>
        </row>
        <row r="17">
          <cell r="W17">
            <v>10006</v>
          </cell>
          <cell r="X17" t="str">
            <v>信陵君</v>
          </cell>
          <cell r="Y17" t="str">
            <v>周瑜</v>
          </cell>
          <cell r="Z17" t="str">
            <v>弓将</v>
          </cell>
          <cell r="AA17">
            <v>4</v>
          </cell>
          <cell r="AB17" t="str">
            <v>橙+</v>
          </cell>
          <cell r="AC17"/>
          <cell r="AD17">
            <v>130</v>
          </cell>
          <cell r="AE17" t="str">
            <v>智略</v>
          </cell>
        </row>
        <row r="18">
          <cell r="W18">
            <v>10007</v>
          </cell>
          <cell r="X18" t="str">
            <v>西施</v>
          </cell>
          <cell r="Y18" t="str">
            <v>大乔</v>
          </cell>
          <cell r="Z18" t="str">
            <v>弓将</v>
          </cell>
          <cell r="AA18">
            <v>4</v>
          </cell>
          <cell r="AB18" t="str">
            <v>橙</v>
          </cell>
          <cell r="AC18"/>
          <cell r="AD18">
            <v>120</v>
          </cell>
          <cell r="AE18" t="str">
            <v>智略</v>
          </cell>
        </row>
        <row r="19">
          <cell r="W19"/>
          <cell r="X19" t="str">
            <v>李牧</v>
          </cell>
          <cell r="Y19"/>
          <cell r="Z19" t="str">
            <v/>
          </cell>
          <cell r="AA19" t="str">
            <v/>
          </cell>
          <cell r="AB19" t="str">
            <v/>
          </cell>
          <cell r="AC19"/>
          <cell r="AD19" t="str">
            <v/>
          </cell>
          <cell r="AE19" t="str">
            <v/>
          </cell>
        </row>
        <row r="20">
          <cell r="W20">
            <v>10009</v>
          </cell>
          <cell r="X20" t="str">
            <v>吴起</v>
          </cell>
          <cell r="Y20" t="str">
            <v>邓艾</v>
          </cell>
          <cell r="Z20" t="str">
            <v>步将</v>
          </cell>
          <cell r="AA20">
            <v>3</v>
          </cell>
          <cell r="AB20" t="str">
            <v>橙+</v>
          </cell>
          <cell r="AC20"/>
          <cell r="AD20">
            <v>130</v>
          </cell>
          <cell r="AE20" t="str">
            <v>智略</v>
          </cell>
        </row>
        <row r="21">
          <cell r="W21">
            <v>10010</v>
          </cell>
          <cell r="X21" t="str">
            <v>聂荌</v>
          </cell>
          <cell r="Y21" t="str">
            <v>王异</v>
          </cell>
          <cell r="Z21" t="str">
            <v>步将</v>
          </cell>
          <cell r="AA21">
            <v>3</v>
          </cell>
          <cell r="AB21" t="str">
            <v>橙</v>
          </cell>
          <cell r="AC21"/>
          <cell r="AD21">
            <v>120</v>
          </cell>
          <cell r="AE21" t="str">
            <v>勇武</v>
          </cell>
        </row>
        <row r="22">
          <cell r="W22">
            <v>10011</v>
          </cell>
          <cell r="X22" t="str">
            <v>专诸</v>
          </cell>
          <cell r="Y22" t="str">
            <v>丁奉</v>
          </cell>
          <cell r="Z22" t="str">
            <v>步将</v>
          </cell>
          <cell r="AA22">
            <v>3</v>
          </cell>
          <cell r="AB22" t="str">
            <v>紫</v>
          </cell>
          <cell r="AC22"/>
          <cell r="AD22">
            <v>110</v>
          </cell>
          <cell r="AE22" t="str">
            <v>勇武</v>
          </cell>
        </row>
        <row r="23">
          <cell r="W23">
            <v>10012</v>
          </cell>
          <cell r="X23" t="str">
            <v>吕雉</v>
          </cell>
          <cell r="Y23" t="str">
            <v>何太后</v>
          </cell>
          <cell r="Z23" t="str">
            <v>弓将</v>
          </cell>
          <cell r="AA23">
            <v>4</v>
          </cell>
          <cell r="AB23" t="str">
            <v>橙+</v>
          </cell>
          <cell r="AC23"/>
          <cell r="AD23">
            <v>130</v>
          </cell>
          <cell r="AE23" t="str">
            <v>智略</v>
          </cell>
        </row>
        <row r="24">
          <cell r="W24">
            <v>10013</v>
          </cell>
          <cell r="X24" t="str">
            <v>养由基</v>
          </cell>
          <cell r="Y24" t="str">
            <v>太史慈</v>
          </cell>
          <cell r="Z24" t="str">
            <v>步将</v>
          </cell>
          <cell r="AA24">
            <v>3</v>
          </cell>
          <cell r="AB24" t="str">
            <v>橙+</v>
          </cell>
          <cell r="AC24"/>
          <cell r="AD24">
            <v>130</v>
          </cell>
          <cell r="AE24" t="str">
            <v>勇武</v>
          </cell>
        </row>
        <row r="25">
          <cell r="W25">
            <v>10014</v>
          </cell>
          <cell r="X25" t="str">
            <v>李广</v>
          </cell>
          <cell r="Y25" t="str">
            <v>黄忠</v>
          </cell>
          <cell r="Z25" t="str">
            <v>弓将</v>
          </cell>
          <cell r="AA25">
            <v>4</v>
          </cell>
          <cell r="AB25" t="str">
            <v>橙+</v>
          </cell>
          <cell r="AC25"/>
          <cell r="AD25">
            <v>130</v>
          </cell>
          <cell r="AE25" t="str">
            <v>勇武</v>
          </cell>
        </row>
        <row r="26">
          <cell r="W26">
            <v>10015</v>
          </cell>
          <cell r="X26" t="str">
            <v>楚庄王</v>
          </cell>
          <cell r="Y26" t="str">
            <v>马腾</v>
          </cell>
          <cell r="Z26" t="str">
            <v>诸侯</v>
          </cell>
          <cell r="AA26">
            <v>1</v>
          </cell>
          <cell r="AB26" t="str">
            <v>橙</v>
          </cell>
          <cell r="AC26"/>
          <cell r="AD26">
            <v>120</v>
          </cell>
          <cell r="AE26" t="str">
            <v>勇武</v>
          </cell>
        </row>
        <row r="27">
          <cell r="W27">
            <v>10016</v>
          </cell>
          <cell r="X27" t="str">
            <v>田单</v>
          </cell>
          <cell r="Y27" t="str">
            <v>曹洪</v>
          </cell>
          <cell r="Z27" t="str">
            <v>步将</v>
          </cell>
          <cell r="AA27">
            <v>3</v>
          </cell>
          <cell r="AB27" t="str">
            <v>橙</v>
          </cell>
          <cell r="AC27"/>
          <cell r="AD27">
            <v>120</v>
          </cell>
          <cell r="AE27" t="str">
            <v>智略</v>
          </cell>
        </row>
        <row r="28">
          <cell r="W28">
            <v>10017</v>
          </cell>
          <cell r="X28" t="str">
            <v>司马错</v>
          </cell>
          <cell r="Y28" t="str">
            <v>严颜</v>
          </cell>
          <cell r="Z28" t="str">
            <v>步将</v>
          </cell>
          <cell r="AA28">
            <v>3</v>
          </cell>
          <cell r="AB28" t="str">
            <v>紫</v>
          </cell>
          <cell r="AC28"/>
          <cell r="AD28">
            <v>110</v>
          </cell>
          <cell r="AE28" t="str">
            <v>勇武</v>
          </cell>
        </row>
        <row r="29">
          <cell r="W29">
            <v>10018</v>
          </cell>
          <cell r="X29" t="str">
            <v>吕不韦</v>
          </cell>
          <cell r="Y29" t="str">
            <v>王允</v>
          </cell>
          <cell r="Z29" t="str">
            <v>弓将</v>
          </cell>
          <cell r="AA29">
            <v>4</v>
          </cell>
          <cell r="AB29" t="str">
            <v>橙</v>
          </cell>
          <cell r="AC29"/>
          <cell r="AD29">
            <v>120</v>
          </cell>
          <cell r="AE29" t="str">
            <v>智略</v>
          </cell>
        </row>
        <row r="30">
          <cell r="W30">
            <v>10019</v>
          </cell>
          <cell r="X30" t="str">
            <v>荀彧</v>
          </cell>
          <cell r="Y30" t="str">
            <v>荀彧</v>
          </cell>
          <cell r="Z30" t="str">
            <v>弓将</v>
          </cell>
          <cell r="AA30">
            <v>4</v>
          </cell>
          <cell r="AB30" t="str">
            <v>橙+</v>
          </cell>
          <cell r="AC30"/>
          <cell r="AD30">
            <v>130</v>
          </cell>
          <cell r="AE30" t="str">
            <v>智略</v>
          </cell>
        </row>
        <row r="31">
          <cell r="W31"/>
          <cell r="X31" t="str">
            <v>秦武王</v>
          </cell>
          <cell r="Y31"/>
          <cell r="Z31" t="str">
            <v/>
          </cell>
          <cell r="AA31" t="str">
            <v/>
          </cell>
          <cell r="AB31" t="str">
            <v/>
          </cell>
          <cell r="AC31"/>
          <cell r="AD31" t="str">
            <v/>
          </cell>
          <cell r="AE31" t="str">
            <v/>
          </cell>
        </row>
        <row r="32">
          <cell r="W32">
            <v>10021</v>
          </cell>
          <cell r="X32" t="str">
            <v>嫪毐</v>
          </cell>
          <cell r="Y32" t="str">
            <v>李儒</v>
          </cell>
          <cell r="Z32" t="str">
            <v>弓将</v>
          </cell>
          <cell r="AA32">
            <v>4</v>
          </cell>
          <cell r="AB32" t="str">
            <v>紫</v>
          </cell>
          <cell r="AC32"/>
          <cell r="AD32">
            <v>110</v>
          </cell>
          <cell r="AE32" t="str">
            <v>智略</v>
          </cell>
        </row>
        <row r="33">
          <cell r="W33">
            <v>10022</v>
          </cell>
          <cell r="X33" t="str">
            <v>范增</v>
          </cell>
          <cell r="Y33" t="str">
            <v>张昭</v>
          </cell>
          <cell r="Z33" t="str">
            <v>弓将</v>
          </cell>
          <cell r="AA33">
            <v>4</v>
          </cell>
          <cell r="AB33" t="str">
            <v>橙+</v>
          </cell>
          <cell r="AC33"/>
          <cell r="AD33">
            <v>130</v>
          </cell>
          <cell r="AE33" t="str">
            <v>智略</v>
          </cell>
        </row>
        <row r="34">
          <cell r="W34">
            <v>10023</v>
          </cell>
          <cell r="X34" t="str">
            <v>陈阿娇</v>
          </cell>
          <cell r="Y34" t="str">
            <v>步练师</v>
          </cell>
          <cell r="Z34" t="str">
            <v>弓将</v>
          </cell>
          <cell r="AA34">
            <v>4</v>
          </cell>
          <cell r="AB34" t="str">
            <v>橙+</v>
          </cell>
          <cell r="AC34"/>
          <cell r="AD34">
            <v>130</v>
          </cell>
          <cell r="AE34" t="str">
            <v>智略</v>
          </cell>
        </row>
        <row r="35">
          <cell r="W35">
            <v>10024</v>
          </cell>
          <cell r="X35" t="str">
            <v>范雎</v>
          </cell>
          <cell r="Y35" t="str">
            <v>陶谦</v>
          </cell>
          <cell r="Z35" t="str">
            <v>弓将</v>
          </cell>
          <cell r="AA35">
            <v>4</v>
          </cell>
          <cell r="AB35" t="str">
            <v>蓝</v>
          </cell>
          <cell r="AC35"/>
          <cell r="AD35">
            <v>100</v>
          </cell>
          <cell r="AE35" t="str">
            <v>智略</v>
          </cell>
        </row>
        <row r="36">
          <cell r="W36"/>
          <cell r="X36" t="str">
            <v>秦始皇</v>
          </cell>
          <cell r="Y36"/>
          <cell r="Z36" t="str">
            <v/>
          </cell>
          <cell r="AA36" t="str">
            <v/>
          </cell>
          <cell r="AB36" t="str">
            <v/>
          </cell>
          <cell r="AC36"/>
          <cell r="AD36" t="str">
            <v/>
          </cell>
          <cell r="AE36" t="str">
            <v/>
          </cell>
        </row>
        <row r="37">
          <cell r="W37">
            <v>10026</v>
          </cell>
          <cell r="X37" t="str">
            <v>李斯</v>
          </cell>
          <cell r="Y37" t="str">
            <v>邓芝</v>
          </cell>
          <cell r="Z37" t="str">
            <v>弓将</v>
          </cell>
          <cell r="AA37">
            <v>4</v>
          </cell>
          <cell r="AB37" t="str">
            <v>橙</v>
          </cell>
          <cell r="AC37"/>
          <cell r="AD37">
            <v>120</v>
          </cell>
          <cell r="AE37" t="str">
            <v>智略</v>
          </cell>
        </row>
        <row r="38">
          <cell r="W38">
            <v>10027</v>
          </cell>
          <cell r="X38" t="str">
            <v>樗里疾</v>
          </cell>
          <cell r="Y38" t="str">
            <v>公孙瓒</v>
          </cell>
          <cell r="Z38" t="str">
            <v>弓将</v>
          </cell>
          <cell r="AA38">
            <v>4</v>
          </cell>
          <cell r="AB38" t="str">
            <v>橙+</v>
          </cell>
          <cell r="AC38"/>
          <cell r="AD38">
            <v>130</v>
          </cell>
          <cell r="AE38" t="str">
            <v>统帅</v>
          </cell>
        </row>
        <row r="39">
          <cell r="W39"/>
          <cell r="X39" t="str">
            <v>伯乐</v>
          </cell>
          <cell r="Y39"/>
          <cell r="Z39" t="str">
            <v/>
          </cell>
          <cell r="AA39" t="str">
            <v/>
          </cell>
          <cell r="AB39" t="str">
            <v/>
          </cell>
          <cell r="AC39"/>
          <cell r="AD39" t="str">
            <v/>
          </cell>
          <cell r="AE39" t="str">
            <v/>
          </cell>
        </row>
        <row r="40">
          <cell r="W40">
            <v>10029</v>
          </cell>
          <cell r="X40" t="str">
            <v>钟无艳</v>
          </cell>
          <cell r="Y40" t="str">
            <v>孙尚香</v>
          </cell>
          <cell r="Z40" t="str">
            <v>弓将</v>
          </cell>
          <cell r="AA40">
            <v>4</v>
          </cell>
          <cell r="AB40" t="str">
            <v>橙</v>
          </cell>
          <cell r="AC40"/>
          <cell r="AD40">
            <v>120</v>
          </cell>
          <cell r="AE40" t="str">
            <v>勇武</v>
          </cell>
        </row>
        <row r="41">
          <cell r="W41">
            <v>10030</v>
          </cell>
          <cell r="X41" t="str">
            <v>孟尝君</v>
          </cell>
          <cell r="Y41" t="str">
            <v>凌统</v>
          </cell>
          <cell r="Z41" t="str">
            <v>骑将</v>
          </cell>
          <cell r="AA41">
            <v>6</v>
          </cell>
          <cell r="AB41" t="str">
            <v>橙</v>
          </cell>
          <cell r="AC41"/>
          <cell r="AD41">
            <v>120</v>
          </cell>
          <cell r="AE41" t="str">
            <v>智略</v>
          </cell>
        </row>
        <row r="42">
          <cell r="W42">
            <v>10031</v>
          </cell>
          <cell r="X42" t="str">
            <v>邹衍</v>
          </cell>
          <cell r="Y42" t="str">
            <v>于吉</v>
          </cell>
          <cell r="Z42" t="str">
            <v>弓将</v>
          </cell>
          <cell r="AA42">
            <v>4</v>
          </cell>
          <cell r="AB42" t="str">
            <v>橙+</v>
          </cell>
          <cell r="AC42"/>
          <cell r="AD42">
            <v>130</v>
          </cell>
          <cell r="AE42" t="str">
            <v>智略</v>
          </cell>
        </row>
        <row r="43">
          <cell r="W43">
            <v>10032</v>
          </cell>
          <cell r="X43" t="str">
            <v>扁鹊</v>
          </cell>
          <cell r="Y43" t="str">
            <v>华佗</v>
          </cell>
          <cell r="Z43" t="str">
            <v>弓将</v>
          </cell>
          <cell r="AA43">
            <v>4</v>
          </cell>
          <cell r="AB43" t="str">
            <v>橙+</v>
          </cell>
          <cell r="AC43"/>
          <cell r="AD43">
            <v>130</v>
          </cell>
          <cell r="AE43" t="str">
            <v>智略</v>
          </cell>
        </row>
        <row r="44">
          <cell r="W44">
            <v>10033</v>
          </cell>
          <cell r="X44" t="str">
            <v>田忌</v>
          </cell>
          <cell r="Y44" t="str">
            <v>廖化</v>
          </cell>
          <cell r="Z44" t="str">
            <v>骑将</v>
          </cell>
          <cell r="AA44">
            <v>6</v>
          </cell>
          <cell r="AB44" t="str">
            <v>紫</v>
          </cell>
          <cell r="AC44"/>
          <cell r="AD44">
            <v>110</v>
          </cell>
          <cell r="AE44" t="str">
            <v>勇武</v>
          </cell>
        </row>
        <row r="45">
          <cell r="W45">
            <v>10034</v>
          </cell>
          <cell r="X45" t="str">
            <v>司马穰苴</v>
          </cell>
          <cell r="Y45" t="str">
            <v>张辽</v>
          </cell>
          <cell r="Z45" t="str">
            <v>骑将</v>
          </cell>
          <cell r="AA45">
            <v>6</v>
          </cell>
          <cell r="AB45" t="str">
            <v>橙+</v>
          </cell>
          <cell r="AC45"/>
          <cell r="AD45">
            <v>130</v>
          </cell>
          <cell r="AE45" t="str">
            <v>勇武</v>
          </cell>
        </row>
        <row r="46">
          <cell r="W46" t="str">
            <v/>
          </cell>
          <cell r="X46" t="str">
            <v>鲍叔牙</v>
          </cell>
          <cell r="Y46" t="str">
            <v>羊祜</v>
          </cell>
          <cell r="Z46" t="str">
            <v>弓将</v>
          </cell>
          <cell r="AA46">
            <v>4</v>
          </cell>
          <cell r="AB46" t="str">
            <v>橙</v>
          </cell>
          <cell r="AC46"/>
          <cell r="AD46">
            <v>120</v>
          </cell>
          <cell r="AE46" t="str">
            <v>统帅</v>
          </cell>
        </row>
        <row r="47">
          <cell r="W47">
            <v>10036</v>
          </cell>
          <cell r="X47" t="str">
            <v>孙膑</v>
          </cell>
          <cell r="Y47" t="str">
            <v>卧龙先生</v>
          </cell>
          <cell r="Z47" t="str">
            <v>弓将</v>
          </cell>
          <cell r="AA47">
            <v>4</v>
          </cell>
          <cell r="AB47" t="str">
            <v>橙</v>
          </cell>
          <cell r="AC47"/>
          <cell r="AD47">
            <v>120</v>
          </cell>
          <cell r="AE47" t="str">
            <v>智略</v>
          </cell>
        </row>
        <row r="48">
          <cell r="W48">
            <v>10037</v>
          </cell>
          <cell r="X48" t="str">
            <v>孟子</v>
          </cell>
          <cell r="Y48" t="str">
            <v>马良</v>
          </cell>
          <cell r="Z48" t="str">
            <v>弓将</v>
          </cell>
          <cell r="AA48">
            <v>4</v>
          </cell>
          <cell r="AB48" t="str">
            <v>橙</v>
          </cell>
          <cell r="AC48"/>
          <cell r="AD48">
            <v>120</v>
          </cell>
          <cell r="AE48" t="str">
            <v>智略</v>
          </cell>
        </row>
        <row r="49">
          <cell r="W49">
            <v>10038</v>
          </cell>
          <cell r="X49" t="str">
            <v>齐桓公</v>
          </cell>
          <cell r="Y49" t="str">
            <v>孙皓</v>
          </cell>
          <cell r="Z49" t="str">
            <v>诸侯</v>
          </cell>
          <cell r="AA49">
            <v>1</v>
          </cell>
          <cell r="AB49" t="str">
            <v>橙+</v>
          </cell>
          <cell r="AC49"/>
          <cell r="AD49">
            <v>130</v>
          </cell>
          <cell r="AE49" t="str">
            <v>勇武</v>
          </cell>
        </row>
        <row r="50">
          <cell r="W50" t="str">
            <v/>
          </cell>
          <cell r="X50" t="str">
            <v>管仲</v>
          </cell>
          <cell r="Y50" t="str">
            <v>张角</v>
          </cell>
          <cell r="Z50" t="str">
            <v>弓将</v>
          </cell>
          <cell r="AA50">
            <v>4</v>
          </cell>
          <cell r="AB50" t="str">
            <v>橙+</v>
          </cell>
          <cell r="AC50"/>
          <cell r="AD50">
            <v>130</v>
          </cell>
          <cell r="AE50" t="str">
            <v>智略</v>
          </cell>
        </row>
        <row r="51">
          <cell r="W51">
            <v>10040</v>
          </cell>
          <cell r="X51" t="str">
            <v>屈原</v>
          </cell>
          <cell r="Y51" t="str">
            <v>徐庶</v>
          </cell>
          <cell r="Z51" t="str">
            <v>弓将</v>
          </cell>
          <cell r="AA51">
            <v>4</v>
          </cell>
          <cell r="AB51" t="str">
            <v>橙</v>
          </cell>
          <cell r="AC51"/>
          <cell r="AD51">
            <v>120</v>
          </cell>
          <cell r="AE51" t="str">
            <v>智略</v>
          </cell>
        </row>
        <row r="52">
          <cell r="W52">
            <v>10041</v>
          </cell>
          <cell r="X52" t="str">
            <v>项燕</v>
          </cell>
          <cell r="Y52" t="str">
            <v>孙坚</v>
          </cell>
          <cell r="Z52" t="str">
            <v>诸侯</v>
          </cell>
          <cell r="AA52">
            <v>1</v>
          </cell>
          <cell r="AB52" t="str">
            <v>橙</v>
          </cell>
          <cell r="AC52"/>
          <cell r="AD52">
            <v>120</v>
          </cell>
          <cell r="AE52" t="str">
            <v>勇武</v>
          </cell>
        </row>
        <row r="53">
          <cell r="W53">
            <v>10042</v>
          </cell>
          <cell r="X53" t="str">
            <v>春申君</v>
          </cell>
          <cell r="Y53" t="str">
            <v>马谡</v>
          </cell>
          <cell r="Z53" t="str">
            <v>弓将</v>
          </cell>
          <cell r="AA53">
            <v>4</v>
          </cell>
          <cell r="AB53" t="str">
            <v>紫</v>
          </cell>
          <cell r="AC53"/>
          <cell r="AD53">
            <v>110</v>
          </cell>
          <cell r="AE53" t="str">
            <v>智略</v>
          </cell>
        </row>
        <row r="54">
          <cell r="W54">
            <v>10043</v>
          </cell>
          <cell r="X54" t="str">
            <v>莫邪</v>
          </cell>
          <cell r="Y54" t="str">
            <v>关银屏</v>
          </cell>
          <cell r="Z54" t="str">
            <v>弓将</v>
          </cell>
          <cell r="AA54">
            <v>4</v>
          </cell>
          <cell r="AB54" t="str">
            <v>橙</v>
          </cell>
          <cell r="AC54"/>
          <cell r="AD54">
            <v>120</v>
          </cell>
          <cell r="AE54" t="str">
            <v>勇武</v>
          </cell>
        </row>
        <row r="55">
          <cell r="W55">
            <v>10044</v>
          </cell>
          <cell r="X55" t="str">
            <v>干将</v>
          </cell>
          <cell r="Y55" t="str">
            <v>于禁</v>
          </cell>
          <cell r="Z55" t="str">
            <v>步将</v>
          </cell>
          <cell r="AA55">
            <v>3</v>
          </cell>
          <cell r="AB55" t="str">
            <v>橙+</v>
          </cell>
          <cell r="AC55"/>
          <cell r="AD55">
            <v>130</v>
          </cell>
          <cell r="AE55" t="str">
            <v>统帅</v>
          </cell>
        </row>
        <row r="56">
          <cell r="W56">
            <v>10045</v>
          </cell>
          <cell r="X56" t="str">
            <v>孙叔敖</v>
          </cell>
          <cell r="Y56" t="str">
            <v>荀攸</v>
          </cell>
          <cell r="Z56" t="str">
            <v>弓将</v>
          </cell>
          <cell r="AA56">
            <v>4</v>
          </cell>
          <cell r="AB56" t="str">
            <v>橙+</v>
          </cell>
          <cell r="AC56"/>
          <cell r="AD56">
            <v>130</v>
          </cell>
          <cell r="AE56" t="str">
            <v>智略</v>
          </cell>
        </row>
        <row r="57">
          <cell r="W57" t="str">
            <v/>
          </cell>
          <cell r="X57" t="str">
            <v>平原君</v>
          </cell>
          <cell r="Y57"/>
          <cell r="Z57" t="str">
            <v/>
          </cell>
          <cell r="AA57" t="str">
            <v/>
          </cell>
          <cell r="AB57" t="str">
            <v/>
          </cell>
          <cell r="AC57"/>
          <cell r="AD57" t="str">
            <v/>
          </cell>
          <cell r="AE57" t="str">
            <v/>
          </cell>
        </row>
        <row r="58">
          <cell r="W58">
            <v>10047</v>
          </cell>
          <cell r="X58" t="str">
            <v>蔺相如</v>
          </cell>
          <cell r="Y58" t="str">
            <v>糜竺</v>
          </cell>
          <cell r="Z58" t="str">
            <v>骑将</v>
          </cell>
          <cell r="AA58">
            <v>6</v>
          </cell>
          <cell r="AB58" t="str">
            <v>橙+</v>
          </cell>
          <cell r="AC58"/>
          <cell r="AD58">
            <v>130</v>
          </cell>
          <cell r="AE58" t="str">
            <v>智略</v>
          </cell>
        </row>
        <row r="59">
          <cell r="W59">
            <v>10048</v>
          </cell>
          <cell r="X59" t="str">
            <v>赵奢</v>
          </cell>
          <cell r="Y59" t="str">
            <v>魏延</v>
          </cell>
          <cell r="Z59" t="str">
            <v>骑将</v>
          </cell>
          <cell r="AA59">
            <v>6</v>
          </cell>
          <cell r="AB59" t="str">
            <v>橙</v>
          </cell>
          <cell r="AC59"/>
          <cell r="AD59">
            <v>120</v>
          </cell>
          <cell r="AE59" t="str">
            <v>统帅</v>
          </cell>
        </row>
        <row r="60">
          <cell r="W60">
            <v>10049</v>
          </cell>
          <cell r="X60" t="str">
            <v>庞涓</v>
          </cell>
          <cell r="Y60" t="str">
            <v>郭汜</v>
          </cell>
          <cell r="Z60" t="str">
            <v>步将</v>
          </cell>
          <cell r="AA60">
            <v>3</v>
          </cell>
          <cell r="AB60" t="str">
            <v>蓝</v>
          </cell>
          <cell r="AC60"/>
          <cell r="AD60">
            <v>100</v>
          </cell>
          <cell r="AE60" t="str">
            <v>勇武</v>
          </cell>
        </row>
        <row r="61">
          <cell r="W61">
            <v>10050</v>
          </cell>
          <cell r="X61" t="str">
            <v>朱亥</v>
          </cell>
          <cell r="Y61" t="str">
            <v>张飞</v>
          </cell>
          <cell r="Z61" t="str">
            <v>步将</v>
          </cell>
          <cell r="AA61">
            <v>3</v>
          </cell>
          <cell r="AB61" t="str">
            <v>橙+</v>
          </cell>
          <cell r="AC61"/>
          <cell r="AD61">
            <v>130</v>
          </cell>
          <cell r="AE61" t="str">
            <v>勇武</v>
          </cell>
        </row>
        <row r="62">
          <cell r="W62">
            <v>10051</v>
          </cell>
          <cell r="X62" t="str">
            <v>西门豹</v>
          </cell>
          <cell r="Y62" t="str">
            <v>陈宫</v>
          </cell>
          <cell r="Z62" t="str">
            <v>弓将</v>
          </cell>
          <cell r="AA62">
            <v>4</v>
          </cell>
          <cell r="AB62" t="str">
            <v>橙</v>
          </cell>
          <cell r="AC62"/>
          <cell r="AD62">
            <v>120</v>
          </cell>
          <cell r="AE62" t="str">
            <v>智略</v>
          </cell>
        </row>
        <row r="63">
          <cell r="W63">
            <v>10052</v>
          </cell>
          <cell r="X63" t="str">
            <v>韩非子</v>
          </cell>
          <cell r="Y63" t="str">
            <v>诸葛瑾</v>
          </cell>
          <cell r="Z63" t="str">
            <v>骑将</v>
          </cell>
          <cell r="AA63">
            <v>6</v>
          </cell>
          <cell r="AB63" t="str">
            <v>橙</v>
          </cell>
          <cell r="AC63"/>
          <cell r="AD63">
            <v>120</v>
          </cell>
          <cell r="AE63" t="str">
            <v>智略</v>
          </cell>
        </row>
        <row r="64">
          <cell r="W64">
            <v>10053</v>
          </cell>
          <cell r="X64" t="str">
            <v>暴鸢</v>
          </cell>
          <cell r="Y64" t="str">
            <v>典韦</v>
          </cell>
          <cell r="Z64" t="str">
            <v>步将</v>
          </cell>
          <cell r="AA64">
            <v>3</v>
          </cell>
          <cell r="AB64" t="str">
            <v>橙+</v>
          </cell>
          <cell r="AC64"/>
          <cell r="AD64">
            <v>130</v>
          </cell>
          <cell r="AE64" t="str">
            <v>勇武</v>
          </cell>
        </row>
        <row r="65">
          <cell r="W65">
            <v>10054</v>
          </cell>
          <cell r="X65" t="str">
            <v>申不害</v>
          </cell>
          <cell r="Y65" t="str">
            <v>贾诩</v>
          </cell>
          <cell r="Z65" t="str">
            <v>骑将</v>
          </cell>
          <cell r="AA65">
            <v>6</v>
          </cell>
          <cell r="AB65" t="str">
            <v>橙+</v>
          </cell>
          <cell r="AC65"/>
          <cell r="AD65">
            <v>130</v>
          </cell>
          <cell r="AE65" t="str">
            <v>智略</v>
          </cell>
        </row>
        <row r="66">
          <cell r="W66">
            <v>10055</v>
          </cell>
          <cell r="X66" t="str">
            <v>乐毅</v>
          </cell>
          <cell r="Y66" t="str">
            <v>李典</v>
          </cell>
          <cell r="Z66" t="str">
            <v>步将</v>
          </cell>
          <cell r="AA66">
            <v>3</v>
          </cell>
          <cell r="AB66" t="str">
            <v>橙</v>
          </cell>
          <cell r="AC66"/>
          <cell r="AD66">
            <v>120</v>
          </cell>
          <cell r="AE66" t="str">
            <v>统帅</v>
          </cell>
        </row>
        <row r="67">
          <cell r="W67">
            <v>10056</v>
          </cell>
          <cell r="X67" t="str">
            <v>荆轲</v>
          </cell>
          <cell r="Y67" t="str">
            <v>吕蒙</v>
          </cell>
          <cell r="Z67" t="str">
            <v>步将</v>
          </cell>
          <cell r="AA67">
            <v>3</v>
          </cell>
          <cell r="AB67" t="str">
            <v>橙+</v>
          </cell>
          <cell r="AC67"/>
          <cell r="AD67">
            <v>130</v>
          </cell>
          <cell r="AE67" t="str">
            <v>勇武</v>
          </cell>
        </row>
        <row r="68">
          <cell r="W68">
            <v>10057</v>
          </cell>
          <cell r="X68" t="str">
            <v>苏秦</v>
          </cell>
          <cell r="Y68" t="str">
            <v>袁术</v>
          </cell>
          <cell r="Z68" t="str">
            <v>诸侯</v>
          </cell>
          <cell r="AA68">
            <v>1</v>
          </cell>
          <cell r="AB68" t="str">
            <v>紫</v>
          </cell>
          <cell r="AC68"/>
          <cell r="AD68">
            <v>110</v>
          </cell>
          <cell r="AE68" t="str">
            <v>智略</v>
          </cell>
        </row>
        <row r="69">
          <cell r="W69">
            <v>10058</v>
          </cell>
          <cell r="X69" t="str">
            <v>秦开</v>
          </cell>
          <cell r="Y69" t="str">
            <v>韩当</v>
          </cell>
          <cell r="Z69" t="str">
            <v>骑将</v>
          </cell>
          <cell r="AA69">
            <v>6</v>
          </cell>
          <cell r="AB69" t="str">
            <v>紫</v>
          </cell>
          <cell r="AC69"/>
          <cell r="AD69">
            <v>110</v>
          </cell>
          <cell r="AE69" t="str">
            <v>勇武</v>
          </cell>
        </row>
        <row r="70">
          <cell r="W70">
            <v>10059</v>
          </cell>
          <cell r="X70" t="str">
            <v>墨子</v>
          </cell>
          <cell r="Y70" t="str">
            <v>王平</v>
          </cell>
          <cell r="Z70" t="str">
            <v>弓将</v>
          </cell>
          <cell r="AA70">
            <v>4</v>
          </cell>
          <cell r="AB70" t="str">
            <v>橙</v>
          </cell>
          <cell r="AC70"/>
          <cell r="AD70">
            <v>120</v>
          </cell>
          <cell r="AE70" t="str">
            <v>统帅</v>
          </cell>
        </row>
        <row r="71">
          <cell r="W71">
            <v>10060</v>
          </cell>
          <cell r="X71" t="str">
            <v>褒姒</v>
          </cell>
          <cell r="Y71" t="str">
            <v>甄姬</v>
          </cell>
          <cell r="Z71" t="str">
            <v>弓将</v>
          </cell>
          <cell r="AA71">
            <v>4</v>
          </cell>
          <cell r="AB71" t="str">
            <v>橙+</v>
          </cell>
          <cell r="AC71"/>
          <cell r="AD71">
            <v>130</v>
          </cell>
          <cell r="AE71" t="str">
            <v>智略</v>
          </cell>
        </row>
        <row r="72">
          <cell r="W72">
            <v>10061</v>
          </cell>
          <cell r="X72" t="str">
            <v>鲁班</v>
          </cell>
          <cell r="Y72" t="str">
            <v>马钧</v>
          </cell>
          <cell r="Z72" t="str">
            <v>骑将</v>
          </cell>
          <cell r="AA72">
            <v>6</v>
          </cell>
          <cell r="AB72" t="str">
            <v>橙</v>
          </cell>
          <cell r="AC72"/>
          <cell r="AD72">
            <v>120</v>
          </cell>
          <cell r="AE72" t="str">
            <v>智略</v>
          </cell>
        </row>
        <row r="73">
          <cell r="W73">
            <v>10062</v>
          </cell>
          <cell r="X73" t="str">
            <v>伍子胥</v>
          </cell>
          <cell r="Y73" t="str">
            <v>黄盖</v>
          </cell>
          <cell r="Z73" t="str">
            <v>骑将</v>
          </cell>
          <cell r="AA73">
            <v>6</v>
          </cell>
          <cell r="AB73" t="str">
            <v>橙+</v>
          </cell>
          <cell r="AC73"/>
          <cell r="AD73">
            <v>130</v>
          </cell>
          <cell r="AE73" t="str">
            <v>勇武</v>
          </cell>
        </row>
        <row r="74">
          <cell r="W74">
            <v>10063</v>
          </cell>
          <cell r="X74" t="str">
            <v>欧冶子</v>
          </cell>
          <cell r="Y74" t="str">
            <v>蒲元</v>
          </cell>
          <cell r="Z74" t="str">
            <v>步将</v>
          </cell>
          <cell r="AA74">
            <v>3</v>
          </cell>
          <cell r="AB74" t="str">
            <v>橙+</v>
          </cell>
          <cell r="AC74"/>
          <cell r="AD74">
            <v>130</v>
          </cell>
          <cell r="AE74" t="str">
            <v>勇武</v>
          </cell>
        </row>
        <row r="75">
          <cell r="W75">
            <v>10064</v>
          </cell>
          <cell r="X75" t="str">
            <v>勾践</v>
          </cell>
          <cell r="Y75" t="str">
            <v>刘备</v>
          </cell>
          <cell r="Z75" t="str">
            <v>诸侯</v>
          </cell>
          <cell r="AA75">
            <v>1</v>
          </cell>
          <cell r="AB75" t="str">
            <v>橙+</v>
          </cell>
          <cell r="AC75"/>
          <cell r="AD75">
            <v>130</v>
          </cell>
          <cell r="AE75" t="str">
            <v>智略</v>
          </cell>
        </row>
        <row r="76">
          <cell r="W76">
            <v>10065</v>
          </cell>
          <cell r="X76" t="str">
            <v>晋文公</v>
          </cell>
          <cell r="Y76" t="str">
            <v>孙权</v>
          </cell>
          <cell r="Z76" t="str">
            <v>诸侯</v>
          </cell>
          <cell r="AA76">
            <v>1</v>
          </cell>
          <cell r="AB76" t="str">
            <v>橙+</v>
          </cell>
          <cell r="AC76"/>
          <cell r="AD76">
            <v>130</v>
          </cell>
          <cell r="AE76" t="str">
            <v>统帅</v>
          </cell>
        </row>
        <row r="77">
          <cell r="W77"/>
          <cell r="X77" t="str">
            <v>范蠡</v>
          </cell>
          <cell r="Y77" t="str">
            <v>法正</v>
          </cell>
          <cell r="Z77" t="str">
            <v>弓将</v>
          </cell>
          <cell r="AA77">
            <v>4</v>
          </cell>
          <cell r="AB77" t="str">
            <v>橙+</v>
          </cell>
          <cell r="AC77"/>
          <cell r="AD77">
            <v>130</v>
          </cell>
          <cell r="AE77" t="str">
            <v>智略</v>
          </cell>
        </row>
        <row r="78">
          <cell r="W78">
            <v>10067</v>
          </cell>
          <cell r="X78" t="str">
            <v>孙武</v>
          </cell>
          <cell r="Y78" t="str">
            <v>司马懿</v>
          </cell>
          <cell r="Z78" t="str">
            <v>弓将</v>
          </cell>
          <cell r="AA78">
            <v>4</v>
          </cell>
          <cell r="AB78" t="str">
            <v>红</v>
          </cell>
          <cell r="AC78"/>
          <cell r="AD78">
            <v>140</v>
          </cell>
          <cell r="AE78" t="str">
            <v>智略</v>
          </cell>
        </row>
        <row r="79">
          <cell r="W79">
            <v>10068</v>
          </cell>
          <cell r="X79" t="str">
            <v>鬼谷子</v>
          </cell>
          <cell r="Y79" t="str">
            <v>水镜先生</v>
          </cell>
          <cell r="Z79" t="str">
            <v>弓将</v>
          </cell>
          <cell r="AA79">
            <v>4</v>
          </cell>
          <cell r="AB79" t="str">
            <v>橙+</v>
          </cell>
          <cell r="AC79"/>
          <cell r="AD79">
            <v>130</v>
          </cell>
          <cell r="AE79" t="str">
            <v>智略</v>
          </cell>
        </row>
        <row r="80">
          <cell r="W80"/>
          <cell r="X80" t="str">
            <v>孔丘</v>
          </cell>
          <cell r="Y80"/>
          <cell r="Z80" t="str">
            <v/>
          </cell>
          <cell r="AA80" t="str">
            <v/>
          </cell>
          <cell r="AB80" t="str">
            <v/>
          </cell>
          <cell r="AC80"/>
          <cell r="AD80" t="str">
            <v/>
          </cell>
          <cell r="AE80" t="str">
            <v/>
          </cell>
        </row>
        <row r="81">
          <cell r="W81"/>
          <cell r="X81" t="str">
            <v>老子</v>
          </cell>
          <cell r="Y81"/>
          <cell r="Z81" t="str">
            <v/>
          </cell>
          <cell r="AA81" t="str">
            <v/>
          </cell>
          <cell r="AB81" t="str">
            <v/>
          </cell>
          <cell r="AC81"/>
          <cell r="AD81" t="str">
            <v/>
          </cell>
          <cell r="AE81" t="str">
            <v/>
          </cell>
        </row>
        <row r="82">
          <cell r="W82">
            <v>10071</v>
          </cell>
          <cell r="X82" t="str">
            <v>赵括</v>
          </cell>
          <cell r="Y82" t="str">
            <v>李傕</v>
          </cell>
          <cell r="Z82" t="str">
            <v>弓将</v>
          </cell>
          <cell r="AA82">
            <v>4</v>
          </cell>
          <cell r="AB82" t="str">
            <v>紫</v>
          </cell>
          <cell r="AC82"/>
          <cell r="AD82">
            <v>110</v>
          </cell>
          <cell r="AE82" t="str">
            <v>勇武</v>
          </cell>
        </row>
        <row r="83">
          <cell r="W83"/>
          <cell r="X83" t="str">
            <v>典藏吕不韦</v>
          </cell>
          <cell r="Y83"/>
          <cell r="Z83" t="str">
            <v/>
          </cell>
          <cell r="AA83" t="str">
            <v/>
          </cell>
          <cell r="AB83" t="str">
            <v/>
          </cell>
          <cell r="AC83"/>
          <cell r="AD83" t="str">
            <v/>
          </cell>
          <cell r="AE83" t="str">
            <v/>
          </cell>
        </row>
        <row r="84">
          <cell r="W84">
            <v>10073</v>
          </cell>
          <cell r="X84" t="str">
            <v>嬴政</v>
          </cell>
          <cell r="Y84" t="str">
            <v>曹丕</v>
          </cell>
          <cell r="Z84" t="str">
            <v>诸侯</v>
          </cell>
          <cell r="AA84">
            <v>1</v>
          </cell>
          <cell r="AB84" t="str">
            <v>橙+</v>
          </cell>
          <cell r="AC84"/>
          <cell r="AD84">
            <v>130</v>
          </cell>
          <cell r="AE84" t="str">
            <v>智略</v>
          </cell>
        </row>
        <row r="85">
          <cell r="W85">
            <v>10074</v>
          </cell>
          <cell r="X85" t="str">
            <v>蒙恬</v>
          </cell>
          <cell r="Y85" t="str">
            <v>徐晃</v>
          </cell>
          <cell r="Z85" t="str">
            <v>步将</v>
          </cell>
          <cell r="AA85">
            <v>3</v>
          </cell>
          <cell r="AB85" t="str">
            <v>橙</v>
          </cell>
          <cell r="AC85"/>
          <cell r="AD85">
            <v>120</v>
          </cell>
          <cell r="AE85" t="str">
            <v>勇武</v>
          </cell>
        </row>
        <row r="86">
          <cell r="W86">
            <v>10075</v>
          </cell>
          <cell r="X86" t="str">
            <v>弄玉</v>
          </cell>
          <cell r="Y86" t="str">
            <v>小乔</v>
          </cell>
          <cell r="Z86" t="str">
            <v>弓将</v>
          </cell>
          <cell r="AA86">
            <v>4</v>
          </cell>
          <cell r="AB86" t="str">
            <v>橙</v>
          </cell>
          <cell r="AC86"/>
          <cell r="AD86">
            <v>120</v>
          </cell>
          <cell r="AE86" t="str">
            <v>智略</v>
          </cell>
        </row>
        <row r="87">
          <cell r="W87">
            <v>10076</v>
          </cell>
          <cell r="X87" t="str">
            <v>越女</v>
          </cell>
          <cell r="Y87" t="str">
            <v>马云禄</v>
          </cell>
          <cell r="Z87" t="str">
            <v>步将</v>
          </cell>
          <cell r="AA87">
            <v>3</v>
          </cell>
          <cell r="AB87" t="str">
            <v>橙+</v>
          </cell>
          <cell r="AC87"/>
          <cell r="AD87">
            <v>130</v>
          </cell>
          <cell r="AE87" t="str">
            <v>勇武</v>
          </cell>
        </row>
        <row r="88">
          <cell r="W88">
            <v>10077</v>
          </cell>
          <cell r="X88" t="str">
            <v>虞姬</v>
          </cell>
          <cell r="Y88" t="str">
            <v>夏侯惇</v>
          </cell>
          <cell r="Z88" t="str">
            <v>弓将</v>
          </cell>
          <cell r="AA88">
            <v>4</v>
          </cell>
          <cell r="AB88" t="str">
            <v>橙+</v>
          </cell>
          <cell r="AC88"/>
          <cell r="AD88">
            <v>130</v>
          </cell>
          <cell r="AE88" t="str">
            <v>勇武</v>
          </cell>
        </row>
        <row r="89">
          <cell r="W89"/>
          <cell r="X89" t="str">
            <v>项羽</v>
          </cell>
          <cell r="Y89"/>
          <cell r="Z89" t="str">
            <v/>
          </cell>
          <cell r="AA89" t="str">
            <v/>
          </cell>
          <cell r="AB89" t="str">
            <v/>
          </cell>
          <cell r="AC89"/>
          <cell r="AD89" t="str">
            <v/>
          </cell>
          <cell r="AE89" t="str">
            <v/>
          </cell>
        </row>
        <row r="90">
          <cell r="W90"/>
          <cell r="X90" t="str">
            <v>刘邦</v>
          </cell>
          <cell r="Y90"/>
          <cell r="Z90" t="str">
            <v/>
          </cell>
          <cell r="AA90" t="str">
            <v/>
          </cell>
          <cell r="AB90" t="str">
            <v/>
          </cell>
          <cell r="AC90"/>
          <cell r="AD90" t="str">
            <v/>
          </cell>
          <cell r="AE90" t="str">
            <v/>
          </cell>
        </row>
        <row r="91">
          <cell r="W91"/>
          <cell r="X91" t="str">
            <v>韩信</v>
          </cell>
          <cell r="Y91"/>
          <cell r="Z91" t="str">
            <v/>
          </cell>
          <cell r="AA91" t="str">
            <v/>
          </cell>
          <cell r="AB91" t="str">
            <v/>
          </cell>
          <cell r="AC91"/>
          <cell r="AD91" t="str">
            <v/>
          </cell>
          <cell r="AE91" t="str">
            <v/>
          </cell>
        </row>
        <row r="92">
          <cell r="W92"/>
          <cell r="X92" t="str">
            <v>卫青</v>
          </cell>
          <cell r="Y92"/>
          <cell r="Z92" t="str">
            <v/>
          </cell>
          <cell r="AA92" t="str">
            <v/>
          </cell>
          <cell r="AB92" t="str">
            <v/>
          </cell>
          <cell r="AC92"/>
          <cell r="AD92" t="str">
            <v/>
          </cell>
          <cell r="AE92" t="str">
            <v/>
          </cell>
        </row>
        <row r="93">
          <cell r="W93">
            <v>10082</v>
          </cell>
          <cell r="X93" t="str">
            <v>霍去病</v>
          </cell>
          <cell r="Y93" t="str">
            <v>乐进</v>
          </cell>
          <cell r="Z93" t="str">
            <v>骑将</v>
          </cell>
          <cell r="AA93">
            <v>6</v>
          </cell>
          <cell r="AB93" t="str">
            <v>橙+</v>
          </cell>
          <cell r="AC93"/>
          <cell r="AD93">
            <v>130</v>
          </cell>
          <cell r="AE93" t="str">
            <v>勇武</v>
          </cell>
        </row>
        <row r="94">
          <cell r="W94"/>
          <cell r="X94" t="str">
            <v>曹操</v>
          </cell>
          <cell r="Y94" t="str">
            <v>庞统</v>
          </cell>
          <cell r="Z94" t="str">
            <v>步将</v>
          </cell>
          <cell r="AA94">
            <v>3</v>
          </cell>
          <cell r="AB94" t="str">
            <v>橙+</v>
          </cell>
          <cell r="AC94"/>
          <cell r="AD94">
            <v>130</v>
          </cell>
          <cell r="AE94" t="str">
            <v>智略</v>
          </cell>
        </row>
        <row r="95">
          <cell r="W95">
            <v>10084</v>
          </cell>
          <cell r="X95" t="str">
            <v>吕布</v>
          </cell>
          <cell r="Y95" t="str">
            <v>吕布</v>
          </cell>
          <cell r="Z95" t="str">
            <v>骑将</v>
          </cell>
          <cell r="AA95">
            <v>6</v>
          </cell>
          <cell r="AB95" t="str">
            <v>红</v>
          </cell>
          <cell r="AC95"/>
          <cell r="AD95">
            <v>140</v>
          </cell>
          <cell r="AE95" t="str">
            <v>勇武</v>
          </cell>
        </row>
        <row r="96">
          <cell r="W96">
            <v>10085</v>
          </cell>
          <cell r="X96" t="str">
            <v>赵云</v>
          </cell>
          <cell r="Y96" t="str">
            <v>赵云</v>
          </cell>
          <cell r="Z96" t="str">
            <v>骑将</v>
          </cell>
          <cell r="AA96">
            <v>6</v>
          </cell>
          <cell r="AB96" t="str">
            <v>橙+</v>
          </cell>
          <cell r="AC96"/>
          <cell r="AD96">
            <v>130</v>
          </cell>
          <cell r="AE96" t="str">
            <v>勇武</v>
          </cell>
        </row>
        <row r="97">
          <cell r="W97">
            <v>10086</v>
          </cell>
          <cell r="X97" t="str">
            <v>刘备</v>
          </cell>
          <cell r="Y97" t="str">
            <v>蔡文姬</v>
          </cell>
          <cell r="Z97" t="str">
            <v>弓将</v>
          </cell>
          <cell r="AA97">
            <v>4</v>
          </cell>
          <cell r="AB97" t="str">
            <v>橙+</v>
          </cell>
          <cell r="AC97"/>
          <cell r="AD97">
            <v>130</v>
          </cell>
          <cell r="AE97" t="str">
            <v>智略</v>
          </cell>
        </row>
        <row r="98">
          <cell r="W98">
            <v>10087</v>
          </cell>
          <cell r="X98" t="str">
            <v>陆逊</v>
          </cell>
          <cell r="Y98" t="str">
            <v>陆逊</v>
          </cell>
          <cell r="Z98" t="str">
            <v>弓将</v>
          </cell>
          <cell r="AA98">
            <v>4</v>
          </cell>
          <cell r="AB98" t="str">
            <v>橙+</v>
          </cell>
          <cell r="AC98"/>
          <cell r="AD98">
            <v>130</v>
          </cell>
          <cell r="AE98" t="str">
            <v>智略</v>
          </cell>
        </row>
        <row r="99">
          <cell r="W99">
            <v>10088</v>
          </cell>
          <cell r="X99" t="str">
            <v>诸葛亮</v>
          </cell>
          <cell r="Y99" t="str">
            <v>诸葛亮</v>
          </cell>
          <cell r="Z99" t="str">
            <v>弓将</v>
          </cell>
          <cell r="AA99">
            <v>4</v>
          </cell>
          <cell r="AB99" t="str">
            <v>红</v>
          </cell>
          <cell r="AC99"/>
          <cell r="AD99">
            <v>140</v>
          </cell>
          <cell r="AE99" t="str">
            <v>统帅</v>
          </cell>
        </row>
        <row r="100">
          <cell r="W100"/>
          <cell r="X100" t="str">
            <v>太史慈</v>
          </cell>
          <cell r="Y100" t="str">
            <v>甘宁</v>
          </cell>
          <cell r="Z100" t="str">
            <v>步将</v>
          </cell>
          <cell r="AA100">
            <v>3</v>
          </cell>
          <cell r="AB100" t="str">
            <v>橙+</v>
          </cell>
          <cell r="AC100"/>
          <cell r="AD100">
            <v>130</v>
          </cell>
          <cell r="AE100" t="str">
            <v>勇武</v>
          </cell>
        </row>
        <row r="101">
          <cell r="W101"/>
          <cell r="X101" t="str">
            <v>孙权</v>
          </cell>
          <cell r="Y101"/>
          <cell r="Z101"/>
          <cell r="AA101" t="str">
            <v/>
          </cell>
          <cell r="AB101" t="str">
            <v/>
          </cell>
          <cell r="AC101"/>
          <cell r="AD101" t="str">
            <v/>
          </cell>
          <cell r="AE101" t="str">
            <v/>
          </cell>
        </row>
        <row r="102">
          <cell r="W102"/>
          <cell r="X102" t="str">
            <v>夏侯渊</v>
          </cell>
          <cell r="Y102"/>
          <cell r="Z102"/>
          <cell r="AA102" t="str">
            <v/>
          </cell>
          <cell r="AB102" t="str">
            <v/>
          </cell>
          <cell r="AC102"/>
          <cell r="AD102" t="str">
            <v/>
          </cell>
          <cell r="AE102" t="str">
            <v/>
          </cell>
        </row>
        <row r="103">
          <cell r="W103"/>
          <cell r="X103" t="str">
            <v>司马懿</v>
          </cell>
          <cell r="Y103"/>
          <cell r="Z103"/>
          <cell r="AA103" t="str">
            <v/>
          </cell>
          <cell r="AB103" t="str">
            <v/>
          </cell>
          <cell r="AC103"/>
          <cell r="AD103" t="str">
            <v/>
          </cell>
          <cell r="AE103" t="str">
            <v/>
          </cell>
        </row>
        <row r="104">
          <cell r="W104"/>
          <cell r="X104">
            <v>0</v>
          </cell>
          <cell r="Y104"/>
          <cell r="Z104"/>
          <cell r="AA104" t="str">
            <v/>
          </cell>
          <cell r="AB104" t="str">
            <v/>
          </cell>
          <cell r="AC104"/>
          <cell r="AD104" t="str">
            <v/>
          </cell>
          <cell r="AE104" t="str">
            <v/>
          </cell>
        </row>
        <row r="105">
          <cell r="W105"/>
          <cell r="X105">
            <v>0</v>
          </cell>
          <cell r="Y105"/>
          <cell r="Z105"/>
          <cell r="AA105" t="str">
            <v/>
          </cell>
          <cell r="AB105" t="str">
            <v/>
          </cell>
          <cell r="AC105"/>
          <cell r="AD105" t="str">
            <v/>
          </cell>
          <cell r="AE105" t="str">
            <v/>
          </cell>
        </row>
        <row r="106">
          <cell r="W106"/>
          <cell r="X106">
            <v>0</v>
          </cell>
          <cell r="Y106"/>
          <cell r="Z106"/>
          <cell r="AA106" t="str">
            <v/>
          </cell>
          <cell r="AB106" t="str">
            <v/>
          </cell>
          <cell r="AC106"/>
          <cell r="AD106" t="str">
            <v/>
          </cell>
          <cell r="AE106" t="str">
            <v/>
          </cell>
        </row>
        <row r="107">
          <cell r="W107"/>
          <cell r="X107">
            <v>0</v>
          </cell>
          <cell r="Y107"/>
          <cell r="Z107"/>
          <cell r="AA107" t="str">
            <v/>
          </cell>
          <cell r="AB107" t="str">
            <v/>
          </cell>
          <cell r="AC107"/>
          <cell r="AD107" t="str">
            <v/>
          </cell>
          <cell r="AE107" t="str">
            <v/>
          </cell>
        </row>
        <row r="108">
          <cell r="W108"/>
          <cell r="X108">
            <v>0</v>
          </cell>
          <cell r="Y108"/>
          <cell r="Z108"/>
          <cell r="AA108" t="str">
            <v/>
          </cell>
          <cell r="AB108" t="str">
            <v/>
          </cell>
          <cell r="AC108"/>
          <cell r="AD108" t="str">
            <v/>
          </cell>
          <cell r="AE108" t="str">
            <v/>
          </cell>
        </row>
        <row r="109">
          <cell r="W109"/>
          <cell r="X109">
            <v>0</v>
          </cell>
          <cell r="Y109"/>
          <cell r="Z109"/>
          <cell r="AA109" t="str">
            <v/>
          </cell>
          <cell r="AB109" t="str">
            <v/>
          </cell>
          <cell r="AC109"/>
          <cell r="AD109" t="str">
            <v/>
          </cell>
          <cell r="AE109" t="str">
            <v/>
          </cell>
        </row>
        <row r="110">
          <cell r="W110"/>
          <cell r="X110">
            <v>0</v>
          </cell>
          <cell r="Y110"/>
          <cell r="Z110"/>
          <cell r="AA110" t="str">
            <v/>
          </cell>
          <cell r="AB110" t="str">
            <v/>
          </cell>
          <cell r="AC110"/>
          <cell r="AD110" t="str">
            <v/>
          </cell>
          <cell r="AE110" t="str">
            <v/>
          </cell>
        </row>
        <row r="111">
          <cell r="W111"/>
          <cell r="X111">
            <v>0</v>
          </cell>
          <cell r="Y111"/>
          <cell r="Z111"/>
          <cell r="AA111" t="str">
            <v/>
          </cell>
          <cell r="AB111" t="str">
            <v/>
          </cell>
          <cell r="AC111"/>
          <cell r="AD111" t="str">
            <v/>
          </cell>
          <cell r="AE111" t="str">
            <v/>
          </cell>
        </row>
        <row r="112">
          <cell r="W112"/>
          <cell r="X112">
            <v>0</v>
          </cell>
          <cell r="Y112"/>
          <cell r="Z112"/>
          <cell r="AA112" t="str">
            <v/>
          </cell>
          <cell r="AB112" t="str">
            <v/>
          </cell>
          <cell r="AC112"/>
          <cell r="AD112" t="str">
            <v/>
          </cell>
          <cell r="AE112" t="str">
            <v/>
          </cell>
        </row>
        <row r="113">
          <cell r="W113"/>
          <cell r="X113">
            <v>0</v>
          </cell>
          <cell r="Y113"/>
          <cell r="Z113"/>
          <cell r="AA113" t="str">
            <v/>
          </cell>
          <cell r="AB113" t="str">
            <v/>
          </cell>
          <cell r="AC113"/>
          <cell r="AD113" t="str">
            <v/>
          </cell>
          <cell r="AE113" t="str">
            <v/>
          </cell>
        </row>
        <row r="114">
          <cell r="W114"/>
          <cell r="X114">
            <v>0</v>
          </cell>
          <cell r="Y114"/>
          <cell r="Z114"/>
          <cell r="AA114" t="str">
            <v/>
          </cell>
          <cell r="AB114" t="str">
            <v/>
          </cell>
          <cell r="AC114"/>
          <cell r="AD114" t="str">
            <v/>
          </cell>
          <cell r="AE114" t="str">
            <v/>
          </cell>
        </row>
        <row r="115">
          <cell r="W115"/>
          <cell r="X115">
            <v>0</v>
          </cell>
          <cell r="Y115"/>
          <cell r="Z115"/>
          <cell r="AA115" t="str">
            <v/>
          </cell>
          <cell r="AB115" t="str">
            <v/>
          </cell>
          <cell r="AC115"/>
          <cell r="AD115" t="str">
            <v/>
          </cell>
          <cell r="AE115" t="str">
            <v/>
          </cell>
        </row>
        <row r="116">
          <cell r="W116"/>
          <cell r="X116">
            <v>0</v>
          </cell>
          <cell r="Y116"/>
          <cell r="Z116"/>
          <cell r="AA116" t="str">
            <v/>
          </cell>
          <cell r="AB116" t="str">
            <v/>
          </cell>
          <cell r="AC116"/>
          <cell r="AD116" t="str">
            <v/>
          </cell>
          <cell r="AE116" t="str">
            <v/>
          </cell>
        </row>
        <row r="117">
          <cell r="W117"/>
          <cell r="X117">
            <v>0</v>
          </cell>
          <cell r="Y117"/>
          <cell r="Z117"/>
          <cell r="AA117" t="str">
            <v/>
          </cell>
          <cell r="AB117" t="str">
            <v/>
          </cell>
          <cell r="AC117"/>
          <cell r="AD117" t="str">
            <v/>
          </cell>
          <cell r="AE117" t="str">
            <v/>
          </cell>
        </row>
        <row r="118">
          <cell r="W118"/>
          <cell r="X118">
            <v>0</v>
          </cell>
          <cell r="Y118"/>
          <cell r="Z118"/>
          <cell r="AA118" t="str">
            <v/>
          </cell>
          <cell r="AB118" t="str">
            <v/>
          </cell>
          <cell r="AC118"/>
          <cell r="AD118" t="str">
            <v/>
          </cell>
          <cell r="AE118" t="str">
            <v/>
          </cell>
        </row>
        <row r="119">
          <cell r="W119"/>
          <cell r="X119">
            <v>0</v>
          </cell>
          <cell r="Y119"/>
          <cell r="Z119"/>
          <cell r="AA119" t="str">
            <v/>
          </cell>
          <cell r="AB119" t="str">
            <v/>
          </cell>
          <cell r="AC119"/>
          <cell r="AD119" t="str">
            <v/>
          </cell>
          <cell r="AE119" t="str">
            <v/>
          </cell>
        </row>
        <row r="120">
          <cell r="W120"/>
          <cell r="X120">
            <v>0</v>
          </cell>
          <cell r="Y120"/>
          <cell r="Z120"/>
          <cell r="AA120" t="str">
            <v/>
          </cell>
          <cell r="AB120" t="str">
            <v/>
          </cell>
          <cell r="AC120"/>
          <cell r="AD120" t="str">
            <v/>
          </cell>
          <cell r="AE120" t="str">
            <v/>
          </cell>
        </row>
        <row r="121">
          <cell r="W121"/>
          <cell r="X121">
            <v>0</v>
          </cell>
          <cell r="Y121"/>
          <cell r="Z121"/>
          <cell r="AA121" t="str">
            <v/>
          </cell>
          <cell r="AB121" t="str">
            <v/>
          </cell>
          <cell r="AC121"/>
          <cell r="AD121" t="str">
            <v/>
          </cell>
          <cell r="AE121" t="str">
            <v/>
          </cell>
        </row>
        <row r="122">
          <cell r="W122"/>
          <cell r="X122">
            <v>0</v>
          </cell>
          <cell r="Y122"/>
          <cell r="Z122"/>
          <cell r="AA122" t="str">
            <v/>
          </cell>
          <cell r="AB122" t="str">
            <v/>
          </cell>
          <cell r="AC122"/>
          <cell r="AD122" t="str">
            <v/>
          </cell>
          <cell r="AE122" t="str">
            <v/>
          </cell>
        </row>
        <row r="123">
          <cell r="W123"/>
          <cell r="X123">
            <v>0</v>
          </cell>
          <cell r="Y123"/>
          <cell r="Z123"/>
          <cell r="AA123" t="str">
            <v/>
          </cell>
          <cell r="AB123" t="str">
            <v/>
          </cell>
          <cell r="AC123"/>
          <cell r="AD123" t="str">
            <v/>
          </cell>
          <cell r="AE123" t="str">
            <v/>
          </cell>
        </row>
        <row r="124">
          <cell r="W124"/>
          <cell r="X124">
            <v>0</v>
          </cell>
          <cell r="Y124"/>
          <cell r="Z124"/>
          <cell r="AA124" t="str">
            <v/>
          </cell>
          <cell r="AB124" t="str">
            <v/>
          </cell>
          <cell r="AC124"/>
          <cell r="AD124" t="str">
            <v/>
          </cell>
          <cell r="AE124" t="str">
            <v/>
          </cell>
        </row>
        <row r="125">
          <cell r="W125"/>
          <cell r="X125">
            <v>0</v>
          </cell>
          <cell r="Y125"/>
          <cell r="Z125"/>
          <cell r="AA125" t="str">
            <v/>
          </cell>
          <cell r="AB125" t="str">
            <v/>
          </cell>
          <cell r="AC125"/>
          <cell r="AD125" t="str">
            <v/>
          </cell>
          <cell r="AE125" t="str">
            <v/>
          </cell>
        </row>
        <row r="126">
          <cell r="W126"/>
          <cell r="X126">
            <v>0</v>
          </cell>
          <cell r="Y126"/>
          <cell r="Z126"/>
          <cell r="AA126" t="str">
            <v/>
          </cell>
          <cell r="AB126" t="str">
            <v/>
          </cell>
          <cell r="AC126"/>
          <cell r="AD126" t="str">
            <v/>
          </cell>
          <cell r="AE126" t="str">
            <v/>
          </cell>
        </row>
        <row r="127">
          <cell r="W127"/>
          <cell r="X127">
            <v>0</v>
          </cell>
          <cell r="Y127"/>
          <cell r="Z127"/>
          <cell r="AA127" t="str">
            <v/>
          </cell>
          <cell r="AB127" t="str">
            <v/>
          </cell>
          <cell r="AC127"/>
          <cell r="AD127" t="str">
            <v/>
          </cell>
          <cell r="AE127" t="str">
            <v/>
          </cell>
        </row>
        <row r="128">
          <cell r="W128"/>
          <cell r="X128">
            <v>0</v>
          </cell>
          <cell r="Y128"/>
          <cell r="Z128"/>
          <cell r="AA128" t="str">
            <v/>
          </cell>
          <cell r="AB128" t="str">
            <v/>
          </cell>
          <cell r="AC128"/>
          <cell r="AD128" t="str">
            <v/>
          </cell>
          <cell r="AE128" t="str">
            <v/>
          </cell>
        </row>
        <row r="129">
          <cell r="W129"/>
          <cell r="X129">
            <v>0</v>
          </cell>
          <cell r="Y129"/>
          <cell r="Z129"/>
          <cell r="AA129" t="str">
            <v/>
          </cell>
          <cell r="AB129" t="str">
            <v/>
          </cell>
          <cell r="AC129"/>
          <cell r="AD129" t="str">
            <v/>
          </cell>
          <cell r="AE129" t="str">
            <v/>
          </cell>
        </row>
        <row r="130">
          <cell r="W130"/>
          <cell r="X130">
            <v>0</v>
          </cell>
          <cell r="Y130"/>
          <cell r="Z130"/>
          <cell r="AA130" t="str">
            <v/>
          </cell>
          <cell r="AB130" t="str">
            <v/>
          </cell>
          <cell r="AC130"/>
          <cell r="AD130" t="str">
            <v/>
          </cell>
          <cell r="AE130" t="str">
            <v/>
          </cell>
        </row>
        <row r="131">
          <cell r="W131"/>
          <cell r="X131">
            <v>0</v>
          </cell>
          <cell r="Y131"/>
          <cell r="Z131"/>
          <cell r="AA131" t="str">
            <v/>
          </cell>
          <cell r="AB131" t="str">
            <v/>
          </cell>
          <cell r="AC131"/>
          <cell r="AD131" t="str">
            <v/>
          </cell>
          <cell r="AE131" t="str">
            <v/>
          </cell>
        </row>
        <row r="132">
          <cell r="W132"/>
          <cell r="X132">
            <v>0</v>
          </cell>
          <cell r="Y132"/>
          <cell r="Z132"/>
          <cell r="AA132" t="str">
            <v/>
          </cell>
          <cell r="AB132" t="str">
            <v/>
          </cell>
          <cell r="AC132"/>
          <cell r="AD132" t="str">
            <v/>
          </cell>
          <cell r="AE132" t="str">
            <v/>
          </cell>
        </row>
        <row r="133">
          <cell r="W133"/>
          <cell r="X133">
            <v>0</v>
          </cell>
          <cell r="Y133"/>
          <cell r="Z133"/>
          <cell r="AA133" t="str">
            <v/>
          </cell>
          <cell r="AB133" t="str">
            <v/>
          </cell>
          <cell r="AC133"/>
          <cell r="AD133" t="str">
            <v/>
          </cell>
          <cell r="AE133" t="str">
            <v/>
          </cell>
        </row>
        <row r="134">
          <cell r="W134"/>
          <cell r="X134">
            <v>0</v>
          </cell>
          <cell r="Y134"/>
          <cell r="Z134"/>
          <cell r="AA134" t="str">
            <v/>
          </cell>
          <cell r="AB134" t="str">
            <v/>
          </cell>
          <cell r="AC134"/>
          <cell r="AD134" t="str">
            <v/>
          </cell>
          <cell r="AE134" t="str">
            <v/>
          </cell>
        </row>
        <row r="135">
          <cell r="W135"/>
          <cell r="X135">
            <v>0</v>
          </cell>
          <cell r="Y135"/>
          <cell r="Z135"/>
          <cell r="AA135" t="str">
            <v/>
          </cell>
          <cell r="AB135" t="str">
            <v/>
          </cell>
          <cell r="AC135"/>
          <cell r="AD135" t="str">
            <v/>
          </cell>
          <cell r="AE135" t="str">
            <v/>
          </cell>
        </row>
        <row r="136">
          <cell r="W136"/>
          <cell r="X136">
            <v>0</v>
          </cell>
          <cell r="Y136"/>
          <cell r="Z136"/>
          <cell r="AA136" t="str">
            <v/>
          </cell>
          <cell r="AB136" t="str">
            <v/>
          </cell>
          <cell r="AC136"/>
          <cell r="AD136" t="str">
            <v/>
          </cell>
          <cell r="AE136" t="str">
            <v/>
          </cell>
        </row>
        <row r="137">
          <cell r="W137"/>
          <cell r="X137">
            <v>0</v>
          </cell>
          <cell r="Y137"/>
          <cell r="Z137"/>
          <cell r="AA137" t="str">
            <v/>
          </cell>
          <cell r="AB137" t="str">
            <v/>
          </cell>
          <cell r="AC137"/>
          <cell r="AD137" t="str">
            <v/>
          </cell>
          <cell r="AE137" t="str">
            <v/>
          </cell>
        </row>
        <row r="138">
          <cell r="W138"/>
          <cell r="X138">
            <v>0</v>
          </cell>
          <cell r="Y138"/>
          <cell r="Z138"/>
          <cell r="AA138" t="str">
            <v/>
          </cell>
          <cell r="AB138" t="str">
            <v/>
          </cell>
          <cell r="AC138"/>
          <cell r="AD138" t="str">
            <v/>
          </cell>
          <cell r="AE138" t="str">
            <v/>
          </cell>
        </row>
        <row r="139">
          <cell r="W139"/>
          <cell r="X139">
            <v>0</v>
          </cell>
          <cell r="Y139"/>
          <cell r="Z139"/>
          <cell r="AA139" t="str">
            <v/>
          </cell>
          <cell r="AB139" t="str">
            <v/>
          </cell>
          <cell r="AC139"/>
          <cell r="AD139" t="str">
            <v/>
          </cell>
          <cell r="AE139" t="str">
            <v/>
          </cell>
        </row>
        <row r="140">
          <cell r="W140"/>
          <cell r="X140">
            <v>0</v>
          </cell>
          <cell r="Y140"/>
          <cell r="Z140"/>
          <cell r="AA140" t="str">
            <v/>
          </cell>
          <cell r="AB140" t="str">
            <v/>
          </cell>
          <cell r="AC140"/>
          <cell r="AD140" t="str">
            <v/>
          </cell>
          <cell r="AE140" t="str">
            <v/>
          </cell>
        </row>
        <row r="141">
          <cell r="W141"/>
          <cell r="X141">
            <v>0</v>
          </cell>
          <cell r="Y141"/>
          <cell r="Z141"/>
          <cell r="AA141" t="str">
            <v/>
          </cell>
          <cell r="AB141" t="str">
            <v/>
          </cell>
          <cell r="AC141"/>
          <cell r="AD141" t="str">
            <v/>
          </cell>
          <cell r="AE141" t="str">
            <v/>
          </cell>
        </row>
        <row r="142">
          <cell r="W142"/>
          <cell r="X142">
            <v>0</v>
          </cell>
          <cell r="Y142"/>
          <cell r="Z142"/>
          <cell r="AA142" t="str">
            <v/>
          </cell>
          <cell r="AB142" t="str">
            <v/>
          </cell>
          <cell r="AC142"/>
          <cell r="AD142" t="str">
            <v/>
          </cell>
          <cell r="AE142" t="str">
            <v/>
          </cell>
        </row>
        <row r="143">
          <cell r="W143"/>
          <cell r="X143">
            <v>0</v>
          </cell>
          <cell r="Y143"/>
          <cell r="Z143"/>
          <cell r="AA143" t="str">
            <v/>
          </cell>
          <cell r="AB143" t="str">
            <v/>
          </cell>
          <cell r="AC143"/>
          <cell r="AD143" t="str">
            <v/>
          </cell>
          <cell r="AE143" t="str">
            <v/>
          </cell>
        </row>
        <row r="144">
          <cell r="W144"/>
          <cell r="X144">
            <v>0</v>
          </cell>
          <cell r="Y144"/>
          <cell r="Z144"/>
          <cell r="AA144" t="str">
            <v/>
          </cell>
          <cell r="AB144" t="str">
            <v/>
          </cell>
          <cell r="AC144"/>
          <cell r="AD144" t="str">
            <v/>
          </cell>
          <cell r="AE144" t="str">
            <v/>
          </cell>
        </row>
        <row r="145">
          <cell r="W145"/>
          <cell r="X145">
            <v>0</v>
          </cell>
          <cell r="Y145"/>
          <cell r="Z145"/>
          <cell r="AA145" t="str">
            <v/>
          </cell>
          <cell r="AB145" t="str">
            <v/>
          </cell>
          <cell r="AC145"/>
          <cell r="AD145" t="str">
            <v/>
          </cell>
          <cell r="AE145" t="str">
            <v/>
          </cell>
        </row>
        <row r="146">
          <cell r="W146"/>
          <cell r="X146">
            <v>0</v>
          </cell>
          <cell r="Y146"/>
          <cell r="Z146"/>
          <cell r="AA146" t="str">
            <v/>
          </cell>
          <cell r="AB146" t="str">
            <v/>
          </cell>
          <cell r="AC146"/>
          <cell r="AD146" t="str">
            <v/>
          </cell>
          <cell r="AE146" t="str">
            <v/>
          </cell>
        </row>
        <row r="147">
          <cell r="W147"/>
          <cell r="X147">
            <v>0</v>
          </cell>
          <cell r="Y147"/>
          <cell r="Z147"/>
          <cell r="AA147" t="str">
            <v/>
          </cell>
          <cell r="AB147" t="str">
            <v/>
          </cell>
          <cell r="AC147"/>
          <cell r="AD147" t="str">
            <v/>
          </cell>
          <cell r="AE147" t="str">
            <v/>
          </cell>
        </row>
        <row r="148">
          <cell r="W148"/>
          <cell r="X148">
            <v>0</v>
          </cell>
          <cell r="Y148"/>
          <cell r="Z148"/>
          <cell r="AA148" t="str">
            <v/>
          </cell>
          <cell r="AB148" t="str">
            <v/>
          </cell>
          <cell r="AC148"/>
          <cell r="AD148" t="str">
            <v/>
          </cell>
          <cell r="AE148" t="str">
            <v/>
          </cell>
        </row>
        <row r="149">
          <cell r="W149"/>
          <cell r="X149">
            <v>0</v>
          </cell>
          <cell r="Y149"/>
          <cell r="Z149"/>
          <cell r="AA149" t="str">
            <v/>
          </cell>
          <cell r="AB149" t="str">
            <v/>
          </cell>
          <cell r="AC149"/>
          <cell r="AD149" t="str">
            <v/>
          </cell>
          <cell r="AE149" t="str">
            <v/>
          </cell>
        </row>
        <row r="150">
          <cell r="W150"/>
          <cell r="X150">
            <v>0</v>
          </cell>
          <cell r="Y150"/>
          <cell r="Z150"/>
          <cell r="AA150" t="str">
            <v/>
          </cell>
          <cell r="AB150" t="str">
            <v/>
          </cell>
          <cell r="AC150"/>
          <cell r="AD150" t="str">
            <v/>
          </cell>
          <cell r="AE150" t="str">
            <v/>
          </cell>
        </row>
        <row r="151">
          <cell r="W151"/>
          <cell r="X151">
            <v>0</v>
          </cell>
          <cell r="Y151"/>
          <cell r="Z151"/>
          <cell r="AA151" t="str">
            <v/>
          </cell>
          <cell r="AB151" t="str">
            <v/>
          </cell>
          <cell r="AC151"/>
          <cell r="AD151" t="str">
            <v/>
          </cell>
          <cell r="AE151" t="str">
            <v/>
          </cell>
        </row>
        <row r="152">
          <cell r="W152"/>
          <cell r="X152">
            <v>0</v>
          </cell>
          <cell r="Y152"/>
          <cell r="Z152"/>
          <cell r="AA152" t="str">
            <v/>
          </cell>
          <cell r="AB152" t="str">
            <v/>
          </cell>
          <cell r="AC152"/>
          <cell r="AD152" t="str">
            <v/>
          </cell>
          <cell r="AE152" t="str">
            <v/>
          </cell>
        </row>
        <row r="153">
          <cell r="W153"/>
          <cell r="X153">
            <v>0</v>
          </cell>
          <cell r="Y153"/>
          <cell r="Z153"/>
          <cell r="AA153" t="str">
            <v/>
          </cell>
          <cell r="AB153" t="str">
            <v/>
          </cell>
          <cell r="AC153"/>
          <cell r="AD153" t="str">
            <v/>
          </cell>
          <cell r="AE153" t="str">
            <v/>
          </cell>
        </row>
        <row r="154">
          <cell r="W154"/>
          <cell r="X154">
            <v>0</v>
          </cell>
          <cell r="Y154"/>
          <cell r="Z154"/>
          <cell r="AA154" t="str">
            <v/>
          </cell>
          <cell r="AB154" t="str">
            <v/>
          </cell>
          <cell r="AC154"/>
          <cell r="AD154" t="str">
            <v/>
          </cell>
          <cell r="AE154" t="str">
            <v/>
          </cell>
        </row>
        <row r="155">
          <cell r="W155"/>
          <cell r="X155">
            <v>0</v>
          </cell>
          <cell r="Y155"/>
          <cell r="Z155"/>
          <cell r="AA155" t="str">
            <v/>
          </cell>
          <cell r="AB155" t="str">
            <v/>
          </cell>
          <cell r="AC155"/>
          <cell r="AD155" t="str">
            <v/>
          </cell>
          <cell r="AE155" t="str">
            <v/>
          </cell>
        </row>
        <row r="156">
          <cell r="W156"/>
          <cell r="X156">
            <v>0</v>
          </cell>
          <cell r="Y156"/>
          <cell r="Z156"/>
          <cell r="AA156" t="str">
            <v/>
          </cell>
          <cell r="AB156" t="str">
            <v/>
          </cell>
          <cell r="AC156"/>
          <cell r="AD156" t="str">
            <v/>
          </cell>
          <cell r="AE156" t="str">
            <v/>
          </cell>
        </row>
        <row r="157">
          <cell r="W157"/>
          <cell r="X157">
            <v>0</v>
          </cell>
          <cell r="Y157"/>
          <cell r="Z157"/>
          <cell r="AA157" t="str">
            <v/>
          </cell>
          <cell r="AB157" t="str">
            <v/>
          </cell>
          <cell r="AC157"/>
          <cell r="AD157" t="str">
            <v/>
          </cell>
          <cell r="AE157" t="str">
            <v/>
          </cell>
        </row>
        <row r="158">
          <cell r="W158"/>
          <cell r="X158">
            <v>0</v>
          </cell>
          <cell r="Y158"/>
          <cell r="Z158"/>
          <cell r="AA158" t="str">
            <v/>
          </cell>
          <cell r="AB158" t="str">
            <v/>
          </cell>
          <cell r="AC158"/>
          <cell r="AD158" t="str">
            <v/>
          </cell>
          <cell r="AE158" t="str">
            <v/>
          </cell>
        </row>
        <row r="159">
          <cell r="W159"/>
          <cell r="X159">
            <v>0</v>
          </cell>
          <cell r="Y159"/>
          <cell r="Z159"/>
          <cell r="AA159" t="str">
            <v/>
          </cell>
          <cell r="AB159" t="str">
            <v/>
          </cell>
          <cell r="AC159"/>
          <cell r="AD159" t="str">
            <v/>
          </cell>
          <cell r="AE159" t="str">
            <v/>
          </cell>
        </row>
        <row r="160">
          <cell r="W160"/>
          <cell r="X160">
            <v>0</v>
          </cell>
          <cell r="Y160"/>
          <cell r="Z160"/>
          <cell r="AA160" t="str">
            <v/>
          </cell>
          <cell r="AB160" t="str">
            <v/>
          </cell>
          <cell r="AC160"/>
          <cell r="AD160" t="str">
            <v/>
          </cell>
          <cell r="AE160" t="str">
            <v/>
          </cell>
        </row>
        <row r="161">
          <cell r="W161"/>
          <cell r="X161">
            <v>0</v>
          </cell>
          <cell r="Y161"/>
          <cell r="Z161"/>
          <cell r="AA161" t="str">
            <v/>
          </cell>
          <cell r="AB161" t="str">
            <v/>
          </cell>
          <cell r="AC161"/>
          <cell r="AD161" t="str">
            <v/>
          </cell>
          <cell r="AE161" t="str">
            <v/>
          </cell>
        </row>
        <row r="162">
          <cell r="W162"/>
          <cell r="X162">
            <v>0</v>
          </cell>
          <cell r="Y162"/>
          <cell r="Z162"/>
          <cell r="AA162" t="str">
            <v/>
          </cell>
          <cell r="AB162" t="str">
            <v/>
          </cell>
          <cell r="AC162"/>
          <cell r="AD162" t="str">
            <v/>
          </cell>
          <cell r="AE162" t="str">
            <v/>
          </cell>
        </row>
        <row r="163">
          <cell r="W163"/>
          <cell r="X163">
            <v>0</v>
          </cell>
          <cell r="Y163"/>
          <cell r="Z163"/>
          <cell r="AA163" t="str">
            <v/>
          </cell>
          <cell r="AB163" t="str">
            <v/>
          </cell>
          <cell r="AC163"/>
          <cell r="AD163" t="str">
            <v/>
          </cell>
          <cell r="AE163" t="str">
            <v/>
          </cell>
        </row>
        <row r="164">
          <cell r="W164"/>
          <cell r="X164">
            <v>0</v>
          </cell>
          <cell r="Y164"/>
          <cell r="Z164"/>
          <cell r="AA164" t="str">
            <v/>
          </cell>
          <cell r="AB164" t="str">
            <v/>
          </cell>
          <cell r="AC164"/>
          <cell r="AD164" t="str">
            <v/>
          </cell>
          <cell r="AE164" t="str">
            <v/>
          </cell>
        </row>
        <row r="165">
          <cell r="W165"/>
          <cell r="X165">
            <v>0</v>
          </cell>
          <cell r="Y165"/>
          <cell r="Z165"/>
          <cell r="AA165" t="str">
            <v/>
          </cell>
          <cell r="AB165" t="str">
            <v/>
          </cell>
          <cell r="AC165"/>
          <cell r="AD165" t="str">
            <v/>
          </cell>
          <cell r="AE165" t="str">
            <v/>
          </cell>
        </row>
        <row r="166">
          <cell r="W166"/>
          <cell r="X166">
            <v>0</v>
          </cell>
          <cell r="Y166"/>
          <cell r="Z166"/>
          <cell r="AA166" t="str">
            <v/>
          </cell>
          <cell r="AB166" t="str">
            <v/>
          </cell>
          <cell r="AC166"/>
          <cell r="AD166" t="str">
            <v/>
          </cell>
          <cell r="AE166" t="str">
            <v/>
          </cell>
        </row>
        <row r="167">
          <cell r="W167"/>
          <cell r="X167">
            <v>0</v>
          </cell>
          <cell r="Y167"/>
          <cell r="Z167"/>
          <cell r="AA167" t="str">
            <v/>
          </cell>
          <cell r="AB167" t="str">
            <v/>
          </cell>
          <cell r="AC167"/>
          <cell r="AD167" t="str">
            <v/>
          </cell>
          <cell r="AE167" t="str">
            <v/>
          </cell>
        </row>
        <row r="168">
          <cell r="W168"/>
          <cell r="X168">
            <v>0</v>
          </cell>
          <cell r="Y168"/>
          <cell r="Z168"/>
          <cell r="AA168" t="str">
            <v/>
          </cell>
          <cell r="AB168" t="str">
            <v/>
          </cell>
          <cell r="AC168"/>
          <cell r="AD168" t="str">
            <v/>
          </cell>
          <cell r="AE168" t="str">
            <v/>
          </cell>
        </row>
        <row r="169">
          <cell r="W169"/>
          <cell r="X169">
            <v>0</v>
          </cell>
          <cell r="Y169"/>
          <cell r="Z169"/>
          <cell r="AA169" t="str">
            <v/>
          </cell>
          <cell r="AB169" t="str">
            <v/>
          </cell>
          <cell r="AC169"/>
          <cell r="AD169" t="str">
            <v/>
          </cell>
          <cell r="AE169" t="str">
            <v/>
          </cell>
        </row>
        <row r="170">
          <cell r="W170"/>
          <cell r="X170">
            <v>0</v>
          </cell>
          <cell r="Y170"/>
          <cell r="Z170"/>
          <cell r="AA170" t="str">
            <v/>
          </cell>
          <cell r="AB170" t="str">
            <v/>
          </cell>
          <cell r="AC170"/>
          <cell r="AD170" t="str">
            <v/>
          </cell>
          <cell r="AE170" t="str">
            <v/>
          </cell>
        </row>
        <row r="171">
          <cell r="W171"/>
          <cell r="X171">
            <v>0</v>
          </cell>
          <cell r="Y171"/>
          <cell r="Z171"/>
          <cell r="AA171" t="str">
            <v/>
          </cell>
          <cell r="AB171" t="str">
            <v/>
          </cell>
          <cell r="AC171"/>
          <cell r="AD171" t="str">
            <v/>
          </cell>
          <cell r="AE171" t="str">
            <v/>
          </cell>
        </row>
        <row r="172">
          <cell r="W172"/>
          <cell r="X172">
            <v>0</v>
          </cell>
          <cell r="Y172"/>
          <cell r="Z172"/>
          <cell r="AA172" t="str">
            <v/>
          </cell>
          <cell r="AB172" t="str">
            <v/>
          </cell>
          <cell r="AC172"/>
          <cell r="AD172" t="str">
            <v/>
          </cell>
          <cell r="AE172" t="str">
            <v/>
          </cell>
        </row>
        <row r="173">
          <cell r="W173"/>
          <cell r="X173">
            <v>0</v>
          </cell>
          <cell r="Y173"/>
          <cell r="Z173"/>
          <cell r="AA173" t="str">
            <v/>
          </cell>
          <cell r="AB173" t="str">
            <v/>
          </cell>
          <cell r="AC173"/>
          <cell r="AD173" t="str">
            <v/>
          </cell>
          <cell r="AE173" t="str">
            <v/>
          </cell>
        </row>
        <row r="174">
          <cell r="W174"/>
          <cell r="X174">
            <v>0</v>
          </cell>
          <cell r="Y174"/>
          <cell r="Z174"/>
          <cell r="AA174" t="str">
            <v/>
          </cell>
          <cell r="AB174" t="str">
            <v/>
          </cell>
          <cell r="AC174"/>
          <cell r="AD174" t="str">
            <v/>
          </cell>
          <cell r="AE174" t="str">
            <v/>
          </cell>
        </row>
        <row r="175">
          <cell r="W175"/>
          <cell r="X175">
            <v>0</v>
          </cell>
          <cell r="Y175"/>
          <cell r="Z175"/>
          <cell r="AA175" t="str">
            <v/>
          </cell>
          <cell r="AB175" t="str">
            <v/>
          </cell>
          <cell r="AC175"/>
          <cell r="AD175" t="str">
            <v/>
          </cell>
          <cell r="AE175" t="str">
            <v/>
          </cell>
        </row>
        <row r="176">
          <cell r="W176"/>
          <cell r="X176">
            <v>0</v>
          </cell>
          <cell r="Y176"/>
          <cell r="Z176"/>
          <cell r="AA176" t="str">
            <v/>
          </cell>
          <cell r="AB176" t="str">
            <v/>
          </cell>
          <cell r="AC176"/>
          <cell r="AD176" t="str">
            <v/>
          </cell>
          <cell r="AE176" t="str">
            <v/>
          </cell>
        </row>
        <row r="177">
          <cell r="W177"/>
          <cell r="X177">
            <v>0</v>
          </cell>
          <cell r="Y177"/>
          <cell r="Z177"/>
          <cell r="AA177" t="str">
            <v/>
          </cell>
          <cell r="AB177" t="str">
            <v/>
          </cell>
          <cell r="AC177"/>
          <cell r="AD177" t="str">
            <v/>
          </cell>
          <cell r="AE177" t="str">
            <v/>
          </cell>
        </row>
        <row r="178">
          <cell r="W178"/>
          <cell r="X178">
            <v>0</v>
          </cell>
          <cell r="Y178"/>
          <cell r="Z178"/>
          <cell r="AA178" t="str">
            <v/>
          </cell>
          <cell r="AB178" t="str">
            <v/>
          </cell>
          <cell r="AC178"/>
          <cell r="AD178" t="str">
            <v/>
          </cell>
          <cell r="AE178" t="str">
            <v/>
          </cell>
        </row>
        <row r="179">
          <cell r="W179"/>
          <cell r="X179">
            <v>0</v>
          </cell>
          <cell r="Y179"/>
          <cell r="Z179"/>
          <cell r="AA179" t="str">
            <v/>
          </cell>
          <cell r="AB179" t="str">
            <v/>
          </cell>
          <cell r="AC179"/>
          <cell r="AD179" t="str">
            <v/>
          </cell>
          <cell r="AE179" t="str">
            <v/>
          </cell>
        </row>
        <row r="180">
          <cell r="W180"/>
          <cell r="X180">
            <v>0</v>
          </cell>
          <cell r="Y180"/>
          <cell r="Z180"/>
          <cell r="AA180" t="str">
            <v/>
          </cell>
          <cell r="AB180" t="str">
            <v/>
          </cell>
          <cell r="AC180"/>
          <cell r="AD180" t="str">
            <v/>
          </cell>
          <cell r="AE180" t="str">
            <v/>
          </cell>
        </row>
        <row r="181">
          <cell r="W181"/>
          <cell r="X181">
            <v>0</v>
          </cell>
          <cell r="Y181"/>
          <cell r="Z181"/>
          <cell r="AA181" t="str">
            <v/>
          </cell>
          <cell r="AB181" t="str">
            <v/>
          </cell>
          <cell r="AC181"/>
          <cell r="AD181" t="str">
            <v/>
          </cell>
          <cell r="AE181" t="str">
            <v/>
          </cell>
        </row>
        <row r="182">
          <cell r="W182"/>
          <cell r="X182">
            <v>0</v>
          </cell>
          <cell r="Y182"/>
          <cell r="Z182"/>
          <cell r="AA182" t="str">
            <v/>
          </cell>
          <cell r="AB182" t="str">
            <v/>
          </cell>
          <cell r="AC182"/>
          <cell r="AD182" t="str">
            <v/>
          </cell>
          <cell r="AE182" t="str">
            <v/>
          </cell>
        </row>
        <row r="183">
          <cell r="W183"/>
          <cell r="X183">
            <v>0</v>
          </cell>
          <cell r="Y183"/>
          <cell r="Z183"/>
          <cell r="AA183" t="str">
            <v/>
          </cell>
          <cell r="AB183" t="str">
            <v/>
          </cell>
          <cell r="AC183"/>
          <cell r="AD183" t="str">
            <v/>
          </cell>
          <cell r="AE183" t="str">
            <v/>
          </cell>
        </row>
        <row r="184">
          <cell r="W184"/>
          <cell r="X184">
            <v>0</v>
          </cell>
          <cell r="Y184"/>
          <cell r="Z184"/>
          <cell r="AA184" t="str">
            <v/>
          </cell>
          <cell r="AB184" t="str">
            <v/>
          </cell>
          <cell r="AC184"/>
          <cell r="AD184" t="str">
            <v/>
          </cell>
          <cell r="AE184" t="str">
            <v/>
          </cell>
        </row>
        <row r="185">
          <cell r="W185"/>
          <cell r="X185">
            <v>0</v>
          </cell>
          <cell r="Y185"/>
          <cell r="Z185"/>
          <cell r="AA185" t="str">
            <v/>
          </cell>
          <cell r="AB185" t="str">
            <v/>
          </cell>
          <cell r="AC185"/>
          <cell r="AD185" t="str">
            <v/>
          </cell>
          <cell r="AE185" t="str">
            <v/>
          </cell>
        </row>
        <row r="186">
          <cell r="W186"/>
          <cell r="X186">
            <v>0</v>
          </cell>
          <cell r="Y186"/>
          <cell r="Z186"/>
          <cell r="AA186" t="str">
            <v/>
          </cell>
          <cell r="AB186" t="str">
            <v/>
          </cell>
          <cell r="AC186"/>
          <cell r="AD186" t="str">
            <v/>
          </cell>
          <cell r="AE186" t="str">
            <v/>
          </cell>
        </row>
        <row r="187">
          <cell r="W187"/>
          <cell r="X187">
            <v>0</v>
          </cell>
          <cell r="Y187"/>
          <cell r="Z187"/>
          <cell r="AA187" t="str">
            <v/>
          </cell>
          <cell r="AB187" t="str">
            <v/>
          </cell>
          <cell r="AC187"/>
          <cell r="AD187" t="str">
            <v/>
          </cell>
          <cell r="AE187" t="str">
            <v/>
          </cell>
        </row>
        <row r="188">
          <cell r="W188"/>
          <cell r="X188">
            <v>0</v>
          </cell>
          <cell r="Y188"/>
          <cell r="Z188"/>
          <cell r="AA188" t="str">
            <v/>
          </cell>
          <cell r="AB188" t="str">
            <v/>
          </cell>
          <cell r="AC188"/>
          <cell r="AD188" t="str">
            <v/>
          </cell>
          <cell r="AE188" t="str">
            <v/>
          </cell>
        </row>
        <row r="189">
          <cell r="W189"/>
          <cell r="X189">
            <v>0</v>
          </cell>
          <cell r="Y189"/>
          <cell r="Z189"/>
          <cell r="AA189" t="str">
            <v/>
          </cell>
          <cell r="AB189" t="str">
            <v/>
          </cell>
          <cell r="AC189"/>
          <cell r="AD189" t="str">
            <v/>
          </cell>
          <cell r="AE189" t="str">
            <v/>
          </cell>
        </row>
        <row r="190">
          <cell r="W190"/>
          <cell r="X190">
            <v>0</v>
          </cell>
          <cell r="Y190"/>
          <cell r="Z190"/>
          <cell r="AA190" t="str">
            <v/>
          </cell>
          <cell r="AB190" t="str">
            <v/>
          </cell>
          <cell r="AC190"/>
          <cell r="AD190" t="str">
            <v/>
          </cell>
          <cell r="AE190" t="str">
            <v/>
          </cell>
        </row>
        <row r="191">
          <cell r="W191"/>
          <cell r="X191">
            <v>0</v>
          </cell>
          <cell r="Y191"/>
          <cell r="Z191"/>
          <cell r="AA191" t="str">
            <v/>
          </cell>
          <cell r="AB191" t="str">
            <v/>
          </cell>
          <cell r="AC191"/>
          <cell r="AD191" t="str">
            <v/>
          </cell>
          <cell r="AE191" t="str">
            <v/>
          </cell>
        </row>
        <row r="192">
          <cell r="W192"/>
          <cell r="X192">
            <v>0</v>
          </cell>
          <cell r="Y192"/>
          <cell r="Z192"/>
          <cell r="AA192" t="str">
            <v/>
          </cell>
          <cell r="AB192" t="str">
            <v/>
          </cell>
          <cell r="AC192"/>
          <cell r="AD192" t="str">
            <v/>
          </cell>
          <cell r="AE192" t="str">
            <v/>
          </cell>
        </row>
        <row r="193">
          <cell r="W193"/>
          <cell r="X193">
            <v>0</v>
          </cell>
          <cell r="Y193"/>
          <cell r="Z193"/>
          <cell r="AA193" t="str">
            <v/>
          </cell>
          <cell r="AB193" t="str">
            <v/>
          </cell>
          <cell r="AC193"/>
          <cell r="AD193" t="str">
            <v/>
          </cell>
          <cell r="AE193" t="str">
            <v/>
          </cell>
        </row>
        <row r="194">
          <cell r="W194"/>
          <cell r="X194">
            <v>0</v>
          </cell>
          <cell r="Y194"/>
          <cell r="Z194"/>
          <cell r="AA194" t="str">
            <v/>
          </cell>
          <cell r="AB194" t="str">
            <v/>
          </cell>
          <cell r="AC194"/>
          <cell r="AD194" t="str">
            <v/>
          </cell>
          <cell r="AE194" t="str">
            <v/>
          </cell>
        </row>
        <row r="195">
          <cell r="W195"/>
          <cell r="X195">
            <v>0</v>
          </cell>
          <cell r="Y195"/>
          <cell r="Z195"/>
          <cell r="AA195" t="str">
            <v/>
          </cell>
          <cell r="AB195" t="str">
            <v/>
          </cell>
          <cell r="AC195"/>
          <cell r="AD195" t="str">
            <v/>
          </cell>
          <cell r="AE195" t="str">
            <v/>
          </cell>
        </row>
        <row r="196">
          <cell r="W196"/>
          <cell r="X196">
            <v>0</v>
          </cell>
          <cell r="Y196"/>
          <cell r="Z196"/>
          <cell r="AA196" t="str">
            <v/>
          </cell>
          <cell r="AB196" t="str">
            <v/>
          </cell>
          <cell r="AC196"/>
          <cell r="AD196" t="str">
            <v/>
          </cell>
          <cell r="AE196" t="str">
            <v/>
          </cell>
        </row>
        <row r="197">
          <cell r="W197"/>
          <cell r="X197">
            <v>0</v>
          </cell>
          <cell r="Y197"/>
          <cell r="Z197"/>
          <cell r="AA197" t="str">
            <v/>
          </cell>
          <cell r="AB197" t="str">
            <v/>
          </cell>
          <cell r="AC197"/>
          <cell r="AD197" t="str">
            <v/>
          </cell>
          <cell r="AE197" t="str">
            <v/>
          </cell>
        </row>
        <row r="198">
          <cell r="W198"/>
          <cell r="X198">
            <v>0</v>
          </cell>
          <cell r="Y198"/>
          <cell r="Z198"/>
          <cell r="AA198" t="str">
            <v/>
          </cell>
          <cell r="AB198" t="str">
            <v/>
          </cell>
          <cell r="AC198"/>
          <cell r="AD198" t="str">
            <v/>
          </cell>
          <cell r="AE198" t="str">
            <v/>
          </cell>
        </row>
        <row r="199">
          <cell r="W199"/>
          <cell r="X199">
            <v>0</v>
          </cell>
          <cell r="Y199"/>
          <cell r="Z199"/>
          <cell r="AA199" t="str">
            <v/>
          </cell>
          <cell r="AB199" t="str">
            <v/>
          </cell>
          <cell r="AC199"/>
          <cell r="AD199" t="str">
            <v/>
          </cell>
          <cell r="AE199" t="str">
            <v/>
          </cell>
        </row>
        <row r="200">
          <cell r="W200"/>
          <cell r="X200">
            <v>0</v>
          </cell>
          <cell r="Y200"/>
          <cell r="Z200"/>
          <cell r="AA200" t="str">
            <v/>
          </cell>
          <cell r="AB200" t="str">
            <v/>
          </cell>
          <cell r="AC200"/>
          <cell r="AD200" t="str">
            <v/>
          </cell>
          <cell r="AE200" t="str">
            <v/>
          </cell>
        </row>
        <row r="201">
          <cell r="W201"/>
          <cell r="X201">
            <v>0</v>
          </cell>
          <cell r="Y201"/>
          <cell r="Z201"/>
          <cell r="AA201" t="str">
            <v/>
          </cell>
          <cell r="AB201" t="str">
            <v/>
          </cell>
          <cell r="AC201"/>
          <cell r="AD201" t="str">
            <v/>
          </cell>
          <cell r="AE201" t="str">
            <v/>
          </cell>
        </row>
        <row r="202">
          <cell r="W202"/>
          <cell r="X202">
            <v>0</v>
          </cell>
          <cell r="Y202"/>
          <cell r="Z202"/>
          <cell r="AA202" t="str">
            <v/>
          </cell>
          <cell r="AB202" t="str">
            <v/>
          </cell>
          <cell r="AC202"/>
          <cell r="AD202" t="str">
            <v/>
          </cell>
          <cell r="AE202" t="str">
            <v/>
          </cell>
        </row>
        <row r="203">
          <cell r="W203"/>
          <cell r="X203">
            <v>0</v>
          </cell>
          <cell r="Y203"/>
          <cell r="Z203"/>
          <cell r="AA203" t="str">
            <v/>
          </cell>
          <cell r="AB203" t="str">
            <v/>
          </cell>
          <cell r="AC203"/>
          <cell r="AD203" t="str">
            <v/>
          </cell>
          <cell r="AE203" t="str">
            <v/>
          </cell>
        </row>
        <row r="204">
          <cell r="W204"/>
          <cell r="X204">
            <v>0</v>
          </cell>
          <cell r="Y204"/>
          <cell r="Z204"/>
          <cell r="AA204" t="str">
            <v/>
          </cell>
          <cell r="AB204" t="str">
            <v/>
          </cell>
          <cell r="AC204"/>
          <cell r="AD204" t="str">
            <v/>
          </cell>
          <cell r="AE204" t="str">
            <v/>
          </cell>
        </row>
        <row r="205">
          <cell r="W205"/>
          <cell r="X205">
            <v>0</v>
          </cell>
          <cell r="Y205"/>
          <cell r="Z205"/>
          <cell r="AA205" t="str">
            <v/>
          </cell>
          <cell r="AB205" t="str">
            <v/>
          </cell>
          <cell r="AC205"/>
          <cell r="AD205" t="str">
            <v/>
          </cell>
          <cell r="AE205" t="str">
            <v/>
          </cell>
        </row>
        <row r="206">
          <cell r="W206"/>
          <cell r="X206">
            <v>0</v>
          </cell>
          <cell r="Y206"/>
          <cell r="Z206"/>
          <cell r="AA206" t="str">
            <v/>
          </cell>
          <cell r="AB206" t="str">
            <v/>
          </cell>
          <cell r="AC206"/>
          <cell r="AD206" t="str">
            <v/>
          </cell>
          <cell r="AE206" t="str">
            <v/>
          </cell>
        </row>
        <row r="207">
          <cell r="W207"/>
          <cell r="X207">
            <v>0</v>
          </cell>
          <cell r="Y207"/>
          <cell r="Z207"/>
          <cell r="AA207" t="str">
            <v/>
          </cell>
          <cell r="AB207" t="str">
            <v/>
          </cell>
          <cell r="AC207"/>
          <cell r="AD207" t="str">
            <v/>
          </cell>
          <cell r="AE207" t="str">
            <v/>
          </cell>
        </row>
        <row r="208">
          <cell r="W208"/>
          <cell r="X208">
            <v>0</v>
          </cell>
          <cell r="Y208"/>
          <cell r="Z208"/>
          <cell r="AA208" t="str">
            <v/>
          </cell>
          <cell r="AB208" t="str">
            <v/>
          </cell>
          <cell r="AC208"/>
          <cell r="AD208" t="str">
            <v/>
          </cell>
          <cell r="AE208" t="str">
            <v/>
          </cell>
        </row>
        <row r="209">
          <cell r="W209"/>
          <cell r="X209">
            <v>0</v>
          </cell>
          <cell r="Y209"/>
          <cell r="Z209"/>
          <cell r="AA209" t="str">
            <v/>
          </cell>
          <cell r="AB209" t="str">
            <v/>
          </cell>
          <cell r="AC209"/>
          <cell r="AD209" t="str">
            <v/>
          </cell>
          <cell r="AE209" t="str">
            <v/>
          </cell>
        </row>
        <row r="210">
          <cell r="W210"/>
          <cell r="X210" t="str">
            <v>貂蝉</v>
          </cell>
          <cell r="Y210"/>
          <cell r="Z210"/>
          <cell r="AA210" t="str">
            <v/>
          </cell>
          <cell r="AB210" t="str">
            <v/>
          </cell>
          <cell r="AC210"/>
          <cell r="AD210" t="str">
            <v/>
          </cell>
          <cell r="AE210" t="str">
            <v/>
          </cell>
        </row>
        <row r="211">
          <cell r="W211"/>
          <cell r="X211">
            <v>0</v>
          </cell>
          <cell r="Y211"/>
          <cell r="Z211"/>
          <cell r="AA211" t="str">
            <v/>
          </cell>
          <cell r="AB211" t="str">
            <v/>
          </cell>
          <cell r="AC211"/>
          <cell r="AD211" t="str">
            <v/>
          </cell>
          <cell r="AE211" t="str">
            <v/>
          </cell>
        </row>
        <row r="212">
          <cell r="W212"/>
          <cell r="X212" t="str">
            <v>彭越</v>
          </cell>
          <cell r="Y212"/>
          <cell r="Z212"/>
          <cell r="AA212" t="str">
            <v/>
          </cell>
          <cell r="AB212" t="str">
            <v/>
          </cell>
          <cell r="AC212"/>
          <cell r="AD212" t="str">
            <v/>
          </cell>
          <cell r="AE212" t="str">
            <v/>
          </cell>
        </row>
        <row r="213">
          <cell r="W213"/>
          <cell r="X213" t="str">
            <v>袁绍</v>
          </cell>
          <cell r="Y213"/>
          <cell r="Z213"/>
          <cell r="AA213" t="str">
            <v/>
          </cell>
          <cell r="AB213" t="str">
            <v/>
          </cell>
          <cell r="AC213"/>
          <cell r="AD213" t="str">
            <v/>
          </cell>
          <cell r="AE213" t="str">
            <v/>
          </cell>
        </row>
        <row r="214">
          <cell r="W214">
            <v>12001</v>
          </cell>
          <cell r="X214" t="str">
            <v>关羽</v>
          </cell>
          <cell r="Y214" t="str">
            <v>貂蝉</v>
          </cell>
          <cell r="Z214" t="str">
            <v>弓将</v>
          </cell>
          <cell r="AA214">
            <v>4</v>
          </cell>
          <cell r="AB214" t="str">
            <v>橙</v>
          </cell>
          <cell r="AC214"/>
          <cell r="AD214">
            <v>120</v>
          </cell>
          <cell r="AE214" t="str">
            <v>智略</v>
          </cell>
        </row>
        <row r="215">
          <cell r="W215">
            <v>12002</v>
          </cell>
          <cell r="X215" t="str">
            <v>董卓</v>
          </cell>
          <cell r="Y215" t="str">
            <v>马超</v>
          </cell>
          <cell r="Z215" t="str">
            <v>骑将</v>
          </cell>
          <cell r="AA215">
            <v>6</v>
          </cell>
          <cell r="AB215" t="str">
            <v>橙+</v>
          </cell>
          <cell r="AC215"/>
          <cell r="AD215">
            <v>130</v>
          </cell>
          <cell r="AE215" t="str">
            <v>勇武</v>
          </cell>
        </row>
        <row r="216">
          <cell r="W216">
            <v>12003</v>
          </cell>
          <cell r="X216">
            <v>0</v>
          </cell>
          <cell r="Z216" t="str">
            <v>步将</v>
          </cell>
          <cell r="AA216">
            <v>3</v>
          </cell>
          <cell r="AB216" t="str">
            <v>橙</v>
          </cell>
          <cell r="AC216"/>
          <cell r="AD216">
            <v>120</v>
          </cell>
          <cell r="AE216" t="str">
            <v>统帅</v>
          </cell>
        </row>
        <row r="217">
          <cell r="W217">
            <v>12004</v>
          </cell>
          <cell r="X217">
            <v>0</v>
          </cell>
          <cell r="Y217" t="str">
            <v>袁绍</v>
          </cell>
          <cell r="Z217" t="str">
            <v>诸侯</v>
          </cell>
          <cell r="AA217">
            <v>1</v>
          </cell>
          <cell r="AB217" t="str">
            <v>橙+</v>
          </cell>
          <cell r="AC217"/>
          <cell r="AD217">
            <v>130</v>
          </cell>
          <cell r="AE217" t="str">
            <v>智略</v>
          </cell>
        </row>
        <row r="218">
          <cell r="W218">
            <v>12005</v>
          </cell>
          <cell r="X218">
            <v>0</v>
          </cell>
          <cell r="Y218" t="str">
            <v>关羽</v>
          </cell>
          <cell r="Z218" t="str">
            <v>骑将</v>
          </cell>
          <cell r="AA218">
            <v>6</v>
          </cell>
          <cell r="AB218" t="str">
            <v>橙+</v>
          </cell>
          <cell r="AC218"/>
          <cell r="AD218">
            <v>130</v>
          </cell>
          <cell r="AE218" t="str">
            <v>勇武</v>
          </cell>
        </row>
        <row r="219">
          <cell r="W219">
            <v>12006</v>
          </cell>
          <cell r="X219">
            <v>0</v>
          </cell>
          <cell r="Y219" t="str">
            <v>董卓</v>
          </cell>
          <cell r="Z219" t="str">
            <v>诸侯</v>
          </cell>
          <cell r="AA219">
            <v>1</v>
          </cell>
          <cell r="AB219" t="str">
            <v>橙+</v>
          </cell>
          <cell r="AC219"/>
          <cell r="AD219">
            <v>130</v>
          </cell>
          <cell r="AE219" t="str">
            <v>勇武</v>
          </cell>
        </row>
        <row r="220">
          <cell r="W220">
            <v>12007</v>
          </cell>
          <cell r="X220">
            <v>0</v>
          </cell>
          <cell r="Y220" t="str">
            <v>许褚</v>
          </cell>
          <cell r="Z220" t="str">
            <v>步将</v>
          </cell>
          <cell r="AA220">
            <v>3</v>
          </cell>
          <cell r="AB220" t="str">
            <v>橙+</v>
          </cell>
          <cell r="AC220"/>
          <cell r="AD220">
            <v>130</v>
          </cell>
          <cell r="AE220" t="str">
            <v>勇武</v>
          </cell>
        </row>
        <row r="221">
          <cell r="W221">
            <v>12008</v>
          </cell>
          <cell r="X221">
            <v>0</v>
          </cell>
          <cell r="Y221" t="str">
            <v>孙策</v>
          </cell>
          <cell r="Z221" t="str">
            <v>步将</v>
          </cell>
          <cell r="AA221">
            <v>3</v>
          </cell>
          <cell r="AB221" t="str">
            <v>橙</v>
          </cell>
          <cell r="AC221"/>
          <cell r="AD221">
            <v>120</v>
          </cell>
          <cell r="AE221" t="str">
            <v>勇武</v>
          </cell>
        </row>
        <row r="222">
          <cell r="W222"/>
          <cell r="X222">
            <v>0</v>
          </cell>
          <cell r="Y222"/>
          <cell r="Z222"/>
          <cell r="AA222" t="str">
            <v/>
          </cell>
          <cell r="AB222" t="str">
            <v/>
          </cell>
          <cell r="AC222"/>
          <cell r="AD222" t="str">
            <v/>
          </cell>
          <cell r="AE222" t="str">
            <v/>
          </cell>
        </row>
        <row r="223">
          <cell r="W223"/>
          <cell r="X223">
            <v>0</v>
          </cell>
          <cell r="Y223"/>
          <cell r="Z223"/>
          <cell r="AA223" t="str">
            <v/>
          </cell>
          <cell r="AB223" t="str">
            <v/>
          </cell>
          <cell r="AC223"/>
          <cell r="AD223" t="str">
            <v/>
          </cell>
          <cell r="AE223" t="str">
            <v/>
          </cell>
        </row>
        <row r="224">
          <cell r="W224"/>
          <cell r="X224">
            <v>0</v>
          </cell>
          <cell r="Y224"/>
          <cell r="Z224"/>
          <cell r="AA224" t="str">
            <v/>
          </cell>
          <cell r="AB224" t="str">
            <v/>
          </cell>
          <cell r="AC224"/>
          <cell r="AD224" t="str">
            <v/>
          </cell>
          <cell r="AE224" t="str">
            <v/>
          </cell>
        </row>
        <row r="225">
          <cell r="W225"/>
          <cell r="X225">
            <v>0</v>
          </cell>
          <cell r="Y225"/>
          <cell r="Z225"/>
          <cell r="AA225" t="str">
            <v/>
          </cell>
          <cell r="AB225" t="str">
            <v/>
          </cell>
          <cell r="AC225"/>
          <cell r="AD225" t="str">
            <v/>
          </cell>
          <cell r="AE225" t="str">
            <v/>
          </cell>
        </row>
        <row r="226">
          <cell r="W226"/>
          <cell r="X226">
            <v>0</v>
          </cell>
          <cell r="Y226"/>
          <cell r="Z226"/>
          <cell r="AA226" t="str">
            <v/>
          </cell>
          <cell r="AB226" t="str">
            <v/>
          </cell>
          <cell r="AC226"/>
          <cell r="AD226" t="str">
            <v/>
          </cell>
          <cell r="AE226" t="str">
            <v/>
          </cell>
        </row>
        <row r="227">
          <cell r="W227"/>
          <cell r="X227">
            <v>0</v>
          </cell>
          <cell r="Y227"/>
          <cell r="Z227"/>
          <cell r="AA227" t="str">
            <v/>
          </cell>
          <cell r="AB227" t="str">
            <v/>
          </cell>
          <cell r="AC227"/>
          <cell r="AD227" t="str">
            <v/>
          </cell>
          <cell r="AE227" t="str">
            <v/>
          </cell>
        </row>
        <row r="228">
          <cell r="W228"/>
          <cell r="X228">
            <v>0</v>
          </cell>
          <cell r="Y228"/>
          <cell r="Z228"/>
          <cell r="AA228" t="str">
            <v/>
          </cell>
          <cell r="AB228" t="str">
            <v/>
          </cell>
          <cell r="AC228"/>
          <cell r="AD228" t="str">
            <v/>
          </cell>
          <cell r="AE228" t="str">
            <v/>
          </cell>
        </row>
        <row r="229">
          <cell r="W229"/>
          <cell r="X229">
            <v>0</v>
          </cell>
          <cell r="Y229"/>
          <cell r="Z229"/>
          <cell r="AA229" t="str">
            <v/>
          </cell>
          <cell r="AB229" t="str">
            <v/>
          </cell>
          <cell r="AC229"/>
          <cell r="AD229" t="str">
            <v/>
          </cell>
          <cell r="AE229" t="str">
            <v/>
          </cell>
        </row>
        <row r="230">
          <cell r="W230"/>
          <cell r="X230">
            <v>0</v>
          </cell>
          <cell r="Y230"/>
          <cell r="Z230"/>
          <cell r="AA230" t="str">
            <v/>
          </cell>
          <cell r="AB230" t="str">
            <v/>
          </cell>
          <cell r="AC230"/>
          <cell r="AD230" t="str">
            <v/>
          </cell>
          <cell r="AE230" t="str">
            <v/>
          </cell>
        </row>
        <row r="231">
          <cell r="W231"/>
          <cell r="X231">
            <v>0</v>
          </cell>
          <cell r="Y231"/>
          <cell r="Z231"/>
          <cell r="AA231" t="str">
            <v/>
          </cell>
          <cell r="AB231" t="str">
            <v/>
          </cell>
          <cell r="AC231"/>
          <cell r="AD231" t="str">
            <v/>
          </cell>
          <cell r="AE231" t="str">
            <v/>
          </cell>
        </row>
        <row r="232">
          <cell r="W232"/>
          <cell r="X232">
            <v>0</v>
          </cell>
          <cell r="Y232"/>
          <cell r="Z232"/>
          <cell r="AA232" t="str">
            <v/>
          </cell>
          <cell r="AB232" t="str">
            <v/>
          </cell>
          <cell r="AC232"/>
          <cell r="AD232" t="str">
            <v/>
          </cell>
          <cell r="AE232" t="str">
            <v/>
          </cell>
        </row>
        <row r="233">
          <cell r="W233"/>
          <cell r="X233">
            <v>0</v>
          </cell>
          <cell r="Y233"/>
          <cell r="Z233"/>
          <cell r="AA233" t="str">
            <v/>
          </cell>
          <cell r="AB233" t="str">
            <v/>
          </cell>
          <cell r="AC233"/>
          <cell r="AD233" t="str">
            <v/>
          </cell>
          <cell r="AE233" t="str">
            <v/>
          </cell>
        </row>
        <row r="234">
          <cell r="W234"/>
          <cell r="X234">
            <v>0</v>
          </cell>
          <cell r="Y234"/>
          <cell r="Z234"/>
          <cell r="AA234" t="str">
            <v/>
          </cell>
          <cell r="AB234" t="str">
            <v/>
          </cell>
          <cell r="AC234"/>
          <cell r="AD234" t="str">
            <v/>
          </cell>
          <cell r="AE234" t="str">
            <v/>
          </cell>
        </row>
        <row r="235">
          <cell r="Y235"/>
          <cell r="Z235"/>
          <cell r="AA235" t="str">
            <v/>
          </cell>
          <cell r="AB235" t="str">
            <v/>
          </cell>
          <cell r="AC235"/>
          <cell r="AD235" t="str">
            <v/>
          </cell>
          <cell r="AE235" t="str">
            <v/>
          </cell>
          <cell r="AF235" t="str">
            <v/>
          </cell>
          <cell r="AG235" t="str">
            <v/>
          </cell>
        </row>
        <row r="236">
          <cell r="Y236"/>
          <cell r="Z236"/>
          <cell r="AA236" t="str">
            <v/>
          </cell>
          <cell r="AB236" t="str">
            <v/>
          </cell>
          <cell r="AC236"/>
          <cell r="AD236" t="str">
            <v/>
          </cell>
          <cell r="AE236" t="str">
            <v/>
          </cell>
          <cell r="AF236" t="str">
            <v/>
          </cell>
          <cell r="AG236" t="str">
            <v/>
          </cell>
        </row>
        <row r="237">
          <cell r="Y237"/>
          <cell r="Z237"/>
          <cell r="AA237" t="str">
            <v/>
          </cell>
          <cell r="AB237" t="str">
            <v/>
          </cell>
          <cell r="AC237"/>
          <cell r="AD237" t="str">
            <v/>
          </cell>
          <cell r="AE237" t="str">
            <v/>
          </cell>
          <cell r="AF237" t="str">
            <v/>
          </cell>
          <cell r="AG237" t="str">
            <v/>
          </cell>
        </row>
        <row r="238">
          <cell r="Y238"/>
          <cell r="Z238"/>
          <cell r="AA238" t="str">
            <v/>
          </cell>
          <cell r="AB238" t="str">
            <v/>
          </cell>
          <cell r="AC238"/>
          <cell r="AD238" t="str">
            <v/>
          </cell>
          <cell r="AE238" t="str">
            <v/>
          </cell>
          <cell r="AF238" t="str">
            <v/>
          </cell>
          <cell r="AG238" t="str">
            <v/>
          </cell>
        </row>
      </sheetData>
      <sheetData sheetId="24"/>
      <sheetData sheetId="25"/>
      <sheetData sheetId="26"/>
      <sheetData sheetId="27"/>
      <sheetData sheetId="28" refreshError="1"/>
      <sheetData sheetId="2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导表"/>
      <sheetName val="说明文档"/>
      <sheetName val="修改记录"/>
      <sheetName val="重复操作"/>
      <sheetName val="索引"/>
      <sheetName val="配置系数（士兵）"/>
      <sheetName val="数据总览"/>
      <sheetName val="兵法相关参数"/>
      <sheetName val="相关演算"/>
      <sheetName val="兵法调用模板"/>
      <sheetName val="将领技能调用模板"/>
      <sheetName val="大数据效果预估"/>
      <sheetName val="现有武将战法使用期望"/>
      <sheetName val="骊姬"/>
      <sheetName val="士兵调用模板"/>
      <sheetName val="朴刀兵"/>
      <sheetName val="利趾"/>
      <sheetName val="盾兵"/>
      <sheetName val="角试营"/>
      <sheetName val="巨盾兵"/>
      <sheetName val="精锐刀盾兵"/>
      <sheetName val="戟兵"/>
      <sheetName val="长戟兵"/>
      <sheetName val="巨斧兵"/>
      <sheetName val="女兵"/>
      <sheetName val="大戟士"/>
      <sheetName val="重锤勇士"/>
      <sheetName val="轻骑兵"/>
      <sheetName val="东胡轻骑兵"/>
      <sheetName val="戟骑兵"/>
      <sheetName val="骆驼骑兵"/>
      <sheetName val="重甲骑兵"/>
      <sheetName val="铁甲犀骑兵"/>
      <sheetName val="犬戎狼骑兵"/>
      <sheetName val="豪狶骑士"/>
      <sheetName val="轻甲战车"/>
      <sheetName val="四马重战车"/>
      <sheetName val="兽纹战车"/>
      <sheetName val="虎头喷火车"/>
      <sheetName val="苹车"/>
      <sheetName val="铁甲犀战车"/>
      <sheetName val="弓箭兵"/>
      <sheetName val="越毒弓"/>
      <sheetName val="弹石兵"/>
      <sheetName val="火箭营"/>
      <sheetName val="没羽士"/>
      <sheetName val="方士营"/>
      <sheetName val="弩兵"/>
      <sheetName val="精锐弩兵"/>
      <sheetName val="博浪锤勇士"/>
      <sheetName val="投矛手"/>
      <sheetName val="踏弩兵"/>
      <sheetName val="连弩兵"/>
      <sheetName val="攻城冲车"/>
      <sheetName val="牛车"/>
      <sheetName val="擂鼓兵"/>
      <sheetName val="轒辒车"/>
      <sheetName val="辎重营"/>
      <sheetName val="井阑"/>
      <sheetName val="投石车"/>
      <sheetName val="木鸢"/>
      <sheetName val="床弩"/>
      <sheetName val="火油投石车"/>
      <sheetName val="黑衣铁骑"/>
      <sheetName val="胡服骑兵"/>
      <sheetName val="技击之士"/>
      <sheetName val="燕死士"/>
      <sheetName val="申息师"/>
      <sheetName val="重甲武卒"/>
      <sheetName val="击刹"/>
      <sheetName val="先登死士"/>
      <sheetName val="金瓜武士"/>
      <sheetName val="山贼"/>
      <sheetName val="机关木人"/>
      <sheetName val="星官"/>
      <sheetName val="火牛营"/>
      <sheetName val="象兵"/>
      <sheetName val="乱音营"/>
      <sheetName val="拒马"/>
      <sheetName val="吴钩"/>
      <sheetName val="重甲战车"/>
    </sheetNames>
    <sheetDataSet>
      <sheetData sheetId="0"/>
      <sheetData sheetId="1"/>
      <sheetData sheetId="2"/>
      <sheetData sheetId="3"/>
      <sheetData sheetId="4">
        <row r="7">
          <cell r="L7" t="str">
            <v>占位</v>
          </cell>
          <cell r="M7">
            <v>0</v>
          </cell>
          <cell r="N7">
            <v>0</v>
          </cell>
          <cell r="O7">
            <v>0</v>
          </cell>
          <cell r="P7">
            <v>0</v>
          </cell>
          <cell r="Q7">
            <v>1</v>
          </cell>
        </row>
        <row r="8">
          <cell r="L8">
            <v>0</v>
          </cell>
          <cell r="M8">
            <v>0</v>
          </cell>
          <cell r="N8">
            <v>0</v>
          </cell>
          <cell r="O8">
            <v>0</v>
          </cell>
          <cell r="P8">
            <v>0</v>
          </cell>
          <cell r="Q8">
            <v>0</v>
          </cell>
        </row>
        <row r="9">
          <cell r="L9">
            <v>0</v>
          </cell>
          <cell r="M9">
            <v>0</v>
          </cell>
          <cell r="N9">
            <v>0</v>
          </cell>
          <cell r="O9">
            <v>0</v>
          </cell>
          <cell r="P9">
            <v>0</v>
          </cell>
          <cell r="Q9">
            <v>0</v>
          </cell>
        </row>
        <row r="10">
          <cell r="L10">
            <v>0</v>
          </cell>
          <cell r="M10">
            <v>0</v>
          </cell>
          <cell r="N10">
            <v>0</v>
          </cell>
          <cell r="O10">
            <v>0</v>
          </cell>
          <cell r="P10">
            <v>0</v>
          </cell>
          <cell r="Q10">
            <v>0</v>
          </cell>
        </row>
        <row r="11">
          <cell r="L11">
            <v>0</v>
          </cell>
          <cell r="M11">
            <v>0</v>
          </cell>
          <cell r="N11">
            <v>0</v>
          </cell>
          <cell r="O11">
            <v>0</v>
          </cell>
          <cell r="P11">
            <v>0</v>
          </cell>
          <cell r="Q11">
            <v>0</v>
          </cell>
        </row>
        <row r="12">
          <cell r="L12">
            <v>0</v>
          </cell>
          <cell r="M12">
            <v>0</v>
          </cell>
          <cell r="N12">
            <v>0</v>
          </cell>
          <cell r="O12">
            <v>0</v>
          </cell>
          <cell r="P12">
            <v>0</v>
          </cell>
          <cell r="Q12">
            <v>0</v>
          </cell>
        </row>
        <row r="13">
          <cell r="L13">
            <v>0</v>
          </cell>
          <cell r="M13">
            <v>0</v>
          </cell>
          <cell r="N13">
            <v>0</v>
          </cell>
          <cell r="O13">
            <v>0</v>
          </cell>
          <cell r="P13">
            <v>0</v>
          </cell>
          <cell r="Q13">
            <v>0</v>
          </cell>
        </row>
        <row r="14">
          <cell r="L14">
            <v>0</v>
          </cell>
          <cell r="M14">
            <v>0</v>
          </cell>
          <cell r="N14">
            <v>0</v>
          </cell>
          <cell r="O14">
            <v>0</v>
          </cell>
          <cell r="P14">
            <v>0</v>
          </cell>
          <cell r="Q14">
            <v>0</v>
          </cell>
        </row>
        <row r="15">
          <cell r="L15">
            <v>0</v>
          </cell>
          <cell r="M15">
            <v>0</v>
          </cell>
          <cell r="N15">
            <v>0</v>
          </cell>
          <cell r="O15">
            <v>0</v>
          </cell>
          <cell r="P15">
            <v>0</v>
          </cell>
          <cell r="Q15">
            <v>0</v>
          </cell>
        </row>
        <row r="16">
          <cell r="L16" t="str">
            <v>朴刀兵</v>
          </cell>
          <cell r="M16">
            <v>600101</v>
          </cell>
          <cell r="N16" t="str">
            <v>刀兵</v>
          </cell>
          <cell r="O16">
            <v>1</v>
          </cell>
          <cell r="P16">
            <v>10</v>
          </cell>
          <cell r="Q16">
            <v>10</v>
          </cell>
        </row>
        <row r="17">
          <cell r="L17" t="str">
            <v>利趾</v>
          </cell>
          <cell r="M17">
            <v>600154</v>
          </cell>
          <cell r="N17" t="str">
            <v>刀兵</v>
          </cell>
          <cell r="O17">
            <v>2</v>
          </cell>
          <cell r="P17">
            <v>10</v>
          </cell>
          <cell r="Q17">
            <v>20</v>
          </cell>
        </row>
        <row r="18">
          <cell r="L18" t="str">
            <v>盾兵</v>
          </cell>
          <cell r="M18">
            <v>600102</v>
          </cell>
          <cell r="N18" t="str">
            <v>刀兵</v>
          </cell>
          <cell r="O18">
            <v>3</v>
          </cell>
          <cell r="P18">
            <v>10</v>
          </cell>
          <cell r="Q18">
            <v>30</v>
          </cell>
        </row>
        <row r="19">
          <cell r="L19" t="str">
            <v>角试营</v>
          </cell>
          <cell r="M19">
            <v>600103</v>
          </cell>
          <cell r="N19" t="str">
            <v>刀兵</v>
          </cell>
          <cell r="O19">
            <v>4</v>
          </cell>
          <cell r="P19">
            <v>10</v>
          </cell>
          <cell r="Q19">
            <v>40</v>
          </cell>
        </row>
        <row r="20">
          <cell r="L20" t="str">
            <v>巨盾兵</v>
          </cell>
          <cell r="M20">
            <v>600109</v>
          </cell>
          <cell r="N20" t="str">
            <v>刀兵</v>
          </cell>
          <cell r="O20">
            <v>5</v>
          </cell>
          <cell r="P20">
            <v>10</v>
          </cell>
          <cell r="Q20">
            <v>50</v>
          </cell>
        </row>
        <row r="21">
          <cell r="L21" t="str">
            <v>戟兵</v>
          </cell>
          <cell r="M21">
            <v>600151</v>
          </cell>
          <cell r="N21" t="str">
            <v>枪兵</v>
          </cell>
          <cell r="O21">
            <v>1</v>
          </cell>
          <cell r="P21">
            <v>10</v>
          </cell>
          <cell r="Q21">
            <v>60</v>
          </cell>
        </row>
        <row r="22">
          <cell r="L22" t="str">
            <v>长戟兵</v>
          </cell>
          <cell r="M22">
            <v>600153</v>
          </cell>
          <cell r="N22" t="str">
            <v>枪兵</v>
          </cell>
          <cell r="O22">
            <v>2</v>
          </cell>
          <cell r="P22">
            <v>10</v>
          </cell>
          <cell r="Q22">
            <v>70</v>
          </cell>
        </row>
        <row r="23">
          <cell r="L23" t="str">
            <v>巨斧兵</v>
          </cell>
          <cell r="M23">
            <v>600155</v>
          </cell>
          <cell r="N23" t="str">
            <v>枪兵</v>
          </cell>
          <cell r="O23">
            <v>3</v>
          </cell>
          <cell r="P23">
            <v>10</v>
          </cell>
          <cell r="Q23">
            <v>80</v>
          </cell>
        </row>
        <row r="24">
          <cell r="L24" t="str">
            <v>女兵</v>
          </cell>
          <cell r="M24">
            <v>600107</v>
          </cell>
          <cell r="N24" t="str">
            <v>枪兵</v>
          </cell>
          <cell r="O24">
            <v>4</v>
          </cell>
          <cell r="P24">
            <v>10</v>
          </cell>
          <cell r="Q24">
            <v>90</v>
          </cell>
        </row>
        <row r="25">
          <cell r="L25" t="str">
            <v>大戟士</v>
          </cell>
          <cell r="M25">
            <v>6021</v>
          </cell>
          <cell r="N25" t="str">
            <v>枪兵</v>
          </cell>
          <cell r="O25">
            <v>5</v>
          </cell>
          <cell r="P25">
            <v>10</v>
          </cell>
          <cell r="Q25">
            <v>100</v>
          </cell>
        </row>
        <row r="26">
          <cell r="L26" t="str">
            <v>轻骑兵</v>
          </cell>
          <cell r="M26">
            <v>600201</v>
          </cell>
          <cell r="N26" t="str">
            <v>骑兵</v>
          </cell>
          <cell r="O26">
            <v>1</v>
          </cell>
          <cell r="P26">
            <v>10</v>
          </cell>
          <cell r="Q26">
            <v>110</v>
          </cell>
        </row>
        <row r="27">
          <cell r="L27" t="str">
            <v>东胡轻骑兵</v>
          </cell>
          <cell r="M27">
            <v>600204</v>
          </cell>
          <cell r="N27" t="str">
            <v>骑兵</v>
          </cell>
          <cell r="O27">
            <v>2</v>
          </cell>
          <cell r="P27">
            <v>10</v>
          </cell>
          <cell r="Q27">
            <v>120</v>
          </cell>
        </row>
        <row r="28">
          <cell r="L28" t="str">
            <v>戟骑兵</v>
          </cell>
          <cell r="M28">
            <v>600203</v>
          </cell>
          <cell r="N28" t="str">
            <v>骑兵</v>
          </cell>
          <cell r="O28">
            <v>3</v>
          </cell>
          <cell r="P28">
            <v>10</v>
          </cell>
          <cell r="Q28">
            <v>130</v>
          </cell>
        </row>
        <row r="29">
          <cell r="L29" t="str">
            <v>骆驼骑兵</v>
          </cell>
          <cell r="M29">
            <v>600202</v>
          </cell>
          <cell r="N29" t="str">
            <v>骑兵</v>
          </cell>
          <cell r="O29">
            <v>4</v>
          </cell>
          <cell r="P29">
            <v>10</v>
          </cell>
          <cell r="Q29">
            <v>140</v>
          </cell>
        </row>
        <row r="30">
          <cell r="L30" t="str">
            <v>重甲骑兵</v>
          </cell>
          <cell r="M30">
            <v>600205</v>
          </cell>
          <cell r="N30" t="str">
            <v>骑兵</v>
          </cell>
          <cell r="O30">
            <v>5</v>
          </cell>
          <cell r="P30">
            <v>10</v>
          </cell>
          <cell r="Q30">
            <v>150</v>
          </cell>
        </row>
        <row r="31">
          <cell r="L31" t="str">
            <v>轻甲战车</v>
          </cell>
          <cell r="M31">
            <v>600251</v>
          </cell>
          <cell r="N31" t="str">
            <v>车兵</v>
          </cell>
          <cell r="O31">
            <v>1</v>
          </cell>
          <cell r="P31">
            <v>10</v>
          </cell>
          <cell r="Q31">
            <v>160</v>
          </cell>
        </row>
        <row r="32">
          <cell r="L32" t="str">
            <v>四马重战车</v>
          </cell>
          <cell r="M32">
            <v>600252</v>
          </cell>
          <cell r="N32" t="str">
            <v>车兵</v>
          </cell>
          <cell r="O32">
            <v>2</v>
          </cell>
          <cell r="P32">
            <v>10</v>
          </cell>
          <cell r="Q32">
            <v>170</v>
          </cell>
        </row>
        <row r="33">
          <cell r="L33" t="str">
            <v>兽纹战车</v>
          </cell>
          <cell r="M33">
            <v>6041</v>
          </cell>
          <cell r="N33" t="str">
            <v>车兵</v>
          </cell>
          <cell r="O33">
            <v>3</v>
          </cell>
          <cell r="P33">
            <v>10</v>
          </cell>
          <cell r="Q33">
            <v>180</v>
          </cell>
        </row>
        <row r="34">
          <cell r="L34" t="str">
            <v>虎头喷火车</v>
          </cell>
          <cell r="M34">
            <v>6042</v>
          </cell>
          <cell r="N34" t="str">
            <v>车兵</v>
          </cell>
          <cell r="O34">
            <v>4</v>
          </cell>
          <cell r="P34">
            <v>10</v>
          </cell>
          <cell r="Q34">
            <v>190</v>
          </cell>
        </row>
        <row r="35">
          <cell r="L35" t="str">
            <v>苹车</v>
          </cell>
          <cell r="M35">
            <v>6043</v>
          </cell>
          <cell r="N35" t="str">
            <v>车兵</v>
          </cell>
          <cell r="O35">
            <v>5</v>
          </cell>
          <cell r="P35">
            <v>10</v>
          </cell>
          <cell r="Q35">
            <v>200</v>
          </cell>
        </row>
        <row r="36">
          <cell r="L36" t="str">
            <v>弓箭兵</v>
          </cell>
          <cell r="M36">
            <v>600301</v>
          </cell>
          <cell r="N36" t="str">
            <v>弓兵</v>
          </cell>
          <cell r="O36">
            <v>1</v>
          </cell>
          <cell r="P36">
            <v>10</v>
          </cell>
          <cell r="Q36">
            <v>210</v>
          </cell>
        </row>
        <row r="37">
          <cell r="L37" t="str">
            <v>越毒弓</v>
          </cell>
          <cell r="M37">
            <v>600304</v>
          </cell>
          <cell r="N37" t="str">
            <v>弓兵</v>
          </cell>
          <cell r="O37">
            <v>2</v>
          </cell>
          <cell r="P37">
            <v>10</v>
          </cell>
          <cell r="Q37">
            <v>220</v>
          </cell>
        </row>
        <row r="38">
          <cell r="L38" t="str">
            <v>弹石兵</v>
          </cell>
          <cell r="M38">
            <v>600302</v>
          </cell>
          <cell r="N38" t="str">
            <v>弓兵</v>
          </cell>
          <cell r="O38">
            <v>3</v>
          </cell>
          <cell r="P38">
            <v>10</v>
          </cell>
          <cell r="Q38">
            <v>230</v>
          </cell>
        </row>
        <row r="39">
          <cell r="L39" t="str">
            <v>火箭营</v>
          </cell>
          <cell r="M39">
            <v>600303</v>
          </cell>
          <cell r="N39" t="str">
            <v>弓兵</v>
          </cell>
          <cell r="O39">
            <v>4</v>
          </cell>
          <cell r="P39">
            <v>10</v>
          </cell>
          <cell r="Q39">
            <v>240</v>
          </cell>
        </row>
        <row r="40">
          <cell r="L40" t="str">
            <v>没羽士</v>
          </cell>
          <cell r="M40">
            <v>6052</v>
          </cell>
          <cell r="N40" t="str">
            <v>弓兵</v>
          </cell>
          <cell r="O40">
            <v>5</v>
          </cell>
          <cell r="P40">
            <v>10</v>
          </cell>
          <cell r="Q40">
            <v>250</v>
          </cell>
        </row>
        <row r="41">
          <cell r="L41" t="str">
            <v>弩兵</v>
          </cell>
          <cell r="M41">
            <v>600351</v>
          </cell>
          <cell r="N41" t="str">
            <v>弩兵</v>
          </cell>
          <cell r="O41">
            <v>1</v>
          </cell>
          <cell r="P41">
            <v>10</v>
          </cell>
          <cell r="Q41">
            <v>260</v>
          </cell>
        </row>
        <row r="42">
          <cell r="L42" t="str">
            <v>精锐弩兵</v>
          </cell>
          <cell r="M42">
            <v>600352</v>
          </cell>
          <cell r="N42" t="str">
            <v>弩兵</v>
          </cell>
          <cell r="O42">
            <v>2</v>
          </cell>
          <cell r="P42">
            <v>10</v>
          </cell>
          <cell r="Q42">
            <v>270</v>
          </cell>
        </row>
        <row r="43">
          <cell r="L43" t="str">
            <v>博浪锤勇士</v>
          </cell>
          <cell r="M43">
            <v>6061</v>
          </cell>
          <cell r="N43" t="str">
            <v>弩兵</v>
          </cell>
          <cell r="O43">
            <v>3</v>
          </cell>
          <cell r="P43">
            <v>10</v>
          </cell>
          <cell r="Q43">
            <v>280</v>
          </cell>
        </row>
        <row r="44">
          <cell r="L44" t="str">
            <v>投矛手</v>
          </cell>
          <cell r="M44">
            <v>600353</v>
          </cell>
          <cell r="N44" t="str">
            <v>弩兵</v>
          </cell>
          <cell r="O44">
            <v>4</v>
          </cell>
          <cell r="P44">
            <v>10</v>
          </cell>
          <cell r="Q44">
            <v>290</v>
          </cell>
        </row>
        <row r="45">
          <cell r="L45" t="str">
            <v>踏弩兵</v>
          </cell>
          <cell r="M45">
            <v>600355</v>
          </cell>
          <cell r="N45" t="str">
            <v>弩兵</v>
          </cell>
          <cell r="O45">
            <v>5</v>
          </cell>
          <cell r="P45">
            <v>10</v>
          </cell>
          <cell r="Q45">
            <v>300</v>
          </cell>
        </row>
        <row r="46">
          <cell r="L46" t="str">
            <v>攻城冲车</v>
          </cell>
          <cell r="M46">
            <v>600402</v>
          </cell>
          <cell r="N46" t="str">
            <v>近战器械</v>
          </cell>
          <cell r="O46">
            <v>1</v>
          </cell>
          <cell r="P46">
            <v>10</v>
          </cell>
          <cell r="Q46">
            <v>310</v>
          </cell>
        </row>
        <row r="47">
          <cell r="L47" t="str">
            <v>牛车</v>
          </cell>
          <cell r="M47">
            <v>600410</v>
          </cell>
          <cell r="N47" t="str">
            <v>近战器械</v>
          </cell>
          <cell r="O47">
            <v>2</v>
          </cell>
          <cell r="P47">
            <v>10</v>
          </cell>
          <cell r="Q47">
            <v>320</v>
          </cell>
        </row>
        <row r="48">
          <cell r="L48" t="str">
            <v>擂鼓兵</v>
          </cell>
          <cell r="M48">
            <v>600405</v>
          </cell>
          <cell r="N48" t="str">
            <v>近战器械</v>
          </cell>
          <cell r="O48">
            <v>3</v>
          </cell>
          <cell r="P48">
            <v>10</v>
          </cell>
          <cell r="Q48">
            <v>330</v>
          </cell>
        </row>
        <row r="49">
          <cell r="L49" t="str">
            <v>轒辒车</v>
          </cell>
          <cell r="M49">
            <v>600409</v>
          </cell>
          <cell r="N49" t="str">
            <v>近战器械</v>
          </cell>
          <cell r="O49">
            <v>4</v>
          </cell>
          <cell r="P49">
            <v>10</v>
          </cell>
          <cell r="Q49">
            <v>340</v>
          </cell>
        </row>
        <row r="50">
          <cell r="L50" t="str">
            <v>辎重营</v>
          </cell>
          <cell r="M50">
            <v>600412</v>
          </cell>
          <cell r="N50" t="str">
            <v>近战器械</v>
          </cell>
          <cell r="O50">
            <v>5</v>
          </cell>
          <cell r="P50">
            <v>10</v>
          </cell>
          <cell r="Q50">
            <v>350</v>
          </cell>
        </row>
        <row r="51">
          <cell r="L51" t="str">
            <v>井阑</v>
          </cell>
          <cell r="M51">
            <v>600408</v>
          </cell>
          <cell r="N51" t="str">
            <v>远程器械</v>
          </cell>
          <cell r="O51">
            <v>1</v>
          </cell>
          <cell r="P51">
            <v>10</v>
          </cell>
          <cell r="Q51">
            <v>360</v>
          </cell>
        </row>
        <row r="52">
          <cell r="L52" t="str">
            <v>投石车</v>
          </cell>
          <cell r="M52">
            <v>600413</v>
          </cell>
          <cell r="N52" t="str">
            <v>远程器械</v>
          </cell>
          <cell r="O52">
            <v>2</v>
          </cell>
          <cell r="P52">
            <v>10</v>
          </cell>
          <cell r="Q52">
            <v>370</v>
          </cell>
        </row>
        <row r="53">
          <cell r="L53" t="str">
            <v>木鸢</v>
          </cell>
          <cell r="M53">
            <v>600404</v>
          </cell>
          <cell r="N53" t="str">
            <v>远程器械</v>
          </cell>
          <cell r="O53">
            <v>3</v>
          </cell>
          <cell r="P53">
            <v>10</v>
          </cell>
          <cell r="Q53">
            <v>380</v>
          </cell>
        </row>
        <row r="54">
          <cell r="L54" t="str">
            <v>床弩</v>
          </cell>
          <cell r="M54">
            <v>600407</v>
          </cell>
          <cell r="N54" t="str">
            <v>远程器械</v>
          </cell>
          <cell r="O54">
            <v>4</v>
          </cell>
          <cell r="P54">
            <v>10</v>
          </cell>
          <cell r="Q54">
            <v>390</v>
          </cell>
        </row>
        <row r="55">
          <cell r="L55" t="str">
            <v>火油投石车</v>
          </cell>
          <cell r="M55">
            <v>600403</v>
          </cell>
          <cell r="N55" t="str">
            <v>远程器械</v>
          </cell>
          <cell r="O55">
            <v>5</v>
          </cell>
          <cell r="P55">
            <v>10</v>
          </cell>
          <cell r="Q55">
            <v>400</v>
          </cell>
        </row>
        <row r="56">
          <cell r="L56" t="str">
            <v>黑衣铁骑</v>
          </cell>
          <cell r="M56">
            <v>6031</v>
          </cell>
          <cell r="N56" t="str">
            <v>骑兵</v>
          </cell>
          <cell r="O56">
            <v>3.5</v>
          </cell>
          <cell r="P56">
            <v>10</v>
          </cell>
          <cell r="Q56">
            <v>410</v>
          </cell>
        </row>
        <row r="57">
          <cell r="L57" t="str">
            <v>胡服骑兵</v>
          </cell>
          <cell r="M57">
            <v>6051</v>
          </cell>
          <cell r="N57" t="str">
            <v>弓兵</v>
          </cell>
          <cell r="O57">
            <v>3.5</v>
          </cell>
          <cell r="P57">
            <v>10</v>
          </cell>
          <cell r="Q57">
            <v>420</v>
          </cell>
        </row>
        <row r="58">
          <cell r="L58" t="str">
            <v>技击之士</v>
          </cell>
          <cell r="M58">
            <v>6012</v>
          </cell>
          <cell r="N58" t="str">
            <v>枪兵</v>
          </cell>
          <cell r="O58">
            <v>3.5</v>
          </cell>
          <cell r="P58">
            <v>10</v>
          </cell>
          <cell r="Q58">
            <v>430</v>
          </cell>
        </row>
        <row r="59">
          <cell r="L59" t="str">
            <v>燕死士</v>
          </cell>
          <cell r="M59">
            <v>6014</v>
          </cell>
          <cell r="N59" t="str">
            <v>枪兵</v>
          </cell>
          <cell r="O59">
            <v>3.5</v>
          </cell>
          <cell r="P59">
            <v>10</v>
          </cell>
          <cell r="Q59">
            <v>440</v>
          </cell>
        </row>
        <row r="60">
          <cell r="L60" t="str">
            <v>申息师</v>
          </cell>
          <cell r="M60">
            <v>6023</v>
          </cell>
          <cell r="N60" t="str">
            <v>刀兵</v>
          </cell>
          <cell r="O60">
            <v>3.5</v>
          </cell>
          <cell r="P60">
            <v>10</v>
          </cell>
          <cell r="Q60">
            <v>450</v>
          </cell>
        </row>
        <row r="61">
          <cell r="L61" t="str">
            <v>重甲武卒</v>
          </cell>
          <cell r="M61">
            <v>600110</v>
          </cell>
          <cell r="N61" t="str">
            <v>刀兵</v>
          </cell>
          <cell r="O61">
            <v>3.5</v>
          </cell>
          <cell r="P61">
            <v>10</v>
          </cell>
          <cell r="Q61">
            <v>460</v>
          </cell>
        </row>
        <row r="62">
          <cell r="L62" t="str">
            <v>击刹</v>
          </cell>
          <cell r="M62">
            <v>600354</v>
          </cell>
          <cell r="N62" t="str">
            <v>弩兵</v>
          </cell>
          <cell r="O62">
            <v>3.5</v>
          </cell>
          <cell r="P62">
            <v>10</v>
          </cell>
          <cell r="Q62">
            <v>470</v>
          </cell>
        </row>
        <row r="63">
          <cell r="L63" t="str">
            <v>乱音营</v>
          </cell>
          <cell r="M63">
            <v>600305</v>
          </cell>
          <cell r="N63" t="str">
            <v>弩兵</v>
          </cell>
          <cell r="O63">
            <v>2.5</v>
          </cell>
          <cell r="P63">
            <v>10</v>
          </cell>
          <cell r="Q63">
            <v>480</v>
          </cell>
        </row>
        <row r="64">
          <cell r="L64" t="str">
            <v>火牛营</v>
          </cell>
          <cell r="M64">
            <v>6032</v>
          </cell>
          <cell r="N64" t="str">
            <v>骑兵</v>
          </cell>
          <cell r="O64">
            <v>2.5</v>
          </cell>
          <cell r="P64">
            <v>10</v>
          </cell>
          <cell r="Q64">
            <v>490</v>
          </cell>
        </row>
        <row r="65">
          <cell r="L65" t="str">
            <v>先登死士</v>
          </cell>
          <cell r="M65">
            <v>600108</v>
          </cell>
          <cell r="N65" t="str">
            <v>枪兵</v>
          </cell>
          <cell r="O65">
            <v>2.5</v>
          </cell>
          <cell r="P65">
            <v>10</v>
          </cell>
          <cell r="Q65">
            <v>500</v>
          </cell>
        </row>
        <row r="66">
          <cell r="L66" t="str">
            <v>山贼</v>
          </cell>
          <cell r="M66">
            <v>6034</v>
          </cell>
          <cell r="N66" t="str">
            <v>骑兵</v>
          </cell>
          <cell r="O66">
            <v>2.5</v>
          </cell>
          <cell r="P66">
            <v>10</v>
          </cell>
          <cell r="Q66">
            <v>510</v>
          </cell>
        </row>
        <row r="67">
          <cell r="L67" t="str">
            <v>象兵</v>
          </cell>
          <cell r="M67">
            <v>6033</v>
          </cell>
          <cell r="N67" t="str">
            <v>骑兵</v>
          </cell>
          <cell r="O67">
            <v>4.5</v>
          </cell>
          <cell r="P67">
            <v>10</v>
          </cell>
          <cell r="Q67">
            <v>520</v>
          </cell>
        </row>
        <row r="68">
          <cell r="L68" t="str">
            <v>机关木人</v>
          </cell>
          <cell r="M68">
            <v>600411</v>
          </cell>
          <cell r="N68" t="str">
            <v>近战器械</v>
          </cell>
          <cell r="O68">
            <v>3.5</v>
          </cell>
          <cell r="P68">
            <v>10</v>
          </cell>
          <cell r="Q68">
            <v>530</v>
          </cell>
        </row>
        <row r="69">
          <cell r="L69" t="str">
            <v>星官</v>
          </cell>
          <cell r="M69">
            <v>6053</v>
          </cell>
          <cell r="N69" t="str">
            <v>弓兵</v>
          </cell>
          <cell r="O69">
            <v>4.5</v>
          </cell>
          <cell r="P69">
            <v>10</v>
          </cell>
          <cell r="Q69">
            <v>540</v>
          </cell>
        </row>
        <row r="70">
          <cell r="L70" t="str">
            <v>金瓜武士</v>
          </cell>
          <cell r="M70">
            <v>6024</v>
          </cell>
          <cell r="N70" t="str">
            <v>枪兵</v>
          </cell>
          <cell r="O70">
            <v>3.5</v>
          </cell>
          <cell r="P70">
            <v>10</v>
          </cell>
          <cell r="Q70">
            <v>550</v>
          </cell>
        </row>
        <row r="71">
          <cell r="L71" t="str">
            <v>公子府死士</v>
          </cell>
          <cell r="M71">
            <v>600106</v>
          </cell>
          <cell r="N71" t="e">
            <v>#REF!</v>
          </cell>
          <cell r="O71" t="e">
            <v>#REF!</v>
          </cell>
          <cell r="P71">
            <v>0</v>
          </cell>
          <cell r="Q71">
            <v>550</v>
          </cell>
        </row>
        <row r="72">
          <cell r="L72" t="str">
            <v>兽面盾</v>
          </cell>
          <cell r="M72">
            <v>6011</v>
          </cell>
          <cell r="N72" t="e">
            <v>#REF!</v>
          </cell>
          <cell r="O72" t="e">
            <v>#REF!</v>
          </cell>
          <cell r="P72">
            <v>0</v>
          </cell>
          <cell r="Q72">
            <v>550</v>
          </cell>
        </row>
        <row r="73">
          <cell r="L73" t="str">
            <v>吴钩</v>
          </cell>
          <cell r="M73">
            <v>6013</v>
          </cell>
          <cell r="N73" t="str">
            <v>刀兵</v>
          </cell>
          <cell r="O73">
            <v>2.5</v>
          </cell>
          <cell r="P73">
            <v>10</v>
          </cell>
          <cell r="Q73">
            <v>560</v>
          </cell>
        </row>
        <row r="74">
          <cell r="L74" t="str">
            <v>虎贲军</v>
          </cell>
          <cell r="M74">
            <v>6015</v>
          </cell>
          <cell r="N74" t="e">
            <v>#REF!</v>
          </cell>
          <cell r="O74" t="e">
            <v>#REF!</v>
          </cell>
          <cell r="P74">
            <v>0</v>
          </cell>
          <cell r="Q74">
            <v>560</v>
          </cell>
        </row>
        <row r="75">
          <cell r="L75" t="str">
            <v>精锐枪兵</v>
          </cell>
          <cell r="M75">
            <v>600152</v>
          </cell>
          <cell r="N75" t="e">
            <v>#REF!</v>
          </cell>
          <cell r="O75" t="e">
            <v>#REF!</v>
          </cell>
          <cell r="P75">
            <v>0</v>
          </cell>
          <cell r="Q75">
            <v>560</v>
          </cell>
        </row>
        <row r="76">
          <cell r="L76" t="str">
            <v>精锐步兵</v>
          </cell>
          <cell r="M76">
            <v>600104</v>
          </cell>
          <cell r="N76" t="e">
            <v>#REF!</v>
          </cell>
          <cell r="O76" t="e">
            <v>#REF!</v>
          </cell>
          <cell r="P76">
            <v>0</v>
          </cell>
          <cell r="Q76">
            <v>560</v>
          </cell>
        </row>
        <row r="77">
          <cell r="L77" t="str">
            <v>韩材士</v>
          </cell>
          <cell r="M77">
            <v>6022</v>
          </cell>
          <cell r="N77" t="e">
            <v>#REF!</v>
          </cell>
          <cell r="O77" t="e">
            <v>#REF!</v>
          </cell>
          <cell r="P77">
            <v>0</v>
          </cell>
          <cell r="Q77">
            <v>560</v>
          </cell>
        </row>
        <row r="78">
          <cell r="L78" t="str">
            <v>精锐骑兵</v>
          </cell>
          <cell r="M78" t="e">
            <v>#N/A</v>
          </cell>
          <cell r="N78" t="e">
            <v>#REF!</v>
          </cell>
          <cell r="O78" t="e">
            <v>#REF!</v>
          </cell>
          <cell r="P78">
            <v>0</v>
          </cell>
          <cell r="Q78">
            <v>560</v>
          </cell>
        </row>
        <row r="79">
          <cell r="L79" t="str">
            <v>楼烦鹰卫</v>
          </cell>
          <cell r="M79" t="e">
            <v>#N/A</v>
          </cell>
          <cell r="N79" t="e">
            <v>#REF!</v>
          </cell>
          <cell r="O79" t="e">
            <v>#REF!</v>
          </cell>
          <cell r="P79">
            <v>0</v>
          </cell>
          <cell r="Q79">
            <v>560</v>
          </cell>
        </row>
        <row r="80">
          <cell r="L80" t="str">
            <v>公戎车</v>
          </cell>
          <cell r="M80" t="e">
            <v>#N/A</v>
          </cell>
          <cell r="N80" t="e">
            <v>#REF!</v>
          </cell>
          <cell r="O80" t="e">
            <v>#REF!</v>
          </cell>
          <cell r="P80">
            <v>0</v>
          </cell>
          <cell r="Q80">
            <v>560</v>
          </cell>
        </row>
        <row r="81">
          <cell r="L81" t="str">
            <v>巨刀兵</v>
          </cell>
          <cell r="M81" t="e">
            <v>#N/A</v>
          </cell>
          <cell r="N81" t="e">
            <v>#REF!</v>
          </cell>
          <cell r="O81" t="e">
            <v>#REF!</v>
          </cell>
          <cell r="P81">
            <v>0</v>
          </cell>
          <cell r="Q81">
            <v>560</v>
          </cell>
        </row>
        <row r="82">
          <cell r="L82" t="str">
            <v>精锐弓兵</v>
          </cell>
          <cell r="M82" t="e">
            <v>#N/A</v>
          </cell>
          <cell r="N82" t="e">
            <v>#REF!</v>
          </cell>
          <cell r="O82" t="e">
            <v>#REF!</v>
          </cell>
          <cell r="P82">
            <v>0</v>
          </cell>
          <cell r="Q82">
            <v>560</v>
          </cell>
        </row>
        <row r="83">
          <cell r="L83" t="str">
            <v>重装弓弩手</v>
          </cell>
          <cell r="M83" t="e">
            <v>#N/A</v>
          </cell>
          <cell r="N83" t="e">
            <v>#REF!</v>
          </cell>
          <cell r="O83" t="e">
            <v>#REF!</v>
          </cell>
          <cell r="P83">
            <v>0</v>
          </cell>
          <cell r="Q83">
            <v>560</v>
          </cell>
        </row>
        <row r="84">
          <cell r="L84" t="str">
            <v>繁弱营</v>
          </cell>
          <cell r="M84" t="e">
            <v>#N/A</v>
          </cell>
          <cell r="N84" t="e">
            <v>#REF!</v>
          </cell>
          <cell r="O84" t="e">
            <v>#REF!</v>
          </cell>
          <cell r="P84">
            <v>0</v>
          </cell>
          <cell r="Q84">
            <v>560</v>
          </cell>
        </row>
        <row r="85">
          <cell r="L85" t="str">
            <v>拒马</v>
          </cell>
          <cell r="M85">
            <v>600401</v>
          </cell>
          <cell r="N85" t="str">
            <v>骑兵</v>
          </cell>
          <cell r="O85">
            <v>1</v>
          </cell>
          <cell r="P85">
            <v>10</v>
          </cell>
          <cell r="Q85">
            <v>570</v>
          </cell>
        </row>
        <row r="86">
          <cell r="L86" t="str">
            <v>箭塔</v>
          </cell>
          <cell r="M86">
            <v>600406</v>
          </cell>
          <cell r="N86" t="e">
            <v>#REF!</v>
          </cell>
          <cell r="O86" t="e">
            <v>#REF!</v>
          </cell>
          <cell r="P86">
            <v>0</v>
          </cell>
          <cell r="Q86">
            <v>570</v>
          </cell>
        </row>
        <row r="87">
          <cell r="L87" t="str">
            <v>巨弩车</v>
          </cell>
          <cell r="M87" t="e">
            <v>#N/A</v>
          </cell>
          <cell r="N87" t="e">
            <v>#REF!</v>
          </cell>
          <cell r="O87" t="e">
            <v>#REF!</v>
          </cell>
          <cell r="P87">
            <v>0</v>
          </cell>
          <cell r="Q87">
            <v>570</v>
          </cell>
        </row>
        <row r="88">
          <cell r="L88" t="str">
            <v>战斗之士</v>
          </cell>
          <cell r="M88">
            <v>600105</v>
          </cell>
          <cell r="N88" t="e">
            <v>#REF!</v>
          </cell>
          <cell r="O88" t="e">
            <v>#REF!</v>
          </cell>
          <cell r="P88">
            <v>0</v>
          </cell>
          <cell r="Q88">
            <v>570</v>
          </cell>
        </row>
        <row r="89">
          <cell r="L89" t="str">
            <v>豪狶骑士</v>
          </cell>
          <cell r="M89">
            <v>600206</v>
          </cell>
          <cell r="N89" t="str">
            <v>骑兵</v>
          </cell>
          <cell r="O89">
            <v>6</v>
          </cell>
          <cell r="P89">
            <v>10</v>
          </cell>
          <cell r="Q89">
            <v>580</v>
          </cell>
        </row>
        <row r="90">
          <cell r="L90" t="str">
            <v>犬戎狼骑兵</v>
          </cell>
          <cell r="M90">
            <v>600207</v>
          </cell>
          <cell r="N90" t="str">
            <v>骑兵</v>
          </cell>
          <cell r="O90">
            <v>5.5</v>
          </cell>
          <cell r="P90">
            <v>10</v>
          </cell>
          <cell r="Q90">
            <v>590</v>
          </cell>
        </row>
        <row r="91">
          <cell r="L91" t="str">
            <v>方士营</v>
          </cell>
          <cell r="M91">
            <v>600306</v>
          </cell>
          <cell r="N91" t="str">
            <v>弓兵</v>
          </cell>
          <cell r="O91">
            <v>6</v>
          </cell>
          <cell r="P91">
            <v>10</v>
          </cell>
          <cell r="Q91">
            <v>600</v>
          </cell>
        </row>
        <row r="92">
          <cell r="L92" t="str">
            <v>铁甲犀战车</v>
          </cell>
          <cell r="M92">
            <v>600253</v>
          </cell>
          <cell r="N92" t="str">
            <v>车兵</v>
          </cell>
          <cell r="O92">
            <v>6</v>
          </cell>
          <cell r="P92">
            <v>10</v>
          </cell>
          <cell r="Q92">
            <v>610</v>
          </cell>
        </row>
        <row r="93">
          <cell r="L93" t="str">
            <v>铁甲犀骑兵</v>
          </cell>
          <cell r="M93">
            <v>600208</v>
          </cell>
          <cell r="N93" t="str">
            <v>骑兵</v>
          </cell>
          <cell r="O93">
            <v>6</v>
          </cell>
          <cell r="P93">
            <v>10</v>
          </cell>
          <cell r="Q93">
            <v>620</v>
          </cell>
        </row>
        <row r="94">
          <cell r="L94" t="str">
            <v>重锤勇士</v>
          </cell>
          <cell r="M94">
            <v>600157</v>
          </cell>
          <cell r="N94" t="str">
            <v>枪兵</v>
          </cell>
          <cell r="O94">
            <v>6</v>
          </cell>
          <cell r="P94">
            <v>10</v>
          </cell>
          <cell r="Q94">
            <v>630</v>
          </cell>
        </row>
        <row r="95">
          <cell r="L95" t="str">
            <v>精锐刀盾兵</v>
          </cell>
          <cell r="M95">
            <v>600111</v>
          </cell>
          <cell r="N95" t="str">
            <v>刀兵</v>
          </cell>
          <cell r="O95">
            <v>6</v>
          </cell>
          <cell r="P95">
            <v>10</v>
          </cell>
          <cell r="Q95">
            <v>640</v>
          </cell>
        </row>
        <row r="96">
          <cell r="L96" t="str">
            <v>连弩兵</v>
          </cell>
          <cell r="M96">
            <v>600356</v>
          </cell>
          <cell r="N96" t="str">
            <v>弩兵</v>
          </cell>
          <cell r="O96">
            <v>6</v>
          </cell>
          <cell r="P96">
            <v>10</v>
          </cell>
          <cell r="Q96">
            <v>650</v>
          </cell>
        </row>
      </sheetData>
      <sheetData sheetId="5">
        <row r="8">
          <cell r="I8" t="str">
            <v/>
          </cell>
          <cell r="J8" t="str">
            <v/>
          </cell>
          <cell r="K8" t="str">
            <v/>
          </cell>
          <cell r="L8">
            <v>0</v>
          </cell>
          <cell r="M8">
            <v>0</v>
          </cell>
          <cell r="N8">
            <v>1</v>
          </cell>
          <cell r="P8" t="str">
            <v/>
          </cell>
          <cell r="Q8" t="str">
            <v/>
          </cell>
          <cell r="R8" t="str">
            <v/>
          </cell>
          <cell r="S8">
            <v>0</v>
          </cell>
          <cell r="T8">
            <v>0</v>
          </cell>
          <cell r="U8">
            <v>1</v>
          </cell>
          <cell r="W8" t="str">
            <v/>
          </cell>
          <cell r="X8" t="str">
            <v/>
          </cell>
          <cell r="Y8" t="str">
            <v/>
          </cell>
          <cell r="Z8">
            <v>0</v>
          </cell>
          <cell r="AA8">
            <v>0</v>
          </cell>
          <cell r="AB8">
            <v>1</v>
          </cell>
        </row>
        <row r="9">
          <cell r="I9" t="str">
            <v>60010101</v>
          </cell>
          <cell r="J9" t="str">
            <v>普通攻击:对单体敌人造成{0}%的武力伤害</v>
          </cell>
          <cell r="K9">
            <v>0.27999999999999997</v>
          </cell>
          <cell r="L9">
            <v>0</v>
          </cell>
          <cell r="M9">
            <v>0</v>
          </cell>
          <cell r="N9">
            <v>100</v>
          </cell>
          <cell r="P9" t="str">
            <v>60010102</v>
          </cell>
          <cell r="Q9" t="str">
            <v>普通攻击:对单体敌人造成{0}%的武力伤害</v>
          </cell>
          <cell r="R9">
            <v>0.31</v>
          </cell>
          <cell r="S9">
            <v>0</v>
          </cell>
          <cell r="T9">
            <v>0</v>
          </cell>
          <cell r="U9">
            <v>1</v>
          </cell>
          <cell r="W9" t="str">
            <v>60010103</v>
          </cell>
          <cell r="X9" t="str">
            <v>普通攻击:对单体敌人造成{0}%的武力伤害</v>
          </cell>
          <cell r="Y9">
            <v>1.1100000000000001</v>
          </cell>
          <cell r="Z9">
            <v>0</v>
          </cell>
          <cell r="AA9">
            <v>0</v>
          </cell>
          <cell r="AB9">
            <v>1</v>
          </cell>
        </row>
        <row r="10">
          <cell r="I10" t="str">
            <v>60010101</v>
          </cell>
          <cell r="J10" t="str">
            <v>普通攻击:对单体敌人造成{0}%的武力伤害</v>
          </cell>
          <cell r="K10">
            <v>0.27999999999999997</v>
          </cell>
          <cell r="L10">
            <v>0</v>
          </cell>
          <cell r="M10">
            <v>0</v>
          </cell>
          <cell r="N10">
            <v>100</v>
          </cell>
          <cell r="P10" t="str">
            <v>60010102</v>
          </cell>
          <cell r="Q10" t="str">
            <v>普通攻击:对单体敌人造成{0}%的武力伤害</v>
          </cell>
          <cell r="R10">
            <v>0.31</v>
          </cell>
          <cell r="S10">
            <v>0</v>
          </cell>
          <cell r="T10">
            <v>0</v>
          </cell>
          <cell r="U10">
            <v>1</v>
          </cell>
          <cell r="W10" t="str">
            <v>60010103</v>
          </cell>
          <cell r="X10" t="str">
            <v>普通攻击:对单体敌人造成{0}%的武力伤害</v>
          </cell>
          <cell r="Y10">
            <v>1.1100000000000001</v>
          </cell>
          <cell r="Z10">
            <v>0</v>
          </cell>
          <cell r="AA10">
            <v>0</v>
          </cell>
          <cell r="AB10">
            <v>1</v>
          </cell>
        </row>
        <row r="11">
          <cell r="I11" t="str">
            <v/>
          </cell>
          <cell r="J11" t="str">
            <v/>
          </cell>
          <cell r="K11" t="str">
            <v/>
          </cell>
          <cell r="L11">
            <v>0</v>
          </cell>
          <cell r="M11">
            <v>0</v>
          </cell>
          <cell r="N11">
            <v>1</v>
          </cell>
          <cell r="P11" t="str">
            <v/>
          </cell>
          <cell r="Q11" t="str">
            <v/>
          </cell>
          <cell r="R11" t="str">
            <v/>
          </cell>
          <cell r="S11">
            <v>0</v>
          </cell>
          <cell r="T11">
            <v>0</v>
          </cell>
          <cell r="U11">
            <v>1</v>
          </cell>
          <cell r="W11" t="str">
            <v/>
          </cell>
          <cell r="X11" t="str">
            <v/>
          </cell>
          <cell r="Y11" t="str">
            <v/>
          </cell>
          <cell r="Z11">
            <v>0</v>
          </cell>
          <cell r="AA11">
            <v>0</v>
          </cell>
          <cell r="AB11">
            <v>1</v>
          </cell>
        </row>
        <row r="12">
          <cell r="I12" t="str">
            <v/>
          </cell>
          <cell r="J12" t="str">
            <v/>
          </cell>
          <cell r="K12" t="str">
            <v/>
          </cell>
          <cell r="L12">
            <v>0</v>
          </cell>
          <cell r="M12">
            <v>0</v>
          </cell>
          <cell r="N12">
            <v>1</v>
          </cell>
          <cell r="P12" t="str">
            <v/>
          </cell>
          <cell r="Q12" t="str">
            <v/>
          </cell>
          <cell r="R12" t="str">
            <v/>
          </cell>
          <cell r="S12">
            <v>0</v>
          </cell>
          <cell r="T12">
            <v>0</v>
          </cell>
          <cell r="U12">
            <v>1</v>
          </cell>
          <cell r="W12" t="str">
            <v/>
          </cell>
          <cell r="X12" t="str">
            <v/>
          </cell>
          <cell r="Y12" t="str">
            <v/>
          </cell>
          <cell r="Z12">
            <v>0</v>
          </cell>
          <cell r="AA12">
            <v>0</v>
          </cell>
          <cell r="AB12">
            <v>1</v>
          </cell>
        </row>
        <row r="13">
          <cell r="I13" t="str">
            <v/>
          </cell>
          <cell r="J13" t="str">
            <v/>
          </cell>
          <cell r="K13" t="str">
            <v/>
          </cell>
          <cell r="L13">
            <v>0</v>
          </cell>
          <cell r="M13">
            <v>0</v>
          </cell>
          <cell r="N13">
            <v>1</v>
          </cell>
          <cell r="P13" t="str">
            <v/>
          </cell>
          <cell r="Q13" t="str">
            <v/>
          </cell>
          <cell r="R13" t="str">
            <v/>
          </cell>
          <cell r="S13">
            <v>0</v>
          </cell>
          <cell r="T13">
            <v>0</v>
          </cell>
          <cell r="U13">
            <v>1</v>
          </cell>
          <cell r="W13" t="str">
            <v/>
          </cell>
          <cell r="X13" t="str">
            <v/>
          </cell>
          <cell r="Y13" t="str">
            <v/>
          </cell>
          <cell r="Z13">
            <v>0</v>
          </cell>
          <cell r="AA13">
            <v>0</v>
          </cell>
          <cell r="AB13">
            <v>1</v>
          </cell>
        </row>
        <row r="14">
          <cell r="I14" t="str">
            <v/>
          </cell>
          <cell r="J14" t="str">
            <v/>
          </cell>
          <cell r="K14" t="str">
            <v/>
          </cell>
          <cell r="L14">
            <v>0</v>
          </cell>
          <cell r="M14">
            <v>0</v>
          </cell>
          <cell r="N14">
            <v>1</v>
          </cell>
          <cell r="P14" t="str">
            <v/>
          </cell>
          <cell r="Q14" t="str">
            <v/>
          </cell>
          <cell r="R14" t="str">
            <v/>
          </cell>
          <cell r="S14">
            <v>0</v>
          </cell>
          <cell r="T14">
            <v>0</v>
          </cell>
          <cell r="U14">
            <v>1</v>
          </cell>
          <cell r="W14" t="str">
            <v/>
          </cell>
          <cell r="X14" t="str">
            <v/>
          </cell>
          <cell r="Y14" t="str">
            <v/>
          </cell>
          <cell r="Z14">
            <v>0</v>
          </cell>
          <cell r="AA14">
            <v>0</v>
          </cell>
          <cell r="AB14">
            <v>1</v>
          </cell>
        </row>
        <row r="15">
          <cell r="I15" t="str">
            <v/>
          </cell>
          <cell r="J15" t="str">
            <v/>
          </cell>
          <cell r="K15" t="str">
            <v/>
          </cell>
          <cell r="L15">
            <v>0</v>
          </cell>
          <cell r="M15">
            <v>0</v>
          </cell>
          <cell r="N15">
            <v>1</v>
          </cell>
          <cell r="P15" t="str">
            <v/>
          </cell>
          <cell r="Q15" t="str">
            <v/>
          </cell>
          <cell r="R15" t="str">
            <v/>
          </cell>
          <cell r="S15">
            <v>0</v>
          </cell>
          <cell r="T15">
            <v>0</v>
          </cell>
          <cell r="U15">
            <v>1</v>
          </cell>
          <cell r="W15" t="str">
            <v/>
          </cell>
          <cell r="X15" t="str">
            <v/>
          </cell>
          <cell r="Y15" t="str">
            <v/>
          </cell>
          <cell r="Z15">
            <v>0</v>
          </cell>
          <cell r="AA15">
            <v>0</v>
          </cell>
          <cell r="AB15">
            <v>1</v>
          </cell>
        </row>
        <row r="16">
          <cell r="I16" t="str">
            <v/>
          </cell>
          <cell r="J16" t="str">
            <v/>
          </cell>
          <cell r="K16" t="str">
            <v/>
          </cell>
          <cell r="L16">
            <v>0</v>
          </cell>
          <cell r="M16">
            <v>0</v>
          </cell>
          <cell r="N16">
            <v>1</v>
          </cell>
          <cell r="P16" t="str">
            <v/>
          </cell>
          <cell r="Q16" t="str">
            <v/>
          </cell>
          <cell r="R16" t="str">
            <v/>
          </cell>
          <cell r="S16">
            <v>0</v>
          </cell>
          <cell r="T16">
            <v>0</v>
          </cell>
          <cell r="U16">
            <v>1</v>
          </cell>
          <cell r="W16" t="str">
            <v/>
          </cell>
          <cell r="X16" t="str">
            <v/>
          </cell>
          <cell r="Y16" t="str">
            <v/>
          </cell>
          <cell r="Z16">
            <v>0</v>
          </cell>
          <cell r="AA16">
            <v>0</v>
          </cell>
          <cell r="AB16">
            <v>1</v>
          </cell>
        </row>
        <row r="17">
          <cell r="I17" t="str">
            <v/>
          </cell>
          <cell r="J17" t="str">
            <v/>
          </cell>
          <cell r="K17" t="str">
            <v/>
          </cell>
          <cell r="L17">
            <v>0</v>
          </cell>
          <cell r="M17">
            <v>0</v>
          </cell>
          <cell r="N17">
            <v>1</v>
          </cell>
          <cell r="P17" t="str">
            <v/>
          </cell>
          <cell r="Q17" t="str">
            <v/>
          </cell>
          <cell r="R17" t="str">
            <v/>
          </cell>
          <cell r="S17">
            <v>0</v>
          </cell>
          <cell r="T17">
            <v>0</v>
          </cell>
          <cell r="U17">
            <v>1</v>
          </cell>
          <cell r="W17" t="str">
            <v/>
          </cell>
          <cell r="X17" t="str">
            <v/>
          </cell>
          <cell r="Y17" t="str">
            <v/>
          </cell>
          <cell r="Z17">
            <v>0</v>
          </cell>
          <cell r="AA17">
            <v>0</v>
          </cell>
          <cell r="AB17">
            <v>1</v>
          </cell>
        </row>
        <row r="18">
          <cell r="I18" t="str">
            <v>60015401</v>
          </cell>
          <cell r="J18" t="str">
            <v>普通攻击:对单体敌人造成{0}%的武力伤害</v>
          </cell>
          <cell r="K18">
            <v>0.28000000000000003</v>
          </cell>
          <cell r="L18">
            <v>0</v>
          </cell>
          <cell r="M18">
            <v>0</v>
          </cell>
          <cell r="N18">
            <v>100</v>
          </cell>
          <cell r="P18" t="str">
            <v>60015402</v>
          </cell>
          <cell r="Q18" t="str">
            <v>普通攻击:对单体敌人造成{0}%的武力伤害</v>
          </cell>
          <cell r="R18">
            <v>0.31</v>
          </cell>
          <cell r="S18">
            <v>0</v>
          </cell>
          <cell r="T18">
            <v>0</v>
          </cell>
          <cell r="U18">
            <v>1</v>
          </cell>
          <cell r="W18" t="str">
            <v>60015403</v>
          </cell>
          <cell r="X18" t="str">
            <v>普通攻击:对单体敌人造成{0}%的武力伤害</v>
          </cell>
          <cell r="Y18">
            <v>1.1100000000000001</v>
          </cell>
          <cell r="Z18">
            <v>0</v>
          </cell>
          <cell r="AA18">
            <v>0</v>
          </cell>
          <cell r="AB18">
            <v>1</v>
          </cell>
        </row>
        <row r="19">
          <cell r="I19" t="str">
            <v>60015411</v>
          </cell>
          <cell r="J19" t="str">
            <v>私有特性1:卓越的防御能力，可以额外一支部队攻击自己</v>
          </cell>
          <cell r="K19" t="str">
            <v/>
          </cell>
          <cell r="L19">
            <v>0</v>
          </cell>
          <cell r="M19">
            <v>0</v>
          </cell>
          <cell r="N19">
            <v>1</v>
          </cell>
          <cell r="P19" t="str">
            <v/>
          </cell>
          <cell r="Q19" t="str">
            <v/>
          </cell>
          <cell r="R19" t="str">
            <v/>
          </cell>
          <cell r="S19">
            <v>0</v>
          </cell>
          <cell r="T19">
            <v>0</v>
          </cell>
          <cell r="U19">
            <v>1</v>
          </cell>
          <cell r="W19" t="str">
            <v/>
          </cell>
          <cell r="X19" t="str">
            <v/>
          </cell>
          <cell r="Y19" t="str">
            <v/>
          </cell>
          <cell r="Z19">
            <v>0</v>
          </cell>
          <cell r="AA19">
            <v>0</v>
          </cell>
          <cell r="AB19">
            <v>1</v>
          </cell>
        </row>
        <row r="20">
          <cell r="I20" t="str">
            <v>60015421</v>
          </cell>
          <cell r="J20" t="str">
            <v>私有特性2:武力免伤提高{0}%</v>
          </cell>
          <cell r="K20">
            <v>0.12</v>
          </cell>
          <cell r="L20">
            <v>0</v>
          </cell>
          <cell r="M20">
            <v>0</v>
          </cell>
          <cell r="N20">
            <v>100</v>
          </cell>
          <cell r="P20" t="str">
            <v/>
          </cell>
          <cell r="Q20" t="str">
            <v/>
          </cell>
          <cell r="R20" t="str">
            <v/>
          </cell>
          <cell r="S20">
            <v>0</v>
          </cell>
          <cell r="T20">
            <v>0</v>
          </cell>
          <cell r="U20">
            <v>1</v>
          </cell>
          <cell r="W20" t="str">
            <v/>
          </cell>
          <cell r="X20" t="str">
            <v/>
          </cell>
          <cell r="Y20" t="str">
            <v/>
          </cell>
          <cell r="Z20">
            <v>0</v>
          </cell>
          <cell r="AA20">
            <v>0</v>
          </cell>
          <cell r="AB20">
            <v>1</v>
          </cell>
        </row>
        <row r="21">
          <cell r="I21" t="str">
            <v/>
          </cell>
          <cell r="J21" t="str">
            <v/>
          </cell>
          <cell r="K21" t="str">
            <v/>
          </cell>
          <cell r="L21">
            <v>0</v>
          </cell>
          <cell r="M21">
            <v>0</v>
          </cell>
          <cell r="N21">
            <v>1</v>
          </cell>
          <cell r="P21" t="str">
            <v/>
          </cell>
          <cell r="Q21" t="str">
            <v/>
          </cell>
          <cell r="R21" t="str">
            <v/>
          </cell>
          <cell r="S21">
            <v>0</v>
          </cell>
          <cell r="T21">
            <v>0</v>
          </cell>
          <cell r="U21">
            <v>1</v>
          </cell>
          <cell r="W21" t="str">
            <v/>
          </cell>
          <cell r="X21" t="str">
            <v/>
          </cell>
          <cell r="Y21" t="str">
            <v/>
          </cell>
          <cell r="Z21">
            <v>0</v>
          </cell>
          <cell r="AA21">
            <v>0</v>
          </cell>
          <cell r="AB21">
            <v>1</v>
          </cell>
        </row>
        <row r="22">
          <cell r="I22" t="str">
            <v/>
          </cell>
          <cell r="J22" t="str">
            <v/>
          </cell>
          <cell r="K22" t="str">
            <v/>
          </cell>
          <cell r="L22">
            <v>0</v>
          </cell>
          <cell r="M22">
            <v>0</v>
          </cell>
          <cell r="N22">
            <v>1</v>
          </cell>
          <cell r="P22" t="str">
            <v/>
          </cell>
          <cell r="Q22" t="str">
            <v/>
          </cell>
          <cell r="R22" t="str">
            <v/>
          </cell>
          <cell r="S22">
            <v>0</v>
          </cell>
          <cell r="T22">
            <v>0</v>
          </cell>
          <cell r="U22">
            <v>1</v>
          </cell>
          <cell r="W22" t="str">
            <v/>
          </cell>
          <cell r="X22" t="str">
            <v/>
          </cell>
          <cell r="Y22" t="str">
            <v/>
          </cell>
          <cell r="Z22">
            <v>0</v>
          </cell>
          <cell r="AA22">
            <v>0</v>
          </cell>
          <cell r="AB22">
            <v>1</v>
          </cell>
        </row>
        <row r="23">
          <cell r="I23" t="str">
            <v/>
          </cell>
          <cell r="J23" t="str">
            <v/>
          </cell>
          <cell r="K23" t="str">
            <v/>
          </cell>
          <cell r="L23">
            <v>0</v>
          </cell>
          <cell r="M23">
            <v>0</v>
          </cell>
          <cell r="N23">
            <v>1</v>
          </cell>
          <cell r="P23" t="str">
            <v/>
          </cell>
          <cell r="Q23" t="str">
            <v/>
          </cell>
          <cell r="R23" t="str">
            <v/>
          </cell>
          <cell r="S23">
            <v>0</v>
          </cell>
          <cell r="T23">
            <v>0</v>
          </cell>
          <cell r="U23">
            <v>1</v>
          </cell>
          <cell r="W23" t="str">
            <v/>
          </cell>
          <cell r="X23" t="str">
            <v/>
          </cell>
          <cell r="Y23" t="str">
            <v/>
          </cell>
          <cell r="Z23">
            <v>0</v>
          </cell>
          <cell r="AA23">
            <v>0</v>
          </cell>
          <cell r="AB23">
            <v>1</v>
          </cell>
        </row>
        <row r="24">
          <cell r="I24" t="str">
            <v/>
          </cell>
          <cell r="J24" t="str">
            <v/>
          </cell>
          <cell r="K24" t="str">
            <v/>
          </cell>
          <cell r="L24">
            <v>0</v>
          </cell>
          <cell r="M24">
            <v>0</v>
          </cell>
          <cell r="N24">
            <v>1</v>
          </cell>
          <cell r="P24" t="str">
            <v/>
          </cell>
          <cell r="Q24" t="str">
            <v/>
          </cell>
          <cell r="R24" t="str">
            <v/>
          </cell>
          <cell r="S24">
            <v>0</v>
          </cell>
          <cell r="T24">
            <v>0</v>
          </cell>
          <cell r="U24">
            <v>1</v>
          </cell>
          <cell r="W24" t="str">
            <v/>
          </cell>
          <cell r="X24" t="str">
            <v/>
          </cell>
          <cell r="Y24" t="str">
            <v/>
          </cell>
          <cell r="Z24">
            <v>0</v>
          </cell>
          <cell r="AA24">
            <v>0</v>
          </cell>
          <cell r="AB24">
            <v>1</v>
          </cell>
        </row>
        <row r="25">
          <cell r="I25" t="str">
            <v/>
          </cell>
          <cell r="J25" t="str">
            <v/>
          </cell>
          <cell r="K25" t="str">
            <v/>
          </cell>
          <cell r="L25">
            <v>0</v>
          </cell>
          <cell r="M25">
            <v>0</v>
          </cell>
          <cell r="N25">
            <v>1</v>
          </cell>
          <cell r="P25" t="str">
            <v/>
          </cell>
          <cell r="Q25" t="str">
            <v/>
          </cell>
          <cell r="R25" t="str">
            <v/>
          </cell>
          <cell r="S25">
            <v>0</v>
          </cell>
          <cell r="T25">
            <v>0</v>
          </cell>
          <cell r="U25">
            <v>1</v>
          </cell>
          <cell r="W25" t="str">
            <v/>
          </cell>
          <cell r="X25" t="str">
            <v/>
          </cell>
          <cell r="Y25" t="str">
            <v/>
          </cell>
          <cell r="Z25">
            <v>0</v>
          </cell>
          <cell r="AA25">
            <v>0</v>
          </cell>
          <cell r="AB25">
            <v>1</v>
          </cell>
        </row>
        <row r="26">
          <cell r="I26" t="str">
            <v/>
          </cell>
          <cell r="J26" t="str">
            <v/>
          </cell>
          <cell r="K26" t="str">
            <v/>
          </cell>
          <cell r="L26">
            <v>0</v>
          </cell>
          <cell r="M26">
            <v>0</v>
          </cell>
          <cell r="N26">
            <v>1</v>
          </cell>
          <cell r="P26" t="str">
            <v/>
          </cell>
          <cell r="Q26" t="str">
            <v/>
          </cell>
          <cell r="R26" t="str">
            <v/>
          </cell>
          <cell r="S26">
            <v>0</v>
          </cell>
          <cell r="T26">
            <v>0</v>
          </cell>
          <cell r="U26">
            <v>1</v>
          </cell>
          <cell r="W26" t="str">
            <v/>
          </cell>
          <cell r="X26" t="str">
            <v/>
          </cell>
          <cell r="Y26" t="str">
            <v/>
          </cell>
          <cell r="Z26">
            <v>0</v>
          </cell>
          <cell r="AA26">
            <v>0</v>
          </cell>
          <cell r="AB26">
            <v>1</v>
          </cell>
        </row>
        <row r="27">
          <cell r="I27" t="str">
            <v/>
          </cell>
          <cell r="J27" t="str">
            <v/>
          </cell>
          <cell r="K27" t="str">
            <v/>
          </cell>
          <cell r="L27">
            <v>0</v>
          </cell>
          <cell r="M27">
            <v>0</v>
          </cell>
          <cell r="N27">
            <v>1</v>
          </cell>
          <cell r="P27" t="str">
            <v/>
          </cell>
          <cell r="Q27" t="str">
            <v/>
          </cell>
          <cell r="R27" t="str">
            <v/>
          </cell>
          <cell r="S27">
            <v>0</v>
          </cell>
          <cell r="T27">
            <v>0</v>
          </cell>
          <cell r="U27">
            <v>1</v>
          </cell>
          <cell r="W27" t="str">
            <v/>
          </cell>
          <cell r="X27" t="str">
            <v/>
          </cell>
          <cell r="Y27" t="str">
            <v/>
          </cell>
          <cell r="Z27">
            <v>0</v>
          </cell>
          <cell r="AA27">
            <v>0</v>
          </cell>
          <cell r="AB27">
            <v>1</v>
          </cell>
        </row>
        <row r="28">
          <cell r="I28" t="str">
            <v>60010201</v>
          </cell>
          <cell r="J28" t="str">
            <v>普通攻击:对单体敌人造成{0}%的武力伤害</v>
          </cell>
          <cell r="K28">
            <v>0</v>
          </cell>
          <cell r="L28">
            <v>0</v>
          </cell>
          <cell r="M28">
            <v>0</v>
          </cell>
          <cell r="N28">
            <v>100</v>
          </cell>
          <cell r="P28" t="str">
            <v>60010202</v>
          </cell>
          <cell r="Q28" t="str">
            <v>普通攻击:对单体敌人造成{0}%的武力伤害</v>
          </cell>
          <cell r="R28">
            <v>0.31</v>
          </cell>
          <cell r="S28">
            <v>0</v>
          </cell>
          <cell r="T28">
            <v>0</v>
          </cell>
          <cell r="U28">
            <v>1</v>
          </cell>
          <cell r="W28" t="str">
            <v>60010203</v>
          </cell>
          <cell r="X28" t="str">
            <v>普通攻击:对单体敌人造成{0}%的武力伤害</v>
          </cell>
          <cell r="Y28">
            <v>1.1100000000000001</v>
          </cell>
          <cell r="Z28">
            <v>0</v>
          </cell>
          <cell r="AA28">
            <v>0</v>
          </cell>
          <cell r="AB28">
            <v>1</v>
          </cell>
        </row>
        <row r="29">
          <cell r="I29" t="str">
            <v>60010211</v>
          </cell>
          <cell r="J29" t="str">
            <v>私有特性1:无法进攻，提升{0}点护甲，受到击飞击退后需重新结阵</v>
          </cell>
          <cell r="K29">
            <v>1000</v>
          </cell>
          <cell r="L29">
            <v>0</v>
          </cell>
          <cell r="M29">
            <v>0</v>
          </cell>
          <cell r="N29">
            <v>1</v>
          </cell>
          <cell r="P29" t="str">
            <v/>
          </cell>
          <cell r="Q29" t="str">
            <v/>
          </cell>
          <cell r="R29" t="str">
            <v/>
          </cell>
          <cell r="S29">
            <v>0</v>
          </cell>
          <cell r="T29">
            <v>0</v>
          </cell>
          <cell r="U29">
            <v>1</v>
          </cell>
          <cell r="W29" t="str">
            <v/>
          </cell>
          <cell r="X29" t="str">
            <v/>
          </cell>
          <cell r="Y29" t="str">
            <v/>
          </cell>
          <cell r="Z29">
            <v>0</v>
          </cell>
          <cell r="AA29">
            <v>0</v>
          </cell>
          <cell r="AB29">
            <v>1</v>
          </cell>
        </row>
        <row r="30">
          <cell r="I30" t="str">
            <v>60010221</v>
          </cell>
          <cell r="J30" t="str">
            <v>私有特性2:卓越的防御能力，可以额外一支部队攻击自己</v>
          </cell>
          <cell r="K30" t="str">
            <v/>
          </cell>
          <cell r="L30">
            <v>0</v>
          </cell>
          <cell r="M30">
            <v>0</v>
          </cell>
          <cell r="N30">
            <v>1</v>
          </cell>
          <cell r="P30" t="str">
            <v/>
          </cell>
          <cell r="Q30" t="str">
            <v/>
          </cell>
          <cell r="R30" t="str">
            <v/>
          </cell>
          <cell r="S30">
            <v>0</v>
          </cell>
          <cell r="T30">
            <v>0</v>
          </cell>
          <cell r="U30">
            <v>1</v>
          </cell>
          <cell r="W30" t="str">
            <v/>
          </cell>
          <cell r="X30" t="str">
            <v/>
          </cell>
          <cell r="Y30" t="str">
            <v/>
          </cell>
          <cell r="Z30">
            <v>0</v>
          </cell>
          <cell r="AA30">
            <v>0</v>
          </cell>
          <cell r="AB30">
            <v>1</v>
          </cell>
        </row>
        <row r="31">
          <cell r="I31" t="str">
            <v>60010231</v>
          </cell>
          <cell r="J31" t="str">
            <v>私有特性3:有{0}%概率抵挡远程伤害</v>
          </cell>
          <cell r="K31">
            <v>0.2</v>
          </cell>
          <cell r="L31">
            <v>0</v>
          </cell>
          <cell r="M31">
            <v>0</v>
          </cell>
          <cell r="N31">
            <v>100</v>
          </cell>
          <cell r="P31" t="str">
            <v/>
          </cell>
          <cell r="Q31" t="str">
            <v/>
          </cell>
          <cell r="R31" t="str">
            <v/>
          </cell>
          <cell r="S31">
            <v>0</v>
          </cell>
          <cell r="T31">
            <v>0</v>
          </cell>
          <cell r="U31">
            <v>1</v>
          </cell>
          <cell r="W31" t="str">
            <v/>
          </cell>
          <cell r="X31" t="str">
            <v/>
          </cell>
          <cell r="Y31" t="str">
            <v/>
          </cell>
          <cell r="Z31">
            <v>0</v>
          </cell>
          <cell r="AA31">
            <v>0</v>
          </cell>
          <cell r="AB31">
            <v>1</v>
          </cell>
        </row>
        <row r="32">
          <cell r="I32" t="str">
            <v/>
          </cell>
          <cell r="J32" t="str">
            <v/>
          </cell>
          <cell r="K32" t="str">
            <v/>
          </cell>
          <cell r="L32">
            <v>0</v>
          </cell>
          <cell r="M32">
            <v>0</v>
          </cell>
          <cell r="N32">
            <v>1</v>
          </cell>
          <cell r="P32" t="str">
            <v/>
          </cell>
          <cell r="Q32" t="str">
            <v/>
          </cell>
          <cell r="R32" t="str">
            <v/>
          </cell>
          <cell r="S32">
            <v>0</v>
          </cell>
          <cell r="T32">
            <v>0</v>
          </cell>
          <cell r="U32">
            <v>1</v>
          </cell>
          <cell r="W32" t="str">
            <v/>
          </cell>
          <cell r="X32" t="str">
            <v/>
          </cell>
          <cell r="Y32" t="str">
            <v/>
          </cell>
          <cell r="Z32">
            <v>0</v>
          </cell>
          <cell r="AA32">
            <v>0</v>
          </cell>
          <cell r="AB32">
            <v>1</v>
          </cell>
        </row>
        <row r="33">
          <cell r="I33" t="str">
            <v/>
          </cell>
          <cell r="J33" t="str">
            <v/>
          </cell>
          <cell r="K33" t="str">
            <v/>
          </cell>
          <cell r="L33">
            <v>0</v>
          </cell>
          <cell r="M33">
            <v>0</v>
          </cell>
          <cell r="N33">
            <v>1</v>
          </cell>
          <cell r="P33" t="str">
            <v/>
          </cell>
          <cell r="Q33" t="str">
            <v/>
          </cell>
          <cell r="R33" t="str">
            <v/>
          </cell>
          <cell r="S33">
            <v>0</v>
          </cell>
          <cell r="T33">
            <v>0</v>
          </cell>
          <cell r="U33">
            <v>1</v>
          </cell>
          <cell r="W33" t="str">
            <v/>
          </cell>
          <cell r="X33" t="str">
            <v/>
          </cell>
          <cell r="Y33" t="str">
            <v/>
          </cell>
          <cell r="Z33">
            <v>0</v>
          </cell>
          <cell r="AA33">
            <v>0</v>
          </cell>
          <cell r="AB33">
            <v>1</v>
          </cell>
        </row>
        <row r="34">
          <cell r="I34" t="str">
            <v/>
          </cell>
          <cell r="J34" t="str">
            <v/>
          </cell>
          <cell r="K34" t="str">
            <v/>
          </cell>
          <cell r="L34">
            <v>0</v>
          </cell>
          <cell r="M34">
            <v>0</v>
          </cell>
          <cell r="N34">
            <v>1</v>
          </cell>
          <cell r="P34" t="str">
            <v/>
          </cell>
          <cell r="Q34" t="str">
            <v/>
          </cell>
          <cell r="R34" t="str">
            <v/>
          </cell>
          <cell r="S34">
            <v>0</v>
          </cell>
          <cell r="T34">
            <v>0</v>
          </cell>
          <cell r="U34">
            <v>1</v>
          </cell>
          <cell r="W34" t="str">
            <v/>
          </cell>
          <cell r="X34" t="str">
            <v/>
          </cell>
          <cell r="Y34" t="str">
            <v/>
          </cell>
          <cell r="Z34">
            <v>0</v>
          </cell>
          <cell r="AA34">
            <v>0</v>
          </cell>
          <cell r="AB34">
            <v>1</v>
          </cell>
        </row>
        <row r="35">
          <cell r="I35" t="str">
            <v/>
          </cell>
          <cell r="J35" t="str">
            <v/>
          </cell>
          <cell r="K35" t="str">
            <v/>
          </cell>
          <cell r="L35">
            <v>0</v>
          </cell>
          <cell r="M35">
            <v>0</v>
          </cell>
          <cell r="N35">
            <v>1</v>
          </cell>
          <cell r="P35" t="str">
            <v/>
          </cell>
          <cell r="Q35" t="str">
            <v/>
          </cell>
          <cell r="R35" t="str">
            <v/>
          </cell>
          <cell r="S35">
            <v>0</v>
          </cell>
          <cell r="T35">
            <v>0</v>
          </cell>
          <cell r="U35">
            <v>1</v>
          </cell>
          <cell r="W35" t="str">
            <v/>
          </cell>
          <cell r="X35" t="str">
            <v/>
          </cell>
          <cell r="Y35" t="str">
            <v/>
          </cell>
          <cell r="Z35">
            <v>0</v>
          </cell>
          <cell r="AA35">
            <v>0</v>
          </cell>
          <cell r="AB35">
            <v>1</v>
          </cell>
        </row>
        <row r="36">
          <cell r="I36" t="str">
            <v/>
          </cell>
          <cell r="J36" t="str">
            <v/>
          </cell>
          <cell r="K36" t="str">
            <v/>
          </cell>
          <cell r="L36">
            <v>0</v>
          </cell>
          <cell r="M36">
            <v>0</v>
          </cell>
          <cell r="N36">
            <v>1</v>
          </cell>
          <cell r="P36" t="str">
            <v/>
          </cell>
          <cell r="Q36" t="str">
            <v/>
          </cell>
          <cell r="R36" t="str">
            <v/>
          </cell>
          <cell r="S36">
            <v>0</v>
          </cell>
          <cell r="T36">
            <v>0</v>
          </cell>
          <cell r="U36">
            <v>1</v>
          </cell>
          <cell r="W36" t="str">
            <v/>
          </cell>
          <cell r="X36" t="str">
            <v/>
          </cell>
          <cell r="Y36" t="str">
            <v/>
          </cell>
          <cell r="Z36">
            <v>0</v>
          </cell>
          <cell r="AA36">
            <v>0</v>
          </cell>
          <cell r="AB36">
            <v>1</v>
          </cell>
        </row>
        <row r="37">
          <cell r="I37" t="str">
            <v/>
          </cell>
          <cell r="J37" t="str">
            <v/>
          </cell>
          <cell r="K37" t="str">
            <v/>
          </cell>
          <cell r="L37">
            <v>0</v>
          </cell>
          <cell r="M37">
            <v>0</v>
          </cell>
          <cell r="N37">
            <v>1</v>
          </cell>
          <cell r="P37" t="str">
            <v/>
          </cell>
          <cell r="Q37" t="str">
            <v/>
          </cell>
          <cell r="R37" t="str">
            <v/>
          </cell>
          <cell r="S37">
            <v>0</v>
          </cell>
          <cell r="T37">
            <v>0</v>
          </cell>
          <cell r="U37">
            <v>1</v>
          </cell>
          <cell r="W37" t="str">
            <v/>
          </cell>
          <cell r="X37" t="str">
            <v/>
          </cell>
          <cell r="Y37" t="str">
            <v/>
          </cell>
          <cell r="Z37">
            <v>0</v>
          </cell>
          <cell r="AA37">
            <v>0</v>
          </cell>
          <cell r="AB37">
            <v>1</v>
          </cell>
        </row>
        <row r="38">
          <cell r="I38" t="str">
            <v>60010301</v>
          </cell>
          <cell r="J38" t="str">
            <v>普通攻击:对单体敌人造成{0}%的武力伤害</v>
          </cell>
          <cell r="K38">
            <v>0.28000000000000003</v>
          </cell>
          <cell r="L38">
            <v>0</v>
          </cell>
          <cell r="M38">
            <v>0</v>
          </cell>
          <cell r="N38">
            <v>100</v>
          </cell>
          <cell r="P38" t="str">
            <v>60010302</v>
          </cell>
          <cell r="Q38" t="str">
            <v>普通攻击:对单体敌人造成{0}%的武力伤害</v>
          </cell>
          <cell r="R38">
            <v>0.31</v>
          </cell>
          <cell r="S38">
            <v>0</v>
          </cell>
          <cell r="T38">
            <v>0</v>
          </cell>
          <cell r="U38">
            <v>1</v>
          </cell>
          <cell r="W38" t="str">
            <v>60010303</v>
          </cell>
          <cell r="X38" t="str">
            <v>普通攻击:对单体敌人造成{0}%的武力伤害</v>
          </cell>
          <cell r="Y38">
            <v>1.1100000000000001</v>
          </cell>
          <cell r="Z38">
            <v>0</v>
          </cell>
          <cell r="AA38">
            <v>0</v>
          </cell>
          <cell r="AB38">
            <v>1</v>
          </cell>
        </row>
        <row r="39">
          <cell r="I39" t="str">
            <v>60010311</v>
          </cell>
          <cell r="J39" t="str">
            <v>私有特性1:受到近战普攻时有{0}%概率闪避</v>
          </cell>
          <cell r="K39">
            <v>0.2</v>
          </cell>
          <cell r="L39">
            <v>0</v>
          </cell>
          <cell r="M39">
            <v>0</v>
          </cell>
          <cell r="N39">
            <v>100</v>
          </cell>
          <cell r="P39" t="str">
            <v/>
          </cell>
          <cell r="Q39" t="str">
            <v/>
          </cell>
          <cell r="R39" t="str">
            <v/>
          </cell>
          <cell r="S39">
            <v>0</v>
          </cell>
          <cell r="T39">
            <v>0</v>
          </cell>
          <cell r="U39">
            <v>1</v>
          </cell>
          <cell r="W39" t="str">
            <v/>
          </cell>
          <cell r="X39" t="str">
            <v/>
          </cell>
          <cell r="Y39" t="str">
            <v/>
          </cell>
          <cell r="Z39">
            <v>0</v>
          </cell>
          <cell r="AA39">
            <v>0</v>
          </cell>
          <cell r="AB39">
            <v>1</v>
          </cell>
        </row>
        <row r="40">
          <cell r="I40" t="str">
            <v>60010321</v>
          </cell>
          <cell r="J40" t="str">
            <v>私有特性2:普攻有{0}%概率眩晕敌人{1}秒</v>
          </cell>
          <cell r="K40">
            <v>0.2</v>
          </cell>
          <cell r="L40">
            <v>0</v>
          </cell>
          <cell r="M40">
            <v>0</v>
          </cell>
          <cell r="N40">
            <v>100</v>
          </cell>
          <cell r="P40" t="str">
            <v>60010322</v>
          </cell>
          <cell r="Q40" t="str">
            <v>私有特性2:普攻有{0}%概率眩晕敌人{1}秒</v>
          </cell>
          <cell r="R40">
            <v>1</v>
          </cell>
          <cell r="S40">
            <v>0</v>
          </cell>
          <cell r="T40">
            <v>0</v>
          </cell>
          <cell r="U40">
            <v>1</v>
          </cell>
          <cell r="W40" t="str">
            <v/>
          </cell>
          <cell r="X40" t="str">
            <v/>
          </cell>
          <cell r="Y40" t="str">
            <v/>
          </cell>
          <cell r="Z40">
            <v>0</v>
          </cell>
          <cell r="AA40">
            <v>0</v>
          </cell>
          <cell r="AB40">
            <v>1</v>
          </cell>
        </row>
        <row r="41">
          <cell r="I41" t="str">
            <v>60010331</v>
          </cell>
          <cell r="J41" t="str">
            <v>私有特性3:卓越的防御能力，可以额外一支部队攻击自己</v>
          </cell>
          <cell r="K41" t="str">
            <v/>
          </cell>
          <cell r="L41">
            <v>0</v>
          </cell>
          <cell r="M41">
            <v>0</v>
          </cell>
          <cell r="N41">
            <v>1</v>
          </cell>
          <cell r="P41" t="str">
            <v/>
          </cell>
          <cell r="Q41" t="str">
            <v/>
          </cell>
          <cell r="R41" t="str">
            <v/>
          </cell>
          <cell r="S41">
            <v>0</v>
          </cell>
          <cell r="T41">
            <v>0</v>
          </cell>
          <cell r="U41">
            <v>1</v>
          </cell>
          <cell r="W41" t="str">
            <v/>
          </cell>
          <cell r="X41" t="str">
            <v/>
          </cell>
          <cell r="Y41" t="str">
            <v/>
          </cell>
          <cell r="Z41">
            <v>0</v>
          </cell>
          <cell r="AA41">
            <v>0</v>
          </cell>
          <cell r="AB41">
            <v>1</v>
          </cell>
        </row>
        <row r="42">
          <cell r="I42" t="str">
            <v/>
          </cell>
          <cell r="J42" t="str">
            <v/>
          </cell>
          <cell r="K42" t="str">
            <v/>
          </cell>
          <cell r="L42">
            <v>0</v>
          </cell>
          <cell r="M42">
            <v>0</v>
          </cell>
          <cell r="N42">
            <v>1</v>
          </cell>
          <cell r="P42" t="str">
            <v/>
          </cell>
          <cell r="Q42" t="str">
            <v/>
          </cell>
          <cell r="R42" t="str">
            <v/>
          </cell>
          <cell r="S42">
            <v>0</v>
          </cell>
          <cell r="T42">
            <v>0</v>
          </cell>
          <cell r="U42">
            <v>1</v>
          </cell>
          <cell r="W42" t="str">
            <v/>
          </cell>
          <cell r="X42" t="str">
            <v/>
          </cell>
          <cell r="Y42" t="str">
            <v/>
          </cell>
          <cell r="Z42">
            <v>0</v>
          </cell>
          <cell r="AA42">
            <v>0</v>
          </cell>
          <cell r="AB42">
            <v>1</v>
          </cell>
        </row>
        <row r="43">
          <cell r="I43" t="str">
            <v/>
          </cell>
          <cell r="J43" t="str">
            <v/>
          </cell>
          <cell r="K43" t="str">
            <v/>
          </cell>
          <cell r="L43">
            <v>0</v>
          </cell>
          <cell r="M43">
            <v>0</v>
          </cell>
          <cell r="N43">
            <v>1</v>
          </cell>
          <cell r="P43" t="str">
            <v/>
          </cell>
          <cell r="Q43" t="str">
            <v/>
          </cell>
          <cell r="R43" t="str">
            <v/>
          </cell>
          <cell r="S43">
            <v>0</v>
          </cell>
          <cell r="T43">
            <v>0</v>
          </cell>
          <cell r="U43">
            <v>1</v>
          </cell>
          <cell r="W43" t="str">
            <v/>
          </cell>
          <cell r="X43" t="str">
            <v/>
          </cell>
          <cell r="Y43" t="str">
            <v/>
          </cell>
          <cell r="Z43">
            <v>0</v>
          </cell>
          <cell r="AA43">
            <v>0</v>
          </cell>
          <cell r="AB43">
            <v>1</v>
          </cell>
        </row>
        <row r="44">
          <cell r="I44" t="str">
            <v/>
          </cell>
          <cell r="J44" t="str">
            <v/>
          </cell>
          <cell r="K44" t="str">
            <v/>
          </cell>
          <cell r="L44">
            <v>0</v>
          </cell>
          <cell r="M44">
            <v>0</v>
          </cell>
          <cell r="N44">
            <v>1</v>
          </cell>
          <cell r="P44" t="str">
            <v/>
          </cell>
          <cell r="Q44" t="str">
            <v/>
          </cell>
          <cell r="R44" t="str">
            <v/>
          </cell>
          <cell r="S44">
            <v>0</v>
          </cell>
          <cell r="T44">
            <v>0</v>
          </cell>
          <cell r="U44">
            <v>1</v>
          </cell>
          <cell r="W44" t="str">
            <v/>
          </cell>
          <cell r="X44" t="str">
            <v/>
          </cell>
          <cell r="Y44" t="str">
            <v/>
          </cell>
          <cell r="Z44">
            <v>0</v>
          </cell>
          <cell r="AA44">
            <v>0</v>
          </cell>
          <cell r="AB44">
            <v>1</v>
          </cell>
        </row>
        <row r="45">
          <cell r="I45" t="str">
            <v/>
          </cell>
          <cell r="J45" t="str">
            <v/>
          </cell>
          <cell r="K45" t="str">
            <v/>
          </cell>
          <cell r="L45">
            <v>0</v>
          </cell>
          <cell r="M45">
            <v>0</v>
          </cell>
          <cell r="N45">
            <v>1</v>
          </cell>
          <cell r="P45" t="str">
            <v/>
          </cell>
          <cell r="Q45" t="str">
            <v/>
          </cell>
          <cell r="R45" t="str">
            <v/>
          </cell>
          <cell r="S45">
            <v>0</v>
          </cell>
          <cell r="T45">
            <v>0</v>
          </cell>
          <cell r="U45">
            <v>1</v>
          </cell>
          <cell r="W45" t="str">
            <v/>
          </cell>
          <cell r="X45" t="str">
            <v/>
          </cell>
          <cell r="Y45" t="str">
            <v/>
          </cell>
          <cell r="Z45">
            <v>0</v>
          </cell>
          <cell r="AA45">
            <v>0</v>
          </cell>
          <cell r="AB45">
            <v>1</v>
          </cell>
        </row>
        <row r="46">
          <cell r="I46" t="str">
            <v/>
          </cell>
          <cell r="J46" t="str">
            <v/>
          </cell>
          <cell r="K46" t="str">
            <v/>
          </cell>
          <cell r="L46">
            <v>0</v>
          </cell>
          <cell r="M46">
            <v>0</v>
          </cell>
          <cell r="N46">
            <v>1</v>
          </cell>
          <cell r="P46" t="str">
            <v/>
          </cell>
          <cell r="Q46" t="str">
            <v/>
          </cell>
          <cell r="R46" t="str">
            <v/>
          </cell>
          <cell r="S46">
            <v>0</v>
          </cell>
          <cell r="T46">
            <v>0</v>
          </cell>
          <cell r="U46">
            <v>1</v>
          </cell>
          <cell r="W46" t="str">
            <v/>
          </cell>
          <cell r="X46" t="str">
            <v/>
          </cell>
          <cell r="Y46" t="str">
            <v/>
          </cell>
          <cell r="Z46">
            <v>0</v>
          </cell>
          <cell r="AA46">
            <v>0</v>
          </cell>
          <cell r="AB46">
            <v>1</v>
          </cell>
        </row>
        <row r="47">
          <cell r="I47" t="str">
            <v/>
          </cell>
          <cell r="J47" t="str">
            <v/>
          </cell>
          <cell r="K47" t="str">
            <v/>
          </cell>
          <cell r="L47">
            <v>0</v>
          </cell>
          <cell r="M47">
            <v>0</v>
          </cell>
          <cell r="N47">
            <v>1</v>
          </cell>
          <cell r="P47" t="str">
            <v/>
          </cell>
          <cell r="Q47" t="str">
            <v/>
          </cell>
          <cell r="R47" t="str">
            <v/>
          </cell>
          <cell r="S47">
            <v>0</v>
          </cell>
          <cell r="T47">
            <v>0</v>
          </cell>
          <cell r="U47">
            <v>1</v>
          </cell>
          <cell r="W47" t="str">
            <v/>
          </cell>
          <cell r="X47" t="str">
            <v/>
          </cell>
          <cell r="Y47" t="str">
            <v/>
          </cell>
          <cell r="Z47">
            <v>0</v>
          </cell>
          <cell r="AA47">
            <v>0</v>
          </cell>
          <cell r="AB47">
            <v>1</v>
          </cell>
        </row>
        <row r="48">
          <cell r="I48" t="str">
            <v>60010901</v>
          </cell>
          <cell r="J48" t="str">
            <v>普通攻击:对单体敌人造成{0}%的武力伤害</v>
          </cell>
          <cell r="K48">
            <v>0</v>
          </cell>
          <cell r="L48">
            <v>0</v>
          </cell>
          <cell r="M48">
            <v>0</v>
          </cell>
          <cell r="N48">
            <v>100</v>
          </cell>
          <cell r="P48" t="str">
            <v>60010902</v>
          </cell>
          <cell r="Q48" t="str">
            <v>普通攻击:对单体敌人造成{0}%的武力伤害</v>
          </cell>
          <cell r="R48">
            <v>0.31</v>
          </cell>
          <cell r="S48">
            <v>0</v>
          </cell>
          <cell r="T48">
            <v>0</v>
          </cell>
          <cell r="U48">
            <v>1</v>
          </cell>
          <cell r="W48" t="str">
            <v>60010903</v>
          </cell>
          <cell r="X48" t="str">
            <v>普通攻击:对单体敌人造成{0}%的武力伤害</v>
          </cell>
          <cell r="Y48">
            <v>1.1100000000000001</v>
          </cell>
          <cell r="Z48">
            <v>0</v>
          </cell>
          <cell r="AA48">
            <v>0</v>
          </cell>
          <cell r="AB48">
            <v>1</v>
          </cell>
        </row>
        <row r="49">
          <cell r="I49" t="str">
            <v>60010911</v>
          </cell>
          <cell r="J49" t="str">
            <v>私有特性1:有{0}%概率抵挡远程伤害</v>
          </cell>
          <cell r="K49">
            <v>0.45</v>
          </cell>
          <cell r="L49">
            <v>0</v>
          </cell>
          <cell r="M49">
            <v>0</v>
          </cell>
          <cell r="N49">
            <v>100</v>
          </cell>
          <cell r="P49" t="str">
            <v/>
          </cell>
          <cell r="Q49" t="str">
            <v/>
          </cell>
          <cell r="R49" t="str">
            <v/>
          </cell>
          <cell r="S49">
            <v>0</v>
          </cell>
          <cell r="T49">
            <v>0</v>
          </cell>
          <cell r="U49">
            <v>1</v>
          </cell>
          <cell r="W49" t="str">
            <v/>
          </cell>
          <cell r="X49" t="str">
            <v/>
          </cell>
          <cell r="Y49" t="str">
            <v/>
          </cell>
          <cell r="Z49">
            <v>0</v>
          </cell>
          <cell r="AA49">
            <v>0</v>
          </cell>
          <cell r="AB49">
            <v>1</v>
          </cell>
        </row>
        <row r="50">
          <cell r="I50" t="str">
            <v>60010921</v>
          </cell>
          <cell r="J50" t="str">
            <v>私有特性2:无法进攻，提升{0}点护甲，受到击飞击退后需重新结阵</v>
          </cell>
          <cell r="K50">
            <v>1000</v>
          </cell>
          <cell r="L50">
            <v>0</v>
          </cell>
          <cell r="M50">
            <v>0</v>
          </cell>
          <cell r="N50">
            <v>1</v>
          </cell>
          <cell r="P50" t="str">
            <v/>
          </cell>
          <cell r="Q50" t="str">
            <v/>
          </cell>
          <cell r="R50" t="str">
            <v/>
          </cell>
          <cell r="S50">
            <v>0</v>
          </cell>
          <cell r="T50">
            <v>0</v>
          </cell>
          <cell r="U50">
            <v>1</v>
          </cell>
          <cell r="W50" t="str">
            <v/>
          </cell>
          <cell r="X50" t="str">
            <v/>
          </cell>
          <cell r="Y50" t="str">
            <v/>
          </cell>
          <cell r="Z50">
            <v>0</v>
          </cell>
          <cell r="AA50">
            <v>0</v>
          </cell>
          <cell r="AB50">
            <v>1</v>
          </cell>
        </row>
        <row r="51">
          <cell r="I51" t="str">
            <v>60010931</v>
          </cell>
          <cell r="J51" t="str">
            <v>私有特性3:卓越的防御能力，可以额外一支部队攻击自己</v>
          </cell>
          <cell r="K51" t="str">
            <v/>
          </cell>
          <cell r="L51">
            <v>0</v>
          </cell>
          <cell r="M51">
            <v>0</v>
          </cell>
          <cell r="N51">
            <v>1</v>
          </cell>
          <cell r="P51" t="str">
            <v/>
          </cell>
          <cell r="Q51" t="str">
            <v/>
          </cell>
          <cell r="R51" t="str">
            <v/>
          </cell>
          <cell r="S51">
            <v>0</v>
          </cell>
          <cell r="T51">
            <v>0</v>
          </cell>
          <cell r="U51">
            <v>1</v>
          </cell>
          <cell r="W51" t="str">
            <v/>
          </cell>
          <cell r="X51" t="str">
            <v/>
          </cell>
          <cell r="Y51" t="str">
            <v/>
          </cell>
          <cell r="Z51">
            <v>0</v>
          </cell>
          <cell r="AA51">
            <v>0</v>
          </cell>
          <cell r="AB51">
            <v>1</v>
          </cell>
        </row>
        <row r="52">
          <cell r="I52" t="str">
            <v/>
          </cell>
          <cell r="J52" t="str">
            <v/>
          </cell>
          <cell r="K52" t="str">
            <v/>
          </cell>
          <cell r="L52">
            <v>0</v>
          </cell>
          <cell r="M52">
            <v>0</v>
          </cell>
          <cell r="N52">
            <v>1</v>
          </cell>
          <cell r="P52" t="str">
            <v/>
          </cell>
          <cell r="Q52" t="str">
            <v/>
          </cell>
          <cell r="R52" t="str">
            <v/>
          </cell>
          <cell r="S52">
            <v>0</v>
          </cell>
          <cell r="T52">
            <v>0</v>
          </cell>
          <cell r="U52">
            <v>1</v>
          </cell>
          <cell r="W52" t="str">
            <v/>
          </cell>
          <cell r="X52" t="str">
            <v/>
          </cell>
          <cell r="Y52" t="str">
            <v/>
          </cell>
          <cell r="Z52">
            <v>0</v>
          </cell>
          <cell r="AA52">
            <v>0</v>
          </cell>
          <cell r="AB52">
            <v>1</v>
          </cell>
        </row>
        <row r="53">
          <cell r="I53" t="str">
            <v/>
          </cell>
          <cell r="J53" t="str">
            <v/>
          </cell>
          <cell r="K53" t="str">
            <v/>
          </cell>
          <cell r="L53">
            <v>0</v>
          </cell>
          <cell r="M53">
            <v>0</v>
          </cell>
          <cell r="N53">
            <v>1</v>
          </cell>
          <cell r="P53" t="str">
            <v/>
          </cell>
          <cell r="Q53" t="str">
            <v/>
          </cell>
          <cell r="R53" t="str">
            <v/>
          </cell>
          <cell r="S53">
            <v>0</v>
          </cell>
          <cell r="T53">
            <v>0</v>
          </cell>
          <cell r="U53">
            <v>1</v>
          </cell>
          <cell r="W53" t="str">
            <v/>
          </cell>
          <cell r="X53" t="str">
            <v/>
          </cell>
          <cell r="Y53" t="str">
            <v/>
          </cell>
          <cell r="Z53">
            <v>0</v>
          </cell>
          <cell r="AA53">
            <v>0</v>
          </cell>
          <cell r="AB53">
            <v>1</v>
          </cell>
        </row>
        <row r="54">
          <cell r="I54" t="str">
            <v/>
          </cell>
          <cell r="J54" t="str">
            <v/>
          </cell>
          <cell r="K54" t="str">
            <v/>
          </cell>
          <cell r="L54">
            <v>0</v>
          </cell>
          <cell r="M54">
            <v>0</v>
          </cell>
          <cell r="N54">
            <v>1</v>
          </cell>
          <cell r="P54" t="str">
            <v/>
          </cell>
          <cell r="Q54" t="str">
            <v/>
          </cell>
          <cell r="R54" t="str">
            <v/>
          </cell>
          <cell r="S54">
            <v>0</v>
          </cell>
          <cell r="T54">
            <v>0</v>
          </cell>
          <cell r="U54">
            <v>1</v>
          </cell>
          <cell r="W54" t="str">
            <v/>
          </cell>
          <cell r="X54" t="str">
            <v/>
          </cell>
          <cell r="Y54" t="str">
            <v/>
          </cell>
          <cell r="Z54">
            <v>0</v>
          </cell>
          <cell r="AA54">
            <v>0</v>
          </cell>
          <cell r="AB54">
            <v>1</v>
          </cell>
        </row>
        <row r="55">
          <cell r="I55" t="str">
            <v/>
          </cell>
          <cell r="J55" t="str">
            <v/>
          </cell>
          <cell r="K55" t="str">
            <v/>
          </cell>
          <cell r="L55">
            <v>0</v>
          </cell>
          <cell r="M55">
            <v>0</v>
          </cell>
          <cell r="N55">
            <v>1</v>
          </cell>
          <cell r="P55" t="str">
            <v/>
          </cell>
          <cell r="Q55" t="str">
            <v/>
          </cell>
          <cell r="R55" t="str">
            <v/>
          </cell>
          <cell r="S55">
            <v>0</v>
          </cell>
          <cell r="T55">
            <v>0</v>
          </cell>
          <cell r="U55">
            <v>1</v>
          </cell>
          <cell r="W55" t="str">
            <v/>
          </cell>
          <cell r="X55" t="str">
            <v/>
          </cell>
          <cell r="Y55" t="str">
            <v/>
          </cell>
          <cell r="Z55">
            <v>0</v>
          </cell>
          <cell r="AA55">
            <v>0</v>
          </cell>
          <cell r="AB55">
            <v>1</v>
          </cell>
        </row>
        <row r="56">
          <cell r="I56" t="str">
            <v/>
          </cell>
          <cell r="J56" t="str">
            <v/>
          </cell>
          <cell r="K56" t="str">
            <v/>
          </cell>
          <cell r="L56">
            <v>0</v>
          </cell>
          <cell r="M56">
            <v>0</v>
          </cell>
          <cell r="N56">
            <v>1</v>
          </cell>
          <cell r="P56" t="str">
            <v/>
          </cell>
          <cell r="Q56" t="str">
            <v/>
          </cell>
          <cell r="R56" t="str">
            <v/>
          </cell>
          <cell r="S56">
            <v>0</v>
          </cell>
          <cell r="T56">
            <v>0</v>
          </cell>
          <cell r="U56">
            <v>1</v>
          </cell>
          <cell r="W56" t="str">
            <v/>
          </cell>
          <cell r="X56" t="str">
            <v/>
          </cell>
          <cell r="Y56" t="str">
            <v/>
          </cell>
          <cell r="Z56">
            <v>0</v>
          </cell>
          <cell r="AA56">
            <v>0</v>
          </cell>
          <cell r="AB56">
            <v>1</v>
          </cell>
        </row>
        <row r="57">
          <cell r="I57" t="str">
            <v/>
          </cell>
          <cell r="J57" t="str">
            <v/>
          </cell>
          <cell r="K57" t="str">
            <v/>
          </cell>
          <cell r="L57">
            <v>0</v>
          </cell>
          <cell r="M57">
            <v>0</v>
          </cell>
          <cell r="N57">
            <v>1</v>
          </cell>
          <cell r="P57" t="str">
            <v/>
          </cell>
          <cell r="Q57" t="str">
            <v/>
          </cell>
          <cell r="R57" t="str">
            <v/>
          </cell>
          <cell r="S57">
            <v>0</v>
          </cell>
          <cell r="T57">
            <v>0</v>
          </cell>
          <cell r="U57">
            <v>1</v>
          </cell>
          <cell r="W57" t="str">
            <v/>
          </cell>
          <cell r="X57" t="str">
            <v/>
          </cell>
          <cell r="Y57" t="str">
            <v/>
          </cell>
          <cell r="Z57">
            <v>0</v>
          </cell>
          <cell r="AA57">
            <v>0</v>
          </cell>
          <cell r="AB57">
            <v>1</v>
          </cell>
        </row>
        <row r="58">
          <cell r="I58" t="str">
            <v>60015101</v>
          </cell>
          <cell r="J58" t="str">
            <v>普通攻击:对单体敌人造成{0}%的武力伤害</v>
          </cell>
          <cell r="K58">
            <v>0.23499999999999999</v>
          </cell>
          <cell r="L58">
            <v>0</v>
          </cell>
          <cell r="M58">
            <v>0</v>
          </cell>
          <cell r="N58">
            <v>100</v>
          </cell>
          <cell r="P58" t="str">
            <v>60015102</v>
          </cell>
          <cell r="Q58" t="str">
            <v>普通攻击:对单体敌人造成{0}%的武力伤害</v>
          </cell>
          <cell r="R58">
            <v>0.31</v>
          </cell>
          <cell r="S58">
            <v>0</v>
          </cell>
          <cell r="T58">
            <v>0</v>
          </cell>
          <cell r="U58">
            <v>1</v>
          </cell>
          <cell r="W58" t="str">
            <v>60015103</v>
          </cell>
          <cell r="X58" t="str">
            <v>普通攻击:对单体敌人造成{0}%的武力伤害</v>
          </cell>
          <cell r="Y58">
            <v>1.1100000000000001</v>
          </cell>
          <cell r="Z58">
            <v>0</v>
          </cell>
          <cell r="AA58">
            <v>0</v>
          </cell>
          <cell r="AB58">
            <v>1</v>
          </cell>
        </row>
        <row r="59">
          <cell r="I59" t="str">
            <v>60015111</v>
          </cell>
          <cell r="J59" t="str">
            <v>私有特性1:反制，首次攻击大幅击退，并且可以使冲锋无效并造成{0}%伤害（首次攻击前不散开），对不能击退的目标造成双倍伤害</v>
          </cell>
          <cell r="K59">
            <v>0.2</v>
          </cell>
          <cell r="L59">
            <v>0</v>
          </cell>
          <cell r="M59">
            <v>0</v>
          </cell>
          <cell r="N59">
            <v>100</v>
          </cell>
          <cell r="P59" t="str">
            <v/>
          </cell>
          <cell r="Q59" t="str">
            <v/>
          </cell>
          <cell r="R59" t="str">
            <v/>
          </cell>
          <cell r="S59">
            <v>0</v>
          </cell>
          <cell r="T59">
            <v>0</v>
          </cell>
          <cell r="U59">
            <v>1</v>
          </cell>
          <cell r="W59" t="str">
            <v/>
          </cell>
          <cell r="X59" t="str">
            <v/>
          </cell>
          <cell r="Y59" t="str">
            <v/>
          </cell>
          <cell r="Z59">
            <v>0</v>
          </cell>
          <cell r="AA59">
            <v>0</v>
          </cell>
          <cell r="AB59">
            <v>1</v>
          </cell>
        </row>
        <row r="60">
          <cell r="I60" t="str">
            <v/>
          </cell>
          <cell r="J60" t="str">
            <v/>
          </cell>
          <cell r="K60" t="str">
            <v/>
          </cell>
          <cell r="L60">
            <v>0</v>
          </cell>
          <cell r="M60">
            <v>0</v>
          </cell>
          <cell r="N60">
            <v>1</v>
          </cell>
          <cell r="P60" t="str">
            <v/>
          </cell>
          <cell r="Q60" t="str">
            <v/>
          </cell>
          <cell r="R60" t="str">
            <v/>
          </cell>
          <cell r="S60">
            <v>0</v>
          </cell>
          <cell r="T60">
            <v>0</v>
          </cell>
          <cell r="U60">
            <v>1</v>
          </cell>
          <cell r="W60" t="str">
            <v/>
          </cell>
          <cell r="X60" t="str">
            <v/>
          </cell>
          <cell r="Y60" t="str">
            <v/>
          </cell>
          <cell r="Z60">
            <v>0</v>
          </cell>
          <cell r="AA60">
            <v>0</v>
          </cell>
          <cell r="AB60">
            <v>1</v>
          </cell>
        </row>
        <row r="61">
          <cell r="I61" t="str">
            <v/>
          </cell>
          <cell r="J61" t="str">
            <v/>
          </cell>
          <cell r="K61" t="str">
            <v/>
          </cell>
          <cell r="L61">
            <v>0</v>
          </cell>
          <cell r="M61">
            <v>0</v>
          </cell>
          <cell r="N61">
            <v>1</v>
          </cell>
          <cell r="P61" t="str">
            <v/>
          </cell>
          <cell r="Q61" t="str">
            <v/>
          </cell>
          <cell r="R61" t="str">
            <v/>
          </cell>
          <cell r="S61">
            <v>0</v>
          </cell>
          <cell r="T61">
            <v>0</v>
          </cell>
          <cell r="U61">
            <v>1</v>
          </cell>
          <cell r="W61" t="str">
            <v/>
          </cell>
          <cell r="X61" t="str">
            <v/>
          </cell>
          <cell r="Y61" t="str">
            <v/>
          </cell>
          <cell r="Z61">
            <v>0</v>
          </cell>
          <cell r="AA61">
            <v>0</v>
          </cell>
          <cell r="AB61">
            <v>1</v>
          </cell>
        </row>
        <row r="62">
          <cell r="I62" t="str">
            <v/>
          </cell>
          <cell r="J62" t="str">
            <v/>
          </cell>
          <cell r="K62" t="str">
            <v/>
          </cell>
          <cell r="L62">
            <v>0</v>
          </cell>
          <cell r="M62">
            <v>0</v>
          </cell>
          <cell r="N62">
            <v>1</v>
          </cell>
          <cell r="P62" t="str">
            <v/>
          </cell>
          <cell r="Q62" t="str">
            <v/>
          </cell>
          <cell r="R62" t="str">
            <v/>
          </cell>
          <cell r="S62">
            <v>0</v>
          </cell>
          <cell r="T62">
            <v>0</v>
          </cell>
          <cell r="U62">
            <v>1</v>
          </cell>
          <cell r="W62" t="str">
            <v/>
          </cell>
          <cell r="X62" t="str">
            <v/>
          </cell>
          <cell r="Y62" t="str">
            <v/>
          </cell>
          <cell r="Z62">
            <v>0</v>
          </cell>
          <cell r="AA62">
            <v>0</v>
          </cell>
          <cell r="AB62">
            <v>1</v>
          </cell>
        </row>
        <row r="63">
          <cell r="I63" t="str">
            <v/>
          </cell>
          <cell r="J63" t="str">
            <v/>
          </cell>
          <cell r="K63" t="str">
            <v/>
          </cell>
          <cell r="L63">
            <v>0</v>
          </cell>
          <cell r="M63">
            <v>0</v>
          </cell>
          <cell r="N63">
            <v>1</v>
          </cell>
          <cell r="P63" t="str">
            <v/>
          </cell>
          <cell r="Q63" t="str">
            <v/>
          </cell>
          <cell r="R63" t="str">
            <v/>
          </cell>
          <cell r="S63">
            <v>0</v>
          </cell>
          <cell r="T63">
            <v>0</v>
          </cell>
          <cell r="U63">
            <v>1</v>
          </cell>
          <cell r="W63" t="str">
            <v/>
          </cell>
          <cell r="X63" t="str">
            <v/>
          </cell>
          <cell r="Y63" t="str">
            <v/>
          </cell>
          <cell r="Z63">
            <v>0</v>
          </cell>
          <cell r="AA63">
            <v>0</v>
          </cell>
          <cell r="AB63">
            <v>1</v>
          </cell>
        </row>
        <row r="64">
          <cell r="I64" t="str">
            <v/>
          </cell>
          <cell r="J64" t="str">
            <v/>
          </cell>
          <cell r="K64" t="str">
            <v/>
          </cell>
          <cell r="L64">
            <v>0</v>
          </cell>
          <cell r="M64">
            <v>0</v>
          </cell>
          <cell r="N64">
            <v>1</v>
          </cell>
          <cell r="P64" t="str">
            <v/>
          </cell>
          <cell r="Q64" t="str">
            <v/>
          </cell>
          <cell r="R64" t="str">
            <v/>
          </cell>
          <cell r="S64">
            <v>0</v>
          </cell>
          <cell r="T64">
            <v>0</v>
          </cell>
          <cell r="U64">
            <v>1</v>
          </cell>
          <cell r="W64" t="str">
            <v/>
          </cell>
          <cell r="X64" t="str">
            <v/>
          </cell>
          <cell r="Y64" t="str">
            <v/>
          </cell>
          <cell r="Z64">
            <v>0</v>
          </cell>
          <cell r="AA64">
            <v>0</v>
          </cell>
          <cell r="AB64">
            <v>1</v>
          </cell>
        </row>
        <row r="65">
          <cell r="I65" t="str">
            <v/>
          </cell>
          <cell r="J65" t="str">
            <v/>
          </cell>
          <cell r="K65" t="str">
            <v/>
          </cell>
          <cell r="L65">
            <v>0</v>
          </cell>
          <cell r="M65">
            <v>0</v>
          </cell>
          <cell r="N65">
            <v>1</v>
          </cell>
          <cell r="P65" t="str">
            <v/>
          </cell>
          <cell r="Q65" t="str">
            <v/>
          </cell>
          <cell r="R65" t="str">
            <v/>
          </cell>
          <cell r="S65">
            <v>0</v>
          </cell>
          <cell r="T65">
            <v>0</v>
          </cell>
          <cell r="U65">
            <v>1</v>
          </cell>
          <cell r="W65" t="str">
            <v/>
          </cell>
          <cell r="X65" t="str">
            <v/>
          </cell>
          <cell r="Y65" t="str">
            <v/>
          </cell>
          <cell r="Z65">
            <v>0</v>
          </cell>
          <cell r="AA65">
            <v>0</v>
          </cell>
          <cell r="AB65">
            <v>1</v>
          </cell>
        </row>
        <row r="66">
          <cell r="I66" t="str">
            <v/>
          </cell>
          <cell r="J66" t="str">
            <v/>
          </cell>
          <cell r="K66" t="str">
            <v/>
          </cell>
          <cell r="L66">
            <v>0</v>
          </cell>
          <cell r="M66">
            <v>0</v>
          </cell>
          <cell r="N66">
            <v>1</v>
          </cell>
          <cell r="P66" t="str">
            <v/>
          </cell>
          <cell r="Q66" t="str">
            <v/>
          </cell>
          <cell r="R66" t="str">
            <v/>
          </cell>
          <cell r="S66">
            <v>0</v>
          </cell>
          <cell r="T66">
            <v>0</v>
          </cell>
          <cell r="U66">
            <v>1</v>
          </cell>
          <cell r="W66" t="str">
            <v/>
          </cell>
          <cell r="X66" t="str">
            <v/>
          </cell>
          <cell r="Y66" t="str">
            <v/>
          </cell>
          <cell r="Z66">
            <v>0</v>
          </cell>
          <cell r="AA66">
            <v>0</v>
          </cell>
          <cell r="AB66">
            <v>1</v>
          </cell>
        </row>
        <row r="67">
          <cell r="I67" t="str">
            <v/>
          </cell>
          <cell r="J67" t="str">
            <v/>
          </cell>
          <cell r="K67" t="str">
            <v/>
          </cell>
          <cell r="L67">
            <v>0</v>
          </cell>
          <cell r="M67">
            <v>0</v>
          </cell>
          <cell r="N67">
            <v>1</v>
          </cell>
          <cell r="P67" t="str">
            <v/>
          </cell>
          <cell r="Q67" t="str">
            <v/>
          </cell>
          <cell r="R67" t="str">
            <v/>
          </cell>
          <cell r="S67">
            <v>0</v>
          </cell>
          <cell r="T67">
            <v>0</v>
          </cell>
          <cell r="U67">
            <v>1</v>
          </cell>
          <cell r="W67" t="str">
            <v/>
          </cell>
          <cell r="X67" t="str">
            <v/>
          </cell>
          <cell r="Y67" t="str">
            <v/>
          </cell>
          <cell r="Z67">
            <v>0</v>
          </cell>
          <cell r="AA67">
            <v>0</v>
          </cell>
          <cell r="AB67">
            <v>1</v>
          </cell>
        </row>
        <row r="68">
          <cell r="I68" t="str">
            <v>60015301</v>
          </cell>
          <cell r="J68" t="str">
            <v>普通攻击:对单体敌人造成{0}%的武力伤害</v>
          </cell>
          <cell r="K68">
            <v>0.25</v>
          </cell>
          <cell r="L68">
            <v>0</v>
          </cell>
          <cell r="M68">
            <v>0</v>
          </cell>
          <cell r="N68">
            <v>100</v>
          </cell>
          <cell r="P68" t="str">
            <v>60015302</v>
          </cell>
          <cell r="Q68" t="str">
            <v>普通攻击:对单体敌人造成{0}%的武力伤害</v>
          </cell>
          <cell r="R68">
            <v>0.31</v>
          </cell>
          <cell r="S68">
            <v>0</v>
          </cell>
          <cell r="T68">
            <v>0</v>
          </cell>
          <cell r="U68">
            <v>1</v>
          </cell>
          <cell r="W68" t="str">
            <v>60015303</v>
          </cell>
          <cell r="X68" t="str">
            <v>普通攻击:对单体敌人造成{0}%的武力伤害</v>
          </cell>
          <cell r="Y68">
            <v>1.1100000000000001</v>
          </cell>
          <cell r="Z68">
            <v>0</v>
          </cell>
          <cell r="AA68">
            <v>0</v>
          </cell>
          <cell r="AB68">
            <v>1</v>
          </cell>
        </row>
        <row r="69">
          <cell r="I69" t="str">
            <v>60015311</v>
          </cell>
          <cell r="J69" t="str">
            <v>私有特性1:抵御敌人冲锋，并且对冲锋自己的敌军造成攻击力{0}%武力伤害</v>
          </cell>
          <cell r="K69">
            <v>0.25</v>
          </cell>
          <cell r="L69">
            <v>0</v>
          </cell>
          <cell r="M69">
            <v>0</v>
          </cell>
          <cell r="N69">
            <v>100</v>
          </cell>
          <cell r="P69" t="str">
            <v/>
          </cell>
          <cell r="Q69" t="str">
            <v/>
          </cell>
          <cell r="R69" t="str">
            <v/>
          </cell>
          <cell r="S69">
            <v>0</v>
          </cell>
          <cell r="T69">
            <v>0</v>
          </cell>
          <cell r="U69">
            <v>1</v>
          </cell>
          <cell r="W69" t="str">
            <v/>
          </cell>
          <cell r="X69" t="str">
            <v/>
          </cell>
          <cell r="Y69" t="str">
            <v/>
          </cell>
          <cell r="Z69">
            <v>0</v>
          </cell>
          <cell r="AA69">
            <v>0</v>
          </cell>
          <cell r="AB69">
            <v>1</v>
          </cell>
        </row>
        <row r="70">
          <cell r="I70" t="str">
            <v>60015321</v>
          </cell>
          <cell r="J70" t="str">
            <v>私有特性2:每{0}次普攻，使敌人不能攻击持续{1}秒</v>
          </cell>
          <cell r="K70">
            <v>8</v>
          </cell>
          <cell r="L70">
            <v>0</v>
          </cell>
          <cell r="M70">
            <v>0</v>
          </cell>
          <cell r="N70">
            <v>1</v>
          </cell>
          <cell r="P70" t="str">
            <v>60015322</v>
          </cell>
          <cell r="Q70" t="str">
            <v>私有特性2:每{0}次普攻，使敌人不能攻击持续{1}秒</v>
          </cell>
          <cell r="R70">
            <v>3</v>
          </cell>
          <cell r="S70">
            <v>0</v>
          </cell>
          <cell r="T70">
            <v>0</v>
          </cell>
          <cell r="U70">
            <v>1</v>
          </cell>
          <cell r="W70" t="str">
            <v/>
          </cell>
          <cell r="X70" t="str">
            <v/>
          </cell>
          <cell r="Y70" t="str">
            <v/>
          </cell>
          <cell r="Z70">
            <v>0</v>
          </cell>
          <cell r="AA70">
            <v>0</v>
          </cell>
          <cell r="AB70">
            <v>1</v>
          </cell>
        </row>
        <row r="71">
          <cell r="I71" t="str">
            <v/>
          </cell>
          <cell r="J71" t="str">
            <v/>
          </cell>
          <cell r="K71" t="str">
            <v/>
          </cell>
          <cell r="L71">
            <v>0</v>
          </cell>
          <cell r="M71">
            <v>0</v>
          </cell>
          <cell r="N71">
            <v>1</v>
          </cell>
          <cell r="P71" t="str">
            <v/>
          </cell>
          <cell r="Q71" t="str">
            <v/>
          </cell>
          <cell r="R71" t="str">
            <v/>
          </cell>
          <cell r="S71">
            <v>0</v>
          </cell>
          <cell r="T71">
            <v>0</v>
          </cell>
          <cell r="U71">
            <v>1</v>
          </cell>
          <cell r="W71" t="str">
            <v/>
          </cell>
          <cell r="X71" t="str">
            <v/>
          </cell>
          <cell r="Y71" t="str">
            <v/>
          </cell>
          <cell r="Z71">
            <v>0</v>
          </cell>
          <cell r="AA71">
            <v>0</v>
          </cell>
          <cell r="AB71">
            <v>1</v>
          </cell>
        </row>
        <row r="72">
          <cell r="I72" t="str">
            <v/>
          </cell>
          <cell r="J72" t="str">
            <v/>
          </cell>
          <cell r="K72" t="str">
            <v/>
          </cell>
          <cell r="L72">
            <v>0</v>
          </cell>
          <cell r="M72">
            <v>0</v>
          </cell>
          <cell r="N72">
            <v>1</v>
          </cell>
          <cell r="P72" t="str">
            <v/>
          </cell>
          <cell r="Q72" t="str">
            <v/>
          </cell>
          <cell r="R72" t="str">
            <v/>
          </cell>
          <cell r="S72">
            <v>0</v>
          </cell>
          <cell r="T72">
            <v>0</v>
          </cell>
          <cell r="U72">
            <v>1</v>
          </cell>
          <cell r="W72" t="str">
            <v/>
          </cell>
          <cell r="X72" t="str">
            <v/>
          </cell>
          <cell r="Y72" t="str">
            <v/>
          </cell>
          <cell r="Z72">
            <v>0</v>
          </cell>
          <cell r="AA72">
            <v>0</v>
          </cell>
          <cell r="AB72">
            <v>1</v>
          </cell>
        </row>
        <row r="73">
          <cell r="I73" t="str">
            <v/>
          </cell>
          <cell r="J73" t="str">
            <v/>
          </cell>
          <cell r="K73" t="str">
            <v/>
          </cell>
          <cell r="L73">
            <v>0</v>
          </cell>
          <cell r="M73">
            <v>0</v>
          </cell>
          <cell r="N73">
            <v>1</v>
          </cell>
          <cell r="P73" t="str">
            <v/>
          </cell>
          <cell r="Q73" t="str">
            <v/>
          </cell>
          <cell r="R73" t="str">
            <v/>
          </cell>
          <cell r="S73">
            <v>0</v>
          </cell>
          <cell r="T73">
            <v>0</v>
          </cell>
          <cell r="U73">
            <v>1</v>
          </cell>
          <cell r="W73" t="str">
            <v/>
          </cell>
          <cell r="X73" t="str">
            <v/>
          </cell>
          <cell r="Y73" t="str">
            <v/>
          </cell>
          <cell r="Z73">
            <v>0</v>
          </cell>
          <cell r="AA73">
            <v>0</v>
          </cell>
          <cell r="AB73">
            <v>1</v>
          </cell>
        </row>
        <row r="74">
          <cell r="I74" t="str">
            <v/>
          </cell>
          <cell r="J74" t="str">
            <v/>
          </cell>
          <cell r="K74" t="str">
            <v/>
          </cell>
          <cell r="L74">
            <v>0</v>
          </cell>
          <cell r="M74">
            <v>0</v>
          </cell>
          <cell r="N74">
            <v>1</v>
          </cell>
          <cell r="P74" t="str">
            <v/>
          </cell>
          <cell r="Q74" t="str">
            <v/>
          </cell>
          <cell r="R74" t="str">
            <v/>
          </cell>
          <cell r="S74">
            <v>0</v>
          </cell>
          <cell r="T74">
            <v>0</v>
          </cell>
          <cell r="U74">
            <v>1</v>
          </cell>
          <cell r="W74" t="str">
            <v/>
          </cell>
          <cell r="X74" t="str">
            <v/>
          </cell>
          <cell r="Y74" t="str">
            <v/>
          </cell>
          <cell r="Z74">
            <v>0</v>
          </cell>
          <cell r="AA74">
            <v>0</v>
          </cell>
          <cell r="AB74">
            <v>1</v>
          </cell>
        </row>
        <row r="75">
          <cell r="I75" t="str">
            <v/>
          </cell>
          <cell r="J75" t="str">
            <v/>
          </cell>
          <cell r="K75" t="str">
            <v/>
          </cell>
          <cell r="L75">
            <v>0</v>
          </cell>
          <cell r="M75">
            <v>0</v>
          </cell>
          <cell r="N75">
            <v>1</v>
          </cell>
          <cell r="P75" t="str">
            <v/>
          </cell>
          <cell r="Q75" t="str">
            <v/>
          </cell>
          <cell r="R75" t="str">
            <v/>
          </cell>
          <cell r="S75">
            <v>0</v>
          </cell>
          <cell r="T75">
            <v>0</v>
          </cell>
          <cell r="U75">
            <v>1</v>
          </cell>
          <cell r="W75" t="str">
            <v/>
          </cell>
          <cell r="X75" t="str">
            <v/>
          </cell>
          <cell r="Y75" t="str">
            <v/>
          </cell>
          <cell r="Z75">
            <v>0</v>
          </cell>
          <cell r="AA75">
            <v>0</v>
          </cell>
          <cell r="AB75">
            <v>1</v>
          </cell>
        </row>
        <row r="76">
          <cell r="I76" t="str">
            <v/>
          </cell>
          <cell r="J76" t="str">
            <v/>
          </cell>
          <cell r="K76" t="str">
            <v/>
          </cell>
          <cell r="L76">
            <v>0</v>
          </cell>
          <cell r="M76">
            <v>0</v>
          </cell>
          <cell r="N76">
            <v>1</v>
          </cell>
          <cell r="P76" t="str">
            <v/>
          </cell>
          <cell r="Q76" t="str">
            <v/>
          </cell>
          <cell r="R76" t="str">
            <v/>
          </cell>
          <cell r="S76">
            <v>0</v>
          </cell>
          <cell r="T76">
            <v>0</v>
          </cell>
          <cell r="U76">
            <v>1</v>
          </cell>
          <cell r="W76" t="str">
            <v/>
          </cell>
          <cell r="X76" t="str">
            <v/>
          </cell>
          <cell r="Y76" t="str">
            <v/>
          </cell>
          <cell r="Z76">
            <v>0</v>
          </cell>
          <cell r="AA76">
            <v>0</v>
          </cell>
          <cell r="AB76">
            <v>1</v>
          </cell>
        </row>
        <row r="77">
          <cell r="I77" t="str">
            <v/>
          </cell>
          <cell r="J77" t="str">
            <v/>
          </cell>
          <cell r="K77" t="str">
            <v/>
          </cell>
          <cell r="L77">
            <v>0</v>
          </cell>
          <cell r="M77">
            <v>0</v>
          </cell>
          <cell r="N77">
            <v>1</v>
          </cell>
          <cell r="P77" t="str">
            <v/>
          </cell>
          <cell r="Q77" t="str">
            <v/>
          </cell>
          <cell r="R77" t="str">
            <v/>
          </cell>
          <cell r="S77">
            <v>0</v>
          </cell>
          <cell r="T77">
            <v>0</v>
          </cell>
          <cell r="U77">
            <v>1</v>
          </cell>
          <cell r="W77" t="str">
            <v/>
          </cell>
          <cell r="X77" t="str">
            <v/>
          </cell>
          <cell r="Y77" t="str">
            <v/>
          </cell>
          <cell r="Z77">
            <v>0</v>
          </cell>
          <cell r="AA77">
            <v>0</v>
          </cell>
          <cell r="AB77">
            <v>1</v>
          </cell>
        </row>
        <row r="78">
          <cell r="I78" t="str">
            <v>60015501</v>
          </cell>
          <cell r="J78" t="str">
            <v>普通攻击:对单体敌人造成{0}%的武力伤害</v>
          </cell>
          <cell r="K78">
            <v>0.3</v>
          </cell>
          <cell r="L78">
            <v>0</v>
          </cell>
          <cell r="M78">
            <v>0</v>
          </cell>
          <cell r="N78">
            <v>100</v>
          </cell>
          <cell r="P78" t="str">
            <v>60015502</v>
          </cell>
          <cell r="Q78" t="str">
            <v>普通攻击:对单体敌人造成{0}%的武力伤害</v>
          </cell>
          <cell r="R78">
            <v>0.31</v>
          </cell>
          <cell r="S78">
            <v>0</v>
          </cell>
          <cell r="T78">
            <v>0</v>
          </cell>
          <cell r="U78">
            <v>1</v>
          </cell>
          <cell r="W78" t="str">
            <v>60015503</v>
          </cell>
          <cell r="X78" t="str">
            <v>普通攻击:对单体敌人造成{0}%的武力伤害</v>
          </cell>
          <cell r="Y78">
            <v>1.1100000000000001</v>
          </cell>
          <cell r="Z78">
            <v>0</v>
          </cell>
          <cell r="AA78">
            <v>0</v>
          </cell>
          <cell r="AB78">
            <v>1</v>
          </cell>
        </row>
        <row r="79">
          <cell r="I79" t="str">
            <v>60015511</v>
          </cell>
          <cell r="J79" t="str">
            <v>私有特性1:每隔{0}次普攻触发斧头由上至下重砍效果,造成{1}%攻击力的单体伤害，小范围击飞效果</v>
          </cell>
          <cell r="K79">
            <v>5</v>
          </cell>
          <cell r="L79">
            <v>0</v>
          </cell>
          <cell r="M79">
            <v>0</v>
          </cell>
          <cell r="N79">
            <v>1</v>
          </cell>
          <cell r="P79" t="str">
            <v>60015512</v>
          </cell>
          <cell r="Q79" t="str">
            <v>私有特性1:每隔{0}次普攻触发斧头由上至下重砍效果,造成{1}%攻击力的单体伤害，小范围击飞效果</v>
          </cell>
          <cell r="R79">
            <v>0.6</v>
          </cell>
          <cell r="S79">
            <v>0</v>
          </cell>
          <cell r="T79">
            <v>0</v>
          </cell>
          <cell r="U79">
            <v>100</v>
          </cell>
          <cell r="W79" t="str">
            <v/>
          </cell>
          <cell r="X79" t="str">
            <v/>
          </cell>
          <cell r="Y79" t="str">
            <v/>
          </cell>
          <cell r="Z79">
            <v>0</v>
          </cell>
          <cell r="AA79">
            <v>0</v>
          </cell>
          <cell r="AB79">
            <v>1</v>
          </cell>
        </row>
        <row r="80">
          <cell r="I80" t="str">
            <v/>
          </cell>
          <cell r="J80" t="str">
            <v/>
          </cell>
          <cell r="K80" t="str">
            <v/>
          </cell>
          <cell r="L80">
            <v>0</v>
          </cell>
          <cell r="M80">
            <v>0</v>
          </cell>
          <cell r="N80">
            <v>1</v>
          </cell>
          <cell r="P80" t="str">
            <v/>
          </cell>
          <cell r="Q80" t="str">
            <v/>
          </cell>
          <cell r="R80" t="str">
            <v/>
          </cell>
          <cell r="S80">
            <v>0</v>
          </cell>
          <cell r="T80">
            <v>0</v>
          </cell>
          <cell r="U80">
            <v>1</v>
          </cell>
          <cell r="W80" t="str">
            <v/>
          </cell>
          <cell r="X80" t="str">
            <v/>
          </cell>
          <cell r="Y80" t="str">
            <v/>
          </cell>
          <cell r="Z80">
            <v>0</v>
          </cell>
          <cell r="AA80">
            <v>0</v>
          </cell>
          <cell r="AB80">
            <v>1</v>
          </cell>
        </row>
        <row r="81">
          <cell r="I81" t="str">
            <v/>
          </cell>
          <cell r="J81" t="str">
            <v/>
          </cell>
          <cell r="K81" t="str">
            <v/>
          </cell>
          <cell r="L81">
            <v>0</v>
          </cell>
          <cell r="M81">
            <v>0</v>
          </cell>
          <cell r="N81">
            <v>1</v>
          </cell>
          <cell r="P81" t="str">
            <v/>
          </cell>
          <cell r="Q81" t="str">
            <v/>
          </cell>
          <cell r="R81" t="str">
            <v/>
          </cell>
          <cell r="S81">
            <v>0</v>
          </cell>
          <cell r="T81">
            <v>0</v>
          </cell>
          <cell r="U81">
            <v>1</v>
          </cell>
          <cell r="W81" t="str">
            <v/>
          </cell>
          <cell r="X81" t="str">
            <v/>
          </cell>
          <cell r="Y81" t="str">
            <v/>
          </cell>
          <cell r="Z81">
            <v>0</v>
          </cell>
          <cell r="AA81">
            <v>0</v>
          </cell>
          <cell r="AB81">
            <v>1</v>
          </cell>
        </row>
        <row r="82">
          <cell r="I82" t="str">
            <v/>
          </cell>
          <cell r="J82" t="str">
            <v/>
          </cell>
          <cell r="K82" t="str">
            <v/>
          </cell>
          <cell r="L82">
            <v>0</v>
          </cell>
          <cell r="M82">
            <v>0</v>
          </cell>
          <cell r="N82">
            <v>1</v>
          </cell>
          <cell r="P82" t="str">
            <v/>
          </cell>
          <cell r="Q82" t="str">
            <v/>
          </cell>
          <cell r="R82" t="str">
            <v/>
          </cell>
          <cell r="S82">
            <v>0</v>
          </cell>
          <cell r="T82">
            <v>0</v>
          </cell>
          <cell r="U82">
            <v>1</v>
          </cell>
          <cell r="W82" t="str">
            <v/>
          </cell>
          <cell r="X82" t="str">
            <v/>
          </cell>
          <cell r="Y82" t="str">
            <v/>
          </cell>
          <cell r="Z82">
            <v>0</v>
          </cell>
          <cell r="AA82">
            <v>0</v>
          </cell>
          <cell r="AB82">
            <v>1</v>
          </cell>
        </row>
        <row r="83">
          <cell r="I83" t="str">
            <v/>
          </cell>
          <cell r="J83" t="str">
            <v/>
          </cell>
          <cell r="K83" t="str">
            <v/>
          </cell>
          <cell r="L83">
            <v>0</v>
          </cell>
          <cell r="M83">
            <v>0</v>
          </cell>
          <cell r="N83">
            <v>1</v>
          </cell>
          <cell r="P83" t="str">
            <v/>
          </cell>
          <cell r="Q83" t="str">
            <v/>
          </cell>
          <cell r="R83" t="str">
            <v/>
          </cell>
          <cell r="S83">
            <v>0</v>
          </cell>
          <cell r="T83">
            <v>0</v>
          </cell>
          <cell r="U83">
            <v>1</v>
          </cell>
          <cell r="W83" t="str">
            <v/>
          </cell>
          <cell r="X83" t="str">
            <v/>
          </cell>
          <cell r="Y83" t="str">
            <v/>
          </cell>
          <cell r="Z83">
            <v>0</v>
          </cell>
          <cell r="AA83">
            <v>0</v>
          </cell>
          <cell r="AB83">
            <v>1</v>
          </cell>
        </row>
        <row r="84">
          <cell r="I84" t="str">
            <v/>
          </cell>
          <cell r="J84" t="str">
            <v/>
          </cell>
          <cell r="K84" t="str">
            <v/>
          </cell>
          <cell r="L84">
            <v>0</v>
          </cell>
          <cell r="M84">
            <v>0</v>
          </cell>
          <cell r="N84">
            <v>1</v>
          </cell>
          <cell r="P84" t="str">
            <v/>
          </cell>
          <cell r="Q84" t="str">
            <v/>
          </cell>
          <cell r="R84" t="str">
            <v/>
          </cell>
          <cell r="S84">
            <v>0</v>
          </cell>
          <cell r="T84">
            <v>0</v>
          </cell>
          <cell r="U84">
            <v>1</v>
          </cell>
          <cell r="W84" t="str">
            <v/>
          </cell>
          <cell r="X84" t="str">
            <v/>
          </cell>
          <cell r="Y84" t="str">
            <v/>
          </cell>
          <cell r="Z84">
            <v>0</v>
          </cell>
          <cell r="AA84">
            <v>0</v>
          </cell>
          <cell r="AB84">
            <v>1</v>
          </cell>
        </row>
        <row r="85">
          <cell r="I85" t="str">
            <v/>
          </cell>
          <cell r="J85" t="str">
            <v/>
          </cell>
          <cell r="K85" t="str">
            <v/>
          </cell>
          <cell r="L85">
            <v>0</v>
          </cell>
          <cell r="M85">
            <v>0</v>
          </cell>
          <cell r="N85">
            <v>1</v>
          </cell>
          <cell r="P85" t="str">
            <v/>
          </cell>
          <cell r="Q85" t="str">
            <v/>
          </cell>
          <cell r="R85" t="str">
            <v/>
          </cell>
          <cell r="S85">
            <v>0</v>
          </cell>
          <cell r="T85">
            <v>0</v>
          </cell>
          <cell r="U85">
            <v>1</v>
          </cell>
          <cell r="W85" t="str">
            <v/>
          </cell>
          <cell r="X85" t="str">
            <v/>
          </cell>
          <cell r="Y85" t="str">
            <v/>
          </cell>
          <cell r="Z85">
            <v>0</v>
          </cell>
          <cell r="AA85">
            <v>0</v>
          </cell>
          <cell r="AB85">
            <v>1</v>
          </cell>
        </row>
        <row r="86">
          <cell r="I86" t="str">
            <v/>
          </cell>
          <cell r="J86" t="str">
            <v/>
          </cell>
          <cell r="K86" t="str">
            <v/>
          </cell>
          <cell r="L86">
            <v>0</v>
          </cell>
          <cell r="M86">
            <v>0</v>
          </cell>
          <cell r="N86">
            <v>1</v>
          </cell>
          <cell r="P86" t="str">
            <v/>
          </cell>
          <cell r="Q86" t="str">
            <v/>
          </cell>
          <cell r="R86" t="str">
            <v/>
          </cell>
          <cell r="S86">
            <v>0</v>
          </cell>
          <cell r="T86">
            <v>0</v>
          </cell>
          <cell r="U86">
            <v>1</v>
          </cell>
          <cell r="W86" t="str">
            <v/>
          </cell>
          <cell r="X86" t="str">
            <v/>
          </cell>
          <cell r="Y86" t="str">
            <v/>
          </cell>
          <cell r="Z86">
            <v>0</v>
          </cell>
          <cell r="AA86">
            <v>0</v>
          </cell>
          <cell r="AB86">
            <v>1</v>
          </cell>
        </row>
        <row r="87">
          <cell r="I87" t="str">
            <v/>
          </cell>
          <cell r="J87" t="str">
            <v/>
          </cell>
          <cell r="K87" t="str">
            <v/>
          </cell>
          <cell r="L87">
            <v>0</v>
          </cell>
          <cell r="M87">
            <v>0</v>
          </cell>
          <cell r="N87">
            <v>1</v>
          </cell>
          <cell r="P87" t="str">
            <v/>
          </cell>
          <cell r="Q87" t="str">
            <v/>
          </cell>
          <cell r="R87" t="str">
            <v/>
          </cell>
          <cell r="S87">
            <v>0</v>
          </cell>
          <cell r="T87">
            <v>0</v>
          </cell>
          <cell r="U87">
            <v>1</v>
          </cell>
          <cell r="W87" t="str">
            <v/>
          </cell>
          <cell r="X87" t="str">
            <v/>
          </cell>
          <cell r="Y87" t="str">
            <v/>
          </cell>
          <cell r="Z87">
            <v>0</v>
          </cell>
          <cell r="AA87">
            <v>0</v>
          </cell>
          <cell r="AB87">
            <v>1</v>
          </cell>
        </row>
        <row r="88">
          <cell r="I88" t="str">
            <v>60010701</v>
          </cell>
          <cell r="J88" t="str">
            <v>普通攻击:对单体敌人造成{0}%的武力伤害</v>
          </cell>
          <cell r="K88">
            <v>0.38</v>
          </cell>
          <cell r="L88">
            <v>0</v>
          </cell>
          <cell r="M88">
            <v>0</v>
          </cell>
          <cell r="N88">
            <v>100</v>
          </cell>
          <cell r="P88" t="str">
            <v>60010702</v>
          </cell>
          <cell r="Q88" t="str">
            <v>普通攻击:对单体敌人造成{0}%的武力伤害</v>
          </cell>
          <cell r="R88">
            <v>0.31</v>
          </cell>
          <cell r="S88">
            <v>0</v>
          </cell>
          <cell r="T88">
            <v>0</v>
          </cell>
          <cell r="U88">
            <v>1</v>
          </cell>
          <cell r="W88" t="str">
            <v>60010703</v>
          </cell>
          <cell r="X88" t="str">
            <v>普通攻击:对单体敌人造成{0}%的武力伤害</v>
          </cell>
          <cell r="Y88">
            <v>1.1100000000000001</v>
          </cell>
          <cell r="Z88">
            <v>0</v>
          </cell>
          <cell r="AA88">
            <v>0</v>
          </cell>
          <cell r="AB88">
            <v>1</v>
          </cell>
        </row>
        <row r="89">
          <cell r="I89" t="str">
            <v>60010711</v>
          </cell>
          <cell r="J89" t="str">
            <v>私有特性1:攻击目标优先锁定武将单位。</v>
          </cell>
          <cell r="K89" t="str">
            <v/>
          </cell>
          <cell r="L89">
            <v>0</v>
          </cell>
          <cell r="M89">
            <v>0</v>
          </cell>
          <cell r="N89">
            <v>1</v>
          </cell>
          <cell r="P89" t="str">
            <v/>
          </cell>
          <cell r="Q89" t="str">
            <v/>
          </cell>
          <cell r="R89" t="str">
            <v/>
          </cell>
          <cell r="S89">
            <v>0</v>
          </cell>
          <cell r="T89">
            <v>0</v>
          </cell>
          <cell r="U89">
            <v>1</v>
          </cell>
          <cell r="W89" t="str">
            <v/>
          </cell>
          <cell r="X89" t="str">
            <v/>
          </cell>
          <cell r="Y89" t="str">
            <v/>
          </cell>
          <cell r="Z89">
            <v>0</v>
          </cell>
          <cell r="AA89">
            <v>0</v>
          </cell>
          <cell r="AB89">
            <v>1</v>
          </cell>
        </row>
        <row r="90">
          <cell r="I90" t="str">
            <v>60010721</v>
          </cell>
          <cell r="J90" t="str">
            <v>私有特性2:可以轻松从人缝中穿插攻击目标（无视受击宽度上限）</v>
          </cell>
          <cell r="K90">
            <v>0.15</v>
          </cell>
          <cell r="L90">
            <v>0</v>
          </cell>
          <cell r="M90">
            <v>0</v>
          </cell>
          <cell r="N90">
            <v>1</v>
          </cell>
          <cell r="P90" t="str">
            <v/>
          </cell>
          <cell r="Q90" t="str">
            <v/>
          </cell>
          <cell r="R90" t="str">
            <v/>
          </cell>
          <cell r="S90">
            <v>0</v>
          </cell>
          <cell r="T90">
            <v>0</v>
          </cell>
          <cell r="U90">
            <v>1</v>
          </cell>
          <cell r="W90" t="str">
            <v/>
          </cell>
          <cell r="X90" t="str">
            <v/>
          </cell>
          <cell r="Y90" t="str">
            <v/>
          </cell>
          <cell r="Z90">
            <v>0</v>
          </cell>
          <cell r="AA90">
            <v>0</v>
          </cell>
          <cell r="AB90">
            <v>1</v>
          </cell>
        </row>
        <row r="91">
          <cell r="I91" t="str">
            <v/>
          </cell>
          <cell r="J91" t="str">
            <v/>
          </cell>
          <cell r="K91" t="str">
            <v/>
          </cell>
          <cell r="L91">
            <v>0</v>
          </cell>
          <cell r="M91">
            <v>0</v>
          </cell>
          <cell r="N91">
            <v>1</v>
          </cell>
          <cell r="P91" t="str">
            <v/>
          </cell>
          <cell r="Q91" t="str">
            <v/>
          </cell>
          <cell r="R91" t="str">
            <v/>
          </cell>
          <cell r="S91">
            <v>0</v>
          </cell>
          <cell r="T91">
            <v>0</v>
          </cell>
          <cell r="U91">
            <v>1</v>
          </cell>
          <cell r="W91" t="str">
            <v/>
          </cell>
          <cell r="X91" t="str">
            <v/>
          </cell>
          <cell r="Y91" t="str">
            <v/>
          </cell>
          <cell r="Z91">
            <v>0</v>
          </cell>
          <cell r="AA91">
            <v>0</v>
          </cell>
          <cell r="AB91">
            <v>1</v>
          </cell>
        </row>
        <row r="92">
          <cell r="I92" t="str">
            <v/>
          </cell>
          <cell r="J92" t="str">
            <v/>
          </cell>
          <cell r="K92" t="str">
            <v/>
          </cell>
          <cell r="L92">
            <v>0</v>
          </cell>
          <cell r="M92">
            <v>0</v>
          </cell>
          <cell r="N92">
            <v>1</v>
          </cell>
          <cell r="P92" t="str">
            <v/>
          </cell>
          <cell r="Q92" t="str">
            <v/>
          </cell>
          <cell r="R92" t="str">
            <v/>
          </cell>
          <cell r="S92">
            <v>0</v>
          </cell>
          <cell r="T92">
            <v>0</v>
          </cell>
          <cell r="U92">
            <v>1</v>
          </cell>
          <cell r="W92" t="str">
            <v/>
          </cell>
          <cell r="X92" t="str">
            <v/>
          </cell>
          <cell r="Y92" t="str">
            <v/>
          </cell>
          <cell r="Z92">
            <v>0</v>
          </cell>
          <cell r="AA92">
            <v>0</v>
          </cell>
          <cell r="AB92">
            <v>1</v>
          </cell>
        </row>
        <row r="93">
          <cell r="I93" t="str">
            <v/>
          </cell>
          <cell r="J93" t="str">
            <v/>
          </cell>
          <cell r="K93" t="str">
            <v/>
          </cell>
          <cell r="L93">
            <v>0</v>
          </cell>
          <cell r="M93">
            <v>0</v>
          </cell>
          <cell r="N93">
            <v>1</v>
          </cell>
          <cell r="P93" t="str">
            <v/>
          </cell>
          <cell r="Q93" t="str">
            <v/>
          </cell>
          <cell r="R93" t="str">
            <v/>
          </cell>
          <cell r="S93">
            <v>0</v>
          </cell>
          <cell r="T93">
            <v>0</v>
          </cell>
          <cell r="U93">
            <v>1</v>
          </cell>
          <cell r="W93" t="str">
            <v/>
          </cell>
          <cell r="X93" t="str">
            <v/>
          </cell>
          <cell r="Y93" t="str">
            <v/>
          </cell>
          <cell r="Z93">
            <v>0</v>
          </cell>
          <cell r="AA93">
            <v>0</v>
          </cell>
          <cell r="AB93">
            <v>1</v>
          </cell>
        </row>
        <row r="94">
          <cell r="I94" t="str">
            <v/>
          </cell>
          <cell r="J94" t="str">
            <v/>
          </cell>
          <cell r="K94" t="str">
            <v/>
          </cell>
          <cell r="L94">
            <v>0</v>
          </cell>
          <cell r="M94">
            <v>0</v>
          </cell>
          <cell r="N94">
            <v>1</v>
          </cell>
          <cell r="P94" t="str">
            <v/>
          </cell>
          <cell r="Q94" t="str">
            <v/>
          </cell>
          <cell r="R94" t="str">
            <v/>
          </cell>
          <cell r="S94">
            <v>0</v>
          </cell>
          <cell r="T94">
            <v>0</v>
          </cell>
          <cell r="U94">
            <v>1</v>
          </cell>
          <cell r="W94" t="str">
            <v/>
          </cell>
          <cell r="X94" t="str">
            <v/>
          </cell>
          <cell r="Y94" t="str">
            <v/>
          </cell>
          <cell r="Z94">
            <v>0</v>
          </cell>
          <cell r="AA94">
            <v>0</v>
          </cell>
          <cell r="AB94">
            <v>1</v>
          </cell>
        </row>
        <row r="95">
          <cell r="I95" t="str">
            <v/>
          </cell>
          <cell r="J95" t="str">
            <v/>
          </cell>
          <cell r="K95" t="str">
            <v/>
          </cell>
          <cell r="L95">
            <v>0</v>
          </cell>
          <cell r="M95">
            <v>0</v>
          </cell>
          <cell r="N95">
            <v>1</v>
          </cell>
          <cell r="P95" t="str">
            <v/>
          </cell>
          <cell r="Q95" t="str">
            <v/>
          </cell>
          <cell r="R95" t="str">
            <v/>
          </cell>
          <cell r="S95">
            <v>0</v>
          </cell>
          <cell r="T95">
            <v>0</v>
          </cell>
          <cell r="U95">
            <v>1</v>
          </cell>
          <cell r="W95" t="str">
            <v/>
          </cell>
          <cell r="X95" t="str">
            <v/>
          </cell>
          <cell r="Y95" t="str">
            <v/>
          </cell>
          <cell r="Z95">
            <v>0</v>
          </cell>
          <cell r="AA95">
            <v>0</v>
          </cell>
          <cell r="AB95">
            <v>1</v>
          </cell>
        </row>
        <row r="96">
          <cell r="I96" t="str">
            <v/>
          </cell>
          <cell r="J96" t="str">
            <v/>
          </cell>
          <cell r="K96" t="str">
            <v/>
          </cell>
          <cell r="L96">
            <v>0</v>
          </cell>
          <cell r="M96">
            <v>0</v>
          </cell>
          <cell r="N96">
            <v>1</v>
          </cell>
          <cell r="P96" t="str">
            <v/>
          </cell>
          <cell r="Q96" t="str">
            <v/>
          </cell>
          <cell r="R96" t="str">
            <v/>
          </cell>
          <cell r="S96">
            <v>0</v>
          </cell>
          <cell r="T96">
            <v>0</v>
          </cell>
          <cell r="U96">
            <v>1</v>
          </cell>
          <cell r="W96" t="str">
            <v/>
          </cell>
          <cell r="X96" t="str">
            <v/>
          </cell>
          <cell r="Y96" t="str">
            <v/>
          </cell>
          <cell r="Z96">
            <v>0</v>
          </cell>
          <cell r="AA96">
            <v>0</v>
          </cell>
          <cell r="AB96">
            <v>1</v>
          </cell>
        </row>
        <row r="97">
          <cell r="I97" t="str">
            <v/>
          </cell>
          <cell r="J97" t="str">
            <v/>
          </cell>
          <cell r="K97" t="str">
            <v/>
          </cell>
          <cell r="L97">
            <v>0</v>
          </cell>
          <cell r="M97">
            <v>0</v>
          </cell>
          <cell r="N97">
            <v>1</v>
          </cell>
          <cell r="P97" t="str">
            <v/>
          </cell>
          <cell r="Q97" t="str">
            <v/>
          </cell>
          <cell r="R97" t="str">
            <v/>
          </cell>
          <cell r="S97">
            <v>0</v>
          </cell>
          <cell r="T97">
            <v>0</v>
          </cell>
          <cell r="U97">
            <v>1</v>
          </cell>
          <cell r="W97" t="str">
            <v/>
          </cell>
          <cell r="X97" t="str">
            <v/>
          </cell>
          <cell r="Y97" t="str">
            <v/>
          </cell>
          <cell r="Z97">
            <v>0</v>
          </cell>
          <cell r="AA97">
            <v>0</v>
          </cell>
          <cell r="AB97">
            <v>1</v>
          </cell>
        </row>
        <row r="98">
          <cell r="I98" t="str">
            <v>60210001</v>
          </cell>
          <cell r="J98" t="str">
            <v>普通攻击:对单体敌人造成{0}%的武力伤害</v>
          </cell>
          <cell r="K98">
            <v>0.32</v>
          </cell>
          <cell r="L98">
            <v>0</v>
          </cell>
          <cell r="M98">
            <v>0</v>
          </cell>
          <cell r="N98">
            <v>100</v>
          </cell>
          <cell r="P98" t="str">
            <v>60210002</v>
          </cell>
          <cell r="Q98" t="str">
            <v>普通攻击:对单体敌人造成{0}%的武力伤害</v>
          </cell>
          <cell r="R98">
            <v>0.41</v>
          </cell>
          <cell r="S98">
            <v>0</v>
          </cell>
          <cell r="T98">
            <v>0</v>
          </cell>
          <cell r="U98">
            <v>1</v>
          </cell>
          <cell r="W98" t="str">
            <v>60210003</v>
          </cell>
          <cell r="X98" t="str">
            <v>普通攻击:对单体敌人造成{0}%的武力伤害</v>
          </cell>
          <cell r="Y98">
            <v>1.1100000000000001</v>
          </cell>
          <cell r="Z98">
            <v>0</v>
          </cell>
          <cell r="AA98">
            <v>0</v>
          </cell>
          <cell r="AB98">
            <v>1</v>
          </cell>
        </row>
        <row r="99">
          <cell r="I99" t="str">
            <v>60210011</v>
          </cell>
          <cell r="J99" t="str">
            <v>私有特性1:反制，首次攻击大幅击退，并且可以使冲锋无效并造成{0}%伤害（首次攻击前不散开）</v>
          </cell>
          <cell r="K99">
            <v>0.4</v>
          </cell>
          <cell r="L99">
            <v>0</v>
          </cell>
          <cell r="M99">
            <v>0</v>
          </cell>
          <cell r="N99">
            <v>100</v>
          </cell>
          <cell r="P99" t="str">
            <v/>
          </cell>
          <cell r="Q99" t="str">
            <v/>
          </cell>
          <cell r="R99" t="str">
            <v/>
          </cell>
          <cell r="S99">
            <v>0</v>
          </cell>
          <cell r="T99">
            <v>0</v>
          </cell>
          <cell r="U99">
            <v>1</v>
          </cell>
          <cell r="W99" t="str">
            <v/>
          </cell>
          <cell r="X99" t="str">
            <v/>
          </cell>
          <cell r="Y99" t="str">
            <v/>
          </cell>
          <cell r="Z99">
            <v>0</v>
          </cell>
          <cell r="AA99">
            <v>0</v>
          </cell>
          <cell r="AB99">
            <v>1</v>
          </cell>
        </row>
        <row r="100">
          <cell r="I100" t="str">
            <v>60210021</v>
          </cell>
          <cell r="J100" t="str">
            <v>私有特性2:战斗{0}秒后触发，攻击动作改成挥砍，触发流血效果，每层每3秒造成{1}%攻击力的伤害，持续{2}秒（可以叠加）。</v>
          </cell>
          <cell r="K100">
            <v>25</v>
          </cell>
          <cell r="L100">
            <v>0</v>
          </cell>
          <cell r="M100">
            <v>0</v>
          </cell>
          <cell r="N100">
            <v>1</v>
          </cell>
          <cell r="P100" t="str">
            <v>60210022</v>
          </cell>
          <cell r="Q100" t="str">
            <v>私有特性2:战斗{0}秒后触发，攻击动作改成挥砍，触发流血效果，每层每3秒造成{1}%攻击力的伤害，持续{2}秒（可以叠加）。</v>
          </cell>
          <cell r="R100">
            <v>7.0000000000000007E-2</v>
          </cell>
          <cell r="S100">
            <v>0</v>
          </cell>
          <cell r="T100">
            <v>0</v>
          </cell>
          <cell r="U100">
            <v>100</v>
          </cell>
          <cell r="W100" t="str">
            <v>60210023</v>
          </cell>
          <cell r="X100" t="str">
            <v>私有特性2:战斗{0}秒后触发，攻击动作改成挥砍，触发流血效果，每层每3秒造成{1}%攻击力的伤害，持续{2}秒（可以叠加）。</v>
          </cell>
          <cell r="Y100">
            <v>10</v>
          </cell>
          <cell r="Z100">
            <v>0</v>
          </cell>
          <cell r="AA100">
            <v>0</v>
          </cell>
          <cell r="AB100">
            <v>1</v>
          </cell>
        </row>
        <row r="101">
          <cell r="I101" t="str">
            <v/>
          </cell>
          <cell r="J101" t="str">
            <v/>
          </cell>
          <cell r="K101" t="str">
            <v/>
          </cell>
          <cell r="L101">
            <v>0</v>
          </cell>
          <cell r="M101">
            <v>0</v>
          </cell>
          <cell r="N101">
            <v>1</v>
          </cell>
          <cell r="P101" t="str">
            <v/>
          </cell>
          <cell r="Q101" t="str">
            <v/>
          </cell>
          <cell r="R101" t="str">
            <v/>
          </cell>
          <cell r="S101">
            <v>0</v>
          </cell>
          <cell r="T101">
            <v>0</v>
          </cell>
          <cell r="U101">
            <v>1</v>
          </cell>
          <cell r="W101" t="str">
            <v/>
          </cell>
          <cell r="X101" t="str">
            <v/>
          </cell>
          <cell r="Y101" t="str">
            <v/>
          </cell>
          <cell r="Z101">
            <v>0</v>
          </cell>
          <cell r="AA101">
            <v>0</v>
          </cell>
          <cell r="AB101">
            <v>1</v>
          </cell>
        </row>
        <row r="102">
          <cell r="I102" t="str">
            <v/>
          </cell>
          <cell r="J102" t="str">
            <v/>
          </cell>
          <cell r="K102" t="str">
            <v/>
          </cell>
          <cell r="L102">
            <v>0</v>
          </cell>
          <cell r="M102">
            <v>0</v>
          </cell>
          <cell r="N102">
            <v>1</v>
          </cell>
          <cell r="P102" t="str">
            <v/>
          </cell>
          <cell r="Q102" t="str">
            <v/>
          </cell>
          <cell r="R102" t="str">
            <v/>
          </cell>
          <cell r="S102">
            <v>0</v>
          </cell>
          <cell r="T102">
            <v>0</v>
          </cell>
          <cell r="U102">
            <v>1</v>
          </cell>
          <cell r="W102" t="str">
            <v/>
          </cell>
          <cell r="X102" t="str">
            <v/>
          </cell>
          <cell r="Y102" t="str">
            <v/>
          </cell>
          <cell r="Z102">
            <v>0</v>
          </cell>
          <cell r="AA102">
            <v>0</v>
          </cell>
          <cell r="AB102">
            <v>1</v>
          </cell>
        </row>
        <row r="103">
          <cell r="I103" t="str">
            <v/>
          </cell>
          <cell r="J103" t="str">
            <v/>
          </cell>
          <cell r="K103" t="str">
            <v/>
          </cell>
          <cell r="L103">
            <v>0</v>
          </cell>
          <cell r="M103">
            <v>0</v>
          </cell>
          <cell r="N103">
            <v>1</v>
          </cell>
          <cell r="P103" t="str">
            <v/>
          </cell>
          <cell r="Q103" t="str">
            <v/>
          </cell>
          <cell r="R103" t="str">
            <v/>
          </cell>
          <cell r="S103">
            <v>0</v>
          </cell>
          <cell r="T103">
            <v>0</v>
          </cell>
          <cell r="U103">
            <v>1</v>
          </cell>
          <cell r="W103" t="str">
            <v/>
          </cell>
          <cell r="X103" t="str">
            <v/>
          </cell>
          <cell r="Y103" t="str">
            <v/>
          </cell>
          <cell r="Z103">
            <v>0</v>
          </cell>
          <cell r="AA103">
            <v>0</v>
          </cell>
          <cell r="AB103">
            <v>1</v>
          </cell>
        </row>
        <row r="104">
          <cell r="I104" t="str">
            <v/>
          </cell>
          <cell r="J104" t="str">
            <v/>
          </cell>
          <cell r="K104" t="str">
            <v/>
          </cell>
          <cell r="L104">
            <v>0</v>
          </cell>
          <cell r="M104">
            <v>0</v>
          </cell>
          <cell r="N104">
            <v>1</v>
          </cell>
          <cell r="P104" t="str">
            <v/>
          </cell>
          <cell r="Q104" t="str">
            <v/>
          </cell>
          <cell r="R104" t="str">
            <v/>
          </cell>
          <cell r="S104">
            <v>0</v>
          </cell>
          <cell r="T104">
            <v>0</v>
          </cell>
          <cell r="U104">
            <v>1</v>
          </cell>
          <cell r="W104" t="str">
            <v/>
          </cell>
          <cell r="X104" t="str">
            <v/>
          </cell>
          <cell r="Y104" t="str">
            <v/>
          </cell>
          <cell r="Z104">
            <v>0</v>
          </cell>
          <cell r="AA104">
            <v>0</v>
          </cell>
          <cell r="AB104">
            <v>1</v>
          </cell>
        </row>
        <row r="105">
          <cell r="I105" t="str">
            <v/>
          </cell>
          <cell r="J105" t="str">
            <v/>
          </cell>
          <cell r="K105" t="str">
            <v/>
          </cell>
          <cell r="L105">
            <v>0</v>
          </cell>
          <cell r="M105">
            <v>0</v>
          </cell>
          <cell r="N105">
            <v>1</v>
          </cell>
          <cell r="P105" t="str">
            <v/>
          </cell>
          <cell r="Q105" t="str">
            <v/>
          </cell>
          <cell r="R105" t="str">
            <v/>
          </cell>
          <cell r="S105">
            <v>0</v>
          </cell>
          <cell r="T105">
            <v>0</v>
          </cell>
          <cell r="U105">
            <v>1</v>
          </cell>
          <cell r="W105" t="str">
            <v/>
          </cell>
          <cell r="X105" t="str">
            <v/>
          </cell>
          <cell r="Y105" t="str">
            <v/>
          </cell>
          <cell r="Z105">
            <v>0</v>
          </cell>
          <cell r="AA105">
            <v>0</v>
          </cell>
          <cell r="AB105">
            <v>1</v>
          </cell>
        </row>
        <row r="106">
          <cell r="I106" t="str">
            <v/>
          </cell>
          <cell r="J106" t="str">
            <v/>
          </cell>
          <cell r="K106" t="str">
            <v/>
          </cell>
          <cell r="L106">
            <v>0</v>
          </cell>
          <cell r="M106">
            <v>0</v>
          </cell>
          <cell r="N106">
            <v>1</v>
          </cell>
          <cell r="P106" t="str">
            <v/>
          </cell>
          <cell r="Q106" t="str">
            <v/>
          </cell>
          <cell r="R106" t="str">
            <v/>
          </cell>
          <cell r="S106">
            <v>0</v>
          </cell>
          <cell r="T106">
            <v>0</v>
          </cell>
          <cell r="U106">
            <v>1</v>
          </cell>
          <cell r="W106" t="str">
            <v/>
          </cell>
          <cell r="X106" t="str">
            <v/>
          </cell>
          <cell r="Y106" t="str">
            <v/>
          </cell>
          <cell r="Z106">
            <v>0</v>
          </cell>
          <cell r="AA106">
            <v>0</v>
          </cell>
          <cell r="AB106">
            <v>1</v>
          </cell>
        </row>
        <row r="107">
          <cell r="I107" t="str">
            <v/>
          </cell>
          <cell r="J107" t="str">
            <v/>
          </cell>
          <cell r="K107" t="str">
            <v/>
          </cell>
          <cell r="L107">
            <v>0</v>
          </cell>
          <cell r="M107">
            <v>0</v>
          </cell>
          <cell r="N107">
            <v>1</v>
          </cell>
          <cell r="P107" t="str">
            <v/>
          </cell>
          <cell r="Q107" t="str">
            <v/>
          </cell>
          <cell r="R107" t="str">
            <v/>
          </cell>
          <cell r="S107">
            <v>0</v>
          </cell>
          <cell r="T107">
            <v>0</v>
          </cell>
          <cell r="U107">
            <v>1</v>
          </cell>
          <cell r="W107" t="str">
            <v/>
          </cell>
          <cell r="X107" t="str">
            <v/>
          </cell>
          <cell r="Y107" t="str">
            <v/>
          </cell>
          <cell r="Z107">
            <v>0</v>
          </cell>
          <cell r="AA107">
            <v>0</v>
          </cell>
          <cell r="AB107">
            <v>1</v>
          </cell>
        </row>
        <row r="108">
          <cell r="I108" t="str">
            <v>60020101</v>
          </cell>
          <cell r="J108" t="str">
            <v>普通攻击:对单体敌人造成{0}%的武力伤害</v>
          </cell>
          <cell r="K108">
            <v>0.27</v>
          </cell>
          <cell r="L108">
            <v>0</v>
          </cell>
          <cell r="M108">
            <v>0</v>
          </cell>
          <cell r="N108">
            <v>100</v>
          </cell>
          <cell r="P108" t="str">
            <v>60020102</v>
          </cell>
          <cell r="Q108" t="str">
            <v>普通攻击:对单体敌人造成{0}%的武力伤害</v>
          </cell>
          <cell r="R108">
            <v>0.31</v>
          </cell>
          <cell r="S108">
            <v>0</v>
          </cell>
          <cell r="T108">
            <v>0</v>
          </cell>
          <cell r="U108">
            <v>1</v>
          </cell>
          <cell r="W108" t="str">
            <v>60020103</v>
          </cell>
          <cell r="X108" t="str">
            <v>普通攻击:对单体敌人造成{0}%的武力伤害</v>
          </cell>
          <cell r="Y108">
            <v>1.1100000000000001</v>
          </cell>
          <cell r="Z108">
            <v>0</v>
          </cell>
          <cell r="AA108">
            <v>0</v>
          </cell>
          <cell r="AB108">
            <v>1</v>
          </cell>
        </row>
        <row r="109">
          <cell r="I109" t="str">
            <v>60020111</v>
          </cell>
          <cell r="J109" t="str">
            <v>私有特性1:击杀目标后，速度提升{0}，持续{1}秒</v>
          </cell>
          <cell r="K109">
            <v>14</v>
          </cell>
          <cell r="L109">
            <v>0</v>
          </cell>
          <cell r="M109">
            <v>0</v>
          </cell>
          <cell r="N109">
            <v>1</v>
          </cell>
          <cell r="P109" t="str">
            <v>60020112</v>
          </cell>
          <cell r="Q109" t="str">
            <v>私有特性1:击杀目标后，速度提升{0}，持续{1}秒</v>
          </cell>
          <cell r="R109">
            <v>8</v>
          </cell>
          <cell r="S109">
            <v>0</v>
          </cell>
          <cell r="T109">
            <v>0</v>
          </cell>
          <cell r="U109">
            <v>1</v>
          </cell>
          <cell r="W109" t="str">
            <v/>
          </cell>
          <cell r="X109" t="str">
            <v/>
          </cell>
          <cell r="Y109" t="str">
            <v/>
          </cell>
          <cell r="Z109">
            <v>0</v>
          </cell>
          <cell r="AA109">
            <v>0</v>
          </cell>
          <cell r="AB109">
            <v>1</v>
          </cell>
        </row>
        <row r="110">
          <cell r="I110" t="str">
            <v/>
          </cell>
          <cell r="J110" t="str">
            <v/>
          </cell>
          <cell r="K110" t="str">
            <v/>
          </cell>
          <cell r="L110">
            <v>0</v>
          </cell>
          <cell r="M110">
            <v>0</v>
          </cell>
          <cell r="N110">
            <v>1</v>
          </cell>
          <cell r="P110" t="str">
            <v/>
          </cell>
          <cell r="Q110" t="str">
            <v/>
          </cell>
          <cell r="R110" t="str">
            <v/>
          </cell>
          <cell r="S110">
            <v>0</v>
          </cell>
          <cell r="T110">
            <v>0</v>
          </cell>
          <cell r="U110">
            <v>1</v>
          </cell>
          <cell r="W110" t="str">
            <v/>
          </cell>
          <cell r="X110" t="str">
            <v/>
          </cell>
          <cell r="Y110" t="str">
            <v/>
          </cell>
          <cell r="Z110">
            <v>0</v>
          </cell>
          <cell r="AA110">
            <v>0</v>
          </cell>
          <cell r="AB110">
            <v>1</v>
          </cell>
        </row>
        <row r="111">
          <cell r="I111" t="str">
            <v>60020131</v>
          </cell>
          <cell r="J111" t="str">
            <v>私有特性3:移动时增加{0}%闪避</v>
          </cell>
          <cell r="K111">
            <v>0.1</v>
          </cell>
          <cell r="L111">
            <v>0</v>
          </cell>
          <cell r="M111">
            <v>0</v>
          </cell>
          <cell r="N111">
            <v>100</v>
          </cell>
          <cell r="P111" t="str">
            <v/>
          </cell>
          <cell r="Q111" t="str">
            <v/>
          </cell>
          <cell r="R111" t="str">
            <v/>
          </cell>
          <cell r="S111">
            <v>0</v>
          </cell>
          <cell r="T111">
            <v>0</v>
          </cell>
          <cell r="U111">
            <v>1</v>
          </cell>
          <cell r="W111" t="str">
            <v/>
          </cell>
          <cell r="X111" t="str">
            <v/>
          </cell>
          <cell r="Y111" t="str">
            <v/>
          </cell>
          <cell r="Z111">
            <v>0</v>
          </cell>
          <cell r="AA111">
            <v>0</v>
          </cell>
          <cell r="AB111">
            <v>1</v>
          </cell>
        </row>
        <row r="112">
          <cell r="I112" t="str">
            <v/>
          </cell>
          <cell r="J112" t="str">
            <v/>
          </cell>
          <cell r="K112" t="str">
            <v/>
          </cell>
          <cell r="L112">
            <v>0</v>
          </cell>
          <cell r="M112">
            <v>0</v>
          </cell>
          <cell r="N112">
            <v>1</v>
          </cell>
          <cell r="P112" t="str">
            <v/>
          </cell>
          <cell r="Q112" t="str">
            <v/>
          </cell>
          <cell r="R112" t="str">
            <v/>
          </cell>
          <cell r="S112">
            <v>0</v>
          </cell>
          <cell r="T112">
            <v>0</v>
          </cell>
          <cell r="U112">
            <v>1</v>
          </cell>
          <cell r="W112" t="str">
            <v/>
          </cell>
          <cell r="X112" t="str">
            <v/>
          </cell>
          <cell r="Y112" t="str">
            <v/>
          </cell>
          <cell r="Z112">
            <v>0</v>
          </cell>
          <cell r="AA112">
            <v>0</v>
          </cell>
          <cell r="AB112">
            <v>1</v>
          </cell>
        </row>
        <row r="113">
          <cell r="I113" t="str">
            <v/>
          </cell>
          <cell r="J113" t="str">
            <v/>
          </cell>
          <cell r="K113" t="str">
            <v/>
          </cell>
          <cell r="L113">
            <v>0</v>
          </cell>
          <cell r="M113">
            <v>0</v>
          </cell>
          <cell r="N113">
            <v>1</v>
          </cell>
          <cell r="P113" t="str">
            <v/>
          </cell>
          <cell r="Q113" t="str">
            <v/>
          </cell>
          <cell r="R113" t="str">
            <v/>
          </cell>
          <cell r="S113">
            <v>0</v>
          </cell>
          <cell r="T113">
            <v>0</v>
          </cell>
          <cell r="U113">
            <v>1</v>
          </cell>
          <cell r="W113" t="str">
            <v/>
          </cell>
          <cell r="X113" t="str">
            <v/>
          </cell>
          <cell r="Y113" t="str">
            <v/>
          </cell>
          <cell r="Z113">
            <v>0</v>
          </cell>
          <cell r="AA113">
            <v>0</v>
          </cell>
          <cell r="AB113">
            <v>1</v>
          </cell>
        </row>
        <row r="114">
          <cell r="I114" t="str">
            <v/>
          </cell>
          <cell r="J114" t="str">
            <v/>
          </cell>
          <cell r="K114" t="str">
            <v/>
          </cell>
          <cell r="L114">
            <v>0</v>
          </cell>
          <cell r="M114">
            <v>0</v>
          </cell>
          <cell r="N114">
            <v>1</v>
          </cell>
          <cell r="P114" t="str">
            <v/>
          </cell>
          <cell r="Q114" t="str">
            <v/>
          </cell>
          <cell r="R114" t="str">
            <v/>
          </cell>
          <cell r="S114">
            <v>0</v>
          </cell>
          <cell r="T114">
            <v>0</v>
          </cell>
          <cell r="U114">
            <v>1</v>
          </cell>
          <cell r="W114" t="str">
            <v/>
          </cell>
          <cell r="X114" t="str">
            <v/>
          </cell>
          <cell r="Y114" t="str">
            <v/>
          </cell>
          <cell r="Z114">
            <v>0</v>
          </cell>
          <cell r="AA114">
            <v>0</v>
          </cell>
          <cell r="AB114">
            <v>1</v>
          </cell>
        </row>
        <row r="115">
          <cell r="I115" t="str">
            <v/>
          </cell>
          <cell r="J115" t="str">
            <v/>
          </cell>
          <cell r="K115" t="str">
            <v/>
          </cell>
          <cell r="L115">
            <v>0</v>
          </cell>
          <cell r="M115">
            <v>0</v>
          </cell>
          <cell r="N115">
            <v>1</v>
          </cell>
          <cell r="P115" t="str">
            <v/>
          </cell>
          <cell r="Q115" t="str">
            <v/>
          </cell>
          <cell r="R115" t="str">
            <v/>
          </cell>
          <cell r="S115">
            <v>0</v>
          </cell>
          <cell r="T115">
            <v>0</v>
          </cell>
          <cell r="U115">
            <v>1</v>
          </cell>
          <cell r="W115" t="str">
            <v/>
          </cell>
          <cell r="X115" t="str">
            <v/>
          </cell>
          <cell r="Y115" t="str">
            <v/>
          </cell>
          <cell r="Z115">
            <v>0</v>
          </cell>
          <cell r="AA115">
            <v>0</v>
          </cell>
          <cell r="AB115">
            <v>1</v>
          </cell>
        </row>
        <row r="116">
          <cell r="I116" t="str">
            <v/>
          </cell>
          <cell r="J116" t="str">
            <v/>
          </cell>
          <cell r="K116" t="str">
            <v/>
          </cell>
          <cell r="L116">
            <v>0</v>
          </cell>
          <cell r="M116">
            <v>0</v>
          </cell>
          <cell r="N116">
            <v>1</v>
          </cell>
          <cell r="P116" t="str">
            <v/>
          </cell>
          <cell r="Q116" t="str">
            <v/>
          </cell>
          <cell r="R116" t="str">
            <v/>
          </cell>
          <cell r="S116">
            <v>0</v>
          </cell>
          <cell r="T116">
            <v>0</v>
          </cell>
          <cell r="U116">
            <v>1</v>
          </cell>
          <cell r="W116" t="str">
            <v/>
          </cell>
          <cell r="X116" t="str">
            <v/>
          </cell>
          <cell r="Y116" t="str">
            <v/>
          </cell>
          <cell r="Z116">
            <v>0</v>
          </cell>
          <cell r="AA116">
            <v>0</v>
          </cell>
          <cell r="AB116">
            <v>1</v>
          </cell>
        </row>
        <row r="117">
          <cell r="I117" t="str">
            <v/>
          </cell>
          <cell r="J117" t="str">
            <v/>
          </cell>
          <cell r="K117" t="str">
            <v/>
          </cell>
          <cell r="L117">
            <v>0</v>
          </cell>
          <cell r="M117">
            <v>0</v>
          </cell>
          <cell r="N117">
            <v>1</v>
          </cell>
          <cell r="P117" t="str">
            <v/>
          </cell>
          <cell r="Q117" t="str">
            <v/>
          </cell>
          <cell r="R117" t="str">
            <v/>
          </cell>
          <cell r="S117">
            <v>0</v>
          </cell>
          <cell r="T117">
            <v>0</v>
          </cell>
          <cell r="U117">
            <v>1</v>
          </cell>
          <cell r="W117" t="str">
            <v/>
          </cell>
          <cell r="X117" t="str">
            <v/>
          </cell>
          <cell r="Y117" t="str">
            <v/>
          </cell>
          <cell r="Z117">
            <v>0</v>
          </cell>
          <cell r="AA117">
            <v>0</v>
          </cell>
          <cell r="AB117">
            <v>1</v>
          </cell>
        </row>
        <row r="118">
          <cell r="I118" t="str">
            <v>60020401</v>
          </cell>
          <cell r="J118" t="str">
            <v>普通攻击:对单体敌人造成{0}%的武力伤害</v>
          </cell>
          <cell r="K118">
            <v>0.32</v>
          </cell>
          <cell r="L118">
            <v>0</v>
          </cell>
          <cell r="M118">
            <v>0</v>
          </cell>
          <cell r="N118">
            <v>100</v>
          </cell>
          <cell r="P118" t="str">
            <v>60020402</v>
          </cell>
          <cell r="Q118" t="str">
            <v>普通攻击:对单体敌人造成{0}%的武力伤害</v>
          </cell>
          <cell r="R118">
            <v>0.31</v>
          </cell>
          <cell r="S118">
            <v>0</v>
          </cell>
          <cell r="T118">
            <v>0</v>
          </cell>
          <cell r="U118">
            <v>1</v>
          </cell>
          <cell r="W118" t="str">
            <v>60020403</v>
          </cell>
          <cell r="X118" t="str">
            <v>普通攻击:对单体敌人造成{0}%的武力伤害</v>
          </cell>
          <cell r="Y118">
            <v>1.1100000000000001</v>
          </cell>
          <cell r="Z118">
            <v>0</v>
          </cell>
          <cell r="AA118">
            <v>0</v>
          </cell>
          <cell r="AB118">
            <v>1</v>
          </cell>
        </row>
        <row r="119">
          <cell r="I119" t="str">
            <v>60020411</v>
          </cell>
          <cell r="J119" t="str">
            <v>私有特性1:切换攻击目标时，移动速度增加{0}，提升自身{1}%闪避，持续{2}秒。</v>
          </cell>
          <cell r="K119">
            <v>14</v>
          </cell>
          <cell r="L119">
            <v>0</v>
          </cell>
          <cell r="M119">
            <v>0</v>
          </cell>
          <cell r="N119">
            <v>1</v>
          </cell>
          <cell r="P119" t="str">
            <v>60020412</v>
          </cell>
          <cell r="Q119" t="str">
            <v>私有特性1:切换攻击目标时，移动速度增加{0}，提升自身{1}%闪避，持续{2}秒。</v>
          </cell>
          <cell r="R119">
            <v>0.5</v>
          </cell>
          <cell r="S119">
            <v>0</v>
          </cell>
          <cell r="T119">
            <v>0</v>
          </cell>
          <cell r="U119">
            <v>100</v>
          </cell>
          <cell r="W119" t="str">
            <v>60020413</v>
          </cell>
          <cell r="X119" t="str">
            <v>私有特性1:切换攻击目标时，移动速度增加{0}，提升自身{1}%闪避，持续{2}秒。</v>
          </cell>
          <cell r="Y119">
            <v>8</v>
          </cell>
          <cell r="Z119">
            <v>0</v>
          </cell>
          <cell r="AA119">
            <v>0</v>
          </cell>
          <cell r="AB119">
            <v>1</v>
          </cell>
        </row>
        <row r="120">
          <cell r="I120" t="str">
            <v/>
          </cell>
          <cell r="J120" t="str">
            <v/>
          </cell>
          <cell r="K120" t="str">
            <v/>
          </cell>
          <cell r="L120">
            <v>0</v>
          </cell>
          <cell r="M120">
            <v>0</v>
          </cell>
          <cell r="N120">
            <v>1</v>
          </cell>
          <cell r="P120" t="str">
            <v/>
          </cell>
          <cell r="Q120" t="str">
            <v/>
          </cell>
          <cell r="R120" t="str">
            <v/>
          </cell>
          <cell r="S120">
            <v>0</v>
          </cell>
          <cell r="T120">
            <v>0</v>
          </cell>
          <cell r="U120">
            <v>1</v>
          </cell>
          <cell r="W120" t="str">
            <v/>
          </cell>
          <cell r="X120" t="str">
            <v/>
          </cell>
          <cell r="Y120" t="str">
            <v/>
          </cell>
          <cell r="Z120">
            <v>0</v>
          </cell>
          <cell r="AA120">
            <v>0</v>
          </cell>
          <cell r="AB120">
            <v>1</v>
          </cell>
        </row>
        <row r="121">
          <cell r="I121" t="str">
            <v>60020431</v>
          </cell>
          <cell r="J121" t="str">
            <v>私有特性3:移动时增加{0}%闪避</v>
          </cell>
          <cell r="K121">
            <v>0.2</v>
          </cell>
          <cell r="L121">
            <v>0</v>
          </cell>
          <cell r="M121">
            <v>0</v>
          </cell>
          <cell r="N121">
            <v>100</v>
          </cell>
          <cell r="P121" t="str">
            <v/>
          </cell>
          <cell r="Q121" t="str">
            <v/>
          </cell>
          <cell r="R121" t="str">
            <v/>
          </cell>
          <cell r="S121">
            <v>0</v>
          </cell>
          <cell r="T121">
            <v>0</v>
          </cell>
          <cell r="U121">
            <v>1</v>
          </cell>
          <cell r="W121" t="str">
            <v/>
          </cell>
          <cell r="X121" t="str">
            <v/>
          </cell>
          <cell r="Y121" t="str">
            <v/>
          </cell>
          <cell r="Z121">
            <v>0</v>
          </cell>
          <cell r="AA121">
            <v>0</v>
          </cell>
          <cell r="AB121">
            <v>1</v>
          </cell>
        </row>
        <row r="122">
          <cell r="I122" t="str">
            <v/>
          </cell>
          <cell r="J122" t="str">
            <v/>
          </cell>
          <cell r="K122" t="str">
            <v/>
          </cell>
          <cell r="L122">
            <v>0</v>
          </cell>
          <cell r="M122">
            <v>0</v>
          </cell>
          <cell r="N122">
            <v>1</v>
          </cell>
          <cell r="P122" t="str">
            <v/>
          </cell>
          <cell r="Q122" t="str">
            <v/>
          </cell>
          <cell r="R122" t="str">
            <v/>
          </cell>
          <cell r="S122">
            <v>0</v>
          </cell>
          <cell r="T122">
            <v>0</v>
          </cell>
          <cell r="U122">
            <v>1</v>
          </cell>
          <cell r="W122" t="str">
            <v/>
          </cell>
          <cell r="X122" t="str">
            <v/>
          </cell>
          <cell r="Y122" t="str">
            <v/>
          </cell>
          <cell r="Z122">
            <v>0</v>
          </cell>
          <cell r="AA122">
            <v>0</v>
          </cell>
          <cell r="AB122">
            <v>1</v>
          </cell>
        </row>
        <row r="123">
          <cell r="I123" t="str">
            <v/>
          </cell>
          <cell r="J123" t="str">
            <v/>
          </cell>
          <cell r="K123" t="str">
            <v/>
          </cell>
          <cell r="L123">
            <v>0</v>
          </cell>
          <cell r="M123">
            <v>0</v>
          </cell>
          <cell r="N123">
            <v>1</v>
          </cell>
          <cell r="P123" t="str">
            <v/>
          </cell>
          <cell r="Q123" t="str">
            <v/>
          </cell>
          <cell r="R123" t="str">
            <v/>
          </cell>
          <cell r="S123">
            <v>0</v>
          </cell>
          <cell r="T123">
            <v>0</v>
          </cell>
          <cell r="U123">
            <v>1</v>
          </cell>
          <cell r="W123" t="str">
            <v/>
          </cell>
          <cell r="X123" t="str">
            <v/>
          </cell>
          <cell r="Y123" t="str">
            <v/>
          </cell>
          <cell r="Z123">
            <v>0</v>
          </cell>
          <cell r="AA123">
            <v>0</v>
          </cell>
          <cell r="AB123">
            <v>1</v>
          </cell>
        </row>
        <row r="124">
          <cell r="I124" t="str">
            <v/>
          </cell>
          <cell r="J124" t="str">
            <v/>
          </cell>
          <cell r="K124" t="str">
            <v/>
          </cell>
          <cell r="L124">
            <v>0</v>
          </cell>
          <cell r="M124">
            <v>0</v>
          </cell>
          <cell r="N124">
            <v>1</v>
          </cell>
          <cell r="P124" t="str">
            <v/>
          </cell>
          <cell r="Q124" t="str">
            <v/>
          </cell>
          <cell r="R124" t="str">
            <v/>
          </cell>
          <cell r="S124">
            <v>0</v>
          </cell>
          <cell r="T124">
            <v>0</v>
          </cell>
          <cell r="U124">
            <v>1</v>
          </cell>
          <cell r="W124" t="str">
            <v/>
          </cell>
          <cell r="X124" t="str">
            <v/>
          </cell>
          <cell r="Y124" t="str">
            <v/>
          </cell>
          <cell r="Z124">
            <v>0</v>
          </cell>
          <cell r="AA124">
            <v>0</v>
          </cell>
          <cell r="AB124">
            <v>1</v>
          </cell>
        </row>
        <row r="125">
          <cell r="I125" t="str">
            <v/>
          </cell>
          <cell r="J125" t="str">
            <v/>
          </cell>
          <cell r="K125" t="str">
            <v/>
          </cell>
          <cell r="L125">
            <v>0</v>
          </cell>
          <cell r="M125">
            <v>0</v>
          </cell>
          <cell r="N125">
            <v>1</v>
          </cell>
          <cell r="P125" t="str">
            <v/>
          </cell>
          <cell r="Q125" t="str">
            <v/>
          </cell>
          <cell r="R125" t="str">
            <v/>
          </cell>
          <cell r="S125">
            <v>0</v>
          </cell>
          <cell r="T125">
            <v>0</v>
          </cell>
          <cell r="U125">
            <v>1</v>
          </cell>
          <cell r="W125" t="str">
            <v/>
          </cell>
          <cell r="X125" t="str">
            <v/>
          </cell>
          <cell r="Y125" t="str">
            <v/>
          </cell>
          <cell r="Z125">
            <v>0</v>
          </cell>
          <cell r="AA125">
            <v>0</v>
          </cell>
          <cell r="AB125">
            <v>1</v>
          </cell>
        </row>
        <row r="126">
          <cell r="I126" t="str">
            <v/>
          </cell>
          <cell r="J126" t="str">
            <v/>
          </cell>
          <cell r="K126" t="str">
            <v/>
          </cell>
          <cell r="L126">
            <v>0</v>
          </cell>
          <cell r="M126">
            <v>0</v>
          </cell>
          <cell r="N126">
            <v>1</v>
          </cell>
          <cell r="P126" t="str">
            <v/>
          </cell>
          <cell r="Q126" t="str">
            <v/>
          </cell>
          <cell r="R126" t="str">
            <v/>
          </cell>
          <cell r="S126">
            <v>0</v>
          </cell>
          <cell r="T126">
            <v>0</v>
          </cell>
          <cell r="U126">
            <v>1</v>
          </cell>
          <cell r="W126" t="str">
            <v/>
          </cell>
          <cell r="X126" t="str">
            <v/>
          </cell>
          <cell r="Y126" t="str">
            <v/>
          </cell>
          <cell r="Z126">
            <v>0</v>
          </cell>
          <cell r="AA126">
            <v>0</v>
          </cell>
          <cell r="AB126">
            <v>1</v>
          </cell>
        </row>
        <row r="127">
          <cell r="I127" t="str">
            <v/>
          </cell>
          <cell r="J127" t="str">
            <v/>
          </cell>
          <cell r="K127" t="str">
            <v/>
          </cell>
          <cell r="L127">
            <v>0</v>
          </cell>
          <cell r="M127">
            <v>0</v>
          </cell>
          <cell r="N127">
            <v>1</v>
          </cell>
          <cell r="P127" t="str">
            <v/>
          </cell>
          <cell r="Q127" t="str">
            <v/>
          </cell>
          <cell r="R127" t="str">
            <v/>
          </cell>
          <cell r="S127">
            <v>0</v>
          </cell>
          <cell r="T127">
            <v>0</v>
          </cell>
          <cell r="U127">
            <v>1</v>
          </cell>
          <cell r="W127" t="str">
            <v/>
          </cell>
          <cell r="X127" t="str">
            <v/>
          </cell>
          <cell r="Y127" t="str">
            <v/>
          </cell>
          <cell r="Z127">
            <v>0</v>
          </cell>
          <cell r="AA127">
            <v>0</v>
          </cell>
          <cell r="AB127">
            <v>1</v>
          </cell>
        </row>
        <row r="128">
          <cell r="I128" t="str">
            <v>60020301</v>
          </cell>
          <cell r="J128" t="str">
            <v>普通攻击:对单体敌人造成{0}%的武力伤害</v>
          </cell>
          <cell r="K128">
            <v>0.33</v>
          </cell>
          <cell r="L128">
            <v>0</v>
          </cell>
          <cell r="M128">
            <v>0</v>
          </cell>
          <cell r="N128">
            <v>100</v>
          </cell>
          <cell r="P128" t="str">
            <v>60020302</v>
          </cell>
          <cell r="Q128" t="str">
            <v>普通攻击:对单体敌人造成{0}%的武力伤害</v>
          </cell>
          <cell r="R128">
            <v>0.31</v>
          </cell>
          <cell r="S128">
            <v>0</v>
          </cell>
          <cell r="T128">
            <v>0</v>
          </cell>
          <cell r="U128">
            <v>1</v>
          </cell>
          <cell r="W128" t="str">
            <v>60020303</v>
          </cell>
          <cell r="X128" t="str">
            <v>普通攻击:对单体敌人造成{0}%的武力伤害</v>
          </cell>
          <cell r="Y128">
            <v>1.1100000000000001</v>
          </cell>
          <cell r="Z128">
            <v>0</v>
          </cell>
          <cell r="AA128">
            <v>0</v>
          </cell>
          <cell r="AB128">
            <v>1</v>
          </cell>
        </row>
        <row r="129">
          <cell r="I129" t="str">
            <v>60020311</v>
          </cell>
          <cell r="J129" t="str">
            <v>私有特性1:抵御敌人冲锋，并且对冲锋自己的敌军造成攻击力{0}%武力伤害</v>
          </cell>
          <cell r="K129">
            <v>0.5</v>
          </cell>
          <cell r="L129">
            <v>0</v>
          </cell>
          <cell r="M129">
            <v>0</v>
          </cell>
          <cell r="N129">
            <v>100</v>
          </cell>
          <cell r="P129" t="str">
            <v/>
          </cell>
          <cell r="Q129" t="str">
            <v/>
          </cell>
          <cell r="R129" t="str">
            <v/>
          </cell>
          <cell r="S129">
            <v>0</v>
          </cell>
          <cell r="T129">
            <v>0</v>
          </cell>
          <cell r="U129">
            <v>1</v>
          </cell>
          <cell r="W129" t="str">
            <v/>
          </cell>
          <cell r="X129" t="str">
            <v/>
          </cell>
          <cell r="Y129" t="str">
            <v/>
          </cell>
          <cell r="Z129">
            <v>0</v>
          </cell>
          <cell r="AA129">
            <v>0</v>
          </cell>
          <cell r="AB129">
            <v>1</v>
          </cell>
        </row>
        <row r="130">
          <cell r="I130" t="str">
            <v>60020321</v>
          </cell>
          <cell r="J130" t="str">
            <v>私有特性2:戟骑兵攻击的目标死亡后，会冲向下一个目标对敌人造成伤害并且缴械敌人{0}秒。</v>
          </cell>
          <cell r="K130">
            <v>6</v>
          </cell>
          <cell r="L130">
            <v>0</v>
          </cell>
          <cell r="M130">
            <v>0</v>
          </cell>
          <cell r="N130">
            <v>1</v>
          </cell>
          <cell r="P130" t="str">
            <v/>
          </cell>
          <cell r="Q130" t="str">
            <v/>
          </cell>
          <cell r="R130" t="str">
            <v/>
          </cell>
          <cell r="S130">
            <v>0</v>
          </cell>
          <cell r="T130">
            <v>0</v>
          </cell>
          <cell r="U130">
            <v>1</v>
          </cell>
          <cell r="W130" t="str">
            <v/>
          </cell>
          <cell r="X130" t="str">
            <v/>
          </cell>
          <cell r="Y130" t="str">
            <v/>
          </cell>
          <cell r="Z130">
            <v>0</v>
          </cell>
          <cell r="AA130">
            <v>0</v>
          </cell>
          <cell r="AB130">
            <v>1</v>
          </cell>
        </row>
        <row r="131">
          <cell r="I131" t="str">
            <v/>
          </cell>
          <cell r="J131" t="str">
            <v/>
          </cell>
          <cell r="K131" t="str">
            <v/>
          </cell>
          <cell r="L131">
            <v>0</v>
          </cell>
          <cell r="M131">
            <v>0</v>
          </cell>
          <cell r="N131">
            <v>1</v>
          </cell>
          <cell r="P131" t="str">
            <v/>
          </cell>
          <cell r="Q131" t="str">
            <v/>
          </cell>
          <cell r="R131" t="str">
            <v/>
          </cell>
          <cell r="S131">
            <v>0</v>
          </cell>
          <cell r="T131">
            <v>0</v>
          </cell>
          <cell r="U131">
            <v>1</v>
          </cell>
          <cell r="W131" t="str">
            <v/>
          </cell>
          <cell r="X131" t="str">
            <v/>
          </cell>
          <cell r="Y131" t="str">
            <v/>
          </cell>
          <cell r="Z131">
            <v>0</v>
          </cell>
          <cell r="AA131">
            <v>0</v>
          </cell>
          <cell r="AB131">
            <v>1</v>
          </cell>
        </row>
        <row r="132">
          <cell r="I132" t="str">
            <v>60020341</v>
          </cell>
          <cell r="J132" t="str">
            <v>私有特性4:移动时增加{0}%闪避</v>
          </cell>
          <cell r="K132">
            <v>0.25</v>
          </cell>
          <cell r="L132">
            <v>0</v>
          </cell>
          <cell r="M132">
            <v>0</v>
          </cell>
          <cell r="N132">
            <v>100</v>
          </cell>
          <cell r="P132" t="str">
            <v/>
          </cell>
          <cell r="Q132" t="str">
            <v/>
          </cell>
          <cell r="R132" t="str">
            <v/>
          </cell>
          <cell r="S132">
            <v>0</v>
          </cell>
          <cell r="T132">
            <v>0</v>
          </cell>
          <cell r="U132">
            <v>1</v>
          </cell>
          <cell r="W132" t="str">
            <v/>
          </cell>
          <cell r="X132" t="str">
            <v/>
          </cell>
          <cell r="Y132" t="str">
            <v/>
          </cell>
          <cell r="Z132">
            <v>0</v>
          </cell>
          <cell r="AA132">
            <v>0</v>
          </cell>
          <cell r="AB132">
            <v>1</v>
          </cell>
        </row>
        <row r="133">
          <cell r="I133" t="str">
            <v/>
          </cell>
          <cell r="J133" t="str">
            <v/>
          </cell>
          <cell r="K133" t="str">
            <v/>
          </cell>
          <cell r="L133">
            <v>0</v>
          </cell>
          <cell r="M133">
            <v>0</v>
          </cell>
          <cell r="N133">
            <v>1</v>
          </cell>
          <cell r="P133" t="str">
            <v/>
          </cell>
          <cell r="Q133" t="str">
            <v/>
          </cell>
          <cell r="R133" t="str">
            <v/>
          </cell>
          <cell r="S133">
            <v>0</v>
          </cell>
          <cell r="T133">
            <v>0</v>
          </cell>
          <cell r="U133">
            <v>1</v>
          </cell>
          <cell r="W133" t="str">
            <v/>
          </cell>
          <cell r="X133" t="str">
            <v/>
          </cell>
          <cell r="Y133" t="str">
            <v/>
          </cell>
          <cell r="Z133">
            <v>0</v>
          </cell>
          <cell r="AA133">
            <v>0</v>
          </cell>
          <cell r="AB133">
            <v>1</v>
          </cell>
        </row>
        <row r="134">
          <cell r="I134" t="str">
            <v/>
          </cell>
          <cell r="J134" t="str">
            <v/>
          </cell>
          <cell r="K134" t="str">
            <v/>
          </cell>
          <cell r="L134">
            <v>0</v>
          </cell>
          <cell r="M134">
            <v>0</v>
          </cell>
          <cell r="N134">
            <v>1</v>
          </cell>
          <cell r="P134" t="str">
            <v/>
          </cell>
          <cell r="Q134" t="str">
            <v/>
          </cell>
          <cell r="R134" t="str">
            <v/>
          </cell>
          <cell r="S134">
            <v>0</v>
          </cell>
          <cell r="T134">
            <v>0</v>
          </cell>
          <cell r="U134">
            <v>1</v>
          </cell>
          <cell r="W134" t="str">
            <v/>
          </cell>
          <cell r="X134" t="str">
            <v/>
          </cell>
          <cell r="Y134" t="str">
            <v/>
          </cell>
          <cell r="Z134">
            <v>0</v>
          </cell>
          <cell r="AA134">
            <v>0</v>
          </cell>
          <cell r="AB134">
            <v>1</v>
          </cell>
        </row>
        <row r="135">
          <cell r="I135" t="str">
            <v/>
          </cell>
          <cell r="J135" t="str">
            <v/>
          </cell>
          <cell r="K135" t="str">
            <v/>
          </cell>
          <cell r="L135">
            <v>0</v>
          </cell>
          <cell r="M135">
            <v>0</v>
          </cell>
          <cell r="N135">
            <v>1</v>
          </cell>
          <cell r="P135" t="str">
            <v/>
          </cell>
          <cell r="Q135" t="str">
            <v/>
          </cell>
          <cell r="R135" t="str">
            <v/>
          </cell>
          <cell r="S135">
            <v>0</v>
          </cell>
          <cell r="T135">
            <v>0</v>
          </cell>
          <cell r="U135">
            <v>1</v>
          </cell>
          <cell r="W135" t="str">
            <v/>
          </cell>
          <cell r="X135" t="str">
            <v/>
          </cell>
          <cell r="Y135" t="str">
            <v/>
          </cell>
          <cell r="Z135">
            <v>0</v>
          </cell>
          <cell r="AA135">
            <v>0</v>
          </cell>
          <cell r="AB135">
            <v>1</v>
          </cell>
        </row>
        <row r="136">
          <cell r="I136" t="str">
            <v/>
          </cell>
          <cell r="J136" t="str">
            <v/>
          </cell>
          <cell r="K136" t="str">
            <v/>
          </cell>
          <cell r="L136">
            <v>0</v>
          </cell>
          <cell r="M136">
            <v>0</v>
          </cell>
          <cell r="N136">
            <v>1</v>
          </cell>
          <cell r="P136" t="str">
            <v/>
          </cell>
          <cell r="Q136" t="str">
            <v/>
          </cell>
          <cell r="R136" t="str">
            <v/>
          </cell>
          <cell r="S136">
            <v>0</v>
          </cell>
          <cell r="T136">
            <v>0</v>
          </cell>
          <cell r="U136">
            <v>1</v>
          </cell>
          <cell r="W136" t="str">
            <v/>
          </cell>
          <cell r="X136" t="str">
            <v/>
          </cell>
          <cell r="Y136" t="str">
            <v/>
          </cell>
          <cell r="Z136">
            <v>0</v>
          </cell>
          <cell r="AA136">
            <v>0</v>
          </cell>
          <cell r="AB136">
            <v>1</v>
          </cell>
        </row>
        <row r="137">
          <cell r="I137" t="str">
            <v/>
          </cell>
          <cell r="J137" t="str">
            <v/>
          </cell>
          <cell r="K137" t="str">
            <v/>
          </cell>
          <cell r="L137">
            <v>0</v>
          </cell>
          <cell r="M137">
            <v>0</v>
          </cell>
          <cell r="N137">
            <v>1</v>
          </cell>
          <cell r="P137" t="str">
            <v/>
          </cell>
          <cell r="Q137" t="str">
            <v/>
          </cell>
          <cell r="R137" t="str">
            <v/>
          </cell>
          <cell r="S137">
            <v>0</v>
          </cell>
          <cell r="T137">
            <v>0</v>
          </cell>
          <cell r="U137">
            <v>1</v>
          </cell>
          <cell r="W137" t="str">
            <v/>
          </cell>
          <cell r="X137" t="str">
            <v/>
          </cell>
          <cell r="Y137" t="str">
            <v/>
          </cell>
          <cell r="Z137">
            <v>0</v>
          </cell>
          <cell r="AA137">
            <v>0</v>
          </cell>
          <cell r="AB137">
            <v>1</v>
          </cell>
        </row>
        <row r="138">
          <cell r="I138" t="str">
            <v>60020201</v>
          </cell>
          <cell r="J138" t="str">
            <v>普通攻击:对单体敌人造成{0}%的武力伤害</v>
          </cell>
          <cell r="K138">
            <v>0.34</v>
          </cell>
          <cell r="L138">
            <v>0</v>
          </cell>
          <cell r="M138">
            <v>0</v>
          </cell>
          <cell r="N138">
            <v>100</v>
          </cell>
          <cell r="P138" t="str">
            <v>60020202</v>
          </cell>
          <cell r="Q138" t="str">
            <v>普通攻击:对单体敌人造成{0}%的武力伤害</v>
          </cell>
          <cell r="R138">
            <v>0.31</v>
          </cell>
          <cell r="S138">
            <v>0</v>
          </cell>
          <cell r="T138">
            <v>0</v>
          </cell>
          <cell r="U138">
            <v>1</v>
          </cell>
          <cell r="W138" t="str">
            <v>60020203</v>
          </cell>
          <cell r="X138" t="str">
            <v>普通攻击:对单体敌人造成{0}%的武力伤害</v>
          </cell>
          <cell r="Y138">
            <v>1.1100000000000001</v>
          </cell>
          <cell r="Z138">
            <v>0</v>
          </cell>
          <cell r="AA138">
            <v>0</v>
          </cell>
          <cell r="AB138">
            <v>1</v>
          </cell>
        </row>
        <row r="139">
          <cell r="I139" t="str">
            <v>60020211</v>
          </cell>
          <cell r="J139" t="str">
            <v>私有特性1:骆驼特殊的气味能使一定范围内的敌军士气每隔{0}秒降低{1}点</v>
          </cell>
          <cell r="K139">
            <v>4</v>
          </cell>
          <cell r="L139">
            <v>0</v>
          </cell>
          <cell r="M139">
            <v>0</v>
          </cell>
          <cell r="N139">
            <v>1</v>
          </cell>
          <cell r="P139" t="str">
            <v>60020212</v>
          </cell>
          <cell r="Q139" t="str">
            <v>私有特性1:骆驼特殊的气味能使一定范围内的敌军士气每隔{0}秒降低{1}点</v>
          </cell>
          <cell r="R139">
            <v>-15</v>
          </cell>
          <cell r="S139">
            <v>0</v>
          </cell>
          <cell r="T139">
            <v>0</v>
          </cell>
          <cell r="U139">
            <v>-1</v>
          </cell>
          <cell r="W139" t="str">
            <v/>
          </cell>
          <cell r="X139" t="str">
            <v/>
          </cell>
          <cell r="Y139" t="str">
            <v/>
          </cell>
          <cell r="Z139">
            <v>0</v>
          </cell>
          <cell r="AA139">
            <v>0</v>
          </cell>
          <cell r="AB139">
            <v>1</v>
          </cell>
        </row>
        <row r="140">
          <cell r="I140" t="str">
            <v>60020221</v>
          </cell>
          <cell r="J140" t="str">
            <v>私有特性2:骆驼士气衰减速度降低{0}%。</v>
          </cell>
          <cell r="K140">
            <v>0.2</v>
          </cell>
          <cell r="L140">
            <v>0</v>
          </cell>
          <cell r="M140">
            <v>0</v>
          </cell>
          <cell r="N140">
            <v>100</v>
          </cell>
          <cell r="P140" t="str">
            <v/>
          </cell>
          <cell r="Q140" t="str">
            <v/>
          </cell>
          <cell r="R140" t="str">
            <v/>
          </cell>
          <cell r="S140">
            <v>0</v>
          </cell>
          <cell r="T140">
            <v>0</v>
          </cell>
          <cell r="U140">
            <v>1</v>
          </cell>
          <cell r="W140" t="str">
            <v/>
          </cell>
          <cell r="X140" t="str">
            <v/>
          </cell>
          <cell r="Y140" t="str">
            <v/>
          </cell>
          <cell r="Z140">
            <v>0</v>
          </cell>
          <cell r="AA140">
            <v>0</v>
          </cell>
          <cell r="AB140">
            <v>1</v>
          </cell>
        </row>
        <row r="141">
          <cell r="I141" t="str">
            <v/>
          </cell>
          <cell r="J141" t="str">
            <v/>
          </cell>
          <cell r="K141" t="str">
            <v/>
          </cell>
          <cell r="L141">
            <v>0</v>
          </cell>
          <cell r="M141">
            <v>0</v>
          </cell>
          <cell r="N141">
            <v>1</v>
          </cell>
          <cell r="P141" t="str">
            <v/>
          </cell>
          <cell r="Q141" t="str">
            <v/>
          </cell>
          <cell r="R141" t="str">
            <v/>
          </cell>
          <cell r="S141">
            <v>0</v>
          </cell>
          <cell r="T141">
            <v>0</v>
          </cell>
          <cell r="U141">
            <v>1</v>
          </cell>
          <cell r="W141" t="str">
            <v/>
          </cell>
          <cell r="X141" t="str">
            <v/>
          </cell>
          <cell r="Y141" t="str">
            <v/>
          </cell>
          <cell r="Z141">
            <v>0</v>
          </cell>
          <cell r="AA141">
            <v>0</v>
          </cell>
          <cell r="AB141">
            <v>1</v>
          </cell>
        </row>
        <row r="142">
          <cell r="I142" t="str">
            <v>60020241</v>
          </cell>
          <cell r="J142" t="str">
            <v>私有特性4:移动时增加{0}%闪避</v>
          </cell>
          <cell r="K142">
            <v>0.3</v>
          </cell>
          <cell r="L142">
            <v>0</v>
          </cell>
          <cell r="M142">
            <v>0</v>
          </cell>
          <cell r="N142">
            <v>100</v>
          </cell>
          <cell r="P142" t="str">
            <v/>
          </cell>
          <cell r="Q142" t="str">
            <v/>
          </cell>
          <cell r="R142" t="str">
            <v/>
          </cell>
          <cell r="S142">
            <v>0</v>
          </cell>
          <cell r="T142">
            <v>0</v>
          </cell>
          <cell r="U142">
            <v>1</v>
          </cell>
          <cell r="W142" t="str">
            <v/>
          </cell>
          <cell r="X142" t="str">
            <v/>
          </cell>
          <cell r="Y142" t="str">
            <v/>
          </cell>
          <cell r="Z142">
            <v>0</v>
          </cell>
          <cell r="AA142">
            <v>0</v>
          </cell>
          <cell r="AB142">
            <v>1</v>
          </cell>
        </row>
        <row r="143">
          <cell r="I143" t="str">
            <v/>
          </cell>
          <cell r="J143" t="str">
            <v/>
          </cell>
          <cell r="K143" t="str">
            <v/>
          </cell>
          <cell r="L143">
            <v>0</v>
          </cell>
          <cell r="M143">
            <v>0</v>
          </cell>
          <cell r="N143">
            <v>1</v>
          </cell>
          <cell r="P143" t="str">
            <v/>
          </cell>
          <cell r="Q143" t="str">
            <v/>
          </cell>
          <cell r="R143" t="str">
            <v/>
          </cell>
          <cell r="S143">
            <v>0</v>
          </cell>
          <cell r="T143">
            <v>0</v>
          </cell>
          <cell r="U143">
            <v>1</v>
          </cell>
          <cell r="W143" t="str">
            <v/>
          </cell>
          <cell r="X143" t="str">
            <v/>
          </cell>
          <cell r="Y143" t="str">
            <v/>
          </cell>
          <cell r="Z143">
            <v>0</v>
          </cell>
          <cell r="AA143">
            <v>0</v>
          </cell>
          <cell r="AB143">
            <v>1</v>
          </cell>
        </row>
        <row r="144">
          <cell r="I144" t="str">
            <v/>
          </cell>
          <cell r="J144" t="str">
            <v/>
          </cell>
          <cell r="K144" t="str">
            <v/>
          </cell>
          <cell r="L144">
            <v>0</v>
          </cell>
          <cell r="M144">
            <v>0</v>
          </cell>
          <cell r="N144">
            <v>1</v>
          </cell>
          <cell r="P144" t="str">
            <v/>
          </cell>
          <cell r="Q144" t="str">
            <v/>
          </cell>
          <cell r="R144" t="str">
            <v/>
          </cell>
          <cell r="S144">
            <v>0</v>
          </cell>
          <cell r="T144">
            <v>0</v>
          </cell>
          <cell r="U144">
            <v>1</v>
          </cell>
          <cell r="W144" t="str">
            <v/>
          </cell>
          <cell r="X144" t="str">
            <v/>
          </cell>
          <cell r="Y144" t="str">
            <v/>
          </cell>
          <cell r="Z144">
            <v>0</v>
          </cell>
          <cell r="AA144">
            <v>0</v>
          </cell>
          <cell r="AB144">
            <v>1</v>
          </cell>
        </row>
        <row r="145">
          <cell r="I145" t="str">
            <v/>
          </cell>
          <cell r="J145" t="str">
            <v/>
          </cell>
          <cell r="K145" t="str">
            <v/>
          </cell>
          <cell r="L145">
            <v>0</v>
          </cell>
          <cell r="M145">
            <v>0</v>
          </cell>
          <cell r="N145">
            <v>1</v>
          </cell>
          <cell r="P145" t="str">
            <v/>
          </cell>
          <cell r="Q145" t="str">
            <v/>
          </cell>
          <cell r="R145" t="str">
            <v/>
          </cell>
          <cell r="S145">
            <v>0</v>
          </cell>
          <cell r="T145">
            <v>0</v>
          </cell>
          <cell r="U145">
            <v>1</v>
          </cell>
          <cell r="W145" t="str">
            <v/>
          </cell>
          <cell r="X145" t="str">
            <v/>
          </cell>
          <cell r="Y145" t="str">
            <v/>
          </cell>
          <cell r="Z145">
            <v>0</v>
          </cell>
          <cell r="AA145">
            <v>0</v>
          </cell>
          <cell r="AB145">
            <v>1</v>
          </cell>
        </row>
        <row r="146">
          <cell r="I146" t="str">
            <v/>
          </cell>
          <cell r="J146" t="str">
            <v/>
          </cell>
          <cell r="K146" t="str">
            <v/>
          </cell>
          <cell r="L146">
            <v>0</v>
          </cell>
          <cell r="M146">
            <v>0</v>
          </cell>
          <cell r="N146">
            <v>1</v>
          </cell>
          <cell r="P146" t="str">
            <v/>
          </cell>
          <cell r="Q146" t="str">
            <v/>
          </cell>
          <cell r="R146" t="str">
            <v/>
          </cell>
          <cell r="S146">
            <v>0</v>
          </cell>
          <cell r="T146">
            <v>0</v>
          </cell>
          <cell r="U146">
            <v>1</v>
          </cell>
          <cell r="W146" t="str">
            <v/>
          </cell>
          <cell r="X146" t="str">
            <v/>
          </cell>
          <cell r="Y146" t="str">
            <v/>
          </cell>
          <cell r="Z146">
            <v>0</v>
          </cell>
          <cell r="AA146">
            <v>0</v>
          </cell>
          <cell r="AB146">
            <v>1</v>
          </cell>
        </row>
        <row r="147">
          <cell r="I147" t="str">
            <v/>
          </cell>
          <cell r="J147" t="str">
            <v/>
          </cell>
          <cell r="K147" t="str">
            <v/>
          </cell>
          <cell r="L147">
            <v>0</v>
          </cell>
          <cell r="M147">
            <v>0</v>
          </cell>
          <cell r="N147">
            <v>1</v>
          </cell>
          <cell r="P147" t="str">
            <v/>
          </cell>
          <cell r="Q147" t="str">
            <v/>
          </cell>
          <cell r="R147" t="str">
            <v/>
          </cell>
          <cell r="S147">
            <v>0</v>
          </cell>
          <cell r="T147">
            <v>0</v>
          </cell>
          <cell r="U147">
            <v>1</v>
          </cell>
          <cell r="W147" t="str">
            <v/>
          </cell>
          <cell r="X147" t="str">
            <v/>
          </cell>
          <cell r="Y147" t="str">
            <v/>
          </cell>
          <cell r="Z147">
            <v>0</v>
          </cell>
          <cell r="AA147">
            <v>0</v>
          </cell>
          <cell r="AB147">
            <v>1</v>
          </cell>
        </row>
        <row r="148">
          <cell r="I148" t="str">
            <v>60020501</v>
          </cell>
          <cell r="J148" t="str">
            <v>普通攻击:对单体敌人造成{0}%的武力伤害</v>
          </cell>
          <cell r="K148">
            <v>0.36</v>
          </cell>
          <cell r="L148">
            <v>0</v>
          </cell>
          <cell r="M148">
            <v>0</v>
          </cell>
          <cell r="N148">
            <v>100</v>
          </cell>
          <cell r="P148" t="str">
            <v>60020502</v>
          </cell>
          <cell r="Q148" t="str">
            <v>普通攻击:对单体敌人造成{0}%的武力伤害</v>
          </cell>
          <cell r="R148">
            <v>0.31</v>
          </cell>
          <cell r="S148">
            <v>0</v>
          </cell>
          <cell r="T148">
            <v>0</v>
          </cell>
          <cell r="U148">
            <v>1</v>
          </cell>
          <cell r="W148" t="str">
            <v>60020503</v>
          </cell>
          <cell r="X148" t="str">
            <v>普通攻击:对单体敌人造成{0}%的武力伤害</v>
          </cell>
          <cell r="Y148">
            <v>1.1100000000000001</v>
          </cell>
          <cell r="Z148">
            <v>0</v>
          </cell>
          <cell r="AA148">
            <v>0</v>
          </cell>
          <cell r="AB148">
            <v>1</v>
          </cell>
        </row>
        <row r="149">
          <cell r="I149" t="str">
            <v>60020511</v>
          </cell>
          <cell r="J149" t="str">
            <v>私有特性1:重甲骑兵当前目标死亡后，受当伤害减少{0}%，持续{1}秒，且对下个目标造成攻击力{2}%伤害，附带击飞。</v>
          </cell>
          <cell r="K149">
            <v>0.5</v>
          </cell>
          <cell r="L149">
            <v>0</v>
          </cell>
          <cell r="M149">
            <v>0</v>
          </cell>
          <cell r="N149">
            <v>100</v>
          </cell>
          <cell r="P149" t="str">
            <v>60020512</v>
          </cell>
          <cell r="Q149" t="str">
            <v>私有特性1:重甲骑兵当前目标死亡后，受当伤害减少{0}%，持续{1}秒，且对下个目标造成攻击力{2}%伤害，附带击飞。</v>
          </cell>
          <cell r="R149">
            <v>8</v>
          </cell>
          <cell r="S149">
            <v>0</v>
          </cell>
          <cell r="T149">
            <v>0</v>
          </cell>
          <cell r="U149">
            <v>1</v>
          </cell>
          <cell r="W149" t="str">
            <v>60020513</v>
          </cell>
          <cell r="X149" t="str">
            <v>私有特性1:重甲骑兵当前目标死亡后，受当伤害减少{0}%，持续{1}秒，且对下个目标造成攻击力{2}%伤害，附带击飞。</v>
          </cell>
          <cell r="Y149">
            <v>1</v>
          </cell>
          <cell r="Z149">
            <v>0</v>
          </cell>
          <cell r="AA149">
            <v>0</v>
          </cell>
          <cell r="AB149">
            <v>100</v>
          </cell>
        </row>
        <row r="150">
          <cell r="I150" t="str">
            <v>60020521</v>
          </cell>
          <cell r="J150" t="str">
            <v>私有特性2:格挡{0}%远程伤害</v>
          </cell>
          <cell r="K150">
            <v>0.4</v>
          </cell>
          <cell r="L150">
            <v>0</v>
          </cell>
          <cell r="M150">
            <v>0</v>
          </cell>
          <cell r="N150">
            <v>100</v>
          </cell>
          <cell r="P150" t="str">
            <v/>
          </cell>
          <cell r="Q150" t="str">
            <v/>
          </cell>
          <cell r="R150" t="str">
            <v/>
          </cell>
          <cell r="S150">
            <v>0</v>
          </cell>
          <cell r="T150">
            <v>0</v>
          </cell>
          <cell r="U150">
            <v>1</v>
          </cell>
          <cell r="W150" t="str">
            <v/>
          </cell>
          <cell r="X150" t="str">
            <v/>
          </cell>
          <cell r="Y150" t="str">
            <v/>
          </cell>
          <cell r="Z150">
            <v>0</v>
          </cell>
          <cell r="AA150">
            <v>0</v>
          </cell>
          <cell r="AB150">
            <v>1</v>
          </cell>
        </row>
        <row r="151">
          <cell r="I151" t="str">
            <v/>
          </cell>
          <cell r="J151" t="str">
            <v/>
          </cell>
          <cell r="K151" t="str">
            <v/>
          </cell>
          <cell r="L151">
            <v>0</v>
          </cell>
          <cell r="M151">
            <v>0</v>
          </cell>
          <cell r="N151">
            <v>1</v>
          </cell>
          <cell r="P151" t="str">
            <v/>
          </cell>
          <cell r="Q151" t="str">
            <v/>
          </cell>
          <cell r="R151" t="str">
            <v/>
          </cell>
          <cell r="S151">
            <v>0</v>
          </cell>
          <cell r="T151">
            <v>0</v>
          </cell>
          <cell r="U151">
            <v>1</v>
          </cell>
          <cell r="W151" t="str">
            <v/>
          </cell>
          <cell r="X151" t="str">
            <v/>
          </cell>
          <cell r="Y151" t="str">
            <v/>
          </cell>
          <cell r="Z151">
            <v>0</v>
          </cell>
          <cell r="AA151">
            <v>0</v>
          </cell>
          <cell r="AB151">
            <v>1</v>
          </cell>
        </row>
        <row r="152">
          <cell r="I152" t="str">
            <v>60020541</v>
          </cell>
          <cell r="J152" t="str">
            <v>私有特性4:移动时增加{0}%闪避</v>
          </cell>
          <cell r="K152">
            <v>0.4</v>
          </cell>
          <cell r="L152">
            <v>0</v>
          </cell>
          <cell r="M152">
            <v>0</v>
          </cell>
          <cell r="N152">
            <v>100</v>
          </cell>
          <cell r="P152" t="str">
            <v/>
          </cell>
          <cell r="Q152" t="str">
            <v/>
          </cell>
          <cell r="R152" t="str">
            <v/>
          </cell>
          <cell r="S152">
            <v>0</v>
          </cell>
          <cell r="T152">
            <v>0</v>
          </cell>
          <cell r="U152">
            <v>1</v>
          </cell>
          <cell r="W152" t="str">
            <v/>
          </cell>
          <cell r="X152" t="str">
            <v/>
          </cell>
          <cell r="Y152" t="str">
            <v/>
          </cell>
          <cell r="Z152">
            <v>0</v>
          </cell>
          <cell r="AA152">
            <v>0</v>
          </cell>
          <cell r="AB152">
            <v>1</v>
          </cell>
        </row>
        <row r="153">
          <cell r="I153" t="str">
            <v/>
          </cell>
          <cell r="J153" t="str">
            <v/>
          </cell>
          <cell r="K153" t="str">
            <v/>
          </cell>
          <cell r="L153">
            <v>0</v>
          </cell>
          <cell r="M153">
            <v>0</v>
          </cell>
          <cell r="N153">
            <v>1</v>
          </cell>
          <cell r="P153" t="str">
            <v/>
          </cell>
          <cell r="Q153" t="str">
            <v/>
          </cell>
          <cell r="R153" t="str">
            <v/>
          </cell>
          <cell r="S153">
            <v>0</v>
          </cell>
          <cell r="T153">
            <v>0</v>
          </cell>
          <cell r="U153">
            <v>1</v>
          </cell>
          <cell r="W153" t="str">
            <v/>
          </cell>
          <cell r="X153" t="str">
            <v/>
          </cell>
          <cell r="Y153" t="str">
            <v/>
          </cell>
          <cell r="Z153">
            <v>0</v>
          </cell>
          <cell r="AA153">
            <v>0</v>
          </cell>
          <cell r="AB153">
            <v>1</v>
          </cell>
        </row>
        <row r="154">
          <cell r="I154" t="str">
            <v/>
          </cell>
          <cell r="J154" t="str">
            <v/>
          </cell>
          <cell r="K154" t="str">
            <v/>
          </cell>
          <cell r="L154">
            <v>0</v>
          </cell>
          <cell r="M154">
            <v>0</v>
          </cell>
          <cell r="N154">
            <v>1</v>
          </cell>
          <cell r="P154" t="str">
            <v/>
          </cell>
          <cell r="Q154" t="str">
            <v/>
          </cell>
          <cell r="R154" t="str">
            <v/>
          </cell>
          <cell r="S154">
            <v>0</v>
          </cell>
          <cell r="T154">
            <v>0</v>
          </cell>
          <cell r="U154">
            <v>1</v>
          </cell>
          <cell r="W154" t="str">
            <v/>
          </cell>
          <cell r="X154" t="str">
            <v/>
          </cell>
          <cell r="Y154" t="str">
            <v/>
          </cell>
          <cell r="Z154">
            <v>0</v>
          </cell>
          <cell r="AA154">
            <v>0</v>
          </cell>
          <cell r="AB154">
            <v>1</v>
          </cell>
        </row>
        <row r="155">
          <cell r="I155" t="str">
            <v/>
          </cell>
          <cell r="J155" t="str">
            <v/>
          </cell>
          <cell r="K155" t="str">
            <v/>
          </cell>
          <cell r="L155">
            <v>0</v>
          </cell>
          <cell r="M155">
            <v>0</v>
          </cell>
          <cell r="N155">
            <v>1</v>
          </cell>
          <cell r="P155" t="str">
            <v/>
          </cell>
          <cell r="Q155" t="str">
            <v/>
          </cell>
          <cell r="R155" t="str">
            <v/>
          </cell>
          <cell r="S155">
            <v>0</v>
          </cell>
          <cell r="T155">
            <v>0</v>
          </cell>
          <cell r="U155">
            <v>1</v>
          </cell>
          <cell r="W155" t="str">
            <v/>
          </cell>
          <cell r="X155" t="str">
            <v/>
          </cell>
          <cell r="Y155" t="str">
            <v/>
          </cell>
          <cell r="Z155">
            <v>0</v>
          </cell>
          <cell r="AA155">
            <v>0</v>
          </cell>
          <cell r="AB155">
            <v>1</v>
          </cell>
        </row>
        <row r="156">
          <cell r="I156" t="str">
            <v/>
          </cell>
          <cell r="J156" t="str">
            <v/>
          </cell>
          <cell r="K156" t="str">
            <v/>
          </cell>
          <cell r="L156">
            <v>0</v>
          </cell>
          <cell r="M156">
            <v>0</v>
          </cell>
          <cell r="N156">
            <v>1</v>
          </cell>
          <cell r="P156" t="str">
            <v/>
          </cell>
          <cell r="Q156" t="str">
            <v/>
          </cell>
          <cell r="R156" t="str">
            <v/>
          </cell>
          <cell r="S156">
            <v>0</v>
          </cell>
          <cell r="T156">
            <v>0</v>
          </cell>
          <cell r="U156">
            <v>1</v>
          </cell>
          <cell r="W156" t="str">
            <v/>
          </cell>
          <cell r="X156" t="str">
            <v/>
          </cell>
          <cell r="Y156" t="str">
            <v/>
          </cell>
          <cell r="Z156">
            <v>0</v>
          </cell>
          <cell r="AA156">
            <v>0</v>
          </cell>
          <cell r="AB156">
            <v>1</v>
          </cell>
        </row>
        <row r="157">
          <cell r="I157" t="str">
            <v/>
          </cell>
          <cell r="J157" t="str">
            <v/>
          </cell>
          <cell r="K157" t="str">
            <v/>
          </cell>
          <cell r="L157">
            <v>0</v>
          </cell>
          <cell r="M157">
            <v>0</v>
          </cell>
          <cell r="N157">
            <v>1</v>
          </cell>
          <cell r="P157" t="str">
            <v/>
          </cell>
          <cell r="Q157" t="str">
            <v/>
          </cell>
          <cell r="R157" t="str">
            <v/>
          </cell>
          <cell r="S157">
            <v>0</v>
          </cell>
          <cell r="T157">
            <v>0</v>
          </cell>
          <cell r="U157">
            <v>1</v>
          </cell>
          <cell r="W157" t="str">
            <v/>
          </cell>
          <cell r="X157" t="str">
            <v/>
          </cell>
          <cell r="Y157" t="str">
            <v/>
          </cell>
          <cell r="Z157">
            <v>0</v>
          </cell>
          <cell r="AA157">
            <v>0</v>
          </cell>
          <cell r="AB157">
            <v>1</v>
          </cell>
        </row>
        <row r="158">
          <cell r="I158" t="str">
            <v>60025101</v>
          </cell>
          <cell r="J158" t="str">
            <v>普通攻击:对单体敌人造成{0}%的武力伤害</v>
          </cell>
          <cell r="K158">
            <v>0.28000000000000003</v>
          </cell>
          <cell r="L158">
            <v>0</v>
          </cell>
          <cell r="M158">
            <v>0</v>
          </cell>
          <cell r="N158">
            <v>100</v>
          </cell>
          <cell r="P158" t="str">
            <v>60025102</v>
          </cell>
          <cell r="Q158" t="str">
            <v>普通攻击:对单体敌人造成{0}%的武力伤害</v>
          </cell>
          <cell r="R158">
            <v>0.31</v>
          </cell>
          <cell r="S158">
            <v>0</v>
          </cell>
          <cell r="T158">
            <v>0</v>
          </cell>
          <cell r="U158">
            <v>1</v>
          </cell>
          <cell r="W158" t="str">
            <v>60025103</v>
          </cell>
          <cell r="X158" t="str">
            <v>普通攻击:对单体敌人造成{0}%的武力伤害</v>
          </cell>
          <cell r="Y158">
            <v>1.1100000000000001</v>
          </cell>
          <cell r="Z158">
            <v>0</v>
          </cell>
          <cell r="AA158">
            <v>0</v>
          </cell>
          <cell r="AB158">
            <v>1</v>
          </cell>
        </row>
        <row r="159">
          <cell r="I159" t="str">
            <v/>
          </cell>
          <cell r="J159" t="str">
            <v/>
          </cell>
          <cell r="K159" t="str">
            <v/>
          </cell>
          <cell r="L159">
            <v>0</v>
          </cell>
          <cell r="M159">
            <v>0</v>
          </cell>
          <cell r="N159">
            <v>1</v>
          </cell>
          <cell r="P159" t="str">
            <v/>
          </cell>
          <cell r="Q159" t="str">
            <v/>
          </cell>
          <cell r="R159" t="str">
            <v/>
          </cell>
          <cell r="S159">
            <v>0</v>
          </cell>
          <cell r="T159">
            <v>0</v>
          </cell>
          <cell r="U159">
            <v>1</v>
          </cell>
          <cell r="W159" t="str">
            <v/>
          </cell>
          <cell r="X159" t="str">
            <v/>
          </cell>
          <cell r="Y159" t="str">
            <v/>
          </cell>
          <cell r="Z159">
            <v>0</v>
          </cell>
          <cell r="AA159">
            <v>0</v>
          </cell>
          <cell r="AB159">
            <v>1</v>
          </cell>
        </row>
        <row r="160">
          <cell r="I160" t="str">
            <v/>
          </cell>
          <cell r="J160" t="str">
            <v/>
          </cell>
          <cell r="K160" t="str">
            <v/>
          </cell>
          <cell r="L160">
            <v>0</v>
          </cell>
          <cell r="M160">
            <v>0</v>
          </cell>
          <cell r="N160">
            <v>1</v>
          </cell>
          <cell r="P160" t="str">
            <v/>
          </cell>
          <cell r="Q160" t="str">
            <v/>
          </cell>
          <cell r="R160" t="str">
            <v/>
          </cell>
          <cell r="S160">
            <v>0</v>
          </cell>
          <cell r="T160">
            <v>0</v>
          </cell>
          <cell r="U160">
            <v>1</v>
          </cell>
          <cell r="W160" t="str">
            <v/>
          </cell>
          <cell r="X160" t="str">
            <v/>
          </cell>
          <cell r="Y160" t="str">
            <v/>
          </cell>
          <cell r="Z160">
            <v>0</v>
          </cell>
          <cell r="AA160">
            <v>0</v>
          </cell>
          <cell r="AB160">
            <v>1</v>
          </cell>
        </row>
        <row r="161">
          <cell r="I161" t="str">
            <v/>
          </cell>
          <cell r="J161" t="str">
            <v/>
          </cell>
          <cell r="K161" t="str">
            <v/>
          </cell>
          <cell r="L161">
            <v>0</v>
          </cell>
          <cell r="M161">
            <v>0</v>
          </cell>
          <cell r="N161">
            <v>1</v>
          </cell>
          <cell r="P161" t="str">
            <v/>
          </cell>
          <cell r="Q161" t="str">
            <v/>
          </cell>
          <cell r="R161" t="str">
            <v/>
          </cell>
          <cell r="S161">
            <v>0</v>
          </cell>
          <cell r="T161">
            <v>0</v>
          </cell>
          <cell r="U161">
            <v>1</v>
          </cell>
          <cell r="W161" t="str">
            <v/>
          </cell>
          <cell r="X161" t="str">
            <v/>
          </cell>
          <cell r="Y161" t="str">
            <v/>
          </cell>
          <cell r="Z161">
            <v>0</v>
          </cell>
          <cell r="AA161">
            <v>0</v>
          </cell>
          <cell r="AB161">
            <v>1</v>
          </cell>
        </row>
        <row r="162">
          <cell r="I162" t="str">
            <v/>
          </cell>
          <cell r="J162" t="str">
            <v/>
          </cell>
          <cell r="K162" t="str">
            <v/>
          </cell>
          <cell r="L162">
            <v>0</v>
          </cell>
          <cell r="M162">
            <v>0</v>
          </cell>
          <cell r="N162">
            <v>1</v>
          </cell>
          <cell r="P162" t="str">
            <v/>
          </cell>
          <cell r="Q162" t="str">
            <v/>
          </cell>
          <cell r="R162" t="str">
            <v/>
          </cell>
          <cell r="S162">
            <v>0</v>
          </cell>
          <cell r="T162">
            <v>0</v>
          </cell>
          <cell r="U162">
            <v>1</v>
          </cell>
          <cell r="W162" t="str">
            <v/>
          </cell>
          <cell r="X162" t="str">
            <v/>
          </cell>
          <cell r="Y162" t="str">
            <v/>
          </cell>
          <cell r="Z162">
            <v>0</v>
          </cell>
          <cell r="AA162">
            <v>0</v>
          </cell>
          <cell r="AB162">
            <v>1</v>
          </cell>
        </row>
        <row r="163">
          <cell r="I163" t="str">
            <v/>
          </cell>
          <cell r="J163" t="str">
            <v/>
          </cell>
          <cell r="K163" t="str">
            <v/>
          </cell>
          <cell r="L163">
            <v>0</v>
          </cell>
          <cell r="M163">
            <v>0</v>
          </cell>
          <cell r="N163">
            <v>1</v>
          </cell>
          <cell r="P163" t="str">
            <v/>
          </cell>
          <cell r="Q163" t="str">
            <v/>
          </cell>
          <cell r="R163" t="str">
            <v/>
          </cell>
          <cell r="S163">
            <v>0</v>
          </cell>
          <cell r="T163">
            <v>0</v>
          </cell>
          <cell r="U163">
            <v>1</v>
          </cell>
          <cell r="W163" t="str">
            <v/>
          </cell>
          <cell r="X163" t="str">
            <v/>
          </cell>
          <cell r="Y163" t="str">
            <v/>
          </cell>
          <cell r="Z163">
            <v>0</v>
          </cell>
          <cell r="AA163">
            <v>0</v>
          </cell>
          <cell r="AB163">
            <v>1</v>
          </cell>
        </row>
        <row r="164">
          <cell r="I164" t="str">
            <v/>
          </cell>
          <cell r="J164" t="str">
            <v/>
          </cell>
          <cell r="K164" t="str">
            <v/>
          </cell>
          <cell r="L164">
            <v>0</v>
          </cell>
          <cell r="M164">
            <v>0</v>
          </cell>
          <cell r="N164">
            <v>1</v>
          </cell>
          <cell r="P164" t="str">
            <v/>
          </cell>
          <cell r="Q164" t="str">
            <v/>
          </cell>
          <cell r="R164" t="str">
            <v/>
          </cell>
          <cell r="S164">
            <v>0</v>
          </cell>
          <cell r="T164">
            <v>0</v>
          </cell>
          <cell r="U164">
            <v>1</v>
          </cell>
          <cell r="W164" t="str">
            <v/>
          </cell>
          <cell r="X164" t="str">
            <v/>
          </cell>
          <cell r="Y164" t="str">
            <v/>
          </cell>
          <cell r="Z164">
            <v>0</v>
          </cell>
          <cell r="AA164">
            <v>0</v>
          </cell>
          <cell r="AB164">
            <v>1</v>
          </cell>
        </row>
        <row r="165">
          <cell r="I165" t="str">
            <v/>
          </cell>
          <cell r="J165" t="str">
            <v/>
          </cell>
          <cell r="K165" t="str">
            <v/>
          </cell>
          <cell r="L165">
            <v>0</v>
          </cell>
          <cell r="M165">
            <v>0</v>
          </cell>
          <cell r="N165">
            <v>1</v>
          </cell>
          <cell r="P165" t="str">
            <v/>
          </cell>
          <cell r="Q165" t="str">
            <v/>
          </cell>
          <cell r="R165" t="str">
            <v/>
          </cell>
          <cell r="S165">
            <v>0</v>
          </cell>
          <cell r="T165">
            <v>0</v>
          </cell>
          <cell r="U165">
            <v>1</v>
          </cell>
          <cell r="W165" t="str">
            <v/>
          </cell>
          <cell r="X165" t="str">
            <v/>
          </cell>
          <cell r="Y165" t="str">
            <v/>
          </cell>
          <cell r="Z165">
            <v>0</v>
          </cell>
          <cell r="AA165">
            <v>0</v>
          </cell>
          <cell r="AB165">
            <v>1</v>
          </cell>
        </row>
        <row r="166">
          <cell r="I166" t="str">
            <v/>
          </cell>
          <cell r="J166" t="str">
            <v/>
          </cell>
          <cell r="K166" t="str">
            <v/>
          </cell>
          <cell r="L166">
            <v>0</v>
          </cell>
          <cell r="M166">
            <v>0</v>
          </cell>
          <cell r="N166">
            <v>1</v>
          </cell>
          <cell r="P166" t="str">
            <v/>
          </cell>
          <cell r="Q166" t="str">
            <v/>
          </cell>
          <cell r="R166" t="str">
            <v/>
          </cell>
          <cell r="S166">
            <v>0</v>
          </cell>
          <cell r="T166">
            <v>0</v>
          </cell>
          <cell r="U166">
            <v>1</v>
          </cell>
          <cell r="W166" t="str">
            <v/>
          </cell>
          <cell r="X166" t="str">
            <v/>
          </cell>
          <cell r="Y166" t="str">
            <v/>
          </cell>
          <cell r="Z166">
            <v>0</v>
          </cell>
          <cell r="AA166">
            <v>0</v>
          </cell>
          <cell r="AB166">
            <v>1</v>
          </cell>
        </row>
        <row r="167">
          <cell r="I167" t="str">
            <v/>
          </cell>
          <cell r="J167" t="str">
            <v/>
          </cell>
          <cell r="K167" t="str">
            <v/>
          </cell>
          <cell r="L167">
            <v>0</v>
          </cell>
          <cell r="M167">
            <v>0</v>
          </cell>
          <cell r="N167">
            <v>1</v>
          </cell>
          <cell r="P167" t="str">
            <v/>
          </cell>
          <cell r="Q167" t="str">
            <v/>
          </cell>
          <cell r="R167" t="str">
            <v/>
          </cell>
          <cell r="S167">
            <v>0</v>
          </cell>
          <cell r="T167">
            <v>0</v>
          </cell>
          <cell r="U167">
            <v>1</v>
          </cell>
          <cell r="W167" t="str">
            <v/>
          </cell>
          <cell r="X167" t="str">
            <v/>
          </cell>
          <cell r="Y167" t="str">
            <v/>
          </cell>
          <cell r="Z167">
            <v>0</v>
          </cell>
          <cell r="AA167">
            <v>0</v>
          </cell>
          <cell r="AB167">
            <v>1</v>
          </cell>
        </row>
        <row r="168">
          <cell r="I168" t="str">
            <v>60025201</v>
          </cell>
          <cell r="J168" t="str">
            <v>普通攻击:对单体敌人造成{0}%的武力伤害</v>
          </cell>
          <cell r="K168">
            <v>0.28000000000000003</v>
          </cell>
          <cell r="L168">
            <v>0</v>
          </cell>
          <cell r="M168">
            <v>0</v>
          </cell>
          <cell r="N168">
            <v>100</v>
          </cell>
          <cell r="P168" t="str">
            <v>60025202</v>
          </cell>
          <cell r="Q168" t="str">
            <v>普通攻击:对单体敌人造成{0}%的武力伤害</v>
          </cell>
          <cell r="R168">
            <v>0.1</v>
          </cell>
          <cell r="S168">
            <v>0</v>
          </cell>
          <cell r="T168">
            <v>0</v>
          </cell>
          <cell r="U168">
            <v>1</v>
          </cell>
          <cell r="W168" t="str">
            <v>60025203</v>
          </cell>
          <cell r="X168" t="str">
            <v>普通攻击:对单体敌人造成{0}%的武力伤害</v>
          </cell>
          <cell r="Y168">
            <v>1.1100000000000001</v>
          </cell>
          <cell r="Z168">
            <v>0</v>
          </cell>
          <cell r="AA168">
            <v>0</v>
          </cell>
          <cell r="AB168">
            <v>1</v>
          </cell>
        </row>
        <row r="169">
          <cell r="I169" t="str">
            <v>60025211</v>
          </cell>
          <cell r="J169" t="str">
            <v>私有特性1:无论是否处于移动状态，战车上的弓兵总会攻击，每2秒造成{0}%攻击力的伤害</v>
          </cell>
          <cell r="K169">
            <v>0.06</v>
          </cell>
          <cell r="L169">
            <v>0</v>
          </cell>
          <cell r="M169">
            <v>0</v>
          </cell>
          <cell r="N169">
            <v>100</v>
          </cell>
          <cell r="P169" t="str">
            <v/>
          </cell>
          <cell r="Q169" t="str">
            <v/>
          </cell>
          <cell r="R169" t="str">
            <v/>
          </cell>
          <cell r="S169">
            <v>0</v>
          </cell>
          <cell r="T169">
            <v>0</v>
          </cell>
          <cell r="U169">
            <v>1</v>
          </cell>
          <cell r="W169" t="str">
            <v/>
          </cell>
          <cell r="X169" t="str">
            <v/>
          </cell>
          <cell r="Y169" t="str">
            <v/>
          </cell>
          <cell r="Z169">
            <v>0</v>
          </cell>
          <cell r="AA169">
            <v>0</v>
          </cell>
          <cell r="AB169">
            <v>1</v>
          </cell>
        </row>
        <row r="170">
          <cell r="I170" t="str">
            <v>60025221</v>
          </cell>
          <cell r="J170" t="str">
            <v>私有特性2:战车单位免疫击飞击退</v>
          </cell>
          <cell r="K170" t="str">
            <v/>
          </cell>
          <cell r="L170">
            <v>0</v>
          </cell>
          <cell r="M170">
            <v>0</v>
          </cell>
          <cell r="N170">
            <v>1</v>
          </cell>
          <cell r="P170" t="str">
            <v/>
          </cell>
          <cell r="Q170" t="str">
            <v/>
          </cell>
          <cell r="R170" t="str">
            <v/>
          </cell>
          <cell r="S170">
            <v>0</v>
          </cell>
          <cell r="T170">
            <v>0</v>
          </cell>
          <cell r="U170">
            <v>1</v>
          </cell>
          <cell r="W170" t="str">
            <v/>
          </cell>
          <cell r="X170" t="str">
            <v/>
          </cell>
          <cell r="Y170" t="str">
            <v/>
          </cell>
          <cell r="Z170">
            <v>0</v>
          </cell>
          <cell r="AA170">
            <v>0</v>
          </cell>
          <cell r="AB170">
            <v>1</v>
          </cell>
        </row>
        <row r="171">
          <cell r="I171" t="str">
            <v/>
          </cell>
          <cell r="J171" t="str">
            <v/>
          </cell>
          <cell r="K171" t="str">
            <v/>
          </cell>
          <cell r="L171">
            <v>0</v>
          </cell>
          <cell r="M171">
            <v>0</v>
          </cell>
          <cell r="N171">
            <v>1</v>
          </cell>
          <cell r="P171" t="str">
            <v/>
          </cell>
          <cell r="Q171" t="str">
            <v/>
          </cell>
          <cell r="R171" t="str">
            <v/>
          </cell>
          <cell r="S171">
            <v>0</v>
          </cell>
          <cell r="T171">
            <v>0</v>
          </cell>
          <cell r="U171">
            <v>1</v>
          </cell>
          <cell r="W171" t="str">
            <v/>
          </cell>
          <cell r="X171" t="str">
            <v/>
          </cell>
          <cell r="Y171" t="str">
            <v/>
          </cell>
          <cell r="Z171">
            <v>0</v>
          </cell>
          <cell r="AA171">
            <v>0</v>
          </cell>
          <cell r="AB171">
            <v>1</v>
          </cell>
        </row>
        <row r="172">
          <cell r="I172" t="str">
            <v/>
          </cell>
          <cell r="J172" t="str">
            <v/>
          </cell>
          <cell r="K172" t="str">
            <v/>
          </cell>
          <cell r="L172">
            <v>0</v>
          </cell>
          <cell r="M172">
            <v>0</v>
          </cell>
          <cell r="N172">
            <v>1</v>
          </cell>
          <cell r="P172" t="str">
            <v/>
          </cell>
          <cell r="Q172" t="str">
            <v/>
          </cell>
          <cell r="R172" t="str">
            <v/>
          </cell>
          <cell r="S172">
            <v>0</v>
          </cell>
          <cell r="T172">
            <v>0</v>
          </cell>
          <cell r="U172">
            <v>1</v>
          </cell>
          <cell r="W172" t="str">
            <v/>
          </cell>
          <cell r="X172" t="str">
            <v/>
          </cell>
          <cell r="Y172" t="str">
            <v/>
          </cell>
          <cell r="Z172">
            <v>0</v>
          </cell>
          <cell r="AA172">
            <v>0</v>
          </cell>
          <cell r="AB172">
            <v>1</v>
          </cell>
        </row>
        <row r="173">
          <cell r="I173" t="str">
            <v/>
          </cell>
          <cell r="J173" t="str">
            <v/>
          </cell>
          <cell r="K173" t="str">
            <v/>
          </cell>
          <cell r="L173">
            <v>0</v>
          </cell>
          <cell r="M173">
            <v>0</v>
          </cell>
          <cell r="N173">
            <v>1</v>
          </cell>
          <cell r="P173" t="str">
            <v/>
          </cell>
          <cell r="Q173" t="str">
            <v/>
          </cell>
          <cell r="R173" t="str">
            <v/>
          </cell>
          <cell r="S173">
            <v>0</v>
          </cell>
          <cell r="T173">
            <v>0</v>
          </cell>
          <cell r="U173">
            <v>1</v>
          </cell>
          <cell r="W173" t="str">
            <v/>
          </cell>
          <cell r="X173" t="str">
            <v/>
          </cell>
          <cell r="Y173" t="str">
            <v/>
          </cell>
          <cell r="Z173">
            <v>0</v>
          </cell>
          <cell r="AA173">
            <v>0</v>
          </cell>
          <cell r="AB173">
            <v>1</v>
          </cell>
        </row>
        <row r="174">
          <cell r="I174" t="str">
            <v/>
          </cell>
          <cell r="J174" t="str">
            <v/>
          </cell>
          <cell r="K174" t="str">
            <v/>
          </cell>
          <cell r="L174">
            <v>0</v>
          </cell>
          <cell r="M174">
            <v>0</v>
          </cell>
          <cell r="N174">
            <v>1</v>
          </cell>
          <cell r="P174" t="str">
            <v/>
          </cell>
          <cell r="Q174" t="str">
            <v/>
          </cell>
          <cell r="R174" t="str">
            <v/>
          </cell>
          <cell r="S174">
            <v>0</v>
          </cell>
          <cell r="T174">
            <v>0</v>
          </cell>
          <cell r="U174">
            <v>1</v>
          </cell>
          <cell r="W174" t="str">
            <v/>
          </cell>
          <cell r="X174" t="str">
            <v/>
          </cell>
          <cell r="Y174" t="str">
            <v/>
          </cell>
          <cell r="Z174">
            <v>0</v>
          </cell>
          <cell r="AA174">
            <v>0</v>
          </cell>
          <cell r="AB174">
            <v>1</v>
          </cell>
        </row>
        <row r="175">
          <cell r="I175" t="str">
            <v/>
          </cell>
          <cell r="J175" t="str">
            <v/>
          </cell>
          <cell r="K175" t="str">
            <v/>
          </cell>
          <cell r="L175">
            <v>0</v>
          </cell>
          <cell r="M175">
            <v>0</v>
          </cell>
          <cell r="N175">
            <v>1</v>
          </cell>
          <cell r="P175" t="str">
            <v/>
          </cell>
          <cell r="Q175" t="str">
            <v/>
          </cell>
          <cell r="R175" t="str">
            <v/>
          </cell>
          <cell r="S175">
            <v>0</v>
          </cell>
          <cell r="T175">
            <v>0</v>
          </cell>
          <cell r="U175">
            <v>1</v>
          </cell>
          <cell r="W175" t="str">
            <v/>
          </cell>
          <cell r="X175" t="str">
            <v/>
          </cell>
          <cell r="Y175" t="str">
            <v/>
          </cell>
          <cell r="Z175">
            <v>0</v>
          </cell>
          <cell r="AA175">
            <v>0</v>
          </cell>
          <cell r="AB175">
            <v>1</v>
          </cell>
        </row>
        <row r="176">
          <cell r="I176" t="str">
            <v/>
          </cell>
          <cell r="J176" t="str">
            <v/>
          </cell>
          <cell r="K176" t="str">
            <v/>
          </cell>
          <cell r="L176">
            <v>0</v>
          </cell>
          <cell r="M176">
            <v>0</v>
          </cell>
          <cell r="N176">
            <v>1</v>
          </cell>
          <cell r="P176" t="str">
            <v/>
          </cell>
          <cell r="Q176" t="str">
            <v/>
          </cell>
          <cell r="R176" t="str">
            <v/>
          </cell>
          <cell r="S176">
            <v>0</v>
          </cell>
          <cell r="T176">
            <v>0</v>
          </cell>
          <cell r="U176">
            <v>1</v>
          </cell>
          <cell r="W176" t="str">
            <v/>
          </cell>
          <cell r="X176" t="str">
            <v/>
          </cell>
          <cell r="Y176" t="str">
            <v/>
          </cell>
          <cell r="Z176">
            <v>0</v>
          </cell>
          <cell r="AA176">
            <v>0</v>
          </cell>
          <cell r="AB176">
            <v>1</v>
          </cell>
        </row>
        <row r="177">
          <cell r="I177" t="str">
            <v/>
          </cell>
          <cell r="J177" t="str">
            <v/>
          </cell>
          <cell r="K177" t="str">
            <v/>
          </cell>
          <cell r="L177">
            <v>0</v>
          </cell>
          <cell r="M177">
            <v>0</v>
          </cell>
          <cell r="N177">
            <v>1</v>
          </cell>
          <cell r="P177" t="str">
            <v/>
          </cell>
          <cell r="Q177" t="str">
            <v/>
          </cell>
          <cell r="R177" t="str">
            <v/>
          </cell>
          <cell r="S177">
            <v>0</v>
          </cell>
          <cell r="T177">
            <v>0</v>
          </cell>
          <cell r="U177">
            <v>1</v>
          </cell>
          <cell r="W177" t="str">
            <v/>
          </cell>
          <cell r="X177" t="str">
            <v/>
          </cell>
          <cell r="Y177" t="str">
            <v/>
          </cell>
          <cell r="Z177">
            <v>0</v>
          </cell>
          <cell r="AA177">
            <v>0</v>
          </cell>
          <cell r="AB177">
            <v>1</v>
          </cell>
        </row>
        <row r="178">
          <cell r="I178" t="str">
            <v>60410001</v>
          </cell>
          <cell r="J178" t="str">
            <v>普通攻击:对单体敌人造成{0}%的武力伤害</v>
          </cell>
          <cell r="K178">
            <v>0.24</v>
          </cell>
          <cell r="L178">
            <v>0</v>
          </cell>
          <cell r="M178">
            <v>0</v>
          </cell>
          <cell r="N178">
            <v>100</v>
          </cell>
          <cell r="P178" t="str">
            <v>60410002</v>
          </cell>
          <cell r="Q178" t="str">
            <v>普通攻击:对单体敌人造成{0}%的武力伤害</v>
          </cell>
          <cell r="R178">
            <v>0.31</v>
          </cell>
          <cell r="S178">
            <v>0</v>
          </cell>
          <cell r="T178">
            <v>0</v>
          </cell>
          <cell r="U178">
            <v>1</v>
          </cell>
          <cell r="W178" t="str">
            <v>60410003</v>
          </cell>
          <cell r="X178" t="str">
            <v>普通攻击:对单体敌人造成{0}%的武力伤害</v>
          </cell>
          <cell r="Y178">
            <v>1.1100000000000001</v>
          </cell>
          <cell r="Z178">
            <v>0</v>
          </cell>
          <cell r="AA178">
            <v>0</v>
          </cell>
          <cell r="AB178">
            <v>1</v>
          </cell>
        </row>
        <row r="179">
          <cell r="I179" t="str">
            <v>60410011</v>
          </cell>
          <cell r="J179" t="str">
            <v>私有特性1:战车单位免疫击飞击退</v>
          </cell>
          <cell r="K179" t="str">
            <v/>
          </cell>
          <cell r="L179">
            <v>0</v>
          </cell>
          <cell r="M179">
            <v>0</v>
          </cell>
          <cell r="N179">
            <v>1</v>
          </cell>
          <cell r="P179" t="str">
            <v/>
          </cell>
          <cell r="Q179" t="str">
            <v/>
          </cell>
          <cell r="R179" t="str">
            <v/>
          </cell>
          <cell r="S179">
            <v>0</v>
          </cell>
          <cell r="T179">
            <v>0</v>
          </cell>
          <cell r="U179">
            <v>1</v>
          </cell>
          <cell r="W179" t="str">
            <v/>
          </cell>
          <cell r="X179" t="str">
            <v/>
          </cell>
          <cell r="Y179" t="str">
            <v/>
          </cell>
          <cell r="Z179">
            <v>0</v>
          </cell>
          <cell r="AA179">
            <v>0</v>
          </cell>
          <cell r="AB179">
            <v>1</v>
          </cell>
        </row>
        <row r="180">
          <cell r="I180" t="str">
            <v>60410021</v>
          </cell>
          <cell r="J180" t="str">
            <v>私有特性2:战车的兽纹能使一定范围内的敌军攻击降低{0}%</v>
          </cell>
          <cell r="K180">
            <v>-0.12</v>
          </cell>
          <cell r="L180">
            <v>0</v>
          </cell>
          <cell r="M180">
            <v>0</v>
          </cell>
          <cell r="N180">
            <v>-100</v>
          </cell>
          <cell r="P180" t="str">
            <v/>
          </cell>
          <cell r="Q180" t="str">
            <v/>
          </cell>
          <cell r="R180" t="str">
            <v/>
          </cell>
          <cell r="S180">
            <v>0</v>
          </cell>
          <cell r="T180">
            <v>0</v>
          </cell>
          <cell r="U180">
            <v>1</v>
          </cell>
          <cell r="W180" t="str">
            <v/>
          </cell>
          <cell r="X180" t="str">
            <v/>
          </cell>
          <cell r="Y180" t="str">
            <v/>
          </cell>
          <cell r="Z180">
            <v>0</v>
          </cell>
          <cell r="AA180">
            <v>0</v>
          </cell>
          <cell r="AB180">
            <v>1</v>
          </cell>
        </row>
        <row r="181">
          <cell r="I181" t="str">
            <v/>
          </cell>
          <cell r="J181" t="str">
            <v/>
          </cell>
          <cell r="K181" t="str">
            <v/>
          </cell>
          <cell r="L181">
            <v>0</v>
          </cell>
          <cell r="M181">
            <v>0</v>
          </cell>
          <cell r="N181">
            <v>1</v>
          </cell>
          <cell r="P181" t="str">
            <v/>
          </cell>
          <cell r="Q181" t="str">
            <v/>
          </cell>
          <cell r="R181" t="str">
            <v/>
          </cell>
          <cell r="S181">
            <v>0</v>
          </cell>
          <cell r="T181">
            <v>0</v>
          </cell>
          <cell r="U181">
            <v>1</v>
          </cell>
          <cell r="W181" t="str">
            <v/>
          </cell>
          <cell r="X181" t="str">
            <v/>
          </cell>
          <cell r="Y181" t="str">
            <v/>
          </cell>
          <cell r="Z181">
            <v>0</v>
          </cell>
          <cell r="AA181">
            <v>0</v>
          </cell>
          <cell r="AB181">
            <v>1</v>
          </cell>
        </row>
        <row r="182">
          <cell r="I182" t="str">
            <v/>
          </cell>
          <cell r="J182" t="str">
            <v/>
          </cell>
          <cell r="K182" t="str">
            <v/>
          </cell>
          <cell r="L182">
            <v>0</v>
          </cell>
          <cell r="M182">
            <v>0</v>
          </cell>
          <cell r="N182">
            <v>1</v>
          </cell>
          <cell r="P182" t="str">
            <v/>
          </cell>
          <cell r="Q182" t="str">
            <v/>
          </cell>
          <cell r="R182" t="str">
            <v/>
          </cell>
          <cell r="S182">
            <v>0</v>
          </cell>
          <cell r="T182">
            <v>0</v>
          </cell>
          <cell r="U182">
            <v>1</v>
          </cell>
          <cell r="W182" t="str">
            <v/>
          </cell>
          <cell r="X182" t="str">
            <v/>
          </cell>
          <cell r="Y182" t="str">
            <v/>
          </cell>
          <cell r="Z182">
            <v>0</v>
          </cell>
          <cell r="AA182">
            <v>0</v>
          </cell>
          <cell r="AB182">
            <v>1</v>
          </cell>
        </row>
        <row r="183">
          <cell r="I183" t="str">
            <v/>
          </cell>
          <cell r="J183" t="str">
            <v/>
          </cell>
          <cell r="K183" t="str">
            <v/>
          </cell>
          <cell r="L183">
            <v>0</v>
          </cell>
          <cell r="M183">
            <v>0</v>
          </cell>
          <cell r="N183">
            <v>1</v>
          </cell>
          <cell r="P183" t="str">
            <v/>
          </cell>
          <cell r="Q183" t="str">
            <v/>
          </cell>
          <cell r="R183" t="str">
            <v/>
          </cell>
          <cell r="S183">
            <v>0</v>
          </cell>
          <cell r="T183">
            <v>0</v>
          </cell>
          <cell r="U183">
            <v>1</v>
          </cell>
          <cell r="W183" t="str">
            <v/>
          </cell>
          <cell r="X183" t="str">
            <v/>
          </cell>
          <cell r="Y183" t="str">
            <v/>
          </cell>
          <cell r="Z183">
            <v>0</v>
          </cell>
          <cell r="AA183">
            <v>0</v>
          </cell>
          <cell r="AB183">
            <v>1</v>
          </cell>
        </row>
        <row r="184">
          <cell r="I184" t="str">
            <v/>
          </cell>
          <cell r="J184" t="str">
            <v/>
          </cell>
          <cell r="K184" t="str">
            <v/>
          </cell>
          <cell r="L184">
            <v>0</v>
          </cell>
          <cell r="M184">
            <v>0</v>
          </cell>
          <cell r="N184">
            <v>1</v>
          </cell>
          <cell r="P184" t="str">
            <v/>
          </cell>
          <cell r="Q184" t="str">
            <v/>
          </cell>
          <cell r="R184" t="str">
            <v/>
          </cell>
          <cell r="S184">
            <v>0</v>
          </cell>
          <cell r="T184">
            <v>0</v>
          </cell>
          <cell r="U184">
            <v>1</v>
          </cell>
          <cell r="W184" t="str">
            <v/>
          </cell>
          <cell r="X184" t="str">
            <v/>
          </cell>
          <cell r="Y184" t="str">
            <v/>
          </cell>
          <cell r="Z184">
            <v>0</v>
          </cell>
          <cell r="AA184">
            <v>0</v>
          </cell>
          <cell r="AB184">
            <v>1</v>
          </cell>
        </row>
        <row r="185">
          <cell r="I185" t="str">
            <v/>
          </cell>
          <cell r="J185" t="str">
            <v/>
          </cell>
          <cell r="K185" t="str">
            <v/>
          </cell>
          <cell r="L185">
            <v>0</v>
          </cell>
          <cell r="M185">
            <v>0</v>
          </cell>
          <cell r="N185">
            <v>1</v>
          </cell>
          <cell r="P185" t="str">
            <v/>
          </cell>
          <cell r="Q185" t="str">
            <v/>
          </cell>
          <cell r="R185" t="str">
            <v/>
          </cell>
          <cell r="S185">
            <v>0</v>
          </cell>
          <cell r="T185">
            <v>0</v>
          </cell>
          <cell r="U185">
            <v>1</v>
          </cell>
          <cell r="W185" t="str">
            <v/>
          </cell>
          <cell r="X185" t="str">
            <v/>
          </cell>
          <cell r="Y185" t="str">
            <v/>
          </cell>
          <cell r="Z185">
            <v>0</v>
          </cell>
          <cell r="AA185">
            <v>0</v>
          </cell>
          <cell r="AB185">
            <v>1</v>
          </cell>
        </row>
        <row r="186">
          <cell r="I186" t="str">
            <v/>
          </cell>
          <cell r="J186" t="str">
            <v/>
          </cell>
          <cell r="K186" t="str">
            <v/>
          </cell>
          <cell r="L186">
            <v>0</v>
          </cell>
          <cell r="M186">
            <v>0</v>
          </cell>
          <cell r="N186">
            <v>1</v>
          </cell>
          <cell r="P186" t="str">
            <v/>
          </cell>
          <cell r="Q186" t="str">
            <v/>
          </cell>
          <cell r="R186" t="str">
            <v/>
          </cell>
          <cell r="S186">
            <v>0</v>
          </cell>
          <cell r="T186">
            <v>0</v>
          </cell>
          <cell r="U186">
            <v>1</v>
          </cell>
          <cell r="W186" t="str">
            <v/>
          </cell>
          <cell r="X186" t="str">
            <v/>
          </cell>
          <cell r="Y186" t="str">
            <v/>
          </cell>
          <cell r="Z186">
            <v>0</v>
          </cell>
          <cell r="AA186">
            <v>0</v>
          </cell>
          <cell r="AB186">
            <v>1</v>
          </cell>
        </row>
        <row r="187">
          <cell r="I187" t="str">
            <v/>
          </cell>
          <cell r="J187" t="str">
            <v/>
          </cell>
          <cell r="K187" t="str">
            <v/>
          </cell>
          <cell r="L187">
            <v>0</v>
          </cell>
          <cell r="M187">
            <v>0</v>
          </cell>
          <cell r="N187">
            <v>1</v>
          </cell>
          <cell r="P187" t="str">
            <v/>
          </cell>
          <cell r="Q187" t="str">
            <v/>
          </cell>
          <cell r="R187" t="str">
            <v/>
          </cell>
          <cell r="S187">
            <v>0</v>
          </cell>
          <cell r="T187">
            <v>0</v>
          </cell>
          <cell r="U187">
            <v>1</v>
          </cell>
          <cell r="W187" t="str">
            <v/>
          </cell>
          <cell r="X187" t="str">
            <v/>
          </cell>
          <cell r="Y187" t="str">
            <v/>
          </cell>
          <cell r="Z187">
            <v>0</v>
          </cell>
          <cell r="AA187">
            <v>0</v>
          </cell>
          <cell r="AB187">
            <v>1</v>
          </cell>
        </row>
        <row r="188">
          <cell r="I188" t="str">
            <v>60420001</v>
          </cell>
          <cell r="J188" t="str">
            <v>普通攻击:对单体敌人造成{0}%的武力伤害</v>
          </cell>
          <cell r="K188">
            <v>0.28000000000000003</v>
          </cell>
          <cell r="L188">
            <v>0</v>
          </cell>
          <cell r="M188">
            <v>0</v>
          </cell>
          <cell r="N188">
            <v>100</v>
          </cell>
          <cell r="P188" t="str">
            <v>60420002</v>
          </cell>
          <cell r="Q188" t="str">
            <v>普通攻击:对单体敌人造成{0}%的武力伤害</v>
          </cell>
          <cell r="R188">
            <v>0.08</v>
          </cell>
          <cell r="S188">
            <v>0</v>
          </cell>
          <cell r="T188">
            <v>0</v>
          </cell>
          <cell r="U188">
            <v>1</v>
          </cell>
          <cell r="W188" t="str">
            <v>60420003</v>
          </cell>
          <cell r="X188" t="str">
            <v>普通攻击:对单体敌人造成{0}%的武力伤害</v>
          </cell>
          <cell r="Y188">
            <v>1.1100000000000001</v>
          </cell>
          <cell r="Z188">
            <v>0</v>
          </cell>
          <cell r="AA188">
            <v>0</v>
          </cell>
          <cell r="AB188">
            <v>1</v>
          </cell>
        </row>
        <row r="189">
          <cell r="I189" t="str">
            <v>60420011</v>
          </cell>
          <cell r="J189" t="str">
            <v>私有特性1:虎头喷火车喷出高温火焰对自身朝向前方敌人造成{0}%攻击力的范围伤害。</v>
          </cell>
          <cell r="K189">
            <v>0.28000000000000003</v>
          </cell>
          <cell r="L189">
            <v>0</v>
          </cell>
          <cell r="M189">
            <v>0</v>
          </cell>
          <cell r="N189">
            <v>100</v>
          </cell>
          <cell r="P189" t="str">
            <v/>
          </cell>
          <cell r="Q189" t="str">
            <v/>
          </cell>
          <cell r="R189" t="str">
            <v/>
          </cell>
          <cell r="S189">
            <v>0</v>
          </cell>
          <cell r="T189">
            <v>0</v>
          </cell>
          <cell r="U189">
            <v>1</v>
          </cell>
          <cell r="W189" t="str">
            <v/>
          </cell>
          <cell r="X189" t="str">
            <v/>
          </cell>
          <cell r="Y189" t="str">
            <v/>
          </cell>
          <cell r="Z189">
            <v>0</v>
          </cell>
          <cell r="AA189">
            <v>0</v>
          </cell>
          <cell r="AB189">
            <v>1</v>
          </cell>
        </row>
        <row r="190">
          <cell r="I190" t="str">
            <v>60420021</v>
          </cell>
          <cell r="J190" t="str">
            <v>私有特性2:战车免疫击飞击退</v>
          </cell>
          <cell r="K190" t="str">
            <v/>
          </cell>
          <cell r="L190">
            <v>0</v>
          </cell>
          <cell r="M190">
            <v>0</v>
          </cell>
          <cell r="N190">
            <v>1</v>
          </cell>
          <cell r="P190" t="str">
            <v/>
          </cell>
          <cell r="Q190" t="str">
            <v/>
          </cell>
          <cell r="R190" t="str">
            <v/>
          </cell>
          <cell r="S190">
            <v>0</v>
          </cell>
          <cell r="T190">
            <v>0</v>
          </cell>
          <cell r="U190">
            <v>1</v>
          </cell>
          <cell r="W190" t="str">
            <v/>
          </cell>
          <cell r="X190" t="str">
            <v/>
          </cell>
          <cell r="Y190" t="str">
            <v/>
          </cell>
          <cell r="Z190">
            <v>0</v>
          </cell>
          <cell r="AA190">
            <v>0</v>
          </cell>
          <cell r="AB190">
            <v>1</v>
          </cell>
        </row>
        <row r="191">
          <cell r="I191" t="str">
            <v/>
          </cell>
          <cell r="J191" t="str">
            <v/>
          </cell>
          <cell r="K191" t="str">
            <v/>
          </cell>
          <cell r="L191">
            <v>0</v>
          </cell>
          <cell r="M191">
            <v>0</v>
          </cell>
          <cell r="N191">
            <v>1</v>
          </cell>
          <cell r="P191" t="str">
            <v/>
          </cell>
          <cell r="Q191" t="str">
            <v/>
          </cell>
          <cell r="R191" t="str">
            <v/>
          </cell>
          <cell r="S191">
            <v>0</v>
          </cell>
          <cell r="T191">
            <v>0</v>
          </cell>
          <cell r="U191">
            <v>1</v>
          </cell>
          <cell r="W191" t="str">
            <v/>
          </cell>
          <cell r="X191" t="str">
            <v/>
          </cell>
          <cell r="Y191" t="str">
            <v/>
          </cell>
          <cell r="Z191">
            <v>0</v>
          </cell>
          <cell r="AA191">
            <v>0</v>
          </cell>
          <cell r="AB191">
            <v>1</v>
          </cell>
        </row>
        <row r="192">
          <cell r="I192" t="str">
            <v/>
          </cell>
          <cell r="J192" t="str">
            <v/>
          </cell>
          <cell r="K192" t="str">
            <v/>
          </cell>
          <cell r="L192">
            <v>0</v>
          </cell>
          <cell r="M192">
            <v>0</v>
          </cell>
          <cell r="N192">
            <v>1</v>
          </cell>
          <cell r="P192" t="str">
            <v/>
          </cell>
          <cell r="Q192" t="str">
            <v/>
          </cell>
          <cell r="R192" t="str">
            <v/>
          </cell>
          <cell r="S192">
            <v>0</v>
          </cell>
          <cell r="T192">
            <v>0</v>
          </cell>
          <cell r="U192">
            <v>1</v>
          </cell>
          <cell r="W192" t="str">
            <v/>
          </cell>
          <cell r="X192" t="str">
            <v/>
          </cell>
          <cell r="Y192" t="str">
            <v/>
          </cell>
          <cell r="Z192">
            <v>0</v>
          </cell>
          <cell r="AA192">
            <v>0</v>
          </cell>
          <cell r="AB192">
            <v>1</v>
          </cell>
        </row>
        <row r="193">
          <cell r="I193" t="str">
            <v/>
          </cell>
          <cell r="J193" t="str">
            <v/>
          </cell>
          <cell r="K193" t="str">
            <v/>
          </cell>
          <cell r="L193">
            <v>0</v>
          </cell>
          <cell r="M193">
            <v>0</v>
          </cell>
          <cell r="N193">
            <v>1</v>
          </cell>
          <cell r="P193" t="str">
            <v/>
          </cell>
          <cell r="Q193" t="str">
            <v/>
          </cell>
          <cell r="R193" t="str">
            <v/>
          </cell>
          <cell r="S193">
            <v>0</v>
          </cell>
          <cell r="T193">
            <v>0</v>
          </cell>
          <cell r="U193">
            <v>1</v>
          </cell>
          <cell r="W193" t="str">
            <v/>
          </cell>
          <cell r="X193" t="str">
            <v/>
          </cell>
          <cell r="Y193" t="str">
            <v/>
          </cell>
          <cell r="Z193">
            <v>0</v>
          </cell>
          <cell r="AA193">
            <v>0</v>
          </cell>
          <cell r="AB193">
            <v>1</v>
          </cell>
        </row>
        <row r="194">
          <cell r="I194" t="str">
            <v/>
          </cell>
          <cell r="J194" t="str">
            <v/>
          </cell>
          <cell r="K194" t="str">
            <v/>
          </cell>
          <cell r="L194">
            <v>0</v>
          </cell>
          <cell r="M194">
            <v>0</v>
          </cell>
          <cell r="N194">
            <v>1</v>
          </cell>
          <cell r="P194" t="str">
            <v/>
          </cell>
          <cell r="Q194" t="str">
            <v/>
          </cell>
          <cell r="R194" t="str">
            <v/>
          </cell>
          <cell r="S194">
            <v>0</v>
          </cell>
          <cell r="T194">
            <v>0</v>
          </cell>
          <cell r="U194">
            <v>1</v>
          </cell>
          <cell r="W194" t="str">
            <v/>
          </cell>
          <cell r="X194" t="str">
            <v/>
          </cell>
          <cell r="Y194" t="str">
            <v/>
          </cell>
          <cell r="Z194">
            <v>0</v>
          </cell>
          <cell r="AA194">
            <v>0</v>
          </cell>
          <cell r="AB194">
            <v>1</v>
          </cell>
        </row>
        <row r="195">
          <cell r="I195" t="str">
            <v/>
          </cell>
          <cell r="J195" t="str">
            <v/>
          </cell>
          <cell r="K195" t="str">
            <v/>
          </cell>
          <cell r="L195">
            <v>0</v>
          </cell>
          <cell r="M195">
            <v>0</v>
          </cell>
          <cell r="N195">
            <v>1</v>
          </cell>
          <cell r="P195" t="str">
            <v/>
          </cell>
          <cell r="Q195" t="str">
            <v/>
          </cell>
          <cell r="R195" t="str">
            <v/>
          </cell>
          <cell r="S195">
            <v>0</v>
          </cell>
          <cell r="T195">
            <v>0</v>
          </cell>
          <cell r="U195">
            <v>1</v>
          </cell>
          <cell r="W195" t="str">
            <v/>
          </cell>
          <cell r="X195" t="str">
            <v/>
          </cell>
          <cell r="Y195" t="str">
            <v/>
          </cell>
          <cell r="Z195">
            <v>0</v>
          </cell>
          <cell r="AA195">
            <v>0</v>
          </cell>
          <cell r="AB195">
            <v>1</v>
          </cell>
        </row>
        <row r="196">
          <cell r="I196" t="str">
            <v/>
          </cell>
          <cell r="J196" t="str">
            <v/>
          </cell>
          <cell r="K196" t="str">
            <v/>
          </cell>
          <cell r="L196">
            <v>0</v>
          </cell>
          <cell r="M196">
            <v>0</v>
          </cell>
          <cell r="N196">
            <v>1</v>
          </cell>
          <cell r="P196" t="str">
            <v/>
          </cell>
          <cell r="Q196" t="str">
            <v/>
          </cell>
          <cell r="R196" t="str">
            <v/>
          </cell>
          <cell r="S196">
            <v>0</v>
          </cell>
          <cell r="T196">
            <v>0</v>
          </cell>
          <cell r="U196">
            <v>1</v>
          </cell>
          <cell r="W196" t="str">
            <v/>
          </cell>
          <cell r="X196" t="str">
            <v/>
          </cell>
          <cell r="Y196" t="str">
            <v/>
          </cell>
          <cell r="Z196">
            <v>0</v>
          </cell>
          <cell r="AA196">
            <v>0</v>
          </cell>
          <cell r="AB196">
            <v>1</v>
          </cell>
        </row>
        <row r="197">
          <cell r="I197" t="str">
            <v/>
          </cell>
          <cell r="J197" t="str">
            <v/>
          </cell>
          <cell r="K197" t="str">
            <v/>
          </cell>
          <cell r="L197">
            <v>0</v>
          </cell>
          <cell r="M197">
            <v>0</v>
          </cell>
          <cell r="N197">
            <v>1</v>
          </cell>
          <cell r="P197" t="str">
            <v/>
          </cell>
          <cell r="Q197" t="str">
            <v/>
          </cell>
          <cell r="R197" t="str">
            <v/>
          </cell>
          <cell r="S197">
            <v>0</v>
          </cell>
          <cell r="T197">
            <v>0</v>
          </cell>
          <cell r="U197">
            <v>1</v>
          </cell>
          <cell r="W197" t="str">
            <v/>
          </cell>
          <cell r="X197" t="str">
            <v/>
          </cell>
          <cell r="Y197" t="str">
            <v/>
          </cell>
          <cell r="Z197">
            <v>0</v>
          </cell>
          <cell r="AA197">
            <v>0</v>
          </cell>
          <cell r="AB197">
            <v>1</v>
          </cell>
        </row>
        <row r="198">
          <cell r="I198" t="str">
            <v>60430001</v>
          </cell>
          <cell r="J198" t="str">
            <v>普通攻击:对单体敌人造成{0}%的武力伤害</v>
          </cell>
          <cell r="K198">
            <v>0</v>
          </cell>
          <cell r="L198">
            <v>0</v>
          </cell>
          <cell r="M198">
            <v>0</v>
          </cell>
          <cell r="N198">
            <v>100</v>
          </cell>
          <cell r="P198" t="str">
            <v>60430002</v>
          </cell>
          <cell r="Q198" t="str">
            <v>普通攻击:对单体敌人造成{0}%的武力伤害</v>
          </cell>
          <cell r="R198">
            <v>0.31</v>
          </cell>
          <cell r="S198">
            <v>0</v>
          </cell>
          <cell r="T198">
            <v>0</v>
          </cell>
          <cell r="U198">
            <v>1</v>
          </cell>
          <cell r="W198" t="str">
            <v>60430003</v>
          </cell>
          <cell r="X198" t="str">
            <v>普通攻击:对单体敌人造成{0}%的武力伤害</v>
          </cell>
          <cell r="Y198">
            <v>1.1100000000000001</v>
          </cell>
          <cell r="Z198">
            <v>0</v>
          </cell>
          <cell r="AA198">
            <v>0</v>
          </cell>
          <cell r="AB198">
            <v>1</v>
          </cell>
        </row>
        <row r="199">
          <cell r="I199" t="str">
            <v>60430011</v>
          </cell>
          <cell r="J199" t="str">
            <v>私有特性1:受到武力普攻伤害时，对伤害来源造成{0}%攻击力的伤害</v>
          </cell>
          <cell r="K199">
            <v>0.25</v>
          </cell>
          <cell r="L199">
            <v>0</v>
          </cell>
          <cell r="M199">
            <v>0</v>
          </cell>
          <cell r="N199">
            <v>100</v>
          </cell>
          <cell r="P199" t="str">
            <v/>
          </cell>
          <cell r="Q199" t="str">
            <v/>
          </cell>
          <cell r="R199" t="str">
            <v/>
          </cell>
          <cell r="S199">
            <v>0</v>
          </cell>
          <cell r="T199">
            <v>0</v>
          </cell>
          <cell r="U199">
            <v>1</v>
          </cell>
          <cell r="W199" t="str">
            <v/>
          </cell>
          <cell r="X199" t="str">
            <v/>
          </cell>
          <cell r="Y199" t="str">
            <v/>
          </cell>
          <cell r="Z199">
            <v>0</v>
          </cell>
          <cell r="AA199">
            <v>0</v>
          </cell>
          <cell r="AB199">
            <v>1</v>
          </cell>
        </row>
        <row r="200">
          <cell r="I200" t="str">
            <v>60430021</v>
          </cell>
          <cell r="J200" t="str">
            <v>私有特性2:战车单位免疫击飞击退</v>
          </cell>
          <cell r="K200" t="str">
            <v/>
          </cell>
          <cell r="L200">
            <v>0</v>
          </cell>
          <cell r="M200">
            <v>0</v>
          </cell>
          <cell r="N200">
            <v>1</v>
          </cell>
          <cell r="P200" t="str">
            <v/>
          </cell>
          <cell r="Q200" t="str">
            <v/>
          </cell>
          <cell r="R200" t="str">
            <v/>
          </cell>
          <cell r="S200">
            <v>0</v>
          </cell>
          <cell r="T200">
            <v>0</v>
          </cell>
          <cell r="U200">
            <v>1</v>
          </cell>
          <cell r="W200" t="str">
            <v/>
          </cell>
          <cell r="X200" t="str">
            <v/>
          </cell>
          <cell r="Y200" t="str">
            <v/>
          </cell>
          <cell r="Z200">
            <v>0</v>
          </cell>
          <cell r="AA200">
            <v>0</v>
          </cell>
          <cell r="AB200">
            <v>1</v>
          </cell>
        </row>
        <row r="201">
          <cell r="I201" t="str">
            <v/>
          </cell>
          <cell r="J201" t="str">
            <v/>
          </cell>
          <cell r="K201" t="str">
            <v/>
          </cell>
          <cell r="L201">
            <v>0</v>
          </cell>
          <cell r="M201">
            <v>0</v>
          </cell>
          <cell r="N201">
            <v>1</v>
          </cell>
          <cell r="P201" t="str">
            <v/>
          </cell>
          <cell r="Q201" t="str">
            <v/>
          </cell>
          <cell r="R201" t="str">
            <v/>
          </cell>
          <cell r="S201">
            <v>0</v>
          </cell>
          <cell r="T201">
            <v>0</v>
          </cell>
          <cell r="U201">
            <v>1</v>
          </cell>
          <cell r="W201" t="str">
            <v/>
          </cell>
          <cell r="X201" t="str">
            <v/>
          </cell>
          <cell r="Y201" t="str">
            <v/>
          </cell>
          <cell r="Z201">
            <v>0</v>
          </cell>
          <cell r="AA201">
            <v>0</v>
          </cell>
          <cell r="AB201">
            <v>1</v>
          </cell>
        </row>
        <row r="202">
          <cell r="I202" t="str">
            <v/>
          </cell>
          <cell r="J202" t="str">
            <v/>
          </cell>
          <cell r="K202" t="str">
            <v/>
          </cell>
          <cell r="L202">
            <v>0</v>
          </cell>
          <cell r="M202">
            <v>0</v>
          </cell>
          <cell r="N202">
            <v>1</v>
          </cell>
          <cell r="P202" t="str">
            <v/>
          </cell>
          <cell r="Q202" t="str">
            <v/>
          </cell>
          <cell r="R202" t="str">
            <v/>
          </cell>
          <cell r="S202">
            <v>0</v>
          </cell>
          <cell r="T202">
            <v>0</v>
          </cell>
          <cell r="U202">
            <v>1</v>
          </cell>
          <cell r="W202" t="str">
            <v/>
          </cell>
          <cell r="X202" t="str">
            <v/>
          </cell>
          <cell r="Y202" t="str">
            <v/>
          </cell>
          <cell r="Z202">
            <v>0</v>
          </cell>
          <cell r="AA202">
            <v>0</v>
          </cell>
          <cell r="AB202">
            <v>1</v>
          </cell>
        </row>
        <row r="203">
          <cell r="I203" t="str">
            <v/>
          </cell>
          <cell r="J203" t="str">
            <v/>
          </cell>
          <cell r="K203" t="str">
            <v/>
          </cell>
          <cell r="L203">
            <v>0</v>
          </cell>
          <cell r="M203">
            <v>0</v>
          </cell>
          <cell r="N203">
            <v>1</v>
          </cell>
          <cell r="P203" t="str">
            <v/>
          </cell>
          <cell r="Q203" t="str">
            <v/>
          </cell>
          <cell r="R203" t="str">
            <v/>
          </cell>
          <cell r="S203">
            <v>0</v>
          </cell>
          <cell r="T203">
            <v>0</v>
          </cell>
          <cell r="U203">
            <v>1</v>
          </cell>
          <cell r="W203" t="str">
            <v/>
          </cell>
          <cell r="X203" t="str">
            <v/>
          </cell>
          <cell r="Y203" t="str">
            <v/>
          </cell>
          <cell r="Z203">
            <v>0</v>
          </cell>
          <cell r="AA203">
            <v>0</v>
          </cell>
          <cell r="AB203">
            <v>1</v>
          </cell>
        </row>
        <row r="204">
          <cell r="I204" t="str">
            <v/>
          </cell>
          <cell r="J204" t="str">
            <v/>
          </cell>
          <cell r="K204" t="str">
            <v/>
          </cell>
          <cell r="L204">
            <v>0</v>
          </cell>
          <cell r="M204">
            <v>0</v>
          </cell>
          <cell r="N204">
            <v>1</v>
          </cell>
          <cell r="P204" t="str">
            <v/>
          </cell>
          <cell r="Q204" t="str">
            <v/>
          </cell>
          <cell r="R204" t="str">
            <v/>
          </cell>
          <cell r="S204">
            <v>0</v>
          </cell>
          <cell r="T204">
            <v>0</v>
          </cell>
          <cell r="U204">
            <v>1</v>
          </cell>
          <cell r="W204" t="str">
            <v/>
          </cell>
          <cell r="X204" t="str">
            <v/>
          </cell>
          <cell r="Y204" t="str">
            <v/>
          </cell>
          <cell r="Z204">
            <v>0</v>
          </cell>
          <cell r="AA204">
            <v>0</v>
          </cell>
          <cell r="AB204">
            <v>1</v>
          </cell>
        </row>
        <row r="205">
          <cell r="I205" t="str">
            <v/>
          </cell>
          <cell r="J205" t="str">
            <v/>
          </cell>
          <cell r="K205" t="str">
            <v/>
          </cell>
          <cell r="L205">
            <v>0</v>
          </cell>
          <cell r="M205">
            <v>0</v>
          </cell>
          <cell r="N205">
            <v>1</v>
          </cell>
          <cell r="P205" t="str">
            <v/>
          </cell>
          <cell r="Q205" t="str">
            <v/>
          </cell>
          <cell r="R205" t="str">
            <v/>
          </cell>
          <cell r="S205">
            <v>0</v>
          </cell>
          <cell r="T205">
            <v>0</v>
          </cell>
          <cell r="U205">
            <v>1</v>
          </cell>
          <cell r="W205" t="str">
            <v/>
          </cell>
          <cell r="X205" t="str">
            <v/>
          </cell>
          <cell r="Y205" t="str">
            <v/>
          </cell>
          <cell r="Z205">
            <v>0</v>
          </cell>
          <cell r="AA205">
            <v>0</v>
          </cell>
          <cell r="AB205">
            <v>1</v>
          </cell>
        </row>
        <row r="206">
          <cell r="I206" t="str">
            <v/>
          </cell>
          <cell r="J206" t="str">
            <v/>
          </cell>
          <cell r="K206" t="str">
            <v/>
          </cell>
          <cell r="L206">
            <v>0</v>
          </cell>
          <cell r="M206">
            <v>0</v>
          </cell>
          <cell r="N206">
            <v>1</v>
          </cell>
          <cell r="P206" t="str">
            <v/>
          </cell>
          <cell r="Q206" t="str">
            <v/>
          </cell>
          <cell r="R206" t="str">
            <v/>
          </cell>
          <cell r="S206">
            <v>0</v>
          </cell>
          <cell r="T206">
            <v>0</v>
          </cell>
          <cell r="U206">
            <v>1</v>
          </cell>
          <cell r="W206" t="str">
            <v/>
          </cell>
          <cell r="X206" t="str">
            <v/>
          </cell>
          <cell r="Y206" t="str">
            <v/>
          </cell>
          <cell r="Z206">
            <v>0</v>
          </cell>
          <cell r="AA206">
            <v>0</v>
          </cell>
          <cell r="AB206">
            <v>1</v>
          </cell>
        </row>
        <row r="207">
          <cell r="I207" t="str">
            <v/>
          </cell>
          <cell r="J207" t="str">
            <v/>
          </cell>
          <cell r="K207" t="str">
            <v/>
          </cell>
          <cell r="L207">
            <v>0</v>
          </cell>
          <cell r="M207">
            <v>0</v>
          </cell>
          <cell r="N207">
            <v>1</v>
          </cell>
          <cell r="P207" t="str">
            <v/>
          </cell>
          <cell r="Q207" t="str">
            <v/>
          </cell>
          <cell r="R207" t="str">
            <v/>
          </cell>
          <cell r="S207">
            <v>0</v>
          </cell>
          <cell r="T207">
            <v>0</v>
          </cell>
          <cell r="U207">
            <v>1</v>
          </cell>
          <cell r="W207" t="str">
            <v/>
          </cell>
          <cell r="X207" t="str">
            <v/>
          </cell>
          <cell r="Y207" t="str">
            <v/>
          </cell>
          <cell r="Z207">
            <v>0</v>
          </cell>
          <cell r="AA207">
            <v>0</v>
          </cell>
          <cell r="AB207">
            <v>1</v>
          </cell>
        </row>
        <row r="208">
          <cell r="I208" t="str">
            <v>60030101</v>
          </cell>
          <cell r="J208" t="str">
            <v>普通攻击:对单体敌人造成{0}%的武力伤害</v>
          </cell>
          <cell r="K208">
            <v>0.19</v>
          </cell>
          <cell r="L208">
            <v>0</v>
          </cell>
          <cell r="M208">
            <v>0</v>
          </cell>
          <cell r="N208">
            <v>100</v>
          </cell>
          <cell r="P208" t="str">
            <v>60030102</v>
          </cell>
          <cell r="Q208" t="str">
            <v>普通攻击:对单体敌人造成{0}%的武力伤害</v>
          </cell>
          <cell r="R208">
            <v>0.21</v>
          </cell>
          <cell r="S208">
            <v>0</v>
          </cell>
          <cell r="T208">
            <v>0</v>
          </cell>
          <cell r="U208">
            <v>1</v>
          </cell>
          <cell r="W208" t="str">
            <v>60030103</v>
          </cell>
          <cell r="X208" t="str">
            <v>普通攻击:对单体敌人造成{0}%的武力伤害</v>
          </cell>
          <cell r="Y208">
            <v>1</v>
          </cell>
          <cell r="Z208">
            <v>0</v>
          </cell>
          <cell r="AA208">
            <v>0</v>
          </cell>
          <cell r="AB208">
            <v>1</v>
          </cell>
        </row>
        <row r="209">
          <cell r="I209" t="str">
            <v>60030111</v>
          </cell>
          <cell r="J209" t="str">
            <v>私有特性1:周围有友军士兵时，伤害提升{0}%</v>
          </cell>
          <cell r="K209">
            <v>0.12</v>
          </cell>
          <cell r="L209">
            <v>0</v>
          </cell>
          <cell r="M209">
            <v>0</v>
          </cell>
          <cell r="N209">
            <v>100</v>
          </cell>
          <cell r="P209" t="str">
            <v/>
          </cell>
          <cell r="Q209" t="str">
            <v/>
          </cell>
          <cell r="R209" t="str">
            <v/>
          </cell>
          <cell r="S209">
            <v>0</v>
          </cell>
          <cell r="T209">
            <v>0</v>
          </cell>
          <cell r="U209">
            <v>1</v>
          </cell>
          <cell r="W209" t="str">
            <v/>
          </cell>
          <cell r="X209" t="str">
            <v/>
          </cell>
          <cell r="Y209" t="str">
            <v/>
          </cell>
          <cell r="Z209">
            <v>0</v>
          </cell>
          <cell r="AA209">
            <v>0</v>
          </cell>
          <cell r="AB209">
            <v>1</v>
          </cell>
        </row>
        <row r="210">
          <cell r="I210" t="str">
            <v/>
          </cell>
          <cell r="J210" t="str">
            <v/>
          </cell>
          <cell r="K210" t="str">
            <v/>
          </cell>
          <cell r="L210">
            <v>0</v>
          </cell>
          <cell r="M210">
            <v>0</v>
          </cell>
          <cell r="N210">
            <v>1</v>
          </cell>
          <cell r="P210" t="str">
            <v/>
          </cell>
          <cell r="Q210" t="str">
            <v/>
          </cell>
          <cell r="R210" t="str">
            <v/>
          </cell>
          <cell r="S210">
            <v>0</v>
          </cell>
          <cell r="T210">
            <v>0</v>
          </cell>
          <cell r="U210">
            <v>1</v>
          </cell>
          <cell r="W210" t="str">
            <v/>
          </cell>
          <cell r="X210" t="str">
            <v/>
          </cell>
          <cell r="Y210" t="str">
            <v/>
          </cell>
          <cell r="Z210">
            <v>0</v>
          </cell>
          <cell r="AA210">
            <v>0</v>
          </cell>
          <cell r="AB210">
            <v>1</v>
          </cell>
        </row>
        <row r="211">
          <cell r="I211" t="str">
            <v/>
          </cell>
          <cell r="J211" t="str">
            <v/>
          </cell>
          <cell r="K211" t="str">
            <v/>
          </cell>
          <cell r="L211">
            <v>0</v>
          </cell>
          <cell r="M211">
            <v>0</v>
          </cell>
          <cell r="N211">
            <v>1</v>
          </cell>
          <cell r="P211" t="str">
            <v/>
          </cell>
          <cell r="Q211" t="str">
            <v/>
          </cell>
          <cell r="R211" t="str">
            <v/>
          </cell>
          <cell r="S211">
            <v>0</v>
          </cell>
          <cell r="T211">
            <v>0</v>
          </cell>
          <cell r="U211">
            <v>1</v>
          </cell>
          <cell r="W211" t="str">
            <v/>
          </cell>
          <cell r="X211" t="str">
            <v/>
          </cell>
          <cell r="Y211" t="str">
            <v/>
          </cell>
          <cell r="Z211">
            <v>0</v>
          </cell>
          <cell r="AA211">
            <v>0</v>
          </cell>
          <cell r="AB211">
            <v>1</v>
          </cell>
        </row>
        <row r="212">
          <cell r="I212" t="str">
            <v/>
          </cell>
          <cell r="J212" t="str">
            <v/>
          </cell>
          <cell r="K212" t="str">
            <v/>
          </cell>
          <cell r="L212">
            <v>0</v>
          </cell>
          <cell r="M212">
            <v>0</v>
          </cell>
          <cell r="N212">
            <v>1</v>
          </cell>
          <cell r="P212" t="str">
            <v/>
          </cell>
          <cell r="Q212" t="str">
            <v/>
          </cell>
          <cell r="R212" t="str">
            <v/>
          </cell>
          <cell r="S212">
            <v>0</v>
          </cell>
          <cell r="T212">
            <v>0</v>
          </cell>
          <cell r="U212">
            <v>1</v>
          </cell>
          <cell r="W212" t="str">
            <v/>
          </cell>
          <cell r="X212" t="str">
            <v/>
          </cell>
          <cell r="Y212" t="str">
            <v/>
          </cell>
          <cell r="Z212">
            <v>0</v>
          </cell>
          <cell r="AA212">
            <v>0</v>
          </cell>
          <cell r="AB212">
            <v>1</v>
          </cell>
        </row>
        <row r="213">
          <cell r="I213" t="str">
            <v/>
          </cell>
          <cell r="J213" t="str">
            <v/>
          </cell>
          <cell r="K213" t="str">
            <v/>
          </cell>
          <cell r="L213">
            <v>0</v>
          </cell>
          <cell r="M213">
            <v>0</v>
          </cell>
          <cell r="N213">
            <v>1</v>
          </cell>
          <cell r="P213" t="str">
            <v/>
          </cell>
          <cell r="Q213" t="str">
            <v/>
          </cell>
          <cell r="R213" t="str">
            <v/>
          </cell>
          <cell r="S213">
            <v>0</v>
          </cell>
          <cell r="T213">
            <v>0</v>
          </cell>
          <cell r="U213">
            <v>1</v>
          </cell>
          <cell r="W213" t="str">
            <v/>
          </cell>
          <cell r="X213" t="str">
            <v/>
          </cell>
          <cell r="Y213" t="str">
            <v/>
          </cell>
          <cell r="Z213">
            <v>0</v>
          </cell>
          <cell r="AA213">
            <v>0</v>
          </cell>
          <cell r="AB213">
            <v>1</v>
          </cell>
        </row>
        <row r="214">
          <cell r="I214" t="str">
            <v/>
          </cell>
          <cell r="J214" t="str">
            <v/>
          </cell>
          <cell r="K214" t="str">
            <v/>
          </cell>
          <cell r="L214">
            <v>0</v>
          </cell>
          <cell r="M214">
            <v>0</v>
          </cell>
          <cell r="N214">
            <v>1</v>
          </cell>
          <cell r="P214" t="str">
            <v/>
          </cell>
          <cell r="Q214" t="str">
            <v/>
          </cell>
          <cell r="R214" t="str">
            <v/>
          </cell>
          <cell r="S214">
            <v>0</v>
          </cell>
          <cell r="T214">
            <v>0</v>
          </cell>
          <cell r="U214">
            <v>1</v>
          </cell>
          <cell r="W214" t="str">
            <v/>
          </cell>
          <cell r="X214" t="str">
            <v/>
          </cell>
          <cell r="Y214" t="str">
            <v/>
          </cell>
          <cell r="Z214">
            <v>0</v>
          </cell>
          <cell r="AA214">
            <v>0</v>
          </cell>
          <cell r="AB214">
            <v>1</v>
          </cell>
        </row>
        <row r="215">
          <cell r="I215" t="str">
            <v/>
          </cell>
          <cell r="J215" t="str">
            <v/>
          </cell>
          <cell r="K215" t="str">
            <v/>
          </cell>
          <cell r="L215">
            <v>0</v>
          </cell>
          <cell r="M215">
            <v>0</v>
          </cell>
          <cell r="N215">
            <v>1</v>
          </cell>
          <cell r="P215" t="str">
            <v/>
          </cell>
          <cell r="Q215" t="str">
            <v/>
          </cell>
          <cell r="R215" t="str">
            <v/>
          </cell>
          <cell r="S215">
            <v>0</v>
          </cell>
          <cell r="T215">
            <v>0</v>
          </cell>
          <cell r="U215">
            <v>1</v>
          </cell>
          <cell r="W215" t="str">
            <v/>
          </cell>
          <cell r="X215" t="str">
            <v/>
          </cell>
          <cell r="Y215" t="str">
            <v/>
          </cell>
          <cell r="Z215">
            <v>0</v>
          </cell>
          <cell r="AA215">
            <v>0</v>
          </cell>
          <cell r="AB215">
            <v>1</v>
          </cell>
        </row>
        <row r="216">
          <cell r="I216" t="str">
            <v/>
          </cell>
          <cell r="J216" t="str">
            <v/>
          </cell>
          <cell r="K216" t="str">
            <v/>
          </cell>
          <cell r="L216">
            <v>0</v>
          </cell>
          <cell r="M216">
            <v>0</v>
          </cell>
          <cell r="N216">
            <v>1</v>
          </cell>
          <cell r="P216" t="str">
            <v/>
          </cell>
          <cell r="Q216" t="str">
            <v/>
          </cell>
          <cell r="R216" t="str">
            <v/>
          </cell>
          <cell r="S216">
            <v>0</v>
          </cell>
          <cell r="T216">
            <v>0</v>
          </cell>
          <cell r="U216">
            <v>1</v>
          </cell>
          <cell r="W216" t="str">
            <v/>
          </cell>
          <cell r="X216" t="str">
            <v/>
          </cell>
          <cell r="Y216" t="str">
            <v/>
          </cell>
          <cell r="Z216">
            <v>0</v>
          </cell>
          <cell r="AA216">
            <v>0</v>
          </cell>
          <cell r="AB216">
            <v>1</v>
          </cell>
        </row>
        <row r="217">
          <cell r="I217" t="str">
            <v/>
          </cell>
          <cell r="J217" t="str">
            <v/>
          </cell>
          <cell r="K217" t="str">
            <v/>
          </cell>
          <cell r="L217">
            <v>0</v>
          </cell>
          <cell r="M217">
            <v>0</v>
          </cell>
          <cell r="N217">
            <v>1</v>
          </cell>
          <cell r="P217" t="str">
            <v/>
          </cell>
          <cell r="Q217" t="str">
            <v/>
          </cell>
          <cell r="R217" t="str">
            <v/>
          </cell>
          <cell r="S217">
            <v>0</v>
          </cell>
          <cell r="T217">
            <v>0</v>
          </cell>
          <cell r="U217">
            <v>1</v>
          </cell>
          <cell r="W217" t="str">
            <v/>
          </cell>
          <cell r="X217" t="str">
            <v/>
          </cell>
          <cell r="Y217" t="str">
            <v/>
          </cell>
          <cell r="Z217">
            <v>0</v>
          </cell>
          <cell r="AA217">
            <v>0</v>
          </cell>
          <cell r="AB217">
            <v>1</v>
          </cell>
        </row>
        <row r="218">
          <cell r="I218" t="str">
            <v>60030401</v>
          </cell>
          <cell r="J218" t="str">
            <v>普通攻击:对单体敌人造成{0}%的武力伤害</v>
          </cell>
          <cell r="K218">
            <v>0.155</v>
          </cell>
          <cell r="L218">
            <v>0</v>
          </cell>
          <cell r="M218">
            <v>0</v>
          </cell>
          <cell r="N218">
            <v>100</v>
          </cell>
          <cell r="P218" t="str">
            <v>60030402</v>
          </cell>
          <cell r="Q218" t="str">
            <v>普通攻击:对单体敌人造成{0}%的武力伤害</v>
          </cell>
          <cell r="R218">
            <v>0.21</v>
          </cell>
          <cell r="S218">
            <v>0</v>
          </cell>
          <cell r="T218">
            <v>0</v>
          </cell>
          <cell r="U218">
            <v>1</v>
          </cell>
          <cell r="W218" t="str">
            <v>60030403</v>
          </cell>
          <cell r="X218" t="str">
            <v>普通攻击:对单体敌人造成{0}%的武力伤害</v>
          </cell>
          <cell r="Y218">
            <v>1</v>
          </cell>
          <cell r="Z218">
            <v>0</v>
          </cell>
          <cell r="AA218">
            <v>0</v>
          </cell>
          <cell r="AB218">
            <v>1</v>
          </cell>
        </row>
        <row r="219">
          <cell r="I219" t="str">
            <v>60030411</v>
          </cell>
          <cell r="J219" t="str">
            <v>私有特性1:普攻附带毒素,每隔{0}秒造成攻击力{1}%的毒素伤害,可无限叠加层数。</v>
          </cell>
          <cell r="K219">
            <v>5</v>
          </cell>
          <cell r="L219">
            <v>0</v>
          </cell>
          <cell r="M219">
            <v>0</v>
          </cell>
          <cell r="N219">
            <v>1</v>
          </cell>
          <cell r="P219" t="str">
            <v>60030412</v>
          </cell>
          <cell r="Q219" t="str">
            <v>私有特性1:普攻附带毒素,每隔{0}秒造成攻击力{1}%的毒素伤害,可无限叠加层数。</v>
          </cell>
          <cell r="R219">
            <v>0.02</v>
          </cell>
          <cell r="S219">
            <v>0</v>
          </cell>
          <cell r="T219">
            <v>0</v>
          </cell>
          <cell r="U219">
            <v>100</v>
          </cell>
          <cell r="W219" t="str">
            <v/>
          </cell>
          <cell r="X219" t="str">
            <v/>
          </cell>
          <cell r="Y219" t="str">
            <v/>
          </cell>
          <cell r="Z219">
            <v>0</v>
          </cell>
          <cell r="AA219">
            <v>0</v>
          </cell>
          <cell r="AB219">
            <v>1</v>
          </cell>
        </row>
        <row r="220">
          <cell r="I220" t="str">
            <v>60030421</v>
          </cell>
          <cell r="J220" t="str">
            <v>私有特性2:普攻附带毒素,降低目标{0}点移动速度,持续{1}秒。</v>
          </cell>
          <cell r="K220">
            <v>-20</v>
          </cell>
          <cell r="L220">
            <v>0</v>
          </cell>
          <cell r="M220">
            <v>0</v>
          </cell>
          <cell r="N220">
            <v>-1</v>
          </cell>
          <cell r="P220" t="str">
            <v>60030422</v>
          </cell>
          <cell r="Q220" t="str">
            <v>私有特性2:普攻附带毒素,降低目标{0}点移动速度,持续{1}秒。</v>
          </cell>
          <cell r="R220">
            <v>5</v>
          </cell>
          <cell r="S220">
            <v>0</v>
          </cell>
          <cell r="T220">
            <v>0</v>
          </cell>
          <cell r="U220">
            <v>1</v>
          </cell>
          <cell r="W220" t="str">
            <v/>
          </cell>
          <cell r="X220" t="str">
            <v/>
          </cell>
          <cell r="Y220" t="str">
            <v/>
          </cell>
          <cell r="Z220">
            <v>0</v>
          </cell>
          <cell r="AA220">
            <v>0</v>
          </cell>
          <cell r="AB220">
            <v>1</v>
          </cell>
        </row>
        <row r="221">
          <cell r="I221" t="str">
            <v>60030431</v>
          </cell>
          <cell r="J221" t="str">
            <v>私有特性3:周围有友军士兵时，伤害提升{0}%</v>
          </cell>
          <cell r="K221">
            <v>0.16</v>
          </cell>
          <cell r="L221">
            <v>0</v>
          </cell>
          <cell r="M221">
            <v>0</v>
          </cell>
          <cell r="N221">
            <v>100</v>
          </cell>
          <cell r="P221" t="str">
            <v/>
          </cell>
          <cell r="Q221" t="str">
            <v/>
          </cell>
          <cell r="R221" t="str">
            <v/>
          </cell>
          <cell r="S221">
            <v>0</v>
          </cell>
          <cell r="T221">
            <v>0</v>
          </cell>
          <cell r="U221">
            <v>1</v>
          </cell>
          <cell r="W221" t="str">
            <v/>
          </cell>
          <cell r="X221" t="str">
            <v/>
          </cell>
          <cell r="Y221" t="str">
            <v/>
          </cell>
          <cell r="Z221">
            <v>0</v>
          </cell>
          <cell r="AA221">
            <v>0</v>
          </cell>
          <cell r="AB221">
            <v>1</v>
          </cell>
        </row>
        <row r="222">
          <cell r="I222" t="str">
            <v/>
          </cell>
          <cell r="J222" t="str">
            <v/>
          </cell>
          <cell r="K222" t="str">
            <v/>
          </cell>
          <cell r="L222">
            <v>0</v>
          </cell>
          <cell r="M222">
            <v>0</v>
          </cell>
          <cell r="N222">
            <v>1</v>
          </cell>
          <cell r="P222" t="str">
            <v/>
          </cell>
          <cell r="Q222" t="str">
            <v/>
          </cell>
          <cell r="R222" t="str">
            <v/>
          </cell>
          <cell r="S222">
            <v>0</v>
          </cell>
          <cell r="T222">
            <v>0</v>
          </cell>
          <cell r="U222">
            <v>1</v>
          </cell>
          <cell r="W222" t="str">
            <v/>
          </cell>
          <cell r="X222" t="str">
            <v/>
          </cell>
          <cell r="Y222" t="str">
            <v/>
          </cell>
          <cell r="Z222">
            <v>0</v>
          </cell>
          <cell r="AA222">
            <v>0</v>
          </cell>
          <cell r="AB222">
            <v>1</v>
          </cell>
        </row>
        <row r="223">
          <cell r="I223" t="str">
            <v/>
          </cell>
          <cell r="J223" t="str">
            <v/>
          </cell>
          <cell r="K223" t="str">
            <v/>
          </cell>
          <cell r="L223">
            <v>0</v>
          </cell>
          <cell r="M223">
            <v>0</v>
          </cell>
          <cell r="N223">
            <v>1</v>
          </cell>
          <cell r="P223" t="str">
            <v/>
          </cell>
          <cell r="Q223" t="str">
            <v/>
          </cell>
          <cell r="R223" t="str">
            <v/>
          </cell>
          <cell r="S223">
            <v>0</v>
          </cell>
          <cell r="T223">
            <v>0</v>
          </cell>
          <cell r="U223">
            <v>1</v>
          </cell>
          <cell r="W223" t="str">
            <v/>
          </cell>
          <cell r="X223" t="str">
            <v/>
          </cell>
          <cell r="Y223" t="str">
            <v/>
          </cell>
          <cell r="Z223">
            <v>0</v>
          </cell>
          <cell r="AA223">
            <v>0</v>
          </cell>
          <cell r="AB223">
            <v>1</v>
          </cell>
        </row>
        <row r="224">
          <cell r="I224" t="str">
            <v/>
          </cell>
          <cell r="J224" t="str">
            <v/>
          </cell>
          <cell r="K224" t="str">
            <v/>
          </cell>
          <cell r="L224">
            <v>0</v>
          </cell>
          <cell r="M224">
            <v>0</v>
          </cell>
          <cell r="N224">
            <v>1</v>
          </cell>
          <cell r="P224" t="str">
            <v/>
          </cell>
          <cell r="Q224" t="str">
            <v/>
          </cell>
          <cell r="R224" t="str">
            <v/>
          </cell>
          <cell r="S224">
            <v>0</v>
          </cell>
          <cell r="T224">
            <v>0</v>
          </cell>
          <cell r="U224">
            <v>1</v>
          </cell>
          <cell r="W224" t="str">
            <v/>
          </cell>
          <cell r="X224" t="str">
            <v/>
          </cell>
          <cell r="Y224" t="str">
            <v/>
          </cell>
          <cell r="Z224">
            <v>0</v>
          </cell>
          <cell r="AA224">
            <v>0</v>
          </cell>
          <cell r="AB224">
            <v>1</v>
          </cell>
        </row>
        <row r="225">
          <cell r="I225" t="str">
            <v/>
          </cell>
          <cell r="J225" t="str">
            <v/>
          </cell>
          <cell r="K225" t="str">
            <v/>
          </cell>
          <cell r="L225">
            <v>0</v>
          </cell>
          <cell r="M225">
            <v>0</v>
          </cell>
          <cell r="N225">
            <v>1</v>
          </cell>
          <cell r="P225" t="str">
            <v/>
          </cell>
          <cell r="Q225" t="str">
            <v/>
          </cell>
          <cell r="R225" t="str">
            <v/>
          </cell>
          <cell r="S225">
            <v>0</v>
          </cell>
          <cell r="T225">
            <v>0</v>
          </cell>
          <cell r="U225">
            <v>1</v>
          </cell>
          <cell r="W225" t="str">
            <v/>
          </cell>
          <cell r="X225" t="str">
            <v/>
          </cell>
          <cell r="Y225" t="str">
            <v/>
          </cell>
          <cell r="Z225">
            <v>0</v>
          </cell>
          <cell r="AA225">
            <v>0</v>
          </cell>
          <cell r="AB225">
            <v>1</v>
          </cell>
        </row>
        <row r="226">
          <cell r="I226" t="str">
            <v/>
          </cell>
          <cell r="J226" t="str">
            <v/>
          </cell>
          <cell r="K226" t="str">
            <v/>
          </cell>
          <cell r="L226">
            <v>0</v>
          </cell>
          <cell r="M226">
            <v>0</v>
          </cell>
          <cell r="N226">
            <v>1</v>
          </cell>
          <cell r="P226" t="str">
            <v/>
          </cell>
          <cell r="Q226" t="str">
            <v/>
          </cell>
          <cell r="R226" t="str">
            <v/>
          </cell>
          <cell r="S226">
            <v>0</v>
          </cell>
          <cell r="T226">
            <v>0</v>
          </cell>
          <cell r="U226">
            <v>1</v>
          </cell>
          <cell r="W226" t="str">
            <v/>
          </cell>
          <cell r="X226" t="str">
            <v/>
          </cell>
          <cell r="Y226" t="str">
            <v/>
          </cell>
          <cell r="Z226">
            <v>0</v>
          </cell>
          <cell r="AA226">
            <v>0</v>
          </cell>
          <cell r="AB226">
            <v>1</v>
          </cell>
        </row>
        <row r="227">
          <cell r="I227" t="str">
            <v/>
          </cell>
          <cell r="J227" t="str">
            <v/>
          </cell>
          <cell r="K227" t="str">
            <v/>
          </cell>
          <cell r="L227">
            <v>0</v>
          </cell>
          <cell r="M227">
            <v>0</v>
          </cell>
          <cell r="N227">
            <v>1</v>
          </cell>
          <cell r="P227" t="str">
            <v/>
          </cell>
          <cell r="Q227" t="str">
            <v/>
          </cell>
          <cell r="R227" t="str">
            <v/>
          </cell>
          <cell r="S227">
            <v>0</v>
          </cell>
          <cell r="T227">
            <v>0</v>
          </cell>
          <cell r="U227">
            <v>1</v>
          </cell>
          <cell r="W227" t="str">
            <v/>
          </cell>
          <cell r="X227" t="str">
            <v/>
          </cell>
          <cell r="Y227" t="str">
            <v/>
          </cell>
          <cell r="Z227">
            <v>0</v>
          </cell>
          <cell r="AA227">
            <v>0</v>
          </cell>
          <cell r="AB227">
            <v>1</v>
          </cell>
        </row>
        <row r="228">
          <cell r="I228" t="str">
            <v>60030201</v>
          </cell>
          <cell r="J228" t="str">
            <v>普通攻击:对单体敌人造成{0}%的武力伤害</v>
          </cell>
          <cell r="K228">
            <v>0.215</v>
          </cell>
          <cell r="L228">
            <v>0</v>
          </cell>
          <cell r="M228">
            <v>0</v>
          </cell>
          <cell r="N228">
            <v>100</v>
          </cell>
          <cell r="P228" t="str">
            <v>60030202</v>
          </cell>
          <cell r="Q228" t="str">
            <v>普通攻击:对单体敌人造成{0}%的武力伤害</v>
          </cell>
          <cell r="R228">
            <v>0.21</v>
          </cell>
          <cell r="S228">
            <v>0</v>
          </cell>
          <cell r="T228">
            <v>0</v>
          </cell>
          <cell r="U228">
            <v>1</v>
          </cell>
          <cell r="W228" t="str">
            <v>60030203</v>
          </cell>
          <cell r="X228" t="str">
            <v>普通攻击:对单体敌人造成{0}%的武力伤害</v>
          </cell>
          <cell r="Y228">
            <v>1</v>
          </cell>
          <cell r="Z228">
            <v>0</v>
          </cell>
          <cell r="AA228">
            <v>0</v>
          </cell>
          <cell r="AB228">
            <v>1</v>
          </cell>
        </row>
        <row r="229">
          <cell r="I229" t="str">
            <v>60030211</v>
          </cell>
          <cell r="J229" t="str">
            <v>私有特性1:周围有友军士兵时，伤害提升{0}%</v>
          </cell>
          <cell r="K229">
            <v>0.2</v>
          </cell>
          <cell r="L229">
            <v>0</v>
          </cell>
          <cell r="M229">
            <v>0</v>
          </cell>
          <cell r="N229">
            <v>100</v>
          </cell>
          <cell r="P229" t="str">
            <v/>
          </cell>
          <cell r="Q229" t="str">
            <v/>
          </cell>
          <cell r="R229" t="str">
            <v/>
          </cell>
          <cell r="S229">
            <v>0</v>
          </cell>
          <cell r="T229">
            <v>0</v>
          </cell>
          <cell r="U229">
            <v>1</v>
          </cell>
          <cell r="W229" t="str">
            <v/>
          </cell>
          <cell r="X229" t="str">
            <v/>
          </cell>
          <cell r="Y229" t="str">
            <v/>
          </cell>
          <cell r="Z229">
            <v>0</v>
          </cell>
          <cell r="AA229">
            <v>0</v>
          </cell>
          <cell r="AB229">
            <v>1</v>
          </cell>
        </row>
        <row r="230">
          <cell r="I230" t="str">
            <v>60030221</v>
          </cell>
          <cell r="J230" t="str">
            <v>私有特性2:攻击{0}%概率使目标眩晕{1}秒</v>
          </cell>
          <cell r="K230">
            <v>0.1</v>
          </cell>
          <cell r="L230">
            <v>0</v>
          </cell>
          <cell r="M230">
            <v>0</v>
          </cell>
          <cell r="N230">
            <v>100</v>
          </cell>
          <cell r="P230" t="str">
            <v>60030222</v>
          </cell>
          <cell r="Q230" t="str">
            <v>私有特性2:攻击{0}%概率使目标眩晕{1}秒</v>
          </cell>
          <cell r="R230">
            <v>3</v>
          </cell>
          <cell r="S230">
            <v>0</v>
          </cell>
          <cell r="T230">
            <v>0</v>
          </cell>
          <cell r="U230">
            <v>1</v>
          </cell>
          <cell r="W230" t="str">
            <v/>
          </cell>
          <cell r="X230" t="str">
            <v/>
          </cell>
          <cell r="Y230" t="str">
            <v/>
          </cell>
          <cell r="Z230">
            <v>0</v>
          </cell>
          <cell r="AA230">
            <v>0</v>
          </cell>
          <cell r="AB230">
            <v>1</v>
          </cell>
        </row>
        <row r="231">
          <cell r="I231" t="str">
            <v/>
          </cell>
          <cell r="J231" t="str">
            <v/>
          </cell>
          <cell r="K231" t="str">
            <v/>
          </cell>
          <cell r="L231">
            <v>0</v>
          </cell>
          <cell r="M231">
            <v>0</v>
          </cell>
          <cell r="N231">
            <v>1</v>
          </cell>
          <cell r="P231" t="str">
            <v/>
          </cell>
          <cell r="Q231" t="str">
            <v/>
          </cell>
          <cell r="R231" t="str">
            <v/>
          </cell>
          <cell r="S231">
            <v>0</v>
          </cell>
          <cell r="T231">
            <v>0</v>
          </cell>
          <cell r="U231">
            <v>1</v>
          </cell>
          <cell r="W231" t="str">
            <v/>
          </cell>
          <cell r="X231" t="str">
            <v/>
          </cell>
          <cell r="Y231" t="str">
            <v/>
          </cell>
          <cell r="Z231">
            <v>0</v>
          </cell>
          <cell r="AA231">
            <v>0</v>
          </cell>
          <cell r="AB231">
            <v>1</v>
          </cell>
        </row>
        <row r="232">
          <cell r="I232" t="str">
            <v/>
          </cell>
          <cell r="J232" t="str">
            <v/>
          </cell>
          <cell r="K232" t="str">
            <v/>
          </cell>
          <cell r="L232">
            <v>0</v>
          </cell>
          <cell r="M232">
            <v>0</v>
          </cell>
          <cell r="N232">
            <v>1</v>
          </cell>
          <cell r="P232" t="str">
            <v/>
          </cell>
          <cell r="Q232" t="str">
            <v/>
          </cell>
          <cell r="R232" t="str">
            <v/>
          </cell>
          <cell r="S232">
            <v>0</v>
          </cell>
          <cell r="T232">
            <v>0</v>
          </cell>
          <cell r="U232">
            <v>1</v>
          </cell>
          <cell r="W232" t="str">
            <v/>
          </cell>
          <cell r="X232" t="str">
            <v/>
          </cell>
          <cell r="Y232" t="str">
            <v/>
          </cell>
          <cell r="Z232">
            <v>0</v>
          </cell>
          <cell r="AA232">
            <v>0</v>
          </cell>
          <cell r="AB232">
            <v>1</v>
          </cell>
        </row>
        <row r="233">
          <cell r="I233" t="str">
            <v/>
          </cell>
          <cell r="J233" t="str">
            <v/>
          </cell>
          <cell r="K233" t="str">
            <v/>
          </cell>
          <cell r="L233">
            <v>0</v>
          </cell>
          <cell r="M233">
            <v>0</v>
          </cell>
          <cell r="N233">
            <v>1</v>
          </cell>
          <cell r="P233" t="str">
            <v/>
          </cell>
          <cell r="Q233" t="str">
            <v/>
          </cell>
          <cell r="R233" t="str">
            <v/>
          </cell>
          <cell r="S233">
            <v>0</v>
          </cell>
          <cell r="T233">
            <v>0</v>
          </cell>
          <cell r="U233">
            <v>1</v>
          </cell>
          <cell r="W233" t="str">
            <v/>
          </cell>
          <cell r="X233" t="str">
            <v/>
          </cell>
          <cell r="Y233" t="str">
            <v/>
          </cell>
          <cell r="Z233">
            <v>0</v>
          </cell>
          <cell r="AA233">
            <v>0</v>
          </cell>
          <cell r="AB233">
            <v>1</v>
          </cell>
        </row>
        <row r="234">
          <cell r="I234" t="str">
            <v/>
          </cell>
          <cell r="J234" t="str">
            <v/>
          </cell>
          <cell r="K234" t="str">
            <v/>
          </cell>
          <cell r="L234">
            <v>0</v>
          </cell>
          <cell r="M234">
            <v>0</v>
          </cell>
          <cell r="N234">
            <v>1</v>
          </cell>
          <cell r="P234" t="str">
            <v/>
          </cell>
          <cell r="Q234" t="str">
            <v/>
          </cell>
          <cell r="R234" t="str">
            <v/>
          </cell>
          <cell r="S234">
            <v>0</v>
          </cell>
          <cell r="T234">
            <v>0</v>
          </cell>
          <cell r="U234">
            <v>1</v>
          </cell>
          <cell r="W234" t="str">
            <v/>
          </cell>
          <cell r="X234" t="str">
            <v/>
          </cell>
          <cell r="Y234" t="str">
            <v/>
          </cell>
          <cell r="Z234">
            <v>0</v>
          </cell>
          <cell r="AA234">
            <v>0</v>
          </cell>
          <cell r="AB234">
            <v>1</v>
          </cell>
        </row>
        <row r="235">
          <cell r="I235" t="str">
            <v/>
          </cell>
          <cell r="J235" t="str">
            <v/>
          </cell>
          <cell r="K235" t="str">
            <v/>
          </cell>
          <cell r="L235">
            <v>0</v>
          </cell>
          <cell r="M235">
            <v>0</v>
          </cell>
          <cell r="N235">
            <v>1</v>
          </cell>
          <cell r="P235" t="str">
            <v/>
          </cell>
          <cell r="Q235" t="str">
            <v/>
          </cell>
          <cell r="R235" t="str">
            <v/>
          </cell>
          <cell r="S235">
            <v>0</v>
          </cell>
          <cell r="T235">
            <v>0</v>
          </cell>
          <cell r="U235">
            <v>1</v>
          </cell>
          <cell r="W235" t="str">
            <v/>
          </cell>
          <cell r="X235" t="str">
            <v/>
          </cell>
          <cell r="Y235" t="str">
            <v/>
          </cell>
          <cell r="Z235">
            <v>0</v>
          </cell>
          <cell r="AA235">
            <v>0</v>
          </cell>
          <cell r="AB235">
            <v>1</v>
          </cell>
        </row>
        <row r="236">
          <cell r="I236" t="str">
            <v/>
          </cell>
          <cell r="J236" t="str">
            <v/>
          </cell>
          <cell r="K236" t="str">
            <v/>
          </cell>
          <cell r="L236">
            <v>0</v>
          </cell>
          <cell r="M236">
            <v>0</v>
          </cell>
          <cell r="N236">
            <v>1</v>
          </cell>
          <cell r="P236" t="str">
            <v/>
          </cell>
          <cell r="Q236" t="str">
            <v/>
          </cell>
          <cell r="R236" t="str">
            <v/>
          </cell>
          <cell r="S236">
            <v>0</v>
          </cell>
          <cell r="T236">
            <v>0</v>
          </cell>
          <cell r="U236">
            <v>1</v>
          </cell>
          <cell r="W236" t="str">
            <v/>
          </cell>
          <cell r="X236" t="str">
            <v/>
          </cell>
          <cell r="Y236" t="str">
            <v/>
          </cell>
          <cell r="Z236">
            <v>0</v>
          </cell>
          <cell r="AA236">
            <v>0</v>
          </cell>
          <cell r="AB236">
            <v>1</v>
          </cell>
        </row>
        <row r="237">
          <cell r="I237" t="str">
            <v/>
          </cell>
          <cell r="J237" t="str">
            <v/>
          </cell>
          <cell r="K237" t="str">
            <v/>
          </cell>
          <cell r="L237">
            <v>0</v>
          </cell>
          <cell r="M237">
            <v>0</v>
          </cell>
          <cell r="N237">
            <v>1</v>
          </cell>
          <cell r="P237" t="str">
            <v/>
          </cell>
          <cell r="Q237" t="str">
            <v/>
          </cell>
          <cell r="R237" t="str">
            <v/>
          </cell>
          <cell r="S237">
            <v>0</v>
          </cell>
          <cell r="T237">
            <v>0</v>
          </cell>
          <cell r="U237">
            <v>1</v>
          </cell>
          <cell r="W237" t="str">
            <v/>
          </cell>
          <cell r="X237" t="str">
            <v/>
          </cell>
          <cell r="Y237" t="str">
            <v/>
          </cell>
          <cell r="Z237">
            <v>0</v>
          </cell>
          <cell r="AA237">
            <v>0</v>
          </cell>
          <cell r="AB237">
            <v>1</v>
          </cell>
        </row>
        <row r="238">
          <cell r="I238" t="str">
            <v>60030301</v>
          </cell>
          <cell r="J238" t="str">
            <v>普通攻击:对单体敌人造成{0}%的武力伤害</v>
          </cell>
          <cell r="K238">
            <v>0.2</v>
          </cell>
          <cell r="L238">
            <v>0</v>
          </cell>
          <cell r="M238">
            <v>0</v>
          </cell>
          <cell r="N238">
            <v>100</v>
          </cell>
          <cell r="P238" t="str">
            <v>60030302</v>
          </cell>
          <cell r="Q238" t="str">
            <v>普通攻击:对单体敌人造成{0}%的武力伤害</v>
          </cell>
          <cell r="R238">
            <v>0.21</v>
          </cell>
          <cell r="S238">
            <v>0</v>
          </cell>
          <cell r="T238">
            <v>0</v>
          </cell>
          <cell r="U238">
            <v>1</v>
          </cell>
          <cell r="W238" t="str">
            <v>60030303</v>
          </cell>
          <cell r="X238" t="str">
            <v>普通攻击:对单体敌人造成{0}%的武力伤害</v>
          </cell>
          <cell r="Y238">
            <v>1</v>
          </cell>
          <cell r="Z238">
            <v>0</v>
          </cell>
          <cell r="AA238">
            <v>0</v>
          </cell>
          <cell r="AB238">
            <v>1</v>
          </cell>
        </row>
        <row r="239">
          <cell r="I239" t="str">
            <v>60030311</v>
          </cell>
          <cell r="J239" t="str">
            <v>私有特性1:普攻有{0}%几率暴击</v>
          </cell>
          <cell r="K239">
            <v>0.4</v>
          </cell>
          <cell r="L239">
            <v>0</v>
          </cell>
          <cell r="M239">
            <v>0</v>
          </cell>
          <cell r="N239">
            <v>100</v>
          </cell>
          <cell r="P239" t="str">
            <v/>
          </cell>
          <cell r="Q239" t="str">
            <v/>
          </cell>
          <cell r="R239" t="str">
            <v/>
          </cell>
          <cell r="S239">
            <v>0</v>
          </cell>
          <cell r="T239">
            <v>0</v>
          </cell>
          <cell r="U239">
            <v>1</v>
          </cell>
          <cell r="W239" t="str">
            <v/>
          </cell>
          <cell r="X239" t="str">
            <v/>
          </cell>
          <cell r="Y239" t="str">
            <v/>
          </cell>
          <cell r="Z239">
            <v>0</v>
          </cell>
          <cell r="AA239">
            <v>0</v>
          </cell>
          <cell r="AB239">
            <v>1</v>
          </cell>
        </row>
        <row r="240">
          <cell r="I240" t="str">
            <v>60030321</v>
          </cell>
          <cell r="J240" t="str">
            <v>私有特性2:周围有友军士兵时，伤害提升{0}%</v>
          </cell>
          <cell r="K240">
            <v>0.24</v>
          </cell>
          <cell r="L240">
            <v>0</v>
          </cell>
          <cell r="M240">
            <v>0</v>
          </cell>
          <cell r="N240">
            <v>100</v>
          </cell>
          <cell r="P240" t="str">
            <v/>
          </cell>
          <cell r="Q240" t="str">
            <v/>
          </cell>
          <cell r="R240" t="str">
            <v/>
          </cell>
          <cell r="S240">
            <v>0</v>
          </cell>
          <cell r="T240">
            <v>0</v>
          </cell>
          <cell r="U240">
            <v>1</v>
          </cell>
          <cell r="W240" t="str">
            <v/>
          </cell>
          <cell r="X240" t="str">
            <v/>
          </cell>
          <cell r="Y240" t="str">
            <v/>
          </cell>
          <cell r="Z240">
            <v>0</v>
          </cell>
          <cell r="AA240">
            <v>0</v>
          </cell>
          <cell r="AB240">
            <v>1</v>
          </cell>
        </row>
        <row r="241">
          <cell r="I241" t="str">
            <v/>
          </cell>
          <cell r="J241" t="str">
            <v/>
          </cell>
          <cell r="K241" t="str">
            <v/>
          </cell>
          <cell r="L241">
            <v>0</v>
          </cell>
          <cell r="M241">
            <v>0</v>
          </cell>
          <cell r="N241">
            <v>1</v>
          </cell>
          <cell r="P241" t="str">
            <v/>
          </cell>
          <cell r="Q241" t="str">
            <v/>
          </cell>
          <cell r="R241" t="str">
            <v/>
          </cell>
          <cell r="S241">
            <v>0</v>
          </cell>
          <cell r="T241">
            <v>0</v>
          </cell>
          <cell r="U241">
            <v>1</v>
          </cell>
          <cell r="W241" t="str">
            <v/>
          </cell>
          <cell r="X241" t="str">
            <v/>
          </cell>
          <cell r="Y241" t="str">
            <v/>
          </cell>
          <cell r="Z241">
            <v>0</v>
          </cell>
          <cell r="AA241">
            <v>0</v>
          </cell>
          <cell r="AB241">
            <v>1</v>
          </cell>
        </row>
        <row r="242">
          <cell r="I242" t="str">
            <v/>
          </cell>
          <cell r="J242" t="str">
            <v/>
          </cell>
          <cell r="K242" t="str">
            <v/>
          </cell>
          <cell r="L242">
            <v>0</v>
          </cell>
          <cell r="M242">
            <v>0</v>
          </cell>
          <cell r="N242">
            <v>1</v>
          </cell>
          <cell r="P242" t="str">
            <v/>
          </cell>
          <cell r="Q242" t="str">
            <v/>
          </cell>
          <cell r="R242" t="str">
            <v/>
          </cell>
          <cell r="S242">
            <v>0</v>
          </cell>
          <cell r="T242">
            <v>0</v>
          </cell>
          <cell r="U242">
            <v>1</v>
          </cell>
          <cell r="W242" t="str">
            <v/>
          </cell>
          <cell r="X242" t="str">
            <v/>
          </cell>
          <cell r="Y242" t="str">
            <v/>
          </cell>
          <cell r="Z242">
            <v>0</v>
          </cell>
          <cell r="AA242">
            <v>0</v>
          </cell>
          <cell r="AB242">
            <v>1</v>
          </cell>
        </row>
        <row r="243">
          <cell r="I243" t="str">
            <v/>
          </cell>
          <cell r="J243" t="str">
            <v/>
          </cell>
          <cell r="K243" t="str">
            <v/>
          </cell>
          <cell r="L243">
            <v>0</v>
          </cell>
          <cell r="M243">
            <v>0</v>
          </cell>
          <cell r="N243">
            <v>1</v>
          </cell>
          <cell r="P243" t="str">
            <v/>
          </cell>
          <cell r="Q243" t="str">
            <v/>
          </cell>
          <cell r="R243" t="str">
            <v/>
          </cell>
          <cell r="S243">
            <v>0</v>
          </cell>
          <cell r="T243">
            <v>0</v>
          </cell>
          <cell r="U243">
            <v>1</v>
          </cell>
          <cell r="W243" t="str">
            <v/>
          </cell>
          <cell r="X243" t="str">
            <v/>
          </cell>
          <cell r="Y243" t="str">
            <v/>
          </cell>
          <cell r="Z243">
            <v>0</v>
          </cell>
          <cell r="AA243">
            <v>0</v>
          </cell>
          <cell r="AB243">
            <v>1</v>
          </cell>
        </row>
        <row r="244">
          <cell r="I244" t="str">
            <v/>
          </cell>
          <cell r="J244" t="str">
            <v/>
          </cell>
          <cell r="K244" t="str">
            <v/>
          </cell>
          <cell r="L244">
            <v>0</v>
          </cell>
          <cell r="M244">
            <v>0</v>
          </cell>
          <cell r="N244">
            <v>1</v>
          </cell>
          <cell r="P244" t="str">
            <v/>
          </cell>
          <cell r="Q244" t="str">
            <v/>
          </cell>
          <cell r="R244" t="str">
            <v/>
          </cell>
          <cell r="S244">
            <v>0</v>
          </cell>
          <cell r="T244">
            <v>0</v>
          </cell>
          <cell r="U244">
            <v>1</v>
          </cell>
          <cell r="W244" t="str">
            <v/>
          </cell>
          <cell r="X244" t="str">
            <v/>
          </cell>
          <cell r="Y244" t="str">
            <v/>
          </cell>
          <cell r="Z244">
            <v>0</v>
          </cell>
          <cell r="AA244">
            <v>0</v>
          </cell>
          <cell r="AB244">
            <v>1</v>
          </cell>
        </row>
        <row r="245">
          <cell r="I245" t="str">
            <v/>
          </cell>
          <cell r="J245" t="str">
            <v/>
          </cell>
          <cell r="K245" t="str">
            <v/>
          </cell>
          <cell r="L245">
            <v>0</v>
          </cell>
          <cell r="M245">
            <v>0</v>
          </cell>
          <cell r="N245">
            <v>1</v>
          </cell>
          <cell r="P245" t="str">
            <v/>
          </cell>
          <cell r="Q245" t="str">
            <v/>
          </cell>
          <cell r="R245" t="str">
            <v/>
          </cell>
          <cell r="S245">
            <v>0</v>
          </cell>
          <cell r="T245">
            <v>0</v>
          </cell>
          <cell r="U245">
            <v>1</v>
          </cell>
          <cell r="W245" t="str">
            <v/>
          </cell>
          <cell r="X245" t="str">
            <v/>
          </cell>
          <cell r="Y245" t="str">
            <v/>
          </cell>
          <cell r="Z245">
            <v>0</v>
          </cell>
          <cell r="AA245">
            <v>0</v>
          </cell>
          <cell r="AB245">
            <v>1</v>
          </cell>
        </row>
        <row r="246">
          <cell r="I246" t="str">
            <v/>
          </cell>
          <cell r="J246" t="str">
            <v/>
          </cell>
          <cell r="K246" t="str">
            <v/>
          </cell>
          <cell r="L246">
            <v>0</v>
          </cell>
          <cell r="M246">
            <v>0</v>
          </cell>
          <cell r="N246">
            <v>1</v>
          </cell>
          <cell r="P246" t="str">
            <v/>
          </cell>
          <cell r="Q246" t="str">
            <v/>
          </cell>
          <cell r="R246" t="str">
            <v/>
          </cell>
          <cell r="S246">
            <v>0</v>
          </cell>
          <cell r="T246">
            <v>0</v>
          </cell>
          <cell r="U246">
            <v>1</v>
          </cell>
          <cell r="W246" t="str">
            <v/>
          </cell>
          <cell r="X246" t="str">
            <v/>
          </cell>
          <cell r="Y246" t="str">
            <v/>
          </cell>
          <cell r="Z246">
            <v>0</v>
          </cell>
          <cell r="AA246">
            <v>0</v>
          </cell>
          <cell r="AB246">
            <v>1</v>
          </cell>
        </row>
        <row r="247">
          <cell r="I247" t="str">
            <v/>
          </cell>
          <cell r="J247" t="str">
            <v/>
          </cell>
          <cell r="K247" t="str">
            <v/>
          </cell>
          <cell r="L247">
            <v>0</v>
          </cell>
          <cell r="M247">
            <v>0</v>
          </cell>
          <cell r="N247">
            <v>1</v>
          </cell>
          <cell r="P247" t="str">
            <v/>
          </cell>
          <cell r="Q247" t="str">
            <v/>
          </cell>
          <cell r="R247" t="str">
            <v/>
          </cell>
          <cell r="S247">
            <v>0</v>
          </cell>
          <cell r="T247">
            <v>0</v>
          </cell>
          <cell r="U247">
            <v>1</v>
          </cell>
          <cell r="W247" t="str">
            <v/>
          </cell>
          <cell r="X247" t="str">
            <v/>
          </cell>
          <cell r="Y247" t="str">
            <v/>
          </cell>
          <cell r="Z247">
            <v>0</v>
          </cell>
          <cell r="AA247">
            <v>0</v>
          </cell>
          <cell r="AB247">
            <v>1</v>
          </cell>
        </row>
        <row r="248">
          <cell r="I248" t="str">
            <v>60520001</v>
          </cell>
          <cell r="J248" t="str">
            <v>普通攻击:对单体敌人造成{0}%的武力伤害</v>
          </cell>
          <cell r="K248">
            <v>0.18</v>
          </cell>
          <cell r="L248">
            <v>0</v>
          </cell>
          <cell r="M248">
            <v>0</v>
          </cell>
          <cell r="N248">
            <v>100</v>
          </cell>
          <cell r="P248" t="str">
            <v>60520002</v>
          </cell>
          <cell r="Q248" t="str">
            <v>普通攻击:对单体敌人造成{0}%的武力伤害</v>
          </cell>
          <cell r="R248">
            <v>0.21</v>
          </cell>
          <cell r="S248">
            <v>0</v>
          </cell>
          <cell r="T248">
            <v>0</v>
          </cell>
          <cell r="U248">
            <v>1</v>
          </cell>
          <cell r="W248" t="str">
            <v>60520003</v>
          </cell>
          <cell r="X248" t="str">
            <v>普通攻击:对单体敌人造成{0}%的武力伤害</v>
          </cell>
          <cell r="Y248">
            <v>1</v>
          </cell>
          <cell r="Z248">
            <v>0</v>
          </cell>
          <cell r="AA248">
            <v>0</v>
          </cell>
          <cell r="AB248">
            <v>1</v>
          </cell>
        </row>
        <row r="249">
          <cell r="I249" t="str">
            <v>60520011</v>
          </cell>
          <cell r="J249" t="str">
            <v>私有特性1:每隔{0}次攻击对随机施放范围箭雨，造成{1}%攻击力的伤害</v>
          </cell>
          <cell r="K249">
            <v>10</v>
          </cell>
          <cell r="L249">
            <v>0</v>
          </cell>
          <cell r="M249">
            <v>0</v>
          </cell>
          <cell r="N249">
            <v>1</v>
          </cell>
          <cell r="P249" t="str">
            <v>60520012</v>
          </cell>
          <cell r="Q249" t="str">
            <v>私有特性1:每隔{0}次攻击对随机施放范围箭雨，造成{1}%攻击力的伤害</v>
          </cell>
          <cell r="R249">
            <v>0.1</v>
          </cell>
          <cell r="S249">
            <v>0</v>
          </cell>
          <cell r="T249">
            <v>0</v>
          </cell>
          <cell r="U249">
            <v>100</v>
          </cell>
          <cell r="W249" t="str">
            <v/>
          </cell>
          <cell r="X249" t="str">
            <v/>
          </cell>
          <cell r="Y249" t="str">
            <v/>
          </cell>
          <cell r="Z249">
            <v>0</v>
          </cell>
          <cell r="AA249">
            <v>0</v>
          </cell>
          <cell r="AB249">
            <v>1</v>
          </cell>
        </row>
        <row r="250">
          <cell r="I250" t="str">
            <v>60520021</v>
          </cell>
          <cell r="J250" t="str">
            <v>私有特性2:射程远</v>
          </cell>
          <cell r="K250">
            <v>0.18</v>
          </cell>
          <cell r="L250">
            <v>0</v>
          </cell>
          <cell r="M250">
            <v>0</v>
          </cell>
          <cell r="N250">
            <v>1</v>
          </cell>
          <cell r="P250" t="str">
            <v/>
          </cell>
          <cell r="Q250" t="str">
            <v/>
          </cell>
          <cell r="R250" t="str">
            <v/>
          </cell>
          <cell r="S250">
            <v>0</v>
          </cell>
          <cell r="T250">
            <v>0</v>
          </cell>
          <cell r="U250">
            <v>1</v>
          </cell>
          <cell r="W250" t="str">
            <v/>
          </cell>
          <cell r="X250" t="str">
            <v/>
          </cell>
          <cell r="Y250" t="str">
            <v/>
          </cell>
          <cell r="Z250">
            <v>0</v>
          </cell>
          <cell r="AA250">
            <v>0</v>
          </cell>
          <cell r="AB250">
            <v>1</v>
          </cell>
        </row>
        <row r="251">
          <cell r="I251" t="str">
            <v>60520031</v>
          </cell>
          <cell r="J251" t="str">
            <v>私有特性3:周围有友军士兵时，伤害提升{0}%</v>
          </cell>
          <cell r="K251">
            <v>0.3</v>
          </cell>
          <cell r="L251">
            <v>0</v>
          </cell>
          <cell r="M251">
            <v>0</v>
          </cell>
          <cell r="N251">
            <v>100</v>
          </cell>
          <cell r="P251" t="str">
            <v/>
          </cell>
          <cell r="Q251" t="str">
            <v/>
          </cell>
          <cell r="R251" t="str">
            <v/>
          </cell>
          <cell r="S251">
            <v>0</v>
          </cell>
          <cell r="T251">
            <v>0</v>
          </cell>
          <cell r="U251">
            <v>1</v>
          </cell>
          <cell r="W251" t="str">
            <v/>
          </cell>
          <cell r="X251" t="str">
            <v/>
          </cell>
          <cell r="Y251" t="str">
            <v/>
          </cell>
          <cell r="Z251">
            <v>0</v>
          </cell>
          <cell r="AA251">
            <v>0</v>
          </cell>
          <cell r="AB251">
            <v>1</v>
          </cell>
        </row>
        <row r="252">
          <cell r="I252" t="str">
            <v/>
          </cell>
          <cell r="J252" t="str">
            <v/>
          </cell>
          <cell r="K252" t="str">
            <v/>
          </cell>
          <cell r="L252">
            <v>0</v>
          </cell>
          <cell r="M252">
            <v>0</v>
          </cell>
          <cell r="N252">
            <v>1</v>
          </cell>
          <cell r="P252" t="str">
            <v/>
          </cell>
          <cell r="Q252" t="str">
            <v/>
          </cell>
          <cell r="R252" t="str">
            <v/>
          </cell>
          <cell r="S252">
            <v>0</v>
          </cell>
          <cell r="T252">
            <v>0</v>
          </cell>
          <cell r="U252">
            <v>1</v>
          </cell>
          <cell r="W252" t="str">
            <v/>
          </cell>
          <cell r="X252" t="str">
            <v/>
          </cell>
          <cell r="Y252" t="str">
            <v/>
          </cell>
          <cell r="Z252">
            <v>0</v>
          </cell>
          <cell r="AA252">
            <v>0</v>
          </cell>
          <cell r="AB252">
            <v>1</v>
          </cell>
        </row>
        <row r="253">
          <cell r="I253" t="str">
            <v/>
          </cell>
          <cell r="J253" t="str">
            <v/>
          </cell>
          <cell r="K253" t="str">
            <v/>
          </cell>
          <cell r="L253">
            <v>0</v>
          </cell>
          <cell r="M253">
            <v>0</v>
          </cell>
          <cell r="N253">
            <v>1</v>
          </cell>
          <cell r="P253" t="str">
            <v/>
          </cell>
          <cell r="Q253" t="str">
            <v/>
          </cell>
          <cell r="R253" t="str">
            <v/>
          </cell>
          <cell r="S253">
            <v>0</v>
          </cell>
          <cell r="T253">
            <v>0</v>
          </cell>
          <cell r="U253">
            <v>1</v>
          </cell>
          <cell r="W253" t="str">
            <v/>
          </cell>
          <cell r="X253" t="str">
            <v/>
          </cell>
          <cell r="Y253" t="str">
            <v/>
          </cell>
          <cell r="Z253">
            <v>0</v>
          </cell>
          <cell r="AA253">
            <v>0</v>
          </cell>
          <cell r="AB253">
            <v>1</v>
          </cell>
        </row>
        <row r="254">
          <cell r="I254" t="str">
            <v/>
          </cell>
          <cell r="J254" t="str">
            <v/>
          </cell>
          <cell r="K254" t="str">
            <v/>
          </cell>
          <cell r="L254">
            <v>0</v>
          </cell>
          <cell r="M254">
            <v>0</v>
          </cell>
          <cell r="N254">
            <v>1</v>
          </cell>
          <cell r="P254" t="str">
            <v/>
          </cell>
          <cell r="Q254" t="str">
            <v/>
          </cell>
          <cell r="R254" t="str">
            <v/>
          </cell>
          <cell r="S254">
            <v>0</v>
          </cell>
          <cell r="T254">
            <v>0</v>
          </cell>
          <cell r="U254">
            <v>1</v>
          </cell>
          <cell r="W254" t="str">
            <v/>
          </cell>
          <cell r="X254" t="str">
            <v/>
          </cell>
          <cell r="Y254" t="str">
            <v/>
          </cell>
          <cell r="Z254">
            <v>0</v>
          </cell>
          <cell r="AA254">
            <v>0</v>
          </cell>
          <cell r="AB254">
            <v>1</v>
          </cell>
        </row>
        <row r="255">
          <cell r="I255" t="str">
            <v/>
          </cell>
          <cell r="J255" t="str">
            <v/>
          </cell>
          <cell r="K255" t="str">
            <v/>
          </cell>
          <cell r="L255">
            <v>0</v>
          </cell>
          <cell r="M255">
            <v>0</v>
          </cell>
          <cell r="N255">
            <v>1</v>
          </cell>
          <cell r="P255" t="str">
            <v/>
          </cell>
          <cell r="Q255" t="str">
            <v/>
          </cell>
          <cell r="R255" t="str">
            <v/>
          </cell>
          <cell r="S255">
            <v>0</v>
          </cell>
          <cell r="T255">
            <v>0</v>
          </cell>
          <cell r="U255">
            <v>1</v>
          </cell>
          <cell r="W255" t="str">
            <v/>
          </cell>
          <cell r="X255" t="str">
            <v/>
          </cell>
          <cell r="Y255" t="str">
            <v/>
          </cell>
          <cell r="Z255">
            <v>0</v>
          </cell>
          <cell r="AA255">
            <v>0</v>
          </cell>
          <cell r="AB255">
            <v>1</v>
          </cell>
        </row>
        <row r="256">
          <cell r="I256" t="str">
            <v/>
          </cell>
          <cell r="J256" t="str">
            <v/>
          </cell>
          <cell r="K256" t="str">
            <v/>
          </cell>
          <cell r="L256">
            <v>0</v>
          </cell>
          <cell r="M256">
            <v>0</v>
          </cell>
          <cell r="N256">
            <v>1</v>
          </cell>
          <cell r="P256" t="str">
            <v/>
          </cell>
          <cell r="Q256" t="str">
            <v/>
          </cell>
          <cell r="R256" t="str">
            <v/>
          </cell>
          <cell r="S256">
            <v>0</v>
          </cell>
          <cell r="T256">
            <v>0</v>
          </cell>
          <cell r="U256">
            <v>1</v>
          </cell>
          <cell r="W256" t="str">
            <v/>
          </cell>
          <cell r="X256" t="str">
            <v/>
          </cell>
          <cell r="Y256" t="str">
            <v/>
          </cell>
          <cell r="Z256">
            <v>0</v>
          </cell>
          <cell r="AA256">
            <v>0</v>
          </cell>
          <cell r="AB256">
            <v>1</v>
          </cell>
        </row>
        <row r="257">
          <cell r="I257" t="str">
            <v/>
          </cell>
          <cell r="J257" t="str">
            <v/>
          </cell>
          <cell r="K257" t="str">
            <v/>
          </cell>
          <cell r="L257">
            <v>0</v>
          </cell>
          <cell r="M257">
            <v>0</v>
          </cell>
          <cell r="N257">
            <v>1</v>
          </cell>
          <cell r="P257" t="str">
            <v/>
          </cell>
          <cell r="Q257" t="str">
            <v/>
          </cell>
          <cell r="R257" t="str">
            <v/>
          </cell>
          <cell r="S257">
            <v>0</v>
          </cell>
          <cell r="T257">
            <v>0</v>
          </cell>
          <cell r="U257">
            <v>1</v>
          </cell>
          <cell r="W257" t="str">
            <v/>
          </cell>
          <cell r="X257" t="str">
            <v/>
          </cell>
          <cell r="Y257" t="str">
            <v/>
          </cell>
          <cell r="Z257">
            <v>0</v>
          </cell>
          <cell r="AA257">
            <v>0</v>
          </cell>
          <cell r="AB257">
            <v>1</v>
          </cell>
        </row>
        <row r="258">
          <cell r="I258" t="str">
            <v>60035101</v>
          </cell>
          <cell r="J258" t="str">
            <v>普通攻击:对单体敌人造成{0}%的武力伤害</v>
          </cell>
          <cell r="K258">
            <v>0.38</v>
          </cell>
          <cell r="L258">
            <v>0</v>
          </cell>
          <cell r="M258">
            <v>0</v>
          </cell>
          <cell r="N258">
            <v>100</v>
          </cell>
          <cell r="P258" t="str">
            <v>60035102</v>
          </cell>
          <cell r="Q258" t="str">
            <v>普通攻击:对单体敌人造成{0}%的武力伤害</v>
          </cell>
          <cell r="R258">
            <v>0.42</v>
          </cell>
          <cell r="S258">
            <v>0</v>
          </cell>
          <cell r="T258">
            <v>0</v>
          </cell>
          <cell r="U258">
            <v>1</v>
          </cell>
          <cell r="W258" t="str">
            <v>60035103</v>
          </cell>
          <cell r="X258" t="str">
            <v>普通攻击:对单体敌人造成{0}%的武力伤害</v>
          </cell>
          <cell r="Y258">
            <v>1</v>
          </cell>
          <cell r="Z258">
            <v>0</v>
          </cell>
          <cell r="AA258">
            <v>0</v>
          </cell>
          <cell r="AB258">
            <v>1</v>
          </cell>
        </row>
        <row r="259">
          <cell r="I259" t="str">
            <v>60035111</v>
          </cell>
          <cell r="J259" t="str">
            <v>私有特性1:普攻无视{0}%护甲</v>
          </cell>
          <cell r="K259">
            <v>0.25</v>
          </cell>
          <cell r="L259">
            <v>0</v>
          </cell>
          <cell r="M259">
            <v>0</v>
          </cell>
          <cell r="N259">
            <v>100</v>
          </cell>
          <cell r="P259" t="str">
            <v/>
          </cell>
          <cell r="Q259" t="str">
            <v/>
          </cell>
          <cell r="R259" t="str">
            <v/>
          </cell>
          <cell r="S259">
            <v>0</v>
          </cell>
          <cell r="T259">
            <v>0</v>
          </cell>
          <cell r="U259">
            <v>1</v>
          </cell>
          <cell r="W259" t="str">
            <v/>
          </cell>
          <cell r="X259" t="str">
            <v/>
          </cell>
          <cell r="Y259" t="str">
            <v/>
          </cell>
          <cell r="Z259">
            <v>0</v>
          </cell>
          <cell r="AA259">
            <v>0</v>
          </cell>
          <cell r="AB259">
            <v>1</v>
          </cell>
        </row>
        <row r="260">
          <cell r="I260" t="str">
            <v>60035121</v>
          </cell>
          <cell r="J260" t="str">
            <v>私有特性2:周围没有友军士兵时，攻速提升{0}</v>
          </cell>
          <cell r="K260">
            <v>12</v>
          </cell>
          <cell r="L260">
            <v>0</v>
          </cell>
          <cell r="M260">
            <v>0</v>
          </cell>
          <cell r="N260">
            <v>1</v>
          </cell>
          <cell r="P260" t="str">
            <v/>
          </cell>
          <cell r="Q260" t="str">
            <v/>
          </cell>
          <cell r="R260" t="str">
            <v/>
          </cell>
          <cell r="S260">
            <v>0</v>
          </cell>
          <cell r="T260">
            <v>0</v>
          </cell>
          <cell r="U260">
            <v>1</v>
          </cell>
          <cell r="W260" t="str">
            <v/>
          </cell>
          <cell r="X260" t="str">
            <v/>
          </cell>
          <cell r="Y260" t="str">
            <v/>
          </cell>
          <cell r="Z260">
            <v>0</v>
          </cell>
          <cell r="AA260">
            <v>0</v>
          </cell>
          <cell r="AB260">
            <v>1</v>
          </cell>
        </row>
        <row r="261">
          <cell r="I261" t="str">
            <v/>
          </cell>
          <cell r="J261" t="str">
            <v/>
          </cell>
          <cell r="K261" t="str">
            <v/>
          </cell>
          <cell r="L261">
            <v>0</v>
          </cell>
          <cell r="M261">
            <v>0</v>
          </cell>
          <cell r="N261">
            <v>1</v>
          </cell>
          <cell r="P261" t="str">
            <v/>
          </cell>
          <cell r="Q261" t="str">
            <v/>
          </cell>
          <cell r="R261" t="str">
            <v/>
          </cell>
          <cell r="S261">
            <v>0</v>
          </cell>
          <cell r="T261">
            <v>0</v>
          </cell>
          <cell r="U261">
            <v>1</v>
          </cell>
          <cell r="W261" t="str">
            <v/>
          </cell>
          <cell r="X261" t="str">
            <v/>
          </cell>
          <cell r="Y261" t="str">
            <v/>
          </cell>
          <cell r="Z261">
            <v>0</v>
          </cell>
          <cell r="AA261">
            <v>0</v>
          </cell>
          <cell r="AB261">
            <v>1</v>
          </cell>
        </row>
        <row r="262">
          <cell r="I262" t="str">
            <v/>
          </cell>
          <cell r="J262" t="str">
            <v/>
          </cell>
          <cell r="K262" t="str">
            <v/>
          </cell>
          <cell r="L262">
            <v>0</v>
          </cell>
          <cell r="M262">
            <v>0</v>
          </cell>
          <cell r="N262">
            <v>1</v>
          </cell>
          <cell r="P262" t="str">
            <v/>
          </cell>
          <cell r="Q262" t="str">
            <v/>
          </cell>
          <cell r="R262" t="str">
            <v/>
          </cell>
          <cell r="S262">
            <v>0</v>
          </cell>
          <cell r="T262">
            <v>0</v>
          </cell>
          <cell r="U262">
            <v>1</v>
          </cell>
          <cell r="W262" t="str">
            <v/>
          </cell>
          <cell r="X262" t="str">
            <v/>
          </cell>
          <cell r="Y262" t="str">
            <v/>
          </cell>
          <cell r="Z262">
            <v>0</v>
          </cell>
          <cell r="AA262">
            <v>0</v>
          </cell>
          <cell r="AB262">
            <v>1</v>
          </cell>
        </row>
        <row r="263">
          <cell r="I263" t="str">
            <v/>
          </cell>
          <cell r="J263" t="str">
            <v/>
          </cell>
          <cell r="K263" t="str">
            <v/>
          </cell>
          <cell r="L263">
            <v>0</v>
          </cell>
          <cell r="M263">
            <v>0</v>
          </cell>
          <cell r="N263">
            <v>1</v>
          </cell>
          <cell r="P263" t="str">
            <v/>
          </cell>
          <cell r="Q263" t="str">
            <v/>
          </cell>
          <cell r="R263" t="str">
            <v/>
          </cell>
          <cell r="S263">
            <v>0</v>
          </cell>
          <cell r="T263">
            <v>0</v>
          </cell>
          <cell r="U263">
            <v>1</v>
          </cell>
          <cell r="W263" t="str">
            <v/>
          </cell>
          <cell r="X263" t="str">
            <v/>
          </cell>
          <cell r="Y263" t="str">
            <v/>
          </cell>
          <cell r="Z263">
            <v>0</v>
          </cell>
          <cell r="AA263">
            <v>0</v>
          </cell>
          <cell r="AB263">
            <v>1</v>
          </cell>
        </row>
        <row r="264">
          <cell r="I264" t="str">
            <v/>
          </cell>
          <cell r="J264" t="str">
            <v/>
          </cell>
          <cell r="K264" t="str">
            <v/>
          </cell>
          <cell r="L264">
            <v>0</v>
          </cell>
          <cell r="M264">
            <v>0</v>
          </cell>
          <cell r="N264">
            <v>1</v>
          </cell>
          <cell r="P264" t="str">
            <v/>
          </cell>
          <cell r="Q264" t="str">
            <v/>
          </cell>
          <cell r="R264" t="str">
            <v/>
          </cell>
          <cell r="S264">
            <v>0</v>
          </cell>
          <cell r="T264">
            <v>0</v>
          </cell>
          <cell r="U264">
            <v>1</v>
          </cell>
          <cell r="W264" t="str">
            <v/>
          </cell>
          <cell r="X264" t="str">
            <v/>
          </cell>
          <cell r="Y264" t="str">
            <v/>
          </cell>
          <cell r="Z264">
            <v>0</v>
          </cell>
          <cell r="AA264">
            <v>0</v>
          </cell>
          <cell r="AB264">
            <v>1</v>
          </cell>
        </row>
        <row r="265">
          <cell r="I265" t="str">
            <v/>
          </cell>
          <cell r="J265" t="str">
            <v/>
          </cell>
          <cell r="K265" t="str">
            <v/>
          </cell>
          <cell r="L265">
            <v>0</v>
          </cell>
          <cell r="M265">
            <v>0</v>
          </cell>
          <cell r="N265">
            <v>1</v>
          </cell>
          <cell r="P265" t="str">
            <v/>
          </cell>
          <cell r="Q265" t="str">
            <v/>
          </cell>
          <cell r="R265" t="str">
            <v/>
          </cell>
          <cell r="S265">
            <v>0</v>
          </cell>
          <cell r="T265">
            <v>0</v>
          </cell>
          <cell r="U265">
            <v>1</v>
          </cell>
          <cell r="W265" t="str">
            <v/>
          </cell>
          <cell r="X265" t="str">
            <v/>
          </cell>
          <cell r="Y265" t="str">
            <v/>
          </cell>
          <cell r="Z265">
            <v>0</v>
          </cell>
          <cell r="AA265">
            <v>0</v>
          </cell>
          <cell r="AB265">
            <v>1</v>
          </cell>
        </row>
        <row r="266">
          <cell r="I266" t="str">
            <v/>
          </cell>
          <cell r="J266" t="str">
            <v/>
          </cell>
          <cell r="K266" t="str">
            <v/>
          </cell>
          <cell r="L266">
            <v>0</v>
          </cell>
          <cell r="M266">
            <v>0</v>
          </cell>
          <cell r="N266">
            <v>1</v>
          </cell>
          <cell r="P266" t="str">
            <v/>
          </cell>
          <cell r="Q266" t="str">
            <v/>
          </cell>
          <cell r="R266" t="str">
            <v/>
          </cell>
          <cell r="S266">
            <v>0</v>
          </cell>
          <cell r="T266">
            <v>0</v>
          </cell>
          <cell r="U266">
            <v>1</v>
          </cell>
          <cell r="W266" t="str">
            <v/>
          </cell>
          <cell r="X266" t="str">
            <v/>
          </cell>
          <cell r="Y266" t="str">
            <v/>
          </cell>
          <cell r="Z266">
            <v>0</v>
          </cell>
          <cell r="AA266">
            <v>0</v>
          </cell>
          <cell r="AB266">
            <v>1</v>
          </cell>
        </row>
        <row r="267">
          <cell r="I267" t="str">
            <v/>
          </cell>
          <cell r="J267" t="str">
            <v/>
          </cell>
          <cell r="K267" t="str">
            <v/>
          </cell>
          <cell r="L267">
            <v>0</v>
          </cell>
          <cell r="M267">
            <v>0</v>
          </cell>
          <cell r="N267">
            <v>1</v>
          </cell>
          <cell r="P267" t="str">
            <v/>
          </cell>
          <cell r="Q267" t="str">
            <v/>
          </cell>
          <cell r="R267" t="str">
            <v/>
          </cell>
          <cell r="S267">
            <v>0</v>
          </cell>
          <cell r="T267">
            <v>0</v>
          </cell>
          <cell r="U267">
            <v>1</v>
          </cell>
          <cell r="W267" t="str">
            <v/>
          </cell>
          <cell r="X267" t="str">
            <v/>
          </cell>
          <cell r="Y267" t="str">
            <v/>
          </cell>
          <cell r="Z267">
            <v>0</v>
          </cell>
          <cell r="AA267">
            <v>0</v>
          </cell>
          <cell r="AB267">
            <v>1</v>
          </cell>
        </row>
        <row r="268">
          <cell r="I268" t="str">
            <v>60035201</v>
          </cell>
          <cell r="J268" t="str">
            <v>普通攻击:对单体敌人造成{0}%的武力伤害</v>
          </cell>
          <cell r="K268">
            <v>0.38</v>
          </cell>
          <cell r="L268">
            <v>0</v>
          </cell>
          <cell r="M268">
            <v>0</v>
          </cell>
          <cell r="N268">
            <v>100</v>
          </cell>
          <cell r="P268" t="str">
            <v>60035202</v>
          </cell>
          <cell r="Q268" t="str">
            <v>普通攻击:对单体敌人造成{0}%的武力伤害</v>
          </cell>
          <cell r="R268">
            <v>0.42</v>
          </cell>
          <cell r="S268">
            <v>0</v>
          </cell>
          <cell r="T268">
            <v>0</v>
          </cell>
          <cell r="U268">
            <v>1</v>
          </cell>
          <cell r="W268" t="str">
            <v>60035203</v>
          </cell>
          <cell r="X268" t="str">
            <v>普通攻击:对单体敌人造成{0}%的武力伤害</v>
          </cell>
          <cell r="Y268">
            <v>1</v>
          </cell>
          <cell r="Z268">
            <v>0</v>
          </cell>
          <cell r="AA268">
            <v>0</v>
          </cell>
          <cell r="AB268">
            <v>1</v>
          </cell>
        </row>
        <row r="269">
          <cell r="I269" t="str">
            <v>60035211</v>
          </cell>
          <cell r="J269" t="str">
            <v>私有特性1:攻击{0}%概率触发连弩效果，可以射出两支箭</v>
          </cell>
          <cell r="K269">
            <v>0.1</v>
          </cell>
          <cell r="L269">
            <v>0</v>
          </cell>
          <cell r="M269">
            <v>0</v>
          </cell>
          <cell r="N269">
            <v>100</v>
          </cell>
          <cell r="P269" t="str">
            <v>60035212</v>
          </cell>
          <cell r="Q269" t="str">
            <v>私有特性1:攻击{0}%概率触发连弩效果，可以射出两支箭</v>
          </cell>
          <cell r="R269">
            <v>0.38</v>
          </cell>
          <cell r="S269">
            <v>0</v>
          </cell>
          <cell r="T269">
            <v>0</v>
          </cell>
          <cell r="U269">
            <v>1</v>
          </cell>
          <cell r="W269" t="str">
            <v/>
          </cell>
          <cell r="X269" t="str">
            <v/>
          </cell>
          <cell r="Y269" t="str">
            <v/>
          </cell>
          <cell r="Z269">
            <v>0</v>
          </cell>
          <cell r="AA269">
            <v>0</v>
          </cell>
          <cell r="AB269">
            <v>1</v>
          </cell>
        </row>
        <row r="270">
          <cell r="I270" t="str">
            <v>60035221</v>
          </cell>
          <cell r="J270" t="str">
            <v>私有特性2:普攻无视{0}%护甲</v>
          </cell>
          <cell r="K270">
            <v>0.3</v>
          </cell>
          <cell r="L270">
            <v>0</v>
          </cell>
          <cell r="M270">
            <v>0</v>
          </cell>
          <cell r="N270">
            <v>100</v>
          </cell>
          <cell r="P270" t="str">
            <v/>
          </cell>
          <cell r="Q270" t="str">
            <v/>
          </cell>
          <cell r="R270" t="str">
            <v/>
          </cell>
          <cell r="S270">
            <v>0</v>
          </cell>
          <cell r="T270">
            <v>0</v>
          </cell>
          <cell r="U270">
            <v>1</v>
          </cell>
          <cell r="W270" t="str">
            <v/>
          </cell>
          <cell r="X270" t="str">
            <v/>
          </cell>
          <cell r="Y270" t="str">
            <v/>
          </cell>
          <cell r="Z270">
            <v>0</v>
          </cell>
          <cell r="AA270">
            <v>0</v>
          </cell>
          <cell r="AB270">
            <v>1</v>
          </cell>
        </row>
        <row r="271">
          <cell r="I271" t="str">
            <v>60035231</v>
          </cell>
          <cell r="J271" t="str">
            <v>私有特性3:周围没有友军士兵时，攻速提升{0}</v>
          </cell>
          <cell r="K271">
            <v>18</v>
          </cell>
          <cell r="L271">
            <v>0</v>
          </cell>
          <cell r="M271">
            <v>0</v>
          </cell>
          <cell r="N271">
            <v>1</v>
          </cell>
          <cell r="P271" t="str">
            <v/>
          </cell>
          <cell r="Q271" t="str">
            <v/>
          </cell>
          <cell r="R271" t="str">
            <v/>
          </cell>
          <cell r="S271">
            <v>0</v>
          </cell>
          <cell r="T271">
            <v>0</v>
          </cell>
          <cell r="U271">
            <v>1</v>
          </cell>
          <cell r="W271" t="str">
            <v/>
          </cell>
          <cell r="X271" t="str">
            <v/>
          </cell>
          <cell r="Y271" t="str">
            <v/>
          </cell>
          <cell r="Z271">
            <v>0</v>
          </cell>
          <cell r="AA271">
            <v>0</v>
          </cell>
          <cell r="AB271">
            <v>1</v>
          </cell>
        </row>
        <row r="272">
          <cell r="I272" t="str">
            <v/>
          </cell>
          <cell r="J272" t="str">
            <v/>
          </cell>
          <cell r="K272" t="str">
            <v/>
          </cell>
          <cell r="L272">
            <v>0</v>
          </cell>
          <cell r="M272">
            <v>0</v>
          </cell>
          <cell r="N272">
            <v>1</v>
          </cell>
          <cell r="P272" t="str">
            <v/>
          </cell>
          <cell r="Q272" t="str">
            <v/>
          </cell>
          <cell r="R272" t="str">
            <v/>
          </cell>
          <cell r="S272">
            <v>0</v>
          </cell>
          <cell r="T272">
            <v>0</v>
          </cell>
          <cell r="U272">
            <v>1</v>
          </cell>
          <cell r="W272" t="str">
            <v/>
          </cell>
          <cell r="X272" t="str">
            <v/>
          </cell>
          <cell r="Y272" t="str">
            <v/>
          </cell>
          <cell r="Z272">
            <v>0</v>
          </cell>
          <cell r="AA272">
            <v>0</v>
          </cell>
          <cell r="AB272">
            <v>1</v>
          </cell>
        </row>
        <row r="273">
          <cell r="I273" t="str">
            <v/>
          </cell>
          <cell r="J273" t="str">
            <v/>
          </cell>
          <cell r="K273" t="str">
            <v/>
          </cell>
          <cell r="L273">
            <v>0</v>
          </cell>
          <cell r="M273">
            <v>0</v>
          </cell>
          <cell r="N273">
            <v>1</v>
          </cell>
          <cell r="P273" t="str">
            <v/>
          </cell>
          <cell r="Q273" t="str">
            <v/>
          </cell>
          <cell r="R273" t="str">
            <v/>
          </cell>
          <cell r="S273">
            <v>0</v>
          </cell>
          <cell r="T273">
            <v>0</v>
          </cell>
          <cell r="U273">
            <v>1</v>
          </cell>
          <cell r="W273" t="str">
            <v/>
          </cell>
          <cell r="X273" t="str">
            <v/>
          </cell>
          <cell r="Y273" t="str">
            <v/>
          </cell>
          <cell r="Z273">
            <v>0</v>
          </cell>
          <cell r="AA273">
            <v>0</v>
          </cell>
          <cell r="AB273">
            <v>1</v>
          </cell>
        </row>
        <row r="274">
          <cell r="I274" t="str">
            <v/>
          </cell>
          <cell r="J274" t="str">
            <v/>
          </cell>
          <cell r="K274" t="str">
            <v/>
          </cell>
          <cell r="L274">
            <v>0</v>
          </cell>
          <cell r="M274">
            <v>0</v>
          </cell>
          <cell r="N274">
            <v>1</v>
          </cell>
          <cell r="P274" t="str">
            <v/>
          </cell>
          <cell r="Q274" t="str">
            <v/>
          </cell>
          <cell r="R274" t="str">
            <v/>
          </cell>
          <cell r="S274">
            <v>0</v>
          </cell>
          <cell r="T274">
            <v>0</v>
          </cell>
          <cell r="U274">
            <v>1</v>
          </cell>
          <cell r="W274" t="str">
            <v/>
          </cell>
          <cell r="X274" t="str">
            <v/>
          </cell>
          <cell r="Y274" t="str">
            <v/>
          </cell>
          <cell r="Z274">
            <v>0</v>
          </cell>
          <cell r="AA274">
            <v>0</v>
          </cell>
          <cell r="AB274">
            <v>1</v>
          </cell>
        </row>
        <row r="275">
          <cell r="I275" t="str">
            <v/>
          </cell>
          <cell r="J275" t="str">
            <v/>
          </cell>
          <cell r="K275" t="str">
            <v/>
          </cell>
          <cell r="L275">
            <v>0</v>
          </cell>
          <cell r="M275">
            <v>0</v>
          </cell>
          <cell r="N275">
            <v>1</v>
          </cell>
          <cell r="P275" t="str">
            <v/>
          </cell>
          <cell r="Q275" t="str">
            <v/>
          </cell>
          <cell r="R275" t="str">
            <v/>
          </cell>
          <cell r="S275">
            <v>0</v>
          </cell>
          <cell r="T275">
            <v>0</v>
          </cell>
          <cell r="U275">
            <v>1</v>
          </cell>
          <cell r="W275" t="str">
            <v/>
          </cell>
          <cell r="X275" t="str">
            <v/>
          </cell>
          <cell r="Y275" t="str">
            <v/>
          </cell>
          <cell r="Z275">
            <v>0</v>
          </cell>
          <cell r="AA275">
            <v>0</v>
          </cell>
          <cell r="AB275">
            <v>1</v>
          </cell>
        </row>
        <row r="276">
          <cell r="I276" t="str">
            <v/>
          </cell>
          <cell r="J276" t="str">
            <v/>
          </cell>
          <cell r="K276" t="str">
            <v/>
          </cell>
          <cell r="L276">
            <v>0</v>
          </cell>
          <cell r="M276">
            <v>0</v>
          </cell>
          <cell r="N276">
            <v>1</v>
          </cell>
          <cell r="P276" t="str">
            <v/>
          </cell>
          <cell r="Q276" t="str">
            <v/>
          </cell>
          <cell r="R276" t="str">
            <v/>
          </cell>
          <cell r="S276">
            <v>0</v>
          </cell>
          <cell r="T276">
            <v>0</v>
          </cell>
          <cell r="U276">
            <v>1</v>
          </cell>
          <cell r="W276" t="str">
            <v/>
          </cell>
          <cell r="X276" t="str">
            <v/>
          </cell>
          <cell r="Y276" t="str">
            <v/>
          </cell>
          <cell r="Z276">
            <v>0</v>
          </cell>
          <cell r="AA276">
            <v>0</v>
          </cell>
          <cell r="AB276">
            <v>1</v>
          </cell>
        </row>
        <row r="277">
          <cell r="I277" t="str">
            <v/>
          </cell>
          <cell r="J277" t="str">
            <v/>
          </cell>
          <cell r="K277" t="str">
            <v/>
          </cell>
          <cell r="L277">
            <v>0</v>
          </cell>
          <cell r="M277">
            <v>0</v>
          </cell>
          <cell r="N277">
            <v>1</v>
          </cell>
          <cell r="P277" t="str">
            <v/>
          </cell>
          <cell r="Q277" t="str">
            <v/>
          </cell>
          <cell r="R277" t="str">
            <v/>
          </cell>
          <cell r="S277">
            <v>0</v>
          </cell>
          <cell r="T277">
            <v>0</v>
          </cell>
          <cell r="U277">
            <v>1</v>
          </cell>
          <cell r="W277" t="str">
            <v/>
          </cell>
          <cell r="X277" t="str">
            <v/>
          </cell>
          <cell r="Y277" t="str">
            <v/>
          </cell>
          <cell r="Z277">
            <v>0</v>
          </cell>
          <cell r="AA277">
            <v>0</v>
          </cell>
          <cell r="AB277">
            <v>1</v>
          </cell>
        </row>
        <row r="278">
          <cell r="I278" t="str">
            <v>60610001</v>
          </cell>
          <cell r="J278" t="str">
            <v>普通攻击:对单体敌人造成{0}%的武力伤害</v>
          </cell>
          <cell r="K278">
            <v>0.16</v>
          </cell>
          <cell r="L278">
            <v>0</v>
          </cell>
          <cell r="M278">
            <v>0</v>
          </cell>
          <cell r="N278">
            <v>100</v>
          </cell>
          <cell r="P278" t="str">
            <v>60610002</v>
          </cell>
          <cell r="Q278" t="str">
            <v>普通攻击:对单体敌人造成{0}%的武力伤害</v>
          </cell>
          <cell r="R278">
            <v>0.42</v>
          </cell>
          <cell r="S278">
            <v>0</v>
          </cell>
          <cell r="T278">
            <v>0</v>
          </cell>
          <cell r="U278">
            <v>1</v>
          </cell>
          <cell r="W278" t="str">
            <v>60610003</v>
          </cell>
          <cell r="X278" t="str">
            <v>普通攻击:对单体敌人造成{0}%的武力伤害</v>
          </cell>
          <cell r="Y278">
            <v>1</v>
          </cell>
          <cell r="Z278">
            <v>0</v>
          </cell>
          <cell r="AA278">
            <v>0</v>
          </cell>
          <cell r="AB278">
            <v>1</v>
          </cell>
        </row>
        <row r="279">
          <cell r="I279" t="str">
            <v>60610011</v>
          </cell>
          <cell r="J279" t="str">
            <v>私有特性1:普攻造成范围伤害</v>
          </cell>
          <cell r="K279">
            <v>0.16</v>
          </cell>
          <cell r="L279">
            <v>0</v>
          </cell>
          <cell r="M279">
            <v>0</v>
          </cell>
          <cell r="N279">
            <v>1</v>
          </cell>
          <cell r="P279" t="str">
            <v/>
          </cell>
          <cell r="Q279" t="str">
            <v/>
          </cell>
          <cell r="R279" t="str">
            <v/>
          </cell>
          <cell r="S279">
            <v>0</v>
          </cell>
          <cell r="T279">
            <v>0</v>
          </cell>
          <cell r="U279">
            <v>1</v>
          </cell>
          <cell r="W279" t="str">
            <v/>
          </cell>
          <cell r="X279" t="str">
            <v/>
          </cell>
          <cell r="Y279" t="str">
            <v/>
          </cell>
          <cell r="Z279">
            <v>0</v>
          </cell>
          <cell r="AA279">
            <v>0</v>
          </cell>
          <cell r="AB279">
            <v>1</v>
          </cell>
        </row>
        <row r="280">
          <cell r="I280" t="str">
            <v>60610021</v>
          </cell>
          <cell r="J280" t="str">
            <v>私有特性2:受到士气打击时士气降低速度增加{0}%</v>
          </cell>
          <cell r="K280">
            <v>-0.2</v>
          </cell>
          <cell r="L280">
            <v>0</v>
          </cell>
          <cell r="M280">
            <v>0</v>
          </cell>
          <cell r="N280">
            <v>-100</v>
          </cell>
          <cell r="P280" t="str">
            <v/>
          </cell>
          <cell r="Q280" t="str">
            <v/>
          </cell>
          <cell r="R280" t="str">
            <v/>
          </cell>
          <cell r="S280">
            <v>0</v>
          </cell>
          <cell r="T280">
            <v>0</v>
          </cell>
          <cell r="U280">
            <v>1</v>
          </cell>
          <cell r="W280" t="str">
            <v/>
          </cell>
          <cell r="X280" t="str">
            <v/>
          </cell>
          <cell r="Y280" t="str">
            <v/>
          </cell>
          <cell r="Z280">
            <v>0</v>
          </cell>
          <cell r="AA280">
            <v>0</v>
          </cell>
          <cell r="AB280">
            <v>1</v>
          </cell>
        </row>
        <row r="281">
          <cell r="I281" t="str">
            <v>60610031</v>
          </cell>
          <cell r="J281" t="str">
            <v>私有特性3:周围没有友军士兵时，攻速提升{0}</v>
          </cell>
          <cell r="K281">
            <v>24</v>
          </cell>
          <cell r="L281">
            <v>0</v>
          </cell>
          <cell r="M281">
            <v>0</v>
          </cell>
          <cell r="N281">
            <v>1</v>
          </cell>
          <cell r="P281" t="str">
            <v/>
          </cell>
          <cell r="Q281" t="str">
            <v/>
          </cell>
          <cell r="R281" t="str">
            <v/>
          </cell>
          <cell r="S281">
            <v>0</v>
          </cell>
          <cell r="T281">
            <v>0</v>
          </cell>
          <cell r="U281">
            <v>1</v>
          </cell>
          <cell r="W281" t="str">
            <v/>
          </cell>
          <cell r="X281" t="str">
            <v/>
          </cell>
          <cell r="Y281" t="str">
            <v/>
          </cell>
          <cell r="Z281">
            <v>0</v>
          </cell>
          <cell r="AA281">
            <v>0</v>
          </cell>
          <cell r="AB281">
            <v>1</v>
          </cell>
        </row>
        <row r="282">
          <cell r="I282" t="str">
            <v>60610041</v>
          </cell>
          <cell r="J282" t="str">
            <v>私有特性4:普攻无视{0}%护甲</v>
          </cell>
          <cell r="K282">
            <v>0.35</v>
          </cell>
          <cell r="L282">
            <v>0</v>
          </cell>
          <cell r="M282">
            <v>0</v>
          </cell>
          <cell r="N282">
            <v>100</v>
          </cell>
          <cell r="P282" t="str">
            <v/>
          </cell>
          <cell r="Q282" t="str">
            <v/>
          </cell>
          <cell r="R282" t="str">
            <v/>
          </cell>
          <cell r="S282">
            <v>0</v>
          </cell>
          <cell r="T282">
            <v>0</v>
          </cell>
          <cell r="U282">
            <v>1</v>
          </cell>
          <cell r="W282" t="str">
            <v/>
          </cell>
          <cell r="X282" t="str">
            <v/>
          </cell>
          <cell r="Y282" t="str">
            <v/>
          </cell>
          <cell r="Z282">
            <v>0</v>
          </cell>
          <cell r="AA282">
            <v>0</v>
          </cell>
          <cell r="AB282">
            <v>1</v>
          </cell>
        </row>
        <row r="283">
          <cell r="I283" t="str">
            <v/>
          </cell>
          <cell r="J283" t="str">
            <v/>
          </cell>
          <cell r="K283" t="str">
            <v/>
          </cell>
          <cell r="L283">
            <v>0</v>
          </cell>
          <cell r="M283">
            <v>0</v>
          </cell>
          <cell r="N283">
            <v>1</v>
          </cell>
          <cell r="P283" t="str">
            <v/>
          </cell>
          <cell r="Q283" t="str">
            <v/>
          </cell>
          <cell r="R283" t="str">
            <v/>
          </cell>
          <cell r="S283">
            <v>0</v>
          </cell>
          <cell r="T283">
            <v>0</v>
          </cell>
          <cell r="U283">
            <v>1</v>
          </cell>
          <cell r="W283" t="str">
            <v/>
          </cell>
          <cell r="X283" t="str">
            <v/>
          </cell>
          <cell r="Y283" t="str">
            <v/>
          </cell>
          <cell r="Z283">
            <v>0</v>
          </cell>
          <cell r="AA283">
            <v>0</v>
          </cell>
          <cell r="AB283">
            <v>1</v>
          </cell>
        </row>
        <row r="284">
          <cell r="I284" t="str">
            <v/>
          </cell>
          <cell r="J284" t="str">
            <v/>
          </cell>
          <cell r="K284" t="str">
            <v/>
          </cell>
          <cell r="L284">
            <v>0</v>
          </cell>
          <cell r="M284">
            <v>0</v>
          </cell>
          <cell r="N284">
            <v>1</v>
          </cell>
          <cell r="P284" t="str">
            <v/>
          </cell>
          <cell r="Q284" t="str">
            <v/>
          </cell>
          <cell r="R284" t="str">
            <v/>
          </cell>
          <cell r="S284">
            <v>0</v>
          </cell>
          <cell r="T284">
            <v>0</v>
          </cell>
          <cell r="U284">
            <v>1</v>
          </cell>
          <cell r="W284" t="str">
            <v/>
          </cell>
          <cell r="X284" t="str">
            <v/>
          </cell>
          <cell r="Y284" t="str">
            <v/>
          </cell>
          <cell r="Z284">
            <v>0</v>
          </cell>
          <cell r="AA284">
            <v>0</v>
          </cell>
          <cell r="AB284">
            <v>1</v>
          </cell>
        </row>
        <row r="285">
          <cell r="I285" t="str">
            <v/>
          </cell>
          <cell r="J285" t="str">
            <v/>
          </cell>
          <cell r="K285" t="str">
            <v/>
          </cell>
          <cell r="L285">
            <v>0</v>
          </cell>
          <cell r="M285">
            <v>0</v>
          </cell>
          <cell r="N285">
            <v>1</v>
          </cell>
          <cell r="P285" t="str">
            <v/>
          </cell>
          <cell r="Q285" t="str">
            <v/>
          </cell>
          <cell r="R285" t="str">
            <v/>
          </cell>
          <cell r="S285">
            <v>0</v>
          </cell>
          <cell r="T285">
            <v>0</v>
          </cell>
          <cell r="U285">
            <v>1</v>
          </cell>
          <cell r="W285" t="str">
            <v/>
          </cell>
          <cell r="X285" t="str">
            <v/>
          </cell>
          <cell r="Y285" t="str">
            <v/>
          </cell>
          <cell r="Z285">
            <v>0</v>
          </cell>
          <cell r="AA285">
            <v>0</v>
          </cell>
          <cell r="AB285">
            <v>1</v>
          </cell>
        </row>
        <row r="286">
          <cell r="I286" t="str">
            <v/>
          </cell>
          <cell r="J286" t="str">
            <v/>
          </cell>
          <cell r="K286" t="str">
            <v/>
          </cell>
          <cell r="L286">
            <v>0</v>
          </cell>
          <cell r="M286">
            <v>0</v>
          </cell>
          <cell r="N286">
            <v>1</v>
          </cell>
          <cell r="P286" t="str">
            <v/>
          </cell>
          <cell r="Q286" t="str">
            <v/>
          </cell>
          <cell r="R286" t="str">
            <v/>
          </cell>
          <cell r="S286">
            <v>0</v>
          </cell>
          <cell r="T286">
            <v>0</v>
          </cell>
          <cell r="U286">
            <v>1</v>
          </cell>
          <cell r="W286" t="str">
            <v/>
          </cell>
          <cell r="X286" t="str">
            <v/>
          </cell>
          <cell r="Y286" t="str">
            <v/>
          </cell>
          <cell r="Z286">
            <v>0</v>
          </cell>
          <cell r="AA286">
            <v>0</v>
          </cell>
          <cell r="AB286">
            <v>1</v>
          </cell>
        </row>
        <row r="287">
          <cell r="I287" t="str">
            <v/>
          </cell>
          <cell r="J287" t="str">
            <v/>
          </cell>
          <cell r="K287" t="str">
            <v/>
          </cell>
          <cell r="L287">
            <v>0</v>
          </cell>
          <cell r="M287">
            <v>0</v>
          </cell>
          <cell r="N287">
            <v>1</v>
          </cell>
          <cell r="P287" t="str">
            <v/>
          </cell>
          <cell r="Q287" t="str">
            <v/>
          </cell>
          <cell r="R287" t="str">
            <v/>
          </cell>
          <cell r="S287">
            <v>0</v>
          </cell>
          <cell r="T287">
            <v>0</v>
          </cell>
          <cell r="U287">
            <v>1</v>
          </cell>
          <cell r="W287" t="str">
            <v/>
          </cell>
          <cell r="X287" t="str">
            <v/>
          </cell>
          <cell r="Y287" t="str">
            <v/>
          </cell>
          <cell r="Z287">
            <v>0</v>
          </cell>
          <cell r="AA287">
            <v>0</v>
          </cell>
          <cell r="AB287">
            <v>1</v>
          </cell>
        </row>
        <row r="288">
          <cell r="I288" t="str">
            <v>60035301</v>
          </cell>
          <cell r="J288" t="str">
            <v>普通攻击:对单体敌人造成{0}%的武力伤害</v>
          </cell>
          <cell r="K288">
            <v>0.44</v>
          </cell>
          <cell r="L288">
            <v>0</v>
          </cell>
          <cell r="M288">
            <v>0</v>
          </cell>
          <cell r="N288">
            <v>100</v>
          </cell>
          <cell r="P288" t="str">
            <v>60035302</v>
          </cell>
          <cell r="Q288" t="str">
            <v>普通攻击:对单体敌人造成{0}%的武力伤害</v>
          </cell>
          <cell r="R288">
            <v>0.42</v>
          </cell>
          <cell r="S288">
            <v>0</v>
          </cell>
          <cell r="T288">
            <v>0</v>
          </cell>
          <cell r="U288">
            <v>1</v>
          </cell>
          <cell r="W288" t="str">
            <v>60035303</v>
          </cell>
          <cell r="X288" t="str">
            <v>普通攻击:对单体敌人造成{0}%的武力伤害</v>
          </cell>
          <cell r="Y288">
            <v>1</v>
          </cell>
          <cell r="Z288">
            <v>0</v>
          </cell>
          <cell r="AA288">
            <v>0</v>
          </cell>
          <cell r="AB288">
            <v>1</v>
          </cell>
        </row>
        <row r="289">
          <cell r="I289" t="str">
            <v>60035311</v>
          </cell>
          <cell r="J289" t="str">
            <v>私有特性1:当有敌军近身时，切换为近战形态，提升{0}攻击速度</v>
          </cell>
          <cell r="K289">
            <v>50</v>
          </cell>
          <cell r="L289">
            <v>0</v>
          </cell>
          <cell r="M289">
            <v>0</v>
          </cell>
          <cell r="N289">
            <v>1</v>
          </cell>
          <cell r="P289" t="str">
            <v/>
          </cell>
          <cell r="Q289" t="str">
            <v/>
          </cell>
          <cell r="R289" t="str">
            <v/>
          </cell>
          <cell r="S289">
            <v>0</v>
          </cell>
          <cell r="T289">
            <v>0</v>
          </cell>
          <cell r="U289">
            <v>1</v>
          </cell>
          <cell r="W289" t="str">
            <v/>
          </cell>
          <cell r="X289" t="str">
            <v/>
          </cell>
          <cell r="Y289" t="str">
            <v/>
          </cell>
          <cell r="Z289">
            <v>0</v>
          </cell>
          <cell r="AA289">
            <v>0</v>
          </cell>
          <cell r="AB289">
            <v>1</v>
          </cell>
        </row>
        <row r="290">
          <cell r="I290" t="str">
            <v>60035321</v>
          </cell>
          <cell r="J290" t="str">
            <v>私有特性2:普攻无视{0}%护甲</v>
          </cell>
          <cell r="K290">
            <v>0.4</v>
          </cell>
          <cell r="L290">
            <v>0</v>
          </cell>
          <cell r="M290">
            <v>0</v>
          </cell>
          <cell r="N290">
            <v>100</v>
          </cell>
          <cell r="P290" t="str">
            <v/>
          </cell>
          <cell r="Q290" t="str">
            <v/>
          </cell>
          <cell r="R290" t="str">
            <v/>
          </cell>
          <cell r="S290">
            <v>0</v>
          </cell>
          <cell r="T290">
            <v>0</v>
          </cell>
          <cell r="U290">
            <v>1</v>
          </cell>
          <cell r="W290" t="str">
            <v/>
          </cell>
          <cell r="X290" t="str">
            <v/>
          </cell>
          <cell r="Y290" t="str">
            <v/>
          </cell>
          <cell r="Z290">
            <v>0</v>
          </cell>
          <cell r="AA290">
            <v>0</v>
          </cell>
          <cell r="AB290">
            <v>1</v>
          </cell>
        </row>
        <row r="291">
          <cell r="I291" t="str">
            <v>60035331</v>
          </cell>
          <cell r="J291" t="str">
            <v>私有特性3:周围没有友军士兵时，攻速提升{0}</v>
          </cell>
          <cell r="K291">
            <v>30</v>
          </cell>
          <cell r="L291">
            <v>0</v>
          </cell>
          <cell r="M291">
            <v>0</v>
          </cell>
          <cell r="N291">
            <v>1</v>
          </cell>
          <cell r="P291" t="str">
            <v/>
          </cell>
          <cell r="Q291" t="str">
            <v/>
          </cell>
          <cell r="R291" t="str">
            <v/>
          </cell>
          <cell r="S291">
            <v>0</v>
          </cell>
          <cell r="T291">
            <v>0</v>
          </cell>
          <cell r="U291">
            <v>1</v>
          </cell>
          <cell r="W291" t="str">
            <v/>
          </cell>
          <cell r="X291" t="str">
            <v/>
          </cell>
          <cell r="Y291" t="str">
            <v/>
          </cell>
          <cell r="Z291">
            <v>0</v>
          </cell>
          <cell r="AA291">
            <v>0</v>
          </cell>
          <cell r="AB291">
            <v>1</v>
          </cell>
        </row>
        <row r="292">
          <cell r="I292" t="str">
            <v/>
          </cell>
          <cell r="J292" t="str">
            <v/>
          </cell>
          <cell r="K292" t="str">
            <v/>
          </cell>
          <cell r="L292">
            <v>0</v>
          </cell>
          <cell r="M292">
            <v>0</v>
          </cell>
          <cell r="N292">
            <v>1</v>
          </cell>
          <cell r="P292" t="str">
            <v/>
          </cell>
          <cell r="Q292" t="str">
            <v/>
          </cell>
          <cell r="R292" t="str">
            <v/>
          </cell>
          <cell r="S292">
            <v>0</v>
          </cell>
          <cell r="T292">
            <v>0</v>
          </cell>
          <cell r="U292">
            <v>1</v>
          </cell>
          <cell r="W292" t="str">
            <v/>
          </cell>
          <cell r="X292" t="str">
            <v/>
          </cell>
          <cell r="Y292" t="str">
            <v/>
          </cell>
          <cell r="Z292">
            <v>0</v>
          </cell>
          <cell r="AA292">
            <v>0</v>
          </cell>
          <cell r="AB292">
            <v>1</v>
          </cell>
        </row>
        <row r="293">
          <cell r="I293" t="str">
            <v/>
          </cell>
          <cell r="J293" t="str">
            <v/>
          </cell>
          <cell r="K293" t="str">
            <v/>
          </cell>
          <cell r="L293">
            <v>0</v>
          </cell>
          <cell r="M293">
            <v>0</v>
          </cell>
          <cell r="N293">
            <v>1</v>
          </cell>
          <cell r="P293" t="str">
            <v/>
          </cell>
          <cell r="Q293" t="str">
            <v/>
          </cell>
          <cell r="R293" t="str">
            <v/>
          </cell>
          <cell r="S293">
            <v>0</v>
          </cell>
          <cell r="T293">
            <v>0</v>
          </cell>
          <cell r="U293">
            <v>1</v>
          </cell>
          <cell r="W293" t="str">
            <v/>
          </cell>
          <cell r="X293" t="str">
            <v/>
          </cell>
          <cell r="Y293" t="str">
            <v/>
          </cell>
          <cell r="Z293">
            <v>0</v>
          </cell>
          <cell r="AA293">
            <v>0</v>
          </cell>
          <cell r="AB293">
            <v>1</v>
          </cell>
        </row>
        <row r="294">
          <cell r="I294" t="str">
            <v/>
          </cell>
          <cell r="J294" t="str">
            <v/>
          </cell>
          <cell r="K294" t="str">
            <v/>
          </cell>
          <cell r="L294">
            <v>0</v>
          </cell>
          <cell r="M294">
            <v>0</v>
          </cell>
          <cell r="N294">
            <v>1</v>
          </cell>
          <cell r="P294" t="str">
            <v/>
          </cell>
          <cell r="Q294" t="str">
            <v/>
          </cell>
          <cell r="R294" t="str">
            <v/>
          </cell>
          <cell r="S294">
            <v>0</v>
          </cell>
          <cell r="T294">
            <v>0</v>
          </cell>
          <cell r="U294">
            <v>1</v>
          </cell>
          <cell r="W294" t="str">
            <v/>
          </cell>
          <cell r="X294" t="str">
            <v/>
          </cell>
          <cell r="Y294" t="str">
            <v/>
          </cell>
          <cell r="Z294">
            <v>0</v>
          </cell>
          <cell r="AA294">
            <v>0</v>
          </cell>
          <cell r="AB294">
            <v>1</v>
          </cell>
        </row>
        <row r="295">
          <cell r="I295" t="str">
            <v/>
          </cell>
          <cell r="J295" t="str">
            <v/>
          </cell>
          <cell r="K295" t="str">
            <v/>
          </cell>
          <cell r="L295">
            <v>0</v>
          </cell>
          <cell r="M295">
            <v>0</v>
          </cell>
          <cell r="N295">
            <v>1</v>
          </cell>
          <cell r="P295" t="str">
            <v/>
          </cell>
          <cell r="Q295" t="str">
            <v/>
          </cell>
          <cell r="R295" t="str">
            <v/>
          </cell>
          <cell r="S295">
            <v>0</v>
          </cell>
          <cell r="T295">
            <v>0</v>
          </cell>
          <cell r="U295">
            <v>1</v>
          </cell>
          <cell r="W295" t="str">
            <v/>
          </cell>
          <cell r="X295" t="str">
            <v/>
          </cell>
          <cell r="Y295" t="str">
            <v/>
          </cell>
          <cell r="Z295">
            <v>0</v>
          </cell>
          <cell r="AA295">
            <v>0</v>
          </cell>
          <cell r="AB295">
            <v>1</v>
          </cell>
        </row>
        <row r="296">
          <cell r="I296" t="str">
            <v/>
          </cell>
          <cell r="J296" t="str">
            <v/>
          </cell>
          <cell r="K296" t="str">
            <v/>
          </cell>
          <cell r="L296">
            <v>0</v>
          </cell>
          <cell r="M296">
            <v>0</v>
          </cell>
          <cell r="N296">
            <v>1</v>
          </cell>
          <cell r="P296" t="str">
            <v/>
          </cell>
          <cell r="Q296" t="str">
            <v/>
          </cell>
          <cell r="R296" t="str">
            <v/>
          </cell>
          <cell r="S296">
            <v>0</v>
          </cell>
          <cell r="T296">
            <v>0</v>
          </cell>
          <cell r="U296">
            <v>1</v>
          </cell>
          <cell r="W296" t="str">
            <v/>
          </cell>
          <cell r="X296" t="str">
            <v/>
          </cell>
          <cell r="Y296" t="str">
            <v/>
          </cell>
          <cell r="Z296">
            <v>0</v>
          </cell>
          <cell r="AA296">
            <v>0</v>
          </cell>
          <cell r="AB296">
            <v>1</v>
          </cell>
        </row>
        <row r="297">
          <cell r="I297" t="str">
            <v/>
          </cell>
          <cell r="J297" t="str">
            <v/>
          </cell>
          <cell r="K297" t="str">
            <v/>
          </cell>
          <cell r="L297">
            <v>0</v>
          </cell>
          <cell r="M297">
            <v>0</v>
          </cell>
          <cell r="N297">
            <v>1</v>
          </cell>
          <cell r="P297" t="str">
            <v/>
          </cell>
          <cell r="Q297" t="str">
            <v/>
          </cell>
          <cell r="R297" t="str">
            <v/>
          </cell>
          <cell r="S297">
            <v>0</v>
          </cell>
          <cell r="T297">
            <v>0</v>
          </cell>
          <cell r="U297">
            <v>1</v>
          </cell>
          <cell r="W297" t="str">
            <v/>
          </cell>
          <cell r="X297" t="str">
            <v/>
          </cell>
          <cell r="Y297" t="str">
            <v/>
          </cell>
          <cell r="Z297">
            <v>0</v>
          </cell>
          <cell r="AA297">
            <v>0</v>
          </cell>
          <cell r="AB297">
            <v>1</v>
          </cell>
        </row>
        <row r="298">
          <cell r="I298" t="str">
            <v>60035501</v>
          </cell>
          <cell r="J298" t="str">
            <v>普通攻击:对单体敌人造成{0}%的武力伤害</v>
          </cell>
          <cell r="K298">
            <v>0.49</v>
          </cell>
          <cell r="L298">
            <v>0</v>
          </cell>
          <cell r="M298">
            <v>0</v>
          </cell>
          <cell r="N298">
            <v>100</v>
          </cell>
          <cell r="P298" t="str">
            <v>60035502</v>
          </cell>
          <cell r="Q298" t="str">
            <v>普通攻击:对单体敌人造成{0}%的武力伤害</v>
          </cell>
          <cell r="R298">
            <v>0.42</v>
          </cell>
          <cell r="S298">
            <v>0</v>
          </cell>
          <cell r="T298">
            <v>0</v>
          </cell>
          <cell r="U298">
            <v>1</v>
          </cell>
          <cell r="W298" t="str">
            <v>60035503</v>
          </cell>
          <cell r="X298" t="str">
            <v>普通攻击:对单体敌人造成{0}%的武力伤害</v>
          </cell>
          <cell r="Y298">
            <v>1</v>
          </cell>
          <cell r="Z298">
            <v>0</v>
          </cell>
          <cell r="AA298">
            <v>0</v>
          </cell>
          <cell r="AB298">
            <v>1</v>
          </cell>
        </row>
        <row r="299">
          <cell r="I299" t="str">
            <v>60035511</v>
          </cell>
          <cell r="J299" t="str">
            <v>私有特性1:普攻无视{0}%护甲</v>
          </cell>
          <cell r="K299">
            <v>0.5</v>
          </cell>
          <cell r="L299">
            <v>0</v>
          </cell>
          <cell r="M299">
            <v>0</v>
          </cell>
          <cell r="N299">
            <v>100</v>
          </cell>
          <cell r="P299" t="str">
            <v/>
          </cell>
          <cell r="Q299" t="str">
            <v/>
          </cell>
          <cell r="R299" t="str">
            <v/>
          </cell>
          <cell r="S299">
            <v>0</v>
          </cell>
          <cell r="T299">
            <v>0</v>
          </cell>
          <cell r="U299">
            <v>1</v>
          </cell>
          <cell r="W299" t="str">
            <v/>
          </cell>
          <cell r="X299" t="str">
            <v/>
          </cell>
          <cell r="Y299" t="str">
            <v/>
          </cell>
          <cell r="Z299">
            <v>0</v>
          </cell>
          <cell r="AA299">
            <v>0</v>
          </cell>
          <cell r="AB299">
            <v>1</v>
          </cell>
        </row>
        <row r="300">
          <cell r="I300" t="str">
            <v>60035521</v>
          </cell>
          <cell r="J300" t="str">
            <v>私有特性2:普通攻击{0}%概率击退敌军</v>
          </cell>
          <cell r="K300">
            <v>0.2</v>
          </cell>
          <cell r="L300">
            <v>0</v>
          </cell>
          <cell r="M300">
            <v>0</v>
          </cell>
          <cell r="N300">
            <v>100</v>
          </cell>
          <cell r="P300" t="str">
            <v>60035522</v>
          </cell>
          <cell r="Q300" t="str">
            <v>私有特性2:普通攻击{0}%概率击退敌军</v>
          </cell>
          <cell r="R300">
            <v>0.5</v>
          </cell>
          <cell r="S300">
            <v>0</v>
          </cell>
          <cell r="T300">
            <v>0</v>
          </cell>
          <cell r="U300">
            <v>1</v>
          </cell>
          <cell r="W300" t="str">
            <v/>
          </cell>
          <cell r="X300" t="str">
            <v/>
          </cell>
          <cell r="Y300" t="str">
            <v/>
          </cell>
          <cell r="Z300">
            <v>0</v>
          </cell>
          <cell r="AA300">
            <v>0</v>
          </cell>
          <cell r="AB300">
            <v>1</v>
          </cell>
        </row>
        <row r="301">
          <cell r="I301" t="str">
            <v>60035531</v>
          </cell>
          <cell r="J301" t="str">
            <v>私有特性3:周围没有友军士兵时，攻速提升{0}</v>
          </cell>
          <cell r="K301">
            <v>40</v>
          </cell>
          <cell r="L301">
            <v>0</v>
          </cell>
          <cell r="M301">
            <v>0</v>
          </cell>
          <cell r="N301">
            <v>1</v>
          </cell>
          <cell r="P301" t="str">
            <v/>
          </cell>
          <cell r="Q301" t="str">
            <v/>
          </cell>
          <cell r="R301" t="str">
            <v/>
          </cell>
          <cell r="S301">
            <v>0</v>
          </cell>
          <cell r="T301">
            <v>0</v>
          </cell>
          <cell r="U301">
            <v>1</v>
          </cell>
          <cell r="W301" t="str">
            <v/>
          </cell>
          <cell r="X301" t="str">
            <v/>
          </cell>
          <cell r="Y301" t="str">
            <v/>
          </cell>
          <cell r="Z301">
            <v>0</v>
          </cell>
          <cell r="AA301">
            <v>0</v>
          </cell>
          <cell r="AB301">
            <v>1</v>
          </cell>
        </row>
        <row r="302">
          <cell r="I302" t="str">
            <v/>
          </cell>
          <cell r="J302" t="str">
            <v/>
          </cell>
          <cell r="K302" t="str">
            <v/>
          </cell>
          <cell r="L302">
            <v>0</v>
          </cell>
          <cell r="M302">
            <v>0</v>
          </cell>
          <cell r="N302">
            <v>1</v>
          </cell>
          <cell r="P302" t="str">
            <v/>
          </cell>
          <cell r="Q302" t="str">
            <v/>
          </cell>
          <cell r="R302" t="str">
            <v/>
          </cell>
          <cell r="S302">
            <v>0</v>
          </cell>
          <cell r="T302">
            <v>0</v>
          </cell>
          <cell r="U302">
            <v>1</v>
          </cell>
          <cell r="W302" t="str">
            <v/>
          </cell>
          <cell r="X302" t="str">
            <v/>
          </cell>
          <cell r="Y302" t="str">
            <v/>
          </cell>
          <cell r="Z302">
            <v>0</v>
          </cell>
          <cell r="AA302">
            <v>0</v>
          </cell>
          <cell r="AB302">
            <v>1</v>
          </cell>
        </row>
        <row r="303">
          <cell r="I303" t="str">
            <v/>
          </cell>
          <cell r="J303" t="str">
            <v/>
          </cell>
          <cell r="K303" t="str">
            <v/>
          </cell>
          <cell r="L303">
            <v>0</v>
          </cell>
          <cell r="M303">
            <v>0</v>
          </cell>
          <cell r="N303">
            <v>1</v>
          </cell>
          <cell r="P303" t="str">
            <v/>
          </cell>
          <cell r="Q303" t="str">
            <v/>
          </cell>
          <cell r="R303" t="str">
            <v/>
          </cell>
          <cell r="S303">
            <v>0</v>
          </cell>
          <cell r="T303">
            <v>0</v>
          </cell>
          <cell r="U303">
            <v>1</v>
          </cell>
          <cell r="W303" t="str">
            <v/>
          </cell>
          <cell r="X303" t="str">
            <v/>
          </cell>
          <cell r="Y303" t="str">
            <v/>
          </cell>
          <cell r="Z303">
            <v>0</v>
          </cell>
          <cell r="AA303">
            <v>0</v>
          </cell>
          <cell r="AB303">
            <v>1</v>
          </cell>
        </row>
        <row r="304">
          <cell r="I304" t="str">
            <v/>
          </cell>
          <cell r="J304" t="str">
            <v/>
          </cell>
          <cell r="K304" t="str">
            <v/>
          </cell>
          <cell r="L304">
            <v>0</v>
          </cell>
          <cell r="M304">
            <v>0</v>
          </cell>
          <cell r="N304">
            <v>1</v>
          </cell>
          <cell r="P304" t="str">
            <v/>
          </cell>
          <cell r="Q304" t="str">
            <v/>
          </cell>
          <cell r="R304" t="str">
            <v/>
          </cell>
          <cell r="S304">
            <v>0</v>
          </cell>
          <cell r="T304">
            <v>0</v>
          </cell>
          <cell r="U304">
            <v>1</v>
          </cell>
          <cell r="W304" t="str">
            <v/>
          </cell>
          <cell r="X304" t="str">
            <v/>
          </cell>
          <cell r="Y304" t="str">
            <v/>
          </cell>
          <cell r="Z304">
            <v>0</v>
          </cell>
          <cell r="AA304">
            <v>0</v>
          </cell>
          <cell r="AB304">
            <v>1</v>
          </cell>
        </row>
        <row r="305">
          <cell r="I305" t="str">
            <v/>
          </cell>
          <cell r="J305" t="str">
            <v/>
          </cell>
          <cell r="K305" t="str">
            <v/>
          </cell>
          <cell r="L305">
            <v>0</v>
          </cell>
          <cell r="M305">
            <v>0</v>
          </cell>
          <cell r="N305">
            <v>1</v>
          </cell>
          <cell r="P305" t="str">
            <v/>
          </cell>
          <cell r="Q305" t="str">
            <v/>
          </cell>
          <cell r="R305" t="str">
            <v/>
          </cell>
          <cell r="S305">
            <v>0</v>
          </cell>
          <cell r="T305">
            <v>0</v>
          </cell>
          <cell r="U305">
            <v>1</v>
          </cell>
          <cell r="W305" t="str">
            <v/>
          </cell>
          <cell r="X305" t="str">
            <v/>
          </cell>
          <cell r="Y305" t="str">
            <v/>
          </cell>
          <cell r="Z305">
            <v>0</v>
          </cell>
          <cell r="AA305">
            <v>0</v>
          </cell>
          <cell r="AB305">
            <v>1</v>
          </cell>
        </row>
        <row r="306">
          <cell r="I306" t="str">
            <v/>
          </cell>
          <cell r="J306" t="str">
            <v/>
          </cell>
          <cell r="K306" t="str">
            <v/>
          </cell>
          <cell r="L306">
            <v>0</v>
          </cell>
          <cell r="M306">
            <v>0</v>
          </cell>
          <cell r="N306">
            <v>1</v>
          </cell>
          <cell r="P306" t="str">
            <v/>
          </cell>
          <cell r="Q306" t="str">
            <v/>
          </cell>
          <cell r="R306" t="str">
            <v/>
          </cell>
          <cell r="S306">
            <v>0</v>
          </cell>
          <cell r="T306">
            <v>0</v>
          </cell>
          <cell r="U306">
            <v>1</v>
          </cell>
          <cell r="W306" t="str">
            <v/>
          </cell>
          <cell r="X306" t="str">
            <v/>
          </cell>
          <cell r="Y306" t="str">
            <v/>
          </cell>
          <cell r="Z306">
            <v>0</v>
          </cell>
          <cell r="AA306">
            <v>0</v>
          </cell>
          <cell r="AB306">
            <v>1</v>
          </cell>
        </row>
        <row r="307">
          <cell r="I307" t="str">
            <v/>
          </cell>
          <cell r="J307" t="str">
            <v/>
          </cell>
          <cell r="K307" t="str">
            <v/>
          </cell>
          <cell r="L307">
            <v>0</v>
          </cell>
          <cell r="M307">
            <v>0</v>
          </cell>
          <cell r="N307">
            <v>1</v>
          </cell>
          <cell r="P307" t="str">
            <v/>
          </cell>
          <cell r="Q307" t="str">
            <v/>
          </cell>
          <cell r="R307" t="str">
            <v/>
          </cell>
          <cell r="S307">
            <v>0</v>
          </cell>
          <cell r="T307">
            <v>0</v>
          </cell>
          <cell r="U307">
            <v>1</v>
          </cell>
          <cell r="W307" t="str">
            <v/>
          </cell>
          <cell r="X307" t="str">
            <v/>
          </cell>
          <cell r="Y307" t="str">
            <v/>
          </cell>
          <cell r="Z307">
            <v>0</v>
          </cell>
          <cell r="AA307">
            <v>0</v>
          </cell>
          <cell r="AB307">
            <v>1</v>
          </cell>
        </row>
        <row r="308">
          <cell r="I308" t="str">
            <v>60040201</v>
          </cell>
          <cell r="J308" t="str">
            <v>普通攻击:对单体敌人造成{0}%的武力伤害</v>
          </cell>
          <cell r="K308">
            <v>0.2</v>
          </cell>
          <cell r="L308">
            <v>0</v>
          </cell>
          <cell r="M308">
            <v>0</v>
          </cell>
          <cell r="N308">
            <v>100</v>
          </cell>
          <cell r="P308" t="str">
            <v>60040202</v>
          </cell>
          <cell r="Q308" t="str">
            <v>普通攻击:对单体敌人造成{0}%的武力伤害</v>
          </cell>
          <cell r="R308">
            <v>0.31</v>
          </cell>
          <cell r="S308">
            <v>0</v>
          </cell>
          <cell r="T308">
            <v>0</v>
          </cell>
          <cell r="U308">
            <v>1</v>
          </cell>
          <cell r="W308" t="str">
            <v>60040203</v>
          </cell>
          <cell r="X308" t="str">
            <v>普通攻击:对单体敌人造成{0}%的武力伤害</v>
          </cell>
          <cell r="Y308">
            <v>1.1100000000000001</v>
          </cell>
          <cell r="Z308">
            <v>0</v>
          </cell>
          <cell r="AA308">
            <v>0</v>
          </cell>
          <cell r="AB308">
            <v>1</v>
          </cell>
        </row>
        <row r="309">
          <cell r="I309" t="str">
            <v>60040211</v>
          </cell>
          <cell r="J309" t="str">
            <v>私有特性1:提升目标攻城攻击和负重</v>
          </cell>
          <cell r="K309">
            <v>100</v>
          </cell>
          <cell r="L309">
            <v>0</v>
          </cell>
          <cell r="M309">
            <v>0</v>
          </cell>
          <cell r="N309">
            <v>1</v>
          </cell>
          <cell r="P309" t="str">
            <v/>
          </cell>
          <cell r="Q309" t="str">
            <v/>
          </cell>
          <cell r="R309" t="str">
            <v/>
          </cell>
          <cell r="S309">
            <v>0</v>
          </cell>
          <cell r="T309">
            <v>0</v>
          </cell>
          <cell r="U309">
            <v>1</v>
          </cell>
          <cell r="W309" t="str">
            <v/>
          </cell>
          <cell r="X309" t="str">
            <v/>
          </cell>
          <cell r="Y309" t="str">
            <v/>
          </cell>
          <cell r="Z309">
            <v>0</v>
          </cell>
          <cell r="AA309">
            <v>0</v>
          </cell>
          <cell r="AB309">
            <v>1</v>
          </cell>
        </row>
        <row r="310">
          <cell r="I310" t="str">
            <v>60040221</v>
          </cell>
          <cell r="J310" t="str">
            <v>私有特性2:器械单位免疫击飞击退</v>
          </cell>
          <cell r="K310" t="str">
            <v/>
          </cell>
          <cell r="L310">
            <v>0</v>
          </cell>
          <cell r="M310">
            <v>0</v>
          </cell>
          <cell r="N310">
            <v>1</v>
          </cell>
          <cell r="P310" t="str">
            <v/>
          </cell>
          <cell r="Q310" t="str">
            <v/>
          </cell>
          <cell r="R310" t="str">
            <v/>
          </cell>
          <cell r="S310">
            <v>0</v>
          </cell>
          <cell r="T310">
            <v>0</v>
          </cell>
          <cell r="U310">
            <v>1</v>
          </cell>
          <cell r="W310" t="str">
            <v/>
          </cell>
          <cell r="X310" t="str">
            <v/>
          </cell>
          <cell r="Y310" t="str">
            <v/>
          </cell>
          <cell r="Z310">
            <v>0</v>
          </cell>
          <cell r="AA310">
            <v>0</v>
          </cell>
          <cell r="AB310">
            <v>1</v>
          </cell>
        </row>
        <row r="311">
          <cell r="I311" t="str">
            <v/>
          </cell>
          <cell r="J311" t="str">
            <v/>
          </cell>
          <cell r="K311" t="str">
            <v/>
          </cell>
          <cell r="L311">
            <v>0</v>
          </cell>
          <cell r="M311">
            <v>0</v>
          </cell>
          <cell r="N311">
            <v>1</v>
          </cell>
          <cell r="P311" t="str">
            <v/>
          </cell>
          <cell r="Q311" t="str">
            <v/>
          </cell>
          <cell r="R311" t="str">
            <v/>
          </cell>
          <cell r="S311">
            <v>0</v>
          </cell>
          <cell r="T311">
            <v>0</v>
          </cell>
          <cell r="U311">
            <v>1</v>
          </cell>
          <cell r="W311" t="str">
            <v/>
          </cell>
          <cell r="X311" t="str">
            <v/>
          </cell>
          <cell r="Y311" t="str">
            <v/>
          </cell>
          <cell r="Z311">
            <v>0</v>
          </cell>
          <cell r="AA311">
            <v>0</v>
          </cell>
          <cell r="AB311">
            <v>1</v>
          </cell>
        </row>
        <row r="312">
          <cell r="I312" t="str">
            <v/>
          </cell>
          <cell r="J312" t="str">
            <v/>
          </cell>
          <cell r="K312" t="str">
            <v/>
          </cell>
          <cell r="L312">
            <v>0</v>
          </cell>
          <cell r="M312">
            <v>0</v>
          </cell>
          <cell r="N312">
            <v>1</v>
          </cell>
          <cell r="P312" t="str">
            <v/>
          </cell>
          <cell r="Q312" t="str">
            <v/>
          </cell>
          <cell r="R312" t="str">
            <v/>
          </cell>
          <cell r="S312">
            <v>0</v>
          </cell>
          <cell r="T312">
            <v>0</v>
          </cell>
          <cell r="U312">
            <v>1</v>
          </cell>
          <cell r="W312" t="str">
            <v/>
          </cell>
          <cell r="X312" t="str">
            <v/>
          </cell>
          <cell r="Y312" t="str">
            <v/>
          </cell>
          <cell r="Z312">
            <v>0</v>
          </cell>
          <cell r="AA312">
            <v>0</v>
          </cell>
          <cell r="AB312">
            <v>1</v>
          </cell>
        </row>
        <row r="313">
          <cell r="I313" t="str">
            <v/>
          </cell>
          <cell r="J313" t="str">
            <v/>
          </cell>
          <cell r="K313" t="str">
            <v/>
          </cell>
          <cell r="L313">
            <v>0</v>
          </cell>
          <cell r="M313">
            <v>0</v>
          </cell>
          <cell r="N313">
            <v>1</v>
          </cell>
          <cell r="P313" t="str">
            <v/>
          </cell>
          <cell r="Q313" t="str">
            <v/>
          </cell>
          <cell r="R313" t="str">
            <v/>
          </cell>
          <cell r="S313">
            <v>0</v>
          </cell>
          <cell r="T313">
            <v>0</v>
          </cell>
          <cell r="U313">
            <v>1</v>
          </cell>
          <cell r="W313" t="str">
            <v/>
          </cell>
          <cell r="X313" t="str">
            <v/>
          </cell>
          <cell r="Y313" t="str">
            <v/>
          </cell>
          <cell r="Z313">
            <v>0</v>
          </cell>
          <cell r="AA313">
            <v>0</v>
          </cell>
          <cell r="AB313">
            <v>1</v>
          </cell>
        </row>
        <row r="314">
          <cell r="I314" t="str">
            <v/>
          </cell>
          <cell r="J314" t="str">
            <v/>
          </cell>
          <cell r="K314" t="str">
            <v/>
          </cell>
          <cell r="L314">
            <v>0</v>
          </cell>
          <cell r="M314">
            <v>0</v>
          </cell>
          <cell r="N314">
            <v>1</v>
          </cell>
          <cell r="P314" t="str">
            <v/>
          </cell>
          <cell r="Q314" t="str">
            <v/>
          </cell>
          <cell r="R314" t="str">
            <v/>
          </cell>
          <cell r="S314">
            <v>0</v>
          </cell>
          <cell r="T314">
            <v>0</v>
          </cell>
          <cell r="U314">
            <v>1</v>
          </cell>
          <cell r="W314" t="str">
            <v/>
          </cell>
          <cell r="X314" t="str">
            <v/>
          </cell>
          <cell r="Y314" t="str">
            <v/>
          </cell>
          <cell r="Z314">
            <v>0</v>
          </cell>
          <cell r="AA314">
            <v>0</v>
          </cell>
          <cell r="AB314">
            <v>1</v>
          </cell>
        </row>
        <row r="315">
          <cell r="I315" t="str">
            <v/>
          </cell>
          <cell r="J315" t="str">
            <v/>
          </cell>
          <cell r="K315" t="str">
            <v/>
          </cell>
          <cell r="L315">
            <v>0</v>
          </cell>
          <cell r="M315">
            <v>0</v>
          </cell>
          <cell r="N315">
            <v>1</v>
          </cell>
          <cell r="P315" t="str">
            <v/>
          </cell>
          <cell r="Q315" t="str">
            <v/>
          </cell>
          <cell r="R315" t="str">
            <v/>
          </cell>
          <cell r="S315">
            <v>0</v>
          </cell>
          <cell r="T315">
            <v>0</v>
          </cell>
          <cell r="U315">
            <v>1</v>
          </cell>
          <cell r="W315" t="str">
            <v/>
          </cell>
          <cell r="X315" t="str">
            <v/>
          </cell>
          <cell r="Y315" t="str">
            <v/>
          </cell>
          <cell r="Z315">
            <v>0</v>
          </cell>
          <cell r="AA315">
            <v>0</v>
          </cell>
          <cell r="AB315">
            <v>1</v>
          </cell>
        </row>
        <row r="316">
          <cell r="I316" t="str">
            <v/>
          </cell>
          <cell r="J316" t="str">
            <v/>
          </cell>
          <cell r="K316" t="str">
            <v/>
          </cell>
          <cell r="L316">
            <v>0</v>
          </cell>
          <cell r="M316">
            <v>0</v>
          </cell>
          <cell r="N316">
            <v>1</v>
          </cell>
          <cell r="P316" t="str">
            <v/>
          </cell>
          <cell r="Q316" t="str">
            <v/>
          </cell>
          <cell r="R316" t="str">
            <v/>
          </cell>
          <cell r="S316">
            <v>0</v>
          </cell>
          <cell r="T316">
            <v>0</v>
          </cell>
          <cell r="U316">
            <v>1</v>
          </cell>
          <cell r="W316" t="str">
            <v/>
          </cell>
          <cell r="X316" t="str">
            <v/>
          </cell>
          <cell r="Y316" t="str">
            <v/>
          </cell>
          <cell r="Z316">
            <v>0</v>
          </cell>
          <cell r="AA316">
            <v>0</v>
          </cell>
          <cell r="AB316">
            <v>1</v>
          </cell>
        </row>
        <row r="317">
          <cell r="I317" t="str">
            <v/>
          </cell>
          <cell r="J317" t="str">
            <v/>
          </cell>
          <cell r="K317" t="str">
            <v/>
          </cell>
          <cell r="L317">
            <v>0</v>
          </cell>
          <cell r="M317">
            <v>0</v>
          </cell>
          <cell r="N317">
            <v>1</v>
          </cell>
          <cell r="P317" t="str">
            <v/>
          </cell>
          <cell r="Q317" t="str">
            <v/>
          </cell>
          <cell r="R317" t="str">
            <v/>
          </cell>
          <cell r="S317">
            <v>0</v>
          </cell>
          <cell r="T317">
            <v>0</v>
          </cell>
          <cell r="U317">
            <v>1</v>
          </cell>
          <cell r="W317" t="str">
            <v/>
          </cell>
          <cell r="X317" t="str">
            <v/>
          </cell>
          <cell r="Y317" t="str">
            <v/>
          </cell>
          <cell r="Z317">
            <v>0</v>
          </cell>
          <cell r="AA317">
            <v>0</v>
          </cell>
          <cell r="AB317">
            <v>1</v>
          </cell>
        </row>
        <row r="318">
          <cell r="I318" t="str">
            <v>60041001</v>
          </cell>
          <cell r="J318" t="str">
            <v>普通攻击:对单体敌人造成{0}%的武力伤害</v>
          </cell>
          <cell r="K318">
            <v>0.28999999999999998</v>
          </cell>
          <cell r="L318">
            <v>0</v>
          </cell>
          <cell r="M318">
            <v>0</v>
          </cell>
          <cell r="N318">
            <v>100</v>
          </cell>
          <cell r="P318" t="str">
            <v>60041002</v>
          </cell>
          <cell r="Q318" t="str">
            <v>普通攻击:对单体敌人造成{0}%的武力伤害</v>
          </cell>
          <cell r="R318">
            <v>0.31</v>
          </cell>
          <cell r="S318">
            <v>0</v>
          </cell>
          <cell r="T318">
            <v>0</v>
          </cell>
          <cell r="U318">
            <v>1</v>
          </cell>
          <cell r="W318" t="str">
            <v>60041003</v>
          </cell>
          <cell r="X318" t="str">
            <v>普通攻击:对单体敌人造成{0}%的武力伤害</v>
          </cell>
          <cell r="Y318">
            <v>1.1100000000000001</v>
          </cell>
          <cell r="Z318">
            <v>0</v>
          </cell>
          <cell r="AA318">
            <v>0</v>
          </cell>
          <cell r="AB318">
            <v>1</v>
          </cell>
        </row>
        <row r="319">
          <cell r="I319" t="str">
            <v>60041011</v>
          </cell>
          <cell r="J319" t="str">
            <v>私有特性1:提升目标攻城攻击和负重</v>
          </cell>
          <cell r="K319">
            <v>100</v>
          </cell>
          <cell r="L319">
            <v>0</v>
          </cell>
          <cell r="M319">
            <v>0</v>
          </cell>
          <cell r="N319">
            <v>1</v>
          </cell>
          <cell r="P319" t="str">
            <v/>
          </cell>
          <cell r="Q319" t="str">
            <v/>
          </cell>
          <cell r="R319" t="str">
            <v/>
          </cell>
          <cell r="S319">
            <v>0</v>
          </cell>
          <cell r="T319">
            <v>0</v>
          </cell>
          <cell r="U319">
            <v>1</v>
          </cell>
          <cell r="W319" t="str">
            <v/>
          </cell>
          <cell r="X319" t="str">
            <v/>
          </cell>
          <cell r="Y319" t="str">
            <v/>
          </cell>
          <cell r="Z319">
            <v>0</v>
          </cell>
          <cell r="AA319">
            <v>0</v>
          </cell>
          <cell r="AB319">
            <v>1</v>
          </cell>
        </row>
        <row r="320">
          <cell r="I320" t="str">
            <v/>
          </cell>
          <cell r="J320" t="str">
            <v/>
          </cell>
          <cell r="K320" t="str">
            <v/>
          </cell>
          <cell r="L320">
            <v>0</v>
          </cell>
          <cell r="M320">
            <v>0</v>
          </cell>
          <cell r="N320">
            <v>1</v>
          </cell>
          <cell r="P320" t="str">
            <v/>
          </cell>
          <cell r="Q320" t="str">
            <v/>
          </cell>
          <cell r="R320" t="str">
            <v/>
          </cell>
          <cell r="S320">
            <v>0</v>
          </cell>
          <cell r="T320">
            <v>0</v>
          </cell>
          <cell r="U320">
            <v>1</v>
          </cell>
          <cell r="W320" t="str">
            <v/>
          </cell>
          <cell r="X320" t="str">
            <v/>
          </cell>
          <cell r="Y320" t="str">
            <v/>
          </cell>
          <cell r="Z320">
            <v>0</v>
          </cell>
          <cell r="AA320">
            <v>0</v>
          </cell>
          <cell r="AB320">
            <v>1</v>
          </cell>
        </row>
        <row r="321">
          <cell r="I321" t="str">
            <v/>
          </cell>
          <cell r="J321" t="str">
            <v/>
          </cell>
          <cell r="K321" t="str">
            <v/>
          </cell>
          <cell r="L321">
            <v>0</v>
          </cell>
          <cell r="M321">
            <v>0</v>
          </cell>
          <cell r="N321">
            <v>1</v>
          </cell>
          <cell r="P321" t="str">
            <v/>
          </cell>
          <cell r="Q321" t="str">
            <v/>
          </cell>
          <cell r="R321" t="str">
            <v/>
          </cell>
          <cell r="S321">
            <v>0</v>
          </cell>
          <cell r="T321">
            <v>0</v>
          </cell>
          <cell r="U321">
            <v>1</v>
          </cell>
          <cell r="W321" t="str">
            <v/>
          </cell>
          <cell r="X321" t="str">
            <v/>
          </cell>
          <cell r="Y321" t="str">
            <v/>
          </cell>
          <cell r="Z321">
            <v>0</v>
          </cell>
          <cell r="AA321">
            <v>0</v>
          </cell>
          <cell r="AB321">
            <v>1</v>
          </cell>
        </row>
        <row r="322">
          <cell r="I322" t="str">
            <v/>
          </cell>
          <cell r="J322" t="str">
            <v/>
          </cell>
          <cell r="K322" t="str">
            <v/>
          </cell>
          <cell r="L322">
            <v>0</v>
          </cell>
          <cell r="M322">
            <v>0</v>
          </cell>
          <cell r="N322">
            <v>1</v>
          </cell>
          <cell r="P322" t="str">
            <v/>
          </cell>
          <cell r="Q322" t="str">
            <v/>
          </cell>
          <cell r="R322" t="str">
            <v/>
          </cell>
          <cell r="S322">
            <v>0</v>
          </cell>
          <cell r="T322">
            <v>0</v>
          </cell>
          <cell r="U322">
            <v>1</v>
          </cell>
          <cell r="W322" t="str">
            <v/>
          </cell>
          <cell r="X322" t="str">
            <v/>
          </cell>
          <cell r="Y322" t="str">
            <v/>
          </cell>
          <cell r="Z322">
            <v>0</v>
          </cell>
          <cell r="AA322">
            <v>0</v>
          </cell>
          <cell r="AB322">
            <v>1</v>
          </cell>
        </row>
        <row r="323">
          <cell r="I323" t="str">
            <v/>
          </cell>
          <cell r="J323" t="str">
            <v/>
          </cell>
          <cell r="K323" t="str">
            <v/>
          </cell>
          <cell r="L323">
            <v>0</v>
          </cell>
          <cell r="M323">
            <v>0</v>
          </cell>
          <cell r="N323">
            <v>1</v>
          </cell>
          <cell r="P323" t="str">
            <v/>
          </cell>
          <cell r="Q323" t="str">
            <v/>
          </cell>
          <cell r="R323" t="str">
            <v/>
          </cell>
          <cell r="S323">
            <v>0</v>
          </cell>
          <cell r="T323">
            <v>0</v>
          </cell>
          <cell r="U323">
            <v>1</v>
          </cell>
          <cell r="W323" t="str">
            <v/>
          </cell>
          <cell r="X323" t="str">
            <v/>
          </cell>
          <cell r="Y323" t="str">
            <v/>
          </cell>
          <cell r="Z323">
            <v>0</v>
          </cell>
          <cell r="AA323">
            <v>0</v>
          </cell>
          <cell r="AB323">
            <v>1</v>
          </cell>
        </row>
        <row r="324">
          <cell r="I324" t="str">
            <v/>
          </cell>
          <cell r="J324" t="str">
            <v/>
          </cell>
          <cell r="K324" t="str">
            <v/>
          </cell>
          <cell r="L324">
            <v>0</v>
          </cell>
          <cell r="M324">
            <v>0</v>
          </cell>
          <cell r="N324">
            <v>1</v>
          </cell>
          <cell r="P324" t="str">
            <v/>
          </cell>
          <cell r="Q324" t="str">
            <v/>
          </cell>
          <cell r="R324" t="str">
            <v/>
          </cell>
          <cell r="S324">
            <v>0</v>
          </cell>
          <cell r="T324">
            <v>0</v>
          </cell>
          <cell r="U324">
            <v>1</v>
          </cell>
          <cell r="W324" t="str">
            <v/>
          </cell>
          <cell r="X324" t="str">
            <v/>
          </cell>
          <cell r="Y324" t="str">
            <v/>
          </cell>
          <cell r="Z324">
            <v>0</v>
          </cell>
          <cell r="AA324">
            <v>0</v>
          </cell>
          <cell r="AB324">
            <v>1</v>
          </cell>
        </row>
        <row r="325">
          <cell r="I325" t="str">
            <v/>
          </cell>
          <cell r="J325" t="str">
            <v/>
          </cell>
          <cell r="K325" t="str">
            <v/>
          </cell>
          <cell r="L325">
            <v>0</v>
          </cell>
          <cell r="M325">
            <v>0</v>
          </cell>
          <cell r="N325">
            <v>1</v>
          </cell>
          <cell r="P325" t="str">
            <v/>
          </cell>
          <cell r="Q325" t="str">
            <v/>
          </cell>
          <cell r="R325" t="str">
            <v/>
          </cell>
          <cell r="S325">
            <v>0</v>
          </cell>
          <cell r="T325">
            <v>0</v>
          </cell>
          <cell r="U325">
            <v>1</v>
          </cell>
          <cell r="W325" t="str">
            <v/>
          </cell>
          <cell r="X325" t="str">
            <v/>
          </cell>
          <cell r="Y325" t="str">
            <v/>
          </cell>
          <cell r="Z325">
            <v>0</v>
          </cell>
          <cell r="AA325">
            <v>0</v>
          </cell>
          <cell r="AB325">
            <v>1</v>
          </cell>
        </row>
        <row r="326">
          <cell r="I326" t="str">
            <v/>
          </cell>
          <cell r="J326" t="str">
            <v/>
          </cell>
          <cell r="K326" t="str">
            <v/>
          </cell>
          <cell r="L326">
            <v>0</v>
          </cell>
          <cell r="M326">
            <v>0</v>
          </cell>
          <cell r="N326">
            <v>1</v>
          </cell>
          <cell r="P326" t="str">
            <v/>
          </cell>
          <cell r="Q326" t="str">
            <v/>
          </cell>
          <cell r="R326" t="str">
            <v/>
          </cell>
          <cell r="S326">
            <v>0</v>
          </cell>
          <cell r="T326">
            <v>0</v>
          </cell>
          <cell r="U326">
            <v>1</v>
          </cell>
          <cell r="W326" t="str">
            <v/>
          </cell>
          <cell r="X326" t="str">
            <v/>
          </cell>
          <cell r="Y326" t="str">
            <v/>
          </cell>
          <cell r="Z326">
            <v>0</v>
          </cell>
          <cell r="AA326">
            <v>0</v>
          </cell>
          <cell r="AB326">
            <v>1</v>
          </cell>
        </row>
        <row r="327">
          <cell r="I327" t="str">
            <v/>
          </cell>
          <cell r="J327" t="str">
            <v/>
          </cell>
          <cell r="K327" t="str">
            <v/>
          </cell>
          <cell r="L327">
            <v>0</v>
          </cell>
          <cell r="M327">
            <v>0</v>
          </cell>
          <cell r="N327">
            <v>1</v>
          </cell>
          <cell r="P327" t="str">
            <v/>
          </cell>
          <cell r="Q327" t="str">
            <v/>
          </cell>
          <cell r="R327" t="str">
            <v/>
          </cell>
          <cell r="S327">
            <v>0</v>
          </cell>
          <cell r="T327">
            <v>0</v>
          </cell>
          <cell r="U327">
            <v>1</v>
          </cell>
          <cell r="W327" t="str">
            <v/>
          </cell>
          <cell r="X327" t="str">
            <v/>
          </cell>
          <cell r="Y327" t="str">
            <v/>
          </cell>
          <cell r="Z327">
            <v>0</v>
          </cell>
          <cell r="AA327">
            <v>0</v>
          </cell>
          <cell r="AB327">
            <v>1</v>
          </cell>
        </row>
        <row r="328">
          <cell r="I328" t="str">
            <v>60040501</v>
          </cell>
          <cell r="J328" t="str">
            <v>普通攻击:对单体敌人造成{0}%的武力伤害</v>
          </cell>
          <cell r="K328">
            <v>0</v>
          </cell>
          <cell r="L328">
            <v>0</v>
          </cell>
          <cell r="M328">
            <v>0</v>
          </cell>
          <cell r="N328">
            <v>100</v>
          </cell>
          <cell r="P328" t="str">
            <v>60040502</v>
          </cell>
          <cell r="Q328" t="str">
            <v>普通攻击:对单体敌人造成{0}%的武力伤害</v>
          </cell>
          <cell r="R328">
            <v>0.31</v>
          </cell>
          <cell r="S328">
            <v>0</v>
          </cell>
          <cell r="T328">
            <v>0</v>
          </cell>
          <cell r="U328">
            <v>1</v>
          </cell>
          <cell r="W328" t="str">
            <v>60040503</v>
          </cell>
          <cell r="X328" t="str">
            <v>普通攻击:对单体敌人造成{0}%的武力伤害</v>
          </cell>
          <cell r="Y328">
            <v>1.1100000000000001</v>
          </cell>
          <cell r="Z328">
            <v>0</v>
          </cell>
          <cell r="AA328">
            <v>0</v>
          </cell>
          <cell r="AB328">
            <v>1</v>
          </cell>
        </row>
        <row r="329">
          <cell r="I329" t="str">
            <v>60040511</v>
          </cell>
          <cell r="J329" t="str">
            <v>私有特性1:擂鼓兵每{0}秒为全体士兵增加{1}士气</v>
          </cell>
          <cell r="K329">
            <v>6</v>
          </cell>
          <cell r="L329">
            <v>0</v>
          </cell>
          <cell r="M329">
            <v>0</v>
          </cell>
          <cell r="N329">
            <v>1</v>
          </cell>
          <cell r="P329" t="str">
            <v>60040512</v>
          </cell>
          <cell r="Q329" t="str">
            <v>私有特性1:擂鼓兵每{0}秒为全体士兵增加{1}士气</v>
          </cell>
          <cell r="R329">
            <v>11</v>
          </cell>
          <cell r="S329">
            <v>0</v>
          </cell>
          <cell r="T329">
            <v>0</v>
          </cell>
          <cell r="U329">
            <v>1</v>
          </cell>
          <cell r="W329" t="str">
            <v/>
          </cell>
          <cell r="X329" t="str">
            <v/>
          </cell>
          <cell r="Y329" t="str">
            <v/>
          </cell>
          <cell r="Z329">
            <v>0</v>
          </cell>
          <cell r="AA329">
            <v>0</v>
          </cell>
          <cell r="AB329">
            <v>1</v>
          </cell>
        </row>
        <row r="330">
          <cell r="I330" t="str">
            <v>60040521</v>
          </cell>
          <cell r="J330" t="str">
            <v>私有特性2:器械单位免疫击飞击退</v>
          </cell>
          <cell r="K330" t="str">
            <v/>
          </cell>
          <cell r="L330">
            <v>0</v>
          </cell>
          <cell r="M330">
            <v>0</v>
          </cell>
          <cell r="N330">
            <v>1</v>
          </cell>
          <cell r="P330" t="str">
            <v/>
          </cell>
          <cell r="Q330" t="str">
            <v/>
          </cell>
          <cell r="R330" t="str">
            <v/>
          </cell>
          <cell r="S330">
            <v>0</v>
          </cell>
          <cell r="T330">
            <v>0</v>
          </cell>
          <cell r="U330">
            <v>1</v>
          </cell>
          <cell r="W330" t="str">
            <v/>
          </cell>
          <cell r="X330" t="str">
            <v/>
          </cell>
          <cell r="Y330" t="str">
            <v/>
          </cell>
          <cell r="Z330">
            <v>0</v>
          </cell>
          <cell r="AA330">
            <v>0</v>
          </cell>
          <cell r="AB330">
            <v>1</v>
          </cell>
        </row>
        <row r="331">
          <cell r="I331" t="str">
            <v>60040531</v>
          </cell>
          <cell r="J331" t="str">
            <v>私有特性3:提升目标攻城攻击和负重</v>
          </cell>
          <cell r="K331">
            <v>100</v>
          </cell>
          <cell r="L331">
            <v>0</v>
          </cell>
          <cell r="M331">
            <v>0</v>
          </cell>
          <cell r="N331">
            <v>1</v>
          </cell>
          <cell r="P331" t="str">
            <v/>
          </cell>
          <cell r="Q331" t="str">
            <v/>
          </cell>
          <cell r="R331" t="str">
            <v/>
          </cell>
          <cell r="S331">
            <v>0</v>
          </cell>
          <cell r="T331">
            <v>0</v>
          </cell>
          <cell r="U331">
            <v>1</v>
          </cell>
          <cell r="W331" t="str">
            <v/>
          </cell>
          <cell r="X331" t="str">
            <v/>
          </cell>
          <cell r="Y331" t="str">
            <v/>
          </cell>
          <cell r="Z331">
            <v>0</v>
          </cell>
          <cell r="AA331">
            <v>0</v>
          </cell>
          <cell r="AB331">
            <v>1</v>
          </cell>
        </row>
        <row r="332">
          <cell r="I332" t="str">
            <v/>
          </cell>
          <cell r="J332" t="str">
            <v/>
          </cell>
          <cell r="K332" t="str">
            <v/>
          </cell>
          <cell r="L332">
            <v>0</v>
          </cell>
          <cell r="M332">
            <v>0</v>
          </cell>
          <cell r="N332">
            <v>1</v>
          </cell>
          <cell r="P332" t="str">
            <v/>
          </cell>
          <cell r="Q332" t="str">
            <v/>
          </cell>
          <cell r="R332" t="str">
            <v/>
          </cell>
          <cell r="S332">
            <v>0</v>
          </cell>
          <cell r="T332">
            <v>0</v>
          </cell>
          <cell r="U332">
            <v>1</v>
          </cell>
          <cell r="W332" t="str">
            <v/>
          </cell>
          <cell r="X332" t="str">
            <v/>
          </cell>
          <cell r="Y332" t="str">
            <v/>
          </cell>
          <cell r="Z332">
            <v>0</v>
          </cell>
          <cell r="AA332">
            <v>0</v>
          </cell>
          <cell r="AB332">
            <v>1</v>
          </cell>
        </row>
        <row r="333">
          <cell r="I333" t="str">
            <v/>
          </cell>
          <cell r="J333" t="str">
            <v/>
          </cell>
          <cell r="K333" t="str">
            <v/>
          </cell>
          <cell r="L333">
            <v>0</v>
          </cell>
          <cell r="M333">
            <v>0</v>
          </cell>
          <cell r="N333">
            <v>1</v>
          </cell>
          <cell r="P333" t="str">
            <v/>
          </cell>
          <cell r="Q333" t="str">
            <v/>
          </cell>
          <cell r="R333" t="str">
            <v/>
          </cell>
          <cell r="S333">
            <v>0</v>
          </cell>
          <cell r="T333">
            <v>0</v>
          </cell>
          <cell r="U333">
            <v>1</v>
          </cell>
          <cell r="W333" t="str">
            <v/>
          </cell>
          <cell r="X333" t="str">
            <v/>
          </cell>
          <cell r="Y333" t="str">
            <v/>
          </cell>
          <cell r="Z333">
            <v>0</v>
          </cell>
          <cell r="AA333">
            <v>0</v>
          </cell>
          <cell r="AB333">
            <v>1</v>
          </cell>
        </row>
        <row r="334">
          <cell r="I334" t="str">
            <v/>
          </cell>
          <cell r="J334" t="str">
            <v/>
          </cell>
          <cell r="K334" t="str">
            <v/>
          </cell>
          <cell r="L334">
            <v>0</v>
          </cell>
          <cell r="M334">
            <v>0</v>
          </cell>
          <cell r="N334">
            <v>1</v>
          </cell>
          <cell r="P334" t="str">
            <v/>
          </cell>
          <cell r="Q334" t="str">
            <v/>
          </cell>
          <cell r="R334" t="str">
            <v/>
          </cell>
          <cell r="S334">
            <v>0</v>
          </cell>
          <cell r="T334">
            <v>0</v>
          </cell>
          <cell r="U334">
            <v>1</v>
          </cell>
          <cell r="W334" t="str">
            <v/>
          </cell>
          <cell r="X334" t="str">
            <v/>
          </cell>
          <cell r="Y334" t="str">
            <v/>
          </cell>
          <cell r="Z334">
            <v>0</v>
          </cell>
          <cell r="AA334">
            <v>0</v>
          </cell>
          <cell r="AB334">
            <v>1</v>
          </cell>
        </row>
        <row r="335">
          <cell r="I335" t="str">
            <v/>
          </cell>
          <cell r="J335" t="str">
            <v/>
          </cell>
          <cell r="K335" t="str">
            <v/>
          </cell>
          <cell r="L335">
            <v>0</v>
          </cell>
          <cell r="M335">
            <v>0</v>
          </cell>
          <cell r="N335">
            <v>1</v>
          </cell>
          <cell r="P335" t="str">
            <v/>
          </cell>
          <cell r="Q335" t="str">
            <v/>
          </cell>
          <cell r="R335" t="str">
            <v/>
          </cell>
          <cell r="S335">
            <v>0</v>
          </cell>
          <cell r="T335">
            <v>0</v>
          </cell>
          <cell r="U335">
            <v>1</v>
          </cell>
          <cell r="W335" t="str">
            <v/>
          </cell>
          <cell r="X335" t="str">
            <v/>
          </cell>
          <cell r="Y335" t="str">
            <v/>
          </cell>
          <cell r="Z335">
            <v>0</v>
          </cell>
          <cell r="AA335">
            <v>0</v>
          </cell>
          <cell r="AB335">
            <v>1</v>
          </cell>
        </row>
        <row r="336">
          <cell r="I336" t="str">
            <v/>
          </cell>
          <cell r="J336" t="str">
            <v/>
          </cell>
          <cell r="K336" t="str">
            <v/>
          </cell>
          <cell r="L336">
            <v>0</v>
          </cell>
          <cell r="M336">
            <v>0</v>
          </cell>
          <cell r="N336">
            <v>1</v>
          </cell>
          <cell r="P336" t="str">
            <v/>
          </cell>
          <cell r="Q336" t="str">
            <v/>
          </cell>
          <cell r="R336" t="str">
            <v/>
          </cell>
          <cell r="S336">
            <v>0</v>
          </cell>
          <cell r="T336">
            <v>0</v>
          </cell>
          <cell r="U336">
            <v>1</v>
          </cell>
          <cell r="W336" t="str">
            <v/>
          </cell>
          <cell r="X336" t="str">
            <v/>
          </cell>
          <cell r="Y336" t="str">
            <v/>
          </cell>
          <cell r="Z336">
            <v>0</v>
          </cell>
          <cell r="AA336">
            <v>0</v>
          </cell>
          <cell r="AB336">
            <v>1</v>
          </cell>
        </row>
        <row r="337">
          <cell r="I337" t="str">
            <v/>
          </cell>
          <cell r="J337" t="str">
            <v/>
          </cell>
          <cell r="K337" t="str">
            <v/>
          </cell>
          <cell r="L337">
            <v>0</v>
          </cell>
          <cell r="M337">
            <v>0</v>
          </cell>
          <cell r="N337">
            <v>1</v>
          </cell>
          <cell r="P337" t="str">
            <v/>
          </cell>
          <cell r="Q337" t="str">
            <v/>
          </cell>
          <cell r="R337" t="str">
            <v/>
          </cell>
          <cell r="S337">
            <v>0</v>
          </cell>
          <cell r="T337">
            <v>0</v>
          </cell>
          <cell r="U337">
            <v>1</v>
          </cell>
          <cell r="W337" t="str">
            <v/>
          </cell>
          <cell r="X337" t="str">
            <v/>
          </cell>
          <cell r="Y337" t="str">
            <v/>
          </cell>
          <cell r="Z337">
            <v>0</v>
          </cell>
          <cell r="AA337">
            <v>0</v>
          </cell>
          <cell r="AB337">
            <v>1</v>
          </cell>
        </row>
        <row r="338">
          <cell r="I338" t="str">
            <v>60040901</v>
          </cell>
          <cell r="J338" t="str">
            <v>普通攻击:对单体敌人造成{0}%的武力伤害</v>
          </cell>
          <cell r="K338">
            <v>0</v>
          </cell>
          <cell r="L338">
            <v>0</v>
          </cell>
          <cell r="M338">
            <v>0</v>
          </cell>
          <cell r="N338">
            <v>100</v>
          </cell>
          <cell r="P338" t="str">
            <v>60040902</v>
          </cell>
          <cell r="Q338" t="str">
            <v>普通攻击:对单体敌人造成{0}%的武力伤害</v>
          </cell>
          <cell r="R338">
            <v>0.31</v>
          </cell>
          <cell r="S338">
            <v>0</v>
          </cell>
          <cell r="T338">
            <v>0</v>
          </cell>
          <cell r="U338">
            <v>1</v>
          </cell>
          <cell r="W338" t="str">
            <v>60040903</v>
          </cell>
          <cell r="X338" t="str">
            <v>普通攻击:对单体敌人造成{0}%的武力伤害</v>
          </cell>
          <cell r="Y338">
            <v>1.1100000000000001</v>
          </cell>
          <cell r="Z338">
            <v>0</v>
          </cell>
          <cell r="AA338">
            <v>0</v>
          </cell>
          <cell r="AB338">
            <v>1</v>
          </cell>
        </row>
        <row r="339">
          <cell r="I339" t="str">
            <v>60040911</v>
          </cell>
          <cell r="J339" t="str">
            <v>私有特性1:每{0}秒为自身一定范围内的友军治疗，治疗量为攻击力{1}%</v>
          </cell>
          <cell r="K339">
            <v>5</v>
          </cell>
          <cell r="L339">
            <v>0</v>
          </cell>
          <cell r="M339">
            <v>0</v>
          </cell>
          <cell r="N339">
            <v>1</v>
          </cell>
          <cell r="P339" t="str">
            <v>60040912</v>
          </cell>
          <cell r="Q339" t="str">
            <v>私有特性1:每{0}秒为自身一定范围内的友军治疗，治疗量为攻击力{1}%</v>
          </cell>
          <cell r="R339">
            <v>0.23</v>
          </cell>
          <cell r="S339">
            <v>0</v>
          </cell>
          <cell r="T339">
            <v>0</v>
          </cell>
          <cell r="U339">
            <v>100</v>
          </cell>
          <cell r="W339" t="str">
            <v/>
          </cell>
          <cell r="X339" t="str">
            <v/>
          </cell>
          <cell r="Y339" t="str">
            <v/>
          </cell>
          <cell r="Z339">
            <v>0</v>
          </cell>
          <cell r="AA339">
            <v>0</v>
          </cell>
          <cell r="AB339">
            <v>1</v>
          </cell>
        </row>
        <row r="340">
          <cell r="I340" t="str">
            <v/>
          </cell>
          <cell r="J340" t="str">
            <v/>
          </cell>
          <cell r="K340" t="str">
            <v/>
          </cell>
          <cell r="L340">
            <v>0</v>
          </cell>
          <cell r="M340">
            <v>0</v>
          </cell>
          <cell r="N340">
            <v>1</v>
          </cell>
          <cell r="P340" t="str">
            <v/>
          </cell>
          <cell r="Q340" t="str">
            <v/>
          </cell>
          <cell r="R340" t="str">
            <v/>
          </cell>
          <cell r="S340">
            <v>0</v>
          </cell>
          <cell r="T340">
            <v>0</v>
          </cell>
          <cell r="U340">
            <v>1</v>
          </cell>
          <cell r="W340" t="str">
            <v/>
          </cell>
          <cell r="X340" t="str">
            <v/>
          </cell>
          <cell r="Y340" t="str">
            <v/>
          </cell>
          <cell r="Z340">
            <v>0</v>
          </cell>
          <cell r="AA340">
            <v>0</v>
          </cell>
          <cell r="AB340">
            <v>1</v>
          </cell>
        </row>
        <row r="341">
          <cell r="I341" t="str">
            <v>60040931</v>
          </cell>
          <cell r="J341" t="str">
            <v>私有特性3:提升目标攻城攻击和负重</v>
          </cell>
          <cell r="K341">
            <v>100</v>
          </cell>
          <cell r="L341">
            <v>0</v>
          </cell>
          <cell r="M341">
            <v>0</v>
          </cell>
          <cell r="N341">
            <v>1</v>
          </cell>
          <cell r="P341" t="str">
            <v/>
          </cell>
          <cell r="Q341" t="str">
            <v/>
          </cell>
          <cell r="R341" t="str">
            <v/>
          </cell>
          <cell r="S341">
            <v>0</v>
          </cell>
          <cell r="T341">
            <v>0</v>
          </cell>
          <cell r="U341">
            <v>1</v>
          </cell>
          <cell r="W341" t="str">
            <v/>
          </cell>
          <cell r="X341" t="str">
            <v/>
          </cell>
          <cell r="Y341" t="str">
            <v/>
          </cell>
          <cell r="Z341">
            <v>0</v>
          </cell>
          <cell r="AA341">
            <v>0</v>
          </cell>
          <cell r="AB341">
            <v>1</v>
          </cell>
        </row>
        <row r="342">
          <cell r="I342" t="str">
            <v/>
          </cell>
          <cell r="J342" t="str">
            <v/>
          </cell>
          <cell r="K342" t="str">
            <v/>
          </cell>
          <cell r="L342">
            <v>0</v>
          </cell>
          <cell r="M342">
            <v>0</v>
          </cell>
          <cell r="N342">
            <v>1</v>
          </cell>
          <cell r="P342" t="str">
            <v/>
          </cell>
          <cell r="Q342" t="str">
            <v/>
          </cell>
          <cell r="R342" t="str">
            <v/>
          </cell>
          <cell r="S342">
            <v>0</v>
          </cell>
          <cell r="T342">
            <v>0</v>
          </cell>
          <cell r="U342">
            <v>1</v>
          </cell>
          <cell r="W342" t="str">
            <v/>
          </cell>
          <cell r="X342" t="str">
            <v/>
          </cell>
          <cell r="Y342" t="str">
            <v/>
          </cell>
          <cell r="Z342">
            <v>0</v>
          </cell>
          <cell r="AA342">
            <v>0</v>
          </cell>
          <cell r="AB342">
            <v>1</v>
          </cell>
        </row>
        <row r="343">
          <cell r="I343" t="str">
            <v/>
          </cell>
          <cell r="J343" t="str">
            <v/>
          </cell>
          <cell r="K343" t="str">
            <v/>
          </cell>
          <cell r="L343">
            <v>0</v>
          </cell>
          <cell r="M343">
            <v>0</v>
          </cell>
          <cell r="N343">
            <v>1</v>
          </cell>
          <cell r="P343" t="str">
            <v/>
          </cell>
          <cell r="Q343" t="str">
            <v/>
          </cell>
          <cell r="R343" t="str">
            <v/>
          </cell>
          <cell r="S343">
            <v>0</v>
          </cell>
          <cell r="T343">
            <v>0</v>
          </cell>
          <cell r="U343">
            <v>1</v>
          </cell>
          <cell r="W343" t="str">
            <v/>
          </cell>
          <cell r="X343" t="str">
            <v/>
          </cell>
          <cell r="Y343" t="str">
            <v/>
          </cell>
          <cell r="Z343">
            <v>0</v>
          </cell>
          <cell r="AA343">
            <v>0</v>
          </cell>
          <cell r="AB343">
            <v>1</v>
          </cell>
        </row>
        <row r="344">
          <cell r="I344" t="str">
            <v/>
          </cell>
          <cell r="J344" t="str">
            <v/>
          </cell>
          <cell r="K344" t="str">
            <v/>
          </cell>
          <cell r="L344">
            <v>0</v>
          </cell>
          <cell r="M344">
            <v>0</v>
          </cell>
          <cell r="N344">
            <v>1</v>
          </cell>
          <cell r="P344" t="str">
            <v/>
          </cell>
          <cell r="Q344" t="str">
            <v/>
          </cell>
          <cell r="R344" t="str">
            <v/>
          </cell>
          <cell r="S344">
            <v>0</v>
          </cell>
          <cell r="T344">
            <v>0</v>
          </cell>
          <cell r="U344">
            <v>1</v>
          </cell>
          <cell r="W344" t="str">
            <v/>
          </cell>
          <cell r="X344" t="str">
            <v/>
          </cell>
          <cell r="Y344" t="str">
            <v/>
          </cell>
          <cell r="Z344">
            <v>0</v>
          </cell>
          <cell r="AA344">
            <v>0</v>
          </cell>
          <cell r="AB344">
            <v>1</v>
          </cell>
        </row>
        <row r="345">
          <cell r="I345" t="str">
            <v/>
          </cell>
          <cell r="J345" t="str">
            <v/>
          </cell>
          <cell r="K345" t="str">
            <v/>
          </cell>
          <cell r="L345">
            <v>0</v>
          </cell>
          <cell r="M345">
            <v>0</v>
          </cell>
          <cell r="N345">
            <v>1</v>
          </cell>
          <cell r="P345" t="str">
            <v/>
          </cell>
          <cell r="Q345" t="str">
            <v/>
          </cell>
          <cell r="R345" t="str">
            <v/>
          </cell>
          <cell r="S345">
            <v>0</v>
          </cell>
          <cell r="T345">
            <v>0</v>
          </cell>
          <cell r="U345">
            <v>1</v>
          </cell>
          <cell r="W345" t="str">
            <v/>
          </cell>
          <cell r="X345" t="str">
            <v/>
          </cell>
          <cell r="Y345" t="str">
            <v/>
          </cell>
          <cell r="Z345">
            <v>0</v>
          </cell>
          <cell r="AA345">
            <v>0</v>
          </cell>
          <cell r="AB345">
            <v>1</v>
          </cell>
        </row>
        <row r="346">
          <cell r="I346" t="str">
            <v/>
          </cell>
          <cell r="J346" t="str">
            <v/>
          </cell>
          <cell r="K346" t="str">
            <v/>
          </cell>
          <cell r="L346">
            <v>0</v>
          </cell>
          <cell r="M346">
            <v>0</v>
          </cell>
          <cell r="N346">
            <v>1</v>
          </cell>
          <cell r="P346" t="str">
            <v/>
          </cell>
          <cell r="Q346" t="str">
            <v/>
          </cell>
          <cell r="R346" t="str">
            <v/>
          </cell>
          <cell r="S346">
            <v>0</v>
          </cell>
          <cell r="T346">
            <v>0</v>
          </cell>
          <cell r="U346">
            <v>1</v>
          </cell>
          <cell r="W346" t="str">
            <v/>
          </cell>
          <cell r="X346" t="str">
            <v/>
          </cell>
          <cell r="Y346" t="str">
            <v/>
          </cell>
          <cell r="Z346">
            <v>0</v>
          </cell>
          <cell r="AA346">
            <v>0</v>
          </cell>
          <cell r="AB346">
            <v>1</v>
          </cell>
        </row>
        <row r="347">
          <cell r="I347" t="str">
            <v/>
          </cell>
          <cell r="J347" t="str">
            <v/>
          </cell>
          <cell r="K347" t="str">
            <v/>
          </cell>
          <cell r="L347">
            <v>0</v>
          </cell>
          <cell r="M347">
            <v>0</v>
          </cell>
          <cell r="N347">
            <v>1</v>
          </cell>
          <cell r="P347" t="str">
            <v/>
          </cell>
          <cell r="Q347" t="str">
            <v/>
          </cell>
          <cell r="R347" t="str">
            <v/>
          </cell>
          <cell r="S347">
            <v>0</v>
          </cell>
          <cell r="T347">
            <v>0</v>
          </cell>
          <cell r="U347">
            <v>1</v>
          </cell>
          <cell r="W347" t="str">
            <v/>
          </cell>
          <cell r="X347" t="str">
            <v/>
          </cell>
          <cell r="Y347" t="str">
            <v/>
          </cell>
          <cell r="Z347">
            <v>0</v>
          </cell>
          <cell r="AA347">
            <v>0</v>
          </cell>
          <cell r="AB347">
            <v>1</v>
          </cell>
        </row>
        <row r="348">
          <cell r="I348" t="str">
            <v>60041201</v>
          </cell>
          <cell r="J348" t="str">
            <v>普通攻击:对单体敌人造成{0}%的武力伤害</v>
          </cell>
          <cell r="K348">
            <v>0.46</v>
          </cell>
          <cell r="L348">
            <v>0</v>
          </cell>
          <cell r="M348">
            <v>0</v>
          </cell>
          <cell r="N348">
            <v>100</v>
          </cell>
          <cell r="P348" t="str">
            <v>60041202</v>
          </cell>
          <cell r="Q348" t="str">
            <v>普通攻击:对单体敌人造成{0}%的武力伤害</v>
          </cell>
          <cell r="R348">
            <v>0.31</v>
          </cell>
          <cell r="S348">
            <v>0</v>
          </cell>
          <cell r="T348">
            <v>0</v>
          </cell>
          <cell r="U348">
            <v>1</v>
          </cell>
          <cell r="W348" t="str">
            <v>60041203</v>
          </cell>
          <cell r="X348" t="str">
            <v>普通攻击:对单体敌人造成{0}%的武力伤害</v>
          </cell>
          <cell r="Y348">
            <v>1.1100000000000001</v>
          </cell>
          <cell r="Z348">
            <v>0</v>
          </cell>
          <cell r="AA348">
            <v>0</v>
          </cell>
          <cell r="AB348">
            <v>1</v>
          </cell>
        </row>
        <row r="349">
          <cell r="I349" t="str">
            <v>60041211</v>
          </cell>
          <cell r="J349" t="str">
            <v>私有特性1:提升目标攻城攻击和负重</v>
          </cell>
          <cell r="K349">
            <v>100</v>
          </cell>
          <cell r="L349">
            <v>0</v>
          </cell>
          <cell r="M349">
            <v>0</v>
          </cell>
          <cell r="N349">
            <v>1</v>
          </cell>
          <cell r="P349" t="str">
            <v/>
          </cell>
          <cell r="Q349" t="str">
            <v/>
          </cell>
          <cell r="R349" t="str">
            <v/>
          </cell>
          <cell r="S349">
            <v>0</v>
          </cell>
          <cell r="T349">
            <v>0</v>
          </cell>
          <cell r="U349">
            <v>1</v>
          </cell>
          <cell r="W349" t="str">
            <v/>
          </cell>
          <cell r="X349" t="str">
            <v/>
          </cell>
          <cell r="Y349" t="str">
            <v/>
          </cell>
          <cell r="Z349">
            <v>0</v>
          </cell>
          <cell r="AA349">
            <v>0</v>
          </cell>
          <cell r="AB349">
            <v>1</v>
          </cell>
        </row>
        <row r="350">
          <cell r="I350" t="str">
            <v/>
          </cell>
          <cell r="J350" t="str">
            <v/>
          </cell>
          <cell r="K350" t="str">
            <v/>
          </cell>
          <cell r="L350">
            <v>0</v>
          </cell>
          <cell r="M350">
            <v>0</v>
          </cell>
          <cell r="N350">
            <v>1</v>
          </cell>
          <cell r="P350" t="str">
            <v/>
          </cell>
          <cell r="Q350" t="str">
            <v/>
          </cell>
          <cell r="R350" t="str">
            <v/>
          </cell>
          <cell r="S350">
            <v>0</v>
          </cell>
          <cell r="T350">
            <v>0</v>
          </cell>
          <cell r="U350">
            <v>1</v>
          </cell>
          <cell r="W350" t="str">
            <v/>
          </cell>
          <cell r="X350" t="str">
            <v/>
          </cell>
          <cell r="Y350" t="str">
            <v/>
          </cell>
          <cell r="Z350">
            <v>0</v>
          </cell>
          <cell r="AA350">
            <v>0</v>
          </cell>
          <cell r="AB350">
            <v>1</v>
          </cell>
        </row>
        <row r="351">
          <cell r="I351" t="str">
            <v/>
          </cell>
          <cell r="J351" t="str">
            <v/>
          </cell>
          <cell r="K351" t="str">
            <v/>
          </cell>
          <cell r="L351">
            <v>0</v>
          </cell>
          <cell r="M351">
            <v>0</v>
          </cell>
          <cell r="N351">
            <v>1</v>
          </cell>
          <cell r="P351" t="str">
            <v/>
          </cell>
          <cell r="Q351" t="str">
            <v/>
          </cell>
          <cell r="R351" t="str">
            <v/>
          </cell>
          <cell r="S351">
            <v>0</v>
          </cell>
          <cell r="T351">
            <v>0</v>
          </cell>
          <cell r="U351">
            <v>1</v>
          </cell>
          <cell r="W351" t="str">
            <v/>
          </cell>
          <cell r="X351" t="str">
            <v/>
          </cell>
          <cell r="Y351" t="str">
            <v/>
          </cell>
          <cell r="Z351">
            <v>0</v>
          </cell>
          <cell r="AA351">
            <v>0</v>
          </cell>
          <cell r="AB351">
            <v>1</v>
          </cell>
        </row>
        <row r="352">
          <cell r="I352" t="str">
            <v/>
          </cell>
          <cell r="J352" t="str">
            <v/>
          </cell>
          <cell r="K352" t="str">
            <v/>
          </cell>
          <cell r="L352">
            <v>0</v>
          </cell>
          <cell r="M352">
            <v>0</v>
          </cell>
          <cell r="N352">
            <v>1</v>
          </cell>
          <cell r="P352" t="str">
            <v/>
          </cell>
          <cell r="Q352" t="str">
            <v/>
          </cell>
          <cell r="R352" t="str">
            <v/>
          </cell>
          <cell r="S352">
            <v>0</v>
          </cell>
          <cell r="T352">
            <v>0</v>
          </cell>
          <cell r="U352">
            <v>1</v>
          </cell>
          <cell r="W352" t="str">
            <v/>
          </cell>
          <cell r="X352" t="str">
            <v/>
          </cell>
          <cell r="Y352" t="str">
            <v/>
          </cell>
          <cell r="Z352">
            <v>0</v>
          </cell>
          <cell r="AA352">
            <v>0</v>
          </cell>
          <cell r="AB352">
            <v>1</v>
          </cell>
        </row>
        <row r="353">
          <cell r="I353" t="str">
            <v/>
          </cell>
          <cell r="J353" t="str">
            <v/>
          </cell>
          <cell r="K353" t="str">
            <v/>
          </cell>
          <cell r="L353">
            <v>0</v>
          </cell>
          <cell r="M353">
            <v>0</v>
          </cell>
          <cell r="N353">
            <v>1</v>
          </cell>
          <cell r="P353" t="str">
            <v/>
          </cell>
          <cell r="Q353" t="str">
            <v/>
          </cell>
          <cell r="R353" t="str">
            <v/>
          </cell>
          <cell r="S353">
            <v>0</v>
          </cell>
          <cell r="T353">
            <v>0</v>
          </cell>
          <cell r="U353">
            <v>1</v>
          </cell>
          <cell r="W353" t="str">
            <v/>
          </cell>
          <cell r="X353" t="str">
            <v/>
          </cell>
          <cell r="Y353" t="str">
            <v/>
          </cell>
          <cell r="Z353">
            <v>0</v>
          </cell>
          <cell r="AA353">
            <v>0</v>
          </cell>
          <cell r="AB353">
            <v>1</v>
          </cell>
        </row>
        <row r="354">
          <cell r="I354" t="str">
            <v/>
          </cell>
          <cell r="J354" t="str">
            <v/>
          </cell>
          <cell r="K354" t="str">
            <v/>
          </cell>
          <cell r="L354">
            <v>0</v>
          </cell>
          <cell r="M354">
            <v>0</v>
          </cell>
          <cell r="N354">
            <v>1</v>
          </cell>
          <cell r="P354" t="str">
            <v/>
          </cell>
          <cell r="Q354" t="str">
            <v/>
          </cell>
          <cell r="R354" t="str">
            <v/>
          </cell>
          <cell r="S354">
            <v>0</v>
          </cell>
          <cell r="T354">
            <v>0</v>
          </cell>
          <cell r="U354">
            <v>1</v>
          </cell>
          <cell r="W354" t="str">
            <v/>
          </cell>
          <cell r="X354" t="str">
            <v/>
          </cell>
          <cell r="Y354" t="str">
            <v/>
          </cell>
          <cell r="Z354">
            <v>0</v>
          </cell>
          <cell r="AA354">
            <v>0</v>
          </cell>
          <cell r="AB354">
            <v>1</v>
          </cell>
        </row>
        <row r="355">
          <cell r="I355" t="str">
            <v/>
          </cell>
          <cell r="J355" t="str">
            <v/>
          </cell>
          <cell r="K355" t="str">
            <v/>
          </cell>
          <cell r="L355">
            <v>0</v>
          </cell>
          <cell r="M355">
            <v>0</v>
          </cell>
          <cell r="N355">
            <v>1</v>
          </cell>
          <cell r="P355" t="str">
            <v/>
          </cell>
          <cell r="Q355" t="str">
            <v/>
          </cell>
          <cell r="R355" t="str">
            <v/>
          </cell>
          <cell r="S355">
            <v>0</v>
          </cell>
          <cell r="T355">
            <v>0</v>
          </cell>
          <cell r="U355">
            <v>1</v>
          </cell>
          <cell r="W355" t="str">
            <v/>
          </cell>
          <cell r="X355" t="str">
            <v/>
          </cell>
          <cell r="Y355" t="str">
            <v/>
          </cell>
          <cell r="Z355">
            <v>0</v>
          </cell>
          <cell r="AA355">
            <v>0</v>
          </cell>
          <cell r="AB355">
            <v>1</v>
          </cell>
        </row>
        <row r="356">
          <cell r="I356" t="str">
            <v/>
          </cell>
          <cell r="J356" t="str">
            <v/>
          </cell>
          <cell r="K356" t="str">
            <v/>
          </cell>
          <cell r="L356">
            <v>0</v>
          </cell>
          <cell r="M356">
            <v>0</v>
          </cell>
          <cell r="N356">
            <v>1</v>
          </cell>
          <cell r="P356" t="str">
            <v/>
          </cell>
          <cell r="Q356" t="str">
            <v/>
          </cell>
          <cell r="R356" t="str">
            <v/>
          </cell>
          <cell r="S356">
            <v>0</v>
          </cell>
          <cell r="T356">
            <v>0</v>
          </cell>
          <cell r="U356">
            <v>1</v>
          </cell>
          <cell r="W356" t="str">
            <v/>
          </cell>
          <cell r="X356" t="str">
            <v/>
          </cell>
          <cell r="Y356" t="str">
            <v/>
          </cell>
          <cell r="Z356">
            <v>0</v>
          </cell>
          <cell r="AA356">
            <v>0</v>
          </cell>
          <cell r="AB356">
            <v>1</v>
          </cell>
        </row>
        <row r="357">
          <cell r="I357" t="str">
            <v/>
          </cell>
          <cell r="J357" t="str">
            <v/>
          </cell>
          <cell r="K357" t="str">
            <v/>
          </cell>
          <cell r="L357">
            <v>0</v>
          </cell>
          <cell r="M357">
            <v>0</v>
          </cell>
          <cell r="N357">
            <v>1</v>
          </cell>
          <cell r="P357" t="str">
            <v/>
          </cell>
          <cell r="Q357" t="str">
            <v/>
          </cell>
          <cell r="R357" t="str">
            <v/>
          </cell>
          <cell r="S357">
            <v>0</v>
          </cell>
          <cell r="T357">
            <v>0</v>
          </cell>
          <cell r="U357">
            <v>1</v>
          </cell>
          <cell r="W357" t="str">
            <v/>
          </cell>
          <cell r="X357" t="str">
            <v/>
          </cell>
          <cell r="Y357" t="str">
            <v/>
          </cell>
          <cell r="Z357">
            <v>0</v>
          </cell>
          <cell r="AA357">
            <v>0</v>
          </cell>
          <cell r="AB357">
            <v>1</v>
          </cell>
        </row>
        <row r="358">
          <cell r="I358" t="str">
            <v>60040801</v>
          </cell>
          <cell r="J358" t="str">
            <v>普通攻击:对单体敌人造成{0}%的武力伤害</v>
          </cell>
          <cell r="K358">
            <v>0.28000000000000003</v>
          </cell>
          <cell r="L358">
            <v>0</v>
          </cell>
          <cell r="M358">
            <v>0</v>
          </cell>
          <cell r="N358">
            <v>100</v>
          </cell>
          <cell r="P358" t="str">
            <v>60040802</v>
          </cell>
          <cell r="Q358" t="str">
            <v>普通攻击:对单体敌人造成{0}%的武力伤害</v>
          </cell>
          <cell r="R358">
            <v>1.4</v>
          </cell>
          <cell r="S358">
            <v>0</v>
          </cell>
          <cell r="T358">
            <v>0</v>
          </cell>
          <cell r="U358">
            <v>1</v>
          </cell>
          <cell r="W358" t="str">
            <v>60040803</v>
          </cell>
          <cell r="X358" t="str">
            <v>普通攻击:对单体敌人造成{0}%的武力伤害</v>
          </cell>
          <cell r="Y358">
            <v>1</v>
          </cell>
          <cell r="Z358">
            <v>0</v>
          </cell>
          <cell r="AA358">
            <v>0</v>
          </cell>
          <cell r="AB358">
            <v>1</v>
          </cell>
        </row>
        <row r="359">
          <cell r="I359" t="str">
            <v>60040811</v>
          </cell>
          <cell r="J359" t="str">
            <v>私有特性1:井阑由于其特殊的射程，导致他攻击的目标是随机的且命中率下降{0}%。</v>
          </cell>
          <cell r="K359">
            <v>-0.2</v>
          </cell>
          <cell r="L359">
            <v>0</v>
          </cell>
          <cell r="M359">
            <v>0</v>
          </cell>
          <cell r="N359">
            <v>-100</v>
          </cell>
          <cell r="P359" t="str">
            <v/>
          </cell>
          <cell r="Q359" t="str">
            <v/>
          </cell>
          <cell r="R359" t="str">
            <v/>
          </cell>
          <cell r="S359">
            <v>0</v>
          </cell>
          <cell r="T359">
            <v>0</v>
          </cell>
          <cell r="U359">
            <v>1</v>
          </cell>
          <cell r="W359" t="str">
            <v/>
          </cell>
          <cell r="X359" t="str">
            <v/>
          </cell>
          <cell r="Y359" t="str">
            <v/>
          </cell>
          <cell r="Z359">
            <v>0</v>
          </cell>
          <cell r="AA359">
            <v>0</v>
          </cell>
          <cell r="AB359">
            <v>1</v>
          </cell>
        </row>
        <row r="360">
          <cell r="I360" t="str">
            <v>60040821</v>
          </cell>
          <cell r="J360" t="str">
            <v>私有特性2:弓箭兵站在井阑上射击，拥有战场中最优秀的射程。</v>
          </cell>
          <cell r="K360">
            <v>0.2</v>
          </cell>
          <cell r="L360">
            <v>0</v>
          </cell>
          <cell r="M360">
            <v>0</v>
          </cell>
          <cell r="N360">
            <v>1</v>
          </cell>
          <cell r="P360" t="str">
            <v/>
          </cell>
          <cell r="Q360" t="str">
            <v/>
          </cell>
          <cell r="R360" t="str">
            <v/>
          </cell>
          <cell r="S360">
            <v>0</v>
          </cell>
          <cell r="T360">
            <v>0</v>
          </cell>
          <cell r="U360">
            <v>1</v>
          </cell>
          <cell r="W360" t="str">
            <v/>
          </cell>
          <cell r="X360" t="str">
            <v/>
          </cell>
          <cell r="Y360" t="str">
            <v/>
          </cell>
          <cell r="Z360">
            <v>0</v>
          </cell>
          <cell r="AA360">
            <v>0</v>
          </cell>
          <cell r="AB360">
            <v>1</v>
          </cell>
        </row>
        <row r="361">
          <cell r="I361" t="str">
            <v>60040831</v>
          </cell>
          <cell r="J361" t="str">
            <v>私有特性3:器械单位免疫击飞击退</v>
          </cell>
          <cell r="K361" t="str">
            <v/>
          </cell>
          <cell r="L361">
            <v>0</v>
          </cell>
          <cell r="M361">
            <v>0</v>
          </cell>
          <cell r="N361">
            <v>1</v>
          </cell>
          <cell r="P361" t="str">
            <v/>
          </cell>
          <cell r="Q361" t="str">
            <v/>
          </cell>
          <cell r="R361" t="str">
            <v/>
          </cell>
          <cell r="S361">
            <v>0</v>
          </cell>
          <cell r="T361">
            <v>0</v>
          </cell>
          <cell r="U361">
            <v>1</v>
          </cell>
          <cell r="W361" t="str">
            <v/>
          </cell>
          <cell r="X361" t="str">
            <v/>
          </cell>
          <cell r="Y361" t="str">
            <v/>
          </cell>
          <cell r="Z361">
            <v>0</v>
          </cell>
          <cell r="AA361">
            <v>0</v>
          </cell>
          <cell r="AB361">
            <v>1</v>
          </cell>
        </row>
        <row r="362">
          <cell r="I362" t="str">
            <v>60040841</v>
          </cell>
          <cell r="J362" t="str">
            <v>私有特性4:提高攻城值和负重</v>
          </cell>
          <cell r="K362">
            <v>100</v>
          </cell>
          <cell r="L362">
            <v>0</v>
          </cell>
          <cell r="M362">
            <v>0</v>
          </cell>
          <cell r="N362">
            <v>1</v>
          </cell>
          <cell r="P362" t="str">
            <v/>
          </cell>
          <cell r="Q362" t="str">
            <v/>
          </cell>
          <cell r="R362" t="str">
            <v/>
          </cell>
          <cell r="S362">
            <v>0</v>
          </cell>
          <cell r="T362">
            <v>0</v>
          </cell>
          <cell r="U362">
            <v>1</v>
          </cell>
          <cell r="W362" t="str">
            <v/>
          </cell>
          <cell r="X362" t="str">
            <v/>
          </cell>
          <cell r="Y362" t="str">
            <v/>
          </cell>
          <cell r="Z362">
            <v>0</v>
          </cell>
          <cell r="AA362">
            <v>0</v>
          </cell>
          <cell r="AB362">
            <v>1</v>
          </cell>
        </row>
        <row r="363">
          <cell r="I363" t="str">
            <v/>
          </cell>
          <cell r="J363" t="str">
            <v/>
          </cell>
          <cell r="K363" t="str">
            <v/>
          </cell>
          <cell r="L363">
            <v>0</v>
          </cell>
          <cell r="M363">
            <v>0</v>
          </cell>
          <cell r="N363">
            <v>1</v>
          </cell>
          <cell r="P363" t="str">
            <v/>
          </cell>
          <cell r="Q363" t="str">
            <v/>
          </cell>
          <cell r="R363" t="str">
            <v/>
          </cell>
          <cell r="S363">
            <v>0</v>
          </cell>
          <cell r="T363">
            <v>0</v>
          </cell>
          <cell r="U363">
            <v>1</v>
          </cell>
          <cell r="W363" t="str">
            <v/>
          </cell>
          <cell r="X363" t="str">
            <v/>
          </cell>
          <cell r="Y363" t="str">
            <v/>
          </cell>
          <cell r="Z363">
            <v>0</v>
          </cell>
          <cell r="AA363">
            <v>0</v>
          </cell>
          <cell r="AB363">
            <v>1</v>
          </cell>
        </row>
        <row r="364">
          <cell r="I364" t="str">
            <v/>
          </cell>
          <cell r="J364" t="str">
            <v/>
          </cell>
          <cell r="K364" t="str">
            <v/>
          </cell>
          <cell r="L364">
            <v>0</v>
          </cell>
          <cell r="M364">
            <v>0</v>
          </cell>
          <cell r="N364">
            <v>1</v>
          </cell>
          <cell r="P364" t="str">
            <v/>
          </cell>
          <cell r="Q364" t="str">
            <v/>
          </cell>
          <cell r="R364" t="str">
            <v/>
          </cell>
          <cell r="S364">
            <v>0</v>
          </cell>
          <cell r="T364">
            <v>0</v>
          </cell>
          <cell r="U364">
            <v>1</v>
          </cell>
          <cell r="W364" t="str">
            <v/>
          </cell>
          <cell r="X364" t="str">
            <v/>
          </cell>
          <cell r="Y364" t="str">
            <v/>
          </cell>
          <cell r="Z364">
            <v>0</v>
          </cell>
          <cell r="AA364">
            <v>0</v>
          </cell>
          <cell r="AB364">
            <v>1</v>
          </cell>
        </row>
        <row r="365">
          <cell r="I365" t="str">
            <v/>
          </cell>
          <cell r="J365" t="str">
            <v/>
          </cell>
          <cell r="K365" t="str">
            <v/>
          </cell>
          <cell r="L365">
            <v>0</v>
          </cell>
          <cell r="M365">
            <v>0</v>
          </cell>
          <cell r="N365">
            <v>1</v>
          </cell>
          <cell r="P365" t="str">
            <v/>
          </cell>
          <cell r="Q365" t="str">
            <v/>
          </cell>
          <cell r="R365" t="str">
            <v/>
          </cell>
          <cell r="S365">
            <v>0</v>
          </cell>
          <cell r="T365">
            <v>0</v>
          </cell>
          <cell r="U365">
            <v>1</v>
          </cell>
          <cell r="W365" t="str">
            <v/>
          </cell>
          <cell r="X365" t="str">
            <v/>
          </cell>
          <cell r="Y365" t="str">
            <v/>
          </cell>
          <cell r="Z365">
            <v>0</v>
          </cell>
          <cell r="AA365">
            <v>0</v>
          </cell>
          <cell r="AB365">
            <v>1</v>
          </cell>
        </row>
        <row r="366">
          <cell r="I366" t="str">
            <v/>
          </cell>
          <cell r="J366" t="str">
            <v/>
          </cell>
          <cell r="K366" t="str">
            <v/>
          </cell>
          <cell r="L366">
            <v>0</v>
          </cell>
          <cell r="M366">
            <v>0</v>
          </cell>
          <cell r="N366">
            <v>1</v>
          </cell>
          <cell r="P366" t="str">
            <v/>
          </cell>
          <cell r="Q366" t="str">
            <v/>
          </cell>
          <cell r="R366" t="str">
            <v/>
          </cell>
          <cell r="S366">
            <v>0</v>
          </cell>
          <cell r="T366">
            <v>0</v>
          </cell>
          <cell r="U366">
            <v>1</v>
          </cell>
          <cell r="W366" t="str">
            <v/>
          </cell>
          <cell r="X366" t="str">
            <v/>
          </cell>
          <cell r="Y366" t="str">
            <v/>
          </cell>
          <cell r="Z366">
            <v>0</v>
          </cell>
          <cell r="AA366">
            <v>0</v>
          </cell>
          <cell r="AB366">
            <v>1</v>
          </cell>
        </row>
        <row r="367">
          <cell r="I367" t="str">
            <v/>
          </cell>
          <cell r="J367" t="str">
            <v/>
          </cell>
          <cell r="K367" t="str">
            <v/>
          </cell>
          <cell r="L367">
            <v>0</v>
          </cell>
          <cell r="M367">
            <v>0</v>
          </cell>
          <cell r="N367">
            <v>1</v>
          </cell>
          <cell r="P367" t="str">
            <v/>
          </cell>
          <cell r="Q367" t="str">
            <v/>
          </cell>
          <cell r="R367" t="str">
            <v/>
          </cell>
          <cell r="S367">
            <v>0</v>
          </cell>
          <cell r="T367">
            <v>0</v>
          </cell>
          <cell r="U367">
            <v>1</v>
          </cell>
          <cell r="W367" t="str">
            <v/>
          </cell>
          <cell r="X367" t="str">
            <v/>
          </cell>
          <cell r="Y367" t="str">
            <v/>
          </cell>
          <cell r="Z367">
            <v>0</v>
          </cell>
          <cell r="AA367">
            <v>0</v>
          </cell>
          <cell r="AB367">
            <v>1</v>
          </cell>
        </row>
        <row r="368">
          <cell r="I368" t="str">
            <v>60041301</v>
          </cell>
          <cell r="J368" t="str">
            <v>普通攻击:对单体敌人造成{0}%的武力伤害</v>
          </cell>
          <cell r="K368">
            <v>0.37</v>
          </cell>
          <cell r="L368">
            <v>0</v>
          </cell>
          <cell r="M368">
            <v>0</v>
          </cell>
          <cell r="N368">
            <v>100</v>
          </cell>
          <cell r="P368" t="str">
            <v>60041302</v>
          </cell>
          <cell r="Q368" t="str">
            <v>普通攻击:对单体敌人造成{0}%的武力伤害</v>
          </cell>
          <cell r="R368">
            <v>0.56000000000000005</v>
          </cell>
          <cell r="S368">
            <v>0</v>
          </cell>
          <cell r="T368">
            <v>0</v>
          </cell>
          <cell r="U368">
            <v>1</v>
          </cell>
          <cell r="W368" t="str">
            <v>60041303</v>
          </cell>
          <cell r="X368" t="str">
            <v>普通攻击:对单体敌人造成{0}%的武力伤害</v>
          </cell>
          <cell r="Y368">
            <v>1</v>
          </cell>
          <cell r="Z368">
            <v>0</v>
          </cell>
          <cell r="AA368">
            <v>0</v>
          </cell>
          <cell r="AB368">
            <v>1</v>
          </cell>
        </row>
        <row r="369">
          <cell r="I369" t="str">
            <v>60041311</v>
          </cell>
          <cell r="J369" t="str">
            <v>私有特性1:提升目标攻城攻击和负重</v>
          </cell>
          <cell r="K369">
            <v>100</v>
          </cell>
          <cell r="L369">
            <v>0</v>
          </cell>
          <cell r="M369">
            <v>0</v>
          </cell>
          <cell r="N369">
            <v>1</v>
          </cell>
          <cell r="P369" t="str">
            <v/>
          </cell>
          <cell r="Q369" t="str">
            <v/>
          </cell>
          <cell r="R369" t="str">
            <v/>
          </cell>
          <cell r="S369">
            <v>0</v>
          </cell>
          <cell r="T369">
            <v>0</v>
          </cell>
          <cell r="U369">
            <v>1</v>
          </cell>
          <cell r="W369" t="str">
            <v/>
          </cell>
          <cell r="X369" t="str">
            <v/>
          </cell>
          <cell r="Y369" t="str">
            <v/>
          </cell>
          <cell r="Z369">
            <v>0</v>
          </cell>
          <cell r="AA369">
            <v>0</v>
          </cell>
          <cell r="AB369">
            <v>1</v>
          </cell>
        </row>
        <row r="370">
          <cell r="I370" t="str">
            <v>60041321</v>
          </cell>
          <cell r="J370" t="str">
            <v>私有特性2:器械单位免疫击飞击退</v>
          </cell>
          <cell r="K370" t="str">
            <v/>
          </cell>
          <cell r="L370">
            <v>0</v>
          </cell>
          <cell r="M370">
            <v>0</v>
          </cell>
          <cell r="N370">
            <v>1</v>
          </cell>
          <cell r="P370" t="str">
            <v/>
          </cell>
          <cell r="Q370" t="str">
            <v/>
          </cell>
          <cell r="R370" t="str">
            <v/>
          </cell>
          <cell r="S370">
            <v>0</v>
          </cell>
          <cell r="T370">
            <v>0</v>
          </cell>
          <cell r="U370">
            <v>1</v>
          </cell>
          <cell r="W370" t="str">
            <v/>
          </cell>
          <cell r="X370" t="str">
            <v/>
          </cell>
          <cell r="Y370" t="str">
            <v/>
          </cell>
          <cell r="Z370">
            <v>0</v>
          </cell>
          <cell r="AA370">
            <v>0</v>
          </cell>
          <cell r="AB370">
            <v>1</v>
          </cell>
        </row>
        <row r="371">
          <cell r="I371" t="str">
            <v>60041331</v>
          </cell>
          <cell r="J371" t="str">
            <v>私有特性3:投石车有远距离射程</v>
          </cell>
          <cell r="K371" t="str">
            <v/>
          </cell>
          <cell r="L371">
            <v>0</v>
          </cell>
          <cell r="M371">
            <v>0</v>
          </cell>
          <cell r="N371">
            <v>1</v>
          </cell>
          <cell r="P371" t="str">
            <v/>
          </cell>
          <cell r="Q371" t="str">
            <v/>
          </cell>
          <cell r="R371" t="str">
            <v/>
          </cell>
          <cell r="S371">
            <v>0</v>
          </cell>
          <cell r="T371">
            <v>0</v>
          </cell>
          <cell r="U371">
            <v>1</v>
          </cell>
          <cell r="W371" t="str">
            <v/>
          </cell>
          <cell r="X371" t="str">
            <v/>
          </cell>
          <cell r="Y371" t="str">
            <v/>
          </cell>
          <cell r="Z371">
            <v>0</v>
          </cell>
          <cell r="AA371">
            <v>0</v>
          </cell>
          <cell r="AB371">
            <v>1</v>
          </cell>
        </row>
        <row r="372">
          <cell r="I372" t="str">
            <v/>
          </cell>
          <cell r="J372" t="str">
            <v/>
          </cell>
          <cell r="K372" t="str">
            <v/>
          </cell>
          <cell r="L372">
            <v>0</v>
          </cell>
          <cell r="M372">
            <v>0</v>
          </cell>
          <cell r="N372">
            <v>1</v>
          </cell>
          <cell r="P372" t="str">
            <v/>
          </cell>
          <cell r="Q372" t="str">
            <v/>
          </cell>
          <cell r="R372" t="str">
            <v/>
          </cell>
          <cell r="S372">
            <v>0</v>
          </cell>
          <cell r="T372">
            <v>0</v>
          </cell>
          <cell r="U372">
            <v>1</v>
          </cell>
          <cell r="W372" t="str">
            <v/>
          </cell>
          <cell r="X372" t="str">
            <v/>
          </cell>
          <cell r="Y372" t="str">
            <v/>
          </cell>
          <cell r="Z372">
            <v>0</v>
          </cell>
          <cell r="AA372">
            <v>0</v>
          </cell>
          <cell r="AB372">
            <v>1</v>
          </cell>
        </row>
        <row r="373">
          <cell r="I373" t="str">
            <v/>
          </cell>
          <cell r="J373" t="str">
            <v/>
          </cell>
          <cell r="K373" t="str">
            <v/>
          </cell>
          <cell r="L373">
            <v>0</v>
          </cell>
          <cell r="M373">
            <v>0</v>
          </cell>
          <cell r="N373">
            <v>1</v>
          </cell>
          <cell r="P373" t="str">
            <v/>
          </cell>
          <cell r="Q373" t="str">
            <v/>
          </cell>
          <cell r="R373" t="str">
            <v/>
          </cell>
          <cell r="S373">
            <v>0</v>
          </cell>
          <cell r="T373">
            <v>0</v>
          </cell>
          <cell r="U373">
            <v>1</v>
          </cell>
          <cell r="W373" t="str">
            <v/>
          </cell>
          <cell r="X373" t="str">
            <v/>
          </cell>
          <cell r="Y373" t="str">
            <v/>
          </cell>
          <cell r="Z373">
            <v>0</v>
          </cell>
          <cell r="AA373">
            <v>0</v>
          </cell>
          <cell r="AB373">
            <v>1</v>
          </cell>
        </row>
        <row r="374">
          <cell r="I374" t="str">
            <v/>
          </cell>
          <cell r="J374" t="str">
            <v/>
          </cell>
          <cell r="K374" t="str">
            <v/>
          </cell>
          <cell r="L374">
            <v>0</v>
          </cell>
          <cell r="M374">
            <v>0</v>
          </cell>
          <cell r="N374">
            <v>1</v>
          </cell>
          <cell r="P374" t="str">
            <v/>
          </cell>
          <cell r="Q374" t="str">
            <v/>
          </cell>
          <cell r="R374" t="str">
            <v/>
          </cell>
          <cell r="S374">
            <v>0</v>
          </cell>
          <cell r="T374">
            <v>0</v>
          </cell>
          <cell r="U374">
            <v>1</v>
          </cell>
          <cell r="W374" t="str">
            <v/>
          </cell>
          <cell r="X374" t="str">
            <v/>
          </cell>
          <cell r="Y374" t="str">
            <v/>
          </cell>
          <cell r="Z374">
            <v>0</v>
          </cell>
          <cell r="AA374">
            <v>0</v>
          </cell>
          <cell r="AB374">
            <v>1</v>
          </cell>
        </row>
        <row r="375">
          <cell r="I375" t="str">
            <v/>
          </cell>
          <cell r="J375" t="str">
            <v/>
          </cell>
          <cell r="K375" t="str">
            <v/>
          </cell>
          <cell r="L375">
            <v>0</v>
          </cell>
          <cell r="M375">
            <v>0</v>
          </cell>
          <cell r="N375">
            <v>1</v>
          </cell>
          <cell r="P375" t="str">
            <v/>
          </cell>
          <cell r="Q375" t="str">
            <v/>
          </cell>
          <cell r="R375" t="str">
            <v/>
          </cell>
          <cell r="S375">
            <v>0</v>
          </cell>
          <cell r="T375">
            <v>0</v>
          </cell>
          <cell r="U375">
            <v>1</v>
          </cell>
          <cell r="W375" t="str">
            <v/>
          </cell>
          <cell r="X375" t="str">
            <v/>
          </cell>
          <cell r="Y375" t="str">
            <v/>
          </cell>
          <cell r="Z375">
            <v>0</v>
          </cell>
          <cell r="AA375">
            <v>0</v>
          </cell>
          <cell r="AB375">
            <v>1</v>
          </cell>
        </row>
        <row r="376">
          <cell r="I376" t="str">
            <v/>
          </cell>
          <cell r="J376" t="str">
            <v/>
          </cell>
          <cell r="K376" t="str">
            <v/>
          </cell>
          <cell r="L376">
            <v>0</v>
          </cell>
          <cell r="M376">
            <v>0</v>
          </cell>
          <cell r="N376">
            <v>1</v>
          </cell>
          <cell r="P376" t="str">
            <v/>
          </cell>
          <cell r="Q376" t="str">
            <v/>
          </cell>
          <cell r="R376" t="str">
            <v/>
          </cell>
          <cell r="S376">
            <v>0</v>
          </cell>
          <cell r="T376">
            <v>0</v>
          </cell>
          <cell r="U376">
            <v>1</v>
          </cell>
          <cell r="W376" t="str">
            <v/>
          </cell>
          <cell r="X376" t="str">
            <v/>
          </cell>
          <cell r="Y376" t="str">
            <v/>
          </cell>
          <cell r="Z376">
            <v>0</v>
          </cell>
          <cell r="AA376">
            <v>0</v>
          </cell>
          <cell r="AB376">
            <v>1</v>
          </cell>
        </row>
        <row r="377">
          <cell r="I377" t="str">
            <v/>
          </cell>
          <cell r="J377" t="str">
            <v/>
          </cell>
          <cell r="K377" t="str">
            <v/>
          </cell>
          <cell r="L377">
            <v>0</v>
          </cell>
          <cell r="M377">
            <v>0</v>
          </cell>
          <cell r="N377">
            <v>1</v>
          </cell>
          <cell r="P377" t="str">
            <v/>
          </cell>
          <cell r="Q377" t="str">
            <v/>
          </cell>
          <cell r="R377" t="str">
            <v/>
          </cell>
          <cell r="S377">
            <v>0</v>
          </cell>
          <cell r="T377">
            <v>0</v>
          </cell>
          <cell r="U377">
            <v>1</v>
          </cell>
          <cell r="W377" t="str">
            <v/>
          </cell>
          <cell r="X377" t="str">
            <v/>
          </cell>
          <cell r="Y377" t="str">
            <v/>
          </cell>
          <cell r="Z377">
            <v>0</v>
          </cell>
          <cell r="AA377">
            <v>0</v>
          </cell>
          <cell r="AB377">
            <v>1</v>
          </cell>
        </row>
        <row r="378">
          <cell r="I378" t="str">
            <v>60040401</v>
          </cell>
          <cell r="J378" t="str">
            <v>普通攻击:对单体敌人造成{0}%的武力伤害</v>
          </cell>
          <cell r="K378">
            <v>0.3</v>
          </cell>
          <cell r="L378">
            <v>0</v>
          </cell>
          <cell r="M378">
            <v>0</v>
          </cell>
          <cell r="N378">
            <v>100</v>
          </cell>
          <cell r="P378" t="str">
            <v>60040402</v>
          </cell>
          <cell r="Q378" t="str">
            <v>普通攻击:对单体敌人造成{0}%的武力伤害</v>
          </cell>
          <cell r="R378">
            <v>0.28000000000000003</v>
          </cell>
          <cell r="S378">
            <v>0</v>
          </cell>
          <cell r="T378">
            <v>0</v>
          </cell>
          <cell r="U378">
            <v>1</v>
          </cell>
          <cell r="W378" t="str">
            <v>60040403</v>
          </cell>
          <cell r="X378" t="str">
            <v>普通攻击:对单体敌人造成{0}%的武力伤害</v>
          </cell>
          <cell r="Y378">
            <v>1</v>
          </cell>
          <cell r="Z378">
            <v>0</v>
          </cell>
          <cell r="AA378">
            <v>0</v>
          </cell>
          <cell r="AB378">
            <v>1</v>
          </cell>
        </row>
        <row r="379">
          <cell r="I379" t="str">
            <v>60040411</v>
          </cell>
          <cell r="J379" t="str">
            <v>私有特性1:木鸳可以飞行作战，只有部分远程兵种可以攻击到他，但是会额外受到{0}%的伤害</v>
          </cell>
          <cell r="K379">
            <v>-0.25</v>
          </cell>
          <cell r="L379">
            <v>0</v>
          </cell>
          <cell r="M379">
            <v>0</v>
          </cell>
          <cell r="N379">
            <v>-100</v>
          </cell>
          <cell r="P379" t="str">
            <v>60040412</v>
          </cell>
          <cell r="Q379" t="str">
            <v>私有特性1:木鸳可以飞行作战，只有部分远程兵种可以攻击到他，但是会额外受到{0}%的伤害</v>
          </cell>
          <cell r="R379">
            <v>0.25</v>
          </cell>
          <cell r="S379">
            <v>0</v>
          </cell>
          <cell r="T379">
            <v>0</v>
          </cell>
          <cell r="U379">
            <v>1</v>
          </cell>
          <cell r="W379" t="str">
            <v/>
          </cell>
          <cell r="X379" t="str">
            <v/>
          </cell>
          <cell r="Y379" t="str">
            <v/>
          </cell>
          <cell r="Z379">
            <v>0</v>
          </cell>
          <cell r="AA379">
            <v>0</v>
          </cell>
          <cell r="AB379">
            <v>1</v>
          </cell>
        </row>
        <row r="380">
          <cell r="I380" t="str">
            <v>60040421</v>
          </cell>
          <cell r="J380" t="str">
            <v>私有特性2:木鸳的火油会对目标每3秒造成自身攻击力{0}%的灼烧伤害，并且降低目标{1}移动速度。</v>
          </cell>
          <cell r="K380">
            <v>0.09</v>
          </cell>
          <cell r="L380">
            <v>0</v>
          </cell>
          <cell r="M380">
            <v>0</v>
          </cell>
          <cell r="N380">
            <v>100</v>
          </cell>
          <cell r="P380" t="str">
            <v>60040422</v>
          </cell>
          <cell r="Q380" t="str">
            <v>私有特性2:木鸳的火油会对目标每3秒造成自身攻击力{0}%的灼烧伤害，并且降低目标{1}移动速度。</v>
          </cell>
          <cell r="R380">
            <v>-20</v>
          </cell>
          <cell r="S380">
            <v>0</v>
          </cell>
          <cell r="T380">
            <v>0</v>
          </cell>
          <cell r="U380">
            <v>-1</v>
          </cell>
          <cell r="W380" t="str">
            <v/>
          </cell>
          <cell r="X380" t="str">
            <v/>
          </cell>
          <cell r="Y380" t="str">
            <v/>
          </cell>
          <cell r="Z380">
            <v>0</v>
          </cell>
          <cell r="AA380">
            <v>0</v>
          </cell>
          <cell r="AB380">
            <v>1</v>
          </cell>
        </row>
        <row r="381">
          <cell r="I381" t="str">
            <v>60040431</v>
          </cell>
          <cell r="J381" t="str">
            <v>私有特性3:器械单位免疫击飞击退</v>
          </cell>
          <cell r="K381" t="str">
            <v/>
          </cell>
          <cell r="L381">
            <v>0</v>
          </cell>
          <cell r="M381">
            <v>0</v>
          </cell>
          <cell r="N381">
            <v>1</v>
          </cell>
          <cell r="P381" t="str">
            <v/>
          </cell>
          <cell r="Q381" t="str">
            <v/>
          </cell>
          <cell r="R381" t="str">
            <v/>
          </cell>
          <cell r="S381">
            <v>0</v>
          </cell>
          <cell r="T381">
            <v>0</v>
          </cell>
          <cell r="U381">
            <v>1</v>
          </cell>
          <cell r="W381" t="str">
            <v/>
          </cell>
          <cell r="X381" t="str">
            <v/>
          </cell>
          <cell r="Y381" t="str">
            <v/>
          </cell>
          <cell r="Z381">
            <v>0</v>
          </cell>
          <cell r="AA381">
            <v>0</v>
          </cell>
          <cell r="AB381">
            <v>1</v>
          </cell>
        </row>
        <row r="382">
          <cell r="I382" t="str">
            <v>60040441</v>
          </cell>
          <cell r="J382" t="str">
            <v>私有特性4:提升目标攻城攻击和负重</v>
          </cell>
          <cell r="K382">
            <v>100</v>
          </cell>
          <cell r="L382">
            <v>0</v>
          </cell>
          <cell r="M382">
            <v>0</v>
          </cell>
          <cell r="N382">
            <v>1</v>
          </cell>
          <cell r="P382" t="str">
            <v/>
          </cell>
          <cell r="Q382" t="str">
            <v/>
          </cell>
          <cell r="R382" t="str">
            <v/>
          </cell>
          <cell r="S382">
            <v>0</v>
          </cell>
          <cell r="T382">
            <v>0</v>
          </cell>
          <cell r="U382">
            <v>1</v>
          </cell>
          <cell r="W382" t="str">
            <v/>
          </cell>
          <cell r="X382" t="str">
            <v/>
          </cell>
          <cell r="Y382" t="str">
            <v/>
          </cell>
          <cell r="Z382">
            <v>0</v>
          </cell>
          <cell r="AA382">
            <v>0</v>
          </cell>
          <cell r="AB382">
            <v>1</v>
          </cell>
        </row>
        <row r="383">
          <cell r="I383" t="str">
            <v/>
          </cell>
          <cell r="J383" t="str">
            <v/>
          </cell>
          <cell r="K383" t="str">
            <v/>
          </cell>
          <cell r="L383">
            <v>0</v>
          </cell>
          <cell r="M383">
            <v>0</v>
          </cell>
          <cell r="N383">
            <v>1</v>
          </cell>
          <cell r="P383" t="str">
            <v/>
          </cell>
          <cell r="Q383" t="str">
            <v/>
          </cell>
          <cell r="R383" t="str">
            <v/>
          </cell>
          <cell r="S383">
            <v>0</v>
          </cell>
          <cell r="T383">
            <v>0</v>
          </cell>
          <cell r="U383">
            <v>1</v>
          </cell>
          <cell r="W383" t="str">
            <v/>
          </cell>
          <cell r="X383" t="str">
            <v/>
          </cell>
          <cell r="Y383" t="str">
            <v/>
          </cell>
          <cell r="Z383">
            <v>0</v>
          </cell>
          <cell r="AA383">
            <v>0</v>
          </cell>
          <cell r="AB383">
            <v>1</v>
          </cell>
        </row>
        <row r="384">
          <cell r="I384" t="str">
            <v/>
          </cell>
          <cell r="J384" t="str">
            <v/>
          </cell>
          <cell r="K384" t="str">
            <v/>
          </cell>
          <cell r="L384">
            <v>0</v>
          </cell>
          <cell r="M384">
            <v>0</v>
          </cell>
          <cell r="N384">
            <v>1</v>
          </cell>
          <cell r="P384" t="str">
            <v/>
          </cell>
          <cell r="Q384" t="str">
            <v/>
          </cell>
          <cell r="R384" t="str">
            <v/>
          </cell>
          <cell r="S384">
            <v>0</v>
          </cell>
          <cell r="T384">
            <v>0</v>
          </cell>
          <cell r="U384">
            <v>1</v>
          </cell>
          <cell r="W384" t="str">
            <v/>
          </cell>
          <cell r="X384" t="str">
            <v/>
          </cell>
          <cell r="Y384" t="str">
            <v/>
          </cell>
          <cell r="Z384">
            <v>0</v>
          </cell>
          <cell r="AA384">
            <v>0</v>
          </cell>
          <cell r="AB384">
            <v>1</v>
          </cell>
        </row>
        <row r="385">
          <cell r="I385" t="str">
            <v/>
          </cell>
          <cell r="J385" t="str">
            <v/>
          </cell>
          <cell r="K385" t="str">
            <v/>
          </cell>
          <cell r="L385">
            <v>0</v>
          </cell>
          <cell r="M385">
            <v>0</v>
          </cell>
          <cell r="N385">
            <v>1</v>
          </cell>
          <cell r="P385" t="str">
            <v/>
          </cell>
          <cell r="Q385" t="str">
            <v/>
          </cell>
          <cell r="R385" t="str">
            <v/>
          </cell>
          <cell r="S385">
            <v>0</v>
          </cell>
          <cell r="T385">
            <v>0</v>
          </cell>
          <cell r="U385">
            <v>1</v>
          </cell>
          <cell r="W385" t="str">
            <v/>
          </cell>
          <cell r="X385" t="str">
            <v/>
          </cell>
          <cell r="Y385" t="str">
            <v/>
          </cell>
          <cell r="Z385">
            <v>0</v>
          </cell>
          <cell r="AA385">
            <v>0</v>
          </cell>
          <cell r="AB385">
            <v>1</v>
          </cell>
        </row>
        <row r="386">
          <cell r="I386" t="str">
            <v/>
          </cell>
          <cell r="J386" t="str">
            <v/>
          </cell>
          <cell r="K386" t="str">
            <v/>
          </cell>
          <cell r="L386">
            <v>0</v>
          </cell>
          <cell r="M386">
            <v>0</v>
          </cell>
          <cell r="N386">
            <v>1</v>
          </cell>
          <cell r="P386" t="str">
            <v/>
          </cell>
          <cell r="Q386" t="str">
            <v/>
          </cell>
          <cell r="R386" t="str">
            <v/>
          </cell>
          <cell r="S386">
            <v>0</v>
          </cell>
          <cell r="T386">
            <v>0</v>
          </cell>
          <cell r="U386">
            <v>1</v>
          </cell>
          <cell r="W386" t="str">
            <v/>
          </cell>
          <cell r="X386" t="str">
            <v/>
          </cell>
          <cell r="Y386" t="str">
            <v/>
          </cell>
          <cell r="Z386">
            <v>0</v>
          </cell>
          <cell r="AA386">
            <v>0</v>
          </cell>
          <cell r="AB386">
            <v>1</v>
          </cell>
        </row>
        <row r="387">
          <cell r="I387" t="str">
            <v/>
          </cell>
          <cell r="J387" t="str">
            <v/>
          </cell>
          <cell r="K387" t="str">
            <v/>
          </cell>
          <cell r="L387">
            <v>0</v>
          </cell>
          <cell r="M387">
            <v>0</v>
          </cell>
          <cell r="N387">
            <v>1</v>
          </cell>
          <cell r="P387" t="str">
            <v/>
          </cell>
          <cell r="Q387" t="str">
            <v/>
          </cell>
          <cell r="R387" t="str">
            <v/>
          </cell>
          <cell r="S387">
            <v>0</v>
          </cell>
          <cell r="T387">
            <v>0</v>
          </cell>
          <cell r="U387">
            <v>1</v>
          </cell>
          <cell r="W387" t="str">
            <v/>
          </cell>
          <cell r="X387" t="str">
            <v/>
          </cell>
          <cell r="Y387" t="str">
            <v/>
          </cell>
          <cell r="Z387">
            <v>0</v>
          </cell>
          <cell r="AA387">
            <v>0</v>
          </cell>
          <cell r="AB387">
            <v>1</v>
          </cell>
        </row>
        <row r="388">
          <cell r="I388" t="str">
            <v>60040701</v>
          </cell>
          <cell r="J388" t="str">
            <v>普通攻击:对单体敌人造成{0}%的武力伤害</v>
          </cell>
          <cell r="K388">
            <v>0.34</v>
          </cell>
          <cell r="L388">
            <v>0</v>
          </cell>
          <cell r="M388">
            <v>0</v>
          </cell>
          <cell r="N388">
            <v>100</v>
          </cell>
          <cell r="P388" t="str">
            <v>60040702</v>
          </cell>
          <cell r="Q388" t="str">
            <v>普通攻击:对单体敌人造成{0}%的武力伤害</v>
          </cell>
          <cell r="R388">
            <v>0.56000000000000005</v>
          </cell>
          <cell r="S388">
            <v>0</v>
          </cell>
          <cell r="T388">
            <v>0</v>
          </cell>
          <cell r="U388">
            <v>1</v>
          </cell>
          <cell r="W388" t="str">
            <v>60040703</v>
          </cell>
          <cell r="X388" t="str">
            <v>普通攻击:对单体敌人造成{0}%的武力伤害</v>
          </cell>
          <cell r="Y388">
            <v>1</v>
          </cell>
          <cell r="Z388">
            <v>0</v>
          </cell>
          <cell r="AA388">
            <v>0</v>
          </cell>
          <cell r="AB388">
            <v>1</v>
          </cell>
        </row>
        <row r="389">
          <cell r="I389" t="str">
            <v>60040711</v>
          </cell>
          <cell r="J389" t="str">
            <v>私有特性1:普攻会对直线上所有人造成伤害</v>
          </cell>
          <cell r="K389">
            <v>0.34</v>
          </cell>
          <cell r="L389">
            <v>0</v>
          </cell>
          <cell r="M389">
            <v>0</v>
          </cell>
          <cell r="N389">
            <v>1</v>
          </cell>
          <cell r="P389" t="str">
            <v/>
          </cell>
          <cell r="Q389" t="str">
            <v/>
          </cell>
          <cell r="R389" t="str">
            <v/>
          </cell>
          <cell r="S389">
            <v>0</v>
          </cell>
          <cell r="T389">
            <v>0</v>
          </cell>
          <cell r="U389">
            <v>1</v>
          </cell>
          <cell r="W389" t="str">
            <v/>
          </cell>
          <cell r="X389" t="str">
            <v/>
          </cell>
          <cell r="Y389" t="str">
            <v/>
          </cell>
          <cell r="Z389">
            <v>0</v>
          </cell>
          <cell r="AA389">
            <v>0</v>
          </cell>
          <cell r="AB389">
            <v>1</v>
          </cell>
        </row>
        <row r="390">
          <cell r="I390" t="str">
            <v>60040721</v>
          </cell>
          <cell r="J390" t="str">
            <v>私有特性2:攻击对直线上的敌人都附带小幅击退效果</v>
          </cell>
          <cell r="K390">
            <v>1</v>
          </cell>
          <cell r="L390">
            <v>0</v>
          </cell>
          <cell r="M390">
            <v>0</v>
          </cell>
          <cell r="N390">
            <v>1</v>
          </cell>
          <cell r="P390" t="str">
            <v/>
          </cell>
          <cell r="Q390" t="str">
            <v/>
          </cell>
          <cell r="R390" t="str">
            <v/>
          </cell>
          <cell r="S390">
            <v>0</v>
          </cell>
          <cell r="T390">
            <v>0</v>
          </cell>
          <cell r="U390">
            <v>1</v>
          </cell>
          <cell r="W390" t="str">
            <v/>
          </cell>
          <cell r="X390" t="str">
            <v/>
          </cell>
          <cell r="Y390" t="str">
            <v/>
          </cell>
          <cell r="Z390">
            <v>0</v>
          </cell>
          <cell r="AA390">
            <v>0</v>
          </cell>
          <cell r="AB390">
            <v>1</v>
          </cell>
        </row>
        <row r="391">
          <cell r="I391" t="str">
            <v/>
          </cell>
          <cell r="J391" t="str">
            <v/>
          </cell>
          <cell r="K391" t="str">
            <v/>
          </cell>
          <cell r="L391">
            <v>0</v>
          </cell>
          <cell r="M391">
            <v>0</v>
          </cell>
          <cell r="N391">
            <v>1</v>
          </cell>
          <cell r="P391" t="str">
            <v/>
          </cell>
          <cell r="Q391" t="str">
            <v/>
          </cell>
          <cell r="R391" t="str">
            <v/>
          </cell>
          <cell r="S391">
            <v>0</v>
          </cell>
          <cell r="T391">
            <v>0</v>
          </cell>
          <cell r="U391">
            <v>1</v>
          </cell>
          <cell r="W391" t="str">
            <v/>
          </cell>
          <cell r="X391" t="str">
            <v/>
          </cell>
          <cell r="Y391" t="str">
            <v/>
          </cell>
          <cell r="Z391">
            <v>0</v>
          </cell>
          <cell r="AA391">
            <v>0</v>
          </cell>
          <cell r="AB391">
            <v>1</v>
          </cell>
        </row>
        <row r="392">
          <cell r="I392" t="str">
            <v>60040741</v>
          </cell>
          <cell r="J392" t="str">
            <v>私有特性4:提升目标攻城攻击和负重</v>
          </cell>
          <cell r="K392">
            <v>100</v>
          </cell>
          <cell r="L392">
            <v>0</v>
          </cell>
          <cell r="M392">
            <v>0</v>
          </cell>
          <cell r="N392">
            <v>1</v>
          </cell>
          <cell r="P392" t="str">
            <v/>
          </cell>
          <cell r="Q392" t="str">
            <v/>
          </cell>
          <cell r="R392" t="str">
            <v/>
          </cell>
          <cell r="S392">
            <v>0</v>
          </cell>
          <cell r="T392">
            <v>0</v>
          </cell>
          <cell r="U392">
            <v>1</v>
          </cell>
          <cell r="W392" t="str">
            <v/>
          </cell>
          <cell r="X392" t="str">
            <v/>
          </cell>
          <cell r="Y392" t="str">
            <v/>
          </cell>
          <cell r="Z392">
            <v>0</v>
          </cell>
          <cell r="AA392">
            <v>0</v>
          </cell>
          <cell r="AB392">
            <v>1</v>
          </cell>
        </row>
        <row r="393">
          <cell r="I393" t="str">
            <v/>
          </cell>
          <cell r="J393" t="str">
            <v/>
          </cell>
          <cell r="K393" t="str">
            <v/>
          </cell>
          <cell r="L393">
            <v>0</v>
          </cell>
          <cell r="M393">
            <v>0</v>
          </cell>
          <cell r="N393">
            <v>1</v>
          </cell>
          <cell r="P393" t="str">
            <v/>
          </cell>
          <cell r="Q393" t="str">
            <v/>
          </cell>
          <cell r="R393" t="str">
            <v/>
          </cell>
          <cell r="S393">
            <v>0</v>
          </cell>
          <cell r="T393">
            <v>0</v>
          </cell>
          <cell r="U393">
            <v>1</v>
          </cell>
          <cell r="W393" t="str">
            <v/>
          </cell>
          <cell r="X393" t="str">
            <v/>
          </cell>
          <cell r="Y393" t="str">
            <v/>
          </cell>
          <cell r="Z393">
            <v>0</v>
          </cell>
          <cell r="AA393">
            <v>0</v>
          </cell>
          <cell r="AB393">
            <v>1</v>
          </cell>
        </row>
        <row r="394">
          <cell r="I394" t="str">
            <v/>
          </cell>
          <cell r="J394" t="str">
            <v/>
          </cell>
          <cell r="K394" t="str">
            <v/>
          </cell>
          <cell r="L394">
            <v>0</v>
          </cell>
          <cell r="M394">
            <v>0</v>
          </cell>
          <cell r="N394">
            <v>1</v>
          </cell>
          <cell r="P394" t="str">
            <v/>
          </cell>
          <cell r="Q394" t="str">
            <v/>
          </cell>
          <cell r="R394" t="str">
            <v/>
          </cell>
          <cell r="S394">
            <v>0</v>
          </cell>
          <cell r="T394">
            <v>0</v>
          </cell>
          <cell r="U394">
            <v>1</v>
          </cell>
          <cell r="W394" t="str">
            <v/>
          </cell>
          <cell r="X394" t="str">
            <v/>
          </cell>
          <cell r="Y394" t="str">
            <v/>
          </cell>
          <cell r="Z394">
            <v>0</v>
          </cell>
          <cell r="AA394">
            <v>0</v>
          </cell>
          <cell r="AB394">
            <v>1</v>
          </cell>
        </row>
        <row r="395">
          <cell r="I395" t="str">
            <v/>
          </cell>
          <cell r="J395" t="str">
            <v/>
          </cell>
          <cell r="K395" t="str">
            <v/>
          </cell>
          <cell r="L395">
            <v>0</v>
          </cell>
          <cell r="M395">
            <v>0</v>
          </cell>
          <cell r="N395">
            <v>1</v>
          </cell>
          <cell r="P395" t="str">
            <v/>
          </cell>
          <cell r="Q395" t="str">
            <v/>
          </cell>
          <cell r="R395" t="str">
            <v/>
          </cell>
          <cell r="S395">
            <v>0</v>
          </cell>
          <cell r="T395">
            <v>0</v>
          </cell>
          <cell r="U395">
            <v>1</v>
          </cell>
          <cell r="W395" t="str">
            <v/>
          </cell>
          <cell r="X395" t="str">
            <v/>
          </cell>
          <cell r="Y395" t="str">
            <v/>
          </cell>
          <cell r="Z395">
            <v>0</v>
          </cell>
          <cell r="AA395">
            <v>0</v>
          </cell>
          <cell r="AB395">
            <v>1</v>
          </cell>
        </row>
        <row r="396">
          <cell r="I396" t="str">
            <v/>
          </cell>
          <cell r="J396" t="str">
            <v/>
          </cell>
          <cell r="K396" t="str">
            <v/>
          </cell>
          <cell r="L396">
            <v>0</v>
          </cell>
          <cell r="M396">
            <v>0</v>
          </cell>
          <cell r="N396">
            <v>1</v>
          </cell>
          <cell r="P396" t="str">
            <v/>
          </cell>
          <cell r="Q396" t="str">
            <v/>
          </cell>
          <cell r="R396" t="str">
            <v/>
          </cell>
          <cell r="S396">
            <v>0</v>
          </cell>
          <cell r="T396">
            <v>0</v>
          </cell>
          <cell r="U396">
            <v>1</v>
          </cell>
          <cell r="W396" t="str">
            <v/>
          </cell>
          <cell r="X396" t="str">
            <v/>
          </cell>
          <cell r="Y396" t="str">
            <v/>
          </cell>
          <cell r="Z396">
            <v>0</v>
          </cell>
          <cell r="AA396">
            <v>0</v>
          </cell>
          <cell r="AB396">
            <v>1</v>
          </cell>
        </row>
        <row r="397">
          <cell r="I397" t="str">
            <v/>
          </cell>
          <cell r="J397" t="str">
            <v/>
          </cell>
          <cell r="K397" t="str">
            <v/>
          </cell>
          <cell r="L397">
            <v>0</v>
          </cell>
          <cell r="M397">
            <v>0</v>
          </cell>
          <cell r="N397">
            <v>1</v>
          </cell>
          <cell r="P397" t="str">
            <v/>
          </cell>
          <cell r="Q397" t="str">
            <v/>
          </cell>
          <cell r="R397" t="str">
            <v/>
          </cell>
          <cell r="S397">
            <v>0</v>
          </cell>
          <cell r="T397">
            <v>0</v>
          </cell>
          <cell r="U397">
            <v>1</v>
          </cell>
          <cell r="W397" t="str">
            <v/>
          </cell>
          <cell r="X397" t="str">
            <v/>
          </cell>
          <cell r="Y397" t="str">
            <v/>
          </cell>
          <cell r="Z397">
            <v>0</v>
          </cell>
          <cell r="AA397">
            <v>0</v>
          </cell>
          <cell r="AB397">
            <v>1</v>
          </cell>
        </row>
        <row r="398">
          <cell r="I398" t="str">
            <v>60040301</v>
          </cell>
          <cell r="J398" t="str">
            <v>普通攻击:对单体敌人造成{0}%的武力伤害</v>
          </cell>
          <cell r="K398">
            <v>0.18</v>
          </cell>
          <cell r="L398">
            <v>0</v>
          </cell>
          <cell r="M398">
            <v>0</v>
          </cell>
          <cell r="N398">
            <v>100</v>
          </cell>
          <cell r="P398" t="str">
            <v>60040302</v>
          </cell>
          <cell r="Q398" t="str">
            <v>普通攻击:对单体敌人造成{0}%的武力伤害</v>
          </cell>
          <cell r="R398">
            <v>0.56000000000000005</v>
          </cell>
          <cell r="S398">
            <v>0</v>
          </cell>
          <cell r="T398">
            <v>0</v>
          </cell>
          <cell r="U398">
            <v>1</v>
          </cell>
          <cell r="W398" t="str">
            <v>60040303</v>
          </cell>
          <cell r="X398" t="str">
            <v>普通攻击:对单体敌人造成{0}%的武力伤害</v>
          </cell>
          <cell r="Y398">
            <v>1</v>
          </cell>
          <cell r="Z398">
            <v>0</v>
          </cell>
          <cell r="AA398">
            <v>0</v>
          </cell>
          <cell r="AB398">
            <v>1</v>
          </cell>
        </row>
        <row r="399">
          <cell r="I399" t="str">
            <v>60040311</v>
          </cell>
          <cell r="J399" t="str">
            <v>私有特性1:提升目标攻城攻击和负重</v>
          </cell>
          <cell r="K399">
            <v>100</v>
          </cell>
          <cell r="L399">
            <v>0</v>
          </cell>
          <cell r="M399">
            <v>0</v>
          </cell>
          <cell r="N399">
            <v>1</v>
          </cell>
          <cell r="P399" t="str">
            <v/>
          </cell>
          <cell r="Q399" t="str">
            <v/>
          </cell>
          <cell r="R399" t="str">
            <v/>
          </cell>
          <cell r="S399">
            <v>0</v>
          </cell>
          <cell r="T399">
            <v>0</v>
          </cell>
          <cell r="U399">
            <v>1</v>
          </cell>
          <cell r="W399" t="str">
            <v/>
          </cell>
          <cell r="X399" t="str">
            <v/>
          </cell>
          <cell r="Y399" t="str">
            <v/>
          </cell>
          <cell r="Z399">
            <v>0</v>
          </cell>
          <cell r="AA399">
            <v>0</v>
          </cell>
          <cell r="AB399">
            <v>1</v>
          </cell>
        </row>
        <row r="400">
          <cell r="I400" t="str">
            <v>60040321</v>
          </cell>
          <cell r="J400" t="str">
            <v>私有特性2:投石车投出3颗燃烧的石头对大范围的敌人造成{0}%攻击力的伤害。</v>
          </cell>
          <cell r="K400">
            <v>0.18</v>
          </cell>
          <cell r="L400">
            <v>0</v>
          </cell>
          <cell r="M400">
            <v>0</v>
          </cell>
          <cell r="N400">
            <v>100</v>
          </cell>
          <cell r="P400" t="str">
            <v/>
          </cell>
          <cell r="Q400" t="str">
            <v/>
          </cell>
          <cell r="R400" t="str">
            <v/>
          </cell>
          <cell r="S400">
            <v>0</v>
          </cell>
          <cell r="T400">
            <v>0</v>
          </cell>
          <cell r="U400">
            <v>1</v>
          </cell>
          <cell r="W400" t="str">
            <v/>
          </cell>
          <cell r="X400" t="str">
            <v/>
          </cell>
          <cell r="Y400" t="str">
            <v/>
          </cell>
          <cell r="Z400">
            <v>0</v>
          </cell>
          <cell r="AA400">
            <v>0</v>
          </cell>
          <cell r="AB400">
            <v>1</v>
          </cell>
        </row>
        <row r="401">
          <cell r="I401" t="str">
            <v>60040331</v>
          </cell>
          <cell r="J401" t="str">
            <v>私有特性3:器械单位免疫击飞击退</v>
          </cell>
          <cell r="K401" t="str">
            <v/>
          </cell>
          <cell r="L401">
            <v>0</v>
          </cell>
          <cell r="M401">
            <v>0</v>
          </cell>
          <cell r="N401">
            <v>1</v>
          </cell>
          <cell r="P401" t="str">
            <v/>
          </cell>
          <cell r="Q401" t="str">
            <v/>
          </cell>
          <cell r="R401" t="str">
            <v/>
          </cell>
          <cell r="S401">
            <v>0</v>
          </cell>
          <cell r="T401">
            <v>0</v>
          </cell>
          <cell r="U401">
            <v>1</v>
          </cell>
          <cell r="W401" t="str">
            <v/>
          </cell>
          <cell r="X401" t="str">
            <v/>
          </cell>
          <cell r="Y401" t="str">
            <v/>
          </cell>
          <cell r="Z401">
            <v>0</v>
          </cell>
          <cell r="AA401">
            <v>0</v>
          </cell>
          <cell r="AB401">
            <v>1</v>
          </cell>
        </row>
        <row r="402">
          <cell r="I402" t="str">
            <v>60040341</v>
          </cell>
          <cell r="J402" t="str">
            <v>私有特性4:投石车有远距离射程</v>
          </cell>
          <cell r="K402" t="str">
            <v/>
          </cell>
          <cell r="L402">
            <v>0</v>
          </cell>
          <cell r="M402">
            <v>0</v>
          </cell>
          <cell r="N402">
            <v>1</v>
          </cell>
          <cell r="P402" t="str">
            <v/>
          </cell>
          <cell r="Q402" t="str">
            <v/>
          </cell>
          <cell r="R402" t="str">
            <v/>
          </cell>
          <cell r="S402">
            <v>0</v>
          </cell>
          <cell r="T402">
            <v>0</v>
          </cell>
          <cell r="U402">
            <v>1</v>
          </cell>
          <cell r="W402" t="str">
            <v/>
          </cell>
          <cell r="X402" t="str">
            <v/>
          </cell>
          <cell r="Y402" t="str">
            <v/>
          </cell>
          <cell r="Z402">
            <v>0</v>
          </cell>
          <cell r="AA402">
            <v>0</v>
          </cell>
          <cell r="AB402">
            <v>1</v>
          </cell>
        </row>
        <row r="403">
          <cell r="I403" t="str">
            <v/>
          </cell>
          <cell r="J403" t="str">
            <v/>
          </cell>
          <cell r="K403" t="str">
            <v/>
          </cell>
          <cell r="L403">
            <v>0</v>
          </cell>
          <cell r="M403">
            <v>0</v>
          </cell>
          <cell r="N403">
            <v>1</v>
          </cell>
          <cell r="P403" t="str">
            <v/>
          </cell>
          <cell r="Q403" t="str">
            <v/>
          </cell>
          <cell r="R403" t="str">
            <v/>
          </cell>
          <cell r="S403">
            <v>0</v>
          </cell>
          <cell r="T403">
            <v>0</v>
          </cell>
          <cell r="U403">
            <v>1</v>
          </cell>
          <cell r="W403" t="str">
            <v/>
          </cell>
          <cell r="X403" t="str">
            <v/>
          </cell>
          <cell r="Y403" t="str">
            <v/>
          </cell>
          <cell r="Z403">
            <v>0</v>
          </cell>
          <cell r="AA403">
            <v>0</v>
          </cell>
          <cell r="AB403">
            <v>1</v>
          </cell>
        </row>
        <row r="404">
          <cell r="I404" t="str">
            <v/>
          </cell>
          <cell r="J404" t="str">
            <v/>
          </cell>
          <cell r="K404" t="str">
            <v/>
          </cell>
          <cell r="L404">
            <v>0</v>
          </cell>
          <cell r="M404">
            <v>0</v>
          </cell>
          <cell r="N404">
            <v>1</v>
          </cell>
          <cell r="P404" t="str">
            <v/>
          </cell>
          <cell r="Q404" t="str">
            <v/>
          </cell>
          <cell r="R404" t="str">
            <v/>
          </cell>
          <cell r="S404">
            <v>0</v>
          </cell>
          <cell r="T404">
            <v>0</v>
          </cell>
          <cell r="U404">
            <v>1</v>
          </cell>
          <cell r="W404" t="str">
            <v/>
          </cell>
          <cell r="X404" t="str">
            <v/>
          </cell>
          <cell r="Y404" t="str">
            <v/>
          </cell>
          <cell r="Z404">
            <v>0</v>
          </cell>
          <cell r="AA404">
            <v>0</v>
          </cell>
          <cell r="AB404">
            <v>1</v>
          </cell>
        </row>
        <row r="405">
          <cell r="I405" t="str">
            <v/>
          </cell>
          <cell r="J405" t="str">
            <v/>
          </cell>
          <cell r="K405" t="str">
            <v/>
          </cell>
          <cell r="L405">
            <v>0</v>
          </cell>
          <cell r="M405">
            <v>0</v>
          </cell>
          <cell r="N405">
            <v>1</v>
          </cell>
          <cell r="P405" t="str">
            <v/>
          </cell>
          <cell r="Q405" t="str">
            <v/>
          </cell>
          <cell r="R405" t="str">
            <v/>
          </cell>
          <cell r="S405">
            <v>0</v>
          </cell>
          <cell r="T405">
            <v>0</v>
          </cell>
          <cell r="U405">
            <v>1</v>
          </cell>
          <cell r="W405" t="str">
            <v/>
          </cell>
          <cell r="X405" t="str">
            <v/>
          </cell>
          <cell r="Y405" t="str">
            <v/>
          </cell>
          <cell r="Z405">
            <v>0</v>
          </cell>
          <cell r="AA405">
            <v>0</v>
          </cell>
          <cell r="AB405">
            <v>1</v>
          </cell>
        </row>
        <row r="406">
          <cell r="I406" t="str">
            <v/>
          </cell>
          <cell r="J406" t="str">
            <v/>
          </cell>
          <cell r="K406" t="str">
            <v/>
          </cell>
          <cell r="L406">
            <v>0</v>
          </cell>
          <cell r="M406">
            <v>0</v>
          </cell>
          <cell r="N406">
            <v>1</v>
          </cell>
          <cell r="P406" t="str">
            <v/>
          </cell>
          <cell r="Q406" t="str">
            <v/>
          </cell>
          <cell r="R406" t="str">
            <v/>
          </cell>
          <cell r="S406">
            <v>0</v>
          </cell>
          <cell r="T406">
            <v>0</v>
          </cell>
          <cell r="U406">
            <v>1</v>
          </cell>
          <cell r="W406" t="str">
            <v/>
          </cell>
          <cell r="X406" t="str">
            <v/>
          </cell>
          <cell r="Y406" t="str">
            <v/>
          </cell>
          <cell r="Z406">
            <v>0</v>
          </cell>
          <cell r="AA406">
            <v>0</v>
          </cell>
          <cell r="AB406">
            <v>1</v>
          </cell>
        </row>
        <row r="407">
          <cell r="I407" t="str">
            <v/>
          </cell>
          <cell r="J407" t="str">
            <v/>
          </cell>
          <cell r="K407" t="str">
            <v/>
          </cell>
          <cell r="L407">
            <v>0</v>
          </cell>
          <cell r="M407">
            <v>0</v>
          </cell>
          <cell r="N407">
            <v>1</v>
          </cell>
          <cell r="P407" t="str">
            <v/>
          </cell>
          <cell r="Q407" t="str">
            <v/>
          </cell>
          <cell r="R407" t="str">
            <v/>
          </cell>
          <cell r="S407">
            <v>0</v>
          </cell>
          <cell r="T407">
            <v>0</v>
          </cell>
          <cell r="U407">
            <v>1</v>
          </cell>
          <cell r="W407" t="str">
            <v/>
          </cell>
          <cell r="X407" t="str">
            <v/>
          </cell>
          <cell r="Y407" t="str">
            <v/>
          </cell>
          <cell r="Z407">
            <v>0</v>
          </cell>
          <cell r="AA407">
            <v>0</v>
          </cell>
          <cell r="AB407">
            <v>1</v>
          </cell>
        </row>
        <row r="408">
          <cell r="I408" t="str">
            <v>60310001</v>
          </cell>
          <cell r="J408" t="str">
            <v>普通攻击:对单体敌人造成{0}%的武力伤害</v>
          </cell>
          <cell r="K408">
            <v>0.35</v>
          </cell>
          <cell r="L408">
            <v>0</v>
          </cell>
          <cell r="M408">
            <v>0</v>
          </cell>
          <cell r="N408">
            <v>100</v>
          </cell>
          <cell r="P408" t="str">
            <v>60310002</v>
          </cell>
          <cell r="Q408" t="str">
            <v>普通攻击:对单体敌人造成{0}%的武力伤害</v>
          </cell>
          <cell r="R408">
            <v>0.31</v>
          </cell>
          <cell r="S408">
            <v>0</v>
          </cell>
          <cell r="T408">
            <v>0</v>
          </cell>
          <cell r="U408">
            <v>1</v>
          </cell>
          <cell r="W408" t="str">
            <v>60310003</v>
          </cell>
          <cell r="X408" t="str">
            <v>普通攻击:对单体敌人造成{0}%的武力伤害</v>
          </cell>
          <cell r="Y408">
            <v>1.1100000000000001</v>
          </cell>
          <cell r="Z408">
            <v>0</v>
          </cell>
          <cell r="AA408">
            <v>0</v>
          </cell>
          <cell r="AB408">
            <v>1</v>
          </cell>
        </row>
        <row r="409">
          <cell r="I409" t="str">
            <v>60310011</v>
          </cell>
          <cell r="J409" t="str">
            <v>私有特性1:自身一定范围内，每隔{0}秒敌军攻击力降低{1}%，永久生效可叠加</v>
          </cell>
          <cell r="K409">
            <v>10</v>
          </cell>
          <cell r="L409">
            <v>0</v>
          </cell>
          <cell r="M409">
            <v>0</v>
          </cell>
          <cell r="N409">
            <v>1</v>
          </cell>
          <cell r="P409" t="str">
            <v>60310012</v>
          </cell>
          <cell r="Q409" t="str">
            <v>私有特性1:自身一定范围内，每隔{0}秒敌军攻击力降低{1}%，永久生效可叠加</v>
          </cell>
          <cell r="R409">
            <v>-0.01</v>
          </cell>
          <cell r="S409">
            <v>0</v>
          </cell>
          <cell r="T409">
            <v>0</v>
          </cell>
          <cell r="U409">
            <v>-100</v>
          </cell>
          <cell r="W409" t="str">
            <v/>
          </cell>
          <cell r="X409" t="str">
            <v/>
          </cell>
          <cell r="Y409" t="str">
            <v/>
          </cell>
          <cell r="Z409">
            <v>0</v>
          </cell>
          <cell r="AA409">
            <v>0</v>
          </cell>
          <cell r="AB409">
            <v>1</v>
          </cell>
        </row>
        <row r="410">
          <cell r="I410" t="str">
            <v>60310021</v>
          </cell>
          <cell r="J410" t="str">
            <v>私有特性2:普通攻击{0}%概率扣除5点士气。</v>
          </cell>
          <cell r="K410">
            <v>0.6</v>
          </cell>
          <cell r="L410">
            <v>0</v>
          </cell>
          <cell r="M410">
            <v>0</v>
          </cell>
          <cell r="N410">
            <v>100</v>
          </cell>
          <cell r="P410" t="str">
            <v>60310022</v>
          </cell>
          <cell r="Q410" t="str">
            <v>私有特性2:普通攻击{0}%概率扣除5点士气。</v>
          </cell>
          <cell r="R410">
            <v>-5</v>
          </cell>
          <cell r="S410">
            <v>0</v>
          </cell>
          <cell r="T410">
            <v>0</v>
          </cell>
          <cell r="U410">
            <v>-1</v>
          </cell>
          <cell r="W410" t="str">
            <v/>
          </cell>
          <cell r="X410" t="str">
            <v/>
          </cell>
          <cell r="Y410" t="str">
            <v/>
          </cell>
          <cell r="Z410">
            <v>0</v>
          </cell>
          <cell r="AA410">
            <v>0</v>
          </cell>
          <cell r="AB410">
            <v>1</v>
          </cell>
        </row>
        <row r="411">
          <cell r="I411" t="str">
            <v>60310031</v>
          </cell>
          <cell r="J411" t="str">
            <v>私有特性3:移动时增加{0}%闪避</v>
          </cell>
          <cell r="K411">
            <v>0.3</v>
          </cell>
          <cell r="L411">
            <v>0</v>
          </cell>
          <cell r="M411">
            <v>0</v>
          </cell>
          <cell r="N411">
            <v>100</v>
          </cell>
          <cell r="P411" t="str">
            <v/>
          </cell>
          <cell r="Q411" t="str">
            <v/>
          </cell>
          <cell r="R411" t="str">
            <v/>
          </cell>
          <cell r="S411">
            <v>0</v>
          </cell>
          <cell r="T411">
            <v>0</v>
          </cell>
          <cell r="U411">
            <v>1</v>
          </cell>
          <cell r="W411" t="str">
            <v/>
          </cell>
          <cell r="X411" t="str">
            <v/>
          </cell>
          <cell r="Y411" t="str">
            <v/>
          </cell>
          <cell r="Z411">
            <v>0</v>
          </cell>
          <cell r="AA411">
            <v>0</v>
          </cell>
          <cell r="AB411">
            <v>1</v>
          </cell>
        </row>
        <row r="412">
          <cell r="I412" t="str">
            <v/>
          </cell>
          <cell r="J412" t="str">
            <v/>
          </cell>
          <cell r="K412" t="str">
            <v/>
          </cell>
          <cell r="L412">
            <v>0</v>
          </cell>
          <cell r="M412">
            <v>0</v>
          </cell>
          <cell r="N412">
            <v>1</v>
          </cell>
          <cell r="P412" t="str">
            <v/>
          </cell>
          <cell r="Q412" t="str">
            <v/>
          </cell>
          <cell r="R412" t="str">
            <v/>
          </cell>
          <cell r="S412">
            <v>0</v>
          </cell>
          <cell r="T412">
            <v>0</v>
          </cell>
          <cell r="U412">
            <v>1</v>
          </cell>
          <cell r="W412" t="str">
            <v/>
          </cell>
          <cell r="X412" t="str">
            <v/>
          </cell>
          <cell r="Y412" t="str">
            <v/>
          </cell>
          <cell r="Z412">
            <v>0</v>
          </cell>
          <cell r="AA412">
            <v>0</v>
          </cell>
          <cell r="AB412">
            <v>1</v>
          </cell>
        </row>
        <row r="413">
          <cell r="I413" t="str">
            <v/>
          </cell>
          <cell r="J413" t="str">
            <v/>
          </cell>
          <cell r="K413" t="str">
            <v/>
          </cell>
          <cell r="L413">
            <v>0</v>
          </cell>
          <cell r="M413">
            <v>0</v>
          </cell>
          <cell r="N413">
            <v>1</v>
          </cell>
          <cell r="P413" t="str">
            <v/>
          </cell>
          <cell r="Q413" t="str">
            <v/>
          </cell>
          <cell r="R413" t="str">
            <v/>
          </cell>
          <cell r="S413">
            <v>0</v>
          </cell>
          <cell r="T413">
            <v>0</v>
          </cell>
          <cell r="U413">
            <v>1</v>
          </cell>
          <cell r="W413" t="str">
            <v/>
          </cell>
          <cell r="X413" t="str">
            <v/>
          </cell>
          <cell r="Y413" t="str">
            <v/>
          </cell>
          <cell r="Z413">
            <v>0</v>
          </cell>
          <cell r="AA413">
            <v>0</v>
          </cell>
          <cell r="AB413">
            <v>1</v>
          </cell>
        </row>
        <row r="414">
          <cell r="I414" t="str">
            <v/>
          </cell>
          <cell r="J414" t="str">
            <v/>
          </cell>
          <cell r="K414" t="str">
            <v/>
          </cell>
          <cell r="L414">
            <v>0</v>
          </cell>
          <cell r="M414">
            <v>0</v>
          </cell>
          <cell r="N414">
            <v>1</v>
          </cell>
          <cell r="P414" t="str">
            <v/>
          </cell>
          <cell r="Q414" t="str">
            <v/>
          </cell>
          <cell r="R414" t="str">
            <v/>
          </cell>
          <cell r="S414">
            <v>0</v>
          </cell>
          <cell r="T414">
            <v>0</v>
          </cell>
          <cell r="U414">
            <v>1</v>
          </cell>
          <cell r="W414" t="str">
            <v/>
          </cell>
          <cell r="X414" t="str">
            <v/>
          </cell>
          <cell r="Y414" t="str">
            <v/>
          </cell>
          <cell r="Z414">
            <v>0</v>
          </cell>
          <cell r="AA414">
            <v>0</v>
          </cell>
          <cell r="AB414">
            <v>1</v>
          </cell>
        </row>
        <row r="415">
          <cell r="I415" t="str">
            <v/>
          </cell>
          <cell r="J415" t="str">
            <v/>
          </cell>
          <cell r="K415" t="str">
            <v/>
          </cell>
          <cell r="L415">
            <v>0</v>
          </cell>
          <cell r="M415">
            <v>0</v>
          </cell>
          <cell r="N415">
            <v>1</v>
          </cell>
          <cell r="P415" t="str">
            <v/>
          </cell>
          <cell r="Q415" t="str">
            <v/>
          </cell>
          <cell r="R415" t="str">
            <v/>
          </cell>
          <cell r="S415">
            <v>0</v>
          </cell>
          <cell r="T415">
            <v>0</v>
          </cell>
          <cell r="U415">
            <v>1</v>
          </cell>
          <cell r="W415" t="str">
            <v/>
          </cell>
          <cell r="X415" t="str">
            <v/>
          </cell>
          <cell r="Y415" t="str">
            <v/>
          </cell>
          <cell r="Z415">
            <v>0</v>
          </cell>
          <cell r="AA415">
            <v>0</v>
          </cell>
          <cell r="AB415">
            <v>1</v>
          </cell>
        </row>
        <row r="416">
          <cell r="I416" t="str">
            <v/>
          </cell>
          <cell r="J416" t="str">
            <v/>
          </cell>
          <cell r="K416" t="str">
            <v/>
          </cell>
          <cell r="L416">
            <v>0</v>
          </cell>
          <cell r="M416">
            <v>0</v>
          </cell>
          <cell r="N416">
            <v>1</v>
          </cell>
          <cell r="P416" t="str">
            <v/>
          </cell>
          <cell r="Q416" t="str">
            <v/>
          </cell>
          <cell r="R416" t="str">
            <v/>
          </cell>
          <cell r="S416">
            <v>0</v>
          </cell>
          <cell r="T416">
            <v>0</v>
          </cell>
          <cell r="U416">
            <v>1</v>
          </cell>
          <cell r="W416" t="str">
            <v/>
          </cell>
          <cell r="X416" t="str">
            <v/>
          </cell>
          <cell r="Y416" t="str">
            <v/>
          </cell>
          <cell r="Z416">
            <v>0</v>
          </cell>
          <cell r="AA416">
            <v>0</v>
          </cell>
          <cell r="AB416">
            <v>1</v>
          </cell>
        </row>
        <row r="417">
          <cell r="I417" t="str">
            <v/>
          </cell>
          <cell r="J417" t="str">
            <v/>
          </cell>
          <cell r="K417" t="str">
            <v/>
          </cell>
          <cell r="L417">
            <v>0</v>
          </cell>
          <cell r="M417">
            <v>0</v>
          </cell>
          <cell r="N417">
            <v>1</v>
          </cell>
          <cell r="P417" t="str">
            <v/>
          </cell>
          <cell r="Q417" t="str">
            <v/>
          </cell>
          <cell r="R417" t="str">
            <v/>
          </cell>
          <cell r="S417">
            <v>0</v>
          </cell>
          <cell r="T417">
            <v>0</v>
          </cell>
          <cell r="U417">
            <v>1</v>
          </cell>
          <cell r="W417" t="str">
            <v/>
          </cell>
          <cell r="X417" t="str">
            <v/>
          </cell>
          <cell r="Y417" t="str">
            <v/>
          </cell>
          <cell r="Z417">
            <v>0</v>
          </cell>
          <cell r="AA417">
            <v>0</v>
          </cell>
          <cell r="AB417">
            <v>1</v>
          </cell>
        </row>
        <row r="418">
          <cell r="I418" t="str">
            <v>60510001</v>
          </cell>
          <cell r="J418" t="str">
            <v>普通攻击:对单体敌人造成{0}%的武力伤害</v>
          </cell>
          <cell r="K418">
            <v>0.3</v>
          </cell>
          <cell r="L418">
            <v>0</v>
          </cell>
          <cell r="M418">
            <v>0</v>
          </cell>
          <cell r="N418">
            <v>100</v>
          </cell>
          <cell r="P418" t="str">
            <v>60510002</v>
          </cell>
          <cell r="Q418" t="str">
            <v>普通攻击:对单体敌人造成{0}%的武力伤害</v>
          </cell>
          <cell r="R418">
            <v>0.28000000000000003</v>
          </cell>
          <cell r="S418">
            <v>0</v>
          </cell>
          <cell r="T418">
            <v>0</v>
          </cell>
          <cell r="U418">
            <v>1</v>
          </cell>
          <cell r="W418" t="str">
            <v>60510003</v>
          </cell>
          <cell r="X418" t="str">
            <v>普通攻击:对单体敌人造成{0}%的武力伤害</v>
          </cell>
          <cell r="Y418">
            <v>1</v>
          </cell>
          <cell r="Z418">
            <v>0</v>
          </cell>
          <cell r="AA418">
            <v>0</v>
          </cell>
          <cell r="AB418">
            <v>1</v>
          </cell>
        </row>
        <row r="419">
          <cell r="I419" t="str">
            <v>60510011</v>
          </cell>
          <cell r="J419" t="str">
            <v>私有特性1:当有近战敌军靠近胡服骑射时，他会主动后撤并且边后撤边攻击。</v>
          </cell>
          <cell r="K419">
            <v>0.1</v>
          </cell>
          <cell r="L419">
            <v>0</v>
          </cell>
          <cell r="M419">
            <v>0</v>
          </cell>
          <cell r="N419">
            <v>1</v>
          </cell>
          <cell r="P419" t="str">
            <v/>
          </cell>
          <cell r="Q419" t="str">
            <v/>
          </cell>
          <cell r="R419" t="str">
            <v/>
          </cell>
          <cell r="S419">
            <v>0</v>
          </cell>
          <cell r="T419">
            <v>0</v>
          </cell>
          <cell r="U419">
            <v>1</v>
          </cell>
          <cell r="W419" t="str">
            <v/>
          </cell>
          <cell r="X419" t="str">
            <v/>
          </cell>
          <cell r="Y419" t="str">
            <v/>
          </cell>
          <cell r="Z419">
            <v>0</v>
          </cell>
          <cell r="AA419">
            <v>0</v>
          </cell>
          <cell r="AB419">
            <v>1</v>
          </cell>
        </row>
        <row r="420">
          <cell r="I420" t="str">
            <v>60510021</v>
          </cell>
          <cell r="J420" t="str">
            <v>私有特性2:胡服骑射移动轻快，不会受到移动速度降低影响。</v>
          </cell>
          <cell r="K420">
            <v>0.1</v>
          </cell>
          <cell r="L420">
            <v>0</v>
          </cell>
          <cell r="M420">
            <v>0</v>
          </cell>
          <cell r="N420">
            <v>1</v>
          </cell>
          <cell r="P420" t="str">
            <v/>
          </cell>
          <cell r="Q420" t="str">
            <v/>
          </cell>
          <cell r="R420" t="str">
            <v/>
          </cell>
          <cell r="S420">
            <v>0</v>
          </cell>
          <cell r="T420">
            <v>0</v>
          </cell>
          <cell r="U420">
            <v>1</v>
          </cell>
          <cell r="W420" t="str">
            <v/>
          </cell>
          <cell r="X420" t="str">
            <v/>
          </cell>
          <cell r="Y420" t="str">
            <v/>
          </cell>
          <cell r="Z420">
            <v>0</v>
          </cell>
          <cell r="AA420">
            <v>0</v>
          </cell>
          <cell r="AB420">
            <v>1</v>
          </cell>
        </row>
        <row r="421">
          <cell r="I421" t="str">
            <v>60510031</v>
          </cell>
          <cell r="J421" t="str">
            <v>私有特性3:周围有友军士兵时，伤害提升{0}%</v>
          </cell>
          <cell r="K421">
            <v>0.24</v>
          </cell>
          <cell r="L421">
            <v>0</v>
          </cell>
          <cell r="M421">
            <v>0</v>
          </cell>
          <cell r="N421">
            <v>100</v>
          </cell>
          <cell r="P421" t="str">
            <v/>
          </cell>
          <cell r="Q421" t="str">
            <v/>
          </cell>
          <cell r="R421" t="str">
            <v/>
          </cell>
          <cell r="S421">
            <v>0</v>
          </cell>
          <cell r="T421">
            <v>0</v>
          </cell>
          <cell r="U421">
            <v>1</v>
          </cell>
          <cell r="W421" t="str">
            <v/>
          </cell>
          <cell r="X421" t="str">
            <v/>
          </cell>
          <cell r="Y421" t="str">
            <v/>
          </cell>
          <cell r="Z421">
            <v>0</v>
          </cell>
          <cell r="AA421">
            <v>0</v>
          </cell>
          <cell r="AB421">
            <v>1</v>
          </cell>
        </row>
        <row r="422">
          <cell r="I422" t="str">
            <v/>
          </cell>
          <cell r="J422" t="str">
            <v/>
          </cell>
          <cell r="K422" t="str">
            <v/>
          </cell>
          <cell r="L422">
            <v>0</v>
          </cell>
          <cell r="M422">
            <v>0</v>
          </cell>
          <cell r="N422">
            <v>1</v>
          </cell>
          <cell r="P422" t="str">
            <v/>
          </cell>
          <cell r="Q422" t="str">
            <v/>
          </cell>
          <cell r="R422" t="str">
            <v/>
          </cell>
          <cell r="S422">
            <v>0</v>
          </cell>
          <cell r="T422">
            <v>0</v>
          </cell>
          <cell r="U422">
            <v>1</v>
          </cell>
          <cell r="W422" t="str">
            <v/>
          </cell>
          <cell r="X422" t="str">
            <v/>
          </cell>
          <cell r="Y422" t="str">
            <v/>
          </cell>
          <cell r="Z422">
            <v>0</v>
          </cell>
          <cell r="AA422">
            <v>0</v>
          </cell>
          <cell r="AB422">
            <v>1</v>
          </cell>
        </row>
        <row r="423">
          <cell r="I423" t="str">
            <v/>
          </cell>
          <cell r="J423" t="str">
            <v/>
          </cell>
          <cell r="K423" t="str">
            <v/>
          </cell>
          <cell r="L423">
            <v>0</v>
          </cell>
          <cell r="M423">
            <v>0</v>
          </cell>
          <cell r="N423">
            <v>1</v>
          </cell>
          <cell r="P423" t="str">
            <v/>
          </cell>
          <cell r="Q423" t="str">
            <v/>
          </cell>
          <cell r="R423" t="str">
            <v/>
          </cell>
          <cell r="S423">
            <v>0</v>
          </cell>
          <cell r="T423">
            <v>0</v>
          </cell>
          <cell r="U423">
            <v>1</v>
          </cell>
          <cell r="W423" t="str">
            <v/>
          </cell>
          <cell r="X423" t="str">
            <v/>
          </cell>
          <cell r="Y423" t="str">
            <v/>
          </cell>
          <cell r="Z423">
            <v>0</v>
          </cell>
          <cell r="AA423">
            <v>0</v>
          </cell>
          <cell r="AB423">
            <v>1</v>
          </cell>
        </row>
        <row r="424">
          <cell r="I424" t="str">
            <v/>
          </cell>
          <cell r="J424" t="str">
            <v/>
          </cell>
          <cell r="K424" t="str">
            <v/>
          </cell>
          <cell r="L424">
            <v>0</v>
          </cell>
          <cell r="M424">
            <v>0</v>
          </cell>
          <cell r="N424">
            <v>1</v>
          </cell>
          <cell r="P424" t="str">
            <v/>
          </cell>
          <cell r="Q424" t="str">
            <v/>
          </cell>
          <cell r="R424" t="str">
            <v/>
          </cell>
          <cell r="S424">
            <v>0</v>
          </cell>
          <cell r="T424">
            <v>0</v>
          </cell>
          <cell r="U424">
            <v>1</v>
          </cell>
          <cell r="W424" t="str">
            <v/>
          </cell>
          <cell r="X424" t="str">
            <v/>
          </cell>
          <cell r="Y424" t="str">
            <v/>
          </cell>
          <cell r="Z424">
            <v>0</v>
          </cell>
          <cell r="AA424">
            <v>0</v>
          </cell>
          <cell r="AB424">
            <v>1</v>
          </cell>
        </row>
        <row r="425">
          <cell r="I425" t="str">
            <v/>
          </cell>
          <cell r="J425" t="str">
            <v/>
          </cell>
          <cell r="K425" t="str">
            <v/>
          </cell>
          <cell r="L425">
            <v>0</v>
          </cell>
          <cell r="M425">
            <v>0</v>
          </cell>
          <cell r="N425">
            <v>1</v>
          </cell>
          <cell r="P425" t="str">
            <v/>
          </cell>
          <cell r="Q425" t="str">
            <v/>
          </cell>
          <cell r="R425" t="str">
            <v/>
          </cell>
          <cell r="S425">
            <v>0</v>
          </cell>
          <cell r="T425">
            <v>0</v>
          </cell>
          <cell r="U425">
            <v>1</v>
          </cell>
          <cell r="W425" t="str">
            <v/>
          </cell>
          <cell r="X425" t="str">
            <v/>
          </cell>
          <cell r="Y425" t="str">
            <v/>
          </cell>
          <cell r="Z425">
            <v>0</v>
          </cell>
          <cell r="AA425">
            <v>0</v>
          </cell>
          <cell r="AB425">
            <v>1</v>
          </cell>
        </row>
        <row r="426">
          <cell r="I426" t="str">
            <v/>
          </cell>
          <cell r="J426" t="str">
            <v/>
          </cell>
          <cell r="K426" t="str">
            <v/>
          </cell>
          <cell r="L426">
            <v>0</v>
          </cell>
          <cell r="M426">
            <v>0</v>
          </cell>
          <cell r="N426">
            <v>1</v>
          </cell>
          <cell r="P426" t="str">
            <v/>
          </cell>
          <cell r="Q426" t="str">
            <v/>
          </cell>
          <cell r="R426" t="str">
            <v/>
          </cell>
          <cell r="S426">
            <v>0</v>
          </cell>
          <cell r="T426">
            <v>0</v>
          </cell>
          <cell r="U426">
            <v>1</v>
          </cell>
          <cell r="W426" t="str">
            <v/>
          </cell>
          <cell r="X426" t="str">
            <v/>
          </cell>
          <cell r="Y426" t="str">
            <v/>
          </cell>
          <cell r="Z426">
            <v>0</v>
          </cell>
          <cell r="AA426">
            <v>0</v>
          </cell>
          <cell r="AB426">
            <v>1</v>
          </cell>
        </row>
        <row r="427">
          <cell r="I427" t="str">
            <v/>
          </cell>
          <cell r="J427" t="str">
            <v/>
          </cell>
          <cell r="K427" t="str">
            <v/>
          </cell>
          <cell r="L427">
            <v>0</v>
          </cell>
          <cell r="M427">
            <v>0</v>
          </cell>
          <cell r="N427">
            <v>1</v>
          </cell>
          <cell r="P427" t="str">
            <v/>
          </cell>
          <cell r="Q427" t="str">
            <v/>
          </cell>
          <cell r="R427" t="str">
            <v/>
          </cell>
          <cell r="S427">
            <v>0</v>
          </cell>
          <cell r="T427">
            <v>0</v>
          </cell>
          <cell r="U427">
            <v>1</v>
          </cell>
          <cell r="W427" t="str">
            <v/>
          </cell>
          <cell r="X427" t="str">
            <v/>
          </cell>
          <cell r="Y427" t="str">
            <v/>
          </cell>
          <cell r="Z427">
            <v>0</v>
          </cell>
          <cell r="AA427">
            <v>0</v>
          </cell>
          <cell r="AB427">
            <v>1</v>
          </cell>
        </row>
        <row r="428">
          <cell r="I428" t="str">
            <v>60120001</v>
          </cell>
          <cell r="J428" t="str">
            <v>普通攻击:对单体敌人造成{0}%的武力伤害</v>
          </cell>
          <cell r="K428">
            <v>0.35</v>
          </cell>
          <cell r="L428">
            <v>0</v>
          </cell>
          <cell r="M428">
            <v>0</v>
          </cell>
          <cell r="N428">
            <v>100</v>
          </cell>
          <cell r="P428" t="str">
            <v>60120002</v>
          </cell>
          <cell r="Q428" t="str">
            <v>普通攻击:对单体敌人造成{0}%的武力伤害</v>
          </cell>
          <cell r="R428">
            <v>0.35</v>
          </cell>
          <cell r="S428">
            <v>0</v>
          </cell>
          <cell r="T428">
            <v>0</v>
          </cell>
          <cell r="U428">
            <v>1</v>
          </cell>
          <cell r="W428" t="str">
            <v>60120003</v>
          </cell>
          <cell r="X428" t="str">
            <v>普通攻击:对单体敌人造成{0}%的武力伤害</v>
          </cell>
          <cell r="Y428">
            <v>1.1100000000000001</v>
          </cell>
          <cell r="Z428">
            <v>0</v>
          </cell>
          <cell r="AA428">
            <v>0</v>
          </cell>
          <cell r="AB428">
            <v>1</v>
          </cell>
        </row>
        <row r="429">
          <cell r="I429" t="str">
            <v>60120011</v>
          </cell>
          <cell r="J429" t="str">
            <v>私有特性1:每{0}次普攻触发，对目标造成攻击力{1}%武力伤害，并且附带击飞</v>
          </cell>
          <cell r="K429">
            <v>3</v>
          </cell>
          <cell r="L429">
            <v>0</v>
          </cell>
          <cell r="M429">
            <v>0</v>
          </cell>
          <cell r="N429">
            <v>1</v>
          </cell>
          <cell r="P429" t="str">
            <v>60120012</v>
          </cell>
          <cell r="Q429" t="str">
            <v>私有特性1:每{0}次普攻触发，对目标造成攻击力{1}%武力伤害，并且附带击飞</v>
          </cell>
          <cell r="R429">
            <v>0.56000000000000005</v>
          </cell>
          <cell r="S429">
            <v>0</v>
          </cell>
          <cell r="T429">
            <v>0</v>
          </cell>
          <cell r="U429">
            <v>100</v>
          </cell>
          <cell r="W429" t="str">
            <v/>
          </cell>
          <cell r="X429" t="str">
            <v/>
          </cell>
          <cell r="Y429" t="str">
            <v/>
          </cell>
          <cell r="Z429">
            <v>0</v>
          </cell>
          <cell r="AA429">
            <v>0</v>
          </cell>
          <cell r="AB429">
            <v>1</v>
          </cell>
        </row>
        <row r="430">
          <cell r="I430" t="str">
            <v>60120021</v>
          </cell>
          <cell r="J430" t="str">
            <v>私有特性2:士气衰落速度降低{0}%，士气溃败至死</v>
          </cell>
          <cell r="K430">
            <v>0.4</v>
          </cell>
          <cell r="L430">
            <v>0</v>
          </cell>
          <cell r="M430">
            <v>0</v>
          </cell>
          <cell r="N430">
            <v>100</v>
          </cell>
          <cell r="P430" t="str">
            <v/>
          </cell>
          <cell r="Q430" t="str">
            <v/>
          </cell>
          <cell r="R430" t="str">
            <v/>
          </cell>
          <cell r="S430">
            <v>0</v>
          </cell>
          <cell r="T430">
            <v>0</v>
          </cell>
          <cell r="U430">
            <v>1</v>
          </cell>
          <cell r="W430" t="str">
            <v/>
          </cell>
          <cell r="X430" t="str">
            <v/>
          </cell>
          <cell r="Y430" t="str">
            <v/>
          </cell>
          <cell r="Z430">
            <v>0</v>
          </cell>
          <cell r="AA430">
            <v>0</v>
          </cell>
          <cell r="AB430">
            <v>1</v>
          </cell>
        </row>
        <row r="431">
          <cell r="I431" t="str">
            <v/>
          </cell>
          <cell r="J431" t="str">
            <v/>
          </cell>
          <cell r="K431" t="str">
            <v/>
          </cell>
          <cell r="L431">
            <v>0</v>
          </cell>
          <cell r="M431">
            <v>0</v>
          </cell>
          <cell r="N431">
            <v>1</v>
          </cell>
          <cell r="P431" t="str">
            <v/>
          </cell>
          <cell r="Q431" t="str">
            <v/>
          </cell>
          <cell r="R431" t="str">
            <v/>
          </cell>
          <cell r="S431">
            <v>0</v>
          </cell>
          <cell r="T431">
            <v>0</v>
          </cell>
          <cell r="U431">
            <v>1</v>
          </cell>
          <cell r="W431" t="str">
            <v/>
          </cell>
          <cell r="X431" t="str">
            <v/>
          </cell>
          <cell r="Y431" t="str">
            <v/>
          </cell>
          <cell r="Z431">
            <v>0</v>
          </cell>
          <cell r="AA431">
            <v>0</v>
          </cell>
          <cell r="AB431">
            <v>1</v>
          </cell>
        </row>
        <row r="432">
          <cell r="I432" t="str">
            <v/>
          </cell>
          <cell r="J432" t="str">
            <v/>
          </cell>
          <cell r="K432" t="str">
            <v/>
          </cell>
          <cell r="L432">
            <v>0</v>
          </cell>
          <cell r="M432">
            <v>0</v>
          </cell>
          <cell r="N432">
            <v>1</v>
          </cell>
          <cell r="P432" t="str">
            <v/>
          </cell>
          <cell r="Q432" t="str">
            <v/>
          </cell>
          <cell r="R432" t="str">
            <v/>
          </cell>
          <cell r="S432">
            <v>0</v>
          </cell>
          <cell r="T432">
            <v>0</v>
          </cell>
          <cell r="U432">
            <v>1</v>
          </cell>
          <cell r="W432" t="str">
            <v/>
          </cell>
          <cell r="X432" t="str">
            <v/>
          </cell>
          <cell r="Y432" t="str">
            <v/>
          </cell>
          <cell r="Z432">
            <v>0</v>
          </cell>
          <cell r="AA432">
            <v>0</v>
          </cell>
          <cell r="AB432">
            <v>1</v>
          </cell>
        </row>
        <row r="433">
          <cell r="I433" t="str">
            <v/>
          </cell>
          <cell r="J433" t="str">
            <v/>
          </cell>
          <cell r="K433" t="str">
            <v/>
          </cell>
          <cell r="L433">
            <v>0</v>
          </cell>
          <cell r="M433">
            <v>0</v>
          </cell>
          <cell r="N433">
            <v>1</v>
          </cell>
          <cell r="P433" t="str">
            <v/>
          </cell>
          <cell r="Q433" t="str">
            <v/>
          </cell>
          <cell r="R433" t="str">
            <v/>
          </cell>
          <cell r="S433">
            <v>0</v>
          </cell>
          <cell r="T433">
            <v>0</v>
          </cell>
          <cell r="U433">
            <v>1</v>
          </cell>
          <cell r="W433" t="str">
            <v/>
          </cell>
          <cell r="X433" t="str">
            <v/>
          </cell>
          <cell r="Y433" t="str">
            <v/>
          </cell>
          <cell r="Z433">
            <v>0</v>
          </cell>
          <cell r="AA433">
            <v>0</v>
          </cell>
          <cell r="AB433">
            <v>1</v>
          </cell>
        </row>
        <row r="434">
          <cell r="I434" t="str">
            <v/>
          </cell>
          <cell r="J434" t="str">
            <v/>
          </cell>
          <cell r="K434" t="str">
            <v/>
          </cell>
          <cell r="L434">
            <v>0</v>
          </cell>
          <cell r="M434">
            <v>0</v>
          </cell>
          <cell r="N434">
            <v>1</v>
          </cell>
          <cell r="P434" t="str">
            <v/>
          </cell>
          <cell r="Q434" t="str">
            <v/>
          </cell>
          <cell r="R434" t="str">
            <v/>
          </cell>
          <cell r="S434">
            <v>0</v>
          </cell>
          <cell r="T434">
            <v>0</v>
          </cell>
          <cell r="U434">
            <v>1</v>
          </cell>
          <cell r="W434" t="str">
            <v/>
          </cell>
          <cell r="X434" t="str">
            <v/>
          </cell>
          <cell r="Y434" t="str">
            <v/>
          </cell>
          <cell r="Z434">
            <v>0</v>
          </cell>
          <cell r="AA434">
            <v>0</v>
          </cell>
          <cell r="AB434">
            <v>1</v>
          </cell>
        </row>
        <row r="435">
          <cell r="I435" t="str">
            <v/>
          </cell>
          <cell r="J435" t="str">
            <v/>
          </cell>
          <cell r="K435" t="str">
            <v/>
          </cell>
          <cell r="L435">
            <v>0</v>
          </cell>
          <cell r="M435">
            <v>0</v>
          </cell>
          <cell r="N435">
            <v>1</v>
          </cell>
          <cell r="P435" t="str">
            <v/>
          </cell>
          <cell r="Q435" t="str">
            <v/>
          </cell>
          <cell r="R435" t="str">
            <v/>
          </cell>
          <cell r="S435">
            <v>0</v>
          </cell>
          <cell r="T435">
            <v>0</v>
          </cell>
          <cell r="U435">
            <v>1</v>
          </cell>
          <cell r="W435" t="str">
            <v/>
          </cell>
          <cell r="X435" t="str">
            <v/>
          </cell>
          <cell r="Y435" t="str">
            <v/>
          </cell>
          <cell r="Z435">
            <v>0</v>
          </cell>
          <cell r="AA435">
            <v>0</v>
          </cell>
          <cell r="AB435">
            <v>1</v>
          </cell>
        </row>
        <row r="436">
          <cell r="I436" t="str">
            <v/>
          </cell>
          <cell r="J436" t="str">
            <v/>
          </cell>
          <cell r="K436" t="str">
            <v/>
          </cell>
          <cell r="L436">
            <v>0</v>
          </cell>
          <cell r="M436">
            <v>0</v>
          </cell>
          <cell r="N436">
            <v>1</v>
          </cell>
          <cell r="P436" t="str">
            <v/>
          </cell>
          <cell r="Q436" t="str">
            <v/>
          </cell>
          <cell r="R436" t="str">
            <v/>
          </cell>
          <cell r="S436">
            <v>0</v>
          </cell>
          <cell r="T436">
            <v>0</v>
          </cell>
          <cell r="U436">
            <v>1</v>
          </cell>
          <cell r="W436" t="str">
            <v/>
          </cell>
          <cell r="X436" t="str">
            <v/>
          </cell>
          <cell r="Y436" t="str">
            <v/>
          </cell>
          <cell r="Z436">
            <v>0</v>
          </cell>
          <cell r="AA436">
            <v>0</v>
          </cell>
          <cell r="AB436">
            <v>1</v>
          </cell>
        </row>
        <row r="437">
          <cell r="I437" t="str">
            <v/>
          </cell>
          <cell r="J437" t="str">
            <v/>
          </cell>
          <cell r="K437" t="str">
            <v/>
          </cell>
          <cell r="L437">
            <v>0</v>
          </cell>
          <cell r="M437">
            <v>0</v>
          </cell>
          <cell r="N437">
            <v>1</v>
          </cell>
          <cell r="P437" t="str">
            <v/>
          </cell>
          <cell r="Q437" t="str">
            <v/>
          </cell>
          <cell r="R437" t="str">
            <v/>
          </cell>
          <cell r="S437">
            <v>0</v>
          </cell>
          <cell r="T437">
            <v>0</v>
          </cell>
          <cell r="U437">
            <v>1</v>
          </cell>
          <cell r="W437" t="str">
            <v/>
          </cell>
          <cell r="X437" t="str">
            <v/>
          </cell>
          <cell r="Y437" t="str">
            <v/>
          </cell>
          <cell r="Z437">
            <v>0</v>
          </cell>
          <cell r="AA437">
            <v>0</v>
          </cell>
          <cell r="AB437">
            <v>1</v>
          </cell>
        </row>
        <row r="438">
          <cell r="I438" t="str">
            <v>60140001</v>
          </cell>
          <cell r="J438" t="str">
            <v>普通攻击:对单体敌人造成{0}%的武力伤害</v>
          </cell>
          <cell r="K438">
            <v>0.34</v>
          </cell>
          <cell r="L438">
            <v>0</v>
          </cell>
          <cell r="M438">
            <v>0</v>
          </cell>
          <cell r="N438">
            <v>100</v>
          </cell>
          <cell r="P438" t="str">
            <v>60140002</v>
          </cell>
          <cell r="Q438" t="str">
            <v>普通攻击:对单体敌人造成{0}%的武力伤害</v>
          </cell>
          <cell r="R438">
            <v>0.31</v>
          </cell>
          <cell r="S438">
            <v>0</v>
          </cell>
          <cell r="T438">
            <v>0</v>
          </cell>
          <cell r="U438">
            <v>1</v>
          </cell>
          <cell r="W438" t="str">
            <v>60140003</v>
          </cell>
          <cell r="X438" t="str">
            <v>普通攻击:对单体敌人造成{0}%的武力伤害</v>
          </cell>
          <cell r="Y438">
            <v>1.1100000000000001</v>
          </cell>
          <cell r="Z438">
            <v>0</v>
          </cell>
          <cell r="AA438">
            <v>0</v>
          </cell>
          <cell r="AB438">
            <v>1</v>
          </cell>
        </row>
        <row r="439">
          <cell r="I439" t="str">
            <v>60140011</v>
          </cell>
          <cell r="J439" t="str">
            <v>私有特性1:燕死士士气不会衰落，但额外受到{0}%伤害</v>
          </cell>
          <cell r="K439">
            <v>-0.5</v>
          </cell>
          <cell r="L439">
            <v>0</v>
          </cell>
          <cell r="M439">
            <v>0</v>
          </cell>
          <cell r="N439">
            <v>-100</v>
          </cell>
          <cell r="P439" t="str">
            <v>60140012</v>
          </cell>
          <cell r="Q439" t="str">
            <v>私有特性1:燕死士士气不会衰落，但额外受到{0}%伤害</v>
          </cell>
          <cell r="R439">
            <v>1</v>
          </cell>
          <cell r="S439">
            <v>0</v>
          </cell>
          <cell r="T439">
            <v>0</v>
          </cell>
          <cell r="U439">
            <v>1</v>
          </cell>
          <cell r="W439" t="str">
            <v/>
          </cell>
          <cell r="X439" t="str">
            <v/>
          </cell>
          <cell r="Y439" t="str">
            <v/>
          </cell>
          <cell r="Z439">
            <v>0</v>
          </cell>
          <cell r="AA439">
            <v>0</v>
          </cell>
          <cell r="AB439">
            <v>1</v>
          </cell>
        </row>
        <row r="440">
          <cell r="I440" t="str">
            <v>60140021</v>
          </cell>
          <cell r="J440" t="str">
            <v>私有特性2:可以轻松从人缝中穿插攻击目标（无视受击宽度上限）</v>
          </cell>
          <cell r="K440" t="str">
            <v/>
          </cell>
          <cell r="L440">
            <v>0</v>
          </cell>
          <cell r="M440">
            <v>0</v>
          </cell>
          <cell r="N440">
            <v>1</v>
          </cell>
          <cell r="P440" t="str">
            <v/>
          </cell>
          <cell r="Q440" t="str">
            <v/>
          </cell>
          <cell r="R440" t="str">
            <v/>
          </cell>
          <cell r="S440">
            <v>0</v>
          </cell>
          <cell r="T440">
            <v>0</v>
          </cell>
          <cell r="U440">
            <v>1</v>
          </cell>
          <cell r="W440" t="str">
            <v/>
          </cell>
          <cell r="X440" t="str">
            <v/>
          </cell>
          <cell r="Y440" t="str">
            <v/>
          </cell>
          <cell r="Z440">
            <v>0</v>
          </cell>
          <cell r="AA440">
            <v>0</v>
          </cell>
          <cell r="AB440">
            <v>1</v>
          </cell>
        </row>
        <row r="441">
          <cell r="I441" t="str">
            <v/>
          </cell>
          <cell r="J441" t="str">
            <v/>
          </cell>
          <cell r="K441" t="str">
            <v/>
          </cell>
          <cell r="L441">
            <v>0</v>
          </cell>
          <cell r="M441">
            <v>0</v>
          </cell>
          <cell r="N441">
            <v>1</v>
          </cell>
          <cell r="P441" t="str">
            <v/>
          </cell>
          <cell r="Q441" t="str">
            <v/>
          </cell>
          <cell r="R441" t="str">
            <v/>
          </cell>
          <cell r="S441">
            <v>0</v>
          </cell>
          <cell r="T441">
            <v>0</v>
          </cell>
          <cell r="U441">
            <v>1</v>
          </cell>
          <cell r="W441" t="str">
            <v/>
          </cell>
          <cell r="X441" t="str">
            <v/>
          </cell>
          <cell r="Y441" t="str">
            <v/>
          </cell>
          <cell r="Z441">
            <v>0</v>
          </cell>
          <cell r="AA441">
            <v>0</v>
          </cell>
          <cell r="AB441">
            <v>1</v>
          </cell>
        </row>
        <row r="442">
          <cell r="I442" t="str">
            <v/>
          </cell>
          <cell r="J442" t="str">
            <v/>
          </cell>
          <cell r="K442" t="str">
            <v/>
          </cell>
          <cell r="L442">
            <v>0</v>
          </cell>
          <cell r="M442">
            <v>0</v>
          </cell>
          <cell r="N442">
            <v>1</v>
          </cell>
          <cell r="P442" t="str">
            <v/>
          </cell>
          <cell r="Q442" t="str">
            <v/>
          </cell>
          <cell r="R442" t="str">
            <v/>
          </cell>
          <cell r="S442">
            <v>0</v>
          </cell>
          <cell r="T442">
            <v>0</v>
          </cell>
          <cell r="U442">
            <v>1</v>
          </cell>
          <cell r="W442" t="str">
            <v/>
          </cell>
          <cell r="X442" t="str">
            <v/>
          </cell>
          <cell r="Y442" t="str">
            <v/>
          </cell>
          <cell r="Z442">
            <v>0</v>
          </cell>
          <cell r="AA442">
            <v>0</v>
          </cell>
          <cell r="AB442">
            <v>1</v>
          </cell>
        </row>
        <row r="443">
          <cell r="I443" t="str">
            <v/>
          </cell>
          <cell r="J443" t="str">
            <v/>
          </cell>
          <cell r="K443" t="str">
            <v/>
          </cell>
          <cell r="L443">
            <v>0</v>
          </cell>
          <cell r="M443">
            <v>0</v>
          </cell>
          <cell r="N443">
            <v>1</v>
          </cell>
          <cell r="P443" t="str">
            <v/>
          </cell>
          <cell r="Q443" t="str">
            <v/>
          </cell>
          <cell r="R443" t="str">
            <v/>
          </cell>
          <cell r="S443">
            <v>0</v>
          </cell>
          <cell r="T443">
            <v>0</v>
          </cell>
          <cell r="U443">
            <v>1</v>
          </cell>
          <cell r="W443" t="str">
            <v/>
          </cell>
          <cell r="X443" t="str">
            <v/>
          </cell>
          <cell r="Y443" t="str">
            <v/>
          </cell>
          <cell r="Z443">
            <v>0</v>
          </cell>
          <cell r="AA443">
            <v>0</v>
          </cell>
          <cell r="AB443">
            <v>1</v>
          </cell>
        </row>
        <row r="444">
          <cell r="I444" t="str">
            <v/>
          </cell>
          <cell r="J444" t="str">
            <v/>
          </cell>
          <cell r="K444" t="str">
            <v/>
          </cell>
          <cell r="L444">
            <v>0</v>
          </cell>
          <cell r="M444">
            <v>0</v>
          </cell>
          <cell r="N444">
            <v>1</v>
          </cell>
          <cell r="P444" t="str">
            <v/>
          </cell>
          <cell r="Q444" t="str">
            <v/>
          </cell>
          <cell r="R444" t="str">
            <v/>
          </cell>
          <cell r="S444">
            <v>0</v>
          </cell>
          <cell r="T444">
            <v>0</v>
          </cell>
          <cell r="U444">
            <v>1</v>
          </cell>
          <cell r="W444" t="str">
            <v/>
          </cell>
          <cell r="X444" t="str">
            <v/>
          </cell>
          <cell r="Y444" t="str">
            <v/>
          </cell>
          <cell r="Z444">
            <v>0</v>
          </cell>
          <cell r="AA444">
            <v>0</v>
          </cell>
          <cell r="AB444">
            <v>1</v>
          </cell>
        </row>
        <row r="445">
          <cell r="I445" t="str">
            <v/>
          </cell>
          <cell r="J445" t="str">
            <v/>
          </cell>
          <cell r="K445" t="str">
            <v/>
          </cell>
          <cell r="L445">
            <v>0</v>
          </cell>
          <cell r="M445">
            <v>0</v>
          </cell>
          <cell r="N445">
            <v>1</v>
          </cell>
          <cell r="P445" t="str">
            <v/>
          </cell>
          <cell r="Q445" t="str">
            <v/>
          </cell>
          <cell r="R445" t="str">
            <v/>
          </cell>
          <cell r="S445">
            <v>0</v>
          </cell>
          <cell r="T445">
            <v>0</v>
          </cell>
          <cell r="U445">
            <v>1</v>
          </cell>
          <cell r="W445" t="str">
            <v/>
          </cell>
          <cell r="X445" t="str">
            <v/>
          </cell>
          <cell r="Y445" t="str">
            <v/>
          </cell>
          <cell r="Z445">
            <v>0</v>
          </cell>
          <cell r="AA445">
            <v>0</v>
          </cell>
          <cell r="AB445">
            <v>1</v>
          </cell>
        </row>
        <row r="446">
          <cell r="I446" t="str">
            <v/>
          </cell>
          <cell r="J446" t="str">
            <v/>
          </cell>
          <cell r="K446" t="str">
            <v/>
          </cell>
          <cell r="L446">
            <v>0</v>
          </cell>
          <cell r="M446">
            <v>0</v>
          </cell>
          <cell r="N446">
            <v>1</v>
          </cell>
          <cell r="P446" t="str">
            <v/>
          </cell>
          <cell r="Q446" t="str">
            <v/>
          </cell>
          <cell r="R446" t="str">
            <v/>
          </cell>
          <cell r="S446">
            <v>0</v>
          </cell>
          <cell r="T446">
            <v>0</v>
          </cell>
          <cell r="U446">
            <v>1</v>
          </cell>
          <cell r="W446" t="str">
            <v/>
          </cell>
          <cell r="X446" t="str">
            <v/>
          </cell>
          <cell r="Y446" t="str">
            <v/>
          </cell>
          <cell r="Z446">
            <v>0</v>
          </cell>
          <cell r="AA446">
            <v>0</v>
          </cell>
          <cell r="AB446">
            <v>1</v>
          </cell>
        </row>
        <row r="447">
          <cell r="I447" t="str">
            <v/>
          </cell>
          <cell r="J447" t="str">
            <v/>
          </cell>
          <cell r="K447" t="str">
            <v/>
          </cell>
          <cell r="L447">
            <v>0</v>
          </cell>
          <cell r="M447">
            <v>0</v>
          </cell>
          <cell r="N447">
            <v>1</v>
          </cell>
          <cell r="P447" t="str">
            <v/>
          </cell>
          <cell r="Q447" t="str">
            <v/>
          </cell>
          <cell r="R447" t="str">
            <v/>
          </cell>
          <cell r="S447">
            <v>0</v>
          </cell>
          <cell r="T447">
            <v>0</v>
          </cell>
          <cell r="U447">
            <v>1</v>
          </cell>
          <cell r="W447" t="str">
            <v/>
          </cell>
          <cell r="X447" t="str">
            <v/>
          </cell>
          <cell r="Y447" t="str">
            <v/>
          </cell>
          <cell r="Z447">
            <v>0</v>
          </cell>
          <cell r="AA447">
            <v>0</v>
          </cell>
          <cell r="AB447">
            <v>1</v>
          </cell>
        </row>
        <row r="448">
          <cell r="I448" t="str">
            <v>60230001</v>
          </cell>
          <cell r="J448" t="str">
            <v>普通攻击:对单体敌人造成{0}%的武力伤害</v>
          </cell>
          <cell r="K448">
            <v>0.34</v>
          </cell>
          <cell r="L448">
            <v>0</v>
          </cell>
          <cell r="M448">
            <v>0</v>
          </cell>
          <cell r="N448">
            <v>100</v>
          </cell>
          <cell r="P448" t="str">
            <v>60230002</v>
          </cell>
          <cell r="Q448" t="str">
            <v>普通攻击:对单体敌人造成{0}%的武力伤害</v>
          </cell>
          <cell r="R448">
            <v>0.31</v>
          </cell>
          <cell r="S448">
            <v>0</v>
          </cell>
          <cell r="T448">
            <v>0</v>
          </cell>
          <cell r="U448">
            <v>1</v>
          </cell>
          <cell r="W448" t="str">
            <v>60230003</v>
          </cell>
          <cell r="X448" t="str">
            <v>普通攻击:对单体敌人造成{0}%的武力伤害</v>
          </cell>
          <cell r="Y448">
            <v>1.1100000000000001</v>
          </cell>
          <cell r="Z448">
            <v>0</v>
          </cell>
          <cell r="AA448">
            <v>0</v>
          </cell>
          <cell r="AB448">
            <v>1</v>
          </cell>
        </row>
        <row r="449">
          <cell r="I449" t="str">
            <v>60230011</v>
          </cell>
          <cell r="J449" t="str">
            <v>私有特性1:受到策略伤害降低{0}%</v>
          </cell>
          <cell r="K449">
            <v>0.5</v>
          </cell>
          <cell r="L449">
            <v>0</v>
          </cell>
          <cell r="M449">
            <v>0</v>
          </cell>
          <cell r="N449">
            <v>100</v>
          </cell>
          <cell r="P449" t="str">
            <v/>
          </cell>
          <cell r="Q449" t="str">
            <v/>
          </cell>
          <cell r="R449" t="str">
            <v/>
          </cell>
          <cell r="S449">
            <v>0</v>
          </cell>
          <cell r="T449">
            <v>0</v>
          </cell>
          <cell r="U449">
            <v>1</v>
          </cell>
          <cell r="W449" t="str">
            <v/>
          </cell>
          <cell r="X449" t="str">
            <v/>
          </cell>
          <cell r="Y449" t="str">
            <v/>
          </cell>
          <cell r="Z449">
            <v>0</v>
          </cell>
          <cell r="AA449">
            <v>0</v>
          </cell>
          <cell r="AB449">
            <v>1</v>
          </cell>
        </row>
        <row r="450">
          <cell r="I450" t="str">
            <v/>
          </cell>
          <cell r="J450" t="str">
            <v/>
          </cell>
          <cell r="K450" t="str">
            <v/>
          </cell>
          <cell r="L450">
            <v>0</v>
          </cell>
          <cell r="M450">
            <v>0</v>
          </cell>
          <cell r="N450">
            <v>1</v>
          </cell>
          <cell r="P450" t="str">
            <v/>
          </cell>
          <cell r="Q450" t="str">
            <v/>
          </cell>
          <cell r="R450" t="str">
            <v/>
          </cell>
          <cell r="S450">
            <v>0</v>
          </cell>
          <cell r="T450">
            <v>0</v>
          </cell>
          <cell r="U450">
            <v>1</v>
          </cell>
          <cell r="W450" t="str">
            <v/>
          </cell>
          <cell r="X450" t="str">
            <v/>
          </cell>
          <cell r="Y450" t="str">
            <v/>
          </cell>
          <cell r="Z450">
            <v>0</v>
          </cell>
          <cell r="AA450">
            <v>0</v>
          </cell>
          <cell r="AB450">
            <v>1</v>
          </cell>
        </row>
        <row r="451">
          <cell r="I451" t="str">
            <v/>
          </cell>
          <cell r="J451" t="str">
            <v/>
          </cell>
          <cell r="K451" t="str">
            <v/>
          </cell>
          <cell r="L451">
            <v>0</v>
          </cell>
          <cell r="M451">
            <v>0</v>
          </cell>
          <cell r="N451">
            <v>1</v>
          </cell>
          <cell r="P451" t="str">
            <v/>
          </cell>
          <cell r="Q451" t="str">
            <v/>
          </cell>
          <cell r="R451" t="str">
            <v/>
          </cell>
          <cell r="S451">
            <v>0</v>
          </cell>
          <cell r="T451">
            <v>0</v>
          </cell>
          <cell r="U451">
            <v>1</v>
          </cell>
          <cell r="W451" t="str">
            <v/>
          </cell>
          <cell r="X451" t="str">
            <v/>
          </cell>
          <cell r="Y451" t="str">
            <v/>
          </cell>
          <cell r="Z451">
            <v>0</v>
          </cell>
          <cell r="AA451">
            <v>0</v>
          </cell>
          <cell r="AB451">
            <v>1</v>
          </cell>
        </row>
        <row r="452">
          <cell r="I452" t="str">
            <v/>
          </cell>
          <cell r="J452" t="str">
            <v/>
          </cell>
          <cell r="K452" t="str">
            <v/>
          </cell>
          <cell r="L452">
            <v>0</v>
          </cell>
          <cell r="M452">
            <v>0</v>
          </cell>
          <cell r="N452">
            <v>1</v>
          </cell>
          <cell r="P452" t="str">
            <v/>
          </cell>
          <cell r="Q452" t="str">
            <v/>
          </cell>
          <cell r="R452" t="str">
            <v/>
          </cell>
          <cell r="S452">
            <v>0</v>
          </cell>
          <cell r="T452">
            <v>0</v>
          </cell>
          <cell r="U452">
            <v>1</v>
          </cell>
          <cell r="W452" t="str">
            <v/>
          </cell>
          <cell r="X452" t="str">
            <v/>
          </cell>
          <cell r="Y452" t="str">
            <v/>
          </cell>
          <cell r="Z452">
            <v>0</v>
          </cell>
          <cell r="AA452">
            <v>0</v>
          </cell>
          <cell r="AB452">
            <v>1</v>
          </cell>
        </row>
        <row r="453">
          <cell r="I453" t="str">
            <v/>
          </cell>
          <cell r="J453" t="str">
            <v/>
          </cell>
          <cell r="K453" t="str">
            <v/>
          </cell>
          <cell r="L453">
            <v>0</v>
          </cell>
          <cell r="M453">
            <v>0</v>
          </cell>
          <cell r="N453">
            <v>1</v>
          </cell>
          <cell r="P453" t="str">
            <v/>
          </cell>
          <cell r="Q453" t="str">
            <v/>
          </cell>
          <cell r="R453" t="str">
            <v/>
          </cell>
          <cell r="S453">
            <v>0</v>
          </cell>
          <cell r="T453">
            <v>0</v>
          </cell>
          <cell r="U453">
            <v>1</v>
          </cell>
          <cell r="W453" t="str">
            <v/>
          </cell>
          <cell r="X453" t="str">
            <v/>
          </cell>
          <cell r="Y453" t="str">
            <v/>
          </cell>
          <cell r="Z453">
            <v>0</v>
          </cell>
          <cell r="AA453">
            <v>0</v>
          </cell>
          <cell r="AB453">
            <v>1</v>
          </cell>
        </row>
        <row r="454">
          <cell r="I454" t="str">
            <v/>
          </cell>
          <cell r="J454" t="str">
            <v/>
          </cell>
          <cell r="K454" t="str">
            <v/>
          </cell>
          <cell r="L454">
            <v>0</v>
          </cell>
          <cell r="M454">
            <v>0</v>
          </cell>
          <cell r="N454">
            <v>1</v>
          </cell>
          <cell r="P454" t="str">
            <v/>
          </cell>
          <cell r="Q454" t="str">
            <v/>
          </cell>
          <cell r="R454" t="str">
            <v/>
          </cell>
          <cell r="S454">
            <v>0</v>
          </cell>
          <cell r="T454">
            <v>0</v>
          </cell>
          <cell r="U454">
            <v>1</v>
          </cell>
          <cell r="W454" t="str">
            <v/>
          </cell>
          <cell r="X454" t="str">
            <v/>
          </cell>
          <cell r="Y454" t="str">
            <v/>
          </cell>
          <cell r="Z454">
            <v>0</v>
          </cell>
          <cell r="AA454">
            <v>0</v>
          </cell>
          <cell r="AB454">
            <v>1</v>
          </cell>
        </row>
        <row r="455">
          <cell r="I455" t="str">
            <v/>
          </cell>
          <cell r="J455" t="str">
            <v/>
          </cell>
          <cell r="K455" t="str">
            <v/>
          </cell>
          <cell r="L455">
            <v>0</v>
          </cell>
          <cell r="M455">
            <v>0</v>
          </cell>
          <cell r="N455">
            <v>1</v>
          </cell>
          <cell r="P455" t="str">
            <v/>
          </cell>
          <cell r="Q455" t="str">
            <v/>
          </cell>
          <cell r="R455" t="str">
            <v/>
          </cell>
          <cell r="S455">
            <v>0</v>
          </cell>
          <cell r="T455">
            <v>0</v>
          </cell>
          <cell r="U455">
            <v>1</v>
          </cell>
          <cell r="W455" t="str">
            <v/>
          </cell>
          <cell r="X455" t="str">
            <v/>
          </cell>
          <cell r="Y455" t="str">
            <v/>
          </cell>
          <cell r="Z455">
            <v>0</v>
          </cell>
          <cell r="AA455">
            <v>0</v>
          </cell>
          <cell r="AB455">
            <v>1</v>
          </cell>
        </row>
        <row r="456">
          <cell r="I456" t="str">
            <v/>
          </cell>
          <cell r="J456" t="str">
            <v/>
          </cell>
          <cell r="K456" t="str">
            <v/>
          </cell>
          <cell r="L456">
            <v>0</v>
          </cell>
          <cell r="M456">
            <v>0</v>
          </cell>
          <cell r="N456">
            <v>1</v>
          </cell>
          <cell r="P456" t="str">
            <v/>
          </cell>
          <cell r="Q456" t="str">
            <v/>
          </cell>
          <cell r="R456" t="str">
            <v/>
          </cell>
          <cell r="S456">
            <v>0</v>
          </cell>
          <cell r="T456">
            <v>0</v>
          </cell>
          <cell r="U456">
            <v>1</v>
          </cell>
          <cell r="W456" t="str">
            <v/>
          </cell>
          <cell r="X456" t="str">
            <v/>
          </cell>
          <cell r="Y456" t="str">
            <v/>
          </cell>
          <cell r="Z456">
            <v>0</v>
          </cell>
          <cell r="AA456">
            <v>0</v>
          </cell>
          <cell r="AB456">
            <v>1</v>
          </cell>
        </row>
        <row r="457">
          <cell r="I457" t="str">
            <v/>
          </cell>
          <cell r="J457" t="str">
            <v/>
          </cell>
          <cell r="K457" t="str">
            <v/>
          </cell>
          <cell r="L457">
            <v>0</v>
          </cell>
          <cell r="M457">
            <v>0</v>
          </cell>
          <cell r="N457">
            <v>1</v>
          </cell>
          <cell r="P457" t="str">
            <v/>
          </cell>
          <cell r="Q457" t="str">
            <v/>
          </cell>
          <cell r="R457" t="str">
            <v/>
          </cell>
          <cell r="S457">
            <v>0</v>
          </cell>
          <cell r="T457">
            <v>0</v>
          </cell>
          <cell r="U457">
            <v>1</v>
          </cell>
          <cell r="W457" t="str">
            <v/>
          </cell>
          <cell r="X457" t="str">
            <v/>
          </cell>
          <cell r="Y457" t="str">
            <v/>
          </cell>
          <cell r="Z457">
            <v>0</v>
          </cell>
          <cell r="AA457">
            <v>0</v>
          </cell>
          <cell r="AB457">
            <v>1</v>
          </cell>
        </row>
        <row r="458">
          <cell r="I458" t="str">
            <v>60011001</v>
          </cell>
          <cell r="J458" t="str">
            <v>普通攻击:对单体敌人造成{0}%的武力伤害</v>
          </cell>
          <cell r="K458">
            <v>0.28999999999999998</v>
          </cell>
          <cell r="L458">
            <v>0</v>
          </cell>
          <cell r="M458">
            <v>0</v>
          </cell>
          <cell r="N458">
            <v>100</v>
          </cell>
          <cell r="P458" t="str">
            <v>60011002</v>
          </cell>
          <cell r="Q458" t="str">
            <v>普通攻击:对单体敌人造成{0}%的武力伤害</v>
          </cell>
          <cell r="R458">
            <v>0.31</v>
          </cell>
          <cell r="S458">
            <v>0</v>
          </cell>
          <cell r="T458">
            <v>0</v>
          </cell>
          <cell r="U458">
            <v>1</v>
          </cell>
          <cell r="W458" t="str">
            <v>60011003</v>
          </cell>
          <cell r="X458" t="str">
            <v>普通攻击:对单体敌人造成{0}%的武力伤害</v>
          </cell>
          <cell r="Y458">
            <v>1.1100000000000001</v>
          </cell>
          <cell r="Z458">
            <v>0</v>
          </cell>
          <cell r="AA458">
            <v>0</v>
          </cell>
          <cell r="AB458">
            <v>1</v>
          </cell>
        </row>
        <row r="459">
          <cell r="I459" t="str">
            <v>60011011</v>
          </cell>
          <cell r="J459" t="str">
            <v>私有特性1:受到武力伤害减少{0}%</v>
          </cell>
          <cell r="K459">
            <v>0.25</v>
          </cell>
          <cell r="L459">
            <v>0</v>
          </cell>
          <cell r="M459">
            <v>0</v>
          </cell>
          <cell r="N459">
            <v>100</v>
          </cell>
          <cell r="P459" t="str">
            <v/>
          </cell>
          <cell r="Q459" t="str">
            <v/>
          </cell>
          <cell r="R459" t="str">
            <v/>
          </cell>
          <cell r="S459">
            <v>0</v>
          </cell>
          <cell r="T459">
            <v>0</v>
          </cell>
          <cell r="U459">
            <v>1</v>
          </cell>
          <cell r="W459" t="str">
            <v/>
          </cell>
          <cell r="X459" t="str">
            <v/>
          </cell>
          <cell r="Y459" t="str">
            <v/>
          </cell>
          <cell r="Z459">
            <v>0</v>
          </cell>
          <cell r="AA459">
            <v>0</v>
          </cell>
          <cell r="AB459">
            <v>1</v>
          </cell>
        </row>
        <row r="460">
          <cell r="I460" t="str">
            <v>60011021</v>
          </cell>
          <cell r="J460" t="str">
            <v>私有特性2:格挡{0}%远程伤害</v>
          </cell>
          <cell r="K460">
            <v>0.25</v>
          </cell>
          <cell r="L460">
            <v>0</v>
          </cell>
          <cell r="M460">
            <v>0</v>
          </cell>
          <cell r="N460">
            <v>100</v>
          </cell>
          <cell r="P460" t="str">
            <v/>
          </cell>
          <cell r="Q460" t="str">
            <v/>
          </cell>
          <cell r="R460" t="str">
            <v/>
          </cell>
          <cell r="S460">
            <v>0</v>
          </cell>
          <cell r="T460">
            <v>0</v>
          </cell>
          <cell r="U460">
            <v>1</v>
          </cell>
          <cell r="W460" t="str">
            <v/>
          </cell>
          <cell r="X460" t="str">
            <v/>
          </cell>
          <cell r="Y460" t="str">
            <v/>
          </cell>
          <cell r="Z460">
            <v>0</v>
          </cell>
          <cell r="AA460">
            <v>0</v>
          </cell>
          <cell r="AB460">
            <v>1</v>
          </cell>
        </row>
        <row r="461">
          <cell r="I461" t="str">
            <v>60011031</v>
          </cell>
          <cell r="J461" t="str">
            <v>私有特性3:抵御敌人冲锋，并且对冲锋自己的敌军造成攻击力{0}%武力伤害</v>
          </cell>
          <cell r="K461">
            <v>0.4</v>
          </cell>
          <cell r="L461">
            <v>0</v>
          </cell>
          <cell r="M461">
            <v>0</v>
          </cell>
          <cell r="N461">
            <v>100</v>
          </cell>
          <cell r="P461" t="str">
            <v/>
          </cell>
          <cell r="Q461" t="str">
            <v/>
          </cell>
          <cell r="R461" t="str">
            <v/>
          </cell>
          <cell r="S461">
            <v>0</v>
          </cell>
          <cell r="T461">
            <v>0</v>
          </cell>
          <cell r="U461">
            <v>1</v>
          </cell>
          <cell r="W461" t="str">
            <v/>
          </cell>
          <cell r="X461" t="str">
            <v/>
          </cell>
          <cell r="Y461" t="str">
            <v/>
          </cell>
          <cell r="Z461">
            <v>0</v>
          </cell>
          <cell r="AA461">
            <v>0</v>
          </cell>
          <cell r="AB461">
            <v>1</v>
          </cell>
        </row>
        <row r="462">
          <cell r="I462" t="str">
            <v>60011041</v>
          </cell>
          <cell r="J462" t="str">
            <v>私有特性4:惧怕策略攻击，受到策略伤害增加{0}%</v>
          </cell>
          <cell r="K462">
            <v>-0.2</v>
          </cell>
          <cell r="L462">
            <v>0</v>
          </cell>
          <cell r="M462">
            <v>0</v>
          </cell>
          <cell r="N462">
            <v>-100</v>
          </cell>
          <cell r="P462" t="str">
            <v/>
          </cell>
          <cell r="Q462" t="str">
            <v/>
          </cell>
          <cell r="R462" t="str">
            <v/>
          </cell>
          <cell r="S462">
            <v>0</v>
          </cell>
          <cell r="T462">
            <v>0</v>
          </cell>
          <cell r="U462">
            <v>1</v>
          </cell>
          <cell r="W462" t="str">
            <v/>
          </cell>
          <cell r="X462" t="str">
            <v/>
          </cell>
          <cell r="Y462" t="str">
            <v/>
          </cell>
          <cell r="Z462">
            <v>0</v>
          </cell>
          <cell r="AA462">
            <v>0</v>
          </cell>
          <cell r="AB462">
            <v>1</v>
          </cell>
        </row>
        <row r="463">
          <cell r="I463" t="str">
            <v/>
          </cell>
          <cell r="J463" t="str">
            <v/>
          </cell>
          <cell r="K463" t="str">
            <v/>
          </cell>
          <cell r="L463">
            <v>0</v>
          </cell>
          <cell r="M463">
            <v>0</v>
          </cell>
          <cell r="N463">
            <v>1</v>
          </cell>
          <cell r="P463" t="str">
            <v/>
          </cell>
          <cell r="Q463" t="str">
            <v/>
          </cell>
          <cell r="R463" t="str">
            <v/>
          </cell>
          <cell r="S463">
            <v>0</v>
          </cell>
          <cell r="T463">
            <v>0</v>
          </cell>
          <cell r="U463">
            <v>1</v>
          </cell>
          <cell r="W463" t="str">
            <v/>
          </cell>
          <cell r="X463" t="str">
            <v/>
          </cell>
          <cell r="Y463" t="str">
            <v/>
          </cell>
          <cell r="Z463">
            <v>0</v>
          </cell>
          <cell r="AA463">
            <v>0</v>
          </cell>
          <cell r="AB463">
            <v>1</v>
          </cell>
        </row>
        <row r="464">
          <cell r="I464" t="str">
            <v/>
          </cell>
          <cell r="J464" t="str">
            <v/>
          </cell>
          <cell r="K464" t="str">
            <v/>
          </cell>
          <cell r="L464">
            <v>0</v>
          </cell>
          <cell r="M464">
            <v>0</v>
          </cell>
          <cell r="N464">
            <v>1</v>
          </cell>
          <cell r="P464" t="str">
            <v/>
          </cell>
          <cell r="Q464" t="str">
            <v/>
          </cell>
          <cell r="R464" t="str">
            <v/>
          </cell>
          <cell r="S464">
            <v>0</v>
          </cell>
          <cell r="T464">
            <v>0</v>
          </cell>
          <cell r="U464">
            <v>1</v>
          </cell>
          <cell r="W464" t="str">
            <v/>
          </cell>
          <cell r="X464" t="str">
            <v/>
          </cell>
          <cell r="Y464" t="str">
            <v/>
          </cell>
          <cell r="Z464">
            <v>0</v>
          </cell>
          <cell r="AA464">
            <v>0</v>
          </cell>
          <cell r="AB464">
            <v>1</v>
          </cell>
        </row>
        <row r="465">
          <cell r="I465" t="str">
            <v/>
          </cell>
          <cell r="J465" t="str">
            <v/>
          </cell>
          <cell r="K465" t="str">
            <v/>
          </cell>
          <cell r="L465">
            <v>0</v>
          </cell>
          <cell r="M465">
            <v>0</v>
          </cell>
          <cell r="N465">
            <v>1</v>
          </cell>
          <cell r="P465" t="str">
            <v/>
          </cell>
          <cell r="Q465" t="str">
            <v/>
          </cell>
          <cell r="R465" t="str">
            <v/>
          </cell>
          <cell r="S465">
            <v>0</v>
          </cell>
          <cell r="T465">
            <v>0</v>
          </cell>
          <cell r="U465">
            <v>1</v>
          </cell>
          <cell r="W465" t="str">
            <v/>
          </cell>
          <cell r="X465" t="str">
            <v/>
          </cell>
          <cell r="Y465" t="str">
            <v/>
          </cell>
          <cell r="Z465">
            <v>0</v>
          </cell>
          <cell r="AA465">
            <v>0</v>
          </cell>
          <cell r="AB465">
            <v>1</v>
          </cell>
        </row>
        <row r="466">
          <cell r="I466" t="str">
            <v/>
          </cell>
          <cell r="J466" t="str">
            <v/>
          </cell>
          <cell r="K466" t="str">
            <v/>
          </cell>
          <cell r="L466">
            <v>0</v>
          </cell>
          <cell r="M466">
            <v>0</v>
          </cell>
          <cell r="N466">
            <v>1</v>
          </cell>
          <cell r="P466" t="str">
            <v/>
          </cell>
          <cell r="Q466" t="str">
            <v/>
          </cell>
          <cell r="R466" t="str">
            <v/>
          </cell>
          <cell r="S466">
            <v>0</v>
          </cell>
          <cell r="T466">
            <v>0</v>
          </cell>
          <cell r="U466">
            <v>1</v>
          </cell>
          <cell r="W466" t="str">
            <v/>
          </cell>
          <cell r="X466" t="str">
            <v/>
          </cell>
          <cell r="Y466" t="str">
            <v/>
          </cell>
          <cell r="Z466">
            <v>0</v>
          </cell>
          <cell r="AA466">
            <v>0</v>
          </cell>
          <cell r="AB466">
            <v>1</v>
          </cell>
        </row>
        <row r="467">
          <cell r="I467" t="str">
            <v/>
          </cell>
          <cell r="J467" t="str">
            <v/>
          </cell>
          <cell r="K467" t="str">
            <v/>
          </cell>
          <cell r="L467">
            <v>0</v>
          </cell>
          <cell r="M467">
            <v>0</v>
          </cell>
          <cell r="N467">
            <v>1</v>
          </cell>
          <cell r="P467" t="str">
            <v/>
          </cell>
          <cell r="Q467" t="str">
            <v/>
          </cell>
          <cell r="R467" t="str">
            <v/>
          </cell>
          <cell r="S467">
            <v>0</v>
          </cell>
          <cell r="T467">
            <v>0</v>
          </cell>
          <cell r="U467">
            <v>1</v>
          </cell>
          <cell r="W467" t="str">
            <v/>
          </cell>
          <cell r="X467" t="str">
            <v/>
          </cell>
          <cell r="Y467" t="str">
            <v/>
          </cell>
          <cell r="Z467">
            <v>0</v>
          </cell>
          <cell r="AA467">
            <v>0</v>
          </cell>
          <cell r="AB467">
            <v>1</v>
          </cell>
        </row>
        <row r="468">
          <cell r="I468" t="str">
            <v>60035401</v>
          </cell>
          <cell r="J468" t="str">
            <v>普通攻击:对单体敌人造成{0}%的武力伤害</v>
          </cell>
          <cell r="K468">
            <v>0.4</v>
          </cell>
          <cell r="L468">
            <v>0</v>
          </cell>
          <cell r="M468">
            <v>0</v>
          </cell>
          <cell r="N468">
            <v>100</v>
          </cell>
          <cell r="P468" t="str">
            <v>60035402</v>
          </cell>
          <cell r="Q468" t="str">
            <v>普通攻击:对单体敌人造成{0}%的武力伤害</v>
          </cell>
          <cell r="R468">
            <v>0.42</v>
          </cell>
          <cell r="S468">
            <v>0</v>
          </cell>
          <cell r="T468">
            <v>0</v>
          </cell>
          <cell r="U468">
            <v>1</v>
          </cell>
          <cell r="W468" t="str">
            <v>60035403</v>
          </cell>
          <cell r="X468" t="str">
            <v>普通攻击:对单体敌人造成{0}%的武力伤害</v>
          </cell>
          <cell r="Y468">
            <v>1</v>
          </cell>
          <cell r="Z468">
            <v>0</v>
          </cell>
          <cell r="AA468">
            <v>0</v>
          </cell>
          <cell r="AB468">
            <v>1</v>
          </cell>
        </row>
        <row r="469">
          <cell r="I469" t="str">
            <v>60035411</v>
          </cell>
          <cell r="J469" t="str">
            <v>私有特性1:攻击{0}%概率额外攻击两个目标，造成攻击力{1}%伤害。</v>
          </cell>
          <cell r="K469">
            <v>0.08</v>
          </cell>
          <cell r="L469">
            <v>0</v>
          </cell>
          <cell r="M469">
            <v>0</v>
          </cell>
          <cell r="N469">
            <v>100</v>
          </cell>
          <cell r="P469" t="str">
            <v>60035412</v>
          </cell>
          <cell r="Q469" t="str">
            <v>私有特性1:攻击{0}%概率额外攻击两个目标，造成攻击力{1}%伤害。</v>
          </cell>
          <cell r="R469">
            <v>0.4</v>
          </cell>
          <cell r="S469">
            <v>0</v>
          </cell>
          <cell r="T469">
            <v>0</v>
          </cell>
          <cell r="U469">
            <v>100</v>
          </cell>
          <cell r="W469" t="str">
            <v/>
          </cell>
          <cell r="X469" t="str">
            <v/>
          </cell>
          <cell r="Y469" t="str">
            <v/>
          </cell>
          <cell r="Z469">
            <v>0</v>
          </cell>
          <cell r="AA469">
            <v>0</v>
          </cell>
          <cell r="AB469">
            <v>1</v>
          </cell>
        </row>
        <row r="470">
          <cell r="I470" t="str">
            <v>60035421</v>
          </cell>
          <cell r="J470" t="str">
            <v>私有特性2:射程比较远</v>
          </cell>
          <cell r="K470" t="str">
            <v/>
          </cell>
          <cell r="L470">
            <v>0</v>
          </cell>
          <cell r="M470">
            <v>0</v>
          </cell>
          <cell r="N470">
            <v>1</v>
          </cell>
          <cell r="P470" t="str">
            <v/>
          </cell>
          <cell r="Q470" t="str">
            <v/>
          </cell>
          <cell r="R470" t="str">
            <v/>
          </cell>
          <cell r="S470">
            <v>0</v>
          </cell>
          <cell r="T470">
            <v>0</v>
          </cell>
          <cell r="U470">
            <v>1</v>
          </cell>
          <cell r="W470" t="str">
            <v/>
          </cell>
          <cell r="X470" t="str">
            <v/>
          </cell>
          <cell r="Y470" t="str">
            <v/>
          </cell>
          <cell r="Z470">
            <v>0</v>
          </cell>
          <cell r="AA470">
            <v>0</v>
          </cell>
          <cell r="AB470">
            <v>1</v>
          </cell>
        </row>
        <row r="471">
          <cell r="I471" t="str">
            <v>60035431</v>
          </cell>
          <cell r="J471" t="str">
            <v>私有特性3:周围没有友军士兵时，攻速提升{0}</v>
          </cell>
          <cell r="K471">
            <v>30</v>
          </cell>
          <cell r="L471">
            <v>0</v>
          </cell>
          <cell r="M471">
            <v>0</v>
          </cell>
          <cell r="N471">
            <v>1</v>
          </cell>
          <cell r="P471" t="str">
            <v/>
          </cell>
          <cell r="Q471" t="str">
            <v/>
          </cell>
          <cell r="R471" t="str">
            <v/>
          </cell>
          <cell r="S471">
            <v>0</v>
          </cell>
          <cell r="T471">
            <v>0</v>
          </cell>
          <cell r="U471">
            <v>1</v>
          </cell>
          <cell r="W471" t="str">
            <v/>
          </cell>
          <cell r="X471" t="str">
            <v/>
          </cell>
          <cell r="Y471" t="str">
            <v/>
          </cell>
          <cell r="Z471">
            <v>0</v>
          </cell>
          <cell r="AA471">
            <v>0</v>
          </cell>
          <cell r="AB471">
            <v>1</v>
          </cell>
        </row>
        <row r="472">
          <cell r="I472" t="str">
            <v/>
          </cell>
          <cell r="J472" t="str">
            <v/>
          </cell>
          <cell r="K472" t="str">
            <v/>
          </cell>
          <cell r="L472">
            <v>0</v>
          </cell>
          <cell r="M472">
            <v>0</v>
          </cell>
          <cell r="N472">
            <v>1</v>
          </cell>
          <cell r="P472" t="str">
            <v/>
          </cell>
          <cell r="Q472" t="str">
            <v/>
          </cell>
          <cell r="R472" t="str">
            <v/>
          </cell>
          <cell r="S472">
            <v>0</v>
          </cell>
          <cell r="T472">
            <v>0</v>
          </cell>
          <cell r="U472">
            <v>1</v>
          </cell>
          <cell r="W472" t="str">
            <v/>
          </cell>
          <cell r="X472" t="str">
            <v/>
          </cell>
          <cell r="Y472" t="str">
            <v/>
          </cell>
          <cell r="Z472">
            <v>0</v>
          </cell>
          <cell r="AA472">
            <v>0</v>
          </cell>
          <cell r="AB472">
            <v>1</v>
          </cell>
        </row>
        <row r="473">
          <cell r="I473" t="str">
            <v/>
          </cell>
          <cell r="J473" t="str">
            <v/>
          </cell>
          <cell r="K473" t="str">
            <v/>
          </cell>
          <cell r="L473">
            <v>0</v>
          </cell>
          <cell r="M473">
            <v>0</v>
          </cell>
          <cell r="N473">
            <v>1</v>
          </cell>
          <cell r="P473" t="str">
            <v/>
          </cell>
          <cell r="Q473" t="str">
            <v/>
          </cell>
          <cell r="R473" t="str">
            <v/>
          </cell>
          <cell r="S473">
            <v>0</v>
          </cell>
          <cell r="T473">
            <v>0</v>
          </cell>
          <cell r="U473">
            <v>1</v>
          </cell>
          <cell r="W473" t="str">
            <v/>
          </cell>
          <cell r="X473" t="str">
            <v/>
          </cell>
          <cell r="Y473" t="str">
            <v/>
          </cell>
          <cell r="Z473">
            <v>0</v>
          </cell>
          <cell r="AA473">
            <v>0</v>
          </cell>
          <cell r="AB473">
            <v>1</v>
          </cell>
        </row>
        <row r="474">
          <cell r="I474" t="str">
            <v/>
          </cell>
          <cell r="J474" t="str">
            <v/>
          </cell>
          <cell r="K474" t="str">
            <v/>
          </cell>
          <cell r="L474">
            <v>0</v>
          </cell>
          <cell r="M474">
            <v>0</v>
          </cell>
          <cell r="N474">
            <v>1</v>
          </cell>
          <cell r="P474" t="str">
            <v/>
          </cell>
          <cell r="Q474" t="str">
            <v/>
          </cell>
          <cell r="R474" t="str">
            <v/>
          </cell>
          <cell r="S474">
            <v>0</v>
          </cell>
          <cell r="T474">
            <v>0</v>
          </cell>
          <cell r="U474">
            <v>1</v>
          </cell>
          <cell r="W474" t="str">
            <v/>
          </cell>
          <cell r="X474" t="str">
            <v/>
          </cell>
          <cell r="Y474" t="str">
            <v/>
          </cell>
          <cell r="Z474">
            <v>0</v>
          </cell>
          <cell r="AA474">
            <v>0</v>
          </cell>
          <cell r="AB474">
            <v>1</v>
          </cell>
        </row>
        <row r="475">
          <cell r="I475" t="str">
            <v/>
          </cell>
          <cell r="J475" t="str">
            <v/>
          </cell>
          <cell r="K475" t="str">
            <v/>
          </cell>
          <cell r="L475">
            <v>0</v>
          </cell>
          <cell r="M475">
            <v>0</v>
          </cell>
          <cell r="N475">
            <v>1</v>
          </cell>
          <cell r="P475" t="str">
            <v/>
          </cell>
          <cell r="Q475" t="str">
            <v/>
          </cell>
          <cell r="R475" t="str">
            <v/>
          </cell>
          <cell r="S475">
            <v>0</v>
          </cell>
          <cell r="T475">
            <v>0</v>
          </cell>
          <cell r="U475">
            <v>1</v>
          </cell>
          <cell r="W475" t="str">
            <v/>
          </cell>
          <cell r="X475" t="str">
            <v/>
          </cell>
          <cell r="Y475" t="str">
            <v/>
          </cell>
          <cell r="Z475">
            <v>0</v>
          </cell>
          <cell r="AA475">
            <v>0</v>
          </cell>
          <cell r="AB475">
            <v>1</v>
          </cell>
        </row>
        <row r="476">
          <cell r="I476" t="str">
            <v/>
          </cell>
          <cell r="J476" t="str">
            <v/>
          </cell>
          <cell r="K476" t="str">
            <v/>
          </cell>
          <cell r="L476">
            <v>0</v>
          </cell>
          <cell r="M476">
            <v>0</v>
          </cell>
          <cell r="N476">
            <v>1</v>
          </cell>
          <cell r="P476" t="str">
            <v/>
          </cell>
          <cell r="Q476" t="str">
            <v/>
          </cell>
          <cell r="R476" t="str">
            <v/>
          </cell>
          <cell r="S476">
            <v>0</v>
          </cell>
          <cell r="T476">
            <v>0</v>
          </cell>
          <cell r="U476">
            <v>1</v>
          </cell>
          <cell r="W476" t="str">
            <v/>
          </cell>
          <cell r="X476" t="str">
            <v/>
          </cell>
          <cell r="Y476" t="str">
            <v/>
          </cell>
          <cell r="Z476">
            <v>0</v>
          </cell>
          <cell r="AA476">
            <v>0</v>
          </cell>
          <cell r="AB476">
            <v>1</v>
          </cell>
        </row>
        <row r="477">
          <cell r="I477" t="str">
            <v/>
          </cell>
          <cell r="J477" t="str">
            <v/>
          </cell>
          <cell r="K477" t="str">
            <v/>
          </cell>
          <cell r="L477">
            <v>0</v>
          </cell>
          <cell r="M477">
            <v>0</v>
          </cell>
          <cell r="N477">
            <v>1</v>
          </cell>
          <cell r="P477" t="str">
            <v/>
          </cell>
          <cell r="Q477" t="str">
            <v/>
          </cell>
          <cell r="R477" t="str">
            <v/>
          </cell>
          <cell r="S477">
            <v>0</v>
          </cell>
          <cell r="T477">
            <v>0</v>
          </cell>
          <cell r="U477">
            <v>1</v>
          </cell>
          <cell r="W477" t="str">
            <v/>
          </cell>
          <cell r="X477" t="str">
            <v/>
          </cell>
          <cell r="Y477" t="str">
            <v/>
          </cell>
          <cell r="Z477">
            <v>0</v>
          </cell>
          <cell r="AA477">
            <v>0</v>
          </cell>
          <cell r="AB477">
            <v>1</v>
          </cell>
        </row>
        <row r="478">
          <cell r="I478" t="str">
            <v>60030501</v>
          </cell>
          <cell r="J478" t="str">
            <v>普通攻击:对单体敌人造成{0}%的武力伤害</v>
          </cell>
          <cell r="K478">
            <v>0</v>
          </cell>
          <cell r="L478">
            <v>0</v>
          </cell>
          <cell r="M478">
            <v>0</v>
          </cell>
          <cell r="N478">
            <v>100</v>
          </cell>
          <cell r="P478" t="str">
            <v>60030502</v>
          </cell>
          <cell r="Q478" t="str">
            <v>普通攻击:对单体敌人造成{0}%的武力伤害</v>
          </cell>
          <cell r="R478">
            <v>1.4</v>
          </cell>
          <cell r="S478">
            <v>0</v>
          </cell>
          <cell r="T478">
            <v>0</v>
          </cell>
          <cell r="U478">
            <v>1</v>
          </cell>
          <cell r="W478" t="str">
            <v>60030503</v>
          </cell>
          <cell r="X478" t="str">
            <v>普通攻击:对单体敌人造成{0}%的武力伤害</v>
          </cell>
          <cell r="Y478">
            <v>1</v>
          </cell>
          <cell r="Z478">
            <v>0</v>
          </cell>
          <cell r="AA478">
            <v>0</v>
          </cell>
          <cell r="AB478">
            <v>1</v>
          </cell>
        </row>
        <row r="479">
          <cell r="I479" t="str">
            <v>60030511</v>
          </cell>
          <cell r="J479" t="str">
            <v>私有特性1:每{0}秒弹奏一次乐曲，使范围内最多3名敌军武将降低{1}怒气，最多3名士兵降低{2}士气</v>
          </cell>
          <cell r="K479">
            <v>10</v>
          </cell>
          <cell r="L479">
            <v>0</v>
          </cell>
          <cell r="M479">
            <v>0</v>
          </cell>
          <cell r="N479">
            <v>1</v>
          </cell>
          <cell r="P479" t="str">
            <v>60030512</v>
          </cell>
          <cell r="Q479" t="str">
            <v>私有特性1:每{0}秒弹奏一次乐曲，使范围内最多3名敌军武将降低{1}怒气，最多3名士兵降低{2}士气</v>
          </cell>
          <cell r="R479">
            <v>-32</v>
          </cell>
          <cell r="S479">
            <v>0</v>
          </cell>
          <cell r="T479">
            <v>0</v>
          </cell>
          <cell r="U479">
            <v>-1</v>
          </cell>
          <cell r="W479" t="str">
            <v>60030513</v>
          </cell>
          <cell r="X479" t="str">
            <v>私有特性1:每{0}秒弹奏一次乐曲，使范围内最多3名敌军武将降低{1}怒气，最多3名士兵降低{2}士气</v>
          </cell>
          <cell r="Y479">
            <v>-16</v>
          </cell>
          <cell r="Z479">
            <v>0</v>
          </cell>
          <cell r="AA479">
            <v>0</v>
          </cell>
          <cell r="AB479">
            <v>-1</v>
          </cell>
        </row>
        <row r="480">
          <cell r="I480" t="str">
            <v/>
          </cell>
          <cell r="J480" t="str">
            <v/>
          </cell>
          <cell r="K480" t="str">
            <v/>
          </cell>
          <cell r="L480">
            <v>0</v>
          </cell>
          <cell r="M480">
            <v>0</v>
          </cell>
          <cell r="N480">
            <v>1</v>
          </cell>
          <cell r="P480" t="str">
            <v/>
          </cell>
          <cell r="Q480" t="str">
            <v/>
          </cell>
          <cell r="R480" t="str">
            <v/>
          </cell>
          <cell r="S480">
            <v>0</v>
          </cell>
          <cell r="T480">
            <v>0</v>
          </cell>
          <cell r="U480">
            <v>1</v>
          </cell>
          <cell r="W480" t="str">
            <v/>
          </cell>
          <cell r="X480" t="str">
            <v/>
          </cell>
          <cell r="Y480" t="str">
            <v/>
          </cell>
          <cell r="Z480">
            <v>0</v>
          </cell>
          <cell r="AA480">
            <v>0</v>
          </cell>
          <cell r="AB480">
            <v>1</v>
          </cell>
        </row>
        <row r="481">
          <cell r="I481" t="str">
            <v/>
          </cell>
          <cell r="J481" t="str">
            <v/>
          </cell>
          <cell r="K481" t="str">
            <v/>
          </cell>
          <cell r="L481">
            <v>0</v>
          </cell>
          <cell r="M481">
            <v>0</v>
          </cell>
          <cell r="N481">
            <v>1</v>
          </cell>
          <cell r="P481" t="str">
            <v/>
          </cell>
          <cell r="Q481" t="str">
            <v/>
          </cell>
          <cell r="R481" t="str">
            <v/>
          </cell>
          <cell r="S481">
            <v>0</v>
          </cell>
          <cell r="T481">
            <v>0</v>
          </cell>
          <cell r="U481">
            <v>1</v>
          </cell>
          <cell r="W481" t="str">
            <v/>
          </cell>
          <cell r="X481" t="str">
            <v/>
          </cell>
          <cell r="Y481" t="str">
            <v/>
          </cell>
          <cell r="Z481">
            <v>0</v>
          </cell>
          <cell r="AA481">
            <v>0</v>
          </cell>
          <cell r="AB481">
            <v>1</v>
          </cell>
        </row>
        <row r="482">
          <cell r="I482" t="str">
            <v/>
          </cell>
          <cell r="J482" t="str">
            <v/>
          </cell>
          <cell r="K482" t="str">
            <v/>
          </cell>
          <cell r="L482">
            <v>0</v>
          </cell>
          <cell r="M482">
            <v>0</v>
          </cell>
          <cell r="N482">
            <v>1</v>
          </cell>
          <cell r="P482" t="str">
            <v/>
          </cell>
          <cell r="Q482" t="str">
            <v/>
          </cell>
          <cell r="R482" t="str">
            <v/>
          </cell>
          <cell r="S482">
            <v>0</v>
          </cell>
          <cell r="T482">
            <v>0</v>
          </cell>
          <cell r="U482">
            <v>1</v>
          </cell>
          <cell r="W482" t="str">
            <v/>
          </cell>
          <cell r="X482" t="str">
            <v/>
          </cell>
          <cell r="Y482" t="str">
            <v/>
          </cell>
          <cell r="Z482">
            <v>0</v>
          </cell>
          <cell r="AA482">
            <v>0</v>
          </cell>
          <cell r="AB482">
            <v>1</v>
          </cell>
        </row>
        <row r="483">
          <cell r="I483" t="str">
            <v/>
          </cell>
          <cell r="J483" t="str">
            <v/>
          </cell>
          <cell r="K483" t="str">
            <v/>
          </cell>
          <cell r="L483">
            <v>0</v>
          </cell>
          <cell r="M483">
            <v>0</v>
          </cell>
          <cell r="N483">
            <v>1</v>
          </cell>
          <cell r="P483" t="str">
            <v/>
          </cell>
          <cell r="Q483" t="str">
            <v/>
          </cell>
          <cell r="R483" t="str">
            <v/>
          </cell>
          <cell r="S483">
            <v>0</v>
          </cell>
          <cell r="T483">
            <v>0</v>
          </cell>
          <cell r="U483">
            <v>1</v>
          </cell>
          <cell r="W483" t="str">
            <v/>
          </cell>
          <cell r="X483" t="str">
            <v/>
          </cell>
          <cell r="Y483" t="str">
            <v/>
          </cell>
          <cell r="Z483">
            <v>0</v>
          </cell>
          <cell r="AA483">
            <v>0</v>
          </cell>
          <cell r="AB483">
            <v>1</v>
          </cell>
        </row>
        <row r="484">
          <cell r="I484" t="str">
            <v/>
          </cell>
          <cell r="J484" t="str">
            <v/>
          </cell>
          <cell r="K484" t="str">
            <v/>
          </cell>
          <cell r="L484">
            <v>0</v>
          </cell>
          <cell r="M484">
            <v>0</v>
          </cell>
          <cell r="N484">
            <v>1</v>
          </cell>
          <cell r="P484" t="str">
            <v/>
          </cell>
          <cell r="Q484" t="str">
            <v/>
          </cell>
          <cell r="R484" t="str">
            <v/>
          </cell>
          <cell r="S484">
            <v>0</v>
          </cell>
          <cell r="T484">
            <v>0</v>
          </cell>
          <cell r="U484">
            <v>1</v>
          </cell>
          <cell r="W484" t="str">
            <v/>
          </cell>
          <cell r="X484" t="str">
            <v/>
          </cell>
          <cell r="Y484" t="str">
            <v/>
          </cell>
          <cell r="Z484">
            <v>0</v>
          </cell>
          <cell r="AA484">
            <v>0</v>
          </cell>
          <cell r="AB484">
            <v>1</v>
          </cell>
        </row>
        <row r="485">
          <cell r="I485" t="str">
            <v/>
          </cell>
          <cell r="J485" t="str">
            <v/>
          </cell>
          <cell r="K485" t="str">
            <v/>
          </cell>
          <cell r="L485">
            <v>0</v>
          </cell>
          <cell r="M485">
            <v>0</v>
          </cell>
          <cell r="N485">
            <v>1</v>
          </cell>
          <cell r="P485" t="str">
            <v/>
          </cell>
          <cell r="Q485" t="str">
            <v/>
          </cell>
          <cell r="R485" t="str">
            <v/>
          </cell>
          <cell r="S485">
            <v>0</v>
          </cell>
          <cell r="T485">
            <v>0</v>
          </cell>
          <cell r="U485">
            <v>1</v>
          </cell>
          <cell r="W485" t="str">
            <v/>
          </cell>
          <cell r="X485" t="str">
            <v/>
          </cell>
          <cell r="Y485" t="str">
            <v/>
          </cell>
          <cell r="Z485">
            <v>0</v>
          </cell>
          <cell r="AA485">
            <v>0</v>
          </cell>
          <cell r="AB485">
            <v>1</v>
          </cell>
        </row>
        <row r="486">
          <cell r="I486" t="str">
            <v/>
          </cell>
          <cell r="J486" t="str">
            <v/>
          </cell>
          <cell r="K486" t="str">
            <v/>
          </cell>
          <cell r="L486">
            <v>0</v>
          </cell>
          <cell r="M486">
            <v>0</v>
          </cell>
          <cell r="N486">
            <v>1</v>
          </cell>
          <cell r="P486" t="str">
            <v/>
          </cell>
          <cell r="Q486" t="str">
            <v/>
          </cell>
          <cell r="R486" t="str">
            <v/>
          </cell>
          <cell r="S486">
            <v>0</v>
          </cell>
          <cell r="T486">
            <v>0</v>
          </cell>
          <cell r="U486">
            <v>1</v>
          </cell>
          <cell r="W486" t="str">
            <v/>
          </cell>
          <cell r="X486" t="str">
            <v/>
          </cell>
          <cell r="Y486" t="str">
            <v/>
          </cell>
          <cell r="Z486">
            <v>0</v>
          </cell>
          <cell r="AA486">
            <v>0</v>
          </cell>
          <cell r="AB486">
            <v>1</v>
          </cell>
        </row>
        <row r="487">
          <cell r="I487" t="str">
            <v/>
          </cell>
          <cell r="J487" t="str">
            <v/>
          </cell>
          <cell r="K487" t="str">
            <v/>
          </cell>
          <cell r="L487">
            <v>0</v>
          </cell>
          <cell r="M487">
            <v>0</v>
          </cell>
          <cell r="N487">
            <v>1</v>
          </cell>
          <cell r="P487" t="str">
            <v/>
          </cell>
          <cell r="Q487" t="str">
            <v/>
          </cell>
          <cell r="R487" t="str">
            <v/>
          </cell>
          <cell r="S487">
            <v>0</v>
          </cell>
          <cell r="T487">
            <v>0</v>
          </cell>
          <cell r="U487">
            <v>1</v>
          </cell>
          <cell r="W487" t="str">
            <v/>
          </cell>
          <cell r="X487" t="str">
            <v/>
          </cell>
          <cell r="Y487" t="str">
            <v/>
          </cell>
          <cell r="Z487">
            <v>0</v>
          </cell>
          <cell r="AA487">
            <v>0</v>
          </cell>
          <cell r="AB487">
            <v>1</v>
          </cell>
        </row>
        <row r="488">
          <cell r="I488" t="str">
            <v>60320001</v>
          </cell>
          <cell r="J488" t="str">
            <v>普通攻击:对单体敌人造成{0}%的武力伤害</v>
          </cell>
          <cell r="K488">
            <v>0</v>
          </cell>
          <cell r="L488">
            <v>0</v>
          </cell>
          <cell r="M488">
            <v>0</v>
          </cell>
          <cell r="N488">
            <v>100</v>
          </cell>
          <cell r="P488" t="str">
            <v>60320002</v>
          </cell>
          <cell r="Q488" t="str">
            <v>普通攻击:对单体敌人造成{0}%的武力伤害</v>
          </cell>
          <cell r="R488">
            <v>0.78</v>
          </cell>
          <cell r="S488">
            <v>0</v>
          </cell>
          <cell r="T488">
            <v>0</v>
          </cell>
          <cell r="U488">
            <v>1</v>
          </cell>
          <cell r="W488" t="str">
            <v>60320003</v>
          </cell>
          <cell r="X488" t="str">
            <v>普通攻击:对单体敌人造成{0}%的武力伤害</v>
          </cell>
          <cell r="Y488">
            <v>1.1100000000000001</v>
          </cell>
          <cell r="Z488">
            <v>0</v>
          </cell>
          <cell r="AA488">
            <v>0</v>
          </cell>
          <cell r="AB488">
            <v>1</v>
          </cell>
        </row>
        <row r="489">
          <cell r="I489" t="str">
            <v>60320011</v>
          </cell>
          <cell r="J489" t="str">
            <v>私有特性1:每隔5秒，对随机目标方向进行一次冲锋，造成{0}%目标当前生命的真实伤害</v>
          </cell>
          <cell r="K489">
            <v>0.13</v>
          </cell>
          <cell r="L489">
            <v>0</v>
          </cell>
          <cell r="M489">
            <v>0</v>
          </cell>
          <cell r="N489">
            <v>100</v>
          </cell>
          <cell r="P489" t="str">
            <v/>
          </cell>
          <cell r="Q489" t="str">
            <v/>
          </cell>
          <cell r="R489" t="str">
            <v/>
          </cell>
          <cell r="S489">
            <v>0</v>
          </cell>
          <cell r="T489">
            <v>0</v>
          </cell>
          <cell r="U489">
            <v>1</v>
          </cell>
          <cell r="W489" t="str">
            <v/>
          </cell>
          <cell r="X489" t="str">
            <v/>
          </cell>
          <cell r="Y489" t="str">
            <v/>
          </cell>
          <cell r="Z489">
            <v>0</v>
          </cell>
          <cell r="AA489">
            <v>0</v>
          </cell>
          <cell r="AB489">
            <v>1</v>
          </cell>
        </row>
        <row r="490">
          <cell r="I490" t="str">
            <v>60320021</v>
          </cell>
          <cell r="J490" t="str">
            <v>私有特性2:每秒损失自身{0}%最大生命值</v>
          </cell>
          <cell r="K490">
            <v>-0.01</v>
          </cell>
          <cell r="L490">
            <v>0</v>
          </cell>
          <cell r="M490">
            <v>0</v>
          </cell>
          <cell r="N490">
            <v>-100</v>
          </cell>
          <cell r="P490" t="str">
            <v/>
          </cell>
          <cell r="Q490" t="str">
            <v/>
          </cell>
          <cell r="R490" t="str">
            <v/>
          </cell>
          <cell r="S490">
            <v>0</v>
          </cell>
          <cell r="T490">
            <v>0</v>
          </cell>
          <cell r="U490">
            <v>1</v>
          </cell>
          <cell r="W490" t="str">
            <v/>
          </cell>
          <cell r="X490" t="str">
            <v/>
          </cell>
          <cell r="Y490" t="str">
            <v/>
          </cell>
          <cell r="Z490">
            <v>0</v>
          </cell>
          <cell r="AA490">
            <v>0</v>
          </cell>
          <cell r="AB490">
            <v>1</v>
          </cell>
        </row>
        <row r="491">
          <cell r="I491" t="str">
            <v/>
          </cell>
          <cell r="J491" t="str">
            <v/>
          </cell>
          <cell r="K491" t="str">
            <v/>
          </cell>
          <cell r="L491">
            <v>0</v>
          </cell>
          <cell r="M491">
            <v>0</v>
          </cell>
          <cell r="N491">
            <v>1</v>
          </cell>
          <cell r="P491" t="str">
            <v/>
          </cell>
          <cell r="Q491" t="str">
            <v/>
          </cell>
          <cell r="R491" t="str">
            <v/>
          </cell>
          <cell r="S491">
            <v>0</v>
          </cell>
          <cell r="T491">
            <v>0</v>
          </cell>
          <cell r="U491">
            <v>1</v>
          </cell>
          <cell r="W491" t="str">
            <v/>
          </cell>
          <cell r="X491" t="str">
            <v/>
          </cell>
          <cell r="Y491" t="str">
            <v/>
          </cell>
          <cell r="Z491">
            <v>0</v>
          </cell>
          <cell r="AA491">
            <v>0</v>
          </cell>
          <cell r="AB491">
            <v>1</v>
          </cell>
        </row>
        <row r="492">
          <cell r="I492" t="str">
            <v/>
          </cell>
          <cell r="J492" t="str">
            <v/>
          </cell>
          <cell r="K492" t="str">
            <v/>
          </cell>
          <cell r="L492">
            <v>0</v>
          </cell>
          <cell r="M492">
            <v>0</v>
          </cell>
          <cell r="N492">
            <v>1</v>
          </cell>
          <cell r="P492" t="str">
            <v/>
          </cell>
          <cell r="Q492" t="str">
            <v/>
          </cell>
          <cell r="R492" t="str">
            <v/>
          </cell>
          <cell r="S492">
            <v>0</v>
          </cell>
          <cell r="T492">
            <v>0</v>
          </cell>
          <cell r="U492">
            <v>1</v>
          </cell>
          <cell r="W492" t="str">
            <v/>
          </cell>
          <cell r="X492" t="str">
            <v/>
          </cell>
          <cell r="Y492" t="str">
            <v/>
          </cell>
          <cell r="Z492">
            <v>0</v>
          </cell>
          <cell r="AA492">
            <v>0</v>
          </cell>
          <cell r="AB492">
            <v>1</v>
          </cell>
        </row>
        <row r="493">
          <cell r="I493" t="str">
            <v/>
          </cell>
          <cell r="J493" t="str">
            <v/>
          </cell>
          <cell r="K493" t="str">
            <v/>
          </cell>
          <cell r="L493">
            <v>0</v>
          </cell>
          <cell r="M493">
            <v>0</v>
          </cell>
          <cell r="N493">
            <v>1</v>
          </cell>
          <cell r="P493" t="str">
            <v/>
          </cell>
          <cell r="Q493" t="str">
            <v/>
          </cell>
          <cell r="R493" t="str">
            <v/>
          </cell>
          <cell r="S493">
            <v>0</v>
          </cell>
          <cell r="T493">
            <v>0</v>
          </cell>
          <cell r="U493">
            <v>1</v>
          </cell>
          <cell r="W493" t="str">
            <v/>
          </cell>
          <cell r="X493" t="str">
            <v/>
          </cell>
          <cell r="Y493" t="str">
            <v/>
          </cell>
          <cell r="Z493">
            <v>0</v>
          </cell>
          <cell r="AA493">
            <v>0</v>
          </cell>
          <cell r="AB493">
            <v>1</v>
          </cell>
        </row>
        <row r="494">
          <cell r="I494" t="str">
            <v/>
          </cell>
          <cell r="J494" t="str">
            <v/>
          </cell>
          <cell r="K494" t="str">
            <v/>
          </cell>
          <cell r="L494">
            <v>0</v>
          </cell>
          <cell r="M494">
            <v>0</v>
          </cell>
          <cell r="N494">
            <v>1</v>
          </cell>
          <cell r="P494" t="str">
            <v/>
          </cell>
          <cell r="Q494" t="str">
            <v/>
          </cell>
          <cell r="R494" t="str">
            <v/>
          </cell>
          <cell r="S494">
            <v>0</v>
          </cell>
          <cell r="T494">
            <v>0</v>
          </cell>
          <cell r="U494">
            <v>1</v>
          </cell>
          <cell r="W494" t="str">
            <v/>
          </cell>
          <cell r="X494" t="str">
            <v/>
          </cell>
          <cell r="Y494" t="str">
            <v/>
          </cell>
          <cell r="Z494">
            <v>0</v>
          </cell>
          <cell r="AA494">
            <v>0</v>
          </cell>
          <cell r="AB494">
            <v>1</v>
          </cell>
        </row>
        <row r="495">
          <cell r="I495" t="str">
            <v/>
          </cell>
          <cell r="J495" t="str">
            <v/>
          </cell>
          <cell r="K495" t="str">
            <v/>
          </cell>
          <cell r="L495">
            <v>0</v>
          </cell>
          <cell r="M495">
            <v>0</v>
          </cell>
          <cell r="N495">
            <v>1</v>
          </cell>
          <cell r="P495" t="str">
            <v/>
          </cell>
          <cell r="Q495" t="str">
            <v/>
          </cell>
          <cell r="R495" t="str">
            <v/>
          </cell>
          <cell r="S495">
            <v>0</v>
          </cell>
          <cell r="T495">
            <v>0</v>
          </cell>
          <cell r="U495">
            <v>1</v>
          </cell>
          <cell r="W495" t="str">
            <v/>
          </cell>
          <cell r="X495" t="str">
            <v/>
          </cell>
          <cell r="Y495" t="str">
            <v/>
          </cell>
          <cell r="Z495">
            <v>0</v>
          </cell>
          <cell r="AA495">
            <v>0</v>
          </cell>
          <cell r="AB495">
            <v>1</v>
          </cell>
        </row>
        <row r="496">
          <cell r="I496" t="str">
            <v/>
          </cell>
          <cell r="J496" t="str">
            <v/>
          </cell>
          <cell r="K496" t="str">
            <v/>
          </cell>
          <cell r="L496">
            <v>0</v>
          </cell>
          <cell r="M496">
            <v>0</v>
          </cell>
          <cell r="N496">
            <v>1</v>
          </cell>
          <cell r="P496" t="str">
            <v/>
          </cell>
          <cell r="Q496" t="str">
            <v/>
          </cell>
          <cell r="R496" t="str">
            <v/>
          </cell>
          <cell r="S496">
            <v>0</v>
          </cell>
          <cell r="T496">
            <v>0</v>
          </cell>
          <cell r="U496">
            <v>1</v>
          </cell>
          <cell r="W496" t="str">
            <v/>
          </cell>
          <cell r="X496" t="str">
            <v/>
          </cell>
          <cell r="Y496" t="str">
            <v/>
          </cell>
          <cell r="Z496">
            <v>0</v>
          </cell>
          <cell r="AA496">
            <v>0</v>
          </cell>
          <cell r="AB496">
            <v>1</v>
          </cell>
        </row>
        <row r="497">
          <cell r="I497" t="str">
            <v/>
          </cell>
          <cell r="J497" t="str">
            <v/>
          </cell>
          <cell r="K497" t="str">
            <v/>
          </cell>
          <cell r="L497">
            <v>0</v>
          </cell>
          <cell r="M497">
            <v>0</v>
          </cell>
          <cell r="N497">
            <v>1</v>
          </cell>
          <cell r="P497" t="str">
            <v/>
          </cell>
          <cell r="Q497" t="str">
            <v/>
          </cell>
          <cell r="R497" t="str">
            <v/>
          </cell>
          <cell r="S497">
            <v>0</v>
          </cell>
          <cell r="T497">
            <v>0</v>
          </cell>
          <cell r="U497">
            <v>1</v>
          </cell>
          <cell r="W497" t="str">
            <v/>
          </cell>
          <cell r="X497" t="str">
            <v/>
          </cell>
          <cell r="Y497" t="str">
            <v/>
          </cell>
          <cell r="Z497">
            <v>0</v>
          </cell>
          <cell r="AA497">
            <v>0</v>
          </cell>
          <cell r="AB497">
            <v>1</v>
          </cell>
        </row>
        <row r="498">
          <cell r="I498" t="str">
            <v>60010801</v>
          </cell>
          <cell r="J498" t="str">
            <v>普通攻击:对单体敌人造成{0}%的武力伤害</v>
          </cell>
          <cell r="K498">
            <v>0.3</v>
          </cell>
          <cell r="L498">
            <v>0</v>
          </cell>
          <cell r="M498">
            <v>0</v>
          </cell>
          <cell r="N498">
            <v>100</v>
          </cell>
          <cell r="P498" t="str">
            <v>60010802</v>
          </cell>
          <cell r="Q498" t="str">
            <v>普通攻击:对单体敌人造成{0}%的武力伤害</v>
          </cell>
          <cell r="R498">
            <v>0.31</v>
          </cell>
          <cell r="S498">
            <v>0</v>
          </cell>
          <cell r="T498">
            <v>0</v>
          </cell>
          <cell r="U498">
            <v>1</v>
          </cell>
          <cell r="W498" t="str">
            <v>60010803</v>
          </cell>
          <cell r="X498" t="str">
            <v>普通攻击:对单体敌人造成{0}%的武力伤害</v>
          </cell>
          <cell r="Y498">
            <v>1.1100000000000001</v>
          </cell>
          <cell r="Z498">
            <v>0</v>
          </cell>
          <cell r="AA498">
            <v>0</v>
          </cell>
          <cell r="AB498">
            <v>1</v>
          </cell>
        </row>
        <row r="499">
          <cell r="I499" t="str">
            <v>60010811</v>
          </cell>
          <cell r="J499" t="str">
            <v>私有特性1:提升目标攻城攻击</v>
          </cell>
          <cell r="K499">
            <v>300</v>
          </cell>
          <cell r="L499">
            <v>0</v>
          </cell>
          <cell r="M499">
            <v>0</v>
          </cell>
          <cell r="N499">
            <v>1</v>
          </cell>
          <cell r="P499" t="str">
            <v/>
          </cell>
          <cell r="Q499" t="str">
            <v/>
          </cell>
          <cell r="R499" t="str">
            <v/>
          </cell>
          <cell r="S499">
            <v>0</v>
          </cell>
          <cell r="T499">
            <v>0</v>
          </cell>
          <cell r="U499">
            <v>1</v>
          </cell>
          <cell r="W499" t="str">
            <v/>
          </cell>
          <cell r="X499" t="str">
            <v/>
          </cell>
          <cell r="Y499" t="str">
            <v/>
          </cell>
          <cell r="Z499">
            <v>0</v>
          </cell>
          <cell r="AA499">
            <v>0</v>
          </cell>
          <cell r="AB499">
            <v>1</v>
          </cell>
        </row>
        <row r="500">
          <cell r="I500" t="str">
            <v/>
          </cell>
          <cell r="J500" t="str">
            <v/>
          </cell>
          <cell r="K500" t="str">
            <v/>
          </cell>
          <cell r="L500">
            <v>0</v>
          </cell>
          <cell r="M500">
            <v>0</v>
          </cell>
          <cell r="N500">
            <v>1</v>
          </cell>
          <cell r="P500" t="str">
            <v/>
          </cell>
          <cell r="Q500" t="str">
            <v/>
          </cell>
          <cell r="R500" t="str">
            <v/>
          </cell>
          <cell r="S500">
            <v>0</v>
          </cell>
          <cell r="T500">
            <v>0</v>
          </cell>
          <cell r="U500">
            <v>1</v>
          </cell>
          <cell r="W500" t="str">
            <v/>
          </cell>
          <cell r="X500" t="str">
            <v/>
          </cell>
          <cell r="Y500" t="str">
            <v/>
          </cell>
          <cell r="Z500">
            <v>0</v>
          </cell>
          <cell r="AA500">
            <v>0</v>
          </cell>
          <cell r="AB500">
            <v>1</v>
          </cell>
        </row>
        <row r="501">
          <cell r="I501" t="str">
            <v/>
          </cell>
          <cell r="J501" t="str">
            <v/>
          </cell>
          <cell r="K501" t="str">
            <v/>
          </cell>
          <cell r="L501">
            <v>0</v>
          </cell>
          <cell r="M501">
            <v>0</v>
          </cell>
          <cell r="N501">
            <v>1</v>
          </cell>
          <cell r="P501" t="str">
            <v/>
          </cell>
          <cell r="Q501" t="str">
            <v/>
          </cell>
          <cell r="R501" t="str">
            <v/>
          </cell>
          <cell r="S501">
            <v>0</v>
          </cell>
          <cell r="T501">
            <v>0</v>
          </cell>
          <cell r="U501">
            <v>1</v>
          </cell>
          <cell r="W501" t="str">
            <v/>
          </cell>
          <cell r="X501" t="str">
            <v/>
          </cell>
          <cell r="Y501" t="str">
            <v/>
          </cell>
          <cell r="Z501">
            <v>0</v>
          </cell>
          <cell r="AA501">
            <v>0</v>
          </cell>
          <cell r="AB501">
            <v>1</v>
          </cell>
        </row>
        <row r="502">
          <cell r="I502" t="str">
            <v/>
          </cell>
          <cell r="J502" t="str">
            <v/>
          </cell>
          <cell r="K502" t="str">
            <v/>
          </cell>
          <cell r="L502">
            <v>0</v>
          </cell>
          <cell r="M502">
            <v>0</v>
          </cell>
          <cell r="N502">
            <v>1</v>
          </cell>
          <cell r="P502" t="str">
            <v/>
          </cell>
          <cell r="Q502" t="str">
            <v/>
          </cell>
          <cell r="R502" t="str">
            <v/>
          </cell>
          <cell r="S502">
            <v>0</v>
          </cell>
          <cell r="T502">
            <v>0</v>
          </cell>
          <cell r="U502">
            <v>1</v>
          </cell>
          <cell r="W502" t="str">
            <v/>
          </cell>
          <cell r="X502" t="str">
            <v/>
          </cell>
          <cell r="Y502" t="str">
            <v/>
          </cell>
          <cell r="Z502">
            <v>0</v>
          </cell>
          <cell r="AA502">
            <v>0</v>
          </cell>
          <cell r="AB502">
            <v>1</v>
          </cell>
        </row>
        <row r="503">
          <cell r="I503" t="str">
            <v/>
          </cell>
          <cell r="J503" t="str">
            <v/>
          </cell>
          <cell r="K503" t="str">
            <v/>
          </cell>
          <cell r="L503">
            <v>0</v>
          </cell>
          <cell r="M503">
            <v>0</v>
          </cell>
          <cell r="N503">
            <v>1</v>
          </cell>
          <cell r="P503" t="str">
            <v/>
          </cell>
          <cell r="Q503" t="str">
            <v/>
          </cell>
          <cell r="R503" t="str">
            <v/>
          </cell>
          <cell r="S503">
            <v>0</v>
          </cell>
          <cell r="T503">
            <v>0</v>
          </cell>
          <cell r="U503">
            <v>1</v>
          </cell>
          <cell r="W503" t="str">
            <v/>
          </cell>
          <cell r="X503" t="str">
            <v/>
          </cell>
          <cell r="Y503" t="str">
            <v/>
          </cell>
          <cell r="Z503">
            <v>0</v>
          </cell>
          <cell r="AA503">
            <v>0</v>
          </cell>
          <cell r="AB503">
            <v>1</v>
          </cell>
        </row>
        <row r="504">
          <cell r="I504" t="str">
            <v/>
          </cell>
          <cell r="J504" t="str">
            <v/>
          </cell>
          <cell r="K504" t="str">
            <v/>
          </cell>
          <cell r="L504">
            <v>0</v>
          </cell>
          <cell r="M504">
            <v>0</v>
          </cell>
          <cell r="N504">
            <v>1</v>
          </cell>
          <cell r="P504" t="str">
            <v/>
          </cell>
          <cell r="Q504" t="str">
            <v/>
          </cell>
          <cell r="R504" t="str">
            <v/>
          </cell>
          <cell r="S504">
            <v>0</v>
          </cell>
          <cell r="T504">
            <v>0</v>
          </cell>
          <cell r="U504">
            <v>1</v>
          </cell>
          <cell r="W504" t="str">
            <v/>
          </cell>
          <cell r="X504" t="str">
            <v/>
          </cell>
          <cell r="Y504" t="str">
            <v/>
          </cell>
          <cell r="Z504">
            <v>0</v>
          </cell>
          <cell r="AA504">
            <v>0</v>
          </cell>
          <cell r="AB504">
            <v>1</v>
          </cell>
        </row>
        <row r="505">
          <cell r="I505" t="str">
            <v/>
          </cell>
          <cell r="J505" t="str">
            <v/>
          </cell>
          <cell r="K505" t="str">
            <v/>
          </cell>
          <cell r="L505">
            <v>0</v>
          </cell>
          <cell r="M505">
            <v>0</v>
          </cell>
          <cell r="N505">
            <v>1</v>
          </cell>
          <cell r="P505" t="str">
            <v/>
          </cell>
          <cell r="Q505" t="str">
            <v/>
          </cell>
          <cell r="R505" t="str">
            <v/>
          </cell>
          <cell r="S505">
            <v>0</v>
          </cell>
          <cell r="T505">
            <v>0</v>
          </cell>
          <cell r="U505">
            <v>1</v>
          </cell>
          <cell r="W505" t="str">
            <v/>
          </cell>
          <cell r="X505" t="str">
            <v/>
          </cell>
          <cell r="Y505" t="str">
            <v/>
          </cell>
          <cell r="Z505">
            <v>0</v>
          </cell>
          <cell r="AA505">
            <v>0</v>
          </cell>
          <cell r="AB505">
            <v>1</v>
          </cell>
        </row>
        <row r="506">
          <cell r="I506" t="str">
            <v/>
          </cell>
          <cell r="J506" t="str">
            <v/>
          </cell>
          <cell r="K506" t="str">
            <v/>
          </cell>
          <cell r="L506">
            <v>0</v>
          </cell>
          <cell r="M506">
            <v>0</v>
          </cell>
          <cell r="N506">
            <v>1</v>
          </cell>
          <cell r="P506" t="str">
            <v/>
          </cell>
          <cell r="Q506" t="str">
            <v/>
          </cell>
          <cell r="R506" t="str">
            <v/>
          </cell>
          <cell r="S506">
            <v>0</v>
          </cell>
          <cell r="T506">
            <v>0</v>
          </cell>
          <cell r="U506">
            <v>1</v>
          </cell>
          <cell r="W506" t="str">
            <v/>
          </cell>
          <cell r="X506" t="str">
            <v/>
          </cell>
          <cell r="Y506" t="str">
            <v/>
          </cell>
          <cell r="Z506">
            <v>0</v>
          </cell>
          <cell r="AA506">
            <v>0</v>
          </cell>
          <cell r="AB506">
            <v>1</v>
          </cell>
        </row>
        <row r="507">
          <cell r="I507" t="str">
            <v/>
          </cell>
          <cell r="J507" t="str">
            <v/>
          </cell>
          <cell r="K507" t="str">
            <v/>
          </cell>
          <cell r="L507">
            <v>0</v>
          </cell>
          <cell r="M507">
            <v>0</v>
          </cell>
          <cell r="N507">
            <v>1</v>
          </cell>
          <cell r="P507" t="str">
            <v/>
          </cell>
          <cell r="Q507" t="str">
            <v/>
          </cell>
          <cell r="R507" t="str">
            <v/>
          </cell>
          <cell r="S507">
            <v>0</v>
          </cell>
          <cell r="T507">
            <v>0</v>
          </cell>
          <cell r="U507">
            <v>1</v>
          </cell>
          <cell r="W507" t="str">
            <v/>
          </cell>
          <cell r="X507" t="str">
            <v/>
          </cell>
          <cell r="Y507" t="str">
            <v/>
          </cell>
          <cell r="Z507">
            <v>0</v>
          </cell>
          <cell r="AA507">
            <v>0</v>
          </cell>
          <cell r="AB507">
            <v>1</v>
          </cell>
        </row>
        <row r="508">
          <cell r="I508" t="str">
            <v>60340001</v>
          </cell>
          <cell r="J508" t="str">
            <v>普通攻击:对单体敌人造成{0}%的武力伤害</v>
          </cell>
          <cell r="K508">
            <v>0.31</v>
          </cell>
          <cell r="L508">
            <v>0</v>
          </cell>
          <cell r="M508">
            <v>0</v>
          </cell>
          <cell r="N508">
            <v>100</v>
          </cell>
          <cell r="P508" t="str">
            <v>60340002</v>
          </cell>
          <cell r="Q508" t="str">
            <v>普通攻击:对单体敌人造成{0}%的武力伤害</v>
          </cell>
          <cell r="R508">
            <v>0.31</v>
          </cell>
          <cell r="S508">
            <v>0</v>
          </cell>
          <cell r="T508">
            <v>0</v>
          </cell>
          <cell r="U508">
            <v>1</v>
          </cell>
          <cell r="W508" t="str">
            <v>60340003</v>
          </cell>
          <cell r="X508" t="str">
            <v>普通攻击:对单体敌人造成{0}%的武力伤害</v>
          </cell>
          <cell r="Y508">
            <v>1.1100000000000001</v>
          </cell>
          <cell r="Z508">
            <v>0</v>
          </cell>
          <cell r="AA508">
            <v>0</v>
          </cell>
          <cell r="AB508">
            <v>1</v>
          </cell>
        </row>
        <row r="509">
          <cell r="I509" t="str">
            <v>60340011</v>
          </cell>
          <cell r="J509" t="str">
            <v>私有特性1:掠夺必定额外掠夺20%资源，无视负重</v>
          </cell>
          <cell r="K509" t="str">
            <v/>
          </cell>
          <cell r="L509">
            <v>0</v>
          </cell>
          <cell r="M509">
            <v>0</v>
          </cell>
          <cell r="N509">
            <v>1</v>
          </cell>
          <cell r="P509" t="str">
            <v/>
          </cell>
          <cell r="Q509" t="str">
            <v/>
          </cell>
          <cell r="R509" t="str">
            <v/>
          </cell>
          <cell r="S509">
            <v>0</v>
          </cell>
          <cell r="T509">
            <v>0</v>
          </cell>
          <cell r="U509">
            <v>1</v>
          </cell>
          <cell r="W509" t="str">
            <v/>
          </cell>
          <cell r="X509" t="str">
            <v/>
          </cell>
          <cell r="Y509" t="str">
            <v/>
          </cell>
          <cell r="Z509">
            <v>0</v>
          </cell>
          <cell r="AA509">
            <v>0</v>
          </cell>
          <cell r="AB509">
            <v>1</v>
          </cell>
        </row>
        <row r="510">
          <cell r="I510" t="str">
            <v/>
          </cell>
          <cell r="J510" t="str">
            <v/>
          </cell>
          <cell r="K510" t="str">
            <v/>
          </cell>
          <cell r="L510">
            <v>0</v>
          </cell>
          <cell r="M510">
            <v>0</v>
          </cell>
          <cell r="N510">
            <v>1</v>
          </cell>
          <cell r="P510" t="str">
            <v/>
          </cell>
          <cell r="Q510" t="str">
            <v/>
          </cell>
          <cell r="R510" t="str">
            <v/>
          </cell>
          <cell r="S510">
            <v>0</v>
          </cell>
          <cell r="T510">
            <v>0</v>
          </cell>
          <cell r="U510">
            <v>1</v>
          </cell>
          <cell r="W510" t="str">
            <v/>
          </cell>
          <cell r="X510" t="str">
            <v/>
          </cell>
          <cell r="Y510" t="str">
            <v/>
          </cell>
          <cell r="Z510">
            <v>0</v>
          </cell>
          <cell r="AA510">
            <v>0</v>
          </cell>
          <cell r="AB510">
            <v>1</v>
          </cell>
        </row>
        <row r="511">
          <cell r="I511" t="str">
            <v/>
          </cell>
          <cell r="J511" t="str">
            <v/>
          </cell>
          <cell r="K511" t="str">
            <v/>
          </cell>
          <cell r="L511">
            <v>0</v>
          </cell>
          <cell r="M511">
            <v>0</v>
          </cell>
          <cell r="N511">
            <v>1</v>
          </cell>
          <cell r="P511" t="str">
            <v/>
          </cell>
          <cell r="Q511" t="str">
            <v/>
          </cell>
          <cell r="R511" t="str">
            <v/>
          </cell>
          <cell r="S511">
            <v>0</v>
          </cell>
          <cell r="T511">
            <v>0</v>
          </cell>
          <cell r="U511">
            <v>1</v>
          </cell>
          <cell r="W511" t="str">
            <v/>
          </cell>
          <cell r="X511" t="str">
            <v/>
          </cell>
          <cell r="Y511" t="str">
            <v/>
          </cell>
          <cell r="Z511">
            <v>0</v>
          </cell>
          <cell r="AA511">
            <v>0</v>
          </cell>
          <cell r="AB511">
            <v>1</v>
          </cell>
        </row>
        <row r="512">
          <cell r="I512" t="str">
            <v/>
          </cell>
          <cell r="J512" t="str">
            <v/>
          </cell>
          <cell r="K512" t="str">
            <v/>
          </cell>
          <cell r="L512">
            <v>0</v>
          </cell>
          <cell r="M512">
            <v>0</v>
          </cell>
          <cell r="N512">
            <v>1</v>
          </cell>
          <cell r="P512" t="str">
            <v/>
          </cell>
          <cell r="Q512" t="str">
            <v/>
          </cell>
          <cell r="R512" t="str">
            <v/>
          </cell>
          <cell r="S512">
            <v>0</v>
          </cell>
          <cell r="T512">
            <v>0</v>
          </cell>
          <cell r="U512">
            <v>1</v>
          </cell>
          <cell r="W512" t="str">
            <v/>
          </cell>
          <cell r="X512" t="str">
            <v/>
          </cell>
          <cell r="Y512" t="str">
            <v/>
          </cell>
          <cell r="Z512">
            <v>0</v>
          </cell>
          <cell r="AA512">
            <v>0</v>
          </cell>
          <cell r="AB512">
            <v>1</v>
          </cell>
        </row>
        <row r="513">
          <cell r="I513" t="str">
            <v/>
          </cell>
          <cell r="J513" t="str">
            <v/>
          </cell>
          <cell r="K513" t="str">
            <v/>
          </cell>
          <cell r="L513">
            <v>0</v>
          </cell>
          <cell r="M513">
            <v>0</v>
          </cell>
          <cell r="N513">
            <v>1</v>
          </cell>
          <cell r="P513" t="str">
            <v/>
          </cell>
          <cell r="Q513" t="str">
            <v/>
          </cell>
          <cell r="R513" t="str">
            <v/>
          </cell>
          <cell r="S513">
            <v>0</v>
          </cell>
          <cell r="T513">
            <v>0</v>
          </cell>
          <cell r="U513">
            <v>1</v>
          </cell>
          <cell r="W513" t="str">
            <v/>
          </cell>
          <cell r="X513" t="str">
            <v/>
          </cell>
          <cell r="Y513" t="str">
            <v/>
          </cell>
          <cell r="Z513">
            <v>0</v>
          </cell>
          <cell r="AA513">
            <v>0</v>
          </cell>
          <cell r="AB513">
            <v>1</v>
          </cell>
        </row>
        <row r="514">
          <cell r="I514" t="str">
            <v/>
          </cell>
          <cell r="J514" t="str">
            <v/>
          </cell>
          <cell r="K514" t="str">
            <v/>
          </cell>
          <cell r="L514">
            <v>0</v>
          </cell>
          <cell r="M514">
            <v>0</v>
          </cell>
          <cell r="N514">
            <v>1</v>
          </cell>
          <cell r="P514" t="str">
            <v/>
          </cell>
          <cell r="Q514" t="str">
            <v/>
          </cell>
          <cell r="R514" t="str">
            <v/>
          </cell>
          <cell r="S514">
            <v>0</v>
          </cell>
          <cell r="T514">
            <v>0</v>
          </cell>
          <cell r="U514">
            <v>1</v>
          </cell>
          <cell r="W514" t="str">
            <v/>
          </cell>
          <cell r="X514" t="str">
            <v/>
          </cell>
          <cell r="Y514" t="str">
            <v/>
          </cell>
          <cell r="Z514">
            <v>0</v>
          </cell>
          <cell r="AA514">
            <v>0</v>
          </cell>
          <cell r="AB514">
            <v>1</v>
          </cell>
        </row>
        <row r="515">
          <cell r="I515" t="str">
            <v/>
          </cell>
          <cell r="J515" t="str">
            <v/>
          </cell>
          <cell r="K515" t="str">
            <v/>
          </cell>
          <cell r="L515">
            <v>0</v>
          </cell>
          <cell r="M515">
            <v>0</v>
          </cell>
          <cell r="N515">
            <v>1</v>
          </cell>
          <cell r="P515" t="str">
            <v/>
          </cell>
          <cell r="Q515" t="str">
            <v/>
          </cell>
          <cell r="R515" t="str">
            <v/>
          </cell>
          <cell r="S515">
            <v>0</v>
          </cell>
          <cell r="T515">
            <v>0</v>
          </cell>
          <cell r="U515">
            <v>1</v>
          </cell>
          <cell r="W515" t="str">
            <v/>
          </cell>
          <cell r="X515" t="str">
            <v/>
          </cell>
          <cell r="Y515" t="str">
            <v/>
          </cell>
          <cell r="Z515">
            <v>0</v>
          </cell>
          <cell r="AA515">
            <v>0</v>
          </cell>
          <cell r="AB515">
            <v>1</v>
          </cell>
        </row>
        <row r="516">
          <cell r="I516" t="str">
            <v/>
          </cell>
          <cell r="J516" t="str">
            <v/>
          </cell>
          <cell r="K516" t="str">
            <v/>
          </cell>
          <cell r="L516">
            <v>0</v>
          </cell>
          <cell r="M516">
            <v>0</v>
          </cell>
          <cell r="N516">
            <v>1</v>
          </cell>
          <cell r="P516" t="str">
            <v/>
          </cell>
          <cell r="Q516" t="str">
            <v/>
          </cell>
          <cell r="R516" t="str">
            <v/>
          </cell>
          <cell r="S516">
            <v>0</v>
          </cell>
          <cell r="T516">
            <v>0</v>
          </cell>
          <cell r="U516">
            <v>1</v>
          </cell>
          <cell r="W516" t="str">
            <v/>
          </cell>
          <cell r="X516" t="str">
            <v/>
          </cell>
          <cell r="Y516" t="str">
            <v/>
          </cell>
          <cell r="Z516">
            <v>0</v>
          </cell>
          <cell r="AA516">
            <v>0</v>
          </cell>
          <cell r="AB516">
            <v>1</v>
          </cell>
        </row>
        <row r="517">
          <cell r="I517" t="str">
            <v/>
          </cell>
          <cell r="J517" t="str">
            <v/>
          </cell>
          <cell r="K517" t="str">
            <v/>
          </cell>
          <cell r="L517">
            <v>0</v>
          </cell>
          <cell r="M517">
            <v>0</v>
          </cell>
          <cell r="N517">
            <v>1</v>
          </cell>
          <cell r="P517" t="str">
            <v/>
          </cell>
          <cell r="Q517" t="str">
            <v/>
          </cell>
          <cell r="R517" t="str">
            <v/>
          </cell>
          <cell r="S517">
            <v>0</v>
          </cell>
          <cell r="T517">
            <v>0</v>
          </cell>
          <cell r="U517">
            <v>1</v>
          </cell>
          <cell r="W517" t="str">
            <v/>
          </cell>
          <cell r="X517" t="str">
            <v/>
          </cell>
          <cell r="Y517" t="str">
            <v/>
          </cell>
          <cell r="Z517">
            <v>0</v>
          </cell>
          <cell r="AA517">
            <v>0</v>
          </cell>
          <cell r="AB517">
            <v>1</v>
          </cell>
        </row>
        <row r="518">
          <cell r="I518" t="str">
            <v>60330001</v>
          </cell>
          <cell r="J518" t="str">
            <v>普通攻击:对单体敌人造成{0}%的武力伤害</v>
          </cell>
          <cell r="K518">
            <v>0.37</v>
          </cell>
          <cell r="L518">
            <v>0</v>
          </cell>
          <cell r="M518">
            <v>0</v>
          </cell>
          <cell r="N518">
            <v>100</v>
          </cell>
          <cell r="P518" t="str">
            <v>60330002</v>
          </cell>
          <cell r="Q518" t="str">
            <v>普通攻击:对单体敌人造成{0}%的武力伤害</v>
          </cell>
          <cell r="R518">
            <v>0.31</v>
          </cell>
          <cell r="S518">
            <v>0</v>
          </cell>
          <cell r="T518">
            <v>0</v>
          </cell>
          <cell r="U518">
            <v>1</v>
          </cell>
          <cell r="W518" t="str">
            <v>60330003</v>
          </cell>
          <cell r="X518" t="str">
            <v>普通攻击:对单体敌人造成{0}%的武力伤害</v>
          </cell>
          <cell r="Y518">
            <v>1.1100000000000001</v>
          </cell>
          <cell r="Z518">
            <v>0</v>
          </cell>
          <cell r="AA518">
            <v>0</v>
          </cell>
          <cell r="AB518">
            <v>1</v>
          </cell>
        </row>
        <row r="519">
          <cell r="I519" t="str">
            <v>60330011</v>
          </cell>
          <cell r="J519" t="str">
            <v>私有特性1:每{0}次普攻，造成一次攻击力{1}%的武力伤害，并且附带击飞效果</v>
          </cell>
          <cell r="K519">
            <v>6</v>
          </cell>
          <cell r="L519">
            <v>0</v>
          </cell>
          <cell r="M519">
            <v>0</v>
          </cell>
          <cell r="N519">
            <v>1</v>
          </cell>
          <cell r="P519" t="str">
            <v>60330012</v>
          </cell>
          <cell r="Q519" t="str">
            <v>私有特性1:每{0}次普攻，造成一次攻击力{1}%的武力伤害，并且附带击飞效果</v>
          </cell>
          <cell r="R519">
            <v>0.37</v>
          </cell>
          <cell r="S519">
            <v>0</v>
          </cell>
          <cell r="T519">
            <v>0</v>
          </cell>
          <cell r="U519">
            <v>100</v>
          </cell>
          <cell r="W519" t="str">
            <v>60330013</v>
          </cell>
          <cell r="X519" t="str">
            <v>私有特性1:每{0}次普攻，造成一次攻击力{1}%的武力伤害，并且附带击飞效果</v>
          </cell>
          <cell r="Y519">
            <v>1</v>
          </cell>
          <cell r="Z519">
            <v>0</v>
          </cell>
          <cell r="AA519">
            <v>0</v>
          </cell>
          <cell r="AB519">
            <v>1</v>
          </cell>
        </row>
        <row r="520">
          <cell r="I520" t="str">
            <v>60330021</v>
          </cell>
          <cell r="J520" t="str">
            <v>私有特性2:自身一定范围内，每10秒降低敌方{0}士气</v>
          </cell>
          <cell r="K520">
            <v>-20</v>
          </cell>
          <cell r="L520">
            <v>0</v>
          </cell>
          <cell r="M520">
            <v>0</v>
          </cell>
          <cell r="N520">
            <v>-1</v>
          </cell>
          <cell r="P520" t="str">
            <v/>
          </cell>
          <cell r="Q520" t="str">
            <v/>
          </cell>
          <cell r="R520" t="str">
            <v/>
          </cell>
          <cell r="S520">
            <v>0</v>
          </cell>
          <cell r="T520">
            <v>0</v>
          </cell>
          <cell r="U520">
            <v>1</v>
          </cell>
          <cell r="W520" t="str">
            <v/>
          </cell>
          <cell r="X520" t="str">
            <v/>
          </cell>
          <cell r="Y520" t="str">
            <v/>
          </cell>
          <cell r="Z520">
            <v>0</v>
          </cell>
          <cell r="AA520">
            <v>0</v>
          </cell>
          <cell r="AB520">
            <v>1</v>
          </cell>
        </row>
        <row r="521">
          <cell r="I521" t="str">
            <v>60330031</v>
          </cell>
          <cell r="J521" t="str">
            <v>私有特性3:这个单位血量很多，不容易被击败。</v>
          </cell>
          <cell r="K521">
            <v>0.1</v>
          </cell>
          <cell r="L521">
            <v>0</v>
          </cell>
          <cell r="M521">
            <v>0</v>
          </cell>
          <cell r="N521">
            <v>1</v>
          </cell>
          <cell r="P521" t="str">
            <v/>
          </cell>
          <cell r="Q521" t="str">
            <v/>
          </cell>
          <cell r="R521" t="str">
            <v/>
          </cell>
          <cell r="S521">
            <v>0</v>
          </cell>
          <cell r="T521">
            <v>0</v>
          </cell>
          <cell r="U521">
            <v>1</v>
          </cell>
          <cell r="W521" t="str">
            <v/>
          </cell>
          <cell r="X521" t="str">
            <v/>
          </cell>
          <cell r="Y521" t="str">
            <v/>
          </cell>
          <cell r="Z521">
            <v>0</v>
          </cell>
          <cell r="AA521">
            <v>0</v>
          </cell>
          <cell r="AB521">
            <v>1</v>
          </cell>
        </row>
        <row r="522">
          <cell r="I522" t="str">
            <v/>
          </cell>
          <cell r="J522" t="str">
            <v/>
          </cell>
          <cell r="K522" t="str">
            <v/>
          </cell>
          <cell r="L522">
            <v>0</v>
          </cell>
          <cell r="M522">
            <v>0</v>
          </cell>
          <cell r="N522">
            <v>1</v>
          </cell>
          <cell r="P522" t="str">
            <v/>
          </cell>
          <cell r="Q522" t="str">
            <v/>
          </cell>
          <cell r="R522" t="str">
            <v/>
          </cell>
          <cell r="S522">
            <v>0</v>
          </cell>
          <cell r="T522">
            <v>0</v>
          </cell>
          <cell r="U522">
            <v>1</v>
          </cell>
          <cell r="W522" t="str">
            <v/>
          </cell>
          <cell r="X522" t="str">
            <v/>
          </cell>
          <cell r="Y522" t="str">
            <v/>
          </cell>
          <cell r="Z522">
            <v>0</v>
          </cell>
          <cell r="AA522">
            <v>0</v>
          </cell>
          <cell r="AB522">
            <v>1</v>
          </cell>
        </row>
        <row r="523">
          <cell r="I523" t="str">
            <v/>
          </cell>
          <cell r="J523" t="str">
            <v/>
          </cell>
          <cell r="K523" t="str">
            <v/>
          </cell>
          <cell r="L523">
            <v>0</v>
          </cell>
          <cell r="M523">
            <v>0</v>
          </cell>
          <cell r="N523">
            <v>1</v>
          </cell>
          <cell r="P523" t="str">
            <v/>
          </cell>
          <cell r="Q523" t="str">
            <v/>
          </cell>
          <cell r="R523" t="str">
            <v/>
          </cell>
          <cell r="S523">
            <v>0</v>
          </cell>
          <cell r="T523">
            <v>0</v>
          </cell>
          <cell r="U523">
            <v>1</v>
          </cell>
          <cell r="W523" t="str">
            <v/>
          </cell>
          <cell r="X523" t="str">
            <v/>
          </cell>
          <cell r="Y523" t="str">
            <v/>
          </cell>
          <cell r="Z523">
            <v>0</v>
          </cell>
          <cell r="AA523">
            <v>0</v>
          </cell>
          <cell r="AB523">
            <v>1</v>
          </cell>
        </row>
        <row r="524">
          <cell r="I524" t="str">
            <v/>
          </cell>
          <cell r="J524" t="str">
            <v/>
          </cell>
          <cell r="K524" t="str">
            <v/>
          </cell>
          <cell r="L524">
            <v>0</v>
          </cell>
          <cell r="M524">
            <v>0</v>
          </cell>
          <cell r="N524">
            <v>1</v>
          </cell>
          <cell r="P524" t="str">
            <v/>
          </cell>
          <cell r="Q524" t="str">
            <v/>
          </cell>
          <cell r="R524" t="str">
            <v/>
          </cell>
          <cell r="S524">
            <v>0</v>
          </cell>
          <cell r="T524">
            <v>0</v>
          </cell>
          <cell r="U524">
            <v>1</v>
          </cell>
          <cell r="W524" t="str">
            <v/>
          </cell>
          <cell r="X524" t="str">
            <v/>
          </cell>
          <cell r="Y524" t="str">
            <v/>
          </cell>
          <cell r="Z524">
            <v>0</v>
          </cell>
          <cell r="AA524">
            <v>0</v>
          </cell>
          <cell r="AB524">
            <v>1</v>
          </cell>
        </row>
        <row r="525">
          <cell r="I525" t="str">
            <v/>
          </cell>
          <cell r="J525" t="str">
            <v/>
          </cell>
          <cell r="K525" t="str">
            <v/>
          </cell>
          <cell r="L525">
            <v>0</v>
          </cell>
          <cell r="M525">
            <v>0</v>
          </cell>
          <cell r="N525">
            <v>1</v>
          </cell>
          <cell r="P525" t="str">
            <v/>
          </cell>
          <cell r="Q525" t="str">
            <v/>
          </cell>
          <cell r="R525" t="str">
            <v/>
          </cell>
          <cell r="S525">
            <v>0</v>
          </cell>
          <cell r="T525">
            <v>0</v>
          </cell>
          <cell r="U525">
            <v>1</v>
          </cell>
          <cell r="W525" t="str">
            <v/>
          </cell>
          <cell r="X525" t="str">
            <v/>
          </cell>
          <cell r="Y525" t="str">
            <v/>
          </cell>
          <cell r="Z525">
            <v>0</v>
          </cell>
          <cell r="AA525">
            <v>0</v>
          </cell>
          <cell r="AB525">
            <v>1</v>
          </cell>
        </row>
        <row r="526">
          <cell r="I526" t="str">
            <v/>
          </cell>
          <cell r="J526" t="str">
            <v/>
          </cell>
          <cell r="K526" t="str">
            <v/>
          </cell>
          <cell r="L526">
            <v>0</v>
          </cell>
          <cell r="M526">
            <v>0</v>
          </cell>
          <cell r="N526">
            <v>1</v>
          </cell>
          <cell r="P526" t="str">
            <v/>
          </cell>
          <cell r="Q526" t="str">
            <v/>
          </cell>
          <cell r="R526" t="str">
            <v/>
          </cell>
          <cell r="S526">
            <v>0</v>
          </cell>
          <cell r="T526">
            <v>0</v>
          </cell>
          <cell r="U526">
            <v>1</v>
          </cell>
          <cell r="W526" t="str">
            <v/>
          </cell>
          <cell r="X526" t="str">
            <v/>
          </cell>
          <cell r="Y526" t="str">
            <v/>
          </cell>
          <cell r="Z526">
            <v>0</v>
          </cell>
          <cell r="AA526">
            <v>0</v>
          </cell>
          <cell r="AB526">
            <v>1</v>
          </cell>
        </row>
        <row r="527">
          <cell r="I527" t="str">
            <v/>
          </cell>
          <cell r="J527" t="str">
            <v/>
          </cell>
          <cell r="K527" t="str">
            <v/>
          </cell>
          <cell r="L527">
            <v>0</v>
          </cell>
          <cell r="M527">
            <v>0</v>
          </cell>
          <cell r="N527">
            <v>1</v>
          </cell>
          <cell r="P527" t="str">
            <v/>
          </cell>
          <cell r="Q527" t="str">
            <v/>
          </cell>
          <cell r="R527" t="str">
            <v/>
          </cell>
          <cell r="S527">
            <v>0</v>
          </cell>
          <cell r="T527">
            <v>0</v>
          </cell>
          <cell r="U527">
            <v>1</v>
          </cell>
          <cell r="W527" t="str">
            <v/>
          </cell>
          <cell r="X527" t="str">
            <v/>
          </cell>
          <cell r="Y527" t="str">
            <v/>
          </cell>
          <cell r="Z527">
            <v>0</v>
          </cell>
          <cell r="AA527">
            <v>0</v>
          </cell>
          <cell r="AB527">
            <v>1</v>
          </cell>
        </row>
        <row r="528">
          <cell r="I528" t="str">
            <v>60041101</v>
          </cell>
          <cell r="J528" t="str">
            <v>普通攻击:对单体敌人造成{0}%的武力伤害</v>
          </cell>
          <cell r="K528">
            <v>0.6</v>
          </cell>
          <cell r="L528">
            <v>0</v>
          </cell>
          <cell r="M528">
            <v>0</v>
          </cell>
          <cell r="N528">
            <v>100</v>
          </cell>
          <cell r="P528" t="str">
            <v>60041102</v>
          </cell>
          <cell r="Q528" t="str">
            <v>普通攻击:对单体敌人造成{0}%的武力伤害</v>
          </cell>
          <cell r="R528">
            <v>0.62</v>
          </cell>
          <cell r="S528">
            <v>0</v>
          </cell>
          <cell r="T528">
            <v>0</v>
          </cell>
          <cell r="U528">
            <v>1</v>
          </cell>
          <cell r="W528" t="str">
            <v>60041103</v>
          </cell>
          <cell r="X528" t="str">
            <v>普通攻击:对单体敌人造成{0}%的武力伤害</v>
          </cell>
          <cell r="Y528">
            <v>1.1100000000000001</v>
          </cell>
          <cell r="Z528">
            <v>0</v>
          </cell>
          <cell r="AA528">
            <v>0</v>
          </cell>
          <cell r="AB528">
            <v>1</v>
          </cell>
        </row>
        <row r="529">
          <cell r="I529" t="str">
            <v>60041111</v>
          </cell>
          <cell r="J529" t="str">
            <v>私有特性1:大地图驻守，可以切换远程模式，攻击变成范围伤害且附带击飞</v>
          </cell>
          <cell r="K529">
            <v>0.5</v>
          </cell>
          <cell r="L529">
            <v>0</v>
          </cell>
          <cell r="M529">
            <v>0</v>
          </cell>
          <cell r="N529">
            <v>1</v>
          </cell>
          <cell r="P529" t="str">
            <v/>
          </cell>
          <cell r="Q529" t="str">
            <v/>
          </cell>
          <cell r="R529" t="str">
            <v/>
          </cell>
          <cell r="S529">
            <v>0</v>
          </cell>
          <cell r="T529">
            <v>0</v>
          </cell>
          <cell r="U529">
            <v>1</v>
          </cell>
          <cell r="W529" t="str">
            <v/>
          </cell>
          <cell r="X529" t="str">
            <v/>
          </cell>
          <cell r="Y529" t="str">
            <v/>
          </cell>
          <cell r="Z529">
            <v>0</v>
          </cell>
          <cell r="AA529">
            <v>0</v>
          </cell>
          <cell r="AB529">
            <v>1</v>
          </cell>
        </row>
        <row r="530">
          <cell r="I530" t="str">
            <v>60041121</v>
          </cell>
          <cell r="J530" t="str">
            <v>私有特性2:器械单位不会被击飞</v>
          </cell>
          <cell r="K530" t="str">
            <v/>
          </cell>
          <cell r="L530">
            <v>0</v>
          </cell>
          <cell r="M530">
            <v>0</v>
          </cell>
          <cell r="N530">
            <v>1</v>
          </cell>
          <cell r="P530" t="str">
            <v/>
          </cell>
          <cell r="Q530" t="str">
            <v/>
          </cell>
          <cell r="R530" t="str">
            <v/>
          </cell>
          <cell r="S530">
            <v>0</v>
          </cell>
          <cell r="T530">
            <v>0</v>
          </cell>
          <cell r="U530">
            <v>1</v>
          </cell>
          <cell r="W530" t="str">
            <v/>
          </cell>
          <cell r="X530" t="str">
            <v/>
          </cell>
          <cell r="Y530" t="str">
            <v/>
          </cell>
          <cell r="Z530">
            <v>0</v>
          </cell>
          <cell r="AA530">
            <v>0</v>
          </cell>
          <cell r="AB530">
            <v>1</v>
          </cell>
        </row>
        <row r="531">
          <cell r="I531" t="str">
            <v/>
          </cell>
          <cell r="J531" t="str">
            <v/>
          </cell>
          <cell r="K531" t="str">
            <v/>
          </cell>
          <cell r="L531">
            <v>0</v>
          </cell>
          <cell r="M531">
            <v>0</v>
          </cell>
          <cell r="N531">
            <v>1</v>
          </cell>
          <cell r="P531" t="str">
            <v/>
          </cell>
          <cell r="Q531" t="str">
            <v/>
          </cell>
          <cell r="R531" t="str">
            <v/>
          </cell>
          <cell r="S531">
            <v>0</v>
          </cell>
          <cell r="T531">
            <v>0</v>
          </cell>
          <cell r="U531">
            <v>1</v>
          </cell>
          <cell r="W531" t="str">
            <v/>
          </cell>
          <cell r="X531" t="str">
            <v/>
          </cell>
          <cell r="Y531" t="str">
            <v/>
          </cell>
          <cell r="Z531">
            <v>0</v>
          </cell>
          <cell r="AA531">
            <v>0</v>
          </cell>
          <cell r="AB531">
            <v>1</v>
          </cell>
        </row>
        <row r="532">
          <cell r="I532" t="str">
            <v/>
          </cell>
          <cell r="J532" t="str">
            <v/>
          </cell>
          <cell r="K532" t="str">
            <v/>
          </cell>
          <cell r="L532">
            <v>0</v>
          </cell>
          <cell r="M532">
            <v>0</v>
          </cell>
          <cell r="N532">
            <v>1</v>
          </cell>
          <cell r="P532" t="str">
            <v/>
          </cell>
          <cell r="Q532" t="str">
            <v/>
          </cell>
          <cell r="R532" t="str">
            <v/>
          </cell>
          <cell r="S532">
            <v>0</v>
          </cell>
          <cell r="T532">
            <v>0</v>
          </cell>
          <cell r="U532">
            <v>1</v>
          </cell>
          <cell r="W532" t="str">
            <v/>
          </cell>
          <cell r="X532" t="str">
            <v/>
          </cell>
          <cell r="Y532" t="str">
            <v/>
          </cell>
          <cell r="Z532">
            <v>0</v>
          </cell>
          <cell r="AA532">
            <v>0</v>
          </cell>
          <cell r="AB532">
            <v>1</v>
          </cell>
        </row>
        <row r="533">
          <cell r="I533" t="str">
            <v/>
          </cell>
          <cell r="J533" t="str">
            <v/>
          </cell>
          <cell r="K533" t="str">
            <v/>
          </cell>
          <cell r="L533">
            <v>0</v>
          </cell>
          <cell r="M533">
            <v>0</v>
          </cell>
          <cell r="N533">
            <v>1</v>
          </cell>
          <cell r="P533" t="str">
            <v/>
          </cell>
          <cell r="Q533" t="str">
            <v/>
          </cell>
          <cell r="R533" t="str">
            <v/>
          </cell>
          <cell r="S533">
            <v>0</v>
          </cell>
          <cell r="T533">
            <v>0</v>
          </cell>
          <cell r="U533">
            <v>1</v>
          </cell>
          <cell r="W533" t="str">
            <v/>
          </cell>
          <cell r="X533" t="str">
            <v/>
          </cell>
          <cell r="Y533" t="str">
            <v/>
          </cell>
          <cell r="Z533">
            <v>0</v>
          </cell>
          <cell r="AA533">
            <v>0</v>
          </cell>
          <cell r="AB533">
            <v>1</v>
          </cell>
        </row>
        <row r="534">
          <cell r="I534" t="str">
            <v/>
          </cell>
          <cell r="J534" t="str">
            <v/>
          </cell>
          <cell r="K534" t="str">
            <v/>
          </cell>
          <cell r="L534">
            <v>0</v>
          </cell>
          <cell r="M534">
            <v>0</v>
          </cell>
          <cell r="N534">
            <v>1</v>
          </cell>
          <cell r="P534" t="str">
            <v/>
          </cell>
          <cell r="Q534" t="str">
            <v/>
          </cell>
          <cell r="R534" t="str">
            <v/>
          </cell>
          <cell r="S534">
            <v>0</v>
          </cell>
          <cell r="T534">
            <v>0</v>
          </cell>
          <cell r="U534">
            <v>1</v>
          </cell>
          <cell r="W534" t="str">
            <v/>
          </cell>
          <cell r="X534" t="str">
            <v/>
          </cell>
          <cell r="Y534" t="str">
            <v/>
          </cell>
          <cell r="Z534">
            <v>0</v>
          </cell>
          <cell r="AA534">
            <v>0</v>
          </cell>
          <cell r="AB534">
            <v>1</v>
          </cell>
        </row>
        <row r="535">
          <cell r="I535" t="str">
            <v/>
          </cell>
          <cell r="J535" t="str">
            <v/>
          </cell>
          <cell r="K535" t="str">
            <v/>
          </cell>
          <cell r="L535">
            <v>0</v>
          </cell>
          <cell r="M535">
            <v>0</v>
          </cell>
          <cell r="N535">
            <v>1</v>
          </cell>
          <cell r="P535" t="str">
            <v/>
          </cell>
          <cell r="Q535" t="str">
            <v/>
          </cell>
          <cell r="R535" t="str">
            <v/>
          </cell>
          <cell r="S535">
            <v>0</v>
          </cell>
          <cell r="T535">
            <v>0</v>
          </cell>
          <cell r="U535">
            <v>1</v>
          </cell>
          <cell r="W535" t="str">
            <v/>
          </cell>
          <cell r="X535" t="str">
            <v/>
          </cell>
          <cell r="Y535" t="str">
            <v/>
          </cell>
          <cell r="Z535">
            <v>0</v>
          </cell>
          <cell r="AA535">
            <v>0</v>
          </cell>
          <cell r="AB535">
            <v>1</v>
          </cell>
        </row>
        <row r="536">
          <cell r="I536" t="str">
            <v/>
          </cell>
          <cell r="J536" t="str">
            <v/>
          </cell>
          <cell r="K536" t="str">
            <v/>
          </cell>
          <cell r="L536">
            <v>0</v>
          </cell>
          <cell r="M536">
            <v>0</v>
          </cell>
          <cell r="N536">
            <v>1</v>
          </cell>
          <cell r="P536" t="str">
            <v/>
          </cell>
          <cell r="Q536" t="str">
            <v/>
          </cell>
          <cell r="R536" t="str">
            <v/>
          </cell>
          <cell r="S536">
            <v>0</v>
          </cell>
          <cell r="T536">
            <v>0</v>
          </cell>
          <cell r="U536">
            <v>1</v>
          </cell>
          <cell r="W536" t="str">
            <v/>
          </cell>
          <cell r="X536" t="str">
            <v/>
          </cell>
          <cell r="Y536" t="str">
            <v/>
          </cell>
          <cell r="Z536">
            <v>0</v>
          </cell>
          <cell r="AA536">
            <v>0</v>
          </cell>
          <cell r="AB536">
            <v>1</v>
          </cell>
        </row>
        <row r="537">
          <cell r="I537" t="str">
            <v/>
          </cell>
          <cell r="J537" t="str">
            <v/>
          </cell>
          <cell r="K537" t="str">
            <v/>
          </cell>
          <cell r="L537">
            <v>0</v>
          </cell>
          <cell r="M537">
            <v>0</v>
          </cell>
          <cell r="N537">
            <v>1</v>
          </cell>
          <cell r="P537" t="str">
            <v/>
          </cell>
          <cell r="Q537" t="str">
            <v/>
          </cell>
          <cell r="R537" t="str">
            <v/>
          </cell>
          <cell r="S537">
            <v>0</v>
          </cell>
          <cell r="T537">
            <v>0</v>
          </cell>
          <cell r="U537">
            <v>1</v>
          </cell>
          <cell r="W537" t="str">
            <v/>
          </cell>
          <cell r="X537" t="str">
            <v/>
          </cell>
          <cell r="Y537" t="str">
            <v/>
          </cell>
          <cell r="Z537">
            <v>0</v>
          </cell>
          <cell r="AA537">
            <v>0</v>
          </cell>
          <cell r="AB537">
            <v>1</v>
          </cell>
        </row>
        <row r="538">
          <cell r="I538" t="str">
            <v>60530001</v>
          </cell>
          <cell r="J538" t="str">
            <v>普通攻击:对单体敌人造成{0}%的武力伤害</v>
          </cell>
          <cell r="K538">
            <v>0</v>
          </cell>
          <cell r="L538">
            <v>0</v>
          </cell>
          <cell r="M538">
            <v>0</v>
          </cell>
          <cell r="N538">
            <v>100</v>
          </cell>
          <cell r="P538" t="str">
            <v>60530002</v>
          </cell>
          <cell r="Q538" t="str">
            <v>普通攻击:对单体敌人造成{0}%的武力伤害</v>
          </cell>
          <cell r="R538">
            <v>0.28000000000000003</v>
          </cell>
          <cell r="S538">
            <v>0</v>
          </cell>
          <cell r="T538">
            <v>0</v>
          </cell>
          <cell r="U538">
            <v>1</v>
          </cell>
          <cell r="W538" t="str">
            <v>60530003</v>
          </cell>
          <cell r="X538" t="str">
            <v>普通攻击:对单体敌人造成{0}%的武力伤害</v>
          </cell>
          <cell r="Y538">
            <v>1</v>
          </cell>
          <cell r="Z538">
            <v>0</v>
          </cell>
          <cell r="AA538">
            <v>0</v>
          </cell>
          <cell r="AB538">
            <v>1</v>
          </cell>
        </row>
        <row r="539">
          <cell r="I539" t="str">
            <v>60530011</v>
          </cell>
          <cell r="J539" t="str">
            <v>私有特性1:每{0}秒召唤雷电对范围内目标每秒造成{1}%攻击力的伤害，持续{2}秒</v>
          </cell>
          <cell r="K539">
            <v>10</v>
          </cell>
          <cell r="L539">
            <v>0</v>
          </cell>
          <cell r="M539">
            <v>0</v>
          </cell>
          <cell r="N539">
            <v>1</v>
          </cell>
          <cell r="P539" t="str">
            <v>60530012</v>
          </cell>
          <cell r="Q539" t="str">
            <v>私有特性1:每{0}秒召唤雷电对范围内目标每秒造成{1}%攻击力的伤害，持续{2}秒</v>
          </cell>
          <cell r="R539">
            <v>0.16</v>
          </cell>
          <cell r="S539">
            <v>0</v>
          </cell>
          <cell r="T539">
            <v>0</v>
          </cell>
          <cell r="U539">
            <v>100</v>
          </cell>
          <cell r="W539" t="str">
            <v>60530013</v>
          </cell>
          <cell r="X539" t="str">
            <v>私有特性1:每{0}秒召唤雷电对范围内目标每秒造成{1}%攻击力的伤害，持续{2}秒</v>
          </cell>
          <cell r="Y539">
            <v>5</v>
          </cell>
          <cell r="Z539">
            <v>0</v>
          </cell>
          <cell r="AA539">
            <v>0</v>
          </cell>
          <cell r="AB539">
            <v>1</v>
          </cell>
        </row>
        <row r="540">
          <cell r="I540" t="str">
            <v>60530021</v>
          </cell>
          <cell r="J540" t="str">
            <v>私有特性2:每{0}秒召唤雷电对范围内目标每秒造成{1}%攻击力的伤害，持续{2}秒，驻守时范围扩大一倍</v>
          </cell>
          <cell r="K540">
            <v>10</v>
          </cell>
          <cell r="L540">
            <v>0</v>
          </cell>
          <cell r="M540">
            <v>0</v>
          </cell>
          <cell r="N540">
            <v>1</v>
          </cell>
          <cell r="P540" t="str">
            <v>60530022</v>
          </cell>
          <cell r="Q540" t="str">
            <v>私有特性2:每{0}秒召唤雷电对范围内目标每秒造成{1}%攻击力的伤害，持续{2}秒，驻守时范围扩大一倍</v>
          </cell>
          <cell r="R540">
            <v>0.16</v>
          </cell>
          <cell r="S540">
            <v>0</v>
          </cell>
          <cell r="T540">
            <v>0</v>
          </cell>
          <cell r="U540">
            <v>100</v>
          </cell>
          <cell r="W540" t="str">
            <v>60530023</v>
          </cell>
          <cell r="X540" t="str">
            <v>私有特性2:每{0}秒召唤雷电对范围内目标每秒造成{1}%攻击力的伤害，持续{2}秒，驻守时范围扩大一倍</v>
          </cell>
          <cell r="Y540">
            <v>5</v>
          </cell>
          <cell r="Z540">
            <v>0</v>
          </cell>
          <cell r="AA540">
            <v>0</v>
          </cell>
          <cell r="AB540">
            <v>1</v>
          </cell>
        </row>
        <row r="541">
          <cell r="I541" t="str">
            <v/>
          </cell>
          <cell r="J541" t="str">
            <v/>
          </cell>
          <cell r="K541" t="str">
            <v/>
          </cell>
          <cell r="L541">
            <v>0</v>
          </cell>
          <cell r="M541">
            <v>0</v>
          </cell>
          <cell r="N541">
            <v>1</v>
          </cell>
          <cell r="P541" t="str">
            <v/>
          </cell>
          <cell r="Q541" t="str">
            <v/>
          </cell>
          <cell r="R541" t="str">
            <v/>
          </cell>
          <cell r="S541">
            <v>0</v>
          </cell>
          <cell r="T541">
            <v>0</v>
          </cell>
          <cell r="U541">
            <v>1</v>
          </cell>
          <cell r="W541" t="str">
            <v/>
          </cell>
          <cell r="X541" t="str">
            <v/>
          </cell>
          <cell r="Y541" t="str">
            <v/>
          </cell>
          <cell r="Z541">
            <v>0</v>
          </cell>
          <cell r="AA541">
            <v>0</v>
          </cell>
          <cell r="AB541">
            <v>1</v>
          </cell>
        </row>
        <row r="542">
          <cell r="I542" t="str">
            <v/>
          </cell>
          <cell r="J542" t="str">
            <v/>
          </cell>
          <cell r="K542" t="str">
            <v/>
          </cell>
          <cell r="L542">
            <v>0</v>
          </cell>
          <cell r="M542">
            <v>0</v>
          </cell>
          <cell r="N542">
            <v>1</v>
          </cell>
          <cell r="P542" t="str">
            <v/>
          </cell>
          <cell r="Q542" t="str">
            <v/>
          </cell>
          <cell r="R542" t="str">
            <v/>
          </cell>
          <cell r="S542">
            <v>0</v>
          </cell>
          <cell r="T542">
            <v>0</v>
          </cell>
          <cell r="U542">
            <v>1</v>
          </cell>
          <cell r="W542" t="str">
            <v/>
          </cell>
          <cell r="X542" t="str">
            <v/>
          </cell>
          <cell r="Y542" t="str">
            <v/>
          </cell>
          <cell r="Z542">
            <v>0</v>
          </cell>
          <cell r="AA542">
            <v>0</v>
          </cell>
          <cell r="AB542">
            <v>1</v>
          </cell>
        </row>
        <row r="543">
          <cell r="I543" t="str">
            <v/>
          </cell>
          <cell r="J543" t="str">
            <v/>
          </cell>
          <cell r="K543" t="str">
            <v/>
          </cell>
          <cell r="L543">
            <v>0</v>
          </cell>
          <cell r="M543">
            <v>0</v>
          </cell>
          <cell r="N543">
            <v>1</v>
          </cell>
          <cell r="P543" t="str">
            <v/>
          </cell>
          <cell r="Q543" t="str">
            <v/>
          </cell>
          <cell r="R543" t="str">
            <v/>
          </cell>
          <cell r="S543">
            <v>0</v>
          </cell>
          <cell r="T543">
            <v>0</v>
          </cell>
          <cell r="U543">
            <v>1</v>
          </cell>
          <cell r="W543" t="str">
            <v/>
          </cell>
          <cell r="X543" t="str">
            <v/>
          </cell>
          <cell r="Y543" t="str">
            <v/>
          </cell>
          <cell r="Z543">
            <v>0</v>
          </cell>
          <cell r="AA543">
            <v>0</v>
          </cell>
          <cell r="AB543">
            <v>1</v>
          </cell>
        </row>
        <row r="544">
          <cell r="I544" t="str">
            <v/>
          </cell>
          <cell r="J544" t="str">
            <v/>
          </cell>
          <cell r="K544" t="str">
            <v/>
          </cell>
          <cell r="L544">
            <v>0</v>
          </cell>
          <cell r="M544">
            <v>0</v>
          </cell>
          <cell r="N544">
            <v>1</v>
          </cell>
          <cell r="P544" t="str">
            <v/>
          </cell>
          <cell r="Q544" t="str">
            <v/>
          </cell>
          <cell r="R544" t="str">
            <v/>
          </cell>
          <cell r="S544">
            <v>0</v>
          </cell>
          <cell r="T544">
            <v>0</v>
          </cell>
          <cell r="U544">
            <v>1</v>
          </cell>
          <cell r="W544" t="str">
            <v/>
          </cell>
          <cell r="X544" t="str">
            <v/>
          </cell>
          <cell r="Y544" t="str">
            <v/>
          </cell>
          <cell r="Z544">
            <v>0</v>
          </cell>
          <cell r="AA544">
            <v>0</v>
          </cell>
          <cell r="AB544">
            <v>1</v>
          </cell>
        </row>
        <row r="545">
          <cell r="I545" t="str">
            <v/>
          </cell>
          <cell r="J545" t="str">
            <v/>
          </cell>
          <cell r="K545" t="str">
            <v/>
          </cell>
          <cell r="L545">
            <v>0</v>
          </cell>
          <cell r="M545">
            <v>0</v>
          </cell>
          <cell r="N545">
            <v>1</v>
          </cell>
          <cell r="P545" t="str">
            <v/>
          </cell>
          <cell r="Q545" t="str">
            <v/>
          </cell>
          <cell r="R545" t="str">
            <v/>
          </cell>
          <cell r="S545">
            <v>0</v>
          </cell>
          <cell r="T545">
            <v>0</v>
          </cell>
          <cell r="U545">
            <v>1</v>
          </cell>
          <cell r="W545" t="str">
            <v/>
          </cell>
          <cell r="X545" t="str">
            <v/>
          </cell>
          <cell r="Y545" t="str">
            <v/>
          </cell>
          <cell r="Z545">
            <v>0</v>
          </cell>
          <cell r="AA545">
            <v>0</v>
          </cell>
          <cell r="AB545">
            <v>1</v>
          </cell>
        </row>
        <row r="546">
          <cell r="I546" t="str">
            <v/>
          </cell>
          <cell r="J546" t="str">
            <v/>
          </cell>
          <cell r="K546" t="str">
            <v/>
          </cell>
          <cell r="L546">
            <v>0</v>
          </cell>
          <cell r="M546">
            <v>0</v>
          </cell>
          <cell r="N546">
            <v>1</v>
          </cell>
          <cell r="P546" t="str">
            <v/>
          </cell>
          <cell r="Q546" t="str">
            <v/>
          </cell>
          <cell r="R546" t="str">
            <v/>
          </cell>
          <cell r="S546">
            <v>0</v>
          </cell>
          <cell r="T546">
            <v>0</v>
          </cell>
          <cell r="U546">
            <v>1</v>
          </cell>
          <cell r="W546" t="str">
            <v/>
          </cell>
          <cell r="X546" t="str">
            <v/>
          </cell>
          <cell r="Y546" t="str">
            <v/>
          </cell>
          <cell r="Z546">
            <v>0</v>
          </cell>
          <cell r="AA546">
            <v>0</v>
          </cell>
          <cell r="AB546">
            <v>1</v>
          </cell>
        </row>
        <row r="547">
          <cell r="I547" t="str">
            <v/>
          </cell>
          <cell r="J547" t="str">
            <v/>
          </cell>
          <cell r="K547" t="str">
            <v/>
          </cell>
          <cell r="L547">
            <v>0</v>
          </cell>
          <cell r="M547">
            <v>0</v>
          </cell>
          <cell r="N547">
            <v>1</v>
          </cell>
          <cell r="P547" t="str">
            <v/>
          </cell>
          <cell r="Q547" t="str">
            <v/>
          </cell>
          <cell r="R547" t="str">
            <v/>
          </cell>
          <cell r="S547">
            <v>0</v>
          </cell>
          <cell r="T547">
            <v>0</v>
          </cell>
          <cell r="U547">
            <v>1</v>
          </cell>
          <cell r="W547" t="str">
            <v/>
          </cell>
          <cell r="X547" t="str">
            <v/>
          </cell>
          <cell r="Y547" t="str">
            <v/>
          </cell>
          <cell r="Z547">
            <v>0</v>
          </cell>
          <cell r="AA547">
            <v>0</v>
          </cell>
          <cell r="AB547">
            <v>1</v>
          </cell>
        </row>
        <row r="548">
          <cell r="I548" t="str">
            <v>60240001</v>
          </cell>
          <cell r="J548" t="str">
            <v>普通攻击:对单体敌人造成{0}%的武力伤害</v>
          </cell>
          <cell r="K548">
            <v>0.32</v>
          </cell>
          <cell r="L548">
            <v>0</v>
          </cell>
          <cell r="M548">
            <v>0</v>
          </cell>
          <cell r="N548">
            <v>100</v>
          </cell>
          <cell r="P548" t="str">
            <v>60240002</v>
          </cell>
          <cell r="Q548" t="str">
            <v>普通攻击:对单体敌人造成{0}%的武力伤害</v>
          </cell>
          <cell r="R548">
            <v>0.31</v>
          </cell>
          <cell r="S548">
            <v>0</v>
          </cell>
          <cell r="T548">
            <v>0</v>
          </cell>
          <cell r="U548">
            <v>1</v>
          </cell>
          <cell r="W548" t="str">
            <v>60240003</v>
          </cell>
          <cell r="X548" t="str">
            <v>普通攻击:对单体敌人造成{0}%的武力伤害</v>
          </cell>
          <cell r="Y548">
            <v>1.1100000000000001</v>
          </cell>
          <cell r="Z548">
            <v>0</v>
          </cell>
          <cell r="AA548">
            <v>0</v>
          </cell>
          <cell r="AB548">
            <v>1</v>
          </cell>
        </row>
        <row r="549">
          <cell r="I549" t="str">
            <v>60240011</v>
          </cell>
          <cell r="J549" t="str">
            <v>私有特性1:提升目标攻城攻击</v>
          </cell>
          <cell r="K549">
            <v>650</v>
          </cell>
          <cell r="L549">
            <v>0</v>
          </cell>
          <cell r="M549">
            <v>0</v>
          </cell>
          <cell r="N549">
            <v>1</v>
          </cell>
          <cell r="P549" t="str">
            <v/>
          </cell>
          <cell r="Q549" t="str">
            <v/>
          </cell>
          <cell r="R549" t="str">
            <v/>
          </cell>
          <cell r="S549">
            <v>0</v>
          </cell>
          <cell r="T549">
            <v>0</v>
          </cell>
          <cell r="U549">
            <v>1</v>
          </cell>
          <cell r="W549" t="str">
            <v/>
          </cell>
          <cell r="X549" t="str">
            <v/>
          </cell>
          <cell r="Y549" t="str">
            <v/>
          </cell>
          <cell r="Z549">
            <v>0</v>
          </cell>
          <cell r="AA549">
            <v>0</v>
          </cell>
          <cell r="AB549">
            <v>1</v>
          </cell>
        </row>
        <row r="550">
          <cell r="I550" t="str">
            <v/>
          </cell>
          <cell r="J550" t="str">
            <v/>
          </cell>
          <cell r="K550" t="str">
            <v/>
          </cell>
          <cell r="L550">
            <v>0</v>
          </cell>
          <cell r="M550">
            <v>0</v>
          </cell>
          <cell r="N550">
            <v>1</v>
          </cell>
          <cell r="P550" t="str">
            <v/>
          </cell>
          <cell r="Q550" t="str">
            <v/>
          </cell>
          <cell r="R550" t="str">
            <v/>
          </cell>
          <cell r="S550">
            <v>0</v>
          </cell>
          <cell r="T550">
            <v>0</v>
          </cell>
          <cell r="U550">
            <v>1</v>
          </cell>
          <cell r="W550" t="str">
            <v/>
          </cell>
          <cell r="X550" t="str">
            <v/>
          </cell>
          <cell r="Y550" t="str">
            <v/>
          </cell>
          <cell r="Z550">
            <v>0</v>
          </cell>
          <cell r="AA550">
            <v>0</v>
          </cell>
          <cell r="AB550">
            <v>1</v>
          </cell>
        </row>
        <row r="551">
          <cell r="I551" t="str">
            <v/>
          </cell>
          <cell r="J551" t="str">
            <v/>
          </cell>
          <cell r="K551" t="str">
            <v/>
          </cell>
          <cell r="L551">
            <v>0</v>
          </cell>
          <cell r="M551">
            <v>0</v>
          </cell>
          <cell r="N551">
            <v>1</v>
          </cell>
          <cell r="P551" t="str">
            <v/>
          </cell>
          <cell r="Q551" t="str">
            <v/>
          </cell>
          <cell r="R551" t="str">
            <v/>
          </cell>
          <cell r="S551">
            <v>0</v>
          </cell>
          <cell r="T551">
            <v>0</v>
          </cell>
          <cell r="U551">
            <v>1</v>
          </cell>
          <cell r="W551" t="str">
            <v/>
          </cell>
          <cell r="X551" t="str">
            <v/>
          </cell>
          <cell r="Y551" t="str">
            <v/>
          </cell>
          <cell r="Z551">
            <v>0</v>
          </cell>
          <cell r="AA551">
            <v>0</v>
          </cell>
          <cell r="AB551">
            <v>1</v>
          </cell>
        </row>
        <row r="552">
          <cell r="I552" t="str">
            <v/>
          </cell>
          <cell r="J552" t="str">
            <v/>
          </cell>
          <cell r="K552" t="str">
            <v/>
          </cell>
          <cell r="L552">
            <v>0</v>
          </cell>
          <cell r="M552">
            <v>0</v>
          </cell>
          <cell r="N552">
            <v>1</v>
          </cell>
          <cell r="P552" t="str">
            <v/>
          </cell>
          <cell r="Q552" t="str">
            <v/>
          </cell>
          <cell r="R552" t="str">
            <v/>
          </cell>
          <cell r="S552">
            <v>0</v>
          </cell>
          <cell r="T552">
            <v>0</v>
          </cell>
          <cell r="U552">
            <v>1</v>
          </cell>
          <cell r="W552" t="str">
            <v/>
          </cell>
          <cell r="X552" t="str">
            <v/>
          </cell>
          <cell r="Y552" t="str">
            <v/>
          </cell>
          <cell r="Z552">
            <v>0</v>
          </cell>
          <cell r="AA552">
            <v>0</v>
          </cell>
          <cell r="AB552">
            <v>1</v>
          </cell>
        </row>
        <row r="553">
          <cell r="I553" t="str">
            <v/>
          </cell>
          <cell r="J553" t="str">
            <v/>
          </cell>
          <cell r="K553" t="str">
            <v/>
          </cell>
          <cell r="L553">
            <v>0</v>
          </cell>
          <cell r="M553">
            <v>0</v>
          </cell>
          <cell r="N553">
            <v>1</v>
          </cell>
          <cell r="P553" t="str">
            <v/>
          </cell>
          <cell r="Q553" t="str">
            <v/>
          </cell>
          <cell r="R553" t="str">
            <v/>
          </cell>
          <cell r="S553">
            <v>0</v>
          </cell>
          <cell r="T553">
            <v>0</v>
          </cell>
          <cell r="U553">
            <v>1</v>
          </cell>
          <cell r="W553" t="str">
            <v/>
          </cell>
          <cell r="X553" t="str">
            <v/>
          </cell>
          <cell r="Y553" t="str">
            <v/>
          </cell>
          <cell r="Z553">
            <v>0</v>
          </cell>
          <cell r="AA553">
            <v>0</v>
          </cell>
          <cell r="AB553">
            <v>1</v>
          </cell>
        </row>
        <row r="554">
          <cell r="I554" t="str">
            <v/>
          </cell>
          <cell r="J554" t="str">
            <v/>
          </cell>
          <cell r="K554" t="str">
            <v/>
          </cell>
          <cell r="L554">
            <v>0</v>
          </cell>
          <cell r="M554">
            <v>0</v>
          </cell>
          <cell r="N554">
            <v>1</v>
          </cell>
          <cell r="P554" t="str">
            <v/>
          </cell>
          <cell r="Q554" t="str">
            <v/>
          </cell>
          <cell r="R554" t="str">
            <v/>
          </cell>
          <cell r="S554">
            <v>0</v>
          </cell>
          <cell r="T554">
            <v>0</v>
          </cell>
          <cell r="U554">
            <v>1</v>
          </cell>
          <cell r="W554" t="str">
            <v/>
          </cell>
          <cell r="X554" t="str">
            <v/>
          </cell>
          <cell r="Y554" t="str">
            <v/>
          </cell>
          <cell r="Z554">
            <v>0</v>
          </cell>
          <cell r="AA554">
            <v>0</v>
          </cell>
          <cell r="AB554">
            <v>1</v>
          </cell>
        </row>
        <row r="555">
          <cell r="I555" t="str">
            <v/>
          </cell>
          <cell r="J555" t="str">
            <v/>
          </cell>
          <cell r="K555" t="str">
            <v/>
          </cell>
          <cell r="L555">
            <v>0</v>
          </cell>
          <cell r="M555">
            <v>0</v>
          </cell>
          <cell r="N555">
            <v>1</v>
          </cell>
          <cell r="P555" t="str">
            <v/>
          </cell>
          <cell r="Q555" t="str">
            <v/>
          </cell>
          <cell r="R555" t="str">
            <v/>
          </cell>
          <cell r="S555">
            <v>0</v>
          </cell>
          <cell r="T555">
            <v>0</v>
          </cell>
          <cell r="U555">
            <v>1</v>
          </cell>
          <cell r="W555" t="str">
            <v/>
          </cell>
          <cell r="X555" t="str">
            <v/>
          </cell>
          <cell r="Y555" t="str">
            <v/>
          </cell>
          <cell r="Z555">
            <v>0</v>
          </cell>
          <cell r="AA555">
            <v>0</v>
          </cell>
          <cell r="AB555">
            <v>1</v>
          </cell>
        </row>
        <row r="556">
          <cell r="I556" t="str">
            <v/>
          </cell>
          <cell r="J556" t="str">
            <v/>
          </cell>
          <cell r="K556" t="str">
            <v/>
          </cell>
          <cell r="L556">
            <v>0</v>
          </cell>
          <cell r="M556">
            <v>0</v>
          </cell>
          <cell r="N556">
            <v>1</v>
          </cell>
          <cell r="P556" t="str">
            <v/>
          </cell>
          <cell r="Q556" t="str">
            <v/>
          </cell>
          <cell r="R556" t="str">
            <v/>
          </cell>
          <cell r="S556">
            <v>0</v>
          </cell>
          <cell r="T556">
            <v>0</v>
          </cell>
          <cell r="U556">
            <v>1</v>
          </cell>
          <cell r="W556" t="str">
            <v/>
          </cell>
          <cell r="X556" t="str">
            <v/>
          </cell>
          <cell r="Y556" t="str">
            <v/>
          </cell>
          <cell r="Z556">
            <v>0</v>
          </cell>
          <cell r="AA556">
            <v>0</v>
          </cell>
          <cell r="AB556">
            <v>1</v>
          </cell>
        </row>
        <row r="557">
          <cell r="I557" t="str">
            <v/>
          </cell>
          <cell r="J557" t="str">
            <v/>
          </cell>
          <cell r="K557" t="str">
            <v/>
          </cell>
          <cell r="L557">
            <v>0</v>
          </cell>
          <cell r="M557">
            <v>0</v>
          </cell>
          <cell r="N557">
            <v>1</v>
          </cell>
          <cell r="P557" t="str">
            <v/>
          </cell>
          <cell r="Q557" t="str">
            <v/>
          </cell>
          <cell r="R557" t="str">
            <v/>
          </cell>
          <cell r="S557">
            <v>0</v>
          </cell>
          <cell r="T557">
            <v>0</v>
          </cell>
          <cell r="U557">
            <v>1</v>
          </cell>
          <cell r="W557" t="str">
            <v/>
          </cell>
          <cell r="X557" t="str">
            <v/>
          </cell>
          <cell r="Y557" t="str">
            <v/>
          </cell>
          <cell r="Z557">
            <v>0</v>
          </cell>
          <cell r="AA557">
            <v>0</v>
          </cell>
          <cell r="AB557">
            <v>1</v>
          </cell>
        </row>
        <row r="558">
          <cell r="I558" t="str">
            <v>60130001</v>
          </cell>
          <cell r="J558" t="str">
            <v>普通攻击:对单体敌人造成{0}%的武力伤害</v>
          </cell>
          <cell r="K558">
            <v>0.28000000000000003</v>
          </cell>
          <cell r="L558">
            <v>0</v>
          </cell>
          <cell r="M558">
            <v>0</v>
          </cell>
          <cell r="N558">
            <v>100</v>
          </cell>
          <cell r="P558" t="str">
            <v>60130002</v>
          </cell>
          <cell r="Q558" t="str">
            <v>普通攻击:对单体敌人造成{0}%的武力伤害</v>
          </cell>
          <cell r="R558">
            <v>0.31</v>
          </cell>
          <cell r="S558">
            <v>0</v>
          </cell>
          <cell r="T558">
            <v>0</v>
          </cell>
          <cell r="U558">
            <v>1</v>
          </cell>
          <cell r="W558" t="str">
            <v>60130003</v>
          </cell>
          <cell r="X558" t="str">
            <v>普通攻击:对单体敌人造成{0}%的武力伤害</v>
          </cell>
          <cell r="Y558">
            <v>1.1100000000000001</v>
          </cell>
          <cell r="Z558">
            <v>0</v>
          </cell>
          <cell r="AA558">
            <v>0</v>
          </cell>
          <cell r="AB558">
            <v>1</v>
          </cell>
        </row>
        <row r="559">
          <cell r="I559" t="str">
            <v>60130011</v>
          </cell>
          <cell r="J559" t="str">
            <v>私有特性1:吴钩的特殊兵器可以让他在受到近战伤害时格挡{0}%伤害</v>
          </cell>
          <cell r="K559">
            <v>0.12</v>
          </cell>
          <cell r="L559">
            <v>0</v>
          </cell>
          <cell r="M559">
            <v>0</v>
          </cell>
          <cell r="N559">
            <v>100</v>
          </cell>
          <cell r="P559" t="str">
            <v/>
          </cell>
          <cell r="Q559" t="str">
            <v/>
          </cell>
          <cell r="R559" t="str">
            <v/>
          </cell>
          <cell r="S559">
            <v>0</v>
          </cell>
          <cell r="T559">
            <v>0</v>
          </cell>
          <cell r="U559">
            <v>1</v>
          </cell>
          <cell r="W559" t="str">
            <v/>
          </cell>
          <cell r="X559" t="str">
            <v/>
          </cell>
          <cell r="Y559" t="str">
            <v/>
          </cell>
          <cell r="Z559">
            <v>0</v>
          </cell>
          <cell r="AA559">
            <v>0</v>
          </cell>
          <cell r="AB559">
            <v>1</v>
          </cell>
        </row>
        <row r="560">
          <cell r="I560" t="str">
            <v>60130021</v>
          </cell>
          <cell r="J560" t="str">
            <v>私有特性2:攻击附带{0}%破甲效果，持续{0}秒（不叠加）</v>
          </cell>
          <cell r="K560">
            <v>-0.12</v>
          </cell>
          <cell r="L560">
            <v>0</v>
          </cell>
          <cell r="M560">
            <v>0</v>
          </cell>
          <cell r="N560">
            <v>-100</v>
          </cell>
          <cell r="P560" t="str">
            <v>60130022</v>
          </cell>
          <cell r="Q560" t="str">
            <v>私有特性2:攻击附带{0}%破甲效果，持续{0}秒（不叠加）</v>
          </cell>
          <cell r="R560">
            <v>5</v>
          </cell>
          <cell r="S560">
            <v>0</v>
          </cell>
          <cell r="T560">
            <v>0</v>
          </cell>
          <cell r="U560">
            <v>1</v>
          </cell>
          <cell r="W560" t="str">
            <v/>
          </cell>
          <cell r="X560" t="str">
            <v/>
          </cell>
          <cell r="Y560" t="str">
            <v/>
          </cell>
          <cell r="Z560">
            <v>0</v>
          </cell>
          <cell r="AA560">
            <v>0</v>
          </cell>
          <cell r="AB560">
            <v>1</v>
          </cell>
        </row>
        <row r="561">
          <cell r="I561" t="str">
            <v/>
          </cell>
          <cell r="J561" t="str">
            <v/>
          </cell>
          <cell r="K561" t="str">
            <v/>
          </cell>
          <cell r="L561">
            <v>0</v>
          </cell>
          <cell r="M561">
            <v>0</v>
          </cell>
          <cell r="N561">
            <v>1</v>
          </cell>
          <cell r="P561" t="str">
            <v/>
          </cell>
          <cell r="Q561" t="str">
            <v/>
          </cell>
          <cell r="R561" t="str">
            <v/>
          </cell>
          <cell r="S561">
            <v>0</v>
          </cell>
          <cell r="T561">
            <v>0</v>
          </cell>
          <cell r="U561">
            <v>1</v>
          </cell>
          <cell r="W561" t="str">
            <v/>
          </cell>
          <cell r="X561" t="str">
            <v/>
          </cell>
          <cell r="Y561" t="str">
            <v/>
          </cell>
          <cell r="Z561">
            <v>0</v>
          </cell>
          <cell r="AA561">
            <v>0</v>
          </cell>
          <cell r="AB561">
            <v>1</v>
          </cell>
        </row>
        <row r="562">
          <cell r="I562" t="str">
            <v/>
          </cell>
          <cell r="J562" t="str">
            <v/>
          </cell>
          <cell r="K562" t="str">
            <v/>
          </cell>
          <cell r="L562">
            <v>0</v>
          </cell>
          <cell r="M562">
            <v>0</v>
          </cell>
          <cell r="N562">
            <v>1</v>
          </cell>
          <cell r="P562" t="str">
            <v/>
          </cell>
          <cell r="Q562" t="str">
            <v/>
          </cell>
          <cell r="R562" t="str">
            <v/>
          </cell>
          <cell r="S562">
            <v>0</v>
          </cell>
          <cell r="T562">
            <v>0</v>
          </cell>
          <cell r="U562">
            <v>1</v>
          </cell>
          <cell r="W562" t="str">
            <v/>
          </cell>
          <cell r="X562" t="str">
            <v/>
          </cell>
          <cell r="Y562" t="str">
            <v/>
          </cell>
          <cell r="Z562">
            <v>0</v>
          </cell>
          <cell r="AA562">
            <v>0</v>
          </cell>
          <cell r="AB562">
            <v>1</v>
          </cell>
        </row>
        <row r="563">
          <cell r="I563" t="str">
            <v/>
          </cell>
          <cell r="J563" t="str">
            <v/>
          </cell>
          <cell r="K563" t="str">
            <v/>
          </cell>
          <cell r="L563">
            <v>0</v>
          </cell>
          <cell r="M563">
            <v>0</v>
          </cell>
          <cell r="N563">
            <v>1</v>
          </cell>
          <cell r="P563" t="str">
            <v/>
          </cell>
          <cell r="Q563" t="str">
            <v/>
          </cell>
          <cell r="R563" t="str">
            <v/>
          </cell>
          <cell r="S563">
            <v>0</v>
          </cell>
          <cell r="T563">
            <v>0</v>
          </cell>
          <cell r="U563">
            <v>1</v>
          </cell>
          <cell r="W563" t="str">
            <v/>
          </cell>
          <cell r="X563" t="str">
            <v/>
          </cell>
          <cell r="Y563" t="str">
            <v/>
          </cell>
          <cell r="Z563">
            <v>0</v>
          </cell>
          <cell r="AA563">
            <v>0</v>
          </cell>
          <cell r="AB563">
            <v>1</v>
          </cell>
        </row>
        <row r="564">
          <cell r="I564" t="str">
            <v/>
          </cell>
          <cell r="J564" t="str">
            <v/>
          </cell>
          <cell r="K564" t="str">
            <v/>
          </cell>
          <cell r="L564">
            <v>0</v>
          </cell>
          <cell r="M564">
            <v>0</v>
          </cell>
          <cell r="N564">
            <v>1</v>
          </cell>
          <cell r="P564" t="str">
            <v/>
          </cell>
          <cell r="Q564" t="str">
            <v/>
          </cell>
          <cell r="R564" t="str">
            <v/>
          </cell>
          <cell r="S564">
            <v>0</v>
          </cell>
          <cell r="T564">
            <v>0</v>
          </cell>
          <cell r="U564">
            <v>1</v>
          </cell>
          <cell r="W564" t="str">
            <v/>
          </cell>
          <cell r="X564" t="str">
            <v/>
          </cell>
          <cell r="Y564" t="str">
            <v/>
          </cell>
          <cell r="Z564">
            <v>0</v>
          </cell>
          <cell r="AA564">
            <v>0</v>
          </cell>
          <cell r="AB564">
            <v>1</v>
          </cell>
        </row>
        <row r="565">
          <cell r="I565" t="str">
            <v/>
          </cell>
          <cell r="J565" t="str">
            <v/>
          </cell>
          <cell r="K565" t="str">
            <v/>
          </cell>
          <cell r="L565">
            <v>0</v>
          </cell>
          <cell r="M565">
            <v>0</v>
          </cell>
          <cell r="N565">
            <v>1</v>
          </cell>
          <cell r="P565" t="str">
            <v/>
          </cell>
          <cell r="Q565" t="str">
            <v/>
          </cell>
          <cell r="R565" t="str">
            <v/>
          </cell>
          <cell r="S565">
            <v>0</v>
          </cell>
          <cell r="T565">
            <v>0</v>
          </cell>
          <cell r="U565">
            <v>1</v>
          </cell>
          <cell r="W565" t="str">
            <v/>
          </cell>
          <cell r="X565" t="str">
            <v/>
          </cell>
          <cell r="Y565" t="str">
            <v/>
          </cell>
          <cell r="Z565">
            <v>0</v>
          </cell>
          <cell r="AA565">
            <v>0</v>
          </cell>
          <cell r="AB565">
            <v>1</v>
          </cell>
        </row>
        <row r="566">
          <cell r="I566" t="str">
            <v/>
          </cell>
          <cell r="J566" t="str">
            <v/>
          </cell>
          <cell r="K566" t="str">
            <v/>
          </cell>
          <cell r="L566">
            <v>0</v>
          </cell>
          <cell r="M566">
            <v>0</v>
          </cell>
          <cell r="N566">
            <v>1</v>
          </cell>
          <cell r="P566" t="str">
            <v/>
          </cell>
          <cell r="Q566" t="str">
            <v/>
          </cell>
          <cell r="R566" t="str">
            <v/>
          </cell>
          <cell r="S566">
            <v>0</v>
          </cell>
          <cell r="T566">
            <v>0</v>
          </cell>
          <cell r="U566">
            <v>1</v>
          </cell>
          <cell r="W566" t="str">
            <v/>
          </cell>
          <cell r="X566" t="str">
            <v/>
          </cell>
          <cell r="Y566" t="str">
            <v/>
          </cell>
          <cell r="Z566">
            <v>0</v>
          </cell>
          <cell r="AA566">
            <v>0</v>
          </cell>
          <cell r="AB566">
            <v>1</v>
          </cell>
        </row>
        <row r="567">
          <cell r="I567" t="str">
            <v/>
          </cell>
          <cell r="J567" t="str">
            <v/>
          </cell>
          <cell r="K567" t="str">
            <v/>
          </cell>
          <cell r="L567">
            <v>0</v>
          </cell>
          <cell r="M567">
            <v>0</v>
          </cell>
          <cell r="N567">
            <v>1</v>
          </cell>
          <cell r="P567" t="str">
            <v/>
          </cell>
          <cell r="Q567" t="str">
            <v/>
          </cell>
          <cell r="R567" t="str">
            <v/>
          </cell>
          <cell r="S567">
            <v>0</v>
          </cell>
          <cell r="T567">
            <v>0</v>
          </cell>
          <cell r="U567">
            <v>1</v>
          </cell>
          <cell r="W567" t="str">
            <v/>
          </cell>
          <cell r="X567" t="str">
            <v/>
          </cell>
          <cell r="Y567" t="str">
            <v/>
          </cell>
          <cell r="Z567">
            <v>0</v>
          </cell>
          <cell r="AA567">
            <v>0</v>
          </cell>
          <cell r="AB567">
            <v>1</v>
          </cell>
        </row>
        <row r="568">
          <cell r="I568" t="str">
            <v>60040101</v>
          </cell>
          <cell r="J568" t="str">
            <v>普通攻击:对单体敌人造成{0}%的武力伤害</v>
          </cell>
          <cell r="K568">
            <v>0.28000000000000003</v>
          </cell>
          <cell r="L568">
            <v>0</v>
          </cell>
          <cell r="M568">
            <v>0</v>
          </cell>
          <cell r="N568">
            <v>100</v>
          </cell>
          <cell r="P568" t="str">
            <v>60040102</v>
          </cell>
          <cell r="Q568" t="str">
            <v>普通攻击:对单体敌人造成{0}%的武力伤害</v>
          </cell>
          <cell r="R568">
            <v>0.31</v>
          </cell>
          <cell r="S568">
            <v>0</v>
          </cell>
          <cell r="T568">
            <v>0</v>
          </cell>
          <cell r="U568">
            <v>1</v>
          </cell>
          <cell r="W568" t="str">
            <v>60040103</v>
          </cell>
          <cell r="X568" t="str">
            <v>普通攻击:对单体敌人造成{0}%的武力伤害</v>
          </cell>
          <cell r="Y568">
            <v>1.1100000000000001</v>
          </cell>
          <cell r="Z568">
            <v>0</v>
          </cell>
          <cell r="AA568">
            <v>0</v>
          </cell>
          <cell r="AB568">
            <v>1</v>
          </cell>
        </row>
        <row r="569">
          <cell r="I569" t="str">
            <v/>
          </cell>
          <cell r="J569" t="str">
            <v/>
          </cell>
          <cell r="K569" t="str">
            <v/>
          </cell>
          <cell r="L569">
            <v>0</v>
          </cell>
          <cell r="M569">
            <v>0</v>
          </cell>
          <cell r="N569">
            <v>1</v>
          </cell>
          <cell r="P569" t="str">
            <v/>
          </cell>
          <cell r="Q569" t="str">
            <v/>
          </cell>
          <cell r="R569" t="str">
            <v/>
          </cell>
          <cell r="S569">
            <v>0</v>
          </cell>
          <cell r="T569">
            <v>0</v>
          </cell>
          <cell r="U569">
            <v>1</v>
          </cell>
          <cell r="W569" t="str">
            <v/>
          </cell>
          <cell r="X569" t="str">
            <v/>
          </cell>
          <cell r="Y569" t="str">
            <v/>
          </cell>
          <cell r="Z569">
            <v>0</v>
          </cell>
          <cell r="AA569">
            <v>0</v>
          </cell>
          <cell r="AB569">
            <v>1</v>
          </cell>
        </row>
        <row r="570">
          <cell r="I570" t="str">
            <v/>
          </cell>
          <cell r="J570" t="str">
            <v/>
          </cell>
          <cell r="K570" t="str">
            <v/>
          </cell>
          <cell r="L570">
            <v>0</v>
          </cell>
          <cell r="M570">
            <v>0</v>
          </cell>
          <cell r="N570">
            <v>1</v>
          </cell>
          <cell r="P570" t="str">
            <v/>
          </cell>
          <cell r="Q570" t="str">
            <v/>
          </cell>
          <cell r="R570" t="str">
            <v/>
          </cell>
          <cell r="S570">
            <v>0</v>
          </cell>
          <cell r="T570">
            <v>0</v>
          </cell>
          <cell r="U570">
            <v>1</v>
          </cell>
          <cell r="W570" t="str">
            <v/>
          </cell>
          <cell r="X570" t="str">
            <v/>
          </cell>
          <cell r="Y570" t="str">
            <v/>
          </cell>
          <cell r="Z570">
            <v>0</v>
          </cell>
          <cell r="AA570">
            <v>0</v>
          </cell>
          <cell r="AB570">
            <v>1</v>
          </cell>
        </row>
        <row r="571">
          <cell r="I571" t="str">
            <v/>
          </cell>
          <cell r="J571" t="str">
            <v/>
          </cell>
          <cell r="K571" t="str">
            <v/>
          </cell>
          <cell r="L571">
            <v>0</v>
          </cell>
          <cell r="M571">
            <v>0</v>
          </cell>
          <cell r="N571">
            <v>1</v>
          </cell>
          <cell r="P571" t="str">
            <v/>
          </cell>
          <cell r="Q571" t="str">
            <v/>
          </cell>
          <cell r="R571" t="str">
            <v/>
          </cell>
          <cell r="S571">
            <v>0</v>
          </cell>
          <cell r="T571">
            <v>0</v>
          </cell>
          <cell r="U571">
            <v>1</v>
          </cell>
          <cell r="W571" t="str">
            <v/>
          </cell>
          <cell r="X571" t="str">
            <v/>
          </cell>
          <cell r="Y571" t="str">
            <v/>
          </cell>
          <cell r="Z571">
            <v>0</v>
          </cell>
          <cell r="AA571">
            <v>0</v>
          </cell>
          <cell r="AB571">
            <v>1</v>
          </cell>
        </row>
        <row r="572">
          <cell r="I572" t="str">
            <v/>
          </cell>
          <cell r="J572" t="str">
            <v/>
          </cell>
          <cell r="K572" t="str">
            <v/>
          </cell>
          <cell r="L572">
            <v>0</v>
          </cell>
          <cell r="M572">
            <v>0</v>
          </cell>
          <cell r="N572">
            <v>1</v>
          </cell>
          <cell r="P572" t="str">
            <v/>
          </cell>
          <cell r="Q572" t="str">
            <v/>
          </cell>
          <cell r="R572" t="str">
            <v/>
          </cell>
          <cell r="S572">
            <v>0</v>
          </cell>
          <cell r="T572">
            <v>0</v>
          </cell>
          <cell r="U572">
            <v>1</v>
          </cell>
          <cell r="W572" t="str">
            <v/>
          </cell>
          <cell r="X572" t="str">
            <v/>
          </cell>
          <cell r="Y572" t="str">
            <v/>
          </cell>
          <cell r="Z572">
            <v>0</v>
          </cell>
          <cell r="AA572">
            <v>0</v>
          </cell>
          <cell r="AB572">
            <v>1</v>
          </cell>
        </row>
        <row r="573">
          <cell r="I573" t="str">
            <v/>
          </cell>
          <cell r="J573" t="str">
            <v/>
          </cell>
          <cell r="K573" t="str">
            <v/>
          </cell>
          <cell r="L573">
            <v>0</v>
          </cell>
          <cell r="M573">
            <v>0</v>
          </cell>
          <cell r="N573">
            <v>1</v>
          </cell>
          <cell r="P573" t="str">
            <v/>
          </cell>
          <cell r="Q573" t="str">
            <v/>
          </cell>
          <cell r="R573" t="str">
            <v/>
          </cell>
          <cell r="S573">
            <v>0</v>
          </cell>
          <cell r="T573">
            <v>0</v>
          </cell>
          <cell r="U573">
            <v>1</v>
          </cell>
          <cell r="W573" t="str">
            <v/>
          </cell>
          <cell r="X573" t="str">
            <v/>
          </cell>
          <cell r="Y573" t="str">
            <v/>
          </cell>
          <cell r="Z573">
            <v>0</v>
          </cell>
          <cell r="AA573">
            <v>0</v>
          </cell>
          <cell r="AB573">
            <v>1</v>
          </cell>
        </row>
        <row r="574">
          <cell r="I574" t="str">
            <v/>
          </cell>
          <cell r="J574" t="str">
            <v/>
          </cell>
          <cell r="K574" t="str">
            <v/>
          </cell>
          <cell r="L574">
            <v>0</v>
          </cell>
          <cell r="M574">
            <v>0</v>
          </cell>
          <cell r="N574">
            <v>1</v>
          </cell>
          <cell r="P574" t="str">
            <v/>
          </cell>
          <cell r="Q574" t="str">
            <v/>
          </cell>
          <cell r="R574" t="str">
            <v/>
          </cell>
          <cell r="S574">
            <v>0</v>
          </cell>
          <cell r="T574">
            <v>0</v>
          </cell>
          <cell r="U574">
            <v>1</v>
          </cell>
          <cell r="W574" t="str">
            <v/>
          </cell>
          <cell r="X574" t="str">
            <v/>
          </cell>
          <cell r="Y574" t="str">
            <v/>
          </cell>
          <cell r="Z574">
            <v>0</v>
          </cell>
          <cell r="AA574">
            <v>0</v>
          </cell>
          <cell r="AB574">
            <v>1</v>
          </cell>
        </row>
        <row r="575">
          <cell r="I575" t="str">
            <v/>
          </cell>
          <cell r="J575" t="str">
            <v/>
          </cell>
          <cell r="K575" t="str">
            <v/>
          </cell>
          <cell r="L575">
            <v>0</v>
          </cell>
          <cell r="M575">
            <v>0</v>
          </cell>
          <cell r="N575">
            <v>1</v>
          </cell>
          <cell r="P575" t="str">
            <v/>
          </cell>
          <cell r="Q575" t="str">
            <v/>
          </cell>
          <cell r="R575" t="str">
            <v/>
          </cell>
          <cell r="S575">
            <v>0</v>
          </cell>
          <cell r="T575">
            <v>0</v>
          </cell>
          <cell r="U575">
            <v>1</v>
          </cell>
          <cell r="W575" t="str">
            <v/>
          </cell>
          <cell r="X575" t="str">
            <v/>
          </cell>
          <cell r="Y575" t="str">
            <v/>
          </cell>
          <cell r="Z575">
            <v>0</v>
          </cell>
          <cell r="AA575">
            <v>0</v>
          </cell>
          <cell r="AB575">
            <v>1</v>
          </cell>
        </row>
        <row r="576">
          <cell r="I576" t="str">
            <v/>
          </cell>
          <cell r="J576" t="str">
            <v/>
          </cell>
          <cell r="K576" t="str">
            <v/>
          </cell>
          <cell r="L576">
            <v>0</v>
          </cell>
          <cell r="M576">
            <v>0</v>
          </cell>
          <cell r="N576">
            <v>1</v>
          </cell>
          <cell r="P576" t="str">
            <v/>
          </cell>
          <cell r="Q576" t="str">
            <v/>
          </cell>
          <cell r="R576" t="str">
            <v/>
          </cell>
          <cell r="S576">
            <v>0</v>
          </cell>
          <cell r="T576">
            <v>0</v>
          </cell>
          <cell r="U576">
            <v>1</v>
          </cell>
          <cell r="W576" t="str">
            <v/>
          </cell>
          <cell r="X576" t="str">
            <v/>
          </cell>
          <cell r="Y576" t="str">
            <v/>
          </cell>
          <cell r="Z576">
            <v>0</v>
          </cell>
          <cell r="AA576">
            <v>0</v>
          </cell>
          <cell r="AB576">
            <v>1</v>
          </cell>
        </row>
        <row r="577">
          <cell r="I577" t="str">
            <v/>
          </cell>
          <cell r="J577" t="str">
            <v/>
          </cell>
          <cell r="K577" t="str">
            <v/>
          </cell>
          <cell r="L577">
            <v>0</v>
          </cell>
          <cell r="M577">
            <v>0</v>
          </cell>
          <cell r="N577">
            <v>1</v>
          </cell>
          <cell r="P577" t="str">
            <v/>
          </cell>
          <cell r="Q577" t="str">
            <v/>
          </cell>
          <cell r="R577" t="str">
            <v/>
          </cell>
          <cell r="S577">
            <v>0</v>
          </cell>
          <cell r="T577">
            <v>0</v>
          </cell>
          <cell r="U577">
            <v>1</v>
          </cell>
          <cell r="W577" t="str">
            <v/>
          </cell>
          <cell r="X577" t="str">
            <v/>
          </cell>
          <cell r="Y577" t="str">
            <v/>
          </cell>
          <cell r="Z577">
            <v>0</v>
          </cell>
          <cell r="AA577">
            <v>0</v>
          </cell>
          <cell r="AB577">
            <v>1</v>
          </cell>
        </row>
        <row r="578">
          <cell r="I578" t="str">
            <v>60020601</v>
          </cell>
          <cell r="J578" t="str">
            <v>普通攻击:对单体敌人造成{0}%的武力伤害</v>
          </cell>
          <cell r="K578">
            <v>0.38</v>
          </cell>
          <cell r="L578">
            <v>0</v>
          </cell>
          <cell r="M578">
            <v>0</v>
          </cell>
          <cell r="N578">
            <v>100</v>
          </cell>
          <cell r="P578" t="str">
            <v>60020602</v>
          </cell>
          <cell r="Q578" t="str">
            <v>普通攻击:对单体敌人造成{0}%的武力伤害</v>
          </cell>
          <cell r="R578">
            <v>0.31</v>
          </cell>
          <cell r="S578">
            <v>0</v>
          </cell>
          <cell r="T578">
            <v>0</v>
          </cell>
          <cell r="U578">
            <v>1</v>
          </cell>
          <cell r="W578" t="str">
            <v>60020603</v>
          </cell>
          <cell r="X578" t="str">
            <v>普通攻击:对单体敌人造成{0}%的武力伤害</v>
          </cell>
          <cell r="Y578">
            <v>1.1100000000000001</v>
          </cell>
          <cell r="Z578">
            <v>0</v>
          </cell>
          <cell r="AA578">
            <v>0</v>
          </cell>
          <cell r="AB578">
            <v>1</v>
          </cell>
        </row>
        <row r="579">
          <cell r="I579" t="str">
            <v>60020611</v>
          </cell>
          <cell r="J579" t="str">
            <v>私有特性1:每损失20％最大生命值（血量恢复清除对应加成），伤害提升{0}%和{1}攻击速度。</v>
          </cell>
          <cell r="K579">
            <v>0.1</v>
          </cell>
          <cell r="L579">
            <v>0</v>
          </cell>
          <cell r="M579">
            <v>0</v>
          </cell>
          <cell r="N579">
            <v>100</v>
          </cell>
          <cell r="P579" t="str">
            <v>60020612</v>
          </cell>
          <cell r="Q579" t="str">
            <v>私有特性1:每损失20％最大生命值（血量恢复清除对应加成），伤害提升{0}%和{1}攻击速度。</v>
          </cell>
          <cell r="R579">
            <v>10</v>
          </cell>
          <cell r="S579">
            <v>0</v>
          </cell>
          <cell r="T579">
            <v>0</v>
          </cell>
          <cell r="U579">
            <v>1</v>
          </cell>
          <cell r="W579" t="str">
            <v/>
          </cell>
          <cell r="X579" t="str">
            <v/>
          </cell>
          <cell r="Y579" t="str">
            <v/>
          </cell>
          <cell r="Z579">
            <v>0</v>
          </cell>
          <cell r="AA579">
            <v>0</v>
          </cell>
          <cell r="AB579">
            <v>1</v>
          </cell>
        </row>
        <row r="580">
          <cell r="I580" t="str">
            <v>60020621</v>
          </cell>
          <cell r="J580" t="str">
            <v>私有特性2:豪狶骑士攻击的当前目标死亡之后会冲向下一个攻击目标造成攻击{0}%伤害，自身获得{1}%的闪避效果，持续{2}秒（可叠加）。</v>
          </cell>
          <cell r="K580">
            <v>0.9</v>
          </cell>
          <cell r="L580">
            <v>0</v>
          </cell>
          <cell r="M580">
            <v>0</v>
          </cell>
          <cell r="N580">
            <v>100</v>
          </cell>
          <cell r="P580" t="str">
            <v>60020622</v>
          </cell>
          <cell r="Q580" t="str">
            <v>私有特性2:豪狶骑士攻击的当前目标死亡之后会冲向下一个攻击目标造成攻击{0}%伤害，自身获得{1}%的闪避效果，持续{2}秒（可叠加）。</v>
          </cell>
          <cell r="R580">
            <v>0.05</v>
          </cell>
          <cell r="S580">
            <v>0</v>
          </cell>
          <cell r="T580">
            <v>0</v>
          </cell>
          <cell r="U580">
            <v>100</v>
          </cell>
          <cell r="W580" t="str">
            <v>60020623</v>
          </cell>
          <cell r="X580" t="str">
            <v>私有特性2:豪狶骑士攻击的当前目标死亡之后会冲向下一个攻击目标造成攻击{0}%伤害，自身获得{1}%的闪避效果，持续{2}秒（可叠加）。</v>
          </cell>
          <cell r="Y580">
            <v>10</v>
          </cell>
          <cell r="Z580">
            <v>0</v>
          </cell>
          <cell r="AA580">
            <v>0</v>
          </cell>
          <cell r="AB580">
            <v>1</v>
          </cell>
        </row>
        <row r="581">
          <cell r="I581" t="str">
            <v>60020631</v>
          </cell>
          <cell r="J581" t="str">
            <v>私有特性3:骑兵绕后成功后，只会被一支弓兵队伍攻击。</v>
          </cell>
          <cell r="K581" t="str">
            <v/>
          </cell>
          <cell r="L581">
            <v>0</v>
          </cell>
          <cell r="M581">
            <v>0</v>
          </cell>
          <cell r="N581">
            <v>1</v>
          </cell>
          <cell r="P581" t="str">
            <v/>
          </cell>
          <cell r="Q581" t="str">
            <v/>
          </cell>
          <cell r="R581" t="str">
            <v/>
          </cell>
          <cell r="S581">
            <v>0</v>
          </cell>
          <cell r="T581">
            <v>0</v>
          </cell>
          <cell r="U581">
            <v>1</v>
          </cell>
          <cell r="W581" t="str">
            <v/>
          </cell>
          <cell r="X581" t="str">
            <v/>
          </cell>
          <cell r="Y581" t="str">
            <v/>
          </cell>
          <cell r="Z581">
            <v>0</v>
          </cell>
          <cell r="AA581">
            <v>0</v>
          </cell>
          <cell r="AB581">
            <v>1</v>
          </cell>
        </row>
        <row r="582">
          <cell r="I582" t="str">
            <v>60020641</v>
          </cell>
          <cell r="J582" t="str">
            <v>私有特性4:移动时增加{0}%闪避</v>
          </cell>
          <cell r="K582">
            <v>0.5</v>
          </cell>
          <cell r="L582">
            <v>0</v>
          </cell>
          <cell r="M582">
            <v>0</v>
          </cell>
          <cell r="N582">
            <v>100</v>
          </cell>
          <cell r="P582" t="str">
            <v/>
          </cell>
          <cell r="Q582" t="str">
            <v/>
          </cell>
          <cell r="R582" t="str">
            <v/>
          </cell>
          <cell r="S582">
            <v>0</v>
          </cell>
          <cell r="T582">
            <v>0</v>
          </cell>
          <cell r="U582">
            <v>1</v>
          </cell>
          <cell r="W582" t="str">
            <v/>
          </cell>
          <cell r="X582" t="str">
            <v/>
          </cell>
          <cell r="Y582" t="str">
            <v/>
          </cell>
          <cell r="Z582">
            <v>0</v>
          </cell>
          <cell r="AA582">
            <v>0</v>
          </cell>
          <cell r="AB582">
            <v>1</v>
          </cell>
        </row>
        <row r="583">
          <cell r="I583" t="str">
            <v/>
          </cell>
          <cell r="J583" t="str">
            <v/>
          </cell>
          <cell r="K583" t="str">
            <v/>
          </cell>
          <cell r="L583">
            <v>0</v>
          </cell>
          <cell r="M583">
            <v>0</v>
          </cell>
          <cell r="N583">
            <v>1</v>
          </cell>
          <cell r="P583" t="str">
            <v/>
          </cell>
          <cell r="Q583" t="str">
            <v/>
          </cell>
          <cell r="R583" t="str">
            <v/>
          </cell>
          <cell r="S583">
            <v>0</v>
          </cell>
          <cell r="T583">
            <v>0</v>
          </cell>
          <cell r="U583">
            <v>1</v>
          </cell>
          <cell r="W583" t="str">
            <v/>
          </cell>
          <cell r="X583" t="str">
            <v/>
          </cell>
          <cell r="Y583" t="str">
            <v/>
          </cell>
          <cell r="Z583">
            <v>0</v>
          </cell>
          <cell r="AA583">
            <v>0</v>
          </cell>
          <cell r="AB583">
            <v>1</v>
          </cell>
        </row>
        <row r="584">
          <cell r="I584" t="str">
            <v/>
          </cell>
          <cell r="J584" t="str">
            <v/>
          </cell>
          <cell r="K584" t="str">
            <v/>
          </cell>
          <cell r="L584">
            <v>0</v>
          </cell>
          <cell r="M584">
            <v>0</v>
          </cell>
          <cell r="N584">
            <v>1</v>
          </cell>
          <cell r="P584" t="str">
            <v/>
          </cell>
          <cell r="Q584" t="str">
            <v/>
          </cell>
          <cell r="R584" t="str">
            <v/>
          </cell>
          <cell r="S584">
            <v>0</v>
          </cell>
          <cell r="T584">
            <v>0</v>
          </cell>
          <cell r="U584">
            <v>1</v>
          </cell>
          <cell r="W584" t="str">
            <v/>
          </cell>
          <cell r="X584" t="str">
            <v/>
          </cell>
          <cell r="Y584" t="str">
            <v/>
          </cell>
          <cell r="Z584">
            <v>0</v>
          </cell>
          <cell r="AA584">
            <v>0</v>
          </cell>
          <cell r="AB584">
            <v>1</v>
          </cell>
        </row>
        <row r="585">
          <cell r="I585" t="str">
            <v/>
          </cell>
          <cell r="J585" t="str">
            <v/>
          </cell>
          <cell r="K585" t="str">
            <v/>
          </cell>
          <cell r="L585">
            <v>0</v>
          </cell>
          <cell r="M585">
            <v>0</v>
          </cell>
          <cell r="N585">
            <v>1</v>
          </cell>
          <cell r="P585" t="str">
            <v/>
          </cell>
          <cell r="Q585" t="str">
            <v/>
          </cell>
          <cell r="R585" t="str">
            <v/>
          </cell>
          <cell r="S585">
            <v>0</v>
          </cell>
          <cell r="T585">
            <v>0</v>
          </cell>
          <cell r="U585">
            <v>1</v>
          </cell>
          <cell r="W585" t="str">
            <v/>
          </cell>
          <cell r="X585" t="str">
            <v/>
          </cell>
          <cell r="Y585" t="str">
            <v/>
          </cell>
          <cell r="Z585">
            <v>0</v>
          </cell>
          <cell r="AA585">
            <v>0</v>
          </cell>
          <cell r="AB585">
            <v>1</v>
          </cell>
        </row>
        <row r="586">
          <cell r="I586" t="str">
            <v/>
          </cell>
          <cell r="J586" t="str">
            <v/>
          </cell>
          <cell r="K586" t="str">
            <v/>
          </cell>
          <cell r="L586">
            <v>0</v>
          </cell>
          <cell r="M586">
            <v>0</v>
          </cell>
          <cell r="N586">
            <v>1</v>
          </cell>
          <cell r="P586" t="str">
            <v/>
          </cell>
          <cell r="Q586" t="str">
            <v/>
          </cell>
          <cell r="R586" t="str">
            <v/>
          </cell>
          <cell r="S586">
            <v>0</v>
          </cell>
          <cell r="T586">
            <v>0</v>
          </cell>
          <cell r="U586">
            <v>1</v>
          </cell>
          <cell r="W586" t="str">
            <v/>
          </cell>
          <cell r="X586" t="str">
            <v/>
          </cell>
          <cell r="Y586" t="str">
            <v/>
          </cell>
          <cell r="Z586">
            <v>0</v>
          </cell>
          <cell r="AA586">
            <v>0</v>
          </cell>
          <cell r="AB586">
            <v>1</v>
          </cell>
        </row>
        <row r="587">
          <cell r="I587" t="str">
            <v/>
          </cell>
          <cell r="J587" t="str">
            <v/>
          </cell>
          <cell r="K587" t="str">
            <v/>
          </cell>
          <cell r="L587">
            <v>0</v>
          </cell>
          <cell r="M587">
            <v>0</v>
          </cell>
          <cell r="N587">
            <v>1</v>
          </cell>
          <cell r="P587" t="str">
            <v/>
          </cell>
          <cell r="Q587" t="str">
            <v/>
          </cell>
          <cell r="R587" t="str">
            <v/>
          </cell>
          <cell r="S587">
            <v>0</v>
          </cell>
          <cell r="T587">
            <v>0</v>
          </cell>
          <cell r="U587">
            <v>1</v>
          </cell>
          <cell r="W587" t="str">
            <v/>
          </cell>
          <cell r="X587" t="str">
            <v/>
          </cell>
          <cell r="Y587" t="str">
            <v/>
          </cell>
          <cell r="Z587">
            <v>0</v>
          </cell>
          <cell r="AA587">
            <v>0</v>
          </cell>
          <cell r="AB587">
            <v>1</v>
          </cell>
        </row>
        <row r="588">
          <cell r="I588" t="str">
            <v>60020701</v>
          </cell>
          <cell r="J588" t="str">
            <v>普通攻击:对单体敌人造成{0}%的武力伤害</v>
          </cell>
          <cell r="K588">
            <v>0.31</v>
          </cell>
          <cell r="L588">
            <v>0</v>
          </cell>
          <cell r="M588">
            <v>0</v>
          </cell>
          <cell r="N588">
            <v>100</v>
          </cell>
          <cell r="P588" t="str">
            <v>60020702</v>
          </cell>
          <cell r="Q588" t="str">
            <v>普通攻击:对单体敌人造成{0}%的武力伤害</v>
          </cell>
          <cell r="R588">
            <v>0.31</v>
          </cell>
          <cell r="S588">
            <v>0</v>
          </cell>
          <cell r="T588">
            <v>0</v>
          </cell>
          <cell r="U588">
            <v>1</v>
          </cell>
          <cell r="W588" t="str">
            <v>60020703</v>
          </cell>
          <cell r="X588" t="str">
            <v>普通攻击:对单体敌人造成{0}%的武力伤害</v>
          </cell>
          <cell r="Y588">
            <v>1.1100000000000001</v>
          </cell>
          <cell r="Z588">
            <v>0</v>
          </cell>
          <cell r="AA588">
            <v>0</v>
          </cell>
          <cell r="AB588">
            <v>1</v>
          </cell>
        </row>
        <row r="589">
          <cell r="I589" t="str">
            <v>60020711</v>
          </cell>
          <cell r="J589" t="str">
            <v>私有特性1:犬戎狼骑兵撕咬目标使其进入重伤效果，每秒造成攻击{0}%伤害持续8秒，若攻击目标死亡恢复自身最大生命{1}%的生命值。</v>
          </cell>
          <cell r="K589">
            <v>0.02</v>
          </cell>
          <cell r="L589">
            <v>0</v>
          </cell>
          <cell r="M589">
            <v>0</v>
          </cell>
          <cell r="N589">
            <v>100</v>
          </cell>
          <cell r="P589" t="str">
            <v>60020712</v>
          </cell>
          <cell r="Q589" t="str">
            <v>私有特性1:犬戎狼骑兵撕咬目标使其进入重伤效果，每秒造成攻击{0}%伤害持续8秒，若攻击目标死亡恢复自身最大生命{1}%的生命值。</v>
          </cell>
          <cell r="R589">
            <v>0.1</v>
          </cell>
          <cell r="S589">
            <v>0</v>
          </cell>
          <cell r="T589">
            <v>0</v>
          </cell>
          <cell r="U589">
            <v>100</v>
          </cell>
          <cell r="W589" t="str">
            <v/>
          </cell>
          <cell r="X589" t="str">
            <v/>
          </cell>
          <cell r="Y589" t="str">
            <v/>
          </cell>
          <cell r="Z589">
            <v>0</v>
          </cell>
          <cell r="AA589">
            <v>0</v>
          </cell>
          <cell r="AB589">
            <v>1</v>
          </cell>
        </row>
        <row r="590">
          <cell r="I590" t="str">
            <v>60020721</v>
          </cell>
          <cell r="J590" t="str">
            <v>私有特性2:战场中狼群出没使敌方骑兵坐骑产生惧怕，每10秒降低敌方{0}点士气。</v>
          </cell>
          <cell r="K590">
            <v>-5</v>
          </cell>
          <cell r="L590">
            <v>0</v>
          </cell>
          <cell r="M590">
            <v>0</v>
          </cell>
          <cell r="N590">
            <v>-1</v>
          </cell>
          <cell r="P590" t="str">
            <v/>
          </cell>
          <cell r="Q590" t="str">
            <v/>
          </cell>
          <cell r="R590" t="str">
            <v/>
          </cell>
          <cell r="S590">
            <v>0</v>
          </cell>
          <cell r="T590">
            <v>0</v>
          </cell>
          <cell r="U590">
            <v>1</v>
          </cell>
          <cell r="W590" t="str">
            <v/>
          </cell>
          <cell r="X590" t="str">
            <v/>
          </cell>
          <cell r="Y590" t="str">
            <v/>
          </cell>
          <cell r="Z590">
            <v>0</v>
          </cell>
          <cell r="AA590">
            <v>0</v>
          </cell>
          <cell r="AB590">
            <v>1</v>
          </cell>
        </row>
        <row r="591">
          <cell r="I591" t="str">
            <v>60020731</v>
          </cell>
          <cell r="J591" t="str">
            <v>私有特性3:骑兵绕后成功后，只会被一支弓兵队伍攻击。</v>
          </cell>
          <cell r="K591" t="str">
            <v/>
          </cell>
          <cell r="L591">
            <v>0</v>
          </cell>
          <cell r="M591">
            <v>0</v>
          </cell>
          <cell r="N591">
            <v>1</v>
          </cell>
          <cell r="P591" t="str">
            <v/>
          </cell>
          <cell r="Q591" t="str">
            <v/>
          </cell>
          <cell r="R591" t="str">
            <v/>
          </cell>
          <cell r="S591">
            <v>0</v>
          </cell>
          <cell r="T591">
            <v>0</v>
          </cell>
          <cell r="U591">
            <v>1</v>
          </cell>
          <cell r="W591" t="str">
            <v/>
          </cell>
          <cell r="X591" t="str">
            <v/>
          </cell>
          <cell r="Y591" t="str">
            <v/>
          </cell>
          <cell r="Z591">
            <v>0</v>
          </cell>
          <cell r="AA591">
            <v>0</v>
          </cell>
          <cell r="AB591">
            <v>1</v>
          </cell>
        </row>
        <row r="592">
          <cell r="I592" t="str">
            <v>60020741</v>
          </cell>
          <cell r="J592" t="str">
            <v>私有特性4:移动时增加{0}%闪避</v>
          </cell>
          <cell r="K592">
            <v>0.45</v>
          </cell>
          <cell r="L592">
            <v>0</v>
          </cell>
          <cell r="M592">
            <v>0</v>
          </cell>
          <cell r="N592">
            <v>100</v>
          </cell>
          <cell r="P592" t="str">
            <v/>
          </cell>
          <cell r="Q592" t="str">
            <v/>
          </cell>
          <cell r="R592" t="str">
            <v/>
          </cell>
          <cell r="S592">
            <v>0</v>
          </cell>
          <cell r="T592">
            <v>0</v>
          </cell>
          <cell r="U592">
            <v>1</v>
          </cell>
          <cell r="W592" t="str">
            <v/>
          </cell>
          <cell r="X592" t="str">
            <v/>
          </cell>
          <cell r="Y592" t="str">
            <v/>
          </cell>
          <cell r="Z592">
            <v>0</v>
          </cell>
          <cell r="AA592">
            <v>0</v>
          </cell>
          <cell r="AB592">
            <v>1</v>
          </cell>
        </row>
        <row r="593">
          <cell r="I593" t="str">
            <v/>
          </cell>
          <cell r="J593" t="str">
            <v/>
          </cell>
          <cell r="K593" t="str">
            <v/>
          </cell>
          <cell r="L593">
            <v>0</v>
          </cell>
          <cell r="M593">
            <v>0</v>
          </cell>
          <cell r="N593">
            <v>1</v>
          </cell>
          <cell r="P593" t="str">
            <v/>
          </cell>
          <cell r="Q593" t="str">
            <v/>
          </cell>
          <cell r="R593" t="str">
            <v/>
          </cell>
          <cell r="S593">
            <v>0</v>
          </cell>
          <cell r="T593">
            <v>0</v>
          </cell>
          <cell r="U593">
            <v>1</v>
          </cell>
          <cell r="W593" t="str">
            <v/>
          </cell>
          <cell r="X593" t="str">
            <v/>
          </cell>
          <cell r="Y593" t="str">
            <v/>
          </cell>
          <cell r="Z593">
            <v>0</v>
          </cell>
          <cell r="AA593">
            <v>0</v>
          </cell>
          <cell r="AB593">
            <v>1</v>
          </cell>
        </row>
        <row r="594">
          <cell r="I594" t="str">
            <v/>
          </cell>
          <cell r="J594" t="str">
            <v/>
          </cell>
          <cell r="K594" t="str">
            <v/>
          </cell>
          <cell r="L594">
            <v>0</v>
          </cell>
          <cell r="M594">
            <v>0</v>
          </cell>
          <cell r="N594">
            <v>1</v>
          </cell>
          <cell r="P594" t="str">
            <v/>
          </cell>
          <cell r="Q594" t="str">
            <v/>
          </cell>
          <cell r="R594" t="str">
            <v/>
          </cell>
          <cell r="S594">
            <v>0</v>
          </cell>
          <cell r="T594">
            <v>0</v>
          </cell>
          <cell r="U594">
            <v>1</v>
          </cell>
          <cell r="W594" t="str">
            <v/>
          </cell>
          <cell r="X594" t="str">
            <v/>
          </cell>
          <cell r="Y594" t="str">
            <v/>
          </cell>
          <cell r="Z594">
            <v>0</v>
          </cell>
          <cell r="AA594">
            <v>0</v>
          </cell>
          <cell r="AB594">
            <v>1</v>
          </cell>
        </row>
        <row r="595">
          <cell r="I595" t="str">
            <v/>
          </cell>
          <cell r="J595" t="str">
            <v/>
          </cell>
          <cell r="K595" t="str">
            <v/>
          </cell>
          <cell r="L595">
            <v>0</v>
          </cell>
          <cell r="M595">
            <v>0</v>
          </cell>
          <cell r="N595">
            <v>1</v>
          </cell>
          <cell r="P595" t="str">
            <v/>
          </cell>
          <cell r="Q595" t="str">
            <v/>
          </cell>
          <cell r="R595" t="str">
            <v/>
          </cell>
          <cell r="S595">
            <v>0</v>
          </cell>
          <cell r="T595">
            <v>0</v>
          </cell>
          <cell r="U595">
            <v>1</v>
          </cell>
          <cell r="W595" t="str">
            <v/>
          </cell>
          <cell r="X595" t="str">
            <v/>
          </cell>
          <cell r="Y595" t="str">
            <v/>
          </cell>
          <cell r="Z595">
            <v>0</v>
          </cell>
          <cell r="AA595">
            <v>0</v>
          </cell>
          <cell r="AB595">
            <v>1</v>
          </cell>
        </row>
        <row r="596">
          <cell r="I596" t="str">
            <v/>
          </cell>
          <cell r="J596" t="str">
            <v/>
          </cell>
          <cell r="K596" t="str">
            <v/>
          </cell>
          <cell r="L596">
            <v>0</v>
          </cell>
          <cell r="M596">
            <v>0</v>
          </cell>
          <cell r="N596">
            <v>1</v>
          </cell>
          <cell r="P596" t="str">
            <v/>
          </cell>
          <cell r="Q596" t="str">
            <v/>
          </cell>
          <cell r="R596" t="str">
            <v/>
          </cell>
          <cell r="S596">
            <v>0</v>
          </cell>
          <cell r="T596">
            <v>0</v>
          </cell>
          <cell r="U596">
            <v>1</v>
          </cell>
          <cell r="W596" t="str">
            <v/>
          </cell>
          <cell r="X596" t="str">
            <v/>
          </cell>
          <cell r="Y596" t="str">
            <v/>
          </cell>
          <cell r="Z596">
            <v>0</v>
          </cell>
          <cell r="AA596">
            <v>0</v>
          </cell>
          <cell r="AB596">
            <v>1</v>
          </cell>
        </row>
        <row r="597">
          <cell r="I597" t="str">
            <v/>
          </cell>
          <cell r="J597" t="str">
            <v/>
          </cell>
          <cell r="K597" t="str">
            <v/>
          </cell>
          <cell r="L597">
            <v>0</v>
          </cell>
          <cell r="M597">
            <v>0</v>
          </cell>
          <cell r="N597">
            <v>1</v>
          </cell>
          <cell r="P597" t="str">
            <v/>
          </cell>
          <cell r="Q597" t="str">
            <v/>
          </cell>
          <cell r="R597" t="str">
            <v/>
          </cell>
          <cell r="S597">
            <v>0</v>
          </cell>
          <cell r="T597">
            <v>0</v>
          </cell>
          <cell r="U597">
            <v>1</v>
          </cell>
          <cell r="W597" t="str">
            <v/>
          </cell>
          <cell r="X597" t="str">
            <v/>
          </cell>
          <cell r="Y597" t="str">
            <v/>
          </cell>
          <cell r="Z597">
            <v>0</v>
          </cell>
          <cell r="AA597">
            <v>0</v>
          </cell>
          <cell r="AB597">
            <v>1</v>
          </cell>
        </row>
        <row r="598">
          <cell r="I598" t="str">
            <v>60030601</v>
          </cell>
          <cell r="J598" t="str">
            <v>普通攻击:对单体敌人造成{0}%的武力伤害</v>
          </cell>
          <cell r="K598">
            <v>0.21</v>
          </cell>
          <cell r="L598">
            <v>0</v>
          </cell>
          <cell r="M598">
            <v>0</v>
          </cell>
          <cell r="N598">
            <v>100</v>
          </cell>
          <cell r="P598" t="str">
            <v>60030602</v>
          </cell>
          <cell r="Q598" t="str">
            <v>普通攻击:对单体敌人造成{0}%的武力伤害</v>
          </cell>
          <cell r="R598">
            <v>0.21</v>
          </cell>
          <cell r="S598">
            <v>0</v>
          </cell>
          <cell r="T598">
            <v>0</v>
          </cell>
          <cell r="U598">
            <v>1</v>
          </cell>
          <cell r="W598" t="str">
            <v>60030603</v>
          </cell>
          <cell r="X598" t="str">
            <v>普通攻击:对单体敌人造成{0}%的武力伤害</v>
          </cell>
          <cell r="Y598">
            <v>1</v>
          </cell>
          <cell r="Z598">
            <v>0</v>
          </cell>
          <cell r="AA598">
            <v>0</v>
          </cell>
          <cell r="AB598">
            <v>1</v>
          </cell>
        </row>
        <row r="599">
          <cell r="I599" t="str">
            <v>60030611</v>
          </cell>
          <cell r="J599" t="str">
            <v>私有特性1:每{0}次普攻后下一次普攻释放火球点燃目标，被灼烧的敌人每秒受到方士攻击{1}%的策略伤害，持续{2}秒。</v>
          </cell>
          <cell r="K599">
            <v>3</v>
          </cell>
          <cell r="L599">
            <v>0</v>
          </cell>
          <cell r="M599">
            <v>0</v>
          </cell>
          <cell r="N599">
            <v>1</v>
          </cell>
          <cell r="P599" t="str">
            <v>60030612</v>
          </cell>
          <cell r="Q599" t="str">
            <v>私有特性1:每{0}次普攻后下一次普攻释放火球点燃目标，被灼烧的敌人每秒受到方士攻击{1}%的策略伤害，持续{2}秒。</v>
          </cell>
          <cell r="R599">
            <v>0.02</v>
          </cell>
          <cell r="S599">
            <v>0</v>
          </cell>
          <cell r="T599">
            <v>0</v>
          </cell>
          <cell r="U599">
            <v>100</v>
          </cell>
          <cell r="W599" t="str">
            <v>60030613</v>
          </cell>
          <cell r="X599" t="str">
            <v>私有特性1:每{0}次普攻后下一次普攻释放火球点燃目标，被灼烧的敌人每秒受到方士攻击{1}%的策略伤害，持续{2}秒。</v>
          </cell>
          <cell r="Y599">
            <v>6</v>
          </cell>
          <cell r="Z599">
            <v>0</v>
          </cell>
          <cell r="AA599">
            <v>0</v>
          </cell>
          <cell r="AB599">
            <v>1</v>
          </cell>
        </row>
        <row r="600">
          <cell r="I600" t="str">
            <v>60030621</v>
          </cell>
          <cell r="J600" t="str">
            <v>私有特性2:自己身边有友军部队时伤害增加{0}%</v>
          </cell>
          <cell r="K600">
            <v>0.32</v>
          </cell>
          <cell r="L600">
            <v>0</v>
          </cell>
          <cell r="M600">
            <v>0</v>
          </cell>
          <cell r="N600">
            <v>100</v>
          </cell>
          <cell r="P600" t="str">
            <v/>
          </cell>
          <cell r="Q600" t="str">
            <v/>
          </cell>
          <cell r="R600" t="str">
            <v/>
          </cell>
          <cell r="S600">
            <v>0</v>
          </cell>
          <cell r="T600">
            <v>0</v>
          </cell>
          <cell r="U600">
            <v>1</v>
          </cell>
          <cell r="W600" t="str">
            <v/>
          </cell>
          <cell r="X600" t="str">
            <v/>
          </cell>
          <cell r="Y600" t="str">
            <v/>
          </cell>
          <cell r="Z600">
            <v>0</v>
          </cell>
          <cell r="AA600">
            <v>0</v>
          </cell>
          <cell r="AB600">
            <v>1</v>
          </cell>
        </row>
        <row r="601">
          <cell r="I601" t="str">
            <v>60030631</v>
          </cell>
          <cell r="J601" t="str">
            <v>私有特性3:攻击处于灼烧灼烧状态的敌方单位时有{0}%概率引燃目标周围敌方目标，每秒受到方士{1}%的策略伤害，持续{2}秒。</v>
          </cell>
          <cell r="K601">
            <v>0.25</v>
          </cell>
          <cell r="L601">
            <v>0</v>
          </cell>
          <cell r="M601">
            <v>0</v>
          </cell>
          <cell r="N601">
            <v>100</v>
          </cell>
          <cell r="P601" t="str">
            <v>60030632</v>
          </cell>
          <cell r="Q601" t="str">
            <v>私有特性3:攻击处于灼烧灼烧状态的敌方单位时有{0}%概率引燃目标周围敌方目标，每秒受到方士{1}%的策略伤害，持续{2}秒。</v>
          </cell>
          <cell r="R601">
            <v>0.05</v>
          </cell>
          <cell r="S601">
            <v>0</v>
          </cell>
          <cell r="T601">
            <v>0</v>
          </cell>
          <cell r="U601">
            <v>100</v>
          </cell>
          <cell r="W601" t="str">
            <v>60030633</v>
          </cell>
          <cell r="X601" t="str">
            <v>私有特性3:攻击处于灼烧灼烧状态的敌方单位时有{0}%概率引燃目标周围敌方目标，每秒受到方士{1}%的策略伤害，持续{2}秒。</v>
          </cell>
          <cell r="Y601">
            <v>6</v>
          </cell>
          <cell r="Z601">
            <v>0</v>
          </cell>
          <cell r="AA601">
            <v>0</v>
          </cell>
          <cell r="AB601">
            <v>1</v>
          </cell>
        </row>
        <row r="602">
          <cell r="I602" t="str">
            <v/>
          </cell>
          <cell r="J602" t="str">
            <v/>
          </cell>
          <cell r="K602" t="str">
            <v/>
          </cell>
          <cell r="L602">
            <v>0</v>
          </cell>
          <cell r="M602">
            <v>0</v>
          </cell>
          <cell r="N602">
            <v>1</v>
          </cell>
          <cell r="P602" t="str">
            <v/>
          </cell>
          <cell r="Q602" t="str">
            <v/>
          </cell>
          <cell r="R602" t="str">
            <v/>
          </cell>
          <cell r="S602">
            <v>0</v>
          </cell>
          <cell r="T602">
            <v>0</v>
          </cell>
          <cell r="U602">
            <v>1</v>
          </cell>
          <cell r="W602" t="str">
            <v/>
          </cell>
          <cell r="X602" t="str">
            <v/>
          </cell>
          <cell r="Y602" t="str">
            <v/>
          </cell>
          <cell r="Z602">
            <v>0</v>
          </cell>
          <cell r="AA602">
            <v>0</v>
          </cell>
          <cell r="AB602">
            <v>1</v>
          </cell>
        </row>
        <row r="603">
          <cell r="I603" t="str">
            <v/>
          </cell>
          <cell r="J603" t="str">
            <v/>
          </cell>
          <cell r="K603" t="str">
            <v/>
          </cell>
          <cell r="L603">
            <v>0</v>
          </cell>
          <cell r="M603">
            <v>0</v>
          </cell>
          <cell r="N603">
            <v>1</v>
          </cell>
          <cell r="P603" t="str">
            <v/>
          </cell>
          <cell r="Q603" t="str">
            <v/>
          </cell>
          <cell r="R603" t="str">
            <v/>
          </cell>
          <cell r="S603">
            <v>0</v>
          </cell>
          <cell r="T603">
            <v>0</v>
          </cell>
          <cell r="U603">
            <v>1</v>
          </cell>
          <cell r="W603" t="str">
            <v/>
          </cell>
          <cell r="X603" t="str">
            <v/>
          </cell>
          <cell r="Y603" t="str">
            <v/>
          </cell>
          <cell r="Z603">
            <v>0</v>
          </cell>
          <cell r="AA603">
            <v>0</v>
          </cell>
          <cell r="AB603">
            <v>1</v>
          </cell>
        </row>
        <row r="604">
          <cell r="I604" t="str">
            <v/>
          </cell>
          <cell r="J604" t="str">
            <v/>
          </cell>
          <cell r="K604" t="str">
            <v/>
          </cell>
          <cell r="L604">
            <v>0</v>
          </cell>
          <cell r="M604">
            <v>0</v>
          </cell>
          <cell r="N604">
            <v>1</v>
          </cell>
          <cell r="P604" t="str">
            <v/>
          </cell>
          <cell r="Q604" t="str">
            <v/>
          </cell>
          <cell r="R604" t="str">
            <v/>
          </cell>
          <cell r="S604">
            <v>0</v>
          </cell>
          <cell r="T604">
            <v>0</v>
          </cell>
          <cell r="U604">
            <v>1</v>
          </cell>
          <cell r="W604" t="str">
            <v/>
          </cell>
          <cell r="X604" t="str">
            <v/>
          </cell>
          <cell r="Y604" t="str">
            <v/>
          </cell>
          <cell r="Z604">
            <v>0</v>
          </cell>
          <cell r="AA604">
            <v>0</v>
          </cell>
          <cell r="AB604">
            <v>1</v>
          </cell>
        </row>
        <row r="605">
          <cell r="I605" t="str">
            <v/>
          </cell>
          <cell r="J605" t="str">
            <v/>
          </cell>
          <cell r="K605" t="str">
            <v/>
          </cell>
          <cell r="L605">
            <v>0</v>
          </cell>
          <cell r="M605">
            <v>0</v>
          </cell>
          <cell r="N605">
            <v>1</v>
          </cell>
          <cell r="P605" t="str">
            <v/>
          </cell>
          <cell r="Q605" t="str">
            <v/>
          </cell>
          <cell r="R605" t="str">
            <v/>
          </cell>
          <cell r="S605">
            <v>0</v>
          </cell>
          <cell r="T605">
            <v>0</v>
          </cell>
          <cell r="U605">
            <v>1</v>
          </cell>
          <cell r="W605" t="str">
            <v/>
          </cell>
          <cell r="X605" t="str">
            <v/>
          </cell>
          <cell r="Y605" t="str">
            <v/>
          </cell>
          <cell r="Z605">
            <v>0</v>
          </cell>
          <cell r="AA605">
            <v>0</v>
          </cell>
          <cell r="AB605">
            <v>1</v>
          </cell>
        </row>
        <row r="606">
          <cell r="I606" t="str">
            <v/>
          </cell>
          <cell r="J606" t="str">
            <v/>
          </cell>
          <cell r="K606" t="str">
            <v/>
          </cell>
          <cell r="L606">
            <v>0</v>
          </cell>
          <cell r="M606">
            <v>0</v>
          </cell>
          <cell r="N606">
            <v>1</v>
          </cell>
          <cell r="P606" t="str">
            <v/>
          </cell>
          <cell r="Q606" t="str">
            <v/>
          </cell>
          <cell r="R606" t="str">
            <v/>
          </cell>
          <cell r="S606">
            <v>0</v>
          </cell>
          <cell r="T606">
            <v>0</v>
          </cell>
          <cell r="U606">
            <v>1</v>
          </cell>
          <cell r="W606" t="str">
            <v/>
          </cell>
          <cell r="X606" t="str">
            <v/>
          </cell>
          <cell r="Y606" t="str">
            <v/>
          </cell>
          <cell r="Z606">
            <v>0</v>
          </cell>
          <cell r="AA606">
            <v>0</v>
          </cell>
          <cell r="AB606">
            <v>1</v>
          </cell>
        </row>
        <row r="607">
          <cell r="I607" t="str">
            <v/>
          </cell>
          <cell r="J607" t="str">
            <v/>
          </cell>
          <cell r="K607" t="str">
            <v/>
          </cell>
          <cell r="L607">
            <v>0</v>
          </cell>
          <cell r="M607">
            <v>0</v>
          </cell>
          <cell r="N607">
            <v>1</v>
          </cell>
          <cell r="P607" t="str">
            <v/>
          </cell>
          <cell r="Q607" t="str">
            <v/>
          </cell>
          <cell r="R607" t="str">
            <v/>
          </cell>
          <cell r="S607">
            <v>0</v>
          </cell>
          <cell r="T607">
            <v>0</v>
          </cell>
          <cell r="U607">
            <v>1</v>
          </cell>
          <cell r="W607" t="str">
            <v/>
          </cell>
          <cell r="X607" t="str">
            <v/>
          </cell>
          <cell r="Y607" t="str">
            <v/>
          </cell>
          <cell r="Z607">
            <v>0</v>
          </cell>
          <cell r="AA607">
            <v>0</v>
          </cell>
          <cell r="AB607">
            <v>1</v>
          </cell>
        </row>
        <row r="608">
          <cell r="I608" t="str">
            <v>60025301</v>
          </cell>
          <cell r="J608" t="str">
            <v>普通攻击:对单体敌人造成{0}%的武力伤害</v>
          </cell>
          <cell r="K608">
            <v>0.32</v>
          </cell>
          <cell r="L608">
            <v>0</v>
          </cell>
          <cell r="M608">
            <v>0</v>
          </cell>
          <cell r="N608">
            <v>100</v>
          </cell>
          <cell r="P608" t="str">
            <v>60025302</v>
          </cell>
          <cell r="Q608" t="str">
            <v>普通攻击:对单体敌人造成{0}%的武力伤害</v>
          </cell>
          <cell r="R608">
            <v>0.31</v>
          </cell>
          <cell r="S608">
            <v>0</v>
          </cell>
          <cell r="T608">
            <v>0</v>
          </cell>
          <cell r="U608">
            <v>1</v>
          </cell>
          <cell r="W608" t="str">
            <v>60025303</v>
          </cell>
          <cell r="X608" t="str">
            <v>普通攻击:对单体敌人造成{0}%的武力伤害</v>
          </cell>
          <cell r="Y608">
            <v>1.1100000000000001</v>
          </cell>
          <cell r="Z608">
            <v>0</v>
          </cell>
          <cell r="AA608">
            <v>0</v>
          </cell>
          <cell r="AB608">
            <v>1</v>
          </cell>
        </row>
        <row r="609">
          <cell r="I609" t="str">
            <v>60025311</v>
          </cell>
          <cell r="J609" t="str">
            <v>私有特性1:战车单位免疫击飞击退</v>
          </cell>
          <cell r="K609" t="str">
            <v/>
          </cell>
          <cell r="L609">
            <v>0</v>
          </cell>
          <cell r="M609">
            <v>0</v>
          </cell>
          <cell r="N609">
            <v>1</v>
          </cell>
          <cell r="P609" t="str">
            <v/>
          </cell>
          <cell r="Q609" t="str">
            <v/>
          </cell>
          <cell r="R609" t="str">
            <v/>
          </cell>
          <cell r="S609">
            <v>0</v>
          </cell>
          <cell r="T609">
            <v>0</v>
          </cell>
          <cell r="U609">
            <v>1</v>
          </cell>
          <cell r="W609" t="str">
            <v/>
          </cell>
          <cell r="X609" t="str">
            <v/>
          </cell>
          <cell r="Y609" t="str">
            <v/>
          </cell>
          <cell r="Z609">
            <v>0</v>
          </cell>
          <cell r="AA609">
            <v>0</v>
          </cell>
          <cell r="AB609">
            <v>1</v>
          </cell>
        </row>
        <row r="610">
          <cell r="I610" t="str">
            <v>60025321</v>
          </cell>
          <cell r="J610" t="str">
            <v>私有特性2:铁甲犀牛的出现恐吓了敌军，自身一定范围内，每10秒降低敌方{0}士气</v>
          </cell>
          <cell r="K610">
            <v>-18</v>
          </cell>
          <cell r="L610">
            <v>0</v>
          </cell>
          <cell r="M610">
            <v>0</v>
          </cell>
          <cell r="N610">
            <v>-1</v>
          </cell>
          <cell r="P610" t="str">
            <v/>
          </cell>
          <cell r="Q610" t="str">
            <v/>
          </cell>
          <cell r="R610" t="str">
            <v/>
          </cell>
          <cell r="S610">
            <v>0</v>
          </cell>
          <cell r="T610">
            <v>0</v>
          </cell>
          <cell r="U610">
            <v>1</v>
          </cell>
          <cell r="W610" t="str">
            <v/>
          </cell>
          <cell r="X610" t="str">
            <v/>
          </cell>
          <cell r="Y610" t="str">
            <v/>
          </cell>
          <cell r="Z610">
            <v>0</v>
          </cell>
          <cell r="AA610">
            <v>0</v>
          </cell>
          <cell r="AB610">
            <v>1</v>
          </cell>
        </row>
        <row r="611">
          <cell r="I611" t="str">
            <v>60025331</v>
          </cell>
          <cell r="J611" t="str">
            <v>私有特性3:战车车身庞大，战斗时可以吸引两支部队攻击自己。</v>
          </cell>
          <cell r="K611" t="str">
            <v/>
          </cell>
          <cell r="L611">
            <v>0</v>
          </cell>
          <cell r="M611">
            <v>0</v>
          </cell>
          <cell r="N611">
            <v>1</v>
          </cell>
          <cell r="P611" t="str">
            <v/>
          </cell>
          <cell r="Q611" t="str">
            <v/>
          </cell>
          <cell r="R611" t="str">
            <v/>
          </cell>
          <cell r="S611">
            <v>0</v>
          </cell>
          <cell r="T611">
            <v>0</v>
          </cell>
          <cell r="U611">
            <v>1</v>
          </cell>
          <cell r="W611" t="str">
            <v/>
          </cell>
          <cell r="X611" t="str">
            <v/>
          </cell>
          <cell r="Y611" t="str">
            <v/>
          </cell>
          <cell r="Z611">
            <v>0</v>
          </cell>
          <cell r="AA611">
            <v>0</v>
          </cell>
          <cell r="AB611">
            <v>1</v>
          </cell>
        </row>
        <row r="612">
          <cell r="I612" t="str">
            <v>60025341</v>
          </cell>
          <cell r="J612" t="str">
            <v>私有特性4:铁甲犀战车首次血量降低至60%时，短暂冲锋向后击退敌人并造成攻击{0}%伤害。</v>
          </cell>
          <cell r="K612">
            <v>2</v>
          </cell>
          <cell r="L612">
            <v>0</v>
          </cell>
          <cell r="M612">
            <v>0</v>
          </cell>
          <cell r="N612">
            <v>100</v>
          </cell>
          <cell r="P612" t="str">
            <v/>
          </cell>
          <cell r="Q612" t="str">
            <v/>
          </cell>
          <cell r="R612" t="str">
            <v/>
          </cell>
          <cell r="S612">
            <v>0</v>
          </cell>
          <cell r="T612">
            <v>0</v>
          </cell>
          <cell r="U612">
            <v>1</v>
          </cell>
          <cell r="W612" t="str">
            <v/>
          </cell>
          <cell r="X612" t="str">
            <v/>
          </cell>
          <cell r="Y612" t="str">
            <v/>
          </cell>
          <cell r="Z612">
            <v>0</v>
          </cell>
          <cell r="AA612">
            <v>0</v>
          </cell>
          <cell r="AB612">
            <v>1</v>
          </cell>
        </row>
        <row r="613">
          <cell r="I613" t="str">
            <v/>
          </cell>
          <cell r="J613" t="str">
            <v/>
          </cell>
          <cell r="K613" t="str">
            <v/>
          </cell>
          <cell r="L613">
            <v>0</v>
          </cell>
          <cell r="M613">
            <v>0</v>
          </cell>
          <cell r="N613">
            <v>1</v>
          </cell>
          <cell r="P613" t="str">
            <v/>
          </cell>
          <cell r="Q613" t="str">
            <v/>
          </cell>
          <cell r="R613" t="str">
            <v/>
          </cell>
          <cell r="S613">
            <v>0</v>
          </cell>
          <cell r="T613">
            <v>0</v>
          </cell>
          <cell r="U613">
            <v>1</v>
          </cell>
          <cell r="W613" t="str">
            <v/>
          </cell>
          <cell r="X613" t="str">
            <v/>
          </cell>
          <cell r="Y613" t="str">
            <v/>
          </cell>
          <cell r="Z613">
            <v>0</v>
          </cell>
          <cell r="AA613">
            <v>0</v>
          </cell>
          <cell r="AB613">
            <v>1</v>
          </cell>
        </row>
        <row r="614">
          <cell r="I614" t="str">
            <v/>
          </cell>
          <cell r="J614" t="str">
            <v/>
          </cell>
          <cell r="K614" t="str">
            <v/>
          </cell>
          <cell r="L614">
            <v>0</v>
          </cell>
          <cell r="M614">
            <v>0</v>
          </cell>
          <cell r="N614">
            <v>1</v>
          </cell>
          <cell r="P614" t="str">
            <v/>
          </cell>
          <cell r="Q614" t="str">
            <v/>
          </cell>
          <cell r="R614" t="str">
            <v/>
          </cell>
          <cell r="S614">
            <v>0</v>
          </cell>
          <cell r="T614">
            <v>0</v>
          </cell>
          <cell r="U614">
            <v>1</v>
          </cell>
          <cell r="W614" t="str">
            <v/>
          </cell>
          <cell r="X614" t="str">
            <v/>
          </cell>
          <cell r="Y614" t="str">
            <v/>
          </cell>
          <cell r="Z614">
            <v>0</v>
          </cell>
          <cell r="AA614">
            <v>0</v>
          </cell>
          <cell r="AB614">
            <v>1</v>
          </cell>
        </row>
        <row r="615">
          <cell r="I615" t="str">
            <v/>
          </cell>
          <cell r="J615" t="str">
            <v/>
          </cell>
          <cell r="K615" t="str">
            <v/>
          </cell>
          <cell r="L615">
            <v>0</v>
          </cell>
          <cell r="M615">
            <v>0</v>
          </cell>
          <cell r="N615">
            <v>1</v>
          </cell>
          <cell r="P615" t="str">
            <v/>
          </cell>
          <cell r="Q615" t="str">
            <v/>
          </cell>
          <cell r="R615" t="str">
            <v/>
          </cell>
          <cell r="S615">
            <v>0</v>
          </cell>
          <cell r="T615">
            <v>0</v>
          </cell>
          <cell r="U615">
            <v>1</v>
          </cell>
          <cell r="W615" t="str">
            <v/>
          </cell>
          <cell r="X615" t="str">
            <v/>
          </cell>
          <cell r="Y615" t="str">
            <v/>
          </cell>
          <cell r="Z615">
            <v>0</v>
          </cell>
          <cell r="AA615">
            <v>0</v>
          </cell>
          <cell r="AB615">
            <v>1</v>
          </cell>
        </row>
        <row r="616">
          <cell r="I616" t="str">
            <v/>
          </cell>
          <cell r="J616" t="str">
            <v/>
          </cell>
          <cell r="K616" t="str">
            <v/>
          </cell>
          <cell r="L616">
            <v>0</v>
          </cell>
          <cell r="M616">
            <v>0</v>
          </cell>
          <cell r="N616">
            <v>1</v>
          </cell>
          <cell r="P616" t="str">
            <v/>
          </cell>
          <cell r="Q616" t="str">
            <v/>
          </cell>
          <cell r="R616" t="str">
            <v/>
          </cell>
          <cell r="S616">
            <v>0</v>
          </cell>
          <cell r="T616">
            <v>0</v>
          </cell>
          <cell r="U616">
            <v>1</v>
          </cell>
          <cell r="W616" t="str">
            <v/>
          </cell>
          <cell r="X616" t="str">
            <v/>
          </cell>
          <cell r="Y616" t="str">
            <v/>
          </cell>
          <cell r="Z616">
            <v>0</v>
          </cell>
          <cell r="AA616">
            <v>0</v>
          </cell>
          <cell r="AB616">
            <v>1</v>
          </cell>
        </row>
        <row r="617">
          <cell r="I617" t="str">
            <v/>
          </cell>
          <cell r="J617" t="str">
            <v/>
          </cell>
          <cell r="K617" t="str">
            <v/>
          </cell>
          <cell r="L617">
            <v>0</v>
          </cell>
          <cell r="M617">
            <v>0</v>
          </cell>
          <cell r="N617">
            <v>1</v>
          </cell>
          <cell r="P617" t="str">
            <v/>
          </cell>
          <cell r="Q617" t="str">
            <v/>
          </cell>
          <cell r="R617" t="str">
            <v/>
          </cell>
          <cell r="S617">
            <v>0</v>
          </cell>
          <cell r="T617">
            <v>0</v>
          </cell>
          <cell r="U617">
            <v>1</v>
          </cell>
          <cell r="W617" t="str">
            <v/>
          </cell>
          <cell r="X617" t="str">
            <v/>
          </cell>
          <cell r="Y617" t="str">
            <v/>
          </cell>
          <cell r="Z617">
            <v>0</v>
          </cell>
          <cell r="AA617">
            <v>0</v>
          </cell>
          <cell r="AB617">
            <v>1</v>
          </cell>
        </row>
        <row r="618">
          <cell r="I618" t="str">
            <v>60020801</v>
          </cell>
          <cell r="J618" t="str">
            <v>普通攻击:对单体敌人造成{0}%的武力伤害</v>
          </cell>
          <cell r="K618">
            <v>0.45</v>
          </cell>
          <cell r="L618">
            <v>0</v>
          </cell>
          <cell r="M618">
            <v>0</v>
          </cell>
          <cell r="N618">
            <v>100</v>
          </cell>
          <cell r="P618" t="str">
            <v>60020802</v>
          </cell>
          <cell r="Q618" t="str">
            <v>普通攻击:对单体敌人造成{0}%的武力伤害</v>
          </cell>
          <cell r="R618">
            <v>0.31</v>
          </cell>
          <cell r="S618">
            <v>0</v>
          </cell>
          <cell r="T618">
            <v>0</v>
          </cell>
          <cell r="U618">
            <v>1</v>
          </cell>
          <cell r="W618" t="str">
            <v>60020803</v>
          </cell>
          <cell r="X618" t="str">
            <v>普通攻击:对单体敌人造成{0}%的武力伤害</v>
          </cell>
          <cell r="Y618">
            <v>1.1100000000000001</v>
          </cell>
          <cell r="Z618">
            <v>0</v>
          </cell>
          <cell r="AA618">
            <v>0</v>
          </cell>
          <cell r="AB618">
            <v>1</v>
          </cell>
        </row>
        <row r="619">
          <cell r="I619" t="str">
            <v>60020811</v>
          </cell>
          <cell r="J619" t="str">
            <v>私有特性1:每{0}次普通攻击使用犀角猛击敌人，造成攻击{1}%伤害并击推敌人。</v>
          </cell>
          <cell r="K619">
            <v>4</v>
          </cell>
          <cell r="L619">
            <v>0</v>
          </cell>
          <cell r="M619">
            <v>0</v>
          </cell>
          <cell r="N619">
            <v>1</v>
          </cell>
          <cell r="P619" t="str">
            <v>60020812</v>
          </cell>
          <cell r="Q619" t="str">
            <v>私有特性1:每{0}次普通攻击使用犀角猛击敌人，造成攻击{1}%伤害并击推敌人。</v>
          </cell>
          <cell r="R619">
            <v>0.8</v>
          </cell>
          <cell r="S619">
            <v>0</v>
          </cell>
          <cell r="T619">
            <v>0</v>
          </cell>
          <cell r="U619">
            <v>100</v>
          </cell>
          <cell r="W619" t="str">
            <v/>
          </cell>
          <cell r="X619" t="str">
            <v/>
          </cell>
          <cell r="Y619" t="str">
            <v/>
          </cell>
          <cell r="Z619">
            <v>0</v>
          </cell>
          <cell r="AA619">
            <v>0</v>
          </cell>
          <cell r="AB619">
            <v>1</v>
          </cell>
        </row>
        <row r="620">
          <cell r="I620" t="str">
            <v>60020821</v>
          </cell>
          <cell r="J620" t="str">
            <v>私有特性2:骑兵绕后成功后，只会被一支弓兵队伍攻击。</v>
          </cell>
          <cell r="K620" t="str">
            <v/>
          </cell>
          <cell r="L620">
            <v>0</v>
          </cell>
          <cell r="M620">
            <v>0</v>
          </cell>
          <cell r="N620">
            <v>1</v>
          </cell>
          <cell r="P620" t="str">
            <v/>
          </cell>
          <cell r="Q620" t="str">
            <v/>
          </cell>
          <cell r="R620" t="str">
            <v/>
          </cell>
          <cell r="S620">
            <v>0</v>
          </cell>
          <cell r="T620">
            <v>0</v>
          </cell>
          <cell r="U620">
            <v>1</v>
          </cell>
          <cell r="W620" t="str">
            <v/>
          </cell>
          <cell r="X620" t="str">
            <v/>
          </cell>
          <cell r="Y620" t="str">
            <v/>
          </cell>
          <cell r="Z620">
            <v>0</v>
          </cell>
          <cell r="AA620">
            <v>0</v>
          </cell>
          <cell r="AB620">
            <v>1</v>
          </cell>
        </row>
        <row r="621">
          <cell r="I621" t="str">
            <v>60020831</v>
          </cell>
          <cell r="J621" t="str">
            <v>私有特性3:犀牛的出现恐吓了敌军，自身一定范围内，每10秒降低敌方{0}点士气</v>
          </cell>
          <cell r="K621">
            <v>-10</v>
          </cell>
          <cell r="L621">
            <v>0</v>
          </cell>
          <cell r="M621">
            <v>0</v>
          </cell>
          <cell r="N621">
            <v>-1</v>
          </cell>
          <cell r="P621" t="str">
            <v/>
          </cell>
          <cell r="Q621" t="str">
            <v/>
          </cell>
          <cell r="R621" t="str">
            <v/>
          </cell>
          <cell r="S621">
            <v>0</v>
          </cell>
          <cell r="T621">
            <v>0</v>
          </cell>
          <cell r="U621">
            <v>1</v>
          </cell>
          <cell r="W621" t="str">
            <v/>
          </cell>
          <cell r="X621" t="str">
            <v/>
          </cell>
          <cell r="Y621" t="str">
            <v/>
          </cell>
          <cell r="Z621">
            <v>0</v>
          </cell>
          <cell r="AA621">
            <v>0</v>
          </cell>
          <cell r="AB621">
            <v>1</v>
          </cell>
        </row>
        <row r="622">
          <cell r="I622" t="str">
            <v>60020841</v>
          </cell>
          <cell r="J622" t="str">
            <v>私有特性4:移动时增加{0}%闪避</v>
          </cell>
          <cell r="K622">
            <v>0.5</v>
          </cell>
          <cell r="L622">
            <v>0</v>
          </cell>
          <cell r="M622">
            <v>0</v>
          </cell>
          <cell r="N622">
            <v>100</v>
          </cell>
          <cell r="P622" t="str">
            <v/>
          </cell>
          <cell r="Q622" t="str">
            <v/>
          </cell>
          <cell r="R622" t="str">
            <v/>
          </cell>
          <cell r="S622">
            <v>0</v>
          </cell>
          <cell r="T622">
            <v>0</v>
          </cell>
          <cell r="U622">
            <v>1</v>
          </cell>
          <cell r="W622" t="str">
            <v/>
          </cell>
          <cell r="X622" t="str">
            <v/>
          </cell>
          <cell r="Y622" t="str">
            <v/>
          </cell>
          <cell r="Z622">
            <v>0</v>
          </cell>
          <cell r="AA622">
            <v>0</v>
          </cell>
          <cell r="AB622">
            <v>1</v>
          </cell>
        </row>
        <row r="623">
          <cell r="I623" t="str">
            <v/>
          </cell>
          <cell r="J623" t="str">
            <v/>
          </cell>
          <cell r="K623" t="str">
            <v/>
          </cell>
          <cell r="L623">
            <v>0</v>
          </cell>
          <cell r="M623">
            <v>0</v>
          </cell>
          <cell r="N623">
            <v>1</v>
          </cell>
          <cell r="P623" t="str">
            <v/>
          </cell>
          <cell r="Q623" t="str">
            <v/>
          </cell>
          <cell r="R623" t="str">
            <v/>
          </cell>
          <cell r="S623">
            <v>0</v>
          </cell>
          <cell r="T623">
            <v>0</v>
          </cell>
          <cell r="U623">
            <v>1</v>
          </cell>
          <cell r="W623" t="str">
            <v/>
          </cell>
          <cell r="X623" t="str">
            <v/>
          </cell>
          <cell r="Y623" t="str">
            <v/>
          </cell>
          <cell r="Z623">
            <v>0</v>
          </cell>
          <cell r="AA623">
            <v>0</v>
          </cell>
          <cell r="AB623">
            <v>1</v>
          </cell>
        </row>
        <row r="624">
          <cell r="I624" t="str">
            <v/>
          </cell>
          <cell r="J624" t="str">
            <v/>
          </cell>
          <cell r="K624" t="str">
            <v/>
          </cell>
          <cell r="L624">
            <v>0</v>
          </cell>
          <cell r="M624">
            <v>0</v>
          </cell>
          <cell r="N624">
            <v>1</v>
          </cell>
          <cell r="P624" t="str">
            <v/>
          </cell>
          <cell r="Q624" t="str">
            <v/>
          </cell>
          <cell r="R624" t="str">
            <v/>
          </cell>
          <cell r="S624">
            <v>0</v>
          </cell>
          <cell r="T624">
            <v>0</v>
          </cell>
          <cell r="U624">
            <v>1</v>
          </cell>
          <cell r="W624" t="str">
            <v/>
          </cell>
          <cell r="X624" t="str">
            <v/>
          </cell>
          <cell r="Y624" t="str">
            <v/>
          </cell>
          <cell r="Z624">
            <v>0</v>
          </cell>
          <cell r="AA624">
            <v>0</v>
          </cell>
          <cell r="AB624">
            <v>1</v>
          </cell>
        </row>
        <row r="625">
          <cell r="I625" t="str">
            <v/>
          </cell>
          <cell r="J625" t="str">
            <v/>
          </cell>
          <cell r="K625" t="str">
            <v/>
          </cell>
          <cell r="L625">
            <v>0</v>
          </cell>
          <cell r="M625">
            <v>0</v>
          </cell>
          <cell r="N625">
            <v>1</v>
          </cell>
          <cell r="P625" t="str">
            <v/>
          </cell>
          <cell r="Q625" t="str">
            <v/>
          </cell>
          <cell r="R625" t="str">
            <v/>
          </cell>
          <cell r="S625">
            <v>0</v>
          </cell>
          <cell r="T625">
            <v>0</v>
          </cell>
          <cell r="U625">
            <v>1</v>
          </cell>
          <cell r="W625" t="str">
            <v/>
          </cell>
          <cell r="X625" t="str">
            <v/>
          </cell>
          <cell r="Y625" t="str">
            <v/>
          </cell>
          <cell r="Z625">
            <v>0</v>
          </cell>
          <cell r="AA625">
            <v>0</v>
          </cell>
          <cell r="AB625">
            <v>1</v>
          </cell>
        </row>
        <row r="626">
          <cell r="I626" t="str">
            <v/>
          </cell>
          <cell r="J626" t="str">
            <v/>
          </cell>
          <cell r="K626" t="str">
            <v/>
          </cell>
          <cell r="L626">
            <v>0</v>
          </cell>
          <cell r="M626">
            <v>0</v>
          </cell>
          <cell r="N626">
            <v>1</v>
          </cell>
          <cell r="P626" t="str">
            <v/>
          </cell>
          <cell r="Q626" t="str">
            <v/>
          </cell>
          <cell r="R626" t="str">
            <v/>
          </cell>
          <cell r="S626">
            <v>0</v>
          </cell>
          <cell r="T626">
            <v>0</v>
          </cell>
          <cell r="U626">
            <v>1</v>
          </cell>
          <cell r="W626" t="str">
            <v/>
          </cell>
          <cell r="X626" t="str">
            <v/>
          </cell>
          <cell r="Y626" t="str">
            <v/>
          </cell>
          <cell r="Z626">
            <v>0</v>
          </cell>
          <cell r="AA626">
            <v>0</v>
          </cell>
          <cell r="AB626">
            <v>1</v>
          </cell>
        </row>
        <row r="627">
          <cell r="I627" t="str">
            <v/>
          </cell>
          <cell r="J627" t="str">
            <v/>
          </cell>
          <cell r="K627" t="str">
            <v/>
          </cell>
          <cell r="L627">
            <v>0</v>
          </cell>
          <cell r="M627">
            <v>0</v>
          </cell>
          <cell r="N627">
            <v>1</v>
          </cell>
          <cell r="P627" t="str">
            <v/>
          </cell>
          <cell r="Q627" t="str">
            <v/>
          </cell>
          <cell r="R627" t="str">
            <v/>
          </cell>
          <cell r="S627">
            <v>0</v>
          </cell>
          <cell r="T627">
            <v>0</v>
          </cell>
          <cell r="U627">
            <v>1</v>
          </cell>
          <cell r="W627" t="str">
            <v/>
          </cell>
          <cell r="X627" t="str">
            <v/>
          </cell>
          <cell r="Y627" t="str">
            <v/>
          </cell>
          <cell r="Z627">
            <v>0</v>
          </cell>
          <cell r="AA627">
            <v>0</v>
          </cell>
          <cell r="AB627">
            <v>1</v>
          </cell>
        </row>
        <row r="628">
          <cell r="I628" t="str">
            <v>60015701</v>
          </cell>
          <cell r="J628" t="str">
            <v>普通攻击:对单体敌人造成{0}%的武力伤害</v>
          </cell>
          <cell r="K628">
            <v>0.36</v>
          </cell>
          <cell r="L628">
            <v>0</v>
          </cell>
          <cell r="M628">
            <v>0</v>
          </cell>
          <cell r="N628">
            <v>100</v>
          </cell>
          <cell r="P628" t="str">
            <v>60015702</v>
          </cell>
          <cell r="Q628" t="str">
            <v>普通攻击:对单体敌人造成{0}%的武力伤害</v>
          </cell>
          <cell r="R628">
            <v>0.31</v>
          </cell>
          <cell r="S628">
            <v>0</v>
          </cell>
          <cell r="T628">
            <v>0</v>
          </cell>
          <cell r="U628">
            <v>1</v>
          </cell>
          <cell r="W628" t="str">
            <v>60015703</v>
          </cell>
          <cell r="X628" t="str">
            <v>普通攻击:对单体敌人造成{0}%的武力伤害</v>
          </cell>
          <cell r="Y628">
            <v>1.1100000000000001</v>
          </cell>
          <cell r="Z628">
            <v>0</v>
          </cell>
          <cell r="AA628">
            <v>0</v>
          </cell>
          <cell r="AB628">
            <v>1</v>
          </cell>
        </row>
        <row r="629">
          <cell r="I629" t="str">
            <v>60015711</v>
          </cell>
          <cell r="J629" t="str">
            <v>私有特性1:重锤勇士普攻{0}%概率重击身边周围敌人额外造成攻击{1}%伤害并使其眩晕{2}秒。</v>
          </cell>
          <cell r="K629">
            <v>0.2</v>
          </cell>
          <cell r="L629">
            <v>0</v>
          </cell>
          <cell r="M629">
            <v>0</v>
          </cell>
          <cell r="N629">
            <v>100</v>
          </cell>
          <cell r="P629" t="str">
            <v>60015712</v>
          </cell>
          <cell r="Q629" t="str">
            <v>私有特性1:重锤勇士普攻{0}%概率重击身边周围敌人额外造成攻击{1}%伤害并使其眩晕{2}秒。</v>
          </cell>
          <cell r="R629">
            <v>0.2</v>
          </cell>
          <cell r="S629">
            <v>0</v>
          </cell>
          <cell r="T629">
            <v>0</v>
          </cell>
          <cell r="U629">
            <v>100</v>
          </cell>
          <cell r="W629" t="str">
            <v>60015713</v>
          </cell>
          <cell r="X629" t="str">
            <v>私有特性1:重锤勇士普攻{0}%概率重击身边周围敌人额外造成攻击{1}%伤害并使其眩晕{2}秒。</v>
          </cell>
          <cell r="Y629">
            <v>2</v>
          </cell>
          <cell r="Z629">
            <v>0</v>
          </cell>
          <cell r="AA629">
            <v>0</v>
          </cell>
          <cell r="AB629">
            <v>1</v>
          </cell>
        </row>
        <row r="630">
          <cell r="I630" t="str">
            <v>60015721</v>
          </cell>
          <cell r="J630" t="str">
            <v>私有特性2:重锤勇士体壮如牛，是步兵中最不容易被击倒击飞的士兵</v>
          </cell>
          <cell r="K630" t="str">
            <v/>
          </cell>
          <cell r="L630">
            <v>0</v>
          </cell>
          <cell r="M630">
            <v>0</v>
          </cell>
          <cell r="N630">
            <v>1</v>
          </cell>
          <cell r="P630" t="str">
            <v/>
          </cell>
          <cell r="Q630" t="str">
            <v/>
          </cell>
          <cell r="R630" t="str">
            <v/>
          </cell>
          <cell r="S630">
            <v>0</v>
          </cell>
          <cell r="T630">
            <v>0</v>
          </cell>
          <cell r="U630">
            <v>1</v>
          </cell>
          <cell r="W630" t="str">
            <v/>
          </cell>
          <cell r="X630" t="str">
            <v/>
          </cell>
          <cell r="Y630" t="str">
            <v/>
          </cell>
          <cell r="Z630">
            <v>0</v>
          </cell>
          <cell r="AA630">
            <v>0</v>
          </cell>
          <cell r="AB630">
            <v>1</v>
          </cell>
        </row>
        <row r="631">
          <cell r="I631" t="str">
            <v>60015731</v>
          </cell>
          <cell r="J631" t="str">
            <v>私有特性3:重锤勇士可以完全抵御敌人的冲锋，不受到任何冲锋伤害（怒气技能冲锋除外）</v>
          </cell>
          <cell r="K631" t="str">
            <v/>
          </cell>
          <cell r="L631">
            <v>0</v>
          </cell>
          <cell r="M631">
            <v>0</v>
          </cell>
          <cell r="N631">
            <v>1</v>
          </cell>
          <cell r="P631" t="str">
            <v/>
          </cell>
          <cell r="Q631" t="str">
            <v/>
          </cell>
          <cell r="R631" t="str">
            <v/>
          </cell>
          <cell r="S631">
            <v>0</v>
          </cell>
          <cell r="T631">
            <v>0</v>
          </cell>
          <cell r="U631">
            <v>1</v>
          </cell>
          <cell r="W631" t="str">
            <v/>
          </cell>
          <cell r="X631" t="str">
            <v/>
          </cell>
          <cell r="Y631" t="str">
            <v/>
          </cell>
          <cell r="Z631">
            <v>0</v>
          </cell>
          <cell r="AA631">
            <v>0</v>
          </cell>
          <cell r="AB631">
            <v>1</v>
          </cell>
        </row>
        <row r="632">
          <cell r="I632" t="str">
            <v/>
          </cell>
          <cell r="J632" t="str">
            <v/>
          </cell>
          <cell r="K632" t="str">
            <v/>
          </cell>
          <cell r="L632">
            <v>0</v>
          </cell>
          <cell r="M632">
            <v>0</v>
          </cell>
          <cell r="N632">
            <v>1</v>
          </cell>
          <cell r="P632" t="str">
            <v/>
          </cell>
          <cell r="Q632" t="str">
            <v/>
          </cell>
          <cell r="R632" t="str">
            <v/>
          </cell>
          <cell r="S632">
            <v>0</v>
          </cell>
          <cell r="T632">
            <v>0</v>
          </cell>
          <cell r="U632">
            <v>1</v>
          </cell>
          <cell r="W632" t="str">
            <v/>
          </cell>
          <cell r="X632" t="str">
            <v/>
          </cell>
          <cell r="Y632" t="str">
            <v/>
          </cell>
          <cell r="Z632">
            <v>0</v>
          </cell>
          <cell r="AA632">
            <v>0</v>
          </cell>
          <cell r="AB632">
            <v>1</v>
          </cell>
        </row>
        <row r="633">
          <cell r="I633" t="str">
            <v/>
          </cell>
          <cell r="J633" t="str">
            <v/>
          </cell>
          <cell r="K633" t="str">
            <v/>
          </cell>
          <cell r="L633">
            <v>0</v>
          </cell>
          <cell r="M633">
            <v>0</v>
          </cell>
          <cell r="N633">
            <v>1</v>
          </cell>
          <cell r="P633" t="str">
            <v/>
          </cell>
          <cell r="Q633" t="str">
            <v/>
          </cell>
          <cell r="R633" t="str">
            <v/>
          </cell>
          <cell r="S633">
            <v>0</v>
          </cell>
          <cell r="T633">
            <v>0</v>
          </cell>
          <cell r="U633">
            <v>1</v>
          </cell>
          <cell r="W633" t="str">
            <v/>
          </cell>
          <cell r="X633" t="str">
            <v/>
          </cell>
          <cell r="Y633" t="str">
            <v/>
          </cell>
          <cell r="Z633">
            <v>0</v>
          </cell>
          <cell r="AA633">
            <v>0</v>
          </cell>
          <cell r="AB633">
            <v>1</v>
          </cell>
        </row>
        <row r="634">
          <cell r="I634" t="str">
            <v/>
          </cell>
          <cell r="J634" t="str">
            <v/>
          </cell>
          <cell r="K634" t="str">
            <v/>
          </cell>
          <cell r="L634">
            <v>0</v>
          </cell>
          <cell r="M634">
            <v>0</v>
          </cell>
          <cell r="N634">
            <v>1</v>
          </cell>
          <cell r="P634" t="str">
            <v/>
          </cell>
          <cell r="Q634" t="str">
            <v/>
          </cell>
          <cell r="R634" t="str">
            <v/>
          </cell>
          <cell r="S634">
            <v>0</v>
          </cell>
          <cell r="T634">
            <v>0</v>
          </cell>
          <cell r="U634">
            <v>1</v>
          </cell>
          <cell r="W634" t="str">
            <v/>
          </cell>
          <cell r="X634" t="str">
            <v/>
          </cell>
          <cell r="Y634" t="str">
            <v/>
          </cell>
          <cell r="Z634">
            <v>0</v>
          </cell>
          <cell r="AA634">
            <v>0</v>
          </cell>
          <cell r="AB634">
            <v>1</v>
          </cell>
        </row>
        <row r="635">
          <cell r="I635" t="str">
            <v/>
          </cell>
          <cell r="J635" t="str">
            <v/>
          </cell>
          <cell r="K635" t="str">
            <v/>
          </cell>
          <cell r="L635">
            <v>0</v>
          </cell>
          <cell r="M635">
            <v>0</v>
          </cell>
          <cell r="N635">
            <v>1</v>
          </cell>
          <cell r="P635" t="str">
            <v/>
          </cell>
          <cell r="Q635" t="str">
            <v/>
          </cell>
          <cell r="R635" t="str">
            <v/>
          </cell>
          <cell r="S635">
            <v>0</v>
          </cell>
          <cell r="T635">
            <v>0</v>
          </cell>
          <cell r="U635">
            <v>1</v>
          </cell>
          <cell r="W635" t="str">
            <v/>
          </cell>
          <cell r="X635" t="str">
            <v/>
          </cell>
          <cell r="Y635" t="str">
            <v/>
          </cell>
          <cell r="Z635">
            <v>0</v>
          </cell>
          <cell r="AA635">
            <v>0</v>
          </cell>
          <cell r="AB635">
            <v>1</v>
          </cell>
        </row>
        <row r="636">
          <cell r="I636" t="str">
            <v/>
          </cell>
          <cell r="J636" t="str">
            <v/>
          </cell>
          <cell r="K636" t="str">
            <v/>
          </cell>
          <cell r="L636">
            <v>0</v>
          </cell>
          <cell r="M636">
            <v>0</v>
          </cell>
          <cell r="N636">
            <v>1</v>
          </cell>
          <cell r="P636" t="str">
            <v/>
          </cell>
          <cell r="Q636" t="str">
            <v/>
          </cell>
          <cell r="R636" t="str">
            <v/>
          </cell>
          <cell r="S636">
            <v>0</v>
          </cell>
          <cell r="T636">
            <v>0</v>
          </cell>
          <cell r="U636">
            <v>1</v>
          </cell>
          <cell r="W636" t="str">
            <v/>
          </cell>
          <cell r="X636" t="str">
            <v/>
          </cell>
          <cell r="Y636" t="str">
            <v/>
          </cell>
          <cell r="Z636">
            <v>0</v>
          </cell>
          <cell r="AA636">
            <v>0</v>
          </cell>
          <cell r="AB636">
            <v>1</v>
          </cell>
        </row>
        <row r="637">
          <cell r="I637" t="str">
            <v/>
          </cell>
          <cell r="J637" t="str">
            <v/>
          </cell>
          <cell r="K637" t="str">
            <v/>
          </cell>
          <cell r="L637">
            <v>0</v>
          </cell>
          <cell r="M637">
            <v>0</v>
          </cell>
          <cell r="N637">
            <v>1</v>
          </cell>
          <cell r="P637" t="str">
            <v/>
          </cell>
          <cell r="Q637" t="str">
            <v/>
          </cell>
          <cell r="R637" t="str">
            <v/>
          </cell>
          <cell r="S637">
            <v>0</v>
          </cell>
          <cell r="T637">
            <v>0</v>
          </cell>
          <cell r="U637">
            <v>1</v>
          </cell>
          <cell r="W637" t="str">
            <v/>
          </cell>
          <cell r="X637" t="str">
            <v/>
          </cell>
          <cell r="Y637" t="str">
            <v/>
          </cell>
          <cell r="Z637">
            <v>0</v>
          </cell>
          <cell r="AA637">
            <v>0</v>
          </cell>
          <cell r="AB637">
            <v>1</v>
          </cell>
        </row>
        <row r="638">
          <cell r="I638" t="str">
            <v>60011101</v>
          </cell>
          <cell r="J638" t="str">
            <v>普通攻击:对单体敌人造成{0}%的武力伤害</v>
          </cell>
          <cell r="K638">
            <v>0</v>
          </cell>
          <cell r="L638">
            <v>0</v>
          </cell>
          <cell r="M638">
            <v>0</v>
          </cell>
          <cell r="N638">
            <v>100</v>
          </cell>
          <cell r="P638" t="str">
            <v>60011102</v>
          </cell>
          <cell r="Q638" t="str">
            <v>普通攻击:对单体敌人造成{0}%的武力伤害</v>
          </cell>
          <cell r="R638">
            <v>0.31</v>
          </cell>
          <cell r="S638">
            <v>0</v>
          </cell>
          <cell r="T638">
            <v>0</v>
          </cell>
          <cell r="U638">
            <v>1</v>
          </cell>
          <cell r="W638" t="str">
            <v>60011103</v>
          </cell>
          <cell r="X638" t="str">
            <v>普通攻击:对单体敌人造成{0}%的武力伤害</v>
          </cell>
          <cell r="Y638">
            <v>1.1100000000000001</v>
          </cell>
          <cell r="Z638">
            <v>0</v>
          </cell>
          <cell r="AA638">
            <v>0</v>
          </cell>
          <cell r="AB638">
            <v>1</v>
          </cell>
        </row>
        <row r="639">
          <cell r="I639" t="str">
            <v>60011111</v>
          </cell>
          <cell r="J639" t="str">
            <v>私有特性1:精锐刀盾兵护甲装备精良，自身防御提高{0}。</v>
          </cell>
          <cell r="K639">
            <v>1200</v>
          </cell>
          <cell r="L639">
            <v>0</v>
          </cell>
          <cell r="M639">
            <v>0</v>
          </cell>
          <cell r="N639">
            <v>1</v>
          </cell>
          <cell r="P639" t="str">
            <v/>
          </cell>
          <cell r="Q639" t="str">
            <v/>
          </cell>
          <cell r="R639" t="str">
            <v/>
          </cell>
          <cell r="S639">
            <v>0</v>
          </cell>
          <cell r="T639">
            <v>0</v>
          </cell>
          <cell r="U639">
            <v>1</v>
          </cell>
          <cell r="W639" t="str">
            <v/>
          </cell>
          <cell r="X639" t="str">
            <v/>
          </cell>
          <cell r="Y639" t="str">
            <v/>
          </cell>
          <cell r="Z639">
            <v>0</v>
          </cell>
          <cell r="AA639">
            <v>0</v>
          </cell>
          <cell r="AB639">
            <v>1</v>
          </cell>
        </row>
        <row r="640">
          <cell r="I640" t="str">
            <v>60011121</v>
          </cell>
          <cell r="J640" t="str">
            <v>私有特性2:每10秒精锐刀盾兵随机挑衅自身小范围内一个武将或士兵。被挑衅的单位普攻有{0}%概率缴械自己2秒，挑衅持续15秒。（挑衅可被清除）</v>
          </cell>
          <cell r="K640">
            <v>0.1</v>
          </cell>
          <cell r="L640">
            <v>0</v>
          </cell>
          <cell r="M640">
            <v>0</v>
          </cell>
          <cell r="N640">
            <v>100</v>
          </cell>
          <cell r="P640" t="str">
            <v/>
          </cell>
          <cell r="Q640" t="str">
            <v/>
          </cell>
          <cell r="R640" t="str">
            <v/>
          </cell>
          <cell r="S640">
            <v>0</v>
          </cell>
          <cell r="T640">
            <v>0</v>
          </cell>
          <cell r="U640">
            <v>1</v>
          </cell>
          <cell r="W640" t="str">
            <v/>
          </cell>
          <cell r="X640" t="str">
            <v/>
          </cell>
          <cell r="Y640" t="str">
            <v/>
          </cell>
          <cell r="Z640">
            <v>0</v>
          </cell>
          <cell r="AA640">
            <v>0</v>
          </cell>
          <cell r="AB640">
            <v>1</v>
          </cell>
        </row>
        <row r="641">
          <cell r="I641" t="str">
            <v>60011131</v>
          </cell>
          <cell r="J641" t="str">
            <v>私有特性3:精锐刀盾兵擅长防守，战斗时可以吸引两支部队攻击自己。</v>
          </cell>
          <cell r="K641" t="str">
            <v/>
          </cell>
          <cell r="L641">
            <v>0</v>
          </cell>
          <cell r="M641">
            <v>0</v>
          </cell>
          <cell r="N641">
            <v>1</v>
          </cell>
          <cell r="P641" t="str">
            <v/>
          </cell>
          <cell r="Q641" t="str">
            <v/>
          </cell>
          <cell r="R641" t="str">
            <v/>
          </cell>
          <cell r="S641">
            <v>0</v>
          </cell>
          <cell r="T641">
            <v>0</v>
          </cell>
          <cell r="U641">
            <v>1</v>
          </cell>
          <cell r="W641" t="str">
            <v/>
          </cell>
          <cell r="X641" t="str">
            <v/>
          </cell>
          <cell r="Y641" t="str">
            <v/>
          </cell>
          <cell r="Z641">
            <v>0</v>
          </cell>
          <cell r="AA641">
            <v>0</v>
          </cell>
          <cell r="AB641">
            <v>1</v>
          </cell>
        </row>
        <row r="642">
          <cell r="I642" t="str">
            <v/>
          </cell>
          <cell r="J642" t="str">
            <v/>
          </cell>
          <cell r="K642" t="str">
            <v/>
          </cell>
          <cell r="L642">
            <v>0</v>
          </cell>
          <cell r="M642">
            <v>0</v>
          </cell>
          <cell r="N642">
            <v>1</v>
          </cell>
          <cell r="P642" t="str">
            <v/>
          </cell>
          <cell r="Q642" t="str">
            <v/>
          </cell>
          <cell r="R642" t="str">
            <v/>
          </cell>
          <cell r="S642">
            <v>0</v>
          </cell>
          <cell r="T642">
            <v>0</v>
          </cell>
          <cell r="U642">
            <v>1</v>
          </cell>
          <cell r="W642" t="str">
            <v/>
          </cell>
          <cell r="X642" t="str">
            <v/>
          </cell>
          <cell r="Y642" t="str">
            <v/>
          </cell>
          <cell r="Z642">
            <v>0</v>
          </cell>
          <cell r="AA642">
            <v>0</v>
          </cell>
          <cell r="AB642">
            <v>1</v>
          </cell>
        </row>
        <row r="643">
          <cell r="I643" t="str">
            <v/>
          </cell>
          <cell r="J643" t="str">
            <v/>
          </cell>
          <cell r="K643" t="str">
            <v/>
          </cell>
          <cell r="L643">
            <v>0</v>
          </cell>
          <cell r="M643">
            <v>0</v>
          </cell>
          <cell r="N643">
            <v>1</v>
          </cell>
          <cell r="P643" t="str">
            <v/>
          </cell>
          <cell r="Q643" t="str">
            <v/>
          </cell>
          <cell r="R643" t="str">
            <v/>
          </cell>
          <cell r="S643">
            <v>0</v>
          </cell>
          <cell r="T643">
            <v>0</v>
          </cell>
          <cell r="U643">
            <v>1</v>
          </cell>
          <cell r="W643" t="str">
            <v/>
          </cell>
          <cell r="X643" t="str">
            <v/>
          </cell>
          <cell r="Y643" t="str">
            <v/>
          </cell>
          <cell r="Z643">
            <v>0</v>
          </cell>
          <cell r="AA643">
            <v>0</v>
          </cell>
          <cell r="AB643">
            <v>1</v>
          </cell>
        </row>
        <row r="644">
          <cell r="I644" t="str">
            <v/>
          </cell>
          <cell r="J644" t="str">
            <v/>
          </cell>
          <cell r="K644" t="str">
            <v/>
          </cell>
          <cell r="L644">
            <v>0</v>
          </cell>
          <cell r="M644">
            <v>0</v>
          </cell>
          <cell r="N644">
            <v>1</v>
          </cell>
          <cell r="P644" t="str">
            <v/>
          </cell>
          <cell r="Q644" t="str">
            <v/>
          </cell>
          <cell r="R644" t="str">
            <v/>
          </cell>
          <cell r="S644">
            <v>0</v>
          </cell>
          <cell r="T644">
            <v>0</v>
          </cell>
          <cell r="U644">
            <v>1</v>
          </cell>
          <cell r="W644" t="str">
            <v/>
          </cell>
          <cell r="X644" t="str">
            <v/>
          </cell>
          <cell r="Y644" t="str">
            <v/>
          </cell>
          <cell r="Z644">
            <v>0</v>
          </cell>
          <cell r="AA644">
            <v>0</v>
          </cell>
          <cell r="AB644">
            <v>1</v>
          </cell>
        </row>
        <row r="645">
          <cell r="I645" t="str">
            <v/>
          </cell>
          <cell r="J645" t="str">
            <v/>
          </cell>
          <cell r="K645" t="str">
            <v/>
          </cell>
          <cell r="L645">
            <v>0</v>
          </cell>
          <cell r="M645">
            <v>0</v>
          </cell>
          <cell r="N645">
            <v>1</v>
          </cell>
          <cell r="P645" t="str">
            <v/>
          </cell>
          <cell r="Q645" t="str">
            <v/>
          </cell>
          <cell r="R645" t="str">
            <v/>
          </cell>
          <cell r="S645">
            <v>0</v>
          </cell>
          <cell r="T645">
            <v>0</v>
          </cell>
          <cell r="U645">
            <v>1</v>
          </cell>
          <cell r="W645" t="str">
            <v/>
          </cell>
          <cell r="X645" t="str">
            <v/>
          </cell>
          <cell r="Y645" t="str">
            <v/>
          </cell>
          <cell r="Z645">
            <v>0</v>
          </cell>
          <cell r="AA645">
            <v>0</v>
          </cell>
          <cell r="AB645">
            <v>1</v>
          </cell>
        </row>
        <row r="646">
          <cell r="I646" t="str">
            <v/>
          </cell>
          <cell r="J646" t="str">
            <v/>
          </cell>
          <cell r="K646" t="str">
            <v/>
          </cell>
          <cell r="L646">
            <v>0</v>
          </cell>
          <cell r="M646">
            <v>0</v>
          </cell>
          <cell r="N646">
            <v>1</v>
          </cell>
          <cell r="P646" t="str">
            <v/>
          </cell>
          <cell r="Q646" t="str">
            <v/>
          </cell>
          <cell r="R646" t="str">
            <v/>
          </cell>
          <cell r="S646">
            <v>0</v>
          </cell>
          <cell r="T646">
            <v>0</v>
          </cell>
          <cell r="U646">
            <v>1</v>
          </cell>
          <cell r="W646" t="str">
            <v/>
          </cell>
          <cell r="X646" t="str">
            <v/>
          </cell>
          <cell r="Y646" t="str">
            <v/>
          </cell>
          <cell r="Z646">
            <v>0</v>
          </cell>
          <cell r="AA646">
            <v>0</v>
          </cell>
          <cell r="AB646">
            <v>1</v>
          </cell>
        </row>
        <row r="647">
          <cell r="I647" t="str">
            <v/>
          </cell>
          <cell r="J647" t="str">
            <v/>
          </cell>
          <cell r="K647" t="str">
            <v/>
          </cell>
          <cell r="L647">
            <v>0</v>
          </cell>
          <cell r="M647">
            <v>0</v>
          </cell>
          <cell r="N647">
            <v>1</v>
          </cell>
          <cell r="P647" t="str">
            <v/>
          </cell>
          <cell r="Q647" t="str">
            <v/>
          </cell>
          <cell r="R647" t="str">
            <v/>
          </cell>
          <cell r="S647">
            <v>0</v>
          </cell>
          <cell r="T647">
            <v>0</v>
          </cell>
          <cell r="U647">
            <v>1</v>
          </cell>
          <cell r="W647" t="str">
            <v/>
          </cell>
          <cell r="X647" t="str">
            <v/>
          </cell>
          <cell r="Y647" t="str">
            <v/>
          </cell>
          <cell r="Z647">
            <v>0</v>
          </cell>
          <cell r="AA647">
            <v>0</v>
          </cell>
          <cell r="AB647">
            <v>1</v>
          </cell>
        </row>
        <row r="648">
          <cell r="I648" t="str">
            <v>60035601</v>
          </cell>
          <cell r="J648" t="str">
            <v>普通攻击:对单体敌人造成{0}%的武力伤害</v>
          </cell>
          <cell r="K648">
            <v>0.21</v>
          </cell>
          <cell r="L648">
            <v>0</v>
          </cell>
          <cell r="M648">
            <v>0</v>
          </cell>
          <cell r="N648">
            <v>100</v>
          </cell>
          <cell r="P648" t="str">
            <v>60035602</v>
          </cell>
          <cell r="Q648" t="str">
            <v>普通攻击:对单体敌人造成{0}%的武力伤害</v>
          </cell>
          <cell r="R648">
            <v>0.21</v>
          </cell>
          <cell r="S648">
            <v>0</v>
          </cell>
          <cell r="T648">
            <v>0</v>
          </cell>
          <cell r="U648">
            <v>1</v>
          </cell>
          <cell r="W648" t="str">
            <v>60035603</v>
          </cell>
          <cell r="X648" t="str">
            <v>普通攻击:对单体敌人造成{0}%的武力伤害</v>
          </cell>
          <cell r="Y648">
            <v>1</v>
          </cell>
          <cell r="Z648">
            <v>0</v>
          </cell>
          <cell r="AA648">
            <v>0</v>
          </cell>
          <cell r="AB648">
            <v>1</v>
          </cell>
        </row>
        <row r="649">
          <cell r="I649" t="str">
            <v>60035611</v>
          </cell>
          <cell r="J649" t="str">
            <v>私有特性1:连弩兵配备连弩可装填两发箭矢，每次普通攻击连续射出两支箭矢。有{0}%概率击退敌军。</v>
          </cell>
          <cell r="K649">
            <v>0.2</v>
          </cell>
          <cell r="L649">
            <v>0</v>
          </cell>
          <cell r="M649">
            <v>0</v>
          </cell>
          <cell r="N649">
            <v>100</v>
          </cell>
          <cell r="P649" t="str">
            <v>60035612</v>
          </cell>
          <cell r="Q649" t="str">
            <v>私有特性1:连弩兵配备连弩可装填两发箭矢，每次普通攻击连续射出两支箭矢。有{0}%概率击退敌军。</v>
          </cell>
          <cell r="R649">
            <v>0.5</v>
          </cell>
          <cell r="S649">
            <v>0</v>
          </cell>
          <cell r="T649">
            <v>0</v>
          </cell>
          <cell r="U649">
            <v>1</v>
          </cell>
          <cell r="W649" t="str">
            <v/>
          </cell>
          <cell r="X649" t="str">
            <v/>
          </cell>
          <cell r="Y649" t="str">
            <v/>
          </cell>
          <cell r="Z649">
            <v>0</v>
          </cell>
          <cell r="AA649">
            <v>0</v>
          </cell>
          <cell r="AB649">
            <v>1</v>
          </cell>
        </row>
        <row r="650">
          <cell r="I650" t="str">
            <v>60035621</v>
          </cell>
          <cell r="J650" t="str">
            <v>私有特性2:造成伤害时无视目标{0}%护甲</v>
          </cell>
          <cell r="K650">
            <v>0.6</v>
          </cell>
          <cell r="L650">
            <v>0</v>
          </cell>
          <cell r="M650">
            <v>0</v>
          </cell>
          <cell r="N650">
            <v>100</v>
          </cell>
          <cell r="P650" t="str">
            <v/>
          </cell>
          <cell r="Q650" t="str">
            <v/>
          </cell>
          <cell r="R650" t="str">
            <v/>
          </cell>
          <cell r="S650">
            <v>0</v>
          </cell>
          <cell r="T650">
            <v>0</v>
          </cell>
          <cell r="U650">
            <v>1</v>
          </cell>
          <cell r="W650" t="str">
            <v/>
          </cell>
          <cell r="X650" t="str">
            <v/>
          </cell>
          <cell r="Y650" t="str">
            <v/>
          </cell>
          <cell r="Z650">
            <v>0</v>
          </cell>
          <cell r="AA650">
            <v>0</v>
          </cell>
          <cell r="AB650">
            <v>1</v>
          </cell>
        </row>
        <row r="651">
          <cell r="I651" t="str">
            <v>60035631</v>
          </cell>
          <cell r="J651" t="str">
            <v>私有特性3:弩兵不会攻击同一目标，当自己周围没有友军士兵部队时，攻速增加{0}，士兵脚下出现加速特效。</v>
          </cell>
          <cell r="K651">
            <v>50</v>
          </cell>
          <cell r="L651">
            <v>0</v>
          </cell>
          <cell r="M651">
            <v>0</v>
          </cell>
          <cell r="N651">
            <v>1</v>
          </cell>
          <cell r="P651" t="str">
            <v/>
          </cell>
          <cell r="Q651" t="str">
            <v/>
          </cell>
          <cell r="R651" t="str">
            <v/>
          </cell>
          <cell r="S651">
            <v>0</v>
          </cell>
          <cell r="T651">
            <v>0</v>
          </cell>
          <cell r="U651">
            <v>1</v>
          </cell>
          <cell r="W651" t="str">
            <v/>
          </cell>
          <cell r="X651" t="str">
            <v/>
          </cell>
          <cell r="Y651" t="str">
            <v/>
          </cell>
          <cell r="Z651">
            <v>0</v>
          </cell>
          <cell r="AA651">
            <v>0</v>
          </cell>
          <cell r="AB651">
            <v>1</v>
          </cell>
        </row>
        <row r="652">
          <cell r="I652" t="str">
            <v>60035641</v>
          </cell>
          <cell r="J652" t="str">
            <v>私有特性4:连弩兵的普通攻击会额外造成目标最大生命值{0}%真实伤害。</v>
          </cell>
          <cell r="K652">
            <v>5.0000000000000001E-3</v>
          </cell>
          <cell r="L652">
            <v>0</v>
          </cell>
          <cell r="M652">
            <v>0</v>
          </cell>
          <cell r="N652">
            <v>100</v>
          </cell>
          <cell r="P652" t="str">
            <v/>
          </cell>
          <cell r="Q652" t="str">
            <v/>
          </cell>
          <cell r="R652" t="str">
            <v/>
          </cell>
          <cell r="S652">
            <v>0</v>
          </cell>
          <cell r="T652">
            <v>0</v>
          </cell>
          <cell r="U652">
            <v>1</v>
          </cell>
          <cell r="W652" t="str">
            <v/>
          </cell>
          <cell r="X652" t="str">
            <v/>
          </cell>
          <cell r="Y652" t="str">
            <v/>
          </cell>
          <cell r="Z652">
            <v>0</v>
          </cell>
          <cell r="AA652">
            <v>0</v>
          </cell>
          <cell r="AB652">
            <v>1</v>
          </cell>
        </row>
        <row r="653">
          <cell r="I653" t="str">
            <v/>
          </cell>
          <cell r="J653" t="str">
            <v/>
          </cell>
          <cell r="K653" t="str">
            <v/>
          </cell>
          <cell r="L653">
            <v>0</v>
          </cell>
          <cell r="M653">
            <v>0</v>
          </cell>
          <cell r="N653">
            <v>1</v>
          </cell>
          <cell r="P653" t="str">
            <v/>
          </cell>
          <cell r="Q653" t="str">
            <v/>
          </cell>
          <cell r="R653" t="str">
            <v/>
          </cell>
          <cell r="S653">
            <v>0</v>
          </cell>
          <cell r="T653">
            <v>0</v>
          </cell>
          <cell r="U653">
            <v>1</v>
          </cell>
          <cell r="W653" t="str">
            <v/>
          </cell>
          <cell r="X653" t="str">
            <v/>
          </cell>
          <cell r="Y653" t="str">
            <v/>
          </cell>
          <cell r="Z653">
            <v>0</v>
          </cell>
          <cell r="AA653">
            <v>0</v>
          </cell>
          <cell r="AB653">
            <v>1</v>
          </cell>
        </row>
        <row r="654">
          <cell r="I654" t="str">
            <v/>
          </cell>
          <cell r="J654" t="str">
            <v/>
          </cell>
          <cell r="K654" t="str">
            <v/>
          </cell>
          <cell r="L654">
            <v>0</v>
          </cell>
          <cell r="M654">
            <v>0</v>
          </cell>
          <cell r="N654">
            <v>1</v>
          </cell>
          <cell r="P654" t="str">
            <v/>
          </cell>
          <cell r="Q654" t="str">
            <v/>
          </cell>
          <cell r="R654" t="str">
            <v/>
          </cell>
          <cell r="S654">
            <v>0</v>
          </cell>
          <cell r="T654">
            <v>0</v>
          </cell>
          <cell r="U654">
            <v>1</v>
          </cell>
          <cell r="W654" t="str">
            <v/>
          </cell>
          <cell r="X654" t="str">
            <v/>
          </cell>
          <cell r="Y654" t="str">
            <v/>
          </cell>
          <cell r="Z654">
            <v>0</v>
          </cell>
          <cell r="AA654">
            <v>0</v>
          </cell>
          <cell r="AB654">
            <v>1</v>
          </cell>
        </row>
        <row r="655">
          <cell r="I655" t="str">
            <v/>
          </cell>
          <cell r="J655" t="str">
            <v/>
          </cell>
          <cell r="K655" t="str">
            <v/>
          </cell>
          <cell r="L655">
            <v>0</v>
          </cell>
          <cell r="M655">
            <v>0</v>
          </cell>
          <cell r="N655">
            <v>1</v>
          </cell>
          <cell r="P655" t="str">
            <v/>
          </cell>
          <cell r="Q655" t="str">
            <v/>
          </cell>
          <cell r="R655" t="str">
            <v/>
          </cell>
          <cell r="S655">
            <v>0</v>
          </cell>
          <cell r="T655">
            <v>0</v>
          </cell>
          <cell r="U655">
            <v>1</v>
          </cell>
          <cell r="W655" t="str">
            <v/>
          </cell>
          <cell r="X655" t="str">
            <v/>
          </cell>
          <cell r="Y655" t="str">
            <v/>
          </cell>
          <cell r="Z655">
            <v>0</v>
          </cell>
          <cell r="AA655">
            <v>0</v>
          </cell>
          <cell r="AB655">
            <v>1</v>
          </cell>
        </row>
        <row r="656">
          <cell r="I656" t="str">
            <v/>
          </cell>
          <cell r="J656" t="str">
            <v/>
          </cell>
          <cell r="K656" t="str">
            <v/>
          </cell>
          <cell r="L656">
            <v>0</v>
          </cell>
          <cell r="M656">
            <v>0</v>
          </cell>
          <cell r="N656">
            <v>1</v>
          </cell>
          <cell r="P656" t="str">
            <v/>
          </cell>
          <cell r="Q656" t="str">
            <v/>
          </cell>
          <cell r="R656" t="str">
            <v/>
          </cell>
          <cell r="S656">
            <v>0</v>
          </cell>
          <cell r="T656">
            <v>0</v>
          </cell>
          <cell r="U656">
            <v>1</v>
          </cell>
          <cell r="W656" t="str">
            <v/>
          </cell>
          <cell r="X656" t="str">
            <v/>
          </cell>
          <cell r="Y656" t="str">
            <v/>
          </cell>
          <cell r="Z656">
            <v>0</v>
          </cell>
          <cell r="AA656">
            <v>0</v>
          </cell>
          <cell r="AB656">
            <v>1</v>
          </cell>
        </row>
        <row r="657">
          <cell r="I657" t="str">
            <v/>
          </cell>
          <cell r="J657" t="str">
            <v/>
          </cell>
          <cell r="K657" t="str">
            <v/>
          </cell>
          <cell r="L657">
            <v>0</v>
          </cell>
          <cell r="M657">
            <v>0</v>
          </cell>
          <cell r="N657">
            <v>1</v>
          </cell>
          <cell r="P657" t="str">
            <v/>
          </cell>
          <cell r="Q657" t="str">
            <v/>
          </cell>
          <cell r="R657" t="str">
            <v/>
          </cell>
          <cell r="S657">
            <v>0</v>
          </cell>
          <cell r="T657">
            <v>0</v>
          </cell>
          <cell r="U657">
            <v>1</v>
          </cell>
          <cell r="W657" t="str">
            <v/>
          </cell>
          <cell r="X657" t="str">
            <v/>
          </cell>
          <cell r="Y657" t="str">
            <v/>
          </cell>
          <cell r="Z657">
            <v>0</v>
          </cell>
          <cell r="AA657">
            <v>0</v>
          </cell>
          <cell r="AB657">
            <v>1</v>
          </cell>
        </row>
        <row r="658">
          <cell r="I658" t="str">
            <v/>
          </cell>
          <cell r="J658" t="str">
            <v/>
          </cell>
          <cell r="K658" t="str">
            <v/>
          </cell>
          <cell r="L658">
            <v>0</v>
          </cell>
          <cell r="M658">
            <v>0</v>
          </cell>
          <cell r="N658">
            <v>1</v>
          </cell>
          <cell r="P658" t="str">
            <v/>
          </cell>
          <cell r="Q658" t="str">
            <v/>
          </cell>
          <cell r="R658" t="str">
            <v/>
          </cell>
          <cell r="S658">
            <v>0</v>
          </cell>
          <cell r="T658">
            <v>0</v>
          </cell>
          <cell r="U658">
            <v>1</v>
          </cell>
          <cell r="W658" t="str">
            <v/>
          </cell>
          <cell r="X658" t="str">
            <v/>
          </cell>
          <cell r="Y658" t="str">
            <v/>
          </cell>
          <cell r="Z658">
            <v>0</v>
          </cell>
          <cell r="AA658">
            <v>0</v>
          </cell>
          <cell r="AB658">
            <v>1</v>
          </cell>
        </row>
        <row r="659">
          <cell r="I659" t="str">
            <v/>
          </cell>
          <cell r="J659" t="str">
            <v/>
          </cell>
          <cell r="K659" t="str">
            <v/>
          </cell>
          <cell r="L659">
            <v>0</v>
          </cell>
          <cell r="M659">
            <v>0</v>
          </cell>
          <cell r="N659">
            <v>1</v>
          </cell>
          <cell r="P659" t="str">
            <v/>
          </cell>
          <cell r="Q659" t="str">
            <v/>
          </cell>
          <cell r="R659" t="str">
            <v/>
          </cell>
          <cell r="S659">
            <v>0</v>
          </cell>
          <cell r="T659">
            <v>0</v>
          </cell>
          <cell r="U659">
            <v>1</v>
          </cell>
          <cell r="W659" t="str">
            <v/>
          </cell>
          <cell r="X659" t="str">
            <v/>
          </cell>
          <cell r="Y659" t="str">
            <v/>
          </cell>
          <cell r="Z659">
            <v>0</v>
          </cell>
          <cell r="AA659">
            <v>0</v>
          </cell>
          <cell r="AB659">
            <v>1</v>
          </cell>
        </row>
        <row r="660">
          <cell r="I660" t="str">
            <v/>
          </cell>
          <cell r="J660" t="str">
            <v/>
          </cell>
          <cell r="K660" t="str">
            <v/>
          </cell>
          <cell r="L660">
            <v>0</v>
          </cell>
          <cell r="M660">
            <v>0</v>
          </cell>
          <cell r="N660">
            <v>1</v>
          </cell>
          <cell r="P660" t="str">
            <v/>
          </cell>
          <cell r="Q660" t="str">
            <v/>
          </cell>
          <cell r="R660" t="str">
            <v/>
          </cell>
          <cell r="S660">
            <v>0</v>
          </cell>
          <cell r="T660">
            <v>0</v>
          </cell>
          <cell r="U660">
            <v>1</v>
          </cell>
          <cell r="W660" t="str">
            <v/>
          </cell>
          <cell r="X660" t="str">
            <v/>
          </cell>
          <cell r="Y660" t="str">
            <v/>
          </cell>
          <cell r="Z660">
            <v>0</v>
          </cell>
          <cell r="AA660">
            <v>0</v>
          </cell>
          <cell r="AB660">
            <v>1</v>
          </cell>
        </row>
        <row r="661">
          <cell r="I661" t="str">
            <v/>
          </cell>
          <cell r="J661" t="str">
            <v/>
          </cell>
          <cell r="K661" t="str">
            <v/>
          </cell>
          <cell r="L661">
            <v>0</v>
          </cell>
          <cell r="M661">
            <v>0</v>
          </cell>
          <cell r="N661">
            <v>1</v>
          </cell>
          <cell r="P661" t="str">
            <v/>
          </cell>
          <cell r="Q661" t="str">
            <v/>
          </cell>
          <cell r="R661" t="str">
            <v/>
          </cell>
          <cell r="S661">
            <v>0</v>
          </cell>
          <cell r="T661">
            <v>0</v>
          </cell>
          <cell r="U661">
            <v>1</v>
          </cell>
          <cell r="W661" t="str">
            <v/>
          </cell>
          <cell r="X661" t="str">
            <v/>
          </cell>
          <cell r="Y661" t="str">
            <v/>
          </cell>
          <cell r="Z661">
            <v>0</v>
          </cell>
          <cell r="AA661">
            <v>0</v>
          </cell>
          <cell r="AB661">
            <v>1</v>
          </cell>
        </row>
        <row r="662">
          <cell r="I662" t="str">
            <v/>
          </cell>
          <cell r="J662" t="str">
            <v/>
          </cell>
          <cell r="K662" t="str">
            <v/>
          </cell>
          <cell r="L662">
            <v>0</v>
          </cell>
          <cell r="M662">
            <v>0</v>
          </cell>
          <cell r="N662">
            <v>1</v>
          </cell>
          <cell r="P662" t="str">
            <v/>
          </cell>
          <cell r="Q662" t="str">
            <v/>
          </cell>
          <cell r="R662" t="str">
            <v/>
          </cell>
          <cell r="S662">
            <v>0</v>
          </cell>
          <cell r="T662">
            <v>0</v>
          </cell>
          <cell r="U662">
            <v>1</v>
          </cell>
          <cell r="W662" t="str">
            <v/>
          </cell>
          <cell r="X662" t="str">
            <v/>
          </cell>
          <cell r="Y662" t="str">
            <v/>
          </cell>
          <cell r="Z662">
            <v>0</v>
          </cell>
          <cell r="AA662">
            <v>0</v>
          </cell>
          <cell r="AB662">
            <v>1</v>
          </cell>
        </row>
        <row r="663">
          <cell r="I663" t="str">
            <v/>
          </cell>
          <cell r="J663" t="str">
            <v/>
          </cell>
          <cell r="K663" t="str">
            <v/>
          </cell>
          <cell r="L663">
            <v>0</v>
          </cell>
          <cell r="M663">
            <v>0</v>
          </cell>
          <cell r="N663">
            <v>1</v>
          </cell>
          <cell r="P663" t="str">
            <v/>
          </cell>
          <cell r="Q663" t="str">
            <v/>
          </cell>
          <cell r="R663" t="str">
            <v/>
          </cell>
          <cell r="S663">
            <v>0</v>
          </cell>
          <cell r="T663">
            <v>0</v>
          </cell>
          <cell r="U663">
            <v>1</v>
          </cell>
          <cell r="W663" t="str">
            <v/>
          </cell>
          <cell r="X663" t="str">
            <v/>
          </cell>
          <cell r="Y663" t="str">
            <v/>
          </cell>
          <cell r="Z663">
            <v>0</v>
          </cell>
          <cell r="AA663">
            <v>0</v>
          </cell>
          <cell r="AB663">
            <v>1</v>
          </cell>
        </row>
        <row r="664">
          <cell r="I664" t="str">
            <v/>
          </cell>
          <cell r="J664" t="str">
            <v/>
          </cell>
          <cell r="K664" t="str">
            <v/>
          </cell>
          <cell r="L664">
            <v>0</v>
          </cell>
          <cell r="M664">
            <v>0</v>
          </cell>
          <cell r="N664">
            <v>1</v>
          </cell>
          <cell r="P664" t="str">
            <v/>
          </cell>
          <cell r="Q664" t="str">
            <v/>
          </cell>
          <cell r="R664" t="str">
            <v/>
          </cell>
          <cell r="S664">
            <v>0</v>
          </cell>
          <cell r="T664">
            <v>0</v>
          </cell>
          <cell r="U664">
            <v>1</v>
          </cell>
          <cell r="W664" t="str">
            <v/>
          </cell>
          <cell r="X664" t="str">
            <v/>
          </cell>
          <cell r="Y664" t="str">
            <v/>
          </cell>
          <cell r="Z664">
            <v>0</v>
          </cell>
          <cell r="AA664">
            <v>0</v>
          </cell>
          <cell r="AB664">
            <v>1</v>
          </cell>
        </row>
        <row r="665">
          <cell r="I665" t="str">
            <v/>
          </cell>
          <cell r="J665" t="str">
            <v/>
          </cell>
          <cell r="K665" t="str">
            <v/>
          </cell>
          <cell r="L665">
            <v>0</v>
          </cell>
          <cell r="M665">
            <v>0</v>
          </cell>
          <cell r="N665">
            <v>1</v>
          </cell>
          <cell r="P665" t="str">
            <v/>
          </cell>
          <cell r="Q665" t="str">
            <v/>
          </cell>
          <cell r="R665" t="str">
            <v/>
          </cell>
          <cell r="S665">
            <v>0</v>
          </cell>
          <cell r="T665">
            <v>0</v>
          </cell>
          <cell r="U665">
            <v>1</v>
          </cell>
          <cell r="W665" t="str">
            <v/>
          </cell>
          <cell r="X665" t="str">
            <v/>
          </cell>
          <cell r="Y665" t="str">
            <v/>
          </cell>
          <cell r="Z665">
            <v>0</v>
          </cell>
          <cell r="AA665">
            <v>0</v>
          </cell>
          <cell r="AB665">
            <v>1</v>
          </cell>
        </row>
        <row r="666">
          <cell r="I666" t="str">
            <v/>
          </cell>
          <cell r="J666" t="str">
            <v/>
          </cell>
          <cell r="K666" t="str">
            <v/>
          </cell>
          <cell r="L666">
            <v>0</v>
          </cell>
          <cell r="M666">
            <v>0</v>
          </cell>
          <cell r="N666">
            <v>1</v>
          </cell>
          <cell r="P666" t="str">
            <v/>
          </cell>
          <cell r="Q666" t="str">
            <v/>
          </cell>
          <cell r="R666" t="str">
            <v/>
          </cell>
          <cell r="S666">
            <v>0</v>
          </cell>
          <cell r="T666">
            <v>0</v>
          </cell>
          <cell r="U666">
            <v>1</v>
          </cell>
          <cell r="W666" t="str">
            <v/>
          </cell>
          <cell r="X666" t="str">
            <v/>
          </cell>
          <cell r="Y666" t="str">
            <v/>
          </cell>
          <cell r="Z666">
            <v>0</v>
          </cell>
          <cell r="AA666">
            <v>0</v>
          </cell>
          <cell r="AB666">
            <v>1</v>
          </cell>
        </row>
        <row r="667">
          <cell r="I667" t="str">
            <v/>
          </cell>
          <cell r="J667" t="str">
            <v/>
          </cell>
          <cell r="K667" t="str">
            <v/>
          </cell>
          <cell r="L667">
            <v>0</v>
          </cell>
          <cell r="M667">
            <v>0</v>
          </cell>
          <cell r="N667">
            <v>1</v>
          </cell>
          <cell r="P667" t="str">
            <v/>
          </cell>
          <cell r="Q667" t="str">
            <v/>
          </cell>
          <cell r="R667" t="str">
            <v/>
          </cell>
          <cell r="S667">
            <v>0</v>
          </cell>
          <cell r="T667">
            <v>0</v>
          </cell>
          <cell r="U667">
            <v>1</v>
          </cell>
          <cell r="W667" t="str">
            <v/>
          </cell>
          <cell r="X667" t="str">
            <v/>
          </cell>
          <cell r="Y667" t="str">
            <v/>
          </cell>
          <cell r="Z667">
            <v>0</v>
          </cell>
          <cell r="AA667">
            <v>0</v>
          </cell>
          <cell r="AB667">
            <v>1</v>
          </cell>
        </row>
        <row r="668">
          <cell r="I668" t="str">
            <v/>
          </cell>
          <cell r="J668" t="str">
            <v/>
          </cell>
          <cell r="K668" t="str">
            <v/>
          </cell>
          <cell r="L668">
            <v>0</v>
          </cell>
          <cell r="M668">
            <v>0</v>
          </cell>
          <cell r="N668">
            <v>1</v>
          </cell>
          <cell r="P668" t="str">
            <v/>
          </cell>
          <cell r="Q668" t="str">
            <v/>
          </cell>
          <cell r="R668" t="str">
            <v/>
          </cell>
          <cell r="S668">
            <v>0</v>
          </cell>
          <cell r="T668">
            <v>0</v>
          </cell>
          <cell r="U668">
            <v>1</v>
          </cell>
          <cell r="W668" t="str">
            <v/>
          </cell>
          <cell r="X668" t="str">
            <v/>
          </cell>
          <cell r="Y668" t="str">
            <v/>
          </cell>
          <cell r="Z668">
            <v>0</v>
          </cell>
          <cell r="AA668">
            <v>0</v>
          </cell>
          <cell r="AB668">
            <v>1</v>
          </cell>
        </row>
        <row r="669">
          <cell r="I669" t="str">
            <v/>
          </cell>
          <cell r="J669" t="str">
            <v/>
          </cell>
          <cell r="K669" t="str">
            <v/>
          </cell>
          <cell r="L669">
            <v>0</v>
          </cell>
          <cell r="M669">
            <v>0</v>
          </cell>
          <cell r="N669">
            <v>1</v>
          </cell>
          <cell r="P669" t="str">
            <v/>
          </cell>
          <cell r="Q669" t="str">
            <v/>
          </cell>
          <cell r="R669" t="str">
            <v/>
          </cell>
          <cell r="S669">
            <v>0</v>
          </cell>
          <cell r="T669">
            <v>0</v>
          </cell>
          <cell r="U669">
            <v>1</v>
          </cell>
          <cell r="W669" t="str">
            <v/>
          </cell>
          <cell r="X669" t="str">
            <v/>
          </cell>
          <cell r="Y669" t="str">
            <v/>
          </cell>
          <cell r="Z669">
            <v>0</v>
          </cell>
          <cell r="AA669">
            <v>0</v>
          </cell>
          <cell r="AB669">
            <v>1</v>
          </cell>
        </row>
        <row r="670">
          <cell r="I670" t="str">
            <v/>
          </cell>
          <cell r="J670" t="str">
            <v/>
          </cell>
          <cell r="K670" t="str">
            <v/>
          </cell>
          <cell r="L670">
            <v>0</v>
          </cell>
          <cell r="M670">
            <v>0</v>
          </cell>
          <cell r="N670">
            <v>1</v>
          </cell>
          <cell r="P670" t="str">
            <v/>
          </cell>
          <cell r="Q670" t="str">
            <v/>
          </cell>
          <cell r="R670" t="str">
            <v/>
          </cell>
          <cell r="S670">
            <v>0</v>
          </cell>
          <cell r="T670">
            <v>0</v>
          </cell>
          <cell r="U670">
            <v>1</v>
          </cell>
          <cell r="W670" t="str">
            <v/>
          </cell>
          <cell r="X670" t="str">
            <v/>
          </cell>
          <cell r="Y670" t="str">
            <v/>
          </cell>
          <cell r="Z670">
            <v>0</v>
          </cell>
          <cell r="AA670">
            <v>0</v>
          </cell>
          <cell r="AB670">
            <v>1</v>
          </cell>
        </row>
        <row r="671">
          <cell r="I671" t="str">
            <v/>
          </cell>
          <cell r="J671" t="str">
            <v/>
          </cell>
          <cell r="K671" t="str">
            <v/>
          </cell>
          <cell r="L671">
            <v>0</v>
          </cell>
          <cell r="M671">
            <v>0</v>
          </cell>
          <cell r="N671">
            <v>1</v>
          </cell>
          <cell r="P671" t="str">
            <v/>
          </cell>
          <cell r="Q671" t="str">
            <v/>
          </cell>
          <cell r="R671" t="str">
            <v/>
          </cell>
          <cell r="S671">
            <v>0</v>
          </cell>
          <cell r="T671">
            <v>0</v>
          </cell>
          <cell r="U671">
            <v>1</v>
          </cell>
          <cell r="W671" t="str">
            <v/>
          </cell>
          <cell r="X671" t="str">
            <v/>
          </cell>
          <cell r="Y671" t="str">
            <v/>
          </cell>
          <cell r="Z671">
            <v>0</v>
          </cell>
          <cell r="AA671">
            <v>0</v>
          </cell>
          <cell r="AB671">
            <v>1</v>
          </cell>
        </row>
        <row r="672">
          <cell r="I672" t="str">
            <v/>
          </cell>
          <cell r="J672" t="str">
            <v/>
          </cell>
          <cell r="K672" t="str">
            <v/>
          </cell>
          <cell r="L672">
            <v>0</v>
          </cell>
          <cell r="M672">
            <v>0</v>
          </cell>
          <cell r="N672">
            <v>1</v>
          </cell>
          <cell r="P672" t="str">
            <v/>
          </cell>
          <cell r="Q672" t="str">
            <v/>
          </cell>
          <cell r="R672" t="str">
            <v/>
          </cell>
          <cell r="S672">
            <v>0</v>
          </cell>
          <cell r="T672">
            <v>0</v>
          </cell>
          <cell r="U672">
            <v>1</v>
          </cell>
          <cell r="W672" t="str">
            <v/>
          </cell>
          <cell r="X672" t="str">
            <v/>
          </cell>
          <cell r="Y672" t="str">
            <v/>
          </cell>
          <cell r="Z672">
            <v>0</v>
          </cell>
          <cell r="AA672">
            <v>0</v>
          </cell>
          <cell r="AB672">
            <v>1</v>
          </cell>
        </row>
        <row r="673">
          <cell r="I673" t="str">
            <v/>
          </cell>
          <cell r="J673" t="str">
            <v/>
          </cell>
          <cell r="K673" t="str">
            <v/>
          </cell>
          <cell r="L673">
            <v>0</v>
          </cell>
          <cell r="M673">
            <v>0</v>
          </cell>
          <cell r="N673">
            <v>1</v>
          </cell>
          <cell r="P673" t="str">
            <v/>
          </cell>
          <cell r="Q673" t="str">
            <v/>
          </cell>
          <cell r="R673" t="str">
            <v/>
          </cell>
          <cell r="S673">
            <v>0</v>
          </cell>
          <cell r="T673">
            <v>0</v>
          </cell>
          <cell r="U673">
            <v>1</v>
          </cell>
          <cell r="W673" t="str">
            <v/>
          </cell>
          <cell r="X673" t="str">
            <v/>
          </cell>
          <cell r="Y673" t="str">
            <v/>
          </cell>
          <cell r="Z673">
            <v>0</v>
          </cell>
          <cell r="AA673">
            <v>0</v>
          </cell>
          <cell r="AB673">
            <v>1</v>
          </cell>
        </row>
        <row r="674">
          <cell r="I674" t="str">
            <v/>
          </cell>
          <cell r="J674" t="str">
            <v/>
          </cell>
          <cell r="K674" t="str">
            <v/>
          </cell>
          <cell r="L674">
            <v>0</v>
          </cell>
          <cell r="M674">
            <v>0</v>
          </cell>
          <cell r="N674">
            <v>1</v>
          </cell>
          <cell r="P674" t="str">
            <v/>
          </cell>
          <cell r="Q674" t="str">
            <v/>
          </cell>
          <cell r="R674" t="str">
            <v/>
          </cell>
          <cell r="S674">
            <v>0</v>
          </cell>
          <cell r="T674">
            <v>0</v>
          </cell>
          <cell r="U674">
            <v>1</v>
          </cell>
          <cell r="W674" t="str">
            <v/>
          </cell>
          <cell r="X674" t="str">
            <v/>
          </cell>
          <cell r="Y674" t="str">
            <v/>
          </cell>
          <cell r="Z674">
            <v>0</v>
          </cell>
          <cell r="AA674">
            <v>0</v>
          </cell>
          <cell r="AB674">
            <v>1</v>
          </cell>
        </row>
        <row r="675">
          <cell r="I675" t="str">
            <v/>
          </cell>
          <cell r="J675" t="str">
            <v/>
          </cell>
          <cell r="K675" t="str">
            <v/>
          </cell>
          <cell r="L675">
            <v>0</v>
          </cell>
          <cell r="M675">
            <v>0</v>
          </cell>
          <cell r="N675">
            <v>1</v>
          </cell>
          <cell r="P675" t="str">
            <v/>
          </cell>
          <cell r="Q675" t="str">
            <v/>
          </cell>
          <cell r="R675" t="str">
            <v/>
          </cell>
          <cell r="S675">
            <v>0</v>
          </cell>
          <cell r="T675">
            <v>0</v>
          </cell>
          <cell r="U675">
            <v>1</v>
          </cell>
          <cell r="W675" t="str">
            <v/>
          </cell>
          <cell r="X675" t="str">
            <v/>
          </cell>
          <cell r="Y675" t="str">
            <v/>
          </cell>
          <cell r="Z675">
            <v>0</v>
          </cell>
          <cell r="AA675">
            <v>0</v>
          </cell>
          <cell r="AB675">
            <v>1</v>
          </cell>
        </row>
        <row r="676">
          <cell r="I676" t="str">
            <v/>
          </cell>
          <cell r="J676" t="str">
            <v/>
          </cell>
          <cell r="K676" t="str">
            <v/>
          </cell>
          <cell r="L676">
            <v>0</v>
          </cell>
          <cell r="M676">
            <v>0</v>
          </cell>
          <cell r="N676">
            <v>1</v>
          </cell>
          <cell r="P676" t="str">
            <v/>
          </cell>
          <cell r="Q676" t="str">
            <v/>
          </cell>
          <cell r="R676" t="str">
            <v/>
          </cell>
          <cell r="S676">
            <v>0</v>
          </cell>
          <cell r="T676">
            <v>0</v>
          </cell>
          <cell r="U676">
            <v>1</v>
          </cell>
          <cell r="W676" t="str">
            <v/>
          </cell>
          <cell r="X676" t="str">
            <v/>
          </cell>
          <cell r="Y676" t="str">
            <v/>
          </cell>
          <cell r="Z676">
            <v>0</v>
          </cell>
          <cell r="AA676">
            <v>0</v>
          </cell>
          <cell r="AB676">
            <v>1</v>
          </cell>
        </row>
        <row r="677">
          <cell r="I677" t="str">
            <v/>
          </cell>
          <cell r="J677" t="str">
            <v/>
          </cell>
          <cell r="K677" t="str">
            <v/>
          </cell>
          <cell r="L677">
            <v>0</v>
          </cell>
          <cell r="M677">
            <v>0</v>
          </cell>
          <cell r="N677">
            <v>1</v>
          </cell>
          <cell r="P677" t="str">
            <v/>
          </cell>
          <cell r="Q677" t="str">
            <v/>
          </cell>
          <cell r="R677" t="str">
            <v/>
          </cell>
          <cell r="S677">
            <v>0</v>
          </cell>
          <cell r="T677">
            <v>0</v>
          </cell>
          <cell r="U677">
            <v>1</v>
          </cell>
          <cell r="W677" t="str">
            <v/>
          </cell>
          <cell r="X677" t="str">
            <v/>
          </cell>
          <cell r="Y677" t="str">
            <v/>
          </cell>
          <cell r="Z677">
            <v>0</v>
          </cell>
          <cell r="AA677">
            <v>0</v>
          </cell>
          <cell r="AB677">
            <v>1</v>
          </cell>
        </row>
        <row r="678">
          <cell r="I678" t="str">
            <v/>
          </cell>
          <cell r="J678" t="str">
            <v/>
          </cell>
          <cell r="K678" t="str">
            <v/>
          </cell>
          <cell r="L678">
            <v>0</v>
          </cell>
          <cell r="M678">
            <v>0</v>
          </cell>
          <cell r="N678">
            <v>1</v>
          </cell>
          <cell r="P678" t="str">
            <v/>
          </cell>
          <cell r="Q678" t="str">
            <v/>
          </cell>
          <cell r="R678" t="str">
            <v/>
          </cell>
          <cell r="S678">
            <v>0</v>
          </cell>
          <cell r="T678">
            <v>0</v>
          </cell>
          <cell r="U678">
            <v>1</v>
          </cell>
          <cell r="W678" t="str">
            <v/>
          </cell>
          <cell r="X678" t="str">
            <v/>
          </cell>
          <cell r="Y678" t="str">
            <v/>
          </cell>
          <cell r="Z678">
            <v>0</v>
          </cell>
          <cell r="AA678">
            <v>0</v>
          </cell>
          <cell r="AB678">
            <v>1</v>
          </cell>
        </row>
        <row r="679">
          <cell r="I679" t="str">
            <v/>
          </cell>
          <cell r="J679" t="str">
            <v/>
          </cell>
          <cell r="K679" t="str">
            <v/>
          </cell>
          <cell r="L679">
            <v>0</v>
          </cell>
          <cell r="M679">
            <v>0</v>
          </cell>
          <cell r="N679">
            <v>1</v>
          </cell>
          <cell r="P679" t="str">
            <v/>
          </cell>
          <cell r="Q679" t="str">
            <v/>
          </cell>
          <cell r="R679" t="str">
            <v/>
          </cell>
          <cell r="S679">
            <v>0</v>
          </cell>
          <cell r="T679">
            <v>0</v>
          </cell>
          <cell r="U679">
            <v>1</v>
          </cell>
          <cell r="W679" t="str">
            <v/>
          </cell>
          <cell r="X679" t="str">
            <v/>
          </cell>
          <cell r="Y679" t="str">
            <v/>
          </cell>
          <cell r="Z679">
            <v>0</v>
          </cell>
          <cell r="AA679">
            <v>0</v>
          </cell>
          <cell r="AB679">
            <v>1</v>
          </cell>
        </row>
        <row r="680">
          <cell r="I680" t="str">
            <v/>
          </cell>
          <cell r="J680" t="str">
            <v/>
          </cell>
          <cell r="K680" t="str">
            <v/>
          </cell>
          <cell r="L680">
            <v>0</v>
          </cell>
          <cell r="M680">
            <v>0</v>
          </cell>
          <cell r="N680">
            <v>1</v>
          </cell>
          <cell r="P680" t="str">
            <v/>
          </cell>
          <cell r="Q680" t="str">
            <v/>
          </cell>
          <cell r="R680" t="str">
            <v/>
          </cell>
          <cell r="S680">
            <v>0</v>
          </cell>
          <cell r="T680">
            <v>0</v>
          </cell>
          <cell r="U680">
            <v>1</v>
          </cell>
          <cell r="W680" t="str">
            <v/>
          </cell>
          <cell r="X680" t="str">
            <v/>
          </cell>
          <cell r="Y680" t="str">
            <v/>
          </cell>
          <cell r="Z680">
            <v>0</v>
          </cell>
          <cell r="AA680">
            <v>0</v>
          </cell>
          <cell r="AB680">
            <v>1</v>
          </cell>
        </row>
        <row r="681">
          <cell r="I681" t="str">
            <v/>
          </cell>
          <cell r="J681" t="str">
            <v/>
          </cell>
          <cell r="K681" t="str">
            <v/>
          </cell>
          <cell r="L681">
            <v>0</v>
          </cell>
          <cell r="M681">
            <v>0</v>
          </cell>
          <cell r="N681">
            <v>1</v>
          </cell>
          <cell r="P681" t="str">
            <v/>
          </cell>
          <cell r="Q681" t="str">
            <v/>
          </cell>
          <cell r="R681" t="str">
            <v/>
          </cell>
          <cell r="S681">
            <v>0</v>
          </cell>
          <cell r="T681">
            <v>0</v>
          </cell>
          <cell r="U681">
            <v>1</v>
          </cell>
          <cell r="W681" t="str">
            <v/>
          </cell>
          <cell r="X681" t="str">
            <v/>
          </cell>
          <cell r="Y681" t="str">
            <v/>
          </cell>
          <cell r="Z681">
            <v>0</v>
          </cell>
          <cell r="AA681">
            <v>0</v>
          </cell>
          <cell r="AB681">
            <v>1</v>
          </cell>
        </row>
        <row r="682">
          <cell r="I682" t="str">
            <v/>
          </cell>
          <cell r="J682" t="str">
            <v/>
          </cell>
          <cell r="K682" t="str">
            <v/>
          </cell>
          <cell r="L682">
            <v>0</v>
          </cell>
          <cell r="M682">
            <v>0</v>
          </cell>
          <cell r="N682">
            <v>1</v>
          </cell>
          <cell r="P682" t="str">
            <v/>
          </cell>
          <cell r="Q682" t="str">
            <v/>
          </cell>
          <cell r="R682" t="str">
            <v/>
          </cell>
          <cell r="S682">
            <v>0</v>
          </cell>
          <cell r="T682">
            <v>0</v>
          </cell>
          <cell r="U682">
            <v>1</v>
          </cell>
          <cell r="W682" t="str">
            <v/>
          </cell>
          <cell r="X682" t="str">
            <v/>
          </cell>
          <cell r="Y682" t="str">
            <v/>
          </cell>
          <cell r="Z682">
            <v>0</v>
          </cell>
          <cell r="AA682">
            <v>0</v>
          </cell>
          <cell r="AB682">
            <v>1</v>
          </cell>
        </row>
        <row r="683">
          <cell r="I683" t="str">
            <v/>
          </cell>
          <cell r="J683" t="str">
            <v/>
          </cell>
          <cell r="K683" t="str">
            <v/>
          </cell>
          <cell r="L683">
            <v>0</v>
          </cell>
          <cell r="M683">
            <v>0</v>
          </cell>
          <cell r="N683">
            <v>1</v>
          </cell>
          <cell r="P683" t="str">
            <v/>
          </cell>
          <cell r="Q683" t="str">
            <v/>
          </cell>
          <cell r="R683" t="str">
            <v/>
          </cell>
          <cell r="S683">
            <v>0</v>
          </cell>
          <cell r="T683">
            <v>0</v>
          </cell>
          <cell r="U683">
            <v>1</v>
          </cell>
          <cell r="W683" t="str">
            <v/>
          </cell>
          <cell r="X683" t="str">
            <v/>
          </cell>
          <cell r="Y683" t="str">
            <v/>
          </cell>
          <cell r="Z683">
            <v>0</v>
          </cell>
          <cell r="AA683">
            <v>0</v>
          </cell>
          <cell r="AB683">
            <v>1</v>
          </cell>
        </row>
        <row r="684">
          <cell r="I684" t="str">
            <v/>
          </cell>
          <cell r="J684" t="str">
            <v/>
          </cell>
          <cell r="K684" t="str">
            <v/>
          </cell>
          <cell r="L684">
            <v>0</v>
          </cell>
          <cell r="M684">
            <v>0</v>
          </cell>
          <cell r="N684">
            <v>1</v>
          </cell>
          <cell r="P684" t="str">
            <v/>
          </cell>
          <cell r="Q684" t="str">
            <v/>
          </cell>
          <cell r="R684" t="str">
            <v/>
          </cell>
          <cell r="S684">
            <v>0</v>
          </cell>
          <cell r="T684">
            <v>0</v>
          </cell>
          <cell r="U684">
            <v>1</v>
          </cell>
          <cell r="W684" t="str">
            <v/>
          </cell>
          <cell r="X684" t="str">
            <v/>
          </cell>
          <cell r="Y684" t="str">
            <v/>
          </cell>
          <cell r="Z684">
            <v>0</v>
          </cell>
          <cell r="AA684">
            <v>0</v>
          </cell>
          <cell r="AB684">
            <v>1</v>
          </cell>
        </row>
        <row r="685">
          <cell r="I685" t="str">
            <v/>
          </cell>
          <cell r="J685" t="str">
            <v/>
          </cell>
          <cell r="K685" t="str">
            <v/>
          </cell>
          <cell r="L685">
            <v>0</v>
          </cell>
          <cell r="M685">
            <v>0</v>
          </cell>
          <cell r="N685">
            <v>1</v>
          </cell>
          <cell r="P685" t="str">
            <v/>
          </cell>
          <cell r="Q685" t="str">
            <v/>
          </cell>
          <cell r="R685" t="str">
            <v/>
          </cell>
          <cell r="S685">
            <v>0</v>
          </cell>
          <cell r="T685">
            <v>0</v>
          </cell>
          <cell r="U685">
            <v>1</v>
          </cell>
          <cell r="W685" t="str">
            <v/>
          </cell>
          <cell r="X685" t="str">
            <v/>
          </cell>
          <cell r="Y685" t="str">
            <v/>
          </cell>
          <cell r="Z685">
            <v>0</v>
          </cell>
          <cell r="AA685">
            <v>0</v>
          </cell>
          <cell r="AB685">
            <v>1</v>
          </cell>
        </row>
        <row r="686">
          <cell r="I686" t="str">
            <v/>
          </cell>
          <cell r="J686" t="str">
            <v/>
          </cell>
          <cell r="K686" t="str">
            <v/>
          </cell>
          <cell r="L686">
            <v>0</v>
          </cell>
          <cell r="M686">
            <v>0</v>
          </cell>
          <cell r="N686">
            <v>1</v>
          </cell>
          <cell r="P686" t="str">
            <v/>
          </cell>
          <cell r="Q686" t="str">
            <v/>
          </cell>
          <cell r="R686" t="str">
            <v/>
          </cell>
          <cell r="S686">
            <v>0</v>
          </cell>
          <cell r="T686">
            <v>0</v>
          </cell>
          <cell r="U686">
            <v>1</v>
          </cell>
          <cell r="W686" t="str">
            <v/>
          </cell>
          <cell r="X686" t="str">
            <v/>
          </cell>
          <cell r="Y686" t="str">
            <v/>
          </cell>
          <cell r="Z686">
            <v>0</v>
          </cell>
          <cell r="AA686">
            <v>0</v>
          </cell>
          <cell r="AB686">
            <v>1</v>
          </cell>
        </row>
        <row r="687">
          <cell r="I687" t="str">
            <v/>
          </cell>
          <cell r="J687" t="str">
            <v/>
          </cell>
          <cell r="K687" t="str">
            <v/>
          </cell>
          <cell r="L687">
            <v>0</v>
          </cell>
          <cell r="M687">
            <v>0</v>
          </cell>
          <cell r="N687">
            <v>1</v>
          </cell>
          <cell r="P687" t="str">
            <v/>
          </cell>
          <cell r="Q687" t="str">
            <v/>
          </cell>
          <cell r="R687" t="str">
            <v/>
          </cell>
          <cell r="S687">
            <v>0</v>
          </cell>
          <cell r="T687">
            <v>0</v>
          </cell>
          <cell r="U687">
            <v>1</v>
          </cell>
          <cell r="W687" t="str">
            <v/>
          </cell>
          <cell r="X687" t="str">
            <v/>
          </cell>
          <cell r="Y687" t="str">
            <v/>
          </cell>
          <cell r="Z687">
            <v>0</v>
          </cell>
          <cell r="AA687">
            <v>0</v>
          </cell>
          <cell r="AB687">
            <v>1</v>
          </cell>
        </row>
        <row r="688">
          <cell r="I688" t="str">
            <v/>
          </cell>
          <cell r="J688" t="str">
            <v/>
          </cell>
          <cell r="K688" t="str">
            <v/>
          </cell>
          <cell r="L688">
            <v>0</v>
          </cell>
          <cell r="M688">
            <v>0</v>
          </cell>
          <cell r="N688">
            <v>1</v>
          </cell>
          <cell r="P688" t="str">
            <v/>
          </cell>
          <cell r="Q688" t="str">
            <v/>
          </cell>
          <cell r="R688" t="str">
            <v/>
          </cell>
          <cell r="S688">
            <v>0</v>
          </cell>
          <cell r="T688">
            <v>0</v>
          </cell>
          <cell r="U688">
            <v>1</v>
          </cell>
          <cell r="W688" t="str">
            <v/>
          </cell>
          <cell r="X688" t="str">
            <v/>
          </cell>
          <cell r="Y688" t="str">
            <v/>
          </cell>
          <cell r="Z688">
            <v>0</v>
          </cell>
          <cell r="AA688">
            <v>0</v>
          </cell>
          <cell r="AB688">
            <v>1</v>
          </cell>
        </row>
        <row r="689">
          <cell r="I689" t="str">
            <v/>
          </cell>
          <cell r="J689" t="str">
            <v/>
          </cell>
          <cell r="K689" t="str">
            <v/>
          </cell>
          <cell r="L689">
            <v>0</v>
          </cell>
          <cell r="M689">
            <v>0</v>
          </cell>
          <cell r="N689">
            <v>1</v>
          </cell>
          <cell r="P689" t="str">
            <v/>
          </cell>
          <cell r="Q689" t="str">
            <v/>
          </cell>
          <cell r="R689" t="str">
            <v/>
          </cell>
          <cell r="S689">
            <v>0</v>
          </cell>
          <cell r="T689">
            <v>0</v>
          </cell>
          <cell r="U689">
            <v>1</v>
          </cell>
          <cell r="W689" t="str">
            <v/>
          </cell>
          <cell r="X689" t="str">
            <v/>
          </cell>
          <cell r="Y689" t="str">
            <v/>
          </cell>
          <cell r="Z689">
            <v>0</v>
          </cell>
          <cell r="AA689">
            <v>0</v>
          </cell>
          <cell r="AB689">
            <v>1</v>
          </cell>
        </row>
        <row r="690">
          <cell r="I690" t="str">
            <v/>
          </cell>
          <cell r="J690" t="str">
            <v/>
          </cell>
          <cell r="K690" t="str">
            <v/>
          </cell>
          <cell r="L690">
            <v>0</v>
          </cell>
          <cell r="M690">
            <v>0</v>
          </cell>
          <cell r="N690">
            <v>1</v>
          </cell>
          <cell r="P690" t="str">
            <v/>
          </cell>
          <cell r="Q690" t="str">
            <v/>
          </cell>
          <cell r="R690" t="str">
            <v/>
          </cell>
          <cell r="S690">
            <v>0</v>
          </cell>
          <cell r="T690">
            <v>0</v>
          </cell>
          <cell r="U690">
            <v>1</v>
          </cell>
          <cell r="W690" t="str">
            <v/>
          </cell>
          <cell r="X690" t="str">
            <v/>
          </cell>
          <cell r="Y690" t="str">
            <v/>
          </cell>
          <cell r="Z690">
            <v>0</v>
          </cell>
          <cell r="AA690">
            <v>0</v>
          </cell>
          <cell r="AB690">
            <v>1</v>
          </cell>
        </row>
        <row r="691">
          <cell r="I691" t="str">
            <v/>
          </cell>
          <cell r="J691" t="str">
            <v/>
          </cell>
          <cell r="K691" t="str">
            <v/>
          </cell>
          <cell r="L691">
            <v>0</v>
          </cell>
          <cell r="M691">
            <v>0</v>
          </cell>
          <cell r="N691">
            <v>1</v>
          </cell>
          <cell r="P691" t="str">
            <v/>
          </cell>
          <cell r="Q691" t="str">
            <v/>
          </cell>
          <cell r="R691" t="str">
            <v/>
          </cell>
          <cell r="S691">
            <v>0</v>
          </cell>
          <cell r="T691">
            <v>0</v>
          </cell>
          <cell r="U691">
            <v>1</v>
          </cell>
          <cell r="W691" t="str">
            <v/>
          </cell>
          <cell r="X691" t="str">
            <v/>
          </cell>
          <cell r="Y691" t="str">
            <v/>
          </cell>
          <cell r="Z691">
            <v>0</v>
          </cell>
          <cell r="AA691">
            <v>0</v>
          </cell>
          <cell r="AB691">
            <v>1</v>
          </cell>
        </row>
        <row r="692">
          <cell r="I692" t="str">
            <v/>
          </cell>
          <cell r="J692" t="str">
            <v/>
          </cell>
          <cell r="K692" t="str">
            <v/>
          </cell>
          <cell r="L692">
            <v>0</v>
          </cell>
          <cell r="M692">
            <v>0</v>
          </cell>
          <cell r="N692">
            <v>1</v>
          </cell>
          <cell r="P692" t="str">
            <v/>
          </cell>
          <cell r="Q692" t="str">
            <v/>
          </cell>
          <cell r="R692" t="str">
            <v/>
          </cell>
          <cell r="S692">
            <v>0</v>
          </cell>
          <cell r="T692">
            <v>0</v>
          </cell>
          <cell r="U692">
            <v>1</v>
          </cell>
          <cell r="W692" t="str">
            <v/>
          </cell>
          <cell r="X692" t="str">
            <v/>
          </cell>
          <cell r="Y692" t="str">
            <v/>
          </cell>
          <cell r="Z692">
            <v>0</v>
          </cell>
          <cell r="AA692">
            <v>0</v>
          </cell>
          <cell r="AB692">
            <v>1</v>
          </cell>
        </row>
        <row r="693">
          <cell r="I693" t="str">
            <v/>
          </cell>
          <cell r="J693" t="str">
            <v/>
          </cell>
          <cell r="K693" t="str">
            <v/>
          </cell>
          <cell r="L693">
            <v>0</v>
          </cell>
          <cell r="M693">
            <v>0</v>
          </cell>
          <cell r="N693">
            <v>1</v>
          </cell>
          <cell r="P693" t="str">
            <v/>
          </cell>
          <cell r="Q693" t="str">
            <v/>
          </cell>
          <cell r="R693" t="str">
            <v/>
          </cell>
          <cell r="S693">
            <v>0</v>
          </cell>
          <cell r="T693">
            <v>0</v>
          </cell>
          <cell r="U693">
            <v>1</v>
          </cell>
          <cell r="W693" t="str">
            <v/>
          </cell>
          <cell r="X693" t="str">
            <v/>
          </cell>
          <cell r="Y693" t="str">
            <v/>
          </cell>
          <cell r="Z693">
            <v>0</v>
          </cell>
          <cell r="AA693">
            <v>0</v>
          </cell>
          <cell r="AB693">
            <v>1</v>
          </cell>
        </row>
        <row r="694">
          <cell r="I694" t="str">
            <v/>
          </cell>
          <cell r="J694" t="str">
            <v/>
          </cell>
          <cell r="K694" t="str">
            <v/>
          </cell>
          <cell r="L694">
            <v>0</v>
          </cell>
          <cell r="M694">
            <v>0</v>
          </cell>
          <cell r="N694">
            <v>1</v>
          </cell>
          <cell r="P694" t="str">
            <v/>
          </cell>
          <cell r="Q694" t="str">
            <v/>
          </cell>
          <cell r="R694" t="str">
            <v/>
          </cell>
          <cell r="S694">
            <v>0</v>
          </cell>
          <cell r="T694">
            <v>0</v>
          </cell>
          <cell r="U694">
            <v>1</v>
          </cell>
          <cell r="W694" t="str">
            <v/>
          </cell>
          <cell r="X694" t="str">
            <v/>
          </cell>
          <cell r="Y694" t="str">
            <v/>
          </cell>
          <cell r="Z694">
            <v>0</v>
          </cell>
          <cell r="AA694">
            <v>0</v>
          </cell>
          <cell r="AB694">
            <v>1</v>
          </cell>
        </row>
        <row r="695">
          <cell r="I695" t="str">
            <v/>
          </cell>
          <cell r="J695" t="str">
            <v/>
          </cell>
          <cell r="K695" t="str">
            <v/>
          </cell>
          <cell r="L695">
            <v>0</v>
          </cell>
          <cell r="M695">
            <v>0</v>
          </cell>
          <cell r="N695">
            <v>1</v>
          </cell>
          <cell r="P695" t="str">
            <v/>
          </cell>
          <cell r="Q695" t="str">
            <v/>
          </cell>
          <cell r="R695" t="str">
            <v/>
          </cell>
          <cell r="S695">
            <v>0</v>
          </cell>
          <cell r="T695">
            <v>0</v>
          </cell>
          <cell r="U695">
            <v>1</v>
          </cell>
          <cell r="W695" t="str">
            <v/>
          </cell>
          <cell r="X695" t="str">
            <v/>
          </cell>
          <cell r="Y695" t="str">
            <v/>
          </cell>
          <cell r="Z695">
            <v>0</v>
          </cell>
          <cell r="AA695">
            <v>0</v>
          </cell>
          <cell r="AB695">
            <v>1</v>
          </cell>
        </row>
        <row r="696">
          <cell r="I696" t="str">
            <v/>
          </cell>
          <cell r="J696" t="str">
            <v/>
          </cell>
          <cell r="K696" t="str">
            <v/>
          </cell>
          <cell r="L696">
            <v>0</v>
          </cell>
          <cell r="M696">
            <v>0</v>
          </cell>
          <cell r="N696">
            <v>1</v>
          </cell>
          <cell r="P696" t="str">
            <v/>
          </cell>
          <cell r="Q696" t="str">
            <v/>
          </cell>
          <cell r="R696" t="str">
            <v/>
          </cell>
          <cell r="S696">
            <v>0</v>
          </cell>
          <cell r="T696">
            <v>0</v>
          </cell>
          <cell r="U696">
            <v>1</v>
          </cell>
          <cell r="W696" t="str">
            <v/>
          </cell>
          <cell r="X696" t="str">
            <v/>
          </cell>
          <cell r="Y696" t="str">
            <v/>
          </cell>
          <cell r="Z696">
            <v>0</v>
          </cell>
          <cell r="AA696">
            <v>0</v>
          </cell>
          <cell r="AB696">
            <v>1</v>
          </cell>
        </row>
        <row r="697">
          <cell r="I697" t="str">
            <v/>
          </cell>
          <cell r="J697" t="str">
            <v/>
          </cell>
          <cell r="K697" t="str">
            <v/>
          </cell>
          <cell r="L697">
            <v>0</v>
          </cell>
          <cell r="M697">
            <v>0</v>
          </cell>
          <cell r="N697">
            <v>1</v>
          </cell>
          <cell r="P697" t="str">
            <v/>
          </cell>
          <cell r="Q697" t="str">
            <v/>
          </cell>
          <cell r="R697" t="str">
            <v/>
          </cell>
          <cell r="S697">
            <v>0</v>
          </cell>
          <cell r="T697">
            <v>0</v>
          </cell>
          <cell r="U697">
            <v>1</v>
          </cell>
          <cell r="W697" t="str">
            <v/>
          </cell>
          <cell r="X697" t="str">
            <v/>
          </cell>
          <cell r="Y697" t="str">
            <v/>
          </cell>
          <cell r="Z697">
            <v>0</v>
          </cell>
          <cell r="AA697">
            <v>0</v>
          </cell>
          <cell r="AB697">
            <v>1</v>
          </cell>
        </row>
        <row r="698">
          <cell r="I698" t="str">
            <v/>
          </cell>
          <cell r="J698" t="str">
            <v/>
          </cell>
          <cell r="K698" t="str">
            <v/>
          </cell>
          <cell r="L698">
            <v>0</v>
          </cell>
          <cell r="M698">
            <v>0</v>
          </cell>
          <cell r="N698">
            <v>1</v>
          </cell>
          <cell r="P698" t="str">
            <v/>
          </cell>
          <cell r="Q698" t="str">
            <v/>
          </cell>
          <cell r="R698" t="str">
            <v/>
          </cell>
          <cell r="S698">
            <v>0</v>
          </cell>
          <cell r="T698">
            <v>0</v>
          </cell>
          <cell r="U698">
            <v>1</v>
          </cell>
          <cell r="W698" t="str">
            <v/>
          </cell>
          <cell r="X698" t="str">
            <v/>
          </cell>
          <cell r="Y698" t="str">
            <v/>
          </cell>
          <cell r="Z698">
            <v>0</v>
          </cell>
          <cell r="AA698">
            <v>0</v>
          </cell>
          <cell r="AB698">
            <v>1</v>
          </cell>
        </row>
        <row r="699">
          <cell r="I699" t="str">
            <v/>
          </cell>
          <cell r="J699" t="str">
            <v/>
          </cell>
          <cell r="K699" t="str">
            <v/>
          </cell>
          <cell r="L699">
            <v>0</v>
          </cell>
          <cell r="M699">
            <v>0</v>
          </cell>
          <cell r="N699">
            <v>1</v>
          </cell>
          <cell r="P699" t="str">
            <v/>
          </cell>
          <cell r="Q699" t="str">
            <v/>
          </cell>
          <cell r="R699" t="str">
            <v/>
          </cell>
          <cell r="S699">
            <v>0</v>
          </cell>
          <cell r="T699">
            <v>0</v>
          </cell>
          <cell r="U699">
            <v>1</v>
          </cell>
          <cell r="W699" t="str">
            <v/>
          </cell>
          <cell r="X699" t="str">
            <v/>
          </cell>
          <cell r="Y699" t="str">
            <v/>
          </cell>
          <cell r="Z699">
            <v>0</v>
          </cell>
          <cell r="AA699">
            <v>0</v>
          </cell>
          <cell r="AB699">
            <v>1</v>
          </cell>
        </row>
        <row r="700">
          <cell r="I700" t="str">
            <v/>
          </cell>
          <cell r="J700" t="str">
            <v/>
          </cell>
          <cell r="K700" t="str">
            <v/>
          </cell>
          <cell r="L700">
            <v>0</v>
          </cell>
          <cell r="M700">
            <v>0</v>
          </cell>
          <cell r="N700">
            <v>1</v>
          </cell>
          <cell r="P700" t="str">
            <v/>
          </cell>
          <cell r="Q700" t="str">
            <v/>
          </cell>
          <cell r="R700" t="str">
            <v/>
          </cell>
          <cell r="S700">
            <v>0</v>
          </cell>
          <cell r="T700">
            <v>0</v>
          </cell>
          <cell r="U700">
            <v>1</v>
          </cell>
          <cell r="W700" t="str">
            <v/>
          </cell>
          <cell r="X700" t="str">
            <v/>
          </cell>
          <cell r="Y700" t="str">
            <v/>
          </cell>
          <cell r="Z700">
            <v>0</v>
          </cell>
          <cell r="AA700">
            <v>0</v>
          </cell>
          <cell r="AB700">
            <v>1</v>
          </cell>
        </row>
        <row r="701">
          <cell r="I701" t="str">
            <v/>
          </cell>
          <cell r="J701" t="str">
            <v/>
          </cell>
          <cell r="K701" t="str">
            <v/>
          </cell>
          <cell r="L701">
            <v>0</v>
          </cell>
          <cell r="M701">
            <v>0</v>
          </cell>
          <cell r="N701">
            <v>1</v>
          </cell>
          <cell r="P701" t="str">
            <v/>
          </cell>
          <cell r="Q701" t="str">
            <v/>
          </cell>
          <cell r="R701" t="str">
            <v/>
          </cell>
          <cell r="S701">
            <v>0</v>
          </cell>
          <cell r="T701">
            <v>0</v>
          </cell>
          <cell r="U701">
            <v>1</v>
          </cell>
          <cell r="W701" t="str">
            <v/>
          </cell>
          <cell r="X701" t="str">
            <v/>
          </cell>
          <cell r="Y701" t="str">
            <v/>
          </cell>
          <cell r="Z701">
            <v>0</v>
          </cell>
          <cell r="AA701">
            <v>0</v>
          </cell>
          <cell r="AB701">
            <v>1</v>
          </cell>
        </row>
        <row r="702">
          <cell r="I702" t="str">
            <v/>
          </cell>
          <cell r="J702" t="str">
            <v/>
          </cell>
          <cell r="K702" t="str">
            <v/>
          </cell>
          <cell r="L702">
            <v>0</v>
          </cell>
          <cell r="M702">
            <v>0</v>
          </cell>
          <cell r="N702">
            <v>1</v>
          </cell>
          <cell r="P702" t="str">
            <v/>
          </cell>
          <cell r="Q702" t="str">
            <v/>
          </cell>
          <cell r="R702" t="str">
            <v/>
          </cell>
          <cell r="S702">
            <v>0</v>
          </cell>
          <cell r="T702">
            <v>0</v>
          </cell>
          <cell r="U702">
            <v>1</v>
          </cell>
          <cell r="W702" t="str">
            <v/>
          </cell>
          <cell r="X702" t="str">
            <v/>
          </cell>
          <cell r="Y702" t="str">
            <v/>
          </cell>
          <cell r="Z702">
            <v>0</v>
          </cell>
          <cell r="AA702">
            <v>0</v>
          </cell>
          <cell r="AB702">
            <v>1</v>
          </cell>
        </row>
        <row r="703">
          <cell r="I703" t="str">
            <v/>
          </cell>
          <cell r="J703" t="str">
            <v/>
          </cell>
          <cell r="K703" t="str">
            <v/>
          </cell>
          <cell r="L703">
            <v>0</v>
          </cell>
          <cell r="M703">
            <v>0</v>
          </cell>
          <cell r="N703">
            <v>1</v>
          </cell>
          <cell r="P703" t="str">
            <v/>
          </cell>
          <cell r="Q703" t="str">
            <v/>
          </cell>
          <cell r="R703" t="str">
            <v/>
          </cell>
          <cell r="S703">
            <v>0</v>
          </cell>
          <cell r="T703">
            <v>0</v>
          </cell>
          <cell r="U703">
            <v>1</v>
          </cell>
          <cell r="W703" t="str">
            <v/>
          </cell>
          <cell r="X703" t="str">
            <v/>
          </cell>
          <cell r="Y703" t="str">
            <v/>
          </cell>
          <cell r="Z703">
            <v>0</v>
          </cell>
          <cell r="AA703">
            <v>0</v>
          </cell>
          <cell r="AB703">
            <v>1</v>
          </cell>
        </row>
        <row r="704">
          <cell r="I704" t="str">
            <v/>
          </cell>
          <cell r="J704" t="str">
            <v/>
          </cell>
          <cell r="K704" t="str">
            <v/>
          </cell>
          <cell r="L704">
            <v>0</v>
          </cell>
          <cell r="M704">
            <v>0</v>
          </cell>
          <cell r="N704">
            <v>1</v>
          </cell>
          <cell r="P704" t="str">
            <v/>
          </cell>
          <cell r="Q704" t="str">
            <v/>
          </cell>
          <cell r="R704" t="str">
            <v/>
          </cell>
          <cell r="S704">
            <v>0</v>
          </cell>
          <cell r="T704">
            <v>0</v>
          </cell>
          <cell r="U704">
            <v>1</v>
          </cell>
          <cell r="W704" t="str">
            <v/>
          </cell>
          <cell r="X704" t="str">
            <v/>
          </cell>
          <cell r="Y704" t="str">
            <v/>
          </cell>
          <cell r="Z704">
            <v>0</v>
          </cell>
          <cell r="AA704">
            <v>0</v>
          </cell>
          <cell r="AB704">
            <v>1</v>
          </cell>
        </row>
        <row r="705">
          <cell r="I705" t="str">
            <v/>
          </cell>
          <cell r="J705" t="str">
            <v/>
          </cell>
          <cell r="K705" t="str">
            <v/>
          </cell>
          <cell r="L705">
            <v>0</v>
          </cell>
          <cell r="M705">
            <v>0</v>
          </cell>
          <cell r="N705">
            <v>1</v>
          </cell>
          <cell r="P705" t="str">
            <v/>
          </cell>
          <cell r="Q705" t="str">
            <v/>
          </cell>
          <cell r="R705" t="str">
            <v/>
          </cell>
          <cell r="S705">
            <v>0</v>
          </cell>
          <cell r="T705">
            <v>0</v>
          </cell>
          <cell r="U705">
            <v>1</v>
          </cell>
          <cell r="W705" t="str">
            <v/>
          </cell>
          <cell r="X705" t="str">
            <v/>
          </cell>
          <cell r="Y705" t="str">
            <v/>
          </cell>
          <cell r="Z705">
            <v>0</v>
          </cell>
          <cell r="AA705">
            <v>0</v>
          </cell>
          <cell r="AB705">
            <v>1</v>
          </cell>
        </row>
        <row r="706">
          <cell r="I706" t="str">
            <v/>
          </cell>
          <cell r="J706" t="str">
            <v/>
          </cell>
          <cell r="K706" t="str">
            <v/>
          </cell>
          <cell r="L706">
            <v>0</v>
          </cell>
          <cell r="M706">
            <v>0</v>
          </cell>
          <cell r="N706">
            <v>1</v>
          </cell>
          <cell r="P706" t="str">
            <v/>
          </cell>
          <cell r="Q706" t="str">
            <v/>
          </cell>
          <cell r="R706" t="str">
            <v/>
          </cell>
          <cell r="S706">
            <v>0</v>
          </cell>
          <cell r="T706">
            <v>0</v>
          </cell>
          <cell r="U706">
            <v>1</v>
          </cell>
          <cell r="W706" t="str">
            <v/>
          </cell>
          <cell r="X706" t="str">
            <v/>
          </cell>
          <cell r="Y706" t="str">
            <v/>
          </cell>
          <cell r="Z706">
            <v>0</v>
          </cell>
          <cell r="AA706">
            <v>0</v>
          </cell>
          <cell r="AB706">
            <v>1</v>
          </cell>
        </row>
        <row r="707">
          <cell r="I707" t="str">
            <v/>
          </cell>
          <cell r="J707" t="str">
            <v/>
          </cell>
          <cell r="K707" t="str">
            <v/>
          </cell>
          <cell r="L707">
            <v>0</v>
          </cell>
          <cell r="M707">
            <v>0</v>
          </cell>
          <cell r="N707">
            <v>1</v>
          </cell>
          <cell r="P707" t="str">
            <v/>
          </cell>
          <cell r="Q707" t="str">
            <v/>
          </cell>
          <cell r="R707" t="str">
            <v/>
          </cell>
          <cell r="S707">
            <v>0</v>
          </cell>
          <cell r="T707">
            <v>0</v>
          </cell>
          <cell r="U707">
            <v>1</v>
          </cell>
          <cell r="W707" t="str">
            <v/>
          </cell>
          <cell r="X707" t="str">
            <v/>
          </cell>
          <cell r="Y707" t="str">
            <v/>
          </cell>
          <cell r="Z707">
            <v>0</v>
          </cell>
          <cell r="AA707">
            <v>0</v>
          </cell>
          <cell r="AB707">
            <v>1</v>
          </cell>
        </row>
        <row r="708">
          <cell r="I708" t="str">
            <v/>
          </cell>
          <cell r="J708" t="str">
            <v/>
          </cell>
          <cell r="K708" t="str">
            <v/>
          </cell>
          <cell r="L708">
            <v>0</v>
          </cell>
          <cell r="M708">
            <v>0</v>
          </cell>
          <cell r="N708">
            <v>1</v>
          </cell>
          <cell r="P708" t="str">
            <v/>
          </cell>
          <cell r="Q708" t="str">
            <v/>
          </cell>
          <cell r="R708" t="str">
            <v/>
          </cell>
          <cell r="S708">
            <v>0</v>
          </cell>
          <cell r="T708">
            <v>0</v>
          </cell>
          <cell r="U708">
            <v>1</v>
          </cell>
          <cell r="W708" t="str">
            <v/>
          </cell>
          <cell r="X708" t="str">
            <v/>
          </cell>
          <cell r="Y708" t="str">
            <v/>
          </cell>
          <cell r="Z708">
            <v>0</v>
          </cell>
          <cell r="AA708">
            <v>0</v>
          </cell>
          <cell r="AB708">
            <v>1</v>
          </cell>
        </row>
        <row r="709">
          <cell r="I709" t="str">
            <v/>
          </cell>
          <cell r="J709" t="str">
            <v/>
          </cell>
          <cell r="K709" t="str">
            <v/>
          </cell>
          <cell r="L709">
            <v>0</v>
          </cell>
          <cell r="M709">
            <v>0</v>
          </cell>
          <cell r="N709">
            <v>1</v>
          </cell>
          <cell r="P709" t="str">
            <v/>
          </cell>
          <cell r="Q709" t="str">
            <v/>
          </cell>
          <cell r="R709" t="str">
            <v/>
          </cell>
          <cell r="S709">
            <v>0</v>
          </cell>
          <cell r="T709">
            <v>0</v>
          </cell>
          <cell r="U709">
            <v>1</v>
          </cell>
          <cell r="W709" t="str">
            <v/>
          </cell>
          <cell r="X709" t="str">
            <v/>
          </cell>
          <cell r="Y709" t="str">
            <v/>
          </cell>
          <cell r="Z709">
            <v>0</v>
          </cell>
          <cell r="AA709">
            <v>0</v>
          </cell>
          <cell r="AB709">
            <v>1</v>
          </cell>
        </row>
        <row r="710">
          <cell r="I710" t="str">
            <v/>
          </cell>
          <cell r="J710" t="str">
            <v/>
          </cell>
          <cell r="K710" t="str">
            <v/>
          </cell>
          <cell r="L710">
            <v>0</v>
          </cell>
          <cell r="M710">
            <v>0</v>
          </cell>
          <cell r="N710">
            <v>1</v>
          </cell>
          <cell r="P710" t="str">
            <v/>
          </cell>
          <cell r="Q710" t="str">
            <v/>
          </cell>
          <cell r="R710" t="str">
            <v/>
          </cell>
          <cell r="S710">
            <v>0</v>
          </cell>
          <cell r="T710">
            <v>0</v>
          </cell>
          <cell r="U710">
            <v>1</v>
          </cell>
          <cell r="W710" t="str">
            <v/>
          </cell>
          <cell r="X710" t="str">
            <v/>
          </cell>
          <cell r="Y710" t="str">
            <v/>
          </cell>
          <cell r="Z710">
            <v>0</v>
          </cell>
          <cell r="AA710">
            <v>0</v>
          </cell>
          <cell r="AB710">
            <v>1</v>
          </cell>
        </row>
        <row r="711">
          <cell r="I711" t="str">
            <v/>
          </cell>
          <cell r="J711" t="str">
            <v/>
          </cell>
          <cell r="K711" t="str">
            <v/>
          </cell>
          <cell r="L711">
            <v>0</v>
          </cell>
          <cell r="M711">
            <v>0</v>
          </cell>
          <cell r="N711">
            <v>1</v>
          </cell>
          <cell r="P711" t="str">
            <v/>
          </cell>
          <cell r="Q711" t="str">
            <v/>
          </cell>
          <cell r="R711" t="str">
            <v/>
          </cell>
          <cell r="S711">
            <v>0</v>
          </cell>
          <cell r="T711">
            <v>0</v>
          </cell>
          <cell r="U711">
            <v>1</v>
          </cell>
          <cell r="W711" t="str">
            <v/>
          </cell>
          <cell r="X711" t="str">
            <v/>
          </cell>
          <cell r="Y711" t="str">
            <v/>
          </cell>
          <cell r="Z711">
            <v>0</v>
          </cell>
          <cell r="AA711">
            <v>0</v>
          </cell>
          <cell r="AB711">
            <v>1</v>
          </cell>
        </row>
        <row r="712">
          <cell r="I712" t="str">
            <v/>
          </cell>
          <cell r="J712" t="str">
            <v/>
          </cell>
          <cell r="K712" t="str">
            <v/>
          </cell>
          <cell r="L712">
            <v>0</v>
          </cell>
          <cell r="M712">
            <v>0</v>
          </cell>
          <cell r="N712">
            <v>1</v>
          </cell>
          <cell r="P712" t="str">
            <v/>
          </cell>
          <cell r="Q712" t="str">
            <v/>
          </cell>
          <cell r="R712" t="str">
            <v/>
          </cell>
          <cell r="S712">
            <v>0</v>
          </cell>
          <cell r="T712">
            <v>0</v>
          </cell>
          <cell r="U712">
            <v>1</v>
          </cell>
          <cell r="W712" t="str">
            <v/>
          </cell>
          <cell r="X712" t="str">
            <v/>
          </cell>
          <cell r="Y712" t="str">
            <v/>
          </cell>
          <cell r="Z712">
            <v>0</v>
          </cell>
          <cell r="AA712">
            <v>0</v>
          </cell>
          <cell r="AB712">
            <v>1</v>
          </cell>
        </row>
        <row r="713">
          <cell r="I713" t="str">
            <v/>
          </cell>
          <cell r="J713" t="str">
            <v/>
          </cell>
          <cell r="K713" t="str">
            <v/>
          </cell>
          <cell r="L713">
            <v>0</v>
          </cell>
          <cell r="M713">
            <v>0</v>
          </cell>
          <cell r="N713">
            <v>1</v>
          </cell>
          <cell r="P713" t="str">
            <v/>
          </cell>
          <cell r="Q713" t="str">
            <v/>
          </cell>
          <cell r="R713" t="str">
            <v/>
          </cell>
          <cell r="S713">
            <v>0</v>
          </cell>
          <cell r="T713">
            <v>0</v>
          </cell>
          <cell r="U713">
            <v>1</v>
          </cell>
          <cell r="W713" t="str">
            <v/>
          </cell>
          <cell r="X713" t="str">
            <v/>
          </cell>
          <cell r="Y713" t="str">
            <v/>
          </cell>
          <cell r="Z713">
            <v>0</v>
          </cell>
          <cell r="AA713">
            <v>0</v>
          </cell>
          <cell r="AB713">
            <v>1</v>
          </cell>
        </row>
        <row r="714">
          <cell r="I714" t="str">
            <v/>
          </cell>
          <cell r="J714" t="str">
            <v/>
          </cell>
          <cell r="K714" t="str">
            <v/>
          </cell>
          <cell r="L714">
            <v>0</v>
          </cell>
          <cell r="M714">
            <v>0</v>
          </cell>
          <cell r="N714">
            <v>1</v>
          </cell>
          <cell r="P714" t="str">
            <v/>
          </cell>
          <cell r="Q714" t="str">
            <v/>
          </cell>
          <cell r="R714" t="str">
            <v/>
          </cell>
          <cell r="S714">
            <v>0</v>
          </cell>
          <cell r="T714">
            <v>0</v>
          </cell>
          <cell r="U714">
            <v>1</v>
          </cell>
          <cell r="W714" t="str">
            <v/>
          </cell>
          <cell r="X714" t="str">
            <v/>
          </cell>
          <cell r="Y714" t="str">
            <v/>
          </cell>
          <cell r="Z714">
            <v>0</v>
          </cell>
          <cell r="AA714">
            <v>0</v>
          </cell>
          <cell r="AB714">
            <v>1</v>
          </cell>
        </row>
        <row r="715">
          <cell r="I715" t="str">
            <v/>
          </cell>
          <cell r="J715" t="str">
            <v/>
          </cell>
          <cell r="K715" t="str">
            <v/>
          </cell>
          <cell r="L715">
            <v>0</v>
          </cell>
          <cell r="M715">
            <v>0</v>
          </cell>
          <cell r="N715">
            <v>1</v>
          </cell>
          <cell r="P715" t="str">
            <v/>
          </cell>
          <cell r="Q715" t="str">
            <v/>
          </cell>
          <cell r="R715" t="str">
            <v/>
          </cell>
          <cell r="S715">
            <v>0</v>
          </cell>
          <cell r="T715">
            <v>0</v>
          </cell>
          <cell r="U715">
            <v>1</v>
          </cell>
          <cell r="W715" t="str">
            <v/>
          </cell>
          <cell r="X715" t="str">
            <v/>
          </cell>
          <cell r="Y715" t="str">
            <v/>
          </cell>
          <cell r="Z715">
            <v>0</v>
          </cell>
          <cell r="AA715">
            <v>0</v>
          </cell>
          <cell r="AB715">
            <v>1</v>
          </cell>
        </row>
        <row r="716">
          <cell r="I716" t="str">
            <v/>
          </cell>
          <cell r="J716" t="str">
            <v/>
          </cell>
          <cell r="K716" t="str">
            <v/>
          </cell>
          <cell r="L716">
            <v>0</v>
          </cell>
          <cell r="M716">
            <v>0</v>
          </cell>
          <cell r="N716">
            <v>1</v>
          </cell>
          <cell r="P716" t="str">
            <v/>
          </cell>
          <cell r="Q716" t="str">
            <v/>
          </cell>
          <cell r="R716" t="str">
            <v/>
          </cell>
          <cell r="S716">
            <v>0</v>
          </cell>
          <cell r="T716">
            <v>0</v>
          </cell>
          <cell r="U716">
            <v>1</v>
          </cell>
          <cell r="W716" t="str">
            <v/>
          </cell>
          <cell r="X716" t="str">
            <v/>
          </cell>
          <cell r="Y716" t="str">
            <v/>
          </cell>
          <cell r="Z716">
            <v>0</v>
          </cell>
          <cell r="AA716">
            <v>0</v>
          </cell>
          <cell r="AB716">
            <v>1</v>
          </cell>
        </row>
        <row r="717">
          <cell r="I717" t="str">
            <v/>
          </cell>
          <cell r="J717" t="str">
            <v/>
          </cell>
          <cell r="K717" t="str">
            <v/>
          </cell>
          <cell r="L717">
            <v>0</v>
          </cell>
          <cell r="M717">
            <v>0</v>
          </cell>
          <cell r="N717">
            <v>1</v>
          </cell>
          <cell r="P717" t="str">
            <v/>
          </cell>
          <cell r="Q717" t="str">
            <v/>
          </cell>
          <cell r="R717" t="str">
            <v/>
          </cell>
          <cell r="S717">
            <v>0</v>
          </cell>
          <cell r="T717">
            <v>0</v>
          </cell>
          <cell r="U717">
            <v>1</v>
          </cell>
          <cell r="W717" t="str">
            <v/>
          </cell>
          <cell r="X717" t="str">
            <v/>
          </cell>
          <cell r="Y717" t="str">
            <v/>
          </cell>
          <cell r="Z717">
            <v>0</v>
          </cell>
          <cell r="AA717">
            <v>0</v>
          </cell>
          <cell r="AB717">
            <v>1</v>
          </cell>
        </row>
        <row r="718">
          <cell r="I718" t="str">
            <v/>
          </cell>
          <cell r="J718" t="str">
            <v/>
          </cell>
          <cell r="K718" t="str">
            <v/>
          </cell>
          <cell r="L718">
            <v>0</v>
          </cell>
          <cell r="M718">
            <v>0</v>
          </cell>
          <cell r="N718">
            <v>1</v>
          </cell>
          <cell r="P718" t="str">
            <v/>
          </cell>
          <cell r="Q718" t="str">
            <v/>
          </cell>
          <cell r="R718" t="str">
            <v/>
          </cell>
          <cell r="S718">
            <v>0</v>
          </cell>
          <cell r="T718">
            <v>0</v>
          </cell>
          <cell r="U718">
            <v>1</v>
          </cell>
          <cell r="W718" t="str">
            <v/>
          </cell>
          <cell r="X718" t="str">
            <v/>
          </cell>
          <cell r="Y718" t="str">
            <v/>
          </cell>
          <cell r="Z718">
            <v>0</v>
          </cell>
          <cell r="AA718">
            <v>0</v>
          </cell>
          <cell r="AB718">
            <v>1</v>
          </cell>
        </row>
        <row r="719">
          <cell r="I719" t="str">
            <v/>
          </cell>
          <cell r="J719" t="str">
            <v/>
          </cell>
          <cell r="K719" t="str">
            <v/>
          </cell>
          <cell r="L719">
            <v>0</v>
          </cell>
          <cell r="M719">
            <v>0</v>
          </cell>
          <cell r="N719">
            <v>1</v>
          </cell>
          <cell r="P719" t="str">
            <v/>
          </cell>
          <cell r="Q719" t="str">
            <v/>
          </cell>
          <cell r="R719" t="str">
            <v/>
          </cell>
          <cell r="S719">
            <v>0</v>
          </cell>
          <cell r="T719">
            <v>0</v>
          </cell>
          <cell r="U719">
            <v>1</v>
          </cell>
          <cell r="W719" t="str">
            <v/>
          </cell>
          <cell r="X719" t="str">
            <v/>
          </cell>
          <cell r="Y719" t="str">
            <v/>
          </cell>
          <cell r="Z719">
            <v>0</v>
          </cell>
          <cell r="AA719">
            <v>0</v>
          </cell>
          <cell r="AB719">
            <v>1</v>
          </cell>
        </row>
        <row r="720">
          <cell r="I720" t="str">
            <v/>
          </cell>
          <cell r="J720" t="str">
            <v/>
          </cell>
          <cell r="K720" t="str">
            <v/>
          </cell>
          <cell r="L720">
            <v>0</v>
          </cell>
          <cell r="M720">
            <v>0</v>
          </cell>
          <cell r="N720">
            <v>1</v>
          </cell>
          <cell r="P720" t="str">
            <v/>
          </cell>
          <cell r="Q720" t="str">
            <v/>
          </cell>
          <cell r="R720" t="str">
            <v/>
          </cell>
          <cell r="S720">
            <v>0</v>
          </cell>
          <cell r="T720">
            <v>0</v>
          </cell>
          <cell r="U720">
            <v>1</v>
          </cell>
          <cell r="W720" t="str">
            <v/>
          </cell>
          <cell r="X720" t="str">
            <v/>
          </cell>
          <cell r="Y720" t="str">
            <v/>
          </cell>
          <cell r="Z720">
            <v>0</v>
          </cell>
          <cell r="AA720">
            <v>0</v>
          </cell>
          <cell r="AB720">
            <v>1</v>
          </cell>
        </row>
        <row r="721">
          <cell r="I721" t="str">
            <v/>
          </cell>
          <cell r="J721" t="str">
            <v/>
          </cell>
          <cell r="K721" t="str">
            <v/>
          </cell>
          <cell r="L721">
            <v>0</v>
          </cell>
          <cell r="M721">
            <v>0</v>
          </cell>
          <cell r="N721">
            <v>1</v>
          </cell>
          <cell r="P721" t="str">
            <v/>
          </cell>
          <cell r="Q721" t="str">
            <v/>
          </cell>
          <cell r="R721" t="str">
            <v/>
          </cell>
          <cell r="S721">
            <v>0</v>
          </cell>
          <cell r="T721">
            <v>0</v>
          </cell>
          <cell r="U721">
            <v>1</v>
          </cell>
          <cell r="W721" t="str">
            <v/>
          </cell>
          <cell r="X721" t="str">
            <v/>
          </cell>
          <cell r="Y721" t="str">
            <v/>
          </cell>
          <cell r="Z721">
            <v>0</v>
          </cell>
          <cell r="AA721">
            <v>0</v>
          </cell>
          <cell r="AB721">
            <v>1</v>
          </cell>
        </row>
        <row r="722">
          <cell r="I722" t="str">
            <v/>
          </cell>
          <cell r="J722" t="str">
            <v/>
          </cell>
          <cell r="K722" t="str">
            <v/>
          </cell>
          <cell r="L722">
            <v>0</v>
          </cell>
          <cell r="M722">
            <v>0</v>
          </cell>
          <cell r="N722">
            <v>1</v>
          </cell>
          <cell r="P722" t="str">
            <v/>
          </cell>
          <cell r="Q722" t="str">
            <v/>
          </cell>
          <cell r="R722" t="str">
            <v/>
          </cell>
          <cell r="S722">
            <v>0</v>
          </cell>
          <cell r="T722">
            <v>0</v>
          </cell>
          <cell r="U722">
            <v>1</v>
          </cell>
          <cell r="W722" t="str">
            <v/>
          </cell>
          <cell r="X722" t="str">
            <v/>
          </cell>
          <cell r="Y722" t="str">
            <v/>
          </cell>
          <cell r="Z722">
            <v>0</v>
          </cell>
          <cell r="AA722">
            <v>0</v>
          </cell>
          <cell r="AB722">
            <v>1</v>
          </cell>
        </row>
        <row r="723">
          <cell r="I723" t="str">
            <v/>
          </cell>
          <cell r="J723" t="str">
            <v/>
          </cell>
          <cell r="K723" t="str">
            <v/>
          </cell>
          <cell r="L723">
            <v>0</v>
          </cell>
          <cell r="M723">
            <v>0</v>
          </cell>
          <cell r="N723">
            <v>1</v>
          </cell>
          <cell r="P723" t="str">
            <v/>
          </cell>
          <cell r="Q723" t="str">
            <v/>
          </cell>
          <cell r="R723" t="str">
            <v/>
          </cell>
          <cell r="S723">
            <v>0</v>
          </cell>
          <cell r="T723">
            <v>0</v>
          </cell>
          <cell r="U723">
            <v>1</v>
          </cell>
          <cell r="W723" t="str">
            <v/>
          </cell>
          <cell r="X723" t="str">
            <v/>
          </cell>
          <cell r="Y723" t="str">
            <v/>
          </cell>
          <cell r="Z723">
            <v>0</v>
          </cell>
          <cell r="AA723">
            <v>0</v>
          </cell>
          <cell r="AB723">
            <v>1</v>
          </cell>
        </row>
        <row r="724">
          <cell r="I724" t="str">
            <v/>
          </cell>
          <cell r="J724" t="str">
            <v/>
          </cell>
          <cell r="K724" t="str">
            <v/>
          </cell>
          <cell r="L724">
            <v>0</v>
          </cell>
          <cell r="M724">
            <v>0</v>
          </cell>
          <cell r="N724">
            <v>1</v>
          </cell>
          <cell r="P724" t="str">
            <v/>
          </cell>
          <cell r="Q724" t="str">
            <v/>
          </cell>
          <cell r="R724" t="str">
            <v/>
          </cell>
          <cell r="S724">
            <v>0</v>
          </cell>
          <cell r="T724">
            <v>0</v>
          </cell>
          <cell r="U724">
            <v>1</v>
          </cell>
          <cell r="W724" t="str">
            <v/>
          </cell>
          <cell r="X724" t="str">
            <v/>
          </cell>
          <cell r="Y724" t="str">
            <v/>
          </cell>
          <cell r="Z724">
            <v>0</v>
          </cell>
          <cell r="AA724">
            <v>0</v>
          </cell>
          <cell r="AB724">
            <v>1</v>
          </cell>
        </row>
        <row r="725">
          <cell r="I725" t="str">
            <v/>
          </cell>
          <cell r="J725" t="str">
            <v/>
          </cell>
          <cell r="K725" t="str">
            <v/>
          </cell>
          <cell r="L725">
            <v>0</v>
          </cell>
          <cell r="M725">
            <v>0</v>
          </cell>
          <cell r="N725">
            <v>1</v>
          </cell>
          <cell r="P725" t="str">
            <v/>
          </cell>
          <cell r="Q725" t="str">
            <v/>
          </cell>
          <cell r="R725" t="str">
            <v/>
          </cell>
          <cell r="S725">
            <v>0</v>
          </cell>
          <cell r="T725">
            <v>0</v>
          </cell>
          <cell r="U725">
            <v>1</v>
          </cell>
          <cell r="W725" t="str">
            <v/>
          </cell>
          <cell r="X725" t="str">
            <v/>
          </cell>
          <cell r="Y725" t="str">
            <v/>
          </cell>
          <cell r="Z725">
            <v>0</v>
          </cell>
          <cell r="AA725">
            <v>0</v>
          </cell>
          <cell r="AB725">
            <v>1</v>
          </cell>
        </row>
        <row r="726">
          <cell r="I726" t="str">
            <v/>
          </cell>
          <cell r="J726" t="str">
            <v/>
          </cell>
          <cell r="K726" t="str">
            <v/>
          </cell>
          <cell r="L726">
            <v>0</v>
          </cell>
          <cell r="M726">
            <v>0</v>
          </cell>
          <cell r="N726">
            <v>1</v>
          </cell>
          <cell r="P726" t="str">
            <v/>
          </cell>
          <cell r="Q726" t="str">
            <v/>
          </cell>
          <cell r="R726" t="str">
            <v/>
          </cell>
          <cell r="S726">
            <v>0</v>
          </cell>
          <cell r="T726">
            <v>0</v>
          </cell>
          <cell r="U726">
            <v>1</v>
          </cell>
          <cell r="W726" t="str">
            <v/>
          </cell>
          <cell r="X726" t="str">
            <v/>
          </cell>
          <cell r="Y726" t="str">
            <v/>
          </cell>
          <cell r="Z726">
            <v>0</v>
          </cell>
          <cell r="AA726">
            <v>0</v>
          </cell>
          <cell r="AB726">
            <v>1</v>
          </cell>
        </row>
        <row r="727">
          <cell r="I727" t="str">
            <v/>
          </cell>
          <cell r="J727" t="str">
            <v/>
          </cell>
          <cell r="K727" t="str">
            <v/>
          </cell>
          <cell r="L727">
            <v>0</v>
          </cell>
          <cell r="M727">
            <v>0</v>
          </cell>
          <cell r="N727">
            <v>1</v>
          </cell>
          <cell r="P727" t="str">
            <v/>
          </cell>
          <cell r="Q727" t="str">
            <v/>
          </cell>
          <cell r="R727" t="str">
            <v/>
          </cell>
          <cell r="S727">
            <v>0</v>
          </cell>
          <cell r="T727">
            <v>0</v>
          </cell>
          <cell r="U727">
            <v>1</v>
          </cell>
          <cell r="W727" t="str">
            <v/>
          </cell>
          <cell r="X727" t="str">
            <v/>
          </cell>
          <cell r="Y727" t="str">
            <v/>
          </cell>
          <cell r="Z727">
            <v>0</v>
          </cell>
          <cell r="AA727">
            <v>0</v>
          </cell>
          <cell r="AB727">
            <v>1</v>
          </cell>
        </row>
        <row r="728">
          <cell r="I728" t="str">
            <v/>
          </cell>
          <cell r="J728" t="str">
            <v/>
          </cell>
          <cell r="K728" t="str">
            <v/>
          </cell>
          <cell r="L728">
            <v>0</v>
          </cell>
          <cell r="M728">
            <v>0</v>
          </cell>
          <cell r="N728">
            <v>1</v>
          </cell>
          <cell r="P728" t="str">
            <v/>
          </cell>
          <cell r="Q728" t="str">
            <v/>
          </cell>
          <cell r="R728" t="str">
            <v/>
          </cell>
          <cell r="S728">
            <v>0</v>
          </cell>
          <cell r="T728">
            <v>0</v>
          </cell>
          <cell r="U728">
            <v>1</v>
          </cell>
          <cell r="W728" t="str">
            <v/>
          </cell>
          <cell r="X728" t="str">
            <v/>
          </cell>
          <cell r="Y728" t="str">
            <v/>
          </cell>
          <cell r="Z728">
            <v>0</v>
          </cell>
          <cell r="AA728">
            <v>0</v>
          </cell>
          <cell r="AB728">
            <v>1</v>
          </cell>
        </row>
        <row r="729">
          <cell r="I729" t="str">
            <v/>
          </cell>
          <cell r="J729" t="str">
            <v/>
          </cell>
          <cell r="K729" t="str">
            <v/>
          </cell>
          <cell r="L729">
            <v>0</v>
          </cell>
          <cell r="M729">
            <v>0</v>
          </cell>
          <cell r="N729">
            <v>1</v>
          </cell>
          <cell r="P729" t="str">
            <v/>
          </cell>
          <cell r="Q729" t="str">
            <v/>
          </cell>
          <cell r="R729" t="str">
            <v/>
          </cell>
          <cell r="S729">
            <v>0</v>
          </cell>
          <cell r="T729">
            <v>0</v>
          </cell>
          <cell r="U729">
            <v>1</v>
          </cell>
          <cell r="W729" t="str">
            <v/>
          </cell>
          <cell r="X729" t="str">
            <v/>
          </cell>
          <cell r="Y729" t="str">
            <v/>
          </cell>
          <cell r="Z729">
            <v>0</v>
          </cell>
          <cell r="AA729">
            <v>0</v>
          </cell>
          <cell r="AB729">
            <v>1</v>
          </cell>
        </row>
        <row r="730">
          <cell r="I730" t="str">
            <v/>
          </cell>
          <cell r="J730" t="str">
            <v/>
          </cell>
          <cell r="K730" t="str">
            <v/>
          </cell>
          <cell r="L730">
            <v>0</v>
          </cell>
          <cell r="M730">
            <v>0</v>
          </cell>
          <cell r="N730">
            <v>1</v>
          </cell>
          <cell r="P730" t="str">
            <v/>
          </cell>
          <cell r="Q730" t="str">
            <v/>
          </cell>
          <cell r="R730" t="str">
            <v/>
          </cell>
          <cell r="S730">
            <v>0</v>
          </cell>
          <cell r="T730">
            <v>0</v>
          </cell>
          <cell r="U730">
            <v>1</v>
          </cell>
          <cell r="W730" t="str">
            <v/>
          </cell>
          <cell r="X730" t="str">
            <v/>
          </cell>
          <cell r="Y730" t="str">
            <v/>
          </cell>
          <cell r="Z730">
            <v>0</v>
          </cell>
          <cell r="AA730">
            <v>0</v>
          </cell>
          <cell r="AB730">
            <v>1</v>
          </cell>
        </row>
        <row r="731">
          <cell r="I731" t="str">
            <v/>
          </cell>
          <cell r="J731" t="str">
            <v/>
          </cell>
          <cell r="K731" t="str">
            <v/>
          </cell>
          <cell r="L731">
            <v>0</v>
          </cell>
          <cell r="M731">
            <v>0</v>
          </cell>
          <cell r="N731">
            <v>1</v>
          </cell>
          <cell r="P731" t="str">
            <v/>
          </cell>
          <cell r="Q731" t="str">
            <v/>
          </cell>
          <cell r="R731" t="str">
            <v/>
          </cell>
          <cell r="S731">
            <v>0</v>
          </cell>
          <cell r="T731">
            <v>0</v>
          </cell>
          <cell r="U731">
            <v>1</v>
          </cell>
          <cell r="W731" t="str">
            <v/>
          </cell>
          <cell r="X731" t="str">
            <v/>
          </cell>
          <cell r="Y731" t="str">
            <v/>
          </cell>
          <cell r="Z731">
            <v>0</v>
          </cell>
          <cell r="AA731">
            <v>0</v>
          </cell>
          <cell r="AB731">
            <v>1</v>
          </cell>
        </row>
        <row r="732">
          <cell r="I732" t="str">
            <v/>
          </cell>
          <cell r="J732" t="str">
            <v/>
          </cell>
          <cell r="K732" t="str">
            <v/>
          </cell>
          <cell r="L732">
            <v>0</v>
          </cell>
          <cell r="M732">
            <v>0</v>
          </cell>
          <cell r="N732">
            <v>1</v>
          </cell>
          <cell r="P732" t="str">
            <v/>
          </cell>
          <cell r="Q732" t="str">
            <v/>
          </cell>
          <cell r="R732" t="str">
            <v/>
          </cell>
          <cell r="S732">
            <v>0</v>
          </cell>
          <cell r="T732">
            <v>0</v>
          </cell>
          <cell r="U732">
            <v>1</v>
          </cell>
          <cell r="W732" t="str">
            <v/>
          </cell>
          <cell r="X732" t="str">
            <v/>
          </cell>
          <cell r="Y732" t="str">
            <v/>
          </cell>
          <cell r="Z732">
            <v>0</v>
          </cell>
          <cell r="AA732">
            <v>0</v>
          </cell>
          <cell r="AB732">
            <v>1</v>
          </cell>
        </row>
        <row r="733">
          <cell r="I733" t="str">
            <v/>
          </cell>
          <cell r="J733" t="str">
            <v/>
          </cell>
          <cell r="K733" t="str">
            <v/>
          </cell>
          <cell r="L733">
            <v>0</v>
          </cell>
          <cell r="M733">
            <v>0</v>
          </cell>
          <cell r="N733">
            <v>1</v>
          </cell>
          <cell r="P733" t="str">
            <v/>
          </cell>
          <cell r="Q733" t="str">
            <v/>
          </cell>
          <cell r="R733" t="str">
            <v/>
          </cell>
          <cell r="S733">
            <v>0</v>
          </cell>
          <cell r="T733">
            <v>0</v>
          </cell>
          <cell r="U733">
            <v>1</v>
          </cell>
          <cell r="W733" t="str">
            <v/>
          </cell>
          <cell r="X733" t="str">
            <v/>
          </cell>
          <cell r="Y733" t="str">
            <v/>
          </cell>
          <cell r="Z733">
            <v>0</v>
          </cell>
          <cell r="AA733">
            <v>0</v>
          </cell>
          <cell r="AB733">
            <v>1</v>
          </cell>
        </row>
        <row r="734">
          <cell r="I734" t="str">
            <v/>
          </cell>
          <cell r="J734" t="str">
            <v/>
          </cell>
          <cell r="K734" t="str">
            <v/>
          </cell>
          <cell r="L734">
            <v>0</v>
          </cell>
          <cell r="M734">
            <v>0</v>
          </cell>
          <cell r="N734">
            <v>1</v>
          </cell>
          <cell r="P734" t="str">
            <v/>
          </cell>
          <cell r="Q734" t="str">
            <v/>
          </cell>
          <cell r="R734" t="str">
            <v/>
          </cell>
          <cell r="S734">
            <v>0</v>
          </cell>
          <cell r="T734">
            <v>0</v>
          </cell>
          <cell r="U734">
            <v>1</v>
          </cell>
          <cell r="W734" t="str">
            <v/>
          </cell>
          <cell r="X734" t="str">
            <v/>
          </cell>
          <cell r="Y734" t="str">
            <v/>
          </cell>
          <cell r="Z734">
            <v>0</v>
          </cell>
          <cell r="AA734">
            <v>0</v>
          </cell>
          <cell r="AB734">
            <v>1</v>
          </cell>
        </row>
        <row r="735">
          <cell r="I735" t="str">
            <v/>
          </cell>
          <cell r="J735" t="str">
            <v/>
          </cell>
          <cell r="K735" t="str">
            <v/>
          </cell>
          <cell r="L735">
            <v>0</v>
          </cell>
          <cell r="M735">
            <v>0</v>
          </cell>
          <cell r="N735">
            <v>1</v>
          </cell>
          <cell r="P735" t="str">
            <v/>
          </cell>
          <cell r="Q735" t="str">
            <v/>
          </cell>
          <cell r="R735" t="str">
            <v/>
          </cell>
          <cell r="S735">
            <v>0</v>
          </cell>
          <cell r="T735">
            <v>0</v>
          </cell>
          <cell r="U735">
            <v>1</v>
          </cell>
          <cell r="W735" t="str">
            <v/>
          </cell>
          <cell r="X735" t="str">
            <v/>
          </cell>
          <cell r="Y735" t="str">
            <v/>
          </cell>
          <cell r="Z735">
            <v>0</v>
          </cell>
          <cell r="AA735">
            <v>0</v>
          </cell>
          <cell r="AB735">
            <v>1</v>
          </cell>
        </row>
        <row r="736">
          <cell r="I736" t="str">
            <v/>
          </cell>
          <cell r="J736" t="str">
            <v/>
          </cell>
          <cell r="K736" t="str">
            <v/>
          </cell>
          <cell r="L736">
            <v>0</v>
          </cell>
          <cell r="M736">
            <v>0</v>
          </cell>
          <cell r="N736">
            <v>1</v>
          </cell>
          <cell r="P736" t="str">
            <v/>
          </cell>
          <cell r="Q736" t="str">
            <v/>
          </cell>
          <cell r="R736" t="str">
            <v/>
          </cell>
          <cell r="S736">
            <v>0</v>
          </cell>
          <cell r="T736">
            <v>0</v>
          </cell>
          <cell r="U736">
            <v>1</v>
          </cell>
          <cell r="W736" t="str">
            <v/>
          </cell>
          <cell r="X736" t="str">
            <v/>
          </cell>
          <cell r="Y736" t="str">
            <v/>
          </cell>
          <cell r="Z736">
            <v>0</v>
          </cell>
          <cell r="AA736">
            <v>0</v>
          </cell>
          <cell r="AB736">
            <v>1</v>
          </cell>
        </row>
        <row r="737">
          <cell r="I737" t="str">
            <v/>
          </cell>
          <cell r="J737" t="str">
            <v/>
          </cell>
          <cell r="K737" t="str">
            <v/>
          </cell>
          <cell r="L737">
            <v>0</v>
          </cell>
          <cell r="M737">
            <v>0</v>
          </cell>
          <cell r="N737">
            <v>1</v>
          </cell>
          <cell r="P737" t="str">
            <v/>
          </cell>
          <cell r="Q737" t="str">
            <v/>
          </cell>
          <cell r="R737" t="str">
            <v/>
          </cell>
          <cell r="S737">
            <v>0</v>
          </cell>
          <cell r="T737">
            <v>0</v>
          </cell>
          <cell r="U737">
            <v>1</v>
          </cell>
          <cell r="W737" t="str">
            <v/>
          </cell>
          <cell r="X737" t="str">
            <v/>
          </cell>
          <cell r="Y737" t="str">
            <v/>
          </cell>
          <cell r="Z737">
            <v>0</v>
          </cell>
          <cell r="AA737">
            <v>0</v>
          </cell>
          <cell r="AB737">
            <v>1</v>
          </cell>
        </row>
        <row r="738">
          <cell r="I738" t="str">
            <v/>
          </cell>
          <cell r="J738" t="str">
            <v/>
          </cell>
          <cell r="K738" t="str">
            <v/>
          </cell>
          <cell r="L738">
            <v>0</v>
          </cell>
          <cell r="M738">
            <v>0</v>
          </cell>
          <cell r="N738">
            <v>1</v>
          </cell>
          <cell r="P738" t="str">
            <v/>
          </cell>
          <cell r="Q738" t="str">
            <v/>
          </cell>
          <cell r="R738" t="str">
            <v/>
          </cell>
          <cell r="S738">
            <v>0</v>
          </cell>
          <cell r="T738">
            <v>0</v>
          </cell>
          <cell r="U738">
            <v>1</v>
          </cell>
          <cell r="W738" t="str">
            <v/>
          </cell>
          <cell r="X738" t="str">
            <v/>
          </cell>
          <cell r="Y738" t="str">
            <v/>
          </cell>
          <cell r="Z738">
            <v>0</v>
          </cell>
          <cell r="AA738">
            <v>0</v>
          </cell>
          <cell r="AB738">
            <v>1</v>
          </cell>
        </row>
        <row r="739">
          <cell r="I739" t="str">
            <v/>
          </cell>
          <cell r="J739" t="str">
            <v/>
          </cell>
          <cell r="K739" t="str">
            <v/>
          </cell>
          <cell r="L739">
            <v>0</v>
          </cell>
          <cell r="M739">
            <v>0</v>
          </cell>
          <cell r="N739">
            <v>1</v>
          </cell>
          <cell r="P739" t="str">
            <v/>
          </cell>
          <cell r="Q739" t="str">
            <v/>
          </cell>
          <cell r="R739" t="str">
            <v/>
          </cell>
          <cell r="S739">
            <v>0</v>
          </cell>
          <cell r="T739">
            <v>0</v>
          </cell>
          <cell r="U739">
            <v>1</v>
          </cell>
          <cell r="W739" t="str">
            <v/>
          </cell>
          <cell r="X739" t="str">
            <v/>
          </cell>
          <cell r="Y739" t="str">
            <v/>
          </cell>
          <cell r="Z739">
            <v>0</v>
          </cell>
          <cell r="AA739">
            <v>0</v>
          </cell>
          <cell r="AB739">
            <v>1</v>
          </cell>
        </row>
        <row r="740">
          <cell r="I740" t="str">
            <v/>
          </cell>
          <cell r="J740" t="str">
            <v/>
          </cell>
          <cell r="K740" t="str">
            <v/>
          </cell>
          <cell r="L740">
            <v>0</v>
          </cell>
          <cell r="M740">
            <v>0</v>
          </cell>
          <cell r="N740">
            <v>1</v>
          </cell>
          <cell r="P740" t="str">
            <v/>
          </cell>
          <cell r="Q740" t="str">
            <v/>
          </cell>
          <cell r="R740" t="str">
            <v/>
          </cell>
          <cell r="S740">
            <v>0</v>
          </cell>
          <cell r="T740">
            <v>0</v>
          </cell>
          <cell r="U740">
            <v>1</v>
          </cell>
          <cell r="W740" t="str">
            <v/>
          </cell>
          <cell r="X740" t="str">
            <v/>
          </cell>
          <cell r="Y740" t="str">
            <v/>
          </cell>
          <cell r="Z740">
            <v>0</v>
          </cell>
          <cell r="AA740">
            <v>0</v>
          </cell>
          <cell r="AB740">
            <v>1</v>
          </cell>
        </row>
        <row r="741">
          <cell r="I741" t="str">
            <v/>
          </cell>
          <cell r="J741" t="str">
            <v/>
          </cell>
          <cell r="K741" t="str">
            <v/>
          </cell>
          <cell r="L741">
            <v>0</v>
          </cell>
          <cell r="M741">
            <v>0</v>
          </cell>
          <cell r="N741">
            <v>1</v>
          </cell>
          <cell r="P741" t="str">
            <v/>
          </cell>
          <cell r="Q741" t="str">
            <v/>
          </cell>
          <cell r="R741" t="str">
            <v/>
          </cell>
          <cell r="S741">
            <v>0</v>
          </cell>
          <cell r="T741">
            <v>0</v>
          </cell>
          <cell r="U741">
            <v>1</v>
          </cell>
          <cell r="W741" t="str">
            <v/>
          </cell>
          <cell r="X741" t="str">
            <v/>
          </cell>
          <cell r="Y741" t="str">
            <v/>
          </cell>
          <cell r="Z741">
            <v>0</v>
          </cell>
          <cell r="AA741">
            <v>0</v>
          </cell>
          <cell r="AB741">
            <v>1</v>
          </cell>
        </row>
        <row r="742">
          <cell r="I742" t="str">
            <v/>
          </cell>
          <cell r="J742" t="str">
            <v/>
          </cell>
          <cell r="K742" t="str">
            <v/>
          </cell>
          <cell r="L742">
            <v>0</v>
          </cell>
          <cell r="M742">
            <v>0</v>
          </cell>
          <cell r="N742">
            <v>1</v>
          </cell>
          <cell r="P742" t="str">
            <v/>
          </cell>
          <cell r="Q742" t="str">
            <v/>
          </cell>
          <cell r="R742" t="str">
            <v/>
          </cell>
          <cell r="S742">
            <v>0</v>
          </cell>
          <cell r="T742">
            <v>0</v>
          </cell>
          <cell r="U742">
            <v>1</v>
          </cell>
          <cell r="W742" t="str">
            <v/>
          </cell>
          <cell r="X742" t="str">
            <v/>
          </cell>
          <cell r="Y742" t="str">
            <v/>
          </cell>
          <cell r="Z742">
            <v>0</v>
          </cell>
          <cell r="AA742">
            <v>0</v>
          </cell>
          <cell r="AB742">
            <v>1</v>
          </cell>
        </row>
        <row r="743">
          <cell r="I743" t="str">
            <v/>
          </cell>
          <cell r="J743" t="str">
            <v/>
          </cell>
          <cell r="K743" t="str">
            <v/>
          </cell>
          <cell r="L743">
            <v>0</v>
          </cell>
          <cell r="M743">
            <v>0</v>
          </cell>
          <cell r="N743">
            <v>1</v>
          </cell>
          <cell r="P743" t="str">
            <v/>
          </cell>
          <cell r="Q743" t="str">
            <v/>
          </cell>
          <cell r="R743" t="str">
            <v/>
          </cell>
          <cell r="S743">
            <v>0</v>
          </cell>
          <cell r="T743">
            <v>0</v>
          </cell>
          <cell r="U743">
            <v>1</v>
          </cell>
          <cell r="W743" t="str">
            <v/>
          </cell>
          <cell r="X743" t="str">
            <v/>
          </cell>
          <cell r="Y743" t="str">
            <v/>
          </cell>
          <cell r="Z743">
            <v>0</v>
          </cell>
          <cell r="AA743">
            <v>0</v>
          </cell>
          <cell r="AB743">
            <v>1</v>
          </cell>
        </row>
        <row r="744">
          <cell r="I744" t="str">
            <v/>
          </cell>
          <cell r="J744" t="str">
            <v/>
          </cell>
          <cell r="K744" t="str">
            <v/>
          </cell>
          <cell r="L744">
            <v>0</v>
          </cell>
          <cell r="M744">
            <v>0</v>
          </cell>
          <cell r="N744">
            <v>1</v>
          </cell>
          <cell r="P744" t="str">
            <v/>
          </cell>
          <cell r="Q744" t="str">
            <v/>
          </cell>
          <cell r="R744" t="str">
            <v/>
          </cell>
          <cell r="S744">
            <v>0</v>
          </cell>
          <cell r="T744">
            <v>0</v>
          </cell>
          <cell r="U744">
            <v>1</v>
          </cell>
          <cell r="W744" t="str">
            <v/>
          </cell>
          <cell r="X744" t="str">
            <v/>
          </cell>
          <cell r="Y744" t="str">
            <v/>
          </cell>
          <cell r="Z744">
            <v>0</v>
          </cell>
          <cell r="AA744">
            <v>0</v>
          </cell>
          <cell r="AB744">
            <v>1</v>
          </cell>
        </row>
        <row r="745">
          <cell r="I745" t="str">
            <v/>
          </cell>
          <cell r="J745" t="str">
            <v/>
          </cell>
          <cell r="K745" t="str">
            <v/>
          </cell>
          <cell r="L745">
            <v>0</v>
          </cell>
          <cell r="M745">
            <v>0</v>
          </cell>
          <cell r="N745">
            <v>1</v>
          </cell>
          <cell r="P745" t="str">
            <v/>
          </cell>
          <cell r="Q745" t="str">
            <v/>
          </cell>
          <cell r="R745" t="str">
            <v/>
          </cell>
          <cell r="S745">
            <v>0</v>
          </cell>
          <cell r="T745">
            <v>0</v>
          </cell>
          <cell r="U745">
            <v>1</v>
          </cell>
          <cell r="W745" t="str">
            <v/>
          </cell>
          <cell r="X745" t="str">
            <v/>
          </cell>
          <cell r="Y745" t="str">
            <v/>
          </cell>
          <cell r="Z745">
            <v>0</v>
          </cell>
          <cell r="AA745">
            <v>0</v>
          </cell>
          <cell r="AB745">
            <v>1</v>
          </cell>
        </row>
        <row r="746">
          <cell r="I746" t="str">
            <v/>
          </cell>
          <cell r="J746" t="str">
            <v/>
          </cell>
          <cell r="K746" t="str">
            <v/>
          </cell>
          <cell r="L746">
            <v>0</v>
          </cell>
          <cell r="M746">
            <v>0</v>
          </cell>
          <cell r="N746">
            <v>1</v>
          </cell>
          <cell r="P746" t="str">
            <v/>
          </cell>
          <cell r="Q746" t="str">
            <v/>
          </cell>
          <cell r="R746" t="str">
            <v/>
          </cell>
          <cell r="S746">
            <v>0</v>
          </cell>
          <cell r="T746">
            <v>0</v>
          </cell>
          <cell r="U746">
            <v>1</v>
          </cell>
          <cell r="W746" t="str">
            <v/>
          </cell>
          <cell r="X746" t="str">
            <v/>
          </cell>
          <cell r="Y746" t="str">
            <v/>
          </cell>
          <cell r="Z746">
            <v>0</v>
          </cell>
          <cell r="AA746">
            <v>0</v>
          </cell>
          <cell r="AB746">
            <v>1</v>
          </cell>
        </row>
        <row r="747">
          <cell r="I747" t="str">
            <v/>
          </cell>
          <cell r="J747" t="str">
            <v/>
          </cell>
          <cell r="K747" t="str">
            <v/>
          </cell>
          <cell r="L747">
            <v>0</v>
          </cell>
          <cell r="M747">
            <v>0</v>
          </cell>
          <cell r="N747">
            <v>1</v>
          </cell>
          <cell r="P747" t="str">
            <v/>
          </cell>
          <cell r="Q747" t="str">
            <v/>
          </cell>
          <cell r="R747" t="str">
            <v/>
          </cell>
          <cell r="S747">
            <v>0</v>
          </cell>
          <cell r="T747">
            <v>0</v>
          </cell>
          <cell r="U747">
            <v>1</v>
          </cell>
          <cell r="W747" t="str">
            <v/>
          </cell>
          <cell r="X747" t="str">
            <v/>
          </cell>
          <cell r="Y747" t="str">
            <v/>
          </cell>
          <cell r="Z747">
            <v>0</v>
          </cell>
          <cell r="AA747">
            <v>0</v>
          </cell>
          <cell r="AB747">
            <v>1</v>
          </cell>
        </row>
        <row r="748">
          <cell r="I748" t="str">
            <v/>
          </cell>
          <cell r="J748" t="str">
            <v/>
          </cell>
          <cell r="K748" t="str">
            <v/>
          </cell>
          <cell r="L748">
            <v>0</v>
          </cell>
          <cell r="M748">
            <v>0</v>
          </cell>
          <cell r="N748">
            <v>1</v>
          </cell>
          <cell r="P748" t="str">
            <v/>
          </cell>
          <cell r="Q748" t="str">
            <v/>
          </cell>
          <cell r="R748" t="str">
            <v/>
          </cell>
          <cell r="S748">
            <v>0</v>
          </cell>
          <cell r="T748">
            <v>0</v>
          </cell>
          <cell r="U748">
            <v>1</v>
          </cell>
          <cell r="W748" t="str">
            <v/>
          </cell>
          <cell r="X748" t="str">
            <v/>
          </cell>
          <cell r="Y748" t="str">
            <v/>
          </cell>
          <cell r="Z748">
            <v>0</v>
          </cell>
          <cell r="AA748">
            <v>0</v>
          </cell>
          <cell r="AB748">
            <v>1</v>
          </cell>
        </row>
        <row r="749">
          <cell r="I749" t="str">
            <v/>
          </cell>
          <cell r="J749" t="str">
            <v/>
          </cell>
          <cell r="K749" t="str">
            <v/>
          </cell>
          <cell r="L749">
            <v>0</v>
          </cell>
          <cell r="M749">
            <v>0</v>
          </cell>
          <cell r="N749">
            <v>1</v>
          </cell>
          <cell r="P749" t="str">
            <v/>
          </cell>
          <cell r="Q749" t="str">
            <v/>
          </cell>
          <cell r="R749" t="str">
            <v/>
          </cell>
          <cell r="S749">
            <v>0</v>
          </cell>
          <cell r="T749">
            <v>0</v>
          </cell>
          <cell r="U749">
            <v>1</v>
          </cell>
          <cell r="W749" t="str">
            <v/>
          </cell>
          <cell r="X749" t="str">
            <v/>
          </cell>
          <cell r="Y749" t="str">
            <v/>
          </cell>
          <cell r="Z749">
            <v>0</v>
          </cell>
          <cell r="AA749">
            <v>0</v>
          </cell>
          <cell r="AB749">
            <v>1</v>
          </cell>
        </row>
        <row r="750">
          <cell r="I750" t="str">
            <v/>
          </cell>
          <cell r="J750" t="str">
            <v/>
          </cell>
          <cell r="K750" t="str">
            <v/>
          </cell>
          <cell r="L750">
            <v>0</v>
          </cell>
          <cell r="M750">
            <v>0</v>
          </cell>
          <cell r="N750">
            <v>1</v>
          </cell>
          <cell r="P750" t="str">
            <v/>
          </cell>
          <cell r="Q750" t="str">
            <v/>
          </cell>
          <cell r="R750" t="str">
            <v/>
          </cell>
          <cell r="S750">
            <v>0</v>
          </cell>
          <cell r="T750">
            <v>0</v>
          </cell>
          <cell r="U750">
            <v>1</v>
          </cell>
          <cell r="W750" t="str">
            <v/>
          </cell>
          <cell r="X750" t="str">
            <v/>
          </cell>
          <cell r="Y750" t="str">
            <v/>
          </cell>
          <cell r="Z750">
            <v>0</v>
          </cell>
          <cell r="AA750">
            <v>0</v>
          </cell>
          <cell r="AB750">
            <v>1</v>
          </cell>
        </row>
        <row r="751">
          <cell r="I751" t="str">
            <v/>
          </cell>
          <cell r="J751" t="str">
            <v/>
          </cell>
          <cell r="K751" t="str">
            <v/>
          </cell>
          <cell r="L751">
            <v>0</v>
          </cell>
          <cell r="M751">
            <v>0</v>
          </cell>
          <cell r="N751">
            <v>1</v>
          </cell>
          <cell r="P751" t="str">
            <v/>
          </cell>
          <cell r="Q751" t="str">
            <v/>
          </cell>
          <cell r="R751" t="str">
            <v/>
          </cell>
          <cell r="S751">
            <v>0</v>
          </cell>
          <cell r="T751">
            <v>0</v>
          </cell>
          <cell r="U751">
            <v>1</v>
          </cell>
          <cell r="W751" t="str">
            <v/>
          </cell>
          <cell r="X751" t="str">
            <v/>
          </cell>
          <cell r="Y751" t="str">
            <v/>
          </cell>
          <cell r="Z751">
            <v>0</v>
          </cell>
          <cell r="AA751">
            <v>0</v>
          </cell>
          <cell r="AB751">
            <v>1</v>
          </cell>
        </row>
        <row r="752">
          <cell r="I752" t="str">
            <v/>
          </cell>
          <cell r="J752" t="str">
            <v/>
          </cell>
          <cell r="K752" t="str">
            <v/>
          </cell>
          <cell r="L752">
            <v>0</v>
          </cell>
          <cell r="M752">
            <v>0</v>
          </cell>
          <cell r="N752">
            <v>1</v>
          </cell>
          <cell r="P752" t="str">
            <v/>
          </cell>
          <cell r="Q752" t="str">
            <v/>
          </cell>
          <cell r="R752" t="str">
            <v/>
          </cell>
          <cell r="S752">
            <v>0</v>
          </cell>
          <cell r="T752">
            <v>0</v>
          </cell>
          <cell r="U752">
            <v>1</v>
          </cell>
          <cell r="W752" t="str">
            <v/>
          </cell>
          <cell r="X752" t="str">
            <v/>
          </cell>
          <cell r="Y752" t="str">
            <v/>
          </cell>
          <cell r="Z752">
            <v>0</v>
          </cell>
          <cell r="AA752">
            <v>0</v>
          </cell>
          <cell r="AB752">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导表"/>
      <sheetName val="说明文档"/>
      <sheetName val="修改记录"/>
      <sheetName val="重复操作"/>
      <sheetName val="索引"/>
      <sheetName val="配置系数（将领）"/>
      <sheetName val="数据总览"/>
      <sheetName val="兵法相关参数"/>
      <sheetName val="兵法调用模板"/>
      <sheetName val="相关演算"/>
      <sheetName val="将领技能调用模板"/>
      <sheetName val="大数据效果预估"/>
      <sheetName val="橙色宝物调用"/>
      <sheetName val="橙+宝物调用 "/>
      <sheetName val="130宝物调用"/>
      <sheetName val="橙盾兵特性4"/>
      <sheetName val="橙+盾兵特性4"/>
      <sheetName val="橙戟兵特性4 "/>
      <sheetName val="橙+戟兵特性4"/>
      <sheetName val="许褚"/>
      <sheetName val="马云禄"/>
      <sheetName val="典韦 (宝物"/>
      <sheetName val="典韦"/>
      <sheetName val="蒲元"/>
      <sheetName val="孙皓"/>
      <sheetName val="董卓 (宝物)"/>
      <sheetName val="董卓"/>
      <sheetName val="曹仁"/>
      <sheetName val="吕玲绮"/>
      <sheetName val="王异"/>
      <sheetName val="丁奉"/>
      <sheetName val="马腾"/>
      <sheetName val="曹洪"/>
      <sheetName val="于禁"/>
      <sheetName val="严颜"/>
      <sheetName val="张飞"/>
      <sheetName val="皇甫嵩"/>
      <sheetName val="李典"/>
      <sheetName val="吕蒙"/>
      <sheetName val="郭汜"/>
      <sheetName val="王翦"/>
      <sheetName val="吴起 "/>
      <sheetName val="吴起（原）"/>
      <sheetName val="欧冶子"/>
      <sheetName val="徐晃"/>
      <sheetName val="暴鸢"/>
      <sheetName val="干将"/>
      <sheetName val="平原君"/>
      <sheetName val="孙武"/>
    </sheetNames>
    <sheetDataSet>
      <sheetData sheetId="0"/>
      <sheetData sheetId="1"/>
      <sheetData sheetId="2"/>
      <sheetData sheetId="3"/>
      <sheetData sheetId="4"/>
      <sheetData sheetId="5">
        <row r="8">
          <cell r="I8" t="str">
            <v/>
          </cell>
          <cell r="J8" t="str">
            <v/>
          </cell>
          <cell r="K8">
            <v>0</v>
          </cell>
          <cell r="L8">
            <v>0</v>
          </cell>
          <cell r="M8" t="str">
            <v/>
          </cell>
          <cell r="P8" t="str">
            <v/>
          </cell>
          <cell r="Q8" t="str">
            <v/>
          </cell>
          <cell r="R8">
            <v>0</v>
          </cell>
          <cell r="S8">
            <v>0</v>
          </cell>
          <cell r="T8" t="str">
            <v/>
          </cell>
          <cell r="W8" t="str">
            <v/>
          </cell>
          <cell r="X8" t="str">
            <v/>
          </cell>
          <cell r="Y8">
            <v>0</v>
          </cell>
          <cell r="Z8">
            <v>0</v>
          </cell>
          <cell r="AA8" t="str">
            <v/>
          </cell>
        </row>
        <row r="9">
          <cell r="I9" t="str">
            <v/>
          </cell>
          <cell r="J9" t="str">
            <v/>
          </cell>
          <cell r="K9">
            <v>0</v>
          </cell>
          <cell r="L9">
            <v>0</v>
          </cell>
          <cell r="M9" t="str">
            <v/>
          </cell>
          <cell r="P9" t="str">
            <v/>
          </cell>
          <cell r="Q9" t="str">
            <v/>
          </cell>
          <cell r="R9">
            <v>0</v>
          </cell>
          <cell r="S9">
            <v>0</v>
          </cell>
          <cell r="T9" t="str">
            <v/>
          </cell>
          <cell r="W9" t="str">
            <v/>
          </cell>
          <cell r="X9" t="str">
            <v/>
          </cell>
          <cell r="Y9">
            <v>0</v>
          </cell>
          <cell r="Z9">
            <v>0</v>
          </cell>
          <cell r="AA9" t="str">
            <v/>
          </cell>
        </row>
        <row r="10">
          <cell r="I10" t="str">
            <v/>
          </cell>
          <cell r="J10" t="str">
            <v/>
          </cell>
          <cell r="K10">
            <v>0</v>
          </cell>
          <cell r="L10">
            <v>0</v>
          </cell>
          <cell r="M10" t="str">
            <v/>
          </cell>
          <cell r="P10" t="str">
            <v/>
          </cell>
          <cell r="Q10" t="str">
            <v/>
          </cell>
          <cell r="R10">
            <v>0</v>
          </cell>
          <cell r="S10">
            <v>0</v>
          </cell>
          <cell r="T10" t="str">
            <v/>
          </cell>
          <cell r="W10" t="str">
            <v/>
          </cell>
          <cell r="X10" t="str">
            <v/>
          </cell>
          <cell r="Y10">
            <v>0</v>
          </cell>
          <cell r="Z10">
            <v>0</v>
          </cell>
          <cell r="AA10" t="str">
            <v/>
          </cell>
        </row>
        <row r="11">
          <cell r="I11" t="str">
            <v/>
          </cell>
          <cell r="J11" t="str">
            <v/>
          </cell>
          <cell r="K11">
            <v>0</v>
          </cell>
          <cell r="L11">
            <v>0</v>
          </cell>
          <cell r="M11" t="str">
            <v/>
          </cell>
          <cell r="P11" t="str">
            <v/>
          </cell>
          <cell r="Q11" t="str">
            <v/>
          </cell>
          <cell r="R11">
            <v>0</v>
          </cell>
          <cell r="S11">
            <v>0</v>
          </cell>
          <cell r="T11" t="str">
            <v/>
          </cell>
          <cell r="W11" t="str">
            <v/>
          </cell>
          <cell r="X11" t="str">
            <v/>
          </cell>
          <cell r="Y11">
            <v>0</v>
          </cell>
          <cell r="Z11">
            <v>0</v>
          </cell>
          <cell r="AA11" t="str">
            <v/>
          </cell>
        </row>
        <row r="12">
          <cell r="I12" t="str">
            <v/>
          </cell>
          <cell r="J12" t="str">
            <v/>
          </cell>
          <cell r="K12">
            <v>0</v>
          </cell>
          <cell r="L12">
            <v>0</v>
          </cell>
          <cell r="M12" t="str">
            <v/>
          </cell>
          <cell r="P12" t="str">
            <v/>
          </cell>
          <cell r="Q12" t="str">
            <v/>
          </cell>
          <cell r="R12">
            <v>0</v>
          </cell>
          <cell r="S12">
            <v>0</v>
          </cell>
          <cell r="T12" t="str">
            <v/>
          </cell>
          <cell r="W12" t="str">
            <v/>
          </cell>
          <cell r="X12" t="str">
            <v/>
          </cell>
          <cell r="Y12">
            <v>0</v>
          </cell>
          <cell r="Z12">
            <v>0</v>
          </cell>
          <cell r="AA12" t="str">
            <v/>
          </cell>
        </row>
        <row r="13">
          <cell r="I13" t="str">
            <v/>
          </cell>
          <cell r="J13" t="str">
            <v/>
          </cell>
          <cell r="K13">
            <v>0</v>
          </cell>
          <cell r="L13">
            <v>0</v>
          </cell>
          <cell r="M13" t="str">
            <v/>
          </cell>
          <cell r="P13" t="str">
            <v/>
          </cell>
          <cell r="Q13" t="str">
            <v/>
          </cell>
          <cell r="R13">
            <v>0</v>
          </cell>
          <cell r="S13">
            <v>0</v>
          </cell>
          <cell r="T13" t="str">
            <v/>
          </cell>
          <cell r="W13" t="str">
            <v/>
          </cell>
          <cell r="X13" t="str">
            <v/>
          </cell>
          <cell r="Y13">
            <v>0</v>
          </cell>
          <cell r="Z13">
            <v>0</v>
          </cell>
          <cell r="AA13" t="str">
            <v/>
          </cell>
        </row>
        <row r="14">
          <cell r="I14" t="str">
            <v/>
          </cell>
          <cell r="J14" t="str">
            <v/>
          </cell>
          <cell r="K14">
            <v>0</v>
          </cell>
          <cell r="L14">
            <v>0</v>
          </cell>
          <cell r="M14" t="str">
            <v/>
          </cell>
          <cell r="P14" t="str">
            <v/>
          </cell>
          <cell r="Q14" t="str">
            <v/>
          </cell>
          <cell r="R14">
            <v>0</v>
          </cell>
          <cell r="S14">
            <v>0</v>
          </cell>
          <cell r="T14" t="str">
            <v/>
          </cell>
          <cell r="W14" t="str">
            <v/>
          </cell>
          <cell r="X14" t="str">
            <v/>
          </cell>
          <cell r="Y14">
            <v>0</v>
          </cell>
          <cell r="Z14">
            <v>0</v>
          </cell>
          <cell r="AA14" t="str">
            <v/>
          </cell>
        </row>
        <row r="15">
          <cell r="I15" t="str">
            <v/>
          </cell>
          <cell r="J15" t="str">
            <v/>
          </cell>
          <cell r="K15">
            <v>0</v>
          </cell>
          <cell r="L15">
            <v>0</v>
          </cell>
          <cell r="M15" t="str">
            <v/>
          </cell>
          <cell r="P15" t="str">
            <v/>
          </cell>
          <cell r="Q15" t="str">
            <v/>
          </cell>
          <cell r="R15">
            <v>0</v>
          </cell>
          <cell r="S15">
            <v>0</v>
          </cell>
          <cell r="T15" t="str">
            <v/>
          </cell>
          <cell r="W15" t="str">
            <v/>
          </cell>
          <cell r="X15" t="str">
            <v/>
          </cell>
          <cell r="Y15">
            <v>0</v>
          </cell>
          <cell r="Z15">
            <v>0</v>
          </cell>
          <cell r="AA15" t="str">
            <v/>
          </cell>
        </row>
        <row r="16">
          <cell r="I16" t="str">
            <v/>
          </cell>
          <cell r="J16" t="str">
            <v/>
          </cell>
          <cell r="K16">
            <v>0</v>
          </cell>
          <cell r="L16">
            <v>0</v>
          </cell>
          <cell r="M16" t="str">
            <v/>
          </cell>
          <cell r="P16" t="str">
            <v/>
          </cell>
          <cell r="Q16" t="str">
            <v/>
          </cell>
          <cell r="R16">
            <v>0</v>
          </cell>
          <cell r="S16">
            <v>0</v>
          </cell>
          <cell r="T16" t="str">
            <v/>
          </cell>
          <cell r="W16" t="str">
            <v/>
          </cell>
          <cell r="X16" t="str">
            <v/>
          </cell>
          <cell r="Y16">
            <v>0</v>
          </cell>
          <cell r="Z16">
            <v>0</v>
          </cell>
          <cell r="AA16" t="str">
            <v/>
          </cell>
        </row>
        <row r="17">
          <cell r="I17" t="str">
            <v/>
          </cell>
          <cell r="J17" t="str">
            <v/>
          </cell>
          <cell r="K17">
            <v>0</v>
          </cell>
          <cell r="L17">
            <v>0</v>
          </cell>
          <cell r="M17" t="str">
            <v/>
          </cell>
          <cell r="P17" t="str">
            <v/>
          </cell>
          <cell r="Q17" t="str">
            <v/>
          </cell>
          <cell r="R17">
            <v>0</v>
          </cell>
          <cell r="S17">
            <v>0</v>
          </cell>
          <cell r="T17" t="str">
            <v/>
          </cell>
          <cell r="W17" t="str">
            <v/>
          </cell>
          <cell r="X17" t="str">
            <v/>
          </cell>
          <cell r="Y17">
            <v>0</v>
          </cell>
          <cell r="Z17">
            <v>0</v>
          </cell>
          <cell r="AA17" t="str">
            <v/>
          </cell>
        </row>
        <row r="18">
          <cell r="I18" t="str">
            <v/>
          </cell>
          <cell r="J18" t="str">
            <v/>
          </cell>
          <cell r="K18">
            <v>0</v>
          </cell>
          <cell r="L18">
            <v>0</v>
          </cell>
          <cell r="M18" t="str">
            <v/>
          </cell>
          <cell r="P18" t="str">
            <v/>
          </cell>
          <cell r="Q18" t="str">
            <v/>
          </cell>
          <cell r="R18">
            <v>0</v>
          </cell>
          <cell r="S18">
            <v>0</v>
          </cell>
          <cell r="T18" t="str">
            <v/>
          </cell>
          <cell r="W18" t="str">
            <v/>
          </cell>
          <cell r="X18" t="str">
            <v/>
          </cell>
          <cell r="Y18">
            <v>0</v>
          </cell>
          <cell r="Z18">
            <v>0</v>
          </cell>
          <cell r="AA18" t="str">
            <v/>
          </cell>
        </row>
        <row r="19">
          <cell r="I19" t="str">
            <v/>
          </cell>
          <cell r="J19" t="str">
            <v/>
          </cell>
          <cell r="K19">
            <v>0</v>
          </cell>
          <cell r="L19">
            <v>0</v>
          </cell>
          <cell r="M19" t="str">
            <v/>
          </cell>
          <cell r="P19" t="str">
            <v/>
          </cell>
          <cell r="Q19" t="str">
            <v/>
          </cell>
          <cell r="R19">
            <v>0</v>
          </cell>
          <cell r="S19">
            <v>0</v>
          </cell>
          <cell r="T19" t="str">
            <v/>
          </cell>
          <cell r="W19" t="str">
            <v/>
          </cell>
          <cell r="X19" t="str">
            <v/>
          </cell>
          <cell r="Y19">
            <v>0</v>
          </cell>
          <cell r="Z19">
            <v>0</v>
          </cell>
          <cell r="AA19" t="str">
            <v/>
          </cell>
        </row>
        <row r="20">
          <cell r="I20" t="str">
            <v/>
          </cell>
          <cell r="J20" t="str">
            <v/>
          </cell>
          <cell r="K20">
            <v>0</v>
          </cell>
          <cell r="L20">
            <v>0</v>
          </cell>
          <cell r="M20" t="str">
            <v/>
          </cell>
          <cell r="P20" t="str">
            <v/>
          </cell>
          <cell r="Q20" t="str">
            <v/>
          </cell>
          <cell r="R20">
            <v>0</v>
          </cell>
          <cell r="S20">
            <v>0</v>
          </cell>
          <cell r="T20" t="str">
            <v/>
          </cell>
          <cell r="W20" t="str">
            <v/>
          </cell>
          <cell r="X20" t="str">
            <v/>
          </cell>
          <cell r="Y20">
            <v>0</v>
          </cell>
          <cell r="Z20">
            <v>0</v>
          </cell>
          <cell r="AA20" t="str">
            <v/>
          </cell>
        </row>
        <row r="21">
          <cell r="I21" t="str">
            <v/>
          </cell>
          <cell r="J21" t="str">
            <v/>
          </cell>
          <cell r="K21">
            <v>0</v>
          </cell>
          <cell r="L21">
            <v>0</v>
          </cell>
          <cell r="M21" t="str">
            <v/>
          </cell>
          <cell r="P21" t="str">
            <v/>
          </cell>
          <cell r="Q21" t="str">
            <v/>
          </cell>
          <cell r="R21">
            <v>0</v>
          </cell>
          <cell r="S21">
            <v>0</v>
          </cell>
          <cell r="T21" t="str">
            <v/>
          </cell>
          <cell r="W21" t="str">
            <v/>
          </cell>
          <cell r="X21" t="str">
            <v/>
          </cell>
          <cell r="Y21">
            <v>0</v>
          </cell>
          <cell r="Z21">
            <v>0</v>
          </cell>
          <cell r="AA21" t="str">
            <v/>
          </cell>
        </row>
        <row r="22">
          <cell r="I22" t="str">
            <v/>
          </cell>
          <cell r="J22" t="str">
            <v/>
          </cell>
          <cell r="K22">
            <v>0</v>
          </cell>
          <cell r="L22">
            <v>0</v>
          </cell>
          <cell r="M22" t="str">
            <v/>
          </cell>
          <cell r="P22" t="str">
            <v/>
          </cell>
          <cell r="Q22" t="str">
            <v/>
          </cell>
          <cell r="R22">
            <v>0</v>
          </cell>
          <cell r="S22">
            <v>0</v>
          </cell>
          <cell r="T22" t="str">
            <v/>
          </cell>
          <cell r="W22" t="str">
            <v/>
          </cell>
          <cell r="X22" t="str">
            <v/>
          </cell>
          <cell r="Y22">
            <v>0</v>
          </cell>
          <cell r="Z22">
            <v>0</v>
          </cell>
          <cell r="AA22" t="str">
            <v/>
          </cell>
        </row>
        <row r="23">
          <cell r="I23" t="str">
            <v>1000100000101</v>
          </cell>
          <cell r="J23" t="str">
            <v>普通攻击:对单体敌人造成{0}%的武力伤害</v>
          </cell>
          <cell r="K23">
            <v>0</v>
          </cell>
          <cell r="L23">
            <v>0</v>
          </cell>
          <cell r="M23" t="str">
            <v>0.25+0.25+0.25+0.25+0.25+0.25+0.25+0.25+0.25+0.25+0.25+0.25+0.25+0.25+0.25+0.25+0.25</v>
          </cell>
          <cell r="P23" t="str">
            <v/>
          </cell>
          <cell r="Q23" t="str">
            <v/>
          </cell>
          <cell r="R23">
            <v>0</v>
          </cell>
          <cell r="S23">
            <v>0</v>
          </cell>
          <cell r="T23" t="str">
            <v/>
          </cell>
          <cell r="W23" t="str">
            <v/>
          </cell>
          <cell r="X23" t="str">
            <v/>
          </cell>
          <cell r="Y23">
            <v>0</v>
          </cell>
          <cell r="Z23">
            <v>0</v>
          </cell>
          <cell r="AA23" t="str">
            <v/>
          </cell>
        </row>
        <row r="24">
          <cell r="I24" t="str">
            <v>1000100000201</v>
          </cell>
          <cell r="J24" t="str">
            <v>怒气技能:吕玲绮突进后舞起致命又美丽的刃风，刃风范围内最多3个敌人将受到吕玲绮攻击{0}%的武力伤害并被击飞，武将会眩晕2秒，随后吕玲琦隐蔽状态6秒。</v>
          </cell>
          <cell r="K24">
            <v>0</v>
          </cell>
          <cell r="L24">
            <v>0</v>
          </cell>
          <cell r="M24" t="str">
            <v>0.36+0.44+0.52+0.6+0.68+0.76+0.84+0.92+1+1.08+1.16+1.24+1.32+1.4+1.48+1.56+1.64</v>
          </cell>
          <cell r="P24" t="str">
            <v/>
          </cell>
          <cell r="Q24" t="str">
            <v/>
          </cell>
          <cell r="R24">
            <v>0</v>
          </cell>
          <cell r="S24">
            <v>0</v>
          </cell>
          <cell r="T24" t="str">
            <v/>
          </cell>
          <cell r="W24" t="str">
            <v/>
          </cell>
          <cell r="X24" t="str">
            <v/>
          </cell>
          <cell r="Y24">
            <v>0</v>
          </cell>
          <cell r="Z24">
            <v>0</v>
          </cell>
          <cell r="AA24" t="str">
            <v/>
          </cell>
        </row>
        <row r="25">
          <cell r="I25" t="str">
            <v>1000100000202</v>
          </cell>
          <cell r="J25" t="str">
            <v>怒气技能:吕玲绮突进后舞起致命又美丽的刃风，刃风范围内最多3个敌人将受到吕玲绮攻击{0}%的武力伤害并被击飞，武将会眩晕2秒，随后吕玲琦隐蔽状态6秒。</v>
          </cell>
          <cell r="K25">
            <v>0</v>
          </cell>
          <cell r="L25">
            <v>0</v>
          </cell>
          <cell r="M25" t="str">
            <v>0++++++++++++++++</v>
          </cell>
          <cell r="P25" t="str">
            <v/>
          </cell>
          <cell r="Q25" t="str">
            <v/>
          </cell>
          <cell r="R25">
            <v>0</v>
          </cell>
          <cell r="S25">
            <v>0</v>
          </cell>
          <cell r="T25" t="str">
            <v/>
          </cell>
          <cell r="W25" t="str">
            <v/>
          </cell>
          <cell r="X25" t="str">
            <v/>
          </cell>
          <cell r="Y25">
            <v>0</v>
          </cell>
          <cell r="Z25">
            <v>0</v>
          </cell>
          <cell r="AA25" t="str">
            <v/>
          </cell>
        </row>
        <row r="26">
          <cell r="I26" t="str">
            <v>1000100000203</v>
          </cell>
          <cell r="J26" t="str">
            <v>怒气技能:吕玲绮突进后舞起致命又美丽的刃风，刃风范围内最多3个敌人将受到吕玲绮攻击{0}%的武力伤害并被击飞，武将会眩晕2秒，随后吕玲琦隐蔽状态6秒。</v>
          </cell>
          <cell r="K26">
            <v>0</v>
          </cell>
          <cell r="L26">
            <v>0</v>
          </cell>
          <cell r="M26" t="str">
            <v>2+2+2+2+2+2+2+2+2+2+2+2+2+2+2+2+2</v>
          </cell>
          <cell r="P26" t="str">
            <v/>
          </cell>
          <cell r="Q26" t="str">
            <v/>
          </cell>
          <cell r="R26">
            <v>0</v>
          </cell>
          <cell r="S26">
            <v>0</v>
          </cell>
          <cell r="T26" t="str">
            <v/>
          </cell>
          <cell r="W26" t="str">
            <v/>
          </cell>
          <cell r="X26" t="str">
            <v/>
          </cell>
          <cell r="Y26">
            <v>0</v>
          </cell>
          <cell r="Z26">
            <v>0</v>
          </cell>
          <cell r="AA26" t="str">
            <v/>
          </cell>
        </row>
        <row r="27">
          <cell r="I27" t="str">
            <v>1000100000301</v>
          </cell>
          <cell r="J27" t="str">
            <v>被动技能1:吕玲琦在隐蔽期间伤害提高{0}%，脱离隐蔽时还会获得3秒绝对闪避。</v>
          </cell>
          <cell r="K27">
            <v>0</v>
          </cell>
          <cell r="L27">
            <v>0</v>
          </cell>
          <cell r="M27" t="str">
            <v>0.06+0.12+0.18+0.24+0.3+0.36+0.42+0.48+0.54+0.6+0.66+0.72+0.78+0.84+0.9+0.96+1.02</v>
          </cell>
          <cell r="P27" t="str">
            <v/>
          </cell>
          <cell r="Q27" t="str">
            <v/>
          </cell>
          <cell r="R27">
            <v>0</v>
          </cell>
          <cell r="S27">
            <v>0</v>
          </cell>
          <cell r="T27" t="str">
            <v/>
          </cell>
          <cell r="W27" t="str">
            <v/>
          </cell>
          <cell r="X27" t="str">
            <v/>
          </cell>
          <cell r="Y27">
            <v>0</v>
          </cell>
          <cell r="Z27">
            <v>0</v>
          </cell>
          <cell r="AA27" t="str">
            <v/>
          </cell>
        </row>
        <row r="28">
          <cell r="I28" t="str">
            <v>1000100000401</v>
          </cell>
          <cell r="J28" t="str">
            <v>被动技能2:刺客优先攻击敌军武将并在战斗开始后40秒内一直处于隐蔽状态，如果自身在此期间进行普通攻击，则取消隐蔽并立即回复30点怒气。</v>
          </cell>
          <cell r="K28">
            <v>0</v>
          </cell>
          <cell r="L28">
            <v>0</v>
          </cell>
          <cell r="M28" t="str">
            <v>30+30+30+30+30+30+30+30+30+30+30+30+30+30+30+30+30</v>
          </cell>
          <cell r="P28" t="str">
            <v>1000100000402</v>
          </cell>
          <cell r="Q28" t="str">
            <v>被动技能2:刺客优先攻击敌军武将并在战斗开始后40秒内一直处于隐蔽状态，如果自身在此期间进行普通攻击，则取消隐蔽并立即回复30点怒气。</v>
          </cell>
          <cell r="R28">
            <v>0</v>
          </cell>
          <cell r="S28">
            <v>0</v>
          </cell>
          <cell r="T28" t="str">
            <v>-0.1+-0.1+-0.1+-0.1+-0.1+-0.1+-0.1+-0.1+-0.1+-0.1+-0.1+-0.1+-0.1+-0.1+-0.1+-0.1+-0.1</v>
          </cell>
          <cell r="W28" t="str">
            <v>1000100000403</v>
          </cell>
          <cell r="X28" t="str">
            <v>被动技能2:刺客优先攻击敌军武将并在战斗开始后40秒内一直处于隐蔽状态，如果自身在此期间进行普通攻击，则取消隐蔽并立即回复30点怒气。</v>
          </cell>
          <cell r="Y28">
            <v>0</v>
          </cell>
          <cell r="Z28">
            <v>0</v>
          </cell>
          <cell r="AA28" t="str">
            <v>0.1+0.1+0.1+0.1+0.1+0.1+0.1+0.1+0.1+0.1+0.1+0.1+0.1+0.1+0.1+0.1+0.1</v>
          </cell>
        </row>
        <row r="29">
          <cell r="I29" t="str">
            <v>1000100000501</v>
          </cell>
          <cell r="J29" t="str">
            <v>被动技能3:对男性武将造成30%额外伤害。</v>
          </cell>
          <cell r="K29">
            <v>0</v>
          </cell>
          <cell r="L29">
            <v>0</v>
          </cell>
          <cell r="M29" t="str">
            <v>0.3+0.3+0.3+0.3+0.3+0.3+0.3+0.3+0.3+0.3+0.3+0.3+0.3+0.3+0.3+0.3+0.3</v>
          </cell>
          <cell r="P29" t="str">
            <v/>
          </cell>
          <cell r="Q29" t="str">
            <v/>
          </cell>
          <cell r="R29">
            <v>0</v>
          </cell>
          <cell r="S29">
            <v>0</v>
          </cell>
          <cell r="T29" t="str">
            <v/>
          </cell>
          <cell r="W29" t="str">
            <v/>
          </cell>
          <cell r="X29" t="str">
            <v/>
          </cell>
          <cell r="Y29">
            <v>0</v>
          </cell>
          <cell r="Z29">
            <v>0</v>
          </cell>
          <cell r="AA29" t="str">
            <v/>
          </cell>
        </row>
        <row r="30">
          <cell r="I30" t="str">
            <v/>
          </cell>
          <cell r="J30" t="str">
            <v/>
          </cell>
          <cell r="K30">
            <v>0</v>
          </cell>
          <cell r="L30">
            <v>0</v>
          </cell>
          <cell r="M30" t="str">
            <v/>
          </cell>
          <cell r="P30" t="str">
            <v/>
          </cell>
          <cell r="Q30" t="str">
            <v/>
          </cell>
          <cell r="R30">
            <v>0</v>
          </cell>
          <cell r="S30">
            <v>0</v>
          </cell>
          <cell r="T30" t="str">
            <v/>
          </cell>
          <cell r="W30" t="str">
            <v/>
          </cell>
          <cell r="X30" t="str">
            <v/>
          </cell>
          <cell r="Y30">
            <v>0</v>
          </cell>
          <cell r="Z30">
            <v>0</v>
          </cell>
          <cell r="AA30" t="str">
            <v/>
          </cell>
        </row>
        <row r="31">
          <cell r="I31" t="str">
            <v/>
          </cell>
          <cell r="J31" t="str">
            <v/>
          </cell>
          <cell r="K31">
            <v>0</v>
          </cell>
          <cell r="L31">
            <v>0</v>
          </cell>
          <cell r="M31" t="str">
            <v/>
          </cell>
          <cell r="P31" t="str">
            <v/>
          </cell>
          <cell r="Q31" t="str">
            <v/>
          </cell>
          <cell r="R31">
            <v>0</v>
          </cell>
          <cell r="S31">
            <v>0</v>
          </cell>
          <cell r="T31" t="str">
            <v/>
          </cell>
          <cell r="W31" t="str">
            <v/>
          </cell>
          <cell r="X31" t="str">
            <v/>
          </cell>
          <cell r="Y31">
            <v>0</v>
          </cell>
          <cell r="Z31">
            <v>0</v>
          </cell>
          <cell r="AA31" t="str">
            <v/>
          </cell>
        </row>
        <row r="32">
          <cell r="I32" t="str">
            <v/>
          </cell>
          <cell r="J32" t="str">
            <v/>
          </cell>
          <cell r="K32">
            <v>0</v>
          </cell>
          <cell r="L32">
            <v>0</v>
          </cell>
          <cell r="M32" t="str">
            <v/>
          </cell>
          <cell r="P32" t="str">
            <v/>
          </cell>
          <cell r="Q32" t="str">
            <v/>
          </cell>
          <cell r="R32">
            <v>0</v>
          </cell>
          <cell r="S32">
            <v>0</v>
          </cell>
          <cell r="T32" t="str">
            <v/>
          </cell>
          <cell r="W32" t="str">
            <v/>
          </cell>
          <cell r="X32" t="str">
            <v/>
          </cell>
          <cell r="Y32">
            <v>0</v>
          </cell>
          <cell r="Z32">
            <v>0</v>
          </cell>
          <cell r="AA32" t="str">
            <v/>
          </cell>
        </row>
        <row r="33">
          <cell r="I33" t="str">
            <v/>
          </cell>
          <cell r="J33" t="str">
            <v/>
          </cell>
          <cell r="K33">
            <v>0</v>
          </cell>
          <cell r="L33">
            <v>0</v>
          </cell>
          <cell r="M33" t="str">
            <v/>
          </cell>
          <cell r="P33" t="str">
            <v/>
          </cell>
          <cell r="Q33" t="str">
            <v/>
          </cell>
          <cell r="R33">
            <v>0</v>
          </cell>
          <cell r="S33">
            <v>0</v>
          </cell>
          <cell r="T33" t="str">
            <v/>
          </cell>
          <cell r="W33" t="str">
            <v/>
          </cell>
          <cell r="X33" t="str">
            <v/>
          </cell>
          <cell r="Y33">
            <v>0</v>
          </cell>
          <cell r="Z33">
            <v>0</v>
          </cell>
          <cell r="AA33" t="str">
            <v/>
          </cell>
        </row>
        <row r="34">
          <cell r="I34" t="str">
            <v/>
          </cell>
          <cell r="J34" t="str">
            <v/>
          </cell>
          <cell r="K34">
            <v>0</v>
          </cell>
          <cell r="L34">
            <v>0</v>
          </cell>
          <cell r="M34" t="str">
            <v/>
          </cell>
          <cell r="P34" t="str">
            <v/>
          </cell>
          <cell r="Q34" t="str">
            <v/>
          </cell>
          <cell r="R34">
            <v>0</v>
          </cell>
          <cell r="S34">
            <v>0</v>
          </cell>
          <cell r="T34" t="str">
            <v/>
          </cell>
          <cell r="W34" t="str">
            <v/>
          </cell>
          <cell r="X34" t="str">
            <v/>
          </cell>
          <cell r="Y34">
            <v>0</v>
          </cell>
          <cell r="Z34">
            <v>0</v>
          </cell>
          <cell r="AA34" t="str">
            <v/>
          </cell>
        </row>
        <row r="35">
          <cell r="I35" t="str">
            <v/>
          </cell>
          <cell r="J35" t="str">
            <v/>
          </cell>
          <cell r="K35">
            <v>0</v>
          </cell>
          <cell r="L35">
            <v>0</v>
          </cell>
          <cell r="M35" t="str">
            <v/>
          </cell>
          <cell r="P35" t="str">
            <v/>
          </cell>
          <cell r="Q35" t="str">
            <v/>
          </cell>
          <cell r="R35">
            <v>0</v>
          </cell>
          <cell r="S35">
            <v>0</v>
          </cell>
          <cell r="T35" t="str">
            <v/>
          </cell>
          <cell r="W35" t="str">
            <v/>
          </cell>
          <cell r="X35" t="str">
            <v/>
          </cell>
          <cell r="Y35">
            <v>0</v>
          </cell>
          <cell r="Z35">
            <v>0</v>
          </cell>
          <cell r="AA35" t="str">
            <v/>
          </cell>
        </row>
        <row r="36">
          <cell r="I36" t="str">
            <v/>
          </cell>
          <cell r="J36" t="str">
            <v/>
          </cell>
          <cell r="K36">
            <v>0</v>
          </cell>
          <cell r="L36">
            <v>0</v>
          </cell>
          <cell r="M36" t="str">
            <v/>
          </cell>
          <cell r="P36" t="str">
            <v/>
          </cell>
          <cell r="Q36" t="str">
            <v/>
          </cell>
          <cell r="R36">
            <v>0</v>
          </cell>
          <cell r="S36">
            <v>0</v>
          </cell>
          <cell r="T36" t="str">
            <v/>
          </cell>
          <cell r="W36" t="str">
            <v/>
          </cell>
          <cell r="X36" t="str">
            <v/>
          </cell>
          <cell r="Y36">
            <v>0</v>
          </cell>
          <cell r="Z36">
            <v>0</v>
          </cell>
          <cell r="AA36" t="str">
            <v/>
          </cell>
        </row>
        <row r="37">
          <cell r="I37" t="str">
            <v/>
          </cell>
          <cell r="J37" t="str">
            <v/>
          </cell>
          <cell r="K37">
            <v>0</v>
          </cell>
          <cell r="L37">
            <v>0</v>
          </cell>
          <cell r="M37" t="str">
            <v/>
          </cell>
          <cell r="P37" t="str">
            <v/>
          </cell>
          <cell r="Q37" t="str">
            <v/>
          </cell>
          <cell r="R37">
            <v>0</v>
          </cell>
          <cell r="S37">
            <v>0</v>
          </cell>
          <cell r="T37" t="str">
            <v/>
          </cell>
          <cell r="W37" t="str">
            <v/>
          </cell>
          <cell r="X37" t="str">
            <v/>
          </cell>
          <cell r="Y37">
            <v>0</v>
          </cell>
          <cell r="Z37">
            <v>0</v>
          </cell>
          <cell r="AA37" t="str">
            <v/>
          </cell>
        </row>
        <row r="38">
          <cell r="I38" t="str">
            <v>1000200000101</v>
          </cell>
          <cell r="J38" t="str">
            <v>普通攻击:对单体敌人造成{0}%的武力伤害</v>
          </cell>
          <cell r="K38">
            <v>0</v>
          </cell>
          <cell r="L38">
            <v>0</v>
          </cell>
          <cell r="M38" t="str">
            <v>0.25+0.25+0.25+0.25+0.25+0.25+0.25+0.25+0.25+0.25+0.25+0.25+0.25+0.25+0.25+0.25+0.25</v>
          </cell>
          <cell r="P38" t="str">
            <v/>
          </cell>
          <cell r="Q38" t="str">
            <v/>
          </cell>
          <cell r="R38">
            <v>0</v>
          </cell>
          <cell r="S38">
            <v>0</v>
          </cell>
          <cell r="T38" t="str">
            <v/>
          </cell>
          <cell r="W38" t="str">
            <v/>
          </cell>
          <cell r="X38" t="str">
            <v/>
          </cell>
          <cell r="Y38">
            <v>0</v>
          </cell>
          <cell r="Z38">
            <v>0</v>
          </cell>
          <cell r="AA38" t="str">
            <v/>
          </cell>
        </row>
        <row r="39">
          <cell r="I39" t="str">
            <v>1000200000201</v>
          </cell>
          <cell r="J39" t="str">
            <v>怒气技能:曹仁对选中区域起跳，对敌方造成攻击{0}%伤害并减少10点移速，持续5秒，同时还会将边缘处的敌人击飞至圆环中心并额外造成攻击{1}%伤害。</v>
          </cell>
          <cell r="K39">
            <v>0</v>
          </cell>
          <cell r="L39">
            <v>0</v>
          </cell>
          <cell r="M39" t="str">
            <v>0.28+0.32+0.36+0.4+0.44+0.48+0.52+0.56+0.6+0.64+0.68+0.72+0.76+0.8+0.84+0.88+0.92</v>
          </cell>
          <cell r="P39" t="str">
            <v/>
          </cell>
          <cell r="Q39" t="str">
            <v/>
          </cell>
          <cell r="R39">
            <v>0</v>
          </cell>
          <cell r="S39">
            <v>0</v>
          </cell>
          <cell r="T39" t="str">
            <v/>
          </cell>
          <cell r="W39" t="str">
            <v/>
          </cell>
          <cell r="X39" t="str">
            <v/>
          </cell>
          <cell r="Y39">
            <v>0</v>
          </cell>
          <cell r="Z39">
            <v>0</v>
          </cell>
          <cell r="AA39" t="str">
            <v/>
          </cell>
        </row>
        <row r="40">
          <cell r="I40" t="str">
            <v>1000200000202</v>
          </cell>
          <cell r="J40" t="str">
            <v>怒气技能:曹仁对选中区域起跳，对敌方造成攻击{0}%伤害并减少10点移速，持续5秒，同时还会将边缘处的敌人击飞至圆环中心并额外造成攻击{1}%伤害。</v>
          </cell>
          <cell r="K40">
            <v>0</v>
          </cell>
          <cell r="L40">
            <v>0</v>
          </cell>
          <cell r="M40" t="str">
            <v>0.22+0.255+0.29+0.325+0.36+0.395+0.43+0.465+0.5+0.535+0.57+0.605+0.64+0.675+0.71+0.745+0.78</v>
          </cell>
          <cell r="P40" t="str">
            <v/>
          </cell>
          <cell r="Q40" t="str">
            <v/>
          </cell>
          <cell r="R40">
            <v>0</v>
          </cell>
          <cell r="S40">
            <v>0</v>
          </cell>
          <cell r="T40" t="str">
            <v/>
          </cell>
          <cell r="W40" t="str">
            <v/>
          </cell>
          <cell r="X40" t="str">
            <v/>
          </cell>
          <cell r="Y40">
            <v>0</v>
          </cell>
          <cell r="Z40">
            <v>0</v>
          </cell>
          <cell r="AA40" t="str">
            <v/>
          </cell>
        </row>
        <row r="41">
          <cell r="I41" t="str">
            <v>1000200000203</v>
          </cell>
          <cell r="J41" t="str">
            <v>怒气技能:曹仁对选中区域起跳，对敌方造成攻击{0}%伤害并减少10点移速，持续5秒，同时还会将边缘处的敌人击飞至圆环中心并额外造成攻击{1}%伤害。</v>
          </cell>
          <cell r="K41">
            <v>0</v>
          </cell>
          <cell r="L41">
            <v>0</v>
          </cell>
          <cell r="M41" t="str">
            <v>0++++++++++++++++</v>
          </cell>
          <cell r="P41" t="str">
            <v/>
          </cell>
          <cell r="Q41" t="str">
            <v/>
          </cell>
          <cell r="R41">
            <v>0</v>
          </cell>
          <cell r="S41">
            <v>0</v>
          </cell>
          <cell r="T41" t="str">
            <v/>
          </cell>
          <cell r="W41" t="str">
            <v/>
          </cell>
          <cell r="X41" t="str">
            <v/>
          </cell>
          <cell r="Y41">
            <v>0</v>
          </cell>
          <cell r="Z41">
            <v>0</v>
          </cell>
          <cell r="AA41" t="str">
            <v/>
          </cell>
        </row>
        <row r="42">
          <cell r="I42" t="str">
            <v>1000200000301</v>
          </cell>
          <cell r="J42" t="str">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ell>
          <cell r="K42">
            <v>0</v>
          </cell>
          <cell r="L42">
            <v>0</v>
          </cell>
          <cell r="M42" t="str">
            <v>180+220+260+300+340+380+420+460+500+540+580+620+660+700+740+780+820</v>
          </cell>
          <cell r="P42" t="str">
            <v/>
          </cell>
          <cell r="Q42" t="str">
            <v/>
          </cell>
          <cell r="R42">
            <v>0</v>
          </cell>
          <cell r="S42">
            <v>0</v>
          </cell>
          <cell r="T42" t="str">
            <v/>
          </cell>
          <cell r="W42" t="str">
            <v/>
          </cell>
          <cell r="X42" t="str">
            <v/>
          </cell>
          <cell r="Y42">
            <v>0</v>
          </cell>
          <cell r="Z42">
            <v>0</v>
          </cell>
          <cell r="AA42" t="str">
            <v/>
          </cell>
        </row>
        <row r="43">
          <cell r="I43" t="str">
            <v>1000200000302</v>
          </cell>
          <cell r="J43" t="str">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ell>
          <cell r="K43">
            <v>0</v>
          </cell>
          <cell r="L43">
            <v>0</v>
          </cell>
          <cell r="M43" t="str">
            <v>0.28+0.32+0.36+0.4+0.44+0.48+0.52+0.56+0.6+0.64+0.68+0.72+0.76+0.8+0.84+0.88+0.92</v>
          </cell>
          <cell r="P43" t="str">
            <v/>
          </cell>
          <cell r="Q43" t="str">
            <v/>
          </cell>
          <cell r="R43">
            <v>0</v>
          </cell>
          <cell r="S43">
            <v>0</v>
          </cell>
          <cell r="T43" t="str">
            <v/>
          </cell>
          <cell r="W43" t="str">
            <v/>
          </cell>
          <cell r="X43" t="str">
            <v/>
          </cell>
          <cell r="Y43">
            <v>0</v>
          </cell>
          <cell r="Z43">
            <v>0</v>
          </cell>
          <cell r="AA43" t="str">
            <v/>
          </cell>
        </row>
        <row r="44">
          <cell r="I44" t="str">
            <v>1000200000303</v>
          </cell>
          <cell r="J44" t="str">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ell>
          <cell r="K44">
            <v>0</v>
          </cell>
          <cell r="L44">
            <v>0</v>
          </cell>
          <cell r="M44" t="str">
            <v>0.32+0.355+0.39+0.425+0.46+0.495+0.53+0.565+0.6+0.635+0.67+0.705+0.74+0.775+0.81+0.845+0.88</v>
          </cell>
          <cell r="P44" t="str">
            <v/>
          </cell>
          <cell r="Q44" t="str">
            <v/>
          </cell>
          <cell r="R44">
            <v>0</v>
          </cell>
          <cell r="S44">
            <v>0</v>
          </cell>
          <cell r="T44" t="str">
            <v/>
          </cell>
          <cell r="W44" t="str">
            <v/>
          </cell>
          <cell r="X44" t="str">
            <v/>
          </cell>
          <cell r="Y44">
            <v>0</v>
          </cell>
          <cell r="Z44">
            <v>0</v>
          </cell>
          <cell r="AA44" t="str">
            <v/>
          </cell>
        </row>
        <row r="45">
          <cell r="I45" t="str">
            <v>1000200000304</v>
          </cell>
          <cell r="J45" t="str">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ell>
          <cell r="K45">
            <v>0</v>
          </cell>
          <cell r="L45">
            <v>0</v>
          </cell>
          <cell r="M45" t="str">
            <v>0++++++++++++++++</v>
          </cell>
          <cell r="P45" t="str">
            <v/>
          </cell>
          <cell r="Q45" t="str">
            <v/>
          </cell>
          <cell r="R45">
            <v>0</v>
          </cell>
          <cell r="S45">
            <v>0</v>
          </cell>
          <cell r="T45" t="str">
            <v/>
          </cell>
          <cell r="W45" t="str">
            <v/>
          </cell>
          <cell r="X45" t="str">
            <v/>
          </cell>
          <cell r="Y45">
            <v>0</v>
          </cell>
          <cell r="Z45">
            <v>0</v>
          </cell>
          <cell r="AA45" t="str">
            <v/>
          </cell>
        </row>
        <row r="46">
          <cell r="I46" t="str">
            <v>1000200000401</v>
          </cell>
          <cell r="J46" t="str">
            <v>被动技能2:武将率领盾兵时，盾兵的护甲提升100点；率领戟兵时，戟兵攻击提升10%。</v>
          </cell>
          <cell r="K46">
            <v>0</v>
          </cell>
          <cell r="L46">
            <v>0</v>
          </cell>
          <cell r="M46" t="str">
            <v>100+100+100+100+100+100+100+100+100+100+100+100+100+100+100+100+100</v>
          </cell>
          <cell r="P46" t="str">
            <v>1000200000402</v>
          </cell>
          <cell r="Q46" t="str">
            <v>被动技能2:武将率领盾兵时，盾兵的护甲提升100点；率领戟兵时，戟兵攻击提升10%。</v>
          </cell>
          <cell r="R46">
            <v>0</v>
          </cell>
          <cell r="S46">
            <v>0</v>
          </cell>
          <cell r="T46" t="str">
            <v>0.1+0.1+0.1+0.1+0.1+0.1+0.1+0.1+0.1+0.1+0.1+0.1+0.1+0.1+0.1+0.1+0.1</v>
          </cell>
          <cell r="W46" t="str">
            <v/>
          </cell>
          <cell r="X46" t="str">
            <v/>
          </cell>
          <cell r="Y46">
            <v>0</v>
          </cell>
          <cell r="Z46">
            <v>0</v>
          </cell>
          <cell r="AA46" t="str">
            <v/>
          </cell>
        </row>
        <row r="47">
          <cell r="I47" t="str">
            <v>1000200000501</v>
          </cell>
          <cell r="J47" t="str">
            <v>被动技能3:勇猛无畏，悍勇绝伦，勇猛无畏，悍勇绝伦，自身受到武力伤害减少10%，自身伤害提升10%。</v>
          </cell>
          <cell r="K47">
            <v>0</v>
          </cell>
          <cell r="L47">
            <v>0</v>
          </cell>
          <cell r="M47" t="str">
            <v>0.1+0.1+0.1+0.1+0.1+0.1+0.1+0.1+0.1+0.1+0.1+0.1+0.1+0.1+0.1+0.1+0.1</v>
          </cell>
          <cell r="P47" t="str">
            <v>1000200000502</v>
          </cell>
          <cell r="Q47" t="str">
            <v>被动技能3:勇猛无畏，悍勇绝伦，勇猛无畏，悍勇绝伦，自身受到武力伤害减少10%，自身伤害提升10%。</v>
          </cell>
          <cell r="R47">
            <v>0</v>
          </cell>
          <cell r="S47">
            <v>0</v>
          </cell>
          <cell r="T47" t="str">
            <v>0.1+0.1+0.1+0.1+0.1+0.1+0.1+0.1+0.1+0.1+0.1+0.1+0.1+0.1+0.1+0.1+0.1</v>
          </cell>
          <cell r="W47" t="str">
            <v/>
          </cell>
          <cell r="X47" t="str">
            <v/>
          </cell>
          <cell r="Y47">
            <v>0</v>
          </cell>
          <cell r="Z47">
            <v>0</v>
          </cell>
          <cell r="AA47" t="str">
            <v/>
          </cell>
        </row>
        <row r="48">
          <cell r="I48" t="str">
            <v/>
          </cell>
          <cell r="J48" t="str">
            <v/>
          </cell>
          <cell r="K48">
            <v>0</v>
          </cell>
          <cell r="L48">
            <v>0</v>
          </cell>
          <cell r="M48" t="str">
            <v/>
          </cell>
          <cell r="P48" t="str">
            <v/>
          </cell>
          <cell r="Q48" t="str">
            <v/>
          </cell>
          <cell r="R48">
            <v>0</v>
          </cell>
          <cell r="S48">
            <v>0</v>
          </cell>
          <cell r="T48" t="str">
            <v/>
          </cell>
          <cell r="W48" t="str">
            <v/>
          </cell>
          <cell r="X48" t="str">
            <v/>
          </cell>
          <cell r="Y48">
            <v>0</v>
          </cell>
          <cell r="Z48">
            <v>0</v>
          </cell>
          <cell r="AA48" t="str">
            <v/>
          </cell>
        </row>
        <row r="49">
          <cell r="I49" t="str">
            <v/>
          </cell>
          <cell r="J49" t="str">
            <v/>
          </cell>
          <cell r="K49">
            <v>0</v>
          </cell>
          <cell r="L49">
            <v>0</v>
          </cell>
          <cell r="M49" t="str">
            <v/>
          </cell>
          <cell r="P49" t="str">
            <v/>
          </cell>
          <cell r="Q49" t="str">
            <v/>
          </cell>
          <cell r="R49">
            <v>0</v>
          </cell>
          <cell r="S49">
            <v>0</v>
          </cell>
          <cell r="T49" t="str">
            <v/>
          </cell>
          <cell r="W49" t="str">
            <v/>
          </cell>
          <cell r="X49" t="str">
            <v/>
          </cell>
          <cell r="Y49">
            <v>0</v>
          </cell>
          <cell r="Z49">
            <v>0</v>
          </cell>
          <cell r="AA49" t="str">
            <v/>
          </cell>
        </row>
        <row r="50">
          <cell r="I50" t="str">
            <v/>
          </cell>
          <cell r="J50" t="str">
            <v/>
          </cell>
          <cell r="K50">
            <v>0</v>
          </cell>
          <cell r="L50">
            <v>0</v>
          </cell>
          <cell r="M50" t="str">
            <v/>
          </cell>
          <cell r="P50" t="str">
            <v/>
          </cell>
          <cell r="Q50" t="str">
            <v/>
          </cell>
          <cell r="R50">
            <v>0</v>
          </cell>
          <cell r="S50">
            <v>0</v>
          </cell>
          <cell r="T50" t="str">
            <v/>
          </cell>
          <cell r="W50" t="str">
            <v/>
          </cell>
          <cell r="X50" t="str">
            <v/>
          </cell>
          <cell r="Y50">
            <v>0</v>
          </cell>
          <cell r="Z50">
            <v>0</v>
          </cell>
          <cell r="AA50" t="str">
            <v/>
          </cell>
        </row>
        <row r="51">
          <cell r="I51" t="str">
            <v/>
          </cell>
          <cell r="J51" t="str">
            <v/>
          </cell>
          <cell r="K51">
            <v>0</v>
          </cell>
          <cell r="L51">
            <v>0</v>
          </cell>
          <cell r="M51" t="str">
            <v/>
          </cell>
          <cell r="P51" t="str">
            <v/>
          </cell>
          <cell r="Q51" t="str">
            <v/>
          </cell>
          <cell r="R51">
            <v>0</v>
          </cell>
          <cell r="S51">
            <v>0</v>
          </cell>
          <cell r="T51" t="str">
            <v/>
          </cell>
          <cell r="W51" t="str">
            <v/>
          </cell>
          <cell r="X51" t="str">
            <v/>
          </cell>
          <cell r="Y51">
            <v>0</v>
          </cell>
          <cell r="Z51">
            <v>0</v>
          </cell>
          <cell r="AA51" t="str">
            <v/>
          </cell>
        </row>
        <row r="52">
          <cell r="I52" t="str">
            <v/>
          </cell>
          <cell r="J52" t="str">
            <v/>
          </cell>
          <cell r="K52">
            <v>0</v>
          </cell>
          <cell r="L52">
            <v>0</v>
          </cell>
          <cell r="M52" t="str">
            <v/>
          </cell>
          <cell r="P52" t="str">
            <v/>
          </cell>
          <cell r="Q52" t="str">
            <v/>
          </cell>
          <cell r="R52">
            <v>0</v>
          </cell>
          <cell r="S52">
            <v>0</v>
          </cell>
          <cell r="T52" t="str">
            <v/>
          </cell>
          <cell r="W52" t="str">
            <v/>
          </cell>
          <cell r="X52" t="str">
            <v/>
          </cell>
          <cell r="Y52">
            <v>0</v>
          </cell>
          <cell r="Z52">
            <v>0</v>
          </cell>
          <cell r="AA52" t="str">
            <v/>
          </cell>
        </row>
        <row r="53">
          <cell r="I53" t="str">
            <v/>
          </cell>
          <cell r="J53" t="str">
            <v/>
          </cell>
          <cell r="K53">
            <v>0</v>
          </cell>
          <cell r="L53">
            <v>0</v>
          </cell>
          <cell r="M53" t="str">
            <v/>
          </cell>
          <cell r="P53" t="str">
            <v/>
          </cell>
          <cell r="Q53" t="str">
            <v/>
          </cell>
          <cell r="R53">
            <v>0</v>
          </cell>
          <cell r="S53">
            <v>0</v>
          </cell>
          <cell r="T53" t="str">
            <v/>
          </cell>
          <cell r="W53" t="str">
            <v/>
          </cell>
          <cell r="X53" t="str">
            <v/>
          </cell>
          <cell r="Y53">
            <v>0</v>
          </cell>
          <cell r="Z53">
            <v>0</v>
          </cell>
          <cell r="AA53" t="str">
            <v/>
          </cell>
        </row>
        <row r="54">
          <cell r="I54" t="str">
            <v/>
          </cell>
          <cell r="J54" t="str">
            <v/>
          </cell>
          <cell r="K54">
            <v>0</v>
          </cell>
          <cell r="L54">
            <v>0</v>
          </cell>
          <cell r="M54" t="str">
            <v/>
          </cell>
          <cell r="P54" t="str">
            <v/>
          </cell>
          <cell r="Q54" t="str">
            <v/>
          </cell>
          <cell r="R54">
            <v>0</v>
          </cell>
          <cell r="S54">
            <v>0</v>
          </cell>
          <cell r="T54" t="str">
            <v/>
          </cell>
          <cell r="W54" t="str">
            <v/>
          </cell>
          <cell r="X54" t="str">
            <v/>
          </cell>
          <cell r="Y54">
            <v>0</v>
          </cell>
          <cell r="Z54">
            <v>0</v>
          </cell>
          <cell r="AA54" t="str">
            <v/>
          </cell>
        </row>
        <row r="55">
          <cell r="I55" t="str">
            <v/>
          </cell>
          <cell r="J55" t="str">
            <v/>
          </cell>
          <cell r="K55">
            <v>0</v>
          </cell>
          <cell r="L55">
            <v>0</v>
          </cell>
          <cell r="M55" t="str">
            <v/>
          </cell>
          <cell r="P55" t="str">
            <v/>
          </cell>
          <cell r="Q55" t="str">
            <v/>
          </cell>
          <cell r="R55">
            <v>0</v>
          </cell>
          <cell r="S55">
            <v>0</v>
          </cell>
          <cell r="T55" t="str">
            <v/>
          </cell>
          <cell r="W55" t="str">
            <v/>
          </cell>
          <cell r="X55" t="str">
            <v/>
          </cell>
          <cell r="Y55">
            <v>0</v>
          </cell>
          <cell r="Z55">
            <v>0</v>
          </cell>
          <cell r="AA55" t="str">
            <v/>
          </cell>
        </row>
        <row r="56">
          <cell r="I56" t="str">
            <v/>
          </cell>
          <cell r="J56" t="str">
            <v/>
          </cell>
          <cell r="K56">
            <v>0</v>
          </cell>
          <cell r="L56">
            <v>0</v>
          </cell>
          <cell r="M56" t="str">
            <v/>
          </cell>
          <cell r="P56" t="str">
            <v/>
          </cell>
          <cell r="Q56" t="str">
            <v/>
          </cell>
          <cell r="R56">
            <v>0</v>
          </cell>
          <cell r="S56">
            <v>0</v>
          </cell>
          <cell r="T56" t="str">
            <v/>
          </cell>
          <cell r="W56" t="str">
            <v/>
          </cell>
          <cell r="X56" t="str">
            <v/>
          </cell>
          <cell r="Y56">
            <v>0</v>
          </cell>
          <cell r="Z56">
            <v>0</v>
          </cell>
          <cell r="AA56" t="str">
            <v/>
          </cell>
        </row>
        <row r="57">
          <cell r="I57" t="str">
            <v/>
          </cell>
          <cell r="J57" t="str">
            <v/>
          </cell>
          <cell r="K57">
            <v>0</v>
          </cell>
          <cell r="L57">
            <v>0</v>
          </cell>
          <cell r="M57" t="str">
            <v/>
          </cell>
          <cell r="P57" t="str">
            <v/>
          </cell>
          <cell r="Q57" t="str">
            <v/>
          </cell>
          <cell r="R57">
            <v>0</v>
          </cell>
          <cell r="S57">
            <v>0</v>
          </cell>
          <cell r="T57" t="str">
            <v/>
          </cell>
          <cell r="W57" t="str">
            <v/>
          </cell>
          <cell r="X57" t="str">
            <v/>
          </cell>
          <cell r="Y57">
            <v>0</v>
          </cell>
          <cell r="Z57">
            <v>0</v>
          </cell>
          <cell r="AA57" t="str">
            <v/>
          </cell>
        </row>
        <row r="58">
          <cell r="I58" t="str">
            <v/>
          </cell>
          <cell r="J58" t="str">
            <v/>
          </cell>
          <cell r="K58">
            <v>0</v>
          </cell>
          <cell r="L58">
            <v>0</v>
          </cell>
          <cell r="M58" t="str">
            <v/>
          </cell>
          <cell r="P58" t="str">
            <v/>
          </cell>
          <cell r="Q58" t="str">
            <v/>
          </cell>
          <cell r="R58">
            <v>0</v>
          </cell>
          <cell r="S58">
            <v>0</v>
          </cell>
          <cell r="T58" t="str">
            <v/>
          </cell>
          <cell r="W58" t="str">
            <v/>
          </cell>
          <cell r="X58" t="str">
            <v/>
          </cell>
          <cell r="Y58">
            <v>0</v>
          </cell>
          <cell r="Z58">
            <v>0</v>
          </cell>
          <cell r="AA58" t="str">
            <v/>
          </cell>
        </row>
        <row r="59">
          <cell r="I59" t="str">
            <v/>
          </cell>
          <cell r="J59" t="str">
            <v/>
          </cell>
          <cell r="K59">
            <v>0</v>
          </cell>
          <cell r="L59">
            <v>0</v>
          </cell>
          <cell r="M59" t="str">
            <v/>
          </cell>
          <cell r="P59" t="str">
            <v/>
          </cell>
          <cell r="Q59" t="str">
            <v/>
          </cell>
          <cell r="R59">
            <v>0</v>
          </cell>
          <cell r="S59">
            <v>0</v>
          </cell>
          <cell r="T59" t="str">
            <v/>
          </cell>
          <cell r="W59" t="str">
            <v/>
          </cell>
          <cell r="X59" t="str">
            <v/>
          </cell>
          <cell r="Y59">
            <v>0</v>
          </cell>
          <cell r="Z59">
            <v>0</v>
          </cell>
          <cell r="AA59" t="str">
            <v/>
          </cell>
        </row>
        <row r="60">
          <cell r="I60" t="str">
            <v/>
          </cell>
          <cell r="J60" t="str">
            <v/>
          </cell>
          <cell r="K60">
            <v>0</v>
          </cell>
          <cell r="L60">
            <v>0</v>
          </cell>
          <cell r="M60" t="str">
            <v/>
          </cell>
          <cell r="P60" t="str">
            <v/>
          </cell>
          <cell r="Q60" t="str">
            <v/>
          </cell>
          <cell r="R60">
            <v>0</v>
          </cell>
          <cell r="S60">
            <v>0</v>
          </cell>
          <cell r="T60" t="str">
            <v/>
          </cell>
          <cell r="W60" t="str">
            <v/>
          </cell>
          <cell r="X60" t="str">
            <v/>
          </cell>
          <cell r="Y60">
            <v>0</v>
          </cell>
          <cell r="Z60">
            <v>0</v>
          </cell>
          <cell r="AA60" t="str">
            <v/>
          </cell>
        </row>
        <row r="61">
          <cell r="I61" t="str">
            <v/>
          </cell>
          <cell r="J61" t="str">
            <v/>
          </cell>
          <cell r="K61">
            <v>0</v>
          </cell>
          <cell r="L61">
            <v>0</v>
          </cell>
          <cell r="M61" t="str">
            <v/>
          </cell>
          <cell r="P61" t="str">
            <v/>
          </cell>
          <cell r="Q61" t="str">
            <v/>
          </cell>
          <cell r="R61">
            <v>0</v>
          </cell>
          <cell r="S61">
            <v>0</v>
          </cell>
          <cell r="T61" t="str">
            <v/>
          </cell>
          <cell r="W61" t="str">
            <v/>
          </cell>
          <cell r="X61" t="str">
            <v/>
          </cell>
          <cell r="Y61">
            <v>0</v>
          </cell>
          <cell r="Z61">
            <v>0</v>
          </cell>
          <cell r="AA61" t="str">
            <v/>
          </cell>
        </row>
        <row r="62">
          <cell r="I62" t="str">
            <v/>
          </cell>
          <cell r="J62" t="str">
            <v/>
          </cell>
          <cell r="K62">
            <v>0</v>
          </cell>
          <cell r="L62">
            <v>0</v>
          </cell>
          <cell r="M62" t="str">
            <v/>
          </cell>
          <cell r="P62" t="str">
            <v/>
          </cell>
          <cell r="Q62" t="str">
            <v/>
          </cell>
          <cell r="R62">
            <v>0</v>
          </cell>
          <cell r="S62">
            <v>0</v>
          </cell>
          <cell r="T62" t="str">
            <v/>
          </cell>
          <cell r="W62" t="str">
            <v/>
          </cell>
          <cell r="X62" t="str">
            <v/>
          </cell>
          <cell r="Y62">
            <v>0</v>
          </cell>
          <cell r="Z62">
            <v>0</v>
          </cell>
          <cell r="AA62" t="str">
            <v/>
          </cell>
        </row>
        <row r="63">
          <cell r="I63" t="str">
            <v/>
          </cell>
          <cell r="J63" t="str">
            <v/>
          </cell>
          <cell r="K63">
            <v>0</v>
          </cell>
          <cell r="L63">
            <v>0</v>
          </cell>
          <cell r="M63" t="str">
            <v/>
          </cell>
          <cell r="P63" t="str">
            <v/>
          </cell>
          <cell r="Q63" t="str">
            <v/>
          </cell>
          <cell r="R63">
            <v>0</v>
          </cell>
          <cell r="S63">
            <v>0</v>
          </cell>
          <cell r="T63" t="str">
            <v/>
          </cell>
          <cell r="W63" t="str">
            <v/>
          </cell>
          <cell r="X63" t="str">
            <v/>
          </cell>
          <cell r="Y63">
            <v>0</v>
          </cell>
          <cell r="Z63">
            <v>0</v>
          </cell>
          <cell r="AA63" t="str">
            <v/>
          </cell>
        </row>
        <row r="64">
          <cell r="I64" t="str">
            <v/>
          </cell>
          <cell r="J64" t="str">
            <v/>
          </cell>
          <cell r="K64">
            <v>0</v>
          </cell>
          <cell r="L64">
            <v>0</v>
          </cell>
          <cell r="M64" t="str">
            <v/>
          </cell>
          <cell r="P64" t="str">
            <v/>
          </cell>
          <cell r="Q64" t="str">
            <v/>
          </cell>
          <cell r="R64">
            <v>0</v>
          </cell>
          <cell r="S64">
            <v>0</v>
          </cell>
          <cell r="T64" t="str">
            <v/>
          </cell>
          <cell r="W64" t="str">
            <v/>
          </cell>
          <cell r="X64" t="str">
            <v/>
          </cell>
          <cell r="Y64">
            <v>0</v>
          </cell>
          <cell r="Z64">
            <v>0</v>
          </cell>
          <cell r="AA64" t="str">
            <v/>
          </cell>
        </row>
        <row r="65">
          <cell r="I65" t="str">
            <v/>
          </cell>
          <cell r="J65" t="str">
            <v/>
          </cell>
          <cell r="K65">
            <v>0</v>
          </cell>
          <cell r="L65">
            <v>0</v>
          </cell>
          <cell r="M65" t="str">
            <v/>
          </cell>
          <cell r="P65" t="str">
            <v/>
          </cell>
          <cell r="Q65" t="str">
            <v/>
          </cell>
          <cell r="R65">
            <v>0</v>
          </cell>
          <cell r="S65">
            <v>0</v>
          </cell>
          <cell r="T65" t="str">
            <v/>
          </cell>
          <cell r="W65" t="str">
            <v/>
          </cell>
          <cell r="X65" t="str">
            <v/>
          </cell>
          <cell r="Y65">
            <v>0</v>
          </cell>
          <cell r="Z65">
            <v>0</v>
          </cell>
          <cell r="AA65" t="str">
            <v/>
          </cell>
        </row>
        <row r="66">
          <cell r="I66" t="str">
            <v/>
          </cell>
          <cell r="J66" t="str">
            <v/>
          </cell>
          <cell r="K66">
            <v>0</v>
          </cell>
          <cell r="L66">
            <v>0</v>
          </cell>
          <cell r="M66" t="str">
            <v/>
          </cell>
          <cell r="P66" t="str">
            <v/>
          </cell>
          <cell r="Q66" t="str">
            <v/>
          </cell>
          <cell r="R66">
            <v>0</v>
          </cell>
          <cell r="S66">
            <v>0</v>
          </cell>
          <cell r="T66" t="str">
            <v/>
          </cell>
          <cell r="W66" t="str">
            <v/>
          </cell>
          <cell r="X66" t="str">
            <v/>
          </cell>
          <cell r="Y66">
            <v>0</v>
          </cell>
          <cell r="Z66">
            <v>0</v>
          </cell>
          <cell r="AA66" t="str">
            <v/>
          </cell>
        </row>
        <row r="67">
          <cell r="I67" t="str">
            <v/>
          </cell>
          <cell r="J67" t="str">
            <v/>
          </cell>
          <cell r="K67">
            <v>0</v>
          </cell>
          <cell r="L67">
            <v>0</v>
          </cell>
          <cell r="M67" t="str">
            <v/>
          </cell>
          <cell r="P67" t="str">
            <v/>
          </cell>
          <cell r="Q67" t="str">
            <v/>
          </cell>
          <cell r="R67">
            <v>0</v>
          </cell>
          <cell r="S67">
            <v>0</v>
          </cell>
          <cell r="T67" t="str">
            <v/>
          </cell>
          <cell r="W67" t="str">
            <v/>
          </cell>
          <cell r="X67" t="str">
            <v/>
          </cell>
          <cell r="Y67">
            <v>0</v>
          </cell>
          <cell r="Z67">
            <v>0</v>
          </cell>
          <cell r="AA67" t="str">
            <v/>
          </cell>
        </row>
        <row r="68">
          <cell r="I68" t="str">
            <v/>
          </cell>
          <cell r="J68" t="str">
            <v/>
          </cell>
          <cell r="K68">
            <v>0</v>
          </cell>
          <cell r="L68">
            <v>0</v>
          </cell>
          <cell r="M68" t="str">
            <v/>
          </cell>
          <cell r="P68" t="str">
            <v/>
          </cell>
          <cell r="Q68" t="str">
            <v/>
          </cell>
          <cell r="R68">
            <v>0</v>
          </cell>
          <cell r="S68">
            <v>0</v>
          </cell>
          <cell r="T68" t="str">
            <v/>
          </cell>
          <cell r="W68" t="str">
            <v/>
          </cell>
          <cell r="X68" t="str">
            <v/>
          </cell>
          <cell r="Y68">
            <v>0</v>
          </cell>
          <cell r="Z68">
            <v>0</v>
          </cell>
          <cell r="AA68" t="str">
            <v/>
          </cell>
        </row>
        <row r="69">
          <cell r="I69" t="str">
            <v/>
          </cell>
          <cell r="J69" t="str">
            <v/>
          </cell>
          <cell r="K69">
            <v>0</v>
          </cell>
          <cell r="L69">
            <v>0</v>
          </cell>
          <cell r="M69" t="str">
            <v/>
          </cell>
          <cell r="P69" t="str">
            <v/>
          </cell>
          <cell r="Q69" t="str">
            <v/>
          </cell>
          <cell r="R69">
            <v>0</v>
          </cell>
          <cell r="S69">
            <v>0</v>
          </cell>
          <cell r="T69" t="str">
            <v/>
          </cell>
          <cell r="W69" t="str">
            <v/>
          </cell>
          <cell r="X69" t="str">
            <v/>
          </cell>
          <cell r="Y69">
            <v>0</v>
          </cell>
          <cell r="Z69">
            <v>0</v>
          </cell>
          <cell r="AA69" t="str">
            <v/>
          </cell>
        </row>
        <row r="70">
          <cell r="I70" t="str">
            <v/>
          </cell>
          <cell r="J70" t="str">
            <v/>
          </cell>
          <cell r="K70">
            <v>0</v>
          </cell>
          <cell r="L70">
            <v>0</v>
          </cell>
          <cell r="M70" t="str">
            <v/>
          </cell>
          <cell r="P70" t="str">
            <v/>
          </cell>
          <cell r="Q70" t="str">
            <v/>
          </cell>
          <cell r="R70">
            <v>0</v>
          </cell>
          <cell r="S70">
            <v>0</v>
          </cell>
          <cell r="T70" t="str">
            <v/>
          </cell>
          <cell r="W70" t="str">
            <v/>
          </cell>
          <cell r="X70" t="str">
            <v/>
          </cell>
          <cell r="Y70">
            <v>0</v>
          </cell>
          <cell r="Z70">
            <v>0</v>
          </cell>
          <cell r="AA70" t="str">
            <v/>
          </cell>
        </row>
        <row r="71">
          <cell r="I71" t="str">
            <v/>
          </cell>
          <cell r="J71" t="str">
            <v/>
          </cell>
          <cell r="K71">
            <v>0</v>
          </cell>
          <cell r="L71">
            <v>0</v>
          </cell>
          <cell r="M71" t="str">
            <v/>
          </cell>
          <cell r="P71" t="str">
            <v/>
          </cell>
          <cell r="Q71" t="str">
            <v/>
          </cell>
          <cell r="R71">
            <v>0</v>
          </cell>
          <cell r="S71">
            <v>0</v>
          </cell>
          <cell r="T71" t="str">
            <v/>
          </cell>
          <cell r="W71" t="str">
            <v/>
          </cell>
          <cell r="X71" t="str">
            <v/>
          </cell>
          <cell r="Y71">
            <v>0</v>
          </cell>
          <cell r="Z71">
            <v>0</v>
          </cell>
          <cell r="AA71" t="str">
            <v/>
          </cell>
        </row>
        <row r="72">
          <cell r="I72" t="str">
            <v/>
          </cell>
          <cell r="J72" t="str">
            <v/>
          </cell>
          <cell r="K72">
            <v>0</v>
          </cell>
          <cell r="L72">
            <v>0</v>
          </cell>
          <cell r="M72" t="str">
            <v/>
          </cell>
          <cell r="P72" t="str">
            <v/>
          </cell>
          <cell r="Q72" t="str">
            <v/>
          </cell>
          <cell r="R72">
            <v>0</v>
          </cell>
          <cell r="S72">
            <v>0</v>
          </cell>
          <cell r="T72" t="str">
            <v/>
          </cell>
          <cell r="W72" t="str">
            <v/>
          </cell>
          <cell r="X72" t="str">
            <v/>
          </cell>
          <cell r="Y72">
            <v>0</v>
          </cell>
          <cell r="Z72">
            <v>0</v>
          </cell>
          <cell r="AA72" t="str">
            <v/>
          </cell>
        </row>
        <row r="73">
          <cell r="I73" t="str">
            <v/>
          </cell>
          <cell r="J73" t="str">
            <v/>
          </cell>
          <cell r="K73">
            <v>0</v>
          </cell>
          <cell r="L73">
            <v>0</v>
          </cell>
          <cell r="M73" t="str">
            <v/>
          </cell>
          <cell r="P73" t="str">
            <v/>
          </cell>
          <cell r="Q73" t="str">
            <v/>
          </cell>
          <cell r="R73">
            <v>0</v>
          </cell>
          <cell r="S73">
            <v>0</v>
          </cell>
          <cell r="T73" t="str">
            <v/>
          </cell>
          <cell r="W73" t="str">
            <v/>
          </cell>
          <cell r="X73" t="str">
            <v/>
          </cell>
          <cell r="Y73">
            <v>0</v>
          </cell>
          <cell r="Z73">
            <v>0</v>
          </cell>
          <cell r="AA73" t="str">
            <v/>
          </cell>
        </row>
        <row r="74">
          <cell r="I74" t="str">
            <v/>
          </cell>
          <cell r="J74" t="str">
            <v/>
          </cell>
          <cell r="K74">
            <v>0</v>
          </cell>
          <cell r="L74">
            <v>0</v>
          </cell>
          <cell r="M74" t="str">
            <v/>
          </cell>
          <cell r="P74" t="str">
            <v/>
          </cell>
          <cell r="Q74" t="str">
            <v/>
          </cell>
          <cell r="R74">
            <v>0</v>
          </cell>
          <cell r="S74">
            <v>0</v>
          </cell>
          <cell r="T74" t="str">
            <v/>
          </cell>
          <cell r="W74" t="str">
            <v/>
          </cell>
          <cell r="X74" t="str">
            <v/>
          </cell>
          <cell r="Y74">
            <v>0</v>
          </cell>
          <cell r="Z74">
            <v>0</v>
          </cell>
          <cell r="AA74" t="str">
            <v/>
          </cell>
        </row>
        <row r="75">
          <cell r="I75" t="str">
            <v/>
          </cell>
          <cell r="J75" t="str">
            <v/>
          </cell>
          <cell r="K75">
            <v>0</v>
          </cell>
          <cell r="L75">
            <v>0</v>
          </cell>
          <cell r="M75" t="str">
            <v/>
          </cell>
          <cell r="P75" t="str">
            <v/>
          </cell>
          <cell r="Q75" t="str">
            <v/>
          </cell>
          <cell r="R75">
            <v>0</v>
          </cell>
          <cell r="S75">
            <v>0</v>
          </cell>
          <cell r="T75" t="str">
            <v/>
          </cell>
          <cell r="W75" t="str">
            <v/>
          </cell>
          <cell r="X75" t="str">
            <v/>
          </cell>
          <cell r="Y75">
            <v>0</v>
          </cell>
          <cell r="Z75">
            <v>0</v>
          </cell>
          <cell r="AA75" t="str">
            <v/>
          </cell>
        </row>
        <row r="76">
          <cell r="I76" t="str">
            <v/>
          </cell>
          <cell r="J76" t="str">
            <v/>
          </cell>
          <cell r="K76">
            <v>0</v>
          </cell>
          <cell r="L76">
            <v>0</v>
          </cell>
          <cell r="M76" t="str">
            <v/>
          </cell>
          <cell r="P76" t="str">
            <v/>
          </cell>
          <cell r="Q76" t="str">
            <v/>
          </cell>
          <cell r="R76">
            <v>0</v>
          </cell>
          <cell r="S76">
            <v>0</v>
          </cell>
          <cell r="T76" t="str">
            <v/>
          </cell>
          <cell r="W76" t="str">
            <v/>
          </cell>
          <cell r="X76" t="str">
            <v/>
          </cell>
          <cell r="Y76">
            <v>0</v>
          </cell>
          <cell r="Z76">
            <v>0</v>
          </cell>
          <cell r="AA76" t="str">
            <v/>
          </cell>
        </row>
        <row r="77">
          <cell r="I77" t="str">
            <v/>
          </cell>
          <cell r="J77" t="str">
            <v/>
          </cell>
          <cell r="K77">
            <v>0</v>
          </cell>
          <cell r="L77">
            <v>0</v>
          </cell>
          <cell r="M77" t="str">
            <v/>
          </cell>
          <cell r="P77" t="str">
            <v/>
          </cell>
          <cell r="Q77" t="str">
            <v/>
          </cell>
          <cell r="R77">
            <v>0</v>
          </cell>
          <cell r="S77">
            <v>0</v>
          </cell>
          <cell r="T77" t="str">
            <v/>
          </cell>
          <cell r="W77" t="str">
            <v/>
          </cell>
          <cell r="X77" t="str">
            <v/>
          </cell>
          <cell r="Y77">
            <v>0</v>
          </cell>
          <cell r="Z77">
            <v>0</v>
          </cell>
          <cell r="AA77" t="str">
            <v/>
          </cell>
        </row>
        <row r="78">
          <cell r="I78" t="str">
            <v/>
          </cell>
          <cell r="J78" t="str">
            <v/>
          </cell>
          <cell r="K78">
            <v>0</v>
          </cell>
          <cell r="L78">
            <v>0</v>
          </cell>
          <cell r="M78" t="str">
            <v/>
          </cell>
          <cell r="P78" t="str">
            <v/>
          </cell>
          <cell r="Q78" t="str">
            <v/>
          </cell>
          <cell r="R78">
            <v>0</v>
          </cell>
          <cell r="S78">
            <v>0</v>
          </cell>
          <cell r="T78" t="str">
            <v/>
          </cell>
          <cell r="W78" t="str">
            <v/>
          </cell>
          <cell r="X78" t="str">
            <v/>
          </cell>
          <cell r="Y78">
            <v>0</v>
          </cell>
          <cell r="Z78">
            <v>0</v>
          </cell>
          <cell r="AA78" t="str">
            <v/>
          </cell>
        </row>
        <row r="79">
          <cell r="I79" t="str">
            <v/>
          </cell>
          <cell r="J79" t="str">
            <v/>
          </cell>
          <cell r="K79">
            <v>0</v>
          </cell>
          <cell r="L79">
            <v>0</v>
          </cell>
          <cell r="M79" t="str">
            <v/>
          </cell>
          <cell r="P79" t="str">
            <v/>
          </cell>
          <cell r="Q79" t="str">
            <v/>
          </cell>
          <cell r="R79">
            <v>0</v>
          </cell>
          <cell r="S79">
            <v>0</v>
          </cell>
          <cell r="T79" t="str">
            <v/>
          </cell>
          <cell r="W79" t="str">
            <v/>
          </cell>
          <cell r="X79" t="str">
            <v/>
          </cell>
          <cell r="Y79">
            <v>0</v>
          </cell>
          <cell r="Z79">
            <v>0</v>
          </cell>
          <cell r="AA79" t="str">
            <v/>
          </cell>
        </row>
        <row r="80">
          <cell r="I80" t="str">
            <v/>
          </cell>
          <cell r="J80" t="str">
            <v/>
          </cell>
          <cell r="K80">
            <v>0</v>
          </cell>
          <cell r="L80">
            <v>0</v>
          </cell>
          <cell r="M80" t="str">
            <v/>
          </cell>
          <cell r="P80" t="str">
            <v/>
          </cell>
          <cell r="Q80" t="str">
            <v/>
          </cell>
          <cell r="R80">
            <v>0</v>
          </cell>
          <cell r="S80">
            <v>0</v>
          </cell>
          <cell r="T80" t="str">
            <v/>
          </cell>
          <cell r="W80" t="str">
            <v/>
          </cell>
          <cell r="X80" t="str">
            <v/>
          </cell>
          <cell r="Y80">
            <v>0</v>
          </cell>
          <cell r="Z80">
            <v>0</v>
          </cell>
          <cell r="AA80" t="str">
            <v/>
          </cell>
        </row>
        <row r="81">
          <cell r="I81" t="str">
            <v/>
          </cell>
          <cell r="J81" t="str">
            <v/>
          </cell>
          <cell r="K81">
            <v>0</v>
          </cell>
          <cell r="L81">
            <v>0</v>
          </cell>
          <cell r="M81" t="str">
            <v/>
          </cell>
          <cell r="P81" t="str">
            <v/>
          </cell>
          <cell r="Q81" t="str">
            <v/>
          </cell>
          <cell r="R81">
            <v>0</v>
          </cell>
          <cell r="S81">
            <v>0</v>
          </cell>
          <cell r="T81" t="str">
            <v/>
          </cell>
          <cell r="W81" t="str">
            <v/>
          </cell>
          <cell r="X81" t="str">
            <v/>
          </cell>
          <cell r="Y81">
            <v>0</v>
          </cell>
          <cell r="Z81">
            <v>0</v>
          </cell>
          <cell r="AA81" t="str">
            <v/>
          </cell>
        </row>
        <row r="82">
          <cell r="I82" t="str">
            <v/>
          </cell>
          <cell r="J82" t="str">
            <v/>
          </cell>
          <cell r="K82">
            <v>0</v>
          </cell>
          <cell r="L82">
            <v>0</v>
          </cell>
          <cell r="M82" t="str">
            <v/>
          </cell>
          <cell r="P82" t="str">
            <v/>
          </cell>
          <cell r="Q82" t="str">
            <v/>
          </cell>
          <cell r="R82">
            <v>0</v>
          </cell>
          <cell r="S82">
            <v>0</v>
          </cell>
          <cell r="T82" t="str">
            <v/>
          </cell>
          <cell r="W82" t="str">
            <v/>
          </cell>
          <cell r="X82" t="str">
            <v/>
          </cell>
          <cell r="Y82">
            <v>0</v>
          </cell>
          <cell r="Z82">
            <v>0</v>
          </cell>
          <cell r="AA82" t="str">
            <v/>
          </cell>
        </row>
        <row r="83">
          <cell r="I83" t="str">
            <v/>
          </cell>
          <cell r="J83" t="str">
            <v/>
          </cell>
          <cell r="K83">
            <v>0</v>
          </cell>
          <cell r="L83">
            <v>0</v>
          </cell>
          <cell r="M83" t="str">
            <v/>
          </cell>
          <cell r="P83" t="str">
            <v/>
          </cell>
          <cell r="Q83" t="str">
            <v/>
          </cell>
          <cell r="R83">
            <v>0</v>
          </cell>
          <cell r="S83">
            <v>0</v>
          </cell>
          <cell r="T83" t="str">
            <v/>
          </cell>
          <cell r="W83" t="str">
            <v/>
          </cell>
          <cell r="X83" t="str">
            <v/>
          </cell>
          <cell r="Y83">
            <v>0</v>
          </cell>
          <cell r="Z83">
            <v>0</v>
          </cell>
          <cell r="AA83" t="str">
            <v/>
          </cell>
        </row>
        <row r="84">
          <cell r="I84" t="str">
            <v/>
          </cell>
          <cell r="J84" t="str">
            <v/>
          </cell>
          <cell r="K84">
            <v>0</v>
          </cell>
          <cell r="L84">
            <v>0</v>
          </cell>
          <cell r="M84" t="str">
            <v/>
          </cell>
          <cell r="P84" t="str">
            <v/>
          </cell>
          <cell r="Q84" t="str">
            <v/>
          </cell>
          <cell r="R84">
            <v>0</v>
          </cell>
          <cell r="S84">
            <v>0</v>
          </cell>
          <cell r="T84" t="str">
            <v/>
          </cell>
          <cell r="W84" t="str">
            <v/>
          </cell>
          <cell r="X84" t="str">
            <v/>
          </cell>
          <cell r="Y84">
            <v>0</v>
          </cell>
          <cell r="Z84">
            <v>0</v>
          </cell>
          <cell r="AA84" t="str">
            <v/>
          </cell>
        </row>
        <row r="85">
          <cell r="I85" t="str">
            <v/>
          </cell>
          <cell r="J85" t="str">
            <v/>
          </cell>
          <cell r="K85">
            <v>0</v>
          </cell>
          <cell r="L85">
            <v>0</v>
          </cell>
          <cell r="M85" t="str">
            <v/>
          </cell>
          <cell r="P85" t="str">
            <v/>
          </cell>
          <cell r="Q85" t="str">
            <v/>
          </cell>
          <cell r="R85">
            <v>0</v>
          </cell>
          <cell r="S85">
            <v>0</v>
          </cell>
          <cell r="T85" t="str">
            <v/>
          </cell>
          <cell r="W85" t="str">
            <v/>
          </cell>
          <cell r="X85" t="str">
            <v/>
          </cell>
          <cell r="Y85">
            <v>0</v>
          </cell>
          <cell r="Z85">
            <v>0</v>
          </cell>
          <cell r="AA85" t="str">
            <v/>
          </cell>
        </row>
        <row r="86">
          <cell r="I86" t="str">
            <v/>
          </cell>
          <cell r="J86" t="str">
            <v/>
          </cell>
          <cell r="K86">
            <v>0</v>
          </cell>
          <cell r="L86">
            <v>0</v>
          </cell>
          <cell r="M86" t="str">
            <v/>
          </cell>
          <cell r="P86" t="str">
            <v/>
          </cell>
          <cell r="Q86" t="str">
            <v/>
          </cell>
          <cell r="R86">
            <v>0</v>
          </cell>
          <cell r="S86">
            <v>0</v>
          </cell>
          <cell r="T86" t="str">
            <v/>
          </cell>
          <cell r="W86" t="str">
            <v/>
          </cell>
          <cell r="X86" t="str">
            <v/>
          </cell>
          <cell r="Y86">
            <v>0</v>
          </cell>
          <cell r="Z86">
            <v>0</v>
          </cell>
          <cell r="AA86" t="str">
            <v/>
          </cell>
        </row>
        <row r="87">
          <cell r="I87" t="str">
            <v/>
          </cell>
          <cell r="J87" t="str">
            <v/>
          </cell>
          <cell r="K87">
            <v>0</v>
          </cell>
          <cell r="L87">
            <v>0</v>
          </cell>
          <cell r="M87" t="str">
            <v/>
          </cell>
          <cell r="P87" t="str">
            <v/>
          </cell>
          <cell r="Q87" t="str">
            <v/>
          </cell>
          <cell r="R87">
            <v>0</v>
          </cell>
          <cell r="S87">
            <v>0</v>
          </cell>
          <cell r="T87" t="str">
            <v/>
          </cell>
          <cell r="W87" t="str">
            <v/>
          </cell>
          <cell r="X87" t="str">
            <v/>
          </cell>
          <cell r="Y87">
            <v>0</v>
          </cell>
          <cell r="Z87">
            <v>0</v>
          </cell>
          <cell r="AA87" t="str">
            <v/>
          </cell>
        </row>
        <row r="88">
          <cell r="I88" t="str">
            <v/>
          </cell>
          <cell r="J88" t="str">
            <v/>
          </cell>
          <cell r="K88">
            <v>0</v>
          </cell>
          <cell r="L88">
            <v>0</v>
          </cell>
          <cell r="M88" t="str">
            <v/>
          </cell>
          <cell r="P88" t="str">
            <v/>
          </cell>
          <cell r="Q88" t="str">
            <v/>
          </cell>
          <cell r="R88">
            <v>0</v>
          </cell>
          <cell r="S88">
            <v>0</v>
          </cell>
          <cell r="T88" t="str">
            <v/>
          </cell>
          <cell r="W88" t="str">
            <v/>
          </cell>
          <cell r="X88" t="str">
            <v/>
          </cell>
          <cell r="Y88">
            <v>0</v>
          </cell>
          <cell r="Z88">
            <v>0</v>
          </cell>
          <cell r="AA88" t="str">
            <v/>
          </cell>
        </row>
        <row r="89">
          <cell r="I89" t="str">
            <v/>
          </cell>
          <cell r="J89" t="str">
            <v/>
          </cell>
          <cell r="K89">
            <v>0</v>
          </cell>
          <cell r="L89">
            <v>0</v>
          </cell>
          <cell r="M89" t="str">
            <v/>
          </cell>
          <cell r="P89" t="str">
            <v/>
          </cell>
          <cell r="Q89" t="str">
            <v/>
          </cell>
          <cell r="R89">
            <v>0</v>
          </cell>
          <cell r="S89">
            <v>0</v>
          </cell>
          <cell r="T89" t="str">
            <v/>
          </cell>
          <cell r="W89" t="str">
            <v/>
          </cell>
          <cell r="X89" t="str">
            <v/>
          </cell>
          <cell r="Y89">
            <v>0</v>
          </cell>
          <cell r="Z89">
            <v>0</v>
          </cell>
          <cell r="AA89" t="str">
            <v/>
          </cell>
        </row>
        <row r="90">
          <cell r="I90" t="str">
            <v/>
          </cell>
          <cell r="J90" t="str">
            <v/>
          </cell>
          <cell r="K90">
            <v>0</v>
          </cell>
          <cell r="L90">
            <v>0</v>
          </cell>
          <cell r="M90" t="str">
            <v/>
          </cell>
          <cell r="P90" t="str">
            <v/>
          </cell>
          <cell r="Q90" t="str">
            <v/>
          </cell>
          <cell r="R90">
            <v>0</v>
          </cell>
          <cell r="S90">
            <v>0</v>
          </cell>
          <cell r="T90" t="str">
            <v/>
          </cell>
          <cell r="W90" t="str">
            <v/>
          </cell>
          <cell r="X90" t="str">
            <v/>
          </cell>
          <cell r="Y90">
            <v>0</v>
          </cell>
          <cell r="Z90">
            <v>0</v>
          </cell>
          <cell r="AA90" t="str">
            <v/>
          </cell>
        </row>
        <row r="91">
          <cell r="I91" t="str">
            <v/>
          </cell>
          <cell r="J91" t="str">
            <v/>
          </cell>
          <cell r="K91">
            <v>0</v>
          </cell>
          <cell r="L91">
            <v>0</v>
          </cell>
          <cell r="M91" t="str">
            <v/>
          </cell>
          <cell r="P91" t="str">
            <v/>
          </cell>
          <cell r="Q91" t="str">
            <v/>
          </cell>
          <cell r="R91">
            <v>0</v>
          </cell>
          <cell r="S91">
            <v>0</v>
          </cell>
          <cell r="T91" t="str">
            <v/>
          </cell>
          <cell r="W91" t="str">
            <v/>
          </cell>
          <cell r="X91" t="str">
            <v/>
          </cell>
          <cell r="Y91">
            <v>0</v>
          </cell>
          <cell r="Z91">
            <v>0</v>
          </cell>
          <cell r="AA91" t="str">
            <v/>
          </cell>
        </row>
        <row r="92">
          <cell r="I92" t="str">
            <v/>
          </cell>
          <cell r="J92" t="str">
            <v/>
          </cell>
          <cell r="K92">
            <v>0</v>
          </cell>
          <cell r="L92">
            <v>0</v>
          </cell>
          <cell r="M92" t="str">
            <v/>
          </cell>
          <cell r="P92" t="str">
            <v/>
          </cell>
          <cell r="Q92" t="str">
            <v/>
          </cell>
          <cell r="R92">
            <v>0</v>
          </cell>
          <cell r="S92">
            <v>0</v>
          </cell>
          <cell r="T92" t="str">
            <v/>
          </cell>
          <cell r="W92" t="str">
            <v/>
          </cell>
          <cell r="X92" t="str">
            <v/>
          </cell>
          <cell r="Y92">
            <v>0</v>
          </cell>
          <cell r="Z92">
            <v>0</v>
          </cell>
          <cell r="AA92" t="str">
            <v/>
          </cell>
        </row>
        <row r="93">
          <cell r="I93" t="str">
            <v/>
          </cell>
          <cell r="J93" t="str">
            <v/>
          </cell>
          <cell r="K93">
            <v>0</v>
          </cell>
          <cell r="L93">
            <v>0</v>
          </cell>
          <cell r="M93" t="str">
            <v/>
          </cell>
          <cell r="P93" t="str">
            <v/>
          </cell>
          <cell r="Q93" t="str">
            <v/>
          </cell>
          <cell r="R93">
            <v>0</v>
          </cell>
          <cell r="S93">
            <v>0</v>
          </cell>
          <cell r="T93" t="str">
            <v/>
          </cell>
          <cell r="W93" t="str">
            <v/>
          </cell>
          <cell r="X93" t="str">
            <v/>
          </cell>
          <cell r="Y93">
            <v>0</v>
          </cell>
          <cell r="Z93">
            <v>0</v>
          </cell>
          <cell r="AA93" t="str">
            <v/>
          </cell>
        </row>
        <row r="94">
          <cell r="I94" t="str">
            <v/>
          </cell>
          <cell r="J94" t="str">
            <v/>
          </cell>
          <cell r="K94">
            <v>0</v>
          </cell>
          <cell r="L94">
            <v>0</v>
          </cell>
          <cell r="M94" t="str">
            <v/>
          </cell>
          <cell r="P94" t="str">
            <v/>
          </cell>
          <cell r="Q94" t="str">
            <v/>
          </cell>
          <cell r="R94">
            <v>0</v>
          </cell>
          <cell r="S94">
            <v>0</v>
          </cell>
          <cell r="T94" t="str">
            <v/>
          </cell>
          <cell r="W94" t="str">
            <v/>
          </cell>
          <cell r="X94" t="str">
            <v/>
          </cell>
          <cell r="Y94">
            <v>0</v>
          </cell>
          <cell r="Z94">
            <v>0</v>
          </cell>
          <cell r="AA94" t="str">
            <v/>
          </cell>
        </row>
        <row r="95">
          <cell r="I95" t="str">
            <v/>
          </cell>
          <cell r="J95" t="str">
            <v/>
          </cell>
          <cell r="K95">
            <v>0</v>
          </cell>
          <cell r="L95">
            <v>0</v>
          </cell>
          <cell r="M95" t="str">
            <v/>
          </cell>
          <cell r="P95" t="str">
            <v/>
          </cell>
          <cell r="Q95" t="str">
            <v/>
          </cell>
          <cell r="R95">
            <v>0</v>
          </cell>
          <cell r="S95">
            <v>0</v>
          </cell>
          <cell r="T95" t="str">
            <v/>
          </cell>
          <cell r="W95" t="str">
            <v/>
          </cell>
          <cell r="X95" t="str">
            <v/>
          </cell>
          <cell r="Y95">
            <v>0</v>
          </cell>
          <cell r="Z95">
            <v>0</v>
          </cell>
          <cell r="AA95" t="str">
            <v/>
          </cell>
        </row>
        <row r="96">
          <cell r="I96" t="str">
            <v/>
          </cell>
          <cell r="J96" t="str">
            <v/>
          </cell>
          <cell r="K96">
            <v>0</v>
          </cell>
          <cell r="L96">
            <v>0</v>
          </cell>
          <cell r="M96" t="str">
            <v/>
          </cell>
          <cell r="P96" t="str">
            <v/>
          </cell>
          <cell r="Q96" t="str">
            <v/>
          </cell>
          <cell r="R96">
            <v>0</v>
          </cell>
          <cell r="S96">
            <v>0</v>
          </cell>
          <cell r="T96" t="str">
            <v/>
          </cell>
          <cell r="W96" t="str">
            <v/>
          </cell>
          <cell r="X96" t="str">
            <v/>
          </cell>
          <cell r="Y96">
            <v>0</v>
          </cell>
          <cell r="Z96">
            <v>0</v>
          </cell>
          <cell r="AA96" t="str">
            <v/>
          </cell>
        </row>
        <row r="97">
          <cell r="I97" t="str">
            <v/>
          </cell>
          <cell r="J97" t="str">
            <v/>
          </cell>
          <cell r="K97">
            <v>0</v>
          </cell>
          <cell r="L97">
            <v>0</v>
          </cell>
          <cell r="M97" t="str">
            <v/>
          </cell>
          <cell r="P97" t="str">
            <v/>
          </cell>
          <cell r="Q97" t="str">
            <v/>
          </cell>
          <cell r="R97">
            <v>0</v>
          </cell>
          <cell r="S97">
            <v>0</v>
          </cell>
          <cell r="T97" t="str">
            <v/>
          </cell>
          <cell r="W97" t="str">
            <v/>
          </cell>
          <cell r="X97" t="str">
            <v/>
          </cell>
          <cell r="Y97">
            <v>0</v>
          </cell>
          <cell r="Z97">
            <v>0</v>
          </cell>
          <cell r="AA97" t="str">
            <v/>
          </cell>
        </row>
        <row r="98">
          <cell r="I98" t="str">
            <v/>
          </cell>
          <cell r="J98" t="str">
            <v/>
          </cell>
          <cell r="K98">
            <v>0</v>
          </cell>
          <cell r="L98">
            <v>0</v>
          </cell>
          <cell r="M98" t="str">
            <v/>
          </cell>
          <cell r="P98" t="str">
            <v/>
          </cell>
          <cell r="Q98" t="str">
            <v/>
          </cell>
          <cell r="R98">
            <v>0</v>
          </cell>
          <cell r="S98">
            <v>0</v>
          </cell>
          <cell r="T98" t="str">
            <v/>
          </cell>
          <cell r="W98" t="str">
            <v/>
          </cell>
          <cell r="X98" t="str">
            <v/>
          </cell>
          <cell r="Y98">
            <v>0</v>
          </cell>
          <cell r="Z98">
            <v>0</v>
          </cell>
          <cell r="AA98" t="str">
            <v/>
          </cell>
        </row>
        <row r="99">
          <cell r="I99" t="str">
            <v/>
          </cell>
          <cell r="J99" t="str">
            <v/>
          </cell>
          <cell r="K99">
            <v>0</v>
          </cell>
          <cell r="L99">
            <v>0</v>
          </cell>
          <cell r="M99" t="str">
            <v/>
          </cell>
          <cell r="P99" t="str">
            <v/>
          </cell>
          <cell r="Q99" t="str">
            <v/>
          </cell>
          <cell r="R99">
            <v>0</v>
          </cell>
          <cell r="S99">
            <v>0</v>
          </cell>
          <cell r="T99" t="str">
            <v/>
          </cell>
          <cell r="W99" t="str">
            <v/>
          </cell>
          <cell r="X99" t="str">
            <v/>
          </cell>
          <cell r="Y99">
            <v>0</v>
          </cell>
          <cell r="Z99">
            <v>0</v>
          </cell>
          <cell r="AA99" t="str">
            <v/>
          </cell>
        </row>
        <row r="100">
          <cell r="I100" t="str">
            <v/>
          </cell>
          <cell r="J100" t="str">
            <v/>
          </cell>
          <cell r="K100">
            <v>0</v>
          </cell>
          <cell r="L100">
            <v>0</v>
          </cell>
          <cell r="M100" t="str">
            <v/>
          </cell>
          <cell r="P100" t="str">
            <v/>
          </cell>
          <cell r="Q100" t="str">
            <v/>
          </cell>
          <cell r="R100">
            <v>0</v>
          </cell>
          <cell r="S100">
            <v>0</v>
          </cell>
          <cell r="T100" t="str">
            <v/>
          </cell>
          <cell r="W100" t="str">
            <v/>
          </cell>
          <cell r="X100" t="str">
            <v/>
          </cell>
          <cell r="Y100">
            <v>0</v>
          </cell>
          <cell r="Z100">
            <v>0</v>
          </cell>
          <cell r="AA100" t="str">
            <v/>
          </cell>
        </row>
        <row r="101">
          <cell r="I101" t="str">
            <v/>
          </cell>
          <cell r="J101" t="str">
            <v/>
          </cell>
          <cell r="K101">
            <v>0</v>
          </cell>
          <cell r="L101">
            <v>0</v>
          </cell>
          <cell r="M101" t="str">
            <v/>
          </cell>
          <cell r="P101" t="str">
            <v/>
          </cell>
          <cell r="Q101" t="str">
            <v/>
          </cell>
          <cell r="R101">
            <v>0</v>
          </cell>
          <cell r="S101">
            <v>0</v>
          </cell>
          <cell r="T101" t="str">
            <v/>
          </cell>
          <cell r="W101" t="str">
            <v/>
          </cell>
          <cell r="X101" t="str">
            <v/>
          </cell>
          <cell r="Y101">
            <v>0</v>
          </cell>
          <cell r="Z101">
            <v>0</v>
          </cell>
          <cell r="AA101" t="str">
            <v/>
          </cell>
        </row>
        <row r="102">
          <cell r="I102" t="str">
            <v/>
          </cell>
          <cell r="J102" t="str">
            <v/>
          </cell>
          <cell r="K102">
            <v>0</v>
          </cell>
          <cell r="L102">
            <v>0</v>
          </cell>
          <cell r="M102" t="str">
            <v/>
          </cell>
          <cell r="P102" t="str">
            <v/>
          </cell>
          <cell r="Q102" t="str">
            <v/>
          </cell>
          <cell r="R102">
            <v>0</v>
          </cell>
          <cell r="S102">
            <v>0</v>
          </cell>
          <cell r="T102" t="str">
            <v/>
          </cell>
          <cell r="W102" t="str">
            <v/>
          </cell>
          <cell r="X102" t="str">
            <v/>
          </cell>
          <cell r="Y102">
            <v>0</v>
          </cell>
          <cell r="Z102">
            <v>0</v>
          </cell>
          <cell r="AA102" t="str">
            <v/>
          </cell>
        </row>
        <row r="103">
          <cell r="I103" t="str">
            <v/>
          </cell>
          <cell r="J103" t="str">
            <v/>
          </cell>
          <cell r="K103">
            <v>0</v>
          </cell>
          <cell r="L103">
            <v>0</v>
          </cell>
          <cell r="M103" t="str">
            <v/>
          </cell>
          <cell r="P103" t="str">
            <v/>
          </cell>
          <cell r="Q103" t="str">
            <v/>
          </cell>
          <cell r="R103">
            <v>0</v>
          </cell>
          <cell r="S103">
            <v>0</v>
          </cell>
          <cell r="T103" t="str">
            <v/>
          </cell>
          <cell r="W103" t="str">
            <v/>
          </cell>
          <cell r="X103" t="str">
            <v/>
          </cell>
          <cell r="Y103">
            <v>0</v>
          </cell>
          <cell r="Z103">
            <v>0</v>
          </cell>
          <cell r="AA103" t="str">
            <v/>
          </cell>
        </row>
        <row r="104">
          <cell r="I104" t="str">
            <v/>
          </cell>
          <cell r="J104" t="str">
            <v/>
          </cell>
          <cell r="K104">
            <v>0</v>
          </cell>
          <cell r="L104">
            <v>0</v>
          </cell>
          <cell r="M104" t="str">
            <v/>
          </cell>
          <cell r="P104" t="str">
            <v/>
          </cell>
          <cell r="Q104" t="str">
            <v/>
          </cell>
          <cell r="R104">
            <v>0</v>
          </cell>
          <cell r="S104">
            <v>0</v>
          </cell>
          <cell r="T104" t="str">
            <v/>
          </cell>
          <cell r="W104" t="str">
            <v/>
          </cell>
          <cell r="X104" t="str">
            <v/>
          </cell>
          <cell r="Y104">
            <v>0</v>
          </cell>
          <cell r="Z104">
            <v>0</v>
          </cell>
          <cell r="AA104" t="str">
            <v/>
          </cell>
        </row>
        <row r="105">
          <cell r="I105" t="str">
            <v/>
          </cell>
          <cell r="J105" t="str">
            <v/>
          </cell>
          <cell r="K105">
            <v>0</v>
          </cell>
          <cell r="L105">
            <v>0</v>
          </cell>
          <cell r="M105" t="str">
            <v/>
          </cell>
          <cell r="P105" t="str">
            <v/>
          </cell>
          <cell r="Q105" t="str">
            <v/>
          </cell>
          <cell r="R105">
            <v>0</v>
          </cell>
          <cell r="S105">
            <v>0</v>
          </cell>
          <cell r="T105" t="str">
            <v/>
          </cell>
          <cell r="W105" t="str">
            <v/>
          </cell>
          <cell r="X105" t="str">
            <v/>
          </cell>
          <cell r="Y105">
            <v>0</v>
          </cell>
          <cell r="Z105">
            <v>0</v>
          </cell>
          <cell r="AA105" t="str">
            <v/>
          </cell>
        </row>
        <row r="106">
          <cell r="I106" t="str">
            <v/>
          </cell>
          <cell r="J106" t="str">
            <v/>
          </cell>
          <cell r="K106">
            <v>0</v>
          </cell>
          <cell r="L106">
            <v>0</v>
          </cell>
          <cell r="M106" t="str">
            <v/>
          </cell>
          <cell r="P106" t="str">
            <v/>
          </cell>
          <cell r="Q106" t="str">
            <v/>
          </cell>
          <cell r="R106">
            <v>0</v>
          </cell>
          <cell r="S106">
            <v>0</v>
          </cell>
          <cell r="T106" t="str">
            <v/>
          </cell>
          <cell r="W106" t="str">
            <v/>
          </cell>
          <cell r="X106" t="str">
            <v/>
          </cell>
          <cell r="Y106">
            <v>0</v>
          </cell>
          <cell r="Z106">
            <v>0</v>
          </cell>
          <cell r="AA106" t="str">
            <v/>
          </cell>
        </row>
        <row r="107">
          <cell r="I107" t="str">
            <v/>
          </cell>
          <cell r="J107" t="str">
            <v/>
          </cell>
          <cell r="K107">
            <v>0</v>
          </cell>
          <cell r="L107">
            <v>0</v>
          </cell>
          <cell r="M107" t="str">
            <v/>
          </cell>
          <cell r="P107" t="str">
            <v/>
          </cell>
          <cell r="Q107" t="str">
            <v/>
          </cell>
          <cell r="R107">
            <v>0</v>
          </cell>
          <cell r="S107">
            <v>0</v>
          </cell>
          <cell r="T107" t="str">
            <v/>
          </cell>
          <cell r="W107" t="str">
            <v/>
          </cell>
          <cell r="X107" t="str">
            <v/>
          </cell>
          <cell r="Y107">
            <v>0</v>
          </cell>
          <cell r="Z107">
            <v>0</v>
          </cell>
          <cell r="AA107" t="str">
            <v/>
          </cell>
        </row>
        <row r="108">
          <cell r="I108" t="str">
            <v/>
          </cell>
          <cell r="J108" t="str">
            <v/>
          </cell>
          <cell r="K108">
            <v>0</v>
          </cell>
          <cell r="L108">
            <v>0</v>
          </cell>
          <cell r="M108" t="str">
            <v/>
          </cell>
          <cell r="P108" t="str">
            <v/>
          </cell>
          <cell r="Q108" t="str">
            <v/>
          </cell>
          <cell r="R108">
            <v>0</v>
          </cell>
          <cell r="S108">
            <v>0</v>
          </cell>
          <cell r="T108" t="str">
            <v/>
          </cell>
          <cell r="W108" t="str">
            <v/>
          </cell>
          <cell r="X108" t="str">
            <v/>
          </cell>
          <cell r="Y108">
            <v>0</v>
          </cell>
          <cell r="Z108">
            <v>0</v>
          </cell>
          <cell r="AA108" t="str">
            <v/>
          </cell>
        </row>
        <row r="109">
          <cell r="I109" t="str">
            <v/>
          </cell>
          <cell r="J109" t="str">
            <v/>
          </cell>
          <cell r="K109">
            <v>0</v>
          </cell>
          <cell r="L109">
            <v>0</v>
          </cell>
          <cell r="M109" t="str">
            <v/>
          </cell>
          <cell r="P109" t="str">
            <v/>
          </cell>
          <cell r="Q109" t="str">
            <v/>
          </cell>
          <cell r="R109">
            <v>0</v>
          </cell>
          <cell r="S109">
            <v>0</v>
          </cell>
          <cell r="T109" t="str">
            <v/>
          </cell>
          <cell r="W109" t="str">
            <v/>
          </cell>
          <cell r="X109" t="str">
            <v/>
          </cell>
          <cell r="Y109">
            <v>0</v>
          </cell>
          <cell r="Z109">
            <v>0</v>
          </cell>
          <cell r="AA109" t="str">
            <v/>
          </cell>
        </row>
        <row r="110">
          <cell r="I110" t="str">
            <v/>
          </cell>
          <cell r="J110" t="str">
            <v/>
          </cell>
          <cell r="K110">
            <v>0</v>
          </cell>
          <cell r="L110">
            <v>0</v>
          </cell>
          <cell r="M110" t="str">
            <v/>
          </cell>
          <cell r="P110" t="str">
            <v/>
          </cell>
          <cell r="Q110" t="str">
            <v/>
          </cell>
          <cell r="R110">
            <v>0</v>
          </cell>
          <cell r="S110">
            <v>0</v>
          </cell>
          <cell r="T110" t="str">
            <v/>
          </cell>
          <cell r="W110" t="str">
            <v/>
          </cell>
          <cell r="X110" t="str">
            <v/>
          </cell>
          <cell r="Y110">
            <v>0</v>
          </cell>
          <cell r="Z110">
            <v>0</v>
          </cell>
          <cell r="AA110" t="str">
            <v/>
          </cell>
        </row>
        <row r="111">
          <cell r="I111" t="str">
            <v/>
          </cell>
          <cell r="J111" t="str">
            <v/>
          </cell>
          <cell r="K111">
            <v>0</v>
          </cell>
          <cell r="L111">
            <v>0</v>
          </cell>
          <cell r="M111" t="str">
            <v/>
          </cell>
          <cell r="P111" t="str">
            <v/>
          </cell>
          <cell r="Q111" t="str">
            <v/>
          </cell>
          <cell r="R111">
            <v>0</v>
          </cell>
          <cell r="S111">
            <v>0</v>
          </cell>
          <cell r="T111" t="str">
            <v/>
          </cell>
          <cell r="W111" t="str">
            <v/>
          </cell>
          <cell r="X111" t="str">
            <v/>
          </cell>
          <cell r="Y111">
            <v>0</v>
          </cell>
          <cell r="Z111">
            <v>0</v>
          </cell>
          <cell r="AA111" t="str">
            <v/>
          </cell>
        </row>
        <row r="112">
          <cell r="I112" t="str">
            <v/>
          </cell>
          <cell r="J112" t="str">
            <v/>
          </cell>
          <cell r="K112">
            <v>0</v>
          </cell>
          <cell r="L112">
            <v>0</v>
          </cell>
          <cell r="M112" t="str">
            <v/>
          </cell>
          <cell r="P112" t="str">
            <v/>
          </cell>
          <cell r="Q112" t="str">
            <v/>
          </cell>
          <cell r="R112">
            <v>0</v>
          </cell>
          <cell r="S112">
            <v>0</v>
          </cell>
          <cell r="T112" t="str">
            <v/>
          </cell>
          <cell r="W112" t="str">
            <v/>
          </cell>
          <cell r="X112" t="str">
            <v/>
          </cell>
          <cell r="Y112">
            <v>0</v>
          </cell>
          <cell r="Z112">
            <v>0</v>
          </cell>
          <cell r="AA112" t="str">
            <v/>
          </cell>
        </row>
        <row r="113">
          <cell r="I113" t="str">
            <v>1001000000101</v>
          </cell>
          <cell r="J113" t="str">
            <v>普通攻击:对单体敌人造成{0}%的武力伤害</v>
          </cell>
          <cell r="K113">
            <v>0</v>
          </cell>
          <cell r="L113">
            <v>0</v>
          </cell>
          <cell r="M113" t="str">
            <v>0.25+0.25+0.25+0.25+0.25+0.25+0.25+0.25+0.25+0.25+0.25+0.25+0.25+0.25+0.25+0.25+0.25</v>
          </cell>
          <cell r="P113" t="str">
            <v/>
          </cell>
          <cell r="Q113" t="str">
            <v/>
          </cell>
          <cell r="R113">
            <v>0</v>
          </cell>
          <cell r="S113">
            <v>0</v>
          </cell>
          <cell r="T113" t="str">
            <v/>
          </cell>
          <cell r="W113" t="str">
            <v/>
          </cell>
          <cell r="X113" t="str">
            <v/>
          </cell>
          <cell r="Y113">
            <v>0</v>
          </cell>
          <cell r="Z113">
            <v>0</v>
          </cell>
          <cell r="AA113" t="str">
            <v/>
          </cell>
        </row>
        <row r="114">
          <cell r="I114" t="str">
            <v>1001000000201</v>
          </cell>
          <cell r="J114" t="str">
            <v>怒气技能:王异瞬移到一个敌方单位身边对其造成自身攻击{0}%的武力伤害，目标身上每拥有持续伤害，负面，控制中的一种，额外造成一次该伤害40%的伤害。</v>
          </cell>
          <cell r="K114">
            <v>0</v>
          </cell>
          <cell r="L114">
            <v>0</v>
          </cell>
          <cell r="M114" t="str">
            <v>0.58+0.67+0.76+0.85+0.94+1.03+1.12+1.21+1.3+1.39+1.48+1.57+1.66+1.75+1.84+1.93+2.02</v>
          </cell>
          <cell r="P114" t="str">
            <v/>
          </cell>
          <cell r="Q114" t="str">
            <v/>
          </cell>
          <cell r="R114">
            <v>0</v>
          </cell>
          <cell r="S114">
            <v>0</v>
          </cell>
          <cell r="T114" t="str">
            <v/>
          </cell>
          <cell r="W114" t="str">
            <v/>
          </cell>
          <cell r="X114" t="str">
            <v/>
          </cell>
          <cell r="Y114">
            <v>0</v>
          </cell>
          <cell r="Z114">
            <v>0</v>
          </cell>
          <cell r="AA114" t="str">
            <v/>
          </cell>
        </row>
        <row r="115">
          <cell r="I115" t="str">
            <v>1001000000202</v>
          </cell>
          <cell r="J115" t="str">
            <v>怒气技能:王异瞬移到一个敌方单位身边对其造成自身攻击{0}%的武力伤害，目标身上每拥有持续伤害，负面，控制中的一种，额外造成一次该伤害40%的伤害。</v>
          </cell>
          <cell r="K115">
            <v>0</v>
          </cell>
          <cell r="L115">
            <v>0</v>
          </cell>
          <cell r="M115" t="str">
            <v>0++++++++++++++++</v>
          </cell>
          <cell r="P115" t="str">
            <v/>
          </cell>
          <cell r="Q115" t="str">
            <v/>
          </cell>
          <cell r="R115">
            <v>0</v>
          </cell>
          <cell r="S115">
            <v>0</v>
          </cell>
          <cell r="T115" t="str">
            <v/>
          </cell>
          <cell r="W115" t="str">
            <v/>
          </cell>
          <cell r="X115" t="str">
            <v/>
          </cell>
          <cell r="Y115">
            <v>0</v>
          </cell>
          <cell r="Z115">
            <v>0</v>
          </cell>
          <cell r="AA115" t="str">
            <v/>
          </cell>
        </row>
        <row r="116">
          <cell r="I116" t="str">
            <v>1001000000301</v>
          </cell>
          <cell r="J116" t="str">
            <v>被动技能1:释放怒气技后，王异闪避增加{0}%,持续10秒，每次闪避成功后王异武力伤害提升{1}%，持续8秒，最多叠加5次。</v>
          </cell>
          <cell r="K116">
            <v>0</v>
          </cell>
          <cell r="L116">
            <v>0</v>
          </cell>
          <cell r="M116" t="str">
            <v>0.17+0.19+0.21+0.23+0.25+0.27+0.29+0.31+0.33+0.35+0.37+0.39+0.41+0.43+0.45+0.47+0.49</v>
          </cell>
          <cell r="P116" t="str">
            <v/>
          </cell>
          <cell r="Q116" t="str">
            <v/>
          </cell>
          <cell r="R116">
            <v>0</v>
          </cell>
          <cell r="S116">
            <v>0</v>
          </cell>
          <cell r="T116" t="str">
            <v/>
          </cell>
          <cell r="W116" t="str">
            <v/>
          </cell>
          <cell r="X116" t="str">
            <v/>
          </cell>
          <cell r="Y116">
            <v>0</v>
          </cell>
          <cell r="Z116">
            <v>0</v>
          </cell>
          <cell r="AA116" t="str">
            <v/>
          </cell>
        </row>
        <row r="117">
          <cell r="I117" t="str">
            <v>1001000000302</v>
          </cell>
          <cell r="J117" t="str">
            <v>被动技能1:释放怒气技后，王异闪避增加{0}%,持续10秒，每次闪避成功后王异武力伤害提升{1}%，持续8秒，最多叠加5次。</v>
          </cell>
          <cell r="K117">
            <v>0</v>
          </cell>
          <cell r="L117">
            <v>0</v>
          </cell>
          <cell r="M117" t="str">
            <v>0.06+0.09+0.12+0.15+0.18+0.21+0.24+0.27+0.3+0.33+0.36+0.39+0.42+0.45+0.48+0.51+0.54</v>
          </cell>
          <cell r="P117" t="str">
            <v/>
          </cell>
          <cell r="Q117" t="str">
            <v/>
          </cell>
          <cell r="R117">
            <v>0</v>
          </cell>
          <cell r="S117">
            <v>0</v>
          </cell>
          <cell r="T117" t="str">
            <v/>
          </cell>
          <cell r="W117" t="str">
            <v/>
          </cell>
          <cell r="X117" t="str">
            <v/>
          </cell>
          <cell r="Y117">
            <v>0</v>
          </cell>
          <cell r="Z117">
            <v>0</v>
          </cell>
          <cell r="AA117" t="str">
            <v/>
          </cell>
        </row>
        <row r="118">
          <cell r="I118" t="str">
            <v>1001000000401</v>
          </cell>
          <cell r="J118" t="str">
            <v>被动技能2:刺客优先攻击敌军武将并在战斗开始后40秒内一直处于隐蔽状态，如果自身在此期间进行普通攻击，则取消隐蔽并立即回复30点怒气。</v>
          </cell>
          <cell r="K118">
            <v>0</v>
          </cell>
          <cell r="L118">
            <v>0</v>
          </cell>
          <cell r="M118" t="str">
            <v>30+30+30+30+30+30+30+30+30+30+30+30+30+30+30+30+30</v>
          </cell>
          <cell r="P118" t="str">
            <v>1001000000402</v>
          </cell>
          <cell r="Q118" t="str">
            <v>被动技能2:刺客优先攻击敌军武将并在战斗开始后40秒内一直处于隐蔽状态，如果自身在此期间进行普通攻击，则取消隐蔽并立即回复30点怒气。</v>
          </cell>
          <cell r="R118">
            <v>0</v>
          </cell>
          <cell r="S118">
            <v>0</v>
          </cell>
          <cell r="T118" t="str">
            <v>-0.1+-0.1+-0.1+-0.1+-0.1+-0.1+-0.1+-0.1+-0.1+-0.1+-0.1+-0.1+-0.1+-0.1+-0.1+-0.1+-0.1</v>
          </cell>
          <cell r="W118" t="str">
            <v>1001000000403</v>
          </cell>
          <cell r="X118" t="str">
            <v>被动技能2:刺客优先攻击敌军武将并在战斗开始后40秒内一直处于隐蔽状态，如果自身在此期间进行普通攻击，则取消隐蔽并立即回复30点怒气。</v>
          </cell>
          <cell r="Y118">
            <v>0</v>
          </cell>
          <cell r="Z118">
            <v>0</v>
          </cell>
          <cell r="AA118" t="str">
            <v>0.1+0.1+0.1+0.1+0.1+0.1+0.1+0.1+0.1+0.1+0.1+0.1+0.1+0.1+0.1+0.1+0.1</v>
          </cell>
        </row>
        <row r="119">
          <cell r="I119" t="str">
            <v>1001000000501</v>
          </cell>
          <cell r="J119" t="str">
            <v>被动技能3:对男性武将造成30%额外伤害。</v>
          </cell>
          <cell r="K119">
            <v>0</v>
          </cell>
          <cell r="L119">
            <v>0</v>
          </cell>
          <cell r="M119" t="str">
            <v>0.3+0.3+0.3+0.3+0.3+0.3+0.3+0.3+0.3+0.3+0.3+0.3+0.3+0.3+0.3+0.3+0.3</v>
          </cell>
          <cell r="P119" t="str">
            <v/>
          </cell>
          <cell r="Q119" t="str">
            <v/>
          </cell>
          <cell r="R119">
            <v>0</v>
          </cell>
          <cell r="S119">
            <v>0</v>
          </cell>
          <cell r="T119" t="str">
            <v/>
          </cell>
          <cell r="W119" t="str">
            <v/>
          </cell>
          <cell r="X119" t="str">
            <v/>
          </cell>
          <cell r="Y119">
            <v>0</v>
          </cell>
          <cell r="Z119">
            <v>0</v>
          </cell>
          <cell r="AA119" t="str">
            <v/>
          </cell>
        </row>
        <row r="120">
          <cell r="I120" t="str">
            <v/>
          </cell>
          <cell r="J120" t="str">
            <v/>
          </cell>
          <cell r="K120">
            <v>0</v>
          </cell>
          <cell r="L120">
            <v>0</v>
          </cell>
          <cell r="M120" t="str">
            <v/>
          </cell>
          <cell r="P120" t="str">
            <v/>
          </cell>
          <cell r="Q120" t="str">
            <v/>
          </cell>
          <cell r="R120">
            <v>0</v>
          </cell>
          <cell r="S120">
            <v>0</v>
          </cell>
          <cell r="T120" t="str">
            <v/>
          </cell>
          <cell r="W120" t="str">
            <v/>
          </cell>
          <cell r="X120" t="str">
            <v/>
          </cell>
          <cell r="Y120">
            <v>0</v>
          </cell>
          <cell r="Z120">
            <v>0</v>
          </cell>
          <cell r="AA120" t="str">
            <v/>
          </cell>
        </row>
        <row r="121">
          <cell r="I121" t="str">
            <v/>
          </cell>
          <cell r="J121" t="str">
            <v/>
          </cell>
          <cell r="K121">
            <v>0</v>
          </cell>
          <cell r="L121">
            <v>0</v>
          </cell>
          <cell r="M121" t="str">
            <v/>
          </cell>
          <cell r="P121" t="str">
            <v/>
          </cell>
          <cell r="Q121" t="str">
            <v/>
          </cell>
          <cell r="R121">
            <v>0</v>
          </cell>
          <cell r="S121">
            <v>0</v>
          </cell>
          <cell r="T121" t="str">
            <v/>
          </cell>
          <cell r="W121" t="str">
            <v/>
          </cell>
          <cell r="X121" t="str">
            <v/>
          </cell>
          <cell r="Y121">
            <v>0</v>
          </cell>
          <cell r="Z121">
            <v>0</v>
          </cell>
          <cell r="AA121" t="str">
            <v/>
          </cell>
        </row>
        <row r="122">
          <cell r="I122" t="str">
            <v/>
          </cell>
          <cell r="J122" t="str">
            <v/>
          </cell>
          <cell r="K122">
            <v>0</v>
          </cell>
          <cell r="L122">
            <v>0</v>
          </cell>
          <cell r="M122" t="str">
            <v/>
          </cell>
          <cell r="P122" t="str">
            <v/>
          </cell>
          <cell r="Q122" t="str">
            <v/>
          </cell>
          <cell r="R122">
            <v>0</v>
          </cell>
          <cell r="S122">
            <v>0</v>
          </cell>
          <cell r="T122" t="str">
            <v/>
          </cell>
          <cell r="W122" t="str">
            <v/>
          </cell>
          <cell r="X122" t="str">
            <v/>
          </cell>
          <cell r="Y122">
            <v>0</v>
          </cell>
          <cell r="Z122">
            <v>0</v>
          </cell>
          <cell r="AA122" t="str">
            <v/>
          </cell>
        </row>
        <row r="123">
          <cell r="I123" t="str">
            <v/>
          </cell>
          <cell r="J123" t="str">
            <v/>
          </cell>
          <cell r="K123">
            <v>0</v>
          </cell>
          <cell r="L123">
            <v>0</v>
          </cell>
          <cell r="M123" t="str">
            <v/>
          </cell>
          <cell r="P123" t="str">
            <v/>
          </cell>
          <cell r="Q123" t="str">
            <v/>
          </cell>
          <cell r="R123">
            <v>0</v>
          </cell>
          <cell r="S123">
            <v>0</v>
          </cell>
          <cell r="T123" t="str">
            <v/>
          </cell>
          <cell r="W123" t="str">
            <v/>
          </cell>
          <cell r="X123" t="str">
            <v/>
          </cell>
          <cell r="Y123">
            <v>0</v>
          </cell>
          <cell r="Z123">
            <v>0</v>
          </cell>
          <cell r="AA123" t="str">
            <v/>
          </cell>
        </row>
        <row r="124">
          <cell r="I124" t="str">
            <v/>
          </cell>
          <cell r="J124" t="str">
            <v/>
          </cell>
          <cell r="K124">
            <v>0</v>
          </cell>
          <cell r="L124">
            <v>0</v>
          </cell>
          <cell r="M124" t="str">
            <v/>
          </cell>
          <cell r="P124" t="str">
            <v/>
          </cell>
          <cell r="Q124" t="str">
            <v/>
          </cell>
          <cell r="R124">
            <v>0</v>
          </cell>
          <cell r="S124">
            <v>0</v>
          </cell>
          <cell r="T124" t="str">
            <v/>
          </cell>
          <cell r="W124" t="str">
            <v/>
          </cell>
          <cell r="X124" t="str">
            <v/>
          </cell>
          <cell r="Y124">
            <v>0</v>
          </cell>
          <cell r="Z124">
            <v>0</v>
          </cell>
          <cell r="AA124" t="str">
            <v/>
          </cell>
        </row>
        <row r="125">
          <cell r="I125" t="str">
            <v/>
          </cell>
          <cell r="J125" t="str">
            <v/>
          </cell>
          <cell r="K125">
            <v>0</v>
          </cell>
          <cell r="L125">
            <v>0</v>
          </cell>
          <cell r="M125" t="str">
            <v/>
          </cell>
          <cell r="P125" t="str">
            <v/>
          </cell>
          <cell r="Q125" t="str">
            <v/>
          </cell>
          <cell r="R125">
            <v>0</v>
          </cell>
          <cell r="S125">
            <v>0</v>
          </cell>
          <cell r="T125" t="str">
            <v/>
          </cell>
          <cell r="W125" t="str">
            <v/>
          </cell>
          <cell r="X125" t="str">
            <v/>
          </cell>
          <cell r="Y125">
            <v>0</v>
          </cell>
          <cell r="Z125">
            <v>0</v>
          </cell>
          <cell r="AA125" t="str">
            <v/>
          </cell>
        </row>
        <row r="126">
          <cell r="I126" t="str">
            <v/>
          </cell>
          <cell r="J126" t="str">
            <v/>
          </cell>
          <cell r="K126">
            <v>0</v>
          </cell>
          <cell r="L126">
            <v>0</v>
          </cell>
          <cell r="M126" t="str">
            <v/>
          </cell>
          <cell r="P126" t="str">
            <v/>
          </cell>
          <cell r="Q126" t="str">
            <v/>
          </cell>
          <cell r="R126">
            <v>0</v>
          </cell>
          <cell r="S126">
            <v>0</v>
          </cell>
          <cell r="T126" t="str">
            <v/>
          </cell>
          <cell r="W126" t="str">
            <v/>
          </cell>
          <cell r="X126" t="str">
            <v/>
          </cell>
          <cell r="Y126">
            <v>0</v>
          </cell>
          <cell r="Z126">
            <v>0</v>
          </cell>
          <cell r="AA126" t="str">
            <v/>
          </cell>
        </row>
        <row r="127">
          <cell r="I127" t="str">
            <v/>
          </cell>
          <cell r="J127" t="str">
            <v/>
          </cell>
          <cell r="K127">
            <v>0</v>
          </cell>
          <cell r="L127">
            <v>0</v>
          </cell>
          <cell r="M127" t="str">
            <v/>
          </cell>
          <cell r="P127" t="str">
            <v/>
          </cell>
          <cell r="Q127" t="str">
            <v/>
          </cell>
          <cell r="R127">
            <v>0</v>
          </cell>
          <cell r="S127">
            <v>0</v>
          </cell>
          <cell r="T127" t="str">
            <v/>
          </cell>
          <cell r="W127" t="str">
            <v/>
          </cell>
          <cell r="X127" t="str">
            <v/>
          </cell>
          <cell r="Y127">
            <v>0</v>
          </cell>
          <cell r="Z127">
            <v>0</v>
          </cell>
          <cell r="AA127" t="str">
            <v/>
          </cell>
        </row>
        <row r="128">
          <cell r="I128" t="str">
            <v>1001100000101</v>
          </cell>
          <cell r="J128" t="str">
            <v>普通攻击:对单体敌人造成{0}%的武力伤害</v>
          </cell>
          <cell r="K128">
            <v>0</v>
          </cell>
          <cell r="L128">
            <v>0</v>
          </cell>
          <cell r="M128" t="str">
            <v>0.25+0.25+0.25+0.25+0.25+0.25+0.25+0.25+0.25+0.25+0.25+0.25+0.25+0.25+0.25+0.25+0.25</v>
          </cell>
          <cell r="P128" t="str">
            <v/>
          </cell>
          <cell r="Q128" t="str">
            <v/>
          </cell>
          <cell r="R128">
            <v>0</v>
          </cell>
          <cell r="S128">
            <v>0</v>
          </cell>
          <cell r="T128" t="str">
            <v/>
          </cell>
          <cell r="W128" t="str">
            <v/>
          </cell>
          <cell r="X128" t="str">
            <v/>
          </cell>
          <cell r="Y128">
            <v>0</v>
          </cell>
          <cell r="Z128">
            <v>0</v>
          </cell>
          <cell r="AA128" t="str">
            <v/>
          </cell>
        </row>
        <row r="129">
          <cell r="I129" t="str">
            <v>1001100000201</v>
          </cell>
          <cell r="J129" t="str">
            <v>怒气技能:丁奉瞬移到一个敌人身边对其进行刺杀，敌人受到丁奉攻击{0}%的武力伤害并被眩晕8秒，眩晕期间敌人无法受到治疗，但丁奉自身受到15%的额外伤害，持续8秒。</v>
          </cell>
          <cell r="K129">
            <v>0</v>
          </cell>
          <cell r="L129">
            <v>0</v>
          </cell>
          <cell r="M129" t="str">
            <v>1+1.08+1.16+1.24+1.32+1.4+1.48+1.56+1.64+1.72+1.8+1.88+1.96+2.04+2.12+2.2+2.28</v>
          </cell>
          <cell r="P129" t="str">
            <v/>
          </cell>
          <cell r="Q129" t="str">
            <v/>
          </cell>
          <cell r="R129">
            <v>0</v>
          </cell>
          <cell r="S129">
            <v>0</v>
          </cell>
          <cell r="T129" t="str">
            <v/>
          </cell>
          <cell r="W129" t="str">
            <v/>
          </cell>
          <cell r="X129" t="str">
            <v/>
          </cell>
          <cell r="Y129">
            <v>0</v>
          </cell>
          <cell r="Z129">
            <v>0</v>
          </cell>
          <cell r="AA129" t="str">
            <v/>
          </cell>
        </row>
        <row r="130">
          <cell r="I130" t="str">
            <v>1001100000202</v>
          </cell>
          <cell r="J130" t="str">
            <v>怒气技能:丁奉瞬移到一个敌人身边对其进行刺杀，敌人受到丁奉攻击{0}%的武力伤害并被眩晕8秒，眩晕期间敌人无法受到治疗，但丁奉自身受到15%的额外伤害，持续8秒。</v>
          </cell>
          <cell r="K130">
            <v>0</v>
          </cell>
          <cell r="L130">
            <v>0</v>
          </cell>
          <cell r="M130" t="str">
            <v>8+8+8+8+8+8+8+8+8+8+8+8+8+8+8+8+8</v>
          </cell>
          <cell r="P130" t="str">
            <v/>
          </cell>
          <cell r="Q130" t="str">
            <v/>
          </cell>
          <cell r="R130">
            <v>0</v>
          </cell>
          <cell r="S130">
            <v>0</v>
          </cell>
          <cell r="T130" t="str">
            <v/>
          </cell>
          <cell r="W130" t="str">
            <v/>
          </cell>
          <cell r="X130" t="str">
            <v/>
          </cell>
          <cell r="Y130">
            <v>0</v>
          </cell>
          <cell r="Z130">
            <v>0</v>
          </cell>
          <cell r="AA130" t="str">
            <v/>
          </cell>
        </row>
        <row r="131">
          <cell r="I131" t="str">
            <v>1001100000203</v>
          </cell>
          <cell r="J131" t="str">
            <v>怒气技能:丁奉瞬移到一个敌人身边对其进行刺杀，敌人受到丁奉攻击{0}%的武力伤害并被眩晕8秒，眩晕期间敌人无法受到治疗，但丁奉自身受到15%的额外伤害，持续8秒。</v>
          </cell>
          <cell r="K131">
            <v>0</v>
          </cell>
          <cell r="L131">
            <v>0</v>
          </cell>
          <cell r="M131" t="str">
            <v>-0.15+-0.15+-0.15+-0.15+-0.15+-0.15+-0.15+-0.15+-0.15+-0.15+-0.15+-0.15+-0.15+-0.15+-0.15+-0.15+-0.15</v>
          </cell>
          <cell r="P131" t="str">
            <v/>
          </cell>
          <cell r="Q131" t="str">
            <v/>
          </cell>
          <cell r="R131">
            <v>0</v>
          </cell>
          <cell r="S131">
            <v>0</v>
          </cell>
          <cell r="T131" t="str">
            <v/>
          </cell>
          <cell r="W131" t="str">
            <v/>
          </cell>
          <cell r="X131" t="str">
            <v/>
          </cell>
          <cell r="Y131">
            <v>0</v>
          </cell>
          <cell r="Z131">
            <v>0</v>
          </cell>
          <cell r="AA131" t="str">
            <v/>
          </cell>
        </row>
        <row r="132">
          <cell r="I132" t="str">
            <v>1001100000204</v>
          </cell>
          <cell r="J132" t="str">
            <v>怒气技能:丁奉瞬移到一个敌人身边对其进行刺杀，敌人受到丁奉攻击{0}%的武力伤害并被眩晕8秒，眩晕期间敌人无法受到治疗，但丁奉自身受到15%的额外伤害，持续8秒。</v>
          </cell>
          <cell r="K132">
            <v>0</v>
          </cell>
          <cell r="L132">
            <v>0</v>
          </cell>
          <cell r="M132" t="str">
            <v>0++++++++++++++++</v>
          </cell>
          <cell r="P132" t="str">
            <v/>
          </cell>
          <cell r="Q132" t="str">
            <v/>
          </cell>
          <cell r="R132">
            <v>0</v>
          </cell>
          <cell r="S132">
            <v>0</v>
          </cell>
          <cell r="T132" t="str">
            <v/>
          </cell>
          <cell r="W132" t="str">
            <v/>
          </cell>
          <cell r="X132" t="str">
            <v/>
          </cell>
          <cell r="Y132">
            <v>0</v>
          </cell>
          <cell r="Z132">
            <v>0</v>
          </cell>
          <cell r="AA132" t="str">
            <v/>
          </cell>
        </row>
        <row r="133">
          <cell r="I133" t="str">
            <v>1001100000301</v>
          </cell>
          <cell r="J133" t="str">
            <v>被动技能1:丁奉暴击伤害增加{0}%。</v>
          </cell>
          <cell r="K133">
            <v>0</v>
          </cell>
          <cell r="L133">
            <v>0</v>
          </cell>
          <cell r="M133" t="str">
            <v>0.6+0.65+0.7+0.75+0.8+0.85+0.9+0.95+1+1.05+1.1+1.15+1.2+1.25+1.3+1.35+1.4</v>
          </cell>
          <cell r="P133" t="str">
            <v/>
          </cell>
          <cell r="Q133" t="str">
            <v/>
          </cell>
          <cell r="R133">
            <v>0</v>
          </cell>
          <cell r="S133">
            <v>0</v>
          </cell>
          <cell r="T133" t="str">
            <v/>
          </cell>
          <cell r="W133" t="str">
            <v/>
          </cell>
          <cell r="X133" t="str">
            <v/>
          </cell>
          <cell r="Y133">
            <v>0</v>
          </cell>
          <cell r="Z133">
            <v>0</v>
          </cell>
          <cell r="AA133" t="str">
            <v/>
          </cell>
        </row>
        <row r="134">
          <cell r="I134" t="str">
            <v>1001100000401</v>
          </cell>
          <cell r="J134" t="str">
            <v>被动技能2:刺客优先攻击敌军武将并在战斗开始后40秒内一直处于隐蔽状态，如果自身在此期间进行普通攻击，则取消隐蔽并立即回复30点怒气。</v>
          </cell>
          <cell r="K134">
            <v>0</v>
          </cell>
          <cell r="L134">
            <v>0</v>
          </cell>
          <cell r="M134" t="str">
            <v>30+30+30+30+30+30+30+30+30+30+30+30+30+30+30+30+30</v>
          </cell>
          <cell r="P134" t="str">
            <v>1001100000402</v>
          </cell>
          <cell r="Q134" t="str">
            <v>被动技能2:刺客优先攻击敌军武将并在战斗开始后40秒内一直处于隐蔽状态，如果自身在此期间进行普通攻击，则取消隐蔽并立即回复30点怒气。</v>
          </cell>
          <cell r="R134">
            <v>0</v>
          </cell>
          <cell r="S134">
            <v>0</v>
          </cell>
          <cell r="T134" t="str">
            <v>-0.1+-0.1+-0.1+-0.1+-0.1+-0.1+-0.1+-0.1+-0.1+-0.1+-0.1+-0.1+-0.1+-0.1+-0.1+-0.1+-0.1</v>
          </cell>
          <cell r="W134" t="str">
            <v>1001100000403</v>
          </cell>
          <cell r="X134" t="str">
            <v>被动技能2:刺客优先攻击敌军武将并在战斗开始后40秒内一直处于隐蔽状态，如果自身在此期间进行普通攻击，则取消隐蔽并立即回复30点怒气。</v>
          </cell>
          <cell r="Y134">
            <v>0</v>
          </cell>
          <cell r="Z134">
            <v>0</v>
          </cell>
          <cell r="AA134" t="str">
            <v>0.1+0.1+0.1+0.1+0.1+0.1+0.1+0.1+0.1+0.1+0.1+0.1+0.1+0.1+0.1+0.1+0.1</v>
          </cell>
        </row>
        <row r="135">
          <cell r="I135" t="str">
            <v>1001100000501</v>
          </cell>
          <cell r="J135" t="str">
            <v>被动技能3:匹夫一怒，血溅五步，刺客对武将造成15%额外伤害。</v>
          </cell>
          <cell r="K135">
            <v>0</v>
          </cell>
          <cell r="L135">
            <v>0</v>
          </cell>
          <cell r="M135" t="str">
            <v>0.15+0.15+0.15+0.15+0.15+0.15+0.15+0.15+0.15+0.15+0.15+0.15+0.15+0.15+0.15+0.15+0.15</v>
          </cell>
          <cell r="P135" t="str">
            <v/>
          </cell>
          <cell r="Q135" t="str">
            <v/>
          </cell>
          <cell r="R135">
            <v>0</v>
          </cell>
          <cell r="S135">
            <v>0</v>
          </cell>
          <cell r="T135" t="str">
            <v/>
          </cell>
          <cell r="W135" t="str">
            <v/>
          </cell>
          <cell r="X135" t="str">
            <v/>
          </cell>
          <cell r="Y135">
            <v>0</v>
          </cell>
          <cell r="Z135">
            <v>0</v>
          </cell>
          <cell r="AA135" t="str">
            <v/>
          </cell>
        </row>
        <row r="136">
          <cell r="I136" t="str">
            <v/>
          </cell>
          <cell r="J136" t="str">
            <v/>
          </cell>
          <cell r="K136">
            <v>0</v>
          </cell>
          <cell r="L136">
            <v>0</v>
          </cell>
          <cell r="M136" t="str">
            <v/>
          </cell>
          <cell r="P136" t="str">
            <v/>
          </cell>
          <cell r="Q136" t="str">
            <v/>
          </cell>
          <cell r="R136">
            <v>0</v>
          </cell>
          <cell r="S136">
            <v>0</v>
          </cell>
          <cell r="T136" t="str">
            <v/>
          </cell>
          <cell r="W136" t="str">
            <v/>
          </cell>
          <cell r="X136" t="str">
            <v/>
          </cell>
          <cell r="Y136">
            <v>0</v>
          </cell>
          <cell r="Z136">
            <v>0</v>
          </cell>
          <cell r="AA136" t="str">
            <v/>
          </cell>
        </row>
        <row r="137">
          <cell r="I137" t="str">
            <v/>
          </cell>
          <cell r="J137" t="str">
            <v/>
          </cell>
          <cell r="K137">
            <v>0</v>
          </cell>
          <cell r="L137">
            <v>0</v>
          </cell>
          <cell r="M137" t="str">
            <v/>
          </cell>
          <cell r="P137" t="str">
            <v/>
          </cell>
          <cell r="Q137" t="str">
            <v/>
          </cell>
          <cell r="R137">
            <v>0</v>
          </cell>
          <cell r="S137">
            <v>0</v>
          </cell>
          <cell r="T137" t="str">
            <v/>
          </cell>
          <cell r="W137" t="str">
            <v/>
          </cell>
          <cell r="X137" t="str">
            <v/>
          </cell>
          <cell r="Y137">
            <v>0</v>
          </cell>
          <cell r="Z137">
            <v>0</v>
          </cell>
          <cell r="AA137" t="str">
            <v/>
          </cell>
        </row>
        <row r="138">
          <cell r="I138" t="str">
            <v/>
          </cell>
          <cell r="J138" t="str">
            <v/>
          </cell>
          <cell r="K138">
            <v>0</v>
          </cell>
          <cell r="L138">
            <v>0</v>
          </cell>
          <cell r="M138" t="str">
            <v/>
          </cell>
          <cell r="P138" t="str">
            <v/>
          </cell>
          <cell r="Q138" t="str">
            <v/>
          </cell>
          <cell r="R138">
            <v>0</v>
          </cell>
          <cell r="S138">
            <v>0</v>
          </cell>
          <cell r="T138" t="str">
            <v/>
          </cell>
          <cell r="W138" t="str">
            <v/>
          </cell>
          <cell r="X138" t="str">
            <v/>
          </cell>
          <cell r="Y138">
            <v>0</v>
          </cell>
          <cell r="Z138">
            <v>0</v>
          </cell>
          <cell r="AA138" t="str">
            <v/>
          </cell>
        </row>
        <row r="139">
          <cell r="I139" t="str">
            <v/>
          </cell>
          <cell r="J139" t="str">
            <v/>
          </cell>
          <cell r="K139">
            <v>0</v>
          </cell>
          <cell r="L139">
            <v>0</v>
          </cell>
          <cell r="M139" t="str">
            <v/>
          </cell>
          <cell r="P139" t="str">
            <v/>
          </cell>
          <cell r="Q139" t="str">
            <v/>
          </cell>
          <cell r="R139">
            <v>0</v>
          </cell>
          <cell r="S139">
            <v>0</v>
          </cell>
          <cell r="T139" t="str">
            <v/>
          </cell>
          <cell r="W139" t="str">
            <v/>
          </cell>
          <cell r="X139" t="str">
            <v/>
          </cell>
          <cell r="Y139">
            <v>0</v>
          </cell>
          <cell r="Z139">
            <v>0</v>
          </cell>
          <cell r="AA139" t="str">
            <v/>
          </cell>
        </row>
        <row r="140">
          <cell r="I140" t="str">
            <v/>
          </cell>
          <cell r="J140" t="str">
            <v/>
          </cell>
          <cell r="K140">
            <v>0</v>
          </cell>
          <cell r="L140">
            <v>0</v>
          </cell>
          <cell r="M140" t="str">
            <v/>
          </cell>
          <cell r="P140" t="str">
            <v/>
          </cell>
          <cell r="Q140" t="str">
            <v/>
          </cell>
          <cell r="R140">
            <v>0</v>
          </cell>
          <cell r="S140">
            <v>0</v>
          </cell>
          <cell r="T140" t="str">
            <v/>
          </cell>
          <cell r="W140" t="str">
            <v/>
          </cell>
          <cell r="X140" t="str">
            <v/>
          </cell>
          <cell r="Y140">
            <v>0</v>
          </cell>
          <cell r="Z140">
            <v>0</v>
          </cell>
          <cell r="AA140" t="str">
            <v/>
          </cell>
        </row>
        <row r="141">
          <cell r="I141" t="str">
            <v/>
          </cell>
          <cell r="J141" t="str">
            <v/>
          </cell>
          <cell r="K141">
            <v>0</v>
          </cell>
          <cell r="L141">
            <v>0</v>
          </cell>
          <cell r="M141" t="str">
            <v/>
          </cell>
          <cell r="P141" t="str">
            <v/>
          </cell>
          <cell r="Q141" t="str">
            <v/>
          </cell>
          <cell r="R141">
            <v>0</v>
          </cell>
          <cell r="S141">
            <v>0</v>
          </cell>
          <cell r="T141" t="str">
            <v/>
          </cell>
          <cell r="W141" t="str">
            <v/>
          </cell>
          <cell r="X141" t="str">
            <v/>
          </cell>
          <cell r="Y141">
            <v>0</v>
          </cell>
          <cell r="Z141">
            <v>0</v>
          </cell>
          <cell r="AA141" t="str">
            <v/>
          </cell>
        </row>
        <row r="142">
          <cell r="I142" t="str">
            <v/>
          </cell>
          <cell r="J142" t="str">
            <v/>
          </cell>
          <cell r="K142">
            <v>0</v>
          </cell>
          <cell r="L142">
            <v>0</v>
          </cell>
          <cell r="M142" t="str">
            <v/>
          </cell>
          <cell r="P142" t="str">
            <v/>
          </cell>
          <cell r="Q142" t="str">
            <v/>
          </cell>
          <cell r="R142">
            <v>0</v>
          </cell>
          <cell r="S142">
            <v>0</v>
          </cell>
          <cell r="T142" t="str">
            <v/>
          </cell>
          <cell r="W142" t="str">
            <v/>
          </cell>
          <cell r="X142" t="str">
            <v/>
          </cell>
          <cell r="Y142">
            <v>0</v>
          </cell>
          <cell r="Z142">
            <v>0</v>
          </cell>
          <cell r="AA142" t="str">
            <v/>
          </cell>
        </row>
        <row r="143">
          <cell r="I143" t="str">
            <v/>
          </cell>
          <cell r="J143" t="str">
            <v/>
          </cell>
          <cell r="K143">
            <v>0</v>
          </cell>
          <cell r="L143">
            <v>0</v>
          </cell>
          <cell r="M143" t="str">
            <v/>
          </cell>
          <cell r="P143" t="str">
            <v/>
          </cell>
          <cell r="Q143" t="str">
            <v/>
          </cell>
          <cell r="R143">
            <v>0</v>
          </cell>
          <cell r="S143">
            <v>0</v>
          </cell>
          <cell r="T143" t="str">
            <v/>
          </cell>
          <cell r="W143" t="str">
            <v/>
          </cell>
          <cell r="X143" t="str">
            <v/>
          </cell>
          <cell r="Y143">
            <v>0</v>
          </cell>
          <cell r="Z143">
            <v>0</v>
          </cell>
          <cell r="AA143" t="str">
            <v/>
          </cell>
        </row>
        <row r="144">
          <cell r="I144" t="str">
            <v/>
          </cell>
          <cell r="J144" t="str">
            <v/>
          </cell>
          <cell r="K144">
            <v>0</v>
          </cell>
          <cell r="L144">
            <v>0</v>
          </cell>
          <cell r="M144" t="str">
            <v/>
          </cell>
          <cell r="P144" t="str">
            <v/>
          </cell>
          <cell r="Q144" t="str">
            <v/>
          </cell>
          <cell r="R144">
            <v>0</v>
          </cell>
          <cell r="S144">
            <v>0</v>
          </cell>
          <cell r="T144" t="str">
            <v/>
          </cell>
          <cell r="W144" t="str">
            <v/>
          </cell>
          <cell r="X144" t="str">
            <v/>
          </cell>
          <cell r="Y144">
            <v>0</v>
          </cell>
          <cell r="Z144">
            <v>0</v>
          </cell>
          <cell r="AA144" t="str">
            <v/>
          </cell>
        </row>
        <row r="145">
          <cell r="I145" t="str">
            <v/>
          </cell>
          <cell r="J145" t="str">
            <v/>
          </cell>
          <cell r="K145">
            <v>0</v>
          </cell>
          <cell r="L145">
            <v>0</v>
          </cell>
          <cell r="M145" t="str">
            <v/>
          </cell>
          <cell r="P145" t="str">
            <v/>
          </cell>
          <cell r="Q145" t="str">
            <v/>
          </cell>
          <cell r="R145">
            <v>0</v>
          </cell>
          <cell r="S145">
            <v>0</v>
          </cell>
          <cell r="T145" t="str">
            <v/>
          </cell>
          <cell r="W145" t="str">
            <v/>
          </cell>
          <cell r="X145" t="str">
            <v/>
          </cell>
          <cell r="Y145">
            <v>0</v>
          </cell>
          <cell r="Z145">
            <v>0</v>
          </cell>
          <cell r="AA145" t="str">
            <v/>
          </cell>
        </row>
        <row r="146">
          <cell r="I146" t="str">
            <v/>
          </cell>
          <cell r="J146" t="str">
            <v/>
          </cell>
          <cell r="K146">
            <v>0</v>
          </cell>
          <cell r="L146">
            <v>0</v>
          </cell>
          <cell r="M146" t="str">
            <v/>
          </cell>
          <cell r="P146" t="str">
            <v/>
          </cell>
          <cell r="Q146" t="str">
            <v/>
          </cell>
          <cell r="R146">
            <v>0</v>
          </cell>
          <cell r="S146">
            <v>0</v>
          </cell>
          <cell r="T146" t="str">
            <v/>
          </cell>
          <cell r="W146" t="str">
            <v/>
          </cell>
          <cell r="X146" t="str">
            <v/>
          </cell>
          <cell r="Y146">
            <v>0</v>
          </cell>
          <cell r="Z146">
            <v>0</v>
          </cell>
          <cell r="AA146" t="str">
            <v/>
          </cell>
        </row>
        <row r="147">
          <cell r="I147" t="str">
            <v/>
          </cell>
          <cell r="J147" t="str">
            <v/>
          </cell>
          <cell r="K147">
            <v>0</v>
          </cell>
          <cell r="L147">
            <v>0</v>
          </cell>
          <cell r="M147" t="str">
            <v/>
          </cell>
          <cell r="P147" t="str">
            <v/>
          </cell>
          <cell r="Q147" t="str">
            <v/>
          </cell>
          <cell r="R147">
            <v>0</v>
          </cell>
          <cell r="S147">
            <v>0</v>
          </cell>
          <cell r="T147" t="str">
            <v/>
          </cell>
          <cell r="W147" t="str">
            <v/>
          </cell>
          <cell r="X147" t="str">
            <v/>
          </cell>
          <cell r="Y147">
            <v>0</v>
          </cell>
          <cell r="Z147">
            <v>0</v>
          </cell>
          <cell r="AA147" t="str">
            <v/>
          </cell>
        </row>
        <row r="148">
          <cell r="I148" t="str">
            <v/>
          </cell>
          <cell r="J148" t="str">
            <v/>
          </cell>
          <cell r="K148">
            <v>0</v>
          </cell>
          <cell r="L148">
            <v>0</v>
          </cell>
          <cell r="M148" t="str">
            <v/>
          </cell>
          <cell r="P148" t="str">
            <v/>
          </cell>
          <cell r="Q148" t="str">
            <v/>
          </cell>
          <cell r="R148">
            <v>0</v>
          </cell>
          <cell r="S148">
            <v>0</v>
          </cell>
          <cell r="T148" t="str">
            <v/>
          </cell>
          <cell r="W148" t="str">
            <v/>
          </cell>
          <cell r="X148" t="str">
            <v/>
          </cell>
          <cell r="Y148">
            <v>0</v>
          </cell>
          <cell r="Z148">
            <v>0</v>
          </cell>
          <cell r="AA148" t="str">
            <v/>
          </cell>
        </row>
        <row r="149">
          <cell r="I149" t="str">
            <v/>
          </cell>
          <cell r="J149" t="str">
            <v/>
          </cell>
          <cell r="K149">
            <v>0</v>
          </cell>
          <cell r="L149">
            <v>0</v>
          </cell>
          <cell r="M149" t="str">
            <v/>
          </cell>
          <cell r="P149" t="str">
            <v/>
          </cell>
          <cell r="Q149" t="str">
            <v/>
          </cell>
          <cell r="R149">
            <v>0</v>
          </cell>
          <cell r="S149">
            <v>0</v>
          </cell>
          <cell r="T149" t="str">
            <v/>
          </cell>
          <cell r="W149" t="str">
            <v/>
          </cell>
          <cell r="X149" t="str">
            <v/>
          </cell>
          <cell r="Y149">
            <v>0</v>
          </cell>
          <cell r="Z149">
            <v>0</v>
          </cell>
          <cell r="AA149" t="str">
            <v/>
          </cell>
        </row>
        <row r="150">
          <cell r="I150" t="str">
            <v/>
          </cell>
          <cell r="J150" t="str">
            <v/>
          </cell>
          <cell r="K150">
            <v>0</v>
          </cell>
          <cell r="L150">
            <v>0</v>
          </cell>
          <cell r="M150" t="str">
            <v/>
          </cell>
          <cell r="P150" t="str">
            <v/>
          </cell>
          <cell r="Q150" t="str">
            <v/>
          </cell>
          <cell r="R150">
            <v>0</v>
          </cell>
          <cell r="S150">
            <v>0</v>
          </cell>
          <cell r="T150" t="str">
            <v/>
          </cell>
          <cell r="W150" t="str">
            <v/>
          </cell>
          <cell r="X150" t="str">
            <v/>
          </cell>
          <cell r="Y150">
            <v>0</v>
          </cell>
          <cell r="Z150">
            <v>0</v>
          </cell>
          <cell r="AA150" t="str">
            <v/>
          </cell>
        </row>
        <row r="151">
          <cell r="I151" t="str">
            <v/>
          </cell>
          <cell r="J151" t="str">
            <v/>
          </cell>
          <cell r="K151">
            <v>0</v>
          </cell>
          <cell r="L151">
            <v>0</v>
          </cell>
          <cell r="M151" t="str">
            <v/>
          </cell>
          <cell r="P151" t="str">
            <v/>
          </cell>
          <cell r="Q151" t="str">
            <v/>
          </cell>
          <cell r="R151">
            <v>0</v>
          </cell>
          <cell r="S151">
            <v>0</v>
          </cell>
          <cell r="T151" t="str">
            <v/>
          </cell>
          <cell r="W151" t="str">
            <v/>
          </cell>
          <cell r="X151" t="str">
            <v/>
          </cell>
          <cell r="Y151">
            <v>0</v>
          </cell>
          <cell r="Z151">
            <v>0</v>
          </cell>
          <cell r="AA151" t="str">
            <v/>
          </cell>
        </row>
        <row r="152">
          <cell r="I152" t="str">
            <v/>
          </cell>
          <cell r="J152" t="str">
            <v/>
          </cell>
          <cell r="K152">
            <v>0</v>
          </cell>
          <cell r="L152">
            <v>0</v>
          </cell>
          <cell r="M152" t="str">
            <v/>
          </cell>
          <cell r="P152" t="str">
            <v/>
          </cell>
          <cell r="Q152" t="str">
            <v/>
          </cell>
          <cell r="R152">
            <v>0</v>
          </cell>
          <cell r="S152">
            <v>0</v>
          </cell>
          <cell r="T152" t="str">
            <v/>
          </cell>
          <cell r="W152" t="str">
            <v/>
          </cell>
          <cell r="X152" t="str">
            <v/>
          </cell>
          <cell r="Y152">
            <v>0</v>
          </cell>
          <cell r="Z152">
            <v>0</v>
          </cell>
          <cell r="AA152" t="str">
            <v/>
          </cell>
        </row>
        <row r="153">
          <cell r="I153" t="str">
            <v/>
          </cell>
          <cell r="J153" t="str">
            <v/>
          </cell>
          <cell r="K153">
            <v>0</v>
          </cell>
          <cell r="L153">
            <v>0</v>
          </cell>
          <cell r="M153" t="str">
            <v/>
          </cell>
          <cell r="P153" t="str">
            <v/>
          </cell>
          <cell r="Q153" t="str">
            <v/>
          </cell>
          <cell r="R153">
            <v>0</v>
          </cell>
          <cell r="S153">
            <v>0</v>
          </cell>
          <cell r="T153" t="str">
            <v/>
          </cell>
          <cell r="W153" t="str">
            <v/>
          </cell>
          <cell r="X153" t="str">
            <v/>
          </cell>
          <cell r="Y153">
            <v>0</v>
          </cell>
          <cell r="Z153">
            <v>0</v>
          </cell>
          <cell r="AA153" t="str">
            <v/>
          </cell>
        </row>
        <row r="154">
          <cell r="I154" t="str">
            <v/>
          </cell>
          <cell r="J154" t="str">
            <v/>
          </cell>
          <cell r="K154">
            <v>0</v>
          </cell>
          <cell r="L154">
            <v>0</v>
          </cell>
          <cell r="M154" t="str">
            <v/>
          </cell>
          <cell r="P154" t="str">
            <v/>
          </cell>
          <cell r="Q154" t="str">
            <v/>
          </cell>
          <cell r="R154">
            <v>0</v>
          </cell>
          <cell r="S154">
            <v>0</v>
          </cell>
          <cell r="T154" t="str">
            <v/>
          </cell>
          <cell r="W154" t="str">
            <v/>
          </cell>
          <cell r="X154" t="str">
            <v/>
          </cell>
          <cell r="Y154">
            <v>0</v>
          </cell>
          <cell r="Z154">
            <v>0</v>
          </cell>
          <cell r="AA154" t="str">
            <v/>
          </cell>
        </row>
        <row r="155">
          <cell r="I155" t="str">
            <v/>
          </cell>
          <cell r="J155" t="str">
            <v/>
          </cell>
          <cell r="K155">
            <v>0</v>
          </cell>
          <cell r="L155">
            <v>0</v>
          </cell>
          <cell r="M155" t="str">
            <v/>
          </cell>
          <cell r="P155" t="str">
            <v/>
          </cell>
          <cell r="Q155" t="str">
            <v/>
          </cell>
          <cell r="R155">
            <v>0</v>
          </cell>
          <cell r="S155">
            <v>0</v>
          </cell>
          <cell r="T155" t="str">
            <v/>
          </cell>
          <cell r="W155" t="str">
            <v/>
          </cell>
          <cell r="X155" t="str">
            <v/>
          </cell>
          <cell r="Y155">
            <v>0</v>
          </cell>
          <cell r="Z155">
            <v>0</v>
          </cell>
          <cell r="AA155" t="str">
            <v/>
          </cell>
        </row>
        <row r="156">
          <cell r="I156" t="str">
            <v/>
          </cell>
          <cell r="J156" t="str">
            <v/>
          </cell>
          <cell r="K156">
            <v>0</v>
          </cell>
          <cell r="L156">
            <v>0</v>
          </cell>
          <cell r="M156" t="str">
            <v/>
          </cell>
          <cell r="P156" t="str">
            <v/>
          </cell>
          <cell r="Q156" t="str">
            <v/>
          </cell>
          <cell r="R156">
            <v>0</v>
          </cell>
          <cell r="S156">
            <v>0</v>
          </cell>
          <cell r="T156" t="str">
            <v/>
          </cell>
          <cell r="W156" t="str">
            <v/>
          </cell>
          <cell r="X156" t="str">
            <v/>
          </cell>
          <cell r="Y156">
            <v>0</v>
          </cell>
          <cell r="Z156">
            <v>0</v>
          </cell>
          <cell r="AA156" t="str">
            <v/>
          </cell>
        </row>
        <row r="157">
          <cell r="I157" t="str">
            <v/>
          </cell>
          <cell r="J157" t="str">
            <v/>
          </cell>
          <cell r="K157">
            <v>0</v>
          </cell>
          <cell r="L157">
            <v>0</v>
          </cell>
          <cell r="M157" t="str">
            <v/>
          </cell>
          <cell r="P157" t="str">
            <v/>
          </cell>
          <cell r="Q157" t="str">
            <v/>
          </cell>
          <cell r="R157">
            <v>0</v>
          </cell>
          <cell r="S157">
            <v>0</v>
          </cell>
          <cell r="T157" t="str">
            <v/>
          </cell>
          <cell r="W157" t="str">
            <v/>
          </cell>
          <cell r="X157" t="str">
            <v/>
          </cell>
          <cell r="Y157">
            <v>0</v>
          </cell>
          <cell r="Z157">
            <v>0</v>
          </cell>
          <cell r="AA157" t="str">
            <v/>
          </cell>
        </row>
        <row r="158">
          <cell r="I158" t="str">
            <v/>
          </cell>
          <cell r="J158" t="str">
            <v/>
          </cell>
          <cell r="K158">
            <v>0</v>
          </cell>
          <cell r="L158">
            <v>0</v>
          </cell>
          <cell r="M158" t="str">
            <v/>
          </cell>
          <cell r="P158" t="str">
            <v/>
          </cell>
          <cell r="Q158" t="str">
            <v/>
          </cell>
          <cell r="R158">
            <v>0</v>
          </cell>
          <cell r="S158">
            <v>0</v>
          </cell>
          <cell r="T158" t="str">
            <v/>
          </cell>
          <cell r="W158" t="str">
            <v/>
          </cell>
          <cell r="X158" t="str">
            <v/>
          </cell>
          <cell r="Y158">
            <v>0</v>
          </cell>
          <cell r="Z158">
            <v>0</v>
          </cell>
          <cell r="AA158" t="str">
            <v/>
          </cell>
        </row>
        <row r="159">
          <cell r="I159" t="str">
            <v/>
          </cell>
          <cell r="J159" t="str">
            <v/>
          </cell>
          <cell r="K159">
            <v>0</v>
          </cell>
          <cell r="L159">
            <v>0</v>
          </cell>
          <cell r="M159" t="str">
            <v/>
          </cell>
          <cell r="P159" t="str">
            <v/>
          </cell>
          <cell r="Q159" t="str">
            <v/>
          </cell>
          <cell r="R159">
            <v>0</v>
          </cell>
          <cell r="S159">
            <v>0</v>
          </cell>
          <cell r="T159" t="str">
            <v/>
          </cell>
          <cell r="W159" t="str">
            <v/>
          </cell>
          <cell r="X159" t="str">
            <v/>
          </cell>
          <cell r="Y159">
            <v>0</v>
          </cell>
          <cell r="Z159">
            <v>0</v>
          </cell>
          <cell r="AA159" t="str">
            <v/>
          </cell>
        </row>
        <row r="160">
          <cell r="I160" t="str">
            <v/>
          </cell>
          <cell r="J160" t="str">
            <v/>
          </cell>
          <cell r="K160">
            <v>0</v>
          </cell>
          <cell r="L160">
            <v>0</v>
          </cell>
          <cell r="M160" t="str">
            <v/>
          </cell>
          <cell r="P160" t="str">
            <v/>
          </cell>
          <cell r="Q160" t="str">
            <v/>
          </cell>
          <cell r="R160">
            <v>0</v>
          </cell>
          <cell r="S160">
            <v>0</v>
          </cell>
          <cell r="T160" t="str">
            <v/>
          </cell>
          <cell r="W160" t="str">
            <v/>
          </cell>
          <cell r="X160" t="str">
            <v/>
          </cell>
          <cell r="Y160">
            <v>0</v>
          </cell>
          <cell r="Z160">
            <v>0</v>
          </cell>
          <cell r="AA160" t="str">
            <v/>
          </cell>
        </row>
        <row r="161">
          <cell r="I161" t="str">
            <v/>
          </cell>
          <cell r="J161" t="str">
            <v/>
          </cell>
          <cell r="K161">
            <v>0</v>
          </cell>
          <cell r="L161">
            <v>0</v>
          </cell>
          <cell r="M161" t="str">
            <v/>
          </cell>
          <cell r="P161" t="str">
            <v/>
          </cell>
          <cell r="Q161" t="str">
            <v/>
          </cell>
          <cell r="R161">
            <v>0</v>
          </cell>
          <cell r="S161">
            <v>0</v>
          </cell>
          <cell r="T161" t="str">
            <v/>
          </cell>
          <cell r="W161" t="str">
            <v/>
          </cell>
          <cell r="X161" t="str">
            <v/>
          </cell>
          <cell r="Y161">
            <v>0</v>
          </cell>
          <cell r="Z161">
            <v>0</v>
          </cell>
          <cell r="AA161" t="str">
            <v/>
          </cell>
        </row>
        <row r="162">
          <cell r="I162" t="str">
            <v/>
          </cell>
          <cell r="J162" t="str">
            <v/>
          </cell>
          <cell r="K162">
            <v>0</v>
          </cell>
          <cell r="L162">
            <v>0</v>
          </cell>
          <cell r="M162" t="str">
            <v/>
          </cell>
          <cell r="P162" t="str">
            <v/>
          </cell>
          <cell r="Q162" t="str">
            <v/>
          </cell>
          <cell r="R162">
            <v>0</v>
          </cell>
          <cell r="S162">
            <v>0</v>
          </cell>
          <cell r="T162" t="str">
            <v/>
          </cell>
          <cell r="W162" t="str">
            <v/>
          </cell>
          <cell r="X162" t="str">
            <v/>
          </cell>
          <cell r="Y162">
            <v>0</v>
          </cell>
          <cell r="Z162">
            <v>0</v>
          </cell>
          <cell r="AA162" t="str">
            <v/>
          </cell>
        </row>
        <row r="163">
          <cell r="I163" t="str">
            <v/>
          </cell>
          <cell r="J163" t="str">
            <v/>
          </cell>
          <cell r="K163">
            <v>0</v>
          </cell>
          <cell r="L163">
            <v>0</v>
          </cell>
          <cell r="M163" t="str">
            <v/>
          </cell>
          <cell r="P163" t="str">
            <v/>
          </cell>
          <cell r="Q163" t="str">
            <v/>
          </cell>
          <cell r="R163">
            <v>0</v>
          </cell>
          <cell r="S163">
            <v>0</v>
          </cell>
          <cell r="T163" t="str">
            <v/>
          </cell>
          <cell r="W163" t="str">
            <v/>
          </cell>
          <cell r="X163" t="str">
            <v/>
          </cell>
          <cell r="Y163">
            <v>0</v>
          </cell>
          <cell r="Z163">
            <v>0</v>
          </cell>
          <cell r="AA163" t="str">
            <v/>
          </cell>
        </row>
        <row r="164">
          <cell r="I164" t="str">
            <v/>
          </cell>
          <cell r="J164" t="str">
            <v/>
          </cell>
          <cell r="K164">
            <v>0</v>
          </cell>
          <cell r="L164">
            <v>0</v>
          </cell>
          <cell r="M164" t="str">
            <v/>
          </cell>
          <cell r="P164" t="str">
            <v/>
          </cell>
          <cell r="Q164" t="str">
            <v/>
          </cell>
          <cell r="R164">
            <v>0</v>
          </cell>
          <cell r="S164">
            <v>0</v>
          </cell>
          <cell r="T164" t="str">
            <v/>
          </cell>
          <cell r="W164" t="str">
            <v/>
          </cell>
          <cell r="X164" t="str">
            <v/>
          </cell>
          <cell r="Y164">
            <v>0</v>
          </cell>
          <cell r="Z164">
            <v>0</v>
          </cell>
          <cell r="AA164" t="str">
            <v/>
          </cell>
        </row>
        <row r="165">
          <cell r="I165" t="str">
            <v/>
          </cell>
          <cell r="J165" t="str">
            <v/>
          </cell>
          <cell r="K165">
            <v>0</v>
          </cell>
          <cell r="L165">
            <v>0</v>
          </cell>
          <cell r="M165" t="str">
            <v/>
          </cell>
          <cell r="P165" t="str">
            <v/>
          </cell>
          <cell r="Q165" t="str">
            <v/>
          </cell>
          <cell r="R165">
            <v>0</v>
          </cell>
          <cell r="S165">
            <v>0</v>
          </cell>
          <cell r="T165" t="str">
            <v/>
          </cell>
          <cell r="W165" t="str">
            <v/>
          </cell>
          <cell r="X165" t="str">
            <v/>
          </cell>
          <cell r="Y165">
            <v>0</v>
          </cell>
          <cell r="Z165">
            <v>0</v>
          </cell>
          <cell r="AA165" t="str">
            <v/>
          </cell>
        </row>
        <row r="166">
          <cell r="I166" t="str">
            <v/>
          </cell>
          <cell r="J166" t="str">
            <v/>
          </cell>
          <cell r="K166">
            <v>0</v>
          </cell>
          <cell r="L166">
            <v>0</v>
          </cell>
          <cell r="M166" t="str">
            <v/>
          </cell>
          <cell r="P166" t="str">
            <v/>
          </cell>
          <cell r="Q166" t="str">
            <v/>
          </cell>
          <cell r="R166">
            <v>0</v>
          </cell>
          <cell r="S166">
            <v>0</v>
          </cell>
          <cell r="T166" t="str">
            <v/>
          </cell>
          <cell r="W166" t="str">
            <v/>
          </cell>
          <cell r="X166" t="str">
            <v/>
          </cell>
          <cell r="Y166">
            <v>0</v>
          </cell>
          <cell r="Z166">
            <v>0</v>
          </cell>
          <cell r="AA166" t="str">
            <v/>
          </cell>
        </row>
        <row r="167">
          <cell r="I167" t="str">
            <v/>
          </cell>
          <cell r="J167" t="str">
            <v/>
          </cell>
          <cell r="K167">
            <v>0</v>
          </cell>
          <cell r="L167">
            <v>0</v>
          </cell>
          <cell r="M167" t="str">
            <v/>
          </cell>
          <cell r="P167" t="str">
            <v/>
          </cell>
          <cell r="Q167" t="str">
            <v/>
          </cell>
          <cell r="R167">
            <v>0</v>
          </cell>
          <cell r="S167">
            <v>0</v>
          </cell>
          <cell r="T167" t="str">
            <v/>
          </cell>
          <cell r="W167" t="str">
            <v/>
          </cell>
          <cell r="X167" t="str">
            <v/>
          </cell>
          <cell r="Y167">
            <v>0</v>
          </cell>
          <cell r="Z167">
            <v>0</v>
          </cell>
          <cell r="AA167" t="str">
            <v/>
          </cell>
        </row>
        <row r="168">
          <cell r="I168" t="str">
            <v/>
          </cell>
          <cell r="J168" t="str">
            <v/>
          </cell>
          <cell r="K168">
            <v>0</v>
          </cell>
          <cell r="L168">
            <v>0</v>
          </cell>
          <cell r="M168" t="str">
            <v/>
          </cell>
          <cell r="P168" t="str">
            <v/>
          </cell>
          <cell r="Q168" t="str">
            <v/>
          </cell>
          <cell r="R168">
            <v>0</v>
          </cell>
          <cell r="S168">
            <v>0</v>
          </cell>
          <cell r="T168" t="str">
            <v/>
          </cell>
          <cell r="W168" t="str">
            <v/>
          </cell>
          <cell r="X168" t="str">
            <v/>
          </cell>
          <cell r="Y168">
            <v>0</v>
          </cell>
          <cell r="Z168">
            <v>0</v>
          </cell>
          <cell r="AA168" t="str">
            <v/>
          </cell>
        </row>
        <row r="169">
          <cell r="I169" t="str">
            <v/>
          </cell>
          <cell r="J169" t="str">
            <v/>
          </cell>
          <cell r="K169">
            <v>0</v>
          </cell>
          <cell r="L169">
            <v>0</v>
          </cell>
          <cell r="M169" t="str">
            <v/>
          </cell>
          <cell r="P169" t="str">
            <v/>
          </cell>
          <cell r="Q169" t="str">
            <v/>
          </cell>
          <cell r="R169">
            <v>0</v>
          </cell>
          <cell r="S169">
            <v>0</v>
          </cell>
          <cell r="T169" t="str">
            <v/>
          </cell>
          <cell r="W169" t="str">
            <v/>
          </cell>
          <cell r="X169" t="str">
            <v/>
          </cell>
          <cell r="Y169">
            <v>0</v>
          </cell>
          <cell r="Z169">
            <v>0</v>
          </cell>
          <cell r="AA169" t="str">
            <v/>
          </cell>
        </row>
        <row r="170">
          <cell r="I170" t="str">
            <v/>
          </cell>
          <cell r="J170" t="str">
            <v/>
          </cell>
          <cell r="K170">
            <v>0</v>
          </cell>
          <cell r="L170">
            <v>0</v>
          </cell>
          <cell r="M170" t="str">
            <v/>
          </cell>
          <cell r="P170" t="str">
            <v/>
          </cell>
          <cell r="Q170" t="str">
            <v/>
          </cell>
          <cell r="R170">
            <v>0</v>
          </cell>
          <cell r="S170">
            <v>0</v>
          </cell>
          <cell r="T170" t="str">
            <v/>
          </cell>
          <cell r="W170" t="str">
            <v/>
          </cell>
          <cell r="X170" t="str">
            <v/>
          </cell>
          <cell r="Y170">
            <v>0</v>
          </cell>
          <cell r="Z170">
            <v>0</v>
          </cell>
          <cell r="AA170" t="str">
            <v/>
          </cell>
        </row>
        <row r="171">
          <cell r="I171" t="str">
            <v/>
          </cell>
          <cell r="J171" t="str">
            <v/>
          </cell>
          <cell r="K171">
            <v>0</v>
          </cell>
          <cell r="L171">
            <v>0</v>
          </cell>
          <cell r="M171" t="str">
            <v/>
          </cell>
          <cell r="P171" t="str">
            <v/>
          </cell>
          <cell r="Q171" t="str">
            <v/>
          </cell>
          <cell r="R171">
            <v>0</v>
          </cell>
          <cell r="S171">
            <v>0</v>
          </cell>
          <cell r="T171" t="str">
            <v/>
          </cell>
          <cell r="W171" t="str">
            <v/>
          </cell>
          <cell r="X171" t="str">
            <v/>
          </cell>
          <cell r="Y171">
            <v>0</v>
          </cell>
          <cell r="Z171">
            <v>0</v>
          </cell>
          <cell r="AA171" t="str">
            <v/>
          </cell>
        </row>
        <row r="172">
          <cell r="I172" t="str">
            <v/>
          </cell>
          <cell r="J172" t="str">
            <v/>
          </cell>
          <cell r="K172">
            <v>0</v>
          </cell>
          <cell r="L172">
            <v>0</v>
          </cell>
          <cell r="M172" t="str">
            <v/>
          </cell>
          <cell r="P172" t="str">
            <v/>
          </cell>
          <cell r="Q172" t="str">
            <v/>
          </cell>
          <cell r="R172">
            <v>0</v>
          </cell>
          <cell r="S172">
            <v>0</v>
          </cell>
          <cell r="T172" t="str">
            <v/>
          </cell>
          <cell r="W172" t="str">
            <v/>
          </cell>
          <cell r="X172" t="str">
            <v/>
          </cell>
          <cell r="Y172">
            <v>0</v>
          </cell>
          <cell r="Z172">
            <v>0</v>
          </cell>
          <cell r="AA172" t="str">
            <v/>
          </cell>
        </row>
        <row r="173">
          <cell r="I173" t="str">
            <v/>
          </cell>
          <cell r="J173" t="str">
            <v/>
          </cell>
          <cell r="K173">
            <v>0</v>
          </cell>
          <cell r="L173">
            <v>0</v>
          </cell>
          <cell r="M173" t="str">
            <v/>
          </cell>
          <cell r="P173" t="str">
            <v/>
          </cell>
          <cell r="Q173" t="str">
            <v/>
          </cell>
          <cell r="R173">
            <v>0</v>
          </cell>
          <cell r="S173">
            <v>0</v>
          </cell>
          <cell r="T173" t="str">
            <v/>
          </cell>
          <cell r="W173" t="str">
            <v/>
          </cell>
          <cell r="X173" t="str">
            <v/>
          </cell>
          <cell r="Y173">
            <v>0</v>
          </cell>
          <cell r="Z173">
            <v>0</v>
          </cell>
          <cell r="AA173" t="str">
            <v/>
          </cell>
        </row>
        <row r="174">
          <cell r="I174" t="str">
            <v/>
          </cell>
          <cell r="J174" t="str">
            <v/>
          </cell>
          <cell r="K174">
            <v>0</v>
          </cell>
          <cell r="L174">
            <v>0</v>
          </cell>
          <cell r="M174" t="str">
            <v/>
          </cell>
          <cell r="P174" t="str">
            <v/>
          </cell>
          <cell r="Q174" t="str">
            <v/>
          </cell>
          <cell r="R174">
            <v>0</v>
          </cell>
          <cell r="S174">
            <v>0</v>
          </cell>
          <cell r="T174" t="str">
            <v/>
          </cell>
          <cell r="W174" t="str">
            <v/>
          </cell>
          <cell r="X174" t="str">
            <v/>
          </cell>
          <cell r="Y174">
            <v>0</v>
          </cell>
          <cell r="Z174">
            <v>0</v>
          </cell>
          <cell r="AA174" t="str">
            <v/>
          </cell>
        </row>
        <row r="175">
          <cell r="I175" t="str">
            <v/>
          </cell>
          <cell r="J175" t="str">
            <v/>
          </cell>
          <cell r="K175">
            <v>0</v>
          </cell>
          <cell r="L175">
            <v>0</v>
          </cell>
          <cell r="M175" t="str">
            <v/>
          </cell>
          <cell r="P175" t="str">
            <v/>
          </cell>
          <cell r="Q175" t="str">
            <v/>
          </cell>
          <cell r="R175">
            <v>0</v>
          </cell>
          <cell r="S175">
            <v>0</v>
          </cell>
          <cell r="T175" t="str">
            <v/>
          </cell>
          <cell r="W175" t="str">
            <v/>
          </cell>
          <cell r="X175" t="str">
            <v/>
          </cell>
          <cell r="Y175">
            <v>0</v>
          </cell>
          <cell r="Z175">
            <v>0</v>
          </cell>
          <cell r="AA175" t="str">
            <v/>
          </cell>
        </row>
        <row r="176">
          <cell r="I176" t="str">
            <v/>
          </cell>
          <cell r="J176" t="str">
            <v/>
          </cell>
          <cell r="K176">
            <v>0</v>
          </cell>
          <cell r="L176">
            <v>0</v>
          </cell>
          <cell r="M176" t="str">
            <v/>
          </cell>
          <cell r="P176" t="str">
            <v/>
          </cell>
          <cell r="Q176" t="str">
            <v/>
          </cell>
          <cell r="R176">
            <v>0</v>
          </cell>
          <cell r="S176">
            <v>0</v>
          </cell>
          <cell r="T176" t="str">
            <v/>
          </cell>
          <cell r="W176" t="str">
            <v/>
          </cell>
          <cell r="X176" t="str">
            <v/>
          </cell>
          <cell r="Y176">
            <v>0</v>
          </cell>
          <cell r="Z176">
            <v>0</v>
          </cell>
          <cell r="AA176" t="str">
            <v/>
          </cell>
        </row>
        <row r="177">
          <cell r="I177" t="str">
            <v/>
          </cell>
          <cell r="J177" t="str">
            <v/>
          </cell>
          <cell r="K177">
            <v>0</v>
          </cell>
          <cell r="L177">
            <v>0</v>
          </cell>
          <cell r="M177" t="str">
            <v/>
          </cell>
          <cell r="P177" t="str">
            <v/>
          </cell>
          <cell r="Q177" t="str">
            <v/>
          </cell>
          <cell r="R177">
            <v>0</v>
          </cell>
          <cell r="S177">
            <v>0</v>
          </cell>
          <cell r="T177" t="str">
            <v/>
          </cell>
          <cell r="W177" t="str">
            <v/>
          </cell>
          <cell r="X177" t="str">
            <v/>
          </cell>
          <cell r="Y177">
            <v>0</v>
          </cell>
          <cell r="Z177">
            <v>0</v>
          </cell>
          <cell r="AA177" t="str">
            <v/>
          </cell>
        </row>
        <row r="178">
          <cell r="I178" t="str">
            <v/>
          </cell>
          <cell r="J178" t="str">
            <v/>
          </cell>
          <cell r="K178">
            <v>0</v>
          </cell>
          <cell r="L178">
            <v>0</v>
          </cell>
          <cell r="M178" t="str">
            <v/>
          </cell>
          <cell r="P178" t="str">
            <v/>
          </cell>
          <cell r="Q178" t="str">
            <v/>
          </cell>
          <cell r="R178">
            <v>0</v>
          </cell>
          <cell r="S178">
            <v>0</v>
          </cell>
          <cell r="T178" t="str">
            <v/>
          </cell>
          <cell r="W178" t="str">
            <v/>
          </cell>
          <cell r="X178" t="str">
            <v/>
          </cell>
          <cell r="Y178">
            <v>0</v>
          </cell>
          <cell r="Z178">
            <v>0</v>
          </cell>
          <cell r="AA178" t="str">
            <v/>
          </cell>
        </row>
        <row r="179">
          <cell r="I179" t="str">
            <v/>
          </cell>
          <cell r="J179" t="str">
            <v/>
          </cell>
          <cell r="K179">
            <v>0</v>
          </cell>
          <cell r="L179">
            <v>0</v>
          </cell>
          <cell r="M179" t="str">
            <v/>
          </cell>
          <cell r="P179" t="str">
            <v/>
          </cell>
          <cell r="Q179" t="str">
            <v/>
          </cell>
          <cell r="R179">
            <v>0</v>
          </cell>
          <cell r="S179">
            <v>0</v>
          </cell>
          <cell r="T179" t="str">
            <v/>
          </cell>
          <cell r="W179" t="str">
            <v/>
          </cell>
          <cell r="X179" t="str">
            <v/>
          </cell>
          <cell r="Y179">
            <v>0</v>
          </cell>
          <cell r="Z179">
            <v>0</v>
          </cell>
          <cell r="AA179" t="str">
            <v/>
          </cell>
        </row>
        <row r="180">
          <cell r="I180" t="str">
            <v/>
          </cell>
          <cell r="J180" t="str">
            <v/>
          </cell>
          <cell r="K180">
            <v>0</v>
          </cell>
          <cell r="L180">
            <v>0</v>
          </cell>
          <cell r="M180" t="str">
            <v/>
          </cell>
          <cell r="P180" t="str">
            <v/>
          </cell>
          <cell r="Q180" t="str">
            <v/>
          </cell>
          <cell r="R180">
            <v>0</v>
          </cell>
          <cell r="S180">
            <v>0</v>
          </cell>
          <cell r="T180" t="str">
            <v/>
          </cell>
          <cell r="W180" t="str">
            <v/>
          </cell>
          <cell r="X180" t="str">
            <v/>
          </cell>
          <cell r="Y180">
            <v>0</v>
          </cell>
          <cell r="Z180">
            <v>0</v>
          </cell>
          <cell r="AA180" t="str">
            <v/>
          </cell>
        </row>
        <row r="181">
          <cell r="I181" t="str">
            <v/>
          </cell>
          <cell r="J181" t="str">
            <v/>
          </cell>
          <cell r="K181">
            <v>0</v>
          </cell>
          <cell r="L181">
            <v>0</v>
          </cell>
          <cell r="M181" t="str">
            <v/>
          </cell>
          <cell r="P181" t="str">
            <v/>
          </cell>
          <cell r="Q181" t="str">
            <v/>
          </cell>
          <cell r="R181">
            <v>0</v>
          </cell>
          <cell r="S181">
            <v>0</v>
          </cell>
          <cell r="T181" t="str">
            <v/>
          </cell>
          <cell r="W181" t="str">
            <v/>
          </cell>
          <cell r="X181" t="str">
            <v/>
          </cell>
          <cell r="Y181">
            <v>0</v>
          </cell>
          <cell r="Z181">
            <v>0</v>
          </cell>
          <cell r="AA181" t="str">
            <v/>
          </cell>
        </row>
        <row r="182">
          <cell r="I182" t="str">
            <v/>
          </cell>
          <cell r="J182" t="str">
            <v/>
          </cell>
          <cell r="K182">
            <v>0</v>
          </cell>
          <cell r="L182">
            <v>0</v>
          </cell>
          <cell r="M182" t="str">
            <v/>
          </cell>
          <cell r="P182" t="str">
            <v/>
          </cell>
          <cell r="Q182" t="str">
            <v/>
          </cell>
          <cell r="R182">
            <v>0</v>
          </cell>
          <cell r="S182">
            <v>0</v>
          </cell>
          <cell r="T182" t="str">
            <v/>
          </cell>
          <cell r="W182" t="str">
            <v/>
          </cell>
          <cell r="X182" t="str">
            <v/>
          </cell>
          <cell r="Y182">
            <v>0</v>
          </cell>
          <cell r="Z182">
            <v>0</v>
          </cell>
          <cell r="AA182" t="str">
            <v/>
          </cell>
        </row>
        <row r="183">
          <cell r="I183" t="str">
            <v/>
          </cell>
          <cell r="J183" t="str">
            <v/>
          </cell>
          <cell r="K183">
            <v>0</v>
          </cell>
          <cell r="L183">
            <v>0</v>
          </cell>
          <cell r="M183" t="str">
            <v/>
          </cell>
          <cell r="P183" t="str">
            <v/>
          </cell>
          <cell r="Q183" t="str">
            <v/>
          </cell>
          <cell r="R183">
            <v>0</v>
          </cell>
          <cell r="S183">
            <v>0</v>
          </cell>
          <cell r="T183" t="str">
            <v/>
          </cell>
          <cell r="W183" t="str">
            <v/>
          </cell>
          <cell r="X183" t="str">
            <v/>
          </cell>
          <cell r="Y183">
            <v>0</v>
          </cell>
          <cell r="Z183">
            <v>0</v>
          </cell>
          <cell r="AA183" t="str">
            <v/>
          </cell>
        </row>
        <row r="184">
          <cell r="I184" t="str">
            <v/>
          </cell>
          <cell r="J184" t="str">
            <v/>
          </cell>
          <cell r="K184">
            <v>0</v>
          </cell>
          <cell r="L184">
            <v>0</v>
          </cell>
          <cell r="M184" t="str">
            <v/>
          </cell>
          <cell r="P184" t="str">
            <v/>
          </cell>
          <cell r="Q184" t="str">
            <v/>
          </cell>
          <cell r="R184">
            <v>0</v>
          </cell>
          <cell r="S184">
            <v>0</v>
          </cell>
          <cell r="T184" t="str">
            <v/>
          </cell>
          <cell r="W184" t="str">
            <v/>
          </cell>
          <cell r="X184" t="str">
            <v/>
          </cell>
          <cell r="Y184">
            <v>0</v>
          </cell>
          <cell r="Z184">
            <v>0</v>
          </cell>
          <cell r="AA184" t="str">
            <v/>
          </cell>
        </row>
        <row r="185">
          <cell r="I185" t="str">
            <v/>
          </cell>
          <cell r="J185" t="str">
            <v/>
          </cell>
          <cell r="K185">
            <v>0</v>
          </cell>
          <cell r="L185">
            <v>0</v>
          </cell>
          <cell r="M185" t="str">
            <v/>
          </cell>
          <cell r="P185" t="str">
            <v/>
          </cell>
          <cell r="Q185" t="str">
            <v/>
          </cell>
          <cell r="R185">
            <v>0</v>
          </cell>
          <cell r="S185">
            <v>0</v>
          </cell>
          <cell r="T185" t="str">
            <v/>
          </cell>
          <cell r="W185" t="str">
            <v/>
          </cell>
          <cell r="X185" t="str">
            <v/>
          </cell>
          <cell r="Y185">
            <v>0</v>
          </cell>
          <cell r="Z185">
            <v>0</v>
          </cell>
          <cell r="AA185" t="str">
            <v/>
          </cell>
        </row>
        <row r="186">
          <cell r="I186" t="str">
            <v/>
          </cell>
          <cell r="J186" t="str">
            <v/>
          </cell>
          <cell r="K186">
            <v>0</v>
          </cell>
          <cell r="L186">
            <v>0</v>
          </cell>
          <cell r="M186" t="str">
            <v/>
          </cell>
          <cell r="P186" t="str">
            <v/>
          </cell>
          <cell r="Q186" t="str">
            <v/>
          </cell>
          <cell r="R186">
            <v>0</v>
          </cell>
          <cell r="S186">
            <v>0</v>
          </cell>
          <cell r="T186" t="str">
            <v/>
          </cell>
          <cell r="W186" t="str">
            <v/>
          </cell>
          <cell r="X186" t="str">
            <v/>
          </cell>
          <cell r="Y186">
            <v>0</v>
          </cell>
          <cell r="Z186">
            <v>0</v>
          </cell>
          <cell r="AA186" t="str">
            <v/>
          </cell>
        </row>
        <row r="187">
          <cell r="I187" t="str">
            <v/>
          </cell>
          <cell r="J187" t="str">
            <v/>
          </cell>
          <cell r="K187">
            <v>0</v>
          </cell>
          <cell r="L187">
            <v>0</v>
          </cell>
          <cell r="M187" t="str">
            <v/>
          </cell>
          <cell r="P187" t="str">
            <v/>
          </cell>
          <cell r="Q187" t="str">
            <v/>
          </cell>
          <cell r="R187">
            <v>0</v>
          </cell>
          <cell r="S187">
            <v>0</v>
          </cell>
          <cell r="T187" t="str">
            <v/>
          </cell>
          <cell r="W187" t="str">
            <v/>
          </cell>
          <cell r="X187" t="str">
            <v/>
          </cell>
          <cell r="Y187">
            <v>0</v>
          </cell>
          <cell r="Z187">
            <v>0</v>
          </cell>
          <cell r="AA187" t="str">
            <v/>
          </cell>
        </row>
        <row r="188">
          <cell r="I188" t="str">
            <v>1001500000101</v>
          </cell>
          <cell r="J188" t="str">
            <v>普通攻击:对单体敌人造成{0}%的武力伤害</v>
          </cell>
          <cell r="K188">
            <v>0</v>
          </cell>
          <cell r="L188">
            <v>0</v>
          </cell>
          <cell r="M188" t="str">
            <v>0.25+0.25+0.25+0.25+0.25+0.25+0.25+0.25+0.25+0.25+0.25+0.25+0.25+0.25+0.25+0.25+0.25</v>
          </cell>
          <cell r="P188" t="str">
            <v/>
          </cell>
          <cell r="Q188" t="str">
            <v/>
          </cell>
          <cell r="R188">
            <v>0</v>
          </cell>
          <cell r="S188">
            <v>0</v>
          </cell>
          <cell r="T188" t="str">
            <v/>
          </cell>
          <cell r="W188" t="str">
            <v/>
          </cell>
          <cell r="X188" t="str">
            <v/>
          </cell>
          <cell r="Y188">
            <v>0</v>
          </cell>
          <cell r="Z188">
            <v>0</v>
          </cell>
          <cell r="AA188" t="str">
            <v/>
          </cell>
        </row>
        <row r="189">
          <cell r="I189" t="str">
            <v>1001500000201</v>
          </cell>
          <cell r="J189" t="str">
            <v>怒气技能:马腾对周围敌人进行嘲讽，持续8秒，期间被嘲讽的敌人造成的伤害降低{0}%。</v>
          </cell>
          <cell r="K189">
            <v>0</v>
          </cell>
          <cell r="L189">
            <v>0</v>
          </cell>
          <cell r="M189" t="str">
            <v>-0.13+-0.17+-0.21+-0.25+-0.29+-0.33+-0.37+-0.41+-0.45+-0.49+-0.53+-0.57+-0.61+-0.65+-0.69+-0.73+-0.77</v>
          </cell>
          <cell r="P189" t="str">
            <v/>
          </cell>
          <cell r="Q189" t="str">
            <v/>
          </cell>
          <cell r="R189">
            <v>0</v>
          </cell>
          <cell r="S189">
            <v>0</v>
          </cell>
          <cell r="T189" t="str">
            <v/>
          </cell>
          <cell r="W189" t="str">
            <v/>
          </cell>
          <cell r="X189" t="str">
            <v/>
          </cell>
          <cell r="Y189">
            <v>0</v>
          </cell>
          <cell r="Z189">
            <v>0</v>
          </cell>
          <cell r="AA189" t="str">
            <v/>
          </cell>
        </row>
        <row r="190">
          <cell r="I190" t="str">
            <v>1001500000202</v>
          </cell>
          <cell r="J190" t="str">
            <v>怒气技能:马腾对周围敌人进行嘲讽，持续8秒，期间被嘲讽的敌人造成的伤害降低{0}%。</v>
          </cell>
          <cell r="K190">
            <v>0</v>
          </cell>
          <cell r="L190">
            <v>0</v>
          </cell>
          <cell r="M190" t="str">
            <v>0++++++++++++++++</v>
          </cell>
          <cell r="P190" t="str">
            <v/>
          </cell>
          <cell r="Q190" t="str">
            <v/>
          </cell>
          <cell r="R190">
            <v>0</v>
          </cell>
          <cell r="S190">
            <v>0</v>
          </cell>
          <cell r="T190" t="str">
            <v/>
          </cell>
          <cell r="W190" t="str">
            <v/>
          </cell>
          <cell r="X190" t="str">
            <v/>
          </cell>
          <cell r="Y190">
            <v>0</v>
          </cell>
          <cell r="Z190">
            <v>0</v>
          </cell>
          <cell r="AA190" t="str">
            <v/>
          </cell>
        </row>
        <row r="191">
          <cell r="I191" t="str">
            <v>1001500000301</v>
          </cell>
          <cell r="J191" t="str">
            <v>被动技能1:马腾死亡时，变为不屈状态，恢复25%最大生命值并燃烧所有敌人，每秒对敌人造成马腾攻击{0}%的武力伤害，持续8秒，不屈状态时不会被敌人优先攻击且无法行动，如果不屈状态没有死亡，则马腾复活，发出冲击波击退周围的敌人，并恢复自身{1}%的生命值。（每场战斗只触发1次）。</v>
          </cell>
          <cell r="K191">
            <v>0</v>
          </cell>
          <cell r="L191">
            <v>0</v>
          </cell>
          <cell r="M191" t="str">
            <v>0.042+0.048+0.054+0.06+0.066+0.072+0.078+0.084+0.09+0.096+0.102+0.108+0.114+0.12+0.126+0.132+0.138</v>
          </cell>
          <cell r="P191" t="str">
            <v/>
          </cell>
          <cell r="Q191" t="str">
            <v/>
          </cell>
          <cell r="R191">
            <v>0</v>
          </cell>
          <cell r="S191">
            <v>0</v>
          </cell>
          <cell r="T191" t="str">
            <v/>
          </cell>
          <cell r="W191" t="str">
            <v/>
          </cell>
          <cell r="X191" t="str">
            <v/>
          </cell>
          <cell r="Y191">
            <v>0</v>
          </cell>
          <cell r="Z191">
            <v>0</v>
          </cell>
          <cell r="AA191" t="str">
            <v/>
          </cell>
        </row>
        <row r="192">
          <cell r="I192" t="str">
            <v>1001500000302</v>
          </cell>
          <cell r="J192" t="str">
            <v>被动技能1:马腾死亡时，变为不屈状态，恢复25%最大生命值并燃烧所有敌人，每秒对敌人造成马腾攻击{0}%的武力伤害，持续8秒，不屈状态时不会被敌人优先攻击且无法行动，如果不屈状态没有死亡，则马腾复活，发出冲击波击退周围的敌人，并恢复自身{1}%的生命值。（每场战斗只触发1次）。</v>
          </cell>
          <cell r="K192">
            <v>0</v>
          </cell>
          <cell r="L192">
            <v>0</v>
          </cell>
          <cell r="M192" t="str">
            <v>0.07+0.13+0.19+0.25+0.31+0.37+0.43+0.49+0.55+0.61+0.67+0.73+0.79+0.85+0.91+0.97+1.03</v>
          </cell>
          <cell r="P192" t="str">
            <v/>
          </cell>
          <cell r="Q192" t="str">
            <v/>
          </cell>
          <cell r="R192">
            <v>0</v>
          </cell>
          <cell r="S192">
            <v>0</v>
          </cell>
          <cell r="T192" t="str">
            <v/>
          </cell>
          <cell r="W192" t="str">
            <v/>
          </cell>
          <cell r="X192" t="str">
            <v/>
          </cell>
          <cell r="Y192">
            <v>0</v>
          </cell>
          <cell r="Z192">
            <v>0</v>
          </cell>
          <cell r="AA192" t="str">
            <v/>
          </cell>
        </row>
        <row r="193">
          <cell r="I193" t="str">
            <v>1001500000303</v>
          </cell>
          <cell r="J193" t="str">
            <v>被动技能1:马腾死亡时，变为不屈状态，恢复25%最大生命值并燃烧所有敌人，每秒对敌人造成马腾攻击{0}%的武力伤害，持续8秒，不屈状态时不会被敌人优先攻击且无法行动，如果不屈状态没有死亡，则马腾复活，发出冲击波击退周围的敌人，并恢复自身{1}%的生命值。（每场战斗只触发1次）。</v>
          </cell>
          <cell r="K193">
            <v>0</v>
          </cell>
          <cell r="L193">
            <v>0</v>
          </cell>
          <cell r="M193" t="str">
            <v>0++++++++++++++++</v>
          </cell>
          <cell r="P193" t="str">
            <v/>
          </cell>
          <cell r="Q193" t="str">
            <v/>
          </cell>
          <cell r="R193">
            <v>0</v>
          </cell>
          <cell r="S193">
            <v>0</v>
          </cell>
          <cell r="T193" t="str">
            <v/>
          </cell>
          <cell r="W193" t="str">
            <v/>
          </cell>
          <cell r="X193" t="str">
            <v/>
          </cell>
          <cell r="Y193">
            <v>0</v>
          </cell>
          <cell r="Z193">
            <v>0</v>
          </cell>
          <cell r="AA193" t="str">
            <v/>
          </cell>
        </row>
        <row r="194">
          <cell r="I194" t="str">
            <v>1001500000401</v>
          </cell>
          <cell r="J194" t="str">
            <v>被动技能2:武将率领盾兵时，盾兵的护甲提升100点；率领戟兵时，戟兵攻击提升10%。</v>
          </cell>
          <cell r="K194">
            <v>0</v>
          </cell>
          <cell r="L194">
            <v>0</v>
          </cell>
          <cell r="M194" t="str">
            <v>100+100+100+100+100+100+100+100+100+100+100+100+100+100+100+100+100</v>
          </cell>
          <cell r="P194" t="str">
            <v>1001500000402</v>
          </cell>
          <cell r="Q194" t="str">
            <v>被动技能2:武将率领盾兵时，盾兵的护甲提升100点；率领戟兵时，戟兵攻击提升10%。</v>
          </cell>
          <cell r="R194">
            <v>0</v>
          </cell>
          <cell r="S194">
            <v>0</v>
          </cell>
          <cell r="T194" t="str">
            <v>0.1+0.1+0.1+0.1+0.1+0.1+0.1+0.1+0.1+0.1+0.1+0.1+0.1+0.1+0.1+0.1+0.1</v>
          </cell>
          <cell r="W194" t="str">
            <v/>
          </cell>
          <cell r="X194" t="str">
            <v/>
          </cell>
          <cell r="Y194">
            <v>0</v>
          </cell>
          <cell r="Z194">
            <v>0</v>
          </cell>
          <cell r="AA194" t="str">
            <v/>
          </cell>
        </row>
        <row r="195">
          <cell r="I195" t="str">
            <v>1001500000501</v>
          </cell>
          <cell r="J195" t="str">
            <v>被动技能3:力敌万夫，身经百战，自身护甲提升240点，受到治疗效果提升50%。</v>
          </cell>
          <cell r="K195">
            <v>0</v>
          </cell>
          <cell r="L195">
            <v>0</v>
          </cell>
          <cell r="M195" t="str">
            <v>240+240+240+240+240+240+240+240+240+240+240+240+240+240+240+240+240</v>
          </cell>
          <cell r="P195" t="str">
            <v/>
          </cell>
          <cell r="Q195" t="str">
            <v/>
          </cell>
          <cell r="R195">
            <v>0</v>
          </cell>
          <cell r="S195">
            <v>0</v>
          </cell>
          <cell r="T195" t="str">
            <v/>
          </cell>
          <cell r="W195" t="str">
            <v/>
          </cell>
          <cell r="X195" t="str">
            <v/>
          </cell>
          <cell r="Y195">
            <v>0</v>
          </cell>
          <cell r="Z195">
            <v>0</v>
          </cell>
          <cell r="AA195" t="str">
            <v/>
          </cell>
        </row>
        <row r="196">
          <cell r="I196" t="str">
            <v>1001500000502</v>
          </cell>
          <cell r="J196" t="str">
            <v>被动技能3:力敌万夫，身经百战，自身护甲提升240点，受到治疗效果提升50%。</v>
          </cell>
          <cell r="K196">
            <v>0</v>
          </cell>
          <cell r="L196">
            <v>0</v>
          </cell>
          <cell r="M196" t="str">
            <v>0.5+0.5+0.5+0.5+0.5+0.5+0.5+0.5+0.5+0.5+0.5+0.5+0.5+0.5+0.5+0.5+0.5</v>
          </cell>
          <cell r="P196" t="str">
            <v/>
          </cell>
          <cell r="Q196" t="str">
            <v/>
          </cell>
          <cell r="R196">
            <v>0</v>
          </cell>
          <cell r="S196">
            <v>0</v>
          </cell>
          <cell r="T196" t="str">
            <v/>
          </cell>
          <cell r="W196" t="str">
            <v/>
          </cell>
          <cell r="X196" t="str">
            <v/>
          </cell>
          <cell r="Y196">
            <v>0</v>
          </cell>
          <cell r="Z196">
            <v>0</v>
          </cell>
          <cell r="AA196" t="str">
            <v/>
          </cell>
        </row>
        <row r="197">
          <cell r="I197" t="str">
            <v/>
          </cell>
          <cell r="J197" t="str">
            <v/>
          </cell>
          <cell r="K197">
            <v>0</v>
          </cell>
          <cell r="L197">
            <v>0</v>
          </cell>
          <cell r="M197" t="str">
            <v/>
          </cell>
          <cell r="P197" t="str">
            <v/>
          </cell>
          <cell r="Q197" t="str">
            <v/>
          </cell>
          <cell r="R197">
            <v>0</v>
          </cell>
          <cell r="S197">
            <v>0</v>
          </cell>
          <cell r="T197" t="str">
            <v/>
          </cell>
          <cell r="W197" t="str">
            <v/>
          </cell>
          <cell r="X197" t="str">
            <v/>
          </cell>
          <cell r="Y197">
            <v>0</v>
          </cell>
          <cell r="Z197">
            <v>0</v>
          </cell>
          <cell r="AA197" t="str">
            <v/>
          </cell>
        </row>
        <row r="198">
          <cell r="I198" t="str">
            <v/>
          </cell>
          <cell r="J198" t="str">
            <v/>
          </cell>
          <cell r="K198">
            <v>0</v>
          </cell>
          <cell r="L198">
            <v>0</v>
          </cell>
          <cell r="M198" t="str">
            <v/>
          </cell>
          <cell r="P198" t="str">
            <v/>
          </cell>
          <cell r="Q198" t="str">
            <v/>
          </cell>
          <cell r="R198">
            <v>0</v>
          </cell>
          <cell r="S198">
            <v>0</v>
          </cell>
          <cell r="T198" t="str">
            <v/>
          </cell>
          <cell r="W198" t="str">
            <v/>
          </cell>
          <cell r="X198" t="str">
            <v/>
          </cell>
          <cell r="Y198">
            <v>0</v>
          </cell>
          <cell r="Z198">
            <v>0</v>
          </cell>
          <cell r="AA198" t="str">
            <v/>
          </cell>
        </row>
        <row r="199">
          <cell r="I199" t="str">
            <v/>
          </cell>
          <cell r="J199" t="str">
            <v/>
          </cell>
          <cell r="K199">
            <v>0</v>
          </cell>
          <cell r="L199">
            <v>0</v>
          </cell>
          <cell r="M199" t="str">
            <v/>
          </cell>
          <cell r="P199" t="str">
            <v/>
          </cell>
          <cell r="Q199" t="str">
            <v/>
          </cell>
          <cell r="R199">
            <v>0</v>
          </cell>
          <cell r="S199">
            <v>0</v>
          </cell>
          <cell r="T199" t="str">
            <v/>
          </cell>
          <cell r="W199" t="str">
            <v/>
          </cell>
          <cell r="X199" t="str">
            <v/>
          </cell>
          <cell r="Y199">
            <v>0</v>
          </cell>
          <cell r="Z199">
            <v>0</v>
          </cell>
          <cell r="AA199" t="str">
            <v/>
          </cell>
        </row>
        <row r="200">
          <cell r="I200" t="str">
            <v/>
          </cell>
          <cell r="J200" t="str">
            <v/>
          </cell>
          <cell r="K200">
            <v>0</v>
          </cell>
          <cell r="L200">
            <v>0</v>
          </cell>
          <cell r="M200" t="str">
            <v/>
          </cell>
          <cell r="P200" t="str">
            <v/>
          </cell>
          <cell r="Q200" t="str">
            <v/>
          </cell>
          <cell r="R200">
            <v>0</v>
          </cell>
          <cell r="S200">
            <v>0</v>
          </cell>
          <cell r="T200" t="str">
            <v/>
          </cell>
          <cell r="W200" t="str">
            <v/>
          </cell>
          <cell r="X200" t="str">
            <v/>
          </cell>
          <cell r="Y200">
            <v>0</v>
          </cell>
          <cell r="Z200">
            <v>0</v>
          </cell>
          <cell r="AA200" t="str">
            <v/>
          </cell>
        </row>
        <row r="201">
          <cell r="I201" t="str">
            <v/>
          </cell>
          <cell r="J201" t="str">
            <v/>
          </cell>
          <cell r="K201">
            <v>0</v>
          </cell>
          <cell r="L201">
            <v>0</v>
          </cell>
          <cell r="M201" t="str">
            <v/>
          </cell>
          <cell r="P201" t="str">
            <v/>
          </cell>
          <cell r="Q201" t="str">
            <v/>
          </cell>
          <cell r="R201">
            <v>0</v>
          </cell>
          <cell r="S201">
            <v>0</v>
          </cell>
          <cell r="T201" t="str">
            <v/>
          </cell>
          <cell r="W201" t="str">
            <v/>
          </cell>
          <cell r="X201" t="str">
            <v/>
          </cell>
          <cell r="Y201">
            <v>0</v>
          </cell>
          <cell r="Z201">
            <v>0</v>
          </cell>
          <cell r="AA201" t="str">
            <v/>
          </cell>
        </row>
        <row r="202">
          <cell r="I202" t="str">
            <v/>
          </cell>
          <cell r="J202" t="str">
            <v/>
          </cell>
          <cell r="K202">
            <v>0</v>
          </cell>
          <cell r="L202">
            <v>0</v>
          </cell>
          <cell r="M202" t="str">
            <v/>
          </cell>
          <cell r="P202" t="str">
            <v/>
          </cell>
          <cell r="Q202" t="str">
            <v/>
          </cell>
          <cell r="R202">
            <v>0</v>
          </cell>
          <cell r="S202">
            <v>0</v>
          </cell>
          <cell r="T202" t="str">
            <v/>
          </cell>
          <cell r="W202" t="str">
            <v/>
          </cell>
          <cell r="X202" t="str">
            <v/>
          </cell>
          <cell r="Y202">
            <v>0</v>
          </cell>
          <cell r="Z202">
            <v>0</v>
          </cell>
          <cell r="AA202" t="str">
            <v/>
          </cell>
        </row>
        <row r="203">
          <cell r="I203" t="str">
            <v>1001600000101</v>
          </cell>
          <cell r="J203" t="str">
            <v>普通攻击:对单体敌人造成{0}%的武力伤害</v>
          </cell>
          <cell r="K203">
            <v>0</v>
          </cell>
          <cell r="L203">
            <v>0</v>
          </cell>
          <cell r="M203" t="str">
            <v>0.25+0.25+0.25+0.25+0.25+0.25+0.25+0.25+0.25+0.25+0.25+0.25+0.25+0.25+0.25+0.25+0.25</v>
          </cell>
          <cell r="P203" t="str">
            <v/>
          </cell>
          <cell r="Q203" t="str">
            <v/>
          </cell>
          <cell r="R203">
            <v>0</v>
          </cell>
          <cell r="S203">
            <v>0</v>
          </cell>
          <cell r="T203" t="str">
            <v/>
          </cell>
          <cell r="W203" t="str">
            <v/>
          </cell>
          <cell r="X203" t="str">
            <v/>
          </cell>
          <cell r="Y203">
            <v>0</v>
          </cell>
          <cell r="Z203">
            <v>0</v>
          </cell>
          <cell r="AA203" t="str">
            <v/>
          </cell>
        </row>
        <row r="204">
          <cell r="I204" t="str">
            <v>1001600000201</v>
          </cell>
          <cell r="J204" t="str">
            <v>怒气技能:突纵火牛，如龙惊目。曹洪驱使大群火牛向前冲锋，对路径上的敌人造成自身攻击{0}%的策略伤害并使其受到燃烧效果，敌人在燃烧效果下，每秒受到曹洪攻击{1}%的策略伤害，燃烧效果持续12秒。</v>
          </cell>
          <cell r="K204">
            <v>0</v>
          </cell>
          <cell r="L204">
            <v>0</v>
          </cell>
          <cell r="M204" t="str">
            <v>0.2+0.25+0.3+0.35+0.4+0.45+0.5+0.55+0.6+0.65+0.7+0.75+0.8+0.85+0.9+0.95+1</v>
          </cell>
          <cell r="P204" t="str">
            <v/>
          </cell>
          <cell r="Q204" t="str">
            <v/>
          </cell>
          <cell r="R204">
            <v>0</v>
          </cell>
          <cell r="S204">
            <v>0</v>
          </cell>
          <cell r="T204" t="str">
            <v/>
          </cell>
          <cell r="W204" t="str">
            <v/>
          </cell>
          <cell r="X204" t="str">
            <v/>
          </cell>
          <cell r="Y204">
            <v>0</v>
          </cell>
          <cell r="Z204">
            <v>0</v>
          </cell>
          <cell r="AA204" t="str">
            <v/>
          </cell>
        </row>
        <row r="205">
          <cell r="I205" t="str">
            <v>1001600000202</v>
          </cell>
          <cell r="J205" t="str">
            <v>怒气技能:突纵火牛，如龙惊目。曹洪驱使大群火牛向前冲锋，对路径上的敌人造成自身攻击{0}%的策略伤害并使其受到燃烧效果，敌人在燃烧效果下，每秒受到曹洪攻击{1}%的策略伤害，燃烧效果持续12秒。</v>
          </cell>
          <cell r="K205">
            <v>0</v>
          </cell>
          <cell r="L205">
            <v>0</v>
          </cell>
          <cell r="M205" t="str">
            <v>0.02+0.024+0.028+0.032+0.036+0.04+0.044+0.048+0.052+0.056+0.06+0.064+0.068+0.072+0.076+0.08+0.084</v>
          </cell>
          <cell r="P205" t="str">
            <v/>
          </cell>
          <cell r="Q205" t="str">
            <v/>
          </cell>
          <cell r="R205">
            <v>0</v>
          </cell>
          <cell r="S205">
            <v>0</v>
          </cell>
          <cell r="T205" t="str">
            <v/>
          </cell>
          <cell r="W205" t="str">
            <v/>
          </cell>
          <cell r="X205" t="str">
            <v/>
          </cell>
          <cell r="Y205">
            <v>0</v>
          </cell>
          <cell r="Z205">
            <v>0</v>
          </cell>
          <cell r="AA205" t="str">
            <v/>
          </cell>
        </row>
        <row r="206">
          <cell r="I206" t="str">
            <v>1001600000301</v>
          </cell>
          <cell r="J206" t="str">
            <v>被动技能1:曹洪造成伤害的{0}%转换为士兵兵力，并且曹洪与士兵受到普通攻击时有20%概率对敌人造成3秒燃烧效果，每秒受到曹洪攻击{1}%的策略伤害。</v>
          </cell>
          <cell r="K206">
            <v>0</v>
          </cell>
          <cell r="L206">
            <v>0</v>
          </cell>
          <cell r="M206" t="str">
            <v>0.08+0.11+0.14+0.17+0.2+0.23+0.26+0.29+0.32+0.35+0.38+0.41+0.44+0.47+0.5+0.53+0.56</v>
          </cell>
          <cell r="P206" t="str">
            <v/>
          </cell>
          <cell r="Q206" t="str">
            <v/>
          </cell>
          <cell r="R206">
            <v>0</v>
          </cell>
          <cell r="S206">
            <v>0</v>
          </cell>
          <cell r="T206" t="str">
            <v/>
          </cell>
          <cell r="W206" t="str">
            <v/>
          </cell>
          <cell r="X206" t="str">
            <v/>
          </cell>
          <cell r="Y206">
            <v>0</v>
          </cell>
          <cell r="Z206">
            <v>0</v>
          </cell>
          <cell r="AA206" t="str">
            <v/>
          </cell>
        </row>
        <row r="207">
          <cell r="I207" t="str">
            <v>1001600000302</v>
          </cell>
          <cell r="J207" t="str">
            <v>被动技能1:曹洪造成伤害的{0}%转换为士兵兵力，并且曹洪与士兵受到普通攻击时有20%概率对敌人造成3秒燃烧效果，每秒受到曹洪攻击{1}%的策略伤害。</v>
          </cell>
          <cell r="K207">
            <v>0</v>
          </cell>
          <cell r="L207">
            <v>0</v>
          </cell>
          <cell r="M207" t="str">
            <v>0.02+0.025+0.03+0.035+0.04+0.045+0.05+0.055+0.06+0.065+0.07+0.075+0.08+0.085+0.09+0.095+0.1</v>
          </cell>
          <cell r="P207" t="str">
            <v/>
          </cell>
          <cell r="Q207" t="str">
            <v/>
          </cell>
          <cell r="R207">
            <v>0</v>
          </cell>
          <cell r="S207">
            <v>0</v>
          </cell>
          <cell r="T207" t="str">
            <v/>
          </cell>
          <cell r="W207" t="str">
            <v/>
          </cell>
          <cell r="X207" t="str">
            <v/>
          </cell>
          <cell r="Y207">
            <v>0</v>
          </cell>
          <cell r="Z207">
            <v>0</v>
          </cell>
          <cell r="AA207" t="str">
            <v/>
          </cell>
        </row>
        <row r="208">
          <cell r="I208" t="str">
            <v>1001600000401</v>
          </cell>
          <cell r="J208" t="str">
            <v>被动技能2:武将率领盾兵时，盾兵的护甲提升100点；率领戟兵时，戟兵攻击提升10%。</v>
          </cell>
          <cell r="K208">
            <v>0</v>
          </cell>
          <cell r="L208">
            <v>0</v>
          </cell>
          <cell r="M208" t="str">
            <v>100+100+100+100+100+100+100+100+100+100+100+100+100+100+100+100+100</v>
          </cell>
          <cell r="P208" t="str">
            <v>1001600000402</v>
          </cell>
          <cell r="Q208" t="str">
            <v>被动技能2:武将率领盾兵时，盾兵的护甲提升100点；率领戟兵时，戟兵攻击提升10%。</v>
          </cell>
          <cell r="R208">
            <v>0</v>
          </cell>
          <cell r="S208">
            <v>0</v>
          </cell>
          <cell r="T208" t="str">
            <v>0.1+0.1+0.1+0.1+0.1+0.1+0.1+0.1+0.1+0.1+0.1+0.1+0.1+0.1+0.1+0.1+0.1</v>
          </cell>
          <cell r="W208" t="str">
            <v/>
          </cell>
          <cell r="X208" t="str">
            <v/>
          </cell>
          <cell r="Y208">
            <v>0</v>
          </cell>
          <cell r="Z208">
            <v>0</v>
          </cell>
          <cell r="AA208" t="str">
            <v/>
          </cell>
        </row>
        <row r="209">
          <cell r="I209" t="str">
            <v>1001600000501</v>
          </cell>
          <cell r="J209" t="str">
            <v>被动技能3:知兵善战，令行禁止，武将率领盾兵时，盾兵的免伤提升12%；率领戟兵时，戟兵伤害提升24%。</v>
          </cell>
          <cell r="K209">
            <v>0</v>
          </cell>
          <cell r="L209">
            <v>0</v>
          </cell>
          <cell r="M209" t="str">
            <v>0.12+0.12+0.12+0.12+0.12+0.12+0.12+0.12+0.12+0.12+0.12+0.12+0.12+0.12+0.12+0.12+0.12</v>
          </cell>
          <cell r="P209" t="str">
            <v>1001600000502</v>
          </cell>
          <cell r="Q209" t="str">
            <v>被动技能3:知兵善战，令行禁止，武将率领盾兵时，盾兵的免伤提升12%；率领戟兵时，戟兵伤害提升24%。</v>
          </cell>
          <cell r="R209">
            <v>0</v>
          </cell>
          <cell r="S209">
            <v>0</v>
          </cell>
          <cell r="T209" t="str">
            <v>0.24+0.24+0.24+0.24+0.24+0.24+0.24+0.24+0.24+0.24+0.24+0.24+0.24+0.24+0.24+0.24+0.24</v>
          </cell>
          <cell r="W209" t="str">
            <v/>
          </cell>
          <cell r="X209" t="str">
            <v/>
          </cell>
          <cell r="Y209">
            <v>0</v>
          </cell>
          <cell r="Z209">
            <v>0</v>
          </cell>
          <cell r="AA209" t="str">
            <v/>
          </cell>
        </row>
        <row r="210">
          <cell r="I210" t="str">
            <v/>
          </cell>
          <cell r="J210" t="str">
            <v/>
          </cell>
          <cell r="K210">
            <v>0</v>
          </cell>
          <cell r="L210">
            <v>0</v>
          </cell>
          <cell r="M210" t="str">
            <v/>
          </cell>
          <cell r="P210" t="str">
            <v/>
          </cell>
          <cell r="Q210" t="str">
            <v/>
          </cell>
          <cell r="R210">
            <v>0</v>
          </cell>
          <cell r="S210">
            <v>0</v>
          </cell>
          <cell r="T210" t="str">
            <v/>
          </cell>
          <cell r="W210" t="str">
            <v/>
          </cell>
          <cell r="X210" t="str">
            <v/>
          </cell>
          <cell r="Y210">
            <v>0</v>
          </cell>
          <cell r="Z210">
            <v>0</v>
          </cell>
          <cell r="AA210" t="str">
            <v/>
          </cell>
        </row>
        <row r="211">
          <cell r="I211" t="str">
            <v/>
          </cell>
          <cell r="J211" t="str">
            <v/>
          </cell>
          <cell r="K211">
            <v>0</v>
          </cell>
          <cell r="L211">
            <v>0</v>
          </cell>
          <cell r="M211" t="str">
            <v/>
          </cell>
          <cell r="P211" t="str">
            <v/>
          </cell>
          <cell r="Q211" t="str">
            <v/>
          </cell>
          <cell r="R211">
            <v>0</v>
          </cell>
          <cell r="S211">
            <v>0</v>
          </cell>
          <cell r="T211" t="str">
            <v/>
          </cell>
          <cell r="W211" t="str">
            <v/>
          </cell>
          <cell r="X211" t="str">
            <v/>
          </cell>
          <cell r="Y211">
            <v>0</v>
          </cell>
          <cell r="Z211">
            <v>0</v>
          </cell>
          <cell r="AA211" t="str">
            <v/>
          </cell>
        </row>
        <row r="212">
          <cell r="I212" t="str">
            <v/>
          </cell>
          <cell r="J212" t="str">
            <v/>
          </cell>
          <cell r="K212">
            <v>0</v>
          </cell>
          <cell r="L212">
            <v>0</v>
          </cell>
          <cell r="M212" t="str">
            <v/>
          </cell>
          <cell r="P212" t="str">
            <v/>
          </cell>
          <cell r="Q212" t="str">
            <v/>
          </cell>
          <cell r="R212">
            <v>0</v>
          </cell>
          <cell r="S212">
            <v>0</v>
          </cell>
          <cell r="T212" t="str">
            <v/>
          </cell>
          <cell r="W212" t="str">
            <v/>
          </cell>
          <cell r="X212" t="str">
            <v/>
          </cell>
          <cell r="Y212">
            <v>0</v>
          </cell>
          <cell r="Z212">
            <v>0</v>
          </cell>
          <cell r="AA212" t="str">
            <v/>
          </cell>
        </row>
        <row r="213">
          <cell r="I213" t="str">
            <v/>
          </cell>
          <cell r="J213" t="str">
            <v/>
          </cell>
          <cell r="K213">
            <v>0</v>
          </cell>
          <cell r="L213">
            <v>0</v>
          </cell>
          <cell r="M213" t="str">
            <v/>
          </cell>
          <cell r="P213" t="str">
            <v/>
          </cell>
          <cell r="Q213" t="str">
            <v/>
          </cell>
          <cell r="R213">
            <v>0</v>
          </cell>
          <cell r="S213">
            <v>0</v>
          </cell>
          <cell r="T213" t="str">
            <v/>
          </cell>
          <cell r="W213" t="str">
            <v/>
          </cell>
          <cell r="X213" t="str">
            <v/>
          </cell>
          <cell r="Y213">
            <v>0</v>
          </cell>
          <cell r="Z213">
            <v>0</v>
          </cell>
          <cell r="AA213" t="str">
            <v/>
          </cell>
        </row>
        <row r="214">
          <cell r="I214" t="str">
            <v/>
          </cell>
          <cell r="J214" t="str">
            <v/>
          </cell>
          <cell r="K214">
            <v>0</v>
          </cell>
          <cell r="L214">
            <v>0</v>
          </cell>
          <cell r="M214" t="str">
            <v/>
          </cell>
          <cell r="P214" t="str">
            <v/>
          </cell>
          <cell r="Q214" t="str">
            <v/>
          </cell>
          <cell r="R214">
            <v>0</v>
          </cell>
          <cell r="S214">
            <v>0</v>
          </cell>
          <cell r="T214" t="str">
            <v/>
          </cell>
          <cell r="W214" t="str">
            <v/>
          </cell>
          <cell r="X214" t="str">
            <v/>
          </cell>
          <cell r="Y214">
            <v>0</v>
          </cell>
          <cell r="Z214">
            <v>0</v>
          </cell>
          <cell r="AA214" t="str">
            <v/>
          </cell>
        </row>
        <row r="215">
          <cell r="I215" t="str">
            <v/>
          </cell>
          <cell r="J215" t="str">
            <v/>
          </cell>
          <cell r="K215">
            <v>0</v>
          </cell>
          <cell r="L215">
            <v>0</v>
          </cell>
          <cell r="M215" t="str">
            <v/>
          </cell>
          <cell r="P215" t="str">
            <v/>
          </cell>
          <cell r="Q215" t="str">
            <v/>
          </cell>
          <cell r="R215">
            <v>0</v>
          </cell>
          <cell r="S215">
            <v>0</v>
          </cell>
          <cell r="T215" t="str">
            <v/>
          </cell>
          <cell r="W215" t="str">
            <v/>
          </cell>
          <cell r="X215" t="str">
            <v/>
          </cell>
          <cell r="Y215">
            <v>0</v>
          </cell>
          <cell r="Z215">
            <v>0</v>
          </cell>
          <cell r="AA215" t="str">
            <v/>
          </cell>
        </row>
        <row r="216">
          <cell r="I216" t="str">
            <v/>
          </cell>
          <cell r="J216" t="str">
            <v/>
          </cell>
          <cell r="K216">
            <v>0</v>
          </cell>
          <cell r="L216">
            <v>0</v>
          </cell>
          <cell r="M216" t="str">
            <v/>
          </cell>
          <cell r="P216" t="str">
            <v/>
          </cell>
          <cell r="Q216" t="str">
            <v/>
          </cell>
          <cell r="R216">
            <v>0</v>
          </cell>
          <cell r="S216">
            <v>0</v>
          </cell>
          <cell r="T216" t="str">
            <v/>
          </cell>
          <cell r="W216" t="str">
            <v/>
          </cell>
          <cell r="X216" t="str">
            <v/>
          </cell>
          <cell r="Y216">
            <v>0</v>
          </cell>
          <cell r="Z216">
            <v>0</v>
          </cell>
          <cell r="AA216" t="str">
            <v/>
          </cell>
        </row>
        <row r="217">
          <cell r="I217" t="str">
            <v/>
          </cell>
          <cell r="J217" t="str">
            <v/>
          </cell>
          <cell r="K217">
            <v>0</v>
          </cell>
          <cell r="L217">
            <v>0</v>
          </cell>
          <cell r="M217" t="str">
            <v/>
          </cell>
          <cell r="P217" t="str">
            <v/>
          </cell>
          <cell r="Q217" t="str">
            <v/>
          </cell>
          <cell r="R217">
            <v>0</v>
          </cell>
          <cell r="S217">
            <v>0</v>
          </cell>
          <cell r="T217" t="str">
            <v/>
          </cell>
          <cell r="W217" t="str">
            <v/>
          </cell>
          <cell r="X217" t="str">
            <v/>
          </cell>
          <cell r="Y217">
            <v>0</v>
          </cell>
          <cell r="Z217">
            <v>0</v>
          </cell>
          <cell r="AA217" t="str">
            <v/>
          </cell>
        </row>
        <row r="218">
          <cell r="I218" t="str">
            <v>1001700000101</v>
          </cell>
          <cell r="J218" t="str">
            <v>普通攻击:对单体敌人造成{0}%的武力伤害</v>
          </cell>
          <cell r="K218">
            <v>0</v>
          </cell>
          <cell r="L218">
            <v>0</v>
          </cell>
          <cell r="M218" t="str">
            <v>0.25+0.25+0.25+0.25+0.25+0.25+0.25+0.25+0.25+0.25+0.25+0.25+0.25+0.25+0.25+0.25+0.25</v>
          </cell>
          <cell r="P218" t="str">
            <v/>
          </cell>
          <cell r="Q218" t="str">
            <v/>
          </cell>
          <cell r="R218">
            <v>0</v>
          </cell>
          <cell r="S218">
            <v>0</v>
          </cell>
          <cell r="T218" t="str">
            <v/>
          </cell>
          <cell r="W218" t="str">
            <v/>
          </cell>
          <cell r="X218" t="str">
            <v/>
          </cell>
          <cell r="Y218">
            <v>0</v>
          </cell>
          <cell r="Z218">
            <v>0</v>
          </cell>
          <cell r="AA218" t="str">
            <v/>
          </cell>
        </row>
        <row r="219">
          <cell r="I219" t="str">
            <v>1001700000201</v>
          </cell>
          <cell r="J219" t="str">
            <v>怒气技能:严颜朝前方释放发射3束剑气，击退敌军。对剑气命中的敌人禁锢6秒，使其移动速度降低80%。在禁锢期间敌人每秒受到严颜攻击{0}%的武力伤害。</v>
          </cell>
          <cell r="K219">
            <v>0</v>
          </cell>
          <cell r="L219">
            <v>0</v>
          </cell>
          <cell r="M219" t="str">
            <v>0.04+0.045+0.05+0.055+0.06+0.065+0.07+0.075+0.08+0.085+0.09+0.095+0.1+0.105+0.11+0.115+0.12</v>
          </cell>
          <cell r="P219" t="str">
            <v>1001700000202</v>
          </cell>
          <cell r="Q219" t="str">
            <v>怒气技能:严颜朝前方释放发射3束剑气，击退敌军。对剑气命中的敌人禁锢6秒，使其移动速度降低80%。在禁锢期间敌人每秒受到严颜攻击{0}%的武力伤害。</v>
          </cell>
          <cell r="R219">
            <v>0</v>
          </cell>
          <cell r="S219">
            <v>0</v>
          </cell>
          <cell r="T219" t="str">
            <v>6+6+6+6+6+6+6+6+6+6+6+6+6+6+6+6+6</v>
          </cell>
          <cell r="W219" t="str">
            <v/>
          </cell>
          <cell r="X219" t="str">
            <v/>
          </cell>
          <cell r="Y219">
            <v>0</v>
          </cell>
          <cell r="Z219">
            <v>0</v>
          </cell>
          <cell r="AA219" t="str">
            <v/>
          </cell>
        </row>
        <row r="220">
          <cell r="I220" t="str">
            <v>1001700000203</v>
          </cell>
          <cell r="J220" t="str">
            <v>怒气技能:严颜朝前方释放发射3束剑气，击退敌军。对剑气命中的敌人禁锢6秒，使其移动速度降低80%。在禁锢期间敌人每秒受到严颜攻击{0}%的武力伤害。</v>
          </cell>
          <cell r="K220">
            <v>0</v>
          </cell>
          <cell r="L220">
            <v>0</v>
          </cell>
          <cell r="M220" t="str">
            <v>0++++++++++++++++</v>
          </cell>
          <cell r="P220" t="str">
            <v/>
          </cell>
          <cell r="Q220" t="str">
            <v/>
          </cell>
          <cell r="R220">
            <v>0</v>
          </cell>
          <cell r="S220">
            <v>0</v>
          </cell>
          <cell r="T220" t="str">
            <v/>
          </cell>
          <cell r="W220" t="str">
            <v/>
          </cell>
          <cell r="X220" t="str">
            <v/>
          </cell>
          <cell r="Y220">
            <v>0</v>
          </cell>
          <cell r="Z220">
            <v>0</v>
          </cell>
          <cell r="AA220" t="str">
            <v/>
          </cell>
        </row>
        <row r="221">
          <cell r="I221" t="str">
            <v>1001700000301</v>
          </cell>
          <cell r="J221" t="str">
            <v>被动技能1:自身以及统御的士兵，受到策略伤害降低{0}%，严颜自身受到负面效果时，额外恢复自身怒气15点。（触发间隔5秒）</v>
          </cell>
          <cell r="K221">
            <v>0</v>
          </cell>
          <cell r="L221">
            <v>0</v>
          </cell>
          <cell r="M221" t="str">
            <v>0.02+0.06+0.1+0.14+0.18+0.22+0.26+0.3+0.34+0.38+0.42+0.46+0.5+0.54+0.58+0.62+0.66</v>
          </cell>
          <cell r="P221" t="str">
            <v/>
          </cell>
          <cell r="Q221" t="str">
            <v/>
          </cell>
          <cell r="R221">
            <v>0</v>
          </cell>
          <cell r="S221">
            <v>0</v>
          </cell>
          <cell r="T221" t="str">
            <v/>
          </cell>
          <cell r="W221" t="str">
            <v/>
          </cell>
          <cell r="X221" t="str">
            <v/>
          </cell>
          <cell r="Y221">
            <v>0</v>
          </cell>
          <cell r="Z221">
            <v>0</v>
          </cell>
          <cell r="AA221" t="str">
            <v/>
          </cell>
        </row>
        <row r="222">
          <cell r="I222" t="str">
            <v>1001700000302</v>
          </cell>
          <cell r="J222" t="str">
            <v>被动技能1:自身以及统御的士兵，受到策略伤害降低{0}%，严颜自身受到负面效果时，额外恢复自身怒气15点。（触发间隔5秒）</v>
          </cell>
          <cell r="K222">
            <v>0</v>
          </cell>
          <cell r="L222">
            <v>0</v>
          </cell>
          <cell r="M222" t="str">
            <v>15+15+15+15+15+15+15+15+15+15+15+15+15+15+15+15+15</v>
          </cell>
          <cell r="P222" t="str">
            <v/>
          </cell>
          <cell r="Q222" t="str">
            <v/>
          </cell>
          <cell r="R222">
            <v>0</v>
          </cell>
          <cell r="S222">
            <v>0</v>
          </cell>
          <cell r="T222" t="str">
            <v/>
          </cell>
          <cell r="W222" t="str">
            <v/>
          </cell>
          <cell r="X222" t="str">
            <v/>
          </cell>
          <cell r="Y222">
            <v>0</v>
          </cell>
          <cell r="Z222">
            <v>0</v>
          </cell>
          <cell r="AA222" t="str">
            <v/>
          </cell>
        </row>
        <row r="223">
          <cell r="I223" t="str">
            <v>1001700000401</v>
          </cell>
          <cell r="J223" t="str">
            <v>被动技能2:武将率领盾兵时，盾兵的护甲提升100点；率领戟兵时，戟兵攻击提升10%。</v>
          </cell>
          <cell r="K223">
            <v>0</v>
          </cell>
          <cell r="L223">
            <v>0</v>
          </cell>
          <cell r="M223" t="str">
            <v>100+100+100+100+100+100+100+100+100+100+100+100+100+100+100+100+100</v>
          </cell>
          <cell r="P223" t="str">
            <v>1001700000402</v>
          </cell>
          <cell r="Q223" t="str">
            <v>被动技能2:武将率领盾兵时，盾兵的护甲提升100点；率领戟兵时，戟兵攻击提升10%。</v>
          </cell>
          <cell r="R223">
            <v>0</v>
          </cell>
          <cell r="S223">
            <v>0</v>
          </cell>
          <cell r="T223" t="str">
            <v>0.1+0.1+0.1+0.1+0.1+0.1+0.1+0.1+0.1+0.1+0.1+0.1+0.1+0.1+0.1+0.1+0.1</v>
          </cell>
          <cell r="W223" t="str">
            <v/>
          </cell>
          <cell r="X223" t="str">
            <v/>
          </cell>
          <cell r="Y223">
            <v>0</v>
          </cell>
          <cell r="Z223">
            <v>0</v>
          </cell>
          <cell r="AA223" t="str">
            <v/>
          </cell>
        </row>
        <row r="224">
          <cell r="I224" t="str">
            <v>1001700000501</v>
          </cell>
          <cell r="J224" t="str">
            <v>被动技能3:力敌万夫，身经百战，自身护甲提升180点，受到治疗效果提升35%。</v>
          </cell>
          <cell r="K224">
            <v>0</v>
          </cell>
          <cell r="L224">
            <v>0</v>
          </cell>
          <cell r="M224" t="str">
            <v>180+180+180+180+180+180+180+180+180+180+180+180+180+180+180+180+180</v>
          </cell>
          <cell r="P224" t="str">
            <v/>
          </cell>
          <cell r="Q224" t="str">
            <v/>
          </cell>
          <cell r="R224">
            <v>0</v>
          </cell>
          <cell r="S224">
            <v>0</v>
          </cell>
          <cell r="T224" t="str">
            <v/>
          </cell>
          <cell r="W224" t="str">
            <v/>
          </cell>
          <cell r="X224" t="str">
            <v/>
          </cell>
          <cell r="Y224">
            <v>0</v>
          </cell>
          <cell r="Z224">
            <v>0</v>
          </cell>
          <cell r="AA224" t="str">
            <v/>
          </cell>
        </row>
        <row r="225">
          <cell r="I225" t="str">
            <v>1001700000502</v>
          </cell>
          <cell r="J225" t="str">
            <v>被动技能3:力敌万夫，身经百战，自身护甲提升180点，受到治疗效果提升35%。</v>
          </cell>
          <cell r="K225">
            <v>0</v>
          </cell>
          <cell r="L225">
            <v>0</v>
          </cell>
          <cell r="M225" t="str">
            <v>0.35+0.35+0.35+0.35+0.35+0.35+0.35+0.35+0.35+0.35+0.35+0.35+0.35+0.35+0.35+0.35+0.35</v>
          </cell>
          <cell r="P225" t="str">
            <v/>
          </cell>
          <cell r="Q225" t="str">
            <v/>
          </cell>
          <cell r="R225">
            <v>0</v>
          </cell>
          <cell r="S225">
            <v>0</v>
          </cell>
          <cell r="T225" t="str">
            <v/>
          </cell>
          <cell r="W225" t="str">
            <v/>
          </cell>
          <cell r="X225" t="str">
            <v/>
          </cell>
          <cell r="Y225">
            <v>0</v>
          </cell>
          <cell r="Z225">
            <v>0</v>
          </cell>
          <cell r="AA225" t="str">
            <v/>
          </cell>
        </row>
        <row r="226">
          <cell r="I226" t="str">
            <v/>
          </cell>
          <cell r="J226" t="str">
            <v/>
          </cell>
          <cell r="K226">
            <v>0</v>
          </cell>
          <cell r="L226">
            <v>0</v>
          </cell>
          <cell r="M226" t="str">
            <v/>
          </cell>
          <cell r="P226" t="str">
            <v/>
          </cell>
          <cell r="Q226" t="str">
            <v/>
          </cell>
          <cell r="R226">
            <v>0</v>
          </cell>
          <cell r="S226">
            <v>0</v>
          </cell>
          <cell r="T226" t="str">
            <v/>
          </cell>
          <cell r="W226" t="str">
            <v/>
          </cell>
          <cell r="X226" t="str">
            <v/>
          </cell>
          <cell r="Y226">
            <v>0</v>
          </cell>
          <cell r="Z226">
            <v>0</v>
          </cell>
          <cell r="AA226" t="str">
            <v/>
          </cell>
        </row>
        <row r="227">
          <cell r="I227" t="str">
            <v/>
          </cell>
          <cell r="J227" t="str">
            <v/>
          </cell>
          <cell r="K227">
            <v>0</v>
          </cell>
          <cell r="L227">
            <v>0</v>
          </cell>
          <cell r="M227" t="str">
            <v/>
          </cell>
          <cell r="P227" t="str">
            <v/>
          </cell>
          <cell r="Q227" t="str">
            <v/>
          </cell>
          <cell r="R227">
            <v>0</v>
          </cell>
          <cell r="S227">
            <v>0</v>
          </cell>
          <cell r="T227" t="str">
            <v/>
          </cell>
          <cell r="W227" t="str">
            <v/>
          </cell>
          <cell r="X227" t="str">
            <v/>
          </cell>
          <cell r="Y227">
            <v>0</v>
          </cell>
          <cell r="Z227">
            <v>0</v>
          </cell>
          <cell r="AA227" t="str">
            <v/>
          </cell>
        </row>
        <row r="228">
          <cell r="I228" t="str">
            <v/>
          </cell>
          <cell r="J228" t="str">
            <v/>
          </cell>
          <cell r="K228">
            <v>0</v>
          </cell>
          <cell r="L228">
            <v>0</v>
          </cell>
          <cell r="M228" t="str">
            <v/>
          </cell>
          <cell r="P228" t="str">
            <v/>
          </cell>
          <cell r="Q228" t="str">
            <v/>
          </cell>
          <cell r="R228">
            <v>0</v>
          </cell>
          <cell r="S228">
            <v>0</v>
          </cell>
          <cell r="T228" t="str">
            <v/>
          </cell>
          <cell r="W228" t="str">
            <v/>
          </cell>
          <cell r="X228" t="str">
            <v/>
          </cell>
          <cell r="Y228">
            <v>0</v>
          </cell>
          <cell r="Z228">
            <v>0</v>
          </cell>
          <cell r="AA228" t="str">
            <v/>
          </cell>
        </row>
        <row r="229">
          <cell r="I229" t="str">
            <v/>
          </cell>
          <cell r="J229" t="str">
            <v/>
          </cell>
          <cell r="K229">
            <v>0</v>
          </cell>
          <cell r="L229">
            <v>0</v>
          </cell>
          <cell r="M229" t="str">
            <v/>
          </cell>
          <cell r="P229" t="str">
            <v/>
          </cell>
          <cell r="Q229" t="str">
            <v/>
          </cell>
          <cell r="R229">
            <v>0</v>
          </cell>
          <cell r="S229">
            <v>0</v>
          </cell>
          <cell r="T229" t="str">
            <v/>
          </cell>
          <cell r="W229" t="str">
            <v/>
          </cell>
          <cell r="X229" t="str">
            <v/>
          </cell>
          <cell r="Y229">
            <v>0</v>
          </cell>
          <cell r="Z229">
            <v>0</v>
          </cell>
          <cell r="AA229" t="str">
            <v/>
          </cell>
        </row>
        <row r="230">
          <cell r="I230" t="str">
            <v/>
          </cell>
          <cell r="J230" t="str">
            <v/>
          </cell>
          <cell r="K230">
            <v>0</v>
          </cell>
          <cell r="L230">
            <v>0</v>
          </cell>
          <cell r="M230" t="str">
            <v/>
          </cell>
          <cell r="P230" t="str">
            <v/>
          </cell>
          <cell r="Q230" t="str">
            <v/>
          </cell>
          <cell r="R230">
            <v>0</v>
          </cell>
          <cell r="S230">
            <v>0</v>
          </cell>
          <cell r="T230" t="str">
            <v/>
          </cell>
          <cell r="W230" t="str">
            <v/>
          </cell>
          <cell r="X230" t="str">
            <v/>
          </cell>
          <cell r="Y230">
            <v>0</v>
          </cell>
          <cell r="Z230">
            <v>0</v>
          </cell>
          <cell r="AA230" t="str">
            <v/>
          </cell>
        </row>
        <row r="231">
          <cell r="I231" t="str">
            <v/>
          </cell>
          <cell r="J231" t="str">
            <v/>
          </cell>
          <cell r="K231">
            <v>0</v>
          </cell>
          <cell r="L231">
            <v>0</v>
          </cell>
          <cell r="M231" t="str">
            <v/>
          </cell>
          <cell r="P231" t="str">
            <v/>
          </cell>
          <cell r="Q231" t="str">
            <v/>
          </cell>
          <cell r="R231">
            <v>0</v>
          </cell>
          <cell r="S231">
            <v>0</v>
          </cell>
          <cell r="T231" t="str">
            <v/>
          </cell>
          <cell r="W231" t="str">
            <v/>
          </cell>
          <cell r="X231" t="str">
            <v/>
          </cell>
          <cell r="Y231">
            <v>0</v>
          </cell>
          <cell r="Z231">
            <v>0</v>
          </cell>
          <cell r="AA231" t="str">
            <v/>
          </cell>
        </row>
        <row r="232">
          <cell r="I232" t="str">
            <v/>
          </cell>
          <cell r="J232" t="str">
            <v/>
          </cell>
          <cell r="K232">
            <v>0</v>
          </cell>
          <cell r="L232">
            <v>0</v>
          </cell>
          <cell r="M232" t="str">
            <v/>
          </cell>
          <cell r="P232" t="str">
            <v/>
          </cell>
          <cell r="Q232" t="str">
            <v/>
          </cell>
          <cell r="R232">
            <v>0</v>
          </cell>
          <cell r="S232">
            <v>0</v>
          </cell>
          <cell r="T232" t="str">
            <v/>
          </cell>
          <cell r="W232" t="str">
            <v/>
          </cell>
          <cell r="X232" t="str">
            <v/>
          </cell>
          <cell r="Y232">
            <v>0</v>
          </cell>
          <cell r="Z232">
            <v>0</v>
          </cell>
          <cell r="AA232" t="str">
            <v/>
          </cell>
        </row>
        <row r="233">
          <cell r="I233" t="str">
            <v/>
          </cell>
          <cell r="J233" t="str">
            <v/>
          </cell>
          <cell r="K233">
            <v>0</v>
          </cell>
          <cell r="L233">
            <v>0</v>
          </cell>
          <cell r="M233" t="str">
            <v/>
          </cell>
          <cell r="P233" t="str">
            <v/>
          </cell>
          <cell r="Q233" t="str">
            <v/>
          </cell>
          <cell r="R233">
            <v>0</v>
          </cell>
          <cell r="S233">
            <v>0</v>
          </cell>
          <cell r="T233" t="str">
            <v/>
          </cell>
          <cell r="W233" t="str">
            <v/>
          </cell>
          <cell r="X233" t="str">
            <v/>
          </cell>
          <cell r="Y233">
            <v>0</v>
          </cell>
          <cell r="Z233">
            <v>0</v>
          </cell>
          <cell r="AA233" t="str">
            <v/>
          </cell>
        </row>
        <row r="234">
          <cell r="I234" t="str">
            <v/>
          </cell>
          <cell r="J234" t="str">
            <v/>
          </cell>
          <cell r="K234">
            <v>0</v>
          </cell>
          <cell r="L234">
            <v>0</v>
          </cell>
          <cell r="M234" t="str">
            <v/>
          </cell>
          <cell r="P234" t="str">
            <v/>
          </cell>
          <cell r="Q234" t="str">
            <v/>
          </cell>
          <cell r="R234">
            <v>0</v>
          </cell>
          <cell r="S234">
            <v>0</v>
          </cell>
          <cell r="T234" t="str">
            <v/>
          </cell>
          <cell r="W234" t="str">
            <v/>
          </cell>
          <cell r="X234" t="str">
            <v/>
          </cell>
          <cell r="Y234">
            <v>0</v>
          </cell>
          <cell r="Z234">
            <v>0</v>
          </cell>
          <cell r="AA234" t="str">
            <v/>
          </cell>
        </row>
        <row r="235">
          <cell r="I235" t="str">
            <v/>
          </cell>
          <cell r="J235" t="str">
            <v/>
          </cell>
          <cell r="K235">
            <v>0</v>
          </cell>
          <cell r="L235">
            <v>0</v>
          </cell>
          <cell r="M235" t="str">
            <v/>
          </cell>
          <cell r="P235" t="str">
            <v/>
          </cell>
          <cell r="Q235" t="str">
            <v/>
          </cell>
          <cell r="R235">
            <v>0</v>
          </cell>
          <cell r="S235">
            <v>0</v>
          </cell>
          <cell r="T235" t="str">
            <v/>
          </cell>
          <cell r="W235" t="str">
            <v/>
          </cell>
          <cell r="X235" t="str">
            <v/>
          </cell>
          <cell r="Y235">
            <v>0</v>
          </cell>
          <cell r="Z235">
            <v>0</v>
          </cell>
          <cell r="AA235" t="str">
            <v/>
          </cell>
        </row>
        <row r="236">
          <cell r="I236" t="str">
            <v/>
          </cell>
          <cell r="J236" t="str">
            <v/>
          </cell>
          <cell r="K236">
            <v>0</v>
          </cell>
          <cell r="L236">
            <v>0</v>
          </cell>
          <cell r="M236" t="str">
            <v/>
          </cell>
          <cell r="P236" t="str">
            <v/>
          </cell>
          <cell r="Q236" t="str">
            <v/>
          </cell>
          <cell r="R236">
            <v>0</v>
          </cell>
          <cell r="S236">
            <v>0</v>
          </cell>
          <cell r="T236" t="str">
            <v/>
          </cell>
          <cell r="W236" t="str">
            <v/>
          </cell>
          <cell r="X236" t="str">
            <v/>
          </cell>
          <cell r="Y236">
            <v>0</v>
          </cell>
          <cell r="Z236">
            <v>0</v>
          </cell>
          <cell r="AA236" t="str">
            <v/>
          </cell>
        </row>
        <row r="237">
          <cell r="I237" t="str">
            <v/>
          </cell>
          <cell r="J237" t="str">
            <v/>
          </cell>
          <cell r="K237">
            <v>0</v>
          </cell>
          <cell r="L237">
            <v>0</v>
          </cell>
          <cell r="M237" t="str">
            <v/>
          </cell>
          <cell r="P237" t="str">
            <v/>
          </cell>
          <cell r="Q237" t="str">
            <v/>
          </cell>
          <cell r="R237">
            <v>0</v>
          </cell>
          <cell r="S237">
            <v>0</v>
          </cell>
          <cell r="T237" t="str">
            <v/>
          </cell>
          <cell r="W237" t="str">
            <v/>
          </cell>
          <cell r="X237" t="str">
            <v/>
          </cell>
          <cell r="Y237">
            <v>0</v>
          </cell>
          <cell r="Z237">
            <v>0</v>
          </cell>
          <cell r="AA237" t="str">
            <v/>
          </cell>
        </row>
        <row r="238">
          <cell r="I238" t="str">
            <v/>
          </cell>
          <cell r="J238" t="str">
            <v/>
          </cell>
          <cell r="K238">
            <v>0</v>
          </cell>
          <cell r="L238">
            <v>0</v>
          </cell>
          <cell r="M238" t="str">
            <v/>
          </cell>
          <cell r="P238" t="str">
            <v/>
          </cell>
          <cell r="Q238" t="str">
            <v/>
          </cell>
          <cell r="R238">
            <v>0</v>
          </cell>
          <cell r="S238">
            <v>0</v>
          </cell>
          <cell r="T238" t="str">
            <v/>
          </cell>
          <cell r="W238" t="str">
            <v/>
          </cell>
          <cell r="X238" t="str">
            <v/>
          </cell>
          <cell r="Y238">
            <v>0</v>
          </cell>
          <cell r="Z238">
            <v>0</v>
          </cell>
          <cell r="AA238" t="str">
            <v/>
          </cell>
        </row>
        <row r="239">
          <cell r="I239" t="str">
            <v/>
          </cell>
          <cell r="J239" t="str">
            <v/>
          </cell>
          <cell r="K239">
            <v>0</v>
          </cell>
          <cell r="L239">
            <v>0</v>
          </cell>
          <cell r="M239" t="str">
            <v/>
          </cell>
          <cell r="P239" t="str">
            <v/>
          </cell>
          <cell r="Q239" t="str">
            <v/>
          </cell>
          <cell r="R239">
            <v>0</v>
          </cell>
          <cell r="S239">
            <v>0</v>
          </cell>
          <cell r="T239" t="str">
            <v/>
          </cell>
          <cell r="W239" t="str">
            <v/>
          </cell>
          <cell r="X239" t="str">
            <v/>
          </cell>
          <cell r="Y239">
            <v>0</v>
          </cell>
          <cell r="Z239">
            <v>0</v>
          </cell>
          <cell r="AA239" t="str">
            <v/>
          </cell>
        </row>
        <row r="240">
          <cell r="I240" t="str">
            <v/>
          </cell>
          <cell r="J240" t="str">
            <v/>
          </cell>
          <cell r="K240">
            <v>0</v>
          </cell>
          <cell r="L240">
            <v>0</v>
          </cell>
          <cell r="M240" t="str">
            <v/>
          </cell>
          <cell r="P240" t="str">
            <v/>
          </cell>
          <cell r="Q240" t="str">
            <v/>
          </cell>
          <cell r="R240">
            <v>0</v>
          </cell>
          <cell r="S240">
            <v>0</v>
          </cell>
          <cell r="T240" t="str">
            <v/>
          </cell>
          <cell r="W240" t="str">
            <v/>
          </cell>
          <cell r="X240" t="str">
            <v/>
          </cell>
          <cell r="Y240">
            <v>0</v>
          </cell>
          <cell r="Z240">
            <v>0</v>
          </cell>
          <cell r="AA240" t="str">
            <v/>
          </cell>
        </row>
        <row r="241">
          <cell r="I241" t="str">
            <v/>
          </cell>
          <cell r="J241" t="str">
            <v/>
          </cell>
          <cell r="K241">
            <v>0</v>
          </cell>
          <cell r="L241">
            <v>0</v>
          </cell>
          <cell r="M241" t="str">
            <v/>
          </cell>
          <cell r="P241" t="str">
            <v/>
          </cell>
          <cell r="Q241" t="str">
            <v/>
          </cell>
          <cell r="R241">
            <v>0</v>
          </cell>
          <cell r="S241">
            <v>0</v>
          </cell>
          <cell r="T241" t="str">
            <v/>
          </cell>
          <cell r="W241" t="str">
            <v/>
          </cell>
          <cell r="X241" t="str">
            <v/>
          </cell>
          <cell r="Y241">
            <v>0</v>
          </cell>
          <cell r="Z241">
            <v>0</v>
          </cell>
          <cell r="AA241" t="str">
            <v/>
          </cell>
        </row>
        <row r="242">
          <cell r="I242" t="str">
            <v/>
          </cell>
          <cell r="J242" t="str">
            <v/>
          </cell>
          <cell r="K242">
            <v>0</v>
          </cell>
          <cell r="L242">
            <v>0</v>
          </cell>
          <cell r="M242" t="str">
            <v/>
          </cell>
          <cell r="P242" t="str">
            <v/>
          </cell>
          <cell r="Q242" t="str">
            <v/>
          </cell>
          <cell r="R242">
            <v>0</v>
          </cell>
          <cell r="S242">
            <v>0</v>
          </cell>
          <cell r="T242" t="str">
            <v/>
          </cell>
          <cell r="W242" t="str">
            <v/>
          </cell>
          <cell r="X242" t="str">
            <v/>
          </cell>
          <cell r="Y242">
            <v>0</v>
          </cell>
          <cell r="Z242">
            <v>0</v>
          </cell>
          <cell r="AA242" t="str">
            <v/>
          </cell>
        </row>
        <row r="243">
          <cell r="I243" t="str">
            <v/>
          </cell>
          <cell r="J243" t="str">
            <v/>
          </cell>
          <cell r="K243">
            <v>0</v>
          </cell>
          <cell r="L243">
            <v>0</v>
          </cell>
          <cell r="M243" t="str">
            <v/>
          </cell>
          <cell r="P243" t="str">
            <v/>
          </cell>
          <cell r="Q243" t="str">
            <v/>
          </cell>
          <cell r="R243">
            <v>0</v>
          </cell>
          <cell r="S243">
            <v>0</v>
          </cell>
          <cell r="T243" t="str">
            <v/>
          </cell>
          <cell r="W243" t="str">
            <v/>
          </cell>
          <cell r="X243" t="str">
            <v/>
          </cell>
          <cell r="Y243">
            <v>0</v>
          </cell>
          <cell r="Z243">
            <v>0</v>
          </cell>
          <cell r="AA243" t="str">
            <v/>
          </cell>
        </row>
        <row r="244">
          <cell r="I244" t="str">
            <v/>
          </cell>
          <cell r="J244" t="str">
            <v/>
          </cell>
          <cell r="K244">
            <v>0</v>
          </cell>
          <cell r="L244">
            <v>0</v>
          </cell>
          <cell r="M244" t="str">
            <v/>
          </cell>
          <cell r="P244" t="str">
            <v/>
          </cell>
          <cell r="Q244" t="str">
            <v/>
          </cell>
          <cell r="R244">
            <v>0</v>
          </cell>
          <cell r="S244">
            <v>0</v>
          </cell>
          <cell r="T244" t="str">
            <v/>
          </cell>
          <cell r="W244" t="str">
            <v/>
          </cell>
          <cell r="X244" t="str">
            <v/>
          </cell>
          <cell r="Y244">
            <v>0</v>
          </cell>
          <cell r="Z244">
            <v>0</v>
          </cell>
          <cell r="AA244" t="str">
            <v/>
          </cell>
        </row>
        <row r="245">
          <cell r="I245" t="str">
            <v/>
          </cell>
          <cell r="J245" t="str">
            <v/>
          </cell>
          <cell r="K245">
            <v>0</v>
          </cell>
          <cell r="L245">
            <v>0</v>
          </cell>
          <cell r="M245" t="str">
            <v/>
          </cell>
          <cell r="P245" t="str">
            <v/>
          </cell>
          <cell r="Q245" t="str">
            <v/>
          </cell>
          <cell r="R245">
            <v>0</v>
          </cell>
          <cell r="S245">
            <v>0</v>
          </cell>
          <cell r="T245" t="str">
            <v/>
          </cell>
          <cell r="W245" t="str">
            <v/>
          </cell>
          <cell r="X245" t="str">
            <v/>
          </cell>
          <cell r="Y245">
            <v>0</v>
          </cell>
          <cell r="Z245">
            <v>0</v>
          </cell>
          <cell r="AA245" t="str">
            <v/>
          </cell>
        </row>
        <row r="246">
          <cell r="I246" t="str">
            <v/>
          </cell>
          <cell r="J246" t="str">
            <v/>
          </cell>
          <cell r="K246">
            <v>0</v>
          </cell>
          <cell r="L246">
            <v>0</v>
          </cell>
          <cell r="M246" t="str">
            <v/>
          </cell>
          <cell r="P246" t="str">
            <v/>
          </cell>
          <cell r="Q246" t="str">
            <v/>
          </cell>
          <cell r="R246">
            <v>0</v>
          </cell>
          <cell r="S246">
            <v>0</v>
          </cell>
          <cell r="T246" t="str">
            <v/>
          </cell>
          <cell r="W246" t="str">
            <v/>
          </cell>
          <cell r="X246" t="str">
            <v/>
          </cell>
          <cell r="Y246">
            <v>0</v>
          </cell>
          <cell r="Z246">
            <v>0</v>
          </cell>
          <cell r="AA246" t="str">
            <v/>
          </cell>
        </row>
        <row r="247">
          <cell r="I247" t="str">
            <v/>
          </cell>
          <cell r="J247" t="str">
            <v/>
          </cell>
          <cell r="K247">
            <v>0</v>
          </cell>
          <cell r="L247">
            <v>0</v>
          </cell>
          <cell r="M247" t="str">
            <v/>
          </cell>
          <cell r="P247" t="str">
            <v/>
          </cell>
          <cell r="Q247" t="str">
            <v/>
          </cell>
          <cell r="R247">
            <v>0</v>
          </cell>
          <cell r="S247">
            <v>0</v>
          </cell>
          <cell r="T247" t="str">
            <v/>
          </cell>
          <cell r="W247" t="str">
            <v/>
          </cell>
          <cell r="X247" t="str">
            <v/>
          </cell>
          <cell r="Y247">
            <v>0</v>
          </cell>
          <cell r="Z247">
            <v>0</v>
          </cell>
          <cell r="AA247" t="str">
            <v/>
          </cell>
        </row>
        <row r="248">
          <cell r="I248" t="str">
            <v/>
          </cell>
          <cell r="J248" t="str">
            <v/>
          </cell>
          <cell r="K248">
            <v>0</v>
          </cell>
          <cell r="L248">
            <v>0</v>
          </cell>
          <cell r="M248" t="str">
            <v/>
          </cell>
          <cell r="P248" t="str">
            <v/>
          </cell>
          <cell r="Q248" t="str">
            <v/>
          </cell>
          <cell r="R248">
            <v>0</v>
          </cell>
          <cell r="S248">
            <v>0</v>
          </cell>
          <cell r="T248" t="str">
            <v/>
          </cell>
          <cell r="W248" t="str">
            <v/>
          </cell>
          <cell r="X248" t="str">
            <v/>
          </cell>
          <cell r="Y248">
            <v>0</v>
          </cell>
          <cell r="Z248">
            <v>0</v>
          </cell>
          <cell r="AA248" t="str">
            <v/>
          </cell>
        </row>
        <row r="249">
          <cell r="I249" t="str">
            <v/>
          </cell>
          <cell r="J249" t="str">
            <v/>
          </cell>
          <cell r="K249">
            <v>0</v>
          </cell>
          <cell r="L249">
            <v>0</v>
          </cell>
          <cell r="M249" t="str">
            <v/>
          </cell>
          <cell r="P249" t="str">
            <v/>
          </cell>
          <cell r="Q249" t="str">
            <v/>
          </cell>
          <cell r="R249">
            <v>0</v>
          </cell>
          <cell r="S249">
            <v>0</v>
          </cell>
          <cell r="T249" t="str">
            <v/>
          </cell>
          <cell r="W249" t="str">
            <v/>
          </cell>
          <cell r="X249" t="str">
            <v/>
          </cell>
          <cell r="Y249">
            <v>0</v>
          </cell>
          <cell r="Z249">
            <v>0</v>
          </cell>
          <cell r="AA249" t="str">
            <v/>
          </cell>
        </row>
        <row r="250">
          <cell r="I250" t="str">
            <v/>
          </cell>
          <cell r="J250" t="str">
            <v/>
          </cell>
          <cell r="K250">
            <v>0</v>
          </cell>
          <cell r="L250">
            <v>0</v>
          </cell>
          <cell r="M250" t="str">
            <v/>
          </cell>
          <cell r="P250" t="str">
            <v/>
          </cell>
          <cell r="Q250" t="str">
            <v/>
          </cell>
          <cell r="R250">
            <v>0</v>
          </cell>
          <cell r="S250">
            <v>0</v>
          </cell>
          <cell r="T250" t="str">
            <v/>
          </cell>
          <cell r="W250" t="str">
            <v/>
          </cell>
          <cell r="X250" t="str">
            <v/>
          </cell>
          <cell r="Y250">
            <v>0</v>
          </cell>
          <cell r="Z250">
            <v>0</v>
          </cell>
          <cell r="AA250" t="str">
            <v/>
          </cell>
        </row>
        <row r="251">
          <cell r="I251" t="str">
            <v/>
          </cell>
          <cell r="J251" t="str">
            <v/>
          </cell>
          <cell r="K251">
            <v>0</v>
          </cell>
          <cell r="L251">
            <v>0</v>
          </cell>
          <cell r="M251" t="str">
            <v/>
          </cell>
          <cell r="P251" t="str">
            <v/>
          </cell>
          <cell r="Q251" t="str">
            <v/>
          </cell>
          <cell r="R251">
            <v>0</v>
          </cell>
          <cell r="S251">
            <v>0</v>
          </cell>
          <cell r="T251" t="str">
            <v/>
          </cell>
          <cell r="W251" t="str">
            <v/>
          </cell>
          <cell r="X251" t="str">
            <v/>
          </cell>
          <cell r="Y251">
            <v>0</v>
          </cell>
          <cell r="Z251">
            <v>0</v>
          </cell>
          <cell r="AA251" t="str">
            <v/>
          </cell>
        </row>
        <row r="252">
          <cell r="I252" t="str">
            <v/>
          </cell>
          <cell r="J252" t="str">
            <v/>
          </cell>
          <cell r="K252">
            <v>0</v>
          </cell>
          <cell r="L252">
            <v>0</v>
          </cell>
          <cell r="M252" t="str">
            <v/>
          </cell>
          <cell r="P252" t="str">
            <v/>
          </cell>
          <cell r="Q252" t="str">
            <v/>
          </cell>
          <cell r="R252">
            <v>0</v>
          </cell>
          <cell r="S252">
            <v>0</v>
          </cell>
          <cell r="T252" t="str">
            <v/>
          </cell>
          <cell r="W252" t="str">
            <v/>
          </cell>
          <cell r="X252" t="str">
            <v/>
          </cell>
          <cell r="Y252">
            <v>0</v>
          </cell>
          <cell r="Z252">
            <v>0</v>
          </cell>
          <cell r="AA252" t="str">
            <v/>
          </cell>
        </row>
        <row r="253">
          <cell r="I253" t="str">
            <v/>
          </cell>
          <cell r="J253" t="str">
            <v/>
          </cell>
          <cell r="K253">
            <v>0</v>
          </cell>
          <cell r="L253">
            <v>0</v>
          </cell>
          <cell r="M253" t="str">
            <v/>
          </cell>
          <cell r="P253" t="str">
            <v/>
          </cell>
          <cell r="Q253" t="str">
            <v/>
          </cell>
          <cell r="R253">
            <v>0</v>
          </cell>
          <cell r="S253">
            <v>0</v>
          </cell>
          <cell r="T253" t="str">
            <v/>
          </cell>
          <cell r="W253" t="str">
            <v/>
          </cell>
          <cell r="X253" t="str">
            <v/>
          </cell>
          <cell r="Y253">
            <v>0</v>
          </cell>
          <cell r="Z253">
            <v>0</v>
          </cell>
          <cell r="AA253" t="str">
            <v/>
          </cell>
        </row>
        <row r="254">
          <cell r="I254" t="str">
            <v/>
          </cell>
          <cell r="J254" t="str">
            <v/>
          </cell>
          <cell r="K254">
            <v>0</v>
          </cell>
          <cell r="L254">
            <v>0</v>
          </cell>
          <cell r="M254" t="str">
            <v/>
          </cell>
          <cell r="P254" t="str">
            <v/>
          </cell>
          <cell r="Q254" t="str">
            <v/>
          </cell>
          <cell r="R254">
            <v>0</v>
          </cell>
          <cell r="S254">
            <v>0</v>
          </cell>
          <cell r="T254" t="str">
            <v/>
          </cell>
          <cell r="W254" t="str">
            <v/>
          </cell>
          <cell r="X254" t="str">
            <v/>
          </cell>
          <cell r="Y254">
            <v>0</v>
          </cell>
          <cell r="Z254">
            <v>0</v>
          </cell>
          <cell r="AA254" t="str">
            <v/>
          </cell>
        </row>
        <row r="255">
          <cell r="I255" t="str">
            <v/>
          </cell>
          <cell r="J255" t="str">
            <v/>
          </cell>
          <cell r="K255">
            <v>0</v>
          </cell>
          <cell r="L255">
            <v>0</v>
          </cell>
          <cell r="M255" t="str">
            <v/>
          </cell>
          <cell r="P255" t="str">
            <v/>
          </cell>
          <cell r="Q255" t="str">
            <v/>
          </cell>
          <cell r="R255">
            <v>0</v>
          </cell>
          <cell r="S255">
            <v>0</v>
          </cell>
          <cell r="T255" t="str">
            <v/>
          </cell>
          <cell r="W255" t="str">
            <v/>
          </cell>
          <cell r="X255" t="str">
            <v/>
          </cell>
          <cell r="Y255">
            <v>0</v>
          </cell>
          <cell r="Z255">
            <v>0</v>
          </cell>
          <cell r="AA255" t="str">
            <v/>
          </cell>
        </row>
        <row r="256">
          <cell r="I256" t="str">
            <v/>
          </cell>
          <cell r="J256" t="str">
            <v/>
          </cell>
          <cell r="K256">
            <v>0</v>
          </cell>
          <cell r="L256">
            <v>0</v>
          </cell>
          <cell r="M256" t="str">
            <v/>
          </cell>
          <cell r="P256" t="str">
            <v/>
          </cell>
          <cell r="Q256" t="str">
            <v/>
          </cell>
          <cell r="R256">
            <v>0</v>
          </cell>
          <cell r="S256">
            <v>0</v>
          </cell>
          <cell r="T256" t="str">
            <v/>
          </cell>
          <cell r="W256" t="str">
            <v/>
          </cell>
          <cell r="X256" t="str">
            <v/>
          </cell>
          <cell r="Y256">
            <v>0</v>
          </cell>
          <cell r="Z256">
            <v>0</v>
          </cell>
          <cell r="AA256" t="str">
            <v/>
          </cell>
        </row>
        <row r="257">
          <cell r="I257" t="str">
            <v/>
          </cell>
          <cell r="J257" t="str">
            <v/>
          </cell>
          <cell r="K257">
            <v>0</v>
          </cell>
          <cell r="L257">
            <v>0</v>
          </cell>
          <cell r="M257" t="str">
            <v/>
          </cell>
          <cell r="P257" t="str">
            <v/>
          </cell>
          <cell r="Q257" t="str">
            <v/>
          </cell>
          <cell r="R257">
            <v>0</v>
          </cell>
          <cell r="S257">
            <v>0</v>
          </cell>
          <cell r="T257" t="str">
            <v/>
          </cell>
          <cell r="W257" t="str">
            <v/>
          </cell>
          <cell r="X257" t="str">
            <v/>
          </cell>
          <cell r="Y257">
            <v>0</v>
          </cell>
          <cell r="Z257">
            <v>0</v>
          </cell>
          <cell r="AA257" t="str">
            <v/>
          </cell>
        </row>
        <row r="258">
          <cell r="I258" t="str">
            <v/>
          </cell>
          <cell r="J258" t="str">
            <v/>
          </cell>
          <cell r="K258">
            <v>0</v>
          </cell>
          <cell r="L258">
            <v>0</v>
          </cell>
          <cell r="M258" t="str">
            <v/>
          </cell>
          <cell r="P258" t="str">
            <v/>
          </cell>
          <cell r="Q258" t="str">
            <v/>
          </cell>
          <cell r="R258">
            <v>0</v>
          </cell>
          <cell r="S258">
            <v>0</v>
          </cell>
          <cell r="T258" t="str">
            <v/>
          </cell>
          <cell r="W258" t="str">
            <v/>
          </cell>
          <cell r="X258" t="str">
            <v/>
          </cell>
          <cell r="Y258">
            <v>0</v>
          </cell>
          <cell r="Z258">
            <v>0</v>
          </cell>
          <cell r="AA258" t="str">
            <v/>
          </cell>
        </row>
        <row r="259">
          <cell r="I259" t="str">
            <v/>
          </cell>
          <cell r="J259" t="str">
            <v/>
          </cell>
          <cell r="K259">
            <v>0</v>
          </cell>
          <cell r="L259">
            <v>0</v>
          </cell>
          <cell r="M259" t="str">
            <v/>
          </cell>
          <cell r="P259" t="str">
            <v/>
          </cell>
          <cell r="Q259" t="str">
            <v/>
          </cell>
          <cell r="R259">
            <v>0</v>
          </cell>
          <cell r="S259">
            <v>0</v>
          </cell>
          <cell r="T259" t="str">
            <v/>
          </cell>
          <cell r="W259" t="str">
            <v/>
          </cell>
          <cell r="X259" t="str">
            <v/>
          </cell>
          <cell r="Y259">
            <v>0</v>
          </cell>
          <cell r="Z259">
            <v>0</v>
          </cell>
          <cell r="AA259" t="str">
            <v/>
          </cell>
        </row>
        <row r="260">
          <cell r="I260" t="str">
            <v/>
          </cell>
          <cell r="J260" t="str">
            <v/>
          </cell>
          <cell r="K260">
            <v>0</v>
          </cell>
          <cell r="L260">
            <v>0</v>
          </cell>
          <cell r="M260" t="str">
            <v/>
          </cell>
          <cell r="P260" t="str">
            <v/>
          </cell>
          <cell r="Q260" t="str">
            <v/>
          </cell>
          <cell r="R260">
            <v>0</v>
          </cell>
          <cell r="S260">
            <v>0</v>
          </cell>
          <cell r="T260" t="str">
            <v/>
          </cell>
          <cell r="W260" t="str">
            <v/>
          </cell>
          <cell r="X260" t="str">
            <v/>
          </cell>
          <cell r="Y260">
            <v>0</v>
          </cell>
          <cell r="Z260">
            <v>0</v>
          </cell>
          <cell r="AA260" t="str">
            <v/>
          </cell>
        </row>
        <row r="261">
          <cell r="I261" t="str">
            <v/>
          </cell>
          <cell r="J261" t="str">
            <v/>
          </cell>
          <cell r="K261">
            <v>0</v>
          </cell>
          <cell r="L261">
            <v>0</v>
          </cell>
          <cell r="M261" t="str">
            <v/>
          </cell>
          <cell r="P261" t="str">
            <v/>
          </cell>
          <cell r="Q261" t="str">
            <v/>
          </cell>
          <cell r="R261">
            <v>0</v>
          </cell>
          <cell r="S261">
            <v>0</v>
          </cell>
          <cell r="T261" t="str">
            <v/>
          </cell>
          <cell r="W261" t="str">
            <v/>
          </cell>
          <cell r="X261" t="str">
            <v/>
          </cell>
          <cell r="Y261">
            <v>0</v>
          </cell>
          <cell r="Z261">
            <v>0</v>
          </cell>
          <cell r="AA261" t="str">
            <v/>
          </cell>
        </row>
        <row r="262">
          <cell r="I262" t="str">
            <v/>
          </cell>
          <cell r="J262" t="str">
            <v/>
          </cell>
          <cell r="K262">
            <v>0</v>
          </cell>
          <cell r="L262">
            <v>0</v>
          </cell>
          <cell r="M262" t="str">
            <v/>
          </cell>
          <cell r="P262" t="str">
            <v/>
          </cell>
          <cell r="Q262" t="str">
            <v/>
          </cell>
          <cell r="R262">
            <v>0</v>
          </cell>
          <cell r="S262">
            <v>0</v>
          </cell>
          <cell r="T262" t="str">
            <v/>
          </cell>
          <cell r="W262" t="str">
            <v/>
          </cell>
          <cell r="X262" t="str">
            <v/>
          </cell>
          <cell r="Y262">
            <v>0</v>
          </cell>
          <cell r="Z262">
            <v>0</v>
          </cell>
          <cell r="AA262" t="str">
            <v/>
          </cell>
        </row>
        <row r="263">
          <cell r="I263" t="str">
            <v/>
          </cell>
          <cell r="J263" t="str">
            <v/>
          </cell>
          <cell r="K263">
            <v>0</v>
          </cell>
          <cell r="L263">
            <v>0</v>
          </cell>
          <cell r="M263" t="str">
            <v/>
          </cell>
          <cell r="P263" t="str">
            <v/>
          </cell>
          <cell r="Q263" t="str">
            <v/>
          </cell>
          <cell r="R263">
            <v>0</v>
          </cell>
          <cell r="S263">
            <v>0</v>
          </cell>
          <cell r="T263" t="str">
            <v/>
          </cell>
          <cell r="W263" t="str">
            <v/>
          </cell>
          <cell r="X263" t="str">
            <v/>
          </cell>
          <cell r="Y263">
            <v>0</v>
          </cell>
          <cell r="Z263">
            <v>0</v>
          </cell>
          <cell r="AA263" t="str">
            <v/>
          </cell>
        </row>
        <row r="264">
          <cell r="I264" t="str">
            <v/>
          </cell>
          <cell r="J264" t="str">
            <v/>
          </cell>
          <cell r="K264">
            <v>0</v>
          </cell>
          <cell r="L264">
            <v>0</v>
          </cell>
          <cell r="M264" t="str">
            <v/>
          </cell>
          <cell r="P264" t="str">
            <v/>
          </cell>
          <cell r="Q264" t="str">
            <v/>
          </cell>
          <cell r="R264">
            <v>0</v>
          </cell>
          <cell r="S264">
            <v>0</v>
          </cell>
          <cell r="T264" t="str">
            <v/>
          </cell>
          <cell r="W264" t="str">
            <v/>
          </cell>
          <cell r="X264" t="str">
            <v/>
          </cell>
          <cell r="Y264">
            <v>0</v>
          </cell>
          <cell r="Z264">
            <v>0</v>
          </cell>
          <cell r="AA264" t="str">
            <v/>
          </cell>
        </row>
        <row r="265">
          <cell r="I265" t="str">
            <v/>
          </cell>
          <cell r="J265" t="str">
            <v/>
          </cell>
          <cell r="K265">
            <v>0</v>
          </cell>
          <cell r="L265">
            <v>0</v>
          </cell>
          <cell r="M265" t="str">
            <v/>
          </cell>
          <cell r="P265" t="str">
            <v/>
          </cell>
          <cell r="Q265" t="str">
            <v/>
          </cell>
          <cell r="R265">
            <v>0</v>
          </cell>
          <cell r="S265">
            <v>0</v>
          </cell>
          <cell r="T265" t="str">
            <v/>
          </cell>
          <cell r="W265" t="str">
            <v/>
          </cell>
          <cell r="X265" t="str">
            <v/>
          </cell>
          <cell r="Y265">
            <v>0</v>
          </cell>
          <cell r="Z265">
            <v>0</v>
          </cell>
          <cell r="AA265" t="str">
            <v/>
          </cell>
        </row>
        <row r="266">
          <cell r="I266" t="str">
            <v/>
          </cell>
          <cell r="J266" t="str">
            <v/>
          </cell>
          <cell r="K266">
            <v>0</v>
          </cell>
          <cell r="L266">
            <v>0</v>
          </cell>
          <cell r="M266" t="str">
            <v/>
          </cell>
          <cell r="P266" t="str">
            <v/>
          </cell>
          <cell r="Q266" t="str">
            <v/>
          </cell>
          <cell r="R266">
            <v>0</v>
          </cell>
          <cell r="S266">
            <v>0</v>
          </cell>
          <cell r="T266" t="str">
            <v/>
          </cell>
          <cell r="W266" t="str">
            <v/>
          </cell>
          <cell r="X266" t="str">
            <v/>
          </cell>
          <cell r="Y266">
            <v>0</v>
          </cell>
          <cell r="Z266">
            <v>0</v>
          </cell>
          <cell r="AA266" t="str">
            <v/>
          </cell>
        </row>
        <row r="267">
          <cell r="I267" t="str">
            <v/>
          </cell>
          <cell r="J267" t="str">
            <v/>
          </cell>
          <cell r="K267">
            <v>0</v>
          </cell>
          <cell r="L267">
            <v>0</v>
          </cell>
          <cell r="M267" t="str">
            <v/>
          </cell>
          <cell r="P267" t="str">
            <v/>
          </cell>
          <cell r="Q267" t="str">
            <v/>
          </cell>
          <cell r="R267">
            <v>0</v>
          </cell>
          <cell r="S267">
            <v>0</v>
          </cell>
          <cell r="T267" t="str">
            <v/>
          </cell>
          <cell r="W267" t="str">
            <v/>
          </cell>
          <cell r="X267" t="str">
            <v/>
          </cell>
          <cell r="Y267">
            <v>0</v>
          </cell>
          <cell r="Z267">
            <v>0</v>
          </cell>
          <cell r="AA267" t="str">
            <v/>
          </cell>
        </row>
        <row r="268">
          <cell r="I268" t="str">
            <v/>
          </cell>
          <cell r="J268" t="str">
            <v/>
          </cell>
          <cell r="K268">
            <v>0</v>
          </cell>
          <cell r="L268">
            <v>0</v>
          </cell>
          <cell r="M268" t="str">
            <v/>
          </cell>
          <cell r="P268" t="str">
            <v/>
          </cell>
          <cell r="Q268" t="str">
            <v/>
          </cell>
          <cell r="R268">
            <v>0</v>
          </cell>
          <cell r="S268">
            <v>0</v>
          </cell>
          <cell r="T268" t="str">
            <v/>
          </cell>
          <cell r="W268" t="str">
            <v/>
          </cell>
          <cell r="X268" t="str">
            <v/>
          </cell>
          <cell r="Y268">
            <v>0</v>
          </cell>
          <cell r="Z268">
            <v>0</v>
          </cell>
          <cell r="AA268" t="str">
            <v/>
          </cell>
        </row>
        <row r="269">
          <cell r="I269" t="str">
            <v/>
          </cell>
          <cell r="J269" t="str">
            <v/>
          </cell>
          <cell r="K269">
            <v>0</v>
          </cell>
          <cell r="L269">
            <v>0</v>
          </cell>
          <cell r="M269" t="str">
            <v/>
          </cell>
          <cell r="P269" t="str">
            <v/>
          </cell>
          <cell r="Q269" t="str">
            <v/>
          </cell>
          <cell r="R269">
            <v>0</v>
          </cell>
          <cell r="S269">
            <v>0</v>
          </cell>
          <cell r="T269" t="str">
            <v/>
          </cell>
          <cell r="W269" t="str">
            <v/>
          </cell>
          <cell r="X269" t="str">
            <v/>
          </cell>
          <cell r="Y269">
            <v>0</v>
          </cell>
          <cell r="Z269">
            <v>0</v>
          </cell>
          <cell r="AA269" t="str">
            <v/>
          </cell>
        </row>
        <row r="270">
          <cell r="I270" t="str">
            <v/>
          </cell>
          <cell r="J270" t="str">
            <v/>
          </cell>
          <cell r="K270">
            <v>0</v>
          </cell>
          <cell r="L270">
            <v>0</v>
          </cell>
          <cell r="M270" t="str">
            <v/>
          </cell>
          <cell r="P270" t="str">
            <v/>
          </cell>
          <cell r="Q270" t="str">
            <v/>
          </cell>
          <cell r="R270">
            <v>0</v>
          </cell>
          <cell r="S270">
            <v>0</v>
          </cell>
          <cell r="T270" t="str">
            <v/>
          </cell>
          <cell r="W270" t="str">
            <v/>
          </cell>
          <cell r="X270" t="str">
            <v/>
          </cell>
          <cell r="Y270">
            <v>0</v>
          </cell>
          <cell r="Z270">
            <v>0</v>
          </cell>
          <cell r="AA270" t="str">
            <v/>
          </cell>
        </row>
        <row r="271">
          <cell r="I271" t="str">
            <v/>
          </cell>
          <cell r="J271" t="str">
            <v/>
          </cell>
          <cell r="K271">
            <v>0</v>
          </cell>
          <cell r="L271">
            <v>0</v>
          </cell>
          <cell r="M271" t="str">
            <v/>
          </cell>
          <cell r="P271" t="str">
            <v/>
          </cell>
          <cell r="Q271" t="str">
            <v/>
          </cell>
          <cell r="R271">
            <v>0</v>
          </cell>
          <cell r="S271">
            <v>0</v>
          </cell>
          <cell r="T271" t="str">
            <v/>
          </cell>
          <cell r="W271" t="str">
            <v/>
          </cell>
          <cell r="X271" t="str">
            <v/>
          </cell>
          <cell r="Y271">
            <v>0</v>
          </cell>
          <cell r="Z271">
            <v>0</v>
          </cell>
          <cell r="AA271" t="str">
            <v/>
          </cell>
        </row>
        <row r="272">
          <cell r="I272" t="str">
            <v/>
          </cell>
          <cell r="J272" t="str">
            <v/>
          </cell>
          <cell r="K272">
            <v>0</v>
          </cell>
          <cell r="L272">
            <v>0</v>
          </cell>
          <cell r="M272" t="str">
            <v/>
          </cell>
          <cell r="P272" t="str">
            <v/>
          </cell>
          <cell r="Q272" t="str">
            <v/>
          </cell>
          <cell r="R272">
            <v>0</v>
          </cell>
          <cell r="S272">
            <v>0</v>
          </cell>
          <cell r="T272" t="str">
            <v/>
          </cell>
          <cell r="W272" t="str">
            <v/>
          </cell>
          <cell r="X272" t="str">
            <v/>
          </cell>
          <cell r="Y272">
            <v>0</v>
          </cell>
          <cell r="Z272">
            <v>0</v>
          </cell>
          <cell r="AA272" t="str">
            <v/>
          </cell>
        </row>
        <row r="273">
          <cell r="I273" t="str">
            <v/>
          </cell>
          <cell r="J273" t="str">
            <v/>
          </cell>
          <cell r="K273">
            <v>0</v>
          </cell>
          <cell r="L273">
            <v>0</v>
          </cell>
          <cell r="M273" t="str">
            <v/>
          </cell>
          <cell r="P273" t="str">
            <v/>
          </cell>
          <cell r="Q273" t="str">
            <v/>
          </cell>
          <cell r="R273">
            <v>0</v>
          </cell>
          <cell r="S273">
            <v>0</v>
          </cell>
          <cell r="T273" t="str">
            <v/>
          </cell>
          <cell r="W273" t="str">
            <v/>
          </cell>
          <cell r="X273" t="str">
            <v/>
          </cell>
          <cell r="Y273">
            <v>0</v>
          </cell>
          <cell r="Z273">
            <v>0</v>
          </cell>
          <cell r="AA273" t="str">
            <v/>
          </cell>
        </row>
        <row r="274">
          <cell r="I274" t="str">
            <v/>
          </cell>
          <cell r="J274" t="str">
            <v/>
          </cell>
          <cell r="K274">
            <v>0</v>
          </cell>
          <cell r="L274">
            <v>0</v>
          </cell>
          <cell r="M274" t="str">
            <v/>
          </cell>
          <cell r="P274" t="str">
            <v/>
          </cell>
          <cell r="Q274" t="str">
            <v/>
          </cell>
          <cell r="R274">
            <v>0</v>
          </cell>
          <cell r="S274">
            <v>0</v>
          </cell>
          <cell r="T274" t="str">
            <v/>
          </cell>
          <cell r="W274" t="str">
            <v/>
          </cell>
          <cell r="X274" t="str">
            <v/>
          </cell>
          <cell r="Y274">
            <v>0</v>
          </cell>
          <cell r="Z274">
            <v>0</v>
          </cell>
          <cell r="AA274" t="str">
            <v/>
          </cell>
        </row>
        <row r="275">
          <cell r="I275" t="str">
            <v/>
          </cell>
          <cell r="J275" t="str">
            <v/>
          </cell>
          <cell r="K275">
            <v>0</v>
          </cell>
          <cell r="L275">
            <v>0</v>
          </cell>
          <cell r="M275" t="str">
            <v/>
          </cell>
          <cell r="P275" t="str">
            <v/>
          </cell>
          <cell r="Q275" t="str">
            <v/>
          </cell>
          <cell r="R275">
            <v>0</v>
          </cell>
          <cell r="S275">
            <v>0</v>
          </cell>
          <cell r="T275" t="str">
            <v/>
          </cell>
          <cell r="W275" t="str">
            <v/>
          </cell>
          <cell r="X275" t="str">
            <v/>
          </cell>
          <cell r="Y275">
            <v>0</v>
          </cell>
          <cell r="Z275">
            <v>0</v>
          </cell>
          <cell r="AA275" t="str">
            <v/>
          </cell>
        </row>
        <row r="276">
          <cell r="I276" t="str">
            <v/>
          </cell>
          <cell r="J276" t="str">
            <v/>
          </cell>
          <cell r="K276">
            <v>0</v>
          </cell>
          <cell r="L276">
            <v>0</v>
          </cell>
          <cell r="M276" t="str">
            <v/>
          </cell>
          <cell r="P276" t="str">
            <v/>
          </cell>
          <cell r="Q276" t="str">
            <v/>
          </cell>
          <cell r="R276">
            <v>0</v>
          </cell>
          <cell r="S276">
            <v>0</v>
          </cell>
          <cell r="T276" t="str">
            <v/>
          </cell>
          <cell r="W276" t="str">
            <v/>
          </cell>
          <cell r="X276" t="str">
            <v/>
          </cell>
          <cell r="Y276">
            <v>0</v>
          </cell>
          <cell r="Z276">
            <v>0</v>
          </cell>
          <cell r="AA276" t="str">
            <v/>
          </cell>
        </row>
        <row r="277">
          <cell r="I277" t="str">
            <v/>
          </cell>
          <cell r="J277" t="str">
            <v/>
          </cell>
          <cell r="K277">
            <v>0</v>
          </cell>
          <cell r="L277">
            <v>0</v>
          </cell>
          <cell r="M277" t="str">
            <v/>
          </cell>
          <cell r="P277" t="str">
            <v/>
          </cell>
          <cell r="Q277" t="str">
            <v/>
          </cell>
          <cell r="R277">
            <v>0</v>
          </cell>
          <cell r="S277">
            <v>0</v>
          </cell>
          <cell r="T277" t="str">
            <v/>
          </cell>
          <cell r="W277" t="str">
            <v/>
          </cell>
          <cell r="X277" t="str">
            <v/>
          </cell>
          <cell r="Y277">
            <v>0</v>
          </cell>
          <cell r="Z277">
            <v>0</v>
          </cell>
          <cell r="AA277" t="str">
            <v/>
          </cell>
        </row>
        <row r="278">
          <cell r="I278" t="str">
            <v/>
          </cell>
          <cell r="J278" t="str">
            <v/>
          </cell>
          <cell r="K278">
            <v>0</v>
          </cell>
          <cell r="L278">
            <v>0</v>
          </cell>
          <cell r="M278" t="str">
            <v/>
          </cell>
          <cell r="P278" t="str">
            <v/>
          </cell>
          <cell r="Q278" t="str">
            <v/>
          </cell>
          <cell r="R278">
            <v>0</v>
          </cell>
          <cell r="S278">
            <v>0</v>
          </cell>
          <cell r="T278" t="str">
            <v/>
          </cell>
          <cell r="W278" t="str">
            <v/>
          </cell>
          <cell r="X278" t="str">
            <v/>
          </cell>
          <cell r="Y278">
            <v>0</v>
          </cell>
          <cell r="Z278">
            <v>0</v>
          </cell>
          <cell r="AA278" t="str">
            <v/>
          </cell>
        </row>
        <row r="279">
          <cell r="I279" t="str">
            <v/>
          </cell>
          <cell r="J279" t="str">
            <v/>
          </cell>
          <cell r="K279">
            <v>0</v>
          </cell>
          <cell r="L279">
            <v>0</v>
          </cell>
          <cell r="M279" t="str">
            <v/>
          </cell>
          <cell r="P279" t="str">
            <v/>
          </cell>
          <cell r="Q279" t="str">
            <v/>
          </cell>
          <cell r="R279">
            <v>0</v>
          </cell>
          <cell r="S279">
            <v>0</v>
          </cell>
          <cell r="T279" t="str">
            <v/>
          </cell>
          <cell r="W279" t="str">
            <v/>
          </cell>
          <cell r="X279" t="str">
            <v/>
          </cell>
          <cell r="Y279">
            <v>0</v>
          </cell>
          <cell r="Z279">
            <v>0</v>
          </cell>
          <cell r="AA279" t="str">
            <v/>
          </cell>
        </row>
        <row r="280">
          <cell r="I280" t="str">
            <v/>
          </cell>
          <cell r="J280" t="str">
            <v/>
          </cell>
          <cell r="K280">
            <v>0</v>
          </cell>
          <cell r="L280">
            <v>0</v>
          </cell>
          <cell r="M280" t="str">
            <v/>
          </cell>
          <cell r="P280" t="str">
            <v/>
          </cell>
          <cell r="Q280" t="str">
            <v/>
          </cell>
          <cell r="R280">
            <v>0</v>
          </cell>
          <cell r="S280">
            <v>0</v>
          </cell>
          <cell r="T280" t="str">
            <v/>
          </cell>
          <cell r="W280" t="str">
            <v/>
          </cell>
          <cell r="X280" t="str">
            <v/>
          </cell>
          <cell r="Y280">
            <v>0</v>
          </cell>
          <cell r="Z280">
            <v>0</v>
          </cell>
          <cell r="AA280" t="str">
            <v/>
          </cell>
        </row>
        <row r="281">
          <cell r="I281" t="str">
            <v/>
          </cell>
          <cell r="J281" t="str">
            <v/>
          </cell>
          <cell r="K281">
            <v>0</v>
          </cell>
          <cell r="L281">
            <v>0</v>
          </cell>
          <cell r="M281" t="str">
            <v/>
          </cell>
          <cell r="P281" t="str">
            <v/>
          </cell>
          <cell r="Q281" t="str">
            <v/>
          </cell>
          <cell r="R281">
            <v>0</v>
          </cell>
          <cell r="S281">
            <v>0</v>
          </cell>
          <cell r="T281" t="str">
            <v/>
          </cell>
          <cell r="W281" t="str">
            <v/>
          </cell>
          <cell r="X281" t="str">
            <v/>
          </cell>
          <cell r="Y281">
            <v>0</v>
          </cell>
          <cell r="Z281">
            <v>0</v>
          </cell>
          <cell r="AA281" t="str">
            <v/>
          </cell>
        </row>
        <row r="282">
          <cell r="I282" t="str">
            <v/>
          </cell>
          <cell r="J282" t="str">
            <v/>
          </cell>
          <cell r="K282">
            <v>0</v>
          </cell>
          <cell r="L282">
            <v>0</v>
          </cell>
          <cell r="M282" t="str">
            <v/>
          </cell>
          <cell r="P282" t="str">
            <v/>
          </cell>
          <cell r="Q282" t="str">
            <v/>
          </cell>
          <cell r="R282">
            <v>0</v>
          </cell>
          <cell r="S282">
            <v>0</v>
          </cell>
          <cell r="T282" t="str">
            <v/>
          </cell>
          <cell r="W282" t="str">
            <v/>
          </cell>
          <cell r="X282" t="str">
            <v/>
          </cell>
          <cell r="Y282">
            <v>0</v>
          </cell>
          <cell r="Z282">
            <v>0</v>
          </cell>
          <cell r="AA282" t="str">
            <v/>
          </cell>
        </row>
        <row r="283">
          <cell r="I283" t="str">
            <v/>
          </cell>
          <cell r="J283" t="str">
            <v/>
          </cell>
          <cell r="K283">
            <v>0</v>
          </cell>
          <cell r="L283">
            <v>0</v>
          </cell>
          <cell r="M283" t="str">
            <v/>
          </cell>
          <cell r="P283" t="str">
            <v/>
          </cell>
          <cell r="Q283" t="str">
            <v/>
          </cell>
          <cell r="R283">
            <v>0</v>
          </cell>
          <cell r="S283">
            <v>0</v>
          </cell>
          <cell r="T283" t="str">
            <v/>
          </cell>
          <cell r="W283" t="str">
            <v/>
          </cell>
          <cell r="X283" t="str">
            <v/>
          </cell>
          <cell r="Y283">
            <v>0</v>
          </cell>
          <cell r="Z283">
            <v>0</v>
          </cell>
          <cell r="AA283" t="str">
            <v/>
          </cell>
        </row>
        <row r="284">
          <cell r="I284" t="str">
            <v/>
          </cell>
          <cell r="J284" t="str">
            <v/>
          </cell>
          <cell r="K284">
            <v>0</v>
          </cell>
          <cell r="L284">
            <v>0</v>
          </cell>
          <cell r="M284" t="str">
            <v/>
          </cell>
          <cell r="P284" t="str">
            <v/>
          </cell>
          <cell r="Q284" t="str">
            <v/>
          </cell>
          <cell r="R284">
            <v>0</v>
          </cell>
          <cell r="S284">
            <v>0</v>
          </cell>
          <cell r="T284" t="str">
            <v/>
          </cell>
          <cell r="W284" t="str">
            <v/>
          </cell>
          <cell r="X284" t="str">
            <v/>
          </cell>
          <cell r="Y284">
            <v>0</v>
          </cell>
          <cell r="Z284">
            <v>0</v>
          </cell>
          <cell r="AA284" t="str">
            <v/>
          </cell>
        </row>
        <row r="285">
          <cell r="I285" t="str">
            <v/>
          </cell>
          <cell r="J285" t="str">
            <v/>
          </cell>
          <cell r="K285">
            <v>0</v>
          </cell>
          <cell r="L285">
            <v>0</v>
          </cell>
          <cell r="M285" t="str">
            <v/>
          </cell>
          <cell r="P285" t="str">
            <v/>
          </cell>
          <cell r="Q285" t="str">
            <v/>
          </cell>
          <cell r="R285">
            <v>0</v>
          </cell>
          <cell r="S285">
            <v>0</v>
          </cell>
          <cell r="T285" t="str">
            <v/>
          </cell>
          <cell r="W285" t="str">
            <v/>
          </cell>
          <cell r="X285" t="str">
            <v/>
          </cell>
          <cell r="Y285">
            <v>0</v>
          </cell>
          <cell r="Z285">
            <v>0</v>
          </cell>
          <cell r="AA285" t="str">
            <v/>
          </cell>
        </row>
        <row r="286">
          <cell r="I286" t="str">
            <v/>
          </cell>
          <cell r="J286" t="str">
            <v/>
          </cell>
          <cell r="K286">
            <v>0</v>
          </cell>
          <cell r="L286">
            <v>0</v>
          </cell>
          <cell r="M286" t="str">
            <v/>
          </cell>
          <cell r="P286" t="str">
            <v/>
          </cell>
          <cell r="Q286" t="str">
            <v/>
          </cell>
          <cell r="R286">
            <v>0</v>
          </cell>
          <cell r="S286">
            <v>0</v>
          </cell>
          <cell r="T286" t="str">
            <v/>
          </cell>
          <cell r="W286" t="str">
            <v/>
          </cell>
          <cell r="X286" t="str">
            <v/>
          </cell>
          <cell r="Y286">
            <v>0</v>
          </cell>
          <cell r="Z286">
            <v>0</v>
          </cell>
          <cell r="AA286" t="str">
            <v/>
          </cell>
        </row>
        <row r="287">
          <cell r="I287" t="str">
            <v/>
          </cell>
          <cell r="J287" t="str">
            <v/>
          </cell>
          <cell r="K287">
            <v>0</v>
          </cell>
          <cell r="L287">
            <v>0</v>
          </cell>
          <cell r="M287" t="str">
            <v/>
          </cell>
          <cell r="P287" t="str">
            <v/>
          </cell>
          <cell r="Q287" t="str">
            <v/>
          </cell>
          <cell r="R287">
            <v>0</v>
          </cell>
          <cell r="S287">
            <v>0</v>
          </cell>
          <cell r="T287" t="str">
            <v/>
          </cell>
          <cell r="W287" t="str">
            <v/>
          </cell>
          <cell r="X287" t="str">
            <v/>
          </cell>
          <cell r="Y287">
            <v>0</v>
          </cell>
          <cell r="Z287">
            <v>0</v>
          </cell>
          <cell r="AA287" t="str">
            <v/>
          </cell>
        </row>
        <row r="288">
          <cell r="I288" t="str">
            <v/>
          </cell>
          <cell r="J288" t="str">
            <v/>
          </cell>
          <cell r="K288">
            <v>0</v>
          </cell>
          <cell r="L288">
            <v>0</v>
          </cell>
          <cell r="M288" t="str">
            <v/>
          </cell>
          <cell r="P288" t="str">
            <v/>
          </cell>
          <cell r="Q288" t="str">
            <v/>
          </cell>
          <cell r="R288">
            <v>0</v>
          </cell>
          <cell r="S288">
            <v>0</v>
          </cell>
          <cell r="T288" t="str">
            <v/>
          </cell>
          <cell r="W288" t="str">
            <v/>
          </cell>
          <cell r="X288" t="str">
            <v/>
          </cell>
          <cell r="Y288">
            <v>0</v>
          </cell>
          <cell r="Z288">
            <v>0</v>
          </cell>
          <cell r="AA288" t="str">
            <v/>
          </cell>
        </row>
        <row r="289">
          <cell r="I289" t="str">
            <v/>
          </cell>
          <cell r="J289" t="str">
            <v/>
          </cell>
          <cell r="K289">
            <v>0</v>
          </cell>
          <cell r="L289">
            <v>0</v>
          </cell>
          <cell r="M289" t="str">
            <v/>
          </cell>
          <cell r="P289" t="str">
            <v/>
          </cell>
          <cell r="Q289" t="str">
            <v/>
          </cell>
          <cell r="R289">
            <v>0</v>
          </cell>
          <cell r="S289">
            <v>0</v>
          </cell>
          <cell r="T289" t="str">
            <v/>
          </cell>
          <cell r="W289" t="str">
            <v/>
          </cell>
          <cell r="X289" t="str">
            <v/>
          </cell>
          <cell r="Y289">
            <v>0</v>
          </cell>
          <cell r="Z289">
            <v>0</v>
          </cell>
          <cell r="AA289" t="str">
            <v/>
          </cell>
        </row>
        <row r="290">
          <cell r="I290" t="str">
            <v/>
          </cell>
          <cell r="J290" t="str">
            <v/>
          </cell>
          <cell r="K290">
            <v>0</v>
          </cell>
          <cell r="L290">
            <v>0</v>
          </cell>
          <cell r="M290" t="str">
            <v/>
          </cell>
          <cell r="P290" t="str">
            <v/>
          </cell>
          <cell r="Q290" t="str">
            <v/>
          </cell>
          <cell r="R290">
            <v>0</v>
          </cell>
          <cell r="S290">
            <v>0</v>
          </cell>
          <cell r="T290" t="str">
            <v/>
          </cell>
          <cell r="W290" t="str">
            <v/>
          </cell>
          <cell r="X290" t="str">
            <v/>
          </cell>
          <cell r="Y290">
            <v>0</v>
          </cell>
          <cell r="Z290">
            <v>0</v>
          </cell>
          <cell r="AA290" t="str">
            <v/>
          </cell>
        </row>
        <row r="291">
          <cell r="I291" t="str">
            <v/>
          </cell>
          <cell r="J291" t="str">
            <v/>
          </cell>
          <cell r="K291">
            <v>0</v>
          </cell>
          <cell r="L291">
            <v>0</v>
          </cell>
          <cell r="M291" t="str">
            <v/>
          </cell>
          <cell r="P291" t="str">
            <v/>
          </cell>
          <cell r="Q291" t="str">
            <v/>
          </cell>
          <cell r="R291">
            <v>0</v>
          </cell>
          <cell r="S291">
            <v>0</v>
          </cell>
          <cell r="T291" t="str">
            <v/>
          </cell>
          <cell r="W291" t="str">
            <v/>
          </cell>
          <cell r="X291" t="str">
            <v/>
          </cell>
          <cell r="Y291">
            <v>0</v>
          </cell>
          <cell r="Z291">
            <v>0</v>
          </cell>
          <cell r="AA291" t="str">
            <v/>
          </cell>
        </row>
        <row r="292">
          <cell r="I292" t="str">
            <v/>
          </cell>
          <cell r="J292" t="str">
            <v/>
          </cell>
          <cell r="K292">
            <v>0</v>
          </cell>
          <cell r="L292">
            <v>0</v>
          </cell>
          <cell r="M292" t="str">
            <v/>
          </cell>
          <cell r="P292" t="str">
            <v/>
          </cell>
          <cell r="Q292" t="str">
            <v/>
          </cell>
          <cell r="R292">
            <v>0</v>
          </cell>
          <cell r="S292">
            <v>0</v>
          </cell>
          <cell r="T292" t="str">
            <v/>
          </cell>
          <cell r="W292" t="str">
            <v/>
          </cell>
          <cell r="X292" t="str">
            <v/>
          </cell>
          <cell r="Y292">
            <v>0</v>
          </cell>
          <cell r="Z292">
            <v>0</v>
          </cell>
          <cell r="AA292" t="str">
            <v/>
          </cell>
        </row>
        <row r="293">
          <cell r="I293" t="str">
            <v/>
          </cell>
          <cell r="J293" t="str">
            <v/>
          </cell>
          <cell r="K293">
            <v>0</v>
          </cell>
          <cell r="L293">
            <v>0</v>
          </cell>
          <cell r="M293" t="str">
            <v/>
          </cell>
          <cell r="P293" t="str">
            <v/>
          </cell>
          <cell r="Q293" t="str">
            <v/>
          </cell>
          <cell r="R293">
            <v>0</v>
          </cell>
          <cell r="S293">
            <v>0</v>
          </cell>
          <cell r="T293" t="str">
            <v/>
          </cell>
          <cell r="W293" t="str">
            <v/>
          </cell>
          <cell r="X293" t="str">
            <v/>
          </cell>
          <cell r="Y293">
            <v>0</v>
          </cell>
          <cell r="Z293">
            <v>0</v>
          </cell>
          <cell r="AA293" t="str">
            <v/>
          </cell>
        </row>
        <row r="294">
          <cell r="I294" t="str">
            <v/>
          </cell>
          <cell r="J294" t="str">
            <v/>
          </cell>
          <cell r="K294">
            <v>0</v>
          </cell>
          <cell r="L294">
            <v>0</v>
          </cell>
          <cell r="M294" t="str">
            <v/>
          </cell>
          <cell r="P294" t="str">
            <v/>
          </cell>
          <cell r="Q294" t="str">
            <v/>
          </cell>
          <cell r="R294">
            <v>0</v>
          </cell>
          <cell r="S294">
            <v>0</v>
          </cell>
          <cell r="T294" t="str">
            <v/>
          </cell>
          <cell r="W294" t="str">
            <v/>
          </cell>
          <cell r="X294" t="str">
            <v/>
          </cell>
          <cell r="Y294">
            <v>0</v>
          </cell>
          <cell r="Z294">
            <v>0</v>
          </cell>
          <cell r="AA294" t="str">
            <v/>
          </cell>
        </row>
        <row r="295">
          <cell r="I295" t="str">
            <v/>
          </cell>
          <cell r="J295" t="str">
            <v/>
          </cell>
          <cell r="K295">
            <v>0</v>
          </cell>
          <cell r="L295">
            <v>0</v>
          </cell>
          <cell r="M295" t="str">
            <v/>
          </cell>
          <cell r="P295" t="str">
            <v/>
          </cell>
          <cell r="Q295" t="str">
            <v/>
          </cell>
          <cell r="R295">
            <v>0</v>
          </cell>
          <cell r="S295">
            <v>0</v>
          </cell>
          <cell r="T295" t="str">
            <v/>
          </cell>
          <cell r="W295" t="str">
            <v/>
          </cell>
          <cell r="X295" t="str">
            <v/>
          </cell>
          <cell r="Y295">
            <v>0</v>
          </cell>
          <cell r="Z295">
            <v>0</v>
          </cell>
          <cell r="AA295" t="str">
            <v/>
          </cell>
        </row>
        <row r="296">
          <cell r="I296" t="str">
            <v/>
          </cell>
          <cell r="J296" t="str">
            <v/>
          </cell>
          <cell r="K296">
            <v>0</v>
          </cell>
          <cell r="L296">
            <v>0</v>
          </cell>
          <cell r="M296" t="str">
            <v/>
          </cell>
          <cell r="P296" t="str">
            <v/>
          </cell>
          <cell r="Q296" t="str">
            <v/>
          </cell>
          <cell r="R296">
            <v>0</v>
          </cell>
          <cell r="S296">
            <v>0</v>
          </cell>
          <cell r="T296" t="str">
            <v/>
          </cell>
          <cell r="W296" t="str">
            <v/>
          </cell>
          <cell r="X296" t="str">
            <v/>
          </cell>
          <cell r="Y296">
            <v>0</v>
          </cell>
          <cell r="Z296">
            <v>0</v>
          </cell>
          <cell r="AA296" t="str">
            <v/>
          </cell>
        </row>
        <row r="297">
          <cell r="I297" t="str">
            <v/>
          </cell>
          <cell r="J297" t="str">
            <v/>
          </cell>
          <cell r="K297">
            <v>0</v>
          </cell>
          <cell r="L297">
            <v>0</v>
          </cell>
          <cell r="M297" t="str">
            <v/>
          </cell>
          <cell r="P297" t="str">
            <v/>
          </cell>
          <cell r="Q297" t="str">
            <v/>
          </cell>
          <cell r="R297">
            <v>0</v>
          </cell>
          <cell r="S297">
            <v>0</v>
          </cell>
          <cell r="T297" t="str">
            <v/>
          </cell>
          <cell r="W297" t="str">
            <v/>
          </cell>
          <cell r="X297" t="str">
            <v/>
          </cell>
          <cell r="Y297">
            <v>0</v>
          </cell>
          <cell r="Z297">
            <v>0</v>
          </cell>
          <cell r="AA297" t="str">
            <v/>
          </cell>
        </row>
        <row r="298">
          <cell r="I298" t="str">
            <v/>
          </cell>
          <cell r="J298" t="str">
            <v/>
          </cell>
          <cell r="K298">
            <v>0</v>
          </cell>
          <cell r="L298">
            <v>0</v>
          </cell>
          <cell r="M298" t="str">
            <v/>
          </cell>
          <cell r="P298" t="str">
            <v/>
          </cell>
          <cell r="Q298" t="str">
            <v/>
          </cell>
          <cell r="R298">
            <v>0</v>
          </cell>
          <cell r="S298">
            <v>0</v>
          </cell>
          <cell r="T298" t="str">
            <v/>
          </cell>
          <cell r="W298" t="str">
            <v/>
          </cell>
          <cell r="X298" t="str">
            <v/>
          </cell>
          <cell r="Y298">
            <v>0</v>
          </cell>
          <cell r="Z298">
            <v>0</v>
          </cell>
          <cell r="AA298" t="str">
            <v/>
          </cell>
        </row>
        <row r="299">
          <cell r="I299" t="str">
            <v/>
          </cell>
          <cell r="J299" t="str">
            <v/>
          </cell>
          <cell r="K299">
            <v>0</v>
          </cell>
          <cell r="L299">
            <v>0</v>
          </cell>
          <cell r="M299" t="str">
            <v/>
          </cell>
          <cell r="P299" t="str">
            <v/>
          </cell>
          <cell r="Q299" t="str">
            <v/>
          </cell>
          <cell r="R299">
            <v>0</v>
          </cell>
          <cell r="S299">
            <v>0</v>
          </cell>
          <cell r="T299" t="str">
            <v/>
          </cell>
          <cell r="W299" t="str">
            <v/>
          </cell>
          <cell r="X299" t="str">
            <v/>
          </cell>
          <cell r="Y299">
            <v>0</v>
          </cell>
          <cell r="Z299">
            <v>0</v>
          </cell>
          <cell r="AA299" t="str">
            <v/>
          </cell>
        </row>
        <row r="300">
          <cell r="I300" t="str">
            <v/>
          </cell>
          <cell r="J300" t="str">
            <v/>
          </cell>
          <cell r="K300">
            <v>0</v>
          </cell>
          <cell r="L300">
            <v>0</v>
          </cell>
          <cell r="M300" t="str">
            <v/>
          </cell>
          <cell r="P300" t="str">
            <v/>
          </cell>
          <cell r="Q300" t="str">
            <v/>
          </cell>
          <cell r="R300">
            <v>0</v>
          </cell>
          <cell r="S300">
            <v>0</v>
          </cell>
          <cell r="T300" t="str">
            <v/>
          </cell>
          <cell r="W300" t="str">
            <v/>
          </cell>
          <cell r="X300" t="str">
            <v/>
          </cell>
          <cell r="Y300">
            <v>0</v>
          </cell>
          <cell r="Z300">
            <v>0</v>
          </cell>
          <cell r="AA300" t="str">
            <v/>
          </cell>
        </row>
        <row r="301">
          <cell r="I301" t="str">
            <v/>
          </cell>
          <cell r="J301" t="str">
            <v/>
          </cell>
          <cell r="K301">
            <v>0</v>
          </cell>
          <cell r="L301">
            <v>0</v>
          </cell>
          <cell r="M301" t="str">
            <v/>
          </cell>
          <cell r="P301" t="str">
            <v/>
          </cell>
          <cell r="Q301" t="str">
            <v/>
          </cell>
          <cell r="R301">
            <v>0</v>
          </cell>
          <cell r="S301">
            <v>0</v>
          </cell>
          <cell r="T301" t="str">
            <v/>
          </cell>
          <cell r="W301" t="str">
            <v/>
          </cell>
          <cell r="X301" t="str">
            <v/>
          </cell>
          <cell r="Y301">
            <v>0</v>
          </cell>
          <cell r="Z301">
            <v>0</v>
          </cell>
          <cell r="AA301" t="str">
            <v/>
          </cell>
        </row>
        <row r="302">
          <cell r="I302" t="str">
            <v/>
          </cell>
          <cell r="J302" t="str">
            <v/>
          </cell>
          <cell r="K302">
            <v>0</v>
          </cell>
          <cell r="L302">
            <v>0</v>
          </cell>
          <cell r="M302" t="str">
            <v/>
          </cell>
          <cell r="P302" t="str">
            <v/>
          </cell>
          <cell r="Q302" t="str">
            <v/>
          </cell>
          <cell r="R302">
            <v>0</v>
          </cell>
          <cell r="S302">
            <v>0</v>
          </cell>
          <cell r="T302" t="str">
            <v/>
          </cell>
          <cell r="W302" t="str">
            <v/>
          </cell>
          <cell r="X302" t="str">
            <v/>
          </cell>
          <cell r="Y302">
            <v>0</v>
          </cell>
          <cell r="Z302">
            <v>0</v>
          </cell>
          <cell r="AA302" t="str">
            <v/>
          </cell>
        </row>
        <row r="303">
          <cell r="I303" t="str">
            <v/>
          </cell>
          <cell r="J303" t="str">
            <v/>
          </cell>
          <cell r="K303">
            <v>0</v>
          </cell>
          <cell r="L303">
            <v>0</v>
          </cell>
          <cell r="M303" t="str">
            <v/>
          </cell>
          <cell r="P303" t="str">
            <v/>
          </cell>
          <cell r="Q303" t="str">
            <v/>
          </cell>
          <cell r="R303">
            <v>0</v>
          </cell>
          <cell r="S303">
            <v>0</v>
          </cell>
          <cell r="T303" t="str">
            <v/>
          </cell>
          <cell r="W303" t="str">
            <v/>
          </cell>
          <cell r="X303" t="str">
            <v/>
          </cell>
          <cell r="Y303">
            <v>0</v>
          </cell>
          <cell r="Z303">
            <v>0</v>
          </cell>
          <cell r="AA303" t="str">
            <v/>
          </cell>
        </row>
        <row r="304">
          <cell r="I304" t="str">
            <v/>
          </cell>
          <cell r="J304" t="str">
            <v/>
          </cell>
          <cell r="K304">
            <v>0</v>
          </cell>
          <cell r="L304">
            <v>0</v>
          </cell>
          <cell r="M304" t="str">
            <v/>
          </cell>
          <cell r="P304" t="str">
            <v/>
          </cell>
          <cell r="Q304" t="str">
            <v/>
          </cell>
          <cell r="R304">
            <v>0</v>
          </cell>
          <cell r="S304">
            <v>0</v>
          </cell>
          <cell r="T304" t="str">
            <v/>
          </cell>
          <cell r="W304" t="str">
            <v/>
          </cell>
          <cell r="X304" t="str">
            <v/>
          </cell>
          <cell r="Y304">
            <v>0</v>
          </cell>
          <cell r="Z304">
            <v>0</v>
          </cell>
          <cell r="AA304" t="str">
            <v/>
          </cell>
        </row>
        <row r="305">
          <cell r="I305" t="str">
            <v/>
          </cell>
          <cell r="J305" t="str">
            <v/>
          </cell>
          <cell r="K305">
            <v>0</v>
          </cell>
          <cell r="L305">
            <v>0</v>
          </cell>
          <cell r="M305" t="str">
            <v/>
          </cell>
          <cell r="P305" t="str">
            <v/>
          </cell>
          <cell r="Q305" t="str">
            <v/>
          </cell>
          <cell r="R305">
            <v>0</v>
          </cell>
          <cell r="S305">
            <v>0</v>
          </cell>
          <cell r="T305" t="str">
            <v/>
          </cell>
          <cell r="W305" t="str">
            <v/>
          </cell>
          <cell r="X305" t="str">
            <v/>
          </cell>
          <cell r="Y305">
            <v>0</v>
          </cell>
          <cell r="Z305">
            <v>0</v>
          </cell>
          <cell r="AA305" t="str">
            <v/>
          </cell>
        </row>
        <row r="306">
          <cell r="I306" t="str">
            <v/>
          </cell>
          <cell r="J306" t="str">
            <v/>
          </cell>
          <cell r="K306">
            <v>0</v>
          </cell>
          <cell r="L306">
            <v>0</v>
          </cell>
          <cell r="M306" t="str">
            <v/>
          </cell>
          <cell r="P306" t="str">
            <v/>
          </cell>
          <cell r="Q306" t="str">
            <v/>
          </cell>
          <cell r="R306">
            <v>0</v>
          </cell>
          <cell r="S306">
            <v>0</v>
          </cell>
          <cell r="T306" t="str">
            <v/>
          </cell>
          <cell r="W306" t="str">
            <v/>
          </cell>
          <cell r="X306" t="str">
            <v/>
          </cell>
          <cell r="Y306">
            <v>0</v>
          </cell>
          <cell r="Z306">
            <v>0</v>
          </cell>
          <cell r="AA306" t="str">
            <v/>
          </cell>
        </row>
        <row r="307">
          <cell r="I307" t="str">
            <v/>
          </cell>
          <cell r="J307" t="str">
            <v/>
          </cell>
          <cell r="K307">
            <v>0</v>
          </cell>
          <cell r="L307">
            <v>0</v>
          </cell>
          <cell r="M307" t="str">
            <v/>
          </cell>
          <cell r="P307" t="str">
            <v/>
          </cell>
          <cell r="Q307" t="str">
            <v/>
          </cell>
          <cell r="R307">
            <v>0</v>
          </cell>
          <cell r="S307">
            <v>0</v>
          </cell>
          <cell r="T307" t="str">
            <v/>
          </cell>
          <cell r="W307" t="str">
            <v/>
          </cell>
          <cell r="X307" t="str">
            <v/>
          </cell>
          <cell r="Y307">
            <v>0</v>
          </cell>
          <cell r="Z307">
            <v>0</v>
          </cell>
          <cell r="AA307" t="str">
            <v/>
          </cell>
        </row>
        <row r="308">
          <cell r="I308" t="str">
            <v/>
          </cell>
          <cell r="J308" t="str">
            <v/>
          </cell>
          <cell r="K308">
            <v>0</v>
          </cell>
          <cell r="L308">
            <v>0</v>
          </cell>
          <cell r="M308" t="str">
            <v/>
          </cell>
          <cell r="P308" t="str">
            <v/>
          </cell>
          <cell r="Q308" t="str">
            <v/>
          </cell>
          <cell r="R308">
            <v>0</v>
          </cell>
          <cell r="S308">
            <v>0</v>
          </cell>
          <cell r="T308" t="str">
            <v/>
          </cell>
          <cell r="W308" t="str">
            <v/>
          </cell>
          <cell r="X308" t="str">
            <v/>
          </cell>
          <cell r="Y308">
            <v>0</v>
          </cell>
          <cell r="Z308">
            <v>0</v>
          </cell>
          <cell r="AA308" t="str">
            <v/>
          </cell>
        </row>
        <row r="309">
          <cell r="I309" t="str">
            <v/>
          </cell>
          <cell r="J309" t="str">
            <v/>
          </cell>
          <cell r="K309">
            <v>0</v>
          </cell>
          <cell r="L309">
            <v>0</v>
          </cell>
          <cell r="M309" t="str">
            <v/>
          </cell>
          <cell r="P309" t="str">
            <v/>
          </cell>
          <cell r="Q309" t="str">
            <v/>
          </cell>
          <cell r="R309">
            <v>0</v>
          </cell>
          <cell r="S309">
            <v>0</v>
          </cell>
          <cell r="T309" t="str">
            <v/>
          </cell>
          <cell r="W309" t="str">
            <v/>
          </cell>
          <cell r="X309" t="str">
            <v/>
          </cell>
          <cell r="Y309">
            <v>0</v>
          </cell>
          <cell r="Z309">
            <v>0</v>
          </cell>
          <cell r="AA309" t="str">
            <v/>
          </cell>
        </row>
        <row r="310">
          <cell r="I310" t="str">
            <v/>
          </cell>
          <cell r="J310" t="str">
            <v/>
          </cell>
          <cell r="K310">
            <v>0</v>
          </cell>
          <cell r="L310">
            <v>0</v>
          </cell>
          <cell r="M310" t="str">
            <v/>
          </cell>
          <cell r="P310" t="str">
            <v/>
          </cell>
          <cell r="Q310" t="str">
            <v/>
          </cell>
          <cell r="R310">
            <v>0</v>
          </cell>
          <cell r="S310">
            <v>0</v>
          </cell>
          <cell r="T310" t="str">
            <v/>
          </cell>
          <cell r="W310" t="str">
            <v/>
          </cell>
          <cell r="X310" t="str">
            <v/>
          </cell>
          <cell r="Y310">
            <v>0</v>
          </cell>
          <cell r="Z310">
            <v>0</v>
          </cell>
          <cell r="AA310" t="str">
            <v/>
          </cell>
        </row>
        <row r="311">
          <cell r="I311" t="str">
            <v/>
          </cell>
          <cell r="J311" t="str">
            <v/>
          </cell>
          <cell r="K311">
            <v>0</v>
          </cell>
          <cell r="L311">
            <v>0</v>
          </cell>
          <cell r="M311" t="str">
            <v/>
          </cell>
          <cell r="P311" t="str">
            <v/>
          </cell>
          <cell r="Q311" t="str">
            <v/>
          </cell>
          <cell r="R311">
            <v>0</v>
          </cell>
          <cell r="S311">
            <v>0</v>
          </cell>
          <cell r="T311" t="str">
            <v/>
          </cell>
          <cell r="W311" t="str">
            <v/>
          </cell>
          <cell r="X311" t="str">
            <v/>
          </cell>
          <cell r="Y311">
            <v>0</v>
          </cell>
          <cell r="Z311">
            <v>0</v>
          </cell>
          <cell r="AA311" t="str">
            <v/>
          </cell>
        </row>
        <row r="312">
          <cell r="I312" t="str">
            <v/>
          </cell>
          <cell r="J312" t="str">
            <v/>
          </cell>
          <cell r="K312">
            <v>0</v>
          </cell>
          <cell r="L312">
            <v>0</v>
          </cell>
          <cell r="M312" t="str">
            <v/>
          </cell>
          <cell r="P312" t="str">
            <v/>
          </cell>
          <cell r="Q312" t="str">
            <v/>
          </cell>
          <cell r="R312">
            <v>0</v>
          </cell>
          <cell r="S312">
            <v>0</v>
          </cell>
          <cell r="T312" t="str">
            <v/>
          </cell>
          <cell r="W312" t="str">
            <v/>
          </cell>
          <cell r="X312" t="str">
            <v/>
          </cell>
          <cell r="Y312">
            <v>0</v>
          </cell>
          <cell r="Z312">
            <v>0</v>
          </cell>
          <cell r="AA312" t="str">
            <v/>
          </cell>
        </row>
        <row r="313">
          <cell r="I313" t="str">
            <v/>
          </cell>
          <cell r="J313" t="str">
            <v/>
          </cell>
          <cell r="K313">
            <v>0</v>
          </cell>
          <cell r="L313">
            <v>0</v>
          </cell>
          <cell r="M313" t="str">
            <v/>
          </cell>
          <cell r="P313" t="str">
            <v/>
          </cell>
          <cell r="Q313" t="str">
            <v/>
          </cell>
          <cell r="R313">
            <v>0</v>
          </cell>
          <cell r="S313">
            <v>0</v>
          </cell>
          <cell r="T313" t="str">
            <v/>
          </cell>
          <cell r="W313" t="str">
            <v/>
          </cell>
          <cell r="X313" t="str">
            <v/>
          </cell>
          <cell r="Y313">
            <v>0</v>
          </cell>
          <cell r="Z313">
            <v>0</v>
          </cell>
          <cell r="AA313" t="str">
            <v/>
          </cell>
        </row>
        <row r="314">
          <cell r="I314" t="str">
            <v/>
          </cell>
          <cell r="J314" t="str">
            <v/>
          </cell>
          <cell r="K314">
            <v>0</v>
          </cell>
          <cell r="L314">
            <v>0</v>
          </cell>
          <cell r="M314" t="str">
            <v/>
          </cell>
          <cell r="P314" t="str">
            <v/>
          </cell>
          <cell r="Q314" t="str">
            <v/>
          </cell>
          <cell r="R314">
            <v>0</v>
          </cell>
          <cell r="S314">
            <v>0</v>
          </cell>
          <cell r="T314" t="str">
            <v/>
          </cell>
          <cell r="W314" t="str">
            <v/>
          </cell>
          <cell r="X314" t="str">
            <v/>
          </cell>
          <cell r="Y314">
            <v>0</v>
          </cell>
          <cell r="Z314">
            <v>0</v>
          </cell>
          <cell r="AA314" t="str">
            <v/>
          </cell>
        </row>
        <row r="315">
          <cell r="I315" t="str">
            <v/>
          </cell>
          <cell r="J315" t="str">
            <v/>
          </cell>
          <cell r="K315">
            <v>0</v>
          </cell>
          <cell r="L315">
            <v>0</v>
          </cell>
          <cell r="M315" t="str">
            <v/>
          </cell>
          <cell r="P315" t="str">
            <v/>
          </cell>
          <cell r="Q315" t="str">
            <v/>
          </cell>
          <cell r="R315">
            <v>0</v>
          </cell>
          <cell r="S315">
            <v>0</v>
          </cell>
          <cell r="T315" t="str">
            <v/>
          </cell>
          <cell r="W315" t="str">
            <v/>
          </cell>
          <cell r="X315" t="str">
            <v/>
          </cell>
          <cell r="Y315">
            <v>0</v>
          </cell>
          <cell r="Z315">
            <v>0</v>
          </cell>
          <cell r="AA315" t="str">
            <v/>
          </cell>
        </row>
        <row r="316">
          <cell r="I316" t="str">
            <v/>
          </cell>
          <cell r="J316" t="str">
            <v/>
          </cell>
          <cell r="K316">
            <v>0</v>
          </cell>
          <cell r="L316">
            <v>0</v>
          </cell>
          <cell r="M316" t="str">
            <v/>
          </cell>
          <cell r="P316" t="str">
            <v/>
          </cell>
          <cell r="Q316" t="str">
            <v/>
          </cell>
          <cell r="R316">
            <v>0</v>
          </cell>
          <cell r="S316">
            <v>0</v>
          </cell>
          <cell r="T316" t="str">
            <v/>
          </cell>
          <cell r="W316" t="str">
            <v/>
          </cell>
          <cell r="X316" t="str">
            <v/>
          </cell>
          <cell r="Y316">
            <v>0</v>
          </cell>
          <cell r="Z316">
            <v>0</v>
          </cell>
          <cell r="AA316" t="str">
            <v/>
          </cell>
        </row>
        <row r="317">
          <cell r="I317" t="str">
            <v/>
          </cell>
          <cell r="J317" t="str">
            <v/>
          </cell>
          <cell r="K317">
            <v>0</v>
          </cell>
          <cell r="L317">
            <v>0</v>
          </cell>
          <cell r="M317" t="str">
            <v/>
          </cell>
          <cell r="P317" t="str">
            <v/>
          </cell>
          <cell r="Q317" t="str">
            <v/>
          </cell>
          <cell r="R317">
            <v>0</v>
          </cell>
          <cell r="S317">
            <v>0</v>
          </cell>
          <cell r="T317" t="str">
            <v/>
          </cell>
          <cell r="W317" t="str">
            <v/>
          </cell>
          <cell r="X317" t="str">
            <v/>
          </cell>
          <cell r="Y317">
            <v>0</v>
          </cell>
          <cell r="Z317">
            <v>0</v>
          </cell>
          <cell r="AA317" t="str">
            <v/>
          </cell>
        </row>
        <row r="318">
          <cell r="I318" t="str">
            <v/>
          </cell>
          <cell r="J318" t="str">
            <v/>
          </cell>
          <cell r="K318">
            <v>0</v>
          </cell>
          <cell r="L318">
            <v>0</v>
          </cell>
          <cell r="M318" t="str">
            <v/>
          </cell>
          <cell r="P318" t="str">
            <v/>
          </cell>
          <cell r="Q318" t="str">
            <v/>
          </cell>
          <cell r="R318">
            <v>0</v>
          </cell>
          <cell r="S318">
            <v>0</v>
          </cell>
          <cell r="T318" t="str">
            <v/>
          </cell>
          <cell r="W318" t="str">
            <v/>
          </cell>
          <cell r="X318" t="str">
            <v/>
          </cell>
          <cell r="Y318">
            <v>0</v>
          </cell>
          <cell r="Z318">
            <v>0</v>
          </cell>
          <cell r="AA318" t="str">
            <v/>
          </cell>
        </row>
        <row r="319">
          <cell r="I319" t="str">
            <v/>
          </cell>
          <cell r="J319" t="str">
            <v/>
          </cell>
          <cell r="K319">
            <v>0</v>
          </cell>
          <cell r="L319">
            <v>0</v>
          </cell>
          <cell r="M319" t="str">
            <v/>
          </cell>
          <cell r="P319" t="str">
            <v/>
          </cell>
          <cell r="Q319" t="str">
            <v/>
          </cell>
          <cell r="R319">
            <v>0</v>
          </cell>
          <cell r="S319">
            <v>0</v>
          </cell>
          <cell r="T319" t="str">
            <v/>
          </cell>
          <cell r="W319" t="str">
            <v/>
          </cell>
          <cell r="X319" t="str">
            <v/>
          </cell>
          <cell r="Y319">
            <v>0</v>
          </cell>
          <cell r="Z319">
            <v>0</v>
          </cell>
          <cell r="AA319" t="str">
            <v/>
          </cell>
        </row>
        <row r="320">
          <cell r="I320" t="str">
            <v/>
          </cell>
          <cell r="J320" t="str">
            <v/>
          </cell>
          <cell r="K320">
            <v>0</v>
          </cell>
          <cell r="L320">
            <v>0</v>
          </cell>
          <cell r="M320" t="str">
            <v/>
          </cell>
          <cell r="P320" t="str">
            <v/>
          </cell>
          <cell r="Q320" t="str">
            <v/>
          </cell>
          <cell r="R320">
            <v>0</v>
          </cell>
          <cell r="S320">
            <v>0</v>
          </cell>
          <cell r="T320" t="str">
            <v/>
          </cell>
          <cell r="W320" t="str">
            <v/>
          </cell>
          <cell r="X320" t="str">
            <v/>
          </cell>
          <cell r="Y320">
            <v>0</v>
          </cell>
          <cell r="Z320">
            <v>0</v>
          </cell>
          <cell r="AA320" t="str">
            <v/>
          </cell>
        </row>
        <row r="321">
          <cell r="I321" t="str">
            <v/>
          </cell>
          <cell r="J321" t="str">
            <v/>
          </cell>
          <cell r="K321">
            <v>0</v>
          </cell>
          <cell r="L321">
            <v>0</v>
          </cell>
          <cell r="M321" t="str">
            <v/>
          </cell>
          <cell r="P321" t="str">
            <v/>
          </cell>
          <cell r="Q321" t="str">
            <v/>
          </cell>
          <cell r="R321">
            <v>0</v>
          </cell>
          <cell r="S321">
            <v>0</v>
          </cell>
          <cell r="T321" t="str">
            <v/>
          </cell>
          <cell r="W321" t="str">
            <v/>
          </cell>
          <cell r="X321" t="str">
            <v/>
          </cell>
          <cell r="Y321">
            <v>0</v>
          </cell>
          <cell r="Z321">
            <v>0</v>
          </cell>
          <cell r="AA321" t="str">
            <v/>
          </cell>
        </row>
        <row r="322">
          <cell r="I322" t="str">
            <v/>
          </cell>
          <cell r="J322" t="str">
            <v/>
          </cell>
          <cell r="K322">
            <v>0</v>
          </cell>
          <cell r="L322">
            <v>0</v>
          </cell>
          <cell r="M322" t="str">
            <v/>
          </cell>
          <cell r="P322" t="str">
            <v/>
          </cell>
          <cell r="Q322" t="str">
            <v/>
          </cell>
          <cell r="R322">
            <v>0</v>
          </cell>
          <cell r="S322">
            <v>0</v>
          </cell>
          <cell r="T322" t="str">
            <v/>
          </cell>
          <cell r="W322" t="str">
            <v/>
          </cell>
          <cell r="X322" t="str">
            <v/>
          </cell>
          <cell r="Y322">
            <v>0</v>
          </cell>
          <cell r="Z322">
            <v>0</v>
          </cell>
          <cell r="AA322" t="str">
            <v/>
          </cell>
        </row>
        <row r="323">
          <cell r="I323" t="str">
            <v/>
          </cell>
          <cell r="J323" t="str">
            <v/>
          </cell>
          <cell r="K323">
            <v>0</v>
          </cell>
          <cell r="L323">
            <v>0</v>
          </cell>
          <cell r="M323" t="str">
            <v/>
          </cell>
          <cell r="P323" t="str">
            <v/>
          </cell>
          <cell r="Q323" t="str">
            <v/>
          </cell>
          <cell r="R323">
            <v>0</v>
          </cell>
          <cell r="S323">
            <v>0</v>
          </cell>
          <cell r="T323" t="str">
            <v/>
          </cell>
          <cell r="W323" t="str">
            <v/>
          </cell>
          <cell r="X323" t="str">
            <v/>
          </cell>
          <cell r="Y323">
            <v>0</v>
          </cell>
          <cell r="Z323">
            <v>0</v>
          </cell>
          <cell r="AA323" t="str">
            <v/>
          </cell>
        </row>
        <row r="324">
          <cell r="I324" t="str">
            <v/>
          </cell>
          <cell r="J324" t="str">
            <v/>
          </cell>
          <cell r="K324">
            <v>0</v>
          </cell>
          <cell r="L324">
            <v>0</v>
          </cell>
          <cell r="M324" t="str">
            <v/>
          </cell>
          <cell r="P324" t="str">
            <v/>
          </cell>
          <cell r="Q324" t="str">
            <v/>
          </cell>
          <cell r="R324">
            <v>0</v>
          </cell>
          <cell r="S324">
            <v>0</v>
          </cell>
          <cell r="T324" t="str">
            <v/>
          </cell>
          <cell r="W324" t="str">
            <v/>
          </cell>
          <cell r="X324" t="str">
            <v/>
          </cell>
          <cell r="Y324">
            <v>0</v>
          </cell>
          <cell r="Z324">
            <v>0</v>
          </cell>
          <cell r="AA324" t="str">
            <v/>
          </cell>
        </row>
        <row r="325">
          <cell r="I325" t="str">
            <v/>
          </cell>
          <cell r="J325" t="str">
            <v/>
          </cell>
          <cell r="K325">
            <v>0</v>
          </cell>
          <cell r="L325">
            <v>0</v>
          </cell>
          <cell r="M325" t="str">
            <v/>
          </cell>
          <cell r="P325" t="str">
            <v/>
          </cell>
          <cell r="Q325" t="str">
            <v/>
          </cell>
          <cell r="R325">
            <v>0</v>
          </cell>
          <cell r="S325">
            <v>0</v>
          </cell>
          <cell r="T325" t="str">
            <v/>
          </cell>
          <cell r="W325" t="str">
            <v/>
          </cell>
          <cell r="X325" t="str">
            <v/>
          </cell>
          <cell r="Y325">
            <v>0</v>
          </cell>
          <cell r="Z325">
            <v>0</v>
          </cell>
          <cell r="AA325" t="str">
            <v/>
          </cell>
        </row>
        <row r="326">
          <cell r="I326" t="str">
            <v/>
          </cell>
          <cell r="J326" t="str">
            <v/>
          </cell>
          <cell r="K326">
            <v>0</v>
          </cell>
          <cell r="L326">
            <v>0</v>
          </cell>
          <cell r="M326" t="str">
            <v/>
          </cell>
          <cell r="P326" t="str">
            <v/>
          </cell>
          <cell r="Q326" t="str">
            <v/>
          </cell>
          <cell r="R326">
            <v>0</v>
          </cell>
          <cell r="S326">
            <v>0</v>
          </cell>
          <cell r="T326" t="str">
            <v/>
          </cell>
          <cell r="W326" t="str">
            <v/>
          </cell>
          <cell r="X326" t="str">
            <v/>
          </cell>
          <cell r="Y326">
            <v>0</v>
          </cell>
          <cell r="Z326">
            <v>0</v>
          </cell>
          <cell r="AA326" t="str">
            <v/>
          </cell>
        </row>
        <row r="327">
          <cell r="I327" t="str">
            <v/>
          </cell>
          <cell r="J327" t="str">
            <v/>
          </cell>
          <cell r="K327">
            <v>0</v>
          </cell>
          <cell r="L327">
            <v>0</v>
          </cell>
          <cell r="M327" t="str">
            <v/>
          </cell>
          <cell r="P327" t="str">
            <v/>
          </cell>
          <cell r="Q327" t="str">
            <v/>
          </cell>
          <cell r="R327">
            <v>0</v>
          </cell>
          <cell r="S327">
            <v>0</v>
          </cell>
          <cell r="T327" t="str">
            <v/>
          </cell>
          <cell r="W327" t="str">
            <v/>
          </cell>
          <cell r="X327" t="str">
            <v/>
          </cell>
          <cell r="Y327">
            <v>0</v>
          </cell>
          <cell r="Z327">
            <v>0</v>
          </cell>
          <cell r="AA327" t="str">
            <v/>
          </cell>
        </row>
        <row r="328">
          <cell r="I328" t="str">
            <v/>
          </cell>
          <cell r="J328" t="str">
            <v/>
          </cell>
          <cell r="K328">
            <v>0</v>
          </cell>
          <cell r="L328">
            <v>0</v>
          </cell>
          <cell r="M328" t="str">
            <v/>
          </cell>
          <cell r="P328" t="str">
            <v/>
          </cell>
          <cell r="Q328" t="str">
            <v/>
          </cell>
          <cell r="R328">
            <v>0</v>
          </cell>
          <cell r="S328">
            <v>0</v>
          </cell>
          <cell r="T328" t="str">
            <v/>
          </cell>
          <cell r="W328" t="str">
            <v/>
          </cell>
          <cell r="X328" t="str">
            <v/>
          </cell>
          <cell r="Y328">
            <v>0</v>
          </cell>
          <cell r="Z328">
            <v>0</v>
          </cell>
          <cell r="AA328" t="str">
            <v/>
          </cell>
        </row>
        <row r="329">
          <cell r="I329" t="str">
            <v/>
          </cell>
          <cell r="J329" t="str">
            <v/>
          </cell>
          <cell r="K329">
            <v>0</v>
          </cell>
          <cell r="L329">
            <v>0</v>
          </cell>
          <cell r="M329" t="str">
            <v/>
          </cell>
          <cell r="P329" t="str">
            <v/>
          </cell>
          <cell r="Q329" t="str">
            <v/>
          </cell>
          <cell r="R329">
            <v>0</v>
          </cell>
          <cell r="S329">
            <v>0</v>
          </cell>
          <cell r="T329" t="str">
            <v/>
          </cell>
          <cell r="W329" t="str">
            <v/>
          </cell>
          <cell r="X329" t="str">
            <v/>
          </cell>
          <cell r="Y329">
            <v>0</v>
          </cell>
          <cell r="Z329">
            <v>0</v>
          </cell>
          <cell r="AA329" t="str">
            <v/>
          </cell>
        </row>
        <row r="330">
          <cell r="I330" t="str">
            <v/>
          </cell>
          <cell r="J330" t="str">
            <v/>
          </cell>
          <cell r="K330">
            <v>0</v>
          </cell>
          <cell r="L330">
            <v>0</v>
          </cell>
          <cell r="M330" t="str">
            <v/>
          </cell>
          <cell r="P330" t="str">
            <v/>
          </cell>
          <cell r="Q330" t="str">
            <v/>
          </cell>
          <cell r="R330">
            <v>0</v>
          </cell>
          <cell r="S330">
            <v>0</v>
          </cell>
          <cell r="T330" t="str">
            <v/>
          </cell>
          <cell r="W330" t="str">
            <v/>
          </cell>
          <cell r="X330" t="str">
            <v/>
          </cell>
          <cell r="Y330">
            <v>0</v>
          </cell>
          <cell r="Z330">
            <v>0</v>
          </cell>
          <cell r="AA330" t="str">
            <v/>
          </cell>
        </row>
        <row r="331">
          <cell r="I331" t="str">
            <v/>
          </cell>
          <cell r="J331" t="str">
            <v/>
          </cell>
          <cell r="K331">
            <v>0</v>
          </cell>
          <cell r="L331">
            <v>0</v>
          </cell>
          <cell r="M331" t="str">
            <v/>
          </cell>
          <cell r="P331" t="str">
            <v/>
          </cell>
          <cell r="Q331" t="str">
            <v/>
          </cell>
          <cell r="R331">
            <v>0</v>
          </cell>
          <cell r="S331">
            <v>0</v>
          </cell>
          <cell r="T331" t="str">
            <v/>
          </cell>
          <cell r="W331" t="str">
            <v/>
          </cell>
          <cell r="X331" t="str">
            <v/>
          </cell>
          <cell r="Y331">
            <v>0</v>
          </cell>
          <cell r="Z331">
            <v>0</v>
          </cell>
          <cell r="AA331" t="str">
            <v/>
          </cell>
        </row>
        <row r="332">
          <cell r="I332" t="str">
            <v/>
          </cell>
          <cell r="J332" t="str">
            <v/>
          </cell>
          <cell r="K332">
            <v>0</v>
          </cell>
          <cell r="L332">
            <v>0</v>
          </cell>
          <cell r="M332" t="str">
            <v/>
          </cell>
          <cell r="P332" t="str">
            <v/>
          </cell>
          <cell r="Q332" t="str">
            <v/>
          </cell>
          <cell r="R332">
            <v>0</v>
          </cell>
          <cell r="S332">
            <v>0</v>
          </cell>
          <cell r="T332" t="str">
            <v/>
          </cell>
          <cell r="W332" t="str">
            <v/>
          </cell>
          <cell r="X332" t="str">
            <v/>
          </cell>
          <cell r="Y332">
            <v>0</v>
          </cell>
          <cell r="Z332">
            <v>0</v>
          </cell>
          <cell r="AA332" t="str">
            <v/>
          </cell>
        </row>
        <row r="333">
          <cell r="I333" t="str">
            <v/>
          </cell>
          <cell r="J333" t="str">
            <v/>
          </cell>
          <cell r="K333">
            <v>0</v>
          </cell>
          <cell r="L333">
            <v>0</v>
          </cell>
          <cell r="M333" t="str">
            <v/>
          </cell>
          <cell r="P333" t="str">
            <v/>
          </cell>
          <cell r="Q333" t="str">
            <v/>
          </cell>
          <cell r="R333">
            <v>0</v>
          </cell>
          <cell r="S333">
            <v>0</v>
          </cell>
          <cell r="T333" t="str">
            <v/>
          </cell>
          <cell r="W333" t="str">
            <v/>
          </cell>
          <cell r="X333" t="str">
            <v/>
          </cell>
          <cell r="Y333">
            <v>0</v>
          </cell>
          <cell r="Z333">
            <v>0</v>
          </cell>
          <cell r="AA333" t="str">
            <v/>
          </cell>
        </row>
        <row r="334">
          <cell r="I334" t="str">
            <v/>
          </cell>
          <cell r="J334" t="str">
            <v/>
          </cell>
          <cell r="K334">
            <v>0</v>
          </cell>
          <cell r="L334">
            <v>0</v>
          </cell>
          <cell r="M334" t="str">
            <v/>
          </cell>
          <cell r="P334" t="str">
            <v/>
          </cell>
          <cell r="Q334" t="str">
            <v/>
          </cell>
          <cell r="R334">
            <v>0</v>
          </cell>
          <cell r="S334">
            <v>0</v>
          </cell>
          <cell r="T334" t="str">
            <v/>
          </cell>
          <cell r="W334" t="str">
            <v/>
          </cell>
          <cell r="X334" t="str">
            <v/>
          </cell>
          <cell r="Y334">
            <v>0</v>
          </cell>
          <cell r="Z334">
            <v>0</v>
          </cell>
          <cell r="AA334" t="str">
            <v/>
          </cell>
        </row>
        <row r="335">
          <cell r="I335" t="str">
            <v/>
          </cell>
          <cell r="J335" t="str">
            <v/>
          </cell>
          <cell r="K335">
            <v>0</v>
          </cell>
          <cell r="L335">
            <v>0</v>
          </cell>
          <cell r="M335" t="str">
            <v/>
          </cell>
          <cell r="P335" t="str">
            <v/>
          </cell>
          <cell r="Q335" t="str">
            <v/>
          </cell>
          <cell r="R335">
            <v>0</v>
          </cell>
          <cell r="S335">
            <v>0</v>
          </cell>
          <cell r="T335" t="str">
            <v/>
          </cell>
          <cell r="W335" t="str">
            <v/>
          </cell>
          <cell r="X335" t="str">
            <v/>
          </cell>
          <cell r="Y335">
            <v>0</v>
          </cell>
          <cell r="Z335">
            <v>0</v>
          </cell>
          <cell r="AA335" t="str">
            <v/>
          </cell>
        </row>
        <row r="336">
          <cell r="I336" t="str">
            <v/>
          </cell>
          <cell r="J336" t="str">
            <v/>
          </cell>
          <cell r="K336">
            <v>0</v>
          </cell>
          <cell r="L336">
            <v>0</v>
          </cell>
          <cell r="M336" t="str">
            <v/>
          </cell>
          <cell r="P336" t="str">
            <v/>
          </cell>
          <cell r="Q336" t="str">
            <v/>
          </cell>
          <cell r="R336">
            <v>0</v>
          </cell>
          <cell r="S336">
            <v>0</v>
          </cell>
          <cell r="T336" t="str">
            <v/>
          </cell>
          <cell r="W336" t="str">
            <v/>
          </cell>
          <cell r="X336" t="str">
            <v/>
          </cell>
          <cell r="Y336">
            <v>0</v>
          </cell>
          <cell r="Z336">
            <v>0</v>
          </cell>
          <cell r="AA336" t="str">
            <v/>
          </cell>
        </row>
        <row r="337">
          <cell r="I337" t="str">
            <v/>
          </cell>
          <cell r="J337" t="str">
            <v/>
          </cell>
          <cell r="K337">
            <v>0</v>
          </cell>
          <cell r="L337">
            <v>0</v>
          </cell>
          <cell r="M337" t="str">
            <v/>
          </cell>
          <cell r="P337" t="str">
            <v/>
          </cell>
          <cell r="Q337" t="str">
            <v/>
          </cell>
          <cell r="R337">
            <v>0</v>
          </cell>
          <cell r="S337">
            <v>0</v>
          </cell>
          <cell r="T337" t="str">
            <v/>
          </cell>
          <cell r="W337" t="str">
            <v/>
          </cell>
          <cell r="X337" t="str">
            <v/>
          </cell>
          <cell r="Y337">
            <v>0</v>
          </cell>
          <cell r="Z337">
            <v>0</v>
          </cell>
          <cell r="AA337" t="str">
            <v/>
          </cell>
        </row>
        <row r="338">
          <cell r="I338" t="str">
            <v/>
          </cell>
          <cell r="J338" t="str">
            <v/>
          </cell>
          <cell r="K338">
            <v>0</v>
          </cell>
          <cell r="L338">
            <v>0</v>
          </cell>
          <cell r="M338" t="str">
            <v/>
          </cell>
          <cell r="P338" t="str">
            <v/>
          </cell>
          <cell r="Q338" t="str">
            <v/>
          </cell>
          <cell r="R338">
            <v>0</v>
          </cell>
          <cell r="S338">
            <v>0</v>
          </cell>
          <cell r="T338" t="str">
            <v/>
          </cell>
          <cell r="W338" t="str">
            <v/>
          </cell>
          <cell r="X338" t="str">
            <v/>
          </cell>
          <cell r="Y338">
            <v>0</v>
          </cell>
          <cell r="Z338">
            <v>0</v>
          </cell>
          <cell r="AA338" t="str">
            <v/>
          </cell>
        </row>
        <row r="339">
          <cell r="I339" t="str">
            <v/>
          </cell>
          <cell r="J339" t="str">
            <v/>
          </cell>
          <cell r="K339">
            <v>0</v>
          </cell>
          <cell r="L339">
            <v>0</v>
          </cell>
          <cell r="M339" t="str">
            <v/>
          </cell>
          <cell r="P339" t="str">
            <v/>
          </cell>
          <cell r="Q339" t="str">
            <v/>
          </cell>
          <cell r="R339">
            <v>0</v>
          </cell>
          <cell r="S339">
            <v>0</v>
          </cell>
          <cell r="T339" t="str">
            <v/>
          </cell>
          <cell r="W339" t="str">
            <v/>
          </cell>
          <cell r="X339" t="str">
            <v/>
          </cell>
          <cell r="Y339">
            <v>0</v>
          </cell>
          <cell r="Z339">
            <v>0</v>
          </cell>
          <cell r="AA339" t="str">
            <v/>
          </cell>
        </row>
        <row r="340">
          <cell r="I340" t="str">
            <v/>
          </cell>
          <cell r="J340" t="str">
            <v/>
          </cell>
          <cell r="K340">
            <v>0</v>
          </cell>
          <cell r="L340">
            <v>0</v>
          </cell>
          <cell r="M340" t="str">
            <v/>
          </cell>
          <cell r="P340" t="str">
            <v/>
          </cell>
          <cell r="Q340" t="str">
            <v/>
          </cell>
          <cell r="R340">
            <v>0</v>
          </cell>
          <cell r="S340">
            <v>0</v>
          </cell>
          <cell r="T340" t="str">
            <v/>
          </cell>
          <cell r="W340" t="str">
            <v/>
          </cell>
          <cell r="X340" t="str">
            <v/>
          </cell>
          <cell r="Y340">
            <v>0</v>
          </cell>
          <cell r="Z340">
            <v>0</v>
          </cell>
          <cell r="AA340" t="str">
            <v/>
          </cell>
        </row>
        <row r="341">
          <cell r="I341" t="str">
            <v/>
          </cell>
          <cell r="J341" t="str">
            <v/>
          </cell>
          <cell r="K341">
            <v>0</v>
          </cell>
          <cell r="L341">
            <v>0</v>
          </cell>
          <cell r="M341" t="str">
            <v/>
          </cell>
          <cell r="P341" t="str">
            <v/>
          </cell>
          <cell r="Q341" t="str">
            <v/>
          </cell>
          <cell r="R341">
            <v>0</v>
          </cell>
          <cell r="S341">
            <v>0</v>
          </cell>
          <cell r="T341" t="str">
            <v/>
          </cell>
          <cell r="W341" t="str">
            <v/>
          </cell>
          <cell r="X341" t="str">
            <v/>
          </cell>
          <cell r="Y341">
            <v>0</v>
          </cell>
          <cell r="Z341">
            <v>0</v>
          </cell>
          <cell r="AA341" t="str">
            <v/>
          </cell>
        </row>
        <row r="342">
          <cell r="I342" t="str">
            <v/>
          </cell>
          <cell r="J342" t="str">
            <v/>
          </cell>
          <cell r="K342">
            <v>0</v>
          </cell>
          <cell r="L342">
            <v>0</v>
          </cell>
          <cell r="M342" t="str">
            <v/>
          </cell>
          <cell r="P342" t="str">
            <v/>
          </cell>
          <cell r="Q342" t="str">
            <v/>
          </cell>
          <cell r="R342">
            <v>0</v>
          </cell>
          <cell r="S342">
            <v>0</v>
          </cell>
          <cell r="T342" t="str">
            <v/>
          </cell>
          <cell r="W342" t="str">
            <v/>
          </cell>
          <cell r="X342" t="str">
            <v/>
          </cell>
          <cell r="Y342">
            <v>0</v>
          </cell>
          <cell r="Z342">
            <v>0</v>
          </cell>
          <cell r="AA342" t="str">
            <v/>
          </cell>
        </row>
        <row r="343">
          <cell r="I343" t="str">
            <v/>
          </cell>
          <cell r="J343" t="str">
            <v/>
          </cell>
          <cell r="K343">
            <v>0</v>
          </cell>
          <cell r="L343">
            <v>0</v>
          </cell>
          <cell r="M343" t="str">
            <v/>
          </cell>
          <cell r="P343" t="str">
            <v/>
          </cell>
          <cell r="Q343" t="str">
            <v/>
          </cell>
          <cell r="R343">
            <v>0</v>
          </cell>
          <cell r="S343">
            <v>0</v>
          </cell>
          <cell r="T343" t="str">
            <v/>
          </cell>
          <cell r="W343" t="str">
            <v/>
          </cell>
          <cell r="X343" t="str">
            <v/>
          </cell>
          <cell r="Y343">
            <v>0</v>
          </cell>
          <cell r="Z343">
            <v>0</v>
          </cell>
          <cell r="AA343" t="str">
            <v/>
          </cell>
        </row>
        <row r="344">
          <cell r="I344" t="str">
            <v/>
          </cell>
          <cell r="J344" t="str">
            <v/>
          </cell>
          <cell r="K344">
            <v>0</v>
          </cell>
          <cell r="L344">
            <v>0</v>
          </cell>
          <cell r="M344" t="str">
            <v/>
          </cell>
          <cell r="P344" t="str">
            <v/>
          </cell>
          <cell r="Q344" t="str">
            <v/>
          </cell>
          <cell r="R344">
            <v>0</v>
          </cell>
          <cell r="S344">
            <v>0</v>
          </cell>
          <cell r="T344" t="str">
            <v/>
          </cell>
          <cell r="W344" t="str">
            <v/>
          </cell>
          <cell r="X344" t="str">
            <v/>
          </cell>
          <cell r="Y344">
            <v>0</v>
          </cell>
          <cell r="Z344">
            <v>0</v>
          </cell>
          <cell r="AA344" t="str">
            <v/>
          </cell>
        </row>
        <row r="345">
          <cell r="I345" t="str">
            <v/>
          </cell>
          <cell r="J345" t="str">
            <v/>
          </cell>
          <cell r="K345">
            <v>0</v>
          </cell>
          <cell r="L345">
            <v>0</v>
          </cell>
          <cell r="M345" t="str">
            <v/>
          </cell>
          <cell r="P345" t="str">
            <v/>
          </cell>
          <cell r="Q345" t="str">
            <v/>
          </cell>
          <cell r="R345">
            <v>0</v>
          </cell>
          <cell r="S345">
            <v>0</v>
          </cell>
          <cell r="T345" t="str">
            <v/>
          </cell>
          <cell r="W345" t="str">
            <v/>
          </cell>
          <cell r="X345" t="str">
            <v/>
          </cell>
          <cell r="Y345">
            <v>0</v>
          </cell>
          <cell r="Z345">
            <v>0</v>
          </cell>
          <cell r="AA345" t="str">
            <v/>
          </cell>
        </row>
        <row r="346">
          <cell r="I346" t="str">
            <v/>
          </cell>
          <cell r="J346" t="str">
            <v/>
          </cell>
          <cell r="K346">
            <v>0</v>
          </cell>
          <cell r="L346">
            <v>0</v>
          </cell>
          <cell r="M346" t="str">
            <v/>
          </cell>
          <cell r="P346" t="str">
            <v/>
          </cell>
          <cell r="Q346" t="str">
            <v/>
          </cell>
          <cell r="R346">
            <v>0</v>
          </cell>
          <cell r="S346">
            <v>0</v>
          </cell>
          <cell r="T346" t="str">
            <v/>
          </cell>
          <cell r="W346" t="str">
            <v/>
          </cell>
          <cell r="X346" t="str">
            <v/>
          </cell>
          <cell r="Y346">
            <v>0</v>
          </cell>
          <cell r="Z346">
            <v>0</v>
          </cell>
          <cell r="AA346" t="str">
            <v/>
          </cell>
        </row>
        <row r="347">
          <cell r="I347" t="str">
            <v/>
          </cell>
          <cell r="J347" t="str">
            <v/>
          </cell>
          <cell r="K347">
            <v>0</v>
          </cell>
          <cell r="L347">
            <v>0</v>
          </cell>
          <cell r="M347" t="str">
            <v/>
          </cell>
          <cell r="P347" t="str">
            <v/>
          </cell>
          <cell r="Q347" t="str">
            <v/>
          </cell>
          <cell r="R347">
            <v>0</v>
          </cell>
          <cell r="S347">
            <v>0</v>
          </cell>
          <cell r="T347" t="str">
            <v/>
          </cell>
          <cell r="W347" t="str">
            <v/>
          </cell>
          <cell r="X347" t="str">
            <v/>
          </cell>
          <cell r="Y347">
            <v>0</v>
          </cell>
          <cell r="Z347">
            <v>0</v>
          </cell>
          <cell r="AA347" t="str">
            <v/>
          </cell>
        </row>
        <row r="348">
          <cell r="I348" t="str">
            <v/>
          </cell>
          <cell r="J348" t="str">
            <v/>
          </cell>
          <cell r="K348">
            <v>0</v>
          </cell>
          <cell r="L348">
            <v>0</v>
          </cell>
          <cell r="M348" t="str">
            <v/>
          </cell>
          <cell r="P348" t="str">
            <v/>
          </cell>
          <cell r="Q348" t="str">
            <v/>
          </cell>
          <cell r="R348">
            <v>0</v>
          </cell>
          <cell r="S348">
            <v>0</v>
          </cell>
          <cell r="T348" t="str">
            <v/>
          </cell>
          <cell r="W348" t="str">
            <v/>
          </cell>
          <cell r="X348" t="str">
            <v/>
          </cell>
          <cell r="Y348">
            <v>0</v>
          </cell>
          <cell r="Z348">
            <v>0</v>
          </cell>
          <cell r="AA348" t="str">
            <v/>
          </cell>
        </row>
        <row r="349">
          <cell r="I349" t="str">
            <v/>
          </cell>
          <cell r="J349" t="str">
            <v/>
          </cell>
          <cell r="K349">
            <v>0</v>
          </cell>
          <cell r="L349">
            <v>0</v>
          </cell>
          <cell r="M349" t="str">
            <v/>
          </cell>
          <cell r="P349" t="str">
            <v/>
          </cell>
          <cell r="Q349" t="str">
            <v/>
          </cell>
          <cell r="R349">
            <v>0</v>
          </cell>
          <cell r="S349">
            <v>0</v>
          </cell>
          <cell r="T349" t="str">
            <v/>
          </cell>
          <cell r="W349" t="str">
            <v/>
          </cell>
          <cell r="X349" t="str">
            <v/>
          </cell>
          <cell r="Y349">
            <v>0</v>
          </cell>
          <cell r="Z349">
            <v>0</v>
          </cell>
          <cell r="AA349" t="str">
            <v/>
          </cell>
        </row>
        <row r="350">
          <cell r="I350" t="str">
            <v/>
          </cell>
          <cell r="J350" t="str">
            <v/>
          </cell>
          <cell r="K350">
            <v>0</v>
          </cell>
          <cell r="L350">
            <v>0</v>
          </cell>
          <cell r="M350" t="str">
            <v/>
          </cell>
          <cell r="P350" t="str">
            <v/>
          </cell>
          <cell r="Q350" t="str">
            <v/>
          </cell>
          <cell r="R350">
            <v>0</v>
          </cell>
          <cell r="S350">
            <v>0</v>
          </cell>
          <cell r="T350" t="str">
            <v/>
          </cell>
          <cell r="W350" t="str">
            <v/>
          </cell>
          <cell r="X350" t="str">
            <v/>
          </cell>
          <cell r="Y350">
            <v>0</v>
          </cell>
          <cell r="Z350">
            <v>0</v>
          </cell>
          <cell r="AA350" t="str">
            <v/>
          </cell>
        </row>
        <row r="351">
          <cell r="I351" t="str">
            <v/>
          </cell>
          <cell r="J351" t="str">
            <v/>
          </cell>
          <cell r="K351">
            <v>0</v>
          </cell>
          <cell r="L351">
            <v>0</v>
          </cell>
          <cell r="M351" t="str">
            <v/>
          </cell>
          <cell r="P351" t="str">
            <v/>
          </cell>
          <cell r="Q351" t="str">
            <v/>
          </cell>
          <cell r="R351">
            <v>0</v>
          </cell>
          <cell r="S351">
            <v>0</v>
          </cell>
          <cell r="T351" t="str">
            <v/>
          </cell>
          <cell r="W351" t="str">
            <v/>
          </cell>
          <cell r="X351" t="str">
            <v/>
          </cell>
          <cell r="Y351">
            <v>0</v>
          </cell>
          <cell r="Z351">
            <v>0</v>
          </cell>
          <cell r="AA351" t="str">
            <v/>
          </cell>
        </row>
        <row r="352">
          <cell r="I352" t="str">
            <v/>
          </cell>
          <cell r="J352" t="str">
            <v/>
          </cell>
          <cell r="K352">
            <v>0</v>
          </cell>
          <cell r="L352">
            <v>0</v>
          </cell>
          <cell r="M352" t="str">
            <v/>
          </cell>
          <cell r="P352" t="str">
            <v/>
          </cell>
          <cell r="Q352" t="str">
            <v/>
          </cell>
          <cell r="R352">
            <v>0</v>
          </cell>
          <cell r="S352">
            <v>0</v>
          </cell>
          <cell r="T352" t="str">
            <v/>
          </cell>
          <cell r="W352" t="str">
            <v/>
          </cell>
          <cell r="X352" t="str">
            <v/>
          </cell>
          <cell r="Y352">
            <v>0</v>
          </cell>
          <cell r="Z352">
            <v>0</v>
          </cell>
          <cell r="AA352" t="str">
            <v/>
          </cell>
        </row>
        <row r="353">
          <cell r="I353" t="str">
            <v/>
          </cell>
          <cell r="J353" t="str">
            <v/>
          </cell>
          <cell r="K353">
            <v>0</v>
          </cell>
          <cell r="L353">
            <v>0</v>
          </cell>
          <cell r="M353" t="str">
            <v/>
          </cell>
          <cell r="P353" t="str">
            <v/>
          </cell>
          <cell r="Q353" t="str">
            <v/>
          </cell>
          <cell r="R353">
            <v>0</v>
          </cell>
          <cell r="S353">
            <v>0</v>
          </cell>
          <cell r="T353" t="str">
            <v/>
          </cell>
          <cell r="W353" t="str">
            <v/>
          </cell>
          <cell r="X353" t="str">
            <v/>
          </cell>
          <cell r="Y353">
            <v>0</v>
          </cell>
          <cell r="Z353">
            <v>0</v>
          </cell>
          <cell r="AA353" t="str">
            <v/>
          </cell>
        </row>
        <row r="354">
          <cell r="I354" t="str">
            <v/>
          </cell>
          <cell r="J354" t="str">
            <v/>
          </cell>
          <cell r="K354">
            <v>0</v>
          </cell>
          <cell r="L354">
            <v>0</v>
          </cell>
          <cell r="M354" t="str">
            <v/>
          </cell>
          <cell r="P354" t="str">
            <v/>
          </cell>
          <cell r="Q354" t="str">
            <v/>
          </cell>
          <cell r="R354">
            <v>0</v>
          </cell>
          <cell r="S354">
            <v>0</v>
          </cell>
          <cell r="T354" t="str">
            <v/>
          </cell>
          <cell r="W354" t="str">
            <v/>
          </cell>
          <cell r="X354" t="str">
            <v/>
          </cell>
          <cell r="Y354">
            <v>0</v>
          </cell>
          <cell r="Z354">
            <v>0</v>
          </cell>
          <cell r="AA354" t="str">
            <v/>
          </cell>
        </row>
        <row r="355">
          <cell r="I355" t="str">
            <v/>
          </cell>
          <cell r="J355" t="str">
            <v/>
          </cell>
          <cell r="K355">
            <v>0</v>
          </cell>
          <cell r="L355">
            <v>0</v>
          </cell>
          <cell r="M355" t="str">
            <v/>
          </cell>
          <cell r="P355" t="str">
            <v/>
          </cell>
          <cell r="Q355" t="str">
            <v/>
          </cell>
          <cell r="R355">
            <v>0</v>
          </cell>
          <cell r="S355">
            <v>0</v>
          </cell>
          <cell r="T355" t="str">
            <v/>
          </cell>
          <cell r="W355" t="str">
            <v/>
          </cell>
          <cell r="X355" t="str">
            <v/>
          </cell>
          <cell r="Y355">
            <v>0</v>
          </cell>
          <cell r="Z355">
            <v>0</v>
          </cell>
          <cell r="AA355" t="str">
            <v/>
          </cell>
        </row>
        <row r="356">
          <cell r="I356" t="str">
            <v/>
          </cell>
          <cell r="J356" t="str">
            <v/>
          </cell>
          <cell r="K356">
            <v>0</v>
          </cell>
          <cell r="L356">
            <v>0</v>
          </cell>
          <cell r="M356" t="str">
            <v/>
          </cell>
          <cell r="P356" t="str">
            <v/>
          </cell>
          <cell r="Q356" t="str">
            <v/>
          </cell>
          <cell r="R356">
            <v>0</v>
          </cell>
          <cell r="S356">
            <v>0</v>
          </cell>
          <cell r="T356" t="str">
            <v/>
          </cell>
          <cell r="W356" t="str">
            <v/>
          </cell>
          <cell r="X356" t="str">
            <v/>
          </cell>
          <cell r="Y356">
            <v>0</v>
          </cell>
          <cell r="Z356">
            <v>0</v>
          </cell>
          <cell r="AA356" t="str">
            <v/>
          </cell>
        </row>
        <row r="357">
          <cell r="I357" t="str">
            <v/>
          </cell>
          <cell r="J357" t="str">
            <v/>
          </cell>
          <cell r="K357">
            <v>0</v>
          </cell>
          <cell r="L357">
            <v>0</v>
          </cell>
          <cell r="M357" t="str">
            <v/>
          </cell>
          <cell r="P357" t="str">
            <v/>
          </cell>
          <cell r="Q357" t="str">
            <v/>
          </cell>
          <cell r="R357">
            <v>0</v>
          </cell>
          <cell r="S357">
            <v>0</v>
          </cell>
          <cell r="T357" t="str">
            <v/>
          </cell>
          <cell r="W357" t="str">
            <v/>
          </cell>
          <cell r="X357" t="str">
            <v/>
          </cell>
          <cell r="Y357">
            <v>0</v>
          </cell>
          <cell r="Z357">
            <v>0</v>
          </cell>
          <cell r="AA357" t="str">
            <v/>
          </cell>
        </row>
        <row r="358">
          <cell r="I358" t="str">
            <v/>
          </cell>
          <cell r="J358" t="str">
            <v/>
          </cell>
          <cell r="K358">
            <v>0</v>
          </cell>
          <cell r="L358">
            <v>0</v>
          </cell>
          <cell r="M358" t="str">
            <v/>
          </cell>
          <cell r="P358" t="str">
            <v/>
          </cell>
          <cell r="Q358" t="str">
            <v/>
          </cell>
          <cell r="R358">
            <v>0</v>
          </cell>
          <cell r="S358">
            <v>0</v>
          </cell>
          <cell r="T358" t="str">
            <v/>
          </cell>
          <cell r="W358" t="str">
            <v/>
          </cell>
          <cell r="X358" t="str">
            <v/>
          </cell>
          <cell r="Y358">
            <v>0</v>
          </cell>
          <cell r="Z358">
            <v>0</v>
          </cell>
          <cell r="AA358" t="str">
            <v/>
          </cell>
        </row>
        <row r="359">
          <cell r="I359" t="str">
            <v/>
          </cell>
          <cell r="J359" t="str">
            <v/>
          </cell>
          <cell r="K359">
            <v>0</v>
          </cell>
          <cell r="L359">
            <v>0</v>
          </cell>
          <cell r="M359" t="str">
            <v/>
          </cell>
          <cell r="P359" t="str">
            <v/>
          </cell>
          <cell r="Q359" t="str">
            <v/>
          </cell>
          <cell r="R359">
            <v>0</v>
          </cell>
          <cell r="S359">
            <v>0</v>
          </cell>
          <cell r="T359" t="str">
            <v/>
          </cell>
          <cell r="W359" t="str">
            <v/>
          </cell>
          <cell r="X359" t="str">
            <v/>
          </cell>
          <cell r="Y359">
            <v>0</v>
          </cell>
          <cell r="Z359">
            <v>0</v>
          </cell>
          <cell r="AA359" t="str">
            <v/>
          </cell>
        </row>
        <row r="360">
          <cell r="I360" t="str">
            <v/>
          </cell>
          <cell r="J360" t="str">
            <v/>
          </cell>
          <cell r="K360">
            <v>0</v>
          </cell>
          <cell r="L360">
            <v>0</v>
          </cell>
          <cell r="M360" t="str">
            <v/>
          </cell>
          <cell r="P360" t="str">
            <v/>
          </cell>
          <cell r="Q360" t="str">
            <v/>
          </cell>
          <cell r="R360">
            <v>0</v>
          </cell>
          <cell r="S360">
            <v>0</v>
          </cell>
          <cell r="T360" t="str">
            <v/>
          </cell>
          <cell r="W360" t="str">
            <v/>
          </cell>
          <cell r="X360" t="str">
            <v/>
          </cell>
          <cell r="Y360">
            <v>0</v>
          </cell>
          <cell r="Z360">
            <v>0</v>
          </cell>
          <cell r="AA360" t="str">
            <v/>
          </cell>
        </row>
        <row r="361">
          <cell r="I361" t="str">
            <v/>
          </cell>
          <cell r="J361" t="str">
            <v/>
          </cell>
          <cell r="K361">
            <v>0</v>
          </cell>
          <cell r="L361">
            <v>0</v>
          </cell>
          <cell r="M361" t="str">
            <v/>
          </cell>
          <cell r="P361" t="str">
            <v/>
          </cell>
          <cell r="Q361" t="str">
            <v/>
          </cell>
          <cell r="R361">
            <v>0</v>
          </cell>
          <cell r="S361">
            <v>0</v>
          </cell>
          <cell r="T361" t="str">
            <v/>
          </cell>
          <cell r="W361" t="str">
            <v/>
          </cell>
          <cell r="X361" t="str">
            <v/>
          </cell>
          <cell r="Y361">
            <v>0</v>
          </cell>
          <cell r="Z361">
            <v>0</v>
          </cell>
          <cell r="AA361" t="str">
            <v/>
          </cell>
        </row>
        <row r="362">
          <cell r="I362" t="str">
            <v/>
          </cell>
          <cell r="J362" t="str">
            <v/>
          </cell>
          <cell r="K362">
            <v>0</v>
          </cell>
          <cell r="L362">
            <v>0</v>
          </cell>
          <cell r="M362" t="str">
            <v/>
          </cell>
          <cell r="P362" t="str">
            <v/>
          </cell>
          <cell r="Q362" t="str">
            <v/>
          </cell>
          <cell r="R362">
            <v>0</v>
          </cell>
          <cell r="S362">
            <v>0</v>
          </cell>
          <cell r="T362" t="str">
            <v/>
          </cell>
          <cell r="W362" t="str">
            <v/>
          </cell>
          <cell r="X362" t="str">
            <v/>
          </cell>
          <cell r="Y362">
            <v>0</v>
          </cell>
          <cell r="Z362">
            <v>0</v>
          </cell>
          <cell r="AA362" t="str">
            <v/>
          </cell>
        </row>
        <row r="363">
          <cell r="I363" t="str">
            <v/>
          </cell>
          <cell r="J363" t="str">
            <v/>
          </cell>
          <cell r="K363">
            <v>0</v>
          </cell>
          <cell r="L363">
            <v>0</v>
          </cell>
          <cell r="M363" t="str">
            <v/>
          </cell>
          <cell r="P363" t="str">
            <v/>
          </cell>
          <cell r="Q363" t="str">
            <v/>
          </cell>
          <cell r="R363">
            <v>0</v>
          </cell>
          <cell r="S363">
            <v>0</v>
          </cell>
          <cell r="T363" t="str">
            <v/>
          </cell>
          <cell r="W363" t="str">
            <v/>
          </cell>
          <cell r="X363" t="str">
            <v/>
          </cell>
          <cell r="Y363">
            <v>0</v>
          </cell>
          <cell r="Z363">
            <v>0</v>
          </cell>
          <cell r="AA363" t="str">
            <v/>
          </cell>
        </row>
        <row r="364">
          <cell r="I364" t="str">
            <v/>
          </cell>
          <cell r="J364" t="str">
            <v/>
          </cell>
          <cell r="K364">
            <v>0</v>
          </cell>
          <cell r="L364">
            <v>0</v>
          </cell>
          <cell r="M364" t="str">
            <v/>
          </cell>
          <cell r="P364" t="str">
            <v/>
          </cell>
          <cell r="Q364" t="str">
            <v/>
          </cell>
          <cell r="R364">
            <v>0</v>
          </cell>
          <cell r="S364">
            <v>0</v>
          </cell>
          <cell r="T364" t="str">
            <v/>
          </cell>
          <cell r="W364" t="str">
            <v/>
          </cell>
          <cell r="X364" t="str">
            <v/>
          </cell>
          <cell r="Y364">
            <v>0</v>
          </cell>
          <cell r="Z364">
            <v>0</v>
          </cell>
          <cell r="AA364" t="str">
            <v/>
          </cell>
        </row>
        <row r="365">
          <cell r="I365" t="str">
            <v/>
          </cell>
          <cell r="J365" t="str">
            <v/>
          </cell>
          <cell r="K365">
            <v>0</v>
          </cell>
          <cell r="L365">
            <v>0</v>
          </cell>
          <cell r="M365" t="str">
            <v/>
          </cell>
          <cell r="P365" t="str">
            <v/>
          </cell>
          <cell r="Q365" t="str">
            <v/>
          </cell>
          <cell r="R365">
            <v>0</v>
          </cell>
          <cell r="S365">
            <v>0</v>
          </cell>
          <cell r="T365" t="str">
            <v/>
          </cell>
          <cell r="W365" t="str">
            <v/>
          </cell>
          <cell r="X365" t="str">
            <v/>
          </cell>
          <cell r="Y365">
            <v>0</v>
          </cell>
          <cell r="Z365">
            <v>0</v>
          </cell>
          <cell r="AA365" t="str">
            <v/>
          </cell>
        </row>
        <row r="366">
          <cell r="I366" t="str">
            <v/>
          </cell>
          <cell r="J366" t="str">
            <v/>
          </cell>
          <cell r="K366">
            <v>0</v>
          </cell>
          <cell r="L366">
            <v>0</v>
          </cell>
          <cell r="M366" t="str">
            <v/>
          </cell>
          <cell r="P366" t="str">
            <v/>
          </cell>
          <cell r="Q366" t="str">
            <v/>
          </cell>
          <cell r="R366">
            <v>0</v>
          </cell>
          <cell r="S366">
            <v>0</v>
          </cell>
          <cell r="T366" t="str">
            <v/>
          </cell>
          <cell r="W366" t="str">
            <v/>
          </cell>
          <cell r="X366" t="str">
            <v/>
          </cell>
          <cell r="Y366">
            <v>0</v>
          </cell>
          <cell r="Z366">
            <v>0</v>
          </cell>
          <cell r="AA366" t="str">
            <v/>
          </cell>
        </row>
        <row r="367">
          <cell r="I367" t="str">
            <v/>
          </cell>
          <cell r="J367" t="str">
            <v/>
          </cell>
          <cell r="K367">
            <v>0</v>
          </cell>
          <cell r="L367">
            <v>0</v>
          </cell>
          <cell r="M367" t="str">
            <v/>
          </cell>
          <cell r="P367" t="str">
            <v/>
          </cell>
          <cell r="Q367" t="str">
            <v/>
          </cell>
          <cell r="R367">
            <v>0</v>
          </cell>
          <cell r="S367">
            <v>0</v>
          </cell>
          <cell r="T367" t="str">
            <v/>
          </cell>
          <cell r="W367" t="str">
            <v/>
          </cell>
          <cell r="X367" t="str">
            <v/>
          </cell>
          <cell r="Y367">
            <v>0</v>
          </cell>
          <cell r="Z367">
            <v>0</v>
          </cell>
          <cell r="AA367" t="str">
            <v/>
          </cell>
        </row>
        <row r="368">
          <cell r="I368" t="str">
            <v/>
          </cell>
          <cell r="J368" t="str">
            <v/>
          </cell>
          <cell r="K368">
            <v>0</v>
          </cell>
          <cell r="L368">
            <v>0</v>
          </cell>
          <cell r="M368" t="str">
            <v/>
          </cell>
          <cell r="P368" t="str">
            <v/>
          </cell>
          <cell r="Q368" t="str">
            <v/>
          </cell>
          <cell r="R368">
            <v>0</v>
          </cell>
          <cell r="S368">
            <v>0</v>
          </cell>
          <cell r="T368" t="str">
            <v/>
          </cell>
          <cell r="W368" t="str">
            <v/>
          </cell>
          <cell r="X368" t="str">
            <v/>
          </cell>
          <cell r="Y368">
            <v>0</v>
          </cell>
          <cell r="Z368">
            <v>0</v>
          </cell>
          <cell r="AA368" t="str">
            <v/>
          </cell>
        </row>
        <row r="369">
          <cell r="I369" t="str">
            <v/>
          </cell>
          <cell r="J369" t="str">
            <v/>
          </cell>
          <cell r="K369">
            <v>0</v>
          </cell>
          <cell r="L369">
            <v>0</v>
          </cell>
          <cell r="M369" t="str">
            <v/>
          </cell>
          <cell r="P369" t="str">
            <v/>
          </cell>
          <cell r="Q369" t="str">
            <v/>
          </cell>
          <cell r="R369">
            <v>0</v>
          </cell>
          <cell r="S369">
            <v>0</v>
          </cell>
          <cell r="T369" t="str">
            <v/>
          </cell>
          <cell r="W369" t="str">
            <v/>
          </cell>
          <cell r="X369" t="str">
            <v/>
          </cell>
          <cell r="Y369">
            <v>0</v>
          </cell>
          <cell r="Z369">
            <v>0</v>
          </cell>
          <cell r="AA369" t="str">
            <v/>
          </cell>
        </row>
        <row r="370">
          <cell r="I370" t="str">
            <v/>
          </cell>
          <cell r="J370" t="str">
            <v/>
          </cell>
          <cell r="K370">
            <v>0</v>
          </cell>
          <cell r="L370">
            <v>0</v>
          </cell>
          <cell r="M370" t="str">
            <v/>
          </cell>
          <cell r="P370" t="str">
            <v/>
          </cell>
          <cell r="Q370" t="str">
            <v/>
          </cell>
          <cell r="R370">
            <v>0</v>
          </cell>
          <cell r="S370">
            <v>0</v>
          </cell>
          <cell r="T370" t="str">
            <v/>
          </cell>
          <cell r="W370" t="str">
            <v/>
          </cell>
          <cell r="X370" t="str">
            <v/>
          </cell>
          <cell r="Y370">
            <v>0</v>
          </cell>
          <cell r="Z370">
            <v>0</v>
          </cell>
          <cell r="AA370" t="str">
            <v/>
          </cell>
        </row>
        <row r="371">
          <cell r="I371" t="str">
            <v/>
          </cell>
          <cell r="J371" t="str">
            <v/>
          </cell>
          <cell r="K371">
            <v>0</v>
          </cell>
          <cell r="L371">
            <v>0</v>
          </cell>
          <cell r="M371" t="str">
            <v/>
          </cell>
          <cell r="P371" t="str">
            <v/>
          </cell>
          <cell r="Q371" t="str">
            <v/>
          </cell>
          <cell r="R371">
            <v>0</v>
          </cell>
          <cell r="S371">
            <v>0</v>
          </cell>
          <cell r="T371" t="str">
            <v/>
          </cell>
          <cell r="W371" t="str">
            <v/>
          </cell>
          <cell r="X371" t="str">
            <v/>
          </cell>
          <cell r="Y371">
            <v>0</v>
          </cell>
          <cell r="Z371">
            <v>0</v>
          </cell>
          <cell r="AA371" t="str">
            <v/>
          </cell>
        </row>
        <row r="372">
          <cell r="I372" t="str">
            <v/>
          </cell>
          <cell r="J372" t="str">
            <v/>
          </cell>
          <cell r="K372">
            <v>0</v>
          </cell>
          <cell r="L372">
            <v>0</v>
          </cell>
          <cell r="M372" t="str">
            <v/>
          </cell>
          <cell r="P372" t="str">
            <v/>
          </cell>
          <cell r="Q372" t="str">
            <v/>
          </cell>
          <cell r="R372">
            <v>0</v>
          </cell>
          <cell r="S372">
            <v>0</v>
          </cell>
          <cell r="T372" t="str">
            <v/>
          </cell>
          <cell r="W372" t="str">
            <v/>
          </cell>
          <cell r="X372" t="str">
            <v/>
          </cell>
          <cell r="Y372">
            <v>0</v>
          </cell>
          <cell r="Z372">
            <v>0</v>
          </cell>
          <cell r="AA372" t="str">
            <v/>
          </cell>
        </row>
        <row r="373">
          <cell r="I373" t="str">
            <v/>
          </cell>
          <cell r="J373" t="str">
            <v/>
          </cell>
          <cell r="K373">
            <v>0</v>
          </cell>
          <cell r="L373">
            <v>0</v>
          </cell>
          <cell r="M373" t="str">
            <v/>
          </cell>
          <cell r="P373" t="str">
            <v/>
          </cell>
          <cell r="Q373" t="str">
            <v/>
          </cell>
          <cell r="R373">
            <v>0</v>
          </cell>
          <cell r="S373">
            <v>0</v>
          </cell>
          <cell r="T373" t="str">
            <v/>
          </cell>
          <cell r="W373" t="str">
            <v/>
          </cell>
          <cell r="X373" t="str">
            <v/>
          </cell>
          <cell r="Y373">
            <v>0</v>
          </cell>
          <cell r="Z373">
            <v>0</v>
          </cell>
          <cell r="AA373" t="str">
            <v/>
          </cell>
        </row>
        <row r="374">
          <cell r="I374" t="str">
            <v/>
          </cell>
          <cell r="J374" t="str">
            <v/>
          </cell>
          <cell r="K374">
            <v>0</v>
          </cell>
          <cell r="L374">
            <v>0</v>
          </cell>
          <cell r="M374" t="str">
            <v/>
          </cell>
          <cell r="P374" t="str">
            <v/>
          </cell>
          <cell r="Q374" t="str">
            <v/>
          </cell>
          <cell r="R374">
            <v>0</v>
          </cell>
          <cell r="S374">
            <v>0</v>
          </cell>
          <cell r="T374" t="str">
            <v/>
          </cell>
          <cell r="W374" t="str">
            <v/>
          </cell>
          <cell r="X374" t="str">
            <v/>
          </cell>
          <cell r="Y374">
            <v>0</v>
          </cell>
          <cell r="Z374">
            <v>0</v>
          </cell>
          <cell r="AA374" t="str">
            <v/>
          </cell>
        </row>
        <row r="375">
          <cell r="I375" t="str">
            <v/>
          </cell>
          <cell r="J375" t="str">
            <v/>
          </cell>
          <cell r="K375">
            <v>0</v>
          </cell>
          <cell r="L375">
            <v>0</v>
          </cell>
          <cell r="M375" t="str">
            <v/>
          </cell>
          <cell r="P375" t="str">
            <v/>
          </cell>
          <cell r="Q375" t="str">
            <v/>
          </cell>
          <cell r="R375">
            <v>0</v>
          </cell>
          <cell r="S375">
            <v>0</v>
          </cell>
          <cell r="T375" t="str">
            <v/>
          </cell>
          <cell r="W375" t="str">
            <v/>
          </cell>
          <cell r="X375" t="str">
            <v/>
          </cell>
          <cell r="Y375">
            <v>0</v>
          </cell>
          <cell r="Z375">
            <v>0</v>
          </cell>
          <cell r="AA375" t="str">
            <v/>
          </cell>
        </row>
        <row r="376">
          <cell r="I376" t="str">
            <v/>
          </cell>
          <cell r="J376" t="str">
            <v/>
          </cell>
          <cell r="K376">
            <v>0</v>
          </cell>
          <cell r="L376">
            <v>0</v>
          </cell>
          <cell r="M376" t="str">
            <v/>
          </cell>
          <cell r="P376" t="str">
            <v/>
          </cell>
          <cell r="Q376" t="str">
            <v/>
          </cell>
          <cell r="R376">
            <v>0</v>
          </cell>
          <cell r="S376">
            <v>0</v>
          </cell>
          <cell r="T376" t="str">
            <v/>
          </cell>
          <cell r="W376" t="str">
            <v/>
          </cell>
          <cell r="X376" t="str">
            <v/>
          </cell>
          <cell r="Y376">
            <v>0</v>
          </cell>
          <cell r="Z376">
            <v>0</v>
          </cell>
          <cell r="AA376" t="str">
            <v/>
          </cell>
        </row>
        <row r="377">
          <cell r="I377" t="str">
            <v/>
          </cell>
          <cell r="J377" t="str">
            <v/>
          </cell>
          <cell r="K377">
            <v>0</v>
          </cell>
          <cell r="L377">
            <v>0</v>
          </cell>
          <cell r="M377" t="str">
            <v/>
          </cell>
          <cell r="P377" t="str">
            <v/>
          </cell>
          <cell r="Q377" t="str">
            <v/>
          </cell>
          <cell r="R377">
            <v>0</v>
          </cell>
          <cell r="S377">
            <v>0</v>
          </cell>
          <cell r="T377" t="str">
            <v/>
          </cell>
          <cell r="W377" t="str">
            <v/>
          </cell>
          <cell r="X377" t="str">
            <v/>
          </cell>
          <cell r="Y377">
            <v>0</v>
          </cell>
          <cell r="Z377">
            <v>0</v>
          </cell>
          <cell r="AA377" t="str">
            <v/>
          </cell>
        </row>
        <row r="378">
          <cell r="I378" t="str">
            <v/>
          </cell>
          <cell r="J378" t="str">
            <v/>
          </cell>
          <cell r="K378">
            <v>0</v>
          </cell>
          <cell r="L378">
            <v>0</v>
          </cell>
          <cell r="M378" t="str">
            <v/>
          </cell>
          <cell r="P378" t="str">
            <v/>
          </cell>
          <cell r="Q378" t="str">
            <v/>
          </cell>
          <cell r="R378">
            <v>0</v>
          </cell>
          <cell r="S378">
            <v>0</v>
          </cell>
          <cell r="T378" t="str">
            <v/>
          </cell>
          <cell r="W378" t="str">
            <v/>
          </cell>
          <cell r="X378" t="str">
            <v/>
          </cell>
          <cell r="Y378">
            <v>0</v>
          </cell>
          <cell r="Z378">
            <v>0</v>
          </cell>
          <cell r="AA378" t="str">
            <v/>
          </cell>
        </row>
        <row r="379">
          <cell r="I379" t="str">
            <v/>
          </cell>
          <cell r="J379" t="str">
            <v/>
          </cell>
          <cell r="K379">
            <v>0</v>
          </cell>
          <cell r="L379">
            <v>0</v>
          </cell>
          <cell r="M379" t="str">
            <v/>
          </cell>
          <cell r="P379" t="str">
            <v/>
          </cell>
          <cell r="Q379" t="str">
            <v/>
          </cell>
          <cell r="R379">
            <v>0</v>
          </cell>
          <cell r="S379">
            <v>0</v>
          </cell>
          <cell r="T379" t="str">
            <v/>
          </cell>
          <cell r="W379" t="str">
            <v/>
          </cell>
          <cell r="X379" t="str">
            <v/>
          </cell>
          <cell r="Y379">
            <v>0</v>
          </cell>
          <cell r="Z379">
            <v>0</v>
          </cell>
          <cell r="AA379" t="str">
            <v/>
          </cell>
        </row>
        <row r="380">
          <cell r="I380" t="str">
            <v/>
          </cell>
          <cell r="J380" t="str">
            <v/>
          </cell>
          <cell r="K380">
            <v>0</v>
          </cell>
          <cell r="L380">
            <v>0</v>
          </cell>
          <cell r="M380" t="str">
            <v/>
          </cell>
          <cell r="P380" t="str">
            <v/>
          </cell>
          <cell r="Q380" t="str">
            <v/>
          </cell>
          <cell r="R380">
            <v>0</v>
          </cell>
          <cell r="S380">
            <v>0</v>
          </cell>
          <cell r="T380" t="str">
            <v/>
          </cell>
          <cell r="W380" t="str">
            <v/>
          </cell>
          <cell r="X380" t="str">
            <v/>
          </cell>
          <cell r="Y380">
            <v>0</v>
          </cell>
          <cell r="Z380">
            <v>0</v>
          </cell>
          <cell r="AA380" t="str">
            <v/>
          </cell>
        </row>
        <row r="381">
          <cell r="I381" t="str">
            <v/>
          </cell>
          <cell r="J381" t="str">
            <v/>
          </cell>
          <cell r="K381">
            <v>0</v>
          </cell>
          <cell r="L381">
            <v>0</v>
          </cell>
          <cell r="M381" t="str">
            <v/>
          </cell>
          <cell r="P381" t="str">
            <v/>
          </cell>
          <cell r="Q381" t="str">
            <v/>
          </cell>
          <cell r="R381">
            <v>0</v>
          </cell>
          <cell r="S381">
            <v>0</v>
          </cell>
          <cell r="T381" t="str">
            <v/>
          </cell>
          <cell r="W381" t="str">
            <v/>
          </cell>
          <cell r="X381" t="str">
            <v/>
          </cell>
          <cell r="Y381">
            <v>0</v>
          </cell>
          <cell r="Z381">
            <v>0</v>
          </cell>
          <cell r="AA381" t="str">
            <v/>
          </cell>
        </row>
        <row r="382">
          <cell r="I382" t="str">
            <v/>
          </cell>
          <cell r="J382" t="str">
            <v/>
          </cell>
          <cell r="K382">
            <v>0</v>
          </cell>
          <cell r="L382">
            <v>0</v>
          </cell>
          <cell r="M382" t="str">
            <v/>
          </cell>
          <cell r="P382" t="str">
            <v/>
          </cell>
          <cell r="Q382" t="str">
            <v/>
          </cell>
          <cell r="R382">
            <v>0</v>
          </cell>
          <cell r="S382">
            <v>0</v>
          </cell>
          <cell r="T382" t="str">
            <v/>
          </cell>
          <cell r="W382" t="str">
            <v/>
          </cell>
          <cell r="X382" t="str">
            <v/>
          </cell>
          <cell r="Y382">
            <v>0</v>
          </cell>
          <cell r="Z382">
            <v>0</v>
          </cell>
          <cell r="AA382" t="str">
            <v/>
          </cell>
        </row>
        <row r="383">
          <cell r="I383" t="str">
            <v/>
          </cell>
          <cell r="J383" t="str">
            <v/>
          </cell>
          <cell r="K383">
            <v>0</v>
          </cell>
          <cell r="L383">
            <v>0</v>
          </cell>
          <cell r="M383" t="str">
            <v/>
          </cell>
          <cell r="P383" t="str">
            <v/>
          </cell>
          <cell r="Q383" t="str">
            <v/>
          </cell>
          <cell r="R383">
            <v>0</v>
          </cell>
          <cell r="S383">
            <v>0</v>
          </cell>
          <cell r="T383" t="str">
            <v/>
          </cell>
          <cell r="W383" t="str">
            <v/>
          </cell>
          <cell r="X383" t="str">
            <v/>
          </cell>
          <cell r="Y383">
            <v>0</v>
          </cell>
          <cell r="Z383">
            <v>0</v>
          </cell>
          <cell r="AA383" t="str">
            <v/>
          </cell>
        </row>
        <row r="384">
          <cell r="I384" t="str">
            <v/>
          </cell>
          <cell r="J384" t="str">
            <v/>
          </cell>
          <cell r="K384">
            <v>0</v>
          </cell>
          <cell r="L384">
            <v>0</v>
          </cell>
          <cell r="M384" t="str">
            <v/>
          </cell>
          <cell r="P384" t="str">
            <v/>
          </cell>
          <cell r="Q384" t="str">
            <v/>
          </cell>
          <cell r="R384">
            <v>0</v>
          </cell>
          <cell r="S384">
            <v>0</v>
          </cell>
          <cell r="T384" t="str">
            <v/>
          </cell>
          <cell r="W384" t="str">
            <v/>
          </cell>
          <cell r="X384" t="str">
            <v/>
          </cell>
          <cell r="Y384">
            <v>0</v>
          </cell>
          <cell r="Z384">
            <v>0</v>
          </cell>
          <cell r="AA384" t="str">
            <v/>
          </cell>
        </row>
        <row r="385">
          <cell r="I385" t="str">
            <v/>
          </cell>
          <cell r="J385" t="str">
            <v/>
          </cell>
          <cell r="K385">
            <v>0</v>
          </cell>
          <cell r="L385">
            <v>0</v>
          </cell>
          <cell r="M385" t="str">
            <v/>
          </cell>
          <cell r="P385" t="str">
            <v/>
          </cell>
          <cell r="Q385" t="str">
            <v/>
          </cell>
          <cell r="R385">
            <v>0</v>
          </cell>
          <cell r="S385">
            <v>0</v>
          </cell>
          <cell r="T385" t="str">
            <v/>
          </cell>
          <cell r="W385" t="str">
            <v/>
          </cell>
          <cell r="X385" t="str">
            <v/>
          </cell>
          <cell r="Y385">
            <v>0</v>
          </cell>
          <cell r="Z385">
            <v>0</v>
          </cell>
          <cell r="AA385" t="str">
            <v/>
          </cell>
        </row>
        <row r="386">
          <cell r="I386" t="str">
            <v/>
          </cell>
          <cell r="J386" t="str">
            <v/>
          </cell>
          <cell r="K386">
            <v>0</v>
          </cell>
          <cell r="L386">
            <v>0</v>
          </cell>
          <cell r="M386" t="str">
            <v/>
          </cell>
          <cell r="P386" t="str">
            <v/>
          </cell>
          <cell r="Q386" t="str">
            <v/>
          </cell>
          <cell r="R386">
            <v>0</v>
          </cell>
          <cell r="S386">
            <v>0</v>
          </cell>
          <cell r="T386" t="str">
            <v/>
          </cell>
          <cell r="W386" t="str">
            <v/>
          </cell>
          <cell r="X386" t="str">
            <v/>
          </cell>
          <cell r="Y386">
            <v>0</v>
          </cell>
          <cell r="Z386">
            <v>0</v>
          </cell>
          <cell r="AA386" t="str">
            <v/>
          </cell>
        </row>
        <row r="387">
          <cell r="I387" t="str">
            <v/>
          </cell>
          <cell r="J387" t="str">
            <v/>
          </cell>
          <cell r="K387">
            <v>0</v>
          </cell>
          <cell r="L387">
            <v>0</v>
          </cell>
          <cell r="M387" t="str">
            <v/>
          </cell>
          <cell r="P387" t="str">
            <v/>
          </cell>
          <cell r="Q387" t="str">
            <v/>
          </cell>
          <cell r="R387">
            <v>0</v>
          </cell>
          <cell r="S387">
            <v>0</v>
          </cell>
          <cell r="T387" t="str">
            <v/>
          </cell>
          <cell r="W387" t="str">
            <v/>
          </cell>
          <cell r="X387" t="str">
            <v/>
          </cell>
          <cell r="Y387">
            <v>0</v>
          </cell>
          <cell r="Z387">
            <v>0</v>
          </cell>
          <cell r="AA387" t="str">
            <v/>
          </cell>
        </row>
        <row r="388">
          <cell r="I388" t="str">
            <v/>
          </cell>
          <cell r="J388" t="str">
            <v/>
          </cell>
          <cell r="K388">
            <v>0</v>
          </cell>
          <cell r="L388">
            <v>0</v>
          </cell>
          <cell r="M388" t="str">
            <v/>
          </cell>
          <cell r="P388" t="str">
            <v/>
          </cell>
          <cell r="Q388" t="str">
            <v/>
          </cell>
          <cell r="R388">
            <v>0</v>
          </cell>
          <cell r="S388">
            <v>0</v>
          </cell>
          <cell r="T388" t="str">
            <v/>
          </cell>
          <cell r="W388" t="str">
            <v/>
          </cell>
          <cell r="X388" t="str">
            <v/>
          </cell>
          <cell r="Y388">
            <v>0</v>
          </cell>
          <cell r="Z388">
            <v>0</v>
          </cell>
          <cell r="AA388" t="str">
            <v/>
          </cell>
        </row>
        <row r="389">
          <cell r="I389" t="str">
            <v/>
          </cell>
          <cell r="J389" t="str">
            <v/>
          </cell>
          <cell r="K389">
            <v>0</v>
          </cell>
          <cell r="L389">
            <v>0</v>
          </cell>
          <cell r="M389" t="str">
            <v/>
          </cell>
          <cell r="P389" t="str">
            <v/>
          </cell>
          <cell r="Q389" t="str">
            <v/>
          </cell>
          <cell r="R389">
            <v>0</v>
          </cell>
          <cell r="S389">
            <v>0</v>
          </cell>
          <cell r="T389" t="str">
            <v/>
          </cell>
          <cell r="W389" t="str">
            <v/>
          </cell>
          <cell r="X389" t="str">
            <v/>
          </cell>
          <cell r="Y389">
            <v>0</v>
          </cell>
          <cell r="Z389">
            <v>0</v>
          </cell>
          <cell r="AA389" t="str">
            <v/>
          </cell>
        </row>
        <row r="390">
          <cell r="I390" t="str">
            <v/>
          </cell>
          <cell r="J390" t="str">
            <v/>
          </cell>
          <cell r="K390">
            <v>0</v>
          </cell>
          <cell r="L390">
            <v>0</v>
          </cell>
          <cell r="M390" t="str">
            <v/>
          </cell>
          <cell r="P390" t="str">
            <v/>
          </cell>
          <cell r="Q390" t="str">
            <v/>
          </cell>
          <cell r="R390">
            <v>0</v>
          </cell>
          <cell r="S390">
            <v>0</v>
          </cell>
          <cell r="T390" t="str">
            <v/>
          </cell>
          <cell r="W390" t="str">
            <v/>
          </cell>
          <cell r="X390" t="str">
            <v/>
          </cell>
          <cell r="Y390">
            <v>0</v>
          </cell>
          <cell r="Z390">
            <v>0</v>
          </cell>
          <cell r="AA390" t="str">
            <v/>
          </cell>
        </row>
        <row r="391">
          <cell r="I391" t="str">
            <v/>
          </cell>
          <cell r="J391" t="str">
            <v/>
          </cell>
          <cell r="K391">
            <v>0</v>
          </cell>
          <cell r="L391">
            <v>0</v>
          </cell>
          <cell r="M391" t="str">
            <v/>
          </cell>
          <cell r="P391" t="str">
            <v/>
          </cell>
          <cell r="Q391" t="str">
            <v/>
          </cell>
          <cell r="R391">
            <v>0</v>
          </cell>
          <cell r="S391">
            <v>0</v>
          </cell>
          <cell r="T391" t="str">
            <v/>
          </cell>
          <cell r="W391" t="str">
            <v/>
          </cell>
          <cell r="X391" t="str">
            <v/>
          </cell>
          <cell r="Y391">
            <v>0</v>
          </cell>
          <cell r="Z391">
            <v>0</v>
          </cell>
          <cell r="AA391" t="str">
            <v/>
          </cell>
        </row>
        <row r="392">
          <cell r="I392" t="str">
            <v/>
          </cell>
          <cell r="J392" t="str">
            <v/>
          </cell>
          <cell r="K392">
            <v>0</v>
          </cell>
          <cell r="L392">
            <v>0</v>
          </cell>
          <cell r="M392" t="str">
            <v/>
          </cell>
          <cell r="P392" t="str">
            <v/>
          </cell>
          <cell r="Q392" t="str">
            <v/>
          </cell>
          <cell r="R392">
            <v>0</v>
          </cell>
          <cell r="S392">
            <v>0</v>
          </cell>
          <cell r="T392" t="str">
            <v/>
          </cell>
          <cell r="W392" t="str">
            <v/>
          </cell>
          <cell r="X392" t="str">
            <v/>
          </cell>
          <cell r="Y392">
            <v>0</v>
          </cell>
          <cell r="Z392">
            <v>0</v>
          </cell>
          <cell r="AA392" t="str">
            <v/>
          </cell>
        </row>
        <row r="393">
          <cell r="I393" t="str">
            <v/>
          </cell>
          <cell r="J393" t="str">
            <v/>
          </cell>
          <cell r="K393">
            <v>0</v>
          </cell>
          <cell r="L393">
            <v>0</v>
          </cell>
          <cell r="M393" t="str">
            <v/>
          </cell>
          <cell r="P393" t="str">
            <v/>
          </cell>
          <cell r="Q393" t="str">
            <v/>
          </cell>
          <cell r="R393">
            <v>0</v>
          </cell>
          <cell r="S393">
            <v>0</v>
          </cell>
          <cell r="T393" t="str">
            <v/>
          </cell>
          <cell r="W393" t="str">
            <v/>
          </cell>
          <cell r="X393" t="str">
            <v/>
          </cell>
          <cell r="Y393">
            <v>0</v>
          </cell>
          <cell r="Z393">
            <v>0</v>
          </cell>
          <cell r="AA393" t="str">
            <v/>
          </cell>
        </row>
        <row r="394">
          <cell r="I394" t="str">
            <v/>
          </cell>
          <cell r="J394" t="str">
            <v/>
          </cell>
          <cell r="K394">
            <v>0</v>
          </cell>
          <cell r="L394">
            <v>0</v>
          </cell>
          <cell r="M394" t="str">
            <v/>
          </cell>
          <cell r="P394" t="str">
            <v/>
          </cell>
          <cell r="Q394" t="str">
            <v/>
          </cell>
          <cell r="R394">
            <v>0</v>
          </cell>
          <cell r="S394">
            <v>0</v>
          </cell>
          <cell r="T394" t="str">
            <v/>
          </cell>
          <cell r="W394" t="str">
            <v/>
          </cell>
          <cell r="X394" t="str">
            <v/>
          </cell>
          <cell r="Y394">
            <v>0</v>
          </cell>
          <cell r="Z394">
            <v>0</v>
          </cell>
          <cell r="AA394" t="str">
            <v/>
          </cell>
        </row>
        <row r="395">
          <cell r="I395" t="str">
            <v/>
          </cell>
          <cell r="J395" t="str">
            <v/>
          </cell>
          <cell r="K395">
            <v>0</v>
          </cell>
          <cell r="L395">
            <v>0</v>
          </cell>
          <cell r="M395" t="str">
            <v/>
          </cell>
          <cell r="P395" t="str">
            <v/>
          </cell>
          <cell r="Q395" t="str">
            <v/>
          </cell>
          <cell r="R395">
            <v>0</v>
          </cell>
          <cell r="S395">
            <v>0</v>
          </cell>
          <cell r="T395" t="str">
            <v/>
          </cell>
          <cell r="W395" t="str">
            <v/>
          </cell>
          <cell r="X395" t="str">
            <v/>
          </cell>
          <cell r="Y395">
            <v>0</v>
          </cell>
          <cell r="Z395">
            <v>0</v>
          </cell>
          <cell r="AA395" t="str">
            <v/>
          </cell>
        </row>
        <row r="396">
          <cell r="I396" t="str">
            <v/>
          </cell>
          <cell r="J396" t="str">
            <v/>
          </cell>
          <cell r="K396">
            <v>0</v>
          </cell>
          <cell r="L396">
            <v>0</v>
          </cell>
          <cell r="M396" t="str">
            <v/>
          </cell>
          <cell r="P396" t="str">
            <v/>
          </cell>
          <cell r="Q396" t="str">
            <v/>
          </cell>
          <cell r="R396">
            <v>0</v>
          </cell>
          <cell r="S396">
            <v>0</v>
          </cell>
          <cell r="T396" t="str">
            <v/>
          </cell>
          <cell r="W396" t="str">
            <v/>
          </cell>
          <cell r="X396" t="str">
            <v/>
          </cell>
          <cell r="Y396">
            <v>0</v>
          </cell>
          <cell r="Z396">
            <v>0</v>
          </cell>
          <cell r="AA396" t="str">
            <v/>
          </cell>
        </row>
        <row r="397">
          <cell r="I397" t="str">
            <v/>
          </cell>
          <cell r="J397" t="str">
            <v/>
          </cell>
          <cell r="K397">
            <v>0</v>
          </cell>
          <cell r="L397">
            <v>0</v>
          </cell>
          <cell r="M397" t="str">
            <v/>
          </cell>
          <cell r="P397" t="str">
            <v/>
          </cell>
          <cell r="Q397" t="str">
            <v/>
          </cell>
          <cell r="R397">
            <v>0</v>
          </cell>
          <cell r="S397">
            <v>0</v>
          </cell>
          <cell r="T397" t="str">
            <v/>
          </cell>
          <cell r="W397" t="str">
            <v/>
          </cell>
          <cell r="X397" t="str">
            <v/>
          </cell>
          <cell r="Y397">
            <v>0</v>
          </cell>
          <cell r="Z397">
            <v>0</v>
          </cell>
          <cell r="AA397" t="str">
            <v/>
          </cell>
        </row>
        <row r="398">
          <cell r="I398" t="str">
            <v/>
          </cell>
          <cell r="J398" t="str">
            <v/>
          </cell>
          <cell r="K398">
            <v>0</v>
          </cell>
          <cell r="L398">
            <v>0</v>
          </cell>
          <cell r="M398" t="str">
            <v/>
          </cell>
          <cell r="P398" t="str">
            <v/>
          </cell>
          <cell r="Q398" t="str">
            <v/>
          </cell>
          <cell r="R398">
            <v>0</v>
          </cell>
          <cell r="S398">
            <v>0</v>
          </cell>
          <cell r="T398" t="str">
            <v/>
          </cell>
          <cell r="W398" t="str">
            <v/>
          </cell>
          <cell r="X398" t="str">
            <v/>
          </cell>
          <cell r="Y398">
            <v>0</v>
          </cell>
          <cell r="Z398">
            <v>0</v>
          </cell>
          <cell r="AA398" t="str">
            <v/>
          </cell>
        </row>
        <row r="399">
          <cell r="I399" t="str">
            <v/>
          </cell>
          <cell r="J399" t="str">
            <v/>
          </cell>
          <cell r="K399">
            <v>0</v>
          </cell>
          <cell r="L399">
            <v>0</v>
          </cell>
          <cell r="M399" t="str">
            <v/>
          </cell>
          <cell r="P399" t="str">
            <v/>
          </cell>
          <cell r="Q399" t="str">
            <v/>
          </cell>
          <cell r="R399">
            <v>0</v>
          </cell>
          <cell r="S399">
            <v>0</v>
          </cell>
          <cell r="T399" t="str">
            <v/>
          </cell>
          <cell r="W399" t="str">
            <v/>
          </cell>
          <cell r="X399" t="str">
            <v/>
          </cell>
          <cell r="Y399">
            <v>0</v>
          </cell>
          <cell r="Z399">
            <v>0</v>
          </cell>
          <cell r="AA399" t="str">
            <v/>
          </cell>
        </row>
        <row r="400">
          <cell r="I400" t="str">
            <v/>
          </cell>
          <cell r="J400" t="str">
            <v/>
          </cell>
          <cell r="K400">
            <v>0</v>
          </cell>
          <cell r="L400">
            <v>0</v>
          </cell>
          <cell r="M400" t="str">
            <v/>
          </cell>
          <cell r="P400" t="str">
            <v/>
          </cell>
          <cell r="Q400" t="str">
            <v/>
          </cell>
          <cell r="R400">
            <v>0</v>
          </cell>
          <cell r="S400">
            <v>0</v>
          </cell>
          <cell r="T400" t="str">
            <v/>
          </cell>
          <cell r="W400" t="str">
            <v/>
          </cell>
          <cell r="X400" t="str">
            <v/>
          </cell>
          <cell r="Y400">
            <v>0</v>
          </cell>
          <cell r="Z400">
            <v>0</v>
          </cell>
          <cell r="AA400" t="str">
            <v/>
          </cell>
        </row>
        <row r="401">
          <cell r="I401" t="str">
            <v/>
          </cell>
          <cell r="J401" t="str">
            <v/>
          </cell>
          <cell r="K401">
            <v>0</v>
          </cell>
          <cell r="L401">
            <v>0</v>
          </cell>
          <cell r="M401" t="str">
            <v/>
          </cell>
          <cell r="P401" t="str">
            <v/>
          </cell>
          <cell r="Q401" t="str">
            <v/>
          </cell>
          <cell r="R401">
            <v>0</v>
          </cell>
          <cell r="S401">
            <v>0</v>
          </cell>
          <cell r="T401" t="str">
            <v/>
          </cell>
          <cell r="W401" t="str">
            <v/>
          </cell>
          <cell r="X401" t="str">
            <v/>
          </cell>
          <cell r="Y401">
            <v>0</v>
          </cell>
          <cell r="Z401">
            <v>0</v>
          </cell>
          <cell r="AA401" t="str">
            <v/>
          </cell>
        </row>
        <row r="402">
          <cell r="I402" t="str">
            <v/>
          </cell>
          <cell r="J402" t="str">
            <v/>
          </cell>
          <cell r="K402">
            <v>0</v>
          </cell>
          <cell r="L402">
            <v>0</v>
          </cell>
          <cell r="M402" t="str">
            <v/>
          </cell>
          <cell r="P402" t="str">
            <v/>
          </cell>
          <cell r="Q402" t="str">
            <v/>
          </cell>
          <cell r="R402">
            <v>0</v>
          </cell>
          <cell r="S402">
            <v>0</v>
          </cell>
          <cell r="T402" t="str">
            <v/>
          </cell>
          <cell r="W402" t="str">
            <v/>
          </cell>
          <cell r="X402" t="str">
            <v/>
          </cell>
          <cell r="Y402">
            <v>0</v>
          </cell>
          <cell r="Z402">
            <v>0</v>
          </cell>
          <cell r="AA402" t="str">
            <v/>
          </cell>
        </row>
        <row r="403">
          <cell r="I403" t="str">
            <v/>
          </cell>
          <cell r="J403" t="str">
            <v/>
          </cell>
          <cell r="K403">
            <v>0</v>
          </cell>
          <cell r="L403">
            <v>0</v>
          </cell>
          <cell r="M403" t="str">
            <v/>
          </cell>
          <cell r="P403" t="str">
            <v/>
          </cell>
          <cell r="Q403" t="str">
            <v/>
          </cell>
          <cell r="R403">
            <v>0</v>
          </cell>
          <cell r="S403">
            <v>0</v>
          </cell>
          <cell r="T403" t="str">
            <v/>
          </cell>
          <cell r="W403" t="str">
            <v/>
          </cell>
          <cell r="X403" t="str">
            <v/>
          </cell>
          <cell r="Y403">
            <v>0</v>
          </cell>
          <cell r="Z403">
            <v>0</v>
          </cell>
          <cell r="AA403" t="str">
            <v/>
          </cell>
        </row>
        <row r="404">
          <cell r="I404" t="str">
            <v/>
          </cell>
          <cell r="J404" t="str">
            <v/>
          </cell>
          <cell r="K404">
            <v>0</v>
          </cell>
          <cell r="L404">
            <v>0</v>
          </cell>
          <cell r="M404" t="str">
            <v/>
          </cell>
          <cell r="P404" t="str">
            <v/>
          </cell>
          <cell r="Q404" t="str">
            <v/>
          </cell>
          <cell r="R404">
            <v>0</v>
          </cell>
          <cell r="S404">
            <v>0</v>
          </cell>
          <cell r="T404" t="str">
            <v/>
          </cell>
          <cell r="W404" t="str">
            <v/>
          </cell>
          <cell r="X404" t="str">
            <v/>
          </cell>
          <cell r="Y404">
            <v>0</v>
          </cell>
          <cell r="Z404">
            <v>0</v>
          </cell>
          <cell r="AA404" t="str">
            <v/>
          </cell>
        </row>
        <row r="405">
          <cell r="I405" t="str">
            <v/>
          </cell>
          <cell r="J405" t="str">
            <v/>
          </cell>
          <cell r="K405">
            <v>0</v>
          </cell>
          <cell r="L405">
            <v>0</v>
          </cell>
          <cell r="M405" t="str">
            <v/>
          </cell>
          <cell r="P405" t="str">
            <v/>
          </cell>
          <cell r="Q405" t="str">
            <v/>
          </cell>
          <cell r="R405">
            <v>0</v>
          </cell>
          <cell r="S405">
            <v>0</v>
          </cell>
          <cell r="T405" t="str">
            <v/>
          </cell>
          <cell r="W405" t="str">
            <v/>
          </cell>
          <cell r="X405" t="str">
            <v/>
          </cell>
          <cell r="Y405">
            <v>0</v>
          </cell>
          <cell r="Z405">
            <v>0</v>
          </cell>
          <cell r="AA405" t="str">
            <v/>
          </cell>
        </row>
        <row r="406">
          <cell r="I406" t="str">
            <v/>
          </cell>
          <cell r="J406" t="str">
            <v/>
          </cell>
          <cell r="K406">
            <v>0</v>
          </cell>
          <cell r="L406">
            <v>0</v>
          </cell>
          <cell r="M406" t="str">
            <v/>
          </cell>
          <cell r="P406" t="str">
            <v/>
          </cell>
          <cell r="Q406" t="str">
            <v/>
          </cell>
          <cell r="R406">
            <v>0</v>
          </cell>
          <cell r="S406">
            <v>0</v>
          </cell>
          <cell r="T406" t="str">
            <v/>
          </cell>
          <cell r="W406" t="str">
            <v/>
          </cell>
          <cell r="X406" t="str">
            <v/>
          </cell>
          <cell r="Y406">
            <v>0</v>
          </cell>
          <cell r="Z406">
            <v>0</v>
          </cell>
          <cell r="AA406" t="str">
            <v/>
          </cell>
        </row>
        <row r="407">
          <cell r="I407" t="str">
            <v/>
          </cell>
          <cell r="J407" t="str">
            <v/>
          </cell>
          <cell r="K407">
            <v>0</v>
          </cell>
          <cell r="L407">
            <v>0</v>
          </cell>
          <cell r="M407" t="str">
            <v/>
          </cell>
          <cell r="P407" t="str">
            <v/>
          </cell>
          <cell r="Q407" t="str">
            <v/>
          </cell>
          <cell r="R407">
            <v>0</v>
          </cell>
          <cell r="S407">
            <v>0</v>
          </cell>
          <cell r="T407" t="str">
            <v/>
          </cell>
          <cell r="W407" t="str">
            <v/>
          </cell>
          <cell r="X407" t="str">
            <v/>
          </cell>
          <cell r="Y407">
            <v>0</v>
          </cell>
          <cell r="Z407">
            <v>0</v>
          </cell>
          <cell r="AA407" t="str">
            <v/>
          </cell>
        </row>
        <row r="408">
          <cell r="I408" t="str">
            <v/>
          </cell>
          <cell r="J408" t="str">
            <v/>
          </cell>
          <cell r="K408">
            <v>0</v>
          </cell>
          <cell r="L408">
            <v>0</v>
          </cell>
          <cell r="M408" t="str">
            <v/>
          </cell>
          <cell r="P408" t="str">
            <v/>
          </cell>
          <cell r="Q408" t="str">
            <v/>
          </cell>
          <cell r="R408">
            <v>0</v>
          </cell>
          <cell r="S408">
            <v>0</v>
          </cell>
          <cell r="T408" t="str">
            <v/>
          </cell>
          <cell r="W408" t="str">
            <v/>
          </cell>
          <cell r="X408" t="str">
            <v/>
          </cell>
          <cell r="Y408">
            <v>0</v>
          </cell>
          <cell r="Z408">
            <v>0</v>
          </cell>
          <cell r="AA408" t="str">
            <v/>
          </cell>
        </row>
        <row r="409">
          <cell r="I409" t="str">
            <v/>
          </cell>
          <cell r="J409" t="str">
            <v/>
          </cell>
          <cell r="K409">
            <v>0</v>
          </cell>
          <cell r="L409">
            <v>0</v>
          </cell>
          <cell r="M409" t="str">
            <v/>
          </cell>
          <cell r="P409" t="str">
            <v/>
          </cell>
          <cell r="Q409" t="str">
            <v/>
          </cell>
          <cell r="R409">
            <v>0</v>
          </cell>
          <cell r="S409">
            <v>0</v>
          </cell>
          <cell r="T409" t="str">
            <v/>
          </cell>
          <cell r="W409" t="str">
            <v/>
          </cell>
          <cell r="X409" t="str">
            <v/>
          </cell>
          <cell r="Y409">
            <v>0</v>
          </cell>
          <cell r="Z409">
            <v>0</v>
          </cell>
          <cell r="AA409" t="str">
            <v/>
          </cell>
        </row>
        <row r="410">
          <cell r="I410" t="str">
            <v/>
          </cell>
          <cell r="J410" t="str">
            <v/>
          </cell>
          <cell r="K410">
            <v>0</v>
          </cell>
          <cell r="L410">
            <v>0</v>
          </cell>
          <cell r="M410" t="str">
            <v/>
          </cell>
          <cell r="P410" t="str">
            <v/>
          </cell>
          <cell r="Q410" t="str">
            <v/>
          </cell>
          <cell r="R410">
            <v>0</v>
          </cell>
          <cell r="S410">
            <v>0</v>
          </cell>
          <cell r="T410" t="str">
            <v/>
          </cell>
          <cell r="W410" t="str">
            <v/>
          </cell>
          <cell r="X410" t="str">
            <v/>
          </cell>
          <cell r="Y410">
            <v>0</v>
          </cell>
          <cell r="Z410">
            <v>0</v>
          </cell>
          <cell r="AA410" t="str">
            <v/>
          </cell>
        </row>
        <row r="411">
          <cell r="I411" t="str">
            <v/>
          </cell>
          <cell r="J411" t="str">
            <v/>
          </cell>
          <cell r="K411">
            <v>0</v>
          </cell>
          <cell r="L411">
            <v>0</v>
          </cell>
          <cell r="M411" t="str">
            <v/>
          </cell>
          <cell r="P411" t="str">
            <v/>
          </cell>
          <cell r="Q411" t="str">
            <v/>
          </cell>
          <cell r="R411">
            <v>0</v>
          </cell>
          <cell r="S411">
            <v>0</v>
          </cell>
          <cell r="T411" t="str">
            <v/>
          </cell>
          <cell r="W411" t="str">
            <v/>
          </cell>
          <cell r="X411" t="str">
            <v/>
          </cell>
          <cell r="Y411">
            <v>0</v>
          </cell>
          <cell r="Z411">
            <v>0</v>
          </cell>
          <cell r="AA411" t="str">
            <v/>
          </cell>
        </row>
        <row r="412">
          <cell r="I412" t="str">
            <v/>
          </cell>
          <cell r="J412" t="str">
            <v/>
          </cell>
          <cell r="K412">
            <v>0</v>
          </cell>
          <cell r="L412">
            <v>0</v>
          </cell>
          <cell r="M412" t="str">
            <v/>
          </cell>
          <cell r="P412" t="str">
            <v/>
          </cell>
          <cell r="Q412" t="str">
            <v/>
          </cell>
          <cell r="R412">
            <v>0</v>
          </cell>
          <cell r="S412">
            <v>0</v>
          </cell>
          <cell r="T412" t="str">
            <v/>
          </cell>
          <cell r="W412" t="str">
            <v/>
          </cell>
          <cell r="X412" t="str">
            <v/>
          </cell>
          <cell r="Y412">
            <v>0</v>
          </cell>
          <cell r="Z412">
            <v>0</v>
          </cell>
          <cell r="AA412" t="str">
            <v/>
          </cell>
        </row>
        <row r="413">
          <cell r="I413" t="str">
            <v/>
          </cell>
          <cell r="J413" t="str">
            <v/>
          </cell>
          <cell r="K413">
            <v>0</v>
          </cell>
          <cell r="L413">
            <v>0</v>
          </cell>
          <cell r="M413" t="str">
            <v/>
          </cell>
          <cell r="P413" t="str">
            <v/>
          </cell>
          <cell r="Q413" t="str">
            <v/>
          </cell>
          <cell r="R413">
            <v>0</v>
          </cell>
          <cell r="S413">
            <v>0</v>
          </cell>
          <cell r="T413" t="str">
            <v/>
          </cell>
          <cell r="W413" t="str">
            <v/>
          </cell>
          <cell r="X413" t="str">
            <v/>
          </cell>
          <cell r="Y413">
            <v>0</v>
          </cell>
          <cell r="Z413">
            <v>0</v>
          </cell>
          <cell r="AA413" t="str">
            <v/>
          </cell>
        </row>
        <row r="414">
          <cell r="I414" t="str">
            <v/>
          </cell>
          <cell r="J414" t="str">
            <v/>
          </cell>
          <cell r="K414">
            <v>0</v>
          </cell>
          <cell r="L414">
            <v>0</v>
          </cell>
          <cell r="M414" t="str">
            <v/>
          </cell>
          <cell r="P414" t="str">
            <v/>
          </cell>
          <cell r="Q414" t="str">
            <v/>
          </cell>
          <cell r="R414">
            <v>0</v>
          </cell>
          <cell r="S414">
            <v>0</v>
          </cell>
          <cell r="T414" t="str">
            <v/>
          </cell>
          <cell r="W414" t="str">
            <v/>
          </cell>
          <cell r="X414" t="str">
            <v/>
          </cell>
          <cell r="Y414">
            <v>0</v>
          </cell>
          <cell r="Z414">
            <v>0</v>
          </cell>
          <cell r="AA414" t="str">
            <v/>
          </cell>
        </row>
        <row r="415">
          <cell r="I415" t="str">
            <v/>
          </cell>
          <cell r="J415" t="str">
            <v/>
          </cell>
          <cell r="K415">
            <v>0</v>
          </cell>
          <cell r="L415">
            <v>0</v>
          </cell>
          <cell r="M415" t="str">
            <v/>
          </cell>
          <cell r="P415" t="str">
            <v/>
          </cell>
          <cell r="Q415" t="str">
            <v/>
          </cell>
          <cell r="R415">
            <v>0</v>
          </cell>
          <cell r="S415">
            <v>0</v>
          </cell>
          <cell r="T415" t="str">
            <v/>
          </cell>
          <cell r="W415" t="str">
            <v/>
          </cell>
          <cell r="X415" t="str">
            <v/>
          </cell>
          <cell r="Y415">
            <v>0</v>
          </cell>
          <cell r="Z415">
            <v>0</v>
          </cell>
          <cell r="AA415" t="str">
            <v/>
          </cell>
        </row>
        <row r="416">
          <cell r="I416" t="str">
            <v/>
          </cell>
          <cell r="J416" t="str">
            <v/>
          </cell>
          <cell r="K416">
            <v>0</v>
          </cell>
          <cell r="L416">
            <v>0</v>
          </cell>
          <cell r="M416" t="str">
            <v/>
          </cell>
          <cell r="P416" t="str">
            <v/>
          </cell>
          <cell r="Q416" t="str">
            <v/>
          </cell>
          <cell r="R416">
            <v>0</v>
          </cell>
          <cell r="S416">
            <v>0</v>
          </cell>
          <cell r="T416" t="str">
            <v/>
          </cell>
          <cell r="W416" t="str">
            <v/>
          </cell>
          <cell r="X416" t="str">
            <v/>
          </cell>
          <cell r="Y416">
            <v>0</v>
          </cell>
          <cell r="Z416">
            <v>0</v>
          </cell>
          <cell r="AA416" t="str">
            <v/>
          </cell>
        </row>
        <row r="417">
          <cell r="I417" t="str">
            <v/>
          </cell>
          <cell r="J417" t="str">
            <v/>
          </cell>
          <cell r="K417">
            <v>0</v>
          </cell>
          <cell r="L417">
            <v>0</v>
          </cell>
          <cell r="M417" t="str">
            <v/>
          </cell>
          <cell r="P417" t="str">
            <v/>
          </cell>
          <cell r="Q417" t="str">
            <v/>
          </cell>
          <cell r="R417">
            <v>0</v>
          </cell>
          <cell r="S417">
            <v>0</v>
          </cell>
          <cell r="T417" t="str">
            <v/>
          </cell>
          <cell r="W417" t="str">
            <v/>
          </cell>
          <cell r="X417" t="str">
            <v/>
          </cell>
          <cell r="Y417">
            <v>0</v>
          </cell>
          <cell r="Z417">
            <v>0</v>
          </cell>
          <cell r="AA417" t="str">
            <v/>
          </cell>
        </row>
        <row r="418">
          <cell r="I418" t="str">
            <v/>
          </cell>
          <cell r="J418" t="str">
            <v/>
          </cell>
          <cell r="K418">
            <v>0</v>
          </cell>
          <cell r="L418">
            <v>0</v>
          </cell>
          <cell r="M418" t="str">
            <v/>
          </cell>
          <cell r="P418" t="str">
            <v/>
          </cell>
          <cell r="Q418" t="str">
            <v/>
          </cell>
          <cell r="R418">
            <v>0</v>
          </cell>
          <cell r="S418">
            <v>0</v>
          </cell>
          <cell r="T418" t="str">
            <v/>
          </cell>
          <cell r="W418" t="str">
            <v/>
          </cell>
          <cell r="X418" t="str">
            <v/>
          </cell>
          <cell r="Y418">
            <v>0</v>
          </cell>
          <cell r="Z418">
            <v>0</v>
          </cell>
          <cell r="AA418" t="str">
            <v/>
          </cell>
        </row>
        <row r="419">
          <cell r="I419" t="str">
            <v/>
          </cell>
          <cell r="J419" t="str">
            <v/>
          </cell>
          <cell r="K419">
            <v>0</v>
          </cell>
          <cell r="L419">
            <v>0</v>
          </cell>
          <cell r="M419" t="str">
            <v/>
          </cell>
          <cell r="P419" t="str">
            <v/>
          </cell>
          <cell r="Q419" t="str">
            <v/>
          </cell>
          <cell r="R419">
            <v>0</v>
          </cell>
          <cell r="S419">
            <v>0</v>
          </cell>
          <cell r="T419" t="str">
            <v/>
          </cell>
          <cell r="W419" t="str">
            <v/>
          </cell>
          <cell r="X419" t="str">
            <v/>
          </cell>
          <cell r="Y419">
            <v>0</v>
          </cell>
          <cell r="Z419">
            <v>0</v>
          </cell>
          <cell r="AA419" t="str">
            <v/>
          </cell>
        </row>
        <row r="420">
          <cell r="I420" t="str">
            <v/>
          </cell>
          <cell r="J420" t="str">
            <v/>
          </cell>
          <cell r="K420">
            <v>0</v>
          </cell>
          <cell r="L420">
            <v>0</v>
          </cell>
          <cell r="M420" t="str">
            <v/>
          </cell>
          <cell r="P420" t="str">
            <v/>
          </cell>
          <cell r="Q420" t="str">
            <v/>
          </cell>
          <cell r="R420">
            <v>0</v>
          </cell>
          <cell r="S420">
            <v>0</v>
          </cell>
          <cell r="T420" t="str">
            <v/>
          </cell>
          <cell r="W420" t="str">
            <v/>
          </cell>
          <cell r="X420" t="str">
            <v/>
          </cell>
          <cell r="Y420">
            <v>0</v>
          </cell>
          <cell r="Z420">
            <v>0</v>
          </cell>
          <cell r="AA420" t="str">
            <v/>
          </cell>
        </row>
        <row r="421">
          <cell r="I421" t="str">
            <v/>
          </cell>
          <cell r="J421" t="str">
            <v/>
          </cell>
          <cell r="K421">
            <v>0</v>
          </cell>
          <cell r="L421">
            <v>0</v>
          </cell>
          <cell r="M421" t="str">
            <v/>
          </cell>
          <cell r="P421" t="str">
            <v/>
          </cell>
          <cell r="Q421" t="str">
            <v/>
          </cell>
          <cell r="R421">
            <v>0</v>
          </cell>
          <cell r="S421">
            <v>0</v>
          </cell>
          <cell r="T421" t="str">
            <v/>
          </cell>
          <cell r="W421" t="str">
            <v/>
          </cell>
          <cell r="X421" t="str">
            <v/>
          </cell>
          <cell r="Y421">
            <v>0</v>
          </cell>
          <cell r="Z421">
            <v>0</v>
          </cell>
          <cell r="AA421" t="str">
            <v/>
          </cell>
        </row>
        <row r="422">
          <cell r="I422" t="str">
            <v/>
          </cell>
          <cell r="J422" t="str">
            <v/>
          </cell>
          <cell r="K422">
            <v>0</v>
          </cell>
          <cell r="L422">
            <v>0</v>
          </cell>
          <cell r="M422" t="str">
            <v/>
          </cell>
          <cell r="P422" t="str">
            <v/>
          </cell>
          <cell r="Q422" t="str">
            <v/>
          </cell>
          <cell r="R422">
            <v>0</v>
          </cell>
          <cell r="S422">
            <v>0</v>
          </cell>
          <cell r="T422" t="str">
            <v/>
          </cell>
          <cell r="W422" t="str">
            <v/>
          </cell>
          <cell r="X422" t="str">
            <v/>
          </cell>
          <cell r="Y422">
            <v>0</v>
          </cell>
          <cell r="Z422">
            <v>0</v>
          </cell>
          <cell r="AA422" t="str">
            <v/>
          </cell>
        </row>
        <row r="423">
          <cell r="I423" t="str">
            <v/>
          </cell>
          <cell r="J423" t="str">
            <v/>
          </cell>
          <cell r="K423">
            <v>0</v>
          </cell>
          <cell r="L423">
            <v>0</v>
          </cell>
          <cell r="M423" t="str">
            <v/>
          </cell>
          <cell r="P423" t="str">
            <v/>
          </cell>
          <cell r="Q423" t="str">
            <v/>
          </cell>
          <cell r="R423">
            <v>0</v>
          </cell>
          <cell r="S423">
            <v>0</v>
          </cell>
          <cell r="T423" t="str">
            <v/>
          </cell>
          <cell r="W423" t="str">
            <v/>
          </cell>
          <cell r="X423" t="str">
            <v/>
          </cell>
          <cell r="Y423">
            <v>0</v>
          </cell>
          <cell r="Z423">
            <v>0</v>
          </cell>
          <cell r="AA423" t="str">
            <v/>
          </cell>
        </row>
        <row r="424">
          <cell r="I424" t="str">
            <v/>
          </cell>
          <cell r="J424" t="str">
            <v/>
          </cell>
          <cell r="K424">
            <v>0</v>
          </cell>
          <cell r="L424">
            <v>0</v>
          </cell>
          <cell r="M424" t="str">
            <v/>
          </cell>
          <cell r="P424" t="str">
            <v/>
          </cell>
          <cell r="Q424" t="str">
            <v/>
          </cell>
          <cell r="R424">
            <v>0</v>
          </cell>
          <cell r="S424">
            <v>0</v>
          </cell>
          <cell r="T424" t="str">
            <v/>
          </cell>
          <cell r="W424" t="str">
            <v/>
          </cell>
          <cell r="X424" t="str">
            <v/>
          </cell>
          <cell r="Y424">
            <v>0</v>
          </cell>
          <cell r="Z424">
            <v>0</v>
          </cell>
          <cell r="AA424" t="str">
            <v/>
          </cell>
        </row>
        <row r="425">
          <cell r="I425" t="str">
            <v/>
          </cell>
          <cell r="J425" t="str">
            <v/>
          </cell>
          <cell r="K425">
            <v>0</v>
          </cell>
          <cell r="L425">
            <v>0</v>
          </cell>
          <cell r="M425" t="str">
            <v/>
          </cell>
          <cell r="P425" t="str">
            <v/>
          </cell>
          <cell r="Q425" t="str">
            <v/>
          </cell>
          <cell r="R425">
            <v>0</v>
          </cell>
          <cell r="S425">
            <v>0</v>
          </cell>
          <cell r="T425" t="str">
            <v/>
          </cell>
          <cell r="W425" t="str">
            <v/>
          </cell>
          <cell r="X425" t="str">
            <v/>
          </cell>
          <cell r="Y425">
            <v>0</v>
          </cell>
          <cell r="Z425">
            <v>0</v>
          </cell>
          <cell r="AA425" t="str">
            <v/>
          </cell>
        </row>
        <row r="426">
          <cell r="I426" t="str">
            <v/>
          </cell>
          <cell r="J426" t="str">
            <v/>
          </cell>
          <cell r="K426">
            <v>0</v>
          </cell>
          <cell r="L426">
            <v>0</v>
          </cell>
          <cell r="M426" t="str">
            <v/>
          </cell>
          <cell r="P426" t="str">
            <v/>
          </cell>
          <cell r="Q426" t="str">
            <v/>
          </cell>
          <cell r="R426">
            <v>0</v>
          </cell>
          <cell r="S426">
            <v>0</v>
          </cell>
          <cell r="T426" t="str">
            <v/>
          </cell>
          <cell r="W426" t="str">
            <v/>
          </cell>
          <cell r="X426" t="str">
            <v/>
          </cell>
          <cell r="Y426">
            <v>0</v>
          </cell>
          <cell r="Z426">
            <v>0</v>
          </cell>
          <cell r="AA426" t="str">
            <v/>
          </cell>
        </row>
        <row r="427">
          <cell r="I427" t="str">
            <v/>
          </cell>
          <cell r="J427" t="str">
            <v/>
          </cell>
          <cell r="K427">
            <v>0</v>
          </cell>
          <cell r="L427">
            <v>0</v>
          </cell>
          <cell r="M427" t="str">
            <v/>
          </cell>
          <cell r="P427" t="str">
            <v/>
          </cell>
          <cell r="Q427" t="str">
            <v/>
          </cell>
          <cell r="R427">
            <v>0</v>
          </cell>
          <cell r="S427">
            <v>0</v>
          </cell>
          <cell r="T427" t="str">
            <v/>
          </cell>
          <cell r="W427" t="str">
            <v/>
          </cell>
          <cell r="X427" t="str">
            <v/>
          </cell>
          <cell r="Y427">
            <v>0</v>
          </cell>
          <cell r="Z427">
            <v>0</v>
          </cell>
          <cell r="AA427" t="str">
            <v/>
          </cell>
        </row>
        <row r="428">
          <cell r="I428" t="str">
            <v/>
          </cell>
          <cell r="J428" t="str">
            <v/>
          </cell>
          <cell r="K428">
            <v>0</v>
          </cell>
          <cell r="L428">
            <v>0</v>
          </cell>
          <cell r="M428" t="str">
            <v/>
          </cell>
          <cell r="P428" t="str">
            <v/>
          </cell>
          <cell r="Q428" t="str">
            <v/>
          </cell>
          <cell r="R428">
            <v>0</v>
          </cell>
          <cell r="S428">
            <v>0</v>
          </cell>
          <cell r="T428" t="str">
            <v/>
          </cell>
          <cell r="W428" t="str">
            <v/>
          </cell>
          <cell r="X428" t="str">
            <v/>
          </cell>
          <cell r="Y428">
            <v>0</v>
          </cell>
          <cell r="Z428">
            <v>0</v>
          </cell>
          <cell r="AA428" t="str">
            <v/>
          </cell>
        </row>
        <row r="429">
          <cell r="I429" t="str">
            <v/>
          </cell>
          <cell r="J429" t="str">
            <v/>
          </cell>
          <cell r="K429">
            <v>0</v>
          </cell>
          <cell r="L429">
            <v>0</v>
          </cell>
          <cell r="M429" t="str">
            <v/>
          </cell>
          <cell r="P429" t="str">
            <v/>
          </cell>
          <cell r="Q429" t="str">
            <v/>
          </cell>
          <cell r="R429">
            <v>0</v>
          </cell>
          <cell r="S429">
            <v>0</v>
          </cell>
          <cell r="T429" t="str">
            <v/>
          </cell>
          <cell r="W429" t="str">
            <v/>
          </cell>
          <cell r="X429" t="str">
            <v/>
          </cell>
          <cell r="Y429">
            <v>0</v>
          </cell>
          <cell r="Z429">
            <v>0</v>
          </cell>
          <cell r="AA429" t="str">
            <v/>
          </cell>
        </row>
        <row r="430">
          <cell r="I430" t="str">
            <v/>
          </cell>
          <cell r="J430" t="str">
            <v/>
          </cell>
          <cell r="K430">
            <v>0</v>
          </cell>
          <cell r="L430">
            <v>0</v>
          </cell>
          <cell r="M430" t="str">
            <v/>
          </cell>
          <cell r="P430" t="str">
            <v/>
          </cell>
          <cell r="Q430" t="str">
            <v/>
          </cell>
          <cell r="R430">
            <v>0</v>
          </cell>
          <cell r="S430">
            <v>0</v>
          </cell>
          <cell r="T430" t="str">
            <v/>
          </cell>
          <cell r="W430" t="str">
            <v/>
          </cell>
          <cell r="X430" t="str">
            <v/>
          </cell>
          <cell r="Y430">
            <v>0</v>
          </cell>
          <cell r="Z430">
            <v>0</v>
          </cell>
          <cell r="AA430" t="str">
            <v/>
          </cell>
        </row>
        <row r="431">
          <cell r="I431" t="str">
            <v/>
          </cell>
          <cell r="J431" t="str">
            <v/>
          </cell>
          <cell r="K431">
            <v>0</v>
          </cell>
          <cell r="L431">
            <v>0</v>
          </cell>
          <cell r="M431" t="str">
            <v/>
          </cell>
          <cell r="P431" t="str">
            <v/>
          </cell>
          <cell r="Q431" t="str">
            <v/>
          </cell>
          <cell r="R431">
            <v>0</v>
          </cell>
          <cell r="S431">
            <v>0</v>
          </cell>
          <cell r="T431" t="str">
            <v/>
          </cell>
          <cell r="W431" t="str">
            <v/>
          </cell>
          <cell r="X431" t="str">
            <v/>
          </cell>
          <cell r="Y431">
            <v>0</v>
          </cell>
          <cell r="Z431">
            <v>0</v>
          </cell>
          <cell r="AA431" t="str">
            <v/>
          </cell>
        </row>
        <row r="432">
          <cell r="I432" t="str">
            <v/>
          </cell>
          <cell r="J432" t="str">
            <v/>
          </cell>
          <cell r="K432">
            <v>0</v>
          </cell>
          <cell r="L432">
            <v>0</v>
          </cell>
          <cell r="M432" t="str">
            <v/>
          </cell>
          <cell r="P432" t="str">
            <v/>
          </cell>
          <cell r="Q432" t="str">
            <v/>
          </cell>
          <cell r="R432">
            <v>0</v>
          </cell>
          <cell r="S432">
            <v>0</v>
          </cell>
          <cell r="T432" t="str">
            <v/>
          </cell>
          <cell r="W432" t="str">
            <v/>
          </cell>
          <cell r="X432" t="str">
            <v/>
          </cell>
          <cell r="Y432">
            <v>0</v>
          </cell>
          <cell r="Z432">
            <v>0</v>
          </cell>
          <cell r="AA432" t="str">
            <v/>
          </cell>
        </row>
        <row r="433">
          <cell r="I433" t="str">
            <v/>
          </cell>
          <cell r="J433" t="str">
            <v/>
          </cell>
          <cell r="K433">
            <v>0</v>
          </cell>
          <cell r="L433">
            <v>0</v>
          </cell>
          <cell r="M433" t="str">
            <v/>
          </cell>
          <cell r="P433" t="str">
            <v/>
          </cell>
          <cell r="Q433" t="str">
            <v/>
          </cell>
          <cell r="R433">
            <v>0</v>
          </cell>
          <cell r="S433">
            <v>0</v>
          </cell>
          <cell r="T433" t="str">
            <v/>
          </cell>
          <cell r="W433" t="str">
            <v/>
          </cell>
          <cell r="X433" t="str">
            <v/>
          </cell>
          <cell r="Y433">
            <v>0</v>
          </cell>
          <cell r="Z433">
            <v>0</v>
          </cell>
          <cell r="AA433" t="str">
            <v/>
          </cell>
        </row>
        <row r="434">
          <cell r="I434" t="str">
            <v/>
          </cell>
          <cell r="J434" t="str">
            <v/>
          </cell>
          <cell r="K434">
            <v>0</v>
          </cell>
          <cell r="L434">
            <v>0</v>
          </cell>
          <cell r="M434" t="str">
            <v/>
          </cell>
          <cell r="P434" t="str">
            <v/>
          </cell>
          <cell r="Q434" t="str">
            <v/>
          </cell>
          <cell r="R434">
            <v>0</v>
          </cell>
          <cell r="S434">
            <v>0</v>
          </cell>
          <cell r="T434" t="str">
            <v/>
          </cell>
          <cell r="W434" t="str">
            <v/>
          </cell>
          <cell r="X434" t="str">
            <v/>
          </cell>
          <cell r="Y434">
            <v>0</v>
          </cell>
          <cell r="Z434">
            <v>0</v>
          </cell>
          <cell r="AA434" t="str">
            <v/>
          </cell>
        </row>
        <row r="435">
          <cell r="I435" t="str">
            <v/>
          </cell>
          <cell r="J435" t="str">
            <v/>
          </cell>
          <cell r="K435">
            <v>0</v>
          </cell>
          <cell r="L435">
            <v>0</v>
          </cell>
          <cell r="M435" t="str">
            <v/>
          </cell>
          <cell r="P435" t="str">
            <v/>
          </cell>
          <cell r="Q435" t="str">
            <v/>
          </cell>
          <cell r="R435">
            <v>0</v>
          </cell>
          <cell r="S435">
            <v>0</v>
          </cell>
          <cell r="T435" t="str">
            <v/>
          </cell>
          <cell r="W435" t="str">
            <v/>
          </cell>
          <cell r="X435" t="str">
            <v/>
          </cell>
          <cell r="Y435">
            <v>0</v>
          </cell>
          <cell r="Z435">
            <v>0</v>
          </cell>
          <cell r="AA435" t="str">
            <v/>
          </cell>
        </row>
        <row r="436">
          <cell r="I436" t="str">
            <v/>
          </cell>
          <cell r="J436" t="str">
            <v/>
          </cell>
          <cell r="K436">
            <v>0</v>
          </cell>
          <cell r="L436">
            <v>0</v>
          </cell>
          <cell r="M436" t="str">
            <v/>
          </cell>
          <cell r="P436" t="str">
            <v/>
          </cell>
          <cell r="Q436" t="str">
            <v/>
          </cell>
          <cell r="R436">
            <v>0</v>
          </cell>
          <cell r="S436">
            <v>0</v>
          </cell>
          <cell r="T436" t="str">
            <v/>
          </cell>
          <cell r="W436" t="str">
            <v/>
          </cell>
          <cell r="X436" t="str">
            <v/>
          </cell>
          <cell r="Y436">
            <v>0</v>
          </cell>
          <cell r="Z436">
            <v>0</v>
          </cell>
          <cell r="AA436" t="str">
            <v/>
          </cell>
        </row>
        <row r="437">
          <cell r="I437" t="str">
            <v/>
          </cell>
          <cell r="J437" t="str">
            <v/>
          </cell>
          <cell r="K437">
            <v>0</v>
          </cell>
          <cell r="L437">
            <v>0</v>
          </cell>
          <cell r="M437" t="str">
            <v/>
          </cell>
          <cell r="P437" t="str">
            <v/>
          </cell>
          <cell r="Q437" t="str">
            <v/>
          </cell>
          <cell r="R437">
            <v>0</v>
          </cell>
          <cell r="S437">
            <v>0</v>
          </cell>
          <cell r="T437" t="str">
            <v/>
          </cell>
          <cell r="W437" t="str">
            <v/>
          </cell>
          <cell r="X437" t="str">
            <v/>
          </cell>
          <cell r="Y437">
            <v>0</v>
          </cell>
          <cell r="Z437">
            <v>0</v>
          </cell>
          <cell r="AA437" t="str">
            <v/>
          </cell>
        </row>
        <row r="438">
          <cell r="I438" t="str">
            <v/>
          </cell>
          <cell r="J438" t="str">
            <v/>
          </cell>
          <cell r="K438">
            <v>0</v>
          </cell>
          <cell r="L438">
            <v>0</v>
          </cell>
          <cell r="M438" t="str">
            <v/>
          </cell>
          <cell r="P438" t="str">
            <v/>
          </cell>
          <cell r="Q438" t="str">
            <v/>
          </cell>
          <cell r="R438">
            <v>0</v>
          </cell>
          <cell r="S438">
            <v>0</v>
          </cell>
          <cell r="T438" t="str">
            <v/>
          </cell>
          <cell r="W438" t="str">
            <v/>
          </cell>
          <cell r="X438" t="str">
            <v/>
          </cell>
          <cell r="Y438">
            <v>0</v>
          </cell>
          <cell r="Z438">
            <v>0</v>
          </cell>
          <cell r="AA438" t="str">
            <v/>
          </cell>
        </row>
        <row r="439">
          <cell r="I439" t="str">
            <v/>
          </cell>
          <cell r="J439" t="str">
            <v/>
          </cell>
          <cell r="K439">
            <v>0</v>
          </cell>
          <cell r="L439">
            <v>0</v>
          </cell>
          <cell r="M439" t="str">
            <v/>
          </cell>
          <cell r="P439" t="str">
            <v/>
          </cell>
          <cell r="Q439" t="str">
            <v/>
          </cell>
          <cell r="R439">
            <v>0</v>
          </cell>
          <cell r="S439">
            <v>0</v>
          </cell>
          <cell r="T439" t="str">
            <v/>
          </cell>
          <cell r="W439" t="str">
            <v/>
          </cell>
          <cell r="X439" t="str">
            <v/>
          </cell>
          <cell r="Y439">
            <v>0</v>
          </cell>
          <cell r="Z439">
            <v>0</v>
          </cell>
          <cell r="AA439" t="str">
            <v/>
          </cell>
        </row>
        <row r="440">
          <cell r="I440" t="str">
            <v/>
          </cell>
          <cell r="J440" t="str">
            <v/>
          </cell>
          <cell r="K440">
            <v>0</v>
          </cell>
          <cell r="L440">
            <v>0</v>
          </cell>
          <cell r="M440" t="str">
            <v/>
          </cell>
          <cell r="P440" t="str">
            <v/>
          </cell>
          <cell r="Q440" t="str">
            <v/>
          </cell>
          <cell r="R440">
            <v>0</v>
          </cell>
          <cell r="S440">
            <v>0</v>
          </cell>
          <cell r="T440" t="str">
            <v/>
          </cell>
          <cell r="W440" t="str">
            <v/>
          </cell>
          <cell r="X440" t="str">
            <v/>
          </cell>
          <cell r="Y440">
            <v>0</v>
          </cell>
          <cell r="Z440">
            <v>0</v>
          </cell>
          <cell r="AA440" t="str">
            <v/>
          </cell>
        </row>
        <row r="441">
          <cell r="I441" t="str">
            <v/>
          </cell>
          <cell r="J441" t="str">
            <v/>
          </cell>
          <cell r="K441">
            <v>0</v>
          </cell>
          <cell r="L441">
            <v>0</v>
          </cell>
          <cell r="M441" t="str">
            <v/>
          </cell>
          <cell r="P441" t="str">
            <v/>
          </cell>
          <cell r="Q441" t="str">
            <v/>
          </cell>
          <cell r="R441">
            <v>0</v>
          </cell>
          <cell r="S441">
            <v>0</v>
          </cell>
          <cell r="T441" t="str">
            <v/>
          </cell>
          <cell r="W441" t="str">
            <v/>
          </cell>
          <cell r="X441" t="str">
            <v/>
          </cell>
          <cell r="Y441">
            <v>0</v>
          </cell>
          <cell r="Z441">
            <v>0</v>
          </cell>
          <cell r="AA441" t="str">
            <v/>
          </cell>
        </row>
        <row r="442">
          <cell r="I442" t="str">
            <v/>
          </cell>
          <cell r="J442" t="str">
            <v/>
          </cell>
          <cell r="K442">
            <v>0</v>
          </cell>
          <cell r="L442">
            <v>0</v>
          </cell>
          <cell r="M442" t="str">
            <v/>
          </cell>
          <cell r="P442" t="str">
            <v/>
          </cell>
          <cell r="Q442" t="str">
            <v/>
          </cell>
          <cell r="R442">
            <v>0</v>
          </cell>
          <cell r="S442">
            <v>0</v>
          </cell>
          <cell r="T442" t="str">
            <v/>
          </cell>
          <cell r="W442" t="str">
            <v/>
          </cell>
          <cell r="X442" t="str">
            <v/>
          </cell>
          <cell r="Y442">
            <v>0</v>
          </cell>
          <cell r="Z442">
            <v>0</v>
          </cell>
          <cell r="AA442" t="str">
            <v/>
          </cell>
        </row>
        <row r="443">
          <cell r="I443" t="str">
            <v/>
          </cell>
          <cell r="J443" t="str">
            <v/>
          </cell>
          <cell r="K443">
            <v>0</v>
          </cell>
          <cell r="L443">
            <v>0</v>
          </cell>
          <cell r="M443" t="str">
            <v/>
          </cell>
          <cell r="P443" t="str">
            <v/>
          </cell>
          <cell r="Q443" t="str">
            <v/>
          </cell>
          <cell r="R443">
            <v>0</v>
          </cell>
          <cell r="S443">
            <v>0</v>
          </cell>
          <cell r="T443" t="str">
            <v/>
          </cell>
          <cell r="W443" t="str">
            <v/>
          </cell>
          <cell r="X443" t="str">
            <v/>
          </cell>
          <cell r="Y443">
            <v>0</v>
          </cell>
          <cell r="Z443">
            <v>0</v>
          </cell>
          <cell r="AA443" t="str">
            <v/>
          </cell>
        </row>
        <row r="444">
          <cell r="I444" t="str">
            <v/>
          </cell>
          <cell r="J444" t="str">
            <v/>
          </cell>
          <cell r="K444">
            <v>0</v>
          </cell>
          <cell r="L444">
            <v>0</v>
          </cell>
          <cell r="M444" t="str">
            <v/>
          </cell>
          <cell r="P444" t="str">
            <v/>
          </cell>
          <cell r="Q444" t="str">
            <v/>
          </cell>
          <cell r="R444">
            <v>0</v>
          </cell>
          <cell r="S444">
            <v>0</v>
          </cell>
          <cell r="T444" t="str">
            <v/>
          </cell>
          <cell r="W444" t="str">
            <v/>
          </cell>
          <cell r="X444" t="str">
            <v/>
          </cell>
          <cell r="Y444">
            <v>0</v>
          </cell>
          <cell r="Z444">
            <v>0</v>
          </cell>
          <cell r="AA444" t="str">
            <v/>
          </cell>
        </row>
        <row r="445">
          <cell r="I445" t="str">
            <v/>
          </cell>
          <cell r="J445" t="str">
            <v/>
          </cell>
          <cell r="K445">
            <v>0</v>
          </cell>
          <cell r="L445">
            <v>0</v>
          </cell>
          <cell r="M445" t="str">
            <v/>
          </cell>
          <cell r="P445" t="str">
            <v/>
          </cell>
          <cell r="Q445" t="str">
            <v/>
          </cell>
          <cell r="R445">
            <v>0</v>
          </cell>
          <cell r="S445">
            <v>0</v>
          </cell>
          <cell r="T445" t="str">
            <v/>
          </cell>
          <cell r="W445" t="str">
            <v/>
          </cell>
          <cell r="X445" t="str">
            <v/>
          </cell>
          <cell r="Y445">
            <v>0</v>
          </cell>
          <cell r="Z445">
            <v>0</v>
          </cell>
          <cell r="AA445" t="str">
            <v/>
          </cell>
        </row>
        <row r="446">
          <cell r="I446" t="str">
            <v/>
          </cell>
          <cell r="J446" t="str">
            <v/>
          </cell>
          <cell r="K446">
            <v>0</v>
          </cell>
          <cell r="L446">
            <v>0</v>
          </cell>
          <cell r="M446" t="str">
            <v/>
          </cell>
          <cell r="P446" t="str">
            <v/>
          </cell>
          <cell r="Q446" t="str">
            <v/>
          </cell>
          <cell r="R446">
            <v>0</v>
          </cell>
          <cell r="S446">
            <v>0</v>
          </cell>
          <cell r="T446" t="str">
            <v/>
          </cell>
          <cell r="W446" t="str">
            <v/>
          </cell>
          <cell r="X446" t="str">
            <v/>
          </cell>
          <cell r="Y446">
            <v>0</v>
          </cell>
          <cell r="Z446">
            <v>0</v>
          </cell>
          <cell r="AA446" t="str">
            <v/>
          </cell>
        </row>
        <row r="447">
          <cell r="I447" t="str">
            <v/>
          </cell>
          <cell r="J447" t="str">
            <v/>
          </cell>
          <cell r="K447">
            <v>0</v>
          </cell>
          <cell r="L447">
            <v>0</v>
          </cell>
          <cell r="M447" t="str">
            <v/>
          </cell>
          <cell r="P447" t="str">
            <v/>
          </cell>
          <cell r="Q447" t="str">
            <v/>
          </cell>
          <cell r="R447">
            <v>0</v>
          </cell>
          <cell r="S447">
            <v>0</v>
          </cell>
          <cell r="T447" t="str">
            <v/>
          </cell>
          <cell r="W447" t="str">
            <v/>
          </cell>
          <cell r="X447" t="str">
            <v/>
          </cell>
          <cell r="Y447">
            <v>0</v>
          </cell>
          <cell r="Z447">
            <v>0</v>
          </cell>
          <cell r="AA447" t="str">
            <v/>
          </cell>
        </row>
        <row r="448">
          <cell r="I448" t="str">
            <v/>
          </cell>
          <cell r="J448" t="str">
            <v/>
          </cell>
          <cell r="K448">
            <v>0</v>
          </cell>
          <cell r="L448">
            <v>0</v>
          </cell>
          <cell r="M448" t="str">
            <v/>
          </cell>
          <cell r="P448" t="str">
            <v/>
          </cell>
          <cell r="Q448" t="str">
            <v/>
          </cell>
          <cell r="R448">
            <v>0</v>
          </cell>
          <cell r="S448">
            <v>0</v>
          </cell>
          <cell r="T448" t="str">
            <v/>
          </cell>
          <cell r="W448" t="str">
            <v/>
          </cell>
          <cell r="X448" t="str">
            <v/>
          </cell>
          <cell r="Y448">
            <v>0</v>
          </cell>
          <cell r="Z448">
            <v>0</v>
          </cell>
          <cell r="AA448" t="str">
            <v/>
          </cell>
        </row>
        <row r="449">
          <cell r="I449" t="str">
            <v/>
          </cell>
          <cell r="J449" t="str">
            <v/>
          </cell>
          <cell r="K449">
            <v>0</v>
          </cell>
          <cell r="L449">
            <v>0</v>
          </cell>
          <cell r="M449" t="str">
            <v/>
          </cell>
          <cell r="P449" t="str">
            <v/>
          </cell>
          <cell r="Q449" t="str">
            <v/>
          </cell>
          <cell r="R449">
            <v>0</v>
          </cell>
          <cell r="S449">
            <v>0</v>
          </cell>
          <cell r="T449" t="str">
            <v/>
          </cell>
          <cell r="W449" t="str">
            <v/>
          </cell>
          <cell r="X449" t="str">
            <v/>
          </cell>
          <cell r="Y449">
            <v>0</v>
          </cell>
          <cell r="Z449">
            <v>0</v>
          </cell>
          <cell r="AA449" t="str">
            <v/>
          </cell>
        </row>
        <row r="450">
          <cell r="I450" t="str">
            <v/>
          </cell>
          <cell r="J450" t="str">
            <v/>
          </cell>
          <cell r="K450">
            <v>0</v>
          </cell>
          <cell r="L450">
            <v>0</v>
          </cell>
          <cell r="M450" t="str">
            <v/>
          </cell>
          <cell r="P450" t="str">
            <v/>
          </cell>
          <cell r="Q450" t="str">
            <v/>
          </cell>
          <cell r="R450">
            <v>0</v>
          </cell>
          <cell r="S450">
            <v>0</v>
          </cell>
          <cell r="T450" t="str">
            <v/>
          </cell>
          <cell r="W450" t="str">
            <v/>
          </cell>
          <cell r="X450" t="str">
            <v/>
          </cell>
          <cell r="Y450">
            <v>0</v>
          </cell>
          <cell r="Z450">
            <v>0</v>
          </cell>
          <cell r="AA450" t="str">
            <v/>
          </cell>
        </row>
        <row r="451">
          <cell r="I451" t="str">
            <v/>
          </cell>
          <cell r="J451" t="str">
            <v/>
          </cell>
          <cell r="K451">
            <v>0</v>
          </cell>
          <cell r="L451">
            <v>0</v>
          </cell>
          <cell r="M451" t="str">
            <v/>
          </cell>
          <cell r="P451" t="str">
            <v/>
          </cell>
          <cell r="Q451" t="str">
            <v/>
          </cell>
          <cell r="R451">
            <v>0</v>
          </cell>
          <cell r="S451">
            <v>0</v>
          </cell>
          <cell r="T451" t="str">
            <v/>
          </cell>
          <cell r="W451" t="str">
            <v/>
          </cell>
          <cell r="X451" t="str">
            <v/>
          </cell>
          <cell r="Y451">
            <v>0</v>
          </cell>
          <cell r="Z451">
            <v>0</v>
          </cell>
          <cell r="AA451" t="str">
            <v/>
          </cell>
        </row>
        <row r="452">
          <cell r="I452" t="str">
            <v/>
          </cell>
          <cell r="J452" t="str">
            <v/>
          </cell>
          <cell r="K452">
            <v>0</v>
          </cell>
          <cell r="L452">
            <v>0</v>
          </cell>
          <cell r="M452" t="str">
            <v/>
          </cell>
          <cell r="P452" t="str">
            <v/>
          </cell>
          <cell r="Q452" t="str">
            <v/>
          </cell>
          <cell r="R452">
            <v>0</v>
          </cell>
          <cell r="S452">
            <v>0</v>
          </cell>
          <cell r="T452" t="str">
            <v/>
          </cell>
          <cell r="W452" t="str">
            <v/>
          </cell>
          <cell r="X452" t="str">
            <v/>
          </cell>
          <cell r="Y452">
            <v>0</v>
          </cell>
          <cell r="Z452">
            <v>0</v>
          </cell>
          <cell r="AA452" t="str">
            <v/>
          </cell>
        </row>
        <row r="453">
          <cell r="I453" t="str">
            <v/>
          </cell>
          <cell r="J453" t="str">
            <v/>
          </cell>
          <cell r="K453">
            <v>0</v>
          </cell>
          <cell r="L453">
            <v>0</v>
          </cell>
          <cell r="M453" t="str">
            <v/>
          </cell>
          <cell r="P453" t="str">
            <v/>
          </cell>
          <cell r="Q453" t="str">
            <v/>
          </cell>
          <cell r="R453">
            <v>0</v>
          </cell>
          <cell r="S453">
            <v>0</v>
          </cell>
          <cell r="T453" t="str">
            <v/>
          </cell>
          <cell r="W453" t="str">
            <v/>
          </cell>
          <cell r="X453" t="str">
            <v/>
          </cell>
          <cell r="Y453">
            <v>0</v>
          </cell>
          <cell r="Z453">
            <v>0</v>
          </cell>
          <cell r="AA453" t="str">
            <v/>
          </cell>
        </row>
        <row r="454">
          <cell r="I454" t="str">
            <v/>
          </cell>
          <cell r="J454" t="str">
            <v/>
          </cell>
          <cell r="K454">
            <v>0</v>
          </cell>
          <cell r="L454">
            <v>0</v>
          </cell>
          <cell r="M454" t="str">
            <v/>
          </cell>
          <cell r="P454" t="str">
            <v/>
          </cell>
          <cell r="Q454" t="str">
            <v/>
          </cell>
          <cell r="R454">
            <v>0</v>
          </cell>
          <cell r="S454">
            <v>0</v>
          </cell>
          <cell r="T454" t="str">
            <v/>
          </cell>
          <cell r="W454" t="str">
            <v/>
          </cell>
          <cell r="X454" t="str">
            <v/>
          </cell>
          <cell r="Y454">
            <v>0</v>
          </cell>
          <cell r="Z454">
            <v>0</v>
          </cell>
          <cell r="AA454" t="str">
            <v/>
          </cell>
        </row>
        <row r="455">
          <cell r="I455" t="str">
            <v/>
          </cell>
          <cell r="J455" t="str">
            <v/>
          </cell>
          <cell r="K455">
            <v>0</v>
          </cell>
          <cell r="L455">
            <v>0</v>
          </cell>
          <cell r="M455" t="str">
            <v/>
          </cell>
          <cell r="P455" t="str">
            <v/>
          </cell>
          <cell r="Q455" t="str">
            <v/>
          </cell>
          <cell r="R455">
            <v>0</v>
          </cell>
          <cell r="S455">
            <v>0</v>
          </cell>
          <cell r="T455" t="str">
            <v/>
          </cell>
          <cell r="W455" t="str">
            <v/>
          </cell>
          <cell r="X455" t="str">
            <v/>
          </cell>
          <cell r="Y455">
            <v>0</v>
          </cell>
          <cell r="Z455">
            <v>0</v>
          </cell>
          <cell r="AA455" t="str">
            <v/>
          </cell>
        </row>
        <row r="456">
          <cell r="I456" t="str">
            <v/>
          </cell>
          <cell r="J456" t="str">
            <v/>
          </cell>
          <cell r="K456">
            <v>0</v>
          </cell>
          <cell r="L456">
            <v>0</v>
          </cell>
          <cell r="M456" t="str">
            <v/>
          </cell>
          <cell r="P456" t="str">
            <v/>
          </cell>
          <cell r="Q456" t="str">
            <v/>
          </cell>
          <cell r="R456">
            <v>0</v>
          </cell>
          <cell r="S456">
            <v>0</v>
          </cell>
          <cell r="T456" t="str">
            <v/>
          </cell>
          <cell r="W456" t="str">
            <v/>
          </cell>
          <cell r="X456" t="str">
            <v/>
          </cell>
          <cell r="Y456">
            <v>0</v>
          </cell>
          <cell r="Z456">
            <v>0</v>
          </cell>
          <cell r="AA456" t="str">
            <v/>
          </cell>
        </row>
        <row r="457">
          <cell r="I457" t="str">
            <v/>
          </cell>
          <cell r="J457" t="str">
            <v/>
          </cell>
          <cell r="K457">
            <v>0</v>
          </cell>
          <cell r="L457">
            <v>0</v>
          </cell>
          <cell r="M457" t="str">
            <v/>
          </cell>
          <cell r="P457" t="str">
            <v/>
          </cell>
          <cell r="Q457" t="str">
            <v/>
          </cell>
          <cell r="R457">
            <v>0</v>
          </cell>
          <cell r="S457">
            <v>0</v>
          </cell>
          <cell r="T457" t="str">
            <v/>
          </cell>
          <cell r="W457" t="str">
            <v/>
          </cell>
          <cell r="X457" t="str">
            <v/>
          </cell>
          <cell r="Y457">
            <v>0</v>
          </cell>
          <cell r="Z457">
            <v>0</v>
          </cell>
          <cell r="AA457" t="str">
            <v/>
          </cell>
        </row>
        <row r="458">
          <cell r="I458" t="str">
            <v/>
          </cell>
          <cell r="J458" t="str">
            <v/>
          </cell>
          <cell r="K458">
            <v>0</v>
          </cell>
          <cell r="L458">
            <v>0</v>
          </cell>
          <cell r="M458" t="str">
            <v/>
          </cell>
          <cell r="P458" t="str">
            <v/>
          </cell>
          <cell r="Q458" t="str">
            <v/>
          </cell>
          <cell r="R458">
            <v>0</v>
          </cell>
          <cell r="S458">
            <v>0</v>
          </cell>
          <cell r="T458" t="str">
            <v/>
          </cell>
          <cell r="W458" t="str">
            <v/>
          </cell>
          <cell r="X458" t="str">
            <v/>
          </cell>
          <cell r="Y458">
            <v>0</v>
          </cell>
          <cell r="Z458">
            <v>0</v>
          </cell>
          <cell r="AA458" t="str">
            <v/>
          </cell>
        </row>
        <row r="459">
          <cell r="I459" t="str">
            <v/>
          </cell>
          <cell r="J459" t="str">
            <v/>
          </cell>
          <cell r="K459">
            <v>0</v>
          </cell>
          <cell r="L459">
            <v>0</v>
          </cell>
          <cell r="M459" t="str">
            <v/>
          </cell>
          <cell r="P459" t="str">
            <v/>
          </cell>
          <cell r="Q459" t="str">
            <v/>
          </cell>
          <cell r="R459">
            <v>0</v>
          </cell>
          <cell r="S459">
            <v>0</v>
          </cell>
          <cell r="T459" t="str">
            <v/>
          </cell>
          <cell r="W459" t="str">
            <v/>
          </cell>
          <cell r="X459" t="str">
            <v/>
          </cell>
          <cell r="Y459">
            <v>0</v>
          </cell>
          <cell r="Z459">
            <v>0</v>
          </cell>
          <cell r="AA459" t="str">
            <v/>
          </cell>
        </row>
        <row r="460">
          <cell r="I460" t="str">
            <v/>
          </cell>
          <cell r="J460" t="str">
            <v/>
          </cell>
          <cell r="K460">
            <v>0</v>
          </cell>
          <cell r="L460">
            <v>0</v>
          </cell>
          <cell r="M460" t="str">
            <v/>
          </cell>
          <cell r="P460" t="str">
            <v/>
          </cell>
          <cell r="Q460" t="str">
            <v/>
          </cell>
          <cell r="R460">
            <v>0</v>
          </cell>
          <cell r="S460">
            <v>0</v>
          </cell>
          <cell r="T460" t="str">
            <v/>
          </cell>
          <cell r="W460" t="str">
            <v/>
          </cell>
          <cell r="X460" t="str">
            <v/>
          </cell>
          <cell r="Y460">
            <v>0</v>
          </cell>
          <cell r="Z460">
            <v>0</v>
          </cell>
          <cell r="AA460" t="str">
            <v/>
          </cell>
        </row>
        <row r="461">
          <cell r="I461" t="str">
            <v/>
          </cell>
          <cell r="J461" t="str">
            <v/>
          </cell>
          <cell r="K461">
            <v>0</v>
          </cell>
          <cell r="L461">
            <v>0</v>
          </cell>
          <cell r="M461" t="str">
            <v/>
          </cell>
          <cell r="P461" t="str">
            <v/>
          </cell>
          <cell r="Q461" t="str">
            <v/>
          </cell>
          <cell r="R461">
            <v>0</v>
          </cell>
          <cell r="S461">
            <v>0</v>
          </cell>
          <cell r="T461" t="str">
            <v/>
          </cell>
          <cell r="W461" t="str">
            <v/>
          </cell>
          <cell r="X461" t="str">
            <v/>
          </cell>
          <cell r="Y461">
            <v>0</v>
          </cell>
          <cell r="Z461">
            <v>0</v>
          </cell>
          <cell r="AA461" t="str">
            <v/>
          </cell>
        </row>
        <row r="462">
          <cell r="I462" t="str">
            <v/>
          </cell>
          <cell r="J462" t="str">
            <v/>
          </cell>
          <cell r="K462">
            <v>0</v>
          </cell>
          <cell r="L462">
            <v>0</v>
          </cell>
          <cell r="M462" t="str">
            <v/>
          </cell>
          <cell r="P462" t="str">
            <v/>
          </cell>
          <cell r="Q462" t="str">
            <v/>
          </cell>
          <cell r="R462">
            <v>0</v>
          </cell>
          <cell r="S462">
            <v>0</v>
          </cell>
          <cell r="T462" t="str">
            <v/>
          </cell>
          <cell r="W462" t="str">
            <v/>
          </cell>
          <cell r="X462" t="str">
            <v/>
          </cell>
          <cell r="Y462">
            <v>0</v>
          </cell>
          <cell r="Z462">
            <v>0</v>
          </cell>
          <cell r="AA462" t="str">
            <v/>
          </cell>
        </row>
        <row r="463">
          <cell r="I463" t="str">
            <v/>
          </cell>
          <cell r="J463" t="str">
            <v/>
          </cell>
          <cell r="K463">
            <v>0</v>
          </cell>
          <cell r="L463">
            <v>0</v>
          </cell>
          <cell r="M463" t="str">
            <v/>
          </cell>
          <cell r="P463" t="str">
            <v/>
          </cell>
          <cell r="Q463" t="str">
            <v/>
          </cell>
          <cell r="R463">
            <v>0</v>
          </cell>
          <cell r="S463">
            <v>0</v>
          </cell>
          <cell r="T463" t="str">
            <v/>
          </cell>
          <cell r="W463" t="str">
            <v/>
          </cell>
          <cell r="X463" t="str">
            <v/>
          </cell>
          <cell r="Y463">
            <v>0</v>
          </cell>
          <cell r="Z463">
            <v>0</v>
          </cell>
          <cell r="AA463" t="str">
            <v/>
          </cell>
        </row>
        <row r="464">
          <cell r="I464" t="str">
            <v/>
          </cell>
          <cell r="J464" t="str">
            <v/>
          </cell>
          <cell r="K464">
            <v>0</v>
          </cell>
          <cell r="L464">
            <v>0</v>
          </cell>
          <cell r="M464" t="str">
            <v/>
          </cell>
          <cell r="P464" t="str">
            <v/>
          </cell>
          <cell r="Q464" t="str">
            <v/>
          </cell>
          <cell r="R464">
            <v>0</v>
          </cell>
          <cell r="S464">
            <v>0</v>
          </cell>
          <cell r="T464" t="str">
            <v/>
          </cell>
          <cell r="W464" t="str">
            <v/>
          </cell>
          <cell r="X464" t="str">
            <v/>
          </cell>
          <cell r="Y464">
            <v>0</v>
          </cell>
          <cell r="Z464">
            <v>0</v>
          </cell>
          <cell r="AA464" t="str">
            <v/>
          </cell>
        </row>
        <row r="465">
          <cell r="I465" t="str">
            <v/>
          </cell>
          <cell r="J465" t="str">
            <v/>
          </cell>
          <cell r="K465">
            <v>0</v>
          </cell>
          <cell r="L465">
            <v>0</v>
          </cell>
          <cell r="M465" t="str">
            <v/>
          </cell>
          <cell r="P465" t="str">
            <v/>
          </cell>
          <cell r="Q465" t="str">
            <v/>
          </cell>
          <cell r="R465">
            <v>0</v>
          </cell>
          <cell r="S465">
            <v>0</v>
          </cell>
          <cell r="T465" t="str">
            <v/>
          </cell>
          <cell r="W465" t="str">
            <v/>
          </cell>
          <cell r="X465" t="str">
            <v/>
          </cell>
          <cell r="Y465">
            <v>0</v>
          </cell>
          <cell r="Z465">
            <v>0</v>
          </cell>
          <cell r="AA465" t="str">
            <v/>
          </cell>
        </row>
        <row r="466">
          <cell r="I466" t="str">
            <v/>
          </cell>
          <cell r="J466" t="str">
            <v/>
          </cell>
          <cell r="K466">
            <v>0</v>
          </cell>
          <cell r="L466">
            <v>0</v>
          </cell>
          <cell r="M466" t="str">
            <v/>
          </cell>
          <cell r="P466" t="str">
            <v/>
          </cell>
          <cell r="Q466" t="str">
            <v/>
          </cell>
          <cell r="R466">
            <v>0</v>
          </cell>
          <cell r="S466">
            <v>0</v>
          </cell>
          <cell r="T466" t="str">
            <v/>
          </cell>
          <cell r="W466" t="str">
            <v/>
          </cell>
          <cell r="X466" t="str">
            <v/>
          </cell>
          <cell r="Y466">
            <v>0</v>
          </cell>
          <cell r="Z466">
            <v>0</v>
          </cell>
          <cell r="AA466" t="str">
            <v/>
          </cell>
        </row>
        <row r="467">
          <cell r="I467" t="str">
            <v/>
          </cell>
          <cell r="J467" t="str">
            <v/>
          </cell>
          <cell r="K467">
            <v>0</v>
          </cell>
          <cell r="L467">
            <v>0</v>
          </cell>
          <cell r="M467" t="str">
            <v/>
          </cell>
          <cell r="P467" t="str">
            <v/>
          </cell>
          <cell r="Q467" t="str">
            <v/>
          </cell>
          <cell r="R467">
            <v>0</v>
          </cell>
          <cell r="S467">
            <v>0</v>
          </cell>
          <cell r="T467" t="str">
            <v/>
          </cell>
          <cell r="W467" t="str">
            <v/>
          </cell>
          <cell r="X467" t="str">
            <v/>
          </cell>
          <cell r="Y467">
            <v>0</v>
          </cell>
          <cell r="Z467">
            <v>0</v>
          </cell>
          <cell r="AA467" t="str">
            <v/>
          </cell>
        </row>
        <row r="468">
          <cell r="I468" t="str">
            <v/>
          </cell>
          <cell r="J468" t="str">
            <v/>
          </cell>
          <cell r="K468">
            <v>0</v>
          </cell>
          <cell r="L468">
            <v>0</v>
          </cell>
          <cell r="M468" t="str">
            <v/>
          </cell>
          <cell r="P468" t="str">
            <v/>
          </cell>
          <cell r="Q468" t="str">
            <v/>
          </cell>
          <cell r="R468">
            <v>0</v>
          </cell>
          <cell r="S468">
            <v>0</v>
          </cell>
          <cell r="T468" t="str">
            <v/>
          </cell>
          <cell r="W468" t="str">
            <v/>
          </cell>
          <cell r="X468" t="str">
            <v/>
          </cell>
          <cell r="Y468">
            <v>0</v>
          </cell>
          <cell r="Z468">
            <v>0</v>
          </cell>
          <cell r="AA468" t="str">
            <v/>
          </cell>
        </row>
        <row r="469">
          <cell r="I469" t="str">
            <v/>
          </cell>
          <cell r="J469" t="str">
            <v/>
          </cell>
          <cell r="K469">
            <v>0</v>
          </cell>
          <cell r="L469">
            <v>0</v>
          </cell>
          <cell r="M469" t="str">
            <v/>
          </cell>
          <cell r="P469" t="str">
            <v/>
          </cell>
          <cell r="Q469" t="str">
            <v/>
          </cell>
          <cell r="R469">
            <v>0</v>
          </cell>
          <cell r="S469">
            <v>0</v>
          </cell>
          <cell r="T469" t="str">
            <v/>
          </cell>
          <cell r="W469" t="str">
            <v/>
          </cell>
          <cell r="X469" t="str">
            <v/>
          </cell>
          <cell r="Y469">
            <v>0</v>
          </cell>
          <cell r="Z469">
            <v>0</v>
          </cell>
          <cell r="AA469" t="str">
            <v/>
          </cell>
        </row>
        <row r="470">
          <cell r="I470" t="str">
            <v/>
          </cell>
          <cell r="J470" t="str">
            <v/>
          </cell>
          <cell r="K470">
            <v>0</v>
          </cell>
          <cell r="L470">
            <v>0</v>
          </cell>
          <cell r="M470" t="str">
            <v/>
          </cell>
          <cell r="P470" t="str">
            <v/>
          </cell>
          <cell r="Q470" t="str">
            <v/>
          </cell>
          <cell r="R470">
            <v>0</v>
          </cell>
          <cell r="S470">
            <v>0</v>
          </cell>
          <cell r="T470" t="str">
            <v/>
          </cell>
          <cell r="W470" t="str">
            <v/>
          </cell>
          <cell r="X470" t="str">
            <v/>
          </cell>
          <cell r="Y470">
            <v>0</v>
          </cell>
          <cell r="Z470">
            <v>0</v>
          </cell>
          <cell r="AA470" t="str">
            <v/>
          </cell>
        </row>
        <row r="471">
          <cell r="I471" t="str">
            <v/>
          </cell>
          <cell r="J471" t="str">
            <v/>
          </cell>
          <cell r="K471">
            <v>0</v>
          </cell>
          <cell r="L471">
            <v>0</v>
          </cell>
          <cell r="M471" t="str">
            <v/>
          </cell>
          <cell r="P471" t="str">
            <v/>
          </cell>
          <cell r="Q471" t="str">
            <v/>
          </cell>
          <cell r="R471">
            <v>0</v>
          </cell>
          <cell r="S471">
            <v>0</v>
          </cell>
          <cell r="T471" t="str">
            <v/>
          </cell>
          <cell r="W471" t="str">
            <v/>
          </cell>
          <cell r="X471" t="str">
            <v/>
          </cell>
          <cell r="Y471">
            <v>0</v>
          </cell>
          <cell r="Z471">
            <v>0</v>
          </cell>
          <cell r="AA471" t="str">
            <v/>
          </cell>
        </row>
        <row r="472">
          <cell r="I472" t="str">
            <v/>
          </cell>
          <cell r="J472" t="str">
            <v/>
          </cell>
          <cell r="K472">
            <v>0</v>
          </cell>
          <cell r="L472">
            <v>0</v>
          </cell>
          <cell r="M472" t="str">
            <v/>
          </cell>
          <cell r="P472" t="str">
            <v/>
          </cell>
          <cell r="Q472" t="str">
            <v/>
          </cell>
          <cell r="R472">
            <v>0</v>
          </cell>
          <cell r="S472">
            <v>0</v>
          </cell>
          <cell r="T472" t="str">
            <v/>
          </cell>
          <cell r="W472" t="str">
            <v/>
          </cell>
          <cell r="X472" t="str">
            <v/>
          </cell>
          <cell r="Y472">
            <v>0</v>
          </cell>
          <cell r="Z472">
            <v>0</v>
          </cell>
          <cell r="AA472" t="str">
            <v/>
          </cell>
        </row>
        <row r="473">
          <cell r="I473" t="str">
            <v>1003800000101</v>
          </cell>
          <cell r="J473" t="str">
            <v>普通攻击:对单体敌人造成{0}%的武力伤害</v>
          </cell>
          <cell r="K473">
            <v>0</v>
          </cell>
          <cell r="L473">
            <v>0</v>
          </cell>
          <cell r="M473" t="str">
            <v>0.25+0.25+0.25+0.25+0.25+0.25+0.25+0.25+0.25+0.25+0.25+0.25+0.25+0.25+0.25+0.25+0.25</v>
          </cell>
          <cell r="P473" t="str">
            <v/>
          </cell>
          <cell r="Q473" t="str">
            <v/>
          </cell>
          <cell r="R473">
            <v>0</v>
          </cell>
          <cell r="S473">
            <v>0</v>
          </cell>
          <cell r="T473" t="str">
            <v/>
          </cell>
          <cell r="W473" t="str">
            <v/>
          </cell>
          <cell r="X473" t="str">
            <v/>
          </cell>
          <cell r="Y473">
            <v>0</v>
          </cell>
          <cell r="Z473">
            <v>0</v>
          </cell>
          <cell r="AA473" t="str">
            <v/>
          </cell>
        </row>
        <row r="474">
          <cell r="I474" t="str">
            <v>1003800000201</v>
          </cell>
          <cell r="J474" t="str">
            <v>怒气技能:孙皓以鲜血意志强化大剑立即解除自身控制效果并回复{0}%已损失生命，施放时对附近敌人造成攻击力{1}%武力伤害。并且获得{2}%吸血效果，持续8秒。（吸血效果可清除）</v>
          </cell>
          <cell r="K474">
            <v>0</v>
          </cell>
          <cell r="L474">
            <v>0</v>
          </cell>
          <cell r="M474" t="str">
            <v>0.05+0.07+0.09+0.11+0.13+0.15+0.17+0.19+0.21+0.23+0.25+0.27+0.29+0.31+0.33+0.35+0.37</v>
          </cell>
          <cell r="P474" t="str">
            <v/>
          </cell>
          <cell r="Q474" t="str">
            <v/>
          </cell>
          <cell r="R474">
            <v>0</v>
          </cell>
          <cell r="S474">
            <v>0</v>
          </cell>
          <cell r="T474" t="str">
            <v/>
          </cell>
          <cell r="W474" t="str">
            <v/>
          </cell>
          <cell r="X474" t="str">
            <v/>
          </cell>
          <cell r="Y474">
            <v>0</v>
          </cell>
          <cell r="Z474">
            <v>0</v>
          </cell>
          <cell r="AA474" t="str">
            <v/>
          </cell>
        </row>
        <row r="475">
          <cell r="I475" t="str">
            <v>1003800000202</v>
          </cell>
          <cell r="J475" t="str">
            <v>怒气技能:孙皓以鲜血意志强化大剑立即解除自身控制效果并回复{0}%已损失生命，施放时对附近敌人造成攻击力{1}%武力伤害。并且获得{2}%吸血效果，持续8秒。（吸血效果可清除）</v>
          </cell>
          <cell r="K475">
            <v>0</v>
          </cell>
          <cell r="L475">
            <v>0</v>
          </cell>
          <cell r="M475" t="str">
            <v>0.3+0.35+0.4+0.45+0.5+0.55+0.6+0.65+0.7+0.7+0.7+0.7+0.7+0.7+0.7+0.7+0.7</v>
          </cell>
          <cell r="P475" t="str">
            <v/>
          </cell>
          <cell r="Q475" t="str">
            <v/>
          </cell>
          <cell r="R475">
            <v>0</v>
          </cell>
          <cell r="S475">
            <v>0</v>
          </cell>
          <cell r="T475" t="str">
            <v/>
          </cell>
          <cell r="W475" t="str">
            <v/>
          </cell>
          <cell r="X475" t="str">
            <v/>
          </cell>
          <cell r="Y475">
            <v>0</v>
          </cell>
          <cell r="Z475">
            <v>0</v>
          </cell>
          <cell r="AA475" t="str">
            <v/>
          </cell>
        </row>
        <row r="476">
          <cell r="I476" t="str">
            <v>1003800000203</v>
          </cell>
          <cell r="J476" t="str">
            <v>怒气技能:孙皓以鲜血意志强化大剑立即解除自身控制效果并回复{0}%已损失生命，施放时对附近敌人造成攻击力{1}%武力伤害。并且获得{2}%吸血效果，持续8秒。（吸血效果可清除）</v>
          </cell>
          <cell r="K476">
            <v>0</v>
          </cell>
          <cell r="L476">
            <v>0</v>
          </cell>
          <cell r="M476" t="str">
            <v>0.05+0.065+0.08+0.095+0.11+0.125+0.14+0.155+0.17+0.185+0.2+0.215+0.23+0.245+0.26+0.275+0.29</v>
          </cell>
          <cell r="P476" t="str">
            <v/>
          </cell>
          <cell r="Q476" t="str">
            <v/>
          </cell>
          <cell r="R476">
            <v>0</v>
          </cell>
          <cell r="S476">
            <v>0</v>
          </cell>
          <cell r="T476" t="str">
            <v/>
          </cell>
          <cell r="W476" t="str">
            <v/>
          </cell>
          <cell r="X476" t="str">
            <v/>
          </cell>
          <cell r="Y476">
            <v>0</v>
          </cell>
          <cell r="Z476">
            <v>0</v>
          </cell>
          <cell r="AA476" t="str">
            <v/>
          </cell>
        </row>
        <row r="477">
          <cell r="I477" t="str">
            <v>1003800000204</v>
          </cell>
          <cell r="J477" t="str">
            <v>怒气技能:孙皓以鲜血意志强化大剑立即解除自身控制效果并回复{0}%已损失生命，施放时对附近敌人造成攻击力{1}%武力伤害。并且获得{2}%吸血效果，持续8秒。（吸血效果可清除）</v>
          </cell>
          <cell r="K477">
            <v>0</v>
          </cell>
          <cell r="L477">
            <v>0</v>
          </cell>
          <cell r="M477" t="str">
            <v>0++++++++++++++++</v>
          </cell>
          <cell r="P477" t="str">
            <v/>
          </cell>
          <cell r="Q477" t="str">
            <v/>
          </cell>
          <cell r="R477">
            <v>0</v>
          </cell>
          <cell r="S477">
            <v>0</v>
          </cell>
          <cell r="T477" t="str">
            <v/>
          </cell>
          <cell r="W477" t="str">
            <v/>
          </cell>
          <cell r="X477" t="str">
            <v/>
          </cell>
          <cell r="Y477">
            <v>0</v>
          </cell>
          <cell r="Z477">
            <v>0</v>
          </cell>
          <cell r="AA477" t="str">
            <v/>
          </cell>
        </row>
        <row r="478">
          <cell r="I478" t="str">
            <v>1003800000301</v>
          </cell>
          <cell r="J478" t="str">
            <v>被动技能1:孙皓武力高于敌人时触发赐死剑气，普攻额外造成攻击力{0}%武力伤害，赐死剑气间隔5秒触发。齐桓公血量越低受到治疗量越高，每损失5%生命受到治疗效果提升{1}%，效果可以叠加。（血量每恢复5%效果会清除1层）</v>
          </cell>
          <cell r="K478">
            <v>0</v>
          </cell>
          <cell r="L478">
            <v>0</v>
          </cell>
          <cell r="M478" t="str">
            <v>0.09+0.12+0.15+0.18+0.21+0.24+0.27+0.3+0.33+0.36+0.39+0.42+0.45+0.48+0.51+0.54+0.57</v>
          </cell>
          <cell r="P478" t="str">
            <v/>
          </cell>
          <cell r="Q478" t="str">
            <v/>
          </cell>
          <cell r="R478">
            <v>0</v>
          </cell>
          <cell r="S478">
            <v>0</v>
          </cell>
          <cell r="T478" t="str">
            <v/>
          </cell>
          <cell r="W478" t="str">
            <v/>
          </cell>
          <cell r="X478" t="str">
            <v/>
          </cell>
          <cell r="Y478">
            <v>0</v>
          </cell>
          <cell r="Z478">
            <v>0</v>
          </cell>
          <cell r="AA478" t="str">
            <v/>
          </cell>
        </row>
        <row r="479">
          <cell r="I479" t="str">
            <v>1003800000302</v>
          </cell>
          <cell r="J479" t="str">
            <v>被动技能1:孙皓武力高于敌人时触发赐死剑气，普攻额外造成攻击力{0}%武力伤害，赐死剑气间隔5秒触发。齐桓公血量越低受到治疗量越高，每损失5%生命受到治疗效果提升{1}%，效果可以叠加。（血量每恢复5%效果会清除1层）</v>
          </cell>
          <cell r="K479">
            <v>0</v>
          </cell>
          <cell r="L479">
            <v>0</v>
          </cell>
          <cell r="M479" t="str">
            <v>0.009+0.011+0.013+0.015+0.017+0.019+0.021+0.023+0.025+0.027+0.029+0.031+0.033+0.035+0.037+0.039+0.041</v>
          </cell>
          <cell r="P479" t="str">
            <v/>
          </cell>
          <cell r="Q479" t="str">
            <v/>
          </cell>
          <cell r="R479">
            <v>0</v>
          </cell>
          <cell r="S479">
            <v>0</v>
          </cell>
          <cell r="T479" t="str">
            <v/>
          </cell>
          <cell r="W479" t="str">
            <v/>
          </cell>
          <cell r="X479" t="str">
            <v/>
          </cell>
          <cell r="Y479">
            <v>0</v>
          </cell>
          <cell r="Z479">
            <v>0</v>
          </cell>
          <cell r="AA479" t="str">
            <v/>
          </cell>
        </row>
        <row r="480">
          <cell r="I480" t="str">
            <v>1003800000303</v>
          </cell>
          <cell r="J480" t="str">
            <v>被动技能1:孙皓武力高于敌人时触发赐死剑气，普攻额外造成攻击力{0}%武力伤害，赐死剑气间隔5秒触发。齐桓公血量越低受到治疗量越高，每损失5%生命受到治疗效果提升{1}%，效果可以叠加。（血量每恢复5%效果会清除1层）</v>
          </cell>
          <cell r="K480">
            <v>0</v>
          </cell>
          <cell r="L480">
            <v>0</v>
          </cell>
          <cell r="M480" t="str">
            <v>0++++++++++++++++</v>
          </cell>
          <cell r="P480" t="str">
            <v/>
          </cell>
          <cell r="Q480" t="str">
            <v/>
          </cell>
          <cell r="R480">
            <v>0</v>
          </cell>
          <cell r="S480">
            <v>0</v>
          </cell>
          <cell r="T480" t="str">
            <v/>
          </cell>
          <cell r="W480" t="str">
            <v/>
          </cell>
          <cell r="X480" t="str">
            <v/>
          </cell>
          <cell r="Y480">
            <v>0</v>
          </cell>
          <cell r="Z480">
            <v>0</v>
          </cell>
          <cell r="AA480" t="str">
            <v/>
          </cell>
        </row>
        <row r="481">
          <cell r="I481" t="str">
            <v>1003800000401</v>
          </cell>
          <cell r="J481"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481">
            <v>0</v>
          </cell>
          <cell r="L481">
            <v>0</v>
          </cell>
          <cell r="M481" t="str">
            <v>0.3+0.3+0.3+0.3+0.3+0.3+0.3+0.3+0.3+0.3+0.3+0.3+0.3+0.3+0.3+0.3+0.3</v>
          </cell>
          <cell r="P481" t="str">
            <v/>
          </cell>
          <cell r="Q481" t="str">
            <v/>
          </cell>
          <cell r="R481">
            <v>0</v>
          </cell>
          <cell r="S481">
            <v>0</v>
          </cell>
          <cell r="T481" t="str">
            <v/>
          </cell>
          <cell r="W481" t="str">
            <v/>
          </cell>
          <cell r="X481" t="str">
            <v/>
          </cell>
          <cell r="Y481">
            <v>0</v>
          </cell>
          <cell r="Z481">
            <v>0</v>
          </cell>
          <cell r="AA481" t="str">
            <v/>
          </cell>
        </row>
        <row r="482">
          <cell r="I482" t="str">
            <v>1003800000402</v>
          </cell>
          <cell r="J482"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482">
            <v>0</v>
          </cell>
          <cell r="L482">
            <v>0</v>
          </cell>
          <cell r="M482" t="str">
            <v>0.3+0.3+0.3+0.3+0.3+0.3+0.3+0.3+0.3+0.3+0.3+0.3+0.3+0.3+0.3+0.3+0.3</v>
          </cell>
          <cell r="P482" t="str">
            <v/>
          </cell>
          <cell r="Q482" t="str">
            <v/>
          </cell>
          <cell r="R482">
            <v>0</v>
          </cell>
          <cell r="S482">
            <v>0</v>
          </cell>
          <cell r="T482" t="str">
            <v/>
          </cell>
          <cell r="W482" t="str">
            <v/>
          </cell>
          <cell r="X482" t="str">
            <v/>
          </cell>
          <cell r="Y482">
            <v>0</v>
          </cell>
          <cell r="Z482">
            <v>0</v>
          </cell>
          <cell r="AA482" t="str">
            <v/>
          </cell>
        </row>
        <row r="483">
          <cell r="I483" t="str">
            <v>1003800000403</v>
          </cell>
          <cell r="J483"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483">
            <v>0</v>
          </cell>
          <cell r="L483">
            <v>0</v>
          </cell>
          <cell r="M483" t="str">
            <v>0.3+0.3+0.3+0.3+0.3+0.3+0.3+0.3+0.3+0.3+0.3+0.3+0.3+0.3+0.3+0.3+0.3</v>
          </cell>
          <cell r="P483" t="str">
            <v>1003800000404</v>
          </cell>
          <cell r="Q483"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R483">
            <v>0</v>
          </cell>
          <cell r="S483">
            <v>0</v>
          </cell>
          <cell r="T483" t="str">
            <v>4.8+4.8+4.8+4.8+4.8+4.8+4.8+4.8+4.8+4.8+4.8+4.8+4.8+4.8+4.8+4.8+4.8</v>
          </cell>
          <cell r="W483" t="str">
            <v/>
          </cell>
          <cell r="X483" t="str">
            <v/>
          </cell>
          <cell r="Y483">
            <v>0</v>
          </cell>
          <cell r="Z483">
            <v>0</v>
          </cell>
          <cell r="AA483" t="str">
            <v/>
          </cell>
        </row>
        <row r="484">
          <cell r="I484" t="str">
            <v/>
          </cell>
          <cell r="J484" t="str">
            <v/>
          </cell>
          <cell r="K484">
            <v>0</v>
          </cell>
          <cell r="L484">
            <v>0</v>
          </cell>
          <cell r="M484" t="str">
            <v/>
          </cell>
          <cell r="P484" t="str">
            <v/>
          </cell>
          <cell r="Q484" t="str">
            <v/>
          </cell>
          <cell r="R484">
            <v>0</v>
          </cell>
          <cell r="S484">
            <v>0</v>
          </cell>
          <cell r="T484" t="str">
            <v/>
          </cell>
          <cell r="W484" t="str">
            <v/>
          </cell>
          <cell r="X484" t="str">
            <v/>
          </cell>
          <cell r="Y484">
            <v>0</v>
          </cell>
          <cell r="Z484">
            <v>0</v>
          </cell>
          <cell r="AA484" t="str">
            <v/>
          </cell>
        </row>
        <row r="485">
          <cell r="I485" t="str">
            <v/>
          </cell>
          <cell r="J485" t="str">
            <v/>
          </cell>
          <cell r="K485">
            <v>0</v>
          </cell>
          <cell r="L485">
            <v>0</v>
          </cell>
          <cell r="M485" t="str">
            <v/>
          </cell>
          <cell r="P485" t="str">
            <v/>
          </cell>
          <cell r="Q485" t="str">
            <v/>
          </cell>
          <cell r="R485">
            <v>0</v>
          </cell>
          <cell r="S485">
            <v>0</v>
          </cell>
          <cell r="T485" t="str">
            <v/>
          </cell>
          <cell r="W485" t="str">
            <v/>
          </cell>
          <cell r="X485" t="str">
            <v/>
          </cell>
          <cell r="Y485">
            <v>0</v>
          </cell>
          <cell r="Z485">
            <v>0</v>
          </cell>
          <cell r="AA485" t="str">
            <v/>
          </cell>
        </row>
        <row r="486">
          <cell r="I486" t="str">
            <v/>
          </cell>
          <cell r="J486" t="str">
            <v/>
          </cell>
          <cell r="K486">
            <v>0</v>
          </cell>
          <cell r="L486">
            <v>0</v>
          </cell>
          <cell r="M486" t="str">
            <v/>
          </cell>
          <cell r="P486" t="str">
            <v/>
          </cell>
          <cell r="Q486" t="str">
            <v/>
          </cell>
          <cell r="R486">
            <v>0</v>
          </cell>
          <cell r="S486">
            <v>0</v>
          </cell>
          <cell r="T486" t="str">
            <v/>
          </cell>
          <cell r="W486" t="str">
            <v/>
          </cell>
          <cell r="X486" t="str">
            <v/>
          </cell>
          <cell r="Y486">
            <v>0</v>
          </cell>
          <cell r="Z486">
            <v>0</v>
          </cell>
          <cell r="AA486" t="str">
            <v/>
          </cell>
        </row>
        <row r="487">
          <cell r="I487" t="str">
            <v/>
          </cell>
          <cell r="J487" t="str">
            <v/>
          </cell>
          <cell r="K487">
            <v>0</v>
          </cell>
          <cell r="L487">
            <v>0</v>
          </cell>
          <cell r="M487" t="str">
            <v/>
          </cell>
          <cell r="P487" t="str">
            <v/>
          </cell>
          <cell r="Q487" t="str">
            <v/>
          </cell>
          <cell r="R487">
            <v>0</v>
          </cell>
          <cell r="S487">
            <v>0</v>
          </cell>
          <cell r="T487" t="str">
            <v/>
          </cell>
          <cell r="W487" t="str">
            <v/>
          </cell>
          <cell r="X487" t="str">
            <v/>
          </cell>
          <cell r="Y487">
            <v>0</v>
          </cell>
          <cell r="Z487">
            <v>0</v>
          </cell>
          <cell r="AA487" t="str">
            <v/>
          </cell>
        </row>
        <row r="488">
          <cell r="I488" t="str">
            <v/>
          </cell>
          <cell r="J488" t="str">
            <v/>
          </cell>
          <cell r="K488">
            <v>0</v>
          </cell>
          <cell r="L488">
            <v>0</v>
          </cell>
          <cell r="M488" t="str">
            <v/>
          </cell>
          <cell r="P488" t="str">
            <v/>
          </cell>
          <cell r="Q488" t="str">
            <v/>
          </cell>
          <cell r="R488">
            <v>0</v>
          </cell>
          <cell r="S488">
            <v>0</v>
          </cell>
          <cell r="T488" t="str">
            <v/>
          </cell>
          <cell r="W488" t="str">
            <v/>
          </cell>
          <cell r="X488" t="str">
            <v/>
          </cell>
          <cell r="Y488">
            <v>0</v>
          </cell>
          <cell r="Z488">
            <v>0</v>
          </cell>
          <cell r="AA488" t="str">
            <v/>
          </cell>
        </row>
        <row r="489">
          <cell r="I489" t="str">
            <v/>
          </cell>
          <cell r="J489" t="str">
            <v/>
          </cell>
          <cell r="K489">
            <v>0</v>
          </cell>
          <cell r="L489">
            <v>0</v>
          </cell>
          <cell r="M489" t="str">
            <v/>
          </cell>
          <cell r="P489" t="str">
            <v/>
          </cell>
          <cell r="Q489" t="str">
            <v/>
          </cell>
          <cell r="R489">
            <v>0</v>
          </cell>
          <cell r="S489">
            <v>0</v>
          </cell>
          <cell r="T489" t="str">
            <v/>
          </cell>
          <cell r="W489" t="str">
            <v/>
          </cell>
          <cell r="X489" t="str">
            <v/>
          </cell>
          <cell r="Y489">
            <v>0</v>
          </cell>
          <cell r="Z489">
            <v>0</v>
          </cell>
          <cell r="AA489" t="str">
            <v/>
          </cell>
        </row>
        <row r="490">
          <cell r="I490" t="str">
            <v/>
          </cell>
          <cell r="J490" t="str">
            <v/>
          </cell>
          <cell r="K490">
            <v>0</v>
          </cell>
          <cell r="L490">
            <v>0</v>
          </cell>
          <cell r="M490" t="str">
            <v/>
          </cell>
          <cell r="P490" t="str">
            <v/>
          </cell>
          <cell r="Q490" t="str">
            <v/>
          </cell>
          <cell r="R490">
            <v>0</v>
          </cell>
          <cell r="S490">
            <v>0</v>
          </cell>
          <cell r="T490" t="str">
            <v/>
          </cell>
          <cell r="W490" t="str">
            <v/>
          </cell>
          <cell r="X490" t="str">
            <v/>
          </cell>
          <cell r="Y490">
            <v>0</v>
          </cell>
          <cell r="Z490">
            <v>0</v>
          </cell>
          <cell r="AA490" t="str">
            <v/>
          </cell>
        </row>
        <row r="491">
          <cell r="I491" t="str">
            <v/>
          </cell>
          <cell r="J491" t="str">
            <v/>
          </cell>
          <cell r="K491">
            <v>0</v>
          </cell>
          <cell r="L491">
            <v>0</v>
          </cell>
          <cell r="M491" t="str">
            <v/>
          </cell>
          <cell r="P491" t="str">
            <v/>
          </cell>
          <cell r="Q491" t="str">
            <v/>
          </cell>
          <cell r="R491">
            <v>0</v>
          </cell>
          <cell r="S491">
            <v>0</v>
          </cell>
          <cell r="T491" t="str">
            <v/>
          </cell>
          <cell r="W491" t="str">
            <v/>
          </cell>
          <cell r="X491" t="str">
            <v/>
          </cell>
          <cell r="Y491">
            <v>0</v>
          </cell>
          <cell r="Z491">
            <v>0</v>
          </cell>
          <cell r="AA491" t="str">
            <v/>
          </cell>
        </row>
        <row r="492">
          <cell r="I492" t="str">
            <v/>
          </cell>
          <cell r="J492" t="str">
            <v/>
          </cell>
          <cell r="K492">
            <v>0</v>
          </cell>
          <cell r="L492">
            <v>0</v>
          </cell>
          <cell r="M492" t="str">
            <v/>
          </cell>
          <cell r="P492" t="str">
            <v/>
          </cell>
          <cell r="Q492" t="str">
            <v/>
          </cell>
          <cell r="R492">
            <v>0</v>
          </cell>
          <cell r="S492">
            <v>0</v>
          </cell>
          <cell r="T492" t="str">
            <v/>
          </cell>
          <cell r="W492" t="str">
            <v/>
          </cell>
          <cell r="X492" t="str">
            <v/>
          </cell>
          <cell r="Y492">
            <v>0</v>
          </cell>
          <cell r="Z492">
            <v>0</v>
          </cell>
          <cell r="AA492" t="str">
            <v/>
          </cell>
        </row>
        <row r="493">
          <cell r="I493" t="str">
            <v/>
          </cell>
          <cell r="J493" t="str">
            <v/>
          </cell>
          <cell r="K493">
            <v>0</v>
          </cell>
          <cell r="L493">
            <v>0</v>
          </cell>
          <cell r="M493" t="str">
            <v/>
          </cell>
          <cell r="P493" t="str">
            <v/>
          </cell>
          <cell r="Q493" t="str">
            <v/>
          </cell>
          <cell r="R493">
            <v>0</v>
          </cell>
          <cell r="S493">
            <v>0</v>
          </cell>
          <cell r="T493" t="str">
            <v/>
          </cell>
          <cell r="W493" t="str">
            <v/>
          </cell>
          <cell r="X493" t="str">
            <v/>
          </cell>
          <cell r="Y493">
            <v>0</v>
          </cell>
          <cell r="Z493">
            <v>0</v>
          </cell>
          <cell r="AA493" t="str">
            <v/>
          </cell>
        </row>
        <row r="494">
          <cell r="I494" t="str">
            <v/>
          </cell>
          <cell r="J494" t="str">
            <v/>
          </cell>
          <cell r="K494">
            <v>0</v>
          </cell>
          <cell r="L494">
            <v>0</v>
          </cell>
          <cell r="M494" t="str">
            <v/>
          </cell>
          <cell r="P494" t="str">
            <v/>
          </cell>
          <cell r="Q494" t="str">
            <v/>
          </cell>
          <cell r="R494">
            <v>0</v>
          </cell>
          <cell r="S494">
            <v>0</v>
          </cell>
          <cell r="T494" t="str">
            <v/>
          </cell>
          <cell r="W494" t="str">
            <v/>
          </cell>
          <cell r="X494" t="str">
            <v/>
          </cell>
          <cell r="Y494">
            <v>0</v>
          </cell>
          <cell r="Z494">
            <v>0</v>
          </cell>
          <cell r="AA494" t="str">
            <v/>
          </cell>
        </row>
        <row r="495">
          <cell r="I495" t="str">
            <v/>
          </cell>
          <cell r="J495" t="str">
            <v/>
          </cell>
          <cell r="K495">
            <v>0</v>
          </cell>
          <cell r="L495">
            <v>0</v>
          </cell>
          <cell r="M495" t="str">
            <v/>
          </cell>
          <cell r="P495" t="str">
            <v/>
          </cell>
          <cell r="Q495" t="str">
            <v/>
          </cell>
          <cell r="R495">
            <v>0</v>
          </cell>
          <cell r="S495">
            <v>0</v>
          </cell>
          <cell r="T495" t="str">
            <v/>
          </cell>
          <cell r="W495" t="str">
            <v/>
          </cell>
          <cell r="X495" t="str">
            <v/>
          </cell>
          <cell r="Y495">
            <v>0</v>
          </cell>
          <cell r="Z495">
            <v>0</v>
          </cell>
          <cell r="AA495" t="str">
            <v/>
          </cell>
        </row>
        <row r="496">
          <cell r="I496" t="str">
            <v/>
          </cell>
          <cell r="J496" t="str">
            <v/>
          </cell>
          <cell r="K496">
            <v>0</v>
          </cell>
          <cell r="L496">
            <v>0</v>
          </cell>
          <cell r="M496" t="str">
            <v/>
          </cell>
          <cell r="P496" t="str">
            <v/>
          </cell>
          <cell r="Q496" t="str">
            <v/>
          </cell>
          <cell r="R496">
            <v>0</v>
          </cell>
          <cell r="S496">
            <v>0</v>
          </cell>
          <cell r="T496" t="str">
            <v/>
          </cell>
          <cell r="W496" t="str">
            <v/>
          </cell>
          <cell r="X496" t="str">
            <v/>
          </cell>
          <cell r="Y496">
            <v>0</v>
          </cell>
          <cell r="Z496">
            <v>0</v>
          </cell>
          <cell r="AA496" t="str">
            <v/>
          </cell>
        </row>
        <row r="497">
          <cell r="I497" t="str">
            <v/>
          </cell>
          <cell r="J497" t="str">
            <v/>
          </cell>
          <cell r="K497">
            <v>0</v>
          </cell>
          <cell r="L497">
            <v>0</v>
          </cell>
          <cell r="M497" t="str">
            <v/>
          </cell>
          <cell r="P497" t="str">
            <v/>
          </cell>
          <cell r="Q497" t="str">
            <v/>
          </cell>
          <cell r="R497">
            <v>0</v>
          </cell>
          <cell r="S497">
            <v>0</v>
          </cell>
          <cell r="T497" t="str">
            <v/>
          </cell>
          <cell r="W497" t="str">
            <v/>
          </cell>
          <cell r="X497" t="str">
            <v/>
          </cell>
          <cell r="Y497">
            <v>0</v>
          </cell>
          <cell r="Z497">
            <v>0</v>
          </cell>
          <cell r="AA497" t="str">
            <v/>
          </cell>
        </row>
        <row r="498">
          <cell r="I498" t="str">
            <v/>
          </cell>
          <cell r="J498" t="str">
            <v/>
          </cell>
          <cell r="K498">
            <v>0</v>
          </cell>
          <cell r="L498">
            <v>0</v>
          </cell>
          <cell r="M498" t="str">
            <v/>
          </cell>
          <cell r="P498" t="str">
            <v/>
          </cell>
          <cell r="Q498" t="str">
            <v/>
          </cell>
          <cell r="R498">
            <v>0</v>
          </cell>
          <cell r="S498">
            <v>0</v>
          </cell>
          <cell r="T498" t="str">
            <v/>
          </cell>
          <cell r="W498" t="str">
            <v/>
          </cell>
          <cell r="X498" t="str">
            <v/>
          </cell>
          <cell r="Y498">
            <v>0</v>
          </cell>
          <cell r="Z498">
            <v>0</v>
          </cell>
          <cell r="AA498" t="str">
            <v/>
          </cell>
        </row>
        <row r="499">
          <cell r="I499" t="str">
            <v/>
          </cell>
          <cell r="J499" t="str">
            <v/>
          </cell>
          <cell r="K499">
            <v>0</v>
          </cell>
          <cell r="L499">
            <v>0</v>
          </cell>
          <cell r="M499" t="str">
            <v/>
          </cell>
          <cell r="P499" t="str">
            <v/>
          </cell>
          <cell r="Q499" t="str">
            <v/>
          </cell>
          <cell r="R499">
            <v>0</v>
          </cell>
          <cell r="S499">
            <v>0</v>
          </cell>
          <cell r="T499" t="str">
            <v/>
          </cell>
          <cell r="W499" t="str">
            <v/>
          </cell>
          <cell r="X499" t="str">
            <v/>
          </cell>
          <cell r="Y499">
            <v>0</v>
          </cell>
          <cell r="Z499">
            <v>0</v>
          </cell>
          <cell r="AA499" t="str">
            <v/>
          </cell>
        </row>
        <row r="500">
          <cell r="I500" t="str">
            <v/>
          </cell>
          <cell r="J500" t="str">
            <v/>
          </cell>
          <cell r="K500">
            <v>0</v>
          </cell>
          <cell r="L500">
            <v>0</v>
          </cell>
          <cell r="M500" t="str">
            <v/>
          </cell>
          <cell r="P500" t="str">
            <v/>
          </cell>
          <cell r="Q500" t="str">
            <v/>
          </cell>
          <cell r="R500">
            <v>0</v>
          </cell>
          <cell r="S500">
            <v>0</v>
          </cell>
          <cell r="T500" t="str">
            <v/>
          </cell>
          <cell r="W500" t="str">
            <v/>
          </cell>
          <cell r="X500" t="str">
            <v/>
          </cell>
          <cell r="Y500">
            <v>0</v>
          </cell>
          <cell r="Z500">
            <v>0</v>
          </cell>
          <cell r="AA500" t="str">
            <v/>
          </cell>
        </row>
        <row r="501">
          <cell r="I501" t="str">
            <v/>
          </cell>
          <cell r="J501" t="str">
            <v/>
          </cell>
          <cell r="K501">
            <v>0</v>
          </cell>
          <cell r="L501">
            <v>0</v>
          </cell>
          <cell r="M501" t="str">
            <v/>
          </cell>
          <cell r="P501" t="str">
            <v/>
          </cell>
          <cell r="Q501" t="str">
            <v/>
          </cell>
          <cell r="R501">
            <v>0</v>
          </cell>
          <cell r="S501">
            <v>0</v>
          </cell>
          <cell r="T501" t="str">
            <v/>
          </cell>
          <cell r="W501" t="str">
            <v/>
          </cell>
          <cell r="X501" t="str">
            <v/>
          </cell>
          <cell r="Y501">
            <v>0</v>
          </cell>
          <cell r="Z501">
            <v>0</v>
          </cell>
          <cell r="AA501" t="str">
            <v/>
          </cell>
        </row>
        <row r="502">
          <cell r="I502" t="str">
            <v/>
          </cell>
          <cell r="J502" t="str">
            <v/>
          </cell>
          <cell r="K502">
            <v>0</v>
          </cell>
          <cell r="L502">
            <v>0</v>
          </cell>
          <cell r="M502" t="str">
            <v/>
          </cell>
          <cell r="P502" t="str">
            <v/>
          </cell>
          <cell r="Q502" t="str">
            <v/>
          </cell>
          <cell r="R502">
            <v>0</v>
          </cell>
          <cell r="S502">
            <v>0</v>
          </cell>
          <cell r="T502" t="str">
            <v/>
          </cell>
          <cell r="W502" t="str">
            <v/>
          </cell>
          <cell r="X502" t="str">
            <v/>
          </cell>
          <cell r="Y502">
            <v>0</v>
          </cell>
          <cell r="Z502">
            <v>0</v>
          </cell>
          <cell r="AA502" t="str">
            <v/>
          </cell>
        </row>
        <row r="503">
          <cell r="I503" t="str">
            <v/>
          </cell>
          <cell r="J503" t="str">
            <v/>
          </cell>
          <cell r="K503">
            <v>0</v>
          </cell>
          <cell r="L503">
            <v>0</v>
          </cell>
          <cell r="M503" t="str">
            <v/>
          </cell>
          <cell r="P503" t="str">
            <v/>
          </cell>
          <cell r="Q503" t="str">
            <v/>
          </cell>
          <cell r="R503">
            <v>0</v>
          </cell>
          <cell r="S503">
            <v>0</v>
          </cell>
          <cell r="T503" t="str">
            <v/>
          </cell>
          <cell r="W503" t="str">
            <v/>
          </cell>
          <cell r="X503" t="str">
            <v/>
          </cell>
          <cell r="Y503">
            <v>0</v>
          </cell>
          <cell r="Z503">
            <v>0</v>
          </cell>
          <cell r="AA503" t="str">
            <v/>
          </cell>
        </row>
        <row r="504">
          <cell r="I504" t="str">
            <v/>
          </cell>
          <cell r="J504" t="str">
            <v/>
          </cell>
          <cell r="K504">
            <v>0</v>
          </cell>
          <cell r="L504">
            <v>0</v>
          </cell>
          <cell r="M504" t="str">
            <v/>
          </cell>
          <cell r="P504" t="str">
            <v/>
          </cell>
          <cell r="Q504" t="str">
            <v/>
          </cell>
          <cell r="R504">
            <v>0</v>
          </cell>
          <cell r="S504">
            <v>0</v>
          </cell>
          <cell r="T504" t="str">
            <v/>
          </cell>
          <cell r="W504" t="str">
            <v/>
          </cell>
          <cell r="X504" t="str">
            <v/>
          </cell>
          <cell r="Y504">
            <v>0</v>
          </cell>
          <cell r="Z504">
            <v>0</v>
          </cell>
          <cell r="AA504" t="str">
            <v/>
          </cell>
        </row>
        <row r="505">
          <cell r="I505" t="str">
            <v/>
          </cell>
          <cell r="J505" t="str">
            <v/>
          </cell>
          <cell r="K505">
            <v>0</v>
          </cell>
          <cell r="L505">
            <v>0</v>
          </cell>
          <cell r="M505" t="str">
            <v/>
          </cell>
          <cell r="P505" t="str">
            <v/>
          </cell>
          <cell r="Q505" t="str">
            <v/>
          </cell>
          <cell r="R505">
            <v>0</v>
          </cell>
          <cell r="S505">
            <v>0</v>
          </cell>
          <cell r="T505" t="str">
            <v/>
          </cell>
          <cell r="W505" t="str">
            <v/>
          </cell>
          <cell r="X505" t="str">
            <v/>
          </cell>
          <cell r="Y505">
            <v>0</v>
          </cell>
          <cell r="Z505">
            <v>0</v>
          </cell>
          <cell r="AA505" t="str">
            <v/>
          </cell>
        </row>
        <row r="506">
          <cell r="I506" t="str">
            <v/>
          </cell>
          <cell r="J506" t="str">
            <v/>
          </cell>
          <cell r="K506">
            <v>0</v>
          </cell>
          <cell r="L506">
            <v>0</v>
          </cell>
          <cell r="M506" t="str">
            <v/>
          </cell>
          <cell r="P506" t="str">
            <v/>
          </cell>
          <cell r="Q506" t="str">
            <v/>
          </cell>
          <cell r="R506">
            <v>0</v>
          </cell>
          <cell r="S506">
            <v>0</v>
          </cell>
          <cell r="T506" t="str">
            <v/>
          </cell>
          <cell r="W506" t="str">
            <v/>
          </cell>
          <cell r="X506" t="str">
            <v/>
          </cell>
          <cell r="Y506">
            <v>0</v>
          </cell>
          <cell r="Z506">
            <v>0</v>
          </cell>
          <cell r="AA506" t="str">
            <v/>
          </cell>
        </row>
        <row r="507">
          <cell r="I507" t="str">
            <v/>
          </cell>
          <cell r="J507" t="str">
            <v/>
          </cell>
          <cell r="K507">
            <v>0</v>
          </cell>
          <cell r="L507">
            <v>0</v>
          </cell>
          <cell r="M507" t="str">
            <v/>
          </cell>
          <cell r="P507" t="str">
            <v/>
          </cell>
          <cell r="Q507" t="str">
            <v/>
          </cell>
          <cell r="R507">
            <v>0</v>
          </cell>
          <cell r="S507">
            <v>0</v>
          </cell>
          <cell r="T507" t="str">
            <v/>
          </cell>
          <cell r="W507" t="str">
            <v/>
          </cell>
          <cell r="X507" t="str">
            <v/>
          </cell>
          <cell r="Y507">
            <v>0</v>
          </cell>
          <cell r="Z507">
            <v>0</v>
          </cell>
          <cell r="AA507" t="str">
            <v/>
          </cell>
        </row>
        <row r="508">
          <cell r="I508" t="str">
            <v/>
          </cell>
          <cell r="J508" t="str">
            <v/>
          </cell>
          <cell r="K508">
            <v>0</v>
          </cell>
          <cell r="L508">
            <v>0</v>
          </cell>
          <cell r="M508" t="str">
            <v/>
          </cell>
          <cell r="P508" t="str">
            <v/>
          </cell>
          <cell r="Q508" t="str">
            <v/>
          </cell>
          <cell r="R508">
            <v>0</v>
          </cell>
          <cell r="S508">
            <v>0</v>
          </cell>
          <cell r="T508" t="str">
            <v/>
          </cell>
          <cell r="W508" t="str">
            <v/>
          </cell>
          <cell r="X508" t="str">
            <v/>
          </cell>
          <cell r="Y508">
            <v>0</v>
          </cell>
          <cell r="Z508">
            <v>0</v>
          </cell>
          <cell r="AA508" t="str">
            <v/>
          </cell>
        </row>
        <row r="509">
          <cell r="I509" t="str">
            <v/>
          </cell>
          <cell r="J509" t="str">
            <v/>
          </cell>
          <cell r="K509">
            <v>0</v>
          </cell>
          <cell r="L509">
            <v>0</v>
          </cell>
          <cell r="M509" t="str">
            <v/>
          </cell>
          <cell r="P509" t="str">
            <v/>
          </cell>
          <cell r="Q509" t="str">
            <v/>
          </cell>
          <cell r="R509">
            <v>0</v>
          </cell>
          <cell r="S509">
            <v>0</v>
          </cell>
          <cell r="T509" t="str">
            <v/>
          </cell>
          <cell r="W509" t="str">
            <v/>
          </cell>
          <cell r="X509" t="str">
            <v/>
          </cell>
          <cell r="Y509">
            <v>0</v>
          </cell>
          <cell r="Z509">
            <v>0</v>
          </cell>
          <cell r="AA509" t="str">
            <v/>
          </cell>
        </row>
        <row r="510">
          <cell r="I510" t="str">
            <v/>
          </cell>
          <cell r="J510" t="str">
            <v/>
          </cell>
          <cell r="K510">
            <v>0</v>
          </cell>
          <cell r="L510">
            <v>0</v>
          </cell>
          <cell r="M510" t="str">
            <v/>
          </cell>
          <cell r="P510" t="str">
            <v/>
          </cell>
          <cell r="Q510" t="str">
            <v/>
          </cell>
          <cell r="R510">
            <v>0</v>
          </cell>
          <cell r="S510">
            <v>0</v>
          </cell>
          <cell r="T510" t="str">
            <v/>
          </cell>
          <cell r="W510" t="str">
            <v/>
          </cell>
          <cell r="X510" t="str">
            <v/>
          </cell>
          <cell r="Y510">
            <v>0</v>
          </cell>
          <cell r="Z510">
            <v>0</v>
          </cell>
          <cell r="AA510" t="str">
            <v/>
          </cell>
        </row>
        <row r="511">
          <cell r="I511" t="str">
            <v/>
          </cell>
          <cell r="J511" t="str">
            <v/>
          </cell>
          <cell r="K511">
            <v>0</v>
          </cell>
          <cell r="L511">
            <v>0</v>
          </cell>
          <cell r="M511" t="str">
            <v/>
          </cell>
          <cell r="P511" t="str">
            <v/>
          </cell>
          <cell r="Q511" t="str">
            <v/>
          </cell>
          <cell r="R511">
            <v>0</v>
          </cell>
          <cell r="S511">
            <v>0</v>
          </cell>
          <cell r="T511" t="str">
            <v/>
          </cell>
          <cell r="W511" t="str">
            <v/>
          </cell>
          <cell r="X511" t="str">
            <v/>
          </cell>
          <cell r="Y511">
            <v>0</v>
          </cell>
          <cell r="Z511">
            <v>0</v>
          </cell>
          <cell r="AA511" t="str">
            <v/>
          </cell>
        </row>
        <row r="512">
          <cell r="I512" t="str">
            <v/>
          </cell>
          <cell r="J512" t="str">
            <v/>
          </cell>
          <cell r="K512">
            <v>0</v>
          </cell>
          <cell r="L512">
            <v>0</v>
          </cell>
          <cell r="M512" t="str">
            <v/>
          </cell>
          <cell r="P512" t="str">
            <v/>
          </cell>
          <cell r="Q512" t="str">
            <v/>
          </cell>
          <cell r="R512">
            <v>0</v>
          </cell>
          <cell r="S512">
            <v>0</v>
          </cell>
          <cell r="T512" t="str">
            <v/>
          </cell>
          <cell r="W512" t="str">
            <v/>
          </cell>
          <cell r="X512" t="str">
            <v/>
          </cell>
          <cell r="Y512">
            <v>0</v>
          </cell>
          <cell r="Z512">
            <v>0</v>
          </cell>
          <cell r="AA512" t="str">
            <v/>
          </cell>
        </row>
        <row r="513">
          <cell r="I513" t="str">
            <v/>
          </cell>
          <cell r="J513" t="str">
            <v/>
          </cell>
          <cell r="K513">
            <v>0</v>
          </cell>
          <cell r="L513">
            <v>0</v>
          </cell>
          <cell r="M513" t="str">
            <v/>
          </cell>
          <cell r="P513" t="str">
            <v/>
          </cell>
          <cell r="Q513" t="str">
            <v/>
          </cell>
          <cell r="R513">
            <v>0</v>
          </cell>
          <cell r="S513">
            <v>0</v>
          </cell>
          <cell r="T513" t="str">
            <v/>
          </cell>
          <cell r="W513" t="str">
            <v/>
          </cell>
          <cell r="X513" t="str">
            <v/>
          </cell>
          <cell r="Y513">
            <v>0</v>
          </cell>
          <cell r="Z513">
            <v>0</v>
          </cell>
          <cell r="AA513" t="str">
            <v/>
          </cell>
        </row>
        <row r="514">
          <cell r="I514" t="str">
            <v/>
          </cell>
          <cell r="J514" t="str">
            <v/>
          </cell>
          <cell r="K514">
            <v>0</v>
          </cell>
          <cell r="L514">
            <v>0</v>
          </cell>
          <cell r="M514" t="str">
            <v/>
          </cell>
          <cell r="P514" t="str">
            <v/>
          </cell>
          <cell r="Q514" t="str">
            <v/>
          </cell>
          <cell r="R514">
            <v>0</v>
          </cell>
          <cell r="S514">
            <v>0</v>
          </cell>
          <cell r="T514" t="str">
            <v/>
          </cell>
          <cell r="W514" t="str">
            <v/>
          </cell>
          <cell r="X514" t="str">
            <v/>
          </cell>
          <cell r="Y514">
            <v>0</v>
          </cell>
          <cell r="Z514">
            <v>0</v>
          </cell>
          <cell r="AA514" t="str">
            <v/>
          </cell>
        </row>
        <row r="515">
          <cell r="I515" t="str">
            <v/>
          </cell>
          <cell r="J515" t="str">
            <v/>
          </cell>
          <cell r="K515">
            <v>0</v>
          </cell>
          <cell r="L515">
            <v>0</v>
          </cell>
          <cell r="M515" t="str">
            <v/>
          </cell>
          <cell r="P515" t="str">
            <v/>
          </cell>
          <cell r="Q515" t="str">
            <v/>
          </cell>
          <cell r="R515">
            <v>0</v>
          </cell>
          <cell r="S515">
            <v>0</v>
          </cell>
          <cell r="T515" t="str">
            <v/>
          </cell>
          <cell r="W515" t="str">
            <v/>
          </cell>
          <cell r="X515" t="str">
            <v/>
          </cell>
          <cell r="Y515">
            <v>0</v>
          </cell>
          <cell r="Z515">
            <v>0</v>
          </cell>
          <cell r="AA515" t="str">
            <v/>
          </cell>
        </row>
        <row r="516">
          <cell r="I516" t="str">
            <v/>
          </cell>
          <cell r="J516" t="str">
            <v/>
          </cell>
          <cell r="K516">
            <v>0</v>
          </cell>
          <cell r="L516">
            <v>0</v>
          </cell>
          <cell r="M516" t="str">
            <v/>
          </cell>
          <cell r="P516" t="str">
            <v/>
          </cell>
          <cell r="Q516" t="str">
            <v/>
          </cell>
          <cell r="R516">
            <v>0</v>
          </cell>
          <cell r="S516">
            <v>0</v>
          </cell>
          <cell r="T516" t="str">
            <v/>
          </cell>
          <cell r="W516" t="str">
            <v/>
          </cell>
          <cell r="X516" t="str">
            <v/>
          </cell>
          <cell r="Y516">
            <v>0</v>
          </cell>
          <cell r="Z516">
            <v>0</v>
          </cell>
          <cell r="AA516" t="str">
            <v/>
          </cell>
        </row>
        <row r="517">
          <cell r="I517" t="str">
            <v/>
          </cell>
          <cell r="J517" t="str">
            <v/>
          </cell>
          <cell r="K517">
            <v>0</v>
          </cell>
          <cell r="L517">
            <v>0</v>
          </cell>
          <cell r="M517" t="str">
            <v/>
          </cell>
          <cell r="P517" t="str">
            <v/>
          </cell>
          <cell r="Q517" t="str">
            <v/>
          </cell>
          <cell r="R517">
            <v>0</v>
          </cell>
          <cell r="S517">
            <v>0</v>
          </cell>
          <cell r="T517" t="str">
            <v/>
          </cell>
          <cell r="W517" t="str">
            <v/>
          </cell>
          <cell r="X517" t="str">
            <v/>
          </cell>
          <cell r="Y517">
            <v>0</v>
          </cell>
          <cell r="Z517">
            <v>0</v>
          </cell>
          <cell r="AA517" t="str">
            <v/>
          </cell>
        </row>
        <row r="518">
          <cell r="I518" t="str">
            <v/>
          </cell>
          <cell r="J518" t="str">
            <v/>
          </cell>
          <cell r="K518">
            <v>0</v>
          </cell>
          <cell r="L518">
            <v>0</v>
          </cell>
          <cell r="M518" t="str">
            <v/>
          </cell>
          <cell r="P518" t="str">
            <v/>
          </cell>
          <cell r="Q518" t="str">
            <v/>
          </cell>
          <cell r="R518">
            <v>0</v>
          </cell>
          <cell r="S518">
            <v>0</v>
          </cell>
          <cell r="T518" t="str">
            <v/>
          </cell>
          <cell r="W518" t="str">
            <v/>
          </cell>
          <cell r="X518" t="str">
            <v/>
          </cell>
          <cell r="Y518">
            <v>0</v>
          </cell>
          <cell r="Z518">
            <v>0</v>
          </cell>
          <cell r="AA518" t="str">
            <v/>
          </cell>
        </row>
        <row r="519">
          <cell r="I519" t="str">
            <v/>
          </cell>
          <cell r="J519" t="str">
            <v/>
          </cell>
          <cell r="K519">
            <v>0</v>
          </cell>
          <cell r="L519">
            <v>0</v>
          </cell>
          <cell r="M519" t="str">
            <v/>
          </cell>
          <cell r="P519" t="str">
            <v/>
          </cell>
          <cell r="Q519" t="str">
            <v/>
          </cell>
          <cell r="R519">
            <v>0</v>
          </cell>
          <cell r="S519">
            <v>0</v>
          </cell>
          <cell r="T519" t="str">
            <v/>
          </cell>
          <cell r="W519" t="str">
            <v/>
          </cell>
          <cell r="X519" t="str">
            <v/>
          </cell>
          <cell r="Y519">
            <v>0</v>
          </cell>
          <cell r="Z519">
            <v>0</v>
          </cell>
          <cell r="AA519" t="str">
            <v/>
          </cell>
        </row>
        <row r="520">
          <cell r="I520" t="str">
            <v/>
          </cell>
          <cell r="J520" t="str">
            <v/>
          </cell>
          <cell r="K520">
            <v>0</v>
          </cell>
          <cell r="L520">
            <v>0</v>
          </cell>
          <cell r="M520" t="str">
            <v/>
          </cell>
          <cell r="P520" t="str">
            <v/>
          </cell>
          <cell r="Q520" t="str">
            <v/>
          </cell>
          <cell r="R520">
            <v>0</v>
          </cell>
          <cell r="S520">
            <v>0</v>
          </cell>
          <cell r="T520" t="str">
            <v/>
          </cell>
          <cell r="W520" t="str">
            <v/>
          </cell>
          <cell r="X520" t="str">
            <v/>
          </cell>
          <cell r="Y520">
            <v>0</v>
          </cell>
          <cell r="Z520">
            <v>0</v>
          </cell>
          <cell r="AA520" t="str">
            <v/>
          </cell>
        </row>
        <row r="521">
          <cell r="I521" t="str">
            <v/>
          </cell>
          <cell r="J521" t="str">
            <v/>
          </cell>
          <cell r="K521">
            <v>0</v>
          </cell>
          <cell r="L521">
            <v>0</v>
          </cell>
          <cell r="M521" t="str">
            <v/>
          </cell>
          <cell r="P521" t="str">
            <v/>
          </cell>
          <cell r="Q521" t="str">
            <v/>
          </cell>
          <cell r="R521">
            <v>0</v>
          </cell>
          <cell r="S521">
            <v>0</v>
          </cell>
          <cell r="T521" t="str">
            <v/>
          </cell>
          <cell r="W521" t="str">
            <v/>
          </cell>
          <cell r="X521" t="str">
            <v/>
          </cell>
          <cell r="Y521">
            <v>0</v>
          </cell>
          <cell r="Z521">
            <v>0</v>
          </cell>
          <cell r="AA521" t="str">
            <v/>
          </cell>
        </row>
        <row r="522">
          <cell r="I522" t="str">
            <v/>
          </cell>
          <cell r="J522" t="str">
            <v/>
          </cell>
          <cell r="K522">
            <v>0</v>
          </cell>
          <cell r="L522">
            <v>0</v>
          </cell>
          <cell r="M522" t="str">
            <v/>
          </cell>
          <cell r="P522" t="str">
            <v/>
          </cell>
          <cell r="Q522" t="str">
            <v/>
          </cell>
          <cell r="R522">
            <v>0</v>
          </cell>
          <cell r="S522">
            <v>0</v>
          </cell>
          <cell r="T522" t="str">
            <v/>
          </cell>
          <cell r="W522" t="str">
            <v/>
          </cell>
          <cell r="X522" t="str">
            <v/>
          </cell>
          <cell r="Y522">
            <v>0</v>
          </cell>
          <cell r="Z522">
            <v>0</v>
          </cell>
          <cell r="AA522" t="str">
            <v/>
          </cell>
        </row>
        <row r="523">
          <cell r="I523" t="str">
            <v/>
          </cell>
          <cell r="J523" t="str">
            <v/>
          </cell>
          <cell r="K523">
            <v>0</v>
          </cell>
          <cell r="L523">
            <v>0</v>
          </cell>
          <cell r="M523" t="str">
            <v/>
          </cell>
          <cell r="P523" t="str">
            <v/>
          </cell>
          <cell r="Q523" t="str">
            <v/>
          </cell>
          <cell r="R523">
            <v>0</v>
          </cell>
          <cell r="S523">
            <v>0</v>
          </cell>
          <cell r="T523" t="str">
            <v/>
          </cell>
          <cell r="W523" t="str">
            <v/>
          </cell>
          <cell r="X523" t="str">
            <v/>
          </cell>
          <cell r="Y523">
            <v>0</v>
          </cell>
          <cell r="Z523">
            <v>0</v>
          </cell>
          <cell r="AA523" t="str">
            <v/>
          </cell>
        </row>
        <row r="524">
          <cell r="I524" t="str">
            <v/>
          </cell>
          <cell r="J524" t="str">
            <v/>
          </cell>
          <cell r="K524">
            <v>0</v>
          </cell>
          <cell r="L524">
            <v>0</v>
          </cell>
          <cell r="M524" t="str">
            <v/>
          </cell>
          <cell r="P524" t="str">
            <v/>
          </cell>
          <cell r="Q524" t="str">
            <v/>
          </cell>
          <cell r="R524">
            <v>0</v>
          </cell>
          <cell r="S524">
            <v>0</v>
          </cell>
          <cell r="T524" t="str">
            <v/>
          </cell>
          <cell r="W524" t="str">
            <v/>
          </cell>
          <cell r="X524" t="str">
            <v/>
          </cell>
          <cell r="Y524">
            <v>0</v>
          </cell>
          <cell r="Z524">
            <v>0</v>
          </cell>
          <cell r="AA524" t="str">
            <v/>
          </cell>
        </row>
        <row r="525">
          <cell r="I525" t="str">
            <v/>
          </cell>
          <cell r="J525" t="str">
            <v/>
          </cell>
          <cell r="K525">
            <v>0</v>
          </cell>
          <cell r="L525">
            <v>0</v>
          </cell>
          <cell r="M525" t="str">
            <v/>
          </cell>
          <cell r="P525" t="str">
            <v/>
          </cell>
          <cell r="Q525" t="str">
            <v/>
          </cell>
          <cell r="R525">
            <v>0</v>
          </cell>
          <cell r="S525">
            <v>0</v>
          </cell>
          <cell r="T525" t="str">
            <v/>
          </cell>
          <cell r="W525" t="str">
            <v/>
          </cell>
          <cell r="X525" t="str">
            <v/>
          </cell>
          <cell r="Y525">
            <v>0</v>
          </cell>
          <cell r="Z525">
            <v>0</v>
          </cell>
          <cell r="AA525" t="str">
            <v/>
          </cell>
        </row>
        <row r="526">
          <cell r="I526" t="str">
            <v/>
          </cell>
          <cell r="J526" t="str">
            <v/>
          </cell>
          <cell r="K526">
            <v>0</v>
          </cell>
          <cell r="L526">
            <v>0</v>
          </cell>
          <cell r="M526" t="str">
            <v/>
          </cell>
          <cell r="P526" t="str">
            <v/>
          </cell>
          <cell r="Q526" t="str">
            <v/>
          </cell>
          <cell r="R526">
            <v>0</v>
          </cell>
          <cell r="S526">
            <v>0</v>
          </cell>
          <cell r="T526" t="str">
            <v/>
          </cell>
          <cell r="W526" t="str">
            <v/>
          </cell>
          <cell r="X526" t="str">
            <v/>
          </cell>
          <cell r="Y526">
            <v>0</v>
          </cell>
          <cell r="Z526">
            <v>0</v>
          </cell>
          <cell r="AA526" t="str">
            <v/>
          </cell>
        </row>
        <row r="527">
          <cell r="I527" t="str">
            <v/>
          </cell>
          <cell r="J527" t="str">
            <v/>
          </cell>
          <cell r="K527">
            <v>0</v>
          </cell>
          <cell r="L527">
            <v>0</v>
          </cell>
          <cell r="M527" t="str">
            <v/>
          </cell>
          <cell r="P527" t="str">
            <v/>
          </cell>
          <cell r="Q527" t="str">
            <v/>
          </cell>
          <cell r="R527">
            <v>0</v>
          </cell>
          <cell r="S527">
            <v>0</v>
          </cell>
          <cell r="T527" t="str">
            <v/>
          </cell>
          <cell r="W527" t="str">
            <v/>
          </cell>
          <cell r="X527" t="str">
            <v/>
          </cell>
          <cell r="Y527">
            <v>0</v>
          </cell>
          <cell r="Z527">
            <v>0</v>
          </cell>
          <cell r="AA527" t="str">
            <v/>
          </cell>
        </row>
        <row r="528">
          <cell r="I528" t="str">
            <v/>
          </cell>
          <cell r="J528" t="str">
            <v/>
          </cell>
          <cell r="K528">
            <v>0</v>
          </cell>
          <cell r="L528">
            <v>0</v>
          </cell>
          <cell r="M528" t="str">
            <v/>
          </cell>
          <cell r="P528" t="str">
            <v/>
          </cell>
          <cell r="Q528" t="str">
            <v/>
          </cell>
          <cell r="R528">
            <v>0</v>
          </cell>
          <cell r="S528">
            <v>0</v>
          </cell>
          <cell r="T528" t="str">
            <v/>
          </cell>
          <cell r="W528" t="str">
            <v/>
          </cell>
          <cell r="X528" t="str">
            <v/>
          </cell>
          <cell r="Y528">
            <v>0</v>
          </cell>
          <cell r="Z528">
            <v>0</v>
          </cell>
          <cell r="AA528" t="str">
            <v/>
          </cell>
        </row>
        <row r="529">
          <cell r="I529" t="str">
            <v/>
          </cell>
          <cell r="J529" t="str">
            <v/>
          </cell>
          <cell r="K529">
            <v>0</v>
          </cell>
          <cell r="L529">
            <v>0</v>
          </cell>
          <cell r="M529" t="str">
            <v/>
          </cell>
          <cell r="P529" t="str">
            <v/>
          </cell>
          <cell r="Q529" t="str">
            <v/>
          </cell>
          <cell r="R529">
            <v>0</v>
          </cell>
          <cell r="S529">
            <v>0</v>
          </cell>
          <cell r="T529" t="str">
            <v/>
          </cell>
          <cell r="W529" t="str">
            <v/>
          </cell>
          <cell r="X529" t="str">
            <v/>
          </cell>
          <cell r="Y529">
            <v>0</v>
          </cell>
          <cell r="Z529">
            <v>0</v>
          </cell>
          <cell r="AA529" t="str">
            <v/>
          </cell>
        </row>
        <row r="530">
          <cell r="I530" t="str">
            <v/>
          </cell>
          <cell r="J530" t="str">
            <v/>
          </cell>
          <cell r="K530">
            <v>0</v>
          </cell>
          <cell r="L530">
            <v>0</v>
          </cell>
          <cell r="M530" t="str">
            <v/>
          </cell>
          <cell r="P530" t="str">
            <v/>
          </cell>
          <cell r="Q530" t="str">
            <v/>
          </cell>
          <cell r="R530">
            <v>0</v>
          </cell>
          <cell r="S530">
            <v>0</v>
          </cell>
          <cell r="T530" t="str">
            <v/>
          </cell>
          <cell r="W530" t="str">
            <v/>
          </cell>
          <cell r="X530" t="str">
            <v/>
          </cell>
          <cell r="Y530">
            <v>0</v>
          </cell>
          <cell r="Z530">
            <v>0</v>
          </cell>
          <cell r="AA530" t="str">
            <v/>
          </cell>
        </row>
        <row r="531">
          <cell r="I531" t="str">
            <v/>
          </cell>
          <cell r="J531" t="str">
            <v/>
          </cell>
          <cell r="K531">
            <v>0</v>
          </cell>
          <cell r="L531">
            <v>0</v>
          </cell>
          <cell r="M531" t="str">
            <v/>
          </cell>
          <cell r="P531" t="str">
            <v/>
          </cell>
          <cell r="Q531" t="str">
            <v/>
          </cell>
          <cell r="R531">
            <v>0</v>
          </cell>
          <cell r="S531">
            <v>0</v>
          </cell>
          <cell r="T531" t="str">
            <v/>
          </cell>
          <cell r="W531" t="str">
            <v/>
          </cell>
          <cell r="X531" t="str">
            <v/>
          </cell>
          <cell r="Y531">
            <v>0</v>
          </cell>
          <cell r="Z531">
            <v>0</v>
          </cell>
          <cell r="AA531" t="str">
            <v/>
          </cell>
        </row>
        <row r="532">
          <cell r="I532" t="str">
            <v/>
          </cell>
          <cell r="J532" t="str">
            <v/>
          </cell>
          <cell r="K532">
            <v>0</v>
          </cell>
          <cell r="L532">
            <v>0</v>
          </cell>
          <cell r="M532" t="str">
            <v/>
          </cell>
          <cell r="P532" t="str">
            <v/>
          </cell>
          <cell r="Q532" t="str">
            <v/>
          </cell>
          <cell r="R532">
            <v>0</v>
          </cell>
          <cell r="S532">
            <v>0</v>
          </cell>
          <cell r="T532" t="str">
            <v/>
          </cell>
          <cell r="W532" t="str">
            <v/>
          </cell>
          <cell r="X532" t="str">
            <v/>
          </cell>
          <cell r="Y532">
            <v>0</v>
          </cell>
          <cell r="Z532">
            <v>0</v>
          </cell>
          <cell r="AA532" t="str">
            <v/>
          </cell>
        </row>
        <row r="533">
          <cell r="I533" t="str">
            <v/>
          </cell>
          <cell r="J533" t="str">
            <v/>
          </cell>
          <cell r="K533">
            <v>0</v>
          </cell>
          <cell r="L533">
            <v>0</v>
          </cell>
          <cell r="M533" t="str">
            <v/>
          </cell>
          <cell r="P533" t="str">
            <v/>
          </cell>
          <cell r="Q533" t="str">
            <v/>
          </cell>
          <cell r="R533">
            <v>0</v>
          </cell>
          <cell r="S533">
            <v>0</v>
          </cell>
          <cell r="T533" t="str">
            <v/>
          </cell>
          <cell r="W533" t="str">
            <v/>
          </cell>
          <cell r="X533" t="str">
            <v/>
          </cell>
          <cell r="Y533">
            <v>0</v>
          </cell>
          <cell r="Z533">
            <v>0</v>
          </cell>
          <cell r="AA533" t="str">
            <v/>
          </cell>
        </row>
        <row r="534">
          <cell r="I534" t="str">
            <v/>
          </cell>
          <cell r="J534" t="str">
            <v/>
          </cell>
          <cell r="K534">
            <v>0</v>
          </cell>
          <cell r="L534">
            <v>0</v>
          </cell>
          <cell r="M534" t="str">
            <v/>
          </cell>
          <cell r="P534" t="str">
            <v/>
          </cell>
          <cell r="Q534" t="str">
            <v/>
          </cell>
          <cell r="R534">
            <v>0</v>
          </cell>
          <cell r="S534">
            <v>0</v>
          </cell>
          <cell r="T534" t="str">
            <v/>
          </cell>
          <cell r="W534" t="str">
            <v/>
          </cell>
          <cell r="X534" t="str">
            <v/>
          </cell>
          <cell r="Y534">
            <v>0</v>
          </cell>
          <cell r="Z534">
            <v>0</v>
          </cell>
          <cell r="AA534" t="str">
            <v/>
          </cell>
        </row>
        <row r="535">
          <cell r="I535" t="str">
            <v/>
          </cell>
          <cell r="J535" t="str">
            <v/>
          </cell>
          <cell r="K535">
            <v>0</v>
          </cell>
          <cell r="L535">
            <v>0</v>
          </cell>
          <cell r="M535" t="str">
            <v/>
          </cell>
          <cell r="P535" t="str">
            <v/>
          </cell>
          <cell r="Q535" t="str">
            <v/>
          </cell>
          <cell r="R535">
            <v>0</v>
          </cell>
          <cell r="S535">
            <v>0</v>
          </cell>
          <cell r="T535" t="str">
            <v/>
          </cell>
          <cell r="W535" t="str">
            <v/>
          </cell>
          <cell r="X535" t="str">
            <v/>
          </cell>
          <cell r="Y535">
            <v>0</v>
          </cell>
          <cell r="Z535">
            <v>0</v>
          </cell>
          <cell r="AA535" t="str">
            <v/>
          </cell>
        </row>
        <row r="536">
          <cell r="I536" t="str">
            <v/>
          </cell>
          <cell r="J536" t="str">
            <v/>
          </cell>
          <cell r="K536">
            <v>0</v>
          </cell>
          <cell r="L536">
            <v>0</v>
          </cell>
          <cell r="M536" t="str">
            <v/>
          </cell>
          <cell r="P536" t="str">
            <v/>
          </cell>
          <cell r="Q536" t="str">
            <v/>
          </cell>
          <cell r="R536">
            <v>0</v>
          </cell>
          <cell r="S536">
            <v>0</v>
          </cell>
          <cell r="T536" t="str">
            <v/>
          </cell>
          <cell r="W536" t="str">
            <v/>
          </cell>
          <cell r="X536" t="str">
            <v/>
          </cell>
          <cell r="Y536">
            <v>0</v>
          </cell>
          <cell r="Z536">
            <v>0</v>
          </cell>
          <cell r="AA536" t="str">
            <v/>
          </cell>
        </row>
        <row r="537">
          <cell r="I537" t="str">
            <v/>
          </cell>
          <cell r="J537" t="str">
            <v/>
          </cell>
          <cell r="K537">
            <v>0</v>
          </cell>
          <cell r="L537">
            <v>0</v>
          </cell>
          <cell r="M537" t="str">
            <v/>
          </cell>
          <cell r="P537" t="str">
            <v/>
          </cell>
          <cell r="Q537" t="str">
            <v/>
          </cell>
          <cell r="R537">
            <v>0</v>
          </cell>
          <cell r="S537">
            <v>0</v>
          </cell>
          <cell r="T537" t="str">
            <v/>
          </cell>
          <cell r="W537" t="str">
            <v/>
          </cell>
          <cell r="X537" t="str">
            <v/>
          </cell>
          <cell r="Y537">
            <v>0</v>
          </cell>
          <cell r="Z537">
            <v>0</v>
          </cell>
          <cell r="AA537" t="str">
            <v/>
          </cell>
        </row>
        <row r="538">
          <cell r="I538" t="str">
            <v/>
          </cell>
          <cell r="J538" t="str">
            <v/>
          </cell>
          <cell r="K538">
            <v>0</v>
          </cell>
          <cell r="L538">
            <v>0</v>
          </cell>
          <cell r="M538" t="str">
            <v/>
          </cell>
          <cell r="P538" t="str">
            <v/>
          </cell>
          <cell r="Q538" t="str">
            <v/>
          </cell>
          <cell r="R538">
            <v>0</v>
          </cell>
          <cell r="S538">
            <v>0</v>
          </cell>
          <cell r="T538" t="str">
            <v/>
          </cell>
          <cell r="W538" t="str">
            <v/>
          </cell>
          <cell r="X538" t="str">
            <v/>
          </cell>
          <cell r="Y538">
            <v>0</v>
          </cell>
          <cell r="Z538">
            <v>0</v>
          </cell>
          <cell r="AA538" t="str">
            <v/>
          </cell>
        </row>
        <row r="539">
          <cell r="I539" t="str">
            <v/>
          </cell>
          <cell r="J539" t="str">
            <v/>
          </cell>
          <cell r="K539">
            <v>0</v>
          </cell>
          <cell r="L539">
            <v>0</v>
          </cell>
          <cell r="M539" t="str">
            <v/>
          </cell>
          <cell r="P539" t="str">
            <v/>
          </cell>
          <cell r="Q539" t="str">
            <v/>
          </cell>
          <cell r="R539">
            <v>0</v>
          </cell>
          <cell r="S539">
            <v>0</v>
          </cell>
          <cell r="T539" t="str">
            <v/>
          </cell>
          <cell r="W539" t="str">
            <v/>
          </cell>
          <cell r="X539" t="str">
            <v/>
          </cell>
          <cell r="Y539">
            <v>0</v>
          </cell>
          <cell r="Z539">
            <v>0</v>
          </cell>
          <cell r="AA539" t="str">
            <v/>
          </cell>
        </row>
        <row r="540">
          <cell r="I540" t="str">
            <v/>
          </cell>
          <cell r="J540" t="str">
            <v/>
          </cell>
          <cell r="K540">
            <v>0</v>
          </cell>
          <cell r="L540">
            <v>0</v>
          </cell>
          <cell r="M540" t="str">
            <v/>
          </cell>
          <cell r="P540" t="str">
            <v/>
          </cell>
          <cell r="Q540" t="str">
            <v/>
          </cell>
          <cell r="R540">
            <v>0</v>
          </cell>
          <cell r="S540">
            <v>0</v>
          </cell>
          <cell r="T540" t="str">
            <v/>
          </cell>
          <cell r="W540" t="str">
            <v/>
          </cell>
          <cell r="X540" t="str">
            <v/>
          </cell>
          <cell r="Y540">
            <v>0</v>
          </cell>
          <cell r="Z540">
            <v>0</v>
          </cell>
          <cell r="AA540" t="str">
            <v/>
          </cell>
        </row>
        <row r="541">
          <cell r="I541" t="str">
            <v/>
          </cell>
          <cell r="J541" t="str">
            <v/>
          </cell>
          <cell r="K541">
            <v>0</v>
          </cell>
          <cell r="L541">
            <v>0</v>
          </cell>
          <cell r="M541" t="str">
            <v/>
          </cell>
          <cell r="P541" t="str">
            <v/>
          </cell>
          <cell r="Q541" t="str">
            <v/>
          </cell>
          <cell r="R541">
            <v>0</v>
          </cell>
          <cell r="S541">
            <v>0</v>
          </cell>
          <cell r="T541" t="str">
            <v/>
          </cell>
          <cell r="W541" t="str">
            <v/>
          </cell>
          <cell r="X541" t="str">
            <v/>
          </cell>
          <cell r="Y541">
            <v>0</v>
          </cell>
          <cell r="Z541">
            <v>0</v>
          </cell>
          <cell r="AA541" t="str">
            <v/>
          </cell>
        </row>
        <row r="542">
          <cell r="I542" t="str">
            <v/>
          </cell>
          <cell r="J542" t="str">
            <v/>
          </cell>
          <cell r="K542">
            <v>0</v>
          </cell>
          <cell r="L542">
            <v>0</v>
          </cell>
          <cell r="M542" t="str">
            <v/>
          </cell>
          <cell r="P542" t="str">
            <v/>
          </cell>
          <cell r="Q542" t="str">
            <v/>
          </cell>
          <cell r="R542">
            <v>0</v>
          </cell>
          <cell r="S542">
            <v>0</v>
          </cell>
          <cell r="T542" t="str">
            <v/>
          </cell>
          <cell r="W542" t="str">
            <v/>
          </cell>
          <cell r="X542" t="str">
            <v/>
          </cell>
          <cell r="Y542">
            <v>0</v>
          </cell>
          <cell r="Z542">
            <v>0</v>
          </cell>
          <cell r="AA542" t="str">
            <v/>
          </cell>
        </row>
        <row r="543">
          <cell r="I543" t="str">
            <v/>
          </cell>
          <cell r="J543" t="str">
            <v/>
          </cell>
          <cell r="K543">
            <v>0</v>
          </cell>
          <cell r="L543">
            <v>0</v>
          </cell>
          <cell r="M543" t="str">
            <v/>
          </cell>
          <cell r="P543" t="str">
            <v/>
          </cell>
          <cell r="Q543" t="str">
            <v/>
          </cell>
          <cell r="R543">
            <v>0</v>
          </cell>
          <cell r="S543">
            <v>0</v>
          </cell>
          <cell r="T543" t="str">
            <v/>
          </cell>
          <cell r="W543" t="str">
            <v/>
          </cell>
          <cell r="X543" t="str">
            <v/>
          </cell>
          <cell r="Y543">
            <v>0</v>
          </cell>
          <cell r="Z543">
            <v>0</v>
          </cell>
          <cell r="AA543" t="str">
            <v/>
          </cell>
        </row>
        <row r="544">
          <cell r="I544" t="str">
            <v/>
          </cell>
          <cell r="J544" t="str">
            <v/>
          </cell>
          <cell r="K544">
            <v>0</v>
          </cell>
          <cell r="L544">
            <v>0</v>
          </cell>
          <cell r="M544" t="str">
            <v/>
          </cell>
          <cell r="P544" t="str">
            <v/>
          </cell>
          <cell r="Q544" t="str">
            <v/>
          </cell>
          <cell r="R544">
            <v>0</v>
          </cell>
          <cell r="S544">
            <v>0</v>
          </cell>
          <cell r="T544" t="str">
            <v/>
          </cell>
          <cell r="W544" t="str">
            <v/>
          </cell>
          <cell r="X544" t="str">
            <v/>
          </cell>
          <cell r="Y544">
            <v>0</v>
          </cell>
          <cell r="Z544">
            <v>0</v>
          </cell>
          <cell r="AA544" t="str">
            <v/>
          </cell>
        </row>
        <row r="545">
          <cell r="I545" t="str">
            <v/>
          </cell>
          <cell r="J545" t="str">
            <v/>
          </cell>
          <cell r="K545">
            <v>0</v>
          </cell>
          <cell r="L545">
            <v>0</v>
          </cell>
          <cell r="M545" t="str">
            <v/>
          </cell>
          <cell r="P545" t="str">
            <v/>
          </cell>
          <cell r="Q545" t="str">
            <v/>
          </cell>
          <cell r="R545">
            <v>0</v>
          </cell>
          <cell r="S545">
            <v>0</v>
          </cell>
          <cell r="T545" t="str">
            <v/>
          </cell>
          <cell r="W545" t="str">
            <v/>
          </cell>
          <cell r="X545" t="str">
            <v/>
          </cell>
          <cell r="Y545">
            <v>0</v>
          </cell>
          <cell r="Z545">
            <v>0</v>
          </cell>
          <cell r="AA545" t="str">
            <v/>
          </cell>
        </row>
        <row r="546">
          <cell r="I546" t="str">
            <v/>
          </cell>
          <cell r="J546" t="str">
            <v/>
          </cell>
          <cell r="K546">
            <v>0</v>
          </cell>
          <cell r="L546">
            <v>0</v>
          </cell>
          <cell r="M546" t="str">
            <v/>
          </cell>
          <cell r="P546" t="str">
            <v/>
          </cell>
          <cell r="Q546" t="str">
            <v/>
          </cell>
          <cell r="R546">
            <v>0</v>
          </cell>
          <cell r="S546">
            <v>0</v>
          </cell>
          <cell r="T546" t="str">
            <v/>
          </cell>
          <cell r="W546" t="str">
            <v/>
          </cell>
          <cell r="X546" t="str">
            <v/>
          </cell>
          <cell r="Y546">
            <v>0</v>
          </cell>
          <cell r="Z546">
            <v>0</v>
          </cell>
          <cell r="AA546" t="str">
            <v/>
          </cell>
        </row>
        <row r="547">
          <cell r="I547" t="str">
            <v/>
          </cell>
          <cell r="J547" t="str">
            <v/>
          </cell>
          <cell r="K547">
            <v>0</v>
          </cell>
          <cell r="L547">
            <v>0</v>
          </cell>
          <cell r="M547" t="str">
            <v/>
          </cell>
          <cell r="P547" t="str">
            <v/>
          </cell>
          <cell r="Q547" t="str">
            <v/>
          </cell>
          <cell r="R547">
            <v>0</v>
          </cell>
          <cell r="S547">
            <v>0</v>
          </cell>
          <cell r="T547" t="str">
            <v/>
          </cell>
          <cell r="W547" t="str">
            <v/>
          </cell>
          <cell r="X547" t="str">
            <v/>
          </cell>
          <cell r="Y547">
            <v>0</v>
          </cell>
          <cell r="Z547">
            <v>0</v>
          </cell>
          <cell r="AA547" t="str">
            <v/>
          </cell>
        </row>
        <row r="548">
          <cell r="I548" t="str">
            <v>1004400000101</v>
          </cell>
          <cell r="J548" t="str">
            <v>普通攻击:对单体敌人造成{0}%的武力伤害</v>
          </cell>
          <cell r="K548">
            <v>0</v>
          </cell>
          <cell r="L548">
            <v>0</v>
          </cell>
          <cell r="M548" t="str">
            <v>0.25+0.25+0.25+0.25+0.25+0.25+0.25+0.25+0.25+0.25+0.25+0.25+0.25+0.25+0.25+0.25+0.25</v>
          </cell>
          <cell r="P548" t="str">
            <v/>
          </cell>
          <cell r="Q548" t="str">
            <v/>
          </cell>
          <cell r="R548">
            <v>0</v>
          </cell>
          <cell r="S548">
            <v>0</v>
          </cell>
          <cell r="T548" t="str">
            <v/>
          </cell>
          <cell r="W548" t="str">
            <v/>
          </cell>
          <cell r="X548" t="str">
            <v/>
          </cell>
          <cell r="Y548">
            <v>0</v>
          </cell>
          <cell r="Z548">
            <v>0</v>
          </cell>
          <cell r="AA548" t="str">
            <v/>
          </cell>
        </row>
        <row r="549">
          <cell r="I549" t="str">
            <v>1004400000201</v>
          </cell>
          <cell r="J549" t="str">
            <v>怒气技能:于禁释放怒吼威慑身边的敌人，造成攻击力{0}%武力伤害，使身边的武将怒气减少{1}。小兵受到3S恐惧效果。</v>
          </cell>
          <cell r="K549">
            <v>0</v>
          </cell>
          <cell r="L549">
            <v>0</v>
          </cell>
          <cell r="M549" t="str">
            <v>0.2+0.26+0.32+0.38+0.44+0.5+0.56+0.62+0.68+0.74+0.8+0.86+0.92+0.98+1.04+1.1+1.16</v>
          </cell>
          <cell r="P549" t="str">
            <v/>
          </cell>
          <cell r="Q549" t="str">
            <v/>
          </cell>
          <cell r="R549">
            <v>0</v>
          </cell>
          <cell r="S549">
            <v>0</v>
          </cell>
          <cell r="T549" t="str">
            <v/>
          </cell>
          <cell r="W549" t="str">
            <v/>
          </cell>
          <cell r="X549" t="str">
            <v/>
          </cell>
          <cell r="Y549">
            <v>0</v>
          </cell>
          <cell r="Z549">
            <v>0</v>
          </cell>
          <cell r="AA549" t="str">
            <v/>
          </cell>
        </row>
        <row r="550">
          <cell r="I550" t="str">
            <v>1004400000202</v>
          </cell>
          <cell r="J550" t="str">
            <v>怒气技能:于禁释放怒吼威慑身边的敌人，造成攻击力{0}%武力伤害，使身边的武将怒气减少{1}。小兵受到3S恐惧效果。</v>
          </cell>
          <cell r="K550">
            <v>0</v>
          </cell>
          <cell r="L550">
            <v>0</v>
          </cell>
          <cell r="M550" t="str">
            <v>-8+-10+-12+-14+-16+-18+-20+-22+-24+-26+-28+-30+-32+-34+-36+-38+-40</v>
          </cell>
          <cell r="P550" t="str">
            <v/>
          </cell>
          <cell r="Q550" t="str">
            <v/>
          </cell>
          <cell r="R550">
            <v>0</v>
          </cell>
          <cell r="S550">
            <v>0</v>
          </cell>
          <cell r="T550" t="str">
            <v/>
          </cell>
          <cell r="W550" t="str">
            <v/>
          </cell>
          <cell r="X550" t="str">
            <v/>
          </cell>
          <cell r="Y550">
            <v>0</v>
          </cell>
          <cell r="Z550">
            <v>0</v>
          </cell>
          <cell r="AA550" t="str">
            <v/>
          </cell>
        </row>
        <row r="551">
          <cell r="I551" t="str">
            <v>1004400000203</v>
          </cell>
          <cell r="J551" t="str">
            <v>怒气技能:于禁释放怒吼威慑身边的敌人，造成攻击力{0}%武力伤害，使身边的武将怒气减少{1}。小兵受到3S恐惧效果。</v>
          </cell>
          <cell r="K551">
            <v>0</v>
          </cell>
          <cell r="L551">
            <v>0</v>
          </cell>
          <cell r="M551" t="str">
            <v>0++++++++++++++++</v>
          </cell>
          <cell r="P551" t="str">
            <v/>
          </cell>
          <cell r="Q551" t="str">
            <v/>
          </cell>
          <cell r="R551">
            <v>0</v>
          </cell>
          <cell r="S551">
            <v>0</v>
          </cell>
          <cell r="T551" t="str">
            <v/>
          </cell>
          <cell r="W551" t="str">
            <v/>
          </cell>
          <cell r="X551" t="str">
            <v/>
          </cell>
          <cell r="Y551">
            <v>0</v>
          </cell>
          <cell r="Z551">
            <v>0</v>
          </cell>
          <cell r="AA551" t="str">
            <v/>
          </cell>
        </row>
        <row r="552">
          <cell r="I552" t="str">
            <v>1004400000301</v>
          </cell>
          <cell r="J552" t="str">
            <v>被动技能1:普攻会造成溅射伤害，伤害值为受击目标所受伤害的{0}%；普攻会削减敌方{1}怒气（冷却时间十秒）。于禁在血量低于30%以下时，攻击力提升{2}%，并获得一层自身血量20%的护盾与10%的吸血效果。</v>
          </cell>
          <cell r="K552">
            <v>0</v>
          </cell>
          <cell r="L552">
            <v>0</v>
          </cell>
          <cell r="M552" t="str">
            <v>0.08+0.09+0.1+0.11+0.12+0.13+0.14+0.15+0.16+0.17+0.18+0.19+0.2+0.21+0.22+0.23+0.24</v>
          </cell>
          <cell r="P552" t="str">
            <v/>
          </cell>
          <cell r="Q552" t="str">
            <v/>
          </cell>
          <cell r="R552">
            <v>0</v>
          </cell>
          <cell r="S552">
            <v>0</v>
          </cell>
          <cell r="T552" t="str">
            <v/>
          </cell>
          <cell r="W552" t="str">
            <v/>
          </cell>
          <cell r="X552" t="str">
            <v/>
          </cell>
          <cell r="Y552">
            <v>0</v>
          </cell>
          <cell r="Z552">
            <v>0</v>
          </cell>
          <cell r="AA552" t="str">
            <v/>
          </cell>
        </row>
        <row r="553">
          <cell r="I553" t="str">
            <v>1004400000302</v>
          </cell>
          <cell r="J553" t="str">
            <v>被动技能1:普攻会造成溅射伤害，伤害值为受击目标所受伤害的{0}%；普攻会削减敌方{1}怒气（冷却时间十秒）。于禁在血量低于30%以下时，攻击力提升{2}%，并获得一层自身血量20%的护盾与10%的吸血效果。</v>
          </cell>
          <cell r="K553">
            <v>0</v>
          </cell>
          <cell r="L553">
            <v>0</v>
          </cell>
          <cell r="M553" t="str">
            <v>-4+-5+-6+-7+-8+-9+-10+-11+-12+-13+-14+-15+-16+-17+-18+-19+-20</v>
          </cell>
          <cell r="P553" t="str">
            <v/>
          </cell>
          <cell r="Q553" t="str">
            <v/>
          </cell>
          <cell r="R553">
            <v>0</v>
          </cell>
          <cell r="S553">
            <v>0</v>
          </cell>
          <cell r="T553" t="str">
            <v/>
          </cell>
          <cell r="W553" t="str">
            <v/>
          </cell>
          <cell r="X553" t="str">
            <v/>
          </cell>
          <cell r="Y553">
            <v>0</v>
          </cell>
          <cell r="Z553">
            <v>0</v>
          </cell>
          <cell r="AA553" t="str">
            <v/>
          </cell>
        </row>
        <row r="554">
          <cell r="I554" t="str">
            <v>1004400000303</v>
          </cell>
          <cell r="J554" t="str">
            <v>被动技能1:普攻会造成溅射伤害，伤害值为受击目标所受伤害的{0}%；普攻会削减敌方{1}怒气（冷却时间十秒）。于禁在血量低于30%以下时，攻击力提升{2}%，并获得一层自身血量20%的护盾与10%的吸血效果。</v>
          </cell>
          <cell r="K554">
            <v>0</v>
          </cell>
          <cell r="L554">
            <v>0</v>
          </cell>
          <cell r="M554" t="str">
            <v>0.1+0.12+0.14+0.16+0.18+0.2+0.22+0.24+0.26+0.28+0.3+0.32+0.34+0.36+0.38+0.4+0.42</v>
          </cell>
          <cell r="P554" t="str">
            <v>1004400000304</v>
          </cell>
          <cell r="Q554" t="str">
            <v>被动技能1:普攻会造成溅射伤害，伤害值为受击目标所受伤害的{0}%；普攻会削减敌方{1}怒气（冷却时间十秒）。于禁在血量低于30%以下时，攻击力提升{2}%，并获得一层自身血量20%的护盾与10%的吸血效果。</v>
          </cell>
          <cell r="R554">
            <v>0</v>
          </cell>
          <cell r="S554">
            <v>0</v>
          </cell>
          <cell r="T554" t="str">
            <v>0.2+0.2+0.2+0.2+0.2+0.2+0.2+0.2+0.2+0.2+0.2+0.2+0.2+0.2+0.2+0.2+0.2</v>
          </cell>
          <cell r="W554" t="str">
            <v>1004400000305</v>
          </cell>
          <cell r="X554" t="str">
            <v>被动技能1:普攻会造成溅射伤害，伤害值为受击目标所受伤害的{0}%；普攻会削减敌方{1}怒气（冷却时间十秒）。于禁在血量低于30%以下时，攻击力提升{2}%，并获得一层自身血量20%的护盾与10%的吸血效果。</v>
          </cell>
          <cell r="Y554">
            <v>0</v>
          </cell>
          <cell r="Z554">
            <v>0</v>
          </cell>
          <cell r="AA554" t="str">
            <v>0.2+0.2+0.2+0.2+0.2+0.2+0.2+0.2+0.2+0.2+0.2+0.2+0.2+0.2+0.2+0.2+0.2</v>
          </cell>
        </row>
        <row r="555">
          <cell r="I555" t="str">
            <v>1004400000401</v>
          </cell>
          <cell r="J555" t="str">
            <v>被动技能2:武将率领盾兵时，盾兵的护甲提升100点；率领戟兵时，戟兵攻击提升10%。</v>
          </cell>
          <cell r="K555">
            <v>0</v>
          </cell>
          <cell r="L555">
            <v>0</v>
          </cell>
          <cell r="M555" t="str">
            <v>100+100+100+100+100+100+100+100+100+100+100+100+100+100+100+100+100</v>
          </cell>
          <cell r="P555" t="str">
            <v>1004400000402</v>
          </cell>
          <cell r="Q555" t="str">
            <v>被动技能2:武将率领盾兵时，盾兵的护甲提升100点；率领戟兵时，戟兵攻击提升10%。</v>
          </cell>
          <cell r="R555">
            <v>0</v>
          </cell>
          <cell r="S555">
            <v>0</v>
          </cell>
          <cell r="T555" t="str">
            <v>0.1+0.1+0.1+0.1+0.1+0.1+0.1+0.1+0.1+0.1+0.1+0.1+0.1+0.1+0.1+0.1+0.1</v>
          </cell>
          <cell r="W555" t="str">
            <v/>
          </cell>
          <cell r="X555" t="str">
            <v/>
          </cell>
          <cell r="Y555">
            <v>0</v>
          </cell>
          <cell r="Z555">
            <v>0</v>
          </cell>
          <cell r="AA555" t="str">
            <v/>
          </cell>
        </row>
        <row r="556">
          <cell r="I556" t="str">
            <v>1004400000501</v>
          </cell>
          <cell r="J556" t="str">
            <v>被动技能3:勇猛无畏，悍勇绝伦，勇猛无畏，悍勇绝伦，自身受到武力伤害减少10%，自身伤害提升10%。</v>
          </cell>
          <cell r="K556">
            <v>0</v>
          </cell>
          <cell r="L556">
            <v>0</v>
          </cell>
          <cell r="M556" t="str">
            <v>0.1+0.1+0.1+0.1+0.1+0.1+0.1+0.1+0.1+0.1+0.1+0.1+0.1+0.1+0.1+0.1+0.1</v>
          </cell>
          <cell r="P556" t="str">
            <v>1004400000502</v>
          </cell>
          <cell r="Q556" t="str">
            <v>被动技能3:勇猛无畏，悍勇绝伦，勇猛无畏，悍勇绝伦，自身受到武力伤害减少10%，自身伤害提升10%。</v>
          </cell>
          <cell r="R556">
            <v>0</v>
          </cell>
          <cell r="S556">
            <v>0</v>
          </cell>
          <cell r="T556" t="str">
            <v>0.1+0.1+0.1+0.1+0.1+0.1+0.1+0.1+0.1+0.1+0.1+0.1+0.1+0.1+0.1+0.1+0.1</v>
          </cell>
          <cell r="W556" t="str">
            <v/>
          </cell>
          <cell r="X556" t="str">
            <v/>
          </cell>
          <cell r="Y556">
            <v>0</v>
          </cell>
          <cell r="Z556">
            <v>0</v>
          </cell>
          <cell r="AA556" t="str">
            <v/>
          </cell>
        </row>
        <row r="557">
          <cell r="I557" t="str">
            <v/>
          </cell>
          <cell r="J557" t="str">
            <v/>
          </cell>
          <cell r="K557">
            <v>0</v>
          </cell>
          <cell r="L557">
            <v>0</v>
          </cell>
          <cell r="M557" t="str">
            <v/>
          </cell>
          <cell r="P557" t="str">
            <v/>
          </cell>
          <cell r="Q557" t="str">
            <v/>
          </cell>
          <cell r="R557">
            <v>0</v>
          </cell>
          <cell r="S557">
            <v>0</v>
          </cell>
          <cell r="T557" t="str">
            <v/>
          </cell>
          <cell r="W557" t="str">
            <v/>
          </cell>
          <cell r="X557" t="str">
            <v/>
          </cell>
          <cell r="Y557">
            <v>0</v>
          </cell>
          <cell r="Z557">
            <v>0</v>
          </cell>
          <cell r="AA557" t="str">
            <v/>
          </cell>
        </row>
        <row r="558">
          <cell r="I558" t="str">
            <v/>
          </cell>
          <cell r="J558" t="str">
            <v/>
          </cell>
          <cell r="K558">
            <v>0</v>
          </cell>
          <cell r="L558">
            <v>0</v>
          </cell>
          <cell r="M558" t="str">
            <v/>
          </cell>
          <cell r="P558" t="str">
            <v/>
          </cell>
          <cell r="Q558" t="str">
            <v/>
          </cell>
          <cell r="R558">
            <v>0</v>
          </cell>
          <cell r="S558">
            <v>0</v>
          </cell>
          <cell r="T558" t="str">
            <v/>
          </cell>
          <cell r="W558" t="str">
            <v/>
          </cell>
          <cell r="X558" t="str">
            <v/>
          </cell>
          <cell r="Y558">
            <v>0</v>
          </cell>
          <cell r="Z558">
            <v>0</v>
          </cell>
          <cell r="AA558" t="str">
            <v/>
          </cell>
        </row>
        <row r="559">
          <cell r="I559" t="str">
            <v/>
          </cell>
          <cell r="J559" t="str">
            <v/>
          </cell>
          <cell r="K559">
            <v>0</v>
          </cell>
          <cell r="L559">
            <v>0</v>
          </cell>
          <cell r="M559" t="str">
            <v/>
          </cell>
          <cell r="P559" t="str">
            <v/>
          </cell>
          <cell r="Q559" t="str">
            <v/>
          </cell>
          <cell r="R559">
            <v>0</v>
          </cell>
          <cell r="S559">
            <v>0</v>
          </cell>
          <cell r="T559" t="str">
            <v/>
          </cell>
          <cell r="W559" t="str">
            <v/>
          </cell>
          <cell r="X559" t="str">
            <v/>
          </cell>
          <cell r="Y559">
            <v>0</v>
          </cell>
          <cell r="Z559">
            <v>0</v>
          </cell>
          <cell r="AA559" t="str">
            <v/>
          </cell>
        </row>
        <row r="560">
          <cell r="I560" t="str">
            <v/>
          </cell>
          <cell r="J560" t="str">
            <v/>
          </cell>
          <cell r="K560">
            <v>0</v>
          </cell>
          <cell r="L560">
            <v>0</v>
          </cell>
          <cell r="M560" t="str">
            <v/>
          </cell>
          <cell r="P560" t="str">
            <v/>
          </cell>
          <cell r="Q560" t="str">
            <v/>
          </cell>
          <cell r="R560">
            <v>0</v>
          </cell>
          <cell r="S560">
            <v>0</v>
          </cell>
          <cell r="T560" t="str">
            <v/>
          </cell>
          <cell r="W560" t="str">
            <v/>
          </cell>
          <cell r="X560" t="str">
            <v/>
          </cell>
          <cell r="Y560">
            <v>0</v>
          </cell>
          <cell r="Z560">
            <v>0</v>
          </cell>
          <cell r="AA560" t="str">
            <v/>
          </cell>
        </row>
        <row r="561">
          <cell r="I561" t="str">
            <v/>
          </cell>
          <cell r="J561" t="str">
            <v/>
          </cell>
          <cell r="K561">
            <v>0</v>
          </cell>
          <cell r="L561">
            <v>0</v>
          </cell>
          <cell r="M561" t="str">
            <v/>
          </cell>
          <cell r="P561" t="str">
            <v/>
          </cell>
          <cell r="Q561" t="str">
            <v/>
          </cell>
          <cell r="R561">
            <v>0</v>
          </cell>
          <cell r="S561">
            <v>0</v>
          </cell>
          <cell r="T561" t="str">
            <v/>
          </cell>
          <cell r="W561" t="str">
            <v/>
          </cell>
          <cell r="X561" t="str">
            <v/>
          </cell>
          <cell r="Y561">
            <v>0</v>
          </cell>
          <cell r="Z561">
            <v>0</v>
          </cell>
          <cell r="AA561" t="str">
            <v/>
          </cell>
        </row>
        <row r="562">
          <cell r="I562" t="str">
            <v/>
          </cell>
          <cell r="J562" t="str">
            <v/>
          </cell>
          <cell r="K562">
            <v>0</v>
          </cell>
          <cell r="L562">
            <v>0</v>
          </cell>
          <cell r="M562" t="str">
            <v/>
          </cell>
          <cell r="P562" t="str">
            <v/>
          </cell>
          <cell r="Q562" t="str">
            <v/>
          </cell>
          <cell r="R562">
            <v>0</v>
          </cell>
          <cell r="S562">
            <v>0</v>
          </cell>
          <cell r="T562" t="str">
            <v/>
          </cell>
          <cell r="W562" t="str">
            <v/>
          </cell>
          <cell r="X562" t="str">
            <v/>
          </cell>
          <cell r="Y562">
            <v>0</v>
          </cell>
          <cell r="Z562">
            <v>0</v>
          </cell>
          <cell r="AA562" t="str">
            <v/>
          </cell>
        </row>
        <row r="563">
          <cell r="I563" t="str">
            <v/>
          </cell>
          <cell r="J563" t="str">
            <v/>
          </cell>
          <cell r="K563">
            <v>0</v>
          </cell>
          <cell r="L563">
            <v>0</v>
          </cell>
          <cell r="M563" t="str">
            <v/>
          </cell>
          <cell r="P563" t="str">
            <v/>
          </cell>
          <cell r="Q563" t="str">
            <v/>
          </cell>
          <cell r="R563">
            <v>0</v>
          </cell>
          <cell r="S563">
            <v>0</v>
          </cell>
          <cell r="T563" t="str">
            <v/>
          </cell>
          <cell r="W563" t="str">
            <v/>
          </cell>
          <cell r="X563" t="str">
            <v/>
          </cell>
          <cell r="Y563">
            <v>0</v>
          </cell>
          <cell r="Z563">
            <v>0</v>
          </cell>
          <cell r="AA563" t="str">
            <v/>
          </cell>
        </row>
        <row r="564">
          <cell r="I564" t="str">
            <v/>
          </cell>
          <cell r="J564" t="str">
            <v/>
          </cell>
          <cell r="K564">
            <v>0</v>
          </cell>
          <cell r="L564">
            <v>0</v>
          </cell>
          <cell r="M564" t="str">
            <v/>
          </cell>
          <cell r="P564" t="str">
            <v/>
          </cell>
          <cell r="Q564" t="str">
            <v/>
          </cell>
          <cell r="R564">
            <v>0</v>
          </cell>
          <cell r="S564">
            <v>0</v>
          </cell>
          <cell r="T564" t="str">
            <v/>
          </cell>
          <cell r="W564" t="str">
            <v/>
          </cell>
          <cell r="X564" t="str">
            <v/>
          </cell>
          <cell r="Y564">
            <v>0</v>
          </cell>
          <cell r="Z564">
            <v>0</v>
          </cell>
          <cell r="AA564" t="str">
            <v/>
          </cell>
        </row>
        <row r="565">
          <cell r="I565" t="str">
            <v/>
          </cell>
          <cell r="J565" t="str">
            <v/>
          </cell>
          <cell r="K565">
            <v>0</v>
          </cell>
          <cell r="L565">
            <v>0</v>
          </cell>
          <cell r="M565" t="str">
            <v/>
          </cell>
          <cell r="P565" t="str">
            <v/>
          </cell>
          <cell r="Q565" t="str">
            <v/>
          </cell>
          <cell r="R565">
            <v>0</v>
          </cell>
          <cell r="S565">
            <v>0</v>
          </cell>
          <cell r="T565" t="str">
            <v/>
          </cell>
          <cell r="W565" t="str">
            <v/>
          </cell>
          <cell r="X565" t="str">
            <v/>
          </cell>
          <cell r="Y565">
            <v>0</v>
          </cell>
          <cell r="Z565">
            <v>0</v>
          </cell>
          <cell r="AA565" t="str">
            <v/>
          </cell>
        </row>
        <row r="566">
          <cell r="I566" t="str">
            <v/>
          </cell>
          <cell r="J566" t="str">
            <v/>
          </cell>
          <cell r="K566">
            <v>0</v>
          </cell>
          <cell r="L566">
            <v>0</v>
          </cell>
          <cell r="M566" t="str">
            <v/>
          </cell>
          <cell r="P566" t="str">
            <v/>
          </cell>
          <cell r="Q566" t="str">
            <v/>
          </cell>
          <cell r="R566">
            <v>0</v>
          </cell>
          <cell r="S566">
            <v>0</v>
          </cell>
          <cell r="T566" t="str">
            <v/>
          </cell>
          <cell r="W566" t="str">
            <v/>
          </cell>
          <cell r="X566" t="str">
            <v/>
          </cell>
          <cell r="Y566">
            <v>0</v>
          </cell>
          <cell r="Z566">
            <v>0</v>
          </cell>
          <cell r="AA566" t="str">
            <v/>
          </cell>
        </row>
        <row r="567">
          <cell r="I567" t="str">
            <v/>
          </cell>
          <cell r="J567" t="str">
            <v/>
          </cell>
          <cell r="K567">
            <v>0</v>
          </cell>
          <cell r="L567">
            <v>0</v>
          </cell>
          <cell r="M567" t="str">
            <v/>
          </cell>
          <cell r="P567" t="str">
            <v/>
          </cell>
          <cell r="Q567" t="str">
            <v/>
          </cell>
          <cell r="R567">
            <v>0</v>
          </cell>
          <cell r="S567">
            <v>0</v>
          </cell>
          <cell r="T567" t="str">
            <v/>
          </cell>
          <cell r="W567" t="str">
            <v/>
          </cell>
          <cell r="X567" t="str">
            <v/>
          </cell>
          <cell r="Y567">
            <v>0</v>
          </cell>
          <cell r="Z567">
            <v>0</v>
          </cell>
          <cell r="AA567" t="str">
            <v/>
          </cell>
        </row>
        <row r="568">
          <cell r="I568" t="str">
            <v/>
          </cell>
          <cell r="J568" t="str">
            <v/>
          </cell>
          <cell r="K568">
            <v>0</v>
          </cell>
          <cell r="L568">
            <v>0</v>
          </cell>
          <cell r="M568" t="str">
            <v/>
          </cell>
          <cell r="P568" t="str">
            <v/>
          </cell>
          <cell r="Q568" t="str">
            <v/>
          </cell>
          <cell r="R568">
            <v>0</v>
          </cell>
          <cell r="S568">
            <v>0</v>
          </cell>
          <cell r="T568" t="str">
            <v/>
          </cell>
          <cell r="W568" t="str">
            <v/>
          </cell>
          <cell r="X568" t="str">
            <v/>
          </cell>
          <cell r="Y568">
            <v>0</v>
          </cell>
          <cell r="Z568">
            <v>0</v>
          </cell>
          <cell r="AA568" t="str">
            <v/>
          </cell>
        </row>
        <row r="569">
          <cell r="I569" t="str">
            <v/>
          </cell>
          <cell r="J569" t="str">
            <v/>
          </cell>
          <cell r="K569">
            <v>0</v>
          </cell>
          <cell r="L569">
            <v>0</v>
          </cell>
          <cell r="M569" t="str">
            <v/>
          </cell>
          <cell r="P569" t="str">
            <v/>
          </cell>
          <cell r="Q569" t="str">
            <v/>
          </cell>
          <cell r="R569">
            <v>0</v>
          </cell>
          <cell r="S569">
            <v>0</v>
          </cell>
          <cell r="T569" t="str">
            <v/>
          </cell>
          <cell r="W569" t="str">
            <v/>
          </cell>
          <cell r="X569" t="str">
            <v/>
          </cell>
          <cell r="Y569">
            <v>0</v>
          </cell>
          <cell r="Z569">
            <v>0</v>
          </cell>
          <cell r="AA569" t="str">
            <v/>
          </cell>
        </row>
        <row r="570">
          <cell r="I570" t="str">
            <v/>
          </cell>
          <cell r="J570" t="str">
            <v/>
          </cell>
          <cell r="K570">
            <v>0</v>
          </cell>
          <cell r="L570">
            <v>0</v>
          </cell>
          <cell r="M570" t="str">
            <v/>
          </cell>
          <cell r="P570" t="str">
            <v/>
          </cell>
          <cell r="Q570" t="str">
            <v/>
          </cell>
          <cell r="R570">
            <v>0</v>
          </cell>
          <cell r="S570">
            <v>0</v>
          </cell>
          <cell r="T570" t="str">
            <v/>
          </cell>
          <cell r="W570" t="str">
            <v/>
          </cell>
          <cell r="X570" t="str">
            <v/>
          </cell>
          <cell r="Y570">
            <v>0</v>
          </cell>
          <cell r="Z570">
            <v>0</v>
          </cell>
          <cell r="AA570" t="str">
            <v/>
          </cell>
        </row>
        <row r="571">
          <cell r="I571" t="str">
            <v/>
          </cell>
          <cell r="J571" t="str">
            <v/>
          </cell>
          <cell r="K571">
            <v>0</v>
          </cell>
          <cell r="L571">
            <v>0</v>
          </cell>
          <cell r="M571" t="str">
            <v/>
          </cell>
          <cell r="P571" t="str">
            <v/>
          </cell>
          <cell r="Q571" t="str">
            <v/>
          </cell>
          <cell r="R571">
            <v>0</v>
          </cell>
          <cell r="S571">
            <v>0</v>
          </cell>
          <cell r="T571" t="str">
            <v/>
          </cell>
          <cell r="W571" t="str">
            <v/>
          </cell>
          <cell r="X571" t="str">
            <v/>
          </cell>
          <cell r="Y571">
            <v>0</v>
          </cell>
          <cell r="Z571">
            <v>0</v>
          </cell>
          <cell r="AA571" t="str">
            <v/>
          </cell>
        </row>
        <row r="572">
          <cell r="I572" t="str">
            <v/>
          </cell>
          <cell r="J572" t="str">
            <v/>
          </cell>
          <cell r="K572">
            <v>0</v>
          </cell>
          <cell r="L572">
            <v>0</v>
          </cell>
          <cell r="M572" t="str">
            <v/>
          </cell>
          <cell r="P572" t="str">
            <v/>
          </cell>
          <cell r="Q572" t="str">
            <v/>
          </cell>
          <cell r="R572">
            <v>0</v>
          </cell>
          <cell r="S572">
            <v>0</v>
          </cell>
          <cell r="T572" t="str">
            <v/>
          </cell>
          <cell r="W572" t="str">
            <v/>
          </cell>
          <cell r="X572" t="str">
            <v/>
          </cell>
          <cell r="Y572">
            <v>0</v>
          </cell>
          <cell r="Z572">
            <v>0</v>
          </cell>
          <cell r="AA572" t="str">
            <v/>
          </cell>
        </row>
        <row r="573">
          <cell r="I573" t="str">
            <v/>
          </cell>
          <cell r="J573" t="str">
            <v/>
          </cell>
          <cell r="K573">
            <v>0</v>
          </cell>
          <cell r="L573">
            <v>0</v>
          </cell>
          <cell r="M573" t="str">
            <v/>
          </cell>
          <cell r="P573" t="str">
            <v/>
          </cell>
          <cell r="Q573" t="str">
            <v/>
          </cell>
          <cell r="R573">
            <v>0</v>
          </cell>
          <cell r="S573">
            <v>0</v>
          </cell>
          <cell r="T573" t="str">
            <v/>
          </cell>
          <cell r="W573" t="str">
            <v/>
          </cell>
          <cell r="X573" t="str">
            <v/>
          </cell>
          <cell r="Y573">
            <v>0</v>
          </cell>
          <cell r="Z573">
            <v>0</v>
          </cell>
          <cell r="AA573" t="str">
            <v/>
          </cell>
        </row>
        <row r="574">
          <cell r="I574" t="str">
            <v/>
          </cell>
          <cell r="J574" t="str">
            <v/>
          </cell>
          <cell r="K574">
            <v>0</v>
          </cell>
          <cell r="L574">
            <v>0</v>
          </cell>
          <cell r="M574" t="str">
            <v/>
          </cell>
          <cell r="P574" t="str">
            <v/>
          </cell>
          <cell r="Q574" t="str">
            <v/>
          </cell>
          <cell r="R574">
            <v>0</v>
          </cell>
          <cell r="S574">
            <v>0</v>
          </cell>
          <cell r="T574" t="str">
            <v/>
          </cell>
          <cell r="W574" t="str">
            <v/>
          </cell>
          <cell r="X574" t="str">
            <v/>
          </cell>
          <cell r="Y574">
            <v>0</v>
          </cell>
          <cell r="Z574">
            <v>0</v>
          </cell>
          <cell r="AA574" t="str">
            <v/>
          </cell>
        </row>
        <row r="575">
          <cell r="I575" t="str">
            <v/>
          </cell>
          <cell r="J575" t="str">
            <v/>
          </cell>
          <cell r="K575">
            <v>0</v>
          </cell>
          <cell r="L575">
            <v>0</v>
          </cell>
          <cell r="M575" t="str">
            <v/>
          </cell>
          <cell r="P575" t="str">
            <v/>
          </cell>
          <cell r="Q575" t="str">
            <v/>
          </cell>
          <cell r="R575">
            <v>0</v>
          </cell>
          <cell r="S575">
            <v>0</v>
          </cell>
          <cell r="T575" t="str">
            <v/>
          </cell>
          <cell r="W575" t="str">
            <v/>
          </cell>
          <cell r="X575" t="str">
            <v/>
          </cell>
          <cell r="Y575">
            <v>0</v>
          </cell>
          <cell r="Z575">
            <v>0</v>
          </cell>
          <cell r="AA575" t="str">
            <v/>
          </cell>
        </row>
        <row r="576">
          <cell r="I576" t="str">
            <v/>
          </cell>
          <cell r="J576" t="str">
            <v/>
          </cell>
          <cell r="K576">
            <v>0</v>
          </cell>
          <cell r="L576">
            <v>0</v>
          </cell>
          <cell r="M576" t="str">
            <v/>
          </cell>
          <cell r="P576" t="str">
            <v/>
          </cell>
          <cell r="Q576" t="str">
            <v/>
          </cell>
          <cell r="R576">
            <v>0</v>
          </cell>
          <cell r="S576">
            <v>0</v>
          </cell>
          <cell r="T576" t="str">
            <v/>
          </cell>
          <cell r="W576" t="str">
            <v/>
          </cell>
          <cell r="X576" t="str">
            <v/>
          </cell>
          <cell r="Y576">
            <v>0</v>
          </cell>
          <cell r="Z576">
            <v>0</v>
          </cell>
          <cell r="AA576" t="str">
            <v/>
          </cell>
        </row>
        <row r="577">
          <cell r="I577" t="str">
            <v/>
          </cell>
          <cell r="J577" t="str">
            <v/>
          </cell>
          <cell r="K577">
            <v>0</v>
          </cell>
          <cell r="L577">
            <v>0</v>
          </cell>
          <cell r="M577" t="str">
            <v/>
          </cell>
          <cell r="P577" t="str">
            <v/>
          </cell>
          <cell r="Q577" t="str">
            <v/>
          </cell>
          <cell r="R577">
            <v>0</v>
          </cell>
          <cell r="S577">
            <v>0</v>
          </cell>
          <cell r="T577" t="str">
            <v/>
          </cell>
          <cell r="W577" t="str">
            <v/>
          </cell>
          <cell r="X577" t="str">
            <v/>
          </cell>
          <cell r="Y577">
            <v>0</v>
          </cell>
          <cell r="Z577">
            <v>0</v>
          </cell>
          <cell r="AA577" t="str">
            <v/>
          </cell>
        </row>
        <row r="578">
          <cell r="I578" t="str">
            <v/>
          </cell>
          <cell r="J578" t="str">
            <v/>
          </cell>
          <cell r="K578">
            <v>0</v>
          </cell>
          <cell r="L578">
            <v>0</v>
          </cell>
          <cell r="M578" t="str">
            <v/>
          </cell>
          <cell r="P578" t="str">
            <v/>
          </cell>
          <cell r="Q578" t="str">
            <v/>
          </cell>
          <cell r="R578">
            <v>0</v>
          </cell>
          <cell r="S578">
            <v>0</v>
          </cell>
          <cell r="T578" t="str">
            <v/>
          </cell>
          <cell r="W578" t="str">
            <v/>
          </cell>
          <cell r="X578" t="str">
            <v/>
          </cell>
          <cell r="Y578">
            <v>0</v>
          </cell>
          <cell r="Z578">
            <v>0</v>
          </cell>
          <cell r="AA578" t="str">
            <v/>
          </cell>
        </row>
        <row r="579">
          <cell r="I579" t="str">
            <v/>
          </cell>
          <cell r="J579" t="str">
            <v/>
          </cell>
          <cell r="K579">
            <v>0</v>
          </cell>
          <cell r="L579">
            <v>0</v>
          </cell>
          <cell r="M579" t="str">
            <v/>
          </cell>
          <cell r="P579" t="str">
            <v/>
          </cell>
          <cell r="Q579" t="str">
            <v/>
          </cell>
          <cell r="R579">
            <v>0</v>
          </cell>
          <cell r="S579">
            <v>0</v>
          </cell>
          <cell r="T579" t="str">
            <v/>
          </cell>
          <cell r="W579" t="str">
            <v/>
          </cell>
          <cell r="X579" t="str">
            <v/>
          </cell>
          <cell r="Y579">
            <v>0</v>
          </cell>
          <cell r="Z579">
            <v>0</v>
          </cell>
          <cell r="AA579" t="str">
            <v/>
          </cell>
        </row>
        <row r="580">
          <cell r="I580" t="str">
            <v/>
          </cell>
          <cell r="J580" t="str">
            <v/>
          </cell>
          <cell r="K580">
            <v>0</v>
          </cell>
          <cell r="L580">
            <v>0</v>
          </cell>
          <cell r="M580" t="str">
            <v/>
          </cell>
          <cell r="P580" t="str">
            <v/>
          </cell>
          <cell r="Q580" t="str">
            <v/>
          </cell>
          <cell r="R580">
            <v>0</v>
          </cell>
          <cell r="S580">
            <v>0</v>
          </cell>
          <cell r="T580" t="str">
            <v/>
          </cell>
          <cell r="W580" t="str">
            <v/>
          </cell>
          <cell r="X580" t="str">
            <v/>
          </cell>
          <cell r="Y580">
            <v>0</v>
          </cell>
          <cell r="Z580">
            <v>0</v>
          </cell>
          <cell r="AA580" t="str">
            <v/>
          </cell>
        </row>
        <row r="581">
          <cell r="I581" t="str">
            <v/>
          </cell>
          <cell r="J581" t="str">
            <v/>
          </cell>
          <cell r="K581">
            <v>0</v>
          </cell>
          <cell r="L581">
            <v>0</v>
          </cell>
          <cell r="M581" t="str">
            <v/>
          </cell>
          <cell r="P581" t="str">
            <v/>
          </cell>
          <cell r="Q581" t="str">
            <v/>
          </cell>
          <cell r="R581">
            <v>0</v>
          </cell>
          <cell r="S581">
            <v>0</v>
          </cell>
          <cell r="T581" t="str">
            <v/>
          </cell>
          <cell r="W581" t="str">
            <v/>
          </cell>
          <cell r="X581" t="str">
            <v/>
          </cell>
          <cell r="Y581">
            <v>0</v>
          </cell>
          <cell r="Z581">
            <v>0</v>
          </cell>
          <cell r="AA581" t="str">
            <v/>
          </cell>
        </row>
        <row r="582">
          <cell r="I582" t="str">
            <v/>
          </cell>
          <cell r="J582" t="str">
            <v/>
          </cell>
          <cell r="K582">
            <v>0</v>
          </cell>
          <cell r="L582">
            <v>0</v>
          </cell>
          <cell r="M582" t="str">
            <v/>
          </cell>
          <cell r="P582" t="str">
            <v/>
          </cell>
          <cell r="Q582" t="str">
            <v/>
          </cell>
          <cell r="R582">
            <v>0</v>
          </cell>
          <cell r="S582">
            <v>0</v>
          </cell>
          <cell r="T582" t="str">
            <v/>
          </cell>
          <cell r="W582" t="str">
            <v/>
          </cell>
          <cell r="X582" t="str">
            <v/>
          </cell>
          <cell r="Y582">
            <v>0</v>
          </cell>
          <cell r="Z582">
            <v>0</v>
          </cell>
          <cell r="AA582" t="str">
            <v/>
          </cell>
        </row>
        <row r="583">
          <cell r="I583" t="str">
            <v/>
          </cell>
          <cell r="J583" t="str">
            <v/>
          </cell>
          <cell r="K583">
            <v>0</v>
          </cell>
          <cell r="L583">
            <v>0</v>
          </cell>
          <cell r="M583" t="str">
            <v/>
          </cell>
          <cell r="P583" t="str">
            <v/>
          </cell>
          <cell r="Q583" t="str">
            <v/>
          </cell>
          <cell r="R583">
            <v>0</v>
          </cell>
          <cell r="S583">
            <v>0</v>
          </cell>
          <cell r="T583" t="str">
            <v/>
          </cell>
          <cell r="W583" t="str">
            <v/>
          </cell>
          <cell r="X583" t="str">
            <v/>
          </cell>
          <cell r="Y583">
            <v>0</v>
          </cell>
          <cell r="Z583">
            <v>0</v>
          </cell>
          <cell r="AA583" t="str">
            <v/>
          </cell>
        </row>
        <row r="584">
          <cell r="I584" t="str">
            <v/>
          </cell>
          <cell r="J584" t="str">
            <v/>
          </cell>
          <cell r="K584">
            <v>0</v>
          </cell>
          <cell r="L584">
            <v>0</v>
          </cell>
          <cell r="M584" t="str">
            <v/>
          </cell>
          <cell r="P584" t="str">
            <v/>
          </cell>
          <cell r="Q584" t="str">
            <v/>
          </cell>
          <cell r="R584">
            <v>0</v>
          </cell>
          <cell r="S584">
            <v>0</v>
          </cell>
          <cell r="T584" t="str">
            <v/>
          </cell>
          <cell r="W584" t="str">
            <v/>
          </cell>
          <cell r="X584" t="str">
            <v/>
          </cell>
          <cell r="Y584">
            <v>0</v>
          </cell>
          <cell r="Z584">
            <v>0</v>
          </cell>
          <cell r="AA584" t="str">
            <v/>
          </cell>
        </row>
        <row r="585">
          <cell r="I585" t="str">
            <v/>
          </cell>
          <cell r="J585" t="str">
            <v/>
          </cell>
          <cell r="K585">
            <v>0</v>
          </cell>
          <cell r="L585">
            <v>0</v>
          </cell>
          <cell r="M585" t="str">
            <v/>
          </cell>
          <cell r="P585" t="str">
            <v/>
          </cell>
          <cell r="Q585" t="str">
            <v/>
          </cell>
          <cell r="R585">
            <v>0</v>
          </cell>
          <cell r="S585">
            <v>0</v>
          </cell>
          <cell r="T585" t="str">
            <v/>
          </cell>
          <cell r="W585" t="str">
            <v/>
          </cell>
          <cell r="X585" t="str">
            <v/>
          </cell>
          <cell r="Y585">
            <v>0</v>
          </cell>
          <cell r="Z585">
            <v>0</v>
          </cell>
          <cell r="AA585" t="str">
            <v/>
          </cell>
        </row>
        <row r="586">
          <cell r="I586" t="str">
            <v/>
          </cell>
          <cell r="J586" t="str">
            <v/>
          </cell>
          <cell r="K586">
            <v>0</v>
          </cell>
          <cell r="L586">
            <v>0</v>
          </cell>
          <cell r="M586" t="str">
            <v/>
          </cell>
          <cell r="P586" t="str">
            <v/>
          </cell>
          <cell r="Q586" t="str">
            <v/>
          </cell>
          <cell r="R586">
            <v>0</v>
          </cell>
          <cell r="S586">
            <v>0</v>
          </cell>
          <cell r="T586" t="str">
            <v/>
          </cell>
          <cell r="W586" t="str">
            <v/>
          </cell>
          <cell r="X586" t="str">
            <v/>
          </cell>
          <cell r="Y586">
            <v>0</v>
          </cell>
          <cell r="Z586">
            <v>0</v>
          </cell>
          <cell r="AA586" t="str">
            <v/>
          </cell>
        </row>
        <row r="587">
          <cell r="I587" t="str">
            <v/>
          </cell>
          <cell r="J587" t="str">
            <v/>
          </cell>
          <cell r="K587">
            <v>0</v>
          </cell>
          <cell r="L587">
            <v>0</v>
          </cell>
          <cell r="M587" t="str">
            <v/>
          </cell>
          <cell r="P587" t="str">
            <v/>
          </cell>
          <cell r="Q587" t="str">
            <v/>
          </cell>
          <cell r="R587">
            <v>0</v>
          </cell>
          <cell r="S587">
            <v>0</v>
          </cell>
          <cell r="T587" t="str">
            <v/>
          </cell>
          <cell r="W587" t="str">
            <v/>
          </cell>
          <cell r="X587" t="str">
            <v/>
          </cell>
          <cell r="Y587">
            <v>0</v>
          </cell>
          <cell r="Z587">
            <v>0</v>
          </cell>
          <cell r="AA587" t="str">
            <v/>
          </cell>
        </row>
        <row r="588">
          <cell r="I588" t="str">
            <v/>
          </cell>
          <cell r="J588" t="str">
            <v/>
          </cell>
          <cell r="K588">
            <v>0</v>
          </cell>
          <cell r="L588">
            <v>0</v>
          </cell>
          <cell r="M588" t="str">
            <v/>
          </cell>
          <cell r="P588" t="str">
            <v/>
          </cell>
          <cell r="Q588" t="str">
            <v/>
          </cell>
          <cell r="R588">
            <v>0</v>
          </cell>
          <cell r="S588">
            <v>0</v>
          </cell>
          <cell r="T588" t="str">
            <v/>
          </cell>
          <cell r="W588" t="str">
            <v/>
          </cell>
          <cell r="X588" t="str">
            <v/>
          </cell>
          <cell r="Y588">
            <v>0</v>
          </cell>
          <cell r="Z588">
            <v>0</v>
          </cell>
          <cell r="AA588" t="str">
            <v/>
          </cell>
        </row>
        <row r="589">
          <cell r="I589" t="str">
            <v/>
          </cell>
          <cell r="J589" t="str">
            <v/>
          </cell>
          <cell r="K589">
            <v>0</v>
          </cell>
          <cell r="L589">
            <v>0</v>
          </cell>
          <cell r="M589" t="str">
            <v/>
          </cell>
          <cell r="P589" t="str">
            <v/>
          </cell>
          <cell r="Q589" t="str">
            <v/>
          </cell>
          <cell r="R589">
            <v>0</v>
          </cell>
          <cell r="S589">
            <v>0</v>
          </cell>
          <cell r="T589" t="str">
            <v/>
          </cell>
          <cell r="W589" t="str">
            <v/>
          </cell>
          <cell r="X589" t="str">
            <v/>
          </cell>
          <cell r="Y589">
            <v>0</v>
          </cell>
          <cell r="Z589">
            <v>0</v>
          </cell>
          <cell r="AA589" t="str">
            <v/>
          </cell>
        </row>
        <row r="590">
          <cell r="I590" t="str">
            <v/>
          </cell>
          <cell r="J590" t="str">
            <v/>
          </cell>
          <cell r="K590">
            <v>0</v>
          </cell>
          <cell r="L590">
            <v>0</v>
          </cell>
          <cell r="M590" t="str">
            <v/>
          </cell>
          <cell r="P590" t="str">
            <v/>
          </cell>
          <cell r="Q590" t="str">
            <v/>
          </cell>
          <cell r="R590">
            <v>0</v>
          </cell>
          <cell r="S590">
            <v>0</v>
          </cell>
          <cell r="T590" t="str">
            <v/>
          </cell>
          <cell r="W590" t="str">
            <v/>
          </cell>
          <cell r="X590" t="str">
            <v/>
          </cell>
          <cell r="Y590">
            <v>0</v>
          </cell>
          <cell r="Z590">
            <v>0</v>
          </cell>
          <cell r="AA590" t="str">
            <v/>
          </cell>
        </row>
        <row r="591">
          <cell r="I591" t="str">
            <v/>
          </cell>
          <cell r="J591" t="str">
            <v/>
          </cell>
          <cell r="K591">
            <v>0</v>
          </cell>
          <cell r="L591">
            <v>0</v>
          </cell>
          <cell r="M591" t="str">
            <v/>
          </cell>
          <cell r="P591" t="str">
            <v/>
          </cell>
          <cell r="Q591" t="str">
            <v/>
          </cell>
          <cell r="R591">
            <v>0</v>
          </cell>
          <cell r="S591">
            <v>0</v>
          </cell>
          <cell r="T591" t="str">
            <v/>
          </cell>
          <cell r="W591" t="str">
            <v/>
          </cell>
          <cell r="X591" t="str">
            <v/>
          </cell>
          <cell r="Y591">
            <v>0</v>
          </cell>
          <cell r="Z591">
            <v>0</v>
          </cell>
          <cell r="AA591" t="str">
            <v/>
          </cell>
        </row>
        <row r="592">
          <cell r="I592" t="str">
            <v/>
          </cell>
          <cell r="J592" t="str">
            <v/>
          </cell>
          <cell r="K592">
            <v>0</v>
          </cell>
          <cell r="L592">
            <v>0</v>
          </cell>
          <cell r="M592" t="str">
            <v/>
          </cell>
          <cell r="P592" t="str">
            <v/>
          </cell>
          <cell r="Q592" t="str">
            <v/>
          </cell>
          <cell r="R592">
            <v>0</v>
          </cell>
          <cell r="S592">
            <v>0</v>
          </cell>
          <cell r="T592" t="str">
            <v/>
          </cell>
          <cell r="W592" t="str">
            <v/>
          </cell>
          <cell r="X592" t="str">
            <v/>
          </cell>
          <cell r="Y592">
            <v>0</v>
          </cell>
          <cell r="Z592">
            <v>0</v>
          </cell>
          <cell r="AA592" t="str">
            <v/>
          </cell>
        </row>
        <row r="593">
          <cell r="I593" t="str">
            <v/>
          </cell>
          <cell r="J593" t="str">
            <v/>
          </cell>
          <cell r="K593">
            <v>0</v>
          </cell>
          <cell r="L593">
            <v>0</v>
          </cell>
          <cell r="M593" t="str">
            <v/>
          </cell>
          <cell r="P593" t="str">
            <v/>
          </cell>
          <cell r="Q593" t="str">
            <v/>
          </cell>
          <cell r="R593">
            <v>0</v>
          </cell>
          <cell r="S593">
            <v>0</v>
          </cell>
          <cell r="T593" t="str">
            <v/>
          </cell>
          <cell r="W593" t="str">
            <v/>
          </cell>
          <cell r="X593" t="str">
            <v/>
          </cell>
          <cell r="Y593">
            <v>0</v>
          </cell>
          <cell r="Z593">
            <v>0</v>
          </cell>
          <cell r="AA593" t="str">
            <v/>
          </cell>
        </row>
        <row r="594">
          <cell r="I594" t="str">
            <v/>
          </cell>
          <cell r="J594" t="str">
            <v/>
          </cell>
          <cell r="K594">
            <v>0</v>
          </cell>
          <cell r="L594">
            <v>0</v>
          </cell>
          <cell r="M594" t="str">
            <v/>
          </cell>
          <cell r="P594" t="str">
            <v/>
          </cell>
          <cell r="Q594" t="str">
            <v/>
          </cell>
          <cell r="R594">
            <v>0</v>
          </cell>
          <cell r="S594">
            <v>0</v>
          </cell>
          <cell r="T594" t="str">
            <v/>
          </cell>
          <cell r="W594" t="str">
            <v/>
          </cell>
          <cell r="X594" t="str">
            <v/>
          </cell>
          <cell r="Y594">
            <v>0</v>
          </cell>
          <cell r="Z594">
            <v>0</v>
          </cell>
          <cell r="AA594" t="str">
            <v/>
          </cell>
        </row>
        <row r="595">
          <cell r="I595" t="str">
            <v/>
          </cell>
          <cell r="J595" t="str">
            <v/>
          </cell>
          <cell r="K595">
            <v>0</v>
          </cell>
          <cell r="L595">
            <v>0</v>
          </cell>
          <cell r="M595" t="str">
            <v/>
          </cell>
          <cell r="P595" t="str">
            <v/>
          </cell>
          <cell r="Q595" t="str">
            <v/>
          </cell>
          <cell r="R595">
            <v>0</v>
          </cell>
          <cell r="S595">
            <v>0</v>
          </cell>
          <cell r="T595" t="str">
            <v/>
          </cell>
          <cell r="W595" t="str">
            <v/>
          </cell>
          <cell r="X595" t="str">
            <v/>
          </cell>
          <cell r="Y595">
            <v>0</v>
          </cell>
          <cell r="Z595">
            <v>0</v>
          </cell>
          <cell r="AA595" t="str">
            <v/>
          </cell>
        </row>
        <row r="596">
          <cell r="I596" t="str">
            <v/>
          </cell>
          <cell r="J596" t="str">
            <v/>
          </cell>
          <cell r="K596">
            <v>0</v>
          </cell>
          <cell r="L596">
            <v>0</v>
          </cell>
          <cell r="M596" t="str">
            <v/>
          </cell>
          <cell r="P596" t="str">
            <v/>
          </cell>
          <cell r="Q596" t="str">
            <v/>
          </cell>
          <cell r="R596">
            <v>0</v>
          </cell>
          <cell r="S596">
            <v>0</v>
          </cell>
          <cell r="T596" t="str">
            <v/>
          </cell>
          <cell r="W596" t="str">
            <v/>
          </cell>
          <cell r="X596" t="str">
            <v/>
          </cell>
          <cell r="Y596">
            <v>0</v>
          </cell>
          <cell r="Z596">
            <v>0</v>
          </cell>
          <cell r="AA596" t="str">
            <v/>
          </cell>
        </row>
        <row r="597">
          <cell r="I597" t="str">
            <v/>
          </cell>
          <cell r="J597" t="str">
            <v/>
          </cell>
          <cell r="K597">
            <v>0</v>
          </cell>
          <cell r="L597">
            <v>0</v>
          </cell>
          <cell r="M597" t="str">
            <v/>
          </cell>
          <cell r="P597" t="str">
            <v/>
          </cell>
          <cell r="Q597" t="str">
            <v/>
          </cell>
          <cell r="R597">
            <v>0</v>
          </cell>
          <cell r="S597">
            <v>0</v>
          </cell>
          <cell r="T597" t="str">
            <v/>
          </cell>
          <cell r="W597" t="str">
            <v/>
          </cell>
          <cell r="X597" t="str">
            <v/>
          </cell>
          <cell r="Y597">
            <v>0</v>
          </cell>
          <cell r="Z597">
            <v>0</v>
          </cell>
          <cell r="AA597" t="str">
            <v/>
          </cell>
        </row>
        <row r="598">
          <cell r="I598" t="str">
            <v/>
          </cell>
          <cell r="J598" t="str">
            <v/>
          </cell>
          <cell r="K598">
            <v>0</v>
          </cell>
          <cell r="L598">
            <v>0</v>
          </cell>
          <cell r="M598" t="str">
            <v/>
          </cell>
          <cell r="P598" t="str">
            <v/>
          </cell>
          <cell r="Q598" t="str">
            <v/>
          </cell>
          <cell r="R598">
            <v>0</v>
          </cell>
          <cell r="S598">
            <v>0</v>
          </cell>
          <cell r="T598" t="str">
            <v/>
          </cell>
          <cell r="W598" t="str">
            <v/>
          </cell>
          <cell r="X598" t="str">
            <v/>
          </cell>
          <cell r="Y598">
            <v>0</v>
          </cell>
          <cell r="Z598">
            <v>0</v>
          </cell>
          <cell r="AA598" t="str">
            <v/>
          </cell>
        </row>
        <row r="599">
          <cell r="I599" t="str">
            <v/>
          </cell>
          <cell r="J599" t="str">
            <v/>
          </cell>
          <cell r="K599">
            <v>0</v>
          </cell>
          <cell r="L599">
            <v>0</v>
          </cell>
          <cell r="M599" t="str">
            <v/>
          </cell>
          <cell r="P599" t="str">
            <v/>
          </cell>
          <cell r="Q599" t="str">
            <v/>
          </cell>
          <cell r="R599">
            <v>0</v>
          </cell>
          <cell r="S599">
            <v>0</v>
          </cell>
          <cell r="T599" t="str">
            <v/>
          </cell>
          <cell r="W599" t="str">
            <v/>
          </cell>
          <cell r="X599" t="str">
            <v/>
          </cell>
          <cell r="Y599">
            <v>0</v>
          </cell>
          <cell r="Z599">
            <v>0</v>
          </cell>
          <cell r="AA599" t="str">
            <v/>
          </cell>
        </row>
        <row r="600">
          <cell r="I600" t="str">
            <v/>
          </cell>
          <cell r="J600" t="str">
            <v/>
          </cell>
          <cell r="K600">
            <v>0</v>
          </cell>
          <cell r="L600">
            <v>0</v>
          </cell>
          <cell r="M600" t="str">
            <v/>
          </cell>
          <cell r="P600" t="str">
            <v/>
          </cell>
          <cell r="Q600" t="str">
            <v/>
          </cell>
          <cell r="R600">
            <v>0</v>
          </cell>
          <cell r="S600">
            <v>0</v>
          </cell>
          <cell r="T600" t="str">
            <v/>
          </cell>
          <cell r="W600" t="str">
            <v/>
          </cell>
          <cell r="X600" t="str">
            <v/>
          </cell>
          <cell r="Y600">
            <v>0</v>
          </cell>
          <cell r="Z600">
            <v>0</v>
          </cell>
          <cell r="AA600" t="str">
            <v/>
          </cell>
        </row>
        <row r="601">
          <cell r="I601" t="str">
            <v/>
          </cell>
          <cell r="J601" t="str">
            <v/>
          </cell>
          <cell r="K601">
            <v>0</v>
          </cell>
          <cell r="L601">
            <v>0</v>
          </cell>
          <cell r="M601" t="str">
            <v/>
          </cell>
          <cell r="P601" t="str">
            <v/>
          </cell>
          <cell r="Q601" t="str">
            <v/>
          </cell>
          <cell r="R601">
            <v>0</v>
          </cell>
          <cell r="S601">
            <v>0</v>
          </cell>
          <cell r="T601" t="str">
            <v/>
          </cell>
          <cell r="W601" t="str">
            <v/>
          </cell>
          <cell r="X601" t="str">
            <v/>
          </cell>
          <cell r="Y601">
            <v>0</v>
          </cell>
          <cell r="Z601">
            <v>0</v>
          </cell>
          <cell r="AA601" t="str">
            <v/>
          </cell>
        </row>
        <row r="602">
          <cell r="I602" t="str">
            <v/>
          </cell>
          <cell r="J602" t="str">
            <v/>
          </cell>
          <cell r="K602">
            <v>0</v>
          </cell>
          <cell r="L602">
            <v>0</v>
          </cell>
          <cell r="M602" t="str">
            <v/>
          </cell>
          <cell r="P602" t="str">
            <v/>
          </cell>
          <cell r="Q602" t="str">
            <v/>
          </cell>
          <cell r="R602">
            <v>0</v>
          </cell>
          <cell r="S602">
            <v>0</v>
          </cell>
          <cell r="T602" t="str">
            <v/>
          </cell>
          <cell r="W602" t="str">
            <v/>
          </cell>
          <cell r="X602" t="str">
            <v/>
          </cell>
          <cell r="Y602">
            <v>0</v>
          </cell>
          <cell r="Z602">
            <v>0</v>
          </cell>
          <cell r="AA602" t="str">
            <v/>
          </cell>
        </row>
        <row r="603">
          <cell r="I603" t="str">
            <v/>
          </cell>
          <cell r="J603" t="str">
            <v/>
          </cell>
          <cell r="K603">
            <v>0</v>
          </cell>
          <cell r="L603">
            <v>0</v>
          </cell>
          <cell r="M603" t="str">
            <v/>
          </cell>
          <cell r="P603" t="str">
            <v/>
          </cell>
          <cell r="Q603" t="str">
            <v/>
          </cell>
          <cell r="R603">
            <v>0</v>
          </cell>
          <cell r="S603">
            <v>0</v>
          </cell>
          <cell r="T603" t="str">
            <v/>
          </cell>
          <cell r="W603" t="str">
            <v/>
          </cell>
          <cell r="X603" t="str">
            <v/>
          </cell>
          <cell r="Y603">
            <v>0</v>
          </cell>
          <cell r="Z603">
            <v>0</v>
          </cell>
          <cell r="AA603" t="str">
            <v/>
          </cell>
        </row>
        <row r="604">
          <cell r="I604" t="str">
            <v/>
          </cell>
          <cell r="J604" t="str">
            <v/>
          </cell>
          <cell r="K604">
            <v>0</v>
          </cell>
          <cell r="L604">
            <v>0</v>
          </cell>
          <cell r="M604" t="str">
            <v/>
          </cell>
          <cell r="P604" t="str">
            <v/>
          </cell>
          <cell r="Q604" t="str">
            <v/>
          </cell>
          <cell r="R604">
            <v>0</v>
          </cell>
          <cell r="S604">
            <v>0</v>
          </cell>
          <cell r="T604" t="str">
            <v/>
          </cell>
          <cell r="W604" t="str">
            <v/>
          </cell>
          <cell r="X604" t="str">
            <v/>
          </cell>
          <cell r="Y604">
            <v>0</v>
          </cell>
          <cell r="Z604">
            <v>0</v>
          </cell>
          <cell r="AA604" t="str">
            <v/>
          </cell>
        </row>
        <row r="605">
          <cell r="I605" t="str">
            <v/>
          </cell>
          <cell r="J605" t="str">
            <v/>
          </cell>
          <cell r="K605">
            <v>0</v>
          </cell>
          <cell r="L605">
            <v>0</v>
          </cell>
          <cell r="M605" t="str">
            <v/>
          </cell>
          <cell r="P605" t="str">
            <v/>
          </cell>
          <cell r="Q605" t="str">
            <v/>
          </cell>
          <cell r="R605">
            <v>0</v>
          </cell>
          <cell r="S605">
            <v>0</v>
          </cell>
          <cell r="T605" t="str">
            <v/>
          </cell>
          <cell r="W605" t="str">
            <v/>
          </cell>
          <cell r="X605" t="str">
            <v/>
          </cell>
          <cell r="Y605">
            <v>0</v>
          </cell>
          <cell r="Z605">
            <v>0</v>
          </cell>
          <cell r="AA605" t="str">
            <v/>
          </cell>
        </row>
        <row r="606">
          <cell r="I606" t="str">
            <v/>
          </cell>
          <cell r="J606" t="str">
            <v/>
          </cell>
          <cell r="K606">
            <v>0</v>
          </cell>
          <cell r="L606">
            <v>0</v>
          </cell>
          <cell r="M606" t="str">
            <v/>
          </cell>
          <cell r="P606" t="str">
            <v/>
          </cell>
          <cell r="Q606" t="str">
            <v/>
          </cell>
          <cell r="R606">
            <v>0</v>
          </cell>
          <cell r="S606">
            <v>0</v>
          </cell>
          <cell r="T606" t="str">
            <v/>
          </cell>
          <cell r="W606" t="str">
            <v/>
          </cell>
          <cell r="X606" t="str">
            <v/>
          </cell>
          <cell r="Y606">
            <v>0</v>
          </cell>
          <cell r="Z606">
            <v>0</v>
          </cell>
          <cell r="AA606" t="str">
            <v/>
          </cell>
        </row>
        <row r="607">
          <cell r="I607" t="str">
            <v/>
          </cell>
          <cell r="J607" t="str">
            <v/>
          </cell>
          <cell r="K607">
            <v>0</v>
          </cell>
          <cell r="L607">
            <v>0</v>
          </cell>
          <cell r="M607" t="str">
            <v/>
          </cell>
          <cell r="P607" t="str">
            <v/>
          </cell>
          <cell r="Q607" t="str">
            <v/>
          </cell>
          <cell r="R607">
            <v>0</v>
          </cell>
          <cell r="S607">
            <v>0</v>
          </cell>
          <cell r="T607" t="str">
            <v/>
          </cell>
          <cell r="W607" t="str">
            <v/>
          </cell>
          <cell r="X607" t="str">
            <v/>
          </cell>
          <cell r="Y607">
            <v>0</v>
          </cell>
          <cell r="Z607">
            <v>0</v>
          </cell>
          <cell r="AA607" t="str">
            <v/>
          </cell>
        </row>
        <row r="608">
          <cell r="I608" t="str">
            <v>1004900000101</v>
          </cell>
          <cell r="J608" t="str">
            <v>普通攻击:对单体敌人造成{0}%的武力伤害</v>
          </cell>
          <cell r="K608">
            <v>0</v>
          </cell>
          <cell r="L608">
            <v>0</v>
          </cell>
          <cell r="M608" t="str">
            <v>0.25+0.25+0.25+0.25+0.25+0.25+0.25+0.25+0.25+0.25+0.25+0.25+0.25+0.25+0.25+0.25+0.25</v>
          </cell>
          <cell r="P608" t="str">
            <v/>
          </cell>
          <cell r="Q608" t="str">
            <v/>
          </cell>
          <cell r="R608">
            <v>0</v>
          </cell>
          <cell r="S608">
            <v>0</v>
          </cell>
          <cell r="T608" t="str">
            <v/>
          </cell>
          <cell r="W608" t="str">
            <v/>
          </cell>
          <cell r="X608" t="str">
            <v/>
          </cell>
          <cell r="Y608">
            <v>0</v>
          </cell>
          <cell r="Z608">
            <v>0</v>
          </cell>
          <cell r="AA608" t="str">
            <v/>
          </cell>
        </row>
        <row r="609">
          <cell r="I609" t="str">
            <v>1004900000201</v>
          </cell>
          <cell r="J609" t="str">
            <v>怒气技能:朝前方竖线范围释放猛虎咆哮，对命中的敌人造成自身攻击{0}%的武力伤害并大幅击退目标，被攻击敌人陷入【嘲讽】，持续8秒。</v>
          </cell>
          <cell r="K609">
            <v>0</v>
          </cell>
          <cell r="L609">
            <v>0</v>
          </cell>
          <cell r="M609" t="str">
            <v>0.3+0.35+0.4+0.45+0.5+0.55+0.6+0.65+0.7+0.75+0.8+0.85+0.9+0.95+1+1.05+1.1</v>
          </cell>
          <cell r="P609" t="str">
            <v/>
          </cell>
          <cell r="Q609" t="str">
            <v/>
          </cell>
          <cell r="R609">
            <v>0</v>
          </cell>
          <cell r="S609">
            <v>0</v>
          </cell>
          <cell r="T609" t="str">
            <v/>
          </cell>
          <cell r="W609" t="str">
            <v/>
          </cell>
          <cell r="X609" t="str">
            <v/>
          </cell>
          <cell r="Y609">
            <v>0</v>
          </cell>
          <cell r="Z609">
            <v>0</v>
          </cell>
          <cell r="AA609" t="str">
            <v/>
          </cell>
        </row>
        <row r="610">
          <cell r="I610" t="str">
            <v>1004900000202</v>
          </cell>
          <cell r="J610" t="str">
            <v>怒气技能:朝前方竖线范围释放猛虎咆哮，对命中的敌人造成自身攻击{0}%的武力伤害并大幅击退目标，被攻击敌人陷入【嘲讽】，持续8秒。</v>
          </cell>
          <cell r="K610">
            <v>0</v>
          </cell>
          <cell r="L610">
            <v>0</v>
          </cell>
          <cell r="M610" t="str">
            <v>8+8+8+8+8+8+8+8+8+8+8+8+8+8+8+8+8</v>
          </cell>
          <cell r="P610" t="str">
            <v/>
          </cell>
          <cell r="Q610" t="str">
            <v/>
          </cell>
          <cell r="R610">
            <v>0</v>
          </cell>
          <cell r="S610">
            <v>0</v>
          </cell>
          <cell r="T610" t="str">
            <v/>
          </cell>
          <cell r="W610" t="str">
            <v/>
          </cell>
          <cell r="X610" t="str">
            <v/>
          </cell>
          <cell r="Y610">
            <v>0</v>
          </cell>
          <cell r="Z610">
            <v>0</v>
          </cell>
          <cell r="AA610" t="str">
            <v/>
          </cell>
        </row>
        <row r="611">
          <cell r="I611" t="str">
            <v>1004900000301</v>
          </cell>
          <cell r="J611" t="str">
            <v>被动技能1:郭汜给予敌人控制效果时，受到控制的敌人攻击降低{0}%，持续15秒。</v>
          </cell>
          <cell r="K611">
            <v>0</v>
          </cell>
          <cell r="L611">
            <v>0</v>
          </cell>
          <cell r="M611" t="str">
            <v>-0.08+-0.12+-0.16+-0.2+-0.24+-0.28+-0.32+-0.36+-0.4+-0.44+-0.48+-0.52+-0.56+-0.6+-0.64+-0.68+-0.72</v>
          </cell>
          <cell r="P611" t="str">
            <v/>
          </cell>
          <cell r="Q611" t="str">
            <v/>
          </cell>
          <cell r="R611">
            <v>0</v>
          </cell>
          <cell r="S611">
            <v>0</v>
          </cell>
          <cell r="T611" t="str">
            <v/>
          </cell>
          <cell r="W611" t="str">
            <v/>
          </cell>
          <cell r="X611" t="str">
            <v/>
          </cell>
          <cell r="Y611">
            <v>0</v>
          </cell>
          <cell r="Z611">
            <v>0</v>
          </cell>
          <cell r="AA611" t="str">
            <v/>
          </cell>
        </row>
        <row r="612">
          <cell r="I612" t="str">
            <v>1004900000302</v>
          </cell>
          <cell r="J612" t="str">
            <v>被动技能1:郭汜给予敌人控制效果时，受到控制的敌人攻击降低{0}%，持续15秒。</v>
          </cell>
          <cell r="K612">
            <v>0</v>
          </cell>
          <cell r="L612">
            <v>0</v>
          </cell>
          <cell r="M612" t="str">
            <v>-0.08+-0.12+-0.16+-0.2+-0.24+-0.28+-0.32+-0.36+-0.4+-0.44+-0.48+-0.52+-0.56+-0.6+-0.64+-0.68+-0.72</v>
          </cell>
          <cell r="P612" t="str">
            <v/>
          </cell>
          <cell r="Q612" t="str">
            <v/>
          </cell>
          <cell r="R612">
            <v>0</v>
          </cell>
          <cell r="S612">
            <v>0</v>
          </cell>
          <cell r="T612" t="str">
            <v/>
          </cell>
          <cell r="W612" t="str">
            <v/>
          </cell>
          <cell r="X612" t="str">
            <v/>
          </cell>
          <cell r="Y612">
            <v>0</v>
          </cell>
          <cell r="Z612">
            <v>0</v>
          </cell>
          <cell r="AA612" t="str">
            <v/>
          </cell>
        </row>
        <row r="613">
          <cell r="I613" t="str">
            <v>1004900000401</v>
          </cell>
          <cell r="J613" t="str">
            <v>被动技能2:武将率领盾兵时，盾兵的护甲提升100点；率领戟兵时，戟兵攻击提升10%。</v>
          </cell>
          <cell r="K613">
            <v>0</v>
          </cell>
          <cell r="L613">
            <v>0</v>
          </cell>
          <cell r="M613" t="str">
            <v>100+100+100+100+100+100+100+100+100+100+100+100+100+100+100+100+100</v>
          </cell>
          <cell r="P613" t="str">
            <v>1004900000402</v>
          </cell>
          <cell r="Q613" t="str">
            <v>被动技能2:武将率领盾兵时，盾兵的护甲提升100点；率领戟兵时，戟兵攻击提升10%。</v>
          </cell>
          <cell r="R613">
            <v>0</v>
          </cell>
          <cell r="S613">
            <v>0</v>
          </cell>
          <cell r="T613" t="str">
            <v>0.1+0.1+0.1+0.1+0.1+0.1+0.1+0.1+0.1+0.1+0.1+0.1+0.1+0.1+0.1+0.1+0.1</v>
          </cell>
          <cell r="W613" t="str">
            <v/>
          </cell>
          <cell r="X613" t="str">
            <v/>
          </cell>
          <cell r="Y613">
            <v>0</v>
          </cell>
          <cell r="Z613">
            <v>0</v>
          </cell>
          <cell r="AA613" t="str">
            <v/>
          </cell>
        </row>
        <row r="614">
          <cell r="I614" t="str">
            <v/>
          </cell>
          <cell r="J614" t="str">
            <v/>
          </cell>
          <cell r="K614">
            <v>0</v>
          </cell>
          <cell r="L614">
            <v>0</v>
          </cell>
          <cell r="M614" t="str">
            <v/>
          </cell>
          <cell r="P614" t="str">
            <v/>
          </cell>
          <cell r="Q614" t="str">
            <v/>
          </cell>
          <cell r="R614">
            <v>0</v>
          </cell>
          <cell r="S614">
            <v>0</v>
          </cell>
          <cell r="T614" t="str">
            <v/>
          </cell>
          <cell r="W614" t="str">
            <v/>
          </cell>
          <cell r="X614" t="str">
            <v/>
          </cell>
          <cell r="Y614">
            <v>0</v>
          </cell>
          <cell r="Z614">
            <v>0</v>
          </cell>
          <cell r="AA614" t="str">
            <v/>
          </cell>
        </row>
        <row r="615">
          <cell r="I615" t="str">
            <v/>
          </cell>
          <cell r="J615" t="str">
            <v/>
          </cell>
          <cell r="K615">
            <v>0</v>
          </cell>
          <cell r="L615">
            <v>0</v>
          </cell>
          <cell r="M615" t="str">
            <v/>
          </cell>
          <cell r="P615" t="str">
            <v/>
          </cell>
          <cell r="Q615" t="str">
            <v/>
          </cell>
          <cell r="R615">
            <v>0</v>
          </cell>
          <cell r="S615">
            <v>0</v>
          </cell>
          <cell r="T615" t="str">
            <v/>
          </cell>
          <cell r="W615" t="str">
            <v/>
          </cell>
          <cell r="X615" t="str">
            <v/>
          </cell>
          <cell r="Y615">
            <v>0</v>
          </cell>
          <cell r="Z615">
            <v>0</v>
          </cell>
          <cell r="AA615" t="str">
            <v/>
          </cell>
        </row>
        <row r="616">
          <cell r="I616" t="str">
            <v/>
          </cell>
          <cell r="J616" t="str">
            <v/>
          </cell>
          <cell r="K616">
            <v>0</v>
          </cell>
          <cell r="L616">
            <v>0</v>
          </cell>
          <cell r="M616" t="str">
            <v/>
          </cell>
          <cell r="P616" t="str">
            <v/>
          </cell>
          <cell r="Q616" t="str">
            <v/>
          </cell>
          <cell r="R616">
            <v>0</v>
          </cell>
          <cell r="S616">
            <v>0</v>
          </cell>
          <cell r="T616" t="str">
            <v/>
          </cell>
          <cell r="W616" t="str">
            <v/>
          </cell>
          <cell r="X616" t="str">
            <v/>
          </cell>
          <cell r="Y616">
            <v>0</v>
          </cell>
          <cell r="Z616">
            <v>0</v>
          </cell>
          <cell r="AA616" t="str">
            <v/>
          </cell>
        </row>
        <row r="617">
          <cell r="I617" t="str">
            <v/>
          </cell>
          <cell r="J617" t="str">
            <v/>
          </cell>
          <cell r="K617">
            <v>0</v>
          </cell>
          <cell r="L617">
            <v>0</v>
          </cell>
          <cell r="M617" t="str">
            <v/>
          </cell>
          <cell r="P617" t="str">
            <v/>
          </cell>
          <cell r="Q617" t="str">
            <v/>
          </cell>
          <cell r="R617">
            <v>0</v>
          </cell>
          <cell r="S617">
            <v>0</v>
          </cell>
          <cell r="T617" t="str">
            <v/>
          </cell>
          <cell r="W617" t="str">
            <v/>
          </cell>
          <cell r="X617" t="str">
            <v/>
          </cell>
          <cell r="Y617">
            <v>0</v>
          </cell>
          <cell r="Z617">
            <v>0</v>
          </cell>
          <cell r="AA617" t="str">
            <v/>
          </cell>
        </row>
        <row r="618">
          <cell r="I618" t="str">
            <v/>
          </cell>
          <cell r="J618" t="str">
            <v/>
          </cell>
          <cell r="K618">
            <v>0</v>
          </cell>
          <cell r="L618">
            <v>0</v>
          </cell>
          <cell r="M618" t="str">
            <v/>
          </cell>
          <cell r="P618" t="str">
            <v/>
          </cell>
          <cell r="Q618" t="str">
            <v/>
          </cell>
          <cell r="R618">
            <v>0</v>
          </cell>
          <cell r="S618">
            <v>0</v>
          </cell>
          <cell r="T618" t="str">
            <v/>
          </cell>
          <cell r="W618" t="str">
            <v/>
          </cell>
          <cell r="X618" t="str">
            <v/>
          </cell>
          <cell r="Y618">
            <v>0</v>
          </cell>
          <cell r="Z618">
            <v>0</v>
          </cell>
          <cell r="AA618" t="str">
            <v/>
          </cell>
        </row>
        <row r="619">
          <cell r="I619" t="str">
            <v/>
          </cell>
          <cell r="J619" t="str">
            <v/>
          </cell>
          <cell r="K619">
            <v>0</v>
          </cell>
          <cell r="L619">
            <v>0</v>
          </cell>
          <cell r="M619" t="str">
            <v/>
          </cell>
          <cell r="P619" t="str">
            <v/>
          </cell>
          <cell r="Q619" t="str">
            <v/>
          </cell>
          <cell r="R619">
            <v>0</v>
          </cell>
          <cell r="S619">
            <v>0</v>
          </cell>
          <cell r="T619" t="str">
            <v/>
          </cell>
          <cell r="W619" t="str">
            <v/>
          </cell>
          <cell r="X619" t="str">
            <v/>
          </cell>
          <cell r="Y619">
            <v>0</v>
          </cell>
          <cell r="Z619">
            <v>0</v>
          </cell>
          <cell r="AA619" t="str">
            <v/>
          </cell>
        </row>
        <row r="620">
          <cell r="I620" t="str">
            <v/>
          </cell>
          <cell r="J620" t="str">
            <v/>
          </cell>
          <cell r="K620">
            <v>0</v>
          </cell>
          <cell r="L620">
            <v>0</v>
          </cell>
          <cell r="M620" t="str">
            <v/>
          </cell>
          <cell r="P620" t="str">
            <v/>
          </cell>
          <cell r="Q620" t="str">
            <v/>
          </cell>
          <cell r="R620">
            <v>0</v>
          </cell>
          <cell r="S620">
            <v>0</v>
          </cell>
          <cell r="T620" t="str">
            <v/>
          </cell>
          <cell r="W620" t="str">
            <v/>
          </cell>
          <cell r="X620" t="str">
            <v/>
          </cell>
          <cell r="Y620">
            <v>0</v>
          </cell>
          <cell r="Z620">
            <v>0</v>
          </cell>
          <cell r="AA620" t="str">
            <v/>
          </cell>
        </row>
        <row r="621">
          <cell r="I621" t="str">
            <v/>
          </cell>
          <cell r="J621" t="str">
            <v/>
          </cell>
          <cell r="K621">
            <v>0</v>
          </cell>
          <cell r="L621">
            <v>0</v>
          </cell>
          <cell r="M621" t="str">
            <v/>
          </cell>
          <cell r="P621" t="str">
            <v/>
          </cell>
          <cell r="Q621" t="str">
            <v/>
          </cell>
          <cell r="R621">
            <v>0</v>
          </cell>
          <cell r="S621">
            <v>0</v>
          </cell>
          <cell r="T621" t="str">
            <v/>
          </cell>
          <cell r="W621" t="str">
            <v/>
          </cell>
          <cell r="X621" t="str">
            <v/>
          </cell>
          <cell r="Y621">
            <v>0</v>
          </cell>
          <cell r="Z621">
            <v>0</v>
          </cell>
          <cell r="AA621" t="str">
            <v/>
          </cell>
        </row>
        <row r="622">
          <cell r="I622" t="str">
            <v/>
          </cell>
          <cell r="J622" t="str">
            <v/>
          </cell>
          <cell r="K622">
            <v>0</v>
          </cell>
          <cell r="L622">
            <v>0</v>
          </cell>
          <cell r="M622" t="str">
            <v/>
          </cell>
          <cell r="P622" t="str">
            <v/>
          </cell>
          <cell r="Q622" t="str">
            <v/>
          </cell>
          <cell r="R622">
            <v>0</v>
          </cell>
          <cell r="S622">
            <v>0</v>
          </cell>
          <cell r="T622" t="str">
            <v/>
          </cell>
          <cell r="W622" t="str">
            <v/>
          </cell>
          <cell r="X622" t="str">
            <v/>
          </cell>
          <cell r="Y622">
            <v>0</v>
          </cell>
          <cell r="Z622">
            <v>0</v>
          </cell>
          <cell r="AA622" t="str">
            <v/>
          </cell>
        </row>
        <row r="623">
          <cell r="I623" t="str">
            <v>1005000000101</v>
          </cell>
          <cell r="J623" t="str">
            <v>普通攻击:对单体敌人造成{0}%的武力伤害</v>
          </cell>
          <cell r="K623">
            <v>0</v>
          </cell>
          <cell r="L623">
            <v>0</v>
          </cell>
          <cell r="M623" t="str">
            <v>0.25+0.25+0.25+0.25+0.25+0.25+0.25+0.25+0.25+0.25+0.25+0.25+0.25+0.25+0.25+0.25+0.25</v>
          </cell>
          <cell r="P623" t="str">
            <v/>
          </cell>
          <cell r="Q623" t="str">
            <v/>
          </cell>
          <cell r="R623">
            <v>0</v>
          </cell>
          <cell r="S623">
            <v>0</v>
          </cell>
          <cell r="T623" t="str">
            <v/>
          </cell>
          <cell r="W623" t="str">
            <v/>
          </cell>
          <cell r="X623" t="str">
            <v/>
          </cell>
          <cell r="Y623">
            <v>0</v>
          </cell>
          <cell r="Z623">
            <v>0</v>
          </cell>
          <cell r="AA623" t="str">
            <v/>
          </cell>
        </row>
        <row r="624">
          <cell r="I624" t="str">
            <v>1005000000201</v>
          </cell>
          <cell r="J624" t="str">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ell>
          <cell r="K624">
            <v>0</v>
          </cell>
          <cell r="L624">
            <v>0</v>
          </cell>
          <cell r="M624" t="str">
            <v>0.21+0.24+0.27+0.3+0.33+0.36+0.39+0.42+0.45+0.48+0.51+0.54+0.57+0.6+0.63+0.66+0.69</v>
          </cell>
          <cell r="P624" t="str">
            <v/>
          </cell>
          <cell r="Q624" t="str">
            <v/>
          </cell>
          <cell r="R624">
            <v>0</v>
          </cell>
          <cell r="S624">
            <v>0</v>
          </cell>
          <cell r="T624" t="str">
            <v/>
          </cell>
          <cell r="W624" t="str">
            <v/>
          </cell>
          <cell r="X624" t="str">
            <v/>
          </cell>
          <cell r="Y624">
            <v>0</v>
          </cell>
          <cell r="Z624">
            <v>0</v>
          </cell>
          <cell r="AA624" t="str">
            <v/>
          </cell>
        </row>
        <row r="625">
          <cell r="I625" t="str">
            <v>1005000000202</v>
          </cell>
          <cell r="J625" t="str">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ell>
          <cell r="K625">
            <v>0</v>
          </cell>
          <cell r="L625">
            <v>0</v>
          </cell>
          <cell r="M625" t="str">
            <v>-8+-10+-12+-14+-16+-18+-20+-22+-24+-26+-28+-30+-32+-34+-36+-38+-40</v>
          </cell>
          <cell r="P625" t="str">
            <v/>
          </cell>
          <cell r="Q625" t="str">
            <v/>
          </cell>
          <cell r="R625">
            <v>0</v>
          </cell>
          <cell r="S625">
            <v>0</v>
          </cell>
          <cell r="T625" t="str">
            <v/>
          </cell>
          <cell r="W625" t="str">
            <v/>
          </cell>
          <cell r="X625" t="str">
            <v/>
          </cell>
          <cell r="Y625">
            <v>0</v>
          </cell>
          <cell r="Z625">
            <v>0</v>
          </cell>
          <cell r="AA625" t="str">
            <v/>
          </cell>
        </row>
        <row r="626">
          <cell r="I626" t="str">
            <v>1005000000203</v>
          </cell>
          <cell r="J626" t="str">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ell>
          <cell r="K626">
            <v>0</v>
          </cell>
          <cell r="L626">
            <v>0</v>
          </cell>
          <cell r="M626" t="str">
            <v>0++++++++++++++++</v>
          </cell>
          <cell r="P626" t="str">
            <v/>
          </cell>
          <cell r="Q626" t="str">
            <v/>
          </cell>
          <cell r="R626">
            <v>0</v>
          </cell>
          <cell r="S626">
            <v>0</v>
          </cell>
          <cell r="T626" t="str">
            <v/>
          </cell>
          <cell r="W626" t="str">
            <v/>
          </cell>
          <cell r="X626" t="str">
            <v/>
          </cell>
          <cell r="Y626">
            <v>0</v>
          </cell>
          <cell r="Z626">
            <v>0</v>
          </cell>
          <cell r="AA626" t="str">
            <v/>
          </cell>
        </row>
        <row r="627">
          <cell r="I627" t="str">
            <v>1005000000301</v>
          </cell>
          <cell r="J627" t="str">
            <v>被动技能1:张飞拥有超出常人的力量，普通攻击时有25%的概率击晕敌人2秒,并额外造成攻击{0}%的武力伤害，张飞每次施加控制效果，获得攻击{1}%的护盾。</v>
          </cell>
          <cell r="K627">
            <v>0</v>
          </cell>
          <cell r="L627">
            <v>0</v>
          </cell>
          <cell r="M627" t="str">
            <v>0.14+0.155+0.17+0.185+0.2+0.215+0.23+0.245+0.26+0.275+0.29+0.305+0.32+0.335+0.35+0.365+0.38</v>
          </cell>
          <cell r="P627" t="str">
            <v/>
          </cell>
          <cell r="Q627" t="str">
            <v/>
          </cell>
          <cell r="R627">
            <v>0</v>
          </cell>
          <cell r="S627">
            <v>0</v>
          </cell>
          <cell r="T627" t="str">
            <v/>
          </cell>
          <cell r="W627" t="str">
            <v/>
          </cell>
          <cell r="X627" t="str">
            <v/>
          </cell>
          <cell r="Y627">
            <v>0</v>
          </cell>
          <cell r="Z627">
            <v>0</v>
          </cell>
          <cell r="AA627" t="str">
            <v/>
          </cell>
        </row>
        <row r="628">
          <cell r="I628" t="str">
            <v>1005000000302</v>
          </cell>
          <cell r="J628" t="str">
            <v>被动技能1:张飞拥有超出常人的力量，普通攻击时有25%的概率击晕敌人2秒,并额外造成攻击{0}%的武力伤害，张飞每次施加控制效果，获得攻击{1}%的护盾。</v>
          </cell>
          <cell r="K628">
            <v>0</v>
          </cell>
          <cell r="L628">
            <v>0</v>
          </cell>
          <cell r="M628" t="str">
            <v>0++++++++++++++++</v>
          </cell>
          <cell r="P628" t="str">
            <v/>
          </cell>
          <cell r="Q628" t="str">
            <v/>
          </cell>
          <cell r="R628">
            <v>0</v>
          </cell>
          <cell r="S628">
            <v>0</v>
          </cell>
          <cell r="T628" t="str">
            <v/>
          </cell>
          <cell r="W628" t="str">
            <v/>
          </cell>
          <cell r="X628" t="str">
            <v/>
          </cell>
          <cell r="Y628">
            <v>0</v>
          </cell>
          <cell r="Z628">
            <v>0</v>
          </cell>
          <cell r="AA628" t="str">
            <v/>
          </cell>
        </row>
        <row r="629">
          <cell r="I629" t="str">
            <v>1005000000303</v>
          </cell>
          <cell r="J629" t="str">
            <v>被动技能1:张飞拥有超出常人的力量，普通攻击时有25%的概率击晕敌人2秒,并额外造成攻击{0}%的武力伤害，张飞每次施加控制效果，获得攻击{1}%的护盾。</v>
          </cell>
          <cell r="K629">
            <v>0</v>
          </cell>
          <cell r="L629">
            <v>0</v>
          </cell>
          <cell r="M629" t="str">
            <v>0.12+0.15+0.18+0.21+0.24+0.27+0.3+0.33+0.36+0.39+0.42+0.45+0.48+0.51+0.54+0.57+0.6</v>
          </cell>
          <cell r="P629" t="str">
            <v/>
          </cell>
          <cell r="Q629" t="str">
            <v/>
          </cell>
          <cell r="R629">
            <v>0</v>
          </cell>
          <cell r="S629">
            <v>0</v>
          </cell>
          <cell r="T629" t="str">
            <v/>
          </cell>
          <cell r="W629" t="str">
            <v/>
          </cell>
          <cell r="X629" t="str">
            <v/>
          </cell>
          <cell r="Y629">
            <v>0</v>
          </cell>
          <cell r="Z629">
            <v>0</v>
          </cell>
          <cell r="AA629" t="str">
            <v/>
          </cell>
        </row>
        <row r="630">
          <cell r="I630" t="str">
            <v>1005000000401</v>
          </cell>
          <cell r="J630" t="str">
            <v>被动技能2:武将率领盾兵时，盾兵的护甲提升100点；率领戟兵时，戟兵攻击提升10%。</v>
          </cell>
          <cell r="K630">
            <v>0</v>
          </cell>
          <cell r="L630">
            <v>0</v>
          </cell>
          <cell r="M630" t="str">
            <v>100+100+100+100+100+100+100+100+100+100+100+100+100+100+100+100+100</v>
          </cell>
          <cell r="P630" t="str">
            <v>1005000000402</v>
          </cell>
          <cell r="Q630" t="str">
            <v>被动技能2:武将率领盾兵时，盾兵的护甲提升100点；率领戟兵时，戟兵攻击提升10%。</v>
          </cell>
          <cell r="R630">
            <v>0</v>
          </cell>
          <cell r="S630">
            <v>0</v>
          </cell>
          <cell r="T630" t="str">
            <v>0.1+0.1+0.1+0.1+0.1+0.1+0.1+0.1+0.1+0.1+0.1+0.1+0.1+0.1+0.1+0.1+0.1</v>
          </cell>
          <cell r="W630" t="str">
            <v/>
          </cell>
          <cell r="X630" t="str">
            <v/>
          </cell>
          <cell r="Y630">
            <v>0</v>
          </cell>
          <cell r="Z630">
            <v>0</v>
          </cell>
          <cell r="AA630" t="str">
            <v/>
          </cell>
        </row>
        <row r="631">
          <cell r="I631" t="str">
            <v>1005000000501</v>
          </cell>
          <cell r="J631" t="str">
            <v>被动技能3:力敌万夫，身经百战，自身护甲提升240点，受到治疗效果提升50%。</v>
          </cell>
          <cell r="K631">
            <v>0</v>
          </cell>
          <cell r="L631">
            <v>0</v>
          </cell>
          <cell r="M631" t="str">
            <v>240+240+240+240+240+240+240+240+240+240+240+240+240+240+240+240+240</v>
          </cell>
          <cell r="P631" t="str">
            <v/>
          </cell>
          <cell r="Q631" t="str">
            <v/>
          </cell>
          <cell r="R631">
            <v>0</v>
          </cell>
          <cell r="S631">
            <v>0</v>
          </cell>
          <cell r="T631" t="str">
            <v/>
          </cell>
          <cell r="W631" t="str">
            <v/>
          </cell>
          <cell r="X631" t="str">
            <v/>
          </cell>
          <cell r="Y631">
            <v>0</v>
          </cell>
          <cell r="Z631">
            <v>0</v>
          </cell>
          <cell r="AA631" t="str">
            <v/>
          </cell>
        </row>
        <row r="632">
          <cell r="I632" t="str">
            <v>1005000000502</v>
          </cell>
          <cell r="J632" t="str">
            <v>被动技能3:力敌万夫，身经百战，自身护甲提升240点，受到治疗效果提升50%。</v>
          </cell>
          <cell r="K632">
            <v>0</v>
          </cell>
          <cell r="L632">
            <v>0</v>
          </cell>
          <cell r="M632" t="str">
            <v>0.5+0.5+0.5+0.5+0.5+0.5+0.5+0.5+0.5+0.5+0.5+0.5+0.5+0.5+0.5+0.5+0.5</v>
          </cell>
          <cell r="P632" t="str">
            <v/>
          </cell>
          <cell r="Q632" t="str">
            <v/>
          </cell>
          <cell r="R632">
            <v>0</v>
          </cell>
          <cell r="S632">
            <v>0</v>
          </cell>
          <cell r="T632" t="str">
            <v/>
          </cell>
          <cell r="W632" t="str">
            <v/>
          </cell>
          <cell r="X632" t="str">
            <v/>
          </cell>
          <cell r="Y632">
            <v>0</v>
          </cell>
          <cell r="Z632">
            <v>0</v>
          </cell>
          <cell r="AA632" t="str">
            <v/>
          </cell>
        </row>
        <row r="633">
          <cell r="I633" t="str">
            <v/>
          </cell>
          <cell r="J633" t="str">
            <v/>
          </cell>
          <cell r="K633">
            <v>0</v>
          </cell>
          <cell r="L633">
            <v>0</v>
          </cell>
          <cell r="M633" t="str">
            <v/>
          </cell>
          <cell r="P633" t="str">
            <v/>
          </cell>
          <cell r="Q633" t="str">
            <v/>
          </cell>
          <cell r="R633">
            <v>0</v>
          </cell>
          <cell r="S633">
            <v>0</v>
          </cell>
          <cell r="T633" t="str">
            <v/>
          </cell>
          <cell r="W633" t="str">
            <v/>
          </cell>
          <cell r="X633" t="str">
            <v/>
          </cell>
          <cell r="Y633">
            <v>0</v>
          </cell>
          <cell r="Z633">
            <v>0</v>
          </cell>
          <cell r="AA633" t="str">
            <v/>
          </cell>
        </row>
        <row r="634">
          <cell r="I634" t="str">
            <v/>
          </cell>
          <cell r="J634" t="str">
            <v/>
          </cell>
          <cell r="K634">
            <v>0</v>
          </cell>
          <cell r="L634">
            <v>0</v>
          </cell>
          <cell r="M634" t="str">
            <v/>
          </cell>
          <cell r="P634" t="str">
            <v/>
          </cell>
          <cell r="Q634" t="str">
            <v/>
          </cell>
          <cell r="R634">
            <v>0</v>
          </cell>
          <cell r="S634">
            <v>0</v>
          </cell>
          <cell r="T634" t="str">
            <v/>
          </cell>
          <cell r="W634" t="str">
            <v/>
          </cell>
          <cell r="X634" t="str">
            <v/>
          </cell>
          <cell r="Y634">
            <v>0</v>
          </cell>
          <cell r="Z634">
            <v>0</v>
          </cell>
          <cell r="AA634" t="str">
            <v/>
          </cell>
        </row>
        <row r="635">
          <cell r="I635" t="str">
            <v/>
          </cell>
          <cell r="J635" t="str">
            <v/>
          </cell>
          <cell r="K635">
            <v>0</v>
          </cell>
          <cell r="L635">
            <v>0</v>
          </cell>
          <cell r="M635" t="str">
            <v/>
          </cell>
          <cell r="P635" t="str">
            <v/>
          </cell>
          <cell r="Q635" t="str">
            <v/>
          </cell>
          <cell r="R635">
            <v>0</v>
          </cell>
          <cell r="S635">
            <v>0</v>
          </cell>
          <cell r="T635" t="str">
            <v/>
          </cell>
          <cell r="W635" t="str">
            <v/>
          </cell>
          <cell r="X635" t="str">
            <v/>
          </cell>
          <cell r="Y635">
            <v>0</v>
          </cell>
          <cell r="Z635">
            <v>0</v>
          </cell>
          <cell r="AA635" t="str">
            <v/>
          </cell>
        </row>
        <row r="636">
          <cell r="I636" t="str">
            <v/>
          </cell>
          <cell r="J636" t="str">
            <v/>
          </cell>
          <cell r="K636">
            <v>0</v>
          </cell>
          <cell r="L636">
            <v>0</v>
          </cell>
          <cell r="M636" t="str">
            <v/>
          </cell>
          <cell r="P636" t="str">
            <v/>
          </cell>
          <cell r="Q636" t="str">
            <v/>
          </cell>
          <cell r="R636">
            <v>0</v>
          </cell>
          <cell r="S636">
            <v>0</v>
          </cell>
          <cell r="T636" t="str">
            <v/>
          </cell>
          <cell r="W636" t="str">
            <v/>
          </cell>
          <cell r="X636" t="str">
            <v/>
          </cell>
          <cell r="Y636">
            <v>0</v>
          </cell>
          <cell r="Z636">
            <v>0</v>
          </cell>
          <cell r="AA636" t="str">
            <v/>
          </cell>
        </row>
        <row r="637">
          <cell r="I637" t="str">
            <v/>
          </cell>
          <cell r="J637" t="str">
            <v/>
          </cell>
          <cell r="K637">
            <v>0</v>
          </cell>
          <cell r="L637">
            <v>0</v>
          </cell>
          <cell r="M637" t="str">
            <v/>
          </cell>
          <cell r="P637" t="str">
            <v/>
          </cell>
          <cell r="Q637" t="str">
            <v/>
          </cell>
          <cell r="R637">
            <v>0</v>
          </cell>
          <cell r="S637">
            <v>0</v>
          </cell>
          <cell r="T637" t="str">
            <v/>
          </cell>
          <cell r="W637" t="str">
            <v/>
          </cell>
          <cell r="X637" t="str">
            <v/>
          </cell>
          <cell r="Y637">
            <v>0</v>
          </cell>
          <cell r="Z637">
            <v>0</v>
          </cell>
          <cell r="AA637" t="str">
            <v/>
          </cell>
        </row>
        <row r="638">
          <cell r="I638" t="str">
            <v/>
          </cell>
          <cell r="J638" t="str">
            <v/>
          </cell>
          <cell r="K638">
            <v>0</v>
          </cell>
          <cell r="L638">
            <v>0</v>
          </cell>
          <cell r="M638" t="str">
            <v/>
          </cell>
          <cell r="P638" t="str">
            <v/>
          </cell>
          <cell r="Q638" t="str">
            <v/>
          </cell>
          <cell r="R638">
            <v>0</v>
          </cell>
          <cell r="S638">
            <v>0</v>
          </cell>
          <cell r="T638" t="str">
            <v/>
          </cell>
          <cell r="W638" t="str">
            <v/>
          </cell>
          <cell r="X638" t="str">
            <v/>
          </cell>
          <cell r="Y638">
            <v>0</v>
          </cell>
          <cell r="Z638">
            <v>0</v>
          </cell>
          <cell r="AA638" t="str">
            <v/>
          </cell>
        </row>
        <row r="639">
          <cell r="I639" t="str">
            <v/>
          </cell>
          <cell r="J639" t="str">
            <v/>
          </cell>
          <cell r="K639">
            <v>0</v>
          </cell>
          <cell r="L639">
            <v>0</v>
          </cell>
          <cell r="M639" t="str">
            <v/>
          </cell>
          <cell r="P639" t="str">
            <v/>
          </cell>
          <cell r="Q639" t="str">
            <v/>
          </cell>
          <cell r="R639">
            <v>0</v>
          </cell>
          <cell r="S639">
            <v>0</v>
          </cell>
          <cell r="T639" t="str">
            <v/>
          </cell>
          <cell r="W639" t="str">
            <v/>
          </cell>
          <cell r="X639" t="str">
            <v/>
          </cell>
          <cell r="Y639">
            <v>0</v>
          </cell>
          <cell r="Z639">
            <v>0</v>
          </cell>
          <cell r="AA639" t="str">
            <v/>
          </cell>
        </row>
        <row r="640">
          <cell r="I640" t="str">
            <v/>
          </cell>
          <cell r="J640" t="str">
            <v/>
          </cell>
          <cell r="K640">
            <v>0</v>
          </cell>
          <cell r="L640">
            <v>0</v>
          </cell>
          <cell r="M640" t="str">
            <v/>
          </cell>
          <cell r="P640" t="str">
            <v/>
          </cell>
          <cell r="Q640" t="str">
            <v/>
          </cell>
          <cell r="R640">
            <v>0</v>
          </cell>
          <cell r="S640">
            <v>0</v>
          </cell>
          <cell r="T640" t="str">
            <v/>
          </cell>
          <cell r="W640" t="str">
            <v/>
          </cell>
          <cell r="X640" t="str">
            <v/>
          </cell>
          <cell r="Y640">
            <v>0</v>
          </cell>
          <cell r="Z640">
            <v>0</v>
          </cell>
          <cell r="AA640" t="str">
            <v/>
          </cell>
        </row>
        <row r="641">
          <cell r="I641" t="str">
            <v/>
          </cell>
          <cell r="J641" t="str">
            <v/>
          </cell>
          <cell r="K641">
            <v>0</v>
          </cell>
          <cell r="L641">
            <v>0</v>
          </cell>
          <cell r="M641" t="str">
            <v/>
          </cell>
          <cell r="P641" t="str">
            <v/>
          </cell>
          <cell r="Q641" t="str">
            <v/>
          </cell>
          <cell r="R641">
            <v>0</v>
          </cell>
          <cell r="S641">
            <v>0</v>
          </cell>
          <cell r="T641" t="str">
            <v/>
          </cell>
          <cell r="W641" t="str">
            <v/>
          </cell>
          <cell r="X641" t="str">
            <v/>
          </cell>
          <cell r="Y641">
            <v>0</v>
          </cell>
          <cell r="Z641">
            <v>0</v>
          </cell>
          <cell r="AA641" t="str">
            <v/>
          </cell>
        </row>
        <row r="642">
          <cell r="I642" t="str">
            <v/>
          </cell>
          <cell r="J642" t="str">
            <v/>
          </cell>
          <cell r="K642">
            <v>0</v>
          </cell>
          <cell r="L642">
            <v>0</v>
          </cell>
          <cell r="M642" t="str">
            <v/>
          </cell>
          <cell r="P642" t="str">
            <v/>
          </cell>
          <cell r="Q642" t="str">
            <v/>
          </cell>
          <cell r="R642">
            <v>0</v>
          </cell>
          <cell r="S642">
            <v>0</v>
          </cell>
          <cell r="T642" t="str">
            <v/>
          </cell>
          <cell r="W642" t="str">
            <v/>
          </cell>
          <cell r="X642" t="str">
            <v/>
          </cell>
          <cell r="Y642">
            <v>0</v>
          </cell>
          <cell r="Z642">
            <v>0</v>
          </cell>
          <cell r="AA642" t="str">
            <v/>
          </cell>
        </row>
        <row r="643">
          <cell r="I643" t="str">
            <v/>
          </cell>
          <cell r="J643" t="str">
            <v/>
          </cell>
          <cell r="K643">
            <v>0</v>
          </cell>
          <cell r="L643">
            <v>0</v>
          </cell>
          <cell r="M643" t="str">
            <v/>
          </cell>
          <cell r="P643" t="str">
            <v/>
          </cell>
          <cell r="Q643" t="str">
            <v/>
          </cell>
          <cell r="R643">
            <v>0</v>
          </cell>
          <cell r="S643">
            <v>0</v>
          </cell>
          <cell r="T643" t="str">
            <v/>
          </cell>
          <cell r="W643" t="str">
            <v/>
          </cell>
          <cell r="X643" t="str">
            <v/>
          </cell>
          <cell r="Y643">
            <v>0</v>
          </cell>
          <cell r="Z643">
            <v>0</v>
          </cell>
          <cell r="AA643" t="str">
            <v/>
          </cell>
        </row>
        <row r="644">
          <cell r="I644" t="str">
            <v/>
          </cell>
          <cell r="J644" t="str">
            <v/>
          </cell>
          <cell r="K644">
            <v>0</v>
          </cell>
          <cell r="L644">
            <v>0</v>
          </cell>
          <cell r="M644" t="str">
            <v/>
          </cell>
          <cell r="P644" t="str">
            <v/>
          </cell>
          <cell r="Q644" t="str">
            <v/>
          </cell>
          <cell r="R644">
            <v>0</v>
          </cell>
          <cell r="S644">
            <v>0</v>
          </cell>
          <cell r="T644" t="str">
            <v/>
          </cell>
          <cell r="W644" t="str">
            <v/>
          </cell>
          <cell r="X644" t="str">
            <v/>
          </cell>
          <cell r="Y644">
            <v>0</v>
          </cell>
          <cell r="Z644">
            <v>0</v>
          </cell>
          <cell r="AA644" t="str">
            <v/>
          </cell>
        </row>
        <row r="645">
          <cell r="I645" t="str">
            <v/>
          </cell>
          <cell r="J645" t="str">
            <v/>
          </cell>
          <cell r="K645">
            <v>0</v>
          </cell>
          <cell r="L645">
            <v>0</v>
          </cell>
          <cell r="M645" t="str">
            <v/>
          </cell>
          <cell r="P645" t="str">
            <v/>
          </cell>
          <cell r="Q645" t="str">
            <v/>
          </cell>
          <cell r="R645">
            <v>0</v>
          </cell>
          <cell r="S645">
            <v>0</v>
          </cell>
          <cell r="T645" t="str">
            <v/>
          </cell>
          <cell r="W645" t="str">
            <v/>
          </cell>
          <cell r="X645" t="str">
            <v/>
          </cell>
          <cell r="Y645">
            <v>0</v>
          </cell>
          <cell r="Z645">
            <v>0</v>
          </cell>
          <cell r="AA645" t="str">
            <v/>
          </cell>
        </row>
        <row r="646">
          <cell r="I646" t="str">
            <v/>
          </cell>
          <cell r="J646" t="str">
            <v/>
          </cell>
          <cell r="K646">
            <v>0</v>
          </cell>
          <cell r="L646">
            <v>0</v>
          </cell>
          <cell r="M646" t="str">
            <v/>
          </cell>
          <cell r="P646" t="str">
            <v/>
          </cell>
          <cell r="Q646" t="str">
            <v/>
          </cell>
          <cell r="R646">
            <v>0</v>
          </cell>
          <cell r="S646">
            <v>0</v>
          </cell>
          <cell r="T646" t="str">
            <v/>
          </cell>
          <cell r="W646" t="str">
            <v/>
          </cell>
          <cell r="X646" t="str">
            <v/>
          </cell>
          <cell r="Y646">
            <v>0</v>
          </cell>
          <cell r="Z646">
            <v>0</v>
          </cell>
          <cell r="AA646" t="str">
            <v/>
          </cell>
        </row>
        <row r="647">
          <cell r="I647" t="str">
            <v/>
          </cell>
          <cell r="J647" t="str">
            <v/>
          </cell>
          <cell r="K647">
            <v>0</v>
          </cell>
          <cell r="L647">
            <v>0</v>
          </cell>
          <cell r="M647" t="str">
            <v/>
          </cell>
          <cell r="P647" t="str">
            <v/>
          </cell>
          <cell r="Q647" t="str">
            <v/>
          </cell>
          <cell r="R647">
            <v>0</v>
          </cell>
          <cell r="S647">
            <v>0</v>
          </cell>
          <cell r="T647" t="str">
            <v/>
          </cell>
          <cell r="W647" t="str">
            <v/>
          </cell>
          <cell r="X647" t="str">
            <v/>
          </cell>
          <cell r="Y647">
            <v>0</v>
          </cell>
          <cell r="Z647">
            <v>0</v>
          </cell>
          <cell r="AA647" t="str">
            <v/>
          </cell>
        </row>
        <row r="648">
          <cell r="I648" t="str">
            <v/>
          </cell>
          <cell r="J648" t="str">
            <v/>
          </cell>
          <cell r="K648">
            <v>0</v>
          </cell>
          <cell r="L648">
            <v>0</v>
          </cell>
          <cell r="M648" t="str">
            <v/>
          </cell>
          <cell r="P648" t="str">
            <v/>
          </cell>
          <cell r="Q648" t="str">
            <v/>
          </cell>
          <cell r="R648">
            <v>0</v>
          </cell>
          <cell r="S648">
            <v>0</v>
          </cell>
          <cell r="T648" t="str">
            <v/>
          </cell>
          <cell r="W648" t="str">
            <v/>
          </cell>
          <cell r="X648" t="str">
            <v/>
          </cell>
          <cell r="Y648">
            <v>0</v>
          </cell>
          <cell r="Z648">
            <v>0</v>
          </cell>
          <cell r="AA648" t="str">
            <v/>
          </cell>
        </row>
        <row r="649">
          <cell r="I649" t="str">
            <v/>
          </cell>
          <cell r="J649" t="str">
            <v/>
          </cell>
          <cell r="K649">
            <v>0</v>
          </cell>
          <cell r="L649">
            <v>0</v>
          </cell>
          <cell r="M649" t="str">
            <v/>
          </cell>
          <cell r="P649" t="str">
            <v/>
          </cell>
          <cell r="Q649" t="str">
            <v/>
          </cell>
          <cell r="R649">
            <v>0</v>
          </cell>
          <cell r="S649">
            <v>0</v>
          </cell>
          <cell r="T649" t="str">
            <v/>
          </cell>
          <cell r="W649" t="str">
            <v/>
          </cell>
          <cell r="X649" t="str">
            <v/>
          </cell>
          <cell r="Y649">
            <v>0</v>
          </cell>
          <cell r="Z649">
            <v>0</v>
          </cell>
          <cell r="AA649" t="str">
            <v/>
          </cell>
        </row>
        <row r="650">
          <cell r="I650" t="str">
            <v/>
          </cell>
          <cell r="J650" t="str">
            <v/>
          </cell>
          <cell r="K650">
            <v>0</v>
          </cell>
          <cell r="L650">
            <v>0</v>
          </cell>
          <cell r="M650" t="str">
            <v/>
          </cell>
          <cell r="P650" t="str">
            <v/>
          </cell>
          <cell r="Q650" t="str">
            <v/>
          </cell>
          <cell r="R650">
            <v>0</v>
          </cell>
          <cell r="S650">
            <v>0</v>
          </cell>
          <cell r="T650" t="str">
            <v/>
          </cell>
          <cell r="W650" t="str">
            <v/>
          </cell>
          <cell r="X650" t="str">
            <v/>
          </cell>
          <cell r="Y650">
            <v>0</v>
          </cell>
          <cell r="Z650">
            <v>0</v>
          </cell>
          <cell r="AA650" t="str">
            <v/>
          </cell>
        </row>
        <row r="651">
          <cell r="I651" t="str">
            <v/>
          </cell>
          <cell r="J651" t="str">
            <v/>
          </cell>
          <cell r="K651">
            <v>0</v>
          </cell>
          <cell r="L651">
            <v>0</v>
          </cell>
          <cell r="M651" t="str">
            <v/>
          </cell>
          <cell r="P651" t="str">
            <v/>
          </cell>
          <cell r="Q651" t="str">
            <v/>
          </cell>
          <cell r="R651">
            <v>0</v>
          </cell>
          <cell r="S651">
            <v>0</v>
          </cell>
          <cell r="T651" t="str">
            <v/>
          </cell>
          <cell r="W651" t="str">
            <v/>
          </cell>
          <cell r="X651" t="str">
            <v/>
          </cell>
          <cell r="Y651">
            <v>0</v>
          </cell>
          <cell r="Z651">
            <v>0</v>
          </cell>
          <cell r="AA651" t="str">
            <v/>
          </cell>
        </row>
        <row r="652">
          <cell r="I652" t="str">
            <v/>
          </cell>
          <cell r="J652" t="str">
            <v/>
          </cell>
          <cell r="K652">
            <v>0</v>
          </cell>
          <cell r="L652">
            <v>0</v>
          </cell>
          <cell r="M652" t="str">
            <v/>
          </cell>
          <cell r="P652" t="str">
            <v/>
          </cell>
          <cell r="Q652" t="str">
            <v/>
          </cell>
          <cell r="R652">
            <v>0</v>
          </cell>
          <cell r="S652">
            <v>0</v>
          </cell>
          <cell r="T652" t="str">
            <v/>
          </cell>
          <cell r="W652" t="str">
            <v/>
          </cell>
          <cell r="X652" t="str">
            <v/>
          </cell>
          <cell r="Y652">
            <v>0</v>
          </cell>
          <cell r="Z652">
            <v>0</v>
          </cell>
          <cell r="AA652" t="str">
            <v/>
          </cell>
        </row>
        <row r="653">
          <cell r="I653" t="str">
            <v/>
          </cell>
          <cell r="J653" t="str">
            <v/>
          </cell>
          <cell r="K653">
            <v>0</v>
          </cell>
          <cell r="L653">
            <v>0</v>
          </cell>
          <cell r="M653" t="str">
            <v/>
          </cell>
          <cell r="P653" t="str">
            <v/>
          </cell>
          <cell r="Q653" t="str">
            <v/>
          </cell>
          <cell r="R653">
            <v>0</v>
          </cell>
          <cell r="S653">
            <v>0</v>
          </cell>
          <cell r="T653" t="str">
            <v/>
          </cell>
          <cell r="W653" t="str">
            <v/>
          </cell>
          <cell r="X653" t="str">
            <v/>
          </cell>
          <cell r="Y653">
            <v>0</v>
          </cell>
          <cell r="Z653">
            <v>0</v>
          </cell>
          <cell r="AA653" t="str">
            <v/>
          </cell>
        </row>
        <row r="654">
          <cell r="I654" t="str">
            <v/>
          </cell>
          <cell r="J654" t="str">
            <v/>
          </cell>
          <cell r="K654">
            <v>0</v>
          </cell>
          <cell r="L654">
            <v>0</v>
          </cell>
          <cell r="M654" t="str">
            <v/>
          </cell>
          <cell r="P654" t="str">
            <v/>
          </cell>
          <cell r="Q654" t="str">
            <v/>
          </cell>
          <cell r="R654">
            <v>0</v>
          </cell>
          <cell r="S654">
            <v>0</v>
          </cell>
          <cell r="T654" t="str">
            <v/>
          </cell>
          <cell r="W654" t="str">
            <v/>
          </cell>
          <cell r="X654" t="str">
            <v/>
          </cell>
          <cell r="Y654">
            <v>0</v>
          </cell>
          <cell r="Z654">
            <v>0</v>
          </cell>
          <cell r="AA654" t="str">
            <v/>
          </cell>
        </row>
        <row r="655">
          <cell r="I655" t="str">
            <v/>
          </cell>
          <cell r="J655" t="str">
            <v/>
          </cell>
          <cell r="K655">
            <v>0</v>
          </cell>
          <cell r="L655">
            <v>0</v>
          </cell>
          <cell r="M655" t="str">
            <v/>
          </cell>
          <cell r="P655" t="str">
            <v/>
          </cell>
          <cell r="Q655" t="str">
            <v/>
          </cell>
          <cell r="R655">
            <v>0</v>
          </cell>
          <cell r="S655">
            <v>0</v>
          </cell>
          <cell r="T655" t="str">
            <v/>
          </cell>
          <cell r="W655" t="str">
            <v/>
          </cell>
          <cell r="X655" t="str">
            <v/>
          </cell>
          <cell r="Y655">
            <v>0</v>
          </cell>
          <cell r="Z655">
            <v>0</v>
          </cell>
          <cell r="AA655" t="str">
            <v/>
          </cell>
        </row>
        <row r="656">
          <cell r="I656" t="str">
            <v/>
          </cell>
          <cell r="J656" t="str">
            <v/>
          </cell>
          <cell r="K656">
            <v>0</v>
          </cell>
          <cell r="L656">
            <v>0</v>
          </cell>
          <cell r="M656" t="str">
            <v/>
          </cell>
          <cell r="P656" t="str">
            <v/>
          </cell>
          <cell r="Q656" t="str">
            <v/>
          </cell>
          <cell r="R656">
            <v>0</v>
          </cell>
          <cell r="S656">
            <v>0</v>
          </cell>
          <cell r="T656" t="str">
            <v/>
          </cell>
          <cell r="W656" t="str">
            <v/>
          </cell>
          <cell r="X656" t="str">
            <v/>
          </cell>
          <cell r="Y656">
            <v>0</v>
          </cell>
          <cell r="Z656">
            <v>0</v>
          </cell>
          <cell r="AA656" t="str">
            <v/>
          </cell>
        </row>
        <row r="657">
          <cell r="I657" t="str">
            <v/>
          </cell>
          <cell r="J657" t="str">
            <v/>
          </cell>
          <cell r="K657">
            <v>0</v>
          </cell>
          <cell r="L657">
            <v>0</v>
          </cell>
          <cell r="M657" t="str">
            <v/>
          </cell>
          <cell r="P657" t="str">
            <v/>
          </cell>
          <cell r="Q657" t="str">
            <v/>
          </cell>
          <cell r="R657">
            <v>0</v>
          </cell>
          <cell r="S657">
            <v>0</v>
          </cell>
          <cell r="T657" t="str">
            <v/>
          </cell>
          <cell r="W657" t="str">
            <v/>
          </cell>
          <cell r="X657" t="str">
            <v/>
          </cell>
          <cell r="Y657">
            <v>0</v>
          </cell>
          <cell r="Z657">
            <v>0</v>
          </cell>
          <cell r="AA657" t="str">
            <v/>
          </cell>
        </row>
        <row r="658">
          <cell r="I658" t="str">
            <v/>
          </cell>
          <cell r="J658" t="str">
            <v/>
          </cell>
          <cell r="K658">
            <v>0</v>
          </cell>
          <cell r="L658">
            <v>0</v>
          </cell>
          <cell r="M658" t="str">
            <v/>
          </cell>
          <cell r="P658" t="str">
            <v/>
          </cell>
          <cell r="Q658" t="str">
            <v/>
          </cell>
          <cell r="R658">
            <v>0</v>
          </cell>
          <cell r="S658">
            <v>0</v>
          </cell>
          <cell r="T658" t="str">
            <v/>
          </cell>
          <cell r="W658" t="str">
            <v/>
          </cell>
          <cell r="X658" t="str">
            <v/>
          </cell>
          <cell r="Y658">
            <v>0</v>
          </cell>
          <cell r="Z658">
            <v>0</v>
          </cell>
          <cell r="AA658" t="str">
            <v/>
          </cell>
        </row>
        <row r="659">
          <cell r="I659" t="str">
            <v/>
          </cell>
          <cell r="J659" t="str">
            <v/>
          </cell>
          <cell r="K659">
            <v>0</v>
          </cell>
          <cell r="L659">
            <v>0</v>
          </cell>
          <cell r="M659" t="str">
            <v/>
          </cell>
          <cell r="P659" t="str">
            <v/>
          </cell>
          <cell r="Q659" t="str">
            <v/>
          </cell>
          <cell r="R659">
            <v>0</v>
          </cell>
          <cell r="S659">
            <v>0</v>
          </cell>
          <cell r="T659" t="str">
            <v/>
          </cell>
          <cell r="W659" t="str">
            <v/>
          </cell>
          <cell r="X659" t="str">
            <v/>
          </cell>
          <cell r="Y659">
            <v>0</v>
          </cell>
          <cell r="Z659">
            <v>0</v>
          </cell>
          <cell r="AA659" t="str">
            <v/>
          </cell>
        </row>
        <row r="660">
          <cell r="I660" t="str">
            <v/>
          </cell>
          <cell r="J660" t="str">
            <v/>
          </cell>
          <cell r="K660">
            <v>0</v>
          </cell>
          <cell r="L660">
            <v>0</v>
          </cell>
          <cell r="M660" t="str">
            <v/>
          </cell>
          <cell r="P660" t="str">
            <v/>
          </cell>
          <cell r="Q660" t="str">
            <v/>
          </cell>
          <cell r="R660">
            <v>0</v>
          </cell>
          <cell r="S660">
            <v>0</v>
          </cell>
          <cell r="T660" t="str">
            <v/>
          </cell>
          <cell r="W660" t="str">
            <v/>
          </cell>
          <cell r="X660" t="str">
            <v/>
          </cell>
          <cell r="Y660">
            <v>0</v>
          </cell>
          <cell r="Z660">
            <v>0</v>
          </cell>
          <cell r="AA660" t="str">
            <v/>
          </cell>
        </row>
        <row r="661">
          <cell r="I661" t="str">
            <v/>
          </cell>
          <cell r="J661" t="str">
            <v/>
          </cell>
          <cell r="K661">
            <v>0</v>
          </cell>
          <cell r="L661">
            <v>0</v>
          </cell>
          <cell r="M661" t="str">
            <v/>
          </cell>
          <cell r="P661" t="str">
            <v/>
          </cell>
          <cell r="Q661" t="str">
            <v/>
          </cell>
          <cell r="R661">
            <v>0</v>
          </cell>
          <cell r="S661">
            <v>0</v>
          </cell>
          <cell r="T661" t="str">
            <v/>
          </cell>
          <cell r="W661" t="str">
            <v/>
          </cell>
          <cell r="X661" t="str">
            <v/>
          </cell>
          <cell r="Y661">
            <v>0</v>
          </cell>
          <cell r="Z661">
            <v>0</v>
          </cell>
          <cell r="AA661" t="str">
            <v/>
          </cell>
        </row>
        <row r="662">
          <cell r="I662" t="str">
            <v/>
          </cell>
          <cell r="J662" t="str">
            <v/>
          </cell>
          <cell r="K662">
            <v>0</v>
          </cell>
          <cell r="L662">
            <v>0</v>
          </cell>
          <cell r="M662" t="str">
            <v/>
          </cell>
          <cell r="P662" t="str">
            <v/>
          </cell>
          <cell r="Q662" t="str">
            <v/>
          </cell>
          <cell r="R662">
            <v>0</v>
          </cell>
          <cell r="S662">
            <v>0</v>
          </cell>
          <cell r="T662" t="str">
            <v/>
          </cell>
          <cell r="W662" t="str">
            <v/>
          </cell>
          <cell r="X662" t="str">
            <v/>
          </cell>
          <cell r="Y662">
            <v>0</v>
          </cell>
          <cell r="Z662">
            <v>0</v>
          </cell>
          <cell r="AA662" t="str">
            <v/>
          </cell>
        </row>
        <row r="663">
          <cell r="I663" t="str">
            <v/>
          </cell>
          <cell r="J663" t="str">
            <v/>
          </cell>
          <cell r="K663">
            <v>0</v>
          </cell>
          <cell r="L663">
            <v>0</v>
          </cell>
          <cell r="M663" t="str">
            <v/>
          </cell>
          <cell r="P663" t="str">
            <v/>
          </cell>
          <cell r="Q663" t="str">
            <v/>
          </cell>
          <cell r="R663">
            <v>0</v>
          </cell>
          <cell r="S663">
            <v>0</v>
          </cell>
          <cell r="T663" t="str">
            <v/>
          </cell>
          <cell r="W663" t="str">
            <v/>
          </cell>
          <cell r="X663" t="str">
            <v/>
          </cell>
          <cell r="Y663">
            <v>0</v>
          </cell>
          <cell r="Z663">
            <v>0</v>
          </cell>
          <cell r="AA663" t="str">
            <v/>
          </cell>
        </row>
        <row r="664">
          <cell r="I664" t="str">
            <v/>
          </cell>
          <cell r="J664" t="str">
            <v/>
          </cell>
          <cell r="K664">
            <v>0</v>
          </cell>
          <cell r="L664">
            <v>0</v>
          </cell>
          <cell r="M664" t="str">
            <v/>
          </cell>
          <cell r="P664" t="str">
            <v/>
          </cell>
          <cell r="Q664" t="str">
            <v/>
          </cell>
          <cell r="R664">
            <v>0</v>
          </cell>
          <cell r="S664">
            <v>0</v>
          </cell>
          <cell r="T664" t="str">
            <v/>
          </cell>
          <cell r="W664" t="str">
            <v/>
          </cell>
          <cell r="X664" t="str">
            <v/>
          </cell>
          <cell r="Y664">
            <v>0</v>
          </cell>
          <cell r="Z664">
            <v>0</v>
          </cell>
          <cell r="AA664" t="str">
            <v/>
          </cell>
        </row>
        <row r="665">
          <cell r="I665" t="str">
            <v/>
          </cell>
          <cell r="J665" t="str">
            <v/>
          </cell>
          <cell r="K665">
            <v>0</v>
          </cell>
          <cell r="L665">
            <v>0</v>
          </cell>
          <cell r="M665" t="str">
            <v/>
          </cell>
          <cell r="P665" t="str">
            <v/>
          </cell>
          <cell r="Q665" t="str">
            <v/>
          </cell>
          <cell r="R665">
            <v>0</v>
          </cell>
          <cell r="S665">
            <v>0</v>
          </cell>
          <cell r="T665" t="str">
            <v/>
          </cell>
          <cell r="W665" t="str">
            <v/>
          </cell>
          <cell r="X665" t="str">
            <v/>
          </cell>
          <cell r="Y665">
            <v>0</v>
          </cell>
          <cell r="Z665">
            <v>0</v>
          </cell>
          <cell r="AA665" t="str">
            <v/>
          </cell>
        </row>
        <row r="666">
          <cell r="I666" t="str">
            <v/>
          </cell>
          <cell r="J666" t="str">
            <v/>
          </cell>
          <cell r="K666">
            <v>0</v>
          </cell>
          <cell r="L666">
            <v>0</v>
          </cell>
          <cell r="M666" t="str">
            <v/>
          </cell>
          <cell r="P666" t="str">
            <v/>
          </cell>
          <cell r="Q666" t="str">
            <v/>
          </cell>
          <cell r="R666">
            <v>0</v>
          </cell>
          <cell r="S666">
            <v>0</v>
          </cell>
          <cell r="T666" t="str">
            <v/>
          </cell>
          <cell r="W666" t="str">
            <v/>
          </cell>
          <cell r="X666" t="str">
            <v/>
          </cell>
          <cell r="Y666">
            <v>0</v>
          </cell>
          <cell r="Z666">
            <v>0</v>
          </cell>
          <cell r="AA666" t="str">
            <v/>
          </cell>
        </row>
        <row r="667">
          <cell r="I667" t="str">
            <v/>
          </cell>
          <cell r="J667" t="str">
            <v/>
          </cell>
          <cell r="K667">
            <v>0</v>
          </cell>
          <cell r="L667">
            <v>0</v>
          </cell>
          <cell r="M667" t="str">
            <v/>
          </cell>
          <cell r="P667" t="str">
            <v/>
          </cell>
          <cell r="Q667" t="str">
            <v/>
          </cell>
          <cell r="R667">
            <v>0</v>
          </cell>
          <cell r="S667">
            <v>0</v>
          </cell>
          <cell r="T667" t="str">
            <v/>
          </cell>
          <cell r="W667" t="str">
            <v/>
          </cell>
          <cell r="X667" t="str">
            <v/>
          </cell>
          <cell r="Y667">
            <v>0</v>
          </cell>
          <cell r="Z667">
            <v>0</v>
          </cell>
          <cell r="AA667" t="str">
            <v/>
          </cell>
        </row>
        <row r="668">
          <cell r="I668" t="str">
            <v>1005300000101</v>
          </cell>
          <cell r="J668" t="str">
            <v>普通攻击:对单体敌人造成{0}%的武力伤害</v>
          </cell>
          <cell r="K668">
            <v>0</v>
          </cell>
          <cell r="L668">
            <v>0</v>
          </cell>
          <cell r="M668" t="str">
            <v>0.25+0.25+0.25+0.25+0.25+0.25+0.25+0.25+0.25+0.25+0.25+0.25+0.25+0.25+0.25+0.25+0.25</v>
          </cell>
          <cell r="P668" t="str">
            <v/>
          </cell>
          <cell r="Q668" t="str">
            <v/>
          </cell>
          <cell r="R668">
            <v>0</v>
          </cell>
          <cell r="S668">
            <v>0</v>
          </cell>
          <cell r="T668" t="str">
            <v/>
          </cell>
          <cell r="W668" t="str">
            <v/>
          </cell>
          <cell r="X668" t="str">
            <v/>
          </cell>
          <cell r="Y668">
            <v>0</v>
          </cell>
          <cell r="Z668">
            <v>0</v>
          </cell>
          <cell r="AA668" t="str">
            <v/>
          </cell>
        </row>
        <row r="669">
          <cell r="I669" t="str">
            <v>1005300000201</v>
          </cell>
          <cell r="J669" t="str">
            <v>怒气技能:典韦对范围内最多3个敌人造成自身攻击{0}%的武力伤害并使其击飞，技能结束后生成一个护盾，护盾值为技能伤害的{1}%。（护盾可驱散）</v>
          </cell>
          <cell r="K669">
            <v>0</v>
          </cell>
          <cell r="L669">
            <v>0</v>
          </cell>
          <cell r="M669" t="str">
            <v>0.68+0.77+0.86+0.95+1.04+1.13+1.22+1.31+1.4+1.49+1.58+1.67+1.76+1.85+1.94+2.03+2.12</v>
          </cell>
          <cell r="P669" t="str">
            <v/>
          </cell>
          <cell r="Q669" t="str">
            <v/>
          </cell>
          <cell r="R669">
            <v>0</v>
          </cell>
          <cell r="S669">
            <v>0</v>
          </cell>
          <cell r="T669" t="str">
            <v/>
          </cell>
          <cell r="W669" t="str">
            <v/>
          </cell>
          <cell r="X669" t="str">
            <v/>
          </cell>
          <cell r="Y669">
            <v>0</v>
          </cell>
          <cell r="Z669">
            <v>0</v>
          </cell>
          <cell r="AA669" t="str">
            <v/>
          </cell>
        </row>
        <row r="670">
          <cell r="I670" t="str">
            <v>1005300000202</v>
          </cell>
          <cell r="J670" t="str">
            <v>怒气技能:典韦对范围内最多3个敌人造成自身攻击{0}%的武力伤害并使其击飞，技能结束后生成一个护盾，护盾值为技能伤害的{1}%。（护盾可驱散）</v>
          </cell>
          <cell r="K670">
            <v>0</v>
          </cell>
          <cell r="L670">
            <v>0</v>
          </cell>
          <cell r="M670" t="str">
            <v>0.8+0.95+1.1+1.25+1.4+1.55+1.7+1.85+2+2.15+2.3+2.45+2.6+2.75+2.9+3.05+3.2</v>
          </cell>
          <cell r="P670" t="str">
            <v/>
          </cell>
          <cell r="Q670" t="str">
            <v/>
          </cell>
          <cell r="R670">
            <v>0</v>
          </cell>
          <cell r="S670">
            <v>0</v>
          </cell>
          <cell r="T670" t="str">
            <v/>
          </cell>
          <cell r="W670" t="str">
            <v/>
          </cell>
          <cell r="X670" t="str">
            <v/>
          </cell>
          <cell r="Y670">
            <v>0</v>
          </cell>
          <cell r="Z670">
            <v>0</v>
          </cell>
          <cell r="AA670" t="str">
            <v/>
          </cell>
        </row>
        <row r="671">
          <cell r="I671" t="str">
            <v>1005300000203</v>
          </cell>
          <cell r="J671" t="str">
            <v>怒气技能:典韦对范围内最多3个敌人造成自身攻击{0}%的武力伤害并使其击飞，技能结束后生成一个护盾，护盾值为技能伤害的{1}%。（护盾可驱散）</v>
          </cell>
          <cell r="K671">
            <v>0</v>
          </cell>
          <cell r="L671">
            <v>0</v>
          </cell>
          <cell r="M671" t="str">
            <v>0++++++++++++++++</v>
          </cell>
          <cell r="P671" t="str">
            <v/>
          </cell>
          <cell r="Q671" t="str">
            <v/>
          </cell>
          <cell r="R671">
            <v>0</v>
          </cell>
          <cell r="S671">
            <v>0</v>
          </cell>
          <cell r="T671" t="str">
            <v/>
          </cell>
          <cell r="W671" t="str">
            <v/>
          </cell>
          <cell r="X671" t="str">
            <v/>
          </cell>
          <cell r="Y671">
            <v>0</v>
          </cell>
          <cell r="Z671">
            <v>0</v>
          </cell>
          <cell r="AA671" t="str">
            <v/>
          </cell>
        </row>
        <row r="672">
          <cell r="I672" t="str">
            <v>1005300000301</v>
          </cell>
          <cell r="J672" t="str">
            <v>被动技能1:典韦身披精铁铸成的铠甲，自身护甲增加{0}，所率士兵存活时，额外获得{1}%减伤。若我方武将生命值低于50%，则典韦对其进行保护，100%承担该武将受到的伤害，持续8秒。（对同一目标触发间隔25秒）</v>
          </cell>
          <cell r="K672">
            <v>0</v>
          </cell>
          <cell r="L672">
            <v>0</v>
          </cell>
          <cell r="M672" t="str">
            <v>200+230+260+290+320+350+380+410+440+470+500+530+560+590+620+650+680</v>
          </cell>
          <cell r="P672" t="str">
            <v>1005300000302</v>
          </cell>
          <cell r="Q672" t="str">
            <v>被动技能1:典韦身披精铁铸成的铠甲，自身护甲增加{0}，所率士兵存活时，额外获得{1}%减伤。若我方武将生命值低于50%，则典韦对其进行保护，100%承担该武将受到的伤害，持续8秒。（对同一目标触发间隔25秒）</v>
          </cell>
          <cell r="R672">
            <v>0</v>
          </cell>
          <cell r="S672">
            <v>0</v>
          </cell>
          <cell r="T672" t="str">
            <v>0.14+0.15+0.16+0.17+0.18+0.19+0.2+0.21+0.22+0.23+0.24+0.25+0.26+0.27+0.28+0.29+0.3</v>
          </cell>
          <cell r="W672" t="str">
            <v/>
          </cell>
          <cell r="X672" t="str">
            <v/>
          </cell>
          <cell r="Y672">
            <v>0</v>
          </cell>
          <cell r="Z672">
            <v>0</v>
          </cell>
          <cell r="AA672" t="str">
            <v/>
          </cell>
        </row>
        <row r="673">
          <cell r="I673" t="str">
            <v>1005300000303</v>
          </cell>
          <cell r="J673" t="str">
            <v>被动技能1:典韦身披精铁铸成的铠甲，自身护甲增加{0}，所率士兵存活时，额外获得{1}%减伤。若我方武将生命值低于50%，则典韦对其进行保护，100%承担该武将受到的伤害，持续8秒。（对同一目标触发间隔25秒）</v>
          </cell>
          <cell r="K673">
            <v>0</v>
          </cell>
          <cell r="L673">
            <v>0</v>
          </cell>
          <cell r="M673" t="str">
            <v>0++++++++++++++++</v>
          </cell>
          <cell r="P673" t="str">
            <v/>
          </cell>
          <cell r="Q673" t="str">
            <v/>
          </cell>
          <cell r="R673">
            <v>0</v>
          </cell>
          <cell r="S673">
            <v>0</v>
          </cell>
          <cell r="T673" t="str">
            <v/>
          </cell>
          <cell r="W673" t="str">
            <v/>
          </cell>
          <cell r="X673" t="str">
            <v/>
          </cell>
          <cell r="Y673">
            <v>0</v>
          </cell>
          <cell r="Z673">
            <v>0</v>
          </cell>
          <cell r="AA673" t="str">
            <v/>
          </cell>
        </row>
        <row r="674">
          <cell r="I674" t="str">
            <v>1005300000401</v>
          </cell>
          <cell r="J674" t="str">
            <v>被动技能2:武将率领盾兵时，盾兵的护甲提升100点；率领戟兵时，戟兵攻击提升10%。</v>
          </cell>
          <cell r="K674">
            <v>0</v>
          </cell>
          <cell r="L674">
            <v>0</v>
          </cell>
          <cell r="M674" t="str">
            <v>100+100+100+100+100+100+100+100+100+100+100+100+100+100+100+100+100</v>
          </cell>
          <cell r="P674" t="str">
            <v>1005300000402</v>
          </cell>
          <cell r="Q674" t="str">
            <v>被动技能2:武将率领盾兵时，盾兵的护甲提升100点；率领戟兵时，戟兵攻击提升10%。</v>
          </cell>
          <cell r="R674">
            <v>0</v>
          </cell>
          <cell r="S674">
            <v>0</v>
          </cell>
          <cell r="T674" t="str">
            <v>0.1+0.1+0.1+0.1+0.1+0.1+0.1+0.1+0.1+0.1+0.1+0.1+0.1+0.1+0.1+0.1+0.1</v>
          </cell>
          <cell r="W674" t="str">
            <v/>
          </cell>
          <cell r="X674" t="str">
            <v/>
          </cell>
          <cell r="Y674">
            <v>0</v>
          </cell>
          <cell r="Z674">
            <v>0</v>
          </cell>
          <cell r="AA674" t="str">
            <v/>
          </cell>
        </row>
        <row r="675">
          <cell r="I675" t="str">
            <v>1005300000501</v>
          </cell>
          <cell r="J675" t="str">
            <v>被动技能3:勇猛无畏，悍勇绝伦，勇猛无畏，悍勇绝伦，自身受到武力伤害减少15%，自身伤害提升12%。</v>
          </cell>
          <cell r="K675">
            <v>0</v>
          </cell>
          <cell r="L675">
            <v>0</v>
          </cell>
          <cell r="M675" t="str">
            <v>0.15+0.15+0.15+0.15+0.15+0.15+0.15+0.15+0.15+0.15+0.15+0.15+0.15+0.15+0.15+0.15+0.15</v>
          </cell>
          <cell r="P675" t="str">
            <v>1005300000502</v>
          </cell>
          <cell r="Q675" t="str">
            <v>被动技能3:勇猛无畏，悍勇绝伦，勇猛无畏，悍勇绝伦，自身受到武力伤害减少15%，自身伤害提升12%。</v>
          </cell>
          <cell r="R675">
            <v>0</v>
          </cell>
          <cell r="S675">
            <v>0</v>
          </cell>
          <cell r="T675" t="str">
            <v>0.12+0.12+0.12+0.12+0.12+0.12+0.12+0.12+0.12+0.12+0.12+0.12+0.12+0.12+0.12+0.12+0.12</v>
          </cell>
          <cell r="W675" t="str">
            <v/>
          </cell>
          <cell r="X675" t="str">
            <v/>
          </cell>
          <cell r="Y675">
            <v>0</v>
          </cell>
          <cell r="Z675">
            <v>0</v>
          </cell>
          <cell r="AA675" t="str">
            <v/>
          </cell>
        </row>
        <row r="676">
          <cell r="I676" t="str">
            <v/>
          </cell>
          <cell r="J676" t="str">
            <v/>
          </cell>
          <cell r="K676">
            <v>0</v>
          </cell>
          <cell r="L676">
            <v>0</v>
          </cell>
          <cell r="M676" t="str">
            <v/>
          </cell>
          <cell r="P676" t="str">
            <v/>
          </cell>
          <cell r="Q676" t="str">
            <v/>
          </cell>
          <cell r="R676">
            <v>0</v>
          </cell>
          <cell r="S676">
            <v>0</v>
          </cell>
          <cell r="T676" t="str">
            <v/>
          </cell>
          <cell r="W676" t="str">
            <v/>
          </cell>
          <cell r="X676" t="str">
            <v/>
          </cell>
          <cell r="Y676">
            <v>0</v>
          </cell>
          <cell r="Z676">
            <v>0</v>
          </cell>
          <cell r="AA676" t="str">
            <v/>
          </cell>
        </row>
        <row r="677">
          <cell r="I677" t="str">
            <v/>
          </cell>
          <cell r="J677" t="str">
            <v/>
          </cell>
          <cell r="K677">
            <v>0</v>
          </cell>
          <cell r="L677">
            <v>0</v>
          </cell>
          <cell r="M677" t="str">
            <v/>
          </cell>
          <cell r="P677" t="str">
            <v/>
          </cell>
          <cell r="Q677" t="str">
            <v/>
          </cell>
          <cell r="R677">
            <v>0</v>
          </cell>
          <cell r="S677">
            <v>0</v>
          </cell>
          <cell r="T677" t="str">
            <v/>
          </cell>
          <cell r="W677" t="str">
            <v/>
          </cell>
          <cell r="X677" t="str">
            <v/>
          </cell>
          <cell r="Y677">
            <v>0</v>
          </cell>
          <cell r="Z677">
            <v>0</v>
          </cell>
          <cell r="AA677" t="str">
            <v/>
          </cell>
        </row>
        <row r="678">
          <cell r="I678" t="str">
            <v/>
          </cell>
          <cell r="J678" t="str">
            <v/>
          </cell>
          <cell r="K678">
            <v>0</v>
          </cell>
          <cell r="L678">
            <v>0</v>
          </cell>
          <cell r="M678" t="str">
            <v/>
          </cell>
          <cell r="P678" t="str">
            <v/>
          </cell>
          <cell r="Q678" t="str">
            <v/>
          </cell>
          <cell r="R678">
            <v>0</v>
          </cell>
          <cell r="S678">
            <v>0</v>
          </cell>
          <cell r="T678" t="str">
            <v/>
          </cell>
          <cell r="W678" t="str">
            <v/>
          </cell>
          <cell r="X678" t="str">
            <v/>
          </cell>
          <cell r="Y678">
            <v>0</v>
          </cell>
          <cell r="Z678">
            <v>0</v>
          </cell>
          <cell r="AA678" t="str">
            <v/>
          </cell>
        </row>
        <row r="679">
          <cell r="I679" t="str">
            <v/>
          </cell>
          <cell r="J679" t="str">
            <v/>
          </cell>
          <cell r="K679">
            <v>0</v>
          </cell>
          <cell r="L679">
            <v>0</v>
          </cell>
          <cell r="M679" t="str">
            <v/>
          </cell>
          <cell r="P679" t="str">
            <v/>
          </cell>
          <cell r="Q679" t="str">
            <v/>
          </cell>
          <cell r="R679">
            <v>0</v>
          </cell>
          <cell r="S679">
            <v>0</v>
          </cell>
          <cell r="T679" t="str">
            <v/>
          </cell>
          <cell r="W679" t="str">
            <v/>
          </cell>
          <cell r="X679" t="str">
            <v/>
          </cell>
          <cell r="Y679">
            <v>0</v>
          </cell>
          <cell r="Z679">
            <v>0</v>
          </cell>
          <cell r="AA679" t="str">
            <v/>
          </cell>
        </row>
        <row r="680">
          <cell r="I680" t="str">
            <v/>
          </cell>
          <cell r="J680" t="str">
            <v/>
          </cell>
          <cell r="K680">
            <v>0</v>
          </cell>
          <cell r="L680">
            <v>0</v>
          </cell>
          <cell r="M680" t="str">
            <v/>
          </cell>
          <cell r="P680" t="str">
            <v/>
          </cell>
          <cell r="Q680" t="str">
            <v/>
          </cell>
          <cell r="R680">
            <v>0</v>
          </cell>
          <cell r="S680">
            <v>0</v>
          </cell>
          <cell r="T680" t="str">
            <v/>
          </cell>
          <cell r="W680" t="str">
            <v/>
          </cell>
          <cell r="X680" t="str">
            <v/>
          </cell>
          <cell r="Y680">
            <v>0</v>
          </cell>
          <cell r="Z680">
            <v>0</v>
          </cell>
          <cell r="AA680" t="str">
            <v/>
          </cell>
        </row>
        <row r="681">
          <cell r="I681" t="str">
            <v/>
          </cell>
          <cell r="J681" t="str">
            <v/>
          </cell>
          <cell r="K681">
            <v>0</v>
          </cell>
          <cell r="L681">
            <v>0</v>
          </cell>
          <cell r="M681" t="str">
            <v/>
          </cell>
          <cell r="P681" t="str">
            <v/>
          </cell>
          <cell r="Q681" t="str">
            <v/>
          </cell>
          <cell r="R681">
            <v>0</v>
          </cell>
          <cell r="S681">
            <v>0</v>
          </cell>
          <cell r="T681" t="str">
            <v/>
          </cell>
          <cell r="W681" t="str">
            <v/>
          </cell>
          <cell r="X681" t="str">
            <v/>
          </cell>
          <cell r="Y681">
            <v>0</v>
          </cell>
          <cell r="Z681">
            <v>0</v>
          </cell>
          <cell r="AA681" t="str">
            <v/>
          </cell>
        </row>
        <row r="682">
          <cell r="I682" t="str">
            <v/>
          </cell>
          <cell r="J682" t="str">
            <v/>
          </cell>
          <cell r="K682">
            <v>0</v>
          </cell>
          <cell r="L682">
            <v>0</v>
          </cell>
          <cell r="M682" t="str">
            <v/>
          </cell>
          <cell r="P682" t="str">
            <v/>
          </cell>
          <cell r="Q682" t="str">
            <v/>
          </cell>
          <cell r="R682">
            <v>0</v>
          </cell>
          <cell r="S682">
            <v>0</v>
          </cell>
          <cell r="T682" t="str">
            <v/>
          </cell>
          <cell r="W682" t="str">
            <v/>
          </cell>
          <cell r="X682" t="str">
            <v/>
          </cell>
          <cell r="Y682">
            <v>0</v>
          </cell>
          <cell r="Z682">
            <v>0</v>
          </cell>
          <cell r="AA682" t="str">
            <v/>
          </cell>
        </row>
        <row r="683">
          <cell r="I683" t="str">
            <v/>
          </cell>
          <cell r="J683" t="str">
            <v/>
          </cell>
          <cell r="K683">
            <v>0</v>
          </cell>
          <cell r="L683">
            <v>0</v>
          </cell>
          <cell r="M683" t="str">
            <v/>
          </cell>
          <cell r="P683" t="str">
            <v/>
          </cell>
          <cell r="Q683" t="str">
            <v/>
          </cell>
          <cell r="R683">
            <v>0</v>
          </cell>
          <cell r="S683">
            <v>0</v>
          </cell>
          <cell r="T683" t="str">
            <v/>
          </cell>
          <cell r="W683" t="str">
            <v/>
          </cell>
          <cell r="X683" t="str">
            <v/>
          </cell>
          <cell r="Y683">
            <v>0</v>
          </cell>
          <cell r="Z683">
            <v>0</v>
          </cell>
          <cell r="AA683" t="str">
            <v/>
          </cell>
        </row>
        <row r="684">
          <cell r="I684" t="str">
            <v/>
          </cell>
          <cell r="J684" t="str">
            <v/>
          </cell>
          <cell r="K684">
            <v>0</v>
          </cell>
          <cell r="L684">
            <v>0</v>
          </cell>
          <cell r="M684" t="str">
            <v/>
          </cell>
          <cell r="P684" t="str">
            <v/>
          </cell>
          <cell r="Q684" t="str">
            <v/>
          </cell>
          <cell r="R684">
            <v>0</v>
          </cell>
          <cell r="S684">
            <v>0</v>
          </cell>
          <cell r="T684" t="str">
            <v/>
          </cell>
          <cell r="W684" t="str">
            <v/>
          </cell>
          <cell r="X684" t="str">
            <v/>
          </cell>
          <cell r="Y684">
            <v>0</v>
          </cell>
          <cell r="Z684">
            <v>0</v>
          </cell>
          <cell r="AA684" t="str">
            <v/>
          </cell>
        </row>
        <row r="685">
          <cell r="I685" t="str">
            <v/>
          </cell>
          <cell r="J685" t="str">
            <v/>
          </cell>
          <cell r="K685">
            <v>0</v>
          </cell>
          <cell r="L685">
            <v>0</v>
          </cell>
          <cell r="M685" t="str">
            <v/>
          </cell>
          <cell r="P685" t="str">
            <v/>
          </cell>
          <cell r="Q685" t="str">
            <v/>
          </cell>
          <cell r="R685">
            <v>0</v>
          </cell>
          <cell r="S685">
            <v>0</v>
          </cell>
          <cell r="T685" t="str">
            <v/>
          </cell>
          <cell r="W685" t="str">
            <v/>
          </cell>
          <cell r="X685" t="str">
            <v/>
          </cell>
          <cell r="Y685">
            <v>0</v>
          </cell>
          <cell r="Z685">
            <v>0</v>
          </cell>
          <cell r="AA685" t="str">
            <v/>
          </cell>
        </row>
        <row r="686">
          <cell r="I686" t="str">
            <v/>
          </cell>
          <cell r="J686" t="str">
            <v/>
          </cell>
          <cell r="K686">
            <v>0</v>
          </cell>
          <cell r="L686">
            <v>0</v>
          </cell>
          <cell r="M686" t="str">
            <v/>
          </cell>
          <cell r="P686" t="str">
            <v/>
          </cell>
          <cell r="Q686" t="str">
            <v/>
          </cell>
          <cell r="R686">
            <v>0</v>
          </cell>
          <cell r="S686">
            <v>0</v>
          </cell>
          <cell r="T686" t="str">
            <v/>
          </cell>
          <cell r="W686" t="str">
            <v/>
          </cell>
          <cell r="X686" t="str">
            <v/>
          </cell>
          <cell r="Y686">
            <v>0</v>
          </cell>
          <cell r="Z686">
            <v>0</v>
          </cell>
          <cell r="AA686" t="str">
            <v/>
          </cell>
        </row>
        <row r="687">
          <cell r="I687" t="str">
            <v/>
          </cell>
          <cell r="J687" t="str">
            <v/>
          </cell>
          <cell r="K687">
            <v>0</v>
          </cell>
          <cell r="L687">
            <v>0</v>
          </cell>
          <cell r="M687" t="str">
            <v/>
          </cell>
          <cell r="P687" t="str">
            <v/>
          </cell>
          <cell r="Q687" t="str">
            <v/>
          </cell>
          <cell r="R687">
            <v>0</v>
          </cell>
          <cell r="S687">
            <v>0</v>
          </cell>
          <cell r="T687" t="str">
            <v/>
          </cell>
          <cell r="W687" t="str">
            <v/>
          </cell>
          <cell r="X687" t="str">
            <v/>
          </cell>
          <cell r="Y687">
            <v>0</v>
          </cell>
          <cell r="Z687">
            <v>0</v>
          </cell>
          <cell r="AA687" t="str">
            <v/>
          </cell>
        </row>
        <row r="688">
          <cell r="I688" t="str">
            <v/>
          </cell>
          <cell r="J688" t="str">
            <v/>
          </cell>
          <cell r="K688">
            <v>0</v>
          </cell>
          <cell r="L688">
            <v>0</v>
          </cell>
          <cell r="M688" t="str">
            <v/>
          </cell>
          <cell r="P688" t="str">
            <v/>
          </cell>
          <cell r="Q688" t="str">
            <v/>
          </cell>
          <cell r="R688">
            <v>0</v>
          </cell>
          <cell r="S688">
            <v>0</v>
          </cell>
          <cell r="T688" t="str">
            <v/>
          </cell>
          <cell r="W688" t="str">
            <v/>
          </cell>
          <cell r="X688" t="str">
            <v/>
          </cell>
          <cell r="Y688">
            <v>0</v>
          </cell>
          <cell r="Z688">
            <v>0</v>
          </cell>
          <cell r="AA688" t="str">
            <v/>
          </cell>
        </row>
        <row r="689">
          <cell r="I689" t="str">
            <v/>
          </cell>
          <cell r="J689" t="str">
            <v/>
          </cell>
          <cell r="K689">
            <v>0</v>
          </cell>
          <cell r="L689">
            <v>0</v>
          </cell>
          <cell r="M689" t="str">
            <v/>
          </cell>
          <cell r="P689" t="str">
            <v/>
          </cell>
          <cell r="Q689" t="str">
            <v/>
          </cell>
          <cell r="R689">
            <v>0</v>
          </cell>
          <cell r="S689">
            <v>0</v>
          </cell>
          <cell r="T689" t="str">
            <v/>
          </cell>
          <cell r="W689" t="str">
            <v/>
          </cell>
          <cell r="X689" t="str">
            <v/>
          </cell>
          <cell r="Y689">
            <v>0</v>
          </cell>
          <cell r="Z689">
            <v>0</v>
          </cell>
          <cell r="AA689" t="str">
            <v/>
          </cell>
        </row>
        <row r="690">
          <cell r="I690" t="str">
            <v/>
          </cell>
          <cell r="J690" t="str">
            <v/>
          </cell>
          <cell r="K690">
            <v>0</v>
          </cell>
          <cell r="L690">
            <v>0</v>
          </cell>
          <cell r="M690" t="str">
            <v/>
          </cell>
          <cell r="P690" t="str">
            <v/>
          </cell>
          <cell r="Q690" t="str">
            <v/>
          </cell>
          <cell r="R690">
            <v>0</v>
          </cell>
          <cell r="S690">
            <v>0</v>
          </cell>
          <cell r="T690" t="str">
            <v/>
          </cell>
          <cell r="W690" t="str">
            <v/>
          </cell>
          <cell r="X690" t="str">
            <v/>
          </cell>
          <cell r="Y690">
            <v>0</v>
          </cell>
          <cell r="Z690">
            <v>0</v>
          </cell>
          <cell r="AA690" t="str">
            <v/>
          </cell>
        </row>
        <row r="691">
          <cell r="I691" t="str">
            <v/>
          </cell>
          <cell r="J691" t="str">
            <v/>
          </cell>
          <cell r="K691">
            <v>0</v>
          </cell>
          <cell r="L691">
            <v>0</v>
          </cell>
          <cell r="M691" t="str">
            <v/>
          </cell>
          <cell r="P691" t="str">
            <v/>
          </cell>
          <cell r="Q691" t="str">
            <v/>
          </cell>
          <cell r="R691">
            <v>0</v>
          </cell>
          <cell r="S691">
            <v>0</v>
          </cell>
          <cell r="T691" t="str">
            <v/>
          </cell>
          <cell r="W691" t="str">
            <v/>
          </cell>
          <cell r="X691" t="str">
            <v/>
          </cell>
          <cell r="Y691">
            <v>0</v>
          </cell>
          <cell r="Z691">
            <v>0</v>
          </cell>
          <cell r="AA691" t="str">
            <v/>
          </cell>
        </row>
        <row r="692">
          <cell r="I692" t="str">
            <v/>
          </cell>
          <cell r="J692" t="str">
            <v/>
          </cell>
          <cell r="K692">
            <v>0</v>
          </cell>
          <cell r="L692">
            <v>0</v>
          </cell>
          <cell r="M692" t="str">
            <v/>
          </cell>
          <cell r="P692" t="str">
            <v/>
          </cell>
          <cell r="Q692" t="str">
            <v/>
          </cell>
          <cell r="R692">
            <v>0</v>
          </cell>
          <cell r="S692">
            <v>0</v>
          </cell>
          <cell r="T692" t="str">
            <v/>
          </cell>
          <cell r="W692" t="str">
            <v/>
          </cell>
          <cell r="X692" t="str">
            <v/>
          </cell>
          <cell r="Y692">
            <v>0</v>
          </cell>
          <cell r="Z692">
            <v>0</v>
          </cell>
          <cell r="AA692" t="str">
            <v/>
          </cell>
        </row>
        <row r="693">
          <cell r="I693" t="str">
            <v/>
          </cell>
          <cell r="J693" t="str">
            <v/>
          </cell>
          <cell r="K693">
            <v>0</v>
          </cell>
          <cell r="L693">
            <v>0</v>
          </cell>
          <cell r="M693" t="str">
            <v/>
          </cell>
          <cell r="P693" t="str">
            <v/>
          </cell>
          <cell r="Q693" t="str">
            <v/>
          </cell>
          <cell r="R693">
            <v>0</v>
          </cell>
          <cell r="S693">
            <v>0</v>
          </cell>
          <cell r="T693" t="str">
            <v/>
          </cell>
          <cell r="W693" t="str">
            <v/>
          </cell>
          <cell r="X693" t="str">
            <v/>
          </cell>
          <cell r="Y693">
            <v>0</v>
          </cell>
          <cell r="Z693">
            <v>0</v>
          </cell>
          <cell r="AA693" t="str">
            <v/>
          </cell>
        </row>
        <row r="694">
          <cell r="I694" t="str">
            <v/>
          </cell>
          <cell r="J694" t="str">
            <v/>
          </cell>
          <cell r="K694">
            <v>0</v>
          </cell>
          <cell r="L694">
            <v>0</v>
          </cell>
          <cell r="M694" t="str">
            <v/>
          </cell>
          <cell r="P694" t="str">
            <v/>
          </cell>
          <cell r="Q694" t="str">
            <v/>
          </cell>
          <cell r="R694">
            <v>0</v>
          </cell>
          <cell r="S694">
            <v>0</v>
          </cell>
          <cell r="T694" t="str">
            <v/>
          </cell>
          <cell r="W694" t="str">
            <v/>
          </cell>
          <cell r="X694" t="str">
            <v/>
          </cell>
          <cell r="Y694">
            <v>0</v>
          </cell>
          <cell r="Z694">
            <v>0</v>
          </cell>
          <cell r="AA694" t="str">
            <v/>
          </cell>
        </row>
        <row r="695">
          <cell r="I695" t="str">
            <v/>
          </cell>
          <cell r="J695" t="str">
            <v/>
          </cell>
          <cell r="K695">
            <v>0</v>
          </cell>
          <cell r="L695">
            <v>0</v>
          </cell>
          <cell r="M695" t="str">
            <v/>
          </cell>
          <cell r="P695" t="str">
            <v/>
          </cell>
          <cell r="Q695" t="str">
            <v/>
          </cell>
          <cell r="R695">
            <v>0</v>
          </cell>
          <cell r="S695">
            <v>0</v>
          </cell>
          <cell r="T695" t="str">
            <v/>
          </cell>
          <cell r="W695" t="str">
            <v/>
          </cell>
          <cell r="X695" t="str">
            <v/>
          </cell>
          <cell r="Y695">
            <v>0</v>
          </cell>
          <cell r="Z695">
            <v>0</v>
          </cell>
          <cell r="AA695" t="str">
            <v/>
          </cell>
        </row>
        <row r="696">
          <cell r="I696" t="str">
            <v/>
          </cell>
          <cell r="J696" t="str">
            <v/>
          </cell>
          <cell r="K696">
            <v>0</v>
          </cell>
          <cell r="L696">
            <v>0</v>
          </cell>
          <cell r="M696" t="str">
            <v/>
          </cell>
          <cell r="P696" t="str">
            <v/>
          </cell>
          <cell r="Q696" t="str">
            <v/>
          </cell>
          <cell r="R696">
            <v>0</v>
          </cell>
          <cell r="S696">
            <v>0</v>
          </cell>
          <cell r="T696" t="str">
            <v/>
          </cell>
          <cell r="W696" t="str">
            <v/>
          </cell>
          <cell r="X696" t="str">
            <v/>
          </cell>
          <cell r="Y696">
            <v>0</v>
          </cell>
          <cell r="Z696">
            <v>0</v>
          </cell>
          <cell r="AA696" t="str">
            <v/>
          </cell>
        </row>
        <row r="697">
          <cell r="I697" t="str">
            <v/>
          </cell>
          <cell r="J697" t="str">
            <v/>
          </cell>
          <cell r="K697">
            <v>0</v>
          </cell>
          <cell r="L697">
            <v>0</v>
          </cell>
          <cell r="M697" t="str">
            <v/>
          </cell>
          <cell r="P697" t="str">
            <v/>
          </cell>
          <cell r="Q697" t="str">
            <v/>
          </cell>
          <cell r="R697">
            <v>0</v>
          </cell>
          <cell r="S697">
            <v>0</v>
          </cell>
          <cell r="T697" t="str">
            <v/>
          </cell>
          <cell r="W697" t="str">
            <v/>
          </cell>
          <cell r="X697" t="str">
            <v/>
          </cell>
          <cell r="Y697">
            <v>0</v>
          </cell>
          <cell r="Z697">
            <v>0</v>
          </cell>
          <cell r="AA697" t="str">
            <v/>
          </cell>
        </row>
        <row r="698">
          <cell r="I698" t="str">
            <v>1005500000101</v>
          </cell>
          <cell r="J698" t="str">
            <v>普通攻击:对单体敌人造成{0}%的武力伤害</v>
          </cell>
          <cell r="K698">
            <v>0</v>
          </cell>
          <cell r="L698">
            <v>0</v>
          </cell>
          <cell r="M698" t="str">
            <v>0.25+0.25+0.25+0.25+0.25+0.25+0.25+0.25+0.25+0.25+0.25+0.25+0.25+0.25+0.25+0.25+0.25</v>
          </cell>
          <cell r="P698" t="str">
            <v/>
          </cell>
          <cell r="Q698" t="str">
            <v/>
          </cell>
          <cell r="R698">
            <v>0</v>
          </cell>
          <cell r="S698">
            <v>0</v>
          </cell>
          <cell r="T698" t="str">
            <v/>
          </cell>
          <cell r="W698" t="str">
            <v/>
          </cell>
          <cell r="X698" t="str">
            <v/>
          </cell>
          <cell r="Y698">
            <v>0</v>
          </cell>
          <cell r="Z698">
            <v>0</v>
          </cell>
          <cell r="AA698" t="str">
            <v/>
          </cell>
        </row>
        <row r="699">
          <cell r="I699" t="str">
            <v>1005500000201</v>
          </cell>
          <cell r="J699" t="str">
            <v>怒气技能:自身率领的士兵无法攻击，持续15秒，但每秒对周围2个敌人造成{0}%自身攻击力的武力伤害，并且受到普攻伤害时，反弹给敌人{1}%自身攻击力的武力伤害。</v>
          </cell>
          <cell r="K699">
            <v>0</v>
          </cell>
          <cell r="L699">
            <v>0</v>
          </cell>
          <cell r="M699" t="str">
            <v>0.075+0.08+0.085+0.09+0.095+0.1+0.105+0.11+0.115+0.12+0.125+0.13+0.135+0.14+0.145+0.15+0.155</v>
          </cell>
          <cell r="P699" t="str">
            <v/>
          </cell>
          <cell r="Q699" t="str">
            <v/>
          </cell>
          <cell r="R699">
            <v>0</v>
          </cell>
          <cell r="S699">
            <v>0</v>
          </cell>
          <cell r="T699" t="str">
            <v/>
          </cell>
          <cell r="W699" t="str">
            <v/>
          </cell>
          <cell r="X699" t="str">
            <v/>
          </cell>
          <cell r="Y699">
            <v>0</v>
          </cell>
          <cell r="Z699">
            <v>0</v>
          </cell>
          <cell r="AA699" t="str">
            <v/>
          </cell>
        </row>
        <row r="700">
          <cell r="I700" t="str">
            <v>1005500000202</v>
          </cell>
          <cell r="J700" t="str">
            <v>怒气技能:自身率领的士兵无法攻击，持续15秒，但每秒对周围2个敌人造成{0}%自身攻击力的武力伤害，并且受到普攻伤害时，反弹给敌人{1}%自身攻击力的武力伤害。</v>
          </cell>
          <cell r="K700">
            <v>0</v>
          </cell>
          <cell r="L700">
            <v>0</v>
          </cell>
          <cell r="M700" t="str">
            <v>0.08+0.085+0.09+0.095+0.1+0.105+0.11+0.115+0.12+0.125+0.13+0.135+0.14+0.145+0.15+0.155+0.16</v>
          </cell>
          <cell r="P700" t="str">
            <v/>
          </cell>
          <cell r="Q700" t="str">
            <v/>
          </cell>
          <cell r="R700">
            <v>0</v>
          </cell>
          <cell r="S700">
            <v>0</v>
          </cell>
          <cell r="T700" t="str">
            <v/>
          </cell>
          <cell r="W700" t="str">
            <v/>
          </cell>
          <cell r="X700" t="str">
            <v/>
          </cell>
          <cell r="Y700">
            <v>0</v>
          </cell>
          <cell r="Z700">
            <v>0</v>
          </cell>
          <cell r="AA700" t="str">
            <v/>
          </cell>
        </row>
        <row r="701">
          <cell r="I701" t="str">
            <v>1005500000203</v>
          </cell>
          <cell r="J701" t="str">
            <v>怒气技能:自身率领的士兵无法攻击，持续15秒，但每秒对周围2个敌人造成{0}%自身攻击力的武力伤害，并且受到普攻伤害时，反弹给敌人{1}%自身攻击力的武力伤害。</v>
          </cell>
          <cell r="K701">
            <v>0</v>
          </cell>
          <cell r="L701">
            <v>0</v>
          </cell>
          <cell r="M701" t="str">
            <v>0++++++++++++++++</v>
          </cell>
          <cell r="P701" t="str">
            <v/>
          </cell>
          <cell r="Q701" t="str">
            <v/>
          </cell>
          <cell r="R701">
            <v>0</v>
          </cell>
          <cell r="S701">
            <v>0</v>
          </cell>
          <cell r="T701" t="str">
            <v/>
          </cell>
          <cell r="W701" t="str">
            <v/>
          </cell>
          <cell r="X701" t="str">
            <v/>
          </cell>
          <cell r="Y701">
            <v>0</v>
          </cell>
          <cell r="Z701">
            <v>0</v>
          </cell>
          <cell r="AA701" t="str">
            <v/>
          </cell>
        </row>
        <row r="702">
          <cell r="I702" t="str">
            <v/>
          </cell>
          <cell r="J702" t="str">
            <v/>
          </cell>
          <cell r="K702">
            <v>0</v>
          </cell>
          <cell r="L702">
            <v>0</v>
          </cell>
          <cell r="M702" t="str">
            <v/>
          </cell>
          <cell r="P702" t="str">
            <v/>
          </cell>
          <cell r="Q702" t="str">
            <v/>
          </cell>
          <cell r="R702">
            <v>0</v>
          </cell>
          <cell r="S702">
            <v>0</v>
          </cell>
          <cell r="T702" t="str">
            <v/>
          </cell>
          <cell r="W702" t="str">
            <v/>
          </cell>
          <cell r="X702" t="str">
            <v/>
          </cell>
          <cell r="Y702">
            <v>0</v>
          </cell>
          <cell r="Z702">
            <v>0</v>
          </cell>
          <cell r="AA702" t="str">
            <v/>
          </cell>
        </row>
        <row r="703">
          <cell r="I703" t="str">
            <v>1005500000301</v>
          </cell>
          <cell r="J703" t="str">
            <v>被动技能1:李典所统率的士兵造成的伤害会转换{0}%恢复自身兵力，魏延入场时获得一个自身攻击30%的护盾。</v>
          </cell>
          <cell r="K703">
            <v>0</v>
          </cell>
          <cell r="L703">
            <v>0</v>
          </cell>
          <cell r="M703" t="str">
            <v>0.1+0.145+0.19+0.235+0.28+0.325+0.37+0.415+0.46+0.505+0.55+0.595+0.64+0.685+0.73+0.775+0.82</v>
          </cell>
          <cell r="P703" t="str">
            <v>1005500000302</v>
          </cell>
          <cell r="Q703" t="str">
            <v>被动技能1:李典所统率的士兵造成的伤害会转换{0}%恢复自身兵力，魏延入场时获得一个自身攻击30%的护盾。</v>
          </cell>
          <cell r="R703">
            <v>0</v>
          </cell>
          <cell r="S703">
            <v>0</v>
          </cell>
          <cell r="T703" t="str">
            <v>0.2+0.2+0.2+0.2+0.2+0.2+0.2+0.2+0.2+0.2+0.2+0.2+0.2+0.2+0.2+0.2+0.2</v>
          </cell>
          <cell r="W703" t="str">
            <v/>
          </cell>
          <cell r="X703" t="str">
            <v/>
          </cell>
          <cell r="Y703">
            <v>0</v>
          </cell>
          <cell r="Z703">
            <v>0</v>
          </cell>
          <cell r="AA703" t="str">
            <v/>
          </cell>
        </row>
        <row r="704">
          <cell r="I704" t="str">
            <v>1005500000303</v>
          </cell>
          <cell r="J704" t="str">
            <v>被动技能1:李典所统率的士兵造成的伤害会转换{0}%恢复自身兵力，魏延入场时获得一个自身攻击30%的护盾。</v>
          </cell>
          <cell r="K704">
            <v>0</v>
          </cell>
          <cell r="L704">
            <v>0</v>
          </cell>
          <cell r="M704" t="str">
            <v>0++++++++++++++++</v>
          </cell>
          <cell r="P704" t="str">
            <v/>
          </cell>
          <cell r="Q704" t="str">
            <v/>
          </cell>
          <cell r="R704">
            <v>0</v>
          </cell>
          <cell r="S704">
            <v>0</v>
          </cell>
          <cell r="T704" t="str">
            <v/>
          </cell>
          <cell r="W704" t="str">
            <v/>
          </cell>
          <cell r="X704" t="str">
            <v/>
          </cell>
          <cell r="Y704">
            <v>0</v>
          </cell>
          <cell r="Z704">
            <v>0</v>
          </cell>
          <cell r="AA704" t="str">
            <v/>
          </cell>
        </row>
        <row r="705">
          <cell r="I705" t="str">
            <v>1005500000304</v>
          </cell>
          <cell r="J705" t="str">
            <v>被动技能1:李典所统率的士兵造成的伤害会转换{0}%恢复自身兵力，魏延入场时获得一个自身攻击30%的护盾。</v>
          </cell>
          <cell r="K705">
            <v>0</v>
          </cell>
          <cell r="L705">
            <v>0</v>
          </cell>
          <cell r="M705" t="str">
            <v>0.2+0.2+0.2+0.2+0.2+0.2+0.2+0.2+0.2+0.2+0.2+0.2+0.2+0.2+0.2+0.2+0.2</v>
          </cell>
          <cell r="P705" t="str">
            <v/>
          </cell>
          <cell r="Q705" t="str">
            <v/>
          </cell>
          <cell r="R705">
            <v>0</v>
          </cell>
          <cell r="S705">
            <v>0</v>
          </cell>
          <cell r="T705" t="str">
            <v/>
          </cell>
          <cell r="W705" t="str">
            <v/>
          </cell>
          <cell r="X705" t="str">
            <v/>
          </cell>
          <cell r="Y705">
            <v>0</v>
          </cell>
          <cell r="Z705">
            <v>0</v>
          </cell>
          <cell r="AA705" t="str">
            <v/>
          </cell>
        </row>
        <row r="706">
          <cell r="I706" t="str">
            <v>1005500000401</v>
          </cell>
          <cell r="J706" t="str">
            <v>被动技能2:武将率领盾兵时，盾兵的护甲提升100点；率领戟兵时，戟兵攻击提升10%。</v>
          </cell>
          <cell r="K706">
            <v>0</v>
          </cell>
          <cell r="L706">
            <v>0</v>
          </cell>
          <cell r="M706" t="str">
            <v>100+100+100+100+100+100+100+100+100+100+100+100+100+100+100+100+100</v>
          </cell>
          <cell r="P706" t="str">
            <v>1005500000402</v>
          </cell>
          <cell r="Q706" t="str">
            <v>被动技能2:武将率领盾兵时，盾兵的护甲提升100点；率领戟兵时，戟兵攻击提升10%。</v>
          </cell>
          <cell r="R706">
            <v>0</v>
          </cell>
          <cell r="S706">
            <v>0</v>
          </cell>
          <cell r="T706" t="str">
            <v>0.1+0.1+0.1+0.1+0.1+0.1+0.1+0.1+0.1+0.1+0.1+0.1+0.1+0.1+0.1+0.1+0.1</v>
          </cell>
          <cell r="W706" t="str">
            <v/>
          </cell>
          <cell r="X706" t="str">
            <v/>
          </cell>
          <cell r="Y706">
            <v>0</v>
          </cell>
          <cell r="Z706">
            <v>0</v>
          </cell>
          <cell r="AA706" t="str">
            <v/>
          </cell>
        </row>
        <row r="707">
          <cell r="I707" t="str">
            <v>1005500000501</v>
          </cell>
          <cell r="J707" t="str">
            <v>被动技能3:知兵善战，令行禁止，武将率领盾兵时，盾兵的免伤提升12%；率领戟兵时，戟兵伤害提升24%。</v>
          </cell>
          <cell r="K707">
            <v>0</v>
          </cell>
          <cell r="L707">
            <v>0</v>
          </cell>
          <cell r="M707" t="str">
            <v>0.12+0.12+0.12+0.12+0.12+0.12+0.12+0.12+0.12+0.12+0.12+0.12+0.12+0.12+0.12+0.12+0.12</v>
          </cell>
          <cell r="P707" t="str">
            <v>1005500000502</v>
          </cell>
          <cell r="Q707" t="str">
            <v>被动技能3:知兵善战，令行禁止，武将率领盾兵时，盾兵的免伤提升12%；率领戟兵时，戟兵伤害提升24%。</v>
          </cell>
          <cell r="R707">
            <v>0</v>
          </cell>
          <cell r="S707">
            <v>0</v>
          </cell>
          <cell r="T707" t="str">
            <v>0.24+0.24+0.24+0.24+0.24+0.24+0.24+0.24+0.24+0.24+0.24+0.24+0.24+0.24+0.24+0.24+0.24</v>
          </cell>
          <cell r="W707" t="str">
            <v/>
          </cell>
          <cell r="X707" t="str">
            <v/>
          </cell>
          <cell r="Y707">
            <v>0</v>
          </cell>
          <cell r="Z707">
            <v>0</v>
          </cell>
          <cell r="AA707" t="str">
            <v/>
          </cell>
        </row>
        <row r="708">
          <cell r="I708" t="str">
            <v/>
          </cell>
          <cell r="J708" t="str">
            <v/>
          </cell>
          <cell r="K708">
            <v>0</v>
          </cell>
          <cell r="L708">
            <v>0</v>
          </cell>
          <cell r="M708" t="str">
            <v/>
          </cell>
          <cell r="P708" t="str">
            <v/>
          </cell>
          <cell r="Q708" t="str">
            <v/>
          </cell>
          <cell r="R708">
            <v>0</v>
          </cell>
          <cell r="S708">
            <v>0</v>
          </cell>
          <cell r="T708" t="str">
            <v/>
          </cell>
          <cell r="W708" t="str">
            <v/>
          </cell>
          <cell r="X708" t="str">
            <v/>
          </cell>
          <cell r="Y708">
            <v>0</v>
          </cell>
          <cell r="Z708">
            <v>0</v>
          </cell>
          <cell r="AA708" t="str">
            <v/>
          </cell>
        </row>
        <row r="709">
          <cell r="I709" t="str">
            <v/>
          </cell>
          <cell r="J709" t="str">
            <v/>
          </cell>
          <cell r="K709">
            <v>0</v>
          </cell>
          <cell r="L709">
            <v>0</v>
          </cell>
          <cell r="M709" t="str">
            <v/>
          </cell>
          <cell r="P709" t="str">
            <v/>
          </cell>
          <cell r="Q709" t="str">
            <v/>
          </cell>
          <cell r="R709">
            <v>0</v>
          </cell>
          <cell r="S709">
            <v>0</v>
          </cell>
          <cell r="T709" t="str">
            <v/>
          </cell>
          <cell r="W709" t="str">
            <v/>
          </cell>
          <cell r="X709" t="str">
            <v/>
          </cell>
          <cell r="Y709">
            <v>0</v>
          </cell>
          <cell r="Z709">
            <v>0</v>
          </cell>
          <cell r="AA709" t="str">
            <v/>
          </cell>
        </row>
        <row r="710">
          <cell r="I710" t="str">
            <v/>
          </cell>
          <cell r="J710" t="str">
            <v/>
          </cell>
          <cell r="K710">
            <v>0</v>
          </cell>
          <cell r="L710">
            <v>0</v>
          </cell>
          <cell r="M710" t="str">
            <v/>
          </cell>
          <cell r="P710" t="str">
            <v/>
          </cell>
          <cell r="Q710" t="str">
            <v/>
          </cell>
          <cell r="R710">
            <v>0</v>
          </cell>
          <cell r="S710">
            <v>0</v>
          </cell>
          <cell r="T710" t="str">
            <v/>
          </cell>
          <cell r="W710" t="str">
            <v/>
          </cell>
          <cell r="X710" t="str">
            <v/>
          </cell>
          <cell r="Y710">
            <v>0</v>
          </cell>
          <cell r="Z710">
            <v>0</v>
          </cell>
          <cell r="AA710" t="str">
            <v/>
          </cell>
        </row>
        <row r="711">
          <cell r="I711" t="str">
            <v/>
          </cell>
          <cell r="J711" t="str">
            <v/>
          </cell>
          <cell r="K711">
            <v>0</v>
          </cell>
          <cell r="L711">
            <v>0</v>
          </cell>
          <cell r="M711" t="str">
            <v/>
          </cell>
          <cell r="P711" t="str">
            <v/>
          </cell>
          <cell r="Q711" t="str">
            <v/>
          </cell>
          <cell r="R711">
            <v>0</v>
          </cell>
          <cell r="S711">
            <v>0</v>
          </cell>
          <cell r="T711" t="str">
            <v/>
          </cell>
          <cell r="W711" t="str">
            <v/>
          </cell>
          <cell r="X711" t="str">
            <v/>
          </cell>
          <cell r="Y711">
            <v>0</v>
          </cell>
          <cell r="Z711">
            <v>0</v>
          </cell>
          <cell r="AA711" t="str">
            <v/>
          </cell>
        </row>
        <row r="712">
          <cell r="I712" t="str">
            <v/>
          </cell>
          <cell r="J712" t="str">
            <v/>
          </cell>
          <cell r="K712">
            <v>0</v>
          </cell>
          <cell r="L712">
            <v>0</v>
          </cell>
          <cell r="M712" t="str">
            <v/>
          </cell>
          <cell r="P712" t="str">
            <v/>
          </cell>
          <cell r="Q712" t="str">
            <v/>
          </cell>
          <cell r="R712">
            <v>0</v>
          </cell>
          <cell r="S712">
            <v>0</v>
          </cell>
          <cell r="T712" t="str">
            <v/>
          </cell>
          <cell r="W712" t="str">
            <v/>
          </cell>
          <cell r="X712" t="str">
            <v/>
          </cell>
          <cell r="Y712">
            <v>0</v>
          </cell>
          <cell r="Z712">
            <v>0</v>
          </cell>
          <cell r="AA712" t="str">
            <v/>
          </cell>
        </row>
        <row r="713">
          <cell r="I713" t="str">
            <v>1005600000101</v>
          </cell>
          <cell r="J713" t="str">
            <v>普通攻击:对单体敌人造成{0}%的武力伤害</v>
          </cell>
          <cell r="K713">
            <v>0</v>
          </cell>
          <cell r="L713">
            <v>0</v>
          </cell>
          <cell r="M713" t="str">
            <v>0.25+0.25+0.25+0.25+0.25+0.25+0.25+0.25+0.25+0.25+0.25+0.25+0.25+0.25+0.25+0.25+0.25</v>
          </cell>
          <cell r="P713" t="str">
            <v/>
          </cell>
          <cell r="Q713" t="str">
            <v/>
          </cell>
          <cell r="R713">
            <v>0</v>
          </cell>
          <cell r="S713">
            <v>0</v>
          </cell>
          <cell r="T713" t="str">
            <v/>
          </cell>
          <cell r="W713" t="str">
            <v/>
          </cell>
          <cell r="X713" t="str">
            <v/>
          </cell>
          <cell r="Y713">
            <v>0</v>
          </cell>
          <cell r="Z713">
            <v>0</v>
          </cell>
          <cell r="AA713" t="str">
            <v/>
          </cell>
        </row>
        <row r="714">
          <cell r="I714" t="str">
            <v>1005600000201</v>
          </cell>
          <cell r="J714" t="str">
            <v>怒气技能:吕蒙瞬移到一个敌人身旁并对其造成自身攻击{0}%的武力伤害，永久降低目标{1}点护甲（不可叠加）。自身进入15秒【双剑】状态，攻击速度增加100,攻击间隔降低0.5秒，并且每次普攻造成2次伤害，但每次伤害降低75%。</v>
          </cell>
          <cell r="K714">
            <v>0</v>
          </cell>
          <cell r="L714">
            <v>0</v>
          </cell>
          <cell r="M714" t="str">
            <v>0.6+0.72+0.84+0.96+1.08+1.2+1.32+1.44+1.56+1.68+1.8+1.92+2.04+2.16+2.28+2.4+2.52</v>
          </cell>
          <cell r="P714" t="str">
            <v/>
          </cell>
          <cell r="Q714" t="str">
            <v/>
          </cell>
          <cell r="R714">
            <v>0</v>
          </cell>
          <cell r="S714">
            <v>0</v>
          </cell>
          <cell r="T714" t="str">
            <v/>
          </cell>
          <cell r="W714" t="str">
            <v/>
          </cell>
          <cell r="X714" t="str">
            <v/>
          </cell>
          <cell r="Y714">
            <v>0</v>
          </cell>
          <cell r="Z714">
            <v>0</v>
          </cell>
          <cell r="AA714" t="str">
            <v/>
          </cell>
        </row>
        <row r="715">
          <cell r="I715" t="str">
            <v>1005600000202</v>
          </cell>
          <cell r="J715" t="str">
            <v>怒气技能:吕蒙瞬移到一个敌人身旁并对其造成自身攻击{0}%的武力伤害，永久降低目标{1}点护甲（不可叠加）。自身进入15秒【双剑】状态，攻击速度增加100,攻击间隔降低0.5秒，并且每次普攻造成2次伤害，但每次伤害降低75%。</v>
          </cell>
          <cell r="K715">
            <v>0</v>
          </cell>
          <cell r="L715">
            <v>0</v>
          </cell>
          <cell r="M715" t="str">
            <v>-120+-140+-160+-180+-200+-220+-240+-260+-280+-300+-320+-340+-360+-380+-400+-420+-440</v>
          </cell>
          <cell r="P715" t="str">
            <v/>
          </cell>
          <cell r="Q715" t="str">
            <v/>
          </cell>
          <cell r="R715">
            <v>0</v>
          </cell>
          <cell r="S715">
            <v>0</v>
          </cell>
          <cell r="T715" t="str">
            <v/>
          </cell>
          <cell r="W715" t="str">
            <v/>
          </cell>
          <cell r="X715" t="str">
            <v/>
          </cell>
          <cell r="Y715">
            <v>0</v>
          </cell>
          <cell r="Z715">
            <v>0</v>
          </cell>
          <cell r="AA715" t="str">
            <v/>
          </cell>
        </row>
        <row r="716">
          <cell r="I716" t="str">
            <v>1005600000203</v>
          </cell>
          <cell r="J716" t="str">
            <v>怒气技能:吕蒙瞬移到一个敌人身旁并对其造成自身攻击{0}%的武力伤害，永久降低目标{1}点护甲（不可叠加）。自身进入15秒【双剑】状态，攻击速度增加100,攻击间隔降低0.5秒，并且每次普攻造成2次伤害，但每次伤害降低75%。</v>
          </cell>
          <cell r="K716">
            <v>0</v>
          </cell>
          <cell r="L716">
            <v>0</v>
          </cell>
          <cell r="M716" t="str">
            <v>15+15+15+15+15+15+15+15+15+15+15+15+15+15+15+15+15</v>
          </cell>
          <cell r="P716" t="str">
            <v/>
          </cell>
          <cell r="Q716" t="str">
            <v/>
          </cell>
          <cell r="R716">
            <v>0</v>
          </cell>
          <cell r="S716">
            <v>0</v>
          </cell>
          <cell r="T716" t="str">
            <v/>
          </cell>
          <cell r="W716" t="str">
            <v/>
          </cell>
          <cell r="X716" t="str">
            <v/>
          </cell>
          <cell r="Y716">
            <v>0</v>
          </cell>
          <cell r="Z716">
            <v>0</v>
          </cell>
          <cell r="AA716" t="str">
            <v/>
          </cell>
        </row>
        <row r="717">
          <cell r="I717" t="str">
            <v>1005600000301</v>
          </cell>
          <cell r="J717" t="str">
            <v>被动技能1:吕蒙攻击时无视敌人{0}%护甲，吕蒙生命值低于10%时，进入持续隐蔽状态，不会成为敌人优先攻击的目标，并且免伤大幅提高，持续8秒。（本场战斗只能触发1次）。</v>
          </cell>
          <cell r="K717">
            <v>0</v>
          </cell>
          <cell r="L717">
            <v>0</v>
          </cell>
          <cell r="M717" t="str">
            <v>0.24+0.3+0.36+0.42+0.48+0.54+0.6+0.66+0.72+0.78+0.84+0.9+0.96+1.02+1.08+1.14+1.2</v>
          </cell>
          <cell r="P717" t="str">
            <v/>
          </cell>
          <cell r="Q717" t="str">
            <v/>
          </cell>
          <cell r="R717">
            <v>0</v>
          </cell>
          <cell r="S717">
            <v>0</v>
          </cell>
          <cell r="T717" t="str">
            <v/>
          </cell>
          <cell r="W717" t="str">
            <v/>
          </cell>
          <cell r="X717" t="str">
            <v/>
          </cell>
          <cell r="Y717">
            <v>0</v>
          </cell>
          <cell r="Z717">
            <v>0</v>
          </cell>
          <cell r="AA717" t="str">
            <v/>
          </cell>
        </row>
        <row r="718">
          <cell r="I718" t="str">
            <v>1005600000302</v>
          </cell>
          <cell r="J718" t="str">
            <v>被动技能1:吕蒙攻击时无视敌人{0}%护甲，吕蒙生命值低于10%时，进入持续隐蔽状态，不会成为敌人优先攻击的目标，并且免伤大幅提高，持续8秒。（本场战斗只能触发1次）。</v>
          </cell>
          <cell r="K718">
            <v>0</v>
          </cell>
          <cell r="L718">
            <v>0</v>
          </cell>
          <cell r="M718" t="str">
            <v>8+8+8+8+8+8+8+8+8+8+8+8+8+8+8+8+8</v>
          </cell>
          <cell r="P718" t="str">
            <v/>
          </cell>
          <cell r="Q718" t="str">
            <v/>
          </cell>
          <cell r="R718">
            <v>0</v>
          </cell>
          <cell r="S718">
            <v>0</v>
          </cell>
          <cell r="T718" t="str">
            <v/>
          </cell>
          <cell r="W718" t="str">
            <v/>
          </cell>
          <cell r="X718" t="str">
            <v/>
          </cell>
          <cell r="Y718">
            <v>0</v>
          </cell>
          <cell r="Z718">
            <v>0</v>
          </cell>
          <cell r="AA718" t="str">
            <v/>
          </cell>
        </row>
        <row r="719">
          <cell r="I719" t="str">
            <v>1005600000401</v>
          </cell>
          <cell r="J719" t="str">
            <v>被动技能2:刺客优先攻击敌军武将并在战斗开始后40秒内一直处于隐蔽状态，如果自身在此期间进行普通攻击，则取消隐蔽并立即回复30点怒气。</v>
          </cell>
          <cell r="K719">
            <v>0</v>
          </cell>
          <cell r="L719">
            <v>0</v>
          </cell>
          <cell r="M719" t="str">
            <v>30+30+30+30+30+30+30+30+30+30+30+30+30+30+30+30+30</v>
          </cell>
          <cell r="P719" t="str">
            <v>1005600000402</v>
          </cell>
          <cell r="Q719" t="str">
            <v>被动技能2:刺客优先攻击敌军武将并在战斗开始后40秒内一直处于隐蔽状态，如果自身在此期间进行普通攻击，则取消隐蔽并立即回复30点怒气。</v>
          </cell>
          <cell r="R719">
            <v>0</v>
          </cell>
          <cell r="S719">
            <v>0</v>
          </cell>
          <cell r="T719" t="str">
            <v>-0.1+-0.1+-0.1+-0.1+-0.1+-0.1+-0.1+-0.1+-0.1+-0.1+-0.1+-0.1+-0.1+-0.1+-0.1+-0.1+-0.1</v>
          </cell>
          <cell r="W719" t="str">
            <v>1005600000403</v>
          </cell>
          <cell r="X719" t="str">
            <v>被动技能2:刺客优先攻击敌军武将并在战斗开始后40秒内一直处于隐蔽状态，如果自身在此期间进行普通攻击，则取消隐蔽并立即回复30点怒气。</v>
          </cell>
          <cell r="Y719">
            <v>0</v>
          </cell>
          <cell r="Z719">
            <v>0</v>
          </cell>
          <cell r="AA719" t="str">
            <v>0.1+0.1+0.1+0.1+0.1+0.1+0.1+0.1+0.1+0.1+0.1+0.1+0.1+0.1+0.1+0.1+0.1</v>
          </cell>
        </row>
        <row r="720">
          <cell r="I720" t="str">
            <v>1005600000501</v>
          </cell>
          <cell r="J720" t="str">
            <v>被动技能3:匹夫一怒，血溅五步。刺客对武将造成20%额外伤害。</v>
          </cell>
          <cell r="K720">
            <v>0</v>
          </cell>
          <cell r="L720">
            <v>0</v>
          </cell>
          <cell r="M720" t="str">
            <v>0.2+0.2+0.2+0.2+0.2+0.2+0.2+0.2+0.2+0.2+0.2+0.2+0.2+0.2+0.2+0.2+0.2</v>
          </cell>
          <cell r="P720" t="str">
            <v/>
          </cell>
          <cell r="Q720" t="str">
            <v/>
          </cell>
          <cell r="R720">
            <v>0</v>
          </cell>
          <cell r="S720">
            <v>0</v>
          </cell>
          <cell r="T720" t="str">
            <v/>
          </cell>
          <cell r="W720" t="str">
            <v/>
          </cell>
          <cell r="X720" t="str">
            <v/>
          </cell>
          <cell r="Y720">
            <v>0</v>
          </cell>
          <cell r="Z720">
            <v>0</v>
          </cell>
          <cell r="AA720" t="str">
            <v/>
          </cell>
        </row>
        <row r="721">
          <cell r="I721" t="str">
            <v/>
          </cell>
          <cell r="J721" t="str">
            <v/>
          </cell>
          <cell r="K721">
            <v>0</v>
          </cell>
          <cell r="L721">
            <v>0</v>
          </cell>
          <cell r="M721" t="str">
            <v/>
          </cell>
          <cell r="P721" t="str">
            <v/>
          </cell>
          <cell r="Q721" t="str">
            <v/>
          </cell>
          <cell r="R721">
            <v>0</v>
          </cell>
          <cell r="S721">
            <v>0</v>
          </cell>
          <cell r="T721" t="str">
            <v/>
          </cell>
          <cell r="W721" t="str">
            <v/>
          </cell>
          <cell r="X721" t="str">
            <v/>
          </cell>
          <cell r="Y721">
            <v>0</v>
          </cell>
          <cell r="Z721">
            <v>0</v>
          </cell>
          <cell r="AA721" t="str">
            <v/>
          </cell>
        </row>
        <row r="722">
          <cell r="I722" t="str">
            <v/>
          </cell>
          <cell r="J722" t="str">
            <v/>
          </cell>
          <cell r="K722">
            <v>0</v>
          </cell>
          <cell r="L722">
            <v>0</v>
          </cell>
          <cell r="M722" t="str">
            <v/>
          </cell>
          <cell r="P722" t="str">
            <v/>
          </cell>
          <cell r="Q722" t="str">
            <v/>
          </cell>
          <cell r="R722">
            <v>0</v>
          </cell>
          <cell r="S722">
            <v>0</v>
          </cell>
          <cell r="T722" t="str">
            <v/>
          </cell>
          <cell r="W722" t="str">
            <v/>
          </cell>
          <cell r="X722" t="str">
            <v/>
          </cell>
          <cell r="Y722">
            <v>0</v>
          </cell>
          <cell r="Z722">
            <v>0</v>
          </cell>
          <cell r="AA722" t="str">
            <v/>
          </cell>
        </row>
        <row r="723">
          <cell r="I723" t="str">
            <v/>
          </cell>
          <cell r="J723" t="str">
            <v/>
          </cell>
          <cell r="K723">
            <v>0</v>
          </cell>
          <cell r="L723">
            <v>0</v>
          </cell>
          <cell r="M723" t="str">
            <v/>
          </cell>
          <cell r="P723" t="str">
            <v/>
          </cell>
          <cell r="Q723" t="str">
            <v/>
          </cell>
          <cell r="R723">
            <v>0</v>
          </cell>
          <cell r="S723">
            <v>0</v>
          </cell>
          <cell r="T723" t="str">
            <v/>
          </cell>
          <cell r="W723" t="str">
            <v/>
          </cell>
          <cell r="X723" t="str">
            <v/>
          </cell>
          <cell r="Y723">
            <v>0</v>
          </cell>
          <cell r="Z723">
            <v>0</v>
          </cell>
          <cell r="AA723" t="str">
            <v/>
          </cell>
        </row>
        <row r="724">
          <cell r="I724" t="str">
            <v/>
          </cell>
          <cell r="J724" t="str">
            <v/>
          </cell>
          <cell r="K724">
            <v>0</v>
          </cell>
          <cell r="L724">
            <v>0</v>
          </cell>
          <cell r="M724" t="str">
            <v/>
          </cell>
          <cell r="P724" t="str">
            <v/>
          </cell>
          <cell r="Q724" t="str">
            <v/>
          </cell>
          <cell r="R724">
            <v>0</v>
          </cell>
          <cell r="S724">
            <v>0</v>
          </cell>
          <cell r="T724" t="str">
            <v/>
          </cell>
          <cell r="W724" t="str">
            <v/>
          </cell>
          <cell r="X724" t="str">
            <v/>
          </cell>
          <cell r="Y724">
            <v>0</v>
          </cell>
          <cell r="Z724">
            <v>0</v>
          </cell>
          <cell r="AA724" t="str">
            <v/>
          </cell>
        </row>
        <row r="725">
          <cell r="I725" t="str">
            <v/>
          </cell>
          <cell r="J725" t="str">
            <v/>
          </cell>
          <cell r="K725">
            <v>0</v>
          </cell>
          <cell r="L725">
            <v>0</v>
          </cell>
          <cell r="M725" t="str">
            <v/>
          </cell>
          <cell r="P725" t="str">
            <v/>
          </cell>
          <cell r="Q725" t="str">
            <v/>
          </cell>
          <cell r="R725">
            <v>0</v>
          </cell>
          <cell r="S725">
            <v>0</v>
          </cell>
          <cell r="T725" t="str">
            <v/>
          </cell>
          <cell r="W725" t="str">
            <v/>
          </cell>
          <cell r="X725" t="str">
            <v/>
          </cell>
          <cell r="Y725">
            <v>0</v>
          </cell>
          <cell r="Z725">
            <v>0</v>
          </cell>
          <cell r="AA725" t="str">
            <v/>
          </cell>
        </row>
        <row r="726">
          <cell r="I726" t="str">
            <v/>
          </cell>
          <cell r="J726" t="str">
            <v/>
          </cell>
          <cell r="K726">
            <v>0</v>
          </cell>
          <cell r="L726">
            <v>0</v>
          </cell>
          <cell r="M726" t="str">
            <v/>
          </cell>
          <cell r="P726" t="str">
            <v/>
          </cell>
          <cell r="Q726" t="str">
            <v/>
          </cell>
          <cell r="R726">
            <v>0</v>
          </cell>
          <cell r="S726">
            <v>0</v>
          </cell>
          <cell r="T726" t="str">
            <v/>
          </cell>
          <cell r="W726" t="str">
            <v/>
          </cell>
          <cell r="X726" t="str">
            <v/>
          </cell>
          <cell r="Y726">
            <v>0</v>
          </cell>
          <cell r="Z726">
            <v>0</v>
          </cell>
          <cell r="AA726" t="str">
            <v/>
          </cell>
        </row>
        <row r="727">
          <cell r="I727" t="str">
            <v/>
          </cell>
          <cell r="J727" t="str">
            <v/>
          </cell>
          <cell r="K727">
            <v>0</v>
          </cell>
          <cell r="L727">
            <v>0</v>
          </cell>
          <cell r="M727" t="str">
            <v/>
          </cell>
          <cell r="P727" t="str">
            <v/>
          </cell>
          <cell r="Q727" t="str">
            <v/>
          </cell>
          <cell r="R727">
            <v>0</v>
          </cell>
          <cell r="S727">
            <v>0</v>
          </cell>
          <cell r="T727" t="str">
            <v/>
          </cell>
          <cell r="W727" t="str">
            <v/>
          </cell>
          <cell r="X727" t="str">
            <v/>
          </cell>
          <cell r="Y727">
            <v>0</v>
          </cell>
          <cell r="Z727">
            <v>0</v>
          </cell>
          <cell r="AA727" t="str">
            <v/>
          </cell>
        </row>
        <row r="728">
          <cell r="I728" t="str">
            <v/>
          </cell>
          <cell r="J728" t="str">
            <v/>
          </cell>
          <cell r="K728">
            <v>0</v>
          </cell>
          <cell r="L728">
            <v>0</v>
          </cell>
          <cell r="M728" t="str">
            <v/>
          </cell>
          <cell r="P728" t="str">
            <v/>
          </cell>
          <cell r="Q728" t="str">
            <v/>
          </cell>
          <cell r="R728">
            <v>0</v>
          </cell>
          <cell r="S728">
            <v>0</v>
          </cell>
          <cell r="T728" t="str">
            <v/>
          </cell>
          <cell r="W728" t="str">
            <v/>
          </cell>
          <cell r="X728" t="str">
            <v/>
          </cell>
          <cell r="Y728">
            <v>0</v>
          </cell>
          <cell r="Z728">
            <v>0</v>
          </cell>
          <cell r="AA728" t="str">
            <v/>
          </cell>
        </row>
        <row r="729">
          <cell r="I729" t="str">
            <v/>
          </cell>
          <cell r="J729" t="str">
            <v/>
          </cell>
          <cell r="K729">
            <v>0</v>
          </cell>
          <cell r="L729">
            <v>0</v>
          </cell>
          <cell r="M729" t="str">
            <v/>
          </cell>
          <cell r="P729" t="str">
            <v/>
          </cell>
          <cell r="Q729" t="str">
            <v/>
          </cell>
          <cell r="R729">
            <v>0</v>
          </cell>
          <cell r="S729">
            <v>0</v>
          </cell>
          <cell r="T729" t="str">
            <v/>
          </cell>
          <cell r="W729" t="str">
            <v/>
          </cell>
          <cell r="X729" t="str">
            <v/>
          </cell>
          <cell r="Y729">
            <v>0</v>
          </cell>
          <cell r="Z729">
            <v>0</v>
          </cell>
          <cell r="AA729" t="str">
            <v/>
          </cell>
        </row>
        <row r="730">
          <cell r="I730" t="str">
            <v/>
          </cell>
          <cell r="J730" t="str">
            <v/>
          </cell>
          <cell r="K730">
            <v>0</v>
          </cell>
          <cell r="L730">
            <v>0</v>
          </cell>
          <cell r="M730" t="str">
            <v/>
          </cell>
          <cell r="P730" t="str">
            <v/>
          </cell>
          <cell r="Q730" t="str">
            <v/>
          </cell>
          <cell r="R730">
            <v>0</v>
          </cell>
          <cell r="S730">
            <v>0</v>
          </cell>
          <cell r="T730" t="str">
            <v/>
          </cell>
          <cell r="W730" t="str">
            <v/>
          </cell>
          <cell r="X730" t="str">
            <v/>
          </cell>
          <cell r="Y730">
            <v>0</v>
          </cell>
          <cell r="Z730">
            <v>0</v>
          </cell>
          <cell r="AA730" t="str">
            <v/>
          </cell>
        </row>
        <row r="731">
          <cell r="I731" t="str">
            <v/>
          </cell>
          <cell r="J731" t="str">
            <v/>
          </cell>
          <cell r="K731">
            <v>0</v>
          </cell>
          <cell r="L731">
            <v>0</v>
          </cell>
          <cell r="M731" t="str">
            <v/>
          </cell>
          <cell r="P731" t="str">
            <v/>
          </cell>
          <cell r="Q731" t="str">
            <v/>
          </cell>
          <cell r="R731">
            <v>0</v>
          </cell>
          <cell r="S731">
            <v>0</v>
          </cell>
          <cell r="T731" t="str">
            <v/>
          </cell>
          <cell r="W731" t="str">
            <v/>
          </cell>
          <cell r="X731" t="str">
            <v/>
          </cell>
          <cell r="Y731">
            <v>0</v>
          </cell>
          <cell r="Z731">
            <v>0</v>
          </cell>
          <cell r="AA731" t="str">
            <v/>
          </cell>
        </row>
        <row r="732">
          <cell r="I732" t="str">
            <v/>
          </cell>
          <cell r="J732" t="str">
            <v/>
          </cell>
          <cell r="K732">
            <v>0</v>
          </cell>
          <cell r="L732">
            <v>0</v>
          </cell>
          <cell r="M732" t="str">
            <v/>
          </cell>
          <cell r="P732" t="str">
            <v/>
          </cell>
          <cell r="Q732" t="str">
            <v/>
          </cell>
          <cell r="R732">
            <v>0</v>
          </cell>
          <cell r="S732">
            <v>0</v>
          </cell>
          <cell r="T732" t="str">
            <v/>
          </cell>
          <cell r="W732" t="str">
            <v/>
          </cell>
          <cell r="X732" t="str">
            <v/>
          </cell>
          <cell r="Y732">
            <v>0</v>
          </cell>
          <cell r="Z732">
            <v>0</v>
          </cell>
          <cell r="AA732" t="str">
            <v/>
          </cell>
        </row>
        <row r="733">
          <cell r="I733" t="str">
            <v/>
          </cell>
          <cell r="J733" t="str">
            <v/>
          </cell>
          <cell r="K733">
            <v>0</v>
          </cell>
          <cell r="L733">
            <v>0</v>
          </cell>
          <cell r="M733" t="str">
            <v/>
          </cell>
          <cell r="P733" t="str">
            <v/>
          </cell>
          <cell r="Q733" t="str">
            <v/>
          </cell>
          <cell r="R733">
            <v>0</v>
          </cell>
          <cell r="S733">
            <v>0</v>
          </cell>
          <cell r="T733" t="str">
            <v/>
          </cell>
          <cell r="W733" t="str">
            <v/>
          </cell>
          <cell r="X733" t="str">
            <v/>
          </cell>
          <cell r="Y733">
            <v>0</v>
          </cell>
          <cell r="Z733">
            <v>0</v>
          </cell>
          <cell r="AA733" t="str">
            <v/>
          </cell>
        </row>
        <row r="734">
          <cell r="I734" t="str">
            <v/>
          </cell>
          <cell r="J734" t="str">
            <v/>
          </cell>
          <cell r="K734">
            <v>0</v>
          </cell>
          <cell r="L734">
            <v>0</v>
          </cell>
          <cell r="M734" t="str">
            <v/>
          </cell>
          <cell r="P734" t="str">
            <v/>
          </cell>
          <cell r="Q734" t="str">
            <v/>
          </cell>
          <cell r="R734">
            <v>0</v>
          </cell>
          <cell r="S734">
            <v>0</v>
          </cell>
          <cell r="T734" t="str">
            <v/>
          </cell>
          <cell r="W734" t="str">
            <v/>
          </cell>
          <cell r="X734" t="str">
            <v/>
          </cell>
          <cell r="Y734">
            <v>0</v>
          </cell>
          <cell r="Z734">
            <v>0</v>
          </cell>
          <cell r="AA734" t="str">
            <v/>
          </cell>
        </row>
        <row r="735">
          <cell r="I735" t="str">
            <v/>
          </cell>
          <cell r="J735" t="str">
            <v/>
          </cell>
          <cell r="K735">
            <v>0</v>
          </cell>
          <cell r="L735">
            <v>0</v>
          </cell>
          <cell r="M735" t="str">
            <v/>
          </cell>
          <cell r="P735" t="str">
            <v/>
          </cell>
          <cell r="Q735" t="str">
            <v/>
          </cell>
          <cell r="R735">
            <v>0</v>
          </cell>
          <cell r="S735">
            <v>0</v>
          </cell>
          <cell r="T735" t="str">
            <v/>
          </cell>
          <cell r="W735" t="str">
            <v/>
          </cell>
          <cell r="X735" t="str">
            <v/>
          </cell>
          <cell r="Y735">
            <v>0</v>
          </cell>
          <cell r="Z735">
            <v>0</v>
          </cell>
          <cell r="AA735" t="str">
            <v/>
          </cell>
        </row>
        <row r="736">
          <cell r="I736" t="str">
            <v/>
          </cell>
          <cell r="J736" t="str">
            <v/>
          </cell>
          <cell r="K736">
            <v>0</v>
          </cell>
          <cell r="L736">
            <v>0</v>
          </cell>
          <cell r="M736" t="str">
            <v/>
          </cell>
          <cell r="P736" t="str">
            <v/>
          </cell>
          <cell r="Q736" t="str">
            <v/>
          </cell>
          <cell r="R736">
            <v>0</v>
          </cell>
          <cell r="S736">
            <v>0</v>
          </cell>
          <cell r="T736" t="str">
            <v/>
          </cell>
          <cell r="W736" t="str">
            <v/>
          </cell>
          <cell r="X736" t="str">
            <v/>
          </cell>
          <cell r="Y736">
            <v>0</v>
          </cell>
          <cell r="Z736">
            <v>0</v>
          </cell>
          <cell r="AA736" t="str">
            <v/>
          </cell>
        </row>
        <row r="737">
          <cell r="I737" t="str">
            <v/>
          </cell>
          <cell r="J737" t="str">
            <v/>
          </cell>
          <cell r="K737">
            <v>0</v>
          </cell>
          <cell r="L737">
            <v>0</v>
          </cell>
          <cell r="M737" t="str">
            <v/>
          </cell>
          <cell r="P737" t="str">
            <v/>
          </cell>
          <cell r="Q737" t="str">
            <v/>
          </cell>
          <cell r="R737">
            <v>0</v>
          </cell>
          <cell r="S737">
            <v>0</v>
          </cell>
          <cell r="T737" t="str">
            <v/>
          </cell>
          <cell r="W737" t="str">
            <v/>
          </cell>
          <cell r="X737" t="str">
            <v/>
          </cell>
          <cell r="Y737">
            <v>0</v>
          </cell>
          <cell r="Z737">
            <v>0</v>
          </cell>
          <cell r="AA737" t="str">
            <v/>
          </cell>
        </row>
        <row r="738">
          <cell r="I738" t="str">
            <v/>
          </cell>
          <cell r="J738" t="str">
            <v/>
          </cell>
          <cell r="K738">
            <v>0</v>
          </cell>
          <cell r="L738">
            <v>0</v>
          </cell>
          <cell r="M738" t="str">
            <v/>
          </cell>
          <cell r="P738" t="str">
            <v/>
          </cell>
          <cell r="Q738" t="str">
            <v/>
          </cell>
          <cell r="R738">
            <v>0</v>
          </cell>
          <cell r="S738">
            <v>0</v>
          </cell>
          <cell r="T738" t="str">
            <v/>
          </cell>
          <cell r="W738" t="str">
            <v/>
          </cell>
          <cell r="X738" t="str">
            <v/>
          </cell>
          <cell r="Y738">
            <v>0</v>
          </cell>
          <cell r="Z738">
            <v>0</v>
          </cell>
          <cell r="AA738" t="str">
            <v/>
          </cell>
        </row>
        <row r="739">
          <cell r="I739" t="str">
            <v/>
          </cell>
          <cell r="J739" t="str">
            <v/>
          </cell>
          <cell r="K739">
            <v>0</v>
          </cell>
          <cell r="L739">
            <v>0</v>
          </cell>
          <cell r="M739" t="str">
            <v/>
          </cell>
          <cell r="P739" t="str">
            <v/>
          </cell>
          <cell r="Q739" t="str">
            <v/>
          </cell>
          <cell r="R739">
            <v>0</v>
          </cell>
          <cell r="S739">
            <v>0</v>
          </cell>
          <cell r="T739" t="str">
            <v/>
          </cell>
          <cell r="W739" t="str">
            <v/>
          </cell>
          <cell r="X739" t="str">
            <v/>
          </cell>
          <cell r="Y739">
            <v>0</v>
          </cell>
          <cell r="Z739">
            <v>0</v>
          </cell>
          <cell r="AA739" t="str">
            <v/>
          </cell>
        </row>
        <row r="740">
          <cell r="I740" t="str">
            <v/>
          </cell>
          <cell r="J740" t="str">
            <v/>
          </cell>
          <cell r="K740">
            <v>0</v>
          </cell>
          <cell r="L740">
            <v>0</v>
          </cell>
          <cell r="M740" t="str">
            <v/>
          </cell>
          <cell r="P740" t="str">
            <v/>
          </cell>
          <cell r="Q740" t="str">
            <v/>
          </cell>
          <cell r="R740">
            <v>0</v>
          </cell>
          <cell r="S740">
            <v>0</v>
          </cell>
          <cell r="T740" t="str">
            <v/>
          </cell>
          <cell r="W740" t="str">
            <v/>
          </cell>
          <cell r="X740" t="str">
            <v/>
          </cell>
          <cell r="Y740">
            <v>0</v>
          </cell>
          <cell r="Z740">
            <v>0</v>
          </cell>
          <cell r="AA740" t="str">
            <v/>
          </cell>
        </row>
        <row r="741">
          <cell r="I741" t="str">
            <v/>
          </cell>
          <cell r="J741" t="str">
            <v/>
          </cell>
          <cell r="K741">
            <v>0</v>
          </cell>
          <cell r="L741">
            <v>0</v>
          </cell>
          <cell r="M741" t="str">
            <v/>
          </cell>
          <cell r="P741" t="str">
            <v/>
          </cell>
          <cell r="Q741" t="str">
            <v/>
          </cell>
          <cell r="R741">
            <v>0</v>
          </cell>
          <cell r="S741">
            <v>0</v>
          </cell>
          <cell r="T741" t="str">
            <v/>
          </cell>
          <cell r="W741" t="str">
            <v/>
          </cell>
          <cell r="X741" t="str">
            <v/>
          </cell>
          <cell r="Y741">
            <v>0</v>
          </cell>
          <cell r="Z741">
            <v>0</v>
          </cell>
          <cell r="AA741" t="str">
            <v/>
          </cell>
        </row>
        <row r="742">
          <cell r="I742" t="str">
            <v/>
          </cell>
          <cell r="J742" t="str">
            <v/>
          </cell>
          <cell r="K742">
            <v>0</v>
          </cell>
          <cell r="L742">
            <v>0</v>
          </cell>
          <cell r="M742" t="str">
            <v/>
          </cell>
          <cell r="P742" t="str">
            <v/>
          </cell>
          <cell r="Q742" t="str">
            <v/>
          </cell>
          <cell r="R742">
            <v>0</v>
          </cell>
          <cell r="S742">
            <v>0</v>
          </cell>
          <cell r="T742" t="str">
            <v/>
          </cell>
          <cell r="W742" t="str">
            <v/>
          </cell>
          <cell r="X742" t="str">
            <v/>
          </cell>
          <cell r="Y742">
            <v>0</v>
          </cell>
          <cell r="Z742">
            <v>0</v>
          </cell>
          <cell r="AA742" t="str">
            <v/>
          </cell>
        </row>
        <row r="743">
          <cell r="I743" t="str">
            <v/>
          </cell>
          <cell r="J743" t="str">
            <v/>
          </cell>
          <cell r="K743">
            <v>0</v>
          </cell>
          <cell r="L743">
            <v>0</v>
          </cell>
          <cell r="M743" t="str">
            <v/>
          </cell>
          <cell r="P743" t="str">
            <v/>
          </cell>
          <cell r="Q743" t="str">
            <v/>
          </cell>
          <cell r="R743">
            <v>0</v>
          </cell>
          <cell r="S743">
            <v>0</v>
          </cell>
          <cell r="T743" t="str">
            <v/>
          </cell>
          <cell r="W743" t="str">
            <v/>
          </cell>
          <cell r="X743" t="str">
            <v/>
          </cell>
          <cell r="Y743">
            <v>0</v>
          </cell>
          <cell r="Z743">
            <v>0</v>
          </cell>
          <cell r="AA743" t="str">
            <v/>
          </cell>
        </row>
        <row r="744">
          <cell r="I744" t="str">
            <v/>
          </cell>
          <cell r="J744" t="str">
            <v/>
          </cell>
          <cell r="K744">
            <v>0</v>
          </cell>
          <cell r="L744">
            <v>0</v>
          </cell>
          <cell r="M744" t="str">
            <v/>
          </cell>
          <cell r="P744" t="str">
            <v/>
          </cell>
          <cell r="Q744" t="str">
            <v/>
          </cell>
          <cell r="R744">
            <v>0</v>
          </cell>
          <cell r="S744">
            <v>0</v>
          </cell>
          <cell r="T744" t="str">
            <v/>
          </cell>
          <cell r="W744" t="str">
            <v/>
          </cell>
          <cell r="X744" t="str">
            <v/>
          </cell>
          <cell r="Y744">
            <v>0</v>
          </cell>
          <cell r="Z744">
            <v>0</v>
          </cell>
          <cell r="AA744" t="str">
            <v/>
          </cell>
        </row>
        <row r="745">
          <cell r="I745" t="str">
            <v/>
          </cell>
          <cell r="J745" t="str">
            <v/>
          </cell>
          <cell r="K745">
            <v>0</v>
          </cell>
          <cell r="L745">
            <v>0</v>
          </cell>
          <cell r="M745" t="str">
            <v/>
          </cell>
          <cell r="P745" t="str">
            <v/>
          </cell>
          <cell r="Q745" t="str">
            <v/>
          </cell>
          <cell r="R745">
            <v>0</v>
          </cell>
          <cell r="S745">
            <v>0</v>
          </cell>
          <cell r="T745" t="str">
            <v/>
          </cell>
          <cell r="W745" t="str">
            <v/>
          </cell>
          <cell r="X745" t="str">
            <v/>
          </cell>
          <cell r="Y745">
            <v>0</v>
          </cell>
          <cell r="Z745">
            <v>0</v>
          </cell>
          <cell r="AA745" t="str">
            <v/>
          </cell>
        </row>
        <row r="746">
          <cell r="I746" t="str">
            <v/>
          </cell>
          <cell r="J746" t="str">
            <v/>
          </cell>
          <cell r="K746">
            <v>0</v>
          </cell>
          <cell r="L746">
            <v>0</v>
          </cell>
          <cell r="M746" t="str">
            <v/>
          </cell>
          <cell r="P746" t="str">
            <v/>
          </cell>
          <cell r="Q746" t="str">
            <v/>
          </cell>
          <cell r="R746">
            <v>0</v>
          </cell>
          <cell r="S746">
            <v>0</v>
          </cell>
          <cell r="T746" t="str">
            <v/>
          </cell>
          <cell r="W746" t="str">
            <v/>
          </cell>
          <cell r="X746" t="str">
            <v/>
          </cell>
          <cell r="Y746">
            <v>0</v>
          </cell>
          <cell r="Z746">
            <v>0</v>
          </cell>
          <cell r="AA746" t="str">
            <v/>
          </cell>
        </row>
        <row r="747">
          <cell r="I747" t="str">
            <v/>
          </cell>
          <cell r="J747" t="str">
            <v/>
          </cell>
          <cell r="K747">
            <v>0</v>
          </cell>
          <cell r="L747">
            <v>0</v>
          </cell>
          <cell r="M747" t="str">
            <v/>
          </cell>
          <cell r="P747" t="str">
            <v/>
          </cell>
          <cell r="Q747" t="str">
            <v/>
          </cell>
          <cell r="R747">
            <v>0</v>
          </cell>
          <cell r="S747">
            <v>0</v>
          </cell>
          <cell r="T747" t="str">
            <v/>
          </cell>
          <cell r="W747" t="str">
            <v/>
          </cell>
          <cell r="X747" t="str">
            <v/>
          </cell>
          <cell r="Y747">
            <v>0</v>
          </cell>
          <cell r="Z747">
            <v>0</v>
          </cell>
          <cell r="AA747" t="str">
            <v/>
          </cell>
        </row>
        <row r="748">
          <cell r="I748" t="str">
            <v/>
          </cell>
          <cell r="J748" t="str">
            <v/>
          </cell>
          <cell r="K748">
            <v>0</v>
          </cell>
          <cell r="L748">
            <v>0</v>
          </cell>
          <cell r="M748" t="str">
            <v/>
          </cell>
          <cell r="P748" t="str">
            <v/>
          </cell>
          <cell r="Q748" t="str">
            <v/>
          </cell>
          <cell r="R748">
            <v>0</v>
          </cell>
          <cell r="S748">
            <v>0</v>
          </cell>
          <cell r="T748" t="str">
            <v/>
          </cell>
          <cell r="W748" t="str">
            <v/>
          </cell>
          <cell r="X748" t="str">
            <v/>
          </cell>
          <cell r="Y748">
            <v>0</v>
          </cell>
          <cell r="Z748">
            <v>0</v>
          </cell>
          <cell r="AA748" t="str">
            <v/>
          </cell>
        </row>
        <row r="749">
          <cell r="I749" t="str">
            <v/>
          </cell>
          <cell r="J749" t="str">
            <v/>
          </cell>
          <cell r="K749">
            <v>0</v>
          </cell>
          <cell r="L749">
            <v>0</v>
          </cell>
          <cell r="M749" t="str">
            <v/>
          </cell>
          <cell r="P749" t="str">
            <v/>
          </cell>
          <cell r="Q749" t="str">
            <v/>
          </cell>
          <cell r="R749">
            <v>0</v>
          </cell>
          <cell r="S749">
            <v>0</v>
          </cell>
          <cell r="T749" t="str">
            <v/>
          </cell>
          <cell r="W749" t="str">
            <v/>
          </cell>
          <cell r="X749" t="str">
            <v/>
          </cell>
          <cell r="Y749">
            <v>0</v>
          </cell>
          <cell r="Z749">
            <v>0</v>
          </cell>
          <cell r="AA749" t="str">
            <v/>
          </cell>
        </row>
        <row r="750">
          <cell r="I750" t="str">
            <v/>
          </cell>
          <cell r="J750" t="str">
            <v/>
          </cell>
          <cell r="K750">
            <v>0</v>
          </cell>
          <cell r="L750">
            <v>0</v>
          </cell>
          <cell r="M750" t="str">
            <v/>
          </cell>
          <cell r="P750" t="str">
            <v/>
          </cell>
          <cell r="Q750" t="str">
            <v/>
          </cell>
          <cell r="R750">
            <v>0</v>
          </cell>
          <cell r="S750">
            <v>0</v>
          </cell>
          <cell r="T750" t="str">
            <v/>
          </cell>
          <cell r="W750" t="str">
            <v/>
          </cell>
          <cell r="X750" t="str">
            <v/>
          </cell>
          <cell r="Y750">
            <v>0</v>
          </cell>
          <cell r="Z750">
            <v>0</v>
          </cell>
          <cell r="AA750" t="str">
            <v/>
          </cell>
        </row>
        <row r="751">
          <cell r="I751" t="str">
            <v/>
          </cell>
          <cell r="J751" t="str">
            <v/>
          </cell>
          <cell r="K751">
            <v>0</v>
          </cell>
          <cell r="L751">
            <v>0</v>
          </cell>
          <cell r="M751" t="str">
            <v/>
          </cell>
          <cell r="P751" t="str">
            <v/>
          </cell>
          <cell r="Q751" t="str">
            <v/>
          </cell>
          <cell r="R751">
            <v>0</v>
          </cell>
          <cell r="S751">
            <v>0</v>
          </cell>
          <cell r="T751" t="str">
            <v/>
          </cell>
          <cell r="W751" t="str">
            <v/>
          </cell>
          <cell r="X751" t="str">
            <v/>
          </cell>
          <cell r="Y751">
            <v>0</v>
          </cell>
          <cell r="Z751">
            <v>0</v>
          </cell>
          <cell r="AA751" t="str">
            <v/>
          </cell>
        </row>
        <row r="752">
          <cell r="I752" t="str">
            <v/>
          </cell>
          <cell r="J752" t="str">
            <v/>
          </cell>
          <cell r="K752">
            <v>0</v>
          </cell>
          <cell r="L752">
            <v>0</v>
          </cell>
          <cell r="M752" t="str">
            <v/>
          </cell>
          <cell r="P752" t="str">
            <v/>
          </cell>
          <cell r="Q752" t="str">
            <v/>
          </cell>
          <cell r="R752">
            <v>0</v>
          </cell>
          <cell r="S752">
            <v>0</v>
          </cell>
          <cell r="T752" t="str">
            <v/>
          </cell>
          <cell r="W752" t="str">
            <v/>
          </cell>
          <cell r="X752" t="str">
            <v/>
          </cell>
          <cell r="Y752">
            <v>0</v>
          </cell>
          <cell r="Z752">
            <v>0</v>
          </cell>
          <cell r="AA752" t="str">
            <v/>
          </cell>
        </row>
        <row r="753">
          <cell r="I753" t="str">
            <v/>
          </cell>
          <cell r="J753" t="str">
            <v/>
          </cell>
          <cell r="K753">
            <v>0</v>
          </cell>
          <cell r="L753">
            <v>0</v>
          </cell>
          <cell r="M753" t="str">
            <v/>
          </cell>
          <cell r="P753" t="str">
            <v/>
          </cell>
          <cell r="Q753" t="str">
            <v/>
          </cell>
          <cell r="R753">
            <v>0</v>
          </cell>
          <cell r="S753">
            <v>0</v>
          </cell>
          <cell r="T753" t="str">
            <v/>
          </cell>
          <cell r="W753" t="str">
            <v/>
          </cell>
          <cell r="X753" t="str">
            <v/>
          </cell>
          <cell r="Y753">
            <v>0</v>
          </cell>
          <cell r="Z753">
            <v>0</v>
          </cell>
          <cell r="AA753" t="str">
            <v/>
          </cell>
        </row>
        <row r="754">
          <cell r="I754" t="str">
            <v/>
          </cell>
          <cell r="J754" t="str">
            <v/>
          </cell>
          <cell r="K754">
            <v>0</v>
          </cell>
          <cell r="L754">
            <v>0</v>
          </cell>
          <cell r="M754" t="str">
            <v/>
          </cell>
          <cell r="P754" t="str">
            <v/>
          </cell>
          <cell r="Q754" t="str">
            <v/>
          </cell>
          <cell r="R754">
            <v>0</v>
          </cell>
          <cell r="S754">
            <v>0</v>
          </cell>
          <cell r="T754" t="str">
            <v/>
          </cell>
          <cell r="W754" t="str">
            <v/>
          </cell>
          <cell r="X754" t="str">
            <v/>
          </cell>
          <cell r="Y754">
            <v>0</v>
          </cell>
          <cell r="Z754">
            <v>0</v>
          </cell>
          <cell r="AA754" t="str">
            <v/>
          </cell>
        </row>
        <row r="755">
          <cell r="I755" t="str">
            <v/>
          </cell>
          <cell r="J755" t="str">
            <v/>
          </cell>
          <cell r="K755">
            <v>0</v>
          </cell>
          <cell r="L755">
            <v>0</v>
          </cell>
          <cell r="M755" t="str">
            <v/>
          </cell>
          <cell r="P755" t="str">
            <v/>
          </cell>
          <cell r="Q755" t="str">
            <v/>
          </cell>
          <cell r="R755">
            <v>0</v>
          </cell>
          <cell r="S755">
            <v>0</v>
          </cell>
          <cell r="T755" t="str">
            <v/>
          </cell>
          <cell r="W755" t="str">
            <v/>
          </cell>
          <cell r="X755" t="str">
            <v/>
          </cell>
          <cell r="Y755">
            <v>0</v>
          </cell>
          <cell r="Z755">
            <v>0</v>
          </cell>
          <cell r="AA755" t="str">
            <v/>
          </cell>
        </row>
        <row r="756">
          <cell r="I756" t="str">
            <v/>
          </cell>
          <cell r="J756" t="str">
            <v/>
          </cell>
          <cell r="K756">
            <v>0</v>
          </cell>
          <cell r="L756">
            <v>0</v>
          </cell>
          <cell r="M756" t="str">
            <v/>
          </cell>
          <cell r="P756" t="str">
            <v/>
          </cell>
          <cell r="Q756" t="str">
            <v/>
          </cell>
          <cell r="R756">
            <v>0</v>
          </cell>
          <cell r="S756">
            <v>0</v>
          </cell>
          <cell r="T756" t="str">
            <v/>
          </cell>
          <cell r="W756" t="str">
            <v/>
          </cell>
          <cell r="X756" t="str">
            <v/>
          </cell>
          <cell r="Y756">
            <v>0</v>
          </cell>
          <cell r="Z756">
            <v>0</v>
          </cell>
          <cell r="AA756" t="str">
            <v/>
          </cell>
        </row>
        <row r="757">
          <cell r="I757" t="str">
            <v/>
          </cell>
          <cell r="J757" t="str">
            <v/>
          </cell>
          <cell r="K757">
            <v>0</v>
          </cell>
          <cell r="L757">
            <v>0</v>
          </cell>
          <cell r="M757" t="str">
            <v/>
          </cell>
          <cell r="P757" t="str">
            <v/>
          </cell>
          <cell r="Q757" t="str">
            <v/>
          </cell>
          <cell r="R757">
            <v>0</v>
          </cell>
          <cell r="S757">
            <v>0</v>
          </cell>
          <cell r="T757" t="str">
            <v/>
          </cell>
          <cell r="W757" t="str">
            <v/>
          </cell>
          <cell r="X757" t="str">
            <v/>
          </cell>
          <cell r="Y757">
            <v>0</v>
          </cell>
          <cell r="Z757">
            <v>0</v>
          </cell>
          <cell r="AA757" t="str">
            <v/>
          </cell>
        </row>
        <row r="758">
          <cell r="I758" t="str">
            <v/>
          </cell>
          <cell r="J758" t="str">
            <v/>
          </cell>
          <cell r="K758">
            <v>0</v>
          </cell>
          <cell r="L758">
            <v>0</v>
          </cell>
          <cell r="M758" t="str">
            <v/>
          </cell>
          <cell r="P758" t="str">
            <v/>
          </cell>
          <cell r="Q758" t="str">
            <v/>
          </cell>
          <cell r="R758">
            <v>0</v>
          </cell>
          <cell r="S758">
            <v>0</v>
          </cell>
          <cell r="T758" t="str">
            <v/>
          </cell>
          <cell r="W758" t="str">
            <v/>
          </cell>
          <cell r="X758" t="str">
            <v/>
          </cell>
          <cell r="Y758">
            <v>0</v>
          </cell>
          <cell r="Z758">
            <v>0</v>
          </cell>
          <cell r="AA758" t="str">
            <v/>
          </cell>
        </row>
        <row r="759">
          <cell r="I759" t="str">
            <v/>
          </cell>
          <cell r="J759" t="str">
            <v/>
          </cell>
          <cell r="K759">
            <v>0</v>
          </cell>
          <cell r="L759">
            <v>0</v>
          </cell>
          <cell r="M759" t="str">
            <v/>
          </cell>
          <cell r="P759" t="str">
            <v/>
          </cell>
          <cell r="Q759" t="str">
            <v/>
          </cell>
          <cell r="R759">
            <v>0</v>
          </cell>
          <cell r="S759">
            <v>0</v>
          </cell>
          <cell r="T759" t="str">
            <v/>
          </cell>
          <cell r="W759" t="str">
            <v/>
          </cell>
          <cell r="X759" t="str">
            <v/>
          </cell>
          <cell r="Y759">
            <v>0</v>
          </cell>
          <cell r="Z759">
            <v>0</v>
          </cell>
          <cell r="AA759" t="str">
            <v/>
          </cell>
        </row>
        <row r="760">
          <cell r="I760" t="str">
            <v/>
          </cell>
          <cell r="J760" t="str">
            <v/>
          </cell>
          <cell r="K760">
            <v>0</v>
          </cell>
          <cell r="L760">
            <v>0</v>
          </cell>
          <cell r="M760" t="str">
            <v/>
          </cell>
          <cell r="P760" t="str">
            <v/>
          </cell>
          <cell r="Q760" t="str">
            <v/>
          </cell>
          <cell r="R760">
            <v>0</v>
          </cell>
          <cell r="S760">
            <v>0</v>
          </cell>
          <cell r="T760" t="str">
            <v/>
          </cell>
          <cell r="W760" t="str">
            <v/>
          </cell>
          <cell r="X760" t="str">
            <v/>
          </cell>
          <cell r="Y760">
            <v>0</v>
          </cell>
          <cell r="Z760">
            <v>0</v>
          </cell>
          <cell r="AA760" t="str">
            <v/>
          </cell>
        </row>
        <row r="761">
          <cell r="I761" t="str">
            <v/>
          </cell>
          <cell r="J761" t="str">
            <v/>
          </cell>
          <cell r="K761">
            <v>0</v>
          </cell>
          <cell r="L761">
            <v>0</v>
          </cell>
          <cell r="M761" t="str">
            <v/>
          </cell>
          <cell r="P761" t="str">
            <v/>
          </cell>
          <cell r="Q761" t="str">
            <v/>
          </cell>
          <cell r="R761">
            <v>0</v>
          </cell>
          <cell r="S761">
            <v>0</v>
          </cell>
          <cell r="T761" t="str">
            <v/>
          </cell>
          <cell r="W761" t="str">
            <v/>
          </cell>
          <cell r="X761" t="str">
            <v/>
          </cell>
          <cell r="Y761">
            <v>0</v>
          </cell>
          <cell r="Z761">
            <v>0</v>
          </cell>
          <cell r="AA761" t="str">
            <v/>
          </cell>
        </row>
        <row r="762">
          <cell r="I762" t="str">
            <v/>
          </cell>
          <cell r="J762" t="str">
            <v/>
          </cell>
          <cell r="K762">
            <v>0</v>
          </cell>
          <cell r="L762">
            <v>0</v>
          </cell>
          <cell r="M762" t="str">
            <v/>
          </cell>
          <cell r="P762" t="str">
            <v/>
          </cell>
          <cell r="Q762" t="str">
            <v/>
          </cell>
          <cell r="R762">
            <v>0</v>
          </cell>
          <cell r="S762">
            <v>0</v>
          </cell>
          <cell r="T762" t="str">
            <v/>
          </cell>
          <cell r="W762" t="str">
            <v/>
          </cell>
          <cell r="X762" t="str">
            <v/>
          </cell>
          <cell r="Y762">
            <v>0</v>
          </cell>
          <cell r="Z762">
            <v>0</v>
          </cell>
          <cell r="AA762" t="str">
            <v/>
          </cell>
        </row>
        <row r="763">
          <cell r="I763" t="str">
            <v/>
          </cell>
          <cell r="J763" t="str">
            <v/>
          </cell>
          <cell r="K763">
            <v>0</v>
          </cell>
          <cell r="L763">
            <v>0</v>
          </cell>
          <cell r="M763" t="str">
            <v/>
          </cell>
          <cell r="P763" t="str">
            <v/>
          </cell>
          <cell r="Q763" t="str">
            <v/>
          </cell>
          <cell r="R763">
            <v>0</v>
          </cell>
          <cell r="S763">
            <v>0</v>
          </cell>
          <cell r="T763" t="str">
            <v/>
          </cell>
          <cell r="W763" t="str">
            <v/>
          </cell>
          <cell r="X763" t="str">
            <v/>
          </cell>
          <cell r="Y763">
            <v>0</v>
          </cell>
          <cell r="Z763">
            <v>0</v>
          </cell>
          <cell r="AA763" t="str">
            <v/>
          </cell>
        </row>
        <row r="764">
          <cell r="I764" t="str">
            <v/>
          </cell>
          <cell r="J764" t="str">
            <v/>
          </cell>
          <cell r="K764">
            <v>0</v>
          </cell>
          <cell r="L764">
            <v>0</v>
          </cell>
          <cell r="M764" t="str">
            <v/>
          </cell>
          <cell r="P764" t="str">
            <v/>
          </cell>
          <cell r="Q764" t="str">
            <v/>
          </cell>
          <cell r="R764">
            <v>0</v>
          </cell>
          <cell r="S764">
            <v>0</v>
          </cell>
          <cell r="T764" t="str">
            <v/>
          </cell>
          <cell r="W764" t="str">
            <v/>
          </cell>
          <cell r="X764" t="str">
            <v/>
          </cell>
          <cell r="Y764">
            <v>0</v>
          </cell>
          <cell r="Z764">
            <v>0</v>
          </cell>
          <cell r="AA764" t="str">
            <v/>
          </cell>
        </row>
        <row r="765">
          <cell r="I765" t="str">
            <v/>
          </cell>
          <cell r="J765" t="str">
            <v/>
          </cell>
          <cell r="K765">
            <v>0</v>
          </cell>
          <cell r="L765">
            <v>0</v>
          </cell>
          <cell r="M765" t="str">
            <v/>
          </cell>
          <cell r="P765" t="str">
            <v/>
          </cell>
          <cell r="Q765" t="str">
            <v/>
          </cell>
          <cell r="R765">
            <v>0</v>
          </cell>
          <cell r="S765">
            <v>0</v>
          </cell>
          <cell r="T765" t="str">
            <v/>
          </cell>
          <cell r="W765" t="str">
            <v/>
          </cell>
          <cell r="X765" t="str">
            <v/>
          </cell>
          <cell r="Y765">
            <v>0</v>
          </cell>
          <cell r="Z765">
            <v>0</v>
          </cell>
          <cell r="AA765" t="str">
            <v/>
          </cell>
        </row>
        <row r="766">
          <cell r="I766" t="str">
            <v/>
          </cell>
          <cell r="J766" t="str">
            <v/>
          </cell>
          <cell r="K766">
            <v>0</v>
          </cell>
          <cell r="L766">
            <v>0</v>
          </cell>
          <cell r="M766" t="str">
            <v/>
          </cell>
          <cell r="P766" t="str">
            <v/>
          </cell>
          <cell r="Q766" t="str">
            <v/>
          </cell>
          <cell r="R766">
            <v>0</v>
          </cell>
          <cell r="S766">
            <v>0</v>
          </cell>
          <cell r="T766" t="str">
            <v/>
          </cell>
          <cell r="W766" t="str">
            <v/>
          </cell>
          <cell r="X766" t="str">
            <v/>
          </cell>
          <cell r="Y766">
            <v>0</v>
          </cell>
          <cell r="Z766">
            <v>0</v>
          </cell>
          <cell r="AA766" t="str">
            <v/>
          </cell>
        </row>
        <row r="767">
          <cell r="I767" t="str">
            <v/>
          </cell>
          <cell r="J767" t="str">
            <v/>
          </cell>
          <cell r="K767">
            <v>0</v>
          </cell>
          <cell r="L767">
            <v>0</v>
          </cell>
          <cell r="M767" t="str">
            <v/>
          </cell>
          <cell r="P767" t="str">
            <v/>
          </cell>
          <cell r="Q767" t="str">
            <v/>
          </cell>
          <cell r="R767">
            <v>0</v>
          </cell>
          <cell r="S767">
            <v>0</v>
          </cell>
          <cell r="T767" t="str">
            <v/>
          </cell>
          <cell r="W767" t="str">
            <v/>
          </cell>
          <cell r="X767" t="str">
            <v/>
          </cell>
          <cell r="Y767">
            <v>0</v>
          </cell>
          <cell r="Z767">
            <v>0</v>
          </cell>
          <cell r="AA767" t="str">
            <v/>
          </cell>
        </row>
        <row r="768">
          <cell r="I768" t="str">
            <v/>
          </cell>
          <cell r="J768" t="str">
            <v/>
          </cell>
          <cell r="K768">
            <v>0</v>
          </cell>
          <cell r="L768">
            <v>0</v>
          </cell>
          <cell r="M768" t="str">
            <v/>
          </cell>
          <cell r="P768" t="str">
            <v/>
          </cell>
          <cell r="Q768" t="str">
            <v/>
          </cell>
          <cell r="R768">
            <v>0</v>
          </cell>
          <cell r="S768">
            <v>0</v>
          </cell>
          <cell r="T768" t="str">
            <v/>
          </cell>
          <cell r="W768" t="str">
            <v/>
          </cell>
          <cell r="X768" t="str">
            <v/>
          </cell>
          <cell r="Y768">
            <v>0</v>
          </cell>
          <cell r="Z768">
            <v>0</v>
          </cell>
          <cell r="AA768" t="str">
            <v/>
          </cell>
        </row>
        <row r="769">
          <cell r="I769" t="str">
            <v/>
          </cell>
          <cell r="J769" t="str">
            <v/>
          </cell>
          <cell r="K769">
            <v>0</v>
          </cell>
          <cell r="L769">
            <v>0</v>
          </cell>
          <cell r="M769" t="str">
            <v/>
          </cell>
          <cell r="P769" t="str">
            <v/>
          </cell>
          <cell r="Q769" t="str">
            <v/>
          </cell>
          <cell r="R769">
            <v>0</v>
          </cell>
          <cell r="S769">
            <v>0</v>
          </cell>
          <cell r="T769" t="str">
            <v/>
          </cell>
          <cell r="W769" t="str">
            <v/>
          </cell>
          <cell r="X769" t="str">
            <v/>
          </cell>
          <cell r="Y769">
            <v>0</v>
          </cell>
          <cell r="Z769">
            <v>0</v>
          </cell>
          <cell r="AA769" t="str">
            <v/>
          </cell>
        </row>
        <row r="770">
          <cell r="I770" t="str">
            <v/>
          </cell>
          <cell r="J770" t="str">
            <v/>
          </cell>
          <cell r="K770">
            <v>0</v>
          </cell>
          <cell r="L770">
            <v>0</v>
          </cell>
          <cell r="M770" t="str">
            <v/>
          </cell>
          <cell r="P770" t="str">
            <v/>
          </cell>
          <cell r="Q770" t="str">
            <v/>
          </cell>
          <cell r="R770">
            <v>0</v>
          </cell>
          <cell r="S770">
            <v>0</v>
          </cell>
          <cell r="T770" t="str">
            <v/>
          </cell>
          <cell r="W770" t="str">
            <v/>
          </cell>
          <cell r="X770" t="str">
            <v/>
          </cell>
          <cell r="Y770">
            <v>0</v>
          </cell>
          <cell r="Z770">
            <v>0</v>
          </cell>
          <cell r="AA770" t="str">
            <v/>
          </cell>
        </row>
        <row r="771">
          <cell r="I771" t="str">
            <v/>
          </cell>
          <cell r="J771" t="str">
            <v/>
          </cell>
          <cell r="K771">
            <v>0</v>
          </cell>
          <cell r="L771">
            <v>0</v>
          </cell>
          <cell r="M771" t="str">
            <v/>
          </cell>
          <cell r="P771" t="str">
            <v/>
          </cell>
          <cell r="Q771" t="str">
            <v/>
          </cell>
          <cell r="R771">
            <v>0</v>
          </cell>
          <cell r="S771">
            <v>0</v>
          </cell>
          <cell r="T771" t="str">
            <v/>
          </cell>
          <cell r="W771" t="str">
            <v/>
          </cell>
          <cell r="X771" t="str">
            <v/>
          </cell>
          <cell r="Y771">
            <v>0</v>
          </cell>
          <cell r="Z771">
            <v>0</v>
          </cell>
          <cell r="AA771" t="str">
            <v/>
          </cell>
        </row>
        <row r="772">
          <cell r="I772" t="str">
            <v/>
          </cell>
          <cell r="J772" t="str">
            <v/>
          </cell>
          <cell r="K772">
            <v>0</v>
          </cell>
          <cell r="L772">
            <v>0</v>
          </cell>
          <cell r="M772" t="str">
            <v/>
          </cell>
          <cell r="P772" t="str">
            <v/>
          </cell>
          <cell r="Q772" t="str">
            <v/>
          </cell>
          <cell r="R772">
            <v>0</v>
          </cell>
          <cell r="S772">
            <v>0</v>
          </cell>
          <cell r="T772" t="str">
            <v/>
          </cell>
          <cell r="W772" t="str">
            <v/>
          </cell>
          <cell r="X772" t="str">
            <v/>
          </cell>
          <cell r="Y772">
            <v>0</v>
          </cell>
          <cell r="Z772">
            <v>0</v>
          </cell>
          <cell r="AA772" t="str">
            <v/>
          </cell>
        </row>
        <row r="773">
          <cell r="I773" t="str">
            <v/>
          </cell>
          <cell r="J773" t="str">
            <v/>
          </cell>
          <cell r="K773">
            <v>0</v>
          </cell>
          <cell r="L773">
            <v>0</v>
          </cell>
          <cell r="M773" t="str">
            <v/>
          </cell>
          <cell r="P773" t="str">
            <v/>
          </cell>
          <cell r="Q773" t="str">
            <v/>
          </cell>
          <cell r="R773">
            <v>0</v>
          </cell>
          <cell r="S773">
            <v>0</v>
          </cell>
          <cell r="T773" t="str">
            <v/>
          </cell>
          <cell r="W773" t="str">
            <v/>
          </cell>
          <cell r="X773" t="str">
            <v/>
          </cell>
          <cell r="Y773">
            <v>0</v>
          </cell>
          <cell r="Z773">
            <v>0</v>
          </cell>
          <cell r="AA773" t="str">
            <v/>
          </cell>
        </row>
        <row r="774">
          <cell r="I774" t="str">
            <v/>
          </cell>
          <cell r="J774" t="str">
            <v/>
          </cell>
          <cell r="K774">
            <v>0</v>
          </cell>
          <cell r="L774">
            <v>0</v>
          </cell>
          <cell r="M774" t="str">
            <v/>
          </cell>
          <cell r="P774" t="str">
            <v/>
          </cell>
          <cell r="Q774" t="str">
            <v/>
          </cell>
          <cell r="R774">
            <v>0</v>
          </cell>
          <cell r="S774">
            <v>0</v>
          </cell>
          <cell r="T774" t="str">
            <v/>
          </cell>
          <cell r="W774" t="str">
            <v/>
          </cell>
          <cell r="X774" t="str">
            <v/>
          </cell>
          <cell r="Y774">
            <v>0</v>
          </cell>
          <cell r="Z774">
            <v>0</v>
          </cell>
          <cell r="AA774" t="str">
            <v/>
          </cell>
        </row>
        <row r="775">
          <cell r="I775" t="str">
            <v/>
          </cell>
          <cell r="J775" t="str">
            <v/>
          </cell>
          <cell r="K775">
            <v>0</v>
          </cell>
          <cell r="L775">
            <v>0</v>
          </cell>
          <cell r="M775" t="str">
            <v/>
          </cell>
          <cell r="P775" t="str">
            <v/>
          </cell>
          <cell r="Q775" t="str">
            <v/>
          </cell>
          <cell r="R775">
            <v>0</v>
          </cell>
          <cell r="S775">
            <v>0</v>
          </cell>
          <cell r="T775" t="str">
            <v/>
          </cell>
          <cell r="W775" t="str">
            <v/>
          </cell>
          <cell r="X775" t="str">
            <v/>
          </cell>
          <cell r="Y775">
            <v>0</v>
          </cell>
          <cell r="Z775">
            <v>0</v>
          </cell>
          <cell r="AA775" t="str">
            <v/>
          </cell>
        </row>
        <row r="776">
          <cell r="I776" t="str">
            <v/>
          </cell>
          <cell r="J776" t="str">
            <v/>
          </cell>
          <cell r="K776">
            <v>0</v>
          </cell>
          <cell r="L776">
            <v>0</v>
          </cell>
          <cell r="M776" t="str">
            <v/>
          </cell>
          <cell r="P776" t="str">
            <v/>
          </cell>
          <cell r="Q776" t="str">
            <v/>
          </cell>
          <cell r="R776">
            <v>0</v>
          </cell>
          <cell r="S776">
            <v>0</v>
          </cell>
          <cell r="T776" t="str">
            <v/>
          </cell>
          <cell r="W776" t="str">
            <v/>
          </cell>
          <cell r="X776" t="str">
            <v/>
          </cell>
          <cell r="Y776">
            <v>0</v>
          </cell>
          <cell r="Z776">
            <v>0</v>
          </cell>
          <cell r="AA776" t="str">
            <v/>
          </cell>
        </row>
        <row r="777">
          <cell r="I777" t="str">
            <v/>
          </cell>
          <cell r="J777" t="str">
            <v/>
          </cell>
          <cell r="K777">
            <v>0</v>
          </cell>
          <cell r="L777">
            <v>0</v>
          </cell>
          <cell r="M777" t="str">
            <v/>
          </cell>
          <cell r="P777" t="str">
            <v/>
          </cell>
          <cell r="Q777" t="str">
            <v/>
          </cell>
          <cell r="R777">
            <v>0</v>
          </cell>
          <cell r="S777">
            <v>0</v>
          </cell>
          <cell r="T777" t="str">
            <v/>
          </cell>
          <cell r="W777" t="str">
            <v/>
          </cell>
          <cell r="X777" t="str">
            <v/>
          </cell>
          <cell r="Y777">
            <v>0</v>
          </cell>
          <cell r="Z777">
            <v>0</v>
          </cell>
          <cell r="AA777" t="str">
            <v/>
          </cell>
        </row>
        <row r="778">
          <cell r="I778" t="str">
            <v/>
          </cell>
          <cell r="J778" t="str">
            <v/>
          </cell>
          <cell r="K778">
            <v>0</v>
          </cell>
          <cell r="L778">
            <v>0</v>
          </cell>
          <cell r="M778" t="str">
            <v/>
          </cell>
          <cell r="P778" t="str">
            <v/>
          </cell>
          <cell r="Q778" t="str">
            <v/>
          </cell>
          <cell r="R778">
            <v>0</v>
          </cell>
          <cell r="S778">
            <v>0</v>
          </cell>
          <cell r="T778" t="str">
            <v/>
          </cell>
          <cell r="W778" t="str">
            <v/>
          </cell>
          <cell r="X778" t="str">
            <v/>
          </cell>
          <cell r="Y778">
            <v>0</v>
          </cell>
          <cell r="Z778">
            <v>0</v>
          </cell>
          <cell r="AA778" t="str">
            <v/>
          </cell>
        </row>
        <row r="779">
          <cell r="I779" t="str">
            <v/>
          </cell>
          <cell r="J779" t="str">
            <v/>
          </cell>
          <cell r="K779">
            <v>0</v>
          </cell>
          <cell r="L779">
            <v>0</v>
          </cell>
          <cell r="M779" t="str">
            <v/>
          </cell>
          <cell r="P779" t="str">
            <v/>
          </cell>
          <cell r="Q779" t="str">
            <v/>
          </cell>
          <cell r="R779">
            <v>0</v>
          </cell>
          <cell r="S779">
            <v>0</v>
          </cell>
          <cell r="T779" t="str">
            <v/>
          </cell>
          <cell r="W779" t="str">
            <v/>
          </cell>
          <cell r="X779" t="str">
            <v/>
          </cell>
          <cell r="Y779">
            <v>0</v>
          </cell>
          <cell r="Z779">
            <v>0</v>
          </cell>
          <cell r="AA779" t="str">
            <v/>
          </cell>
        </row>
        <row r="780">
          <cell r="I780" t="str">
            <v/>
          </cell>
          <cell r="J780" t="str">
            <v/>
          </cell>
          <cell r="K780">
            <v>0</v>
          </cell>
          <cell r="L780">
            <v>0</v>
          </cell>
          <cell r="M780" t="str">
            <v/>
          </cell>
          <cell r="P780" t="str">
            <v/>
          </cell>
          <cell r="Q780" t="str">
            <v/>
          </cell>
          <cell r="R780">
            <v>0</v>
          </cell>
          <cell r="S780">
            <v>0</v>
          </cell>
          <cell r="T780" t="str">
            <v/>
          </cell>
          <cell r="W780" t="str">
            <v/>
          </cell>
          <cell r="X780" t="str">
            <v/>
          </cell>
          <cell r="Y780">
            <v>0</v>
          </cell>
          <cell r="Z780">
            <v>0</v>
          </cell>
          <cell r="AA780" t="str">
            <v/>
          </cell>
        </row>
        <row r="781">
          <cell r="I781" t="str">
            <v/>
          </cell>
          <cell r="J781" t="str">
            <v/>
          </cell>
          <cell r="K781">
            <v>0</v>
          </cell>
          <cell r="L781">
            <v>0</v>
          </cell>
          <cell r="M781" t="str">
            <v/>
          </cell>
          <cell r="P781" t="str">
            <v/>
          </cell>
          <cell r="Q781" t="str">
            <v/>
          </cell>
          <cell r="R781">
            <v>0</v>
          </cell>
          <cell r="S781">
            <v>0</v>
          </cell>
          <cell r="T781" t="str">
            <v/>
          </cell>
          <cell r="W781" t="str">
            <v/>
          </cell>
          <cell r="X781" t="str">
            <v/>
          </cell>
          <cell r="Y781">
            <v>0</v>
          </cell>
          <cell r="Z781">
            <v>0</v>
          </cell>
          <cell r="AA781" t="str">
            <v/>
          </cell>
        </row>
        <row r="782">
          <cell r="I782" t="str">
            <v/>
          </cell>
          <cell r="J782" t="str">
            <v/>
          </cell>
          <cell r="K782">
            <v>0</v>
          </cell>
          <cell r="L782">
            <v>0</v>
          </cell>
          <cell r="M782" t="str">
            <v/>
          </cell>
          <cell r="P782" t="str">
            <v/>
          </cell>
          <cell r="Q782" t="str">
            <v/>
          </cell>
          <cell r="R782">
            <v>0</v>
          </cell>
          <cell r="S782">
            <v>0</v>
          </cell>
          <cell r="T782" t="str">
            <v/>
          </cell>
          <cell r="W782" t="str">
            <v/>
          </cell>
          <cell r="X782" t="str">
            <v/>
          </cell>
          <cell r="Y782">
            <v>0</v>
          </cell>
          <cell r="Z782">
            <v>0</v>
          </cell>
          <cell r="AA782" t="str">
            <v/>
          </cell>
        </row>
        <row r="783">
          <cell r="I783" t="str">
            <v/>
          </cell>
          <cell r="J783" t="str">
            <v/>
          </cell>
          <cell r="K783">
            <v>0</v>
          </cell>
          <cell r="L783">
            <v>0</v>
          </cell>
          <cell r="M783" t="str">
            <v/>
          </cell>
          <cell r="P783" t="str">
            <v/>
          </cell>
          <cell r="Q783" t="str">
            <v/>
          </cell>
          <cell r="R783">
            <v>0</v>
          </cell>
          <cell r="S783">
            <v>0</v>
          </cell>
          <cell r="T783" t="str">
            <v/>
          </cell>
          <cell r="W783" t="str">
            <v/>
          </cell>
          <cell r="X783" t="str">
            <v/>
          </cell>
          <cell r="Y783">
            <v>0</v>
          </cell>
          <cell r="Z783">
            <v>0</v>
          </cell>
          <cell r="AA783" t="str">
            <v/>
          </cell>
        </row>
        <row r="784">
          <cell r="I784" t="str">
            <v/>
          </cell>
          <cell r="J784" t="str">
            <v/>
          </cell>
          <cell r="K784">
            <v>0</v>
          </cell>
          <cell r="L784">
            <v>0</v>
          </cell>
          <cell r="M784" t="str">
            <v/>
          </cell>
          <cell r="P784" t="str">
            <v/>
          </cell>
          <cell r="Q784" t="str">
            <v/>
          </cell>
          <cell r="R784">
            <v>0</v>
          </cell>
          <cell r="S784">
            <v>0</v>
          </cell>
          <cell r="T784" t="str">
            <v/>
          </cell>
          <cell r="W784" t="str">
            <v/>
          </cell>
          <cell r="X784" t="str">
            <v/>
          </cell>
          <cell r="Y784">
            <v>0</v>
          </cell>
          <cell r="Z784">
            <v>0</v>
          </cell>
          <cell r="AA784" t="str">
            <v/>
          </cell>
        </row>
        <row r="785">
          <cell r="I785" t="str">
            <v/>
          </cell>
          <cell r="J785" t="str">
            <v/>
          </cell>
          <cell r="K785">
            <v>0</v>
          </cell>
          <cell r="L785">
            <v>0</v>
          </cell>
          <cell r="M785" t="str">
            <v/>
          </cell>
          <cell r="P785" t="str">
            <v/>
          </cell>
          <cell r="Q785" t="str">
            <v/>
          </cell>
          <cell r="R785">
            <v>0</v>
          </cell>
          <cell r="S785">
            <v>0</v>
          </cell>
          <cell r="T785" t="str">
            <v/>
          </cell>
          <cell r="W785" t="str">
            <v/>
          </cell>
          <cell r="X785" t="str">
            <v/>
          </cell>
          <cell r="Y785">
            <v>0</v>
          </cell>
          <cell r="Z785">
            <v>0</v>
          </cell>
          <cell r="AA785" t="str">
            <v/>
          </cell>
        </row>
        <row r="786">
          <cell r="I786" t="str">
            <v/>
          </cell>
          <cell r="J786" t="str">
            <v/>
          </cell>
          <cell r="K786">
            <v>0</v>
          </cell>
          <cell r="L786">
            <v>0</v>
          </cell>
          <cell r="M786" t="str">
            <v/>
          </cell>
          <cell r="P786" t="str">
            <v/>
          </cell>
          <cell r="Q786" t="str">
            <v/>
          </cell>
          <cell r="R786">
            <v>0</v>
          </cell>
          <cell r="S786">
            <v>0</v>
          </cell>
          <cell r="T786" t="str">
            <v/>
          </cell>
          <cell r="W786" t="str">
            <v/>
          </cell>
          <cell r="X786" t="str">
            <v/>
          </cell>
          <cell r="Y786">
            <v>0</v>
          </cell>
          <cell r="Z786">
            <v>0</v>
          </cell>
          <cell r="AA786" t="str">
            <v/>
          </cell>
        </row>
        <row r="787">
          <cell r="I787" t="str">
            <v/>
          </cell>
          <cell r="J787" t="str">
            <v/>
          </cell>
          <cell r="K787">
            <v>0</v>
          </cell>
          <cell r="L787">
            <v>0</v>
          </cell>
          <cell r="M787" t="str">
            <v/>
          </cell>
          <cell r="P787" t="str">
            <v/>
          </cell>
          <cell r="Q787" t="str">
            <v/>
          </cell>
          <cell r="R787">
            <v>0</v>
          </cell>
          <cell r="S787">
            <v>0</v>
          </cell>
          <cell r="T787" t="str">
            <v/>
          </cell>
          <cell r="W787" t="str">
            <v/>
          </cell>
          <cell r="X787" t="str">
            <v/>
          </cell>
          <cell r="Y787">
            <v>0</v>
          </cell>
          <cell r="Z787">
            <v>0</v>
          </cell>
          <cell r="AA787" t="str">
            <v/>
          </cell>
        </row>
        <row r="788">
          <cell r="I788" t="str">
            <v/>
          </cell>
          <cell r="J788" t="str">
            <v/>
          </cell>
          <cell r="K788">
            <v>0</v>
          </cell>
          <cell r="L788">
            <v>0</v>
          </cell>
          <cell r="M788" t="str">
            <v/>
          </cell>
          <cell r="P788" t="str">
            <v/>
          </cell>
          <cell r="Q788" t="str">
            <v/>
          </cell>
          <cell r="R788">
            <v>0</v>
          </cell>
          <cell r="S788">
            <v>0</v>
          </cell>
          <cell r="T788" t="str">
            <v/>
          </cell>
          <cell r="W788" t="str">
            <v/>
          </cell>
          <cell r="X788" t="str">
            <v/>
          </cell>
          <cell r="Y788">
            <v>0</v>
          </cell>
          <cell r="Z788">
            <v>0</v>
          </cell>
          <cell r="AA788" t="str">
            <v/>
          </cell>
        </row>
        <row r="789">
          <cell r="I789" t="str">
            <v/>
          </cell>
          <cell r="J789" t="str">
            <v/>
          </cell>
          <cell r="K789">
            <v>0</v>
          </cell>
          <cell r="L789">
            <v>0</v>
          </cell>
          <cell r="M789" t="str">
            <v/>
          </cell>
          <cell r="P789" t="str">
            <v/>
          </cell>
          <cell r="Q789" t="str">
            <v/>
          </cell>
          <cell r="R789">
            <v>0</v>
          </cell>
          <cell r="S789">
            <v>0</v>
          </cell>
          <cell r="T789" t="str">
            <v/>
          </cell>
          <cell r="W789" t="str">
            <v/>
          </cell>
          <cell r="X789" t="str">
            <v/>
          </cell>
          <cell r="Y789">
            <v>0</v>
          </cell>
          <cell r="Z789">
            <v>0</v>
          </cell>
          <cell r="AA789" t="str">
            <v/>
          </cell>
        </row>
        <row r="790">
          <cell r="I790" t="str">
            <v/>
          </cell>
          <cell r="J790" t="str">
            <v/>
          </cell>
          <cell r="K790">
            <v>0</v>
          </cell>
          <cell r="L790">
            <v>0</v>
          </cell>
          <cell r="M790" t="str">
            <v/>
          </cell>
          <cell r="P790" t="str">
            <v/>
          </cell>
          <cell r="Q790" t="str">
            <v/>
          </cell>
          <cell r="R790">
            <v>0</v>
          </cell>
          <cell r="S790">
            <v>0</v>
          </cell>
          <cell r="T790" t="str">
            <v/>
          </cell>
          <cell r="W790" t="str">
            <v/>
          </cell>
          <cell r="X790" t="str">
            <v/>
          </cell>
          <cell r="Y790">
            <v>0</v>
          </cell>
          <cell r="Z790">
            <v>0</v>
          </cell>
          <cell r="AA790" t="str">
            <v/>
          </cell>
        </row>
        <row r="791">
          <cell r="I791" t="str">
            <v/>
          </cell>
          <cell r="J791" t="str">
            <v/>
          </cell>
          <cell r="K791">
            <v>0</v>
          </cell>
          <cell r="L791">
            <v>0</v>
          </cell>
          <cell r="M791" t="str">
            <v/>
          </cell>
          <cell r="P791" t="str">
            <v/>
          </cell>
          <cell r="Q791" t="str">
            <v/>
          </cell>
          <cell r="R791">
            <v>0</v>
          </cell>
          <cell r="S791">
            <v>0</v>
          </cell>
          <cell r="T791" t="str">
            <v/>
          </cell>
          <cell r="W791" t="str">
            <v/>
          </cell>
          <cell r="X791" t="str">
            <v/>
          </cell>
          <cell r="Y791">
            <v>0</v>
          </cell>
          <cell r="Z791">
            <v>0</v>
          </cell>
          <cell r="AA791" t="str">
            <v/>
          </cell>
        </row>
        <row r="792">
          <cell r="I792" t="str">
            <v/>
          </cell>
          <cell r="J792" t="str">
            <v/>
          </cell>
          <cell r="K792">
            <v>0</v>
          </cell>
          <cell r="L792">
            <v>0</v>
          </cell>
          <cell r="M792" t="str">
            <v/>
          </cell>
          <cell r="P792" t="str">
            <v/>
          </cell>
          <cell r="Q792" t="str">
            <v/>
          </cell>
          <cell r="R792">
            <v>0</v>
          </cell>
          <cell r="S792">
            <v>0</v>
          </cell>
          <cell r="T792" t="str">
            <v/>
          </cell>
          <cell r="W792" t="str">
            <v/>
          </cell>
          <cell r="X792" t="str">
            <v/>
          </cell>
          <cell r="Y792">
            <v>0</v>
          </cell>
          <cell r="Z792">
            <v>0</v>
          </cell>
          <cell r="AA792" t="str">
            <v/>
          </cell>
        </row>
        <row r="793">
          <cell r="I793" t="str">
            <v/>
          </cell>
          <cell r="J793" t="str">
            <v/>
          </cell>
          <cell r="K793">
            <v>0</v>
          </cell>
          <cell r="L793">
            <v>0</v>
          </cell>
          <cell r="M793" t="str">
            <v/>
          </cell>
          <cell r="P793" t="str">
            <v/>
          </cell>
          <cell r="Q793" t="str">
            <v/>
          </cell>
          <cell r="R793">
            <v>0</v>
          </cell>
          <cell r="S793">
            <v>0</v>
          </cell>
          <cell r="T793" t="str">
            <v/>
          </cell>
          <cell r="W793" t="str">
            <v/>
          </cell>
          <cell r="X793" t="str">
            <v/>
          </cell>
          <cell r="Y793">
            <v>0</v>
          </cell>
          <cell r="Z793">
            <v>0</v>
          </cell>
          <cell r="AA793" t="str">
            <v/>
          </cell>
        </row>
        <row r="794">
          <cell r="I794" t="str">
            <v/>
          </cell>
          <cell r="J794" t="str">
            <v/>
          </cell>
          <cell r="K794">
            <v>0</v>
          </cell>
          <cell r="L794">
            <v>0</v>
          </cell>
          <cell r="M794" t="str">
            <v/>
          </cell>
          <cell r="P794" t="str">
            <v/>
          </cell>
          <cell r="Q794" t="str">
            <v/>
          </cell>
          <cell r="R794">
            <v>0</v>
          </cell>
          <cell r="S794">
            <v>0</v>
          </cell>
          <cell r="T794" t="str">
            <v/>
          </cell>
          <cell r="W794" t="str">
            <v/>
          </cell>
          <cell r="X794" t="str">
            <v/>
          </cell>
          <cell r="Y794">
            <v>0</v>
          </cell>
          <cell r="Z794">
            <v>0</v>
          </cell>
          <cell r="AA794" t="str">
            <v/>
          </cell>
        </row>
        <row r="795">
          <cell r="I795" t="str">
            <v/>
          </cell>
          <cell r="J795" t="str">
            <v/>
          </cell>
          <cell r="K795">
            <v>0</v>
          </cell>
          <cell r="L795">
            <v>0</v>
          </cell>
          <cell r="M795" t="str">
            <v/>
          </cell>
          <cell r="P795" t="str">
            <v/>
          </cell>
          <cell r="Q795" t="str">
            <v/>
          </cell>
          <cell r="R795">
            <v>0</v>
          </cell>
          <cell r="S795">
            <v>0</v>
          </cell>
          <cell r="T795" t="str">
            <v/>
          </cell>
          <cell r="W795" t="str">
            <v/>
          </cell>
          <cell r="X795" t="str">
            <v/>
          </cell>
          <cell r="Y795">
            <v>0</v>
          </cell>
          <cell r="Z795">
            <v>0</v>
          </cell>
          <cell r="AA795" t="str">
            <v/>
          </cell>
        </row>
        <row r="796">
          <cell r="I796" t="str">
            <v/>
          </cell>
          <cell r="J796" t="str">
            <v/>
          </cell>
          <cell r="K796">
            <v>0</v>
          </cell>
          <cell r="L796">
            <v>0</v>
          </cell>
          <cell r="M796" t="str">
            <v/>
          </cell>
          <cell r="P796" t="str">
            <v/>
          </cell>
          <cell r="Q796" t="str">
            <v/>
          </cell>
          <cell r="R796">
            <v>0</v>
          </cell>
          <cell r="S796">
            <v>0</v>
          </cell>
          <cell r="T796" t="str">
            <v/>
          </cell>
          <cell r="W796" t="str">
            <v/>
          </cell>
          <cell r="X796" t="str">
            <v/>
          </cell>
          <cell r="Y796">
            <v>0</v>
          </cell>
          <cell r="Z796">
            <v>0</v>
          </cell>
          <cell r="AA796" t="str">
            <v/>
          </cell>
        </row>
        <row r="797">
          <cell r="I797" t="str">
            <v/>
          </cell>
          <cell r="J797" t="str">
            <v/>
          </cell>
          <cell r="K797">
            <v>0</v>
          </cell>
          <cell r="L797">
            <v>0</v>
          </cell>
          <cell r="M797" t="str">
            <v/>
          </cell>
          <cell r="P797" t="str">
            <v/>
          </cell>
          <cell r="Q797" t="str">
            <v/>
          </cell>
          <cell r="R797">
            <v>0</v>
          </cell>
          <cell r="S797">
            <v>0</v>
          </cell>
          <cell r="T797" t="str">
            <v/>
          </cell>
          <cell r="W797" t="str">
            <v/>
          </cell>
          <cell r="X797" t="str">
            <v/>
          </cell>
          <cell r="Y797">
            <v>0</v>
          </cell>
          <cell r="Z797">
            <v>0</v>
          </cell>
          <cell r="AA797" t="str">
            <v/>
          </cell>
        </row>
        <row r="798">
          <cell r="I798" t="str">
            <v/>
          </cell>
          <cell r="J798" t="str">
            <v/>
          </cell>
          <cell r="K798">
            <v>0</v>
          </cell>
          <cell r="L798">
            <v>0</v>
          </cell>
          <cell r="M798" t="str">
            <v/>
          </cell>
          <cell r="P798" t="str">
            <v/>
          </cell>
          <cell r="Q798" t="str">
            <v/>
          </cell>
          <cell r="R798">
            <v>0</v>
          </cell>
          <cell r="S798">
            <v>0</v>
          </cell>
          <cell r="T798" t="str">
            <v/>
          </cell>
          <cell r="W798" t="str">
            <v/>
          </cell>
          <cell r="X798" t="str">
            <v/>
          </cell>
          <cell r="Y798">
            <v>0</v>
          </cell>
          <cell r="Z798">
            <v>0</v>
          </cell>
          <cell r="AA798" t="str">
            <v/>
          </cell>
        </row>
        <row r="799">
          <cell r="I799" t="str">
            <v/>
          </cell>
          <cell r="J799" t="str">
            <v/>
          </cell>
          <cell r="K799">
            <v>0</v>
          </cell>
          <cell r="L799">
            <v>0</v>
          </cell>
          <cell r="M799" t="str">
            <v/>
          </cell>
          <cell r="P799" t="str">
            <v/>
          </cell>
          <cell r="Q799" t="str">
            <v/>
          </cell>
          <cell r="R799">
            <v>0</v>
          </cell>
          <cell r="S799">
            <v>0</v>
          </cell>
          <cell r="T799" t="str">
            <v/>
          </cell>
          <cell r="W799" t="str">
            <v/>
          </cell>
          <cell r="X799" t="str">
            <v/>
          </cell>
          <cell r="Y799">
            <v>0</v>
          </cell>
          <cell r="Z799">
            <v>0</v>
          </cell>
          <cell r="AA799" t="str">
            <v/>
          </cell>
        </row>
        <row r="800">
          <cell r="I800" t="str">
            <v/>
          </cell>
          <cell r="J800" t="str">
            <v/>
          </cell>
          <cell r="K800">
            <v>0</v>
          </cell>
          <cell r="L800">
            <v>0</v>
          </cell>
          <cell r="M800" t="str">
            <v/>
          </cell>
          <cell r="P800" t="str">
            <v/>
          </cell>
          <cell r="Q800" t="str">
            <v/>
          </cell>
          <cell r="R800">
            <v>0</v>
          </cell>
          <cell r="S800">
            <v>0</v>
          </cell>
          <cell r="T800" t="str">
            <v/>
          </cell>
          <cell r="W800" t="str">
            <v/>
          </cell>
          <cell r="X800" t="str">
            <v/>
          </cell>
          <cell r="Y800">
            <v>0</v>
          </cell>
          <cell r="Z800">
            <v>0</v>
          </cell>
          <cell r="AA800" t="str">
            <v/>
          </cell>
        </row>
        <row r="801">
          <cell r="I801" t="str">
            <v/>
          </cell>
          <cell r="J801" t="str">
            <v/>
          </cell>
          <cell r="K801">
            <v>0</v>
          </cell>
          <cell r="L801">
            <v>0</v>
          </cell>
          <cell r="M801" t="str">
            <v/>
          </cell>
          <cell r="P801" t="str">
            <v/>
          </cell>
          <cell r="Q801" t="str">
            <v/>
          </cell>
          <cell r="R801">
            <v>0</v>
          </cell>
          <cell r="S801">
            <v>0</v>
          </cell>
          <cell r="T801" t="str">
            <v/>
          </cell>
          <cell r="W801" t="str">
            <v/>
          </cell>
          <cell r="X801" t="str">
            <v/>
          </cell>
          <cell r="Y801">
            <v>0</v>
          </cell>
          <cell r="Z801">
            <v>0</v>
          </cell>
          <cell r="AA801" t="str">
            <v/>
          </cell>
        </row>
        <row r="802">
          <cell r="I802" t="str">
            <v/>
          </cell>
          <cell r="J802" t="str">
            <v/>
          </cell>
          <cell r="K802">
            <v>0</v>
          </cell>
          <cell r="L802">
            <v>0</v>
          </cell>
          <cell r="M802" t="str">
            <v/>
          </cell>
          <cell r="P802" t="str">
            <v/>
          </cell>
          <cell r="Q802" t="str">
            <v/>
          </cell>
          <cell r="R802">
            <v>0</v>
          </cell>
          <cell r="S802">
            <v>0</v>
          </cell>
          <cell r="T802" t="str">
            <v/>
          </cell>
          <cell r="W802" t="str">
            <v/>
          </cell>
          <cell r="X802" t="str">
            <v/>
          </cell>
          <cell r="Y802">
            <v>0</v>
          </cell>
          <cell r="Z802">
            <v>0</v>
          </cell>
          <cell r="AA802" t="str">
            <v/>
          </cell>
        </row>
        <row r="803">
          <cell r="I803" t="str">
            <v/>
          </cell>
          <cell r="J803" t="str">
            <v/>
          </cell>
          <cell r="K803">
            <v>0</v>
          </cell>
          <cell r="L803">
            <v>0</v>
          </cell>
          <cell r="M803" t="str">
            <v/>
          </cell>
          <cell r="P803" t="str">
            <v/>
          </cell>
          <cell r="Q803" t="str">
            <v/>
          </cell>
          <cell r="R803">
            <v>0</v>
          </cell>
          <cell r="S803">
            <v>0</v>
          </cell>
          <cell r="T803" t="str">
            <v/>
          </cell>
          <cell r="W803" t="str">
            <v/>
          </cell>
          <cell r="X803" t="str">
            <v/>
          </cell>
          <cell r="Y803">
            <v>0</v>
          </cell>
          <cell r="Z803">
            <v>0</v>
          </cell>
          <cell r="AA803" t="str">
            <v/>
          </cell>
        </row>
        <row r="804">
          <cell r="I804" t="str">
            <v/>
          </cell>
          <cell r="J804" t="str">
            <v/>
          </cell>
          <cell r="K804">
            <v>0</v>
          </cell>
          <cell r="L804">
            <v>0</v>
          </cell>
          <cell r="M804" t="str">
            <v/>
          </cell>
          <cell r="P804" t="str">
            <v/>
          </cell>
          <cell r="Q804" t="str">
            <v/>
          </cell>
          <cell r="R804">
            <v>0</v>
          </cell>
          <cell r="S804">
            <v>0</v>
          </cell>
          <cell r="T804" t="str">
            <v/>
          </cell>
          <cell r="W804" t="str">
            <v/>
          </cell>
          <cell r="X804" t="str">
            <v/>
          </cell>
          <cell r="Y804">
            <v>0</v>
          </cell>
          <cell r="Z804">
            <v>0</v>
          </cell>
          <cell r="AA804" t="str">
            <v/>
          </cell>
        </row>
        <row r="805">
          <cell r="I805" t="str">
            <v/>
          </cell>
          <cell r="J805" t="str">
            <v/>
          </cell>
          <cell r="K805">
            <v>0</v>
          </cell>
          <cell r="L805">
            <v>0</v>
          </cell>
          <cell r="M805" t="str">
            <v/>
          </cell>
          <cell r="P805" t="str">
            <v/>
          </cell>
          <cell r="Q805" t="str">
            <v/>
          </cell>
          <cell r="R805">
            <v>0</v>
          </cell>
          <cell r="S805">
            <v>0</v>
          </cell>
          <cell r="T805" t="str">
            <v/>
          </cell>
          <cell r="W805" t="str">
            <v/>
          </cell>
          <cell r="X805" t="str">
            <v/>
          </cell>
          <cell r="Y805">
            <v>0</v>
          </cell>
          <cell r="Z805">
            <v>0</v>
          </cell>
          <cell r="AA805" t="str">
            <v/>
          </cell>
        </row>
        <row r="806">
          <cell r="I806" t="str">
            <v/>
          </cell>
          <cell r="J806" t="str">
            <v/>
          </cell>
          <cell r="K806">
            <v>0</v>
          </cell>
          <cell r="L806">
            <v>0</v>
          </cell>
          <cell r="M806" t="str">
            <v/>
          </cell>
          <cell r="P806" t="str">
            <v/>
          </cell>
          <cell r="Q806" t="str">
            <v/>
          </cell>
          <cell r="R806">
            <v>0</v>
          </cell>
          <cell r="S806">
            <v>0</v>
          </cell>
          <cell r="T806" t="str">
            <v/>
          </cell>
          <cell r="W806" t="str">
            <v/>
          </cell>
          <cell r="X806" t="str">
            <v/>
          </cell>
          <cell r="Y806">
            <v>0</v>
          </cell>
          <cell r="Z806">
            <v>0</v>
          </cell>
          <cell r="AA806" t="str">
            <v/>
          </cell>
        </row>
        <row r="807">
          <cell r="I807" t="str">
            <v/>
          </cell>
          <cell r="J807" t="str">
            <v/>
          </cell>
          <cell r="K807">
            <v>0</v>
          </cell>
          <cell r="L807">
            <v>0</v>
          </cell>
          <cell r="M807" t="str">
            <v/>
          </cell>
          <cell r="P807" t="str">
            <v/>
          </cell>
          <cell r="Q807" t="str">
            <v/>
          </cell>
          <cell r="R807">
            <v>0</v>
          </cell>
          <cell r="S807">
            <v>0</v>
          </cell>
          <cell r="T807" t="str">
            <v/>
          </cell>
          <cell r="W807" t="str">
            <v/>
          </cell>
          <cell r="X807" t="str">
            <v/>
          </cell>
          <cell r="Y807">
            <v>0</v>
          </cell>
          <cell r="Z807">
            <v>0</v>
          </cell>
          <cell r="AA807" t="str">
            <v/>
          </cell>
        </row>
        <row r="808">
          <cell r="I808" t="str">
            <v/>
          </cell>
          <cell r="J808" t="str">
            <v/>
          </cell>
          <cell r="K808">
            <v>0</v>
          </cell>
          <cell r="L808">
            <v>0</v>
          </cell>
          <cell r="M808" t="str">
            <v/>
          </cell>
          <cell r="P808" t="str">
            <v/>
          </cell>
          <cell r="Q808" t="str">
            <v/>
          </cell>
          <cell r="R808">
            <v>0</v>
          </cell>
          <cell r="S808">
            <v>0</v>
          </cell>
          <cell r="T808" t="str">
            <v/>
          </cell>
          <cell r="W808" t="str">
            <v/>
          </cell>
          <cell r="X808" t="str">
            <v/>
          </cell>
          <cell r="Y808">
            <v>0</v>
          </cell>
          <cell r="Z808">
            <v>0</v>
          </cell>
          <cell r="AA808" t="str">
            <v/>
          </cell>
        </row>
        <row r="809">
          <cell r="I809" t="str">
            <v/>
          </cell>
          <cell r="J809" t="str">
            <v/>
          </cell>
          <cell r="K809">
            <v>0</v>
          </cell>
          <cell r="L809">
            <v>0</v>
          </cell>
          <cell r="M809" t="str">
            <v/>
          </cell>
          <cell r="P809" t="str">
            <v/>
          </cell>
          <cell r="Q809" t="str">
            <v/>
          </cell>
          <cell r="R809">
            <v>0</v>
          </cell>
          <cell r="S809">
            <v>0</v>
          </cell>
          <cell r="T809" t="str">
            <v/>
          </cell>
          <cell r="W809" t="str">
            <v/>
          </cell>
          <cell r="X809" t="str">
            <v/>
          </cell>
          <cell r="Y809">
            <v>0</v>
          </cell>
          <cell r="Z809">
            <v>0</v>
          </cell>
          <cell r="AA809" t="str">
            <v/>
          </cell>
        </row>
        <row r="810">
          <cell r="I810" t="str">
            <v/>
          </cell>
          <cell r="J810" t="str">
            <v/>
          </cell>
          <cell r="K810">
            <v>0</v>
          </cell>
          <cell r="L810">
            <v>0</v>
          </cell>
          <cell r="M810" t="str">
            <v/>
          </cell>
          <cell r="P810" t="str">
            <v/>
          </cell>
          <cell r="Q810" t="str">
            <v/>
          </cell>
          <cell r="R810">
            <v>0</v>
          </cell>
          <cell r="S810">
            <v>0</v>
          </cell>
          <cell r="T810" t="str">
            <v/>
          </cell>
          <cell r="W810" t="str">
            <v/>
          </cell>
          <cell r="X810" t="str">
            <v/>
          </cell>
          <cell r="Y810">
            <v>0</v>
          </cell>
          <cell r="Z810">
            <v>0</v>
          </cell>
          <cell r="AA810" t="str">
            <v/>
          </cell>
        </row>
        <row r="811">
          <cell r="I811" t="str">
            <v/>
          </cell>
          <cell r="J811" t="str">
            <v/>
          </cell>
          <cell r="K811">
            <v>0</v>
          </cell>
          <cell r="L811">
            <v>0</v>
          </cell>
          <cell r="M811" t="str">
            <v/>
          </cell>
          <cell r="P811" t="str">
            <v/>
          </cell>
          <cell r="Q811" t="str">
            <v/>
          </cell>
          <cell r="R811">
            <v>0</v>
          </cell>
          <cell r="S811">
            <v>0</v>
          </cell>
          <cell r="T811" t="str">
            <v/>
          </cell>
          <cell r="W811" t="str">
            <v/>
          </cell>
          <cell r="X811" t="str">
            <v/>
          </cell>
          <cell r="Y811">
            <v>0</v>
          </cell>
          <cell r="Z811">
            <v>0</v>
          </cell>
          <cell r="AA811" t="str">
            <v/>
          </cell>
        </row>
        <row r="812">
          <cell r="I812" t="str">
            <v/>
          </cell>
          <cell r="J812" t="str">
            <v/>
          </cell>
          <cell r="K812">
            <v>0</v>
          </cell>
          <cell r="L812">
            <v>0</v>
          </cell>
          <cell r="M812" t="str">
            <v/>
          </cell>
          <cell r="P812" t="str">
            <v/>
          </cell>
          <cell r="Q812" t="str">
            <v/>
          </cell>
          <cell r="R812">
            <v>0</v>
          </cell>
          <cell r="S812">
            <v>0</v>
          </cell>
          <cell r="T812" t="str">
            <v/>
          </cell>
          <cell r="W812" t="str">
            <v/>
          </cell>
          <cell r="X812" t="str">
            <v/>
          </cell>
          <cell r="Y812">
            <v>0</v>
          </cell>
          <cell r="Z812">
            <v>0</v>
          </cell>
          <cell r="AA812" t="str">
            <v/>
          </cell>
        </row>
        <row r="813">
          <cell r="I813" t="str">
            <v/>
          </cell>
          <cell r="J813" t="str">
            <v/>
          </cell>
          <cell r="K813">
            <v>0</v>
          </cell>
          <cell r="L813">
            <v>0</v>
          </cell>
          <cell r="M813" t="str">
            <v/>
          </cell>
          <cell r="P813" t="str">
            <v/>
          </cell>
          <cell r="Q813" t="str">
            <v/>
          </cell>
          <cell r="R813">
            <v>0</v>
          </cell>
          <cell r="S813">
            <v>0</v>
          </cell>
          <cell r="T813" t="str">
            <v/>
          </cell>
          <cell r="W813" t="str">
            <v/>
          </cell>
          <cell r="X813" t="str">
            <v/>
          </cell>
          <cell r="Y813">
            <v>0</v>
          </cell>
          <cell r="Z813">
            <v>0</v>
          </cell>
          <cell r="AA813" t="str">
            <v/>
          </cell>
        </row>
        <row r="814">
          <cell r="I814" t="str">
            <v/>
          </cell>
          <cell r="J814" t="str">
            <v/>
          </cell>
          <cell r="K814">
            <v>0</v>
          </cell>
          <cell r="L814">
            <v>0</v>
          </cell>
          <cell r="M814" t="str">
            <v/>
          </cell>
          <cell r="P814" t="str">
            <v/>
          </cell>
          <cell r="Q814" t="str">
            <v/>
          </cell>
          <cell r="R814">
            <v>0</v>
          </cell>
          <cell r="S814">
            <v>0</v>
          </cell>
          <cell r="T814" t="str">
            <v/>
          </cell>
          <cell r="W814" t="str">
            <v/>
          </cell>
          <cell r="X814" t="str">
            <v/>
          </cell>
          <cell r="Y814">
            <v>0</v>
          </cell>
          <cell r="Z814">
            <v>0</v>
          </cell>
          <cell r="AA814" t="str">
            <v/>
          </cell>
        </row>
        <row r="815">
          <cell r="I815" t="str">
            <v/>
          </cell>
          <cell r="J815" t="str">
            <v/>
          </cell>
          <cell r="K815">
            <v>0</v>
          </cell>
          <cell r="L815">
            <v>0</v>
          </cell>
          <cell r="M815" t="str">
            <v/>
          </cell>
          <cell r="P815" t="str">
            <v/>
          </cell>
          <cell r="Q815" t="str">
            <v/>
          </cell>
          <cell r="R815">
            <v>0</v>
          </cell>
          <cell r="S815">
            <v>0</v>
          </cell>
          <cell r="T815" t="str">
            <v/>
          </cell>
          <cell r="W815" t="str">
            <v/>
          </cell>
          <cell r="X815" t="str">
            <v/>
          </cell>
          <cell r="Y815">
            <v>0</v>
          </cell>
          <cell r="Z815">
            <v>0</v>
          </cell>
          <cell r="AA815" t="str">
            <v/>
          </cell>
        </row>
        <row r="816">
          <cell r="I816" t="str">
            <v/>
          </cell>
          <cell r="J816" t="str">
            <v/>
          </cell>
          <cell r="K816">
            <v>0</v>
          </cell>
          <cell r="L816">
            <v>0</v>
          </cell>
          <cell r="M816" t="str">
            <v/>
          </cell>
          <cell r="P816" t="str">
            <v/>
          </cell>
          <cell r="Q816" t="str">
            <v/>
          </cell>
          <cell r="R816">
            <v>0</v>
          </cell>
          <cell r="S816">
            <v>0</v>
          </cell>
          <cell r="T816" t="str">
            <v/>
          </cell>
          <cell r="W816" t="str">
            <v/>
          </cell>
          <cell r="X816" t="str">
            <v/>
          </cell>
          <cell r="Y816">
            <v>0</v>
          </cell>
          <cell r="Z816">
            <v>0</v>
          </cell>
          <cell r="AA816" t="str">
            <v/>
          </cell>
        </row>
        <row r="817">
          <cell r="I817" t="str">
            <v/>
          </cell>
          <cell r="J817" t="str">
            <v/>
          </cell>
          <cell r="K817">
            <v>0</v>
          </cell>
          <cell r="L817">
            <v>0</v>
          </cell>
          <cell r="M817" t="str">
            <v/>
          </cell>
          <cell r="P817" t="str">
            <v/>
          </cell>
          <cell r="Q817" t="str">
            <v/>
          </cell>
          <cell r="R817">
            <v>0</v>
          </cell>
          <cell r="S817">
            <v>0</v>
          </cell>
          <cell r="T817" t="str">
            <v/>
          </cell>
          <cell r="W817" t="str">
            <v/>
          </cell>
          <cell r="X817" t="str">
            <v/>
          </cell>
          <cell r="Y817">
            <v>0</v>
          </cell>
          <cell r="Z817">
            <v>0</v>
          </cell>
          <cell r="AA817" t="str">
            <v/>
          </cell>
        </row>
        <row r="818">
          <cell r="I818" t="str">
            <v>1006300000101</v>
          </cell>
          <cell r="J818" t="str">
            <v>普通攻击:对单体敌人造成{0}%的武力伤害</v>
          </cell>
          <cell r="K818">
            <v>0</v>
          </cell>
          <cell r="L818">
            <v>0</v>
          </cell>
          <cell r="M818" t="str">
            <v>0.25+0.25+0.25+0.25+0.25+0.25+0.25+0.25+0.25+0.25+0.25+0.25+0.25+0.25+0.25+0.25+0.25</v>
          </cell>
          <cell r="P818" t="str">
            <v/>
          </cell>
          <cell r="Q818" t="str">
            <v/>
          </cell>
          <cell r="R818">
            <v>0</v>
          </cell>
          <cell r="S818">
            <v>0</v>
          </cell>
          <cell r="T818" t="str">
            <v/>
          </cell>
          <cell r="W818" t="str">
            <v/>
          </cell>
          <cell r="X818" t="str">
            <v/>
          </cell>
          <cell r="Y818">
            <v>0</v>
          </cell>
          <cell r="Z818">
            <v>0</v>
          </cell>
          <cell r="AA818" t="str">
            <v/>
          </cell>
        </row>
        <row r="819">
          <cell r="I819" t="str">
            <v>1006300000201</v>
          </cell>
          <cell r="J819" t="str">
            <v>怒气技能:蒲元为随机2名友方武将赋予符合其种类的神兵。
步将：获得护盾，完全抵御接下来的5次伤害，护盾被击碎时对周围敌人造成该武将攻击{0}%的武力伤害。
骑将：接下来的3次普攻额外造成一次{1}%的追击伤害，继承该次普攻的暴击，闪避判定。
弓将：下一次怒气技能所需消耗降低{2}点。</v>
          </cell>
          <cell r="K819">
            <v>0</v>
          </cell>
          <cell r="L819">
            <v>0</v>
          </cell>
          <cell r="M819" t="str">
            <v>0.25+0.3+0.35+0.4+0.45+0.5+0.55+0.6+0.65+0.7+0.75+0.8+0.85+0.9+0.95+1+1.05</v>
          </cell>
          <cell r="P819" t="str">
            <v/>
          </cell>
          <cell r="Q819" t="str">
            <v/>
          </cell>
          <cell r="R819">
            <v>0</v>
          </cell>
          <cell r="S819">
            <v>0</v>
          </cell>
          <cell r="T819" t="str">
            <v/>
          </cell>
          <cell r="W819" t="str">
            <v/>
          </cell>
          <cell r="X819" t="str">
            <v/>
          </cell>
          <cell r="Y819">
            <v>0</v>
          </cell>
          <cell r="Z819">
            <v>0</v>
          </cell>
          <cell r="AA819" t="str">
            <v/>
          </cell>
        </row>
        <row r="820">
          <cell r="I820" t="str">
            <v>1006300000202</v>
          </cell>
          <cell r="J820" t="str">
            <v>怒气技能:蒲元为随机2名友方武将赋予符合其种类的神兵。
步将：获得护盾，完全抵御接下来的5次伤害，护盾被击碎时对周围敌人造成该武将攻击{0}%的武力伤害。
骑将：接下来的3次普攻额外造成一次{1}%的追击伤害，继承该次普攻的暴击，闪避判定。
弓将：下一次怒气技能所需消耗降低{2}点。</v>
          </cell>
          <cell r="K820">
            <v>0</v>
          </cell>
          <cell r="L820">
            <v>0</v>
          </cell>
          <cell r="M820" t="str">
            <v>0.35+0.4+0.45+0.5+0.55+0.6+0.65+0.7+0.75+0.85+0.95+1.05+1.15+1.25+1.35+1.45+1.55</v>
          </cell>
          <cell r="P820" t="str">
            <v/>
          </cell>
          <cell r="Q820" t="str">
            <v/>
          </cell>
          <cell r="R820">
            <v>0</v>
          </cell>
          <cell r="S820">
            <v>0</v>
          </cell>
          <cell r="T820" t="str">
            <v/>
          </cell>
          <cell r="W820" t="str">
            <v/>
          </cell>
          <cell r="X820" t="str">
            <v/>
          </cell>
          <cell r="Y820">
            <v>0</v>
          </cell>
          <cell r="Z820">
            <v>0</v>
          </cell>
          <cell r="AA820" t="str">
            <v/>
          </cell>
        </row>
        <row r="821">
          <cell r="I821" t="str">
            <v>1006300000203</v>
          </cell>
          <cell r="J821" t="str">
            <v>怒气技能:蒲元为随机2名友方武将赋予符合其种类的神兵。
步将：获得护盾，完全抵御接下来的5次伤害，护盾被击碎时对周围敌人造成该武将攻击{0}%的武力伤害。
骑将：接下来的3次普攻额外造成一次{1}%的追击伤害，继承该次普攻的暴击，闪避判定。
弓将：下一次怒气技能所需消耗降低{2}点。</v>
          </cell>
          <cell r="K821">
            <v>0</v>
          </cell>
          <cell r="L821">
            <v>0</v>
          </cell>
          <cell r="M821" t="str">
            <v>20+22.5+25+27.5+30+32.5+35+37.5+40+40+40+40+40+40+40+40+40</v>
          </cell>
          <cell r="P821" t="str">
            <v/>
          </cell>
          <cell r="Q821" t="str">
            <v/>
          </cell>
          <cell r="R821">
            <v>0</v>
          </cell>
          <cell r="S821">
            <v>0</v>
          </cell>
          <cell r="T821" t="str">
            <v/>
          </cell>
          <cell r="W821" t="str">
            <v/>
          </cell>
          <cell r="X821" t="str">
            <v/>
          </cell>
          <cell r="Y821">
            <v>0</v>
          </cell>
          <cell r="Z821">
            <v>0</v>
          </cell>
          <cell r="AA821" t="str">
            <v/>
          </cell>
        </row>
        <row r="822">
          <cell r="I822" t="str">
            <v>1006300000301</v>
          </cell>
          <cell r="J822" t="str">
            <v>被动技能1:蒲元佩戴多把名剑，在不同的情况下发挥神奇的功效;
自身每次造成普通攻击伤害时，有{0}%概率额外对离自身最远的一个敌人造成一次攻击30%的武力伤害。（触发间隔1秒）
生命值低于50%时，自身获得{1}%的生命夺取效果。
战斗开始20秒后，造成普攻伤害有{2}%概率使敌人缴械5秒。</v>
          </cell>
          <cell r="K822">
            <v>0</v>
          </cell>
          <cell r="L822">
            <v>0</v>
          </cell>
          <cell r="M822" t="str">
            <v>0.36+0.38+0.4+0.42+0.44+0.46+0.48+0.5+0.52+0.54+0.56+0.58+0.6+0.62+0.64+0.66+0.68</v>
          </cell>
          <cell r="P822" t="str">
            <v/>
          </cell>
          <cell r="Q822" t="str">
            <v/>
          </cell>
          <cell r="R822">
            <v>0</v>
          </cell>
          <cell r="S822">
            <v>0</v>
          </cell>
          <cell r="T822" t="str">
            <v/>
          </cell>
          <cell r="W822" t="str">
            <v/>
          </cell>
          <cell r="X822" t="str">
            <v/>
          </cell>
          <cell r="Y822">
            <v>0</v>
          </cell>
          <cell r="Z822">
            <v>0</v>
          </cell>
          <cell r="AA822" t="str">
            <v/>
          </cell>
        </row>
        <row r="823">
          <cell r="I823" t="str">
            <v>1006300000302</v>
          </cell>
          <cell r="J823" t="str">
            <v>被动技能1:蒲元佩戴多把名剑，在不同的情况下发挥神奇的功效;
自身每次造成普通攻击伤害时，有{0}%概率额外对离自身最远的一个敌人造成一次攻击30%的武力伤害。（触发间隔1秒）
生命值低于50%时，自身获得{1}%的生命夺取效果。
战斗开始20秒后，造成普攻伤害有{2}%概率使敌人缴械5秒。</v>
          </cell>
          <cell r="K823">
            <v>0</v>
          </cell>
          <cell r="L823">
            <v>0</v>
          </cell>
          <cell r="M823" t="str">
            <v>0.3+0.325+0.35+0.375+0.4+0.425+0.45+0.475+0.5+0.525+0.55+0.575+0.6+0.625+0.65+0.675+0.7</v>
          </cell>
          <cell r="P823" t="str">
            <v/>
          </cell>
          <cell r="Q823" t="str">
            <v/>
          </cell>
          <cell r="R823">
            <v>0</v>
          </cell>
          <cell r="S823">
            <v>0</v>
          </cell>
          <cell r="T823" t="str">
            <v/>
          </cell>
          <cell r="W823" t="str">
            <v/>
          </cell>
          <cell r="X823" t="str">
            <v/>
          </cell>
          <cell r="Y823">
            <v>0</v>
          </cell>
          <cell r="Z823">
            <v>0</v>
          </cell>
          <cell r="AA823" t="str">
            <v/>
          </cell>
        </row>
        <row r="824">
          <cell r="I824" t="str">
            <v>1006300000303</v>
          </cell>
          <cell r="J824" t="str">
            <v>被动技能1:蒲元佩戴多把名剑，在不同的情况下发挥神奇的功效;
自身每次造成普通攻击伤害时，有{0}%概率额外对离自身最远的一个敌人造成一次攻击30%的武力伤害。（触发间隔1秒）
生命值低于50%时，自身获得{1}%的生命夺取效果。
战斗开始20秒后，造成普攻伤害有{2}%概率使敌人缴械5秒。</v>
          </cell>
          <cell r="K824">
            <v>0</v>
          </cell>
          <cell r="L824">
            <v>0</v>
          </cell>
          <cell r="M824" t="str">
            <v>0.23+0.24+0.25+0.26+0.27+0.28+0.29+0.3+0.31+0.32+0.33+0.34+0.35+0.36+0.37+0.38+0.39</v>
          </cell>
          <cell r="P824" t="str">
            <v/>
          </cell>
          <cell r="Q824" t="str">
            <v/>
          </cell>
          <cell r="R824">
            <v>0</v>
          </cell>
          <cell r="S824">
            <v>0</v>
          </cell>
          <cell r="T824" t="str">
            <v/>
          </cell>
          <cell r="W824" t="str">
            <v/>
          </cell>
          <cell r="X824" t="str">
            <v/>
          </cell>
          <cell r="Y824">
            <v>0</v>
          </cell>
          <cell r="Z824">
            <v>0</v>
          </cell>
          <cell r="AA824" t="str">
            <v/>
          </cell>
        </row>
        <row r="825">
          <cell r="I825" t="str">
            <v>1006300000401</v>
          </cell>
          <cell r="J825" t="str">
            <v>被动技能2:武将率领盾兵时，盾兵的护甲提升100点；率领戟兵时，戟兵攻击提升10%。</v>
          </cell>
          <cell r="K825">
            <v>0</v>
          </cell>
          <cell r="L825">
            <v>0</v>
          </cell>
          <cell r="M825" t="str">
            <v>100+100+100+100+100+100+100+100+100+100+100+100+100+100+100+100+100</v>
          </cell>
          <cell r="P825" t="str">
            <v>1006300000402</v>
          </cell>
          <cell r="Q825" t="str">
            <v>被动技能2:武将率领盾兵时，盾兵的护甲提升100点；率领戟兵时，戟兵攻击提升10%。</v>
          </cell>
          <cell r="R825">
            <v>0</v>
          </cell>
          <cell r="S825">
            <v>0</v>
          </cell>
          <cell r="T825" t="str">
            <v>0.1+0.1+0.1+0.1+0.1+0.1+0.1+0.1+0.1+0.1+0.1+0.1+0.1+0.1+0.1+0.1+0.1</v>
          </cell>
          <cell r="W825" t="str">
            <v/>
          </cell>
          <cell r="X825" t="str">
            <v/>
          </cell>
          <cell r="Y825">
            <v>0</v>
          </cell>
          <cell r="Z825">
            <v>0</v>
          </cell>
          <cell r="AA825" t="str">
            <v/>
          </cell>
        </row>
        <row r="826">
          <cell r="I826" t="str">
            <v>1006300000501</v>
          </cell>
          <cell r="J826" t="str">
            <v>被动技能3:勇猛无畏，悍勇绝伦，勇猛无畏，悍勇绝伦，自身受到武力伤害减少15%，自身伤害提升12%。</v>
          </cell>
          <cell r="K826">
            <v>0</v>
          </cell>
          <cell r="L826">
            <v>0</v>
          </cell>
          <cell r="M826" t="str">
            <v>0.15+0.15+0.15+0.15+0.15+0.15+0.15+0.15+0.15+0.15+0.15+0.15+0.15+0.15+0.15+0.15+0.15</v>
          </cell>
          <cell r="P826" t="str">
            <v>1006300000502</v>
          </cell>
          <cell r="Q826" t="str">
            <v>被动技能3:勇猛无畏，悍勇绝伦，勇猛无畏，悍勇绝伦，自身受到武力伤害减少15%，自身伤害提升12%。</v>
          </cell>
          <cell r="R826">
            <v>0</v>
          </cell>
          <cell r="S826">
            <v>0</v>
          </cell>
          <cell r="T826" t="str">
            <v>0.12+0.12+0.12+0.12+0.12+0.12+0.12+0.12+0.12+0.12+0.12+0.12+0.12+0.12+0.12+0.12+0.12</v>
          </cell>
          <cell r="W826" t="str">
            <v/>
          </cell>
          <cell r="X826" t="str">
            <v/>
          </cell>
          <cell r="Y826">
            <v>0</v>
          </cell>
          <cell r="Z826">
            <v>0</v>
          </cell>
          <cell r="AA826" t="str">
            <v/>
          </cell>
        </row>
        <row r="827">
          <cell r="I827" t="str">
            <v/>
          </cell>
          <cell r="J827" t="str">
            <v/>
          </cell>
          <cell r="K827">
            <v>0</v>
          </cell>
          <cell r="L827">
            <v>0</v>
          </cell>
          <cell r="M827" t="str">
            <v/>
          </cell>
          <cell r="P827" t="str">
            <v/>
          </cell>
          <cell r="Q827" t="str">
            <v/>
          </cell>
          <cell r="R827">
            <v>0</v>
          </cell>
          <cell r="S827">
            <v>0</v>
          </cell>
          <cell r="T827" t="str">
            <v/>
          </cell>
          <cell r="W827" t="str">
            <v/>
          </cell>
          <cell r="X827" t="str">
            <v/>
          </cell>
          <cell r="Y827">
            <v>0</v>
          </cell>
          <cell r="Z827">
            <v>0</v>
          </cell>
          <cell r="AA827" t="str">
            <v/>
          </cell>
        </row>
        <row r="828">
          <cell r="I828" t="str">
            <v/>
          </cell>
          <cell r="J828" t="str">
            <v/>
          </cell>
          <cell r="K828">
            <v>0</v>
          </cell>
          <cell r="L828">
            <v>0</v>
          </cell>
          <cell r="M828" t="str">
            <v/>
          </cell>
          <cell r="P828" t="str">
            <v/>
          </cell>
          <cell r="Q828" t="str">
            <v/>
          </cell>
          <cell r="R828">
            <v>0</v>
          </cell>
          <cell r="S828">
            <v>0</v>
          </cell>
          <cell r="T828" t="str">
            <v/>
          </cell>
          <cell r="W828" t="str">
            <v/>
          </cell>
          <cell r="X828" t="str">
            <v/>
          </cell>
          <cell r="Y828">
            <v>0</v>
          </cell>
          <cell r="Z828">
            <v>0</v>
          </cell>
          <cell r="AA828" t="str">
            <v/>
          </cell>
        </row>
        <row r="829">
          <cell r="I829" t="str">
            <v/>
          </cell>
          <cell r="J829" t="str">
            <v/>
          </cell>
          <cell r="K829">
            <v>0</v>
          </cell>
          <cell r="L829">
            <v>0</v>
          </cell>
          <cell r="M829" t="str">
            <v/>
          </cell>
          <cell r="P829" t="str">
            <v/>
          </cell>
          <cell r="Q829" t="str">
            <v/>
          </cell>
          <cell r="R829">
            <v>0</v>
          </cell>
          <cell r="S829">
            <v>0</v>
          </cell>
          <cell r="T829" t="str">
            <v/>
          </cell>
          <cell r="W829" t="str">
            <v/>
          </cell>
          <cell r="X829" t="str">
            <v/>
          </cell>
          <cell r="Y829">
            <v>0</v>
          </cell>
          <cell r="Z829">
            <v>0</v>
          </cell>
          <cell r="AA829" t="str">
            <v/>
          </cell>
        </row>
        <row r="830">
          <cell r="I830" t="str">
            <v/>
          </cell>
          <cell r="J830" t="str">
            <v/>
          </cell>
          <cell r="K830">
            <v>0</v>
          </cell>
          <cell r="L830">
            <v>0</v>
          </cell>
          <cell r="M830" t="str">
            <v/>
          </cell>
          <cell r="P830" t="str">
            <v/>
          </cell>
          <cell r="Q830" t="str">
            <v/>
          </cell>
          <cell r="R830">
            <v>0</v>
          </cell>
          <cell r="S830">
            <v>0</v>
          </cell>
          <cell r="T830" t="str">
            <v/>
          </cell>
          <cell r="W830" t="str">
            <v/>
          </cell>
          <cell r="X830" t="str">
            <v/>
          </cell>
          <cell r="Y830">
            <v>0</v>
          </cell>
          <cell r="Z830">
            <v>0</v>
          </cell>
          <cell r="AA830" t="str">
            <v/>
          </cell>
        </row>
        <row r="831">
          <cell r="I831" t="str">
            <v/>
          </cell>
          <cell r="J831" t="str">
            <v/>
          </cell>
          <cell r="K831">
            <v>0</v>
          </cell>
          <cell r="L831">
            <v>0</v>
          </cell>
          <cell r="M831" t="str">
            <v/>
          </cell>
          <cell r="P831" t="str">
            <v/>
          </cell>
          <cell r="Q831" t="str">
            <v/>
          </cell>
          <cell r="R831">
            <v>0</v>
          </cell>
          <cell r="S831">
            <v>0</v>
          </cell>
          <cell r="T831" t="str">
            <v/>
          </cell>
          <cell r="W831" t="str">
            <v/>
          </cell>
          <cell r="X831" t="str">
            <v/>
          </cell>
          <cell r="Y831">
            <v>0</v>
          </cell>
          <cell r="Z831">
            <v>0</v>
          </cell>
          <cell r="AA831" t="str">
            <v/>
          </cell>
        </row>
        <row r="832">
          <cell r="I832" t="str">
            <v/>
          </cell>
          <cell r="J832" t="str">
            <v/>
          </cell>
          <cell r="K832">
            <v>0</v>
          </cell>
          <cell r="L832">
            <v>0</v>
          </cell>
          <cell r="M832" t="str">
            <v/>
          </cell>
          <cell r="P832" t="str">
            <v/>
          </cell>
          <cell r="Q832" t="str">
            <v/>
          </cell>
          <cell r="R832">
            <v>0</v>
          </cell>
          <cell r="S832">
            <v>0</v>
          </cell>
          <cell r="T832" t="str">
            <v/>
          </cell>
          <cell r="W832" t="str">
            <v/>
          </cell>
          <cell r="X832" t="str">
            <v/>
          </cell>
          <cell r="Y832">
            <v>0</v>
          </cell>
          <cell r="Z832">
            <v>0</v>
          </cell>
          <cell r="AA832" t="str">
            <v/>
          </cell>
        </row>
        <row r="833">
          <cell r="I833" t="str">
            <v/>
          </cell>
          <cell r="J833" t="str">
            <v/>
          </cell>
          <cell r="K833">
            <v>0</v>
          </cell>
          <cell r="L833">
            <v>0</v>
          </cell>
          <cell r="M833" t="str">
            <v/>
          </cell>
          <cell r="P833" t="str">
            <v/>
          </cell>
          <cell r="Q833" t="str">
            <v/>
          </cell>
          <cell r="R833">
            <v>0</v>
          </cell>
          <cell r="S833">
            <v>0</v>
          </cell>
          <cell r="T833" t="str">
            <v/>
          </cell>
          <cell r="W833" t="str">
            <v/>
          </cell>
          <cell r="X833" t="str">
            <v/>
          </cell>
          <cell r="Y833">
            <v>0</v>
          </cell>
          <cell r="Z833">
            <v>0</v>
          </cell>
          <cell r="AA833" t="str">
            <v/>
          </cell>
        </row>
        <row r="834">
          <cell r="I834" t="str">
            <v/>
          </cell>
          <cell r="J834" t="str">
            <v/>
          </cell>
          <cell r="K834">
            <v>0</v>
          </cell>
          <cell r="L834">
            <v>0</v>
          </cell>
          <cell r="M834" t="str">
            <v/>
          </cell>
          <cell r="P834" t="str">
            <v/>
          </cell>
          <cell r="Q834" t="str">
            <v/>
          </cell>
          <cell r="R834">
            <v>0</v>
          </cell>
          <cell r="S834">
            <v>0</v>
          </cell>
          <cell r="T834" t="str">
            <v/>
          </cell>
          <cell r="W834" t="str">
            <v/>
          </cell>
          <cell r="X834" t="str">
            <v/>
          </cell>
          <cell r="Y834">
            <v>0</v>
          </cell>
          <cell r="Z834">
            <v>0</v>
          </cell>
          <cell r="AA834" t="str">
            <v/>
          </cell>
        </row>
        <row r="835">
          <cell r="I835" t="str">
            <v/>
          </cell>
          <cell r="J835" t="str">
            <v/>
          </cell>
          <cell r="K835">
            <v>0</v>
          </cell>
          <cell r="L835">
            <v>0</v>
          </cell>
          <cell r="M835" t="str">
            <v/>
          </cell>
          <cell r="P835" t="str">
            <v/>
          </cell>
          <cell r="Q835" t="str">
            <v/>
          </cell>
          <cell r="R835">
            <v>0</v>
          </cell>
          <cell r="S835">
            <v>0</v>
          </cell>
          <cell r="T835" t="str">
            <v/>
          </cell>
          <cell r="W835" t="str">
            <v/>
          </cell>
          <cell r="X835" t="str">
            <v/>
          </cell>
          <cell r="Y835">
            <v>0</v>
          </cell>
          <cell r="Z835">
            <v>0</v>
          </cell>
          <cell r="AA835" t="str">
            <v/>
          </cell>
        </row>
        <row r="836">
          <cell r="I836" t="str">
            <v/>
          </cell>
          <cell r="J836" t="str">
            <v/>
          </cell>
          <cell r="K836">
            <v>0</v>
          </cell>
          <cell r="L836">
            <v>0</v>
          </cell>
          <cell r="M836" t="str">
            <v/>
          </cell>
          <cell r="P836" t="str">
            <v/>
          </cell>
          <cell r="Q836" t="str">
            <v/>
          </cell>
          <cell r="R836">
            <v>0</v>
          </cell>
          <cell r="S836">
            <v>0</v>
          </cell>
          <cell r="T836" t="str">
            <v/>
          </cell>
          <cell r="W836" t="str">
            <v/>
          </cell>
          <cell r="X836" t="str">
            <v/>
          </cell>
          <cell r="Y836">
            <v>0</v>
          </cell>
          <cell r="Z836">
            <v>0</v>
          </cell>
          <cell r="AA836" t="str">
            <v/>
          </cell>
        </row>
        <row r="837">
          <cell r="I837" t="str">
            <v/>
          </cell>
          <cell r="J837" t="str">
            <v/>
          </cell>
          <cell r="K837">
            <v>0</v>
          </cell>
          <cell r="L837">
            <v>0</v>
          </cell>
          <cell r="M837" t="str">
            <v/>
          </cell>
          <cell r="P837" t="str">
            <v/>
          </cell>
          <cell r="Q837" t="str">
            <v/>
          </cell>
          <cell r="R837">
            <v>0</v>
          </cell>
          <cell r="S837">
            <v>0</v>
          </cell>
          <cell r="T837" t="str">
            <v/>
          </cell>
          <cell r="W837" t="str">
            <v/>
          </cell>
          <cell r="X837" t="str">
            <v/>
          </cell>
          <cell r="Y837">
            <v>0</v>
          </cell>
          <cell r="Z837">
            <v>0</v>
          </cell>
          <cell r="AA837" t="str">
            <v/>
          </cell>
        </row>
        <row r="838">
          <cell r="I838" t="str">
            <v/>
          </cell>
          <cell r="J838" t="str">
            <v/>
          </cell>
          <cell r="K838">
            <v>0</v>
          </cell>
          <cell r="L838">
            <v>0</v>
          </cell>
          <cell r="M838" t="str">
            <v/>
          </cell>
          <cell r="P838" t="str">
            <v/>
          </cell>
          <cell r="Q838" t="str">
            <v/>
          </cell>
          <cell r="R838">
            <v>0</v>
          </cell>
          <cell r="S838">
            <v>0</v>
          </cell>
          <cell r="T838" t="str">
            <v/>
          </cell>
          <cell r="W838" t="str">
            <v/>
          </cell>
          <cell r="X838" t="str">
            <v/>
          </cell>
          <cell r="Y838">
            <v>0</v>
          </cell>
          <cell r="Z838">
            <v>0</v>
          </cell>
          <cell r="AA838" t="str">
            <v/>
          </cell>
        </row>
        <row r="839">
          <cell r="I839" t="str">
            <v/>
          </cell>
          <cell r="J839" t="str">
            <v/>
          </cell>
          <cell r="K839">
            <v>0</v>
          </cell>
          <cell r="L839">
            <v>0</v>
          </cell>
          <cell r="M839" t="str">
            <v/>
          </cell>
          <cell r="P839" t="str">
            <v/>
          </cell>
          <cell r="Q839" t="str">
            <v/>
          </cell>
          <cell r="R839">
            <v>0</v>
          </cell>
          <cell r="S839">
            <v>0</v>
          </cell>
          <cell r="T839" t="str">
            <v/>
          </cell>
          <cell r="W839" t="str">
            <v/>
          </cell>
          <cell r="X839" t="str">
            <v/>
          </cell>
          <cell r="Y839">
            <v>0</v>
          </cell>
          <cell r="Z839">
            <v>0</v>
          </cell>
          <cell r="AA839" t="str">
            <v/>
          </cell>
        </row>
        <row r="840">
          <cell r="I840" t="str">
            <v/>
          </cell>
          <cell r="J840" t="str">
            <v/>
          </cell>
          <cell r="K840">
            <v>0</v>
          </cell>
          <cell r="L840">
            <v>0</v>
          </cell>
          <cell r="M840" t="str">
            <v/>
          </cell>
          <cell r="P840" t="str">
            <v/>
          </cell>
          <cell r="Q840" t="str">
            <v/>
          </cell>
          <cell r="R840">
            <v>0</v>
          </cell>
          <cell r="S840">
            <v>0</v>
          </cell>
          <cell r="T840" t="str">
            <v/>
          </cell>
          <cell r="W840" t="str">
            <v/>
          </cell>
          <cell r="X840" t="str">
            <v/>
          </cell>
          <cell r="Y840">
            <v>0</v>
          </cell>
          <cell r="Z840">
            <v>0</v>
          </cell>
          <cell r="AA840" t="str">
            <v/>
          </cell>
        </row>
        <row r="841">
          <cell r="I841" t="str">
            <v/>
          </cell>
          <cell r="J841" t="str">
            <v/>
          </cell>
          <cell r="K841">
            <v>0</v>
          </cell>
          <cell r="L841">
            <v>0</v>
          </cell>
          <cell r="M841" t="str">
            <v/>
          </cell>
          <cell r="P841" t="str">
            <v/>
          </cell>
          <cell r="Q841" t="str">
            <v/>
          </cell>
          <cell r="R841">
            <v>0</v>
          </cell>
          <cell r="S841">
            <v>0</v>
          </cell>
          <cell r="T841" t="str">
            <v/>
          </cell>
          <cell r="W841" t="str">
            <v/>
          </cell>
          <cell r="X841" t="str">
            <v/>
          </cell>
          <cell r="Y841">
            <v>0</v>
          </cell>
          <cell r="Z841">
            <v>0</v>
          </cell>
          <cell r="AA841" t="str">
            <v/>
          </cell>
        </row>
        <row r="842">
          <cell r="I842" t="str">
            <v/>
          </cell>
          <cell r="J842" t="str">
            <v/>
          </cell>
          <cell r="K842">
            <v>0</v>
          </cell>
          <cell r="L842">
            <v>0</v>
          </cell>
          <cell r="M842" t="str">
            <v/>
          </cell>
          <cell r="P842" t="str">
            <v/>
          </cell>
          <cell r="Q842" t="str">
            <v/>
          </cell>
          <cell r="R842">
            <v>0</v>
          </cell>
          <cell r="S842">
            <v>0</v>
          </cell>
          <cell r="T842" t="str">
            <v/>
          </cell>
          <cell r="W842" t="str">
            <v/>
          </cell>
          <cell r="X842" t="str">
            <v/>
          </cell>
          <cell r="Y842">
            <v>0</v>
          </cell>
          <cell r="Z842">
            <v>0</v>
          </cell>
          <cell r="AA842" t="str">
            <v/>
          </cell>
        </row>
        <row r="843">
          <cell r="I843" t="str">
            <v/>
          </cell>
          <cell r="J843" t="str">
            <v/>
          </cell>
          <cell r="K843">
            <v>0</v>
          </cell>
          <cell r="L843">
            <v>0</v>
          </cell>
          <cell r="M843" t="str">
            <v/>
          </cell>
          <cell r="P843" t="str">
            <v/>
          </cell>
          <cell r="Q843" t="str">
            <v/>
          </cell>
          <cell r="R843">
            <v>0</v>
          </cell>
          <cell r="S843">
            <v>0</v>
          </cell>
          <cell r="T843" t="str">
            <v/>
          </cell>
          <cell r="W843" t="str">
            <v/>
          </cell>
          <cell r="X843" t="str">
            <v/>
          </cell>
          <cell r="Y843">
            <v>0</v>
          </cell>
          <cell r="Z843">
            <v>0</v>
          </cell>
          <cell r="AA843" t="str">
            <v/>
          </cell>
        </row>
        <row r="844">
          <cell r="I844" t="str">
            <v/>
          </cell>
          <cell r="J844" t="str">
            <v/>
          </cell>
          <cell r="K844">
            <v>0</v>
          </cell>
          <cell r="L844">
            <v>0</v>
          </cell>
          <cell r="M844" t="str">
            <v/>
          </cell>
          <cell r="P844" t="str">
            <v/>
          </cell>
          <cell r="Q844" t="str">
            <v/>
          </cell>
          <cell r="R844">
            <v>0</v>
          </cell>
          <cell r="S844">
            <v>0</v>
          </cell>
          <cell r="T844" t="str">
            <v/>
          </cell>
          <cell r="W844" t="str">
            <v/>
          </cell>
          <cell r="X844" t="str">
            <v/>
          </cell>
          <cell r="Y844">
            <v>0</v>
          </cell>
          <cell r="Z844">
            <v>0</v>
          </cell>
          <cell r="AA844" t="str">
            <v/>
          </cell>
        </row>
        <row r="845">
          <cell r="I845" t="str">
            <v/>
          </cell>
          <cell r="J845" t="str">
            <v/>
          </cell>
          <cell r="K845">
            <v>0</v>
          </cell>
          <cell r="L845">
            <v>0</v>
          </cell>
          <cell r="M845" t="str">
            <v/>
          </cell>
          <cell r="P845" t="str">
            <v/>
          </cell>
          <cell r="Q845" t="str">
            <v/>
          </cell>
          <cell r="R845">
            <v>0</v>
          </cell>
          <cell r="S845">
            <v>0</v>
          </cell>
          <cell r="T845" t="str">
            <v/>
          </cell>
          <cell r="W845" t="str">
            <v/>
          </cell>
          <cell r="X845" t="str">
            <v/>
          </cell>
          <cell r="Y845">
            <v>0</v>
          </cell>
          <cell r="Z845">
            <v>0</v>
          </cell>
          <cell r="AA845" t="str">
            <v/>
          </cell>
        </row>
        <row r="846">
          <cell r="I846" t="str">
            <v/>
          </cell>
          <cell r="J846" t="str">
            <v/>
          </cell>
          <cell r="K846">
            <v>0</v>
          </cell>
          <cell r="L846">
            <v>0</v>
          </cell>
          <cell r="M846" t="str">
            <v/>
          </cell>
          <cell r="P846" t="str">
            <v/>
          </cell>
          <cell r="Q846" t="str">
            <v/>
          </cell>
          <cell r="R846">
            <v>0</v>
          </cell>
          <cell r="S846">
            <v>0</v>
          </cell>
          <cell r="T846" t="str">
            <v/>
          </cell>
          <cell r="W846" t="str">
            <v/>
          </cell>
          <cell r="X846" t="str">
            <v/>
          </cell>
          <cell r="Y846">
            <v>0</v>
          </cell>
          <cell r="Z846">
            <v>0</v>
          </cell>
          <cell r="AA846" t="str">
            <v/>
          </cell>
        </row>
        <row r="847">
          <cell r="I847" t="str">
            <v/>
          </cell>
          <cell r="J847" t="str">
            <v/>
          </cell>
          <cell r="K847">
            <v>0</v>
          </cell>
          <cell r="L847">
            <v>0</v>
          </cell>
          <cell r="M847" t="str">
            <v/>
          </cell>
          <cell r="P847" t="str">
            <v/>
          </cell>
          <cell r="Q847" t="str">
            <v/>
          </cell>
          <cell r="R847">
            <v>0</v>
          </cell>
          <cell r="S847">
            <v>0</v>
          </cell>
          <cell r="T847" t="str">
            <v/>
          </cell>
          <cell r="W847" t="str">
            <v/>
          </cell>
          <cell r="X847" t="str">
            <v/>
          </cell>
          <cell r="Y847">
            <v>0</v>
          </cell>
          <cell r="Z847">
            <v>0</v>
          </cell>
          <cell r="AA847" t="str">
            <v/>
          </cell>
        </row>
        <row r="848">
          <cell r="I848" t="str">
            <v/>
          </cell>
          <cell r="J848" t="str">
            <v/>
          </cell>
          <cell r="K848">
            <v>0</v>
          </cell>
          <cell r="L848">
            <v>0</v>
          </cell>
          <cell r="M848" t="str">
            <v/>
          </cell>
          <cell r="P848" t="str">
            <v/>
          </cell>
          <cell r="Q848" t="str">
            <v/>
          </cell>
          <cell r="R848">
            <v>0</v>
          </cell>
          <cell r="S848">
            <v>0</v>
          </cell>
          <cell r="T848" t="str">
            <v/>
          </cell>
          <cell r="W848" t="str">
            <v/>
          </cell>
          <cell r="X848" t="str">
            <v/>
          </cell>
          <cell r="Y848">
            <v>0</v>
          </cell>
          <cell r="Z848">
            <v>0</v>
          </cell>
          <cell r="AA848" t="str">
            <v/>
          </cell>
        </row>
        <row r="849">
          <cell r="I849" t="str">
            <v/>
          </cell>
          <cell r="J849" t="str">
            <v/>
          </cell>
          <cell r="K849">
            <v>0</v>
          </cell>
          <cell r="L849">
            <v>0</v>
          </cell>
          <cell r="M849" t="str">
            <v/>
          </cell>
          <cell r="P849" t="str">
            <v/>
          </cell>
          <cell r="Q849" t="str">
            <v/>
          </cell>
          <cell r="R849">
            <v>0</v>
          </cell>
          <cell r="S849">
            <v>0</v>
          </cell>
          <cell r="T849" t="str">
            <v/>
          </cell>
          <cell r="W849" t="str">
            <v/>
          </cell>
          <cell r="X849" t="str">
            <v/>
          </cell>
          <cell r="Y849">
            <v>0</v>
          </cell>
          <cell r="Z849">
            <v>0</v>
          </cell>
          <cell r="AA849" t="str">
            <v/>
          </cell>
        </row>
        <row r="850">
          <cell r="I850" t="str">
            <v/>
          </cell>
          <cell r="J850" t="str">
            <v/>
          </cell>
          <cell r="K850">
            <v>0</v>
          </cell>
          <cell r="L850">
            <v>0</v>
          </cell>
          <cell r="M850" t="str">
            <v/>
          </cell>
          <cell r="P850" t="str">
            <v/>
          </cell>
          <cell r="Q850" t="str">
            <v/>
          </cell>
          <cell r="R850">
            <v>0</v>
          </cell>
          <cell r="S850">
            <v>0</v>
          </cell>
          <cell r="T850" t="str">
            <v/>
          </cell>
          <cell r="W850" t="str">
            <v/>
          </cell>
          <cell r="X850" t="str">
            <v/>
          </cell>
          <cell r="Y850">
            <v>0</v>
          </cell>
          <cell r="Z850">
            <v>0</v>
          </cell>
          <cell r="AA850" t="str">
            <v/>
          </cell>
        </row>
        <row r="851">
          <cell r="I851" t="str">
            <v/>
          </cell>
          <cell r="J851" t="str">
            <v/>
          </cell>
          <cell r="K851">
            <v>0</v>
          </cell>
          <cell r="L851">
            <v>0</v>
          </cell>
          <cell r="M851" t="str">
            <v/>
          </cell>
          <cell r="P851" t="str">
            <v/>
          </cell>
          <cell r="Q851" t="str">
            <v/>
          </cell>
          <cell r="R851">
            <v>0</v>
          </cell>
          <cell r="S851">
            <v>0</v>
          </cell>
          <cell r="T851" t="str">
            <v/>
          </cell>
          <cell r="W851" t="str">
            <v/>
          </cell>
          <cell r="X851" t="str">
            <v/>
          </cell>
          <cell r="Y851">
            <v>0</v>
          </cell>
          <cell r="Z851">
            <v>0</v>
          </cell>
          <cell r="AA851" t="str">
            <v/>
          </cell>
        </row>
        <row r="852">
          <cell r="I852" t="str">
            <v/>
          </cell>
          <cell r="J852" t="str">
            <v/>
          </cell>
          <cell r="K852">
            <v>0</v>
          </cell>
          <cell r="L852">
            <v>0</v>
          </cell>
          <cell r="M852" t="str">
            <v/>
          </cell>
          <cell r="P852" t="str">
            <v/>
          </cell>
          <cell r="Q852" t="str">
            <v/>
          </cell>
          <cell r="R852">
            <v>0</v>
          </cell>
          <cell r="S852">
            <v>0</v>
          </cell>
          <cell r="T852" t="str">
            <v/>
          </cell>
          <cell r="W852" t="str">
            <v/>
          </cell>
          <cell r="X852" t="str">
            <v/>
          </cell>
          <cell r="Y852">
            <v>0</v>
          </cell>
          <cell r="Z852">
            <v>0</v>
          </cell>
          <cell r="AA852" t="str">
            <v/>
          </cell>
        </row>
        <row r="853">
          <cell r="I853" t="str">
            <v/>
          </cell>
          <cell r="J853" t="str">
            <v/>
          </cell>
          <cell r="K853">
            <v>0</v>
          </cell>
          <cell r="L853">
            <v>0</v>
          </cell>
          <cell r="M853" t="str">
            <v/>
          </cell>
          <cell r="P853" t="str">
            <v/>
          </cell>
          <cell r="Q853" t="str">
            <v/>
          </cell>
          <cell r="R853">
            <v>0</v>
          </cell>
          <cell r="S853">
            <v>0</v>
          </cell>
          <cell r="T853" t="str">
            <v/>
          </cell>
          <cell r="W853" t="str">
            <v/>
          </cell>
          <cell r="X853" t="str">
            <v/>
          </cell>
          <cell r="Y853">
            <v>0</v>
          </cell>
          <cell r="Z853">
            <v>0</v>
          </cell>
          <cell r="AA853" t="str">
            <v/>
          </cell>
        </row>
        <row r="854">
          <cell r="I854" t="str">
            <v/>
          </cell>
          <cell r="J854" t="str">
            <v/>
          </cell>
          <cell r="K854">
            <v>0</v>
          </cell>
          <cell r="L854">
            <v>0</v>
          </cell>
          <cell r="M854" t="str">
            <v/>
          </cell>
          <cell r="P854" t="str">
            <v/>
          </cell>
          <cell r="Q854" t="str">
            <v/>
          </cell>
          <cell r="R854">
            <v>0</v>
          </cell>
          <cell r="S854">
            <v>0</v>
          </cell>
          <cell r="T854" t="str">
            <v/>
          </cell>
          <cell r="W854" t="str">
            <v/>
          </cell>
          <cell r="X854" t="str">
            <v/>
          </cell>
          <cell r="Y854">
            <v>0</v>
          </cell>
          <cell r="Z854">
            <v>0</v>
          </cell>
          <cell r="AA854" t="str">
            <v/>
          </cell>
        </row>
        <row r="855">
          <cell r="I855" t="str">
            <v/>
          </cell>
          <cell r="J855" t="str">
            <v/>
          </cell>
          <cell r="K855">
            <v>0</v>
          </cell>
          <cell r="L855">
            <v>0</v>
          </cell>
          <cell r="M855" t="str">
            <v/>
          </cell>
          <cell r="P855" t="str">
            <v/>
          </cell>
          <cell r="Q855" t="str">
            <v/>
          </cell>
          <cell r="R855">
            <v>0</v>
          </cell>
          <cell r="S855">
            <v>0</v>
          </cell>
          <cell r="T855" t="str">
            <v/>
          </cell>
          <cell r="W855" t="str">
            <v/>
          </cell>
          <cell r="X855" t="str">
            <v/>
          </cell>
          <cell r="Y855">
            <v>0</v>
          </cell>
          <cell r="Z855">
            <v>0</v>
          </cell>
          <cell r="AA855" t="str">
            <v/>
          </cell>
        </row>
        <row r="856">
          <cell r="I856" t="str">
            <v/>
          </cell>
          <cell r="J856" t="str">
            <v/>
          </cell>
          <cell r="K856">
            <v>0</v>
          </cell>
          <cell r="L856">
            <v>0</v>
          </cell>
          <cell r="M856" t="str">
            <v/>
          </cell>
          <cell r="P856" t="str">
            <v/>
          </cell>
          <cell r="Q856" t="str">
            <v/>
          </cell>
          <cell r="R856">
            <v>0</v>
          </cell>
          <cell r="S856">
            <v>0</v>
          </cell>
          <cell r="T856" t="str">
            <v/>
          </cell>
          <cell r="W856" t="str">
            <v/>
          </cell>
          <cell r="X856" t="str">
            <v/>
          </cell>
          <cell r="Y856">
            <v>0</v>
          </cell>
          <cell r="Z856">
            <v>0</v>
          </cell>
          <cell r="AA856" t="str">
            <v/>
          </cell>
        </row>
        <row r="857">
          <cell r="I857" t="str">
            <v/>
          </cell>
          <cell r="J857" t="str">
            <v/>
          </cell>
          <cell r="K857">
            <v>0</v>
          </cell>
          <cell r="L857">
            <v>0</v>
          </cell>
          <cell r="M857" t="str">
            <v/>
          </cell>
          <cell r="P857" t="str">
            <v/>
          </cell>
          <cell r="Q857" t="str">
            <v/>
          </cell>
          <cell r="R857">
            <v>0</v>
          </cell>
          <cell r="S857">
            <v>0</v>
          </cell>
          <cell r="T857" t="str">
            <v/>
          </cell>
          <cell r="W857" t="str">
            <v/>
          </cell>
          <cell r="X857" t="str">
            <v/>
          </cell>
          <cell r="Y857">
            <v>0</v>
          </cell>
          <cell r="Z857">
            <v>0</v>
          </cell>
          <cell r="AA857" t="str">
            <v/>
          </cell>
        </row>
        <row r="858">
          <cell r="I858" t="str">
            <v/>
          </cell>
          <cell r="J858" t="str">
            <v/>
          </cell>
          <cell r="K858">
            <v>0</v>
          </cell>
          <cell r="L858">
            <v>0</v>
          </cell>
          <cell r="M858" t="str">
            <v/>
          </cell>
          <cell r="P858" t="str">
            <v/>
          </cell>
          <cell r="Q858" t="str">
            <v/>
          </cell>
          <cell r="R858">
            <v>0</v>
          </cell>
          <cell r="S858">
            <v>0</v>
          </cell>
          <cell r="T858" t="str">
            <v/>
          </cell>
          <cell r="W858" t="str">
            <v/>
          </cell>
          <cell r="X858" t="str">
            <v/>
          </cell>
          <cell r="Y858">
            <v>0</v>
          </cell>
          <cell r="Z858">
            <v>0</v>
          </cell>
          <cell r="AA858" t="str">
            <v/>
          </cell>
        </row>
        <row r="859">
          <cell r="I859" t="str">
            <v/>
          </cell>
          <cell r="J859" t="str">
            <v/>
          </cell>
          <cell r="K859">
            <v>0</v>
          </cell>
          <cell r="L859">
            <v>0</v>
          </cell>
          <cell r="M859" t="str">
            <v/>
          </cell>
          <cell r="P859" t="str">
            <v/>
          </cell>
          <cell r="Q859" t="str">
            <v/>
          </cell>
          <cell r="R859">
            <v>0</v>
          </cell>
          <cell r="S859">
            <v>0</v>
          </cell>
          <cell r="T859" t="str">
            <v/>
          </cell>
          <cell r="W859" t="str">
            <v/>
          </cell>
          <cell r="X859" t="str">
            <v/>
          </cell>
          <cell r="Y859">
            <v>0</v>
          </cell>
          <cell r="Z859">
            <v>0</v>
          </cell>
          <cell r="AA859" t="str">
            <v/>
          </cell>
        </row>
        <row r="860">
          <cell r="I860" t="str">
            <v/>
          </cell>
          <cell r="J860" t="str">
            <v/>
          </cell>
          <cell r="K860">
            <v>0</v>
          </cell>
          <cell r="L860">
            <v>0</v>
          </cell>
          <cell r="M860" t="str">
            <v/>
          </cell>
          <cell r="P860" t="str">
            <v/>
          </cell>
          <cell r="Q860" t="str">
            <v/>
          </cell>
          <cell r="R860">
            <v>0</v>
          </cell>
          <cell r="S860">
            <v>0</v>
          </cell>
          <cell r="T860" t="str">
            <v/>
          </cell>
          <cell r="W860" t="str">
            <v/>
          </cell>
          <cell r="X860" t="str">
            <v/>
          </cell>
          <cell r="Y860">
            <v>0</v>
          </cell>
          <cell r="Z860">
            <v>0</v>
          </cell>
          <cell r="AA860" t="str">
            <v/>
          </cell>
        </row>
        <row r="861">
          <cell r="I861" t="str">
            <v/>
          </cell>
          <cell r="J861" t="str">
            <v/>
          </cell>
          <cell r="K861">
            <v>0</v>
          </cell>
          <cell r="L861">
            <v>0</v>
          </cell>
          <cell r="M861" t="str">
            <v/>
          </cell>
          <cell r="P861" t="str">
            <v/>
          </cell>
          <cell r="Q861" t="str">
            <v/>
          </cell>
          <cell r="R861">
            <v>0</v>
          </cell>
          <cell r="S861">
            <v>0</v>
          </cell>
          <cell r="T861" t="str">
            <v/>
          </cell>
          <cell r="W861" t="str">
            <v/>
          </cell>
          <cell r="X861" t="str">
            <v/>
          </cell>
          <cell r="Y861">
            <v>0</v>
          </cell>
          <cell r="Z861">
            <v>0</v>
          </cell>
          <cell r="AA861" t="str">
            <v/>
          </cell>
        </row>
        <row r="862">
          <cell r="I862" t="str">
            <v/>
          </cell>
          <cell r="J862" t="str">
            <v/>
          </cell>
          <cell r="K862">
            <v>0</v>
          </cell>
          <cell r="L862">
            <v>0</v>
          </cell>
          <cell r="M862" t="str">
            <v/>
          </cell>
          <cell r="P862" t="str">
            <v/>
          </cell>
          <cell r="Q862" t="str">
            <v/>
          </cell>
          <cell r="R862">
            <v>0</v>
          </cell>
          <cell r="S862">
            <v>0</v>
          </cell>
          <cell r="T862" t="str">
            <v/>
          </cell>
          <cell r="W862" t="str">
            <v/>
          </cell>
          <cell r="X862" t="str">
            <v/>
          </cell>
          <cell r="Y862">
            <v>0</v>
          </cell>
          <cell r="Z862">
            <v>0</v>
          </cell>
          <cell r="AA862" t="str">
            <v/>
          </cell>
        </row>
        <row r="863">
          <cell r="I863" t="str">
            <v/>
          </cell>
          <cell r="J863" t="str">
            <v/>
          </cell>
          <cell r="K863">
            <v>0</v>
          </cell>
          <cell r="L863">
            <v>0</v>
          </cell>
          <cell r="M863" t="str">
            <v/>
          </cell>
          <cell r="P863" t="str">
            <v/>
          </cell>
          <cell r="Q863" t="str">
            <v/>
          </cell>
          <cell r="R863">
            <v>0</v>
          </cell>
          <cell r="S863">
            <v>0</v>
          </cell>
          <cell r="T863" t="str">
            <v/>
          </cell>
          <cell r="W863" t="str">
            <v/>
          </cell>
          <cell r="X863" t="str">
            <v/>
          </cell>
          <cell r="Y863">
            <v>0</v>
          </cell>
          <cell r="Z863">
            <v>0</v>
          </cell>
          <cell r="AA863" t="str">
            <v/>
          </cell>
        </row>
        <row r="864">
          <cell r="I864" t="str">
            <v/>
          </cell>
          <cell r="J864" t="str">
            <v/>
          </cell>
          <cell r="K864">
            <v>0</v>
          </cell>
          <cell r="L864">
            <v>0</v>
          </cell>
          <cell r="M864" t="str">
            <v/>
          </cell>
          <cell r="P864" t="str">
            <v/>
          </cell>
          <cell r="Q864" t="str">
            <v/>
          </cell>
          <cell r="R864">
            <v>0</v>
          </cell>
          <cell r="S864">
            <v>0</v>
          </cell>
          <cell r="T864" t="str">
            <v/>
          </cell>
          <cell r="W864" t="str">
            <v/>
          </cell>
          <cell r="X864" t="str">
            <v/>
          </cell>
          <cell r="Y864">
            <v>0</v>
          </cell>
          <cell r="Z864">
            <v>0</v>
          </cell>
          <cell r="AA864" t="str">
            <v/>
          </cell>
        </row>
        <row r="865">
          <cell r="I865" t="str">
            <v/>
          </cell>
          <cell r="J865" t="str">
            <v/>
          </cell>
          <cell r="K865">
            <v>0</v>
          </cell>
          <cell r="L865">
            <v>0</v>
          </cell>
          <cell r="M865" t="str">
            <v/>
          </cell>
          <cell r="P865" t="str">
            <v/>
          </cell>
          <cell r="Q865" t="str">
            <v/>
          </cell>
          <cell r="R865">
            <v>0</v>
          </cell>
          <cell r="S865">
            <v>0</v>
          </cell>
          <cell r="T865" t="str">
            <v/>
          </cell>
          <cell r="W865" t="str">
            <v/>
          </cell>
          <cell r="X865" t="str">
            <v/>
          </cell>
          <cell r="Y865">
            <v>0</v>
          </cell>
          <cell r="Z865">
            <v>0</v>
          </cell>
          <cell r="AA865" t="str">
            <v/>
          </cell>
        </row>
        <row r="866">
          <cell r="I866" t="str">
            <v/>
          </cell>
          <cell r="J866" t="str">
            <v/>
          </cell>
          <cell r="K866">
            <v>0</v>
          </cell>
          <cell r="L866">
            <v>0</v>
          </cell>
          <cell r="M866" t="str">
            <v/>
          </cell>
          <cell r="P866" t="str">
            <v/>
          </cell>
          <cell r="Q866" t="str">
            <v/>
          </cell>
          <cell r="R866">
            <v>0</v>
          </cell>
          <cell r="S866">
            <v>0</v>
          </cell>
          <cell r="T866" t="str">
            <v/>
          </cell>
          <cell r="W866" t="str">
            <v/>
          </cell>
          <cell r="X866" t="str">
            <v/>
          </cell>
          <cell r="Y866">
            <v>0</v>
          </cell>
          <cell r="Z866">
            <v>0</v>
          </cell>
          <cell r="AA866" t="str">
            <v/>
          </cell>
        </row>
        <row r="867">
          <cell r="I867" t="str">
            <v/>
          </cell>
          <cell r="J867" t="str">
            <v/>
          </cell>
          <cell r="K867">
            <v>0</v>
          </cell>
          <cell r="L867">
            <v>0</v>
          </cell>
          <cell r="M867" t="str">
            <v/>
          </cell>
          <cell r="P867" t="str">
            <v/>
          </cell>
          <cell r="Q867" t="str">
            <v/>
          </cell>
          <cell r="R867">
            <v>0</v>
          </cell>
          <cell r="S867">
            <v>0</v>
          </cell>
          <cell r="T867" t="str">
            <v/>
          </cell>
          <cell r="W867" t="str">
            <v/>
          </cell>
          <cell r="X867" t="str">
            <v/>
          </cell>
          <cell r="Y867">
            <v>0</v>
          </cell>
          <cell r="Z867">
            <v>0</v>
          </cell>
          <cell r="AA867" t="str">
            <v/>
          </cell>
        </row>
        <row r="868">
          <cell r="I868" t="str">
            <v/>
          </cell>
          <cell r="J868" t="str">
            <v/>
          </cell>
          <cell r="K868">
            <v>0</v>
          </cell>
          <cell r="L868">
            <v>0</v>
          </cell>
          <cell r="M868" t="str">
            <v/>
          </cell>
          <cell r="P868" t="str">
            <v/>
          </cell>
          <cell r="Q868" t="str">
            <v/>
          </cell>
          <cell r="R868">
            <v>0</v>
          </cell>
          <cell r="S868">
            <v>0</v>
          </cell>
          <cell r="T868" t="str">
            <v/>
          </cell>
          <cell r="W868" t="str">
            <v/>
          </cell>
          <cell r="X868" t="str">
            <v/>
          </cell>
          <cell r="Y868">
            <v>0</v>
          </cell>
          <cell r="Z868">
            <v>0</v>
          </cell>
          <cell r="AA868" t="str">
            <v/>
          </cell>
        </row>
        <row r="869">
          <cell r="I869" t="str">
            <v/>
          </cell>
          <cell r="J869" t="str">
            <v/>
          </cell>
          <cell r="K869">
            <v>0</v>
          </cell>
          <cell r="L869">
            <v>0</v>
          </cell>
          <cell r="M869" t="str">
            <v/>
          </cell>
          <cell r="P869" t="str">
            <v/>
          </cell>
          <cell r="Q869" t="str">
            <v/>
          </cell>
          <cell r="R869">
            <v>0</v>
          </cell>
          <cell r="S869">
            <v>0</v>
          </cell>
          <cell r="T869" t="str">
            <v/>
          </cell>
          <cell r="W869" t="str">
            <v/>
          </cell>
          <cell r="X869" t="str">
            <v/>
          </cell>
          <cell r="Y869">
            <v>0</v>
          </cell>
          <cell r="Z869">
            <v>0</v>
          </cell>
          <cell r="AA869" t="str">
            <v/>
          </cell>
        </row>
        <row r="870">
          <cell r="I870" t="str">
            <v/>
          </cell>
          <cell r="J870" t="str">
            <v/>
          </cell>
          <cell r="K870">
            <v>0</v>
          </cell>
          <cell r="L870">
            <v>0</v>
          </cell>
          <cell r="M870" t="str">
            <v/>
          </cell>
          <cell r="P870" t="str">
            <v/>
          </cell>
          <cell r="Q870" t="str">
            <v/>
          </cell>
          <cell r="R870">
            <v>0</v>
          </cell>
          <cell r="S870">
            <v>0</v>
          </cell>
          <cell r="T870" t="str">
            <v/>
          </cell>
          <cell r="W870" t="str">
            <v/>
          </cell>
          <cell r="X870" t="str">
            <v/>
          </cell>
          <cell r="Y870">
            <v>0</v>
          </cell>
          <cell r="Z870">
            <v>0</v>
          </cell>
          <cell r="AA870" t="str">
            <v/>
          </cell>
        </row>
        <row r="871">
          <cell r="I871" t="str">
            <v/>
          </cell>
          <cell r="J871" t="str">
            <v/>
          </cell>
          <cell r="K871">
            <v>0</v>
          </cell>
          <cell r="L871">
            <v>0</v>
          </cell>
          <cell r="M871" t="str">
            <v/>
          </cell>
          <cell r="P871" t="str">
            <v/>
          </cell>
          <cell r="Q871" t="str">
            <v/>
          </cell>
          <cell r="R871">
            <v>0</v>
          </cell>
          <cell r="S871">
            <v>0</v>
          </cell>
          <cell r="T871" t="str">
            <v/>
          </cell>
          <cell r="W871" t="str">
            <v/>
          </cell>
          <cell r="X871" t="str">
            <v/>
          </cell>
          <cell r="Y871">
            <v>0</v>
          </cell>
          <cell r="Z871">
            <v>0</v>
          </cell>
          <cell r="AA871" t="str">
            <v/>
          </cell>
        </row>
        <row r="872">
          <cell r="I872" t="str">
            <v/>
          </cell>
          <cell r="J872" t="str">
            <v/>
          </cell>
          <cell r="K872">
            <v>0</v>
          </cell>
          <cell r="L872">
            <v>0</v>
          </cell>
          <cell r="M872" t="str">
            <v/>
          </cell>
          <cell r="P872" t="str">
            <v/>
          </cell>
          <cell r="Q872" t="str">
            <v/>
          </cell>
          <cell r="R872">
            <v>0</v>
          </cell>
          <cell r="S872">
            <v>0</v>
          </cell>
          <cell r="T872" t="str">
            <v/>
          </cell>
          <cell r="W872" t="str">
            <v/>
          </cell>
          <cell r="X872" t="str">
            <v/>
          </cell>
          <cell r="Y872">
            <v>0</v>
          </cell>
          <cell r="Z872">
            <v>0</v>
          </cell>
          <cell r="AA872" t="str">
            <v/>
          </cell>
        </row>
        <row r="873">
          <cell r="I873" t="str">
            <v/>
          </cell>
          <cell r="J873" t="str">
            <v/>
          </cell>
          <cell r="K873">
            <v>0</v>
          </cell>
          <cell r="L873">
            <v>0</v>
          </cell>
          <cell r="M873" t="str">
            <v/>
          </cell>
          <cell r="P873" t="str">
            <v/>
          </cell>
          <cell r="Q873" t="str">
            <v/>
          </cell>
          <cell r="R873">
            <v>0</v>
          </cell>
          <cell r="S873">
            <v>0</v>
          </cell>
          <cell r="T873" t="str">
            <v/>
          </cell>
          <cell r="W873" t="str">
            <v/>
          </cell>
          <cell r="X873" t="str">
            <v/>
          </cell>
          <cell r="Y873">
            <v>0</v>
          </cell>
          <cell r="Z873">
            <v>0</v>
          </cell>
          <cell r="AA873" t="str">
            <v/>
          </cell>
        </row>
        <row r="874">
          <cell r="I874" t="str">
            <v/>
          </cell>
          <cell r="J874" t="str">
            <v/>
          </cell>
          <cell r="K874">
            <v>0</v>
          </cell>
          <cell r="L874">
            <v>0</v>
          </cell>
          <cell r="M874" t="str">
            <v/>
          </cell>
          <cell r="P874" t="str">
            <v/>
          </cell>
          <cell r="Q874" t="str">
            <v/>
          </cell>
          <cell r="R874">
            <v>0</v>
          </cell>
          <cell r="S874">
            <v>0</v>
          </cell>
          <cell r="T874" t="str">
            <v/>
          </cell>
          <cell r="W874" t="str">
            <v/>
          </cell>
          <cell r="X874" t="str">
            <v/>
          </cell>
          <cell r="Y874">
            <v>0</v>
          </cell>
          <cell r="Z874">
            <v>0</v>
          </cell>
          <cell r="AA874" t="str">
            <v/>
          </cell>
        </row>
        <row r="875">
          <cell r="I875" t="str">
            <v/>
          </cell>
          <cell r="J875" t="str">
            <v/>
          </cell>
          <cell r="K875">
            <v>0</v>
          </cell>
          <cell r="L875">
            <v>0</v>
          </cell>
          <cell r="M875" t="str">
            <v/>
          </cell>
          <cell r="P875" t="str">
            <v/>
          </cell>
          <cell r="Q875" t="str">
            <v/>
          </cell>
          <cell r="R875">
            <v>0</v>
          </cell>
          <cell r="S875">
            <v>0</v>
          </cell>
          <cell r="T875" t="str">
            <v/>
          </cell>
          <cell r="W875" t="str">
            <v/>
          </cell>
          <cell r="X875" t="str">
            <v/>
          </cell>
          <cell r="Y875">
            <v>0</v>
          </cell>
          <cell r="Z875">
            <v>0</v>
          </cell>
          <cell r="AA875" t="str">
            <v/>
          </cell>
        </row>
        <row r="876">
          <cell r="I876" t="str">
            <v/>
          </cell>
          <cell r="J876" t="str">
            <v/>
          </cell>
          <cell r="K876">
            <v>0</v>
          </cell>
          <cell r="L876">
            <v>0</v>
          </cell>
          <cell r="M876" t="str">
            <v/>
          </cell>
          <cell r="P876" t="str">
            <v/>
          </cell>
          <cell r="Q876" t="str">
            <v/>
          </cell>
          <cell r="R876">
            <v>0</v>
          </cell>
          <cell r="S876">
            <v>0</v>
          </cell>
          <cell r="T876" t="str">
            <v/>
          </cell>
          <cell r="W876" t="str">
            <v/>
          </cell>
          <cell r="X876" t="str">
            <v/>
          </cell>
          <cell r="Y876">
            <v>0</v>
          </cell>
          <cell r="Z876">
            <v>0</v>
          </cell>
          <cell r="AA876" t="str">
            <v/>
          </cell>
        </row>
        <row r="877">
          <cell r="I877" t="str">
            <v/>
          </cell>
          <cell r="J877" t="str">
            <v/>
          </cell>
          <cell r="K877">
            <v>0</v>
          </cell>
          <cell r="L877">
            <v>0</v>
          </cell>
          <cell r="M877" t="str">
            <v/>
          </cell>
          <cell r="P877" t="str">
            <v/>
          </cell>
          <cell r="Q877" t="str">
            <v/>
          </cell>
          <cell r="R877">
            <v>0</v>
          </cell>
          <cell r="S877">
            <v>0</v>
          </cell>
          <cell r="T877" t="str">
            <v/>
          </cell>
          <cell r="W877" t="str">
            <v/>
          </cell>
          <cell r="X877" t="str">
            <v/>
          </cell>
          <cell r="Y877">
            <v>0</v>
          </cell>
          <cell r="Z877">
            <v>0</v>
          </cell>
          <cell r="AA877" t="str">
            <v/>
          </cell>
        </row>
        <row r="878">
          <cell r="I878" t="str">
            <v/>
          </cell>
          <cell r="J878" t="str">
            <v/>
          </cell>
          <cell r="K878">
            <v>0</v>
          </cell>
          <cell r="L878">
            <v>0</v>
          </cell>
          <cell r="M878" t="str">
            <v/>
          </cell>
          <cell r="P878" t="str">
            <v/>
          </cell>
          <cell r="Q878" t="str">
            <v/>
          </cell>
          <cell r="R878">
            <v>0</v>
          </cell>
          <cell r="S878">
            <v>0</v>
          </cell>
          <cell r="T878" t="str">
            <v/>
          </cell>
          <cell r="W878" t="str">
            <v/>
          </cell>
          <cell r="X878" t="str">
            <v/>
          </cell>
          <cell r="Y878">
            <v>0</v>
          </cell>
          <cell r="Z878">
            <v>0</v>
          </cell>
          <cell r="AA878" t="str">
            <v/>
          </cell>
        </row>
        <row r="879">
          <cell r="I879" t="str">
            <v/>
          </cell>
          <cell r="J879" t="str">
            <v/>
          </cell>
          <cell r="K879">
            <v>0</v>
          </cell>
          <cell r="L879">
            <v>0</v>
          </cell>
          <cell r="M879" t="str">
            <v/>
          </cell>
          <cell r="P879" t="str">
            <v/>
          </cell>
          <cell r="Q879" t="str">
            <v/>
          </cell>
          <cell r="R879">
            <v>0</v>
          </cell>
          <cell r="S879">
            <v>0</v>
          </cell>
          <cell r="T879" t="str">
            <v/>
          </cell>
          <cell r="W879" t="str">
            <v/>
          </cell>
          <cell r="X879" t="str">
            <v/>
          </cell>
          <cell r="Y879">
            <v>0</v>
          </cell>
          <cell r="Z879">
            <v>0</v>
          </cell>
          <cell r="AA879" t="str">
            <v/>
          </cell>
        </row>
        <row r="880">
          <cell r="I880" t="str">
            <v/>
          </cell>
          <cell r="J880" t="str">
            <v/>
          </cell>
          <cell r="K880">
            <v>0</v>
          </cell>
          <cell r="L880">
            <v>0</v>
          </cell>
          <cell r="M880" t="str">
            <v/>
          </cell>
          <cell r="P880" t="str">
            <v/>
          </cell>
          <cell r="Q880" t="str">
            <v/>
          </cell>
          <cell r="R880">
            <v>0</v>
          </cell>
          <cell r="S880">
            <v>0</v>
          </cell>
          <cell r="T880" t="str">
            <v/>
          </cell>
          <cell r="W880" t="str">
            <v/>
          </cell>
          <cell r="X880" t="str">
            <v/>
          </cell>
          <cell r="Y880">
            <v>0</v>
          </cell>
          <cell r="Z880">
            <v>0</v>
          </cell>
          <cell r="AA880" t="str">
            <v/>
          </cell>
        </row>
        <row r="881">
          <cell r="I881" t="str">
            <v/>
          </cell>
          <cell r="J881" t="str">
            <v/>
          </cell>
          <cell r="K881">
            <v>0</v>
          </cell>
          <cell r="L881">
            <v>0</v>
          </cell>
          <cell r="M881" t="str">
            <v/>
          </cell>
          <cell r="P881" t="str">
            <v/>
          </cell>
          <cell r="Q881" t="str">
            <v/>
          </cell>
          <cell r="R881">
            <v>0</v>
          </cell>
          <cell r="S881">
            <v>0</v>
          </cell>
          <cell r="T881" t="str">
            <v/>
          </cell>
          <cell r="W881" t="str">
            <v/>
          </cell>
          <cell r="X881" t="str">
            <v/>
          </cell>
          <cell r="Y881">
            <v>0</v>
          </cell>
          <cell r="Z881">
            <v>0</v>
          </cell>
          <cell r="AA881" t="str">
            <v/>
          </cell>
        </row>
        <row r="882">
          <cell r="I882" t="str">
            <v/>
          </cell>
          <cell r="J882" t="str">
            <v/>
          </cell>
          <cell r="K882">
            <v>0</v>
          </cell>
          <cell r="L882">
            <v>0</v>
          </cell>
          <cell r="M882" t="str">
            <v/>
          </cell>
          <cell r="P882" t="str">
            <v/>
          </cell>
          <cell r="Q882" t="str">
            <v/>
          </cell>
          <cell r="R882">
            <v>0</v>
          </cell>
          <cell r="S882">
            <v>0</v>
          </cell>
          <cell r="T882" t="str">
            <v/>
          </cell>
          <cell r="W882" t="str">
            <v/>
          </cell>
          <cell r="X882" t="str">
            <v/>
          </cell>
          <cell r="Y882">
            <v>0</v>
          </cell>
          <cell r="Z882">
            <v>0</v>
          </cell>
          <cell r="AA882" t="str">
            <v/>
          </cell>
        </row>
        <row r="883">
          <cell r="I883" t="str">
            <v/>
          </cell>
          <cell r="J883" t="str">
            <v/>
          </cell>
          <cell r="K883">
            <v>0</v>
          </cell>
          <cell r="L883">
            <v>0</v>
          </cell>
          <cell r="M883" t="str">
            <v/>
          </cell>
          <cell r="P883" t="str">
            <v/>
          </cell>
          <cell r="Q883" t="str">
            <v/>
          </cell>
          <cell r="R883">
            <v>0</v>
          </cell>
          <cell r="S883">
            <v>0</v>
          </cell>
          <cell r="T883" t="str">
            <v/>
          </cell>
          <cell r="W883" t="str">
            <v/>
          </cell>
          <cell r="X883" t="str">
            <v/>
          </cell>
          <cell r="Y883">
            <v>0</v>
          </cell>
          <cell r="Z883">
            <v>0</v>
          </cell>
          <cell r="AA883" t="str">
            <v/>
          </cell>
        </row>
        <row r="884">
          <cell r="I884" t="str">
            <v/>
          </cell>
          <cell r="J884" t="str">
            <v/>
          </cell>
          <cell r="K884">
            <v>0</v>
          </cell>
          <cell r="L884">
            <v>0</v>
          </cell>
          <cell r="M884" t="str">
            <v/>
          </cell>
          <cell r="P884" t="str">
            <v/>
          </cell>
          <cell r="Q884" t="str">
            <v/>
          </cell>
          <cell r="R884">
            <v>0</v>
          </cell>
          <cell r="S884">
            <v>0</v>
          </cell>
          <cell r="T884" t="str">
            <v/>
          </cell>
          <cell r="W884" t="str">
            <v/>
          </cell>
          <cell r="X884" t="str">
            <v/>
          </cell>
          <cell r="Y884">
            <v>0</v>
          </cell>
          <cell r="Z884">
            <v>0</v>
          </cell>
          <cell r="AA884" t="str">
            <v/>
          </cell>
        </row>
        <row r="885">
          <cell r="I885" t="str">
            <v/>
          </cell>
          <cell r="J885" t="str">
            <v/>
          </cell>
          <cell r="K885">
            <v>0</v>
          </cell>
          <cell r="L885">
            <v>0</v>
          </cell>
          <cell r="M885" t="str">
            <v/>
          </cell>
          <cell r="P885" t="str">
            <v/>
          </cell>
          <cell r="Q885" t="str">
            <v/>
          </cell>
          <cell r="R885">
            <v>0</v>
          </cell>
          <cell r="S885">
            <v>0</v>
          </cell>
          <cell r="T885" t="str">
            <v/>
          </cell>
          <cell r="W885" t="str">
            <v/>
          </cell>
          <cell r="X885" t="str">
            <v/>
          </cell>
          <cell r="Y885">
            <v>0</v>
          </cell>
          <cell r="Z885">
            <v>0</v>
          </cell>
          <cell r="AA885" t="str">
            <v/>
          </cell>
        </row>
        <row r="886">
          <cell r="I886" t="str">
            <v/>
          </cell>
          <cell r="J886" t="str">
            <v/>
          </cell>
          <cell r="K886">
            <v>0</v>
          </cell>
          <cell r="L886">
            <v>0</v>
          </cell>
          <cell r="M886" t="str">
            <v/>
          </cell>
          <cell r="P886" t="str">
            <v/>
          </cell>
          <cell r="Q886" t="str">
            <v/>
          </cell>
          <cell r="R886">
            <v>0</v>
          </cell>
          <cell r="S886">
            <v>0</v>
          </cell>
          <cell r="T886" t="str">
            <v/>
          </cell>
          <cell r="W886" t="str">
            <v/>
          </cell>
          <cell r="X886" t="str">
            <v/>
          </cell>
          <cell r="Y886">
            <v>0</v>
          </cell>
          <cell r="Z886">
            <v>0</v>
          </cell>
          <cell r="AA886" t="str">
            <v/>
          </cell>
        </row>
        <row r="887">
          <cell r="I887" t="str">
            <v/>
          </cell>
          <cell r="J887" t="str">
            <v/>
          </cell>
          <cell r="K887">
            <v>0</v>
          </cell>
          <cell r="L887">
            <v>0</v>
          </cell>
          <cell r="M887" t="str">
            <v/>
          </cell>
          <cell r="P887" t="str">
            <v/>
          </cell>
          <cell r="Q887" t="str">
            <v/>
          </cell>
          <cell r="R887">
            <v>0</v>
          </cell>
          <cell r="S887">
            <v>0</v>
          </cell>
          <cell r="T887" t="str">
            <v/>
          </cell>
          <cell r="W887" t="str">
            <v/>
          </cell>
          <cell r="X887" t="str">
            <v/>
          </cell>
          <cell r="Y887">
            <v>0</v>
          </cell>
          <cell r="Z887">
            <v>0</v>
          </cell>
          <cell r="AA887" t="str">
            <v/>
          </cell>
        </row>
        <row r="888">
          <cell r="I888" t="str">
            <v/>
          </cell>
          <cell r="J888" t="str">
            <v/>
          </cell>
          <cell r="K888">
            <v>0</v>
          </cell>
          <cell r="L888">
            <v>0</v>
          </cell>
          <cell r="M888" t="str">
            <v/>
          </cell>
          <cell r="P888" t="str">
            <v/>
          </cell>
          <cell r="Q888" t="str">
            <v/>
          </cell>
          <cell r="R888">
            <v>0</v>
          </cell>
          <cell r="S888">
            <v>0</v>
          </cell>
          <cell r="T888" t="str">
            <v/>
          </cell>
          <cell r="W888" t="str">
            <v/>
          </cell>
          <cell r="X888" t="str">
            <v/>
          </cell>
          <cell r="Y888">
            <v>0</v>
          </cell>
          <cell r="Z888">
            <v>0</v>
          </cell>
          <cell r="AA888" t="str">
            <v/>
          </cell>
        </row>
        <row r="889">
          <cell r="I889" t="str">
            <v/>
          </cell>
          <cell r="J889" t="str">
            <v/>
          </cell>
          <cell r="K889">
            <v>0</v>
          </cell>
          <cell r="L889">
            <v>0</v>
          </cell>
          <cell r="M889" t="str">
            <v/>
          </cell>
          <cell r="P889" t="str">
            <v/>
          </cell>
          <cell r="Q889" t="str">
            <v/>
          </cell>
          <cell r="R889">
            <v>0</v>
          </cell>
          <cell r="S889">
            <v>0</v>
          </cell>
          <cell r="T889" t="str">
            <v/>
          </cell>
          <cell r="W889" t="str">
            <v/>
          </cell>
          <cell r="X889" t="str">
            <v/>
          </cell>
          <cell r="Y889">
            <v>0</v>
          </cell>
          <cell r="Z889">
            <v>0</v>
          </cell>
          <cell r="AA889" t="str">
            <v/>
          </cell>
        </row>
        <row r="890">
          <cell r="I890" t="str">
            <v/>
          </cell>
          <cell r="J890" t="str">
            <v/>
          </cell>
          <cell r="K890">
            <v>0</v>
          </cell>
          <cell r="L890">
            <v>0</v>
          </cell>
          <cell r="M890" t="str">
            <v/>
          </cell>
          <cell r="P890" t="str">
            <v/>
          </cell>
          <cell r="Q890" t="str">
            <v/>
          </cell>
          <cell r="R890">
            <v>0</v>
          </cell>
          <cell r="S890">
            <v>0</v>
          </cell>
          <cell r="T890" t="str">
            <v/>
          </cell>
          <cell r="W890" t="str">
            <v/>
          </cell>
          <cell r="X890" t="str">
            <v/>
          </cell>
          <cell r="Y890">
            <v>0</v>
          </cell>
          <cell r="Z890">
            <v>0</v>
          </cell>
          <cell r="AA890" t="str">
            <v/>
          </cell>
        </row>
        <row r="891">
          <cell r="I891" t="str">
            <v/>
          </cell>
          <cell r="J891" t="str">
            <v/>
          </cell>
          <cell r="K891">
            <v>0</v>
          </cell>
          <cell r="L891">
            <v>0</v>
          </cell>
          <cell r="M891" t="str">
            <v/>
          </cell>
          <cell r="P891" t="str">
            <v/>
          </cell>
          <cell r="Q891" t="str">
            <v/>
          </cell>
          <cell r="R891">
            <v>0</v>
          </cell>
          <cell r="S891">
            <v>0</v>
          </cell>
          <cell r="T891" t="str">
            <v/>
          </cell>
          <cell r="W891" t="str">
            <v/>
          </cell>
          <cell r="X891" t="str">
            <v/>
          </cell>
          <cell r="Y891">
            <v>0</v>
          </cell>
          <cell r="Z891">
            <v>0</v>
          </cell>
          <cell r="AA891" t="str">
            <v/>
          </cell>
        </row>
        <row r="892">
          <cell r="I892" t="str">
            <v/>
          </cell>
          <cell r="J892" t="str">
            <v/>
          </cell>
          <cell r="K892">
            <v>0</v>
          </cell>
          <cell r="L892">
            <v>0</v>
          </cell>
          <cell r="M892" t="str">
            <v/>
          </cell>
          <cell r="P892" t="str">
            <v/>
          </cell>
          <cell r="Q892" t="str">
            <v/>
          </cell>
          <cell r="R892">
            <v>0</v>
          </cell>
          <cell r="S892">
            <v>0</v>
          </cell>
          <cell r="T892" t="str">
            <v/>
          </cell>
          <cell r="W892" t="str">
            <v/>
          </cell>
          <cell r="X892" t="str">
            <v/>
          </cell>
          <cell r="Y892">
            <v>0</v>
          </cell>
          <cell r="Z892">
            <v>0</v>
          </cell>
          <cell r="AA892" t="str">
            <v/>
          </cell>
        </row>
        <row r="893">
          <cell r="I893" t="str">
            <v/>
          </cell>
          <cell r="J893" t="str">
            <v/>
          </cell>
          <cell r="K893">
            <v>0</v>
          </cell>
          <cell r="L893">
            <v>0</v>
          </cell>
          <cell r="M893" t="str">
            <v/>
          </cell>
          <cell r="P893" t="str">
            <v/>
          </cell>
          <cell r="Q893" t="str">
            <v/>
          </cell>
          <cell r="R893">
            <v>0</v>
          </cell>
          <cell r="S893">
            <v>0</v>
          </cell>
          <cell r="T893" t="str">
            <v/>
          </cell>
          <cell r="W893" t="str">
            <v/>
          </cell>
          <cell r="X893" t="str">
            <v/>
          </cell>
          <cell r="Y893">
            <v>0</v>
          </cell>
          <cell r="Z893">
            <v>0</v>
          </cell>
          <cell r="AA893" t="str">
            <v/>
          </cell>
        </row>
        <row r="894">
          <cell r="I894" t="str">
            <v/>
          </cell>
          <cell r="J894" t="str">
            <v/>
          </cell>
          <cell r="K894">
            <v>0</v>
          </cell>
          <cell r="L894">
            <v>0</v>
          </cell>
          <cell r="M894" t="str">
            <v/>
          </cell>
          <cell r="P894" t="str">
            <v/>
          </cell>
          <cell r="Q894" t="str">
            <v/>
          </cell>
          <cell r="R894">
            <v>0</v>
          </cell>
          <cell r="S894">
            <v>0</v>
          </cell>
          <cell r="T894" t="str">
            <v/>
          </cell>
          <cell r="W894" t="str">
            <v/>
          </cell>
          <cell r="X894" t="str">
            <v/>
          </cell>
          <cell r="Y894">
            <v>0</v>
          </cell>
          <cell r="Z894">
            <v>0</v>
          </cell>
          <cell r="AA894" t="str">
            <v/>
          </cell>
        </row>
        <row r="895">
          <cell r="I895" t="str">
            <v/>
          </cell>
          <cell r="J895" t="str">
            <v/>
          </cell>
          <cell r="K895">
            <v>0</v>
          </cell>
          <cell r="L895">
            <v>0</v>
          </cell>
          <cell r="M895" t="str">
            <v/>
          </cell>
          <cell r="P895" t="str">
            <v/>
          </cell>
          <cell r="Q895" t="str">
            <v/>
          </cell>
          <cell r="R895">
            <v>0</v>
          </cell>
          <cell r="S895">
            <v>0</v>
          </cell>
          <cell r="T895" t="str">
            <v/>
          </cell>
          <cell r="W895" t="str">
            <v/>
          </cell>
          <cell r="X895" t="str">
            <v/>
          </cell>
          <cell r="Y895">
            <v>0</v>
          </cell>
          <cell r="Z895">
            <v>0</v>
          </cell>
          <cell r="AA895" t="str">
            <v/>
          </cell>
        </row>
        <row r="896">
          <cell r="I896" t="str">
            <v/>
          </cell>
          <cell r="J896" t="str">
            <v/>
          </cell>
          <cell r="K896">
            <v>0</v>
          </cell>
          <cell r="L896">
            <v>0</v>
          </cell>
          <cell r="M896" t="str">
            <v/>
          </cell>
          <cell r="P896" t="str">
            <v/>
          </cell>
          <cell r="Q896" t="str">
            <v/>
          </cell>
          <cell r="R896">
            <v>0</v>
          </cell>
          <cell r="S896">
            <v>0</v>
          </cell>
          <cell r="T896" t="str">
            <v/>
          </cell>
          <cell r="W896" t="str">
            <v/>
          </cell>
          <cell r="X896" t="str">
            <v/>
          </cell>
          <cell r="Y896">
            <v>0</v>
          </cell>
          <cell r="Z896">
            <v>0</v>
          </cell>
          <cell r="AA896" t="str">
            <v/>
          </cell>
        </row>
        <row r="897">
          <cell r="I897" t="str">
            <v/>
          </cell>
          <cell r="J897" t="str">
            <v/>
          </cell>
          <cell r="K897">
            <v>0</v>
          </cell>
          <cell r="L897">
            <v>0</v>
          </cell>
          <cell r="M897" t="str">
            <v/>
          </cell>
          <cell r="P897" t="str">
            <v/>
          </cell>
          <cell r="Q897" t="str">
            <v/>
          </cell>
          <cell r="R897">
            <v>0</v>
          </cell>
          <cell r="S897">
            <v>0</v>
          </cell>
          <cell r="T897" t="str">
            <v/>
          </cell>
          <cell r="W897" t="str">
            <v/>
          </cell>
          <cell r="X897" t="str">
            <v/>
          </cell>
          <cell r="Y897">
            <v>0</v>
          </cell>
          <cell r="Z897">
            <v>0</v>
          </cell>
          <cell r="AA897" t="str">
            <v/>
          </cell>
        </row>
        <row r="898">
          <cell r="I898" t="str">
            <v/>
          </cell>
          <cell r="J898" t="str">
            <v/>
          </cell>
          <cell r="K898">
            <v>0</v>
          </cell>
          <cell r="L898">
            <v>0</v>
          </cell>
          <cell r="M898" t="str">
            <v/>
          </cell>
          <cell r="P898" t="str">
            <v/>
          </cell>
          <cell r="Q898" t="str">
            <v/>
          </cell>
          <cell r="R898">
            <v>0</v>
          </cell>
          <cell r="S898">
            <v>0</v>
          </cell>
          <cell r="T898" t="str">
            <v/>
          </cell>
          <cell r="W898" t="str">
            <v/>
          </cell>
          <cell r="X898" t="str">
            <v/>
          </cell>
          <cell r="Y898">
            <v>0</v>
          </cell>
          <cell r="Z898">
            <v>0</v>
          </cell>
          <cell r="AA898" t="str">
            <v/>
          </cell>
        </row>
        <row r="899">
          <cell r="I899" t="str">
            <v/>
          </cell>
          <cell r="J899" t="str">
            <v/>
          </cell>
          <cell r="K899">
            <v>0</v>
          </cell>
          <cell r="L899">
            <v>0</v>
          </cell>
          <cell r="M899" t="str">
            <v/>
          </cell>
          <cell r="P899" t="str">
            <v/>
          </cell>
          <cell r="Q899" t="str">
            <v/>
          </cell>
          <cell r="R899">
            <v>0</v>
          </cell>
          <cell r="S899">
            <v>0</v>
          </cell>
          <cell r="T899" t="str">
            <v/>
          </cell>
          <cell r="W899" t="str">
            <v/>
          </cell>
          <cell r="X899" t="str">
            <v/>
          </cell>
          <cell r="Y899">
            <v>0</v>
          </cell>
          <cell r="Z899">
            <v>0</v>
          </cell>
          <cell r="AA899" t="str">
            <v/>
          </cell>
        </row>
        <row r="900">
          <cell r="I900" t="str">
            <v/>
          </cell>
          <cell r="J900" t="str">
            <v/>
          </cell>
          <cell r="K900">
            <v>0</v>
          </cell>
          <cell r="L900">
            <v>0</v>
          </cell>
          <cell r="M900" t="str">
            <v/>
          </cell>
          <cell r="P900" t="str">
            <v/>
          </cell>
          <cell r="Q900" t="str">
            <v/>
          </cell>
          <cell r="R900">
            <v>0</v>
          </cell>
          <cell r="S900">
            <v>0</v>
          </cell>
          <cell r="T900" t="str">
            <v/>
          </cell>
          <cell r="W900" t="str">
            <v/>
          </cell>
          <cell r="X900" t="str">
            <v/>
          </cell>
          <cell r="Y900">
            <v>0</v>
          </cell>
          <cell r="Z900">
            <v>0</v>
          </cell>
          <cell r="AA900" t="str">
            <v/>
          </cell>
        </row>
        <row r="901">
          <cell r="I901" t="str">
            <v/>
          </cell>
          <cell r="J901" t="str">
            <v/>
          </cell>
          <cell r="K901">
            <v>0</v>
          </cell>
          <cell r="L901">
            <v>0</v>
          </cell>
          <cell r="M901" t="str">
            <v/>
          </cell>
          <cell r="P901" t="str">
            <v/>
          </cell>
          <cell r="Q901" t="str">
            <v/>
          </cell>
          <cell r="R901">
            <v>0</v>
          </cell>
          <cell r="S901">
            <v>0</v>
          </cell>
          <cell r="T901" t="str">
            <v/>
          </cell>
          <cell r="W901" t="str">
            <v/>
          </cell>
          <cell r="X901" t="str">
            <v/>
          </cell>
          <cell r="Y901">
            <v>0</v>
          </cell>
          <cell r="Z901">
            <v>0</v>
          </cell>
          <cell r="AA901" t="str">
            <v/>
          </cell>
        </row>
        <row r="902">
          <cell r="I902" t="str">
            <v/>
          </cell>
          <cell r="J902" t="str">
            <v/>
          </cell>
          <cell r="K902">
            <v>0</v>
          </cell>
          <cell r="L902">
            <v>0</v>
          </cell>
          <cell r="M902" t="str">
            <v/>
          </cell>
          <cell r="P902" t="str">
            <v/>
          </cell>
          <cell r="Q902" t="str">
            <v/>
          </cell>
          <cell r="R902">
            <v>0</v>
          </cell>
          <cell r="S902">
            <v>0</v>
          </cell>
          <cell r="T902" t="str">
            <v/>
          </cell>
          <cell r="W902" t="str">
            <v/>
          </cell>
          <cell r="X902" t="str">
            <v/>
          </cell>
          <cell r="Y902">
            <v>0</v>
          </cell>
          <cell r="Z902">
            <v>0</v>
          </cell>
          <cell r="AA902" t="str">
            <v/>
          </cell>
        </row>
        <row r="903">
          <cell r="I903" t="str">
            <v/>
          </cell>
          <cell r="J903" t="str">
            <v/>
          </cell>
          <cell r="K903">
            <v>0</v>
          </cell>
          <cell r="L903">
            <v>0</v>
          </cell>
          <cell r="M903" t="str">
            <v/>
          </cell>
          <cell r="P903" t="str">
            <v/>
          </cell>
          <cell r="Q903" t="str">
            <v/>
          </cell>
          <cell r="R903">
            <v>0</v>
          </cell>
          <cell r="S903">
            <v>0</v>
          </cell>
          <cell r="T903" t="str">
            <v/>
          </cell>
          <cell r="W903" t="str">
            <v/>
          </cell>
          <cell r="X903" t="str">
            <v/>
          </cell>
          <cell r="Y903">
            <v>0</v>
          </cell>
          <cell r="Z903">
            <v>0</v>
          </cell>
          <cell r="AA903" t="str">
            <v/>
          </cell>
        </row>
        <row r="904">
          <cell r="I904" t="str">
            <v/>
          </cell>
          <cell r="J904" t="str">
            <v/>
          </cell>
          <cell r="K904">
            <v>0</v>
          </cell>
          <cell r="L904">
            <v>0</v>
          </cell>
          <cell r="M904" t="str">
            <v/>
          </cell>
          <cell r="P904" t="str">
            <v/>
          </cell>
          <cell r="Q904" t="str">
            <v/>
          </cell>
          <cell r="R904">
            <v>0</v>
          </cell>
          <cell r="S904">
            <v>0</v>
          </cell>
          <cell r="T904" t="str">
            <v/>
          </cell>
          <cell r="W904" t="str">
            <v/>
          </cell>
          <cell r="X904" t="str">
            <v/>
          </cell>
          <cell r="Y904">
            <v>0</v>
          </cell>
          <cell r="Z904">
            <v>0</v>
          </cell>
          <cell r="AA904" t="str">
            <v/>
          </cell>
        </row>
        <row r="905">
          <cell r="I905" t="str">
            <v/>
          </cell>
          <cell r="J905" t="str">
            <v/>
          </cell>
          <cell r="K905">
            <v>0</v>
          </cell>
          <cell r="L905">
            <v>0</v>
          </cell>
          <cell r="M905" t="str">
            <v/>
          </cell>
          <cell r="P905" t="str">
            <v/>
          </cell>
          <cell r="Q905" t="str">
            <v/>
          </cell>
          <cell r="R905">
            <v>0</v>
          </cell>
          <cell r="S905">
            <v>0</v>
          </cell>
          <cell r="T905" t="str">
            <v/>
          </cell>
          <cell r="W905" t="str">
            <v/>
          </cell>
          <cell r="X905" t="str">
            <v/>
          </cell>
          <cell r="Y905">
            <v>0</v>
          </cell>
          <cell r="Z905">
            <v>0</v>
          </cell>
          <cell r="AA905" t="str">
            <v/>
          </cell>
        </row>
        <row r="906">
          <cell r="I906" t="str">
            <v/>
          </cell>
          <cell r="J906" t="str">
            <v/>
          </cell>
          <cell r="K906">
            <v>0</v>
          </cell>
          <cell r="L906">
            <v>0</v>
          </cell>
          <cell r="M906" t="str">
            <v/>
          </cell>
          <cell r="P906" t="str">
            <v/>
          </cell>
          <cell r="Q906" t="str">
            <v/>
          </cell>
          <cell r="R906">
            <v>0</v>
          </cell>
          <cell r="S906">
            <v>0</v>
          </cell>
          <cell r="T906" t="str">
            <v/>
          </cell>
          <cell r="W906" t="str">
            <v/>
          </cell>
          <cell r="X906" t="str">
            <v/>
          </cell>
          <cell r="Y906">
            <v>0</v>
          </cell>
          <cell r="Z906">
            <v>0</v>
          </cell>
          <cell r="AA906" t="str">
            <v/>
          </cell>
        </row>
        <row r="907">
          <cell r="I907" t="str">
            <v/>
          </cell>
          <cell r="J907" t="str">
            <v/>
          </cell>
          <cell r="K907">
            <v>0</v>
          </cell>
          <cell r="L907">
            <v>0</v>
          </cell>
          <cell r="M907" t="str">
            <v/>
          </cell>
          <cell r="P907" t="str">
            <v/>
          </cell>
          <cell r="Q907" t="str">
            <v/>
          </cell>
          <cell r="R907">
            <v>0</v>
          </cell>
          <cell r="S907">
            <v>0</v>
          </cell>
          <cell r="T907" t="str">
            <v/>
          </cell>
          <cell r="W907" t="str">
            <v/>
          </cell>
          <cell r="X907" t="str">
            <v/>
          </cell>
          <cell r="Y907">
            <v>0</v>
          </cell>
          <cell r="Z907">
            <v>0</v>
          </cell>
          <cell r="AA907" t="str">
            <v/>
          </cell>
        </row>
        <row r="908">
          <cell r="I908" t="str">
            <v/>
          </cell>
          <cell r="J908" t="str">
            <v/>
          </cell>
          <cell r="K908">
            <v>0</v>
          </cell>
          <cell r="L908">
            <v>0</v>
          </cell>
          <cell r="M908" t="str">
            <v/>
          </cell>
          <cell r="P908" t="str">
            <v/>
          </cell>
          <cell r="Q908" t="str">
            <v/>
          </cell>
          <cell r="R908">
            <v>0</v>
          </cell>
          <cell r="S908">
            <v>0</v>
          </cell>
          <cell r="T908" t="str">
            <v/>
          </cell>
          <cell r="W908" t="str">
            <v/>
          </cell>
          <cell r="X908" t="str">
            <v/>
          </cell>
          <cell r="Y908">
            <v>0</v>
          </cell>
          <cell r="Z908">
            <v>0</v>
          </cell>
          <cell r="AA908" t="str">
            <v/>
          </cell>
        </row>
        <row r="909">
          <cell r="I909" t="str">
            <v/>
          </cell>
          <cell r="J909" t="str">
            <v/>
          </cell>
          <cell r="K909">
            <v>0</v>
          </cell>
          <cell r="L909">
            <v>0</v>
          </cell>
          <cell r="M909" t="str">
            <v/>
          </cell>
          <cell r="P909" t="str">
            <v/>
          </cell>
          <cell r="Q909" t="str">
            <v/>
          </cell>
          <cell r="R909">
            <v>0</v>
          </cell>
          <cell r="S909">
            <v>0</v>
          </cell>
          <cell r="T909" t="str">
            <v/>
          </cell>
          <cell r="W909" t="str">
            <v/>
          </cell>
          <cell r="X909" t="str">
            <v/>
          </cell>
          <cell r="Y909">
            <v>0</v>
          </cell>
          <cell r="Z909">
            <v>0</v>
          </cell>
          <cell r="AA909" t="str">
            <v/>
          </cell>
        </row>
        <row r="910">
          <cell r="I910" t="str">
            <v/>
          </cell>
          <cell r="J910" t="str">
            <v/>
          </cell>
          <cell r="K910">
            <v>0</v>
          </cell>
          <cell r="L910">
            <v>0</v>
          </cell>
          <cell r="M910" t="str">
            <v/>
          </cell>
          <cell r="P910" t="str">
            <v/>
          </cell>
          <cell r="Q910" t="str">
            <v/>
          </cell>
          <cell r="R910">
            <v>0</v>
          </cell>
          <cell r="S910">
            <v>0</v>
          </cell>
          <cell r="T910" t="str">
            <v/>
          </cell>
          <cell r="W910" t="str">
            <v/>
          </cell>
          <cell r="X910" t="str">
            <v/>
          </cell>
          <cell r="Y910">
            <v>0</v>
          </cell>
          <cell r="Z910">
            <v>0</v>
          </cell>
          <cell r="AA910" t="str">
            <v/>
          </cell>
        </row>
        <row r="911">
          <cell r="I911" t="str">
            <v/>
          </cell>
          <cell r="J911" t="str">
            <v/>
          </cell>
          <cell r="K911">
            <v>0</v>
          </cell>
          <cell r="L911">
            <v>0</v>
          </cell>
          <cell r="M911" t="str">
            <v/>
          </cell>
          <cell r="P911" t="str">
            <v/>
          </cell>
          <cell r="Q911" t="str">
            <v/>
          </cell>
          <cell r="R911">
            <v>0</v>
          </cell>
          <cell r="S911">
            <v>0</v>
          </cell>
          <cell r="T911" t="str">
            <v/>
          </cell>
          <cell r="W911" t="str">
            <v/>
          </cell>
          <cell r="X911" t="str">
            <v/>
          </cell>
          <cell r="Y911">
            <v>0</v>
          </cell>
          <cell r="Z911">
            <v>0</v>
          </cell>
          <cell r="AA911" t="str">
            <v/>
          </cell>
        </row>
        <row r="912">
          <cell r="I912" t="str">
            <v/>
          </cell>
          <cell r="J912" t="str">
            <v/>
          </cell>
          <cell r="K912">
            <v>0</v>
          </cell>
          <cell r="L912">
            <v>0</v>
          </cell>
          <cell r="M912" t="str">
            <v/>
          </cell>
          <cell r="P912" t="str">
            <v/>
          </cell>
          <cell r="Q912" t="str">
            <v/>
          </cell>
          <cell r="R912">
            <v>0</v>
          </cell>
          <cell r="S912">
            <v>0</v>
          </cell>
          <cell r="T912" t="str">
            <v/>
          </cell>
          <cell r="W912" t="str">
            <v/>
          </cell>
          <cell r="X912" t="str">
            <v/>
          </cell>
          <cell r="Y912">
            <v>0</v>
          </cell>
          <cell r="Z912">
            <v>0</v>
          </cell>
          <cell r="AA912" t="str">
            <v/>
          </cell>
        </row>
        <row r="913">
          <cell r="I913" t="str">
            <v/>
          </cell>
          <cell r="J913" t="str">
            <v/>
          </cell>
          <cell r="K913">
            <v>0</v>
          </cell>
          <cell r="L913">
            <v>0</v>
          </cell>
          <cell r="M913" t="str">
            <v/>
          </cell>
          <cell r="P913" t="str">
            <v/>
          </cell>
          <cell r="Q913" t="str">
            <v/>
          </cell>
          <cell r="R913">
            <v>0</v>
          </cell>
          <cell r="S913">
            <v>0</v>
          </cell>
          <cell r="T913" t="str">
            <v/>
          </cell>
          <cell r="W913" t="str">
            <v/>
          </cell>
          <cell r="X913" t="str">
            <v/>
          </cell>
          <cell r="Y913">
            <v>0</v>
          </cell>
          <cell r="Z913">
            <v>0</v>
          </cell>
          <cell r="AA913" t="str">
            <v/>
          </cell>
        </row>
        <row r="914">
          <cell r="I914" t="str">
            <v/>
          </cell>
          <cell r="J914" t="str">
            <v/>
          </cell>
          <cell r="K914">
            <v>0</v>
          </cell>
          <cell r="L914">
            <v>0</v>
          </cell>
          <cell r="M914" t="str">
            <v/>
          </cell>
          <cell r="P914" t="str">
            <v/>
          </cell>
          <cell r="Q914" t="str">
            <v/>
          </cell>
          <cell r="R914">
            <v>0</v>
          </cell>
          <cell r="S914">
            <v>0</v>
          </cell>
          <cell r="T914" t="str">
            <v/>
          </cell>
          <cell r="W914" t="str">
            <v/>
          </cell>
          <cell r="X914" t="str">
            <v/>
          </cell>
          <cell r="Y914">
            <v>0</v>
          </cell>
          <cell r="Z914">
            <v>0</v>
          </cell>
          <cell r="AA914" t="str">
            <v/>
          </cell>
        </row>
        <row r="915">
          <cell r="I915" t="str">
            <v/>
          </cell>
          <cell r="J915" t="str">
            <v/>
          </cell>
          <cell r="K915">
            <v>0</v>
          </cell>
          <cell r="L915">
            <v>0</v>
          </cell>
          <cell r="M915" t="str">
            <v/>
          </cell>
          <cell r="P915" t="str">
            <v/>
          </cell>
          <cell r="Q915" t="str">
            <v/>
          </cell>
          <cell r="R915">
            <v>0</v>
          </cell>
          <cell r="S915">
            <v>0</v>
          </cell>
          <cell r="T915" t="str">
            <v/>
          </cell>
          <cell r="W915" t="str">
            <v/>
          </cell>
          <cell r="X915" t="str">
            <v/>
          </cell>
          <cell r="Y915">
            <v>0</v>
          </cell>
          <cell r="Z915">
            <v>0</v>
          </cell>
          <cell r="AA915" t="str">
            <v/>
          </cell>
        </row>
        <row r="916">
          <cell r="I916" t="str">
            <v/>
          </cell>
          <cell r="J916" t="str">
            <v/>
          </cell>
          <cell r="K916">
            <v>0</v>
          </cell>
          <cell r="L916">
            <v>0</v>
          </cell>
          <cell r="M916" t="str">
            <v/>
          </cell>
          <cell r="P916" t="str">
            <v/>
          </cell>
          <cell r="Q916" t="str">
            <v/>
          </cell>
          <cell r="R916">
            <v>0</v>
          </cell>
          <cell r="S916">
            <v>0</v>
          </cell>
          <cell r="T916" t="str">
            <v/>
          </cell>
          <cell r="W916" t="str">
            <v/>
          </cell>
          <cell r="X916" t="str">
            <v/>
          </cell>
          <cell r="Y916">
            <v>0</v>
          </cell>
          <cell r="Z916">
            <v>0</v>
          </cell>
          <cell r="AA916" t="str">
            <v/>
          </cell>
        </row>
        <row r="917">
          <cell r="I917" t="str">
            <v/>
          </cell>
          <cell r="J917" t="str">
            <v/>
          </cell>
          <cell r="K917">
            <v>0</v>
          </cell>
          <cell r="L917">
            <v>0</v>
          </cell>
          <cell r="M917" t="str">
            <v/>
          </cell>
          <cell r="P917" t="str">
            <v/>
          </cell>
          <cell r="Q917" t="str">
            <v/>
          </cell>
          <cell r="R917">
            <v>0</v>
          </cell>
          <cell r="S917">
            <v>0</v>
          </cell>
          <cell r="T917" t="str">
            <v/>
          </cell>
          <cell r="W917" t="str">
            <v/>
          </cell>
          <cell r="X917" t="str">
            <v/>
          </cell>
          <cell r="Y917">
            <v>0</v>
          </cell>
          <cell r="Z917">
            <v>0</v>
          </cell>
          <cell r="AA917" t="str">
            <v/>
          </cell>
        </row>
        <row r="918">
          <cell r="I918" t="str">
            <v/>
          </cell>
          <cell r="J918" t="str">
            <v/>
          </cell>
          <cell r="K918">
            <v>0</v>
          </cell>
          <cell r="L918">
            <v>0</v>
          </cell>
          <cell r="M918" t="str">
            <v/>
          </cell>
          <cell r="P918" t="str">
            <v/>
          </cell>
          <cell r="Q918" t="str">
            <v/>
          </cell>
          <cell r="R918">
            <v>0</v>
          </cell>
          <cell r="S918">
            <v>0</v>
          </cell>
          <cell r="T918" t="str">
            <v/>
          </cell>
          <cell r="W918" t="str">
            <v/>
          </cell>
          <cell r="X918" t="str">
            <v/>
          </cell>
          <cell r="Y918">
            <v>0</v>
          </cell>
          <cell r="Z918">
            <v>0</v>
          </cell>
          <cell r="AA918" t="str">
            <v/>
          </cell>
        </row>
        <row r="919">
          <cell r="I919" t="str">
            <v/>
          </cell>
          <cell r="J919" t="str">
            <v/>
          </cell>
          <cell r="K919">
            <v>0</v>
          </cell>
          <cell r="L919">
            <v>0</v>
          </cell>
          <cell r="M919" t="str">
            <v/>
          </cell>
          <cell r="P919" t="str">
            <v/>
          </cell>
          <cell r="Q919" t="str">
            <v/>
          </cell>
          <cell r="R919">
            <v>0</v>
          </cell>
          <cell r="S919">
            <v>0</v>
          </cell>
          <cell r="T919" t="str">
            <v/>
          </cell>
          <cell r="W919" t="str">
            <v/>
          </cell>
          <cell r="X919" t="str">
            <v/>
          </cell>
          <cell r="Y919">
            <v>0</v>
          </cell>
          <cell r="Z919">
            <v>0</v>
          </cell>
          <cell r="AA919" t="str">
            <v/>
          </cell>
        </row>
        <row r="920">
          <cell r="I920" t="str">
            <v/>
          </cell>
          <cell r="J920" t="str">
            <v/>
          </cell>
          <cell r="K920">
            <v>0</v>
          </cell>
          <cell r="L920">
            <v>0</v>
          </cell>
          <cell r="M920" t="str">
            <v/>
          </cell>
          <cell r="P920" t="str">
            <v/>
          </cell>
          <cell r="Q920" t="str">
            <v/>
          </cell>
          <cell r="R920">
            <v>0</v>
          </cell>
          <cell r="S920">
            <v>0</v>
          </cell>
          <cell r="T920" t="str">
            <v/>
          </cell>
          <cell r="W920" t="str">
            <v/>
          </cell>
          <cell r="X920" t="str">
            <v/>
          </cell>
          <cell r="Y920">
            <v>0</v>
          </cell>
          <cell r="Z920">
            <v>0</v>
          </cell>
          <cell r="AA920" t="str">
            <v/>
          </cell>
        </row>
        <row r="921">
          <cell r="I921" t="str">
            <v/>
          </cell>
          <cell r="J921" t="str">
            <v/>
          </cell>
          <cell r="K921">
            <v>0</v>
          </cell>
          <cell r="L921">
            <v>0</v>
          </cell>
          <cell r="M921" t="str">
            <v/>
          </cell>
          <cell r="P921" t="str">
            <v/>
          </cell>
          <cell r="Q921" t="str">
            <v/>
          </cell>
          <cell r="R921">
            <v>0</v>
          </cell>
          <cell r="S921">
            <v>0</v>
          </cell>
          <cell r="T921" t="str">
            <v/>
          </cell>
          <cell r="W921" t="str">
            <v/>
          </cell>
          <cell r="X921" t="str">
            <v/>
          </cell>
          <cell r="Y921">
            <v>0</v>
          </cell>
          <cell r="Z921">
            <v>0</v>
          </cell>
          <cell r="AA921" t="str">
            <v/>
          </cell>
        </row>
        <row r="922">
          <cell r="I922" t="str">
            <v/>
          </cell>
          <cell r="J922" t="str">
            <v/>
          </cell>
          <cell r="K922">
            <v>0</v>
          </cell>
          <cell r="L922">
            <v>0</v>
          </cell>
          <cell r="M922" t="str">
            <v/>
          </cell>
          <cell r="P922" t="str">
            <v/>
          </cell>
          <cell r="Q922" t="str">
            <v/>
          </cell>
          <cell r="R922">
            <v>0</v>
          </cell>
          <cell r="S922">
            <v>0</v>
          </cell>
          <cell r="T922" t="str">
            <v/>
          </cell>
          <cell r="W922" t="str">
            <v/>
          </cell>
          <cell r="X922" t="str">
            <v/>
          </cell>
          <cell r="Y922">
            <v>0</v>
          </cell>
          <cell r="Z922">
            <v>0</v>
          </cell>
          <cell r="AA922" t="str">
            <v/>
          </cell>
        </row>
        <row r="923">
          <cell r="I923" t="str">
            <v>1007400000101</v>
          </cell>
          <cell r="J923" t="str">
            <v>普通攻击:对单体敌人造成{0}%的武力伤害</v>
          </cell>
          <cell r="K923">
            <v>0</v>
          </cell>
          <cell r="L923">
            <v>0</v>
          </cell>
          <cell r="M923" t="str">
            <v>0.25+0.25+0.25+0.25+0.25+0.25+0.25+0.25+0.25+0.25+0.25+0.25+0.25+0.25+0.25+0.25+0.25</v>
          </cell>
          <cell r="P923" t="str">
            <v/>
          </cell>
          <cell r="Q923" t="str">
            <v/>
          </cell>
          <cell r="R923">
            <v>0</v>
          </cell>
          <cell r="S923">
            <v>0</v>
          </cell>
          <cell r="T923" t="str">
            <v/>
          </cell>
          <cell r="W923" t="str">
            <v/>
          </cell>
          <cell r="X923" t="str">
            <v/>
          </cell>
          <cell r="Y923">
            <v>0</v>
          </cell>
          <cell r="Z923">
            <v>0</v>
          </cell>
          <cell r="AA923" t="str">
            <v/>
          </cell>
        </row>
        <row r="924">
          <cell r="I924" t="str">
            <v>1007400000201</v>
          </cell>
          <cell r="J924" t="str">
            <v>怒气技能:拒敌千里：徐晃进入拒敌状态使自身和周围友军获得攻击力{0}%的护盾持续5秒，结束后猛击周围敌人将其向徐晃面朝方向击退并陷入{1}秒缴械。</v>
          </cell>
          <cell r="K924">
            <v>0</v>
          </cell>
          <cell r="L924">
            <v>0</v>
          </cell>
          <cell r="M924" t="str">
            <v>0.1+0.12+0.14+0.16+0.18+0.2+0.22+0.24+0.26+0.28+0.3+0.32+0.34+0.36+0.38+0.4+0.42</v>
          </cell>
          <cell r="P924" t="str">
            <v/>
          </cell>
          <cell r="Q924" t="str">
            <v/>
          </cell>
          <cell r="R924">
            <v>0</v>
          </cell>
          <cell r="S924">
            <v>0</v>
          </cell>
          <cell r="T924" t="str">
            <v/>
          </cell>
          <cell r="W924" t="str">
            <v/>
          </cell>
          <cell r="X924" t="str">
            <v/>
          </cell>
          <cell r="Y924">
            <v>0</v>
          </cell>
          <cell r="Z924">
            <v>0</v>
          </cell>
          <cell r="AA924" t="str">
            <v/>
          </cell>
        </row>
        <row r="925">
          <cell r="I925" t="str">
            <v>1007400000202</v>
          </cell>
          <cell r="J925" t="str">
            <v>怒气技能:拒敌千里：徐晃进入拒敌状态使自身和周围友军获得攻击力{0}%的护盾持续5秒，结束后猛击周围敌人将其向徐晃面朝方向击退并陷入{1}秒缴械。</v>
          </cell>
          <cell r="K925">
            <v>0</v>
          </cell>
          <cell r="L925">
            <v>0</v>
          </cell>
          <cell r="M925" t="str">
            <v>4+4.5+5+5.5+6+6.5+7+7.5+8+8.5+9+9.5+10+10.5+11+11.5+12</v>
          </cell>
          <cell r="P925" t="str">
            <v/>
          </cell>
          <cell r="Q925" t="str">
            <v/>
          </cell>
          <cell r="R925">
            <v>0</v>
          </cell>
          <cell r="S925">
            <v>0</v>
          </cell>
          <cell r="T925" t="str">
            <v/>
          </cell>
          <cell r="W925" t="str">
            <v/>
          </cell>
          <cell r="X925" t="str">
            <v/>
          </cell>
          <cell r="Y925">
            <v>0</v>
          </cell>
          <cell r="Z925">
            <v>0</v>
          </cell>
          <cell r="AA925" t="str">
            <v/>
          </cell>
        </row>
        <row r="926">
          <cell r="I926" t="str">
            <v>1007400000203</v>
          </cell>
          <cell r="J926" t="str">
            <v>怒气技能:拒敌千里：徐晃进入拒敌状态使自身和周围友军获得攻击力{0}%的护盾持续5秒，结束后猛击周围敌人将其向徐晃面朝方向击退并陷入{1}秒缴械。</v>
          </cell>
          <cell r="K926">
            <v>0</v>
          </cell>
          <cell r="L926">
            <v>0</v>
          </cell>
          <cell r="M926" t="str">
            <v>0++++++++++++++++</v>
          </cell>
          <cell r="P926" t="str">
            <v/>
          </cell>
          <cell r="Q926" t="str">
            <v/>
          </cell>
          <cell r="R926">
            <v>0</v>
          </cell>
          <cell r="S926">
            <v>0</v>
          </cell>
          <cell r="T926" t="str">
            <v/>
          </cell>
          <cell r="W926" t="str">
            <v/>
          </cell>
          <cell r="X926" t="str">
            <v/>
          </cell>
          <cell r="Y926">
            <v>0</v>
          </cell>
          <cell r="Z926">
            <v>0</v>
          </cell>
          <cell r="AA926" t="str">
            <v/>
          </cell>
        </row>
        <row r="927">
          <cell r="I927" t="str">
            <v>1007400000301</v>
          </cell>
          <cell r="J927" t="str">
            <v>被动技能1:徐晃每{0}秒击退距离最近的敌方武将并造成0.4秒的短暂眩晕。</v>
          </cell>
          <cell r="K927">
            <v>0</v>
          </cell>
          <cell r="L927">
            <v>0</v>
          </cell>
          <cell r="M927" t="str">
            <v>12+11.5+11+10.5+10+9.5+9+8.5+8+7.5+7+6.5+6+5.5+5+4.5+4</v>
          </cell>
          <cell r="P927" t="str">
            <v/>
          </cell>
          <cell r="Q927" t="str">
            <v/>
          </cell>
          <cell r="R927">
            <v>0</v>
          </cell>
          <cell r="S927">
            <v>0</v>
          </cell>
          <cell r="T927" t="str">
            <v/>
          </cell>
          <cell r="W927" t="str">
            <v/>
          </cell>
          <cell r="X927" t="str">
            <v/>
          </cell>
          <cell r="Y927">
            <v>0</v>
          </cell>
          <cell r="Z927">
            <v>0</v>
          </cell>
          <cell r="AA927" t="str">
            <v/>
          </cell>
        </row>
        <row r="928">
          <cell r="I928" t="str">
            <v>1007400000401</v>
          </cell>
          <cell r="J928" t="str">
            <v>被动技能2:携带盾兵时，盾兵提升{0}护甲，携带戟兵时，戟兵提升{1}%攻击</v>
          </cell>
          <cell r="K928">
            <v>0</v>
          </cell>
          <cell r="L928">
            <v>0</v>
          </cell>
          <cell r="M928" t="str">
            <v>100+100+100+100+100+100+100+100+100+100+100+100+100+100+100+100+100</v>
          </cell>
          <cell r="P928" t="str">
            <v>1007400000402</v>
          </cell>
          <cell r="Q928" t="str">
            <v>被动技能2:携带盾兵时，盾兵提升{0}护甲，携带戟兵时，戟兵提升{1}%攻击</v>
          </cell>
          <cell r="R928">
            <v>0</v>
          </cell>
          <cell r="S928">
            <v>0</v>
          </cell>
          <cell r="T928" t="str">
            <v>0.1+0.1+0.1+0.1+0.1+0.1+0.1+0.1+0.1+0.1+0.1+0.1+0.1+0.1+0.1+0.1+0.1</v>
          </cell>
          <cell r="W928" t="str">
            <v/>
          </cell>
          <cell r="X928" t="str">
            <v/>
          </cell>
          <cell r="Y928">
            <v>0</v>
          </cell>
          <cell r="Z928">
            <v>0</v>
          </cell>
          <cell r="AA928" t="str">
            <v/>
          </cell>
        </row>
        <row r="929">
          <cell r="I929" t="str">
            <v>1007400000501</v>
          </cell>
          <cell r="J929" t="str">
            <v>被动技能3:携带盾兵时，盾兵提升{0}%免伤，携带戟兵时，戟兵提升{1}%伤害</v>
          </cell>
          <cell r="K929">
            <v>0</v>
          </cell>
          <cell r="L929">
            <v>0</v>
          </cell>
          <cell r="M929" t="str">
            <v>0.12+0.12+0.12+0.12+0.12+0.12+0.12+0.12+0.12+0.12+0.12+0.12+0.12+0.12+0.12+0.12+0.12</v>
          </cell>
          <cell r="P929" t="str">
            <v>1007400000502</v>
          </cell>
          <cell r="Q929" t="str">
            <v>被动技能3:携带盾兵时，盾兵提升{0}%免伤，携带戟兵时，戟兵提升{1}%伤害</v>
          </cell>
          <cell r="R929">
            <v>0</v>
          </cell>
          <cell r="S929">
            <v>0</v>
          </cell>
          <cell r="T929" t="str">
            <v>0.24+0.24+0.24+0.24+0.24+0.24+0.24+0.24+0.24+0.24+0.24+0.24+0.24+0.24+0.24+0.24+0.24</v>
          </cell>
          <cell r="W929" t="str">
            <v/>
          </cell>
          <cell r="X929" t="str">
            <v/>
          </cell>
          <cell r="Y929">
            <v>0</v>
          </cell>
          <cell r="Z929">
            <v>0</v>
          </cell>
          <cell r="AA929" t="str">
            <v/>
          </cell>
        </row>
        <row r="930">
          <cell r="I930" t="str">
            <v/>
          </cell>
          <cell r="J930" t="str">
            <v/>
          </cell>
          <cell r="K930">
            <v>0</v>
          </cell>
          <cell r="L930">
            <v>0</v>
          </cell>
          <cell r="M930" t="str">
            <v/>
          </cell>
          <cell r="P930" t="str">
            <v/>
          </cell>
          <cell r="Q930" t="str">
            <v/>
          </cell>
          <cell r="R930">
            <v>0</v>
          </cell>
          <cell r="S930">
            <v>0</v>
          </cell>
          <cell r="T930" t="str">
            <v/>
          </cell>
          <cell r="W930" t="str">
            <v/>
          </cell>
          <cell r="X930" t="str">
            <v/>
          </cell>
          <cell r="Y930">
            <v>0</v>
          </cell>
          <cell r="Z930">
            <v>0</v>
          </cell>
          <cell r="AA930" t="str">
            <v/>
          </cell>
        </row>
        <row r="931">
          <cell r="I931" t="str">
            <v/>
          </cell>
          <cell r="J931" t="str">
            <v/>
          </cell>
          <cell r="K931">
            <v>0</v>
          </cell>
          <cell r="L931">
            <v>0</v>
          </cell>
          <cell r="M931" t="str">
            <v/>
          </cell>
          <cell r="P931" t="str">
            <v/>
          </cell>
          <cell r="Q931" t="str">
            <v/>
          </cell>
          <cell r="R931">
            <v>0</v>
          </cell>
          <cell r="S931">
            <v>0</v>
          </cell>
          <cell r="T931" t="str">
            <v/>
          </cell>
          <cell r="W931" t="str">
            <v/>
          </cell>
          <cell r="X931" t="str">
            <v/>
          </cell>
          <cell r="Y931">
            <v>0</v>
          </cell>
          <cell r="Z931">
            <v>0</v>
          </cell>
          <cell r="AA931" t="str">
            <v/>
          </cell>
        </row>
        <row r="932">
          <cell r="I932" t="str">
            <v/>
          </cell>
          <cell r="J932" t="str">
            <v/>
          </cell>
          <cell r="K932">
            <v>0</v>
          </cell>
          <cell r="L932">
            <v>0</v>
          </cell>
          <cell r="M932" t="str">
            <v/>
          </cell>
          <cell r="P932" t="str">
            <v/>
          </cell>
          <cell r="Q932" t="str">
            <v/>
          </cell>
          <cell r="R932">
            <v>0</v>
          </cell>
          <cell r="S932">
            <v>0</v>
          </cell>
          <cell r="T932" t="str">
            <v/>
          </cell>
          <cell r="W932" t="str">
            <v/>
          </cell>
          <cell r="X932" t="str">
            <v/>
          </cell>
          <cell r="Y932">
            <v>0</v>
          </cell>
          <cell r="Z932">
            <v>0</v>
          </cell>
          <cell r="AA932" t="str">
            <v/>
          </cell>
        </row>
        <row r="933">
          <cell r="I933" t="str">
            <v/>
          </cell>
          <cell r="J933" t="str">
            <v/>
          </cell>
          <cell r="K933">
            <v>0</v>
          </cell>
          <cell r="L933">
            <v>0</v>
          </cell>
          <cell r="M933" t="str">
            <v/>
          </cell>
          <cell r="P933" t="str">
            <v/>
          </cell>
          <cell r="Q933" t="str">
            <v/>
          </cell>
          <cell r="R933">
            <v>0</v>
          </cell>
          <cell r="S933">
            <v>0</v>
          </cell>
          <cell r="T933" t="str">
            <v/>
          </cell>
          <cell r="W933" t="str">
            <v/>
          </cell>
          <cell r="X933" t="str">
            <v/>
          </cell>
          <cell r="Y933">
            <v>0</v>
          </cell>
          <cell r="Z933">
            <v>0</v>
          </cell>
          <cell r="AA933" t="str">
            <v/>
          </cell>
        </row>
        <row r="934">
          <cell r="I934" t="str">
            <v/>
          </cell>
          <cell r="J934" t="str">
            <v/>
          </cell>
          <cell r="K934">
            <v>0</v>
          </cell>
          <cell r="L934">
            <v>0</v>
          </cell>
          <cell r="M934" t="str">
            <v/>
          </cell>
          <cell r="P934" t="str">
            <v/>
          </cell>
          <cell r="Q934" t="str">
            <v/>
          </cell>
          <cell r="R934">
            <v>0</v>
          </cell>
          <cell r="S934">
            <v>0</v>
          </cell>
          <cell r="T934" t="str">
            <v/>
          </cell>
          <cell r="W934" t="str">
            <v/>
          </cell>
          <cell r="X934" t="str">
            <v/>
          </cell>
          <cell r="Y934">
            <v>0</v>
          </cell>
          <cell r="Z934">
            <v>0</v>
          </cell>
          <cell r="AA934" t="str">
            <v/>
          </cell>
        </row>
        <row r="935">
          <cell r="I935" t="str">
            <v/>
          </cell>
          <cell r="J935" t="str">
            <v/>
          </cell>
          <cell r="K935">
            <v>0</v>
          </cell>
          <cell r="L935">
            <v>0</v>
          </cell>
          <cell r="M935" t="str">
            <v/>
          </cell>
          <cell r="P935" t="str">
            <v/>
          </cell>
          <cell r="Q935" t="str">
            <v/>
          </cell>
          <cell r="R935">
            <v>0</v>
          </cell>
          <cell r="S935">
            <v>0</v>
          </cell>
          <cell r="T935" t="str">
            <v/>
          </cell>
          <cell r="W935" t="str">
            <v/>
          </cell>
          <cell r="X935" t="str">
            <v/>
          </cell>
          <cell r="Y935">
            <v>0</v>
          </cell>
          <cell r="Z935">
            <v>0</v>
          </cell>
          <cell r="AA935" t="str">
            <v/>
          </cell>
        </row>
        <row r="936">
          <cell r="I936" t="str">
            <v/>
          </cell>
          <cell r="J936" t="str">
            <v/>
          </cell>
          <cell r="K936">
            <v>0</v>
          </cell>
          <cell r="L936">
            <v>0</v>
          </cell>
          <cell r="M936" t="str">
            <v/>
          </cell>
          <cell r="P936" t="str">
            <v/>
          </cell>
          <cell r="Q936" t="str">
            <v/>
          </cell>
          <cell r="R936">
            <v>0</v>
          </cell>
          <cell r="S936">
            <v>0</v>
          </cell>
          <cell r="T936" t="str">
            <v/>
          </cell>
          <cell r="W936" t="str">
            <v/>
          </cell>
          <cell r="X936" t="str">
            <v/>
          </cell>
          <cell r="Y936">
            <v>0</v>
          </cell>
          <cell r="Z936">
            <v>0</v>
          </cell>
          <cell r="AA936" t="str">
            <v/>
          </cell>
        </row>
        <row r="937">
          <cell r="I937" t="str">
            <v/>
          </cell>
          <cell r="J937" t="str">
            <v/>
          </cell>
          <cell r="K937">
            <v>0</v>
          </cell>
          <cell r="L937">
            <v>0</v>
          </cell>
          <cell r="M937" t="str">
            <v/>
          </cell>
          <cell r="P937" t="str">
            <v/>
          </cell>
          <cell r="Q937" t="str">
            <v/>
          </cell>
          <cell r="R937">
            <v>0</v>
          </cell>
          <cell r="S937">
            <v>0</v>
          </cell>
          <cell r="T937" t="str">
            <v/>
          </cell>
          <cell r="W937" t="str">
            <v/>
          </cell>
          <cell r="X937" t="str">
            <v/>
          </cell>
          <cell r="Y937">
            <v>0</v>
          </cell>
          <cell r="Z937">
            <v>0</v>
          </cell>
          <cell r="AA937" t="str">
            <v/>
          </cell>
        </row>
        <row r="938">
          <cell r="I938" t="str">
            <v/>
          </cell>
          <cell r="J938" t="str">
            <v/>
          </cell>
          <cell r="K938">
            <v>0</v>
          </cell>
          <cell r="L938">
            <v>0</v>
          </cell>
          <cell r="M938" t="str">
            <v/>
          </cell>
          <cell r="P938" t="str">
            <v/>
          </cell>
          <cell r="Q938" t="str">
            <v/>
          </cell>
          <cell r="R938">
            <v>0</v>
          </cell>
          <cell r="S938">
            <v>0</v>
          </cell>
          <cell r="T938" t="str">
            <v/>
          </cell>
          <cell r="W938" t="str">
            <v/>
          </cell>
          <cell r="X938" t="str">
            <v/>
          </cell>
          <cell r="Y938">
            <v>0</v>
          </cell>
          <cell r="Z938">
            <v>0</v>
          </cell>
          <cell r="AA938" t="str">
            <v/>
          </cell>
        </row>
        <row r="939">
          <cell r="I939" t="str">
            <v/>
          </cell>
          <cell r="J939" t="str">
            <v/>
          </cell>
          <cell r="K939">
            <v>0</v>
          </cell>
          <cell r="L939">
            <v>0</v>
          </cell>
          <cell r="M939" t="str">
            <v/>
          </cell>
          <cell r="P939" t="str">
            <v/>
          </cell>
          <cell r="Q939" t="str">
            <v/>
          </cell>
          <cell r="R939">
            <v>0</v>
          </cell>
          <cell r="S939">
            <v>0</v>
          </cell>
          <cell r="T939" t="str">
            <v/>
          </cell>
          <cell r="W939" t="str">
            <v/>
          </cell>
          <cell r="X939" t="str">
            <v/>
          </cell>
          <cell r="Y939">
            <v>0</v>
          </cell>
          <cell r="Z939">
            <v>0</v>
          </cell>
          <cell r="AA939" t="str">
            <v/>
          </cell>
        </row>
        <row r="940">
          <cell r="I940" t="str">
            <v/>
          </cell>
          <cell r="J940" t="str">
            <v/>
          </cell>
          <cell r="K940">
            <v>0</v>
          </cell>
          <cell r="L940">
            <v>0</v>
          </cell>
          <cell r="M940" t="str">
            <v/>
          </cell>
          <cell r="P940" t="str">
            <v/>
          </cell>
          <cell r="Q940" t="str">
            <v/>
          </cell>
          <cell r="R940">
            <v>0</v>
          </cell>
          <cell r="S940">
            <v>0</v>
          </cell>
          <cell r="T940" t="str">
            <v/>
          </cell>
          <cell r="W940" t="str">
            <v/>
          </cell>
          <cell r="X940" t="str">
            <v/>
          </cell>
          <cell r="Y940">
            <v>0</v>
          </cell>
          <cell r="Z940">
            <v>0</v>
          </cell>
          <cell r="AA940" t="str">
            <v/>
          </cell>
        </row>
        <row r="941">
          <cell r="I941" t="str">
            <v/>
          </cell>
          <cell r="J941" t="str">
            <v/>
          </cell>
          <cell r="K941">
            <v>0</v>
          </cell>
          <cell r="L941">
            <v>0</v>
          </cell>
          <cell r="M941" t="str">
            <v/>
          </cell>
          <cell r="P941" t="str">
            <v/>
          </cell>
          <cell r="Q941" t="str">
            <v/>
          </cell>
          <cell r="R941">
            <v>0</v>
          </cell>
          <cell r="S941">
            <v>0</v>
          </cell>
          <cell r="T941" t="str">
            <v/>
          </cell>
          <cell r="W941" t="str">
            <v/>
          </cell>
          <cell r="X941" t="str">
            <v/>
          </cell>
          <cell r="Y941">
            <v>0</v>
          </cell>
          <cell r="Z941">
            <v>0</v>
          </cell>
          <cell r="AA941" t="str">
            <v/>
          </cell>
        </row>
        <row r="942">
          <cell r="I942" t="str">
            <v/>
          </cell>
          <cell r="J942" t="str">
            <v/>
          </cell>
          <cell r="K942">
            <v>0</v>
          </cell>
          <cell r="L942">
            <v>0</v>
          </cell>
          <cell r="M942" t="str">
            <v/>
          </cell>
          <cell r="P942" t="str">
            <v/>
          </cell>
          <cell r="Q942" t="str">
            <v/>
          </cell>
          <cell r="R942">
            <v>0</v>
          </cell>
          <cell r="S942">
            <v>0</v>
          </cell>
          <cell r="T942" t="str">
            <v/>
          </cell>
          <cell r="W942" t="str">
            <v/>
          </cell>
          <cell r="X942" t="str">
            <v/>
          </cell>
          <cell r="Y942">
            <v>0</v>
          </cell>
          <cell r="Z942">
            <v>0</v>
          </cell>
          <cell r="AA942" t="str">
            <v/>
          </cell>
        </row>
        <row r="943">
          <cell r="I943" t="str">
            <v/>
          </cell>
          <cell r="J943" t="str">
            <v/>
          </cell>
          <cell r="K943">
            <v>0</v>
          </cell>
          <cell r="L943">
            <v>0</v>
          </cell>
          <cell r="M943" t="str">
            <v/>
          </cell>
          <cell r="P943" t="str">
            <v/>
          </cell>
          <cell r="Q943" t="str">
            <v/>
          </cell>
          <cell r="R943">
            <v>0</v>
          </cell>
          <cell r="S943">
            <v>0</v>
          </cell>
          <cell r="T943" t="str">
            <v/>
          </cell>
          <cell r="W943" t="str">
            <v/>
          </cell>
          <cell r="X943" t="str">
            <v/>
          </cell>
          <cell r="Y943">
            <v>0</v>
          </cell>
          <cell r="Z943">
            <v>0</v>
          </cell>
          <cell r="AA943" t="str">
            <v/>
          </cell>
        </row>
        <row r="944">
          <cell r="I944" t="str">
            <v/>
          </cell>
          <cell r="J944" t="str">
            <v/>
          </cell>
          <cell r="K944">
            <v>0</v>
          </cell>
          <cell r="L944">
            <v>0</v>
          </cell>
          <cell r="M944" t="str">
            <v/>
          </cell>
          <cell r="P944" t="str">
            <v/>
          </cell>
          <cell r="Q944" t="str">
            <v/>
          </cell>
          <cell r="R944">
            <v>0</v>
          </cell>
          <cell r="S944">
            <v>0</v>
          </cell>
          <cell r="T944" t="str">
            <v/>
          </cell>
          <cell r="W944" t="str">
            <v/>
          </cell>
          <cell r="X944" t="str">
            <v/>
          </cell>
          <cell r="Y944">
            <v>0</v>
          </cell>
          <cell r="Z944">
            <v>0</v>
          </cell>
          <cell r="AA944" t="str">
            <v/>
          </cell>
        </row>
        <row r="945">
          <cell r="I945" t="str">
            <v/>
          </cell>
          <cell r="J945" t="str">
            <v/>
          </cell>
          <cell r="K945">
            <v>0</v>
          </cell>
          <cell r="L945">
            <v>0</v>
          </cell>
          <cell r="M945" t="str">
            <v/>
          </cell>
          <cell r="P945" t="str">
            <v/>
          </cell>
          <cell r="Q945" t="str">
            <v/>
          </cell>
          <cell r="R945">
            <v>0</v>
          </cell>
          <cell r="S945">
            <v>0</v>
          </cell>
          <cell r="T945" t="str">
            <v/>
          </cell>
          <cell r="W945" t="str">
            <v/>
          </cell>
          <cell r="X945" t="str">
            <v/>
          </cell>
          <cell r="Y945">
            <v>0</v>
          </cell>
          <cell r="Z945">
            <v>0</v>
          </cell>
          <cell r="AA945" t="str">
            <v/>
          </cell>
        </row>
        <row r="946">
          <cell r="I946" t="str">
            <v/>
          </cell>
          <cell r="J946" t="str">
            <v/>
          </cell>
          <cell r="K946">
            <v>0</v>
          </cell>
          <cell r="L946">
            <v>0</v>
          </cell>
          <cell r="M946" t="str">
            <v/>
          </cell>
          <cell r="P946" t="str">
            <v/>
          </cell>
          <cell r="Q946" t="str">
            <v/>
          </cell>
          <cell r="R946">
            <v>0</v>
          </cell>
          <cell r="S946">
            <v>0</v>
          </cell>
          <cell r="T946" t="str">
            <v/>
          </cell>
          <cell r="W946" t="str">
            <v/>
          </cell>
          <cell r="X946" t="str">
            <v/>
          </cell>
          <cell r="Y946">
            <v>0</v>
          </cell>
          <cell r="Z946">
            <v>0</v>
          </cell>
          <cell r="AA946" t="str">
            <v/>
          </cell>
        </row>
        <row r="947">
          <cell r="I947" t="str">
            <v/>
          </cell>
          <cell r="J947" t="str">
            <v/>
          </cell>
          <cell r="K947">
            <v>0</v>
          </cell>
          <cell r="L947">
            <v>0</v>
          </cell>
          <cell r="M947" t="str">
            <v/>
          </cell>
          <cell r="P947" t="str">
            <v/>
          </cell>
          <cell r="Q947" t="str">
            <v/>
          </cell>
          <cell r="R947">
            <v>0</v>
          </cell>
          <cell r="S947">
            <v>0</v>
          </cell>
          <cell r="T947" t="str">
            <v/>
          </cell>
          <cell r="W947" t="str">
            <v/>
          </cell>
          <cell r="X947" t="str">
            <v/>
          </cell>
          <cell r="Y947">
            <v>0</v>
          </cell>
          <cell r="Z947">
            <v>0</v>
          </cell>
          <cell r="AA947" t="str">
            <v/>
          </cell>
        </row>
        <row r="948">
          <cell r="I948" t="str">
            <v/>
          </cell>
          <cell r="J948" t="str">
            <v/>
          </cell>
          <cell r="K948">
            <v>0</v>
          </cell>
          <cell r="L948">
            <v>0</v>
          </cell>
          <cell r="M948" t="str">
            <v/>
          </cell>
          <cell r="P948" t="str">
            <v/>
          </cell>
          <cell r="Q948" t="str">
            <v/>
          </cell>
          <cell r="R948">
            <v>0</v>
          </cell>
          <cell r="S948">
            <v>0</v>
          </cell>
          <cell r="T948" t="str">
            <v/>
          </cell>
          <cell r="W948" t="str">
            <v/>
          </cell>
          <cell r="X948" t="str">
            <v/>
          </cell>
          <cell r="Y948">
            <v>0</v>
          </cell>
          <cell r="Z948">
            <v>0</v>
          </cell>
          <cell r="AA948" t="str">
            <v/>
          </cell>
        </row>
        <row r="949">
          <cell r="I949" t="str">
            <v/>
          </cell>
          <cell r="J949" t="str">
            <v/>
          </cell>
          <cell r="K949">
            <v>0</v>
          </cell>
          <cell r="L949">
            <v>0</v>
          </cell>
          <cell r="M949" t="str">
            <v/>
          </cell>
          <cell r="P949" t="str">
            <v/>
          </cell>
          <cell r="Q949" t="str">
            <v/>
          </cell>
          <cell r="R949">
            <v>0</v>
          </cell>
          <cell r="S949">
            <v>0</v>
          </cell>
          <cell r="T949" t="str">
            <v/>
          </cell>
          <cell r="W949" t="str">
            <v/>
          </cell>
          <cell r="X949" t="str">
            <v/>
          </cell>
          <cell r="Y949">
            <v>0</v>
          </cell>
          <cell r="Z949">
            <v>0</v>
          </cell>
          <cell r="AA949" t="str">
            <v/>
          </cell>
        </row>
        <row r="950">
          <cell r="I950" t="str">
            <v/>
          </cell>
          <cell r="J950" t="str">
            <v/>
          </cell>
          <cell r="K950">
            <v>0</v>
          </cell>
          <cell r="L950">
            <v>0</v>
          </cell>
          <cell r="M950" t="str">
            <v/>
          </cell>
          <cell r="P950" t="str">
            <v/>
          </cell>
          <cell r="Q950" t="str">
            <v/>
          </cell>
          <cell r="R950">
            <v>0</v>
          </cell>
          <cell r="S950">
            <v>0</v>
          </cell>
          <cell r="T950" t="str">
            <v/>
          </cell>
          <cell r="W950" t="str">
            <v/>
          </cell>
          <cell r="X950" t="str">
            <v/>
          </cell>
          <cell r="Y950">
            <v>0</v>
          </cell>
          <cell r="Z950">
            <v>0</v>
          </cell>
          <cell r="AA950" t="str">
            <v/>
          </cell>
        </row>
        <row r="951">
          <cell r="I951" t="str">
            <v/>
          </cell>
          <cell r="J951" t="str">
            <v/>
          </cell>
          <cell r="K951">
            <v>0</v>
          </cell>
          <cell r="L951">
            <v>0</v>
          </cell>
          <cell r="M951" t="str">
            <v/>
          </cell>
          <cell r="P951" t="str">
            <v/>
          </cell>
          <cell r="Q951" t="str">
            <v/>
          </cell>
          <cell r="R951">
            <v>0</v>
          </cell>
          <cell r="S951">
            <v>0</v>
          </cell>
          <cell r="T951" t="str">
            <v/>
          </cell>
          <cell r="W951" t="str">
            <v/>
          </cell>
          <cell r="X951" t="str">
            <v/>
          </cell>
          <cell r="Y951">
            <v>0</v>
          </cell>
          <cell r="Z951">
            <v>0</v>
          </cell>
          <cell r="AA951" t="str">
            <v/>
          </cell>
        </row>
        <row r="952">
          <cell r="I952" t="str">
            <v/>
          </cell>
          <cell r="J952" t="str">
            <v/>
          </cell>
          <cell r="K952">
            <v>0</v>
          </cell>
          <cell r="L952">
            <v>0</v>
          </cell>
          <cell r="M952" t="str">
            <v/>
          </cell>
          <cell r="P952" t="str">
            <v/>
          </cell>
          <cell r="Q952" t="str">
            <v/>
          </cell>
          <cell r="R952">
            <v>0</v>
          </cell>
          <cell r="S952">
            <v>0</v>
          </cell>
          <cell r="T952" t="str">
            <v/>
          </cell>
          <cell r="W952" t="str">
            <v/>
          </cell>
          <cell r="X952" t="str">
            <v/>
          </cell>
          <cell r="Y952">
            <v>0</v>
          </cell>
          <cell r="Z952">
            <v>0</v>
          </cell>
          <cell r="AA952" t="str">
            <v/>
          </cell>
        </row>
        <row r="953">
          <cell r="I953" t="str">
            <v>1007600000101</v>
          </cell>
          <cell r="J953" t="str">
            <v>普通攻击:对单体敌人造成{0}%的武力伤害</v>
          </cell>
          <cell r="K953">
            <v>0</v>
          </cell>
          <cell r="L953">
            <v>0</v>
          </cell>
          <cell r="M953" t="str">
            <v>0.25+0.25+0.25+0.25+0.25+0.25+0.25+0.25+0.25+0.25+0.25+0.25+0.25+0.25+0.25+0.25+0.25</v>
          </cell>
          <cell r="P953" t="str">
            <v/>
          </cell>
          <cell r="Q953" t="str">
            <v/>
          </cell>
          <cell r="R953">
            <v>0</v>
          </cell>
          <cell r="S953">
            <v>0</v>
          </cell>
          <cell r="T953" t="str">
            <v/>
          </cell>
          <cell r="W953" t="str">
            <v/>
          </cell>
          <cell r="X953" t="str">
            <v/>
          </cell>
          <cell r="Y953">
            <v>0</v>
          </cell>
          <cell r="Z953">
            <v>0</v>
          </cell>
          <cell r="AA953" t="str">
            <v/>
          </cell>
        </row>
        <row r="954">
          <cell r="I954" t="str">
            <v>1007600000201</v>
          </cell>
          <cell r="J954"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K954">
            <v>0</v>
          </cell>
          <cell r="L954">
            <v>0</v>
          </cell>
          <cell r="M954" t="str">
            <v>0.12+0.14+0.16+0.18+0.2+0.22+0.24+0.26+0.28+0.3+0.32+0.34+0.36+0.38+0.4+0.42+0.44</v>
          </cell>
          <cell r="P954" t="str">
            <v>1007600000202</v>
          </cell>
          <cell r="Q954"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R954">
            <v>0</v>
          </cell>
          <cell r="S954">
            <v>0</v>
          </cell>
          <cell r="T954" t="str">
            <v>1.8+2.2+2.6+3+3.4+3.8+4.2+4.6+5+5.4+5.8+6.2+6.6+7+7.4+7.8+8.2</v>
          </cell>
          <cell r="W954" t="str">
            <v/>
          </cell>
          <cell r="X954" t="str">
            <v/>
          </cell>
          <cell r="Y954">
            <v>0</v>
          </cell>
          <cell r="Z954">
            <v>0</v>
          </cell>
          <cell r="AA954" t="str">
            <v/>
          </cell>
        </row>
        <row r="955">
          <cell r="I955" t="str">
            <v>1007600000203</v>
          </cell>
          <cell r="J955"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K955">
            <v>0</v>
          </cell>
          <cell r="L955">
            <v>0</v>
          </cell>
          <cell r="M955" t="str">
            <v>0++++++++++++++++</v>
          </cell>
          <cell r="P955" t="str">
            <v/>
          </cell>
          <cell r="Q955" t="str">
            <v/>
          </cell>
          <cell r="R955">
            <v>0</v>
          </cell>
          <cell r="S955">
            <v>0</v>
          </cell>
          <cell r="T955" t="str">
            <v/>
          </cell>
          <cell r="W955" t="str">
            <v/>
          </cell>
          <cell r="X955" t="str">
            <v/>
          </cell>
          <cell r="Y955">
            <v>0</v>
          </cell>
          <cell r="Z955">
            <v>0</v>
          </cell>
          <cell r="AA955" t="str">
            <v/>
          </cell>
        </row>
        <row r="956">
          <cell r="I956" t="str">
            <v>1007600000204</v>
          </cell>
          <cell r="J956"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K956">
            <v>0</v>
          </cell>
          <cell r="L956">
            <v>0</v>
          </cell>
          <cell r="M956" t="str">
            <v>0++++++++++++++++</v>
          </cell>
          <cell r="P956" t="str">
            <v/>
          </cell>
          <cell r="Q956" t="str">
            <v/>
          </cell>
          <cell r="R956">
            <v>0</v>
          </cell>
          <cell r="S956">
            <v>0</v>
          </cell>
          <cell r="T956" t="str">
            <v/>
          </cell>
          <cell r="W956" t="str">
            <v/>
          </cell>
          <cell r="X956" t="str">
            <v/>
          </cell>
          <cell r="Y956">
            <v>0</v>
          </cell>
          <cell r="Z956">
            <v>0</v>
          </cell>
          <cell r="AA956" t="str">
            <v/>
          </cell>
        </row>
        <row r="957">
          <cell r="I957" t="str">
            <v>1007600000301</v>
          </cell>
          <cell r="J957"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K957">
            <v>0</v>
          </cell>
          <cell r="L957">
            <v>0</v>
          </cell>
          <cell r="M957" t="str">
            <v>0.1+0.11+0.12+0.13+0.14+0.15+0.16+0.17+0.18+0.19+0.2+0.21+0.22+0.23+0.24+0.25+0.26</v>
          </cell>
          <cell r="P957" t="str">
            <v>1007600000302</v>
          </cell>
          <cell r="Q957"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R957">
            <v>0</v>
          </cell>
          <cell r="S957">
            <v>0</v>
          </cell>
          <cell r="T957" t="str">
            <v>0.18+0.185+0.19+0.195+0.2+0.205+0.21+0.215+0.22+0.225+0.23+0.235+0.24+0.245+0.25+0.255+0.26</v>
          </cell>
          <cell r="W957" t="str">
            <v/>
          </cell>
          <cell r="X957" t="str">
            <v/>
          </cell>
          <cell r="Y957">
            <v>0</v>
          </cell>
          <cell r="Z957">
            <v>0</v>
          </cell>
          <cell r="AA957" t="str">
            <v/>
          </cell>
        </row>
        <row r="958">
          <cell r="I958" t="str">
            <v>1007600000303</v>
          </cell>
          <cell r="J958"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K958">
            <v>0</v>
          </cell>
          <cell r="L958">
            <v>0</v>
          </cell>
          <cell r="M958" t="str">
            <v>0++++++++++++++++</v>
          </cell>
          <cell r="P958" t="str">
            <v/>
          </cell>
          <cell r="Q958" t="str">
            <v/>
          </cell>
          <cell r="R958">
            <v>0</v>
          </cell>
          <cell r="S958">
            <v>0</v>
          </cell>
          <cell r="T958" t="str">
            <v/>
          </cell>
          <cell r="W958" t="str">
            <v/>
          </cell>
          <cell r="X958" t="str">
            <v/>
          </cell>
          <cell r="Y958">
            <v>0</v>
          </cell>
          <cell r="Z958">
            <v>0</v>
          </cell>
          <cell r="AA958" t="str">
            <v/>
          </cell>
        </row>
        <row r="959">
          <cell r="I959" t="str">
            <v>1007600000304</v>
          </cell>
          <cell r="J959"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K959">
            <v>0</v>
          </cell>
          <cell r="L959">
            <v>0</v>
          </cell>
          <cell r="M959" t="str">
            <v>0++++++++++++++++</v>
          </cell>
          <cell r="P959" t="str">
            <v/>
          </cell>
          <cell r="Q959" t="str">
            <v/>
          </cell>
          <cell r="R959">
            <v>0</v>
          </cell>
          <cell r="S959">
            <v>0</v>
          </cell>
          <cell r="T959" t="str">
            <v/>
          </cell>
          <cell r="W959" t="str">
            <v/>
          </cell>
          <cell r="X959" t="str">
            <v/>
          </cell>
          <cell r="Y959">
            <v>0</v>
          </cell>
          <cell r="Z959">
            <v>0</v>
          </cell>
          <cell r="AA959" t="str">
            <v/>
          </cell>
        </row>
        <row r="960">
          <cell r="I960" t="str">
            <v>1007600000401</v>
          </cell>
          <cell r="J960" t="str">
            <v>被动技能2:优先攻击英雄单位，此单位开场时获得隐蔽效果，不会被选中攻击，持续40秒，如果再次期间进行普通攻击，则退出此效果，并且回复自身30点怒气。</v>
          </cell>
          <cell r="K960">
            <v>0</v>
          </cell>
          <cell r="L960">
            <v>0</v>
          </cell>
          <cell r="M960" t="str">
            <v>30+30+30+30+30+30+30+30+30+30+30+30+30+30+30+30+30</v>
          </cell>
          <cell r="P960" t="str">
            <v>1007600000402</v>
          </cell>
          <cell r="Q960" t="str">
            <v>被动技能2:优先攻击英雄单位，此单位开场时获得隐蔽效果，不会被选中攻击，持续40秒，如果再次期间进行普通攻击，则退出此效果，并且回复自身30点怒气。</v>
          </cell>
          <cell r="R960">
            <v>0</v>
          </cell>
          <cell r="S960">
            <v>0</v>
          </cell>
          <cell r="T960" t="str">
            <v>-0.1+-0.1+-0.1+-0.1+-0.1+-0.1+-0.1+-0.1+-0.1+-0.1+-0.1+-0.1+-0.1+-0.1+-0.1+-0.1+-0.1</v>
          </cell>
          <cell r="W960" t="str">
            <v>1007600000403</v>
          </cell>
          <cell r="X960" t="str">
            <v>被动技能2:优先攻击英雄单位，此单位开场时获得隐蔽效果，不会被选中攻击，持续40秒，如果再次期间进行普通攻击，则退出此效果，并且回复自身30点怒气。</v>
          </cell>
          <cell r="Y960">
            <v>0</v>
          </cell>
          <cell r="Z960">
            <v>0</v>
          </cell>
          <cell r="AA960" t="str">
            <v>0.1+0.1+0.1+0.1+0.1+0.1+0.1+0.1+0.1+0.1+0.1+0.1+0.1+0.1+0.1+0.1+0.1</v>
          </cell>
        </row>
        <row r="961">
          <cell r="I961" t="str">
            <v>1007600000501</v>
          </cell>
          <cell r="J961" t="str">
            <v>被动技能3:对武将伤害提升{0}%</v>
          </cell>
          <cell r="K961">
            <v>0</v>
          </cell>
          <cell r="L961">
            <v>0</v>
          </cell>
          <cell r="M961" t="str">
            <v>0.2+0.2+0.2+0.2+0.2+0.2+0.2+0.2+0.2+0.2+0.2+0.2+0.2+0.2+0.2+0.2+0.2</v>
          </cell>
          <cell r="P961" t="str">
            <v/>
          </cell>
          <cell r="Q961" t="str">
            <v/>
          </cell>
          <cell r="R961">
            <v>0</v>
          </cell>
          <cell r="S961">
            <v>0</v>
          </cell>
          <cell r="T961" t="str">
            <v/>
          </cell>
          <cell r="W961" t="str">
            <v/>
          </cell>
          <cell r="X961" t="str">
            <v/>
          </cell>
          <cell r="Y961">
            <v>0</v>
          </cell>
          <cell r="Z961">
            <v>0</v>
          </cell>
          <cell r="AA961" t="str">
            <v/>
          </cell>
        </row>
        <row r="962">
          <cell r="I962" t="str">
            <v/>
          </cell>
          <cell r="J962" t="str">
            <v/>
          </cell>
          <cell r="K962">
            <v>0</v>
          </cell>
          <cell r="L962">
            <v>0</v>
          </cell>
          <cell r="M962" t="str">
            <v/>
          </cell>
          <cell r="P962" t="str">
            <v/>
          </cell>
          <cell r="Q962" t="str">
            <v/>
          </cell>
          <cell r="R962">
            <v>0</v>
          </cell>
          <cell r="S962">
            <v>0</v>
          </cell>
          <cell r="T962" t="str">
            <v/>
          </cell>
          <cell r="W962" t="str">
            <v/>
          </cell>
          <cell r="X962" t="str">
            <v/>
          </cell>
          <cell r="Y962">
            <v>0</v>
          </cell>
          <cell r="Z962">
            <v>0</v>
          </cell>
          <cell r="AA962" t="str">
            <v/>
          </cell>
        </row>
        <row r="963">
          <cell r="I963" t="str">
            <v/>
          </cell>
          <cell r="J963" t="str">
            <v/>
          </cell>
          <cell r="K963">
            <v>0</v>
          </cell>
          <cell r="L963">
            <v>0</v>
          </cell>
          <cell r="M963" t="str">
            <v/>
          </cell>
          <cell r="P963" t="str">
            <v/>
          </cell>
          <cell r="Q963" t="str">
            <v/>
          </cell>
          <cell r="R963">
            <v>0</v>
          </cell>
          <cell r="S963">
            <v>0</v>
          </cell>
          <cell r="T963" t="str">
            <v/>
          </cell>
          <cell r="W963" t="str">
            <v/>
          </cell>
          <cell r="X963" t="str">
            <v/>
          </cell>
          <cell r="Y963">
            <v>0</v>
          </cell>
          <cell r="Z963">
            <v>0</v>
          </cell>
          <cell r="AA963" t="str">
            <v/>
          </cell>
        </row>
        <row r="964">
          <cell r="I964" t="str">
            <v/>
          </cell>
          <cell r="J964" t="str">
            <v/>
          </cell>
          <cell r="K964">
            <v>0</v>
          </cell>
          <cell r="L964">
            <v>0</v>
          </cell>
          <cell r="M964" t="str">
            <v/>
          </cell>
          <cell r="P964" t="str">
            <v/>
          </cell>
          <cell r="Q964" t="str">
            <v/>
          </cell>
          <cell r="R964">
            <v>0</v>
          </cell>
          <cell r="S964">
            <v>0</v>
          </cell>
          <cell r="T964" t="str">
            <v/>
          </cell>
          <cell r="W964" t="str">
            <v/>
          </cell>
          <cell r="X964" t="str">
            <v/>
          </cell>
          <cell r="Y964">
            <v>0</v>
          </cell>
          <cell r="Z964">
            <v>0</v>
          </cell>
          <cell r="AA964" t="str">
            <v/>
          </cell>
        </row>
        <row r="965">
          <cell r="I965" t="str">
            <v/>
          </cell>
          <cell r="J965" t="str">
            <v/>
          </cell>
          <cell r="K965">
            <v>0</v>
          </cell>
          <cell r="L965">
            <v>0</v>
          </cell>
          <cell r="M965" t="str">
            <v/>
          </cell>
          <cell r="P965" t="str">
            <v/>
          </cell>
          <cell r="Q965" t="str">
            <v/>
          </cell>
          <cell r="R965">
            <v>0</v>
          </cell>
          <cell r="S965">
            <v>0</v>
          </cell>
          <cell r="T965" t="str">
            <v/>
          </cell>
          <cell r="W965" t="str">
            <v/>
          </cell>
          <cell r="X965" t="str">
            <v/>
          </cell>
          <cell r="Y965">
            <v>0</v>
          </cell>
          <cell r="Z965">
            <v>0</v>
          </cell>
          <cell r="AA965" t="str">
            <v/>
          </cell>
        </row>
        <row r="966">
          <cell r="I966" t="str">
            <v/>
          </cell>
          <cell r="J966" t="str">
            <v/>
          </cell>
          <cell r="K966">
            <v>0</v>
          </cell>
          <cell r="L966">
            <v>0</v>
          </cell>
          <cell r="M966" t="str">
            <v/>
          </cell>
          <cell r="P966" t="str">
            <v/>
          </cell>
          <cell r="Q966" t="str">
            <v/>
          </cell>
          <cell r="R966">
            <v>0</v>
          </cell>
          <cell r="S966">
            <v>0</v>
          </cell>
          <cell r="T966" t="str">
            <v/>
          </cell>
          <cell r="W966" t="str">
            <v/>
          </cell>
          <cell r="X966" t="str">
            <v/>
          </cell>
          <cell r="Y966">
            <v>0</v>
          </cell>
          <cell r="Z966">
            <v>0</v>
          </cell>
          <cell r="AA966" t="str">
            <v/>
          </cell>
        </row>
        <row r="967">
          <cell r="I967" t="str">
            <v/>
          </cell>
          <cell r="J967" t="str">
            <v/>
          </cell>
          <cell r="K967">
            <v>0</v>
          </cell>
          <cell r="L967">
            <v>0</v>
          </cell>
          <cell r="M967" t="str">
            <v/>
          </cell>
          <cell r="P967" t="str">
            <v/>
          </cell>
          <cell r="Q967" t="str">
            <v/>
          </cell>
          <cell r="R967">
            <v>0</v>
          </cell>
          <cell r="S967">
            <v>0</v>
          </cell>
          <cell r="T967" t="str">
            <v/>
          </cell>
          <cell r="W967" t="str">
            <v/>
          </cell>
          <cell r="X967" t="str">
            <v/>
          </cell>
          <cell r="Y967">
            <v>0</v>
          </cell>
          <cell r="Z967">
            <v>0</v>
          </cell>
          <cell r="AA967" t="str">
            <v/>
          </cell>
        </row>
        <row r="968">
          <cell r="I968" t="str">
            <v/>
          </cell>
          <cell r="J968" t="str">
            <v/>
          </cell>
          <cell r="K968">
            <v>0</v>
          </cell>
          <cell r="L968">
            <v>0</v>
          </cell>
          <cell r="M968" t="str">
            <v/>
          </cell>
          <cell r="P968" t="str">
            <v/>
          </cell>
          <cell r="Q968" t="str">
            <v/>
          </cell>
          <cell r="R968">
            <v>0</v>
          </cell>
          <cell r="S968">
            <v>0</v>
          </cell>
          <cell r="T968" t="str">
            <v/>
          </cell>
          <cell r="W968" t="str">
            <v/>
          </cell>
          <cell r="X968" t="str">
            <v/>
          </cell>
          <cell r="Y968">
            <v>0</v>
          </cell>
          <cell r="Z968">
            <v>0</v>
          </cell>
          <cell r="AA968" t="str">
            <v/>
          </cell>
        </row>
        <row r="969">
          <cell r="I969" t="str">
            <v/>
          </cell>
          <cell r="J969" t="str">
            <v/>
          </cell>
          <cell r="K969">
            <v>0</v>
          </cell>
          <cell r="L969">
            <v>0</v>
          </cell>
          <cell r="M969" t="str">
            <v/>
          </cell>
          <cell r="P969" t="str">
            <v/>
          </cell>
          <cell r="Q969" t="str">
            <v/>
          </cell>
          <cell r="R969">
            <v>0</v>
          </cell>
          <cell r="S969">
            <v>0</v>
          </cell>
          <cell r="T969" t="str">
            <v/>
          </cell>
          <cell r="W969" t="str">
            <v/>
          </cell>
          <cell r="X969" t="str">
            <v/>
          </cell>
          <cell r="Y969">
            <v>0</v>
          </cell>
          <cell r="Z969">
            <v>0</v>
          </cell>
          <cell r="AA969" t="str">
            <v/>
          </cell>
        </row>
        <row r="970">
          <cell r="I970" t="str">
            <v/>
          </cell>
          <cell r="J970" t="str">
            <v/>
          </cell>
          <cell r="K970">
            <v>0</v>
          </cell>
          <cell r="L970">
            <v>0</v>
          </cell>
          <cell r="M970" t="str">
            <v/>
          </cell>
          <cell r="P970" t="str">
            <v/>
          </cell>
          <cell r="Q970" t="str">
            <v/>
          </cell>
          <cell r="R970">
            <v>0</v>
          </cell>
          <cell r="S970">
            <v>0</v>
          </cell>
          <cell r="T970" t="str">
            <v/>
          </cell>
          <cell r="W970" t="str">
            <v/>
          </cell>
          <cell r="X970" t="str">
            <v/>
          </cell>
          <cell r="Y970">
            <v>0</v>
          </cell>
          <cell r="Z970">
            <v>0</v>
          </cell>
          <cell r="AA970" t="str">
            <v/>
          </cell>
        </row>
        <row r="971">
          <cell r="I971" t="str">
            <v/>
          </cell>
          <cell r="J971" t="str">
            <v/>
          </cell>
          <cell r="K971">
            <v>0</v>
          </cell>
          <cell r="L971">
            <v>0</v>
          </cell>
          <cell r="M971" t="str">
            <v/>
          </cell>
          <cell r="P971" t="str">
            <v/>
          </cell>
          <cell r="Q971" t="str">
            <v/>
          </cell>
          <cell r="R971">
            <v>0</v>
          </cell>
          <cell r="S971">
            <v>0</v>
          </cell>
          <cell r="T971" t="str">
            <v/>
          </cell>
          <cell r="W971" t="str">
            <v/>
          </cell>
          <cell r="X971" t="str">
            <v/>
          </cell>
          <cell r="Y971">
            <v>0</v>
          </cell>
          <cell r="Z971">
            <v>0</v>
          </cell>
          <cell r="AA971" t="str">
            <v/>
          </cell>
        </row>
        <row r="972">
          <cell r="I972" t="str">
            <v/>
          </cell>
          <cell r="J972" t="str">
            <v/>
          </cell>
          <cell r="K972">
            <v>0</v>
          </cell>
          <cell r="L972">
            <v>0</v>
          </cell>
          <cell r="M972" t="str">
            <v/>
          </cell>
          <cell r="P972" t="str">
            <v/>
          </cell>
          <cell r="Q972" t="str">
            <v/>
          </cell>
          <cell r="R972">
            <v>0</v>
          </cell>
          <cell r="S972">
            <v>0</v>
          </cell>
          <cell r="T972" t="str">
            <v/>
          </cell>
          <cell r="W972" t="str">
            <v/>
          </cell>
          <cell r="X972" t="str">
            <v/>
          </cell>
          <cell r="Y972">
            <v>0</v>
          </cell>
          <cell r="Z972">
            <v>0</v>
          </cell>
          <cell r="AA972" t="str">
            <v/>
          </cell>
        </row>
        <row r="973">
          <cell r="I973" t="str">
            <v/>
          </cell>
          <cell r="J973" t="str">
            <v/>
          </cell>
          <cell r="K973">
            <v>0</v>
          </cell>
          <cell r="L973">
            <v>0</v>
          </cell>
          <cell r="M973" t="str">
            <v/>
          </cell>
          <cell r="P973" t="str">
            <v/>
          </cell>
          <cell r="Q973" t="str">
            <v/>
          </cell>
          <cell r="R973">
            <v>0</v>
          </cell>
          <cell r="S973">
            <v>0</v>
          </cell>
          <cell r="T973" t="str">
            <v/>
          </cell>
          <cell r="W973" t="str">
            <v/>
          </cell>
          <cell r="X973" t="str">
            <v/>
          </cell>
          <cell r="Y973">
            <v>0</v>
          </cell>
          <cell r="Z973">
            <v>0</v>
          </cell>
          <cell r="AA973" t="str">
            <v/>
          </cell>
        </row>
        <row r="974">
          <cell r="I974" t="str">
            <v/>
          </cell>
          <cell r="J974" t="str">
            <v/>
          </cell>
          <cell r="K974">
            <v>0</v>
          </cell>
          <cell r="L974">
            <v>0</v>
          </cell>
          <cell r="M974" t="str">
            <v/>
          </cell>
          <cell r="P974" t="str">
            <v/>
          </cell>
          <cell r="Q974" t="str">
            <v/>
          </cell>
          <cell r="R974">
            <v>0</v>
          </cell>
          <cell r="S974">
            <v>0</v>
          </cell>
          <cell r="T974" t="str">
            <v/>
          </cell>
          <cell r="W974" t="str">
            <v/>
          </cell>
          <cell r="X974" t="str">
            <v/>
          </cell>
          <cell r="Y974">
            <v>0</v>
          </cell>
          <cell r="Z974">
            <v>0</v>
          </cell>
          <cell r="AA974" t="str">
            <v/>
          </cell>
        </row>
        <row r="975">
          <cell r="I975" t="str">
            <v/>
          </cell>
          <cell r="J975" t="str">
            <v/>
          </cell>
          <cell r="K975">
            <v>0</v>
          </cell>
          <cell r="L975">
            <v>0</v>
          </cell>
          <cell r="M975" t="str">
            <v/>
          </cell>
          <cell r="P975" t="str">
            <v/>
          </cell>
          <cell r="Q975" t="str">
            <v/>
          </cell>
          <cell r="R975">
            <v>0</v>
          </cell>
          <cell r="S975">
            <v>0</v>
          </cell>
          <cell r="T975" t="str">
            <v/>
          </cell>
          <cell r="W975" t="str">
            <v/>
          </cell>
          <cell r="X975" t="str">
            <v/>
          </cell>
          <cell r="Y975">
            <v>0</v>
          </cell>
          <cell r="Z975">
            <v>0</v>
          </cell>
          <cell r="AA975" t="str">
            <v/>
          </cell>
        </row>
        <row r="976">
          <cell r="I976" t="str">
            <v/>
          </cell>
          <cell r="J976" t="str">
            <v/>
          </cell>
          <cell r="K976">
            <v>0</v>
          </cell>
          <cell r="L976">
            <v>0</v>
          </cell>
          <cell r="M976" t="str">
            <v/>
          </cell>
          <cell r="P976" t="str">
            <v/>
          </cell>
          <cell r="Q976" t="str">
            <v/>
          </cell>
          <cell r="R976">
            <v>0</v>
          </cell>
          <cell r="S976">
            <v>0</v>
          </cell>
          <cell r="T976" t="str">
            <v/>
          </cell>
          <cell r="W976" t="str">
            <v/>
          </cell>
          <cell r="X976" t="str">
            <v/>
          </cell>
          <cell r="Y976">
            <v>0</v>
          </cell>
          <cell r="Z976">
            <v>0</v>
          </cell>
          <cell r="AA976" t="str">
            <v/>
          </cell>
        </row>
        <row r="977">
          <cell r="I977" t="str">
            <v/>
          </cell>
          <cell r="J977" t="str">
            <v/>
          </cell>
          <cell r="K977">
            <v>0</v>
          </cell>
          <cell r="L977">
            <v>0</v>
          </cell>
          <cell r="M977" t="str">
            <v/>
          </cell>
          <cell r="P977" t="str">
            <v/>
          </cell>
          <cell r="Q977" t="str">
            <v/>
          </cell>
          <cell r="R977">
            <v>0</v>
          </cell>
          <cell r="S977">
            <v>0</v>
          </cell>
          <cell r="T977" t="str">
            <v/>
          </cell>
          <cell r="W977" t="str">
            <v/>
          </cell>
          <cell r="X977" t="str">
            <v/>
          </cell>
          <cell r="Y977">
            <v>0</v>
          </cell>
          <cell r="Z977">
            <v>0</v>
          </cell>
          <cell r="AA977" t="str">
            <v/>
          </cell>
        </row>
        <row r="978">
          <cell r="I978" t="str">
            <v/>
          </cell>
          <cell r="J978" t="str">
            <v/>
          </cell>
          <cell r="K978">
            <v>0</v>
          </cell>
          <cell r="L978">
            <v>0</v>
          </cell>
          <cell r="M978" t="str">
            <v/>
          </cell>
          <cell r="P978" t="str">
            <v/>
          </cell>
          <cell r="Q978" t="str">
            <v/>
          </cell>
          <cell r="R978">
            <v>0</v>
          </cell>
          <cell r="S978">
            <v>0</v>
          </cell>
          <cell r="T978" t="str">
            <v/>
          </cell>
          <cell r="W978" t="str">
            <v/>
          </cell>
          <cell r="X978" t="str">
            <v/>
          </cell>
          <cell r="Y978">
            <v>0</v>
          </cell>
          <cell r="Z978">
            <v>0</v>
          </cell>
          <cell r="AA978" t="str">
            <v/>
          </cell>
        </row>
        <row r="979">
          <cell r="I979" t="str">
            <v/>
          </cell>
          <cell r="J979" t="str">
            <v/>
          </cell>
          <cell r="K979">
            <v>0</v>
          </cell>
          <cell r="L979">
            <v>0</v>
          </cell>
          <cell r="M979" t="str">
            <v/>
          </cell>
          <cell r="P979" t="str">
            <v/>
          </cell>
          <cell r="Q979" t="str">
            <v/>
          </cell>
          <cell r="R979">
            <v>0</v>
          </cell>
          <cell r="S979">
            <v>0</v>
          </cell>
          <cell r="T979" t="str">
            <v/>
          </cell>
          <cell r="W979" t="str">
            <v/>
          </cell>
          <cell r="X979" t="str">
            <v/>
          </cell>
          <cell r="Y979">
            <v>0</v>
          </cell>
          <cell r="Z979">
            <v>0</v>
          </cell>
          <cell r="AA979" t="str">
            <v/>
          </cell>
        </row>
        <row r="980">
          <cell r="I980" t="str">
            <v/>
          </cell>
          <cell r="J980" t="str">
            <v/>
          </cell>
          <cell r="K980">
            <v>0</v>
          </cell>
          <cell r="L980">
            <v>0</v>
          </cell>
          <cell r="M980" t="str">
            <v/>
          </cell>
          <cell r="P980" t="str">
            <v/>
          </cell>
          <cell r="Q980" t="str">
            <v/>
          </cell>
          <cell r="R980">
            <v>0</v>
          </cell>
          <cell r="S980">
            <v>0</v>
          </cell>
          <cell r="T980" t="str">
            <v/>
          </cell>
          <cell r="W980" t="str">
            <v/>
          </cell>
          <cell r="X980" t="str">
            <v/>
          </cell>
          <cell r="Y980">
            <v>0</v>
          </cell>
          <cell r="Z980">
            <v>0</v>
          </cell>
          <cell r="AA980" t="str">
            <v/>
          </cell>
        </row>
        <row r="981">
          <cell r="I981" t="str">
            <v/>
          </cell>
          <cell r="J981" t="str">
            <v/>
          </cell>
          <cell r="K981">
            <v>0</v>
          </cell>
          <cell r="L981">
            <v>0</v>
          </cell>
          <cell r="M981" t="str">
            <v/>
          </cell>
          <cell r="P981" t="str">
            <v/>
          </cell>
          <cell r="Q981" t="str">
            <v/>
          </cell>
          <cell r="R981">
            <v>0</v>
          </cell>
          <cell r="S981">
            <v>0</v>
          </cell>
          <cell r="T981" t="str">
            <v/>
          </cell>
          <cell r="W981" t="str">
            <v/>
          </cell>
          <cell r="X981" t="str">
            <v/>
          </cell>
          <cell r="Y981">
            <v>0</v>
          </cell>
          <cell r="Z981">
            <v>0</v>
          </cell>
          <cell r="AA981" t="str">
            <v/>
          </cell>
        </row>
        <row r="982">
          <cell r="I982" t="str">
            <v/>
          </cell>
          <cell r="J982" t="str">
            <v/>
          </cell>
          <cell r="K982">
            <v>0</v>
          </cell>
          <cell r="L982">
            <v>0</v>
          </cell>
          <cell r="M982" t="str">
            <v/>
          </cell>
          <cell r="P982" t="str">
            <v/>
          </cell>
          <cell r="Q982" t="str">
            <v/>
          </cell>
          <cell r="R982">
            <v>0</v>
          </cell>
          <cell r="S982">
            <v>0</v>
          </cell>
          <cell r="T982" t="str">
            <v/>
          </cell>
          <cell r="W982" t="str">
            <v/>
          </cell>
          <cell r="X982" t="str">
            <v/>
          </cell>
          <cell r="Y982">
            <v>0</v>
          </cell>
          <cell r="Z982">
            <v>0</v>
          </cell>
          <cell r="AA982" t="str">
            <v/>
          </cell>
        </row>
        <row r="983">
          <cell r="I983" t="str">
            <v/>
          </cell>
          <cell r="J983" t="str">
            <v/>
          </cell>
          <cell r="K983">
            <v>0</v>
          </cell>
          <cell r="L983">
            <v>0</v>
          </cell>
          <cell r="M983" t="str">
            <v/>
          </cell>
          <cell r="P983" t="str">
            <v/>
          </cell>
          <cell r="Q983" t="str">
            <v/>
          </cell>
          <cell r="R983">
            <v>0</v>
          </cell>
          <cell r="S983">
            <v>0</v>
          </cell>
          <cell r="T983" t="str">
            <v/>
          </cell>
          <cell r="W983" t="str">
            <v/>
          </cell>
          <cell r="X983" t="str">
            <v/>
          </cell>
          <cell r="Y983">
            <v>0</v>
          </cell>
          <cell r="Z983">
            <v>0</v>
          </cell>
          <cell r="AA983" t="str">
            <v/>
          </cell>
        </row>
        <row r="984">
          <cell r="I984" t="str">
            <v/>
          </cell>
          <cell r="J984" t="str">
            <v/>
          </cell>
          <cell r="K984">
            <v>0</v>
          </cell>
          <cell r="L984">
            <v>0</v>
          </cell>
          <cell r="M984" t="str">
            <v/>
          </cell>
          <cell r="P984" t="str">
            <v/>
          </cell>
          <cell r="Q984" t="str">
            <v/>
          </cell>
          <cell r="R984">
            <v>0</v>
          </cell>
          <cell r="S984">
            <v>0</v>
          </cell>
          <cell r="T984" t="str">
            <v/>
          </cell>
          <cell r="W984" t="str">
            <v/>
          </cell>
          <cell r="X984" t="str">
            <v/>
          </cell>
          <cell r="Y984">
            <v>0</v>
          </cell>
          <cell r="Z984">
            <v>0</v>
          </cell>
          <cell r="AA984" t="str">
            <v/>
          </cell>
        </row>
        <row r="985">
          <cell r="I985" t="str">
            <v/>
          </cell>
          <cell r="J985" t="str">
            <v/>
          </cell>
          <cell r="K985">
            <v>0</v>
          </cell>
          <cell r="L985">
            <v>0</v>
          </cell>
          <cell r="M985" t="str">
            <v/>
          </cell>
          <cell r="P985" t="str">
            <v/>
          </cell>
          <cell r="Q985" t="str">
            <v/>
          </cell>
          <cell r="R985">
            <v>0</v>
          </cell>
          <cell r="S985">
            <v>0</v>
          </cell>
          <cell r="T985" t="str">
            <v/>
          </cell>
          <cell r="W985" t="str">
            <v/>
          </cell>
          <cell r="X985" t="str">
            <v/>
          </cell>
          <cell r="Y985">
            <v>0</v>
          </cell>
          <cell r="Z985">
            <v>0</v>
          </cell>
          <cell r="AA985" t="str">
            <v/>
          </cell>
        </row>
        <row r="986">
          <cell r="I986" t="str">
            <v/>
          </cell>
          <cell r="J986" t="str">
            <v/>
          </cell>
          <cell r="K986">
            <v>0</v>
          </cell>
          <cell r="L986">
            <v>0</v>
          </cell>
          <cell r="M986" t="str">
            <v/>
          </cell>
          <cell r="P986" t="str">
            <v/>
          </cell>
          <cell r="Q986" t="str">
            <v/>
          </cell>
          <cell r="R986">
            <v>0</v>
          </cell>
          <cell r="S986">
            <v>0</v>
          </cell>
          <cell r="T986" t="str">
            <v/>
          </cell>
          <cell r="W986" t="str">
            <v/>
          </cell>
          <cell r="X986" t="str">
            <v/>
          </cell>
          <cell r="Y986">
            <v>0</v>
          </cell>
          <cell r="Z986">
            <v>0</v>
          </cell>
          <cell r="AA986" t="str">
            <v/>
          </cell>
        </row>
        <row r="987">
          <cell r="I987" t="str">
            <v/>
          </cell>
          <cell r="J987" t="str">
            <v/>
          </cell>
          <cell r="K987">
            <v>0</v>
          </cell>
          <cell r="L987">
            <v>0</v>
          </cell>
          <cell r="M987" t="str">
            <v/>
          </cell>
          <cell r="P987" t="str">
            <v/>
          </cell>
          <cell r="Q987" t="str">
            <v/>
          </cell>
          <cell r="R987">
            <v>0</v>
          </cell>
          <cell r="S987">
            <v>0</v>
          </cell>
          <cell r="T987" t="str">
            <v/>
          </cell>
          <cell r="W987" t="str">
            <v/>
          </cell>
          <cell r="X987" t="str">
            <v/>
          </cell>
          <cell r="Y987">
            <v>0</v>
          </cell>
          <cell r="Z987">
            <v>0</v>
          </cell>
          <cell r="AA987" t="str">
            <v/>
          </cell>
        </row>
        <row r="988">
          <cell r="I988" t="str">
            <v/>
          </cell>
          <cell r="J988" t="str">
            <v/>
          </cell>
          <cell r="K988">
            <v>0</v>
          </cell>
          <cell r="L988">
            <v>0</v>
          </cell>
          <cell r="M988" t="str">
            <v/>
          </cell>
          <cell r="P988" t="str">
            <v/>
          </cell>
          <cell r="Q988" t="str">
            <v/>
          </cell>
          <cell r="R988">
            <v>0</v>
          </cell>
          <cell r="S988">
            <v>0</v>
          </cell>
          <cell r="T988" t="str">
            <v/>
          </cell>
          <cell r="W988" t="str">
            <v/>
          </cell>
          <cell r="X988" t="str">
            <v/>
          </cell>
          <cell r="Y988">
            <v>0</v>
          </cell>
          <cell r="Z988">
            <v>0</v>
          </cell>
          <cell r="AA988" t="str">
            <v/>
          </cell>
        </row>
        <row r="989">
          <cell r="I989" t="str">
            <v/>
          </cell>
          <cell r="J989" t="str">
            <v/>
          </cell>
          <cell r="K989">
            <v>0</v>
          </cell>
          <cell r="L989">
            <v>0</v>
          </cell>
          <cell r="M989" t="str">
            <v/>
          </cell>
          <cell r="P989" t="str">
            <v/>
          </cell>
          <cell r="Q989" t="str">
            <v/>
          </cell>
          <cell r="R989">
            <v>0</v>
          </cell>
          <cell r="S989">
            <v>0</v>
          </cell>
          <cell r="T989" t="str">
            <v/>
          </cell>
          <cell r="W989" t="str">
            <v/>
          </cell>
          <cell r="X989" t="str">
            <v/>
          </cell>
          <cell r="Y989">
            <v>0</v>
          </cell>
          <cell r="Z989">
            <v>0</v>
          </cell>
          <cell r="AA989" t="str">
            <v/>
          </cell>
        </row>
        <row r="990">
          <cell r="I990" t="str">
            <v/>
          </cell>
          <cell r="J990" t="str">
            <v/>
          </cell>
          <cell r="K990">
            <v>0</v>
          </cell>
          <cell r="L990">
            <v>0</v>
          </cell>
          <cell r="M990" t="str">
            <v/>
          </cell>
          <cell r="P990" t="str">
            <v/>
          </cell>
          <cell r="Q990" t="str">
            <v/>
          </cell>
          <cell r="R990">
            <v>0</v>
          </cell>
          <cell r="S990">
            <v>0</v>
          </cell>
          <cell r="T990" t="str">
            <v/>
          </cell>
          <cell r="W990" t="str">
            <v/>
          </cell>
          <cell r="X990" t="str">
            <v/>
          </cell>
          <cell r="Y990">
            <v>0</v>
          </cell>
          <cell r="Z990">
            <v>0</v>
          </cell>
          <cell r="AA990" t="str">
            <v/>
          </cell>
        </row>
        <row r="991">
          <cell r="I991" t="str">
            <v/>
          </cell>
          <cell r="J991" t="str">
            <v/>
          </cell>
          <cell r="K991">
            <v>0</v>
          </cell>
          <cell r="L991">
            <v>0</v>
          </cell>
          <cell r="M991" t="str">
            <v/>
          </cell>
          <cell r="P991" t="str">
            <v/>
          </cell>
          <cell r="Q991" t="str">
            <v/>
          </cell>
          <cell r="R991">
            <v>0</v>
          </cell>
          <cell r="S991">
            <v>0</v>
          </cell>
          <cell r="T991" t="str">
            <v/>
          </cell>
          <cell r="W991" t="str">
            <v/>
          </cell>
          <cell r="X991" t="str">
            <v/>
          </cell>
          <cell r="Y991">
            <v>0</v>
          </cell>
          <cell r="Z991">
            <v>0</v>
          </cell>
          <cell r="AA991" t="str">
            <v/>
          </cell>
        </row>
        <row r="992">
          <cell r="I992" t="str">
            <v/>
          </cell>
          <cell r="J992" t="str">
            <v/>
          </cell>
          <cell r="K992">
            <v>0</v>
          </cell>
          <cell r="L992">
            <v>0</v>
          </cell>
          <cell r="M992" t="str">
            <v/>
          </cell>
          <cell r="P992" t="str">
            <v/>
          </cell>
          <cell r="Q992" t="str">
            <v/>
          </cell>
          <cell r="R992">
            <v>0</v>
          </cell>
          <cell r="S992">
            <v>0</v>
          </cell>
          <cell r="T992" t="str">
            <v/>
          </cell>
          <cell r="W992" t="str">
            <v/>
          </cell>
          <cell r="X992" t="str">
            <v/>
          </cell>
          <cell r="Y992">
            <v>0</v>
          </cell>
          <cell r="Z992">
            <v>0</v>
          </cell>
          <cell r="AA992" t="str">
            <v/>
          </cell>
        </row>
        <row r="993">
          <cell r="I993" t="str">
            <v/>
          </cell>
          <cell r="J993" t="str">
            <v/>
          </cell>
          <cell r="K993">
            <v>0</v>
          </cell>
          <cell r="L993">
            <v>0</v>
          </cell>
          <cell r="M993" t="str">
            <v/>
          </cell>
          <cell r="P993" t="str">
            <v/>
          </cell>
          <cell r="Q993" t="str">
            <v/>
          </cell>
          <cell r="R993">
            <v>0</v>
          </cell>
          <cell r="S993">
            <v>0</v>
          </cell>
          <cell r="T993" t="str">
            <v/>
          </cell>
          <cell r="W993" t="str">
            <v/>
          </cell>
          <cell r="X993" t="str">
            <v/>
          </cell>
          <cell r="Y993">
            <v>0</v>
          </cell>
          <cell r="Z993">
            <v>0</v>
          </cell>
          <cell r="AA993" t="str">
            <v/>
          </cell>
        </row>
        <row r="994">
          <cell r="I994" t="str">
            <v/>
          </cell>
          <cell r="J994" t="str">
            <v/>
          </cell>
          <cell r="K994">
            <v>0</v>
          </cell>
          <cell r="L994">
            <v>0</v>
          </cell>
          <cell r="M994" t="str">
            <v/>
          </cell>
          <cell r="P994" t="str">
            <v/>
          </cell>
          <cell r="Q994" t="str">
            <v/>
          </cell>
          <cell r="R994">
            <v>0</v>
          </cell>
          <cell r="S994">
            <v>0</v>
          </cell>
          <cell r="T994" t="str">
            <v/>
          </cell>
          <cell r="W994" t="str">
            <v/>
          </cell>
          <cell r="X994" t="str">
            <v/>
          </cell>
          <cell r="Y994">
            <v>0</v>
          </cell>
          <cell r="Z994">
            <v>0</v>
          </cell>
          <cell r="AA994" t="str">
            <v/>
          </cell>
        </row>
        <row r="995">
          <cell r="I995" t="str">
            <v/>
          </cell>
          <cell r="J995" t="str">
            <v/>
          </cell>
          <cell r="K995">
            <v>0</v>
          </cell>
          <cell r="L995">
            <v>0</v>
          </cell>
          <cell r="M995" t="str">
            <v/>
          </cell>
          <cell r="P995" t="str">
            <v/>
          </cell>
          <cell r="Q995" t="str">
            <v/>
          </cell>
          <cell r="R995">
            <v>0</v>
          </cell>
          <cell r="S995">
            <v>0</v>
          </cell>
          <cell r="T995" t="str">
            <v/>
          </cell>
          <cell r="W995" t="str">
            <v/>
          </cell>
          <cell r="X995" t="str">
            <v/>
          </cell>
          <cell r="Y995">
            <v>0</v>
          </cell>
          <cell r="Z995">
            <v>0</v>
          </cell>
          <cell r="AA995" t="str">
            <v/>
          </cell>
        </row>
        <row r="996">
          <cell r="I996" t="str">
            <v/>
          </cell>
          <cell r="J996" t="str">
            <v/>
          </cell>
          <cell r="K996">
            <v>0</v>
          </cell>
          <cell r="L996">
            <v>0</v>
          </cell>
          <cell r="M996" t="str">
            <v/>
          </cell>
          <cell r="P996" t="str">
            <v/>
          </cell>
          <cell r="Q996" t="str">
            <v/>
          </cell>
          <cell r="R996">
            <v>0</v>
          </cell>
          <cell r="S996">
            <v>0</v>
          </cell>
          <cell r="T996" t="str">
            <v/>
          </cell>
          <cell r="W996" t="str">
            <v/>
          </cell>
          <cell r="X996" t="str">
            <v/>
          </cell>
          <cell r="Y996">
            <v>0</v>
          </cell>
          <cell r="Z996">
            <v>0</v>
          </cell>
          <cell r="AA996" t="str">
            <v/>
          </cell>
        </row>
        <row r="997">
          <cell r="I997" t="str">
            <v/>
          </cell>
          <cell r="J997" t="str">
            <v/>
          </cell>
          <cell r="K997">
            <v>0</v>
          </cell>
          <cell r="L997">
            <v>0</v>
          </cell>
          <cell r="M997" t="str">
            <v/>
          </cell>
          <cell r="P997" t="str">
            <v/>
          </cell>
          <cell r="Q997" t="str">
            <v/>
          </cell>
          <cell r="R997">
            <v>0</v>
          </cell>
          <cell r="S997">
            <v>0</v>
          </cell>
          <cell r="T997" t="str">
            <v/>
          </cell>
          <cell r="W997" t="str">
            <v/>
          </cell>
          <cell r="X997" t="str">
            <v/>
          </cell>
          <cell r="Y997">
            <v>0</v>
          </cell>
          <cell r="Z997">
            <v>0</v>
          </cell>
          <cell r="AA997" t="str">
            <v/>
          </cell>
        </row>
        <row r="998">
          <cell r="I998" t="str">
            <v/>
          </cell>
          <cell r="J998" t="str">
            <v/>
          </cell>
          <cell r="K998">
            <v>0</v>
          </cell>
          <cell r="L998">
            <v>0</v>
          </cell>
          <cell r="M998" t="str">
            <v/>
          </cell>
          <cell r="P998" t="str">
            <v/>
          </cell>
          <cell r="Q998" t="str">
            <v/>
          </cell>
          <cell r="R998">
            <v>0</v>
          </cell>
          <cell r="S998">
            <v>0</v>
          </cell>
          <cell r="T998" t="str">
            <v/>
          </cell>
          <cell r="W998" t="str">
            <v/>
          </cell>
          <cell r="X998" t="str">
            <v/>
          </cell>
          <cell r="Y998">
            <v>0</v>
          </cell>
          <cell r="Z998">
            <v>0</v>
          </cell>
          <cell r="AA998" t="str">
            <v/>
          </cell>
        </row>
        <row r="999">
          <cell r="I999" t="str">
            <v/>
          </cell>
          <cell r="J999" t="str">
            <v/>
          </cell>
          <cell r="K999">
            <v>0</v>
          </cell>
          <cell r="L999">
            <v>0</v>
          </cell>
          <cell r="M999" t="str">
            <v/>
          </cell>
          <cell r="P999" t="str">
            <v/>
          </cell>
          <cell r="Q999" t="str">
            <v/>
          </cell>
          <cell r="R999">
            <v>0</v>
          </cell>
          <cell r="S999">
            <v>0</v>
          </cell>
          <cell r="T999" t="str">
            <v/>
          </cell>
          <cell r="W999" t="str">
            <v/>
          </cell>
          <cell r="X999" t="str">
            <v/>
          </cell>
          <cell r="Y999">
            <v>0</v>
          </cell>
          <cell r="Z999">
            <v>0</v>
          </cell>
          <cell r="AA999" t="str">
            <v/>
          </cell>
        </row>
        <row r="1000">
          <cell r="I1000" t="str">
            <v/>
          </cell>
          <cell r="J1000" t="str">
            <v/>
          </cell>
          <cell r="K1000">
            <v>0</v>
          </cell>
          <cell r="L1000">
            <v>0</v>
          </cell>
          <cell r="M1000" t="str">
            <v/>
          </cell>
          <cell r="P1000" t="str">
            <v/>
          </cell>
          <cell r="Q1000" t="str">
            <v/>
          </cell>
          <cell r="R1000">
            <v>0</v>
          </cell>
          <cell r="S1000">
            <v>0</v>
          </cell>
          <cell r="T1000" t="str">
            <v/>
          </cell>
          <cell r="W1000" t="str">
            <v/>
          </cell>
          <cell r="X1000" t="str">
            <v/>
          </cell>
          <cell r="Y1000">
            <v>0</v>
          </cell>
          <cell r="Z1000">
            <v>0</v>
          </cell>
          <cell r="AA1000" t="str">
            <v/>
          </cell>
        </row>
        <row r="1001">
          <cell r="I1001" t="str">
            <v/>
          </cell>
          <cell r="J1001" t="str">
            <v/>
          </cell>
          <cell r="K1001">
            <v>0</v>
          </cell>
          <cell r="L1001">
            <v>0</v>
          </cell>
          <cell r="M1001" t="str">
            <v/>
          </cell>
          <cell r="P1001" t="str">
            <v/>
          </cell>
          <cell r="Q1001" t="str">
            <v/>
          </cell>
          <cell r="R1001">
            <v>0</v>
          </cell>
          <cell r="S1001">
            <v>0</v>
          </cell>
          <cell r="T1001" t="str">
            <v/>
          </cell>
          <cell r="W1001" t="str">
            <v/>
          </cell>
          <cell r="X1001" t="str">
            <v/>
          </cell>
          <cell r="Y1001">
            <v>0</v>
          </cell>
          <cell r="Z1001">
            <v>0</v>
          </cell>
          <cell r="AA1001" t="str">
            <v/>
          </cell>
        </row>
        <row r="1002">
          <cell r="I1002" t="str">
            <v/>
          </cell>
          <cell r="J1002" t="str">
            <v/>
          </cell>
          <cell r="K1002">
            <v>0</v>
          </cell>
          <cell r="L1002">
            <v>0</v>
          </cell>
          <cell r="M1002" t="str">
            <v/>
          </cell>
          <cell r="P1002" t="str">
            <v/>
          </cell>
          <cell r="Q1002" t="str">
            <v/>
          </cell>
          <cell r="R1002">
            <v>0</v>
          </cell>
          <cell r="S1002">
            <v>0</v>
          </cell>
          <cell r="T1002" t="str">
            <v/>
          </cell>
          <cell r="W1002" t="str">
            <v/>
          </cell>
          <cell r="X1002" t="str">
            <v/>
          </cell>
          <cell r="Y1002">
            <v>0</v>
          </cell>
          <cell r="Z1002">
            <v>0</v>
          </cell>
          <cell r="AA1002" t="str">
            <v/>
          </cell>
        </row>
        <row r="1003">
          <cell r="I1003" t="str">
            <v/>
          </cell>
          <cell r="J1003" t="str">
            <v/>
          </cell>
          <cell r="K1003">
            <v>0</v>
          </cell>
          <cell r="L1003">
            <v>0</v>
          </cell>
          <cell r="M1003" t="str">
            <v/>
          </cell>
          <cell r="P1003" t="str">
            <v/>
          </cell>
          <cell r="Q1003" t="str">
            <v/>
          </cell>
          <cell r="R1003">
            <v>0</v>
          </cell>
          <cell r="S1003">
            <v>0</v>
          </cell>
          <cell r="T1003" t="str">
            <v/>
          </cell>
          <cell r="W1003" t="str">
            <v/>
          </cell>
          <cell r="X1003" t="str">
            <v/>
          </cell>
          <cell r="Y1003">
            <v>0</v>
          </cell>
          <cell r="Z1003">
            <v>0</v>
          </cell>
          <cell r="AA1003" t="str">
            <v/>
          </cell>
        </row>
        <row r="1004">
          <cell r="I1004" t="str">
            <v/>
          </cell>
          <cell r="J1004" t="str">
            <v/>
          </cell>
          <cell r="K1004">
            <v>0</v>
          </cell>
          <cell r="L1004">
            <v>0</v>
          </cell>
          <cell r="M1004" t="str">
            <v/>
          </cell>
          <cell r="P1004" t="str">
            <v/>
          </cell>
          <cell r="Q1004" t="str">
            <v/>
          </cell>
          <cell r="R1004">
            <v>0</v>
          </cell>
          <cell r="S1004">
            <v>0</v>
          </cell>
          <cell r="T1004" t="str">
            <v/>
          </cell>
          <cell r="W1004" t="str">
            <v/>
          </cell>
          <cell r="X1004" t="str">
            <v/>
          </cell>
          <cell r="Y1004">
            <v>0</v>
          </cell>
          <cell r="Z1004">
            <v>0</v>
          </cell>
          <cell r="AA1004" t="str">
            <v/>
          </cell>
        </row>
        <row r="1005">
          <cell r="I1005" t="str">
            <v/>
          </cell>
          <cell r="J1005" t="str">
            <v/>
          </cell>
          <cell r="K1005">
            <v>0</v>
          </cell>
          <cell r="L1005">
            <v>0</v>
          </cell>
          <cell r="M1005" t="str">
            <v/>
          </cell>
          <cell r="P1005" t="str">
            <v/>
          </cell>
          <cell r="Q1005" t="str">
            <v/>
          </cell>
          <cell r="R1005">
            <v>0</v>
          </cell>
          <cell r="S1005">
            <v>0</v>
          </cell>
          <cell r="T1005" t="str">
            <v/>
          </cell>
          <cell r="W1005" t="str">
            <v/>
          </cell>
          <cell r="X1005" t="str">
            <v/>
          </cell>
          <cell r="Y1005">
            <v>0</v>
          </cell>
          <cell r="Z1005">
            <v>0</v>
          </cell>
          <cell r="AA1005" t="str">
            <v/>
          </cell>
        </row>
        <row r="1006">
          <cell r="I1006" t="str">
            <v/>
          </cell>
          <cell r="J1006" t="str">
            <v/>
          </cell>
          <cell r="K1006">
            <v>0</v>
          </cell>
          <cell r="L1006">
            <v>0</v>
          </cell>
          <cell r="M1006" t="str">
            <v/>
          </cell>
          <cell r="P1006" t="str">
            <v/>
          </cell>
          <cell r="Q1006" t="str">
            <v/>
          </cell>
          <cell r="R1006">
            <v>0</v>
          </cell>
          <cell r="S1006">
            <v>0</v>
          </cell>
          <cell r="T1006" t="str">
            <v/>
          </cell>
          <cell r="W1006" t="str">
            <v/>
          </cell>
          <cell r="X1006" t="str">
            <v/>
          </cell>
          <cell r="Y1006">
            <v>0</v>
          </cell>
          <cell r="Z1006">
            <v>0</v>
          </cell>
          <cell r="AA1006" t="str">
            <v/>
          </cell>
        </row>
        <row r="1007">
          <cell r="I1007" t="str">
            <v/>
          </cell>
          <cell r="J1007" t="str">
            <v/>
          </cell>
          <cell r="K1007">
            <v>0</v>
          </cell>
          <cell r="L1007">
            <v>0</v>
          </cell>
          <cell r="M1007" t="str">
            <v/>
          </cell>
          <cell r="P1007" t="str">
            <v/>
          </cell>
          <cell r="Q1007" t="str">
            <v/>
          </cell>
          <cell r="R1007">
            <v>0</v>
          </cell>
          <cell r="S1007">
            <v>0</v>
          </cell>
          <cell r="T1007" t="str">
            <v/>
          </cell>
          <cell r="W1007" t="str">
            <v/>
          </cell>
          <cell r="X1007" t="str">
            <v/>
          </cell>
          <cell r="Y1007">
            <v>0</v>
          </cell>
          <cell r="Z1007">
            <v>0</v>
          </cell>
          <cell r="AA1007" t="str">
            <v/>
          </cell>
        </row>
        <row r="1008">
          <cell r="I1008" t="str">
            <v/>
          </cell>
          <cell r="J1008" t="str">
            <v/>
          </cell>
          <cell r="K1008">
            <v>0</v>
          </cell>
          <cell r="L1008">
            <v>0</v>
          </cell>
          <cell r="M1008" t="str">
            <v/>
          </cell>
          <cell r="P1008" t="str">
            <v/>
          </cell>
          <cell r="Q1008" t="str">
            <v/>
          </cell>
          <cell r="R1008">
            <v>0</v>
          </cell>
          <cell r="S1008">
            <v>0</v>
          </cell>
          <cell r="T1008" t="str">
            <v/>
          </cell>
          <cell r="W1008" t="str">
            <v/>
          </cell>
          <cell r="X1008" t="str">
            <v/>
          </cell>
          <cell r="Y1008">
            <v>0</v>
          </cell>
          <cell r="Z1008">
            <v>0</v>
          </cell>
          <cell r="AA1008" t="str">
            <v/>
          </cell>
        </row>
        <row r="1009">
          <cell r="I1009" t="str">
            <v/>
          </cell>
          <cell r="J1009" t="str">
            <v/>
          </cell>
          <cell r="K1009">
            <v>0</v>
          </cell>
          <cell r="L1009">
            <v>0</v>
          </cell>
          <cell r="M1009" t="str">
            <v/>
          </cell>
          <cell r="P1009" t="str">
            <v/>
          </cell>
          <cell r="Q1009" t="str">
            <v/>
          </cell>
          <cell r="R1009">
            <v>0</v>
          </cell>
          <cell r="S1009">
            <v>0</v>
          </cell>
          <cell r="T1009" t="str">
            <v/>
          </cell>
          <cell r="W1009" t="str">
            <v/>
          </cell>
          <cell r="X1009" t="str">
            <v/>
          </cell>
          <cell r="Y1009">
            <v>0</v>
          </cell>
          <cell r="Z1009">
            <v>0</v>
          </cell>
          <cell r="AA1009" t="str">
            <v/>
          </cell>
        </row>
        <row r="1010">
          <cell r="I1010" t="str">
            <v/>
          </cell>
          <cell r="J1010" t="str">
            <v/>
          </cell>
          <cell r="K1010">
            <v>0</v>
          </cell>
          <cell r="L1010">
            <v>0</v>
          </cell>
          <cell r="M1010" t="str">
            <v/>
          </cell>
          <cell r="P1010" t="str">
            <v/>
          </cell>
          <cell r="Q1010" t="str">
            <v/>
          </cell>
          <cell r="R1010">
            <v>0</v>
          </cell>
          <cell r="S1010">
            <v>0</v>
          </cell>
          <cell r="T1010" t="str">
            <v/>
          </cell>
          <cell r="W1010" t="str">
            <v/>
          </cell>
          <cell r="X1010" t="str">
            <v/>
          </cell>
          <cell r="Y1010">
            <v>0</v>
          </cell>
          <cell r="Z1010">
            <v>0</v>
          </cell>
          <cell r="AA1010" t="str">
            <v/>
          </cell>
        </row>
        <row r="1011">
          <cell r="I1011" t="str">
            <v/>
          </cell>
          <cell r="J1011" t="str">
            <v/>
          </cell>
          <cell r="K1011">
            <v>0</v>
          </cell>
          <cell r="L1011">
            <v>0</v>
          </cell>
          <cell r="M1011" t="str">
            <v/>
          </cell>
          <cell r="P1011" t="str">
            <v/>
          </cell>
          <cell r="Q1011" t="str">
            <v/>
          </cell>
          <cell r="R1011">
            <v>0</v>
          </cell>
          <cell r="S1011">
            <v>0</v>
          </cell>
          <cell r="T1011" t="str">
            <v/>
          </cell>
          <cell r="W1011" t="str">
            <v/>
          </cell>
          <cell r="X1011" t="str">
            <v/>
          </cell>
          <cell r="Y1011">
            <v>0</v>
          </cell>
          <cell r="Z1011">
            <v>0</v>
          </cell>
          <cell r="AA1011" t="str">
            <v/>
          </cell>
        </row>
        <row r="1012">
          <cell r="I1012" t="str">
            <v/>
          </cell>
          <cell r="J1012" t="str">
            <v/>
          </cell>
          <cell r="K1012">
            <v>0</v>
          </cell>
          <cell r="L1012">
            <v>0</v>
          </cell>
          <cell r="M1012" t="str">
            <v/>
          </cell>
          <cell r="P1012" t="str">
            <v/>
          </cell>
          <cell r="Q1012" t="str">
            <v/>
          </cell>
          <cell r="R1012">
            <v>0</v>
          </cell>
          <cell r="S1012">
            <v>0</v>
          </cell>
          <cell r="T1012" t="str">
            <v/>
          </cell>
          <cell r="W1012" t="str">
            <v/>
          </cell>
          <cell r="X1012" t="str">
            <v/>
          </cell>
          <cell r="Y1012">
            <v>0</v>
          </cell>
          <cell r="Z1012">
            <v>0</v>
          </cell>
          <cell r="AA1012" t="str">
            <v/>
          </cell>
        </row>
        <row r="1013">
          <cell r="I1013" t="str">
            <v/>
          </cell>
          <cell r="J1013" t="str">
            <v/>
          </cell>
          <cell r="K1013">
            <v>0</v>
          </cell>
          <cell r="L1013">
            <v>0</v>
          </cell>
          <cell r="M1013" t="str">
            <v/>
          </cell>
          <cell r="P1013" t="str">
            <v/>
          </cell>
          <cell r="Q1013" t="str">
            <v/>
          </cell>
          <cell r="R1013">
            <v>0</v>
          </cell>
          <cell r="S1013">
            <v>0</v>
          </cell>
          <cell r="T1013" t="str">
            <v/>
          </cell>
          <cell r="W1013" t="str">
            <v/>
          </cell>
          <cell r="X1013" t="str">
            <v/>
          </cell>
          <cell r="Y1013">
            <v>0</v>
          </cell>
          <cell r="Z1013">
            <v>0</v>
          </cell>
          <cell r="AA1013" t="str">
            <v/>
          </cell>
        </row>
        <row r="1014">
          <cell r="I1014" t="str">
            <v/>
          </cell>
          <cell r="J1014" t="str">
            <v/>
          </cell>
          <cell r="K1014">
            <v>0</v>
          </cell>
          <cell r="L1014">
            <v>0</v>
          </cell>
          <cell r="M1014" t="str">
            <v/>
          </cell>
          <cell r="P1014" t="str">
            <v/>
          </cell>
          <cell r="Q1014" t="str">
            <v/>
          </cell>
          <cell r="R1014">
            <v>0</v>
          </cell>
          <cell r="S1014">
            <v>0</v>
          </cell>
          <cell r="T1014" t="str">
            <v/>
          </cell>
          <cell r="W1014" t="str">
            <v/>
          </cell>
          <cell r="X1014" t="str">
            <v/>
          </cell>
          <cell r="Y1014">
            <v>0</v>
          </cell>
          <cell r="Z1014">
            <v>0</v>
          </cell>
          <cell r="AA1014" t="str">
            <v/>
          </cell>
        </row>
        <row r="1015">
          <cell r="I1015" t="str">
            <v/>
          </cell>
          <cell r="J1015" t="str">
            <v/>
          </cell>
          <cell r="K1015">
            <v>0</v>
          </cell>
          <cell r="L1015">
            <v>0</v>
          </cell>
          <cell r="M1015" t="str">
            <v/>
          </cell>
          <cell r="P1015" t="str">
            <v/>
          </cell>
          <cell r="Q1015" t="str">
            <v/>
          </cell>
          <cell r="R1015">
            <v>0</v>
          </cell>
          <cell r="S1015">
            <v>0</v>
          </cell>
          <cell r="T1015" t="str">
            <v/>
          </cell>
          <cell r="W1015" t="str">
            <v/>
          </cell>
          <cell r="X1015" t="str">
            <v/>
          </cell>
          <cell r="Y1015">
            <v>0</v>
          </cell>
          <cell r="Z1015">
            <v>0</v>
          </cell>
          <cell r="AA1015" t="str">
            <v/>
          </cell>
        </row>
        <row r="1016">
          <cell r="I1016" t="str">
            <v/>
          </cell>
          <cell r="J1016" t="str">
            <v/>
          </cell>
          <cell r="K1016">
            <v>0</v>
          </cell>
          <cell r="L1016">
            <v>0</v>
          </cell>
          <cell r="M1016" t="str">
            <v/>
          </cell>
          <cell r="P1016" t="str">
            <v/>
          </cell>
          <cell r="Q1016" t="str">
            <v/>
          </cell>
          <cell r="R1016">
            <v>0</v>
          </cell>
          <cell r="S1016">
            <v>0</v>
          </cell>
          <cell r="T1016" t="str">
            <v/>
          </cell>
          <cell r="W1016" t="str">
            <v/>
          </cell>
          <cell r="X1016" t="str">
            <v/>
          </cell>
          <cell r="Y1016">
            <v>0</v>
          </cell>
          <cell r="Z1016">
            <v>0</v>
          </cell>
          <cell r="AA1016" t="str">
            <v/>
          </cell>
        </row>
        <row r="1017">
          <cell r="I1017" t="str">
            <v/>
          </cell>
          <cell r="J1017" t="str">
            <v/>
          </cell>
          <cell r="K1017">
            <v>0</v>
          </cell>
          <cell r="L1017">
            <v>0</v>
          </cell>
          <cell r="M1017" t="str">
            <v/>
          </cell>
          <cell r="P1017" t="str">
            <v/>
          </cell>
          <cell r="Q1017" t="str">
            <v/>
          </cell>
          <cell r="R1017">
            <v>0</v>
          </cell>
          <cell r="S1017">
            <v>0</v>
          </cell>
          <cell r="T1017" t="str">
            <v/>
          </cell>
          <cell r="W1017" t="str">
            <v/>
          </cell>
          <cell r="X1017" t="str">
            <v/>
          </cell>
          <cell r="Y1017">
            <v>0</v>
          </cell>
          <cell r="Z1017">
            <v>0</v>
          </cell>
          <cell r="AA1017" t="str">
            <v/>
          </cell>
        </row>
        <row r="1018">
          <cell r="I1018" t="str">
            <v/>
          </cell>
          <cell r="J1018" t="str">
            <v/>
          </cell>
          <cell r="K1018">
            <v>0</v>
          </cell>
          <cell r="L1018">
            <v>0</v>
          </cell>
          <cell r="M1018" t="str">
            <v/>
          </cell>
          <cell r="P1018" t="str">
            <v/>
          </cell>
          <cell r="Q1018" t="str">
            <v/>
          </cell>
          <cell r="R1018">
            <v>0</v>
          </cell>
          <cell r="S1018">
            <v>0</v>
          </cell>
          <cell r="T1018" t="str">
            <v/>
          </cell>
          <cell r="W1018" t="str">
            <v/>
          </cell>
          <cell r="X1018" t="str">
            <v/>
          </cell>
          <cell r="Y1018">
            <v>0</v>
          </cell>
          <cell r="Z1018">
            <v>0</v>
          </cell>
          <cell r="AA1018" t="str">
            <v/>
          </cell>
        </row>
        <row r="1019">
          <cell r="I1019" t="str">
            <v/>
          </cell>
          <cell r="J1019" t="str">
            <v/>
          </cell>
          <cell r="K1019">
            <v>0</v>
          </cell>
          <cell r="L1019">
            <v>0</v>
          </cell>
          <cell r="M1019" t="str">
            <v/>
          </cell>
          <cell r="P1019" t="str">
            <v/>
          </cell>
          <cell r="Q1019" t="str">
            <v/>
          </cell>
          <cell r="R1019">
            <v>0</v>
          </cell>
          <cell r="S1019">
            <v>0</v>
          </cell>
          <cell r="T1019" t="str">
            <v/>
          </cell>
          <cell r="W1019" t="str">
            <v/>
          </cell>
          <cell r="X1019" t="str">
            <v/>
          </cell>
          <cell r="Y1019">
            <v>0</v>
          </cell>
          <cell r="Z1019">
            <v>0</v>
          </cell>
          <cell r="AA1019" t="str">
            <v/>
          </cell>
        </row>
        <row r="1020">
          <cell r="I1020" t="str">
            <v/>
          </cell>
          <cell r="J1020" t="str">
            <v/>
          </cell>
          <cell r="K1020">
            <v>0</v>
          </cell>
          <cell r="L1020">
            <v>0</v>
          </cell>
          <cell r="M1020" t="str">
            <v/>
          </cell>
          <cell r="P1020" t="str">
            <v/>
          </cell>
          <cell r="Q1020" t="str">
            <v/>
          </cell>
          <cell r="R1020">
            <v>0</v>
          </cell>
          <cell r="S1020">
            <v>0</v>
          </cell>
          <cell r="T1020" t="str">
            <v/>
          </cell>
          <cell r="W1020" t="str">
            <v/>
          </cell>
          <cell r="X1020" t="str">
            <v/>
          </cell>
          <cell r="Y1020">
            <v>0</v>
          </cell>
          <cell r="Z1020">
            <v>0</v>
          </cell>
          <cell r="AA1020" t="str">
            <v/>
          </cell>
        </row>
        <row r="1021">
          <cell r="I1021" t="str">
            <v/>
          </cell>
          <cell r="J1021" t="str">
            <v/>
          </cell>
          <cell r="K1021">
            <v>0</v>
          </cell>
          <cell r="L1021">
            <v>0</v>
          </cell>
          <cell r="M1021" t="str">
            <v/>
          </cell>
          <cell r="P1021" t="str">
            <v/>
          </cell>
          <cell r="Q1021" t="str">
            <v/>
          </cell>
          <cell r="R1021">
            <v>0</v>
          </cell>
          <cell r="S1021">
            <v>0</v>
          </cell>
          <cell r="T1021" t="str">
            <v/>
          </cell>
          <cell r="W1021" t="str">
            <v/>
          </cell>
          <cell r="X1021" t="str">
            <v/>
          </cell>
          <cell r="Y1021">
            <v>0</v>
          </cell>
          <cell r="Z1021">
            <v>0</v>
          </cell>
          <cell r="AA1021" t="str">
            <v/>
          </cell>
        </row>
        <row r="1022">
          <cell r="I1022" t="str">
            <v/>
          </cell>
          <cell r="J1022" t="str">
            <v/>
          </cell>
          <cell r="K1022">
            <v>0</v>
          </cell>
          <cell r="L1022">
            <v>0</v>
          </cell>
          <cell r="M1022" t="str">
            <v/>
          </cell>
          <cell r="P1022" t="str">
            <v/>
          </cell>
          <cell r="Q1022" t="str">
            <v/>
          </cell>
          <cell r="R1022">
            <v>0</v>
          </cell>
          <cell r="S1022">
            <v>0</v>
          </cell>
          <cell r="T1022" t="str">
            <v/>
          </cell>
          <cell r="W1022" t="str">
            <v/>
          </cell>
          <cell r="X1022" t="str">
            <v/>
          </cell>
          <cell r="Y1022">
            <v>0</v>
          </cell>
          <cell r="Z1022">
            <v>0</v>
          </cell>
          <cell r="AA1022" t="str">
            <v/>
          </cell>
        </row>
        <row r="1023">
          <cell r="I1023" t="str">
            <v/>
          </cell>
          <cell r="J1023" t="str">
            <v/>
          </cell>
          <cell r="K1023">
            <v>0</v>
          </cell>
          <cell r="L1023">
            <v>0</v>
          </cell>
          <cell r="M1023" t="str">
            <v/>
          </cell>
          <cell r="P1023" t="str">
            <v/>
          </cell>
          <cell r="Q1023" t="str">
            <v/>
          </cell>
          <cell r="R1023">
            <v>0</v>
          </cell>
          <cell r="S1023">
            <v>0</v>
          </cell>
          <cell r="T1023" t="str">
            <v/>
          </cell>
          <cell r="W1023" t="str">
            <v/>
          </cell>
          <cell r="X1023" t="str">
            <v/>
          </cell>
          <cell r="Y1023">
            <v>0</v>
          </cell>
          <cell r="Z1023">
            <v>0</v>
          </cell>
          <cell r="AA1023" t="str">
            <v/>
          </cell>
        </row>
        <row r="1024">
          <cell r="I1024" t="str">
            <v/>
          </cell>
          <cell r="J1024" t="str">
            <v/>
          </cell>
          <cell r="K1024">
            <v>0</v>
          </cell>
          <cell r="L1024">
            <v>0</v>
          </cell>
          <cell r="M1024" t="str">
            <v/>
          </cell>
          <cell r="P1024" t="str">
            <v/>
          </cell>
          <cell r="Q1024" t="str">
            <v/>
          </cell>
          <cell r="R1024">
            <v>0</v>
          </cell>
          <cell r="S1024">
            <v>0</v>
          </cell>
          <cell r="T1024" t="str">
            <v/>
          </cell>
          <cell r="W1024" t="str">
            <v/>
          </cell>
          <cell r="X1024" t="str">
            <v/>
          </cell>
          <cell r="Y1024">
            <v>0</v>
          </cell>
          <cell r="Z1024">
            <v>0</v>
          </cell>
          <cell r="AA1024" t="str">
            <v/>
          </cell>
        </row>
        <row r="1025">
          <cell r="I1025" t="str">
            <v/>
          </cell>
          <cell r="J1025" t="str">
            <v/>
          </cell>
          <cell r="K1025">
            <v>0</v>
          </cell>
          <cell r="L1025">
            <v>0</v>
          </cell>
          <cell r="M1025" t="str">
            <v/>
          </cell>
          <cell r="P1025" t="str">
            <v/>
          </cell>
          <cell r="Q1025" t="str">
            <v/>
          </cell>
          <cell r="R1025">
            <v>0</v>
          </cell>
          <cell r="S1025">
            <v>0</v>
          </cell>
          <cell r="T1025" t="str">
            <v/>
          </cell>
          <cell r="W1025" t="str">
            <v/>
          </cell>
          <cell r="X1025" t="str">
            <v/>
          </cell>
          <cell r="Y1025">
            <v>0</v>
          </cell>
          <cell r="Z1025">
            <v>0</v>
          </cell>
          <cell r="AA1025" t="str">
            <v/>
          </cell>
        </row>
        <row r="1026">
          <cell r="I1026" t="str">
            <v/>
          </cell>
          <cell r="J1026" t="str">
            <v/>
          </cell>
          <cell r="K1026">
            <v>0</v>
          </cell>
          <cell r="L1026">
            <v>0</v>
          </cell>
          <cell r="M1026" t="str">
            <v/>
          </cell>
          <cell r="P1026" t="str">
            <v/>
          </cell>
          <cell r="Q1026" t="str">
            <v/>
          </cell>
          <cell r="R1026">
            <v>0</v>
          </cell>
          <cell r="S1026">
            <v>0</v>
          </cell>
          <cell r="T1026" t="str">
            <v/>
          </cell>
          <cell r="W1026" t="str">
            <v/>
          </cell>
          <cell r="X1026" t="str">
            <v/>
          </cell>
          <cell r="Y1026">
            <v>0</v>
          </cell>
          <cell r="Z1026">
            <v>0</v>
          </cell>
          <cell r="AA1026" t="str">
            <v/>
          </cell>
        </row>
        <row r="1027">
          <cell r="I1027" t="str">
            <v/>
          </cell>
          <cell r="J1027" t="str">
            <v/>
          </cell>
          <cell r="K1027">
            <v>0</v>
          </cell>
          <cell r="L1027">
            <v>0</v>
          </cell>
          <cell r="M1027" t="str">
            <v/>
          </cell>
          <cell r="P1027" t="str">
            <v/>
          </cell>
          <cell r="Q1027" t="str">
            <v/>
          </cell>
          <cell r="R1027">
            <v>0</v>
          </cell>
          <cell r="S1027">
            <v>0</v>
          </cell>
          <cell r="T1027" t="str">
            <v/>
          </cell>
          <cell r="W1027" t="str">
            <v/>
          </cell>
          <cell r="X1027" t="str">
            <v/>
          </cell>
          <cell r="Y1027">
            <v>0</v>
          </cell>
          <cell r="Z1027">
            <v>0</v>
          </cell>
          <cell r="AA1027" t="str">
            <v/>
          </cell>
        </row>
        <row r="1028">
          <cell r="I1028" t="str">
            <v/>
          </cell>
          <cell r="J1028" t="str">
            <v/>
          </cell>
          <cell r="K1028">
            <v>0</v>
          </cell>
          <cell r="L1028">
            <v>0</v>
          </cell>
          <cell r="M1028" t="str">
            <v/>
          </cell>
          <cell r="P1028" t="str">
            <v/>
          </cell>
          <cell r="Q1028" t="str">
            <v/>
          </cell>
          <cell r="R1028">
            <v>0</v>
          </cell>
          <cell r="S1028">
            <v>0</v>
          </cell>
          <cell r="T1028" t="str">
            <v/>
          </cell>
          <cell r="W1028" t="str">
            <v/>
          </cell>
          <cell r="X1028" t="str">
            <v/>
          </cell>
          <cell r="Y1028">
            <v>0</v>
          </cell>
          <cell r="Z1028">
            <v>0</v>
          </cell>
          <cell r="AA1028" t="str">
            <v/>
          </cell>
        </row>
        <row r="1029">
          <cell r="I1029" t="str">
            <v/>
          </cell>
          <cell r="J1029" t="str">
            <v/>
          </cell>
          <cell r="K1029">
            <v>0</v>
          </cell>
          <cell r="L1029">
            <v>0</v>
          </cell>
          <cell r="M1029" t="str">
            <v/>
          </cell>
          <cell r="P1029" t="str">
            <v/>
          </cell>
          <cell r="Q1029" t="str">
            <v/>
          </cell>
          <cell r="R1029">
            <v>0</v>
          </cell>
          <cell r="S1029">
            <v>0</v>
          </cell>
          <cell r="T1029" t="str">
            <v/>
          </cell>
          <cell r="W1029" t="str">
            <v/>
          </cell>
          <cell r="X1029" t="str">
            <v/>
          </cell>
          <cell r="Y1029">
            <v>0</v>
          </cell>
          <cell r="Z1029">
            <v>0</v>
          </cell>
          <cell r="AA1029" t="str">
            <v/>
          </cell>
        </row>
        <row r="1030">
          <cell r="I1030" t="str">
            <v/>
          </cell>
          <cell r="J1030" t="str">
            <v/>
          </cell>
          <cell r="K1030">
            <v>0</v>
          </cell>
          <cell r="L1030">
            <v>0</v>
          </cell>
          <cell r="M1030" t="str">
            <v/>
          </cell>
          <cell r="P1030" t="str">
            <v/>
          </cell>
          <cell r="Q1030" t="str">
            <v/>
          </cell>
          <cell r="R1030">
            <v>0</v>
          </cell>
          <cell r="S1030">
            <v>0</v>
          </cell>
          <cell r="T1030" t="str">
            <v/>
          </cell>
          <cell r="W1030" t="str">
            <v/>
          </cell>
          <cell r="X1030" t="str">
            <v/>
          </cell>
          <cell r="Y1030">
            <v>0</v>
          </cell>
          <cell r="Z1030">
            <v>0</v>
          </cell>
          <cell r="AA1030" t="str">
            <v/>
          </cell>
        </row>
        <row r="1031">
          <cell r="I1031" t="str">
            <v/>
          </cell>
          <cell r="J1031" t="str">
            <v/>
          </cell>
          <cell r="K1031">
            <v>0</v>
          </cell>
          <cell r="L1031">
            <v>0</v>
          </cell>
          <cell r="M1031" t="str">
            <v/>
          </cell>
          <cell r="P1031" t="str">
            <v/>
          </cell>
          <cell r="Q1031" t="str">
            <v/>
          </cell>
          <cell r="R1031">
            <v>0</v>
          </cell>
          <cell r="S1031">
            <v>0</v>
          </cell>
          <cell r="T1031" t="str">
            <v/>
          </cell>
          <cell r="W1031" t="str">
            <v/>
          </cell>
          <cell r="X1031" t="str">
            <v/>
          </cell>
          <cell r="Y1031">
            <v>0</v>
          </cell>
          <cell r="Z1031">
            <v>0</v>
          </cell>
          <cell r="AA1031" t="str">
            <v/>
          </cell>
        </row>
        <row r="1032">
          <cell r="I1032" t="str">
            <v/>
          </cell>
          <cell r="J1032" t="str">
            <v/>
          </cell>
          <cell r="K1032">
            <v>0</v>
          </cell>
          <cell r="L1032">
            <v>0</v>
          </cell>
          <cell r="M1032" t="str">
            <v/>
          </cell>
          <cell r="P1032" t="str">
            <v/>
          </cell>
          <cell r="Q1032" t="str">
            <v/>
          </cell>
          <cell r="R1032">
            <v>0</v>
          </cell>
          <cell r="S1032">
            <v>0</v>
          </cell>
          <cell r="T1032" t="str">
            <v/>
          </cell>
          <cell r="W1032" t="str">
            <v/>
          </cell>
          <cell r="X1032" t="str">
            <v/>
          </cell>
          <cell r="Y1032">
            <v>0</v>
          </cell>
          <cell r="Z1032">
            <v>0</v>
          </cell>
          <cell r="AA1032" t="str">
            <v/>
          </cell>
        </row>
        <row r="1033">
          <cell r="I1033" t="str">
            <v/>
          </cell>
          <cell r="J1033" t="str">
            <v/>
          </cell>
          <cell r="K1033">
            <v>0</v>
          </cell>
          <cell r="L1033">
            <v>0</v>
          </cell>
          <cell r="M1033" t="str">
            <v/>
          </cell>
          <cell r="P1033" t="str">
            <v/>
          </cell>
          <cell r="Q1033" t="str">
            <v/>
          </cell>
          <cell r="R1033">
            <v>0</v>
          </cell>
          <cell r="S1033">
            <v>0</v>
          </cell>
          <cell r="T1033" t="str">
            <v/>
          </cell>
          <cell r="W1033" t="str">
            <v/>
          </cell>
          <cell r="X1033" t="str">
            <v/>
          </cell>
          <cell r="Y1033">
            <v>0</v>
          </cell>
          <cell r="Z1033">
            <v>0</v>
          </cell>
          <cell r="AA1033" t="str">
            <v/>
          </cell>
        </row>
        <row r="1034">
          <cell r="I1034" t="str">
            <v/>
          </cell>
          <cell r="J1034" t="str">
            <v/>
          </cell>
          <cell r="K1034">
            <v>0</v>
          </cell>
          <cell r="L1034">
            <v>0</v>
          </cell>
          <cell r="M1034" t="str">
            <v/>
          </cell>
          <cell r="P1034" t="str">
            <v/>
          </cell>
          <cell r="Q1034" t="str">
            <v/>
          </cell>
          <cell r="R1034">
            <v>0</v>
          </cell>
          <cell r="S1034">
            <v>0</v>
          </cell>
          <cell r="T1034" t="str">
            <v/>
          </cell>
          <cell r="W1034" t="str">
            <v/>
          </cell>
          <cell r="X1034" t="str">
            <v/>
          </cell>
          <cell r="Y1034">
            <v>0</v>
          </cell>
          <cell r="Z1034">
            <v>0</v>
          </cell>
          <cell r="AA1034" t="str">
            <v/>
          </cell>
        </row>
        <row r="1035">
          <cell r="I1035" t="str">
            <v/>
          </cell>
          <cell r="J1035" t="str">
            <v/>
          </cell>
          <cell r="K1035">
            <v>0</v>
          </cell>
          <cell r="L1035">
            <v>0</v>
          </cell>
          <cell r="M1035" t="str">
            <v/>
          </cell>
          <cell r="P1035" t="str">
            <v/>
          </cell>
          <cell r="Q1035" t="str">
            <v/>
          </cell>
          <cell r="R1035">
            <v>0</v>
          </cell>
          <cell r="S1035">
            <v>0</v>
          </cell>
          <cell r="T1035" t="str">
            <v/>
          </cell>
          <cell r="W1035" t="str">
            <v/>
          </cell>
          <cell r="X1035" t="str">
            <v/>
          </cell>
          <cell r="Y1035">
            <v>0</v>
          </cell>
          <cell r="Z1035">
            <v>0</v>
          </cell>
          <cell r="AA1035" t="str">
            <v/>
          </cell>
        </row>
        <row r="1036">
          <cell r="I1036" t="str">
            <v/>
          </cell>
          <cell r="J1036" t="str">
            <v/>
          </cell>
          <cell r="K1036">
            <v>0</v>
          </cell>
          <cell r="L1036">
            <v>0</v>
          </cell>
          <cell r="M1036" t="str">
            <v/>
          </cell>
          <cell r="P1036" t="str">
            <v/>
          </cell>
          <cell r="Q1036" t="str">
            <v/>
          </cell>
          <cell r="R1036">
            <v>0</v>
          </cell>
          <cell r="S1036">
            <v>0</v>
          </cell>
          <cell r="T1036" t="str">
            <v/>
          </cell>
          <cell r="W1036" t="str">
            <v/>
          </cell>
          <cell r="X1036" t="str">
            <v/>
          </cell>
          <cell r="Y1036">
            <v>0</v>
          </cell>
          <cell r="Z1036">
            <v>0</v>
          </cell>
          <cell r="AA1036" t="str">
            <v/>
          </cell>
        </row>
        <row r="1037">
          <cell r="I1037" t="str">
            <v/>
          </cell>
          <cell r="J1037" t="str">
            <v/>
          </cell>
          <cell r="K1037">
            <v>0</v>
          </cell>
          <cell r="L1037">
            <v>0</v>
          </cell>
          <cell r="M1037" t="str">
            <v/>
          </cell>
          <cell r="P1037" t="str">
            <v/>
          </cell>
          <cell r="Q1037" t="str">
            <v/>
          </cell>
          <cell r="R1037">
            <v>0</v>
          </cell>
          <cell r="S1037">
            <v>0</v>
          </cell>
          <cell r="T1037" t="str">
            <v/>
          </cell>
          <cell r="W1037" t="str">
            <v/>
          </cell>
          <cell r="X1037" t="str">
            <v/>
          </cell>
          <cell r="Y1037">
            <v>0</v>
          </cell>
          <cell r="Z1037">
            <v>0</v>
          </cell>
          <cell r="AA1037" t="str">
            <v/>
          </cell>
        </row>
        <row r="1038">
          <cell r="I1038" t="str">
            <v/>
          </cell>
          <cell r="J1038" t="str">
            <v/>
          </cell>
          <cell r="K1038">
            <v>0</v>
          </cell>
          <cell r="L1038">
            <v>0</v>
          </cell>
          <cell r="M1038" t="str">
            <v/>
          </cell>
          <cell r="P1038" t="str">
            <v/>
          </cell>
          <cell r="Q1038" t="str">
            <v/>
          </cell>
          <cell r="R1038">
            <v>0</v>
          </cell>
          <cell r="S1038">
            <v>0</v>
          </cell>
          <cell r="T1038" t="str">
            <v/>
          </cell>
          <cell r="W1038" t="str">
            <v/>
          </cell>
          <cell r="X1038" t="str">
            <v/>
          </cell>
          <cell r="Y1038">
            <v>0</v>
          </cell>
          <cell r="Z1038">
            <v>0</v>
          </cell>
          <cell r="AA1038" t="str">
            <v/>
          </cell>
        </row>
        <row r="1039">
          <cell r="I1039" t="str">
            <v/>
          </cell>
          <cell r="J1039" t="str">
            <v/>
          </cell>
          <cell r="K1039">
            <v>0</v>
          </cell>
          <cell r="L1039">
            <v>0</v>
          </cell>
          <cell r="M1039" t="str">
            <v/>
          </cell>
          <cell r="P1039" t="str">
            <v/>
          </cell>
          <cell r="Q1039" t="str">
            <v/>
          </cell>
          <cell r="R1039">
            <v>0</v>
          </cell>
          <cell r="S1039">
            <v>0</v>
          </cell>
          <cell r="T1039" t="str">
            <v/>
          </cell>
          <cell r="W1039" t="str">
            <v/>
          </cell>
          <cell r="X1039" t="str">
            <v/>
          </cell>
          <cell r="Y1039">
            <v>0</v>
          </cell>
          <cell r="Z1039">
            <v>0</v>
          </cell>
          <cell r="AA1039" t="str">
            <v/>
          </cell>
        </row>
        <row r="1040">
          <cell r="I1040" t="str">
            <v/>
          </cell>
          <cell r="J1040" t="str">
            <v/>
          </cell>
          <cell r="K1040">
            <v>0</v>
          </cell>
          <cell r="L1040">
            <v>0</v>
          </cell>
          <cell r="M1040" t="str">
            <v/>
          </cell>
          <cell r="P1040" t="str">
            <v/>
          </cell>
          <cell r="Q1040" t="str">
            <v/>
          </cell>
          <cell r="R1040">
            <v>0</v>
          </cell>
          <cell r="S1040">
            <v>0</v>
          </cell>
          <cell r="T1040" t="str">
            <v/>
          </cell>
          <cell r="W1040" t="str">
            <v/>
          </cell>
          <cell r="X1040" t="str">
            <v/>
          </cell>
          <cell r="Y1040">
            <v>0</v>
          </cell>
          <cell r="Z1040">
            <v>0</v>
          </cell>
          <cell r="AA1040" t="str">
            <v/>
          </cell>
        </row>
        <row r="1041">
          <cell r="I1041" t="str">
            <v/>
          </cell>
          <cell r="J1041" t="str">
            <v/>
          </cell>
          <cell r="K1041">
            <v>0</v>
          </cell>
          <cell r="L1041">
            <v>0</v>
          </cell>
          <cell r="M1041" t="str">
            <v/>
          </cell>
          <cell r="P1041" t="str">
            <v/>
          </cell>
          <cell r="Q1041" t="str">
            <v/>
          </cell>
          <cell r="R1041">
            <v>0</v>
          </cell>
          <cell r="S1041">
            <v>0</v>
          </cell>
          <cell r="T1041" t="str">
            <v/>
          </cell>
          <cell r="W1041" t="str">
            <v/>
          </cell>
          <cell r="X1041" t="str">
            <v/>
          </cell>
          <cell r="Y1041">
            <v>0</v>
          </cell>
          <cell r="Z1041">
            <v>0</v>
          </cell>
          <cell r="AA1041" t="str">
            <v/>
          </cell>
        </row>
        <row r="1042">
          <cell r="I1042" t="str">
            <v/>
          </cell>
          <cell r="J1042" t="str">
            <v/>
          </cell>
          <cell r="K1042">
            <v>0</v>
          </cell>
          <cell r="L1042">
            <v>0</v>
          </cell>
          <cell r="M1042" t="str">
            <v/>
          </cell>
          <cell r="P1042" t="str">
            <v/>
          </cell>
          <cell r="Q1042" t="str">
            <v/>
          </cell>
          <cell r="R1042">
            <v>0</v>
          </cell>
          <cell r="S1042">
            <v>0</v>
          </cell>
          <cell r="T1042" t="str">
            <v/>
          </cell>
          <cell r="W1042" t="str">
            <v/>
          </cell>
          <cell r="X1042" t="str">
            <v/>
          </cell>
          <cell r="Y1042">
            <v>0</v>
          </cell>
          <cell r="Z1042">
            <v>0</v>
          </cell>
          <cell r="AA1042" t="str">
            <v/>
          </cell>
        </row>
        <row r="1043">
          <cell r="I1043" t="str">
            <v/>
          </cell>
          <cell r="J1043" t="str">
            <v/>
          </cell>
          <cell r="K1043">
            <v>0</v>
          </cell>
          <cell r="L1043">
            <v>0</v>
          </cell>
          <cell r="M1043" t="str">
            <v/>
          </cell>
          <cell r="P1043" t="str">
            <v/>
          </cell>
          <cell r="Q1043" t="str">
            <v/>
          </cell>
          <cell r="R1043">
            <v>0</v>
          </cell>
          <cell r="S1043">
            <v>0</v>
          </cell>
          <cell r="T1043" t="str">
            <v/>
          </cell>
          <cell r="W1043" t="str">
            <v/>
          </cell>
          <cell r="X1043" t="str">
            <v/>
          </cell>
          <cell r="Y1043">
            <v>0</v>
          </cell>
          <cell r="Z1043">
            <v>0</v>
          </cell>
          <cell r="AA1043" t="str">
            <v/>
          </cell>
        </row>
        <row r="1044">
          <cell r="I1044" t="str">
            <v/>
          </cell>
          <cell r="J1044" t="str">
            <v/>
          </cell>
          <cell r="K1044">
            <v>0</v>
          </cell>
          <cell r="L1044">
            <v>0</v>
          </cell>
          <cell r="M1044" t="str">
            <v/>
          </cell>
          <cell r="P1044" t="str">
            <v/>
          </cell>
          <cell r="Q1044" t="str">
            <v/>
          </cell>
          <cell r="R1044">
            <v>0</v>
          </cell>
          <cell r="S1044">
            <v>0</v>
          </cell>
          <cell r="T1044" t="str">
            <v/>
          </cell>
          <cell r="W1044" t="str">
            <v/>
          </cell>
          <cell r="X1044" t="str">
            <v/>
          </cell>
          <cell r="Y1044">
            <v>0</v>
          </cell>
          <cell r="Z1044">
            <v>0</v>
          </cell>
          <cell r="AA1044" t="str">
            <v/>
          </cell>
        </row>
        <row r="1045">
          <cell r="I1045" t="str">
            <v/>
          </cell>
          <cell r="J1045" t="str">
            <v/>
          </cell>
          <cell r="K1045">
            <v>0</v>
          </cell>
          <cell r="L1045">
            <v>0</v>
          </cell>
          <cell r="M1045" t="str">
            <v/>
          </cell>
          <cell r="P1045" t="str">
            <v/>
          </cell>
          <cell r="Q1045" t="str">
            <v/>
          </cell>
          <cell r="R1045">
            <v>0</v>
          </cell>
          <cell r="S1045">
            <v>0</v>
          </cell>
          <cell r="T1045" t="str">
            <v/>
          </cell>
          <cell r="W1045" t="str">
            <v/>
          </cell>
          <cell r="X1045" t="str">
            <v/>
          </cell>
          <cell r="Y1045">
            <v>0</v>
          </cell>
          <cell r="Z1045">
            <v>0</v>
          </cell>
          <cell r="AA1045" t="str">
            <v/>
          </cell>
        </row>
        <row r="1046">
          <cell r="I1046" t="str">
            <v/>
          </cell>
          <cell r="J1046" t="str">
            <v/>
          </cell>
          <cell r="K1046">
            <v>0</v>
          </cell>
          <cell r="L1046">
            <v>0</v>
          </cell>
          <cell r="M1046" t="str">
            <v/>
          </cell>
          <cell r="P1046" t="str">
            <v/>
          </cell>
          <cell r="Q1046" t="str">
            <v/>
          </cell>
          <cell r="R1046">
            <v>0</v>
          </cell>
          <cell r="S1046">
            <v>0</v>
          </cell>
          <cell r="T1046" t="str">
            <v/>
          </cell>
          <cell r="W1046" t="str">
            <v/>
          </cell>
          <cell r="X1046" t="str">
            <v/>
          </cell>
          <cell r="Y1046">
            <v>0</v>
          </cell>
          <cell r="Z1046">
            <v>0</v>
          </cell>
          <cell r="AA1046" t="str">
            <v/>
          </cell>
        </row>
        <row r="1047">
          <cell r="I1047" t="str">
            <v/>
          </cell>
          <cell r="J1047" t="str">
            <v/>
          </cell>
          <cell r="K1047">
            <v>0</v>
          </cell>
          <cell r="L1047">
            <v>0</v>
          </cell>
          <cell r="M1047" t="str">
            <v/>
          </cell>
          <cell r="P1047" t="str">
            <v/>
          </cell>
          <cell r="Q1047" t="str">
            <v/>
          </cell>
          <cell r="R1047">
            <v>0</v>
          </cell>
          <cell r="S1047">
            <v>0</v>
          </cell>
          <cell r="T1047" t="str">
            <v/>
          </cell>
          <cell r="W1047" t="str">
            <v/>
          </cell>
          <cell r="X1047" t="str">
            <v/>
          </cell>
          <cell r="Y1047">
            <v>0</v>
          </cell>
          <cell r="Z1047">
            <v>0</v>
          </cell>
          <cell r="AA1047" t="str">
            <v/>
          </cell>
        </row>
        <row r="1048">
          <cell r="I1048" t="str">
            <v/>
          </cell>
          <cell r="J1048" t="str">
            <v/>
          </cell>
          <cell r="K1048">
            <v>0</v>
          </cell>
          <cell r="L1048">
            <v>0</v>
          </cell>
          <cell r="M1048" t="str">
            <v/>
          </cell>
          <cell r="P1048" t="str">
            <v/>
          </cell>
          <cell r="Q1048" t="str">
            <v/>
          </cell>
          <cell r="R1048">
            <v>0</v>
          </cell>
          <cell r="S1048">
            <v>0</v>
          </cell>
          <cell r="T1048" t="str">
            <v/>
          </cell>
          <cell r="W1048" t="str">
            <v/>
          </cell>
          <cell r="X1048" t="str">
            <v/>
          </cell>
          <cell r="Y1048">
            <v>0</v>
          </cell>
          <cell r="Z1048">
            <v>0</v>
          </cell>
          <cell r="AA1048" t="str">
            <v/>
          </cell>
        </row>
        <row r="1049">
          <cell r="I1049" t="str">
            <v/>
          </cell>
          <cell r="J1049" t="str">
            <v/>
          </cell>
          <cell r="K1049">
            <v>0</v>
          </cell>
          <cell r="L1049">
            <v>0</v>
          </cell>
          <cell r="M1049" t="str">
            <v/>
          </cell>
          <cell r="P1049" t="str">
            <v/>
          </cell>
          <cell r="Q1049" t="str">
            <v/>
          </cell>
          <cell r="R1049">
            <v>0</v>
          </cell>
          <cell r="S1049">
            <v>0</v>
          </cell>
          <cell r="T1049" t="str">
            <v/>
          </cell>
          <cell r="W1049" t="str">
            <v/>
          </cell>
          <cell r="X1049" t="str">
            <v/>
          </cell>
          <cell r="Y1049">
            <v>0</v>
          </cell>
          <cell r="Z1049">
            <v>0</v>
          </cell>
          <cell r="AA1049" t="str">
            <v/>
          </cell>
        </row>
        <row r="1050">
          <cell r="I1050" t="str">
            <v/>
          </cell>
          <cell r="J1050" t="str">
            <v/>
          </cell>
          <cell r="K1050">
            <v>0</v>
          </cell>
          <cell r="L1050">
            <v>0</v>
          </cell>
          <cell r="M1050" t="str">
            <v/>
          </cell>
          <cell r="P1050" t="str">
            <v/>
          </cell>
          <cell r="Q1050" t="str">
            <v/>
          </cell>
          <cell r="R1050">
            <v>0</v>
          </cell>
          <cell r="S1050">
            <v>0</v>
          </cell>
          <cell r="T1050" t="str">
            <v/>
          </cell>
          <cell r="W1050" t="str">
            <v/>
          </cell>
          <cell r="X1050" t="str">
            <v/>
          </cell>
          <cell r="Y1050">
            <v>0</v>
          </cell>
          <cell r="Z1050">
            <v>0</v>
          </cell>
          <cell r="AA1050" t="str">
            <v/>
          </cell>
        </row>
        <row r="1051">
          <cell r="I1051" t="str">
            <v/>
          </cell>
          <cell r="J1051" t="str">
            <v/>
          </cell>
          <cell r="K1051">
            <v>0</v>
          </cell>
          <cell r="L1051">
            <v>0</v>
          </cell>
          <cell r="M1051" t="str">
            <v/>
          </cell>
          <cell r="P1051" t="str">
            <v/>
          </cell>
          <cell r="Q1051" t="str">
            <v/>
          </cell>
          <cell r="R1051">
            <v>0</v>
          </cell>
          <cell r="S1051">
            <v>0</v>
          </cell>
          <cell r="T1051" t="str">
            <v/>
          </cell>
          <cell r="W1051" t="str">
            <v/>
          </cell>
          <cell r="X1051" t="str">
            <v/>
          </cell>
          <cell r="Y1051">
            <v>0</v>
          </cell>
          <cell r="Z1051">
            <v>0</v>
          </cell>
          <cell r="AA1051" t="str">
            <v/>
          </cell>
        </row>
        <row r="1052">
          <cell r="I1052" t="str">
            <v/>
          </cell>
          <cell r="J1052" t="str">
            <v/>
          </cell>
          <cell r="K1052">
            <v>0</v>
          </cell>
          <cell r="L1052">
            <v>0</v>
          </cell>
          <cell r="M1052" t="str">
            <v/>
          </cell>
          <cell r="P1052" t="str">
            <v/>
          </cell>
          <cell r="Q1052" t="str">
            <v/>
          </cell>
          <cell r="R1052">
            <v>0</v>
          </cell>
          <cell r="S1052">
            <v>0</v>
          </cell>
          <cell r="T1052" t="str">
            <v/>
          </cell>
          <cell r="W1052" t="str">
            <v/>
          </cell>
          <cell r="X1052" t="str">
            <v/>
          </cell>
          <cell r="Y1052">
            <v>0</v>
          </cell>
          <cell r="Z1052">
            <v>0</v>
          </cell>
          <cell r="AA1052" t="str">
            <v/>
          </cell>
        </row>
        <row r="1053">
          <cell r="I1053" t="str">
            <v/>
          </cell>
          <cell r="J1053" t="str">
            <v/>
          </cell>
          <cell r="K1053">
            <v>0</v>
          </cell>
          <cell r="L1053">
            <v>0</v>
          </cell>
          <cell r="M1053" t="str">
            <v/>
          </cell>
          <cell r="P1053" t="str">
            <v/>
          </cell>
          <cell r="Q1053" t="str">
            <v/>
          </cell>
          <cell r="R1053">
            <v>0</v>
          </cell>
          <cell r="S1053">
            <v>0</v>
          </cell>
          <cell r="T1053" t="str">
            <v/>
          </cell>
          <cell r="W1053" t="str">
            <v/>
          </cell>
          <cell r="X1053" t="str">
            <v/>
          </cell>
          <cell r="Y1053">
            <v>0</v>
          </cell>
          <cell r="Z1053">
            <v>0</v>
          </cell>
          <cell r="AA1053" t="str">
            <v/>
          </cell>
        </row>
        <row r="1054">
          <cell r="I1054" t="str">
            <v/>
          </cell>
          <cell r="J1054" t="str">
            <v/>
          </cell>
          <cell r="K1054">
            <v>0</v>
          </cell>
          <cell r="L1054">
            <v>0</v>
          </cell>
          <cell r="M1054" t="str">
            <v/>
          </cell>
          <cell r="P1054" t="str">
            <v/>
          </cell>
          <cell r="Q1054" t="str">
            <v/>
          </cell>
          <cell r="R1054">
            <v>0</v>
          </cell>
          <cell r="S1054">
            <v>0</v>
          </cell>
          <cell r="T1054" t="str">
            <v/>
          </cell>
          <cell r="W1054" t="str">
            <v/>
          </cell>
          <cell r="X1054" t="str">
            <v/>
          </cell>
          <cell r="Y1054">
            <v>0</v>
          </cell>
          <cell r="Z1054">
            <v>0</v>
          </cell>
          <cell r="AA1054" t="str">
            <v/>
          </cell>
        </row>
        <row r="1055">
          <cell r="I1055" t="str">
            <v/>
          </cell>
          <cell r="J1055" t="str">
            <v/>
          </cell>
          <cell r="K1055">
            <v>0</v>
          </cell>
          <cell r="L1055">
            <v>0</v>
          </cell>
          <cell r="M1055" t="str">
            <v/>
          </cell>
          <cell r="P1055" t="str">
            <v/>
          </cell>
          <cell r="Q1055" t="str">
            <v/>
          </cell>
          <cell r="R1055">
            <v>0</v>
          </cell>
          <cell r="S1055">
            <v>0</v>
          </cell>
          <cell r="T1055" t="str">
            <v/>
          </cell>
          <cell r="W1055" t="str">
            <v/>
          </cell>
          <cell r="X1055" t="str">
            <v/>
          </cell>
          <cell r="Y1055">
            <v>0</v>
          </cell>
          <cell r="Z1055">
            <v>0</v>
          </cell>
          <cell r="AA1055" t="str">
            <v/>
          </cell>
        </row>
        <row r="1056">
          <cell r="I1056" t="str">
            <v/>
          </cell>
          <cell r="J1056" t="str">
            <v/>
          </cell>
          <cell r="K1056">
            <v>0</v>
          </cell>
          <cell r="L1056">
            <v>0</v>
          </cell>
          <cell r="M1056" t="str">
            <v/>
          </cell>
          <cell r="P1056" t="str">
            <v/>
          </cell>
          <cell r="Q1056" t="str">
            <v/>
          </cell>
          <cell r="R1056">
            <v>0</v>
          </cell>
          <cell r="S1056">
            <v>0</v>
          </cell>
          <cell r="T1056" t="str">
            <v/>
          </cell>
          <cell r="W1056" t="str">
            <v/>
          </cell>
          <cell r="X1056" t="str">
            <v/>
          </cell>
          <cell r="Y1056">
            <v>0</v>
          </cell>
          <cell r="Z1056">
            <v>0</v>
          </cell>
          <cell r="AA1056" t="str">
            <v/>
          </cell>
        </row>
        <row r="1057">
          <cell r="I1057" t="str">
            <v/>
          </cell>
          <cell r="J1057" t="str">
            <v/>
          </cell>
          <cell r="K1057">
            <v>0</v>
          </cell>
          <cell r="L1057">
            <v>0</v>
          </cell>
          <cell r="M1057" t="str">
            <v/>
          </cell>
          <cell r="P1057" t="str">
            <v/>
          </cell>
          <cell r="Q1057" t="str">
            <v/>
          </cell>
          <cell r="R1057">
            <v>0</v>
          </cell>
          <cell r="S1057">
            <v>0</v>
          </cell>
          <cell r="T1057" t="str">
            <v/>
          </cell>
          <cell r="W1057" t="str">
            <v/>
          </cell>
          <cell r="X1057" t="str">
            <v/>
          </cell>
          <cell r="Y1057">
            <v>0</v>
          </cell>
          <cell r="Z1057">
            <v>0</v>
          </cell>
          <cell r="AA1057" t="str">
            <v/>
          </cell>
        </row>
        <row r="1058">
          <cell r="I1058" t="str">
            <v/>
          </cell>
          <cell r="J1058" t="str">
            <v/>
          </cell>
          <cell r="K1058">
            <v>0</v>
          </cell>
          <cell r="L1058">
            <v>0</v>
          </cell>
          <cell r="M1058" t="str">
            <v/>
          </cell>
          <cell r="P1058" t="str">
            <v/>
          </cell>
          <cell r="Q1058" t="str">
            <v/>
          </cell>
          <cell r="R1058">
            <v>0</v>
          </cell>
          <cell r="S1058">
            <v>0</v>
          </cell>
          <cell r="T1058" t="str">
            <v/>
          </cell>
          <cell r="W1058" t="str">
            <v/>
          </cell>
          <cell r="X1058" t="str">
            <v/>
          </cell>
          <cell r="Y1058">
            <v>0</v>
          </cell>
          <cell r="Z1058">
            <v>0</v>
          </cell>
          <cell r="AA1058" t="str">
            <v/>
          </cell>
        </row>
        <row r="1059">
          <cell r="I1059" t="str">
            <v/>
          </cell>
          <cell r="J1059" t="str">
            <v/>
          </cell>
          <cell r="K1059">
            <v>0</v>
          </cell>
          <cell r="L1059">
            <v>0</v>
          </cell>
          <cell r="M1059" t="str">
            <v/>
          </cell>
          <cell r="P1059" t="str">
            <v/>
          </cell>
          <cell r="Q1059" t="str">
            <v/>
          </cell>
          <cell r="R1059">
            <v>0</v>
          </cell>
          <cell r="S1059">
            <v>0</v>
          </cell>
          <cell r="T1059" t="str">
            <v/>
          </cell>
          <cell r="W1059" t="str">
            <v/>
          </cell>
          <cell r="X1059" t="str">
            <v/>
          </cell>
          <cell r="Y1059">
            <v>0</v>
          </cell>
          <cell r="Z1059">
            <v>0</v>
          </cell>
          <cell r="AA1059" t="str">
            <v/>
          </cell>
        </row>
        <row r="1060">
          <cell r="I1060" t="str">
            <v/>
          </cell>
          <cell r="J1060" t="str">
            <v/>
          </cell>
          <cell r="K1060">
            <v>0</v>
          </cell>
          <cell r="L1060">
            <v>0</v>
          </cell>
          <cell r="M1060" t="str">
            <v/>
          </cell>
          <cell r="P1060" t="str">
            <v/>
          </cell>
          <cell r="Q1060" t="str">
            <v/>
          </cell>
          <cell r="R1060">
            <v>0</v>
          </cell>
          <cell r="S1060">
            <v>0</v>
          </cell>
          <cell r="T1060" t="str">
            <v/>
          </cell>
          <cell r="W1060" t="str">
            <v/>
          </cell>
          <cell r="X1060" t="str">
            <v/>
          </cell>
          <cell r="Y1060">
            <v>0</v>
          </cell>
          <cell r="Z1060">
            <v>0</v>
          </cell>
          <cell r="AA1060" t="str">
            <v/>
          </cell>
        </row>
        <row r="1061">
          <cell r="I1061" t="str">
            <v/>
          </cell>
          <cell r="J1061" t="str">
            <v/>
          </cell>
          <cell r="K1061">
            <v>0</v>
          </cell>
          <cell r="L1061">
            <v>0</v>
          </cell>
          <cell r="M1061" t="str">
            <v/>
          </cell>
          <cell r="P1061" t="str">
            <v/>
          </cell>
          <cell r="Q1061" t="str">
            <v/>
          </cell>
          <cell r="R1061">
            <v>0</v>
          </cell>
          <cell r="S1061">
            <v>0</v>
          </cell>
          <cell r="T1061" t="str">
            <v/>
          </cell>
          <cell r="W1061" t="str">
            <v/>
          </cell>
          <cell r="X1061" t="str">
            <v/>
          </cell>
          <cell r="Y1061">
            <v>0</v>
          </cell>
          <cell r="Z1061">
            <v>0</v>
          </cell>
          <cell r="AA1061" t="str">
            <v/>
          </cell>
        </row>
        <row r="1062">
          <cell r="I1062" t="str">
            <v/>
          </cell>
          <cell r="J1062" t="str">
            <v/>
          </cell>
          <cell r="K1062">
            <v>0</v>
          </cell>
          <cell r="L1062">
            <v>0</v>
          </cell>
          <cell r="M1062" t="str">
            <v/>
          </cell>
          <cell r="P1062" t="str">
            <v/>
          </cell>
          <cell r="Q1062" t="str">
            <v/>
          </cell>
          <cell r="R1062">
            <v>0</v>
          </cell>
          <cell r="S1062">
            <v>0</v>
          </cell>
          <cell r="T1062" t="str">
            <v/>
          </cell>
          <cell r="W1062" t="str">
            <v/>
          </cell>
          <cell r="X1062" t="str">
            <v/>
          </cell>
          <cell r="Y1062">
            <v>0</v>
          </cell>
          <cell r="Z1062">
            <v>0</v>
          </cell>
          <cell r="AA1062" t="str">
            <v/>
          </cell>
        </row>
        <row r="1063">
          <cell r="I1063" t="str">
            <v/>
          </cell>
          <cell r="J1063" t="str">
            <v/>
          </cell>
          <cell r="K1063">
            <v>0</v>
          </cell>
          <cell r="L1063">
            <v>0</v>
          </cell>
          <cell r="M1063" t="str">
            <v/>
          </cell>
          <cell r="P1063" t="str">
            <v/>
          </cell>
          <cell r="Q1063" t="str">
            <v/>
          </cell>
          <cell r="R1063">
            <v>0</v>
          </cell>
          <cell r="S1063">
            <v>0</v>
          </cell>
          <cell r="T1063" t="str">
            <v/>
          </cell>
          <cell r="W1063" t="str">
            <v/>
          </cell>
          <cell r="X1063" t="str">
            <v/>
          </cell>
          <cell r="Y1063">
            <v>0</v>
          </cell>
          <cell r="Z1063">
            <v>0</v>
          </cell>
          <cell r="AA1063" t="str">
            <v/>
          </cell>
        </row>
        <row r="1064">
          <cell r="I1064" t="str">
            <v/>
          </cell>
          <cell r="J1064" t="str">
            <v/>
          </cell>
          <cell r="K1064">
            <v>0</v>
          </cell>
          <cell r="L1064">
            <v>0</v>
          </cell>
          <cell r="M1064" t="str">
            <v/>
          </cell>
          <cell r="P1064" t="str">
            <v/>
          </cell>
          <cell r="Q1064" t="str">
            <v/>
          </cell>
          <cell r="R1064">
            <v>0</v>
          </cell>
          <cell r="S1064">
            <v>0</v>
          </cell>
          <cell r="T1064" t="str">
            <v/>
          </cell>
          <cell r="W1064" t="str">
            <v/>
          </cell>
          <cell r="X1064" t="str">
            <v/>
          </cell>
          <cell r="Y1064">
            <v>0</v>
          </cell>
          <cell r="Z1064">
            <v>0</v>
          </cell>
          <cell r="AA1064" t="str">
            <v/>
          </cell>
        </row>
        <row r="1065">
          <cell r="I1065" t="str">
            <v/>
          </cell>
          <cell r="J1065" t="str">
            <v/>
          </cell>
          <cell r="K1065">
            <v>0</v>
          </cell>
          <cell r="L1065">
            <v>0</v>
          </cell>
          <cell r="M1065" t="str">
            <v/>
          </cell>
          <cell r="P1065" t="str">
            <v/>
          </cell>
          <cell r="Q1065" t="str">
            <v/>
          </cell>
          <cell r="R1065">
            <v>0</v>
          </cell>
          <cell r="S1065">
            <v>0</v>
          </cell>
          <cell r="T1065" t="str">
            <v/>
          </cell>
          <cell r="W1065" t="str">
            <v/>
          </cell>
          <cell r="X1065" t="str">
            <v/>
          </cell>
          <cell r="Y1065">
            <v>0</v>
          </cell>
          <cell r="Z1065">
            <v>0</v>
          </cell>
          <cell r="AA1065" t="str">
            <v/>
          </cell>
        </row>
        <row r="1066">
          <cell r="I1066" t="str">
            <v/>
          </cell>
          <cell r="J1066" t="str">
            <v/>
          </cell>
          <cell r="K1066">
            <v>0</v>
          </cell>
          <cell r="L1066">
            <v>0</v>
          </cell>
          <cell r="M1066" t="str">
            <v/>
          </cell>
          <cell r="P1066" t="str">
            <v/>
          </cell>
          <cell r="Q1066" t="str">
            <v/>
          </cell>
          <cell r="R1066">
            <v>0</v>
          </cell>
          <cell r="S1066">
            <v>0</v>
          </cell>
          <cell r="T1066" t="str">
            <v/>
          </cell>
          <cell r="W1066" t="str">
            <v/>
          </cell>
          <cell r="X1066" t="str">
            <v/>
          </cell>
          <cell r="Y1066">
            <v>0</v>
          </cell>
          <cell r="Z1066">
            <v>0</v>
          </cell>
          <cell r="AA1066" t="str">
            <v/>
          </cell>
        </row>
        <row r="1067">
          <cell r="I1067" t="str">
            <v/>
          </cell>
          <cell r="J1067" t="str">
            <v/>
          </cell>
          <cell r="K1067">
            <v>0</v>
          </cell>
          <cell r="L1067">
            <v>0</v>
          </cell>
          <cell r="M1067" t="str">
            <v/>
          </cell>
          <cell r="P1067" t="str">
            <v/>
          </cell>
          <cell r="Q1067" t="str">
            <v/>
          </cell>
          <cell r="R1067">
            <v>0</v>
          </cell>
          <cell r="S1067">
            <v>0</v>
          </cell>
          <cell r="T1067" t="str">
            <v/>
          </cell>
          <cell r="W1067" t="str">
            <v/>
          </cell>
          <cell r="X1067" t="str">
            <v/>
          </cell>
          <cell r="Y1067">
            <v>0</v>
          </cell>
          <cell r="Z1067">
            <v>0</v>
          </cell>
          <cell r="AA1067" t="str">
            <v/>
          </cell>
        </row>
        <row r="1068">
          <cell r="I1068" t="str">
            <v/>
          </cell>
          <cell r="J1068" t="str">
            <v/>
          </cell>
          <cell r="K1068">
            <v>0</v>
          </cell>
          <cell r="L1068">
            <v>0</v>
          </cell>
          <cell r="M1068" t="str">
            <v/>
          </cell>
          <cell r="P1068" t="str">
            <v/>
          </cell>
          <cell r="Q1068" t="str">
            <v/>
          </cell>
          <cell r="R1068">
            <v>0</v>
          </cell>
          <cell r="S1068">
            <v>0</v>
          </cell>
          <cell r="T1068" t="str">
            <v/>
          </cell>
          <cell r="W1068" t="str">
            <v/>
          </cell>
          <cell r="X1068" t="str">
            <v/>
          </cell>
          <cell r="Y1068">
            <v>0</v>
          </cell>
          <cell r="Z1068">
            <v>0</v>
          </cell>
          <cell r="AA1068" t="str">
            <v/>
          </cell>
        </row>
        <row r="1069">
          <cell r="I1069" t="str">
            <v/>
          </cell>
          <cell r="J1069" t="str">
            <v/>
          </cell>
          <cell r="K1069">
            <v>0</v>
          </cell>
          <cell r="L1069">
            <v>0</v>
          </cell>
          <cell r="M1069" t="str">
            <v/>
          </cell>
          <cell r="P1069" t="str">
            <v/>
          </cell>
          <cell r="Q1069" t="str">
            <v/>
          </cell>
          <cell r="R1069">
            <v>0</v>
          </cell>
          <cell r="S1069">
            <v>0</v>
          </cell>
          <cell r="T1069" t="str">
            <v/>
          </cell>
          <cell r="W1069" t="str">
            <v/>
          </cell>
          <cell r="X1069" t="str">
            <v/>
          </cell>
          <cell r="Y1069">
            <v>0</v>
          </cell>
          <cell r="Z1069">
            <v>0</v>
          </cell>
          <cell r="AA1069" t="str">
            <v/>
          </cell>
        </row>
        <row r="1070">
          <cell r="I1070" t="str">
            <v/>
          </cell>
          <cell r="J1070" t="str">
            <v/>
          </cell>
          <cell r="K1070">
            <v>0</v>
          </cell>
          <cell r="L1070">
            <v>0</v>
          </cell>
          <cell r="M1070" t="str">
            <v/>
          </cell>
          <cell r="P1070" t="str">
            <v/>
          </cell>
          <cell r="Q1070" t="str">
            <v/>
          </cell>
          <cell r="R1070">
            <v>0</v>
          </cell>
          <cell r="S1070">
            <v>0</v>
          </cell>
          <cell r="T1070" t="str">
            <v/>
          </cell>
          <cell r="W1070" t="str">
            <v/>
          </cell>
          <cell r="X1070" t="str">
            <v/>
          </cell>
          <cell r="Y1070">
            <v>0</v>
          </cell>
          <cell r="Z1070">
            <v>0</v>
          </cell>
          <cell r="AA1070" t="str">
            <v/>
          </cell>
        </row>
        <row r="1071">
          <cell r="I1071" t="str">
            <v/>
          </cell>
          <cell r="J1071" t="str">
            <v/>
          </cell>
          <cell r="K1071">
            <v>0</v>
          </cell>
          <cell r="L1071">
            <v>0</v>
          </cell>
          <cell r="M1071" t="str">
            <v/>
          </cell>
          <cell r="P1071" t="str">
            <v/>
          </cell>
          <cell r="Q1071" t="str">
            <v/>
          </cell>
          <cell r="R1071">
            <v>0</v>
          </cell>
          <cell r="S1071">
            <v>0</v>
          </cell>
          <cell r="T1071" t="str">
            <v/>
          </cell>
          <cell r="W1071" t="str">
            <v/>
          </cell>
          <cell r="X1071" t="str">
            <v/>
          </cell>
          <cell r="Y1071">
            <v>0</v>
          </cell>
          <cell r="Z1071">
            <v>0</v>
          </cell>
          <cell r="AA1071" t="str">
            <v/>
          </cell>
        </row>
        <row r="1072">
          <cell r="I1072" t="str">
            <v/>
          </cell>
          <cell r="J1072" t="str">
            <v/>
          </cell>
          <cell r="K1072">
            <v>0</v>
          </cell>
          <cell r="L1072">
            <v>0</v>
          </cell>
          <cell r="M1072" t="str">
            <v/>
          </cell>
          <cell r="P1072" t="str">
            <v/>
          </cell>
          <cell r="Q1072" t="str">
            <v/>
          </cell>
          <cell r="R1072">
            <v>0</v>
          </cell>
          <cell r="S1072">
            <v>0</v>
          </cell>
          <cell r="T1072" t="str">
            <v/>
          </cell>
          <cell r="W1072" t="str">
            <v/>
          </cell>
          <cell r="X1072" t="str">
            <v/>
          </cell>
          <cell r="Y1072">
            <v>0</v>
          </cell>
          <cell r="Z1072">
            <v>0</v>
          </cell>
          <cell r="AA1072" t="str">
            <v/>
          </cell>
        </row>
        <row r="1073">
          <cell r="I1073" t="str">
            <v/>
          </cell>
          <cell r="J1073" t="str">
            <v/>
          </cell>
          <cell r="K1073">
            <v>0</v>
          </cell>
          <cell r="L1073">
            <v>0</v>
          </cell>
          <cell r="M1073" t="str">
            <v/>
          </cell>
          <cell r="P1073" t="str">
            <v/>
          </cell>
          <cell r="Q1073" t="str">
            <v/>
          </cell>
          <cell r="R1073">
            <v>0</v>
          </cell>
          <cell r="S1073">
            <v>0</v>
          </cell>
          <cell r="T1073" t="str">
            <v/>
          </cell>
          <cell r="W1073" t="str">
            <v/>
          </cell>
          <cell r="X1073" t="str">
            <v/>
          </cell>
          <cell r="Y1073">
            <v>0</v>
          </cell>
          <cell r="Z1073">
            <v>0</v>
          </cell>
          <cell r="AA1073" t="str">
            <v/>
          </cell>
        </row>
        <row r="1074">
          <cell r="I1074" t="str">
            <v/>
          </cell>
          <cell r="J1074" t="str">
            <v/>
          </cell>
          <cell r="K1074">
            <v>0</v>
          </cell>
          <cell r="L1074">
            <v>0</v>
          </cell>
          <cell r="M1074" t="str">
            <v/>
          </cell>
          <cell r="P1074" t="str">
            <v/>
          </cell>
          <cell r="Q1074" t="str">
            <v/>
          </cell>
          <cell r="R1074">
            <v>0</v>
          </cell>
          <cell r="S1074">
            <v>0</v>
          </cell>
          <cell r="T1074" t="str">
            <v/>
          </cell>
          <cell r="W1074" t="str">
            <v/>
          </cell>
          <cell r="X1074" t="str">
            <v/>
          </cell>
          <cell r="Y1074">
            <v>0</v>
          </cell>
          <cell r="Z1074">
            <v>0</v>
          </cell>
          <cell r="AA1074" t="str">
            <v/>
          </cell>
        </row>
        <row r="1075">
          <cell r="I1075" t="str">
            <v/>
          </cell>
          <cell r="J1075" t="str">
            <v/>
          </cell>
          <cell r="K1075">
            <v>0</v>
          </cell>
          <cell r="L1075">
            <v>0</v>
          </cell>
          <cell r="M1075" t="str">
            <v/>
          </cell>
          <cell r="P1075" t="str">
            <v/>
          </cell>
          <cell r="Q1075" t="str">
            <v/>
          </cell>
          <cell r="R1075">
            <v>0</v>
          </cell>
          <cell r="S1075">
            <v>0</v>
          </cell>
          <cell r="T1075" t="str">
            <v/>
          </cell>
          <cell r="W1075" t="str">
            <v/>
          </cell>
          <cell r="X1075" t="str">
            <v/>
          </cell>
          <cell r="Y1075">
            <v>0</v>
          </cell>
          <cell r="Z1075">
            <v>0</v>
          </cell>
          <cell r="AA1075" t="str">
            <v/>
          </cell>
        </row>
        <row r="1076">
          <cell r="I1076" t="str">
            <v/>
          </cell>
          <cell r="J1076" t="str">
            <v/>
          </cell>
          <cell r="K1076">
            <v>0</v>
          </cell>
          <cell r="L1076">
            <v>0</v>
          </cell>
          <cell r="M1076" t="str">
            <v/>
          </cell>
          <cell r="P1076" t="str">
            <v/>
          </cell>
          <cell r="Q1076" t="str">
            <v/>
          </cell>
          <cell r="R1076">
            <v>0</v>
          </cell>
          <cell r="S1076">
            <v>0</v>
          </cell>
          <cell r="T1076" t="str">
            <v/>
          </cell>
          <cell r="W1076" t="str">
            <v/>
          </cell>
          <cell r="X1076" t="str">
            <v/>
          </cell>
          <cell r="Y1076">
            <v>0</v>
          </cell>
          <cell r="Z1076">
            <v>0</v>
          </cell>
          <cell r="AA1076" t="str">
            <v/>
          </cell>
        </row>
        <row r="1077">
          <cell r="I1077" t="str">
            <v/>
          </cell>
          <cell r="J1077" t="str">
            <v/>
          </cell>
          <cell r="K1077">
            <v>0</v>
          </cell>
          <cell r="L1077">
            <v>0</v>
          </cell>
          <cell r="M1077" t="str">
            <v/>
          </cell>
          <cell r="P1077" t="str">
            <v/>
          </cell>
          <cell r="Q1077" t="str">
            <v/>
          </cell>
          <cell r="R1077">
            <v>0</v>
          </cell>
          <cell r="S1077">
            <v>0</v>
          </cell>
          <cell r="T1077" t="str">
            <v/>
          </cell>
          <cell r="W1077" t="str">
            <v/>
          </cell>
          <cell r="X1077" t="str">
            <v/>
          </cell>
          <cell r="Y1077">
            <v>0</v>
          </cell>
          <cell r="Z1077">
            <v>0</v>
          </cell>
          <cell r="AA1077" t="str">
            <v/>
          </cell>
        </row>
        <row r="1078">
          <cell r="I1078" t="str">
            <v/>
          </cell>
          <cell r="J1078" t="str">
            <v/>
          </cell>
          <cell r="K1078">
            <v>0</v>
          </cell>
          <cell r="L1078">
            <v>0</v>
          </cell>
          <cell r="M1078" t="str">
            <v/>
          </cell>
          <cell r="P1078" t="str">
            <v/>
          </cell>
          <cell r="Q1078" t="str">
            <v/>
          </cell>
          <cell r="R1078">
            <v>0</v>
          </cell>
          <cell r="S1078">
            <v>0</v>
          </cell>
          <cell r="T1078" t="str">
            <v/>
          </cell>
          <cell r="W1078" t="str">
            <v/>
          </cell>
          <cell r="X1078" t="str">
            <v/>
          </cell>
          <cell r="Y1078">
            <v>0</v>
          </cell>
          <cell r="Z1078">
            <v>0</v>
          </cell>
          <cell r="AA1078" t="str">
            <v/>
          </cell>
        </row>
        <row r="1079">
          <cell r="I1079" t="str">
            <v/>
          </cell>
          <cell r="J1079" t="str">
            <v/>
          </cell>
          <cell r="K1079">
            <v>0</v>
          </cell>
          <cell r="L1079">
            <v>0</v>
          </cell>
          <cell r="M1079" t="str">
            <v/>
          </cell>
          <cell r="P1079" t="str">
            <v/>
          </cell>
          <cell r="Q1079" t="str">
            <v/>
          </cell>
          <cell r="R1079">
            <v>0</v>
          </cell>
          <cell r="S1079">
            <v>0</v>
          </cell>
          <cell r="T1079" t="str">
            <v/>
          </cell>
          <cell r="W1079" t="str">
            <v/>
          </cell>
          <cell r="X1079" t="str">
            <v/>
          </cell>
          <cell r="Y1079">
            <v>0</v>
          </cell>
          <cell r="Z1079">
            <v>0</v>
          </cell>
          <cell r="AA1079" t="str">
            <v/>
          </cell>
        </row>
        <row r="1080">
          <cell r="I1080" t="str">
            <v/>
          </cell>
          <cell r="J1080" t="str">
            <v/>
          </cell>
          <cell r="K1080">
            <v>0</v>
          </cell>
          <cell r="L1080">
            <v>0</v>
          </cell>
          <cell r="M1080" t="str">
            <v/>
          </cell>
          <cell r="P1080" t="str">
            <v/>
          </cell>
          <cell r="Q1080" t="str">
            <v/>
          </cell>
          <cell r="R1080">
            <v>0</v>
          </cell>
          <cell r="S1080">
            <v>0</v>
          </cell>
          <cell r="T1080" t="str">
            <v/>
          </cell>
          <cell r="W1080" t="str">
            <v/>
          </cell>
          <cell r="X1080" t="str">
            <v/>
          </cell>
          <cell r="Y1080">
            <v>0</v>
          </cell>
          <cell r="Z1080">
            <v>0</v>
          </cell>
          <cell r="AA1080" t="str">
            <v/>
          </cell>
        </row>
        <row r="1081">
          <cell r="I1081" t="str">
            <v/>
          </cell>
          <cell r="J1081" t="str">
            <v/>
          </cell>
          <cell r="K1081">
            <v>0</v>
          </cell>
          <cell r="L1081">
            <v>0</v>
          </cell>
          <cell r="M1081" t="str">
            <v/>
          </cell>
          <cell r="P1081" t="str">
            <v/>
          </cell>
          <cell r="Q1081" t="str">
            <v/>
          </cell>
          <cell r="R1081">
            <v>0</v>
          </cell>
          <cell r="S1081">
            <v>0</v>
          </cell>
          <cell r="T1081" t="str">
            <v/>
          </cell>
          <cell r="W1081" t="str">
            <v/>
          </cell>
          <cell r="X1081" t="str">
            <v/>
          </cell>
          <cell r="Y1081">
            <v>0</v>
          </cell>
          <cell r="Z1081">
            <v>0</v>
          </cell>
          <cell r="AA1081" t="str">
            <v/>
          </cell>
        </row>
        <row r="1082">
          <cell r="I1082" t="str">
            <v/>
          </cell>
          <cell r="J1082" t="str">
            <v/>
          </cell>
          <cell r="K1082">
            <v>0</v>
          </cell>
          <cell r="L1082">
            <v>0</v>
          </cell>
          <cell r="M1082" t="str">
            <v/>
          </cell>
          <cell r="P1082" t="str">
            <v/>
          </cell>
          <cell r="Q1082" t="str">
            <v/>
          </cell>
          <cell r="R1082">
            <v>0</v>
          </cell>
          <cell r="S1082">
            <v>0</v>
          </cell>
          <cell r="T1082" t="str">
            <v/>
          </cell>
          <cell r="W1082" t="str">
            <v/>
          </cell>
          <cell r="X1082" t="str">
            <v/>
          </cell>
          <cell r="Y1082">
            <v>0</v>
          </cell>
          <cell r="Z1082">
            <v>0</v>
          </cell>
          <cell r="AA1082" t="str">
            <v/>
          </cell>
        </row>
        <row r="1083">
          <cell r="I1083" t="str">
            <v/>
          </cell>
          <cell r="J1083" t="str">
            <v/>
          </cell>
          <cell r="K1083">
            <v>0</v>
          </cell>
          <cell r="L1083">
            <v>0</v>
          </cell>
          <cell r="M1083" t="str">
            <v/>
          </cell>
          <cell r="P1083" t="str">
            <v/>
          </cell>
          <cell r="Q1083" t="str">
            <v/>
          </cell>
          <cell r="R1083">
            <v>0</v>
          </cell>
          <cell r="S1083">
            <v>0</v>
          </cell>
          <cell r="T1083" t="str">
            <v/>
          </cell>
          <cell r="W1083" t="str">
            <v/>
          </cell>
          <cell r="X1083" t="str">
            <v/>
          </cell>
          <cell r="Y1083">
            <v>0</v>
          </cell>
          <cell r="Z1083">
            <v>0</v>
          </cell>
          <cell r="AA1083" t="str">
            <v/>
          </cell>
        </row>
        <row r="1084">
          <cell r="I1084" t="str">
            <v/>
          </cell>
          <cell r="J1084" t="str">
            <v/>
          </cell>
          <cell r="K1084">
            <v>0</v>
          </cell>
          <cell r="L1084">
            <v>0</v>
          </cell>
          <cell r="M1084" t="str">
            <v/>
          </cell>
          <cell r="P1084" t="str">
            <v/>
          </cell>
          <cell r="Q1084" t="str">
            <v/>
          </cell>
          <cell r="R1084">
            <v>0</v>
          </cell>
          <cell r="S1084">
            <v>0</v>
          </cell>
          <cell r="T1084" t="str">
            <v/>
          </cell>
          <cell r="W1084" t="str">
            <v/>
          </cell>
          <cell r="X1084" t="str">
            <v/>
          </cell>
          <cell r="Y1084">
            <v>0</v>
          </cell>
          <cell r="Z1084">
            <v>0</v>
          </cell>
          <cell r="AA1084" t="str">
            <v/>
          </cell>
        </row>
        <row r="1085">
          <cell r="I1085" t="str">
            <v/>
          </cell>
          <cell r="J1085" t="str">
            <v/>
          </cell>
          <cell r="K1085">
            <v>0</v>
          </cell>
          <cell r="L1085">
            <v>0</v>
          </cell>
          <cell r="M1085" t="str">
            <v/>
          </cell>
          <cell r="P1085" t="str">
            <v/>
          </cell>
          <cell r="Q1085" t="str">
            <v/>
          </cell>
          <cell r="R1085">
            <v>0</v>
          </cell>
          <cell r="S1085">
            <v>0</v>
          </cell>
          <cell r="T1085" t="str">
            <v/>
          </cell>
          <cell r="W1085" t="str">
            <v/>
          </cell>
          <cell r="X1085" t="str">
            <v/>
          </cell>
          <cell r="Y1085">
            <v>0</v>
          </cell>
          <cell r="Z1085">
            <v>0</v>
          </cell>
          <cell r="AA1085" t="str">
            <v/>
          </cell>
        </row>
        <row r="1086">
          <cell r="I1086" t="str">
            <v/>
          </cell>
          <cell r="J1086" t="str">
            <v/>
          </cell>
          <cell r="K1086">
            <v>0</v>
          </cell>
          <cell r="L1086">
            <v>0</v>
          </cell>
          <cell r="M1086" t="str">
            <v/>
          </cell>
          <cell r="P1086" t="str">
            <v/>
          </cell>
          <cell r="Q1086" t="str">
            <v/>
          </cell>
          <cell r="R1086">
            <v>0</v>
          </cell>
          <cell r="S1086">
            <v>0</v>
          </cell>
          <cell r="T1086" t="str">
            <v/>
          </cell>
          <cell r="W1086" t="str">
            <v/>
          </cell>
          <cell r="X1086" t="str">
            <v/>
          </cell>
          <cell r="Y1086">
            <v>0</v>
          </cell>
          <cell r="Z1086">
            <v>0</v>
          </cell>
          <cell r="AA1086" t="str">
            <v/>
          </cell>
        </row>
        <row r="1087">
          <cell r="I1087" t="str">
            <v/>
          </cell>
          <cell r="J1087" t="str">
            <v/>
          </cell>
          <cell r="K1087">
            <v>0</v>
          </cell>
          <cell r="L1087">
            <v>0</v>
          </cell>
          <cell r="M1087" t="str">
            <v/>
          </cell>
          <cell r="P1087" t="str">
            <v/>
          </cell>
          <cell r="Q1087" t="str">
            <v/>
          </cell>
          <cell r="R1087">
            <v>0</v>
          </cell>
          <cell r="S1087">
            <v>0</v>
          </cell>
          <cell r="T1087" t="str">
            <v/>
          </cell>
          <cell r="W1087" t="str">
            <v/>
          </cell>
          <cell r="X1087" t="str">
            <v/>
          </cell>
          <cell r="Y1087">
            <v>0</v>
          </cell>
          <cell r="Z1087">
            <v>0</v>
          </cell>
          <cell r="AA1087" t="str">
            <v/>
          </cell>
        </row>
        <row r="1088">
          <cell r="I1088" t="str">
            <v/>
          </cell>
          <cell r="J1088" t="str">
            <v/>
          </cell>
          <cell r="K1088">
            <v>0</v>
          </cell>
          <cell r="L1088">
            <v>0</v>
          </cell>
          <cell r="M1088" t="str">
            <v/>
          </cell>
          <cell r="P1088" t="str">
            <v/>
          </cell>
          <cell r="Q1088" t="str">
            <v/>
          </cell>
          <cell r="R1088">
            <v>0</v>
          </cell>
          <cell r="S1088">
            <v>0</v>
          </cell>
          <cell r="T1088" t="str">
            <v/>
          </cell>
          <cell r="W1088" t="str">
            <v/>
          </cell>
          <cell r="X1088" t="str">
            <v/>
          </cell>
          <cell r="Y1088">
            <v>0</v>
          </cell>
          <cell r="Z1088">
            <v>0</v>
          </cell>
          <cell r="AA1088" t="str">
            <v/>
          </cell>
        </row>
        <row r="1089">
          <cell r="I1089" t="str">
            <v/>
          </cell>
          <cell r="J1089" t="str">
            <v/>
          </cell>
          <cell r="K1089">
            <v>0</v>
          </cell>
          <cell r="L1089">
            <v>0</v>
          </cell>
          <cell r="M1089" t="str">
            <v/>
          </cell>
          <cell r="P1089" t="str">
            <v/>
          </cell>
          <cell r="Q1089" t="str">
            <v/>
          </cell>
          <cell r="R1089">
            <v>0</v>
          </cell>
          <cell r="S1089">
            <v>0</v>
          </cell>
          <cell r="T1089" t="str">
            <v/>
          </cell>
          <cell r="W1089" t="str">
            <v/>
          </cell>
          <cell r="X1089" t="str">
            <v/>
          </cell>
          <cell r="Y1089">
            <v>0</v>
          </cell>
          <cell r="Z1089">
            <v>0</v>
          </cell>
          <cell r="AA1089" t="str">
            <v/>
          </cell>
        </row>
        <row r="1090">
          <cell r="I1090" t="str">
            <v/>
          </cell>
          <cell r="J1090" t="str">
            <v/>
          </cell>
          <cell r="K1090">
            <v>0</v>
          </cell>
          <cell r="L1090">
            <v>0</v>
          </cell>
          <cell r="M1090" t="str">
            <v/>
          </cell>
          <cell r="P1090" t="str">
            <v/>
          </cell>
          <cell r="Q1090" t="str">
            <v/>
          </cell>
          <cell r="R1090">
            <v>0</v>
          </cell>
          <cell r="S1090">
            <v>0</v>
          </cell>
          <cell r="T1090" t="str">
            <v/>
          </cell>
          <cell r="W1090" t="str">
            <v/>
          </cell>
          <cell r="X1090" t="str">
            <v/>
          </cell>
          <cell r="Y1090">
            <v>0</v>
          </cell>
          <cell r="Z1090">
            <v>0</v>
          </cell>
          <cell r="AA1090" t="str">
            <v/>
          </cell>
        </row>
        <row r="1091">
          <cell r="I1091" t="str">
            <v/>
          </cell>
          <cell r="J1091" t="str">
            <v/>
          </cell>
          <cell r="K1091">
            <v>0</v>
          </cell>
          <cell r="L1091">
            <v>0</v>
          </cell>
          <cell r="M1091" t="str">
            <v/>
          </cell>
          <cell r="P1091" t="str">
            <v/>
          </cell>
          <cell r="Q1091" t="str">
            <v/>
          </cell>
          <cell r="R1091">
            <v>0</v>
          </cell>
          <cell r="S1091">
            <v>0</v>
          </cell>
          <cell r="T1091" t="str">
            <v/>
          </cell>
          <cell r="W1091" t="str">
            <v/>
          </cell>
          <cell r="X1091" t="str">
            <v/>
          </cell>
          <cell r="Y1091">
            <v>0</v>
          </cell>
          <cell r="Z1091">
            <v>0</v>
          </cell>
          <cell r="AA1091" t="str">
            <v/>
          </cell>
        </row>
        <row r="1092">
          <cell r="I1092" t="str">
            <v/>
          </cell>
          <cell r="J1092" t="str">
            <v/>
          </cell>
          <cell r="K1092">
            <v>0</v>
          </cell>
          <cell r="L1092">
            <v>0</v>
          </cell>
          <cell r="M1092" t="str">
            <v/>
          </cell>
          <cell r="P1092" t="str">
            <v/>
          </cell>
          <cell r="Q1092" t="str">
            <v/>
          </cell>
          <cell r="R1092">
            <v>0</v>
          </cell>
          <cell r="S1092">
            <v>0</v>
          </cell>
          <cell r="T1092" t="str">
            <v/>
          </cell>
          <cell r="W1092" t="str">
            <v/>
          </cell>
          <cell r="X1092" t="str">
            <v/>
          </cell>
          <cell r="Y1092">
            <v>0</v>
          </cell>
          <cell r="Z1092">
            <v>0</v>
          </cell>
          <cell r="AA1092" t="str">
            <v/>
          </cell>
        </row>
        <row r="1093">
          <cell r="I1093" t="str">
            <v/>
          </cell>
          <cell r="J1093" t="str">
            <v/>
          </cell>
          <cell r="K1093">
            <v>0</v>
          </cell>
          <cell r="L1093">
            <v>0</v>
          </cell>
          <cell r="M1093" t="str">
            <v/>
          </cell>
          <cell r="P1093" t="str">
            <v/>
          </cell>
          <cell r="Q1093" t="str">
            <v/>
          </cell>
          <cell r="R1093">
            <v>0</v>
          </cell>
          <cell r="S1093">
            <v>0</v>
          </cell>
          <cell r="T1093" t="str">
            <v/>
          </cell>
          <cell r="W1093" t="str">
            <v/>
          </cell>
          <cell r="X1093" t="str">
            <v/>
          </cell>
          <cell r="Y1093">
            <v>0</v>
          </cell>
          <cell r="Z1093">
            <v>0</v>
          </cell>
          <cell r="AA1093" t="str">
            <v/>
          </cell>
        </row>
        <row r="1094">
          <cell r="I1094" t="str">
            <v/>
          </cell>
          <cell r="J1094" t="str">
            <v/>
          </cell>
          <cell r="K1094">
            <v>0</v>
          </cell>
          <cell r="L1094">
            <v>0</v>
          </cell>
          <cell r="M1094" t="str">
            <v/>
          </cell>
          <cell r="P1094" t="str">
            <v/>
          </cell>
          <cell r="Q1094" t="str">
            <v/>
          </cell>
          <cell r="R1094">
            <v>0</v>
          </cell>
          <cell r="S1094">
            <v>0</v>
          </cell>
          <cell r="T1094" t="str">
            <v/>
          </cell>
          <cell r="W1094" t="str">
            <v/>
          </cell>
          <cell r="X1094" t="str">
            <v/>
          </cell>
          <cell r="Y1094">
            <v>0</v>
          </cell>
          <cell r="Z1094">
            <v>0</v>
          </cell>
          <cell r="AA1094" t="str">
            <v/>
          </cell>
        </row>
        <row r="1095">
          <cell r="I1095" t="str">
            <v/>
          </cell>
          <cell r="J1095" t="str">
            <v/>
          </cell>
          <cell r="K1095">
            <v>0</v>
          </cell>
          <cell r="L1095">
            <v>0</v>
          </cell>
          <cell r="M1095" t="str">
            <v/>
          </cell>
          <cell r="P1095" t="str">
            <v/>
          </cell>
          <cell r="Q1095" t="str">
            <v/>
          </cell>
          <cell r="R1095">
            <v>0</v>
          </cell>
          <cell r="S1095">
            <v>0</v>
          </cell>
          <cell r="T1095" t="str">
            <v/>
          </cell>
          <cell r="W1095" t="str">
            <v/>
          </cell>
          <cell r="X1095" t="str">
            <v/>
          </cell>
          <cell r="Y1095">
            <v>0</v>
          </cell>
          <cell r="Z1095">
            <v>0</v>
          </cell>
          <cell r="AA1095" t="str">
            <v/>
          </cell>
        </row>
        <row r="1096">
          <cell r="I1096" t="str">
            <v/>
          </cell>
          <cell r="J1096" t="str">
            <v/>
          </cell>
          <cell r="K1096">
            <v>0</v>
          </cell>
          <cell r="L1096">
            <v>0</v>
          </cell>
          <cell r="M1096" t="str">
            <v/>
          </cell>
          <cell r="P1096" t="str">
            <v/>
          </cell>
          <cell r="Q1096" t="str">
            <v/>
          </cell>
          <cell r="R1096">
            <v>0</v>
          </cell>
          <cell r="S1096">
            <v>0</v>
          </cell>
          <cell r="T1096" t="str">
            <v/>
          </cell>
          <cell r="W1096" t="str">
            <v/>
          </cell>
          <cell r="X1096" t="str">
            <v/>
          </cell>
          <cell r="Y1096">
            <v>0</v>
          </cell>
          <cell r="Z1096">
            <v>0</v>
          </cell>
          <cell r="AA1096" t="str">
            <v/>
          </cell>
        </row>
        <row r="1097">
          <cell r="I1097" t="str">
            <v/>
          </cell>
          <cell r="J1097" t="str">
            <v/>
          </cell>
          <cell r="K1097">
            <v>0</v>
          </cell>
          <cell r="L1097">
            <v>0</v>
          </cell>
          <cell r="M1097" t="str">
            <v/>
          </cell>
          <cell r="P1097" t="str">
            <v/>
          </cell>
          <cell r="Q1097" t="str">
            <v/>
          </cell>
          <cell r="R1097">
            <v>0</v>
          </cell>
          <cell r="S1097">
            <v>0</v>
          </cell>
          <cell r="T1097" t="str">
            <v/>
          </cell>
          <cell r="W1097" t="str">
            <v/>
          </cell>
          <cell r="X1097" t="str">
            <v/>
          </cell>
          <cell r="Y1097">
            <v>0</v>
          </cell>
          <cell r="Z1097">
            <v>0</v>
          </cell>
          <cell r="AA1097" t="str">
            <v/>
          </cell>
        </row>
        <row r="1098">
          <cell r="I1098" t="str">
            <v/>
          </cell>
          <cell r="J1098" t="str">
            <v/>
          </cell>
          <cell r="K1098">
            <v>0</v>
          </cell>
          <cell r="L1098">
            <v>0</v>
          </cell>
          <cell r="M1098" t="str">
            <v/>
          </cell>
          <cell r="P1098" t="str">
            <v/>
          </cell>
          <cell r="Q1098" t="str">
            <v/>
          </cell>
          <cell r="R1098">
            <v>0</v>
          </cell>
          <cell r="S1098">
            <v>0</v>
          </cell>
          <cell r="T1098" t="str">
            <v/>
          </cell>
          <cell r="W1098" t="str">
            <v/>
          </cell>
          <cell r="X1098" t="str">
            <v/>
          </cell>
          <cell r="Y1098">
            <v>0</v>
          </cell>
          <cell r="Z1098">
            <v>0</v>
          </cell>
          <cell r="AA1098" t="str">
            <v/>
          </cell>
        </row>
        <row r="1099">
          <cell r="I1099" t="str">
            <v/>
          </cell>
          <cell r="J1099" t="str">
            <v/>
          </cell>
          <cell r="K1099">
            <v>0</v>
          </cell>
          <cell r="L1099">
            <v>0</v>
          </cell>
          <cell r="M1099" t="str">
            <v/>
          </cell>
          <cell r="P1099" t="str">
            <v/>
          </cell>
          <cell r="Q1099" t="str">
            <v/>
          </cell>
          <cell r="R1099">
            <v>0</v>
          </cell>
          <cell r="S1099">
            <v>0</v>
          </cell>
          <cell r="T1099" t="str">
            <v/>
          </cell>
          <cell r="W1099" t="str">
            <v/>
          </cell>
          <cell r="X1099" t="str">
            <v/>
          </cell>
          <cell r="Y1099">
            <v>0</v>
          </cell>
          <cell r="Z1099">
            <v>0</v>
          </cell>
          <cell r="AA1099" t="str">
            <v/>
          </cell>
        </row>
        <row r="1100">
          <cell r="I1100" t="str">
            <v/>
          </cell>
          <cell r="J1100" t="str">
            <v/>
          </cell>
          <cell r="K1100">
            <v>0</v>
          </cell>
          <cell r="L1100">
            <v>0</v>
          </cell>
          <cell r="M1100" t="str">
            <v/>
          </cell>
          <cell r="P1100" t="str">
            <v/>
          </cell>
          <cell r="Q1100" t="str">
            <v/>
          </cell>
          <cell r="R1100">
            <v>0</v>
          </cell>
          <cell r="S1100">
            <v>0</v>
          </cell>
          <cell r="T1100" t="str">
            <v/>
          </cell>
          <cell r="W1100" t="str">
            <v/>
          </cell>
          <cell r="X1100" t="str">
            <v/>
          </cell>
          <cell r="Y1100">
            <v>0</v>
          </cell>
          <cell r="Z1100">
            <v>0</v>
          </cell>
          <cell r="AA1100" t="str">
            <v/>
          </cell>
        </row>
        <row r="1101">
          <cell r="I1101" t="str">
            <v/>
          </cell>
          <cell r="J1101" t="str">
            <v/>
          </cell>
          <cell r="K1101">
            <v>0</v>
          </cell>
          <cell r="L1101">
            <v>0</v>
          </cell>
          <cell r="M1101" t="str">
            <v/>
          </cell>
          <cell r="P1101" t="str">
            <v/>
          </cell>
          <cell r="Q1101" t="str">
            <v/>
          </cell>
          <cell r="R1101">
            <v>0</v>
          </cell>
          <cell r="S1101">
            <v>0</v>
          </cell>
          <cell r="T1101" t="str">
            <v/>
          </cell>
          <cell r="W1101" t="str">
            <v/>
          </cell>
          <cell r="X1101" t="str">
            <v/>
          </cell>
          <cell r="Y1101">
            <v>0</v>
          </cell>
          <cell r="Z1101">
            <v>0</v>
          </cell>
          <cell r="AA1101" t="str">
            <v/>
          </cell>
        </row>
        <row r="1102">
          <cell r="I1102" t="str">
            <v/>
          </cell>
          <cell r="J1102" t="str">
            <v/>
          </cell>
          <cell r="K1102">
            <v>0</v>
          </cell>
          <cell r="L1102">
            <v>0</v>
          </cell>
          <cell r="M1102" t="str">
            <v/>
          </cell>
          <cell r="P1102" t="str">
            <v/>
          </cell>
          <cell r="Q1102" t="str">
            <v/>
          </cell>
          <cell r="R1102">
            <v>0</v>
          </cell>
          <cell r="S1102">
            <v>0</v>
          </cell>
          <cell r="T1102" t="str">
            <v/>
          </cell>
          <cell r="W1102" t="str">
            <v/>
          </cell>
          <cell r="X1102" t="str">
            <v/>
          </cell>
          <cell r="Y1102">
            <v>0</v>
          </cell>
          <cell r="Z1102">
            <v>0</v>
          </cell>
          <cell r="AA1102" t="str">
            <v/>
          </cell>
        </row>
        <row r="1103">
          <cell r="I1103" t="str">
            <v>1200300000101</v>
          </cell>
          <cell r="J1103" t="str">
            <v>普通攻击:对单体敌人造成{0}%的武力伤害</v>
          </cell>
          <cell r="K1103">
            <v>0</v>
          </cell>
          <cell r="L1103">
            <v>0</v>
          </cell>
          <cell r="M1103" t="str">
            <v>0.25+0.25+0.25+0.25+0.25+0.25+0.25+0.25+0.25+0.25+0.25+0.25+0.25+0.25+0.25+0.25+0.25</v>
          </cell>
          <cell r="P1103" t="str">
            <v/>
          </cell>
          <cell r="Q1103" t="str">
            <v/>
          </cell>
          <cell r="R1103">
            <v>0</v>
          </cell>
          <cell r="S1103">
            <v>0</v>
          </cell>
          <cell r="T1103" t="str">
            <v/>
          </cell>
          <cell r="W1103" t="str">
            <v/>
          </cell>
          <cell r="X1103" t="str">
            <v/>
          </cell>
          <cell r="Y1103">
            <v>0</v>
          </cell>
          <cell r="Z1103">
            <v>0</v>
          </cell>
          <cell r="AA1103" t="str">
            <v/>
          </cell>
        </row>
        <row r="1104">
          <cell r="I1104" t="str">
            <v>1200300000201</v>
          </cell>
          <cell r="J1104" t="str">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ell>
          <cell r="K1104">
            <v>0</v>
          </cell>
          <cell r="L1104">
            <v>0</v>
          </cell>
          <cell r="M1104" t="str">
            <v>18+21+24+27+30+33+36+39+42+45+48+51+54+57+60+63+66</v>
          </cell>
          <cell r="P1104" t="str">
            <v>1200300000202</v>
          </cell>
          <cell r="Q1104" t="str">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ell>
          <cell r="R1104">
            <v>0</v>
          </cell>
          <cell r="S1104">
            <v>0</v>
          </cell>
          <cell r="T1104" t="str">
            <v>4+4.5+5+5.5+6+6.5+7+7.5+8+8.5+9+9.5+10+10.5+11+11.5+12</v>
          </cell>
          <cell r="W1104" t="str">
            <v/>
          </cell>
          <cell r="X1104" t="str">
            <v/>
          </cell>
          <cell r="Y1104">
            <v>0</v>
          </cell>
          <cell r="Z1104">
            <v>0</v>
          </cell>
          <cell r="AA1104" t="str">
            <v/>
          </cell>
        </row>
        <row r="1105">
          <cell r="I1105" t="str">
            <v>1200300000203</v>
          </cell>
          <cell r="J1105" t="str">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ell>
          <cell r="K1105">
            <v>0</v>
          </cell>
          <cell r="L1105">
            <v>0</v>
          </cell>
          <cell r="M1105" t="str">
            <v>0++++++++++++++++</v>
          </cell>
          <cell r="P1105" t="str">
            <v/>
          </cell>
          <cell r="Q1105" t="str">
            <v/>
          </cell>
          <cell r="R1105">
            <v>0</v>
          </cell>
          <cell r="S1105">
            <v>0</v>
          </cell>
          <cell r="T1105" t="str">
            <v/>
          </cell>
          <cell r="W1105" t="str">
            <v/>
          </cell>
          <cell r="X1105" t="str">
            <v/>
          </cell>
          <cell r="Y1105">
            <v>0</v>
          </cell>
          <cell r="Z1105">
            <v>0</v>
          </cell>
          <cell r="AA1105" t="str">
            <v/>
          </cell>
        </row>
        <row r="1106">
          <cell r="I1106" t="str">
            <v>1200300000301</v>
          </cell>
          <cell r="J1106" t="str">
            <v>被动技能1:张郃存活时，所率士兵获得攻伐效果，攻击无视敌人{0}%的护甲。当张郃生命低于30%时，所率士兵立即组成阵列转移至张郃身边，击退周围的敌人，并使张郃及其士兵获得攻击{1}%的护盾。（每场战斗仅生效1次）</v>
          </cell>
          <cell r="K1106">
            <v>0</v>
          </cell>
          <cell r="L1106">
            <v>0</v>
          </cell>
          <cell r="M1106" t="str">
            <v>0.13+0.145+0.16+0.175+0.19+0.205+0.22+0.235+0.25+0.265+0.28+0.295+0.31+0.325+0.34+0.355+0.37</v>
          </cell>
          <cell r="P1106" t="str">
            <v/>
          </cell>
          <cell r="Q1106" t="str">
            <v/>
          </cell>
          <cell r="R1106">
            <v>0</v>
          </cell>
          <cell r="S1106">
            <v>0</v>
          </cell>
          <cell r="T1106" t="str">
            <v/>
          </cell>
          <cell r="W1106" t="str">
            <v/>
          </cell>
          <cell r="X1106" t="str">
            <v/>
          </cell>
          <cell r="Y1106">
            <v>0</v>
          </cell>
          <cell r="Z1106">
            <v>0</v>
          </cell>
          <cell r="AA1106" t="str">
            <v/>
          </cell>
        </row>
        <row r="1107">
          <cell r="I1107" t="str">
            <v>1200300000302</v>
          </cell>
          <cell r="J1107" t="str">
            <v>被动技能1:张郃存活时，所率士兵获得攻伐效果，攻击无视敌人{0}%的护甲。当张郃生命低于30%时，所率士兵立即组成阵列转移至张郃身边，击退周围的敌人，并使张郃及其士兵获得攻击{1}%的护盾。（每场战斗仅生效1次）</v>
          </cell>
          <cell r="K1107">
            <v>0</v>
          </cell>
          <cell r="L1107">
            <v>0</v>
          </cell>
          <cell r="M1107" t="str">
            <v>0.16+0.19+0.22+0.25+0.28+0.31+0.34+0.37+0.4+0.43+0.46+0.49+0.52+0.55+0.58+0.61+0.64</v>
          </cell>
          <cell r="P1107" t="str">
            <v/>
          </cell>
          <cell r="Q1107" t="str">
            <v/>
          </cell>
          <cell r="R1107">
            <v>0</v>
          </cell>
          <cell r="S1107">
            <v>0</v>
          </cell>
          <cell r="T1107" t="str">
            <v/>
          </cell>
          <cell r="W1107" t="str">
            <v/>
          </cell>
          <cell r="X1107" t="str">
            <v/>
          </cell>
          <cell r="Y1107">
            <v>0</v>
          </cell>
          <cell r="Z1107">
            <v>0</v>
          </cell>
          <cell r="AA1107" t="str">
            <v/>
          </cell>
        </row>
        <row r="1108">
          <cell r="I1108" t="str">
            <v>1200300000303</v>
          </cell>
          <cell r="J1108" t="str">
            <v>被动技能1:张郃存活时，所率士兵获得攻伐效果，攻击无视敌人{0}%的护甲。当张郃生命低于30%时，所率士兵立即组成阵列转移至张郃身边，击退周围的敌人，并使张郃及其士兵获得攻击{1}%的护盾。（每场战斗仅生效1次）</v>
          </cell>
          <cell r="K1108">
            <v>0</v>
          </cell>
          <cell r="L1108">
            <v>0</v>
          </cell>
          <cell r="M1108" t="str">
            <v>0++++++++++++++++</v>
          </cell>
          <cell r="P1108" t="str">
            <v/>
          </cell>
          <cell r="Q1108" t="str">
            <v/>
          </cell>
          <cell r="R1108">
            <v>0</v>
          </cell>
          <cell r="S1108">
            <v>0</v>
          </cell>
          <cell r="T1108" t="str">
            <v/>
          </cell>
          <cell r="W1108" t="str">
            <v/>
          </cell>
          <cell r="X1108" t="str">
            <v/>
          </cell>
          <cell r="Y1108">
            <v>0</v>
          </cell>
          <cell r="Z1108">
            <v>0</v>
          </cell>
          <cell r="AA1108" t="str">
            <v/>
          </cell>
        </row>
        <row r="1109">
          <cell r="I1109" t="str">
            <v>1200300000401</v>
          </cell>
          <cell r="J1109" t="str">
            <v>被动技能2:武将率领盾兵时，盾兵的护甲提升100点；率领戟兵时，戟兵攻击提升10%。</v>
          </cell>
          <cell r="K1109">
            <v>0</v>
          </cell>
          <cell r="L1109">
            <v>0</v>
          </cell>
          <cell r="M1109" t="str">
            <v>100+100+100+100+100+100+100+100+100+100+100+100+100+100+100+100+100</v>
          </cell>
          <cell r="P1109" t="str">
            <v>1200300000402</v>
          </cell>
          <cell r="Q1109" t="str">
            <v>被动技能2:武将率领盾兵时，盾兵的护甲提升100点；率领戟兵时，戟兵攻击提升10%。</v>
          </cell>
          <cell r="R1109">
            <v>0</v>
          </cell>
          <cell r="S1109">
            <v>0</v>
          </cell>
          <cell r="T1109" t="str">
            <v>0.1+0.1+0.1+0.1+0.1+0.1+0.1+0.1+0.1+0.1+0.1+0.1+0.1+0.1+0.1+0.1+0.1</v>
          </cell>
          <cell r="W1109" t="str">
            <v/>
          </cell>
          <cell r="X1109" t="str">
            <v/>
          </cell>
          <cell r="Y1109">
            <v>0</v>
          </cell>
          <cell r="Z1109">
            <v>0</v>
          </cell>
          <cell r="AA1109" t="str">
            <v/>
          </cell>
        </row>
        <row r="1110">
          <cell r="I1110" t="str">
            <v>1200300000501</v>
          </cell>
          <cell r="J1110" t="str">
            <v>被动技能3:知兵善战，令行禁止，武将率领盾兵时，盾兵的免伤提升12%；率领戟兵时，戟兵伤害提升24%。</v>
          </cell>
          <cell r="K1110">
            <v>0</v>
          </cell>
          <cell r="L1110">
            <v>0</v>
          </cell>
          <cell r="M1110" t="str">
            <v>0.12+0.12+0.12+0.12+0.12+0.12+0.12+0.12+0.12+0.12+0.12+0.12+0.12+0.12+0.12+0.12+0.12</v>
          </cell>
          <cell r="P1110" t="str">
            <v>1200300000502</v>
          </cell>
          <cell r="Q1110" t="str">
            <v>被动技能3:知兵善战，令行禁止，武将率领盾兵时，盾兵的免伤提升12%；率领戟兵时，戟兵伤害提升24%。</v>
          </cell>
          <cell r="R1110">
            <v>0</v>
          </cell>
          <cell r="S1110">
            <v>0</v>
          </cell>
          <cell r="T1110" t="str">
            <v>0.24+0.24+0.24+0.24+0.24+0.24+0.24+0.24+0.24+0.24+0.24+0.24+0.24+0.24+0.24+0.24+0.24</v>
          </cell>
          <cell r="W1110" t="str">
            <v/>
          </cell>
          <cell r="X1110" t="str">
            <v/>
          </cell>
          <cell r="Y1110">
            <v>0</v>
          </cell>
          <cell r="Z1110">
            <v>0</v>
          </cell>
          <cell r="AA1110" t="str">
            <v/>
          </cell>
        </row>
        <row r="1111">
          <cell r="I1111" t="str">
            <v/>
          </cell>
          <cell r="J1111" t="str">
            <v/>
          </cell>
          <cell r="K1111">
            <v>0</v>
          </cell>
          <cell r="L1111">
            <v>0</v>
          </cell>
          <cell r="M1111" t="str">
            <v/>
          </cell>
          <cell r="P1111" t="str">
            <v/>
          </cell>
          <cell r="Q1111" t="str">
            <v/>
          </cell>
          <cell r="R1111">
            <v>0</v>
          </cell>
          <cell r="S1111">
            <v>0</v>
          </cell>
          <cell r="T1111" t="str">
            <v/>
          </cell>
          <cell r="W1111" t="str">
            <v/>
          </cell>
          <cell r="X1111" t="str">
            <v/>
          </cell>
          <cell r="Y1111">
            <v>0</v>
          </cell>
          <cell r="Z1111">
            <v>0</v>
          </cell>
          <cell r="AA1111" t="str">
            <v/>
          </cell>
        </row>
        <row r="1112">
          <cell r="I1112" t="str">
            <v/>
          </cell>
          <cell r="J1112" t="str">
            <v/>
          </cell>
          <cell r="K1112">
            <v>0</v>
          </cell>
          <cell r="L1112">
            <v>0</v>
          </cell>
          <cell r="M1112" t="str">
            <v/>
          </cell>
          <cell r="P1112" t="str">
            <v/>
          </cell>
          <cell r="Q1112" t="str">
            <v/>
          </cell>
          <cell r="R1112">
            <v>0</v>
          </cell>
          <cell r="S1112">
            <v>0</v>
          </cell>
          <cell r="T1112" t="str">
            <v/>
          </cell>
          <cell r="W1112" t="str">
            <v/>
          </cell>
          <cell r="X1112" t="str">
            <v/>
          </cell>
          <cell r="Y1112">
            <v>0</v>
          </cell>
          <cell r="Z1112">
            <v>0</v>
          </cell>
          <cell r="AA1112" t="str">
            <v/>
          </cell>
        </row>
        <row r="1113">
          <cell r="I1113" t="str">
            <v/>
          </cell>
          <cell r="J1113" t="str">
            <v/>
          </cell>
          <cell r="K1113">
            <v>0</v>
          </cell>
          <cell r="L1113">
            <v>0</v>
          </cell>
          <cell r="M1113" t="str">
            <v/>
          </cell>
          <cell r="P1113" t="str">
            <v/>
          </cell>
          <cell r="Q1113" t="str">
            <v/>
          </cell>
          <cell r="R1113">
            <v>0</v>
          </cell>
          <cell r="S1113">
            <v>0</v>
          </cell>
          <cell r="T1113" t="str">
            <v/>
          </cell>
          <cell r="W1113" t="str">
            <v/>
          </cell>
          <cell r="X1113" t="str">
            <v/>
          </cell>
          <cell r="Y1113">
            <v>0</v>
          </cell>
          <cell r="Z1113">
            <v>0</v>
          </cell>
          <cell r="AA1113" t="str">
            <v/>
          </cell>
        </row>
        <row r="1114">
          <cell r="I1114" t="str">
            <v/>
          </cell>
          <cell r="J1114" t="str">
            <v/>
          </cell>
          <cell r="K1114">
            <v>0</v>
          </cell>
          <cell r="L1114">
            <v>0</v>
          </cell>
          <cell r="M1114" t="str">
            <v/>
          </cell>
          <cell r="P1114" t="str">
            <v/>
          </cell>
          <cell r="Q1114" t="str">
            <v/>
          </cell>
          <cell r="R1114">
            <v>0</v>
          </cell>
          <cell r="S1114">
            <v>0</v>
          </cell>
          <cell r="T1114" t="str">
            <v/>
          </cell>
          <cell r="W1114" t="str">
            <v/>
          </cell>
          <cell r="X1114" t="str">
            <v/>
          </cell>
          <cell r="Y1114">
            <v>0</v>
          </cell>
          <cell r="Z1114">
            <v>0</v>
          </cell>
          <cell r="AA1114" t="str">
            <v/>
          </cell>
        </row>
        <row r="1115">
          <cell r="I1115" t="str">
            <v/>
          </cell>
          <cell r="J1115" t="str">
            <v/>
          </cell>
          <cell r="K1115">
            <v>0</v>
          </cell>
          <cell r="L1115">
            <v>0</v>
          </cell>
          <cell r="M1115" t="str">
            <v/>
          </cell>
          <cell r="P1115" t="str">
            <v/>
          </cell>
          <cell r="Q1115" t="str">
            <v/>
          </cell>
          <cell r="R1115">
            <v>0</v>
          </cell>
          <cell r="S1115">
            <v>0</v>
          </cell>
          <cell r="T1115" t="str">
            <v/>
          </cell>
          <cell r="W1115" t="str">
            <v/>
          </cell>
          <cell r="X1115" t="str">
            <v/>
          </cell>
          <cell r="Y1115">
            <v>0</v>
          </cell>
          <cell r="Z1115">
            <v>0</v>
          </cell>
          <cell r="AA1115" t="str">
            <v/>
          </cell>
        </row>
        <row r="1116">
          <cell r="I1116" t="str">
            <v/>
          </cell>
          <cell r="J1116" t="str">
            <v/>
          </cell>
          <cell r="K1116">
            <v>0</v>
          </cell>
          <cell r="L1116">
            <v>0</v>
          </cell>
          <cell r="M1116" t="str">
            <v/>
          </cell>
          <cell r="P1116" t="str">
            <v/>
          </cell>
          <cell r="Q1116" t="str">
            <v/>
          </cell>
          <cell r="R1116">
            <v>0</v>
          </cell>
          <cell r="S1116">
            <v>0</v>
          </cell>
          <cell r="T1116" t="str">
            <v/>
          </cell>
          <cell r="W1116" t="str">
            <v/>
          </cell>
          <cell r="X1116" t="str">
            <v/>
          </cell>
          <cell r="Y1116">
            <v>0</v>
          </cell>
          <cell r="Z1116">
            <v>0</v>
          </cell>
          <cell r="AA1116" t="str">
            <v/>
          </cell>
        </row>
        <row r="1117">
          <cell r="I1117" t="str">
            <v/>
          </cell>
          <cell r="J1117" t="str">
            <v/>
          </cell>
          <cell r="K1117">
            <v>0</v>
          </cell>
          <cell r="L1117">
            <v>0</v>
          </cell>
          <cell r="M1117" t="str">
            <v/>
          </cell>
          <cell r="P1117" t="str">
            <v/>
          </cell>
          <cell r="Q1117" t="str">
            <v/>
          </cell>
          <cell r="R1117">
            <v>0</v>
          </cell>
          <cell r="S1117">
            <v>0</v>
          </cell>
          <cell r="T1117" t="str">
            <v/>
          </cell>
          <cell r="W1117" t="str">
            <v/>
          </cell>
          <cell r="X1117" t="str">
            <v/>
          </cell>
          <cell r="Y1117">
            <v>0</v>
          </cell>
          <cell r="Z1117">
            <v>0</v>
          </cell>
          <cell r="AA1117" t="str">
            <v/>
          </cell>
        </row>
        <row r="1118">
          <cell r="I1118" t="str">
            <v/>
          </cell>
          <cell r="J1118" t="str">
            <v/>
          </cell>
          <cell r="K1118">
            <v>0</v>
          </cell>
          <cell r="L1118">
            <v>0</v>
          </cell>
          <cell r="M1118" t="str">
            <v/>
          </cell>
          <cell r="P1118" t="str">
            <v/>
          </cell>
          <cell r="Q1118" t="str">
            <v/>
          </cell>
          <cell r="R1118">
            <v>0</v>
          </cell>
          <cell r="S1118">
            <v>0</v>
          </cell>
          <cell r="T1118" t="str">
            <v/>
          </cell>
          <cell r="W1118" t="str">
            <v/>
          </cell>
          <cell r="X1118" t="str">
            <v/>
          </cell>
          <cell r="Y1118">
            <v>0</v>
          </cell>
          <cell r="Z1118">
            <v>0</v>
          </cell>
          <cell r="AA1118" t="str">
            <v/>
          </cell>
        </row>
        <row r="1119">
          <cell r="I1119" t="str">
            <v/>
          </cell>
          <cell r="J1119" t="str">
            <v/>
          </cell>
          <cell r="K1119">
            <v>0</v>
          </cell>
          <cell r="L1119">
            <v>0</v>
          </cell>
          <cell r="M1119" t="str">
            <v/>
          </cell>
          <cell r="P1119" t="str">
            <v/>
          </cell>
          <cell r="Q1119" t="str">
            <v/>
          </cell>
          <cell r="R1119">
            <v>0</v>
          </cell>
          <cell r="S1119">
            <v>0</v>
          </cell>
          <cell r="T1119" t="str">
            <v/>
          </cell>
          <cell r="W1119" t="str">
            <v/>
          </cell>
          <cell r="X1119" t="str">
            <v/>
          </cell>
          <cell r="Y1119">
            <v>0</v>
          </cell>
          <cell r="Z1119">
            <v>0</v>
          </cell>
          <cell r="AA1119" t="str">
            <v/>
          </cell>
        </row>
        <row r="1120">
          <cell r="I1120" t="str">
            <v/>
          </cell>
          <cell r="J1120" t="str">
            <v/>
          </cell>
          <cell r="K1120">
            <v>0</v>
          </cell>
          <cell r="L1120">
            <v>0</v>
          </cell>
          <cell r="M1120" t="str">
            <v/>
          </cell>
          <cell r="P1120" t="str">
            <v/>
          </cell>
          <cell r="Q1120" t="str">
            <v/>
          </cell>
          <cell r="R1120">
            <v>0</v>
          </cell>
          <cell r="S1120">
            <v>0</v>
          </cell>
          <cell r="T1120" t="str">
            <v/>
          </cell>
          <cell r="W1120" t="str">
            <v/>
          </cell>
          <cell r="X1120" t="str">
            <v/>
          </cell>
          <cell r="Y1120">
            <v>0</v>
          </cell>
          <cell r="Z1120">
            <v>0</v>
          </cell>
          <cell r="AA1120" t="str">
            <v/>
          </cell>
        </row>
        <row r="1121">
          <cell r="I1121" t="str">
            <v/>
          </cell>
          <cell r="J1121" t="str">
            <v/>
          </cell>
          <cell r="K1121">
            <v>0</v>
          </cell>
          <cell r="L1121">
            <v>0</v>
          </cell>
          <cell r="M1121" t="str">
            <v/>
          </cell>
          <cell r="P1121" t="str">
            <v/>
          </cell>
          <cell r="Q1121" t="str">
            <v/>
          </cell>
          <cell r="R1121">
            <v>0</v>
          </cell>
          <cell r="S1121">
            <v>0</v>
          </cell>
          <cell r="T1121" t="str">
            <v/>
          </cell>
          <cell r="W1121" t="str">
            <v/>
          </cell>
          <cell r="X1121" t="str">
            <v/>
          </cell>
          <cell r="Y1121">
            <v>0</v>
          </cell>
          <cell r="Z1121">
            <v>0</v>
          </cell>
          <cell r="AA1121" t="str">
            <v/>
          </cell>
        </row>
        <row r="1122">
          <cell r="I1122" t="str">
            <v/>
          </cell>
          <cell r="J1122" t="str">
            <v/>
          </cell>
          <cell r="K1122">
            <v>0</v>
          </cell>
          <cell r="L1122">
            <v>0</v>
          </cell>
          <cell r="M1122" t="str">
            <v/>
          </cell>
          <cell r="P1122" t="str">
            <v/>
          </cell>
          <cell r="Q1122" t="str">
            <v/>
          </cell>
          <cell r="R1122">
            <v>0</v>
          </cell>
          <cell r="S1122">
            <v>0</v>
          </cell>
          <cell r="T1122" t="str">
            <v/>
          </cell>
          <cell r="W1122" t="str">
            <v/>
          </cell>
          <cell r="X1122" t="str">
            <v/>
          </cell>
          <cell r="Y1122">
            <v>0</v>
          </cell>
          <cell r="Z1122">
            <v>0</v>
          </cell>
          <cell r="AA1122" t="str">
            <v/>
          </cell>
        </row>
        <row r="1123">
          <cell r="I1123" t="str">
            <v/>
          </cell>
          <cell r="J1123" t="str">
            <v/>
          </cell>
          <cell r="K1123">
            <v>0</v>
          </cell>
          <cell r="L1123">
            <v>0</v>
          </cell>
          <cell r="M1123" t="str">
            <v/>
          </cell>
          <cell r="P1123" t="str">
            <v/>
          </cell>
          <cell r="Q1123" t="str">
            <v/>
          </cell>
          <cell r="R1123">
            <v>0</v>
          </cell>
          <cell r="S1123">
            <v>0</v>
          </cell>
          <cell r="T1123" t="str">
            <v/>
          </cell>
          <cell r="W1123" t="str">
            <v/>
          </cell>
          <cell r="X1123" t="str">
            <v/>
          </cell>
          <cell r="Y1123">
            <v>0</v>
          </cell>
          <cell r="Z1123">
            <v>0</v>
          </cell>
          <cell r="AA1123" t="str">
            <v/>
          </cell>
        </row>
        <row r="1124">
          <cell r="I1124" t="str">
            <v/>
          </cell>
          <cell r="J1124" t="str">
            <v/>
          </cell>
          <cell r="K1124">
            <v>0</v>
          </cell>
          <cell r="L1124">
            <v>0</v>
          </cell>
          <cell r="M1124" t="str">
            <v/>
          </cell>
          <cell r="P1124" t="str">
            <v/>
          </cell>
          <cell r="Q1124" t="str">
            <v/>
          </cell>
          <cell r="R1124">
            <v>0</v>
          </cell>
          <cell r="S1124">
            <v>0</v>
          </cell>
          <cell r="T1124" t="str">
            <v/>
          </cell>
          <cell r="W1124" t="str">
            <v/>
          </cell>
          <cell r="X1124" t="str">
            <v/>
          </cell>
          <cell r="Y1124">
            <v>0</v>
          </cell>
          <cell r="Z1124">
            <v>0</v>
          </cell>
          <cell r="AA1124" t="str">
            <v/>
          </cell>
        </row>
        <row r="1125">
          <cell r="I1125" t="str">
            <v/>
          </cell>
          <cell r="J1125" t="str">
            <v/>
          </cell>
          <cell r="K1125">
            <v>0</v>
          </cell>
          <cell r="L1125">
            <v>0</v>
          </cell>
          <cell r="M1125" t="str">
            <v/>
          </cell>
          <cell r="P1125" t="str">
            <v/>
          </cell>
          <cell r="Q1125" t="str">
            <v/>
          </cell>
          <cell r="R1125">
            <v>0</v>
          </cell>
          <cell r="S1125">
            <v>0</v>
          </cell>
          <cell r="T1125" t="str">
            <v/>
          </cell>
          <cell r="W1125" t="str">
            <v/>
          </cell>
          <cell r="X1125" t="str">
            <v/>
          </cell>
          <cell r="Y1125">
            <v>0</v>
          </cell>
          <cell r="Z1125">
            <v>0</v>
          </cell>
          <cell r="AA1125" t="str">
            <v/>
          </cell>
        </row>
        <row r="1126">
          <cell r="I1126" t="str">
            <v/>
          </cell>
          <cell r="J1126" t="str">
            <v/>
          </cell>
          <cell r="K1126">
            <v>0</v>
          </cell>
          <cell r="L1126">
            <v>0</v>
          </cell>
          <cell r="M1126" t="str">
            <v/>
          </cell>
          <cell r="P1126" t="str">
            <v/>
          </cell>
          <cell r="Q1126" t="str">
            <v/>
          </cell>
          <cell r="R1126">
            <v>0</v>
          </cell>
          <cell r="S1126">
            <v>0</v>
          </cell>
          <cell r="T1126" t="str">
            <v/>
          </cell>
          <cell r="W1126" t="str">
            <v/>
          </cell>
          <cell r="X1126" t="str">
            <v/>
          </cell>
          <cell r="Y1126">
            <v>0</v>
          </cell>
          <cell r="Z1126">
            <v>0</v>
          </cell>
          <cell r="AA1126" t="str">
            <v/>
          </cell>
        </row>
        <row r="1127">
          <cell r="I1127" t="str">
            <v/>
          </cell>
          <cell r="J1127" t="str">
            <v/>
          </cell>
          <cell r="K1127">
            <v>0</v>
          </cell>
          <cell r="L1127">
            <v>0</v>
          </cell>
          <cell r="M1127" t="str">
            <v/>
          </cell>
          <cell r="P1127" t="str">
            <v/>
          </cell>
          <cell r="Q1127" t="str">
            <v/>
          </cell>
          <cell r="R1127">
            <v>0</v>
          </cell>
          <cell r="S1127">
            <v>0</v>
          </cell>
          <cell r="T1127" t="str">
            <v/>
          </cell>
          <cell r="W1127" t="str">
            <v/>
          </cell>
          <cell r="X1127" t="str">
            <v/>
          </cell>
          <cell r="Y1127">
            <v>0</v>
          </cell>
          <cell r="Z1127">
            <v>0</v>
          </cell>
          <cell r="AA1127" t="str">
            <v/>
          </cell>
        </row>
        <row r="1128">
          <cell r="I1128" t="str">
            <v/>
          </cell>
          <cell r="J1128" t="str">
            <v/>
          </cell>
          <cell r="K1128">
            <v>0</v>
          </cell>
          <cell r="L1128">
            <v>0</v>
          </cell>
          <cell r="M1128" t="str">
            <v/>
          </cell>
          <cell r="P1128" t="str">
            <v/>
          </cell>
          <cell r="Q1128" t="str">
            <v/>
          </cell>
          <cell r="R1128">
            <v>0</v>
          </cell>
          <cell r="S1128">
            <v>0</v>
          </cell>
          <cell r="T1128" t="str">
            <v/>
          </cell>
          <cell r="W1128" t="str">
            <v/>
          </cell>
          <cell r="X1128" t="str">
            <v/>
          </cell>
          <cell r="Y1128">
            <v>0</v>
          </cell>
          <cell r="Z1128">
            <v>0</v>
          </cell>
          <cell r="AA1128" t="str">
            <v/>
          </cell>
        </row>
        <row r="1129">
          <cell r="I1129" t="str">
            <v/>
          </cell>
          <cell r="J1129" t="str">
            <v/>
          </cell>
          <cell r="K1129">
            <v>0</v>
          </cell>
          <cell r="L1129">
            <v>0</v>
          </cell>
          <cell r="M1129" t="str">
            <v/>
          </cell>
          <cell r="P1129" t="str">
            <v/>
          </cell>
          <cell r="Q1129" t="str">
            <v/>
          </cell>
          <cell r="R1129">
            <v>0</v>
          </cell>
          <cell r="S1129">
            <v>0</v>
          </cell>
          <cell r="T1129" t="str">
            <v/>
          </cell>
          <cell r="W1129" t="str">
            <v/>
          </cell>
          <cell r="X1129" t="str">
            <v/>
          </cell>
          <cell r="Y1129">
            <v>0</v>
          </cell>
          <cell r="Z1129">
            <v>0</v>
          </cell>
          <cell r="AA1129" t="str">
            <v/>
          </cell>
        </row>
        <row r="1130">
          <cell r="I1130" t="str">
            <v/>
          </cell>
          <cell r="J1130" t="str">
            <v/>
          </cell>
          <cell r="K1130">
            <v>0</v>
          </cell>
          <cell r="L1130">
            <v>0</v>
          </cell>
          <cell r="M1130" t="str">
            <v/>
          </cell>
          <cell r="P1130" t="str">
            <v/>
          </cell>
          <cell r="Q1130" t="str">
            <v/>
          </cell>
          <cell r="R1130">
            <v>0</v>
          </cell>
          <cell r="S1130">
            <v>0</v>
          </cell>
          <cell r="T1130" t="str">
            <v/>
          </cell>
          <cell r="W1130" t="str">
            <v/>
          </cell>
          <cell r="X1130" t="str">
            <v/>
          </cell>
          <cell r="Y1130">
            <v>0</v>
          </cell>
          <cell r="Z1130">
            <v>0</v>
          </cell>
          <cell r="AA1130" t="str">
            <v/>
          </cell>
        </row>
        <row r="1131">
          <cell r="I1131" t="str">
            <v/>
          </cell>
          <cell r="J1131" t="str">
            <v/>
          </cell>
          <cell r="K1131">
            <v>0</v>
          </cell>
          <cell r="L1131">
            <v>0</v>
          </cell>
          <cell r="M1131" t="str">
            <v/>
          </cell>
          <cell r="P1131" t="str">
            <v/>
          </cell>
          <cell r="Q1131" t="str">
            <v/>
          </cell>
          <cell r="R1131">
            <v>0</v>
          </cell>
          <cell r="S1131">
            <v>0</v>
          </cell>
          <cell r="T1131" t="str">
            <v/>
          </cell>
          <cell r="W1131" t="str">
            <v/>
          </cell>
          <cell r="X1131" t="str">
            <v/>
          </cell>
          <cell r="Y1131">
            <v>0</v>
          </cell>
          <cell r="Z1131">
            <v>0</v>
          </cell>
          <cell r="AA1131" t="str">
            <v/>
          </cell>
        </row>
        <row r="1132">
          <cell r="I1132" t="str">
            <v/>
          </cell>
          <cell r="J1132" t="str">
            <v/>
          </cell>
          <cell r="K1132">
            <v>0</v>
          </cell>
          <cell r="L1132">
            <v>0</v>
          </cell>
          <cell r="M1132" t="str">
            <v/>
          </cell>
          <cell r="P1132" t="str">
            <v/>
          </cell>
          <cell r="Q1132" t="str">
            <v/>
          </cell>
          <cell r="R1132">
            <v>0</v>
          </cell>
          <cell r="S1132">
            <v>0</v>
          </cell>
          <cell r="T1132" t="str">
            <v/>
          </cell>
          <cell r="W1132" t="str">
            <v/>
          </cell>
          <cell r="X1132" t="str">
            <v/>
          </cell>
          <cell r="Y1132">
            <v>0</v>
          </cell>
          <cell r="Z1132">
            <v>0</v>
          </cell>
          <cell r="AA1132" t="str">
            <v/>
          </cell>
        </row>
        <row r="1133">
          <cell r="I1133" t="str">
            <v/>
          </cell>
          <cell r="J1133" t="str">
            <v/>
          </cell>
          <cell r="K1133">
            <v>0</v>
          </cell>
          <cell r="L1133">
            <v>0</v>
          </cell>
          <cell r="M1133" t="str">
            <v/>
          </cell>
          <cell r="P1133" t="str">
            <v/>
          </cell>
          <cell r="Q1133" t="str">
            <v/>
          </cell>
          <cell r="R1133">
            <v>0</v>
          </cell>
          <cell r="S1133">
            <v>0</v>
          </cell>
          <cell r="T1133" t="str">
            <v/>
          </cell>
          <cell r="W1133" t="str">
            <v/>
          </cell>
          <cell r="X1133" t="str">
            <v/>
          </cell>
          <cell r="Y1133">
            <v>0</v>
          </cell>
          <cell r="Z1133">
            <v>0</v>
          </cell>
          <cell r="AA1133" t="str">
            <v/>
          </cell>
        </row>
        <row r="1134">
          <cell r="I1134" t="str">
            <v/>
          </cell>
          <cell r="J1134" t="str">
            <v/>
          </cell>
          <cell r="K1134">
            <v>0</v>
          </cell>
          <cell r="L1134">
            <v>0</v>
          </cell>
          <cell r="M1134" t="str">
            <v/>
          </cell>
          <cell r="P1134" t="str">
            <v/>
          </cell>
          <cell r="Q1134" t="str">
            <v/>
          </cell>
          <cell r="R1134">
            <v>0</v>
          </cell>
          <cell r="S1134">
            <v>0</v>
          </cell>
          <cell r="T1134" t="str">
            <v/>
          </cell>
          <cell r="W1134" t="str">
            <v/>
          </cell>
          <cell r="X1134" t="str">
            <v/>
          </cell>
          <cell r="Y1134">
            <v>0</v>
          </cell>
          <cell r="Z1134">
            <v>0</v>
          </cell>
          <cell r="AA1134" t="str">
            <v/>
          </cell>
        </row>
        <row r="1135">
          <cell r="I1135" t="str">
            <v/>
          </cell>
          <cell r="J1135" t="str">
            <v/>
          </cell>
          <cell r="K1135">
            <v>0</v>
          </cell>
          <cell r="L1135">
            <v>0</v>
          </cell>
          <cell r="M1135" t="str">
            <v/>
          </cell>
          <cell r="P1135" t="str">
            <v/>
          </cell>
          <cell r="Q1135" t="str">
            <v/>
          </cell>
          <cell r="R1135">
            <v>0</v>
          </cell>
          <cell r="S1135">
            <v>0</v>
          </cell>
          <cell r="T1135" t="str">
            <v/>
          </cell>
          <cell r="W1135" t="str">
            <v/>
          </cell>
          <cell r="X1135" t="str">
            <v/>
          </cell>
          <cell r="Y1135">
            <v>0</v>
          </cell>
          <cell r="Z1135">
            <v>0</v>
          </cell>
          <cell r="AA1135" t="str">
            <v/>
          </cell>
        </row>
        <row r="1136">
          <cell r="I1136" t="str">
            <v/>
          </cell>
          <cell r="J1136" t="str">
            <v/>
          </cell>
          <cell r="K1136">
            <v>0</v>
          </cell>
          <cell r="L1136">
            <v>0</v>
          </cell>
          <cell r="M1136" t="str">
            <v/>
          </cell>
          <cell r="P1136" t="str">
            <v/>
          </cell>
          <cell r="Q1136" t="str">
            <v/>
          </cell>
          <cell r="R1136">
            <v>0</v>
          </cell>
          <cell r="S1136">
            <v>0</v>
          </cell>
          <cell r="T1136" t="str">
            <v/>
          </cell>
          <cell r="W1136" t="str">
            <v/>
          </cell>
          <cell r="X1136" t="str">
            <v/>
          </cell>
          <cell r="Y1136">
            <v>0</v>
          </cell>
          <cell r="Z1136">
            <v>0</v>
          </cell>
          <cell r="AA1136" t="str">
            <v/>
          </cell>
        </row>
        <row r="1137">
          <cell r="I1137" t="str">
            <v/>
          </cell>
          <cell r="J1137" t="str">
            <v/>
          </cell>
          <cell r="K1137">
            <v>0</v>
          </cell>
          <cell r="L1137">
            <v>0</v>
          </cell>
          <cell r="M1137" t="str">
            <v/>
          </cell>
          <cell r="P1137" t="str">
            <v/>
          </cell>
          <cell r="Q1137" t="str">
            <v/>
          </cell>
          <cell r="R1137">
            <v>0</v>
          </cell>
          <cell r="S1137">
            <v>0</v>
          </cell>
          <cell r="T1137" t="str">
            <v/>
          </cell>
          <cell r="W1137" t="str">
            <v/>
          </cell>
          <cell r="X1137" t="str">
            <v/>
          </cell>
          <cell r="Y1137">
            <v>0</v>
          </cell>
          <cell r="Z1137">
            <v>0</v>
          </cell>
          <cell r="AA1137" t="str">
            <v/>
          </cell>
        </row>
        <row r="1138">
          <cell r="I1138" t="str">
            <v/>
          </cell>
          <cell r="J1138" t="str">
            <v/>
          </cell>
          <cell r="K1138">
            <v>0</v>
          </cell>
          <cell r="L1138">
            <v>0</v>
          </cell>
          <cell r="M1138" t="str">
            <v/>
          </cell>
          <cell r="P1138" t="str">
            <v/>
          </cell>
          <cell r="Q1138" t="str">
            <v/>
          </cell>
          <cell r="R1138">
            <v>0</v>
          </cell>
          <cell r="S1138">
            <v>0</v>
          </cell>
          <cell r="T1138" t="str">
            <v/>
          </cell>
          <cell r="W1138" t="str">
            <v/>
          </cell>
          <cell r="X1138" t="str">
            <v/>
          </cell>
          <cell r="Y1138">
            <v>0</v>
          </cell>
          <cell r="Z1138">
            <v>0</v>
          </cell>
          <cell r="AA1138" t="str">
            <v/>
          </cell>
        </row>
        <row r="1139">
          <cell r="I1139" t="str">
            <v/>
          </cell>
          <cell r="J1139" t="str">
            <v/>
          </cell>
          <cell r="K1139">
            <v>0</v>
          </cell>
          <cell r="L1139">
            <v>0</v>
          </cell>
          <cell r="M1139" t="str">
            <v/>
          </cell>
          <cell r="P1139" t="str">
            <v/>
          </cell>
          <cell r="Q1139" t="str">
            <v/>
          </cell>
          <cell r="R1139">
            <v>0</v>
          </cell>
          <cell r="S1139">
            <v>0</v>
          </cell>
          <cell r="T1139" t="str">
            <v/>
          </cell>
          <cell r="W1139" t="str">
            <v/>
          </cell>
          <cell r="X1139" t="str">
            <v/>
          </cell>
          <cell r="Y1139">
            <v>0</v>
          </cell>
          <cell r="Z1139">
            <v>0</v>
          </cell>
          <cell r="AA1139" t="str">
            <v/>
          </cell>
        </row>
        <row r="1140">
          <cell r="I1140" t="str">
            <v/>
          </cell>
          <cell r="J1140" t="str">
            <v/>
          </cell>
          <cell r="K1140">
            <v>0</v>
          </cell>
          <cell r="L1140">
            <v>0</v>
          </cell>
          <cell r="M1140" t="str">
            <v/>
          </cell>
          <cell r="P1140" t="str">
            <v/>
          </cell>
          <cell r="Q1140" t="str">
            <v/>
          </cell>
          <cell r="R1140">
            <v>0</v>
          </cell>
          <cell r="S1140">
            <v>0</v>
          </cell>
          <cell r="T1140" t="str">
            <v/>
          </cell>
          <cell r="W1140" t="str">
            <v/>
          </cell>
          <cell r="X1140" t="str">
            <v/>
          </cell>
          <cell r="Y1140">
            <v>0</v>
          </cell>
          <cell r="Z1140">
            <v>0</v>
          </cell>
          <cell r="AA1140" t="str">
            <v/>
          </cell>
        </row>
        <row r="1141">
          <cell r="I1141" t="str">
            <v/>
          </cell>
          <cell r="J1141" t="str">
            <v/>
          </cell>
          <cell r="K1141">
            <v>0</v>
          </cell>
          <cell r="L1141">
            <v>0</v>
          </cell>
          <cell r="M1141" t="str">
            <v/>
          </cell>
          <cell r="P1141" t="str">
            <v/>
          </cell>
          <cell r="Q1141" t="str">
            <v/>
          </cell>
          <cell r="R1141">
            <v>0</v>
          </cell>
          <cell r="S1141">
            <v>0</v>
          </cell>
          <cell r="T1141" t="str">
            <v/>
          </cell>
          <cell r="W1141" t="str">
            <v/>
          </cell>
          <cell r="X1141" t="str">
            <v/>
          </cell>
          <cell r="Y1141">
            <v>0</v>
          </cell>
          <cell r="Z1141">
            <v>0</v>
          </cell>
          <cell r="AA1141" t="str">
            <v/>
          </cell>
        </row>
        <row r="1142">
          <cell r="I1142" t="str">
            <v/>
          </cell>
          <cell r="J1142" t="str">
            <v/>
          </cell>
          <cell r="K1142">
            <v>0</v>
          </cell>
          <cell r="L1142">
            <v>0</v>
          </cell>
          <cell r="M1142" t="str">
            <v/>
          </cell>
          <cell r="P1142" t="str">
            <v/>
          </cell>
          <cell r="Q1142" t="str">
            <v/>
          </cell>
          <cell r="R1142">
            <v>0</v>
          </cell>
          <cell r="S1142">
            <v>0</v>
          </cell>
          <cell r="T1142" t="str">
            <v/>
          </cell>
          <cell r="W1142" t="str">
            <v/>
          </cell>
          <cell r="X1142" t="str">
            <v/>
          </cell>
          <cell r="Y1142">
            <v>0</v>
          </cell>
          <cell r="Z1142">
            <v>0</v>
          </cell>
          <cell r="AA1142" t="str">
            <v/>
          </cell>
        </row>
        <row r="1143">
          <cell r="I1143" t="str">
            <v/>
          </cell>
          <cell r="J1143" t="str">
            <v/>
          </cell>
          <cell r="K1143">
            <v>0</v>
          </cell>
          <cell r="L1143">
            <v>0</v>
          </cell>
          <cell r="M1143" t="str">
            <v/>
          </cell>
          <cell r="P1143" t="str">
            <v/>
          </cell>
          <cell r="Q1143" t="str">
            <v/>
          </cell>
          <cell r="R1143">
            <v>0</v>
          </cell>
          <cell r="S1143">
            <v>0</v>
          </cell>
          <cell r="T1143" t="str">
            <v/>
          </cell>
          <cell r="W1143" t="str">
            <v/>
          </cell>
          <cell r="X1143" t="str">
            <v/>
          </cell>
          <cell r="Y1143">
            <v>0</v>
          </cell>
          <cell r="Z1143">
            <v>0</v>
          </cell>
          <cell r="AA1143" t="str">
            <v/>
          </cell>
        </row>
        <row r="1144">
          <cell r="I1144" t="str">
            <v/>
          </cell>
          <cell r="J1144" t="str">
            <v/>
          </cell>
          <cell r="K1144">
            <v>0</v>
          </cell>
          <cell r="L1144">
            <v>0</v>
          </cell>
          <cell r="M1144" t="str">
            <v/>
          </cell>
          <cell r="P1144" t="str">
            <v/>
          </cell>
          <cell r="Q1144" t="str">
            <v/>
          </cell>
          <cell r="R1144">
            <v>0</v>
          </cell>
          <cell r="S1144">
            <v>0</v>
          </cell>
          <cell r="T1144" t="str">
            <v/>
          </cell>
          <cell r="W1144" t="str">
            <v/>
          </cell>
          <cell r="X1144" t="str">
            <v/>
          </cell>
          <cell r="Y1144">
            <v>0</v>
          </cell>
          <cell r="Z1144">
            <v>0</v>
          </cell>
          <cell r="AA1144" t="str">
            <v/>
          </cell>
        </row>
        <row r="1145">
          <cell r="I1145" t="str">
            <v/>
          </cell>
          <cell r="J1145" t="str">
            <v/>
          </cell>
          <cell r="K1145">
            <v>0</v>
          </cell>
          <cell r="L1145">
            <v>0</v>
          </cell>
          <cell r="M1145" t="str">
            <v/>
          </cell>
          <cell r="P1145" t="str">
            <v/>
          </cell>
          <cell r="Q1145" t="str">
            <v/>
          </cell>
          <cell r="R1145">
            <v>0</v>
          </cell>
          <cell r="S1145">
            <v>0</v>
          </cell>
          <cell r="T1145" t="str">
            <v/>
          </cell>
          <cell r="W1145" t="str">
            <v/>
          </cell>
          <cell r="X1145" t="str">
            <v/>
          </cell>
          <cell r="Y1145">
            <v>0</v>
          </cell>
          <cell r="Z1145">
            <v>0</v>
          </cell>
          <cell r="AA1145" t="str">
            <v/>
          </cell>
        </row>
        <row r="1146">
          <cell r="I1146" t="str">
            <v/>
          </cell>
          <cell r="J1146" t="str">
            <v/>
          </cell>
          <cell r="K1146">
            <v>0</v>
          </cell>
          <cell r="L1146">
            <v>0</v>
          </cell>
          <cell r="M1146" t="str">
            <v/>
          </cell>
          <cell r="P1146" t="str">
            <v/>
          </cell>
          <cell r="Q1146" t="str">
            <v/>
          </cell>
          <cell r="R1146">
            <v>0</v>
          </cell>
          <cell r="S1146">
            <v>0</v>
          </cell>
          <cell r="T1146" t="str">
            <v/>
          </cell>
          <cell r="W1146" t="str">
            <v/>
          </cell>
          <cell r="X1146" t="str">
            <v/>
          </cell>
          <cell r="Y1146">
            <v>0</v>
          </cell>
          <cell r="Z1146">
            <v>0</v>
          </cell>
          <cell r="AA1146" t="str">
            <v/>
          </cell>
        </row>
        <row r="1147">
          <cell r="I1147" t="str">
            <v/>
          </cell>
          <cell r="J1147" t="str">
            <v/>
          </cell>
          <cell r="K1147">
            <v>0</v>
          </cell>
          <cell r="L1147">
            <v>0</v>
          </cell>
          <cell r="M1147" t="str">
            <v/>
          </cell>
          <cell r="P1147" t="str">
            <v/>
          </cell>
          <cell r="Q1147" t="str">
            <v/>
          </cell>
          <cell r="R1147">
            <v>0</v>
          </cell>
          <cell r="S1147">
            <v>0</v>
          </cell>
          <cell r="T1147" t="str">
            <v/>
          </cell>
          <cell r="W1147" t="str">
            <v/>
          </cell>
          <cell r="X1147" t="str">
            <v/>
          </cell>
          <cell r="Y1147">
            <v>0</v>
          </cell>
          <cell r="Z1147">
            <v>0</v>
          </cell>
          <cell r="AA1147" t="str">
            <v/>
          </cell>
        </row>
        <row r="1148">
          <cell r="I1148" t="str">
            <v>1200600000101</v>
          </cell>
          <cell r="J1148" t="str">
            <v>普通攻击:对单体敌人造成{0}%的武力伤害</v>
          </cell>
          <cell r="K1148">
            <v>0</v>
          </cell>
          <cell r="L1148">
            <v>0</v>
          </cell>
          <cell r="M1148" t="str">
            <v>0.25+0.25+0.25+0.25+0.25+0.25+0.25+0.25+0.25+0.25+0.25+0.25+0.25+0.25+0.25+0.25+0.25</v>
          </cell>
          <cell r="P1148" t="str">
            <v/>
          </cell>
          <cell r="Q1148" t="str">
            <v/>
          </cell>
          <cell r="R1148">
            <v>0</v>
          </cell>
          <cell r="S1148">
            <v>0</v>
          </cell>
          <cell r="T1148" t="str">
            <v/>
          </cell>
          <cell r="W1148" t="str">
            <v/>
          </cell>
          <cell r="X1148" t="str">
            <v/>
          </cell>
          <cell r="Y1148">
            <v>0</v>
          </cell>
          <cell r="Z1148">
            <v>0</v>
          </cell>
          <cell r="AA1148" t="str">
            <v/>
          </cell>
        </row>
        <row r="1149">
          <cell r="I1149" t="str">
            <v>1200600000201</v>
          </cell>
          <cell r="J1149" t="str">
            <v>怒气技能:董卓施展吸附之力，将技能最末端的一名敌方武将抓取至身前，使其眩晕5秒，每秒汲取对方{0}点怒气以恢复自身{1}%最大生命值，沿途士兵受到1.5倍伤害，其他单位受到攻击{2}%伤害。（技能无法被免疫与打断）</v>
          </cell>
          <cell r="K1149">
            <v>0</v>
          </cell>
          <cell r="L1149">
            <v>0</v>
          </cell>
          <cell r="M1149" t="str">
            <v>14+16+18+20+22+24+26+28+30+32+34+36+38+40+42+44+46</v>
          </cell>
          <cell r="P1149" t="str">
            <v/>
          </cell>
          <cell r="Q1149" t="str">
            <v/>
          </cell>
          <cell r="R1149">
            <v>0</v>
          </cell>
          <cell r="S1149">
            <v>0</v>
          </cell>
          <cell r="T1149" t="str">
            <v/>
          </cell>
          <cell r="W1149" t="str">
            <v/>
          </cell>
          <cell r="X1149" t="str">
            <v/>
          </cell>
          <cell r="Y1149">
            <v>0</v>
          </cell>
          <cell r="Z1149">
            <v>0</v>
          </cell>
          <cell r="AA1149" t="str">
            <v/>
          </cell>
        </row>
        <row r="1150">
          <cell r="I1150" t="str">
            <v>1200600000202</v>
          </cell>
          <cell r="J1150" t="str">
            <v>怒气技能:董卓施展吸附之力，将技能最末端的一名敌方武将抓取至身前，使其眩晕5秒，每秒汲取对方{0}点怒气以恢复自身{1}%最大生命值，沿途士兵受到1.5倍伤害，其他单位受到攻击{2}%伤害。（技能无法被免疫与打断）</v>
          </cell>
          <cell r="K1150">
            <v>0</v>
          </cell>
          <cell r="L1150">
            <v>0</v>
          </cell>
          <cell r="M1150" t="str">
            <v>0.1+0.11+0.12+0.13+0.14+0.15+0.16+0.17+0.18+0.19+0.2+0.21+0.22+0.23+0.24+0.25+0.26</v>
          </cell>
          <cell r="P1150" t="str">
            <v/>
          </cell>
          <cell r="Q1150" t="str">
            <v/>
          </cell>
          <cell r="R1150">
            <v>0</v>
          </cell>
          <cell r="S1150">
            <v>0</v>
          </cell>
          <cell r="T1150" t="str">
            <v/>
          </cell>
          <cell r="W1150" t="str">
            <v/>
          </cell>
          <cell r="X1150" t="str">
            <v/>
          </cell>
          <cell r="Y1150">
            <v>0</v>
          </cell>
          <cell r="Z1150">
            <v>0</v>
          </cell>
          <cell r="AA1150" t="str">
            <v/>
          </cell>
        </row>
        <row r="1151">
          <cell r="I1151" t="str">
            <v>1200600000203</v>
          </cell>
          <cell r="J1151" t="str">
            <v>怒气技能:董卓施展吸附之力，将技能最末端的一名敌方武将抓取至身前，使其眩晕5秒，每秒汲取对方{0}点怒气以恢复自身{1}%最大生命值，沿途士兵受到1.5倍伤害，其他单位受到攻击{2}%伤害。（技能无法被免疫与打断）</v>
          </cell>
          <cell r="K1151">
            <v>0</v>
          </cell>
          <cell r="L1151">
            <v>0</v>
          </cell>
          <cell r="M1151" t="str">
            <v>0.25+0.28+0.31+0.34+0.37+0.4+0.43+0.46+0.49+0.52+0.55+0.58+0.61+0.64+0.67+0.7+0.73</v>
          </cell>
          <cell r="P1151" t="str">
            <v/>
          </cell>
          <cell r="Q1151" t="str">
            <v/>
          </cell>
          <cell r="R1151">
            <v>0</v>
          </cell>
          <cell r="S1151">
            <v>0</v>
          </cell>
          <cell r="T1151" t="str">
            <v/>
          </cell>
          <cell r="W1151" t="str">
            <v/>
          </cell>
          <cell r="X1151" t="str">
            <v/>
          </cell>
          <cell r="Y1151">
            <v>0</v>
          </cell>
          <cell r="Z1151">
            <v>0</v>
          </cell>
          <cell r="AA1151" t="str">
            <v/>
          </cell>
        </row>
        <row r="1152">
          <cell r="I1152" t="str">
            <v>1200600000301</v>
          </cell>
          <cell r="J1152" t="str">
            <v>被动技能1:董卓普攻时进入狂热状态，快速挥砍，持续3秒，每次造成敌方最大生命值{0}%伤害。（冷却时间{1}秒）</v>
          </cell>
          <cell r="K1152">
            <v>0</v>
          </cell>
          <cell r="L1152">
            <v>0</v>
          </cell>
          <cell r="M1152" t="str">
            <v>0.02+0.022+0.024+0.026+0.028+0.03+0.032+0.034+0.036+0.038+0.04+0.042+0.044+0.046+0.048+0.05+0.052</v>
          </cell>
          <cell r="P1152" t="str">
            <v>1200600000302</v>
          </cell>
          <cell r="Q1152" t="str">
            <v>被动技能1:董卓普攻时进入狂热状态，快速挥砍，持续3秒，每次造成敌方最大生命值{0}%伤害。（冷却时间{1}秒）</v>
          </cell>
          <cell r="R1152">
            <v>0</v>
          </cell>
          <cell r="S1152">
            <v>0</v>
          </cell>
          <cell r="T1152" t="str">
            <v>16+15.5+15+14.5+14+13.5+13+12.5+12+11.5+11+10.5+10+9.5+9+8.5+8</v>
          </cell>
          <cell r="W1152" t="str">
            <v/>
          </cell>
          <cell r="X1152" t="str">
            <v/>
          </cell>
          <cell r="Y1152">
            <v>0</v>
          </cell>
          <cell r="Z1152">
            <v>0</v>
          </cell>
          <cell r="AA1152" t="str">
            <v/>
          </cell>
        </row>
        <row r="1153">
          <cell r="I1153" t="str">
            <v>1200600000401</v>
          </cell>
          <cell r="J1153" t="str">
            <v>被动技能2:武将率领盾兵时，盾兵的护甲提升100点；率领戟兵时，戟兵攻击提升10%。</v>
          </cell>
          <cell r="K1153">
            <v>0</v>
          </cell>
          <cell r="L1153">
            <v>0</v>
          </cell>
          <cell r="M1153" t="str">
            <v>0.3+0.3+0.3+0.3+0.3+0.3+0.3+0.3+0.3+0.3+0.3+0.3+0.3+0.3+0.3+0.3+0.3</v>
          </cell>
          <cell r="P1153" t="str">
            <v/>
          </cell>
          <cell r="Q1153" t="str">
            <v/>
          </cell>
          <cell r="R1153">
            <v>0</v>
          </cell>
          <cell r="S1153">
            <v>0</v>
          </cell>
          <cell r="T1153" t="str">
            <v/>
          </cell>
          <cell r="W1153" t="str">
            <v/>
          </cell>
          <cell r="X1153" t="str">
            <v/>
          </cell>
          <cell r="Y1153">
            <v>0</v>
          </cell>
          <cell r="Z1153">
            <v>0</v>
          </cell>
          <cell r="AA1153" t="str">
            <v/>
          </cell>
        </row>
        <row r="1154">
          <cell r="I1154" t="str">
            <v>1200600000402</v>
          </cell>
          <cell r="J1154" t="str">
            <v>被动技能2:武将率领盾兵时，盾兵的护甲提升100点；率领戟兵时，戟兵攻击提升10%。</v>
          </cell>
          <cell r="K1154">
            <v>0</v>
          </cell>
          <cell r="L1154">
            <v>0</v>
          </cell>
          <cell r="M1154" t="str">
            <v>0.3+0.3+0.3+0.3+0.3+0.3+0.3+0.3+0.3+0.3+0.3+0.3+0.3+0.3+0.3+0.3+0.3</v>
          </cell>
          <cell r="P1154" t="str">
            <v/>
          </cell>
          <cell r="Q1154" t="str">
            <v/>
          </cell>
          <cell r="R1154">
            <v>0</v>
          </cell>
          <cell r="S1154">
            <v>0</v>
          </cell>
          <cell r="T1154" t="str">
            <v/>
          </cell>
          <cell r="W1154" t="str">
            <v/>
          </cell>
          <cell r="X1154" t="str">
            <v/>
          </cell>
          <cell r="Y1154">
            <v>0</v>
          </cell>
          <cell r="Z1154">
            <v>0</v>
          </cell>
          <cell r="AA1154" t="str">
            <v/>
          </cell>
        </row>
        <row r="1155">
          <cell r="I1155" t="str">
            <v>1200600000403</v>
          </cell>
          <cell r="J1155" t="str">
            <v>被动技能2:武将率领盾兵时，盾兵的护甲提升100点；率领戟兵时，戟兵攻击提升10%。</v>
          </cell>
          <cell r="K1155">
            <v>0</v>
          </cell>
          <cell r="L1155">
            <v>0</v>
          </cell>
          <cell r="M1155" t="str">
            <v>0.3+0.3+0.3+0.3+0.3+0.3+0.3+0.3+0.3+0.3+0.3+0.3+0.3+0.3+0.3+0.3+0.3</v>
          </cell>
          <cell r="P1155" t="str">
            <v>1200600000404</v>
          </cell>
          <cell r="Q1155" t="str">
            <v>被动技能2:武将率领盾兵时，盾兵的护甲提升100点；率领戟兵时，戟兵攻击提升10%。</v>
          </cell>
          <cell r="R1155">
            <v>0</v>
          </cell>
          <cell r="S1155">
            <v>0</v>
          </cell>
          <cell r="T1155" t="str">
            <v>4.8+4.8+4.8+4.8+4.8+4.8+4.8+4.8+4.8+4.8+4.8+4.8+4.8+4.8+4.8+4.8+4.8</v>
          </cell>
          <cell r="W1155" t="str">
            <v/>
          </cell>
          <cell r="X1155" t="str">
            <v/>
          </cell>
          <cell r="Y1155">
            <v>0</v>
          </cell>
          <cell r="Z1155">
            <v>0</v>
          </cell>
          <cell r="AA1155" t="str">
            <v/>
          </cell>
        </row>
        <row r="1156">
          <cell r="I1156" t="str">
            <v>1200600000501</v>
          </cell>
          <cell r="J1156" t="str">
            <v>被动技能3:勇猛无畏，悍勇绝伦，勇猛无畏，悍勇绝伦，自身受到武力伤害减少10%，自身伤害提升10%。</v>
          </cell>
          <cell r="K1156">
            <v>0</v>
          </cell>
          <cell r="L1156">
            <v>0</v>
          </cell>
          <cell r="M1156" t="str">
            <v>0.08+0.08+0.08+0.08+0.08+0.08+0.08+0.08+0.08+0.08+0.08+0.08+0.08+0.08+0.08+0.08+0.08</v>
          </cell>
          <cell r="P1156" t="str">
            <v/>
          </cell>
          <cell r="Q1156" t="str">
            <v/>
          </cell>
          <cell r="R1156">
            <v>0</v>
          </cell>
          <cell r="S1156">
            <v>0</v>
          </cell>
          <cell r="T1156" t="str">
            <v/>
          </cell>
          <cell r="W1156" t="str">
            <v/>
          </cell>
          <cell r="X1156" t="str">
            <v/>
          </cell>
          <cell r="Y1156">
            <v>0</v>
          </cell>
          <cell r="Z1156">
            <v>0</v>
          </cell>
          <cell r="AA1156" t="str">
            <v/>
          </cell>
        </row>
        <row r="1157">
          <cell r="I1157" t="str">
            <v>1200600000502</v>
          </cell>
          <cell r="J1157" t="str">
            <v>被动技能3:勇猛无畏，悍勇绝伦，勇猛无畏，悍勇绝伦，自身受到武力伤害减少10%，自身伤害提升10%。</v>
          </cell>
          <cell r="K1157">
            <v>0</v>
          </cell>
          <cell r="L1157">
            <v>0</v>
          </cell>
          <cell r="M1157" t="str">
            <v>0.16+0.16+0.16+0.16+0.16+0.16+0.16+0.16+0.16+0.16+0.16+0.16+0.16+0.16+0.16+0.16+0.16</v>
          </cell>
          <cell r="P1157" t="str">
            <v>1200600000503</v>
          </cell>
          <cell r="Q1157" t="str">
            <v>被动技能3:勇猛无畏，悍勇绝伦，勇猛无畏，悍勇绝伦，自身受到武力伤害减少10%，自身伤害提升10%。</v>
          </cell>
          <cell r="R1157">
            <v>0</v>
          </cell>
          <cell r="S1157">
            <v>0</v>
          </cell>
          <cell r="T1157" t="str">
            <v>0.08+0.08+0.08+0.08+0.08+0.08+0.08+0.08+0.08+0.08+0.08+0.08+0.08+0.08+0.08+0.08+0.08</v>
          </cell>
          <cell r="W1157" t="str">
            <v/>
          </cell>
          <cell r="X1157" t="str">
            <v/>
          </cell>
          <cell r="Y1157">
            <v>0</v>
          </cell>
          <cell r="Z1157">
            <v>0</v>
          </cell>
          <cell r="AA1157" t="str">
            <v/>
          </cell>
        </row>
        <row r="1158">
          <cell r="I1158" t="str">
            <v>1200600000504</v>
          </cell>
          <cell r="J1158" t="str">
            <v>被动技能3:勇猛无畏，悍勇绝伦，勇猛无畏，悍勇绝伦，自身受到武力伤害减少10%，自身伤害提升10%。</v>
          </cell>
          <cell r="K1158">
            <v>0</v>
          </cell>
          <cell r="L1158">
            <v>0</v>
          </cell>
          <cell r="M1158" t="str">
            <v>0.08+0.08+0.08+0.08+0.08+0.08+0.08+0.08+0.08+0.08+0.08+0.08+0.08+0.08+0.08+0.08+0.08</v>
          </cell>
          <cell r="P1158" t="str">
            <v/>
          </cell>
          <cell r="Q1158" t="str">
            <v/>
          </cell>
          <cell r="R1158">
            <v>0</v>
          </cell>
          <cell r="S1158">
            <v>0</v>
          </cell>
          <cell r="T1158" t="str">
            <v/>
          </cell>
          <cell r="W1158" t="str">
            <v/>
          </cell>
          <cell r="X1158" t="str">
            <v/>
          </cell>
          <cell r="Y1158">
            <v>0</v>
          </cell>
          <cell r="Z1158">
            <v>0</v>
          </cell>
          <cell r="AA1158" t="str">
            <v/>
          </cell>
        </row>
        <row r="1159">
          <cell r="I1159" t="str">
            <v/>
          </cell>
          <cell r="J1159" t="str">
            <v/>
          </cell>
          <cell r="K1159">
            <v>0</v>
          </cell>
          <cell r="L1159">
            <v>0</v>
          </cell>
          <cell r="M1159" t="str">
            <v/>
          </cell>
          <cell r="P1159" t="str">
            <v/>
          </cell>
          <cell r="Q1159" t="str">
            <v/>
          </cell>
          <cell r="R1159">
            <v>0</v>
          </cell>
          <cell r="S1159">
            <v>0</v>
          </cell>
          <cell r="T1159" t="str">
            <v/>
          </cell>
          <cell r="W1159" t="str">
            <v/>
          </cell>
          <cell r="X1159" t="str">
            <v/>
          </cell>
          <cell r="Y1159">
            <v>0</v>
          </cell>
          <cell r="Z1159">
            <v>0</v>
          </cell>
          <cell r="AA1159" t="str">
            <v/>
          </cell>
        </row>
        <row r="1160">
          <cell r="I1160" t="str">
            <v/>
          </cell>
          <cell r="J1160" t="str">
            <v/>
          </cell>
          <cell r="K1160">
            <v>0</v>
          </cell>
          <cell r="L1160">
            <v>0</v>
          </cell>
          <cell r="M1160" t="str">
            <v/>
          </cell>
          <cell r="P1160" t="str">
            <v/>
          </cell>
          <cell r="Q1160" t="str">
            <v/>
          </cell>
          <cell r="R1160">
            <v>0</v>
          </cell>
          <cell r="S1160">
            <v>0</v>
          </cell>
          <cell r="T1160" t="str">
            <v/>
          </cell>
          <cell r="W1160" t="str">
            <v/>
          </cell>
          <cell r="X1160" t="str">
            <v/>
          </cell>
          <cell r="Y1160">
            <v>0</v>
          </cell>
          <cell r="Z1160">
            <v>0</v>
          </cell>
          <cell r="AA1160" t="str">
            <v/>
          </cell>
        </row>
        <row r="1161">
          <cell r="I1161" t="str">
            <v/>
          </cell>
          <cell r="J1161" t="str">
            <v/>
          </cell>
          <cell r="K1161">
            <v>0</v>
          </cell>
          <cell r="L1161">
            <v>0</v>
          </cell>
          <cell r="M1161" t="str">
            <v/>
          </cell>
          <cell r="P1161" t="str">
            <v/>
          </cell>
          <cell r="Q1161" t="str">
            <v/>
          </cell>
          <cell r="R1161">
            <v>0</v>
          </cell>
          <cell r="S1161">
            <v>0</v>
          </cell>
          <cell r="T1161" t="str">
            <v/>
          </cell>
          <cell r="W1161" t="str">
            <v/>
          </cell>
          <cell r="X1161" t="str">
            <v/>
          </cell>
          <cell r="Y1161">
            <v>0</v>
          </cell>
          <cell r="Z1161">
            <v>0</v>
          </cell>
          <cell r="AA1161" t="str">
            <v/>
          </cell>
        </row>
        <row r="1162">
          <cell r="I1162" t="str">
            <v/>
          </cell>
          <cell r="J1162" t="str">
            <v/>
          </cell>
          <cell r="K1162">
            <v>0</v>
          </cell>
          <cell r="L1162">
            <v>0</v>
          </cell>
          <cell r="M1162" t="str">
            <v/>
          </cell>
          <cell r="P1162" t="str">
            <v/>
          </cell>
          <cell r="Q1162" t="str">
            <v/>
          </cell>
          <cell r="R1162">
            <v>0</v>
          </cell>
          <cell r="S1162">
            <v>0</v>
          </cell>
          <cell r="T1162" t="str">
            <v/>
          </cell>
          <cell r="W1162" t="str">
            <v/>
          </cell>
          <cell r="X1162" t="str">
            <v/>
          </cell>
          <cell r="Y1162">
            <v>0</v>
          </cell>
          <cell r="Z1162">
            <v>0</v>
          </cell>
          <cell r="AA1162" t="str">
            <v/>
          </cell>
        </row>
        <row r="1163">
          <cell r="I1163" t="str">
            <v>1200700000101</v>
          </cell>
          <cell r="J1163" t="str">
            <v>普通攻击:对单体敌人造成{0}%的武力伤害</v>
          </cell>
          <cell r="K1163">
            <v>0</v>
          </cell>
          <cell r="L1163">
            <v>0</v>
          </cell>
          <cell r="M1163" t="str">
            <v>0.25+0.25+0.25+0.25+0.25+0.25+0.25+0.25+0.25+0.25+0.25+0.25+0.25+0.25+0.25+0.25+0.25</v>
          </cell>
          <cell r="P1163" t="str">
            <v/>
          </cell>
          <cell r="Q1163" t="str">
            <v/>
          </cell>
          <cell r="R1163">
            <v>0</v>
          </cell>
          <cell r="S1163">
            <v>0</v>
          </cell>
          <cell r="T1163" t="str">
            <v/>
          </cell>
          <cell r="W1163" t="str">
            <v/>
          </cell>
          <cell r="X1163" t="str">
            <v/>
          </cell>
          <cell r="Y1163">
            <v>0</v>
          </cell>
          <cell r="Z1163">
            <v>0</v>
          </cell>
          <cell r="AA1163" t="str">
            <v/>
          </cell>
        </row>
        <row r="1164">
          <cell r="I1164" t="str">
            <v>1200700000201</v>
          </cell>
          <cell r="J1164" t="str">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ell>
          <cell r="K1164">
            <v>0</v>
          </cell>
          <cell r="L1164">
            <v>0</v>
          </cell>
          <cell r="M1164" t="str">
            <v>0.05+0.055+0.06+0.065+0.07+0.075+0.08+0.085+0.09+0.095+0.1+0.105+0.11+0.115+0.12+0.125+0.13</v>
          </cell>
          <cell r="P1164" t="str">
            <v/>
          </cell>
          <cell r="Q1164" t="str">
            <v/>
          </cell>
          <cell r="R1164">
            <v>0</v>
          </cell>
          <cell r="S1164">
            <v>0</v>
          </cell>
          <cell r="T1164" t="str">
            <v/>
          </cell>
          <cell r="W1164" t="str">
            <v/>
          </cell>
          <cell r="X1164" t="str">
            <v/>
          </cell>
          <cell r="Y1164">
            <v>0</v>
          </cell>
          <cell r="Z1164">
            <v>0</v>
          </cell>
          <cell r="AA1164" t="str">
            <v/>
          </cell>
        </row>
        <row r="1165">
          <cell r="I1165" t="str">
            <v>1200700000202</v>
          </cell>
          <cell r="J1165" t="str">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ell>
          <cell r="K1165">
            <v>0</v>
          </cell>
          <cell r="L1165">
            <v>0</v>
          </cell>
          <cell r="M1165" t="str">
            <v>0.14+0.16+0.18+0.2+0.22+0.24+0.26+0.28+0.3+0.32+0.34+0.36+0.38+0.4+0.42+0.44+0.46</v>
          </cell>
          <cell r="P1165" t="str">
            <v/>
          </cell>
          <cell r="Q1165" t="str">
            <v/>
          </cell>
          <cell r="R1165">
            <v>0</v>
          </cell>
          <cell r="S1165">
            <v>0</v>
          </cell>
          <cell r="T1165" t="str">
            <v/>
          </cell>
          <cell r="W1165" t="str">
            <v/>
          </cell>
          <cell r="X1165" t="str">
            <v/>
          </cell>
          <cell r="Y1165">
            <v>0</v>
          </cell>
          <cell r="Z1165">
            <v>0</v>
          </cell>
          <cell r="AA1165" t="str">
            <v/>
          </cell>
        </row>
        <row r="1166">
          <cell r="I1166" t="str">
            <v>1200700000203</v>
          </cell>
          <cell r="J1166" t="str">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ell>
          <cell r="K1166">
            <v>0</v>
          </cell>
          <cell r="L1166">
            <v>0</v>
          </cell>
          <cell r="M1166" t="str">
            <v>0.22+0.255+0.29+0.325+0.36+0.395+0.43+0.465+0.5+0.535+0.57+0.605+0.64+0.675+0.71+0.745+0.78</v>
          </cell>
          <cell r="P1166" t="str">
            <v/>
          </cell>
          <cell r="Q1166" t="str">
            <v/>
          </cell>
          <cell r="R1166">
            <v>0</v>
          </cell>
          <cell r="S1166">
            <v>0</v>
          </cell>
          <cell r="T1166" t="str">
            <v/>
          </cell>
          <cell r="W1166" t="str">
            <v/>
          </cell>
          <cell r="X1166" t="str">
            <v/>
          </cell>
          <cell r="Y1166">
            <v>0</v>
          </cell>
          <cell r="Z1166">
            <v>0</v>
          </cell>
          <cell r="AA1166" t="str">
            <v/>
          </cell>
        </row>
        <row r="1167">
          <cell r="I1167" t="str">
            <v>1200700000301</v>
          </cell>
          <cell r="J1167" t="str">
            <v>被动技能1:许褚每受到自身最大生命值{0}%伤害，则会触发一个等同于该生命值血量，持续5秒护盾，若5秒内该护盾未被击破，则许褚获得该护盾总值{1}%的生命值。（不可叠加）</v>
          </cell>
          <cell r="K1167">
            <v>0</v>
          </cell>
          <cell r="L1167">
            <v>0</v>
          </cell>
          <cell r="M1167" t="str">
            <v>0.46+0.44+0.42+0.4+0.38+0.36+0.34+0.32+0.3+0.28+0.26+0.24+0.22+0.2+0.18+0.16+0.14</v>
          </cell>
          <cell r="P1167" t="str">
            <v/>
          </cell>
          <cell r="Q1167" t="str">
            <v/>
          </cell>
          <cell r="R1167">
            <v>0</v>
          </cell>
          <cell r="S1167">
            <v>0</v>
          </cell>
          <cell r="T1167" t="str">
            <v/>
          </cell>
          <cell r="W1167" t="str">
            <v/>
          </cell>
          <cell r="X1167" t="str">
            <v/>
          </cell>
          <cell r="Y1167">
            <v>0</v>
          </cell>
          <cell r="Z1167">
            <v>0</v>
          </cell>
          <cell r="AA1167" t="str">
            <v/>
          </cell>
        </row>
        <row r="1168">
          <cell r="I1168" t="str">
            <v>1200700000302</v>
          </cell>
          <cell r="J1168" t="str">
            <v>被动技能1:许褚每受到自身最大生命值{0}%伤害，则会触发一个等同于该生命值血量，持续5秒护盾，若5秒内该护盾未被击破，则许褚获得该护盾总值{1}%的生命值。（不可叠加）</v>
          </cell>
          <cell r="K1168">
            <v>0</v>
          </cell>
          <cell r="L1168">
            <v>0</v>
          </cell>
          <cell r="M1168" t="str">
            <v>0.22+0.28+0.34+0.4+0.46+0.52+0.58+0.64+0.7+0.76+0.82+0.88+0.94+1+1.06+1.12+1.18</v>
          </cell>
          <cell r="P1168" t="str">
            <v/>
          </cell>
          <cell r="Q1168" t="str">
            <v/>
          </cell>
          <cell r="R1168">
            <v>0</v>
          </cell>
          <cell r="S1168">
            <v>0</v>
          </cell>
          <cell r="T1168" t="str">
            <v/>
          </cell>
          <cell r="W1168" t="str">
            <v/>
          </cell>
          <cell r="X1168" t="str">
            <v/>
          </cell>
          <cell r="Y1168">
            <v>0</v>
          </cell>
          <cell r="Z1168">
            <v>0</v>
          </cell>
          <cell r="AA1168" t="str">
            <v/>
          </cell>
        </row>
        <row r="1169">
          <cell r="I1169" t="str">
            <v>1200700000401</v>
          </cell>
          <cell r="J1169" t="str">
            <v>被动技能2:武将率领盾兵时，盾兵的护甲提升100点；率领戟兵时，戟兵攻击提升10%。</v>
          </cell>
          <cell r="K1169">
            <v>0</v>
          </cell>
          <cell r="L1169">
            <v>0</v>
          </cell>
          <cell r="M1169" t="str">
            <v>100+100+100+100+100+100+100+100+100+100+100+100+100+100+100+100+100</v>
          </cell>
          <cell r="P1169" t="str">
            <v>1200700000402</v>
          </cell>
          <cell r="Q1169" t="str">
            <v>被动技能2:武将率领盾兵时，盾兵的护甲提升100点；率领戟兵时，戟兵攻击提升10%。</v>
          </cell>
          <cell r="R1169">
            <v>0</v>
          </cell>
          <cell r="S1169">
            <v>0</v>
          </cell>
          <cell r="T1169" t="str">
            <v>0.1+0.1+0.1+0.1+0.1+0.1+0.1+0.1+0.1+0.1+0.1+0.1+0.1+0.1+0.1+0.1+0.1</v>
          </cell>
          <cell r="W1169" t="str">
            <v/>
          </cell>
          <cell r="X1169" t="str">
            <v/>
          </cell>
          <cell r="Y1169">
            <v>0</v>
          </cell>
          <cell r="Z1169">
            <v>0</v>
          </cell>
          <cell r="AA1169" t="str">
            <v/>
          </cell>
        </row>
        <row r="1170">
          <cell r="I1170" t="str">
            <v>1200700000501</v>
          </cell>
          <cell r="J1170" t="str">
            <v>被动技能3:勇猛无畏，悍勇绝伦，勇猛无畏，悍勇绝伦，自身受到武力伤害减少10%，自身伤害提升10%。</v>
          </cell>
          <cell r="K1170">
            <v>0</v>
          </cell>
          <cell r="L1170">
            <v>0</v>
          </cell>
          <cell r="M1170" t="str">
            <v>0.1+0.1+0.1+0.1+0.1+0.1+0.1+0.1+0.1+0.1+0.1+0.1+0.1+0.1+0.1+0.1+0.1</v>
          </cell>
          <cell r="P1170" t="str">
            <v>1200700000502</v>
          </cell>
          <cell r="Q1170" t="str">
            <v>被动技能3:勇猛无畏，悍勇绝伦，勇猛无畏，悍勇绝伦，自身受到武力伤害减少10%，自身伤害提升10%。</v>
          </cell>
          <cell r="R1170">
            <v>0</v>
          </cell>
          <cell r="S1170">
            <v>0</v>
          </cell>
          <cell r="T1170" t="str">
            <v>0.1+0.1+0.1+0.1+0.1+0.1+0.1+0.1+0.1+0.1+0.1+0.1+0.1+0.1+0.1+0.1+0.1</v>
          </cell>
          <cell r="W1170" t="str">
            <v/>
          </cell>
          <cell r="X1170" t="str">
            <v/>
          </cell>
          <cell r="Y1170">
            <v>0</v>
          </cell>
          <cell r="Z1170">
            <v>0</v>
          </cell>
          <cell r="AA1170" t="str">
            <v/>
          </cell>
        </row>
        <row r="1171">
          <cell r="I1171" t="str">
            <v/>
          </cell>
          <cell r="J1171" t="str">
            <v/>
          </cell>
          <cell r="K1171">
            <v>0</v>
          </cell>
          <cell r="L1171">
            <v>0</v>
          </cell>
          <cell r="M1171" t="str">
            <v/>
          </cell>
          <cell r="P1171" t="str">
            <v/>
          </cell>
          <cell r="Q1171" t="str">
            <v/>
          </cell>
          <cell r="R1171">
            <v>0</v>
          </cell>
          <cell r="S1171">
            <v>0</v>
          </cell>
          <cell r="T1171" t="str">
            <v/>
          </cell>
          <cell r="W1171" t="str">
            <v/>
          </cell>
          <cell r="X1171" t="str">
            <v/>
          </cell>
          <cell r="Y1171">
            <v>0</v>
          </cell>
          <cell r="Z1171">
            <v>0</v>
          </cell>
          <cell r="AA1171" t="str">
            <v/>
          </cell>
        </row>
        <row r="1172">
          <cell r="I1172" t="str">
            <v/>
          </cell>
          <cell r="J1172" t="str">
            <v/>
          </cell>
          <cell r="K1172">
            <v>0</v>
          </cell>
          <cell r="L1172">
            <v>0</v>
          </cell>
          <cell r="M1172" t="str">
            <v/>
          </cell>
          <cell r="P1172" t="str">
            <v/>
          </cell>
          <cell r="Q1172" t="str">
            <v/>
          </cell>
          <cell r="R1172">
            <v>0</v>
          </cell>
          <cell r="S1172">
            <v>0</v>
          </cell>
          <cell r="T1172" t="str">
            <v/>
          </cell>
          <cell r="W1172" t="str">
            <v/>
          </cell>
          <cell r="X1172" t="str">
            <v/>
          </cell>
          <cell r="Y1172">
            <v>0</v>
          </cell>
          <cell r="Z1172">
            <v>0</v>
          </cell>
          <cell r="AA1172" t="str">
            <v/>
          </cell>
        </row>
        <row r="1173">
          <cell r="I1173" t="str">
            <v/>
          </cell>
          <cell r="J1173" t="str">
            <v/>
          </cell>
          <cell r="K1173">
            <v>0</v>
          </cell>
          <cell r="L1173">
            <v>0</v>
          </cell>
          <cell r="M1173" t="str">
            <v/>
          </cell>
          <cell r="P1173" t="str">
            <v/>
          </cell>
          <cell r="Q1173" t="str">
            <v/>
          </cell>
          <cell r="R1173">
            <v>0</v>
          </cell>
          <cell r="S1173">
            <v>0</v>
          </cell>
          <cell r="T1173" t="str">
            <v/>
          </cell>
          <cell r="W1173" t="str">
            <v/>
          </cell>
          <cell r="X1173" t="str">
            <v/>
          </cell>
          <cell r="Y1173">
            <v>0</v>
          </cell>
          <cell r="Z1173">
            <v>0</v>
          </cell>
          <cell r="AA1173" t="str">
            <v/>
          </cell>
        </row>
        <row r="1174">
          <cell r="I1174" t="str">
            <v/>
          </cell>
          <cell r="J1174" t="str">
            <v/>
          </cell>
          <cell r="K1174">
            <v>0</v>
          </cell>
          <cell r="L1174">
            <v>0</v>
          </cell>
          <cell r="M1174" t="str">
            <v/>
          </cell>
          <cell r="P1174" t="str">
            <v/>
          </cell>
          <cell r="Q1174" t="str">
            <v/>
          </cell>
          <cell r="R1174">
            <v>0</v>
          </cell>
          <cell r="S1174">
            <v>0</v>
          </cell>
          <cell r="T1174" t="str">
            <v/>
          </cell>
          <cell r="W1174" t="str">
            <v/>
          </cell>
          <cell r="X1174" t="str">
            <v/>
          </cell>
          <cell r="Y1174">
            <v>0</v>
          </cell>
          <cell r="Z1174">
            <v>0</v>
          </cell>
          <cell r="AA1174" t="str">
            <v/>
          </cell>
        </row>
        <row r="1175">
          <cell r="I1175" t="str">
            <v/>
          </cell>
          <cell r="J1175" t="str">
            <v/>
          </cell>
          <cell r="K1175">
            <v>0</v>
          </cell>
          <cell r="L1175">
            <v>0</v>
          </cell>
          <cell r="M1175" t="str">
            <v/>
          </cell>
          <cell r="P1175" t="str">
            <v/>
          </cell>
          <cell r="Q1175" t="str">
            <v/>
          </cell>
          <cell r="R1175">
            <v>0</v>
          </cell>
          <cell r="S1175">
            <v>0</v>
          </cell>
          <cell r="T1175" t="str">
            <v/>
          </cell>
          <cell r="W1175" t="str">
            <v/>
          </cell>
          <cell r="X1175" t="str">
            <v/>
          </cell>
          <cell r="Y1175">
            <v>0</v>
          </cell>
          <cell r="Z1175">
            <v>0</v>
          </cell>
          <cell r="AA1175" t="str">
            <v/>
          </cell>
        </row>
        <row r="1176">
          <cell r="I1176" t="str">
            <v/>
          </cell>
          <cell r="J1176" t="str">
            <v/>
          </cell>
          <cell r="K1176">
            <v>0</v>
          </cell>
          <cell r="L1176">
            <v>0</v>
          </cell>
          <cell r="M1176" t="str">
            <v/>
          </cell>
          <cell r="P1176" t="str">
            <v/>
          </cell>
          <cell r="Q1176" t="str">
            <v/>
          </cell>
          <cell r="R1176">
            <v>0</v>
          </cell>
          <cell r="S1176">
            <v>0</v>
          </cell>
          <cell r="T1176" t="str">
            <v/>
          </cell>
          <cell r="W1176" t="str">
            <v/>
          </cell>
          <cell r="X1176" t="str">
            <v/>
          </cell>
          <cell r="Y1176">
            <v>0</v>
          </cell>
          <cell r="Z1176">
            <v>0</v>
          </cell>
          <cell r="AA1176" t="str">
            <v/>
          </cell>
        </row>
        <row r="1177">
          <cell r="I1177" t="str">
            <v/>
          </cell>
          <cell r="J1177" t="str">
            <v/>
          </cell>
          <cell r="K1177">
            <v>0</v>
          </cell>
          <cell r="L1177">
            <v>0</v>
          </cell>
          <cell r="M1177" t="str">
            <v/>
          </cell>
          <cell r="P1177" t="str">
            <v/>
          </cell>
          <cell r="Q1177" t="str">
            <v/>
          </cell>
          <cell r="R1177">
            <v>0</v>
          </cell>
          <cell r="S1177">
            <v>0</v>
          </cell>
          <cell r="T1177" t="str">
            <v/>
          </cell>
          <cell r="W1177" t="str">
            <v/>
          </cell>
          <cell r="X1177" t="str">
            <v/>
          </cell>
          <cell r="Y1177">
            <v>0</v>
          </cell>
          <cell r="Z1177">
            <v>0</v>
          </cell>
          <cell r="AA1177" t="str">
            <v/>
          </cell>
        </row>
        <row r="1178">
          <cell r="I1178" t="str">
            <v/>
          </cell>
          <cell r="J1178" t="str">
            <v/>
          </cell>
          <cell r="K1178">
            <v>0</v>
          </cell>
          <cell r="L1178">
            <v>0</v>
          </cell>
          <cell r="M1178" t="str">
            <v/>
          </cell>
          <cell r="P1178" t="str">
            <v/>
          </cell>
          <cell r="Q1178" t="str">
            <v/>
          </cell>
          <cell r="R1178">
            <v>0</v>
          </cell>
          <cell r="S1178">
            <v>0</v>
          </cell>
          <cell r="T1178" t="str">
            <v/>
          </cell>
          <cell r="W1178" t="str">
            <v/>
          </cell>
          <cell r="X1178" t="str">
            <v/>
          </cell>
          <cell r="Y1178">
            <v>0</v>
          </cell>
          <cell r="Z1178">
            <v>0</v>
          </cell>
          <cell r="AA1178" t="str">
            <v/>
          </cell>
        </row>
        <row r="1179">
          <cell r="I1179" t="str">
            <v/>
          </cell>
          <cell r="J1179" t="str">
            <v/>
          </cell>
          <cell r="K1179">
            <v>0</v>
          </cell>
          <cell r="L1179">
            <v>0</v>
          </cell>
          <cell r="M1179" t="str">
            <v/>
          </cell>
          <cell r="P1179" t="str">
            <v/>
          </cell>
          <cell r="Q1179" t="str">
            <v/>
          </cell>
          <cell r="R1179">
            <v>0</v>
          </cell>
          <cell r="S1179">
            <v>0</v>
          </cell>
          <cell r="T1179" t="str">
            <v/>
          </cell>
          <cell r="W1179" t="str">
            <v/>
          </cell>
          <cell r="X1179" t="str">
            <v/>
          </cell>
          <cell r="Y1179">
            <v>0</v>
          </cell>
          <cell r="Z1179">
            <v>0</v>
          </cell>
          <cell r="AA1179" t="str">
            <v/>
          </cell>
        </row>
        <row r="1180">
          <cell r="I1180" t="str">
            <v/>
          </cell>
          <cell r="J1180" t="str">
            <v/>
          </cell>
          <cell r="K1180">
            <v>0</v>
          </cell>
          <cell r="L1180">
            <v>0</v>
          </cell>
          <cell r="M1180" t="str">
            <v/>
          </cell>
          <cell r="P1180" t="str">
            <v/>
          </cell>
          <cell r="Q1180" t="str">
            <v/>
          </cell>
          <cell r="R1180">
            <v>0</v>
          </cell>
          <cell r="S1180">
            <v>0</v>
          </cell>
          <cell r="T1180" t="str">
            <v/>
          </cell>
          <cell r="W1180" t="str">
            <v/>
          </cell>
          <cell r="X1180" t="str">
            <v/>
          </cell>
          <cell r="Y1180">
            <v>0</v>
          </cell>
          <cell r="Z1180">
            <v>0</v>
          </cell>
          <cell r="AA1180" t="str">
            <v/>
          </cell>
        </row>
        <row r="1181">
          <cell r="I1181" t="str">
            <v/>
          </cell>
          <cell r="J1181" t="str">
            <v/>
          </cell>
          <cell r="K1181">
            <v>0</v>
          </cell>
          <cell r="L1181">
            <v>0</v>
          </cell>
          <cell r="M1181" t="str">
            <v/>
          </cell>
          <cell r="P1181" t="str">
            <v/>
          </cell>
          <cell r="Q1181" t="str">
            <v/>
          </cell>
          <cell r="R1181">
            <v>0</v>
          </cell>
          <cell r="S1181">
            <v>0</v>
          </cell>
          <cell r="T1181" t="str">
            <v/>
          </cell>
          <cell r="W1181" t="str">
            <v/>
          </cell>
          <cell r="X1181" t="str">
            <v/>
          </cell>
          <cell r="Y1181">
            <v>0</v>
          </cell>
          <cell r="Z1181">
            <v>0</v>
          </cell>
          <cell r="AA1181" t="str">
            <v/>
          </cell>
        </row>
        <row r="1182">
          <cell r="I1182" t="str">
            <v/>
          </cell>
          <cell r="J1182" t="str">
            <v/>
          </cell>
          <cell r="K1182">
            <v>0</v>
          </cell>
          <cell r="L1182">
            <v>0</v>
          </cell>
          <cell r="M1182" t="str">
            <v/>
          </cell>
          <cell r="P1182" t="str">
            <v/>
          </cell>
          <cell r="Q1182" t="str">
            <v/>
          </cell>
          <cell r="R1182">
            <v>0</v>
          </cell>
          <cell r="S1182">
            <v>0</v>
          </cell>
          <cell r="T1182" t="str">
            <v/>
          </cell>
          <cell r="W1182" t="str">
            <v/>
          </cell>
          <cell r="X1182" t="str">
            <v/>
          </cell>
          <cell r="Y1182">
            <v>0</v>
          </cell>
          <cell r="Z1182">
            <v>0</v>
          </cell>
          <cell r="AA1182" t="str">
            <v/>
          </cell>
        </row>
        <row r="1183">
          <cell r="I1183" t="str">
            <v/>
          </cell>
          <cell r="J1183" t="str">
            <v/>
          </cell>
          <cell r="K1183">
            <v>0</v>
          </cell>
          <cell r="L1183">
            <v>0</v>
          </cell>
          <cell r="M1183" t="str">
            <v/>
          </cell>
          <cell r="P1183" t="str">
            <v/>
          </cell>
          <cell r="Q1183" t="str">
            <v/>
          </cell>
          <cell r="R1183">
            <v>0</v>
          </cell>
          <cell r="S1183">
            <v>0</v>
          </cell>
          <cell r="T1183" t="str">
            <v/>
          </cell>
          <cell r="W1183" t="str">
            <v/>
          </cell>
          <cell r="X1183" t="str">
            <v/>
          </cell>
          <cell r="Y1183">
            <v>0</v>
          </cell>
          <cell r="Z1183">
            <v>0</v>
          </cell>
          <cell r="AA1183" t="str">
            <v/>
          </cell>
        </row>
        <row r="1184">
          <cell r="I1184" t="str">
            <v/>
          </cell>
          <cell r="J1184" t="str">
            <v/>
          </cell>
          <cell r="K1184">
            <v>0</v>
          </cell>
          <cell r="L1184">
            <v>0</v>
          </cell>
          <cell r="M1184" t="str">
            <v/>
          </cell>
          <cell r="P1184" t="str">
            <v/>
          </cell>
          <cell r="Q1184" t="str">
            <v/>
          </cell>
          <cell r="R1184">
            <v>0</v>
          </cell>
          <cell r="S1184">
            <v>0</v>
          </cell>
          <cell r="T1184" t="str">
            <v/>
          </cell>
          <cell r="W1184" t="str">
            <v/>
          </cell>
          <cell r="X1184" t="str">
            <v/>
          </cell>
          <cell r="Y1184">
            <v>0</v>
          </cell>
          <cell r="Z1184">
            <v>0</v>
          </cell>
          <cell r="AA1184" t="str">
            <v/>
          </cell>
        </row>
        <row r="1185">
          <cell r="I1185" t="str">
            <v/>
          </cell>
          <cell r="J1185" t="str">
            <v/>
          </cell>
          <cell r="K1185">
            <v>0</v>
          </cell>
          <cell r="L1185">
            <v>0</v>
          </cell>
          <cell r="M1185" t="str">
            <v/>
          </cell>
          <cell r="P1185" t="str">
            <v/>
          </cell>
          <cell r="Q1185" t="str">
            <v/>
          </cell>
          <cell r="R1185">
            <v>0</v>
          </cell>
          <cell r="S1185">
            <v>0</v>
          </cell>
          <cell r="T1185" t="str">
            <v/>
          </cell>
          <cell r="W1185" t="str">
            <v/>
          </cell>
          <cell r="X1185" t="str">
            <v/>
          </cell>
          <cell r="Y1185">
            <v>0</v>
          </cell>
          <cell r="Z1185">
            <v>0</v>
          </cell>
          <cell r="AA1185" t="str">
            <v/>
          </cell>
        </row>
        <row r="1186">
          <cell r="I1186" t="str">
            <v/>
          </cell>
          <cell r="J1186" t="str">
            <v/>
          </cell>
          <cell r="K1186">
            <v>0</v>
          </cell>
          <cell r="L1186">
            <v>0</v>
          </cell>
          <cell r="M1186" t="str">
            <v/>
          </cell>
          <cell r="P1186" t="str">
            <v/>
          </cell>
          <cell r="Q1186" t="str">
            <v/>
          </cell>
          <cell r="R1186">
            <v>0</v>
          </cell>
          <cell r="S1186">
            <v>0</v>
          </cell>
          <cell r="T1186" t="str">
            <v/>
          </cell>
          <cell r="W1186" t="str">
            <v/>
          </cell>
          <cell r="X1186" t="str">
            <v/>
          </cell>
          <cell r="Y1186">
            <v>0</v>
          </cell>
          <cell r="Z1186">
            <v>0</v>
          </cell>
          <cell r="AA1186" t="str">
            <v/>
          </cell>
        </row>
        <row r="1187">
          <cell r="I1187" t="str">
            <v/>
          </cell>
          <cell r="J1187" t="str">
            <v/>
          </cell>
          <cell r="K1187">
            <v>0</v>
          </cell>
          <cell r="L1187">
            <v>0</v>
          </cell>
          <cell r="M1187" t="str">
            <v/>
          </cell>
          <cell r="P1187" t="str">
            <v/>
          </cell>
          <cell r="Q1187" t="str">
            <v/>
          </cell>
          <cell r="R1187">
            <v>0</v>
          </cell>
          <cell r="S1187">
            <v>0</v>
          </cell>
          <cell r="T1187" t="str">
            <v/>
          </cell>
          <cell r="W1187" t="str">
            <v/>
          </cell>
          <cell r="X1187" t="str">
            <v/>
          </cell>
          <cell r="Y1187">
            <v>0</v>
          </cell>
          <cell r="Z1187">
            <v>0</v>
          </cell>
          <cell r="AA1187" t="str">
            <v/>
          </cell>
        </row>
        <row r="1188">
          <cell r="I1188" t="str">
            <v/>
          </cell>
          <cell r="J1188" t="str">
            <v/>
          </cell>
          <cell r="K1188">
            <v>0</v>
          </cell>
          <cell r="L1188">
            <v>0</v>
          </cell>
          <cell r="M1188" t="str">
            <v/>
          </cell>
          <cell r="P1188" t="str">
            <v/>
          </cell>
          <cell r="Q1188" t="str">
            <v/>
          </cell>
          <cell r="R1188">
            <v>0</v>
          </cell>
          <cell r="S1188">
            <v>0</v>
          </cell>
          <cell r="T1188" t="str">
            <v/>
          </cell>
          <cell r="W1188" t="str">
            <v/>
          </cell>
          <cell r="X1188" t="str">
            <v/>
          </cell>
          <cell r="Y1188">
            <v>0</v>
          </cell>
          <cell r="Z1188">
            <v>0</v>
          </cell>
          <cell r="AA1188" t="str">
            <v/>
          </cell>
        </row>
        <row r="1189">
          <cell r="I1189" t="str">
            <v/>
          </cell>
          <cell r="J1189" t="str">
            <v/>
          </cell>
          <cell r="K1189">
            <v>0</v>
          </cell>
          <cell r="L1189">
            <v>0</v>
          </cell>
          <cell r="M1189" t="str">
            <v/>
          </cell>
          <cell r="P1189" t="str">
            <v/>
          </cell>
          <cell r="Q1189" t="str">
            <v/>
          </cell>
          <cell r="R1189">
            <v>0</v>
          </cell>
          <cell r="S1189">
            <v>0</v>
          </cell>
          <cell r="T1189" t="str">
            <v/>
          </cell>
          <cell r="W1189" t="str">
            <v/>
          </cell>
          <cell r="X1189" t="str">
            <v/>
          </cell>
          <cell r="Y1189">
            <v>0</v>
          </cell>
          <cell r="Z1189">
            <v>0</v>
          </cell>
          <cell r="AA1189" t="str">
            <v/>
          </cell>
        </row>
        <row r="1190">
          <cell r="I1190" t="str">
            <v/>
          </cell>
          <cell r="J1190" t="str">
            <v/>
          </cell>
          <cell r="K1190">
            <v>0</v>
          </cell>
          <cell r="L1190">
            <v>0</v>
          </cell>
          <cell r="M1190" t="str">
            <v/>
          </cell>
          <cell r="P1190" t="str">
            <v/>
          </cell>
          <cell r="Q1190" t="str">
            <v/>
          </cell>
          <cell r="R1190">
            <v>0</v>
          </cell>
          <cell r="S1190">
            <v>0</v>
          </cell>
          <cell r="T1190" t="str">
            <v/>
          </cell>
          <cell r="W1190" t="str">
            <v/>
          </cell>
          <cell r="X1190" t="str">
            <v/>
          </cell>
          <cell r="Y1190">
            <v>0</v>
          </cell>
          <cell r="Z1190">
            <v>0</v>
          </cell>
          <cell r="AA1190" t="str">
            <v/>
          </cell>
        </row>
        <row r="1191">
          <cell r="I1191" t="str">
            <v/>
          </cell>
          <cell r="J1191" t="str">
            <v/>
          </cell>
          <cell r="K1191">
            <v>0</v>
          </cell>
          <cell r="L1191">
            <v>0</v>
          </cell>
          <cell r="M1191" t="str">
            <v/>
          </cell>
          <cell r="P1191" t="str">
            <v/>
          </cell>
          <cell r="Q1191" t="str">
            <v/>
          </cell>
          <cell r="R1191">
            <v>0</v>
          </cell>
          <cell r="S1191">
            <v>0</v>
          </cell>
          <cell r="T1191" t="str">
            <v/>
          </cell>
          <cell r="W1191" t="str">
            <v/>
          </cell>
          <cell r="X1191" t="str">
            <v/>
          </cell>
          <cell r="Y1191">
            <v>0</v>
          </cell>
          <cell r="Z1191">
            <v>0</v>
          </cell>
          <cell r="AA1191" t="str">
            <v/>
          </cell>
        </row>
        <row r="1192">
          <cell r="I1192" t="str">
            <v/>
          </cell>
          <cell r="J1192" t="str">
            <v/>
          </cell>
          <cell r="K1192">
            <v>0</v>
          </cell>
          <cell r="L1192">
            <v>0</v>
          </cell>
          <cell r="M1192" t="str">
            <v/>
          </cell>
          <cell r="P1192" t="str">
            <v/>
          </cell>
          <cell r="Q1192" t="str">
            <v/>
          </cell>
          <cell r="R1192">
            <v>0</v>
          </cell>
          <cell r="S1192">
            <v>0</v>
          </cell>
          <cell r="T1192" t="str">
            <v/>
          </cell>
          <cell r="W1192" t="str">
            <v/>
          </cell>
          <cell r="X1192" t="str">
            <v/>
          </cell>
          <cell r="Y1192">
            <v>0</v>
          </cell>
          <cell r="Z1192">
            <v>0</v>
          </cell>
          <cell r="AA1192" t="str">
            <v/>
          </cell>
        </row>
        <row r="1193">
          <cell r="I1193" t="str">
            <v/>
          </cell>
          <cell r="J1193" t="str">
            <v/>
          </cell>
          <cell r="K1193">
            <v>0</v>
          </cell>
          <cell r="L1193">
            <v>0</v>
          </cell>
          <cell r="M1193" t="str">
            <v/>
          </cell>
          <cell r="P1193" t="str">
            <v/>
          </cell>
          <cell r="Q1193" t="str">
            <v/>
          </cell>
          <cell r="R1193">
            <v>0</v>
          </cell>
          <cell r="S1193">
            <v>0</v>
          </cell>
          <cell r="T1193" t="str">
            <v/>
          </cell>
          <cell r="W1193" t="str">
            <v/>
          </cell>
          <cell r="X1193" t="str">
            <v/>
          </cell>
          <cell r="Y1193">
            <v>0</v>
          </cell>
          <cell r="Z1193">
            <v>0</v>
          </cell>
          <cell r="AA1193" t="str">
            <v/>
          </cell>
        </row>
        <row r="1194">
          <cell r="I1194" t="str">
            <v/>
          </cell>
          <cell r="J1194" t="str">
            <v/>
          </cell>
          <cell r="K1194">
            <v>0</v>
          </cell>
          <cell r="L1194">
            <v>0</v>
          </cell>
          <cell r="M1194" t="str">
            <v/>
          </cell>
          <cell r="P1194" t="str">
            <v/>
          </cell>
          <cell r="Q1194" t="str">
            <v/>
          </cell>
          <cell r="R1194">
            <v>0</v>
          </cell>
          <cell r="S1194">
            <v>0</v>
          </cell>
          <cell r="T1194" t="str">
            <v/>
          </cell>
          <cell r="W1194" t="str">
            <v/>
          </cell>
          <cell r="X1194" t="str">
            <v/>
          </cell>
          <cell r="Y1194">
            <v>0</v>
          </cell>
          <cell r="Z1194">
            <v>0</v>
          </cell>
          <cell r="AA1194" t="str">
            <v/>
          </cell>
        </row>
        <row r="1195">
          <cell r="I1195" t="str">
            <v/>
          </cell>
          <cell r="J1195" t="str">
            <v/>
          </cell>
          <cell r="K1195">
            <v>0</v>
          </cell>
          <cell r="L1195">
            <v>0</v>
          </cell>
          <cell r="M1195" t="str">
            <v/>
          </cell>
          <cell r="P1195" t="str">
            <v/>
          </cell>
          <cell r="Q1195" t="str">
            <v/>
          </cell>
          <cell r="R1195">
            <v>0</v>
          </cell>
          <cell r="S1195">
            <v>0</v>
          </cell>
          <cell r="T1195" t="str">
            <v/>
          </cell>
          <cell r="W1195" t="str">
            <v/>
          </cell>
          <cell r="X1195" t="str">
            <v/>
          </cell>
          <cell r="Y1195">
            <v>0</v>
          </cell>
          <cell r="Z1195">
            <v>0</v>
          </cell>
          <cell r="AA1195" t="str">
            <v/>
          </cell>
        </row>
        <row r="1196">
          <cell r="I1196" t="str">
            <v/>
          </cell>
          <cell r="J1196" t="str">
            <v/>
          </cell>
          <cell r="K1196">
            <v>0</v>
          </cell>
          <cell r="L1196">
            <v>0</v>
          </cell>
          <cell r="M1196" t="str">
            <v/>
          </cell>
          <cell r="P1196" t="str">
            <v/>
          </cell>
          <cell r="Q1196" t="str">
            <v/>
          </cell>
          <cell r="R1196">
            <v>0</v>
          </cell>
          <cell r="S1196">
            <v>0</v>
          </cell>
          <cell r="T1196" t="str">
            <v/>
          </cell>
          <cell r="W1196" t="str">
            <v/>
          </cell>
          <cell r="X1196" t="str">
            <v/>
          </cell>
          <cell r="Y1196">
            <v>0</v>
          </cell>
          <cell r="Z1196">
            <v>0</v>
          </cell>
          <cell r="AA1196" t="str">
            <v/>
          </cell>
        </row>
        <row r="1197">
          <cell r="I1197" t="str">
            <v/>
          </cell>
          <cell r="J1197" t="str">
            <v/>
          </cell>
          <cell r="K1197">
            <v>0</v>
          </cell>
          <cell r="L1197">
            <v>0</v>
          </cell>
          <cell r="M1197" t="str">
            <v/>
          </cell>
          <cell r="P1197" t="str">
            <v/>
          </cell>
          <cell r="Q1197" t="str">
            <v/>
          </cell>
          <cell r="R1197">
            <v>0</v>
          </cell>
          <cell r="S1197">
            <v>0</v>
          </cell>
          <cell r="T1197" t="str">
            <v/>
          </cell>
          <cell r="W1197" t="str">
            <v/>
          </cell>
          <cell r="X1197" t="str">
            <v/>
          </cell>
          <cell r="Y1197">
            <v>0</v>
          </cell>
          <cell r="Z1197">
            <v>0</v>
          </cell>
          <cell r="AA1197" t="str">
            <v/>
          </cell>
        </row>
        <row r="1198">
          <cell r="I1198" t="str">
            <v/>
          </cell>
          <cell r="J1198" t="str">
            <v/>
          </cell>
          <cell r="K1198">
            <v>0</v>
          </cell>
          <cell r="L1198">
            <v>0</v>
          </cell>
          <cell r="M1198" t="str">
            <v/>
          </cell>
          <cell r="P1198" t="str">
            <v/>
          </cell>
          <cell r="Q1198" t="str">
            <v/>
          </cell>
          <cell r="R1198">
            <v>0</v>
          </cell>
          <cell r="S1198">
            <v>0</v>
          </cell>
          <cell r="T1198" t="str">
            <v/>
          </cell>
          <cell r="W1198" t="str">
            <v/>
          </cell>
          <cell r="X1198" t="str">
            <v/>
          </cell>
          <cell r="Y1198">
            <v>0</v>
          </cell>
          <cell r="Z1198">
            <v>0</v>
          </cell>
          <cell r="AA1198" t="str">
            <v/>
          </cell>
        </row>
        <row r="1199">
          <cell r="I1199" t="str">
            <v/>
          </cell>
          <cell r="J1199" t="str">
            <v/>
          </cell>
          <cell r="K1199">
            <v>0</v>
          </cell>
          <cell r="L1199">
            <v>0</v>
          </cell>
          <cell r="M1199" t="str">
            <v/>
          </cell>
          <cell r="P1199" t="str">
            <v/>
          </cell>
          <cell r="Q1199" t="str">
            <v/>
          </cell>
          <cell r="R1199">
            <v>0</v>
          </cell>
          <cell r="S1199">
            <v>0</v>
          </cell>
          <cell r="T1199" t="str">
            <v/>
          </cell>
          <cell r="W1199" t="str">
            <v/>
          </cell>
          <cell r="X1199" t="str">
            <v/>
          </cell>
          <cell r="Y1199">
            <v>0</v>
          </cell>
          <cell r="Z1199">
            <v>0</v>
          </cell>
          <cell r="AA1199" t="str">
            <v/>
          </cell>
        </row>
        <row r="1200">
          <cell r="I1200" t="str">
            <v/>
          </cell>
          <cell r="J1200" t="str">
            <v/>
          </cell>
          <cell r="K1200">
            <v>0</v>
          </cell>
          <cell r="L1200">
            <v>0</v>
          </cell>
          <cell r="M1200" t="str">
            <v/>
          </cell>
          <cell r="P1200" t="str">
            <v/>
          </cell>
          <cell r="Q1200" t="str">
            <v/>
          </cell>
          <cell r="R1200">
            <v>0</v>
          </cell>
          <cell r="S1200">
            <v>0</v>
          </cell>
          <cell r="T1200" t="str">
            <v/>
          </cell>
          <cell r="W1200" t="str">
            <v/>
          </cell>
          <cell r="X1200" t="str">
            <v/>
          </cell>
          <cell r="Y1200">
            <v>0</v>
          </cell>
          <cell r="Z1200">
            <v>0</v>
          </cell>
          <cell r="AA1200" t="str">
            <v/>
          </cell>
        </row>
        <row r="1201">
          <cell r="I1201" t="str">
            <v/>
          </cell>
          <cell r="J1201" t="str">
            <v/>
          </cell>
          <cell r="K1201">
            <v>0</v>
          </cell>
          <cell r="L1201">
            <v>0</v>
          </cell>
          <cell r="M1201" t="str">
            <v/>
          </cell>
          <cell r="P1201" t="str">
            <v/>
          </cell>
          <cell r="Q1201" t="str">
            <v/>
          </cell>
          <cell r="R1201">
            <v>0</v>
          </cell>
          <cell r="S1201">
            <v>0</v>
          </cell>
          <cell r="T1201" t="str">
            <v/>
          </cell>
          <cell r="W1201" t="str">
            <v/>
          </cell>
          <cell r="X1201" t="str">
            <v/>
          </cell>
          <cell r="Y1201">
            <v>0</v>
          </cell>
          <cell r="Z1201">
            <v>0</v>
          </cell>
          <cell r="AA1201" t="str">
            <v/>
          </cell>
        </row>
        <row r="1202">
          <cell r="I1202" t="str">
            <v/>
          </cell>
          <cell r="J1202" t="str">
            <v/>
          </cell>
          <cell r="K1202">
            <v>0</v>
          </cell>
          <cell r="L1202">
            <v>0</v>
          </cell>
          <cell r="M1202" t="str">
            <v/>
          </cell>
          <cell r="P1202" t="str">
            <v/>
          </cell>
          <cell r="Q1202" t="str">
            <v/>
          </cell>
          <cell r="R1202">
            <v>0</v>
          </cell>
          <cell r="S1202">
            <v>0</v>
          </cell>
          <cell r="T1202" t="str">
            <v/>
          </cell>
          <cell r="W1202" t="str">
            <v/>
          </cell>
          <cell r="X1202" t="str">
            <v/>
          </cell>
          <cell r="Y1202">
            <v>0</v>
          </cell>
          <cell r="Z1202">
            <v>0</v>
          </cell>
          <cell r="AA1202" t="str">
            <v/>
          </cell>
        </row>
        <row r="1203">
          <cell r="I1203" t="str">
            <v/>
          </cell>
          <cell r="J1203" t="str">
            <v/>
          </cell>
          <cell r="K1203">
            <v>0</v>
          </cell>
          <cell r="L1203">
            <v>0</v>
          </cell>
          <cell r="M1203" t="str">
            <v/>
          </cell>
          <cell r="P1203" t="str">
            <v/>
          </cell>
          <cell r="Q1203" t="str">
            <v/>
          </cell>
          <cell r="R1203">
            <v>0</v>
          </cell>
          <cell r="S1203">
            <v>0</v>
          </cell>
          <cell r="T1203" t="str">
            <v/>
          </cell>
          <cell r="W1203" t="str">
            <v/>
          </cell>
          <cell r="X1203" t="str">
            <v/>
          </cell>
          <cell r="Y1203">
            <v>0</v>
          </cell>
          <cell r="Z1203">
            <v>0</v>
          </cell>
          <cell r="AA1203" t="str">
            <v/>
          </cell>
        </row>
        <row r="1204">
          <cell r="I1204" t="str">
            <v/>
          </cell>
          <cell r="J1204" t="str">
            <v/>
          </cell>
          <cell r="K1204">
            <v>0</v>
          </cell>
          <cell r="L1204">
            <v>0</v>
          </cell>
          <cell r="M1204" t="str">
            <v/>
          </cell>
          <cell r="P1204" t="str">
            <v/>
          </cell>
          <cell r="Q1204" t="str">
            <v/>
          </cell>
          <cell r="R1204">
            <v>0</v>
          </cell>
          <cell r="S1204">
            <v>0</v>
          </cell>
          <cell r="T1204" t="str">
            <v/>
          </cell>
          <cell r="W1204" t="str">
            <v/>
          </cell>
          <cell r="X1204" t="str">
            <v/>
          </cell>
          <cell r="Y1204">
            <v>0</v>
          </cell>
          <cell r="Z1204">
            <v>0</v>
          </cell>
          <cell r="AA1204" t="str">
            <v/>
          </cell>
        </row>
        <row r="1205">
          <cell r="I1205" t="str">
            <v/>
          </cell>
          <cell r="J1205" t="str">
            <v/>
          </cell>
          <cell r="K1205">
            <v>0</v>
          </cell>
          <cell r="L1205">
            <v>0</v>
          </cell>
          <cell r="M1205" t="str">
            <v/>
          </cell>
          <cell r="P1205" t="str">
            <v/>
          </cell>
          <cell r="Q1205" t="str">
            <v/>
          </cell>
          <cell r="R1205">
            <v>0</v>
          </cell>
          <cell r="S1205">
            <v>0</v>
          </cell>
          <cell r="T1205" t="str">
            <v/>
          </cell>
          <cell r="W1205" t="str">
            <v/>
          </cell>
          <cell r="X1205" t="str">
            <v/>
          </cell>
          <cell r="Y1205">
            <v>0</v>
          </cell>
          <cell r="Z1205">
            <v>0</v>
          </cell>
          <cell r="AA1205" t="str">
            <v/>
          </cell>
        </row>
        <row r="1206">
          <cell r="I1206" t="str">
            <v/>
          </cell>
          <cell r="J1206" t="str">
            <v/>
          </cell>
          <cell r="K1206">
            <v>0</v>
          </cell>
          <cell r="L1206">
            <v>0</v>
          </cell>
          <cell r="M1206" t="str">
            <v/>
          </cell>
          <cell r="P1206" t="str">
            <v/>
          </cell>
          <cell r="Q1206" t="str">
            <v/>
          </cell>
          <cell r="R1206">
            <v>0</v>
          </cell>
          <cell r="S1206">
            <v>0</v>
          </cell>
          <cell r="T1206" t="str">
            <v/>
          </cell>
          <cell r="W1206" t="str">
            <v/>
          </cell>
          <cell r="X1206" t="str">
            <v/>
          </cell>
          <cell r="Y1206">
            <v>0</v>
          </cell>
          <cell r="Z1206">
            <v>0</v>
          </cell>
          <cell r="AA1206" t="str">
            <v/>
          </cell>
        </row>
        <row r="1207">
          <cell r="I1207" t="str">
            <v/>
          </cell>
          <cell r="J1207" t="str">
            <v/>
          </cell>
          <cell r="K1207">
            <v>0</v>
          </cell>
          <cell r="L1207">
            <v>0</v>
          </cell>
          <cell r="M1207" t="str">
            <v/>
          </cell>
          <cell r="P1207" t="str">
            <v/>
          </cell>
          <cell r="Q1207" t="str">
            <v/>
          </cell>
          <cell r="R1207">
            <v>0</v>
          </cell>
          <cell r="S1207">
            <v>0</v>
          </cell>
          <cell r="T1207" t="str">
            <v/>
          </cell>
          <cell r="W1207" t="str">
            <v/>
          </cell>
          <cell r="X1207" t="str">
            <v/>
          </cell>
          <cell r="Y1207">
            <v>0</v>
          </cell>
          <cell r="Z1207">
            <v>0</v>
          </cell>
          <cell r="AA1207" t="str">
            <v/>
          </cell>
        </row>
        <row r="1208">
          <cell r="I1208" t="str">
            <v/>
          </cell>
          <cell r="J1208" t="str">
            <v/>
          </cell>
          <cell r="K1208">
            <v>0</v>
          </cell>
          <cell r="L1208">
            <v>0</v>
          </cell>
          <cell r="M1208" t="str">
            <v/>
          </cell>
          <cell r="P1208" t="str">
            <v/>
          </cell>
          <cell r="Q1208" t="str">
            <v/>
          </cell>
          <cell r="R1208">
            <v>0</v>
          </cell>
          <cell r="S1208">
            <v>0</v>
          </cell>
          <cell r="T1208" t="str">
            <v/>
          </cell>
          <cell r="W1208" t="str">
            <v/>
          </cell>
          <cell r="X1208" t="str">
            <v/>
          </cell>
          <cell r="Y1208">
            <v>0</v>
          </cell>
          <cell r="Z1208">
            <v>0</v>
          </cell>
          <cell r="AA1208" t="str">
            <v/>
          </cell>
        </row>
        <row r="1209">
          <cell r="I1209" t="str">
            <v/>
          </cell>
          <cell r="J1209" t="str">
            <v/>
          </cell>
          <cell r="K1209">
            <v>0</v>
          </cell>
          <cell r="L1209">
            <v>0</v>
          </cell>
          <cell r="M1209" t="str">
            <v/>
          </cell>
          <cell r="P1209" t="str">
            <v/>
          </cell>
          <cell r="Q1209" t="str">
            <v/>
          </cell>
          <cell r="R1209">
            <v>0</v>
          </cell>
          <cell r="S1209">
            <v>0</v>
          </cell>
          <cell r="T1209" t="str">
            <v/>
          </cell>
          <cell r="W1209" t="str">
            <v/>
          </cell>
          <cell r="X1209" t="str">
            <v/>
          </cell>
          <cell r="Y1209">
            <v>0</v>
          </cell>
          <cell r="Z1209">
            <v>0</v>
          </cell>
          <cell r="AA1209" t="str">
            <v/>
          </cell>
        </row>
        <row r="1210">
          <cell r="I1210" t="str">
            <v/>
          </cell>
          <cell r="J1210" t="str">
            <v/>
          </cell>
          <cell r="K1210">
            <v>0</v>
          </cell>
          <cell r="L1210">
            <v>0</v>
          </cell>
          <cell r="M1210" t="str">
            <v/>
          </cell>
          <cell r="P1210" t="str">
            <v/>
          </cell>
          <cell r="Q1210" t="str">
            <v/>
          </cell>
          <cell r="R1210">
            <v>0</v>
          </cell>
          <cell r="S1210">
            <v>0</v>
          </cell>
          <cell r="T1210" t="str">
            <v/>
          </cell>
          <cell r="W1210" t="str">
            <v/>
          </cell>
          <cell r="X1210" t="str">
            <v/>
          </cell>
          <cell r="Y1210">
            <v>0</v>
          </cell>
          <cell r="Z1210">
            <v>0</v>
          </cell>
          <cell r="AA1210" t="str">
            <v/>
          </cell>
        </row>
        <row r="1211">
          <cell r="I1211" t="str">
            <v/>
          </cell>
          <cell r="J1211" t="str">
            <v/>
          </cell>
          <cell r="K1211">
            <v>0</v>
          </cell>
          <cell r="L1211">
            <v>0</v>
          </cell>
          <cell r="M1211" t="str">
            <v/>
          </cell>
          <cell r="P1211" t="str">
            <v/>
          </cell>
          <cell r="Q1211" t="str">
            <v/>
          </cell>
          <cell r="R1211">
            <v>0</v>
          </cell>
          <cell r="S1211">
            <v>0</v>
          </cell>
          <cell r="T1211" t="str">
            <v/>
          </cell>
          <cell r="W1211" t="str">
            <v/>
          </cell>
          <cell r="X1211" t="str">
            <v/>
          </cell>
          <cell r="Y1211">
            <v>0</v>
          </cell>
          <cell r="Z1211">
            <v>0</v>
          </cell>
          <cell r="AA1211" t="str">
            <v/>
          </cell>
        </row>
        <row r="1212">
          <cell r="I1212" t="str">
            <v/>
          </cell>
          <cell r="J1212" t="str">
            <v/>
          </cell>
          <cell r="K1212">
            <v>0</v>
          </cell>
          <cell r="L1212">
            <v>0</v>
          </cell>
          <cell r="M1212" t="str">
            <v/>
          </cell>
          <cell r="P1212" t="str">
            <v/>
          </cell>
          <cell r="Q1212" t="str">
            <v/>
          </cell>
          <cell r="R1212">
            <v>0</v>
          </cell>
          <cell r="S1212">
            <v>0</v>
          </cell>
          <cell r="T1212" t="str">
            <v/>
          </cell>
          <cell r="W1212" t="str">
            <v/>
          </cell>
          <cell r="X1212" t="str">
            <v/>
          </cell>
          <cell r="Y1212">
            <v>0</v>
          </cell>
          <cell r="Z1212">
            <v>0</v>
          </cell>
          <cell r="AA1212" t="str">
            <v/>
          </cell>
        </row>
        <row r="1213">
          <cell r="I1213" t="str">
            <v/>
          </cell>
          <cell r="J1213" t="str">
            <v/>
          </cell>
          <cell r="K1213">
            <v>0</v>
          </cell>
          <cell r="L1213">
            <v>0</v>
          </cell>
          <cell r="M1213" t="str">
            <v/>
          </cell>
          <cell r="P1213" t="str">
            <v/>
          </cell>
          <cell r="Q1213" t="str">
            <v/>
          </cell>
          <cell r="R1213">
            <v>0</v>
          </cell>
          <cell r="S1213">
            <v>0</v>
          </cell>
          <cell r="T1213" t="str">
            <v/>
          </cell>
          <cell r="W1213" t="str">
            <v/>
          </cell>
          <cell r="X1213" t="str">
            <v/>
          </cell>
          <cell r="Y1213">
            <v>0</v>
          </cell>
          <cell r="Z1213">
            <v>0</v>
          </cell>
          <cell r="AA1213" t="str">
            <v/>
          </cell>
        </row>
        <row r="1214">
          <cell r="I1214" t="str">
            <v/>
          </cell>
          <cell r="J1214" t="str">
            <v/>
          </cell>
          <cell r="K1214">
            <v>0</v>
          </cell>
          <cell r="L1214">
            <v>0</v>
          </cell>
          <cell r="M1214" t="str">
            <v/>
          </cell>
          <cell r="P1214" t="str">
            <v/>
          </cell>
          <cell r="Q1214" t="str">
            <v/>
          </cell>
          <cell r="R1214">
            <v>0</v>
          </cell>
          <cell r="S1214">
            <v>0</v>
          </cell>
          <cell r="T1214" t="str">
            <v/>
          </cell>
          <cell r="W1214" t="str">
            <v/>
          </cell>
          <cell r="X1214" t="str">
            <v/>
          </cell>
          <cell r="Y1214">
            <v>0</v>
          </cell>
          <cell r="Z1214">
            <v>0</v>
          </cell>
          <cell r="AA1214" t="str">
            <v/>
          </cell>
        </row>
        <row r="1215">
          <cell r="I1215" t="str">
            <v/>
          </cell>
          <cell r="J1215" t="str">
            <v/>
          </cell>
          <cell r="K1215">
            <v>0</v>
          </cell>
          <cell r="L1215">
            <v>0</v>
          </cell>
          <cell r="M1215" t="str">
            <v/>
          </cell>
          <cell r="P1215" t="str">
            <v/>
          </cell>
          <cell r="Q1215" t="str">
            <v/>
          </cell>
          <cell r="R1215">
            <v>0</v>
          </cell>
          <cell r="S1215">
            <v>0</v>
          </cell>
          <cell r="T1215" t="str">
            <v/>
          </cell>
          <cell r="W1215" t="str">
            <v/>
          </cell>
          <cell r="X1215" t="str">
            <v/>
          </cell>
          <cell r="Y1215">
            <v>0</v>
          </cell>
          <cell r="Z1215">
            <v>0</v>
          </cell>
          <cell r="AA1215" t="str">
            <v/>
          </cell>
        </row>
        <row r="1216">
          <cell r="I1216" t="str">
            <v/>
          </cell>
          <cell r="J1216" t="str">
            <v/>
          </cell>
          <cell r="K1216">
            <v>0</v>
          </cell>
          <cell r="L1216">
            <v>0</v>
          </cell>
          <cell r="M1216" t="str">
            <v/>
          </cell>
          <cell r="P1216" t="str">
            <v/>
          </cell>
          <cell r="Q1216" t="str">
            <v/>
          </cell>
          <cell r="R1216">
            <v>0</v>
          </cell>
          <cell r="S1216">
            <v>0</v>
          </cell>
          <cell r="T1216" t="str">
            <v/>
          </cell>
          <cell r="W1216" t="str">
            <v/>
          </cell>
          <cell r="X1216" t="str">
            <v/>
          </cell>
          <cell r="Y1216">
            <v>0</v>
          </cell>
          <cell r="Z1216">
            <v>0</v>
          </cell>
          <cell r="AA1216" t="str">
            <v/>
          </cell>
        </row>
        <row r="1217">
          <cell r="I1217" t="str">
            <v/>
          </cell>
          <cell r="J1217" t="str">
            <v/>
          </cell>
          <cell r="K1217">
            <v>0</v>
          </cell>
          <cell r="L1217">
            <v>0</v>
          </cell>
          <cell r="M1217" t="str">
            <v/>
          </cell>
          <cell r="P1217" t="str">
            <v/>
          </cell>
          <cell r="Q1217" t="str">
            <v/>
          </cell>
          <cell r="R1217">
            <v>0</v>
          </cell>
          <cell r="S1217">
            <v>0</v>
          </cell>
          <cell r="T1217" t="str">
            <v/>
          </cell>
          <cell r="W1217" t="str">
            <v/>
          </cell>
          <cell r="X1217" t="str">
            <v/>
          </cell>
          <cell r="Y1217">
            <v>0</v>
          </cell>
          <cell r="Z1217">
            <v>0</v>
          </cell>
          <cell r="AA1217" t="str">
            <v/>
          </cell>
        </row>
        <row r="1218">
          <cell r="I1218" t="str">
            <v/>
          </cell>
          <cell r="J1218" t="str">
            <v/>
          </cell>
          <cell r="K1218">
            <v>0</v>
          </cell>
          <cell r="L1218">
            <v>0</v>
          </cell>
          <cell r="M1218" t="str">
            <v/>
          </cell>
          <cell r="P1218" t="str">
            <v/>
          </cell>
          <cell r="Q1218" t="str">
            <v/>
          </cell>
          <cell r="R1218">
            <v>0</v>
          </cell>
          <cell r="S1218">
            <v>0</v>
          </cell>
          <cell r="T1218" t="str">
            <v/>
          </cell>
          <cell r="W1218" t="str">
            <v/>
          </cell>
          <cell r="X1218" t="str">
            <v/>
          </cell>
          <cell r="Y1218">
            <v>0</v>
          </cell>
          <cell r="Z1218">
            <v>0</v>
          </cell>
          <cell r="AA1218" t="str">
            <v/>
          </cell>
        </row>
        <row r="1219">
          <cell r="I1219" t="str">
            <v/>
          </cell>
          <cell r="J1219" t="str">
            <v/>
          </cell>
          <cell r="K1219">
            <v>0</v>
          </cell>
          <cell r="L1219">
            <v>0</v>
          </cell>
          <cell r="M1219" t="str">
            <v/>
          </cell>
          <cell r="P1219" t="str">
            <v/>
          </cell>
          <cell r="Q1219" t="str">
            <v/>
          </cell>
          <cell r="R1219">
            <v>0</v>
          </cell>
          <cell r="S1219">
            <v>0</v>
          </cell>
          <cell r="T1219" t="str">
            <v/>
          </cell>
          <cell r="W1219" t="str">
            <v/>
          </cell>
          <cell r="X1219" t="str">
            <v/>
          </cell>
          <cell r="Y1219">
            <v>0</v>
          </cell>
          <cell r="Z1219">
            <v>0</v>
          </cell>
          <cell r="AA1219" t="str">
            <v/>
          </cell>
        </row>
        <row r="1220">
          <cell r="I1220" t="str">
            <v/>
          </cell>
          <cell r="J1220" t="str">
            <v/>
          </cell>
          <cell r="K1220">
            <v>0</v>
          </cell>
          <cell r="L1220">
            <v>0</v>
          </cell>
          <cell r="M1220" t="str">
            <v/>
          </cell>
          <cell r="P1220" t="str">
            <v/>
          </cell>
          <cell r="Q1220" t="str">
            <v/>
          </cell>
          <cell r="R1220">
            <v>0</v>
          </cell>
          <cell r="S1220">
            <v>0</v>
          </cell>
          <cell r="T1220" t="str">
            <v/>
          </cell>
          <cell r="W1220" t="str">
            <v/>
          </cell>
          <cell r="X1220" t="str">
            <v/>
          </cell>
          <cell r="Y1220">
            <v>0</v>
          </cell>
          <cell r="Z1220">
            <v>0</v>
          </cell>
          <cell r="AA1220" t="str">
            <v/>
          </cell>
        </row>
        <row r="1221">
          <cell r="I1221" t="str">
            <v/>
          </cell>
          <cell r="J1221" t="str">
            <v/>
          </cell>
          <cell r="K1221">
            <v>0</v>
          </cell>
          <cell r="L1221">
            <v>0</v>
          </cell>
          <cell r="M1221" t="str">
            <v/>
          </cell>
          <cell r="P1221" t="str">
            <v/>
          </cell>
          <cell r="Q1221" t="str">
            <v/>
          </cell>
          <cell r="R1221">
            <v>0</v>
          </cell>
          <cell r="S1221">
            <v>0</v>
          </cell>
          <cell r="T1221" t="str">
            <v/>
          </cell>
          <cell r="W1221" t="str">
            <v/>
          </cell>
          <cell r="X1221" t="str">
            <v/>
          </cell>
          <cell r="Y1221">
            <v>0</v>
          </cell>
          <cell r="Z1221">
            <v>0</v>
          </cell>
          <cell r="AA1221" t="str">
            <v/>
          </cell>
        </row>
        <row r="1222">
          <cell r="I1222" t="str">
            <v/>
          </cell>
          <cell r="J1222" t="str">
            <v/>
          </cell>
          <cell r="K1222">
            <v>0</v>
          </cell>
          <cell r="L1222">
            <v>0</v>
          </cell>
          <cell r="M1222" t="str">
            <v/>
          </cell>
          <cell r="P1222" t="str">
            <v/>
          </cell>
          <cell r="Q1222" t="str">
            <v/>
          </cell>
          <cell r="R1222">
            <v>0</v>
          </cell>
          <cell r="S1222">
            <v>0</v>
          </cell>
          <cell r="T1222" t="str">
            <v/>
          </cell>
          <cell r="W1222" t="str">
            <v/>
          </cell>
          <cell r="X1222" t="str">
            <v/>
          </cell>
          <cell r="Y1222">
            <v>0</v>
          </cell>
          <cell r="Z1222">
            <v>0</v>
          </cell>
          <cell r="AA1222" t="str">
            <v/>
          </cell>
        </row>
        <row r="1223">
          <cell r="I1223" t="str">
            <v/>
          </cell>
          <cell r="J1223" t="str">
            <v/>
          </cell>
          <cell r="K1223">
            <v>0</v>
          </cell>
          <cell r="L1223">
            <v>0</v>
          </cell>
          <cell r="M1223" t="str">
            <v/>
          </cell>
          <cell r="P1223" t="str">
            <v/>
          </cell>
          <cell r="Q1223" t="str">
            <v/>
          </cell>
          <cell r="R1223">
            <v>0</v>
          </cell>
          <cell r="S1223">
            <v>0</v>
          </cell>
          <cell r="T1223" t="str">
            <v/>
          </cell>
          <cell r="W1223" t="str">
            <v/>
          </cell>
          <cell r="X1223" t="str">
            <v/>
          </cell>
          <cell r="Y1223">
            <v>0</v>
          </cell>
          <cell r="Z1223">
            <v>0</v>
          </cell>
          <cell r="AA1223" t="str">
            <v/>
          </cell>
        </row>
        <row r="1224">
          <cell r="I1224" t="str">
            <v/>
          </cell>
          <cell r="J1224" t="str">
            <v/>
          </cell>
          <cell r="K1224">
            <v>0</v>
          </cell>
          <cell r="L1224">
            <v>0</v>
          </cell>
          <cell r="M1224" t="str">
            <v/>
          </cell>
          <cell r="P1224" t="str">
            <v/>
          </cell>
          <cell r="Q1224" t="str">
            <v/>
          </cell>
          <cell r="R1224">
            <v>0</v>
          </cell>
          <cell r="S1224">
            <v>0</v>
          </cell>
          <cell r="T1224" t="str">
            <v/>
          </cell>
          <cell r="W1224" t="str">
            <v/>
          </cell>
          <cell r="X1224" t="str">
            <v/>
          </cell>
          <cell r="Y1224">
            <v>0</v>
          </cell>
          <cell r="Z1224">
            <v>0</v>
          </cell>
          <cell r="AA1224" t="str">
            <v/>
          </cell>
        </row>
        <row r="1225">
          <cell r="I1225" t="str">
            <v/>
          </cell>
          <cell r="J1225" t="str">
            <v/>
          </cell>
          <cell r="K1225">
            <v>0</v>
          </cell>
          <cell r="L1225">
            <v>0</v>
          </cell>
          <cell r="M1225" t="str">
            <v/>
          </cell>
          <cell r="P1225" t="str">
            <v/>
          </cell>
          <cell r="Q1225" t="str">
            <v/>
          </cell>
          <cell r="R1225">
            <v>0</v>
          </cell>
          <cell r="S1225">
            <v>0</v>
          </cell>
          <cell r="T1225" t="str">
            <v/>
          </cell>
          <cell r="W1225" t="str">
            <v/>
          </cell>
          <cell r="X1225" t="str">
            <v/>
          </cell>
          <cell r="Y1225">
            <v>0</v>
          </cell>
          <cell r="Z1225">
            <v>0</v>
          </cell>
          <cell r="AA1225" t="str">
            <v/>
          </cell>
        </row>
        <row r="1226">
          <cell r="I1226" t="str">
            <v/>
          </cell>
          <cell r="J1226" t="str">
            <v/>
          </cell>
          <cell r="K1226">
            <v>0</v>
          </cell>
          <cell r="L1226">
            <v>0</v>
          </cell>
          <cell r="M1226" t="str">
            <v/>
          </cell>
          <cell r="P1226" t="str">
            <v/>
          </cell>
          <cell r="Q1226" t="str">
            <v/>
          </cell>
          <cell r="R1226">
            <v>0</v>
          </cell>
          <cell r="S1226">
            <v>0</v>
          </cell>
          <cell r="T1226" t="str">
            <v/>
          </cell>
          <cell r="W1226" t="str">
            <v/>
          </cell>
          <cell r="X1226" t="str">
            <v/>
          </cell>
          <cell r="Y1226">
            <v>0</v>
          </cell>
          <cell r="Z1226">
            <v>0</v>
          </cell>
          <cell r="AA1226" t="str">
            <v/>
          </cell>
        </row>
        <row r="1227">
          <cell r="I1227" t="str">
            <v/>
          </cell>
          <cell r="J1227" t="str">
            <v/>
          </cell>
          <cell r="K1227">
            <v>0</v>
          </cell>
          <cell r="L1227">
            <v>0</v>
          </cell>
          <cell r="M1227" t="str">
            <v/>
          </cell>
          <cell r="P1227" t="str">
            <v/>
          </cell>
          <cell r="Q1227" t="str">
            <v/>
          </cell>
          <cell r="R1227">
            <v>0</v>
          </cell>
          <cell r="S1227">
            <v>0</v>
          </cell>
          <cell r="T1227" t="str">
            <v/>
          </cell>
          <cell r="W1227" t="str">
            <v/>
          </cell>
          <cell r="X1227" t="str">
            <v/>
          </cell>
          <cell r="Y1227">
            <v>0</v>
          </cell>
          <cell r="Z1227">
            <v>0</v>
          </cell>
          <cell r="AA1227" t="str">
            <v/>
          </cell>
        </row>
        <row r="1228">
          <cell r="I1228" t="str">
            <v/>
          </cell>
          <cell r="J1228" t="str">
            <v/>
          </cell>
          <cell r="K1228">
            <v>0</v>
          </cell>
          <cell r="L1228">
            <v>0</v>
          </cell>
          <cell r="M1228" t="str">
            <v/>
          </cell>
          <cell r="P1228" t="str">
            <v/>
          </cell>
          <cell r="Q1228" t="str">
            <v/>
          </cell>
          <cell r="R1228">
            <v>0</v>
          </cell>
          <cell r="S1228">
            <v>0</v>
          </cell>
          <cell r="T1228" t="str">
            <v/>
          </cell>
          <cell r="W1228" t="str">
            <v/>
          </cell>
          <cell r="X1228" t="str">
            <v/>
          </cell>
          <cell r="Y1228">
            <v>0</v>
          </cell>
          <cell r="Z1228">
            <v>0</v>
          </cell>
          <cell r="AA1228" t="str">
            <v/>
          </cell>
        </row>
        <row r="1229">
          <cell r="I1229" t="str">
            <v/>
          </cell>
          <cell r="J1229" t="str">
            <v/>
          </cell>
          <cell r="K1229">
            <v>0</v>
          </cell>
          <cell r="L1229">
            <v>0</v>
          </cell>
          <cell r="M1229" t="str">
            <v/>
          </cell>
          <cell r="P1229" t="str">
            <v/>
          </cell>
          <cell r="Q1229" t="str">
            <v/>
          </cell>
          <cell r="R1229">
            <v>0</v>
          </cell>
          <cell r="S1229">
            <v>0</v>
          </cell>
          <cell r="T1229" t="str">
            <v/>
          </cell>
          <cell r="W1229" t="str">
            <v/>
          </cell>
          <cell r="X1229" t="str">
            <v/>
          </cell>
          <cell r="Y1229">
            <v>0</v>
          </cell>
          <cell r="Z1229">
            <v>0</v>
          </cell>
          <cell r="AA1229" t="str">
            <v/>
          </cell>
        </row>
        <row r="1230">
          <cell r="I1230" t="str">
            <v/>
          </cell>
          <cell r="J1230" t="str">
            <v/>
          </cell>
          <cell r="K1230">
            <v>0</v>
          </cell>
          <cell r="L1230">
            <v>0</v>
          </cell>
          <cell r="M1230" t="str">
            <v/>
          </cell>
          <cell r="P1230" t="str">
            <v/>
          </cell>
          <cell r="Q1230" t="str">
            <v/>
          </cell>
          <cell r="R1230">
            <v>0</v>
          </cell>
          <cell r="S1230">
            <v>0</v>
          </cell>
          <cell r="T1230" t="str">
            <v/>
          </cell>
          <cell r="W1230" t="str">
            <v/>
          </cell>
          <cell r="X1230" t="str">
            <v/>
          </cell>
          <cell r="Y1230">
            <v>0</v>
          </cell>
          <cell r="Z1230">
            <v>0</v>
          </cell>
          <cell r="AA1230" t="str">
            <v/>
          </cell>
        </row>
        <row r="1231">
          <cell r="I1231" t="str">
            <v/>
          </cell>
          <cell r="J1231" t="str">
            <v/>
          </cell>
          <cell r="K1231">
            <v>0</v>
          </cell>
          <cell r="L1231">
            <v>0</v>
          </cell>
          <cell r="M1231" t="str">
            <v/>
          </cell>
          <cell r="P1231" t="str">
            <v/>
          </cell>
          <cell r="Q1231" t="str">
            <v/>
          </cell>
          <cell r="R1231">
            <v>0</v>
          </cell>
          <cell r="S1231">
            <v>0</v>
          </cell>
          <cell r="T1231" t="str">
            <v/>
          </cell>
          <cell r="W1231" t="str">
            <v/>
          </cell>
          <cell r="X1231" t="str">
            <v/>
          </cell>
          <cell r="Y1231">
            <v>0</v>
          </cell>
          <cell r="Z1231">
            <v>0</v>
          </cell>
          <cell r="AA1231" t="str">
            <v/>
          </cell>
        </row>
        <row r="1232">
          <cell r="I1232" t="str">
            <v/>
          </cell>
          <cell r="J1232" t="str">
            <v/>
          </cell>
          <cell r="K1232">
            <v>0</v>
          </cell>
          <cell r="L1232">
            <v>0</v>
          </cell>
          <cell r="M1232" t="str">
            <v/>
          </cell>
          <cell r="P1232" t="str">
            <v/>
          </cell>
          <cell r="Q1232" t="str">
            <v/>
          </cell>
          <cell r="R1232">
            <v>0</v>
          </cell>
          <cell r="S1232">
            <v>0</v>
          </cell>
          <cell r="T1232" t="str">
            <v/>
          </cell>
          <cell r="W1232" t="str">
            <v/>
          </cell>
          <cell r="X1232" t="str">
            <v/>
          </cell>
          <cell r="Y1232">
            <v>0</v>
          </cell>
          <cell r="Z1232">
            <v>0</v>
          </cell>
          <cell r="AA1232" t="str">
            <v/>
          </cell>
        </row>
        <row r="1233">
          <cell r="I1233" t="str">
            <v/>
          </cell>
          <cell r="J1233" t="str">
            <v/>
          </cell>
          <cell r="K1233">
            <v>0</v>
          </cell>
          <cell r="L1233">
            <v>0</v>
          </cell>
          <cell r="M1233" t="str">
            <v/>
          </cell>
          <cell r="P1233" t="str">
            <v/>
          </cell>
          <cell r="Q1233" t="str">
            <v/>
          </cell>
          <cell r="R1233">
            <v>0</v>
          </cell>
          <cell r="S1233">
            <v>0</v>
          </cell>
          <cell r="T1233" t="str">
            <v/>
          </cell>
          <cell r="W1233" t="str">
            <v/>
          </cell>
          <cell r="X1233" t="str">
            <v/>
          </cell>
          <cell r="Y1233">
            <v>0</v>
          </cell>
          <cell r="Z1233">
            <v>0</v>
          </cell>
          <cell r="AA1233" t="str">
            <v/>
          </cell>
        </row>
        <row r="1234">
          <cell r="I1234" t="str">
            <v/>
          </cell>
          <cell r="J1234" t="str">
            <v/>
          </cell>
          <cell r="K1234">
            <v>0</v>
          </cell>
          <cell r="L1234">
            <v>0</v>
          </cell>
          <cell r="M1234" t="str">
            <v/>
          </cell>
          <cell r="P1234" t="str">
            <v/>
          </cell>
          <cell r="Q1234" t="str">
            <v/>
          </cell>
          <cell r="R1234">
            <v>0</v>
          </cell>
          <cell r="S1234">
            <v>0</v>
          </cell>
          <cell r="T1234" t="str">
            <v/>
          </cell>
          <cell r="W1234" t="str">
            <v/>
          </cell>
          <cell r="X1234" t="str">
            <v/>
          </cell>
          <cell r="Y1234">
            <v>0</v>
          </cell>
          <cell r="Z1234">
            <v>0</v>
          </cell>
          <cell r="AA1234" t="str">
            <v/>
          </cell>
        </row>
        <row r="1235">
          <cell r="I1235" t="str">
            <v/>
          </cell>
          <cell r="J1235" t="str">
            <v/>
          </cell>
          <cell r="K1235">
            <v>0</v>
          </cell>
          <cell r="L1235">
            <v>0</v>
          </cell>
          <cell r="M1235" t="str">
            <v/>
          </cell>
          <cell r="P1235" t="str">
            <v/>
          </cell>
          <cell r="Q1235" t="str">
            <v/>
          </cell>
          <cell r="R1235">
            <v>0</v>
          </cell>
          <cell r="S1235">
            <v>0</v>
          </cell>
          <cell r="T1235" t="str">
            <v/>
          </cell>
          <cell r="W1235" t="str">
            <v/>
          </cell>
          <cell r="X1235" t="str">
            <v/>
          </cell>
          <cell r="Y1235">
            <v>0</v>
          </cell>
          <cell r="Z1235">
            <v>0</v>
          </cell>
          <cell r="AA1235" t="str">
            <v/>
          </cell>
        </row>
        <row r="1236">
          <cell r="I1236" t="str">
            <v/>
          </cell>
          <cell r="J1236" t="str">
            <v/>
          </cell>
          <cell r="K1236">
            <v>0</v>
          </cell>
          <cell r="L1236">
            <v>0</v>
          </cell>
          <cell r="M1236" t="str">
            <v/>
          </cell>
          <cell r="P1236" t="str">
            <v/>
          </cell>
          <cell r="Q1236" t="str">
            <v/>
          </cell>
          <cell r="R1236">
            <v>0</v>
          </cell>
          <cell r="S1236">
            <v>0</v>
          </cell>
          <cell r="T1236" t="str">
            <v/>
          </cell>
          <cell r="W1236" t="str">
            <v/>
          </cell>
          <cell r="X1236" t="str">
            <v/>
          </cell>
          <cell r="Y1236">
            <v>0</v>
          </cell>
          <cell r="Z1236">
            <v>0</v>
          </cell>
          <cell r="AA1236" t="str">
            <v/>
          </cell>
        </row>
        <row r="1237">
          <cell r="I1237" t="str">
            <v/>
          </cell>
          <cell r="J1237" t="str">
            <v/>
          </cell>
          <cell r="K1237">
            <v>0</v>
          </cell>
          <cell r="L1237">
            <v>0</v>
          </cell>
          <cell r="M1237" t="str">
            <v/>
          </cell>
          <cell r="P1237" t="str">
            <v/>
          </cell>
          <cell r="Q1237" t="str">
            <v/>
          </cell>
          <cell r="R1237">
            <v>0</v>
          </cell>
          <cell r="S1237">
            <v>0</v>
          </cell>
          <cell r="T1237" t="str">
            <v/>
          </cell>
          <cell r="W1237" t="str">
            <v/>
          </cell>
          <cell r="X1237" t="str">
            <v/>
          </cell>
          <cell r="Y1237">
            <v>0</v>
          </cell>
          <cell r="Z1237">
            <v>0</v>
          </cell>
          <cell r="AA1237" t="str">
            <v/>
          </cell>
        </row>
        <row r="1238">
          <cell r="I1238" t="str">
            <v/>
          </cell>
          <cell r="J1238" t="str">
            <v/>
          </cell>
          <cell r="K1238">
            <v>0</v>
          </cell>
          <cell r="L1238">
            <v>0</v>
          </cell>
          <cell r="M1238" t="str">
            <v/>
          </cell>
          <cell r="P1238" t="str">
            <v/>
          </cell>
          <cell r="Q1238" t="str">
            <v/>
          </cell>
          <cell r="R1238">
            <v>0</v>
          </cell>
          <cell r="S1238">
            <v>0</v>
          </cell>
          <cell r="T1238" t="str">
            <v/>
          </cell>
          <cell r="W1238" t="str">
            <v/>
          </cell>
          <cell r="X1238" t="str">
            <v/>
          </cell>
          <cell r="Y1238">
            <v>0</v>
          </cell>
          <cell r="Z1238">
            <v>0</v>
          </cell>
          <cell r="AA1238" t="str">
            <v/>
          </cell>
        </row>
        <row r="1239">
          <cell r="I1239" t="str">
            <v/>
          </cell>
          <cell r="J1239" t="str">
            <v/>
          </cell>
          <cell r="K1239">
            <v>0</v>
          </cell>
          <cell r="L1239">
            <v>0</v>
          </cell>
          <cell r="M1239" t="str">
            <v/>
          </cell>
          <cell r="P1239" t="str">
            <v/>
          </cell>
          <cell r="Q1239" t="str">
            <v/>
          </cell>
          <cell r="R1239">
            <v>0</v>
          </cell>
          <cell r="S1239">
            <v>0</v>
          </cell>
          <cell r="T1239" t="str">
            <v/>
          </cell>
          <cell r="W1239" t="str">
            <v/>
          </cell>
          <cell r="X1239" t="str">
            <v/>
          </cell>
          <cell r="Y1239">
            <v>0</v>
          </cell>
          <cell r="Z1239">
            <v>0</v>
          </cell>
          <cell r="AA1239" t="str">
            <v/>
          </cell>
        </row>
        <row r="1240">
          <cell r="I1240" t="str">
            <v/>
          </cell>
          <cell r="J1240" t="str">
            <v/>
          </cell>
          <cell r="K1240">
            <v>0</v>
          </cell>
          <cell r="L1240">
            <v>0</v>
          </cell>
          <cell r="M1240" t="str">
            <v/>
          </cell>
          <cell r="P1240" t="str">
            <v/>
          </cell>
          <cell r="Q1240" t="str">
            <v/>
          </cell>
          <cell r="R1240">
            <v>0</v>
          </cell>
          <cell r="S1240">
            <v>0</v>
          </cell>
          <cell r="T1240" t="str">
            <v/>
          </cell>
          <cell r="W1240" t="str">
            <v/>
          </cell>
          <cell r="X1240" t="str">
            <v/>
          </cell>
          <cell r="Y1240">
            <v>0</v>
          </cell>
          <cell r="Z1240">
            <v>0</v>
          </cell>
          <cell r="AA1240" t="str">
            <v/>
          </cell>
        </row>
        <row r="1241">
          <cell r="I1241" t="str">
            <v/>
          </cell>
          <cell r="J1241" t="str">
            <v/>
          </cell>
          <cell r="K1241">
            <v>0</v>
          </cell>
          <cell r="L1241">
            <v>0</v>
          </cell>
          <cell r="M1241" t="str">
            <v/>
          </cell>
          <cell r="P1241" t="str">
            <v/>
          </cell>
          <cell r="Q1241" t="str">
            <v/>
          </cell>
          <cell r="R1241">
            <v>0</v>
          </cell>
          <cell r="S1241">
            <v>0</v>
          </cell>
          <cell r="T1241" t="str">
            <v/>
          </cell>
          <cell r="W1241" t="str">
            <v/>
          </cell>
          <cell r="X1241" t="str">
            <v/>
          </cell>
          <cell r="Y1241">
            <v>0</v>
          </cell>
          <cell r="Z1241">
            <v>0</v>
          </cell>
          <cell r="AA1241" t="str">
            <v/>
          </cell>
        </row>
        <row r="1242">
          <cell r="I1242" t="str">
            <v/>
          </cell>
          <cell r="J1242" t="str">
            <v/>
          </cell>
          <cell r="K1242">
            <v>0</v>
          </cell>
          <cell r="L1242">
            <v>0</v>
          </cell>
          <cell r="M1242" t="str">
            <v/>
          </cell>
          <cell r="P1242" t="str">
            <v/>
          </cell>
          <cell r="Q1242" t="str">
            <v/>
          </cell>
          <cell r="R1242">
            <v>0</v>
          </cell>
          <cell r="S1242">
            <v>0</v>
          </cell>
          <cell r="T1242" t="str">
            <v/>
          </cell>
          <cell r="W1242" t="str">
            <v/>
          </cell>
          <cell r="X1242" t="str">
            <v/>
          </cell>
          <cell r="Y1242">
            <v>0</v>
          </cell>
          <cell r="Z1242">
            <v>0</v>
          </cell>
          <cell r="AA1242" t="str">
            <v/>
          </cell>
        </row>
        <row r="1243">
          <cell r="I1243" t="str">
            <v/>
          </cell>
          <cell r="J1243" t="str">
            <v/>
          </cell>
          <cell r="K1243">
            <v>0</v>
          </cell>
          <cell r="L1243">
            <v>0</v>
          </cell>
          <cell r="M1243" t="str">
            <v/>
          </cell>
          <cell r="P1243" t="str">
            <v/>
          </cell>
          <cell r="Q1243" t="str">
            <v/>
          </cell>
          <cell r="R1243">
            <v>0</v>
          </cell>
          <cell r="S1243">
            <v>0</v>
          </cell>
          <cell r="T1243" t="str">
            <v/>
          </cell>
          <cell r="W1243" t="str">
            <v/>
          </cell>
          <cell r="X1243" t="str">
            <v/>
          </cell>
          <cell r="Y1243">
            <v>0</v>
          </cell>
          <cell r="Z1243">
            <v>0</v>
          </cell>
          <cell r="AA1243" t="str">
            <v/>
          </cell>
        </row>
        <row r="1244">
          <cell r="I1244" t="str">
            <v/>
          </cell>
          <cell r="J1244" t="str">
            <v/>
          </cell>
          <cell r="K1244">
            <v>0</v>
          </cell>
          <cell r="L1244">
            <v>0</v>
          </cell>
          <cell r="M1244" t="str">
            <v/>
          </cell>
          <cell r="P1244" t="str">
            <v/>
          </cell>
          <cell r="Q1244" t="str">
            <v/>
          </cell>
          <cell r="R1244">
            <v>0</v>
          </cell>
          <cell r="S1244">
            <v>0</v>
          </cell>
          <cell r="T1244" t="str">
            <v/>
          </cell>
          <cell r="W1244" t="str">
            <v/>
          </cell>
          <cell r="X1244" t="str">
            <v/>
          </cell>
          <cell r="Y1244">
            <v>0</v>
          </cell>
          <cell r="Z1244">
            <v>0</v>
          </cell>
          <cell r="AA1244" t="str">
            <v/>
          </cell>
        </row>
        <row r="1245">
          <cell r="I1245" t="str">
            <v/>
          </cell>
          <cell r="J1245" t="str">
            <v/>
          </cell>
          <cell r="K1245">
            <v>0</v>
          </cell>
          <cell r="L1245">
            <v>0</v>
          </cell>
          <cell r="M1245" t="str">
            <v/>
          </cell>
          <cell r="P1245" t="str">
            <v/>
          </cell>
          <cell r="Q1245" t="str">
            <v/>
          </cell>
          <cell r="R1245">
            <v>0</v>
          </cell>
          <cell r="S1245">
            <v>0</v>
          </cell>
          <cell r="T1245" t="str">
            <v/>
          </cell>
          <cell r="W1245" t="str">
            <v/>
          </cell>
          <cell r="X1245" t="str">
            <v/>
          </cell>
          <cell r="Y1245">
            <v>0</v>
          </cell>
          <cell r="Z1245">
            <v>0</v>
          </cell>
          <cell r="AA1245" t="str">
            <v/>
          </cell>
        </row>
        <row r="1246">
          <cell r="I1246" t="str">
            <v/>
          </cell>
          <cell r="J1246" t="str">
            <v/>
          </cell>
          <cell r="K1246">
            <v>0</v>
          </cell>
          <cell r="L1246">
            <v>0</v>
          </cell>
          <cell r="M1246" t="str">
            <v/>
          </cell>
          <cell r="P1246" t="str">
            <v/>
          </cell>
          <cell r="Q1246" t="str">
            <v/>
          </cell>
          <cell r="R1246">
            <v>0</v>
          </cell>
          <cell r="S1246">
            <v>0</v>
          </cell>
          <cell r="T1246" t="str">
            <v/>
          </cell>
          <cell r="W1246" t="str">
            <v/>
          </cell>
          <cell r="X1246" t="str">
            <v/>
          </cell>
          <cell r="Y1246">
            <v>0</v>
          </cell>
          <cell r="Z1246">
            <v>0</v>
          </cell>
          <cell r="AA1246" t="str">
            <v/>
          </cell>
        </row>
        <row r="1247">
          <cell r="I1247" t="str">
            <v/>
          </cell>
          <cell r="J1247" t="str">
            <v/>
          </cell>
          <cell r="K1247">
            <v>0</v>
          </cell>
          <cell r="L1247">
            <v>0</v>
          </cell>
          <cell r="M1247" t="str">
            <v/>
          </cell>
          <cell r="P1247" t="str">
            <v/>
          </cell>
          <cell r="Q1247" t="str">
            <v/>
          </cell>
          <cell r="R1247">
            <v>0</v>
          </cell>
          <cell r="S1247">
            <v>0</v>
          </cell>
          <cell r="T1247" t="str">
            <v/>
          </cell>
          <cell r="W1247" t="str">
            <v/>
          </cell>
          <cell r="X1247" t="str">
            <v/>
          </cell>
          <cell r="Y1247">
            <v>0</v>
          </cell>
          <cell r="Z1247">
            <v>0</v>
          </cell>
          <cell r="AA1247" t="str">
            <v/>
          </cell>
        </row>
        <row r="1248">
          <cell r="I1248" t="str">
            <v/>
          </cell>
          <cell r="J1248" t="str">
            <v/>
          </cell>
          <cell r="K1248">
            <v>0</v>
          </cell>
          <cell r="L1248">
            <v>0</v>
          </cell>
          <cell r="M1248" t="str">
            <v/>
          </cell>
          <cell r="P1248" t="str">
            <v/>
          </cell>
          <cell r="Q1248" t="str">
            <v/>
          </cell>
          <cell r="R1248">
            <v>0</v>
          </cell>
          <cell r="S1248">
            <v>0</v>
          </cell>
          <cell r="T1248" t="str">
            <v/>
          </cell>
          <cell r="W1248" t="str">
            <v/>
          </cell>
          <cell r="X1248" t="str">
            <v/>
          </cell>
          <cell r="Y1248">
            <v>0</v>
          </cell>
          <cell r="Z1248">
            <v>0</v>
          </cell>
          <cell r="AA1248" t="str">
            <v/>
          </cell>
        </row>
        <row r="1249">
          <cell r="I1249" t="str">
            <v/>
          </cell>
          <cell r="J1249" t="str">
            <v/>
          </cell>
          <cell r="K1249">
            <v>0</v>
          </cell>
          <cell r="L1249">
            <v>0</v>
          </cell>
          <cell r="M1249" t="str">
            <v/>
          </cell>
          <cell r="P1249" t="str">
            <v/>
          </cell>
          <cell r="Q1249" t="str">
            <v/>
          </cell>
          <cell r="R1249">
            <v>0</v>
          </cell>
          <cell r="S1249">
            <v>0</v>
          </cell>
          <cell r="T1249" t="str">
            <v/>
          </cell>
          <cell r="W1249" t="str">
            <v/>
          </cell>
          <cell r="X1249" t="str">
            <v/>
          </cell>
          <cell r="Y1249">
            <v>0</v>
          </cell>
          <cell r="Z1249">
            <v>0</v>
          </cell>
          <cell r="AA1249" t="str">
            <v/>
          </cell>
        </row>
        <row r="1250">
          <cell r="I1250" t="str">
            <v/>
          </cell>
          <cell r="J1250" t="str">
            <v/>
          </cell>
          <cell r="K1250">
            <v>0</v>
          </cell>
          <cell r="L1250">
            <v>0</v>
          </cell>
          <cell r="M1250" t="str">
            <v/>
          </cell>
          <cell r="P1250" t="str">
            <v/>
          </cell>
          <cell r="Q1250" t="str">
            <v/>
          </cell>
          <cell r="R1250">
            <v>0</v>
          </cell>
          <cell r="S1250">
            <v>0</v>
          </cell>
          <cell r="T1250" t="str">
            <v/>
          </cell>
          <cell r="W1250" t="str">
            <v/>
          </cell>
          <cell r="X1250" t="str">
            <v/>
          </cell>
          <cell r="Y1250">
            <v>0</v>
          </cell>
          <cell r="Z1250">
            <v>0</v>
          </cell>
          <cell r="AA1250" t="str">
            <v/>
          </cell>
        </row>
        <row r="1251">
          <cell r="I1251" t="str">
            <v/>
          </cell>
          <cell r="J1251" t="str">
            <v/>
          </cell>
          <cell r="K1251">
            <v>0</v>
          </cell>
          <cell r="L1251">
            <v>0</v>
          </cell>
          <cell r="M1251" t="str">
            <v/>
          </cell>
          <cell r="P1251" t="str">
            <v/>
          </cell>
          <cell r="Q1251" t="str">
            <v/>
          </cell>
          <cell r="R1251">
            <v>0</v>
          </cell>
          <cell r="S1251">
            <v>0</v>
          </cell>
          <cell r="T1251" t="str">
            <v/>
          </cell>
          <cell r="W1251" t="str">
            <v/>
          </cell>
          <cell r="X1251" t="str">
            <v/>
          </cell>
          <cell r="Y1251">
            <v>0</v>
          </cell>
          <cell r="Z1251">
            <v>0</v>
          </cell>
          <cell r="AA1251" t="str">
            <v/>
          </cell>
        </row>
        <row r="1252">
          <cell r="I1252" t="str">
            <v/>
          </cell>
          <cell r="J1252" t="str">
            <v/>
          </cell>
          <cell r="K1252">
            <v>0</v>
          </cell>
          <cell r="L1252">
            <v>0</v>
          </cell>
          <cell r="M1252" t="str">
            <v/>
          </cell>
          <cell r="P1252" t="str">
            <v/>
          </cell>
          <cell r="Q1252" t="str">
            <v/>
          </cell>
          <cell r="R1252">
            <v>0</v>
          </cell>
          <cell r="S1252">
            <v>0</v>
          </cell>
          <cell r="T1252" t="str">
            <v/>
          </cell>
          <cell r="W1252" t="str">
            <v/>
          </cell>
          <cell r="X1252" t="str">
            <v/>
          </cell>
          <cell r="Y1252">
            <v>0</v>
          </cell>
          <cell r="Z1252">
            <v>0</v>
          </cell>
          <cell r="AA1252" t="str">
            <v/>
          </cell>
        </row>
        <row r="1253">
          <cell r="I1253" t="str">
            <v/>
          </cell>
          <cell r="J1253" t="str">
            <v/>
          </cell>
          <cell r="K1253">
            <v>0</v>
          </cell>
          <cell r="L1253">
            <v>0</v>
          </cell>
          <cell r="M1253" t="str">
            <v/>
          </cell>
          <cell r="P1253" t="str">
            <v/>
          </cell>
          <cell r="Q1253" t="str">
            <v/>
          </cell>
          <cell r="R1253">
            <v>0</v>
          </cell>
          <cell r="S1253">
            <v>0</v>
          </cell>
          <cell r="T1253" t="str">
            <v/>
          </cell>
          <cell r="W1253" t="str">
            <v/>
          </cell>
          <cell r="X1253" t="str">
            <v/>
          </cell>
          <cell r="Y1253">
            <v>0</v>
          </cell>
          <cell r="Z1253">
            <v>0</v>
          </cell>
          <cell r="AA1253" t="str">
            <v/>
          </cell>
        </row>
        <row r="1254">
          <cell r="I1254" t="str">
            <v/>
          </cell>
          <cell r="J1254" t="str">
            <v/>
          </cell>
          <cell r="K1254">
            <v>0</v>
          </cell>
          <cell r="L1254">
            <v>0</v>
          </cell>
          <cell r="M1254" t="str">
            <v/>
          </cell>
          <cell r="P1254" t="str">
            <v/>
          </cell>
          <cell r="Q1254" t="str">
            <v/>
          </cell>
          <cell r="R1254">
            <v>0</v>
          </cell>
          <cell r="S1254">
            <v>0</v>
          </cell>
          <cell r="T1254" t="str">
            <v/>
          </cell>
          <cell r="W1254" t="str">
            <v/>
          </cell>
          <cell r="X1254" t="str">
            <v/>
          </cell>
          <cell r="Y1254">
            <v>0</v>
          </cell>
          <cell r="Z1254">
            <v>0</v>
          </cell>
          <cell r="AA1254" t="str">
            <v/>
          </cell>
        </row>
        <row r="1255">
          <cell r="I1255" t="str">
            <v/>
          </cell>
          <cell r="J1255" t="str">
            <v/>
          </cell>
          <cell r="K1255">
            <v>0</v>
          </cell>
          <cell r="L1255">
            <v>0</v>
          </cell>
          <cell r="M1255" t="str">
            <v/>
          </cell>
          <cell r="P1255" t="str">
            <v/>
          </cell>
          <cell r="Q1255" t="str">
            <v/>
          </cell>
          <cell r="R1255">
            <v>0</v>
          </cell>
          <cell r="S1255">
            <v>0</v>
          </cell>
          <cell r="T1255" t="str">
            <v/>
          </cell>
          <cell r="W1255" t="str">
            <v/>
          </cell>
          <cell r="X1255" t="str">
            <v/>
          </cell>
          <cell r="Y1255">
            <v>0</v>
          </cell>
          <cell r="Z1255">
            <v>0</v>
          </cell>
          <cell r="AA1255" t="str">
            <v/>
          </cell>
        </row>
        <row r="1256">
          <cell r="I1256" t="str">
            <v/>
          </cell>
          <cell r="J1256" t="str">
            <v/>
          </cell>
          <cell r="K1256">
            <v>0</v>
          </cell>
          <cell r="L1256">
            <v>0</v>
          </cell>
          <cell r="M1256" t="str">
            <v/>
          </cell>
          <cell r="P1256" t="str">
            <v/>
          </cell>
          <cell r="Q1256" t="str">
            <v/>
          </cell>
          <cell r="R1256">
            <v>0</v>
          </cell>
          <cell r="S1256">
            <v>0</v>
          </cell>
          <cell r="T1256" t="str">
            <v/>
          </cell>
          <cell r="W1256" t="str">
            <v/>
          </cell>
          <cell r="X1256" t="str">
            <v/>
          </cell>
          <cell r="Y1256">
            <v>0</v>
          </cell>
          <cell r="Z1256">
            <v>0</v>
          </cell>
          <cell r="AA1256" t="str">
            <v/>
          </cell>
        </row>
        <row r="1257">
          <cell r="I1257" t="str">
            <v/>
          </cell>
          <cell r="J1257" t="str">
            <v/>
          </cell>
          <cell r="K1257">
            <v>0</v>
          </cell>
          <cell r="L1257">
            <v>0</v>
          </cell>
          <cell r="M1257" t="str">
            <v/>
          </cell>
          <cell r="P1257" t="str">
            <v/>
          </cell>
          <cell r="Q1257" t="str">
            <v/>
          </cell>
          <cell r="R1257">
            <v>0</v>
          </cell>
          <cell r="S1257">
            <v>0</v>
          </cell>
          <cell r="T1257" t="str">
            <v/>
          </cell>
          <cell r="W1257" t="str">
            <v/>
          </cell>
          <cell r="X1257" t="str">
            <v/>
          </cell>
          <cell r="Y1257">
            <v>0</v>
          </cell>
          <cell r="Z1257">
            <v>0</v>
          </cell>
          <cell r="AA1257" t="str">
            <v/>
          </cell>
        </row>
        <row r="1258">
          <cell r="I1258" t="str">
            <v/>
          </cell>
          <cell r="J1258" t="str">
            <v/>
          </cell>
          <cell r="K1258">
            <v>0</v>
          </cell>
          <cell r="L1258">
            <v>0</v>
          </cell>
          <cell r="M1258" t="str">
            <v/>
          </cell>
          <cell r="P1258" t="str">
            <v/>
          </cell>
          <cell r="Q1258" t="str">
            <v/>
          </cell>
          <cell r="R1258">
            <v>0</v>
          </cell>
          <cell r="S1258">
            <v>0</v>
          </cell>
          <cell r="T1258" t="str">
            <v/>
          </cell>
          <cell r="W1258" t="str">
            <v/>
          </cell>
          <cell r="X1258" t="str">
            <v/>
          </cell>
          <cell r="Y1258">
            <v>0</v>
          </cell>
          <cell r="Z1258">
            <v>0</v>
          </cell>
          <cell r="AA1258" t="str">
            <v/>
          </cell>
        </row>
        <row r="1259">
          <cell r="I1259" t="str">
            <v/>
          </cell>
          <cell r="J1259" t="str">
            <v/>
          </cell>
          <cell r="K1259">
            <v>0</v>
          </cell>
          <cell r="L1259">
            <v>0</v>
          </cell>
          <cell r="M1259" t="str">
            <v/>
          </cell>
          <cell r="P1259" t="str">
            <v/>
          </cell>
          <cell r="Q1259" t="str">
            <v/>
          </cell>
          <cell r="R1259">
            <v>0</v>
          </cell>
          <cell r="S1259">
            <v>0</v>
          </cell>
          <cell r="T1259" t="str">
            <v/>
          </cell>
          <cell r="W1259" t="str">
            <v/>
          </cell>
          <cell r="X1259" t="str">
            <v/>
          </cell>
          <cell r="Y1259">
            <v>0</v>
          </cell>
          <cell r="Z1259">
            <v>0</v>
          </cell>
          <cell r="AA1259" t="str">
            <v/>
          </cell>
        </row>
        <row r="1260">
          <cell r="I1260" t="str">
            <v/>
          </cell>
          <cell r="J1260" t="str">
            <v/>
          </cell>
          <cell r="K1260">
            <v>0</v>
          </cell>
          <cell r="L1260">
            <v>0</v>
          </cell>
          <cell r="M1260" t="str">
            <v/>
          </cell>
          <cell r="P1260" t="str">
            <v/>
          </cell>
          <cell r="Q1260" t="str">
            <v/>
          </cell>
          <cell r="R1260">
            <v>0</v>
          </cell>
          <cell r="S1260">
            <v>0</v>
          </cell>
          <cell r="T1260" t="str">
            <v/>
          </cell>
          <cell r="W1260" t="str">
            <v/>
          </cell>
          <cell r="X1260" t="str">
            <v/>
          </cell>
          <cell r="Y1260">
            <v>0</v>
          </cell>
          <cell r="Z1260">
            <v>0</v>
          </cell>
          <cell r="AA1260" t="str">
            <v/>
          </cell>
        </row>
        <row r="1261">
          <cell r="I1261" t="str">
            <v/>
          </cell>
          <cell r="J1261" t="str">
            <v/>
          </cell>
          <cell r="K1261">
            <v>0</v>
          </cell>
          <cell r="L1261">
            <v>0</v>
          </cell>
          <cell r="M1261" t="str">
            <v/>
          </cell>
          <cell r="P1261" t="str">
            <v/>
          </cell>
          <cell r="Q1261" t="str">
            <v/>
          </cell>
          <cell r="R1261">
            <v>0</v>
          </cell>
          <cell r="S1261">
            <v>0</v>
          </cell>
          <cell r="T1261" t="str">
            <v/>
          </cell>
          <cell r="W1261" t="str">
            <v/>
          </cell>
          <cell r="X1261" t="str">
            <v/>
          </cell>
          <cell r="Y1261">
            <v>0</v>
          </cell>
          <cell r="Z1261">
            <v>0</v>
          </cell>
          <cell r="AA1261" t="str">
            <v/>
          </cell>
        </row>
        <row r="1262">
          <cell r="I1262" t="str">
            <v/>
          </cell>
          <cell r="J1262" t="str">
            <v/>
          </cell>
          <cell r="K1262">
            <v>0</v>
          </cell>
          <cell r="L1262">
            <v>0</v>
          </cell>
          <cell r="M1262" t="str">
            <v/>
          </cell>
          <cell r="P1262" t="str">
            <v/>
          </cell>
          <cell r="Q1262" t="str">
            <v/>
          </cell>
          <cell r="R1262">
            <v>0</v>
          </cell>
          <cell r="S1262">
            <v>0</v>
          </cell>
          <cell r="T1262" t="str">
            <v/>
          </cell>
          <cell r="W1262" t="str">
            <v/>
          </cell>
          <cell r="X1262" t="str">
            <v/>
          </cell>
          <cell r="Y1262">
            <v>0</v>
          </cell>
          <cell r="Z1262">
            <v>0</v>
          </cell>
          <cell r="AA1262" t="str">
            <v/>
          </cell>
        </row>
        <row r="1263">
          <cell r="I1263" t="str">
            <v/>
          </cell>
          <cell r="J1263" t="str">
            <v/>
          </cell>
          <cell r="K1263">
            <v>0</v>
          </cell>
          <cell r="L1263">
            <v>0</v>
          </cell>
          <cell r="M1263" t="str">
            <v/>
          </cell>
          <cell r="P1263" t="str">
            <v/>
          </cell>
          <cell r="Q1263" t="str">
            <v/>
          </cell>
          <cell r="R1263">
            <v>0</v>
          </cell>
          <cell r="S1263">
            <v>0</v>
          </cell>
          <cell r="T1263" t="str">
            <v/>
          </cell>
          <cell r="W1263" t="str">
            <v/>
          </cell>
          <cell r="X1263" t="str">
            <v/>
          </cell>
          <cell r="Y1263">
            <v>0</v>
          </cell>
          <cell r="Z1263">
            <v>0</v>
          </cell>
          <cell r="AA1263" t="str">
            <v/>
          </cell>
        </row>
        <row r="1264">
          <cell r="I1264" t="str">
            <v/>
          </cell>
          <cell r="J1264" t="str">
            <v/>
          </cell>
          <cell r="K1264">
            <v>0</v>
          </cell>
          <cell r="L1264">
            <v>0</v>
          </cell>
          <cell r="M1264" t="str">
            <v/>
          </cell>
          <cell r="P1264" t="str">
            <v/>
          </cell>
          <cell r="Q1264" t="str">
            <v/>
          </cell>
          <cell r="R1264">
            <v>0</v>
          </cell>
          <cell r="S1264">
            <v>0</v>
          </cell>
          <cell r="T1264" t="str">
            <v/>
          </cell>
          <cell r="W1264" t="str">
            <v/>
          </cell>
          <cell r="X1264" t="str">
            <v/>
          </cell>
          <cell r="Y1264">
            <v>0</v>
          </cell>
          <cell r="Z1264">
            <v>0</v>
          </cell>
          <cell r="AA1264" t="str">
            <v/>
          </cell>
        </row>
        <row r="1265">
          <cell r="I1265" t="str">
            <v/>
          </cell>
          <cell r="J1265" t="str">
            <v/>
          </cell>
          <cell r="K1265">
            <v>0</v>
          </cell>
          <cell r="L1265">
            <v>0</v>
          </cell>
          <cell r="M1265" t="str">
            <v/>
          </cell>
          <cell r="P1265" t="str">
            <v/>
          </cell>
          <cell r="Q1265" t="str">
            <v/>
          </cell>
          <cell r="R1265">
            <v>0</v>
          </cell>
          <cell r="S1265">
            <v>0</v>
          </cell>
          <cell r="T1265" t="str">
            <v/>
          </cell>
          <cell r="W1265" t="str">
            <v/>
          </cell>
          <cell r="X1265" t="str">
            <v/>
          </cell>
          <cell r="Y1265">
            <v>0</v>
          </cell>
          <cell r="Z1265">
            <v>0</v>
          </cell>
          <cell r="AA1265" t="str">
            <v/>
          </cell>
        </row>
        <row r="1266">
          <cell r="I1266" t="str">
            <v/>
          </cell>
          <cell r="J1266" t="str">
            <v/>
          </cell>
          <cell r="K1266">
            <v>0</v>
          </cell>
          <cell r="L1266">
            <v>0</v>
          </cell>
          <cell r="M1266" t="str">
            <v/>
          </cell>
          <cell r="P1266" t="str">
            <v/>
          </cell>
          <cell r="Q1266" t="str">
            <v/>
          </cell>
          <cell r="R1266">
            <v>0</v>
          </cell>
          <cell r="S1266">
            <v>0</v>
          </cell>
          <cell r="T1266" t="str">
            <v/>
          </cell>
          <cell r="W1266" t="str">
            <v/>
          </cell>
          <cell r="X1266" t="str">
            <v/>
          </cell>
          <cell r="Y1266">
            <v>0</v>
          </cell>
          <cell r="Z1266">
            <v>0</v>
          </cell>
          <cell r="AA1266" t="str">
            <v/>
          </cell>
        </row>
        <row r="1267">
          <cell r="I1267" t="str">
            <v/>
          </cell>
          <cell r="J1267" t="str">
            <v/>
          </cell>
          <cell r="K1267">
            <v>0</v>
          </cell>
          <cell r="L1267">
            <v>0</v>
          </cell>
          <cell r="M1267" t="str">
            <v/>
          </cell>
          <cell r="P1267" t="str">
            <v/>
          </cell>
          <cell r="Q1267" t="str">
            <v/>
          </cell>
          <cell r="R1267">
            <v>0</v>
          </cell>
          <cell r="S1267">
            <v>0</v>
          </cell>
          <cell r="T1267" t="str">
            <v/>
          </cell>
          <cell r="W1267" t="str">
            <v/>
          </cell>
          <cell r="X1267" t="str">
            <v/>
          </cell>
          <cell r="Y1267">
            <v>0</v>
          </cell>
          <cell r="Z1267">
            <v>0</v>
          </cell>
          <cell r="AA1267" t="str">
            <v/>
          </cell>
        </row>
        <row r="1268">
          <cell r="I1268" t="str">
            <v/>
          </cell>
          <cell r="J1268" t="str">
            <v/>
          </cell>
          <cell r="K1268">
            <v>0</v>
          </cell>
          <cell r="L1268">
            <v>0</v>
          </cell>
          <cell r="M1268" t="str">
            <v/>
          </cell>
          <cell r="P1268" t="str">
            <v/>
          </cell>
          <cell r="Q1268" t="str">
            <v/>
          </cell>
          <cell r="R1268">
            <v>0</v>
          </cell>
          <cell r="S1268">
            <v>0</v>
          </cell>
          <cell r="T1268" t="str">
            <v/>
          </cell>
          <cell r="W1268" t="str">
            <v/>
          </cell>
          <cell r="X1268" t="str">
            <v/>
          </cell>
          <cell r="Y1268">
            <v>0</v>
          </cell>
          <cell r="Z1268">
            <v>0</v>
          </cell>
          <cell r="AA1268" t="str">
            <v/>
          </cell>
        </row>
        <row r="1269">
          <cell r="I1269" t="str">
            <v/>
          </cell>
          <cell r="J1269" t="str">
            <v/>
          </cell>
          <cell r="K1269">
            <v>0</v>
          </cell>
          <cell r="L1269">
            <v>0</v>
          </cell>
          <cell r="M1269" t="str">
            <v/>
          </cell>
          <cell r="P1269" t="str">
            <v/>
          </cell>
          <cell r="Q1269" t="str">
            <v/>
          </cell>
          <cell r="R1269">
            <v>0</v>
          </cell>
          <cell r="S1269">
            <v>0</v>
          </cell>
          <cell r="T1269" t="str">
            <v/>
          </cell>
          <cell r="W1269" t="str">
            <v/>
          </cell>
          <cell r="X1269" t="str">
            <v/>
          </cell>
          <cell r="Y1269">
            <v>0</v>
          </cell>
          <cell r="Z1269">
            <v>0</v>
          </cell>
          <cell r="AA1269" t="str">
            <v/>
          </cell>
        </row>
        <row r="1270">
          <cell r="I1270" t="str">
            <v/>
          </cell>
          <cell r="J1270" t="str">
            <v/>
          </cell>
          <cell r="K1270">
            <v>0</v>
          </cell>
          <cell r="L1270">
            <v>0</v>
          </cell>
          <cell r="M1270" t="str">
            <v/>
          </cell>
          <cell r="P1270" t="str">
            <v/>
          </cell>
          <cell r="Q1270" t="str">
            <v/>
          </cell>
          <cell r="R1270">
            <v>0</v>
          </cell>
          <cell r="S1270">
            <v>0</v>
          </cell>
          <cell r="T1270" t="str">
            <v/>
          </cell>
          <cell r="W1270" t="str">
            <v/>
          </cell>
          <cell r="X1270" t="str">
            <v/>
          </cell>
          <cell r="Y1270">
            <v>0</v>
          </cell>
          <cell r="Z1270">
            <v>0</v>
          </cell>
          <cell r="AA1270" t="str">
            <v/>
          </cell>
        </row>
        <row r="1271">
          <cell r="I1271" t="str">
            <v/>
          </cell>
          <cell r="J1271" t="str">
            <v/>
          </cell>
          <cell r="K1271">
            <v>0</v>
          </cell>
          <cell r="L1271">
            <v>0</v>
          </cell>
          <cell r="M1271" t="str">
            <v/>
          </cell>
          <cell r="P1271" t="str">
            <v/>
          </cell>
          <cell r="Q1271" t="str">
            <v/>
          </cell>
          <cell r="R1271">
            <v>0</v>
          </cell>
          <cell r="S1271">
            <v>0</v>
          </cell>
          <cell r="T1271" t="str">
            <v/>
          </cell>
          <cell r="W1271" t="str">
            <v/>
          </cell>
          <cell r="X1271" t="str">
            <v/>
          </cell>
          <cell r="Y1271">
            <v>0</v>
          </cell>
          <cell r="Z1271">
            <v>0</v>
          </cell>
          <cell r="AA1271" t="str">
            <v/>
          </cell>
        </row>
        <row r="1272">
          <cell r="I1272" t="str">
            <v/>
          </cell>
          <cell r="J1272" t="str">
            <v/>
          </cell>
          <cell r="K1272">
            <v>0</v>
          </cell>
          <cell r="L1272">
            <v>0</v>
          </cell>
          <cell r="M1272" t="str">
            <v/>
          </cell>
          <cell r="P1272" t="str">
            <v/>
          </cell>
          <cell r="Q1272" t="str">
            <v/>
          </cell>
          <cell r="R1272">
            <v>0</v>
          </cell>
          <cell r="S1272">
            <v>0</v>
          </cell>
          <cell r="T1272" t="str">
            <v/>
          </cell>
          <cell r="W1272" t="str">
            <v/>
          </cell>
          <cell r="X1272" t="str">
            <v/>
          </cell>
          <cell r="Y1272">
            <v>0</v>
          </cell>
          <cell r="Z1272">
            <v>0</v>
          </cell>
          <cell r="AA1272" t="str">
            <v/>
          </cell>
        </row>
        <row r="1273">
          <cell r="I1273" t="str">
            <v/>
          </cell>
          <cell r="J1273" t="str">
            <v/>
          </cell>
          <cell r="K1273">
            <v>0</v>
          </cell>
          <cell r="L1273">
            <v>0</v>
          </cell>
          <cell r="M1273" t="str">
            <v/>
          </cell>
          <cell r="P1273" t="str">
            <v/>
          </cell>
          <cell r="Q1273" t="str">
            <v/>
          </cell>
          <cell r="R1273">
            <v>0</v>
          </cell>
          <cell r="S1273">
            <v>0</v>
          </cell>
          <cell r="T1273" t="str">
            <v/>
          </cell>
          <cell r="W1273" t="str">
            <v/>
          </cell>
          <cell r="X1273" t="str">
            <v/>
          </cell>
          <cell r="Y1273">
            <v>0</v>
          </cell>
          <cell r="Z1273">
            <v>0</v>
          </cell>
          <cell r="AA1273" t="str">
            <v/>
          </cell>
        </row>
        <row r="1274">
          <cell r="I1274" t="str">
            <v/>
          </cell>
          <cell r="J1274" t="str">
            <v/>
          </cell>
          <cell r="K1274">
            <v>0</v>
          </cell>
          <cell r="L1274">
            <v>0</v>
          </cell>
          <cell r="M1274" t="str">
            <v/>
          </cell>
          <cell r="P1274" t="str">
            <v/>
          </cell>
          <cell r="Q1274" t="str">
            <v/>
          </cell>
          <cell r="R1274">
            <v>0</v>
          </cell>
          <cell r="S1274">
            <v>0</v>
          </cell>
          <cell r="T1274" t="str">
            <v/>
          </cell>
          <cell r="W1274" t="str">
            <v/>
          </cell>
          <cell r="X1274" t="str">
            <v/>
          </cell>
          <cell r="Y1274">
            <v>0</v>
          </cell>
          <cell r="Z1274">
            <v>0</v>
          </cell>
          <cell r="AA1274" t="str">
            <v/>
          </cell>
        </row>
        <row r="1275">
          <cell r="I1275" t="str">
            <v/>
          </cell>
          <cell r="J1275" t="str">
            <v/>
          </cell>
          <cell r="K1275">
            <v>0</v>
          </cell>
          <cell r="L1275">
            <v>0</v>
          </cell>
          <cell r="M1275" t="str">
            <v/>
          </cell>
          <cell r="P1275" t="str">
            <v/>
          </cell>
          <cell r="Q1275" t="str">
            <v/>
          </cell>
          <cell r="R1275">
            <v>0</v>
          </cell>
          <cell r="S1275">
            <v>0</v>
          </cell>
          <cell r="T1275" t="str">
            <v/>
          </cell>
          <cell r="W1275" t="str">
            <v/>
          </cell>
          <cell r="X1275" t="str">
            <v/>
          </cell>
          <cell r="Y1275">
            <v>0</v>
          </cell>
          <cell r="Z1275">
            <v>0</v>
          </cell>
          <cell r="AA1275" t="str">
            <v/>
          </cell>
        </row>
        <row r="1276">
          <cell r="I1276" t="str">
            <v/>
          </cell>
          <cell r="J1276" t="str">
            <v/>
          </cell>
          <cell r="K1276">
            <v>0</v>
          </cell>
          <cell r="L1276">
            <v>0</v>
          </cell>
          <cell r="M1276" t="str">
            <v/>
          </cell>
          <cell r="P1276" t="str">
            <v/>
          </cell>
          <cell r="Q1276" t="str">
            <v/>
          </cell>
          <cell r="R1276">
            <v>0</v>
          </cell>
          <cell r="S1276">
            <v>0</v>
          </cell>
          <cell r="T1276" t="str">
            <v/>
          </cell>
          <cell r="W1276" t="str">
            <v/>
          </cell>
          <cell r="X1276" t="str">
            <v/>
          </cell>
          <cell r="Y1276">
            <v>0</v>
          </cell>
          <cell r="Z1276">
            <v>0</v>
          </cell>
          <cell r="AA1276" t="str">
            <v/>
          </cell>
        </row>
        <row r="1277">
          <cell r="I1277" t="str">
            <v/>
          </cell>
          <cell r="J1277" t="str">
            <v/>
          </cell>
          <cell r="K1277">
            <v>0</v>
          </cell>
          <cell r="L1277">
            <v>0</v>
          </cell>
          <cell r="M1277" t="str">
            <v/>
          </cell>
          <cell r="P1277" t="str">
            <v/>
          </cell>
          <cell r="Q1277" t="str">
            <v/>
          </cell>
          <cell r="R1277">
            <v>0</v>
          </cell>
          <cell r="S1277">
            <v>0</v>
          </cell>
          <cell r="T1277" t="str">
            <v/>
          </cell>
          <cell r="W1277" t="str">
            <v/>
          </cell>
          <cell r="X1277" t="str">
            <v/>
          </cell>
          <cell r="Y1277">
            <v>0</v>
          </cell>
          <cell r="Z1277">
            <v>0</v>
          </cell>
          <cell r="AA1277" t="str">
            <v/>
          </cell>
        </row>
        <row r="1278">
          <cell r="I1278" t="str">
            <v/>
          </cell>
          <cell r="J1278" t="str">
            <v/>
          </cell>
          <cell r="K1278">
            <v>0</v>
          </cell>
          <cell r="L1278">
            <v>0</v>
          </cell>
          <cell r="M1278" t="str">
            <v/>
          </cell>
          <cell r="P1278" t="str">
            <v/>
          </cell>
          <cell r="Q1278" t="str">
            <v/>
          </cell>
          <cell r="R1278">
            <v>0</v>
          </cell>
          <cell r="S1278">
            <v>0</v>
          </cell>
          <cell r="T1278" t="str">
            <v/>
          </cell>
          <cell r="W1278" t="str">
            <v/>
          </cell>
          <cell r="X1278" t="str">
            <v/>
          </cell>
          <cell r="Y1278">
            <v>0</v>
          </cell>
          <cell r="Z1278">
            <v>0</v>
          </cell>
          <cell r="AA1278" t="str">
            <v/>
          </cell>
        </row>
        <row r="1279">
          <cell r="I1279" t="str">
            <v/>
          </cell>
          <cell r="J1279" t="str">
            <v/>
          </cell>
          <cell r="K1279">
            <v>0</v>
          </cell>
          <cell r="L1279">
            <v>0</v>
          </cell>
          <cell r="M1279" t="str">
            <v/>
          </cell>
          <cell r="P1279" t="str">
            <v/>
          </cell>
          <cell r="Q1279" t="str">
            <v/>
          </cell>
          <cell r="R1279">
            <v>0</v>
          </cell>
          <cell r="S1279">
            <v>0</v>
          </cell>
          <cell r="T1279" t="str">
            <v/>
          </cell>
          <cell r="W1279" t="str">
            <v/>
          </cell>
          <cell r="X1279" t="str">
            <v/>
          </cell>
          <cell r="Y1279">
            <v>0</v>
          </cell>
          <cell r="Z1279">
            <v>0</v>
          </cell>
          <cell r="AA1279" t="str">
            <v/>
          </cell>
        </row>
        <row r="1280">
          <cell r="I1280" t="str">
            <v/>
          </cell>
          <cell r="J1280" t="str">
            <v/>
          </cell>
          <cell r="K1280">
            <v>0</v>
          </cell>
          <cell r="L1280">
            <v>0</v>
          </cell>
          <cell r="M1280" t="str">
            <v/>
          </cell>
          <cell r="P1280" t="str">
            <v/>
          </cell>
          <cell r="Q1280" t="str">
            <v/>
          </cell>
          <cell r="R1280">
            <v>0</v>
          </cell>
          <cell r="S1280">
            <v>0</v>
          </cell>
          <cell r="T1280" t="str">
            <v/>
          </cell>
          <cell r="W1280" t="str">
            <v/>
          </cell>
          <cell r="X1280" t="str">
            <v/>
          </cell>
          <cell r="Y1280">
            <v>0</v>
          </cell>
          <cell r="Z1280">
            <v>0</v>
          </cell>
          <cell r="AA1280" t="str">
            <v/>
          </cell>
        </row>
        <row r="1281">
          <cell r="I1281" t="str">
            <v/>
          </cell>
          <cell r="J1281" t="str">
            <v/>
          </cell>
          <cell r="K1281">
            <v>0</v>
          </cell>
          <cell r="L1281">
            <v>0</v>
          </cell>
          <cell r="M1281" t="str">
            <v/>
          </cell>
          <cell r="P1281" t="str">
            <v/>
          </cell>
          <cell r="Q1281" t="str">
            <v/>
          </cell>
          <cell r="R1281">
            <v>0</v>
          </cell>
          <cell r="S1281">
            <v>0</v>
          </cell>
          <cell r="T1281" t="str">
            <v/>
          </cell>
          <cell r="W1281" t="str">
            <v/>
          </cell>
          <cell r="X1281" t="str">
            <v/>
          </cell>
          <cell r="Y1281">
            <v>0</v>
          </cell>
          <cell r="Z1281">
            <v>0</v>
          </cell>
          <cell r="AA1281" t="str">
            <v/>
          </cell>
        </row>
        <row r="1282">
          <cell r="I1282" t="str">
            <v/>
          </cell>
          <cell r="J1282" t="str">
            <v/>
          </cell>
          <cell r="K1282">
            <v>0</v>
          </cell>
          <cell r="L1282">
            <v>0</v>
          </cell>
          <cell r="M1282" t="str">
            <v/>
          </cell>
          <cell r="P1282" t="str">
            <v/>
          </cell>
          <cell r="Q1282" t="str">
            <v/>
          </cell>
          <cell r="R1282">
            <v>0</v>
          </cell>
          <cell r="S1282">
            <v>0</v>
          </cell>
          <cell r="T1282" t="str">
            <v/>
          </cell>
          <cell r="W1282" t="str">
            <v/>
          </cell>
          <cell r="X1282" t="str">
            <v/>
          </cell>
          <cell r="Y1282">
            <v>0</v>
          </cell>
          <cell r="Z1282">
            <v>0</v>
          </cell>
          <cell r="AA1282" t="str">
            <v/>
          </cell>
        </row>
        <row r="1283">
          <cell r="I1283" t="str">
            <v/>
          </cell>
          <cell r="J1283" t="str">
            <v/>
          </cell>
          <cell r="K1283">
            <v>0</v>
          </cell>
          <cell r="L1283">
            <v>0</v>
          </cell>
          <cell r="M1283" t="str">
            <v/>
          </cell>
          <cell r="P1283" t="str">
            <v/>
          </cell>
          <cell r="Q1283" t="str">
            <v/>
          </cell>
          <cell r="R1283">
            <v>0</v>
          </cell>
          <cell r="S1283">
            <v>0</v>
          </cell>
          <cell r="T1283" t="str">
            <v/>
          </cell>
          <cell r="W1283" t="str">
            <v/>
          </cell>
          <cell r="X1283" t="str">
            <v/>
          </cell>
          <cell r="Y1283">
            <v>0</v>
          </cell>
          <cell r="Z1283">
            <v>0</v>
          </cell>
          <cell r="AA1283" t="str">
            <v/>
          </cell>
        </row>
        <row r="1284">
          <cell r="I1284" t="str">
            <v/>
          </cell>
          <cell r="J1284" t="str">
            <v/>
          </cell>
          <cell r="K1284">
            <v>0</v>
          </cell>
          <cell r="L1284">
            <v>0</v>
          </cell>
          <cell r="M1284" t="str">
            <v/>
          </cell>
          <cell r="P1284" t="str">
            <v/>
          </cell>
          <cell r="Q1284" t="str">
            <v/>
          </cell>
          <cell r="R1284">
            <v>0</v>
          </cell>
          <cell r="S1284">
            <v>0</v>
          </cell>
          <cell r="T1284" t="str">
            <v/>
          </cell>
          <cell r="W1284" t="str">
            <v/>
          </cell>
          <cell r="X1284" t="str">
            <v/>
          </cell>
          <cell r="Y1284">
            <v>0</v>
          </cell>
          <cell r="Z1284">
            <v>0</v>
          </cell>
          <cell r="AA1284" t="str">
            <v/>
          </cell>
        </row>
        <row r="1285">
          <cell r="I1285" t="str">
            <v/>
          </cell>
          <cell r="J1285" t="str">
            <v/>
          </cell>
          <cell r="K1285">
            <v>0</v>
          </cell>
          <cell r="L1285">
            <v>0</v>
          </cell>
          <cell r="M1285" t="str">
            <v/>
          </cell>
          <cell r="P1285" t="str">
            <v/>
          </cell>
          <cell r="Q1285" t="str">
            <v/>
          </cell>
          <cell r="R1285">
            <v>0</v>
          </cell>
          <cell r="S1285">
            <v>0</v>
          </cell>
          <cell r="T1285" t="str">
            <v/>
          </cell>
          <cell r="W1285" t="str">
            <v/>
          </cell>
          <cell r="X1285" t="str">
            <v/>
          </cell>
          <cell r="Y1285">
            <v>0</v>
          </cell>
          <cell r="Z1285">
            <v>0</v>
          </cell>
          <cell r="AA1285" t="str">
            <v/>
          </cell>
        </row>
        <row r="1286">
          <cell r="I1286" t="str">
            <v/>
          </cell>
          <cell r="J1286" t="str">
            <v/>
          </cell>
          <cell r="K1286">
            <v>0</v>
          </cell>
          <cell r="L1286">
            <v>0</v>
          </cell>
          <cell r="M1286" t="str">
            <v/>
          </cell>
          <cell r="P1286" t="str">
            <v/>
          </cell>
          <cell r="Q1286" t="str">
            <v/>
          </cell>
          <cell r="R1286">
            <v>0</v>
          </cell>
          <cell r="S1286">
            <v>0</v>
          </cell>
          <cell r="T1286" t="str">
            <v/>
          </cell>
          <cell r="W1286" t="str">
            <v/>
          </cell>
          <cell r="X1286" t="str">
            <v/>
          </cell>
          <cell r="Y1286">
            <v>0</v>
          </cell>
          <cell r="Z1286">
            <v>0</v>
          </cell>
          <cell r="AA1286" t="str">
            <v/>
          </cell>
        </row>
        <row r="1287">
          <cell r="I1287" t="str">
            <v/>
          </cell>
          <cell r="J1287" t="str">
            <v/>
          </cell>
          <cell r="K1287">
            <v>0</v>
          </cell>
          <cell r="L1287">
            <v>0</v>
          </cell>
          <cell r="M1287" t="str">
            <v/>
          </cell>
          <cell r="P1287" t="str">
            <v/>
          </cell>
          <cell r="Q1287" t="str">
            <v/>
          </cell>
          <cell r="R1287">
            <v>0</v>
          </cell>
          <cell r="S1287">
            <v>0</v>
          </cell>
          <cell r="T1287" t="str">
            <v/>
          </cell>
          <cell r="W1287" t="str">
            <v/>
          </cell>
          <cell r="X1287" t="str">
            <v/>
          </cell>
          <cell r="Y1287">
            <v>0</v>
          </cell>
          <cell r="Z1287">
            <v>0</v>
          </cell>
          <cell r="AA1287" t="str">
            <v/>
          </cell>
        </row>
        <row r="1288">
          <cell r="I1288" t="str">
            <v/>
          </cell>
          <cell r="J1288" t="str">
            <v/>
          </cell>
          <cell r="K1288">
            <v>0</v>
          </cell>
          <cell r="L1288">
            <v>0</v>
          </cell>
          <cell r="M1288" t="str">
            <v/>
          </cell>
          <cell r="P1288" t="str">
            <v/>
          </cell>
          <cell r="Q1288" t="str">
            <v/>
          </cell>
          <cell r="R1288">
            <v>0</v>
          </cell>
          <cell r="S1288">
            <v>0</v>
          </cell>
          <cell r="T1288" t="str">
            <v/>
          </cell>
          <cell r="W1288" t="str">
            <v/>
          </cell>
          <cell r="X1288" t="str">
            <v/>
          </cell>
          <cell r="Y1288">
            <v>0</v>
          </cell>
          <cell r="Z1288">
            <v>0</v>
          </cell>
          <cell r="AA1288" t="str">
            <v/>
          </cell>
        </row>
        <row r="1289">
          <cell r="I1289" t="str">
            <v/>
          </cell>
          <cell r="J1289" t="str">
            <v/>
          </cell>
          <cell r="K1289">
            <v>0</v>
          </cell>
          <cell r="L1289">
            <v>0</v>
          </cell>
          <cell r="M1289" t="str">
            <v/>
          </cell>
          <cell r="P1289" t="str">
            <v/>
          </cell>
          <cell r="Q1289" t="str">
            <v/>
          </cell>
          <cell r="R1289">
            <v>0</v>
          </cell>
          <cell r="S1289">
            <v>0</v>
          </cell>
          <cell r="T1289" t="str">
            <v/>
          </cell>
          <cell r="W1289" t="str">
            <v/>
          </cell>
          <cell r="X1289" t="str">
            <v/>
          </cell>
          <cell r="Y1289">
            <v>0</v>
          </cell>
          <cell r="Z1289">
            <v>0</v>
          </cell>
          <cell r="AA1289" t="str">
            <v/>
          </cell>
        </row>
        <row r="1290">
          <cell r="I1290" t="str">
            <v/>
          </cell>
          <cell r="J1290" t="str">
            <v/>
          </cell>
          <cell r="K1290">
            <v>0</v>
          </cell>
          <cell r="L1290">
            <v>0</v>
          </cell>
          <cell r="M1290" t="str">
            <v/>
          </cell>
          <cell r="P1290" t="str">
            <v/>
          </cell>
          <cell r="Q1290" t="str">
            <v/>
          </cell>
          <cell r="R1290">
            <v>0</v>
          </cell>
          <cell r="S1290">
            <v>0</v>
          </cell>
          <cell r="T1290" t="str">
            <v/>
          </cell>
          <cell r="W1290" t="str">
            <v/>
          </cell>
          <cell r="X1290" t="str">
            <v/>
          </cell>
          <cell r="Y1290">
            <v>0</v>
          </cell>
          <cell r="Z1290">
            <v>0</v>
          </cell>
          <cell r="AA1290" t="str">
            <v/>
          </cell>
        </row>
        <row r="1291">
          <cell r="I1291" t="str">
            <v/>
          </cell>
          <cell r="J1291" t="str">
            <v/>
          </cell>
          <cell r="K1291">
            <v>0</v>
          </cell>
          <cell r="L1291">
            <v>0</v>
          </cell>
          <cell r="M1291" t="str">
            <v/>
          </cell>
          <cell r="P1291" t="str">
            <v/>
          </cell>
          <cell r="Q1291" t="str">
            <v/>
          </cell>
          <cell r="R1291">
            <v>0</v>
          </cell>
          <cell r="S1291">
            <v>0</v>
          </cell>
          <cell r="T1291" t="str">
            <v/>
          </cell>
          <cell r="W1291" t="str">
            <v/>
          </cell>
          <cell r="X1291" t="str">
            <v/>
          </cell>
          <cell r="Y1291">
            <v>0</v>
          </cell>
          <cell r="Z1291">
            <v>0</v>
          </cell>
          <cell r="AA1291" t="str">
            <v/>
          </cell>
        </row>
        <row r="1292">
          <cell r="I1292" t="str">
            <v/>
          </cell>
          <cell r="J1292" t="str">
            <v/>
          </cell>
          <cell r="K1292">
            <v>0</v>
          </cell>
          <cell r="L1292">
            <v>0</v>
          </cell>
          <cell r="M1292" t="str">
            <v/>
          </cell>
          <cell r="P1292" t="str">
            <v/>
          </cell>
          <cell r="Q1292" t="str">
            <v/>
          </cell>
          <cell r="R1292">
            <v>0</v>
          </cell>
          <cell r="S1292">
            <v>0</v>
          </cell>
          <cell r="T1292" t="str">
            <v/>
          </cell>
          <cell r="W1292" t="str">
            <v/>
          </cell>
          <cell r="X1292" t="str">
            <v/>
          </cell>
          <cell r="Y1292">
            <v>0</v>
          </cell>
          <cell r="Z1292">
            <v>0</v>
          </cell>
          <cell r="AA1292" t="str">
            <v/>
          </cell>
        </row>
        <row r="1293">
          <cell r="I1293" t="str">
            <v/>
          </cell>
          <cell r="J1293" t="str">
            <v/>
          </cell>
          <cell r="K1293">
            <v>0</v>
          </cell>
          <cell r="L1293">
            <v>0</v>
          </cell>
          <cell r="M1293" t="str">
            <v/>
          </cell>
          <cell r="P1293" t="str">
            <v/>
          </cell>
          <cell r="Q1293" t="str">
            <v/>
          </cell>
          <cell r="R1293">
            <v>0</v>
          </cell>
          <cell r="S1293">
            <v>0</v>
          </cell>
          <cell r="T1293" t="str">
            <v/>
          </cell>
          <cell r="W1293" t="str">
            <v/>
          </cell>
          <cell r="X1293" t="str">
            <v/>
          </cell>
          <cell r="Y1293">
            <v>0</v>
          </cell>
          <cell r="Z1293">
            <v>0</v>
          </cell>
          <cell r="AA1293" t="str">
            <v/>
          </cell>
        </row>
        <row r="1294">
          <cell r="I1294" t="str">
            <v/>
          </cell>
          <cell r="J1294" t="str">
            <v/>
          </cell>
          <cell r="K1294">
            <v>0</v>
          </cell>
          <cell r="L1294">
            <v>0</v>
          </cell>
          <cell r="M1294" t="str">
            <v/>
          </cell>
          <cell r="P1294" t="str">
            <v/>
          </cell>
          <cell r="Q1294" t="str">
            <v/>
          </cell>
          <cell r="R1294">
            <v>0</v>
          </cell>
          <cell r="S1294">
            <v>0</v>
          </cell>
          <cell r="T1294" t="str">
            <v/>
          </cell>
          <cell r="W1294" t="str">
            <v/>
          </cell>
          <cell r="X1294" t="str">
            <v/>
          </cell>
          <cell r="Y1294">
            <v>0</v>
          </cell>
          <cell r="Z1294">
            <v>0</v>
          </cell>
          <cell r="AA1294" t="str">
            <v/>
          </cell>
        </row>
        <row r="1295">
          <cell r="I1295" t="str">
            <v/>
          </cell>
          <cell r="J1295" t="str">
            <v/>
          </cell>
          <cell r="K1295">
            <v>0</v>
          </cell>
          <cell r="L1295">
            <v>0</v>
          </cell>
          <cell r="M1295" t="str">
            <v/>
          </cell>
          <cell r="P1295" t="str">
            <v/>
          </cell>
          <cell r="Q1295" t="str">
            <v/>
          </cell>
          <cell r="R1295">
            <v>0</v>
          </cell>
          <cell r="S1295">
            <v>0</v>
          </cell>
          <cell r="T1295" t="str">
            <v/>
          </cell>
          <cell r="W1295" t="str">
            <v/>
          </cell>
          <cell r="X1295" t="str">
            <v/>
          </cell>
          <cell r="Y1295">
            <v>0</v>
          </cell>
          <cell r="Z1295">
            <v>0</v>
          </cell>
          <cell r="AA1295" t="str">
            <v/>
          </cell>
        </row>
        <row r="1296">
          <cell r="I1296" t="str">
            <v/>
          </cell>
          <cell r="J1296" t="str">
            <v/>
          </cell>
          <cell r="K1296">
            <v>0</v>
          </cell>
          <cell r="L1296">
            <v>0</v>
          </cell>
          <cell r="M1296" t="str">
            <v/>
          </cell>
          <cell r="P1296" t="str">
            <v/>
          </cell>
          <cell r="Q1296" t="str">
            <v/>
          </cell>
          <cell r="R1296">
            <v>0</v>
          </cell>
          <cell r="S1296">
            <v>0</v>
          </cell>
          <cell r="T1296" t="str">
            <v/>
          </cell>
          <cell r="W1296" t="str">
            <v/>
          </cell>
          <cell r="X1296" t="str">
            <v/>
          </cell>
          <cell r="Y1296">
            <v>0</v>
          </cell>
          <cell r="Z1296">
            <v>0</v>
          </cell>
          <cell r="AA1296" t="str">
            <v/>
          </cell>
        </row>
        <row r="1297">
          <cell r="I1297" t="str">
            <v/>
          </cell>
          <cell r="J1297" t="str">
            <v/>
          </cell>
          <cell r="K1297">
            <v>0</v>
          </cell>
          <cell r="L1297">
            <v>0</v>
          </cell>
          <cell r="M1297" t="str">
            <v/>
          </cell>
          <cell r="P1297" t="str">
            <v/>
          </cell>
          <cell r="Q1297" t="str">
            <v/>
          </cell>
          <cell r="R1297">
            <v>0</v>
          </cell>
          <cell r="S1297">
            <v>0</v>
          </cell>
          <cell r="T1297" t="str">
            <v/>
          </cell>
          <cell r="W1297" t="str">
            <v/>
          </cell>
          <cell r="X1297" t="str">
            <v/>
          </cell>
          <cell r="Y1297">
            <v>0</v>
          </cell>
          <cell r="Z1297">
            <v>0</v>
          </cell>
          <cell r="AA1297" t="str">
            <v/>
          </cell>
        </row>
        <row r="1298">
          <cell r="I1298" t="str">
            <v/>
          </cell>
          <cell r="J1298" t="str">
            <v/>
          </cell>
          <cell r="K1298">
            <v>0</v>
          </cell>
          <cell r="L1298">
            <v>0</v>
          </cell>
          <cell r="M1298" t="str">
            <v/>
          </cell>
          <cell r="P1298" t="str">
            <v/>
          </cell>
          <cell r="Q1298" t="str">
            <v/>
          </cell>
          <cell r="R1298">
            <v>0</v>
          </cell>
          <cell r="S1298">
            <v>0</v>
          </cell>
          <cell r="T1298" t="str">
            <v/>
          </cell>
          <cell r="W1298" t="str">
            <v/>
          </cell>
          <cell r="X1298" t="str">
            <v/>
          </cell>
          <cell r="Y1298">
            <v>0</v>
          </cell>
          <cell r="Z1298">
            <v>0</v>
          </cell>
          <cell r="AA1298" t="str">
            <v/>
          </cell>
        </row>
        <row r="1299">
          <cell r="I1299" t="str">
            <v/>
          </cell>
          <cell r="J1299" t="str">
            <v/>
          </cell>
          <cell r="K1299">
            <v>0</v>
          </cell>
          <cell r="L1299">
            <v>0</v>
          </cell>
          <cell r="M1299" t="str">
            <v/>
          </cell>
          <cell r="P1299" t="str">
            <v/>
          </cell>
          <cell r="Q1299" t="str">
            <v/>
          </cell>
          <cell r="R1299">
            <v>0</v>
          </cell>
          <cell r="S1299">
            <v>0</v>
          </cell>
          <cell r="T1299" t="str">
            <v/>
          </cell>
          <cell r="W1299" t="str">
            <v/>
          </cell>
          <cell r="X1299" t="str">
            <v/>
          </cell>
          <cell r="Y1299">
            <v>0</v>
          </cell>
          <cell r="Z1299">
            <v>0</v>
          </cell>
          <cell r="AA1299" t="str">
            <v/>
          </cell>
        </row>
        <row r="1300">
          <cell r="I1300" t="str">
            <v/>
          </cell>
          <cell r="J1300" t="str">
            <v/>
          </cell>
          <cell r="K1300">
            <v>0</v>
          </cell>
          <cell r="L1300">
            <v>0</v>
          </cell>
          <cell r="M1300" t="str">
            <v/>
          </cell>
          <cell r="P1300" t="str">
            <v/>
          </cell>
          <cell r="Q1300" t="str">
            <v/>
          </cell>
          <cell r="R1300">
            <v>0</v>
          </cell>
          <cell r="S1300">
            <v>0</v>
          </cell>
          <cell r="T1300" t="str">
            <v/>
          </cell>
          <cell r="W1300" t="str">
            <v/>
          </cell>
          <cell r="X1300" t="str">
            <v/>
          </cell>
          <cell r="Y1300">
            <v>0</v>
          </cell>
          <cell r="Z1300">
            <v>0</v>
          </cell>
          <cell r="AA1300" t="str">
            <v/>
          </cell>
        </row>
        <row r="1301">
          <cell r="I1301" t="str">
            <v/>
          </cell>
          <cell r="J1301" t="str">
            <v/>
          </cell>
          <cell r="K1301">
            <v>0</v>
          </cell>
          <cell r="L1301">
            <v>0</v>
          </cell>
          <cell r="M1301" t="str">
            <v/>
          </cell>
          <cell r="P1301" t="str">
            <v/>
          </cell>
          <cell r="Q1301" t="str">
            <v/>
          </cell>
          <cell r="R1301">
            <v>0</v>
          </cell>
          <cell r="S1301">
            <v>0</v>
          </cell>
          <cell r="T1301" t="str">
            <v/>
          </cell>
          <cell r="W1301" t="str">
            <v/>
          </cell>
          <cell r="X1301" t="str">
            <v/>
          </cell>
          <cell r="Y1301">
            <v>0</v>
          </cell>
          <cell r="Z1301">
            <v>0</v>
          </cell>
          <cell r="AA1301" t="str">
            <v/>
          </cell>
        </row>
        <row r="1302">
          <cell r="I1302" t="str">
            <v/>
          </cell>
          <cell r="J1302" t="str">
            <v/>
          </cell>
          <cell r="K1302">
            <v>0</v>
          </cell>
          <cell r="L1302">
            <v>0</v>
          </cell>
          <cell r="M1302" t="str">
            <v/>
          </cell>
          <cell r="P1302" t="str">
            <v/>
          </cell>
          <cell r="Q1302" t="str">
            <v/>
          </cell>
          <cell r="R1302">
            <v>0</v>
          </cell>
          <cell r="S1302">
            <v>0</v>
          </cell>
          <cell r="T1302" t="str">
            <v/>
          </cell>
          <cell r="W1302" t="str">
            <v/>
          </cell>
          <cell r="X1302" t="str">
            <v/>
          </cell>
          <cell r="Y1302">
            <v>0</v>
          </cell>
          <cell r="Z1302">
            <v>0</v>
          </cell>
          <cell r="AA1302" t="str">
            <v/>
          </cell>
        </row>
        <row r="1303">
          <cell r="I1303" t="str">
            <v/>
          </cell>
          <cell r="J1303" t="str">
            <v/>
          </cell>
          <cell r="K1303">
            <v>0</v>
          </cell>
          <cell r="L1303">
            <v>0</v>
          </cell>
          <cell r="M1303" t="str">
            <v/>
          </cell>
          <cell r="P1303" t="str">
            <v/>
          </cell>
          <cell r="Q1303" t="str">
            <v/>
          </cell>
          <cell r="R1303">
            <v>0</v>
          </cell>
          <cell r="S1303">
            <v>0</v>
          </cell>
          <cell r="T1303" t="str">
            <v/>
          </cell>
          <cell r="W1303" t="str">
            <v/>
          </cell>
          <cell r="X1303" t="str">
            <v/>
          </cell>
          <cell r="Y1303">
            <v>0</v>
          </cell>
          <cell r="Z1303">
            <v>0</v>
          </cell>
          <cell r="AA1303" t="str">
            <v/>
          </cell>
        </row>
        <row r="1304">
          <cell r="I1304" t="str">
            <v/>
          </cell>
          <cell r="J1304" t="str">
            <v/>
          </cell>
          <cell r="K1304">
            <v>0</v>
          </cell>
          <cell r="L1304">
            <v>0</v>
          </cell>
          <cell r="M1304" t="str">
            <v/>
          </cell>
          <cell r="P1304" t="str">
            <v/>
          </cell>
          <cell r="Q1304" t="str">
            <v/>
          </cell>
          <cell r="R1304">
            <v>0</v>
          </cell>
          <cell r="S1304">
            <v>0</v>
          </cell>
          <cell r="T1304" t="str">
            <v/>
          </cell>
          <cell r="W1304" t="str">
            <v/>
          </cell>
          <cell r="X1304" t="str">
            <v/>
          </cell>
          <cell r="Y1304">
            <v>0</v>
          </cell>
          <cell r="Z1304">
            <v>0</v>
          </cell>
          <cell r="AA1304" t="str">
            <v/>
          </cell>
        </row>
        <row r="1305">
          <cell r="I1305" t="str">
            <v/>
          </cell>
          <cell r="J1305" t="str">
            <v/>
          </cell>
          <cell r="K1305">
            <v>0</v>
          </cell>
          <cell r="L1305">
            <v>0</v>
          </cell>
          <cell r="M1305" t="str">
            <v/>
          </cell>
          <cell r="P1305" t="str">
            <v/>
          </cell>
          <cell r="Q1305" t="str">
            <v/>
          </cell>
          <cell r="R1305">
            <v>0</v>
          </cell>
          <cell r="S1305">
            <v>0</v>
          </cell>
          <cell r="T1305" t="str">
            <v/>
          </cell>
          <cell r="W1305" t="str">
            <v/>
          </cell>
          <cell r="X1305" t="str">
            <v/>
          </cell>
          <cell r="Y1305">
            <v>0</v>
          </cell>
          <cell r="Z1305">
            <v>0</v>
          </cell>
          <cell r="AA1305" t="str">
            <v/>
          </cell>
        </row>
        <row r="1306">
          <cell r="I1306" t="str">
            <v/>
          </cell>
          <cell r="J1306" t="str">
            <v/>
          </cell>
          <cell r="K1306">
            <v>0</v>
          </cell>
          <cell r="L1306">
            <v>0</v>
          </cell>
          <cell r="M1306" t="str">
            <v/>
          </cell>
          <cell r="P1306" t="str">
            <v/>
          </cell>
          <cell r="Q1306" t="str">
            <v/>
          </cell>
          <cell r="R1306">
            <v>0</v>
          </cell>
          <cell r="S1306">
            <v>0</v>
          </cell>
          <cell r="T1306" t="str">
            <v/>
          </cell>
          <cell r="W1306" t="str">
            <v/>
          </cell>
          <cell r="X1306" t="str">
            <v/>
          </cell>
          <cell r="Y1306">
            <v>0</v>
          </cell>
          <cell r="Z1306">
            <v>0</v>
          </cell>
          <cell r="AA1306" t="str">
            <v/>
          </cell>
        </row>
        <row r="1307">
          <cell r="I1307" t="str">
            <v/>
          </cell>
          <cell r="J1307" t="str">
            <v/>
          </cell>
          <cell r="K1307">
            <v>0</v>
          </cell>
          <cell r="L1307">
            <v>0</v>
          </cell>
          <cell r="M1307" t="str">
            <v/>
          </cell>
          <cell r="P1307" t="str">
            <v/>
          </cell>
          <cell r="Q1307" t="str">
            <v/>
          </cell>
          <cell r="R1307">
            <v>0</v>
          </cell>
          <cell r="S1307">
            <v>0</v>
          </cell>
          <cell r="T1307" t="str">
            <v/>
          </cell>
          <cell r="W1307" t="str">
            <v/>
          </cell>
          <cell r="X1307" t="str">
            <v/>
          </cell>
          <cell r="Y1307">
            <v>0</v>
          </cell>
          <cell r="Z1307">
            <v>0</v>
          </cell>
          <cell r="AA1307" t="str">
            <v/>
          </cell>
        </row>
        <row r="1308">
          <cell r="I1308" t="str">
            <v/>
          </cell>
          <cell r="J1308" t="str">
            <v/>
          </cell>
          <cell r="K1308">
            <v>0</v>
          </cell>
          <cell r="L1308">
            <v>0</v>
          </cell>
          <cell r="M1308" t="str">
            <v/>
          </cell>
          <cell r="P1308" t="str">
            <v/>
          </cell>
          <cell r="Q1308" t="str">
            <v/>
          </cell>
          <cell r="R1308">
            <v>0</v>
          </cell>
          <cell r="S1308">
            <v>0</v>
          </cell>
          <cell r="T1308" t="str">
            <v/>
          </cell>
          <cell r="W1308" t="str">
            <v/>
          </cell>
          <cell r="X1308" t="str">
            <v/>
          </cell>
          <cell r="Y1308">
            <v>0</v>
          </cell>
          <cell r="Z1308">
            <v>0</v>
          </cell>
          <cell r="AA1308" t="str">
            <v/>
          </cell>
        </row>
        <row r="1309">
          <cell r="I1309" t="str">
            <v/>
          </cell>
          <cell r="J1309" t="str">
            <v/>
          </cell>
          <cell r="K1309">
            <v>0</v>
          </cell>
          <cell r="L1309">
            <v>0</v>
          </cell>
          <cell r="M1309" t="str">
            <v/>
          </cell>
          <cell r="P1309" t="str">
            <v/>
          </cell>
          <cell r="Q1309" t="str">
            <v/>
          </cell>
          <cell r="R1309">
            <v>0</v>
          </cell>
          <cell r="S1309">
            <v>0</v>
          </cell>
          <cell r="T1309" t="str">
            <v/>
          </cell>
          <cell r="W1309" t="str">
            <v/>
          </cell>
          <cell r="X1309" t="str">
            <v/>
          </cell>
          <cell r="Y1309">
            <v>0</v>
          </cell>
          <cell r="Z1309">
            <v>0</v>
          </cell>
          <cell r="AA1309" t="str">
            <v/>
          </cell>
        </row>
        <row r="1310">
          <cell r="I1310" t="str">
            <v/>
          </cell>
          <cell r="J1310" t="str">
            <v/>
          </cell>
          <cell r="K1310">
            <v>0</v>
          </cell>
          <cell r="L1310">
            <v>0</v>
          </cell>
          <cell r="M1310" t="str">
            <v/>
          </cell>
          <cell r="P1310" t="str">
            <v/>
          </cell>
          <cell r="Q1310" t="str">
            <v/>
          </cell>
          <cell r="R1310">
            <v>0</v>
          </cell>
          <cell r="S1310">
            <v>0</v>
          </cell>
          <cell r="T1310" t="str">
            <v/>
          </cell>
          <cell r="W1310" t="str">
            <v/>
          </cell>
          <cell r="X1310" t="str">
            <v/>
          </cell>
          <cell r="Y1310">
            <v>0</v>
          </cell>
          <cell r="Z1310">
            <v>0</v>
          </cell>
          <cell r="AA1310" t="str">
            <v/>
          </cell>
        </row>
        <row r="1311">
          <cell r="I1311" t="str">
            <v/>
          </cell>
          <cell r="J1311" t="str">
            <v/>
          </cell>
          <cell r="K1311">
            <v>0</v>
          </cell>
          <cell r="L1311">
            <v>0</v>
          </cell>
          <cell r="M1311" t="str">
            <v/>
          </cell>
          <cell r="P1311" t="str">
            <v/>
          </cell>
          <cell r="Q1311" t="str">
            <v/>
          </cell>
          <cell r="R1311">
            <v>0</v>
          </cell>
          <cell r="S1311">
            <v>0</v>
          </cell>
          <cell r="T1311" t="str">
            <v/>
          </cell>
          <cell r="W1311" t="str">
            <v/>
          </cell>
          <cell r="X1311" t="str">
            <v/>
          </cell>
          <cell r="Y1311">
            <v>0</v>
          </cell>
          <cell r="Z1311">
            <v>0</v>
          </cell>
          <cell r="AA1311" t="str">
            <v/>
          </cell>
        </row>
        <row r="1312">
          <cell r="I1312" t="str">
            <v/>
          </cell>
          <cell r="J1312" t="str">
            <v/>
          </cell>
          <cell r="K1312">
            <v>0</v>
          </cell>
          <cell r="L1312">
            <v>0</v>
          </cell>
          <cell r="M1312" t="str">
            <v/>
          </cell>
          <cell r="P1312" t="str">
            <v/>
          </cell>
          <cell r="Q1312" t="str">
            <v/>
          </cell>
          <cell r="R1312">
            <v>0</v>
          </cell>
          <cell r="S1312">
            <v>0</v>
          </cell>
          <cell r="T1312" t="str">
            <v/>
          </cell>
          <cell r="W1312" t="str">
            <v/>
          </cell>
          <cell r="X1312" t="str">
            <v/>
          </cell>
          <cell r="Y1312">
            <v>0</v>
          </cell>
          <cell r="Z1312">
            <v>0</v>
          </cell>
          <cell r="AA1312" t="str">
            <v/>
          </cell>
        </row>
        <row r="1313">
          <cell r="I1313" t="str">
            <v/>
          </cell>
          <cell r="J1313" t="str">
            <v/>
          </cell>
          <cell r="K1313">
            <v>0</v>
          </cell>
          <cell r="L1313">
            <v>0</v>
          </cell>
          <cell r="M1313" t="str">
            <v/>
          </cell>
          <cell r="P1313" t="str">
            <v/>
          </cell>
          <cell r="Q1313" t="str">
            <v/>
          </cell>
          <cell r="R1313">
            <v>0</v>
          </cell>
          <cell r="S1313">
            <v>0</v>
          </cell>
          <cell r="T1313" t="str">
            <v/>
          </cell>
          <cell r="W1313" t="str">
            <v/>
          </cell>
          <cell r="X1313" t="str">
            <v/>
          </cell>
          <cell r="Y1313">
            <v>0</v>
          </cell>
          <cell r="Z1313">
            <v>0</v>
          </cell>
          <cell r="AA1313" t="str">
            <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导表"/>
      <sheetName val="说明文档"/>
      <sheetName val="修改记录"/>
      <sheetName val="重复操作"/>
      <sheetName val="索引"/>
      <sheetName val="配置系数（将领）"/>
      <sheetName val="数据总览"/>
      <sheetName val="兵法相关参数"/>
      <sheetName val="兵法调用模板"/>
      <sheetName val="将领技能调用模板"/>
      <sheetName val="大数据效果预估"/>
      <sheetName val="现有武将战法使用期望"/>
      <sheetName val="橙骑兵特性4"/>
      <sheetName val="橙+骑兵特性4"/>
      <sheetName val="橙车兵特性4"/>
      <sheetName val="橙+车兵特性4"/>
      <sheetName val="特性4"/>
      <sheetName val="橙色宝物调用"/>
      <sheetName val="橙+宝物调用"/>
      <sheetName val="相关演算"/>
      <sheetName val="130宝物调用"/>
      <sheetName val="乐进"/>
      <sheetName val="赵云"/>
      <sheetName val="无双·张辽"/>
      <sheetName val="孙权"/>
      <sheetName val="吕布"/>
      <sheetName val="庞德"/>
      <sheetName val="曹操"/>
      <sheetName val="马钧"/>
      <sheetName val="马超"/>
      <sheetName val="孙策"/>
      <sheetName val="廖化"/>
      <sheetName val="黄盖"/>
      <sheetName val="关羽"/>
      <sheetName val="张辽 (宝物)"/>
      <sheetName val="张辽"/>
      <sheetName val="孙坚"/>
      <sheetName val="韩当"/>
      <sheetName val="诸葛瑾"/>
      <sheetName val="贾诩"/>
      <sheetName val="程普"/>
      <sheetName val="凌统"/>
      <sheetName val="魏延"/>
      <sheetName val="廉颇 (宝物)"/>
      <sheetName val="义渠骇"/>
      <sheetName val="白起"/>
      <sheetName val="蔺相如"/>
      <sheetName val="老子"/>
    </sheetNames>
    <sheetDataSet>
      <sheetData sheetId="0" refreshError="1"/>
      <sheetData sheetId="1" refreshError="1"/>
      <sheetData sheetId="2" refreshError="1"/>
      <sheetData sheetId="3" refreshError="1"/>
      <sheetData sheetId="4" refreshError="1"/>
      <sheetData sheetId="5">
        <row r="8">
          <cell r="I8" t="str">
            <v/>
          </cell>
          <cell r="J8" t="str">
            <v/>
          </cell>
          <cell r="K8">
            <v>0</v>
          </cell>
          <cell r="L8">
            <v>0</v>
          </cell>
          <cell r="M8" t="str">
            <v/>
          </cell>
          <cell r="P8" t="str">
            <v/>
          </cell>
          <cell r="Q8" t="str">
            <v/>
          </cell>
          <cell r="R8">
            <v>0</v>
          </cell>
          <cell r="S8">
            <v>0</v>
          </cell>
          <cell r="T8" t="str">
            <v/>
          </cell>
          <cell r="W8" t="str">
            <v/>
          </cell>
          <cell r="X8" t="str">
            <v/>
          </cell>
          <cell r="Y8">
            <v>0</v>
          </cell>
          <cell r="Z8">
            <v>0</v>
          </cell>
          <cell r="AA8" t="str">
            <v/>
          </cell>
        </row>
        <row r="9">
          <cell r="I9" t="str">
            <v/>
          </cell>
          <cell r="J9" t="str">
            <v/>
          </cell>
          <cell r="K9">
            <v>0</v>
          </cell>
          <cell r="L9">
            <v>0</v>
          </cell>
          <cell r="M9" t="str">
            <v/>
          </cell>
          <cell r="P9" t="str">
            <v/>
          </cell>
          <cell r="Q9" t="str">
            <v/>
          </cell>
          <cell r="R9">
            <v>0</v>
          </cell>
          <cell r="S9">
            <v>0</v>
          </cell>
          <cell r="T9" t="str">
            <v/>
          </cell>
          <cell r="W9" t="str">
            <v/>
          </cell>
          <cell r="X9" t="str">
            <v/>
          </cell>
          <cell r="Y9">
            <v>0</v>
          </cell>
          <cell r="Z9">
            <v>0</v>
          </cell>
          <cell r="AA9" t="str">
            <v/>
          </cell>
        </row>
        <row r="10">
          <cell r="I10" t="str">
            <v/>
          </cell>
          <cell r="J10" t="str">
            <v/>
          </cell>
          <cell r="K10">
            <v>0</v>
          </cell>
          <cell r="L10">
            <v>0</v>
          </cell>
          <cell r="M10" t="str">
            <v/>
          </cell>
          <cell r="P10" t="str">
            <v/>
          </cell>
          <cell r="Q10" t="str">
            <v/>
          </cell>
          <cell r="R10">
            <v>0</v>
          </cell>
          <cell r="S10">
            <v>0</v>
          </cell>
          <cell r="T10" t="str">
            <v/>
          </cell>
          <cell r="W10" t="str">
            <v/>
          </cell>
          <cell r="X10" t="str">
            <v/>
          </cell>
          <cell r="Y10">
            <v>0</v>
          </cell>
          <cell r="Z10">
            <v>0</v>
          </cell>
          <cell r="AA10" t="str">
            <v/>
          </cell>
        </row>
        <row r="11">
          <cell r="I11" t="str">
            <v/>
          </cell>
          <cell r="J11" t="str">
            <v/>
          </cell>
          <cell r="K11">
            <v>0</v>
          </cell>
          <cell r="L11">
            <v>0</v>
          </cell>
          <cell r="M11" t="str">
            <v/>
          </cell>
          <cell r="P11" t="str">
            <v/>
          </cell>
          <cell r="Q11" t="str">
            <v/>
          </cell>
          <cell r="R11">
            <v>0</v>
          </cell>
          <cell r="S11">
            <v>0</v>
          </cell>
          <cell r="T11" t="str">
            <v/>
          </cell>
          <cell r="W11" t="str">
            <v/>
          </cell>
          <cell r="X11" t="str">
            <v/>
          </cell>
          <cell r="Y11">
            <v>0</v>
          </cell>
          <cell r="Z11">
            <v>0</v>
          </cell>
          <cell r="AA11" t="str">
            <v/>
          </cell>
        </row>
        <row r="12">
          <cell r="I12" t="str">
            <v/>
          </cell>
          <cell r="J12" t="str">
            <v/>
          </cell>
          <cell r="K12">
            <v>0</v>
          </cell>
          <cell r="L12">
            <v>0</v>
          </cell>
          <cell r="M12" t="str">
            <v/>
          </cell>
          <cell r="P12" t="str">
            <v/>
          </cell>
          <cell r="Q12" t="str">
            <v/>
          </cell>
          <cell r="R12">
            <v>0</v>
          </cell>
          <cell r="S12">
            <v>0</v>
          </cell>
          <cell r="T12" t="str">
            <v/>
          </cell>
          <cell r="W12" t="str">
            <v/>
          </cell>
          <cell r="X12" t="str">
            <v/>
          </cell>
          <cell r="Y12">
            <v>0</v>
          </cell>
          <cell r="Z12">
            <v>0</v>
          </cell>
          <cell r="AA12" t="str">
            <v/>
          </cell>
        </row>
        <row r="13">
          <cell r="I13" t="str">
            <v/>
          </cell>
          <cell r="J13" t="str">
            <v/>
          </cell>
          <cell r="K13">
            <v>0</v>
          </cell>
          <cell r="L13">
            <v>0</v>
          </cell>
          <cell r="M13" t="str">
            <v/>
          </cell>
          <cell r="P13" t="str">
            <v/>
          </cell>
          <cell r="Q13" t="str">
            <v/>
          </cell>
          <cell r="R13">
            <v>0</v>
          </cell>
          <cell r="S13">
            <v>0</v>
          </cell>
          <cell r="T13" t="str">
            <v/>
          </cell>
          <cell r="W13" t="str">
            <v/>
          </cell>
          <cell r="X13" t="str">
            <v/>
          </cell>
          <cell r="Y13">
            <v>0</v>
          </cell>
          <cell r="Z13">
            <v>0</v>
          </cell>
          <cell r="AA13" t="str">
            <v/>
          </cell>
        </row>
        <row r="14">
          <cell r="I14" t="str">
            <v/>
          </cell>
          <cell r="J14" t="str">
            <v/>
          </cell>
          <cell r="K14">
            <v>0</v>
          </cell>
          <cell r="L14">
            <v>0</v>
          </cell>
          <cell r="M14" t="str">
            <v/>
          </cell>
          <cell r="P14" t="str">
            <v/>
          </cell>
          <cell r="Q14" t="str">
            <v/>
          </cell>
          <cell r="R14">
            <v>0</v>
          </cell>
          <cell r="S14">
            <v>0</v>
          </cell>
          <cell r="T14" t="str">
            <v/>
          </cell>
          <cell r="W14" t="str">
            <v/>
          </cell>
          <cell r="X14" t="str">
            <v/>
          </cell>
          <cell r="Y14">
            <v>0</v>
          </cell>
          <cell r="Z14">
            <v>0</v>
          </cell>
          <cell r="AA14" t="str">
            <v/>
          </cell>
        </row>
        <row r="15">
          <cell r="I15" t="str">
            <v/>
          </cell>
          <cell r="J15" t="str">
            <v/>
          </cell>
          <cell r="K15">
            <v>0</v>
          </cell>
          <cell r="L15">
            <v>0</v>
          </cell>
          <cell r="M15" t="str">
            <v/>
          </cell>
          <cell r="P15" t="str">
            <v/>
          </cell>
          <cell r="Q15" t="str">
            <v/>
          </cell>
          <cell r="R15">
            <v>0</v>
          </cell>
          <cell r="S15">
            <v>0</v>
          </cell>
          <cell r="T15" t="str">
            <v/>
          </cell>
          <cell r="W15" t="str">
            <v/>
          </cell>
          <cell r="X15" t="str">
            <v/>
          </cell>
          <cell r="Y15">
            <v>0</v>
          </cell>
          <cell r="Z15">
            <v>0</v>
          </cell>
          <cell r="AA15" t="str">
            <v/>
          </cell>
        </row>
        <row r="16">
          <cell r="I16" t="str">
            <v/>
          </cell>
          <cell r="J16" t="str">
            <v/>
          </cell>
          <cell r="K16">
            <v>0</v>
          </cell>
          <cell r="L16">
            <v>0</v>
          </cell>
          <cell r="M16" t="str">
            <v/>
          </cell>
          <cell r="P16" t="str">
            <v/>
          </cell>
          <cell r="Q16" t="str">
            <v/>
          </cell>
          <cell r="R16">
            <v>0</v>
          </cell>
          <cell r="S16">
            <v>0</v>
          </cell>
          <cell r="T16" t="str">
            <v/>
          </cell>
          <cell r="W16" t="str">
            <v/>
          </cell>
          <cell r="X16" t="str">
            <v/>
          </cell>
          <cell r="Y16">
            <v>0</v>
          </cell>
          <cell r="Z16">
            <v>0</v>
          </cell>
          <cell r="AA16" t="str">
            <v/>
          </cell>
        </row>
        <row r="17">
          <cell r="I17" t="str">
            <v/>
          </cell>
          <cell r="J17" t="str">
            <v/>
          </cell>
          <cell r="K17">
            <v>0</v>
          </cell>
          <cell r="L17">
            <v>0</v>
          </cell>
          <cell r="M17" t="str">
            <v/>
          </cell>
          <cell r="P17" t="str">
            <v/>
          </cell>
          <cell r="Q17" t="str">
            <v/>
          </cell>
          <cell r="R17">
            <v>0</v>
          </cell>
          <cell r="S17">
            <v>0</v>
          </cell>
          <cell r="T17" t="str">
            <v/>
          </cell>
          <cell r="W17" t="str">
            <v/>
          </cell>
          <cell r="X17" t="str">
            <v/>
          </cell>
          <cell r="Y17">
            <v>0</v>
          </cell>
          <cell r="Z17">
            <v>0</v>
          </cell>
          <cell r="AA17" t="str">
            <v/>
          </cell>
        </row>
        <row r="18">
          <cell r="I18" t="str">
            <v/>
          </cell>
          <cell r="J18" t="str">
            <v/>
          </cell>
          <cell r="K18">
            <v>0</v>
          </cell>
          <cell r="L18">
            <v>0</v>
          </cell>
          <cell r="M18" t="str">
            <v/>
          </cell>
          <cell r="P18" t="str">
            <v/>
          </cell>
          <cell r="Q18" t="str">
            <v/>
          </cell>
          <cell r="R18">
            <v>0</v>
          </cell>
          <cell r="S18">
            <v>0</v>
          </cell>
          <cell r="T18" t="str">
            <v/>
          </cell>
          <cell r="W18" t="str">
            <v/>
          </cell>
          <cell r="X18" t="str">
            <v/>
          </cell>
          <cell r="Y18">
            <v>0</v>
          </cell>
          <cell r="Z18">
            <v>0</v>
          </cell>
          <cell r="AA18" t="str">
            <v/>
          </cell>
        </row>
        <row r="19">
          <cell r="I19" t="str">
            <v/>
          </cell>
          <cell r="J19" t="str">
            <v/>
          </cell>
          <cell r="K19">
            <v>0</v>
          </cell>
          <cell r="L19">
            <v>0</v>
          </cell>
          <cell r="M19" t="str">
            <v/>
          </cell>
          <cell r="P19" t="str">
            <v/>
          </cell>
          <cell r="Q19" t="str">
            <v/>
          </cell>
          <cell r="R19">
            <v>0</v>
          </cell>
          <cell r="S19">
            <v>0</v>
          </cell>
          <cell r="T19" t="str">
            <v/>
          </cell>
          <cell r="W19" t="str">
            <v/>
          </cell>
          <cell r="X19" t="str">
            <v/>
          </cell>
          <cell r="Y19">
            <v>0</v>
          </cell>
          <cell r="Z19">
            <v>0</v>
          </cell>
          <cell r="AA19" t="str">
            <v/>
          </cell>
        </row>
        <row r="20">
          <cell r="I20" t="str">
            <v/>
          </cell>
          <cell r="J20" t="str">
            <v/>
          </cell>
          <cell r="K20">
            <v>0</v>
          </cell>
          <cell r="L20">
            <v>0</v>
          </cell>
          <cell r="M20" t="str">
            <v/>
          </cell>
          <cell r="P20" t="str">
            <v/>
          </cell>
          <cell r="Q20" t="str">
            <v/>
          </cell>
          <cell r="R20">
            <v>0</v>
          </cell>
          <cell r="S20">
            <v>0</v>
          </cell>
          <cell r="T20" t="str">
            <v/>
          </cell>
          <cell r="W20" t="str">
            <v/>
          </cell>
          <cell r="X20" t="str">
            <v/>
          </cell>
          <cell r="Y20">
            <v>0</v>
          </cell>
          <cell r="Z20">
            <v>0</v>
          </cell>
          <cell r="AA20" t="str">
            <v/>
          </cell>
        </row>
        <row r="21">
          <cell r="I21" t="str">
            <v/>
          </cell>
          <cell r="J21" t="str">
            <v/>
          </cell>
          <cell r="K21">
            <v>0</v>
          </cell>
          <cell r="L21">
            <v>0</v>
          </cell>
          <cell r="M21" t="str">
            <v/>
          </cell>
          <cell r="P21" t="str">
            <v/>
          </cell>
          <cell r="Q21" t="str">
            <v/>
          </cell>
          <cell r="R21">
            <v>0</v>
          </cell>
          <cell r="S21">
            <v>0</v>
          </cell>
          <cell r="T21" t="str">
            <v/>
          </cell>
          <cell r="W21" t="str">
            <v/>
          </cell>
          <cell r="X21" t="str">
            <v/>
          </cell>
          <cell r="Y21">
            <v>0</v>
          </cell>
          <cell r="Z21">
            <v>0</v>
          </cell>
          <cell r="AA21" t="str">
            <v/>
          </cell>
        </row>
        <row r="22">
          <cell r="I22" t="str">
            <v/>
          </cell>
          <cell r="J22" t="str">
            <v/>
          </cell>
          <cell r="K22">
            <v>0</v>
          </cell>
          <cell r="L22">
            <v>0</v>
          </cell>
          <cell r="M22" t="str">
            <v/>
          </cell>
          <cell r="P22" t="str">
            <v/>
          </cell>
          <cell r="Q22" t="str">
            <v/>
          </cell>
          <cell r="R22">
            <v>0</v>
          </cell>
          <cell r="S22">
            <v>0</v>
          </cell>
          <cell r="T22" t="str">
            <v/>
          </cell>
          <cell r="W22" t="str">
            <v/>
          </cell>
          <cell r="X22" t="str">
            <v/>
          </cell>
          <cell r="Y22">
            <v>0</v>
          </cell>
          <cell r="Z22">
            <v>0</v>
          </cell>
          <cell r="AA22" t="str">
            <v/>
          </cell>
        </row>
        <row r="23">
          <cell r="I23" t="str">
            <v/>
          </cell>
          <cell r="J23" t="str">
            <v/>
          </cell>
          <cell r="K23">
            <v>0</v>
          </cell>
          <cell r="L23">
            <v>0</v>
          </cell>
          <cell r="M23" t="str">
            <v/>
          </cell>
          <cell r="P23" t="str">
            <v/>
          </cell>
          <cell r="Q23" t="str">
            <v/>
          </cell>
          <cell r="R23">
            <v>0</v>
          </cell>
          <cell r="S23">
            <v>0</v>
          </cell>
          <cell r="T23" t="str">
            <v/>
          </cell>
          <cell r="W23" t="str">
            <v/>
          </cell>
          <cell r="X23" t="str">
            <v/>
          </cell>
          <cell r="Y23">
            <v>0</v>
          </cell>
          <cell r="Z23">
            <v>0</v>
          </cell>
          <cell r="AA23" t="str">
            <v/>
          </cell>
        </row>
        <row r="24">
          <cell r="I24" t="str">
            <v/>
          </cell>
          <cell r="J24" t="str">
            <v/>
          </cell>
          <cell r="K24">
            <v>0</v>
          </cell>
          <cell r="L24">
            <v>0</v>
          </cell>
          <cell r="M24" t="str">
            <v/>
          </cell>
          <cell r="P24" t="str">
            <v/>
          </cell>
          <cell r="Q24" t="str">
            <v/>
          </cell>
          <cell r="R24">
            <v>0</v>
          </cell>
          <cell r="S24">
            <v>0</v>
          </cell>
          <cell r="T24" t="str">
            <v/>
          </cell>
          <cell r="W24" t="str">
            <v/>
          </cell>
          <cell r="X24" t="str">
            <v/>
          </cell>
          <cell r="Y24">
            <v>0</v>
          </cell>
          <cell r="Z24">
            <v>0</v>
          </cell>
          <cell r="AA24" t="str">
            <v/>
          </cell>
        </row>
        <row r="25">
          <cell r="I25" t="str">
            <v/>
          </cell>
          <cell r="J25" t="str">
            <v/>
          </cell>
          <cell r="K25">
            <v>0</v>
          </cell>
          <cell r="L25">
            <v>0</v>
          </cell>
          <cell r="M25" t="str">
            <v/>
          </cell>
          <cell r="P25" t="str">
            <v/>
          </cell>
          <cell r="Q25" t="str">
            <v/>
          </cell>
          <cell r="R25">
            <v>0</v>
          </cell>
          <cell r="S25">
            <v>0</v>
          </cell>
          <cell r="T25" t="str">
            <v/>
          </cell>
          <cell r="W25" t="str">
            <v/>
          </cell>
          <cell r="X25" t="str">
            <v/>
          </cell>
          <cell r="Y25">
            <v>0</v>
          </cell>
          <cell r="Z25">
            <v>0</v>
          </cell>
          <cell r="AA25" t="str">
            <v/>
          </cell>
        </row>
        <row r="26">
          <cell r="I26" t="str">
            <v/>
          </cell>
          <cell r="J26" t="str">
            <v/>
          </cell>
          <cell r="K26">
            <v>0</v>
          </cell>
          <cell r="L26">
            <v>0</v>
          </cell>
          <cell r="M26" t="str">
            <v/>
          </cell>
          <cell r="P26" t="str">
            <v/>
          </cell>
          <cell r="Q26" t="str">
            <v/>
          </cell>
          <cell r="R26">
            <v>0</v>
          </cell>
          <cell r="S26">
            <v>0</v>
          </cell>
          <cell r="T26" t="str">
            <v/>
          </cell>
          <cell r="W26" t="str">
            <v/>
          </cell>
          <cell r="X26" t="str">
            <v/>
          </cell>
          <cell r="Y26">
            <v>0</v>
          </cell>
          <cell r="Z26">
            <v>0</v>
          </cell>
          <cell r="AA26" t="str">
            <v/>
          </cell>
        </row>
        <row r="27">
          <cell r="I27" t="str">
            <v/>
          </cell>
          <cell r="J27" t="str">
            <v/>
          </cell>
          <cell r="K27">
            <v>0</v>
          </cell>
          <cell r="L27">
            <v>0</v>
          </cell>
          <cell r="M27" t="str">
            <v/>
          </cell>
          <cell r="P27" t="str">
            <v/>
          </cell>
          <cell r="Q27" t="str">
            <v/>
          </cell>
          <cell r="R27">
            <v>0</v>
          </cell>
          <cell r="S27">
            <v>0</v>
          </cell>
          <cell r="T27" t="str">
            <v/>
          </cell>
          <cell r="W27" t="str">
            <v/>
          </cell>
          <cell r="X27" t="str">
            <v/>
          </cell>
          <cell r="Y27">
            <v>0</v>
          </cell>
          <cell r="Z27">
            <v>0</v>
          </cell>
          <cell r="AA27" t="str">
            <v/>
          </cell>
        </row>
        <row r="28">
          <cell r="I28" t="str">
            <v/>
          </cell>
          <cell r="J28" t="str">
            <v/>
          </cell>
          <cell r="K28">
            <v>0</v>
          </cell>
          <cell r="L28">
            <v>0</v>
          </cell>
          <cell r="M28" t="str">
            <v/>
          </cell>
          <cell r="P28" t="str">
            <v/>
          </cell>
          <cell r="Q28" t="str">
            <v/>
          </cell>
          <cell r="R28">
            <v>0</v>
          </cell>
          <cell r="S28">
            <v>0</v>
          </cell>
          <cell r="T28" t="str">
            <v/>
          </cell>
          <cell r="W28" t="str">
            <v/>
          </cell>
          <cell r="X28" t="str">
            <v/>
          </cell>
          <cell r="Y28">
            <v>0</v>
          </cell>
          <cell r="Z28">
            <v>0</v>
          </cell>
          <cell r="AA28" t="str">
            <v/>
          </cell>
        </row>
        <row r="29">
          <cell r="I29" t="str">
            <v/>
          </cell>
          <cell r="J29" t="str">
            <v/>
          </cell>
          <cell r="K29">
            <v>0</v>
          </cell>
          <cell r="L29">
            <v>0</v>
          </cell>
          <cell r="M29" t="str">
            <v/>
          </cell>
          <cell r="P29" t="str">
            <v/>
          </cell>
          <cell r="Q29" t="str">
            <v/>
          </cell>
          <cell r="R29">
            <v>0</v>
          </cell>
          <cell r="S29">
            <v>0</v>
          </cell>
          <cell r="T29" t="str">
            <v/>
          </cell>
          <cell r="W29" t="str">
            <v/>
          </cell>
          <cell r="X29" t="str">
            <v/>
          </cell>
          <cell r="Y29">
            <v>0</v>
          </cell>
          <cell r="Z29">
            <v>0</v>
          </cell>
          <cell r="AA29" t="str">
            <v/>
          </cell>
        </row>
        <row r="30">
          <cell r="I30" t="str">
            <v/>
          </cell>
          <cell r="J30" t="str">
            <v/>
          </cell>
          <cell r="K30">
            <v>0</v>
          </cell>
          <cell r="L30">
            <v>0</v>
          </cell>
          <cell r="M30" t="str">
            <v/>
          </cell>
          <cell r="P30" t="str">
            <v/>
          </cell>
          <cell r="Q30" t="str">
            <v/>
          </cell>
          <cell r="R30">
            <v>0</v>
          </cell>
          <cell r="S30">
            <v>0</v>
          </cell>
          <cell r="T30" t="str">
            <v/>
          </cell>
          <cell r="W30" t="str">
            <v/>
          </cell>
          <cell r="X30" t="str">
            <v/>
          </cell>
          <cell r="Y30">
            <v>0</v>
          </cell>
          <cell r="Z30">
            <v>0</v>
          </cell>
          <cell r="AA30" t="str">
            <v/>
          </cell>
        </row>
        <row r="31">
          <cell r="I31" t="str">
            <v/>
          </cell>
          <cell r="J31" t="str">
            <v/>
          </cell>
          <cell r="K31">
            <v>0</v>
          </cell>
          <cell r="L31">
            <v>0</v>
          </cell>
          <cell r="M31" t="str">
            <v/>
          </cell>
          <cell r="P31" t="str">
            <v/>
          </cell>
          <cell r="Q31" t="str">
            <v/>
          </cell>
          <cell r="R31">
            <v>0</v>
          </cell>
          <cell r="S31">
            <v>0</v>
          </cell>
          <cell r="T31" t="str">
            <v/>
          </cell>
          <cell r="W31" t="str">
            <v/>
          </cell>
          <cell r="X31" t="str">
            <v/>
          </cell>
          <cell r="Y31">
            <v>0</v>
          </cell>
          <cell r="Z31">
            <v>0</v>
          </cell>
          <cell r="AA31" t="str">
            <v/>
          </cell>
        </row>
        <row r="32">
          <cell r="I32" t="str">
            <v/>
          </cell>
          <cell r="J32" t="str">
            <v/>
          </cell>
          <cell r="K32">
            <v>0</v>
          </cell>
          <cell r="L32">
            <v>0</v>
          </cell>
          <cell r="M32" t="str">
            <v/>
          </cell>
          <cell r="P32" t="str">
            <v/>
          </cell>
          <cell r="Q32" t="str">
            <v/>
          </cell>
          <cell r="R32">
            <v>0</v>
          </cell>
          <cell r="S32">
            <v>0</v>
          </cell>
          <cell r="T32" t="str">
            <v/>
          </cell>
          <cell r="W32" t="str">
            <v/>
          </cell>
          <cell r="X32" t="str">
            <v/>
          </cell>
          <cell r="Y32">
            <v>0</v>
          </cell>
          <cell r="Z32">
            <v>0</v>
          </cell>
          <cell r="AA32" t="str">
            <v/>
          </cell>
        </row>
        <row r="33">
          <cell r="I33" t="str">
            <v/>
          </cell>
          <cell r="J33" t="str">
            <v/>
          </cell>
          <cell r="K33">
            <v>0</v>
          </cell>
          <cell r="L33">
            <v>0</v>
          </cell>
          <cell r="M33" t="str">
            <v/>
          </cell>
          <cell r="P33" t="str">
            <v/>
          </cell>
          <cell r="Q33" t="str">
            <v/>
          </cell>
          <cell r="R33">
            <v>0</v>
          </cell>
          <cell r="S33">
            <v>0</v>
          </cell>
          <cell r="T33" t="str">
            <v/>
          </cell>
          <cell r="W33" t="str">
            <v/>
          </cell>
          <cell r="X33" t="str">
            <v/>
          </cell>
          <cell r="Y33">
            <v>0</v>
          </cell>
          <cell r="Z33">
            <v>0</v>
          </cell>
          <cell r="AA33" t="str">
            <v/>
          </cell>
        </row>
        <row r="34">
          <cell r="I34" t="str">
            <v/>
          </cell>
          <cell r="J34" t="str">
            <v/>
          </cell>
          <cell r="K34">
            <v>0</v>
          </cell>
          <cell r="L34">
            <v>0</v>
          </cell>
          <cell r="M34" t="str">
            <v/>
          </cell>
          <cell r="P34" t="str">
            <v/>
          </cell>
          <cell r="Q34" t="str">
            <v/>
          </cell>
          <cell r="R34">
            <v>0</v>
          </cell>
          <cell r="S34">
            <v>0</v>
          </cell>
          <cell r="T34" t="str">
            <v/>
          </cell>
          <cell r="W34" t="str">
            <v/>
          </cell>
          <cell r="X34" t="str">
            <v/>
          </cell>
          <cell r="Y34">
            <v>0</v>
          </cell>
          <cell r="Z34">
            <v>0</v>
          </cell>
          <cell r="AA34" t="str">
            <v/>
          </cell>
        </row>
        <row r="35">
          <cell r="I35" t="str">
            <v/>
          </cell>
          <cell r="J35" t="str">
            <v/>
          </cell>
          <cell r="K35">
            <v>0</v>
          </cell>
          <cell r="L35">
            <v>0</v>
          </cell>
          <cell r="M35" t="str">
            <v/>
          </cell>
          <cell r="P35" t="str">
            <v/>
          </cell>
          <cell r="Q35" t="str">
            <v/>
          </cell>
          <cell r="R35">
            <v>0</v>
          </cell>
          <cell r="S35">
            <v>0</v>
          </cell>
          <cell r="T35" t="str">
            <v/>
          </cell>
          <cell r="W35" t="str">
            <v/>
          </cell>
          <cell r="X35" t="str">
            <v/>
          </cell>
          <cell r="Y35">
            <v>0</v>
          </cell>
          <cell r="Z35">
            <v>0</v>
          </cell>
          <cell r="AA35" t="str">
            <v/>
          </cell>
        </row>
        <row r="36">
          <cell r="I36" t="str">
            <v/>
          </cell>
          <cell r="J36" t="str">
            <v/>
          </cell>
          <cell r="K36">
            <v>0</v>
          </cell>
          <cell r="L36">
            <v>0</v>
          </cell>
          <cell r="M36" t="str">
            <v/>
          </cell>
          <cell r="P36" t="str">
            <v/>
          </cell>
          <cell r="Q36" t="str">
            <v/>
          </cell>
          <cell r="R36">
            <v>0</v>
          </cell>
          <cell r="S36">
            <v>0</v>
          </cell>
          <cell r="T36" t="str">
            <v/>
          </cell>
          <cell r="W36" t="str">
            <v/>
          </cell>
          <cell r="X36" t="str">
            <v/>
          </cell>
          <cell r="Y36">
            <v>0</v>
          </cell>
          <cell r="Z36">
            <v>0</v>
          </cell>
          <cell r="AA36" t="str">
            <v/>
          </cell>
        </row>
        <row r="37">
          <cell r="I37" t="str">
            <v/>
          </cell>
          <cell r="J37" t="str">
            <v/>
          </cell>
          <cell r="K37">
            <v>0</v>
          </cell>
          <cell r="L37">
            <v>0</v>
          </cell>
          <cell r="M37" t="str">
            <v/>
          </cell>
          <cell r="P37" t="str">
            <v/>
          </cell>
          <cell r="Q37" t="str">
            <v/>
          </cell>
          <cell r="R37">
            <v>0</v>
          </cell>
          <cell r="S37">
            <v>0</v>
          </cell>
          <cell r="T37" t="str">
            <v/>
          </cell>
          <cell r="W37" t="str">
            <v/>
          </cell>
          <cell r="X37" t="str">
            <v/>
          </cell>
          <cell r="Y37">
            <v>0</v>
          </cell>
          <cell r="Z37">
            <v>0</v>
          </cell>
          <cell r="AA37" t="str">
            <v/>
          </cell>
        </row>
        <row r="38">
          <cell r="I38" t="str">
            <v/>
          </cell>
          <cell r="J38" t="str">
            <v/>
          </cell>
          <cell r="K38">
            <v>0</v>
          </cell>
          <cell r="L38">
            <v>0</v>
          </cell>
          <cell r="M38" t="str">
            <v/>
          </cell>
          <cell r="P38" t="str">
            <v/>
          </cell>
          <cell r="Q38" t="str">
            <v/>
          </cell>
          <cell r="R38">
            <v>0</v>
          </cell>
          <cell r="S38">
            <v>0</v>
          </cell>
          <cell r="T38" t="str">
            <v/>
          </cell>
          <cell r="W38" t="str">
            <v/>
          </cell>
          <cell r="X38" t="str">
            <v/>
          </cell>
          <cell r="Y38">
            <v>0</v>
          </cell>
          <cell r="Z38">
            <v>0</v>
          </cell>
          <cell r="AA38" t="str">
            <v/>
          </cell>
        </row>
        <row r="39">
          <cell r="I39" t="str">
            <v/>
          </cell>
          <cell r="J39" t="str">
            <v/>
          </cell>
          <cell r="K39">
            <v>0</v>
          </cell>
          <cell r="L39">
            <v>0</v>
          </cell>
          <cell r="M39" t="str">
            <v/>
          </cell>
          <cell r="P39" t="str">
            <v/>
          </cell>
          <cell r="Q39" t="str">
            <v/>
          </cell>
          <cell r="R39">
            <v>0</v>
          </cell>
          <cell r="S39">
            <v>0</v>
          </cell>
          <cell r="T39" t="str">
            <v/>
          </cell>
          <cell r="W39" t="str">
            <v/>
          </cell>
          <cell r="X39" t="str">
            <v/>
          </cell>
          <cell r="Y39">
            <v>0</v>
          </cell>
          <cell r="Z39">
            <v>0</v>
          </cell>
          <cell r="AA39" t="str">
            <v/>
          </cell>
        </row>
        <row r="40">
          <cell r="I40" t="str">
            <v/>
          </cell>
          <cell r="J40" t="str">
            <v/>
          </cell>
          <cell r="K40">
            <v>0</v>
          </cell>
          <cell r="L40">
            <v>0</v>
          </cell>
          <cell r="M40" t="str">
            <v/>
          </cell>
          <cell r="P40" t="str">
            <v/>
          </cell>
          <cell r="Q40" t="str">
            <v/>
          </cell>
          <cell r="R40">
            <v>0</v>
          </cell>
          <cell r="S40">
            <v>0</v>
          </cell>
          <cell r="T40" t="str">
            <v/>
          </cell>
          <cell r="W40" t="str">
            <v/>
          </cell>
          <cell r="X40" t="str">
            <v/>
          </cell>
          <cell r="Y40">
            <v>0</v>
          </cell>
          <cell r="Z40">
            <v>0</v>
          </cell>
          <cell r="AA40" t="str">
            <v/>
          </cell>
        </row>
        <row r="41">
          <cell r="I41" t="str">
            <v/>
          </cell>
          <cell r="J41" t="str">
            <v/>
          </cell>
          <cell r="K41">
            <v>0</v>
          </cell>
          <cell r="L41">
            <v>0</v>
          </cell>
          <cell r="M41" t="str">
            <v/>
          </cell>
          <cell r="P41" t="str">
            <v/>
          </cell>
          <cell r="Q41" t="str">
            <v/>
          </cell>
          <cell r="R41">
            <v>0</v>
          </cell>
          <cell r="S41">
            <v>0</v>
          </cell>
          <cell r="T41" t="str">
            <v/>
          </cell>
          <cell r="W41" t="str">
            <v/>
          </cell>
          <cell r="X41" t="str">
            <v/>
          </cell>
          <cell r="Y41">
            <v>0</v>
          </cell>
          <cell r="Z41">
            <v>0</v>
          </cell>
          <cell r="AA41" t="str">
            <v/>
          </cell>
        </row>
        <row r="42">
          <cell r="I42" t="str">
            <v/>
          </cell>
          <cell r="J42" t="str">
            <v/>
          </cell>
          <cell r="K42">
            <v>0</v>
          </cell>
          <cell r="L42">
            <v>0</v>
          </cell>
          <cell r="M42" t="str">
            <v/>
          </cell>
          <cell r="P42" t="str">
            <v/>
          </cell>
          <cell r="Q42" t="str">
            <v/>
          </cell>
          <cell r="R42">
            <v>0</v>
          </cell>
          <cell r="S42">
            <v>0</v>
          </cell>
          <cell r="T42" t="str">
            <v/>
          </cell>
          <cell r="W42" t="str">
            <v/>
          </cell>
          <cell r="X42" t="str">
            <v/>
          </cell>
          <cell r="Y42">
            <v>0</v>
          </cell>
          <cell r="Z42">
            <v>0</v>
          </cell>
          <cell r="AA42" t="str">
            <v/>
          </cell>
        </row>
        <row r="43">
          <cell r="I43" t="str">
            <v/>
          </cell>
          <cell r="J43" t="str">
            <v/>
          </cell>
          <cell r="K43">
            <v>0</v>
          </cell>
          <cell r="L43">
            <v>0</v>
          </cell>
          <cell r="M43" t="str">
            <v/>
          </cell>
          <cell r="P43" t="str">
            <v/>
          </cell>
          <cell r="Q43" t="str">
            <v/>
          </cell>
          <cell r="R43">
            <v>0</v>
          </cell>
          <cell r="S43">
            <v>0</v>
          </cell>
          <cell r="T43" t="str">
            <v/>
          </cell>
          <cell r="W43" t="str">
            <v/>
          </cell>
          <cell r="X43" t="str">
            <v/>
          </cell>
          <cell r="Y43">
            <v>0</v>
          </cell>
          <cell r="Z43">
            <v>0</v>
          </cell>
          <cell r="AA43" t="str">
            <v/>
          </cell>
        </row>
        <row r="44">
          <cell r="I44" t="str">
            <v/>
          </cell>
          <cell r="J44" t="str">
            <v/>
          </cell>
          <cell r="K44">
            <v>0</v>
          </cell>
          <cell r="L44">
            <v>0</v>
          </cell>
          <cell r="M44" t="str">
            <v/>
          </cell>
          <cell r="P44" t="str">
            <v/>
          </cell>
          <cell r="Q44" t="str">
            <v/>
          </cell>
          <cell r="R44">
            <v>0</v>
          </cell>
          <cell r="S44">
            <v>0</v>
          </cell>
          <cell r="T44" t="str">
            <v/>
          </cell>
          <cell r="W44" t="str">
            <v/>
          </cell>
          <cell r="X44" t="str">
            <v/>
          </cell>
          <cell r="Y44">
            <v>0</v>
          </cell>
          <cell r="Z44">
            <v>0</v>
          </cell>
          <cell r="AA44" t="str">
            <v/>
          </cell>
        </row>
        <row r="45">
          <cell r="I45" t="str">
            <v/>
          </cell>
          <cell r="J45" t="str">
            <v/>
          </cell>
          <cell r="K45">
            <v>0</v>
          </cell>
          <cell r="L45">
            <v>0</v>
          </cell>
          <cell r="M45" t="str">
            <v/>
          </cell>
          <cell r="P45" t="str">
            <v/>
          </cell>
          <cell r="Q45" t="str">
            <v/>
          </cell>
          <cell r="R45">
            <v>0</v>
          </cell>
          <cell r="S45">
            <v>0</v>
          </cell>
          <cell r="T45" t="str">
            <v/>
          </cell>
          <cell r="W45" t="str">
            <v/>
          </cell>
          <cell r="X45" t="str">
            <v/>
          </cell>
          <cell r="Y45">
            <v>0</v>
          </cell>
          <cell r="Z45">
            <v>0</v>
          </cell>
          <cell r="AA45" t="str">
            <v/>
          </cell>
        </row>
        <row r="46">
          <cell r="I46" t="str">
            <v/>
          </cell>
          <cell r="J46" t="str">
            <v/>
          </cell>
          <cell r="K46">
            <v>0</v>
          </cell>
          <cell r="L46">
            <v>0</v>
          </cell>
          <cell r="M46" t="str">
            <v/>
          </cell>
          <cell r="P46" t="str">
            <v/>
          </cell>
          <cell r="Q46" t="str">
            <v/>
          </cell>
          <cell r="R46">
            <v>0</v>
          </cell>
          <cell r="S46">
            <v>0</v>
          </cell>
          <cell r="T46" t="str">
            <v/>
          </cell>
          <cell r="W46" t="str">
            <v/>
          </cell>
          <cell r="X46" t="str">
            <v/>
          </cell>
          <cell r="Y46">
            <v>0</v>
          </cell>
          <cell r="Z46">
            <v>0</v>
          </cell>
          <cell r="AA46" t="str">
            <v/>
          </cell>
        </row>
        <row r="47">
          <cell r="I47" t="str">
            <v/>
          </cell>
          <cell r="J47" t="str">
            <v/>
          </cell>
          <cell r="K47">
            <v>0</v>
          </cell>
          <cell r="L47">
            <v>0</v>
          </cell>
          <cell r="M47" t="str">
            <v/>
          </cell>
          <cell r="P47" t="str">
            <v/>
          </cell>
          <cell r="Q47" t="str">
            <v/>
          </cell>
          <cell r="R47">
            <v>0</v>
          </cell>
          <cell r="S47">
            <v>0</v>
          </cell>
          <cell r="T47" t="str">
            <v/>
          </cell>
          <cell r="W47" t="str">
            <v/>
          </cell>
          <cell r="X47" t="str">
            <v/>
          </cell>
          <cell r="Y47">
            <v>0</v>
          </cell>
          <cell r="Z47">
            <v>0</v>
          </cell>
          <cell r="AA47" t="str">
            <v/>
          </cell>
        </row>
        <row r="48">
          <cell r="I48" t="str">
            <v/>
          </cell>
          <cell r="J48" t="str">
            <v/>
          </cell>
          <cell r="K48">
            <v>0</v>
          </cell>
          <cell r="L48">
            <v>0</v>
          </cell>
          <cell r="M48" t="str">
            <v/>
          </cell>
          <cell r="P48" t="str">
            <v/>
          </cell>
          <cell r="Q48" t="str">
            <v/>
          </cell>
          <cell r="R48">
            <v>0</v>
          </cell>
          <cell r="S48">
            <v>0</v>
          </cell>
          <cell r="T48" t="str">
            <v/>
          </cell>
          <cell r="W48" t="str">
            <v/>
          </cell>
          <cell r="X48" t="str">
            <v/>
          </cell>
          <cell r="Y48">
            <v>0</v>
          </cell>
          <cell r="Z48">
            <v>0</v>
          </cell>
          <cell r="AA48" t="str">
            <v/>
          </cell>
        </row>
        <row r="49">
          <cell r="I49" t="str">
            <v/>
          </cell>
          <cell r="J49" t="str">
            <v/>
          </cell>
          <cell r="K49">
            <v>0</v>
          </cell>
          <cell r="L49">
            <v>0</v>
          </cell>
          <cell r="M49" t="str">
            <v/>
          </cell>
          <cell r="P49" t="str">
            <v/>
          </cell>
          <cell r="Q49" t="str">
            <v/>
          </cell>
          <cell r="R49">
            <v>0</v>
          </cell>
          <cell r="S49">
            <v>0</v>
          </cell>
          <cell r="T49" t="str">
            <v/>
          </cell>
          <cell r="W49" t="str">
            <v/>
          </cell>
          <cell r="X49" t="str">
            <v/>
          </cell>
          <cell r="Y49">
            <v>0</v>
          </cell>
          <cell r="Z49">
            <v>0</v>
          </cell>
          <cell r="AA49" t="str">
            <v/>
          </cell>
        </row>
        <row r="50">
          <cell r="I50" t="str">
            <v/>
          </cell>
          <cell r="J50" t="str">
            <v/>
          </cell>
          <cell r="K50">
            <v>0</v>
          </cell>
          <cell r="L50">
            <v>0</v>
          </cell>
          <cell r="M50" t="str">
            <v/>
          </cell>
          <cell r="P50" t="str">
            <v/>
          </cell>
          <cell r="Q50" t="str">
            <v/>
          </cell>
          <cell r="R50">
            <v>0</v>
          </cell>
          <cell r="S50">
            <v>0</v>
          </cell>
          <cell r="T50" t="str">
            <v/>
          </cell>
          <cell r="W50" t="str">
            <v/>
          </cell>
          <cell r="X50" t="str">
            <v/>
          </cell>
          <cell r="Y50">
            <v>0</v>
          </cell>
          <cell r="Z50">
            <v>0</v>
          </cell>
          <cell r="AA50" t="str">
            <v/>
          </cell>
        </row>
        <row r="51">
          <cell r="I51" t="str">
            <v/>
          </cell>
          <cell r="J51" t="str">
            <v/>
          </cell>
          <cell r="K51">
            <v>0</v>
          </cell>
          <cell r="L51">
            <v>0</v>
          </cell>
          <cell r="M51" t="str">
            <v/>
          </cell>
          <cell r="P51" t="str">
            <v/>
          </cell>
          <cell r="Q51" t="str">
            <v/>
          </cell>
          <cell r="R51">
            <v>0</v>
          </cell>
          <cell r="S51">
            <v>0</v>
          </cell>
          <cell r="T51" t="str">
            <v/>
          </cell>
          <cell r="W51" t="str">
            <v/>
          </cell>
          <cell r="X51" t="str">
            <v/>
          </cell>
          <cell r="Y51">
            <v>0</v>
          </cell>
          <cell r="Z51">
            <v>0</v>
          </cell>
          <cell r="AA51" t="str">
            <v/>
          </cell>
        </row>
        <row r="52">
          <cell r="I52" t="str">
            <v/>
          </cell>
          <cell r="J52" t="str">
            <v/>
          </cell>
          <cell r="K52">
            <v>0</v>
          </cell>
          <cell r="L52">
            <v>0</v>
          </cell>
          <cell r="M52" t="str">
            <v/>
          </cell>
          <cell r="P52" t="str">
            <v/>
          </cell>
          <cell r="Q52" t="str">
            <v/>
          </cell>
          <cell r="R52">
            <v>0</v>
          </cell>
          <cell r="S52">
            <v>0</v>
          </cell>
          <cell r="T52" t="str">
            <v/>
          </cell>
          <cell r="W52" t="str">
            <v/>
          </cell>
          <cell r="X52" t="str">
            <v/>
          </cell>
          <cell r="Y52">
            <v>0</v>
          </cell>
          <cell r="Z52">
            <v>0</v>
          </cell>
          <cell r="AA52" t="str">
            <v/>
          </cell>
        </row>
        <row r="53">
          <cell r="I53" t="str">
            <v>1000500000101</v>
          </cell>
          <cell r="J53" t="str">
            <v>普通攻击:对单体敌人造成{0}%的武力伤害</v>
          </cell>
          <cell r="K53">
            <v>0</v>
          </cell>
          <cell r="L53">
            <v>0</v>
          </cell>
          <cell r="M53" t="str">
            <v>0.25+0.25+0.25+0.25+0.25+0.25+0.25+0.25+0.25+0.25+0.25+0.25+0.25+0.25+0.25+0.25+0.25</v>
          </cell>
          <cell r="P53" t="str">
            <v/>
          </cell>
          <cell r="Q53" t="str">
            <v/>
          </cell>
          <cell r="R53">
            <v>0</v>
          </cell>
          <cell r="S53">
            <v>0</v>
          </cell>
          <cell r="T53" t="str">
            <v/>
          </cell>
          <cell r="W53" t="str">
            <v/>
          </cell>
          <cell r="X53" t="str">
            <v/>
          </cell>
          <cell r="Y53">
            <v>0</v>
          </cell>
          <cell r="Z53">
            <v>0</v>
          </cell>
          <cell r="AA53" t="str">
            <v/>
          </cell>
        </row>
        <row r="54">
          <cell r="I54" t="str">
            <v>1000500000201</v>
          </cell>
          <cell r="J54" t="str">
            <v>怒气技能:程普释放荆棘，自身获得{0}护甲与{1}%的吸血效果（吸血效果可驱散），持续8秒，并且嘲讽周围敌人，持续{2}秒，随后荆棘绽放，对自身周围大范围的敌人造成一次攻击25%的武力伤害。</v>
          </cell>
          <cell r="K54">
            <v>0</v>
          </cell>
          <cell r="L54">
            <v>0</v>
          </cell>
          <cell r="M54" t="str">
            <v>80+110+140+170+200+230+260+290+320+350+380+410+440+470+500+530+560</v>
          </cell>
          <cell r="P54" t="str">
            <v>1000500000202</v>
          </cell>
          <cell r="Q54" t="str">
            <v>怒气技能:程普释放荆棘，自身获得{0}护甲与{1}%的吸血效果（吸血效果可驱散），持续8秒，并且嘲讽周围敌人，持续{2}秒，随后荆棘绽放，对自身周围大范围的敌人造成一次攻击25%的武力伤害。</v>
          </cell>
          <cell r="R54">
            <v>0</v>
          </cell>
          <cell r="S54">
            <v>0</v>
          </cell>
          <cell r="T54" t="str">
            <v>0.06+0.075+0.09+0.105+0.12+0.135+0.15+0.165+0.18+0.195+0.21+0.225+0.24+0.255+0.27+0.285+0.3</v>
          </cell>
          <cell r="W54" t="str">
            <v/>
          </cell>
          <cell r="X54" t="str">
            <v/>
          </cell>
          <cell r="Y54">
            <v>0</v>
          </cell>
          <cell r="Z54">
            <v>0</v>
          </cell>
          <cell r="AA54" t="str">
            <v/>
          </cell>
        </row>
        <row r="55">
          <cell r="I55" t="str">
            <v>1000500000203</v>
          </cell>
          <cell r="J55" t="str">
            <v>怒气技能:程普释放荆棘，自身获得{0}护甲与{1}%的吸血效果（吸血效果可驱散），持续8秒，并且嘲讽周围敌人，持续{2}秒，随后荆棘绽放，对自身周围大范围的敌人造成一次攻击25%的武力伤害。</v>
          </cell>
          <cell r="K55">
            <v>0</v>
          </cell>
          <cell r="L55">
            <v>0</v>
          </cell>
          <cell r="M55" t="str">
            <v>1.6+2+2.4+2.8+3.2+3.6+4+4.4+4.8+5.2+5.6+6+6.4+6.8+7.2+7.6+8</v>
          </cell>
          <cell r="P55" t="str">
            <v/>
          </cell>
          <cell r="Q55" t="str">
            <v/>
          </cell>
          <cell r="R55">
            <v>0</v>
          </cell>
          <cell r="S55">
            <v>0</v>
          </cell>
          <cell r="T55" t="str">
            <v/>
          </cell>
          <cell r="W55" t="str">
            <v/>
          </cell>
          <cell r="X55" t="str">
            <v/>
          </cell>
          <cell r="Y55">
            <v>0</v>
          </cell>
          <cell r="Z55">
            <v>0</v>
          </cell>
          <cell r="AA55" t="str">
            <v/>
          </cell>
        </row>
        <row r="56">
          <cell r="I56" t="str">
            <v>1000500000301</v>
          </cell>
          <cell r="J56" t="str">
            <v>被动技能1:自身生命减少或恢复15%增加{0}%武力伤害，50点护甲（最多叠加10层，不可驱散）。每受到10次伤害（持续伤害只计算1次）触发反击风暴，对周围敌人造成一次攻击{1}%的武力伤害。程普生命值低于40%时，受到治疗效果增加25%。</v>
          </cell>
          <cell r="K56">
            <v>0</v>
          </cell>
          <cell r="L56">
            <v>0</v>
          </cell>
          <cell r="M56" t="str">
            <v>0.01+0.015+0.02+0.025+0.03+0.035+0.04+0.045+0.05+0.055+0.06+0.065+0.07+0.075+0.08+0.085+0.09</v>
          </cell>
          <cell r="P56" t="str">
            <v/>
          </cell>
          <cell r="Q56" t="str">
            <v/>
          </cell>
          <cell r="R56">
            <v>0</v>
          </cell>
          <cell r="S56">
            <v>0</v>
          </cell>
          <cell r="T56" t="str">
            <v/>
          </cell>
          <cell r="W56" t="str">
            <v/>
          </cell>
          <cell r="X56" t="str">
            <v/>
          </cell>
          <cell r="Y56">
            <v>0</v>
          </cell>
          <cell r="Z56">
            <v>0</v>
          </cell>
          <cell r="AA56" t="str">
            <v/>
          </cell>
        </row>
        <row r="57">
          <cell r="I57" t="str">
            <v>1000500000302</v>
          </cell>
          <cell r="J57" t="str">
            <v>被动技能1:自身生命减少或恢复15%增加{0}%武力伤害，50点护甲（最多叠加10层，不可驱散）。每受到10次伤害（持续伤害只计算1次）触发反击风暴，对周围敌人造成一次攻击{1}%的武力伤害。程普生命值低于40%时，受到治疗效果增加25%。</v>
          </cell>
          <cell r="K57">
            <v>0</v>
          </cell>
          <cell r="L57">
            <v>0</v>
          </cell>
          <cell r="M57" t="str">
            <v>0.1+0.13+0.16+0.19+0.22+0.25+0.28+0.31+0.34+0.37+0.4+0.43+0.46+0.49+0.52+0.55+0.58</v>
          </cell>
          <cell r="P57" t="str">
            <v/>
          </cell>
          <cell r="Q57" t="str">
            <v/>
          </cell>
          <cell r="R57">
            <v>0</v>
          </cell>
          <cell r="S57">
            <v>0</v>
          </cell>
          <cell r="T57" t="str">
            <v/>
          </cell>
          <cell r="W57" t="str">
            <v/>
          </cell>
          <cell r="X57" t="str">
            <v/>
          </cell>
          <cell r="Y57">
            <v>0</v>
          </cell>
          <cell r="Z57">
            <v>0</v>
          </cell>
          <cell r="AA57" t="str">
            <v/>
          </cell>
        </row>
        <row r="58">
          <cell r="I58" t="str">
            <v>1000500000401</v>
          </cell>
          <cell r="J58" t="str">
            <v>被动技能2:自身与率领的骑兵/车兵开场进行一次冲锋，对撞击到的敌人造成自身攻击30%的武力伤害。</v>
          </cell>
          <cell r="K58">
            <v>0</v>
          </cell>
          <cell r="L58">
            <v>0</v>
          </cell>
          <cell r="M58" t="str">
            <v>0.3+0.3+0.3+0.3+0.3+0.3+0.3+0.3+0.3+0.3+0.3+0.3+0.3+0.3+0.3+0.3+0.3</v>
          </cell>
          <cell r="P58" t="str">
            <v/>
          </cell>
          <cell r="Q58" t="str">
            <v/>
          </cell>
          <cell r="R58">
            <v>0</v>
          </cell>
          <cell r="S58">
            <v>0</v>
          </cell>
          <cell r="T58" t="str">
            <v/>
          </cell>
          <cell r="W58" t="str">
            <v/>
          </cell>
          <cell r="X58" t="str">
            <v/>
          </cell>
          <cell r="Y58">
            <v>0</v>
          </cell>
          <cell r="Z58">
            <v>0</v>
          </cell>
          <cell r="AA58" t="str">
            <v/>
          </cell>
        </row>
        <row r="59">
          <cell r="I59" t="str">
            <v>1000500000402</v>
          </cell>
          <cell r="J59" t="str">
            <v>被动技能2:自身与率领的骑兵/车兵开场进行一次冲锋，对撞击到的敌人造成自身攻击30%的武力伤害。</v>
          </cell>
          <cell r="K59">
            <v>0</v>
          </cell>
          <cell r="L59">
            <v>0</v>
          </cell>
          <cell r="M59" t="str">
            <v>0++++++++++++++++</v>
          </cell>
          <cell r="P59" t="str">
            <v/>
          </cell>
          <cell r="Q59" t="str">
            <v/>
          </cell>
          <cell r="R59">
            <v>0</v>
          </cell>
          <cell r="S59">
            <v>0</v>
          </cell>
          <cell r="T59" t="str">
            <v/>
          </cell>
          <cell r="W59" t="str">
            <v/>
          </cell>
          <cell r="X59" t="str">
            <v/>
          </cell>
          <cell r="Y59">
            <v>0</v>
          </cell>
          <cell r="Z59">
            <v>0</v>
          </cell>
          <cell r="AA59" t="str">
            <v/>
          </cell>
        </row>
        <row r="60">
          <cell r="I60" t="str">
            <v>1000500000501</v>
          </cell>
          <cell r="J60" t="str">
            <v>被动技能3:千里奔袭，毕其功于一役，自身暴击伤害增加40%，韧性提升30%。</v>
          </cell>
          <cell r="K60">
            <v>0</v>
          </cell>
          <cell r="L60">
            <v>0</v>
          </cell>
          <cell r="M60" t="str">
            <v>0.4+0.4+0.4+0.4+0.4+0.4+0.4+0.4+0.4+0.4+0.4+0.4+0.4+0.4+0.4+0.4+0.4</v>
          </cell>
          <cell r="P60" t="str">
            <v/>
          </cell>
          <cell r="Q60" t="str">
            <v/>
          </cell>
          <cell r="R60">
            <v>0</v>
          </cell>
          <cell r="S60">
            <v>0</v>
          </cell>
          <cell r="T60" t="str">
            <v/>
          </cell>
          <cell r="W60" t="str">
            <v/>
          </cell>
          <cell r="X60" t="str">
            <v/>
          </cell>
          <cell r="Y60">
            <v>0</v>
          </cell>
          <cell r="Z60">
            <v>0</v>
          </cell>
          <cell r="AA60" t="str">
            <v/>
          </cell>
        </row>
        <row r="61">
          <cell r="I61" t="str">
            <v>1000500000502</v>
          </cell>
          <cell r="J61" t="str">
            <v>被动技能3:千里奔袭，毕其功于一役，自身暴击伤害增加40%，韧性提升30%。</v>
          </cell>
          <cell r="K61">
            <v>0</v>
          </cell>
          <cell r="L61">
            <v>0</v>
          </cell>
          <cell r="M61" t="str">
            <v>0.3+0.3+0.3+0.3+0.3+0.3+0.3+0.3+0.3+0.3+0.3+0.3+0.3+0.3+0.3+0.3+0.3</v>
          </cell>
          <cell r="P61" t="str">
            <v/>
          </cell>
          <cell r="Q61" t="str">
            <v/>
          </cell>
          <cell r="R61">
            <v>0</v>
          </cell>
          <cell r="S61">
            <v>0</v>
          </cell>
          <cell r="T61" t="str">
            <v/>
          </cell>
          <cell r="W61" t="str">
            <v/>
          </cell>
          <cell r="X61" t="str">
            <v/>
          </cell>
          <cell r="Y61">
            <v>0</v>
          </cell>
          <cell r="Z61">
            <v>0</v>
          </cell>
          <cell r="AA61" t="str">
            <v/>
          </cell>
        </row>
        <row r="62">
          <cell r="I62" t="str">
            <v/>
          </cell>
          <cell r="J62" t="str">
            <v/>
          </cell>
          <cell r="K62">
            <v>0</v>
          </cell>
          <cell r="L62">
            <v>0</v>
          </cell>
          <cell r="M62" t="str">
            <v/>
          </cell>
          <cell r="P62" t="str">
            <v/>
          </cell>
          <cell r="Q62" t="str">
            <v/>
          </cell>
          <cell r="R62">
            <v>0</v>
          </cell>
          <cell r="S62">
            <v>0</v>
          </cell>
          <cell r="T62" t="str">
            <v/>
          </cell>
          <cell r="W62" t="str">
            <v/>
          </cell>
          <cell r="X62" t="str">
            <v/>
          </cell>
          <cell r="Y62">
            <v>0</v>
          </cell>
          <cell r="Z62">
            <v>0</v>
          </cell>
          <cell r="AA62" t="str">
            <v/>
          </cell>
        </row>
        <row r="63">
          <cell r="I63" t="str">
            <v/>
          </cell>
          <cell r="J63" t="str">
            <v/>
          </cell>
          <cell r="K63">
            <v>0</v>
          </cell>
          <cell r="L63">
            <v>0</v>
          </cell>
          <cell r="M63" t="str">
            <v/>
          </cell>
          <cell r="P63" t="str">
            <v/>
          </cell>
          <cell r="Q63" t="str">
            <v/>
          </cell>
          <cell r="R63">
            <v>0</v>
          </cell>
          <cell r="S63">
            <v>0</v>
          </cell>
          <cell r="T63" t="str">
            <v/>
          </cell>
          <cell r="W63" t="str">
            <v/>
          </cell>
          <cell r="X63" t="str">
            <v/>
          </cell>
          <cell r="Y63">
            <v>0</v>
          </cell>
          <cell r="Z63">
            <v>0</v>
          </cell>
          <cell r="AA63" t="str">
            <v/>
          </cell>
        </row>
        <row r="64">
          <cell r="I64" t="str">
            <v/>
          </cell>
          <cell r="J64" t="str">
            <v/>
          </cell>
          <cell r="K64">
            <v>0</v>
          </cell>
          <cell r="L64">
            <v>0</v>
          </cell>
          <cell r="M64" t="str">
            <v/>
          </cell>
          <cell r="P64" t="str">
            <v/>
          </cell>
          <cell r="Q64" t="str">
            <v/>
          </cell>
          <cell r="R64">
            <v>0</v>
          </cell>
          <cell r="S64">
            <v>0</v>
          </cell>
          <cell r="T64" t="str">
            <v/>
          </cell>
          <cell r="W64" t="str">
            <v/>
          </cell>
          <cell r="X64" t="str">
            <v/>
          </cell>
          <cell r="Y64">
            <v>0</v>
          </cell>
          <cell r="Z64">
            <v>0</v>
          </cell>
          <cell r="AA64" t="str">
            <v/>
          </cell>
        </row>
        <row r="65">
          <cell r="I65" t="str">
            <v/>
          </cell>
          <cell r="J65" t="str">
            <v/>
          </cell>
          <cell r="K65">
            <v>0</v>
          </cell>
          <cell r="L65">
            <v>0</v>
          </cell>
          <cell r="M65" t="str">
            <v/>
          </cell>
          <cell r="P65" t="str">
            <v/>
          </cell>
          <cell r="Q65" t="str">
            <v/>
          </cell>
          <cell r="R65">
            <v>0</v>
          </cell>
          <cell r="S65">
            <v>0</v>
          </cell>
          <cell r="T65" t="str">
            <v/>
          </cell>
          <cell r="W65" t="str">
            <v/>
          </cell>
          <cell r="X65" t="str">
            <v/>
          </cell>
          <cell r="Y65">
            <v>0</v>
          </cell>
          <cell r="Z65">
            <v>0</v>
          </cell>
          <cell r="AA65" t="str">
            <v/>
          </cell>
        </row>
        <row r="66">
          <cell r="I66" t="str">
            <v/>
          </cell>
          <cell r="J66" t="str">
            <v/>
          </cell>
          <cell r="K66">
            <v>0</v>
          </cell>
          <cell r="L66">
            <v>0</v>
          </cell>
          <cell r="M66" t="str">
            <v/>
          </cell>
          <cell r="P66" t="str">
            <v/>
          </cell>
          <cell r="Q66" t="str">
            <v/>
          </cell>
          <cell r="R66">
            <v>0</v>
          </cell>
          <cell r="S66">
            <v>0</v>
          </cell>
          <cell r="T66" t="str">
            <v/>
          </cell>
          <cell r="W66" t="str">
            <v/>
          </cell>
          <cell r="X66" t="str">
            <v/>
          </cell>
          <cell r="Y66">
            <v>0</v>
          </cell>
          <cell r="Z66">
            <v>0</v>
          </cell>
          <cell r="AA66" t="str">
            <v/>
          </cell>
        </row>
        <row r="67">
          <cell r="I67" t="str">
            <v/>
          </cell>
          <cell r="J67" t="str">
            <v/>
          </cell>
          <cell r="K67">
            <v>0</v>
          </cell>
          <cell r="L67">
            <v>0</v>
          </cell>
          <cell r="M67" t="str">
            <v/>
          </cell>
          <cell r="P67" t="str">
            <v/>
          </cell>
          <cell r="Q67" t="str">
            <v/>
          </cell>
          <cell r="R67">
            <v>0</v>
          </cell>
          <cell r="S67">
            <v>0</v>
          </cell>
          <cell r="T67" t="str">
            <v/>
          </cell>
          <cell r="W67" t="str">
            <v/>
          </cell>
          <cell r="X67" t="str">
            <v/>
          </cell>
          <cell r="Y67">
            <v>0</v>
          </cell>
          <cell r="Z67">
            <v>0</v>
          </cell>
          <cell r="AA67" t="str">
            <v/>
          </cell>
        </row>
        <row r="68">
          <cell r="I68" t="str">
            <v/>
          </cell>
          <cell r="J68" t="str">
            <v/>
          </cell>
          <cell r="K68">
            <v>0</v>
          </cell>
          <cell r="L68">
            <v>0</v>
          </cell>
          <cell r="M68" t="str">
            <v/>
          </cell>
          <cell r="P68" t="str">
            <v/>
          </cell>
          <cell r="Q68" t="str">
            <v/>
          </cell>
          <cell r="R68">
            <v>0</v>
          </cell>
          <cell r="S68">
            <v>0</v>
          </cell>
          <cell r="T68" t="str">
            <v/>
          </cell>
          <cell r="W68" t="str">
            <v/>
          </cell>
          <cell r="X68" t="str">
            <v/>
          </cell>
          <cell r="Y68">
            <v>0</v>
          </cell>
          <cell r="Z68">
            <v>0</v>
          </cell>
          <cell r="AA68" t="str">
            <v/>
          </cell>
        </row>
        <row r="69">
          <cell r="I69" t="str">
            <v/>
          </cell>
          <cell r="J69" t="str">
            <v/>
          </cell>
          <cell r="K69">
            <v>0</v>
          </cell>
          <cell r="L69">
            <v>0</v>
          </cell>
          <cell r="M69" t="str">
            <v/>
          </cell>
          <cell r="P69" t="str">
            <v/>
          </cell>
          <cell r="Q69" t="str">
            <v/>
          </cell>
          <cell r="R69">
            <v>0</v>
          </cell>
          <cell r="S69">
            <v>0</v>
          </cell>
          <cell r="T69" t="str">
            <v/>
          </cell>
          <cell r="W69" t="str">
            <v/>
          </cell>
          <cell r="X69" t="str">
            <v/>
          </cell>
          <cell r="Y69">
            <v>0</v>
          </cell>
          <cell r="Z69">
            <v>0</v>
          </cell>
          <cell r="AA69" t="str">
            <v/>
          </cell>
        </row>
        <row r="70">
          <cell r="I70" t="str">
            <v/>
          </cell>
          <cell r="J70" t="str">
            <v/>
          </cell>
          <cell r="K70">
            <v>0</v>
          </cell>
          <cell r="L70">
            <v>0</v>
          </cell>
          <cell r="M70" t="str">
            <v/>
          </cell>
          <cell r="P70" t="str">
            <v/>
          </cell>
          <cell r="Q70" t="str">
            <v/>
          </cell>
          <cell r="R70">
            <v>0</v>
          </cell>
          <cell r="S70">
            <v>0</v>
          </cell>
          <cell r="T70" t="str">
            <v/>
          </cell>
          <cell r="W70" t="str">
            <v/>
          </cell>
          <cell r="X70" t="str">
            <v/>
          </cell>
          <cell r="Y70">
            <v>0</v>
          </cell>
          <cell r="Z70">
            <v>0</v>
          </cell>
          <cell r="AA70" t="str">
            <v/>
          </cell>
        </row>
        <row r="71">
          <cell r="I71" t="str">
            <v/>
          </cell>
          <cell r="J71" t="str">
            <v/>
          </cell>
          <cell r="K71">
            <v>0</v>
          </cell>
          <cell r="L71">
            <v>0</v>
          </cell>
          <cell r="M71" t="str">
            <v/>
          </cell>
          <cell r="P71" t="str">
            <v/>
          </cell>
          <cell r="Q71" t="str">
            <v/>
          </cell>
          <cell r="R71">
            <v>0</v>
          </cell>
          <cell r="S71">
            <v>0</v>
          </cell>
          <cell r="T71" t="str">
            <v/>
          </cell>
          <cell r="W71" t="str">
            <v/>
          </cell>
          <cell r="X71" t="str">
            <v/>
          </cell>
          <cell r="Y71">
            <v>0</v>
          </cell>
          <cell r="Z71">
            <v>0</v>
          </cell>
          <cell r="AA71" t="str">
            <v/>
          </cell>
        </row>
        <row r="72">
          <cell r="I72" t="str">
            <v/>
          </cell>
          <cell r="J72" t="str">
            <v/>
          </cell>
          <cell r="K72">
            <v>0</v>
          </cell>
          <cell r="L72">
            <v>0</v>
          </cell>
          <cell r="M72" t="str">
            <v/>
          </cell>
          <cell r="P72" t="str">
            <v/>
          </cell>
          <cell r="Q72" t="str">
            <v/>
          </cell>
          <cell r="R72">
            <v>0</v>
          </cell>
          <cell r="S72">
            <v>0</v>
          </cell>
          <cell r="T72" t="str">
            <v/>
          </cell>
          <cell r="W72" t="str">
            <v/>
          </cell>
          <cell r="X72" t="str">
            <v/>
          </cell>
          <cell r="Y72">
            <v>0</v>
          </cell>
          <cell r="Z72">
            <v>0</v>
          </cell>
          <cell r="AA72" t="str">
            <v/>
          </cell>
        </row>
        <row r="73">
          <cell r="I73" t="str">
            <v/>
          </cell>
          <cell r="J73" t="str">
            <v/>
          </cell>
          <cell r="K73">
            <v>0</v>
          </cell>
          <cell r="L73">
            <v>0</v>
          </cell>
          <cell r="M73" t="str">
            <v/>
          </cell>
          <cell r="P73" t="str">
            <v/>
          </cell>
          <cell r="Q73" t="str">
            <v/>
          </cell>
          <cell r="R73">
            <v>0</v>
          </cell>
          <cell r="S73">
            <v>0</v>
          </cell>
          <cell r="T73" t="str">
            <v/>
          </cell>
          <cell r="W73" t="str">
            <v/>
          </cell>
          <cell r="X73" t="str">
            <v/>
          </cell>
          <cell r="Y73">
            <v>0</v>
          </cell>
          <cell r="Z73">
            <v>0</v>
          </cell>
          <cell r="AA73" t="str">
            <v/>
          </cell>
        </row>
        <row r="74">
          <cell r="I74" t="str">
            <v/>
          </cell>
          <cell r="J74" t="str">
            <v/>
          </cell>
          <cell r="K74">
            <v>0</v>
          </cell>
          <cell r="L74">
            <v>0</v>
          </cell>
          <cell r="M74" t="str">
            <v/>
          </cell>
          <cell r="P74" t="str">
            <v/>
          </cell>
          <cell r="Q74" t="str">
            <v/>
          </cell>
          <cell r="R74">
            <v>0</v>
          </cell>
          <cell r="S74">
            <v>0</v>
          </cell>
          <cell r="T74" t="str">
            <v/>
          </cell>
          <cell r="W74" t="str">
            <v/>
          </cell>
          <cell r="X74" t="str">
            <v/>
          </cell>
          <cell r="Y74">
            <v>0</v>
          </cell>
          <cell r="Z74">
            <v>0</v>
          </cell>
          <cell r="AA74" t="str">
            <v/>
          </cell>
        </row>
        <row r="75">
          <cell r="I75" t="str">
            <v/>
          </cell>
          <cell r="J75" t="str">
            <v/>
          </cell>
          <cell r="K75">
            <v>0</v>
          </cell>
          <cell r="L75">
            <v>0</v>
          </cell>
          <cell r="M75" t="str">
            <v/>
          </cell>
          <cell r="P75" t="str">
            <v/>
          </cell>
          <cell r="Q75" t="str">
            <v/>
          </cell>
          <cell r="R75">
            <v>0</v>
          </cell>
          <cell r="S75">
            <v>0</v>
          </cell>
          <cell r="T75" t="str">
            <v/>
          </cell>
          <cell r="W75" t="str">
            <v/>
          </cell>
          <cell r="X75" t="str">
            <v/>
          </cell>
          <cell r="Y75">
            <v>0</v>
          </cell>
          <cell r="Z75">
            <v>0</v>
          </cell>
          <cell r="AA75" t="str">
            <v/>
          </cell>
        </row>
        <row r="76">
          <cell r="I76" t="str">
            <v/>
          </cell>
          <cell r="J76" t="str">
            <v/>
          </cell>
          <cell r="K76">
            <v>0</v>
          </cell>
          <cell r="L76">
            <v>0</v>
          </cell>
          <cell r="M76" t="str">
            <v/>
          </cell>
          <cell r="P76" t="str">
            <v/>
          </cell>
          <cell r="Q76" t="str">
            <v/>
          </cell>
          <cell r="R76">
            <v>0</v>
          </cell>
          <cell r="S76">
            <v>0</v>
          </cell>
          <cell r="T76" t="str">
            <v/>
          </cell>
          <cell r="W76" t="str">
            <v/>
          </cell>
          <cell r="X76" t="str">
            <v/>
          </cell>
          <cell r="Y76">
            <v>0</v>
          </cell>
          <cell r="Z76">
            <v>0</v>
          </cell>
          <cell r="AA76" t="str">
            <v/>
          </cell>
        </row>
        <row r="77">
          <cell r="I77" t="str">
            <v/>
          </cell>
          <cell r="J77" t="str">
            <v/>
          </cell>
          <cell r="K77">
            <v>0</v>
          </cell>
          <cell r="L77">
            <v>0</v>
          </cell>
          <cell r="M77" t="str">
            <v/>
          </cell>
          <cell r="P77" t="str">
            <v/>
          </cell>
          <cell r="Q77" t="str">
            <v/>
          </cell>
          <cell r="R77">
            <v>0</v>
          </cell>
          <cell r="S77">
            <v>0</v>
          </cell>
          <cell r="T77" t="str">
            <v/>
          </cell>
          <cell r="W77" t="str">
            <v/>
          </cell>
          <cell r="X77" t="str">
            <v/>
          </cell>
          <cell r="Y77">
            <v>0</v>
          </cell>
          <cell r="Z77">
            <v>0</v>
          </cell>
          <cell r="AA77" t="str">
            <v/>
          </cell>
        </row>
        <row r="78">
          <cell r="I78" t="str">
            <v/>
          </cell>
          <cell r="J78" t="str">
            <v/>
          </cell>
          <cell r="K78">
            <v>0</v>
          </cell>
          <cell r="L78">
            <v>0</v>
          </cell>
          <cell r="M78" t="str">
            <v/>
          </cell>
          <cell r="P78" t="str">
            <v/>
          </cell>
          <cell r="Q78" t="str">
            <v/>
          </cell>
          <cell r="R78">
            <v>0</v>
          </cell>
          <cell r="S78">
            <v>0</v>
          </cell>
          <cell r="T78" t="str">
            <v/>
          </cell>
          <cell r="W78" t="str">
            <v/>
          </cell>
          <cell r="X78" t="str">
            <v/>
          </cell>
          <cell r="Y78">
            <v>0</v>
          </cell>
          <cell r="Z78">
            <v>0</v>
          </cell>
          <cell r="AA78" t="str">
            <v/>
          </cell>
        </row>
        <row r="79">
          <cell r="I79" t="str">
            <v/>
          </cell>
          <cell r="J79" t="str">
            <v/>
          </cell>
          <cell r="K79">
            <v>0</v>
          </cell>
          <cell r="L79">
            <v>0</v>
          </cell>
          <cell r="M79" t="str">
            <v/>
          </cell>
          <cell r="P79" t="str">
            <v/>
          </cell>
          <cell r="Q79" t="str">
            <v/>
          </cell>
          <cell r="R79">
            <v>0</v>
          </cell>
          <cell r="S79">
            <v>0</v>
          </cell>
          <cell r="T79" t="str">
            <v/>
          </cell>
          <cell r="W79" t="str">
            <v/>
          </cell>
          <cell r="X79" t="str">
            <v/>
          </cell>
          <cell r="Y79">
            <v>0</v>
          </cell>
          <cell r="Z79">
            <v>0</v>
          </cell>
          <cell r="AA79" t="str">
            <v/>
          </cell>
        </row>
        <row r="80">
          <cell r="I80" t="str">
            <v/>
          </cell>
          <cell r="J80" t="str">
            <v/>
          </cell>
          <cell r="K80">
            <v>0</v>
          </cell>
          <cell r="L80">
            <v>0</v>
          </cell>
          <cell r="M80" t="str">
            <v/>
          </cell>
          <cell r="P80" t="str">
            <v/>
          </cell>
          <cell r="Q80" t="str">
            <v/>
          </cell>
          <cell r="R80">
            <v>0</v>
          </cell>
          <cell r="S80">
            <v>0</v>
          </cell>
          <cell r="T80" t="str">
            <v/>
          </cell>
          <cell r="W80" t="str">
            <v/>
          </cell>
          <cell r="X80" t="str">
            <v/>
          </cell>
          <cell r="Y80">
            <v>0</v>
          </cell>
          <cell r="Z80">
            <v>0</v>
          </cell>
          <cell r="AA80" t="str">
            <v/>
          </cell>
        </row>
        <row r="81">
          <cell r="I81" t="str">
            <v/>
          </cell>
          <cell r="J81" t="str">
            <v/>
          </cell>
          <cell r="K81">
            <v>0</v>
          </cell>
          <cell r="L81">
            <v>0</v>
          </cell>
          <cell r="M81" t="str">
            <v/>
          </cell>
          <cell r="P81" t="str">
            <v/>
          </cell>
          <cell r="Q81" t="str">
            <v/>
          </cell>
          <cell r="R81">
            <v>0</v>
          </cell>
          <cell r="S81">
            <v>0</v>
          </cell>
          <cell r="T81" t="str">
            <v/>
          </cell>
          <cell r="W81" t="str">
            <v/>
          </cell>
          <cell r="X81" t="str">
            <v/>
          </cell>
          <cell r="Y81">
            <v>0</v>
          </cell>
          <cell r="Z81">
            <v>0</v>
          </cell>
          <cell r="AA81" t="str">
            <v/>
          </cell>
        </row>
        <row r="82">
          <cell r="I82" t="str">
            <v/>
          </cell>
          <cell r="J82" t="str">
            <v/>
          </cell>
          <cell r="K82">
            <v>0</v>
          </cell>
          <cell r="L82">
            <v>0</v>
          </cell>
          <cell r="M82" t="str">
            <v/>
          </cell>
          <cell r="P82" t="str">
            <v/>
          </cell>
          <cell r="Q82" t="str">
            <v/>
          </cell>
          <cell r="R82">
            <v>0</v>
          </cell>
          <cell r="S82">
            <v>0</v>
          </cell>
          <cell r="T82" t="str">
            <v/>
          </cell>
          <cell r="W82" t="str">
            <v/>
          </cell>
          <cell r="X82" t="str">
            <v/>
          </cell>
          <cell r="Y82">
            <v>0</v>
          </cell>
          <cell r="Z82">
            <v>0</v>
          </cell>
          <cell r="AA82" t="str">
            <v/>
          </cell>
        </row>
        <row r="83">
          <cell r="I83" t="str">
            <v/>
          </cell>
          <cell r="J83" t="str">
            <v/>
          </cell>
          <cell r="K83">
            <v>0</v>
          </cell>
          <cell r="L83">
            <v>0</v>
          </cell>
          <cell r="M83" t="str">
            <v/>
          </cell>
          <cell r="P83" t="str">
            <v/>
          </cell>
          <cell r="Q83" t="str">
            <v/>
          </cell>
          <cell r="R83">
            <v>0</v>
          </cell>
          <cell r="S83">
            <v>0</v>
          </cell>
          <cell r="T83" t="str">
            <v/>
          </cell>
          <cell r="W83" t="str">
            <v/>
          </cell>
          <cell r="X83" t="str">
            <v/>
          </cell>
          <cell r="Y83">
            <v>0</v>
          </cell>
          <cell r="Z83">
            <v>0</v>
          </cell>
          <cell r="AA83" t="str">
            <v/>
          </cell>
        </row>
        <row r="84">
          <cell r="I84" t="str">
            <v/>
          </cell>
          <cell r="J84" t="str">
            <v/>
          </cell>
          <cell r="K84">
            <v>0</v>
          </cell>
          <cell r="L84">
            <v>0</v>
          </cell>
          <cell r="M84" t="str">
            <v/>
          </cell>
          <cell r="P84" t="str">
            <v/>
          </cell>
          <cell r="Q84" t="str">
            <v/>
          </cell>
          <cell r="R84">
            <v>0</v>
          </cell>
          <cell r="S84">
            <v>0</v>
          </cell>
          <cell r="T84" t="str">
            <v/>
          </cell>
          <cell r="W84" t="str">
            <v/>
          </cell>
          <cell r="X84" t="str">
            <v/>
          </cell>
          <cell r="Y84">
            <v>0</v>
          </cell>
          <cell r="Z84">
            <v>0</v>
          </cell>
          <cell r="AA84" t="str">
            <v/>
          </cell>
        </row>
        <row r="85">
          <cell r="I85" t="str">
            <v/>
          </cell>
          <cell r="J85" t="str">
            <v/>
          </cell>
          <cell r="K85">
            <v>0</v>
          </cell>
          <cell r="L85">
            <v>0</v>
          </cell>
          <cell r="M85" t="str">
            <v/>
          </cell>
          <cell r="P85" t="str">
            <v/>
          </cell>
          <cell r="Q85" t="str">
            <v/>
          </cell>
          <cell r="R85">
            <v>0</v>
          </cell>
          <cell r="S85">
            <v>0</v>
          </cell>
          <cell r="T85" t="str">
            <v/>
          </cell>
          <cell r="W85" t="str">
            <v/>
          </cell>
          <cell r="X85" t="str">
            <v/>
          </cell>
          <cell r="Y85">
            <v>0</v>
          </cell>
          <cell r="Z85">
            <v>0</v>
          </cell>
          <cell r="AA85" t="str">
            <v/>
          </cell>
        </row>
        <row r="86">
          <cell r="I86" t="str">
            <v/>
          </cell>
          <cell r="J86" t="str">
            <v/>
          </cell>
          <cell r="K86">
            <v>0</v>
          </cell>
          <cell r="L86">
            <v>0</v>
          </cell>
          <cell r="M86" t="str">
            <v/>
          </cell>
          <cell r="P86" t="str">
            <v/>
          </cell>
          <cell r="Q86" t="str">
            <v/>
          </cell>
          <cell r="R86">
            <v>0</v>
          </cell>
          <cell r="S86">
            <v>0</v>
          </cell>
          <cell r="T86" t="str">
            <v/>
          </cell>
          <cell r="W86" t="str">
            <v/>
          </cell>
          <cell r="X86" t="str">
            <v/>
          </cell>
          <cell r="Y86">
            <v>0</v>
          </cell>
          <cell r="Z86">
            <v>0</v>
          </cell>
          <cell r="AA86" t="str">
            <v/>
          </cell>
        </row>
        <row r="87">
          <cell r="I87" t="str">
            <v/>
          </cell>
          <cell r="J87" t="str">
            <v/>
          </cell>
          <cell r="K87">
            <v>0</v>
          </cell>
          <cell r="L87">
            <v>0</v>
          </cell>
          <cell r="M87" t="str">
            <v/>
          </cell>
          <cell r="P87" t="str">
            <v/>
          </cell>
          <cell r="Q87" t="str">
            <v/>
          </cell>
          <cell r="R87">
            <v>0</v>
          </cell>
          <cell r="S87">
            <v>0</v>
          </cell>
          <cell r="T87" t="str">
            <v/>
          </cell>
          <cell r="W87" t="str">
            <v/>
          </cell>
          <cell r="X87" t="str">
            <v/>
          </cell>
          <cell r="Y87">
            <v>0</v>
          </cell>
          <cell r="Z87">
            <v>0</v>
          </cell>
          <cell r="AA87" t="str">
            <v/>
          </cell>
        </row>
        <row r="88">
          <cell r="I88" t="str">
            <v/>
          </cell>
          <cell r="J88" t="str">
            <v/>
          </cell>
          <cell r="K88">
            <v>0</v>
          </cell>
          <cell r="L88">
            <v>0</v>
          </cell>
          <cell r="M88" t="str">
            <v/>
          </cell>
          <cell r="P88" t="str">
            <v/>
          </cell>
          <cell r="Q88" t="str">
            <v/>
          </cell>
          <cell r="R88">
            <v>0</v>
          </cell>
          <cell r="S88">
            <v>0</v>
          </cell>
          <cell r="T88" t="str">
            <v/>
          </cell>
          <cell r="W88" t="str">
            <v/>
          </cell>
          <cell r="X88" t="str">
            <v/>
          </cell>
          <cell r="Y88">
            <v>0</v>
          </cell>
          <cell r="Z88">
            <v>0</v>
          </cell>
          <cell r="AA88" t="str">
            <v/>
          </cell>
        </row>
        <row r="89">
          <cell r="I89" t="str">
            <v/>
          </cell>
          <cell r="J89" t="str">
            <v/>
          </cell>
          <cell r="K89">
            <v>0</v>
          </cell>
          <cell r="L89">
            <v>0</v>
          </cell>
          <cell r="M89" t="str">
            <v/>
          </cell>
          <cell r="P89" t="str">
            <v/>
          </cell>
          <cell r="Q89" t="str">
            <v/>
          </cell>
          <cell r="R89">
            <v>0</v>
          </cell>
          <cell r="S89">
            <v>0</v>
          </cell>
          <cell r="T89" t="str">
            <v/>
          </cell>
          <cell r="W89" t="str">
            <v/>
          </cell>
          <cell r="X89" t="str">
            <v/>
          </cell>
          <cell r="Y89">
            <v>0</v>
          </cell>
          <cell r="Z89">
            <v>0</v>
          </cell>
          <cell r="AA89" t="str">
            <v/>
          </cell>
        </row>
        <row r="90">
          <cell r="I90" t="str">
            <v/>
          </cell>
          <cell r="J90" t="str">
            <v/>
          </cell>
          <cell r="K90">
            <v>0</v>
          </cell>
          <cell r="L90">
            <v>0</v>
          </cell>
          <cell r="M90" t="str">
            <v/>
          </cell>
          <cell r="P90" t="str">
            <v/>
          </cell>
          <cell r="Q90" t="str">
            <v/>
          </cell>
          <cell r="R90">
            <v>0</v>
          </cell>
          <cell r="S90">
            <v>0</v>
          </cell>
          <cell r="T90" t="str">
            <v/>
          </cell>
          <cell r="W90" t="str">
            <v/>
          </cell>
          <cell r="X90" t="str">
            <v/>
          </cell>
          <cell r="Y90">
            <v>0</v>
          </cell>
          <cell r="Z90">
            <v>0</v>
          </cell>
          <cell r="AA90" t="str">
            <v/>
          </cell>
        </row>
        <row r="91">
          <cell r="I91" t="str">
            <v/>
          </cell>
          <cell r="J91" t="str">
            <v/>
          </cell>
          <cell r="K91">
            <v>0</v>
          </cell>
          <cell r="L91">
            <v>0</v>
          </cell>
          <cell r="M91" t="str">
            <v/>
          </cell>
          <cell r="P91" t="str">
            <v/>
          </cell>
          <cell r="Q91" t="str">
            <v/>
          </cell>
          <cell r="R91">
            <v>0</v>
          </cell>
          <cell r="S91">
            <v>0</v>
          </cell>
          <cell r="T91" t="str">
            <v/>
          </cell>
          <cell r="W91" t="str">
            <v/>
          </cell>
          <cell r="X91" t="str">
            <v/>
          </cell>
          <cell r="Y91">
            <v>0</v>
          </cell>
          <cell r="Z91">
            <v>0</v>
          </cell>
          <cell r="AA91" t="str">
            <v/>
          </cell>
        </row>
        <row r="92">
          <cell r="I92" t="str">
            <v/>
          </cell>
          <cell r="J92" t="str">
            <v/>
          </cell>
          <cell r="K92">
            <v>0</v>
          </cell>
          <cell r="L92">
            <v>0</v>
          </cell>
          <cell r="M92" t="str">
            <v/>
          </cell>
          <cell r="P92" t="str">
            <v/>
          </cell>
          <cell r="Q92" t="str">
            <v/>
          </cell>
          <cell r="R92">
            <v>0</v>
          </cell>
          <cell r="S92">
            <v>0</v>
          </cell>
          <cell r="T92" t="str">
            <v/>
          </cell>
          <cell r="W92" t="str">
            <v/>
          </cell>
          <cell r="X92" t="str">
            <v/>
          </cell>
          <cell r="Y92">
            <v>0</v>
          </cell>
          <cell r="Z92">
            <v>0</v>
          </cell>
          <cell r="AA92" t="str">
            <v/>
          </cell>
        </row>
        <row r="93">
          <cell r="I93" t="str">
            <v/>
          </cell>
          <cell r="J93" t="str">
            <v/>
          </cell>
          <cell r="K93">
            <v>0</v>
          </cell>
          <cell r="L93">
            <v>0</v>
          </cell>
          <cell r="M93" t="str">
            <v/>
          </cell>
          <cell r="P93" t="str">
            <v/>
          </cell>
          <cell r="Q93" t="str">
            <v/>
          </cell>
          <cell r="R93">
            <v>0</v>
          </cell>
          <cell r="S93">
            <v>0</v>
          </cell>
          <cell r="T93" t="str">
            <v/>
          </cell>
          <cell r="W93" t="str">
            <v/>
          </cell>
          <cell r="X93" t="str">
            <v/>
          </cell>
          <cell r="Y93">
            <v>0</v>
          </cell>
          <cell r="Z93">
            <v>0</v>
          </cell>
          <cell r="AA93" t="str">
            <v/>
          </cell>
        </row>
        <row r="94">
          <cell r="I94" t="str">
            <v/>
          </cell>
          <cell r="J94" t="str">
            <v/>
          </cell>
          <cell r="K94">
            <v>0</v>
          </cell>
          <cell r="L94">
            <v>0</v>
          </cell>
          <cell r="M94" t="str">
            <v/>
          </cell>
          <cell r="P94" t="str">
            <v/>
          </cell>
          <cell r="Q94" t="str">
            <v/>
          </cell>
          <cell r="R94">
            <v>0</v>
          </cell>
          <cell r="S94">
            <v>0</v>
          </cell>
          <cell r="T94" t="str">
            <v/>
          </cell>
          <cell r="W94" t="str">
            <v/>
          </cell>
          <cell r="X94" t="str">
            <v/>
          </cell>
          <cell r="Y94">
            <v>0</v>
          </cell>
          <cell r="Z94">
            <v>0</v>
          </cell>
          <cell r="AA94" t="str">
            <v/>
          </cell>
        </row>
        <row r="95">
          <cell r="I95" t="str">
            <v/>
          </cell>
          <cell r="J95" t="str">
            <v/>
          </cell>
          <cell r="K95">
            <v>0</v>
          </cell>
          <cell r="L95">
            <v>0</v>
          </cell>
          <cell r="M95" t="str">
            <v/>
          </cell>
          <cell r="P95" t="str">
            <v/>
          </cell>
          <cell r="Q95" t="str">
            <v/>
          </cell>
          <cell r="R95">
            <v>0</v>
          </cell>
          <cell r="S95">
            <v>0</v>
          </cell>
          <cell r="T95" t="str">
            <v/>
          </cell>
          <cell r="W95" t="str">
            <v/>
          </cell>
          <cell r="X95" t="str">
            <v/>
          </cell>
          <cell r="Y95">
            <v>0</v>
          </cell>
          <cell r="Z95">
            <v>0</v>
          </cell>
          <cell r="AA95" t="str">
            <v/>
          </cell>
        </row>
        <row r="96">
          <cell r="I96" t="str">
            <v/>
          </cell>
          <cell r="J96" t="str">
            <v/>
          </cell>
          <cell r="K96">
            <v>0</v>
          </cell>
          <cell r="L96">
            <v>0</v>
          </cell>
          <cell r="M96" t="str">
            <v/>
          </cell>
          <cell r="P96" t="str">
            <v/>
          </cell>
          <cell r="Q96" t="str">
            <v/>
          </cell>
          <cell r="R96">
            <v>0</v>
          </cell>
          <cell r="S96">
            <v>0</v>
          </cell>
          <cell r="T96" t="str">
            <v/>
          </cell>
          <cell r="W96" t="str">
            <v/>
          </cell>
          <cell r="X96" t="str">
            <v/>
          </cell>
          <cell r="Y96">
            <v>0</v>
          </cell>
          <cell r="Z96">
            <v>0</v>
          </cell>
          <cell r="AA96" t="str">
            <v/>
          </cell>
        </row>
        <row r="97">
          <cell r="I97" t="str">
            <v/>
          </cell>
          <cell r="J97" t="str">
            <v/>
          </cell>
          <cell r="K97">
            <v>0</v>
          </cell>
          <cell r="L97">
            <v>0</v>
          </cell>
          <cell r="M97" t="str">
            <v/>
          </cell>
          <cell r="P97" t="str">
            <v/>
          </cell>
          <cell r="Q97" t="str">
            <v/>
          </cell>
          <cell r="R97">
            <v>0</v>
          </cell>
          <cell r="S97">
            <v>0</v>
          </cell>
          <cell r="T97" t="str">
            <v/>
          </cell>
          <cell r="W97" t="str">
            <v/>
          </cell>
          <cell r="X97" t="str">
            <v/>
          </cell>
          <cell r="Y97">
            <v>0</v>
          </cell>
          <cell r="Z97">
            <v>0</v>
          </cell>
          <cell r="AA97" t="str">
            <v/>
          </cell>
        </row>
        <row r="98">
          <cell r="I98" t="str">
            <v/>
          </cell>
          <cell r="J98" t="str">
            <v/>
          </cell>
          <cell r="K98">
            <v>0</v>
          </cell>
          <cell r="L98">
            <v>0</v>
          </cell>
          <cell r="M98" t="str">
            <v/>
          </cell>
          <cell r="P98" t="str">
            <v/>
          </cell>
          <cell r="Q98" t="str">
            <v/>
          </cell>
          <cell r="R98">
            <v>0</v>
          </cell>
          <cell r="S98">
            <v>0</v>
          </cell>
          <cell r="T98" t="str">
            <v/>
          </cell>
          <cell r="W98" t="str">
            <v/>
          </cell>
          <cell r="X98" t="str">
            <v/>
          </cell>
          <cell r="Y98">
            <v>0</v>
          </cell>
          <cell r="Z98">
            <v>0</v>
          </cell>
          <cell r="AA98" t="str">
            <v/>
          </cell>
        </row>
        <row r="99">
          <cell r="I99" t="str">
            <v/>
          </cell>
          <cell r="J99" t="str">
            <v/>
          </cell>
          <cell r="K99">
            <v>0</v>
          </cell>
          <cell r="L99">
            <v>0</v>
          </cell>
          <cell r="M99" t="str">
            <v/>
          </cell>
          <cell r="P99" t="str">
            <v/>
          </cell>
          <cell r="Q99" t="str">
            <v/>
          </cell>
          <cell r="R99">
            <v>0</v>
          </cell>
          <cell r="S99">
            <v>0</v>
          </cell>
          <cell r="T99" t="str">
            <v/>
          </cell>
          <cell r="W99" t="str">
            <v/>
          </cell>
          <cell r="X99" t="str">
            <v/>
          </cell>
          <cell r="Y99">
            <v>0</v>
          </cell>
          <cell r="Z99">
            <v>0</v>
          </cell>
          <cell r="AA99" t="str">
            <v/>
          </cell>
        </row>
        <row r="100">
          <cell r="I100" t="str">
            <v/>
          </cell>
          <cell r="J100" t="str">
            <v/>
          </cell>
          <cell r="K100">
            <v>0</v>
          </cell>
          <cell r="L100">
            <v>0</v>
          </cell>
          <cell r="M100" t="str">
            <v/>
          </cell>
          <cell r="P100" t="str">
            <v/>
          </cell>
          <cell r="Q100" t="str">
            <v/>
          </cell>
          <cell r="R100">
            <v>0</v>
          </cell>
          <cell r="S100">
            <v>0</v>
          </cell>
          <cell r="T100" t="str">
            <v/>
          </cell>
          <cell r="W100" t="str">
            <v/>
          </cell>
          <cell r="X100" t="str">
            <v/>
          </cell>
          <cell r="Y100">
            <v>0</v>
          </cell>
          <cell r="Z100">
            <v>0</v>
          </cell>
          <cell r="AA100" t="str">
            <v/>
          </cell>
        </row>
        <row r="101">
          <cell r="I101" t="str">
            <v/>
          </cell>
          <cell r="J101" t="str">
            <v/>
          </cell>
          <cell r="K101">
            <v>0</v>
          </cell>
          <cell r="L101">
            <v>0</v>
          </cell>
          <cell r="M101" t="str">
            <v/>
          </cell>
          <cell r="P101" t="str">
            <v/>
          </cell>
          <cell r="Q101" t="str">
            <v/>
          </cell>
          <cell r="R101">
            <v>0</v>
          </cell>
          <cell r="S101">
            <v>0</v>
          </cell>
          <cell r="T101" t="str">
            <v/>
          </cell>
          <cell r="W101" t="str">
            <v/>
          </cell>
          <cell r="X101" t="str">
            <v/>
          </cell>
          <cell r="Y101">
            <v>0</v>
          </cell>
          <cell r="Z101">
            <v>0</v>
          </cell>
          <cell r="AA101" t="str">
            <v/>
          </cell>
        </row>
        <row r="102">
          <cell r="I102" t="str">
            <v/>
          </cell>
          <cell r="J102" t="str">
            <v/>
          </cell>
          <cell r="K102">
            <v>0</v>
          </cell>
          <cell r="L102">
            <v>0</v>
          </cell>
          <cell r="M102" t="str">
            <v/>
          </cell>
          <cell r="P102" t="str">
            <v/>
          </cell>
          <cell r="Q102" t="str">
            <v/>
          </cell>
          <cell r="R102">
            <v>0</v>
          </cell>
          <cell r="S102">
            <v>0</v>
          </cell>
          <cell r="T102" t="str">
            <v/>
          </cell>
          <cell r="W102" t="str">
            <v/>
          </cell>
          <cell r="X102" t="str">
            <v/>
          </cell>
          <cell r="Y102">
            <v>0</v>
          </cell>
          <cell r="Z102">
            <v>0</v>
          </cell>
          <cell r="AA102" t="str">
            <v/>
          </cell>
        </row>
        <row r="103">
          <cell r="I103" t="str">
            <v/>
          </cell>
          <cell r="J103" t="str">
            <v/>
          </cell>
          <cell r="K103">
            <v>0</v>
          </cell>
          <cell r="L103">
            <v>0</v>
          </cell>
          <cell r="M103" t="str">
            <v/>
          </cell>
          <cell r="P103" t="str">
            <v/>
          </cell>
          <cell r="Q103" t="str">
            <v/>
          </cell>
          <cell r="R103">
            <v>0</v>
          </cell>
          <cell r="S103">
            <v>0</v>
          </cell>
          <cell r="T103" t="str">
            <v/>
          </cell>
          <cell r="W103" t="str">
            <v/>
          </cell>
          <cell r="X103" t="str">
            <v/>
          </cell>
          <cell r="Y103">
            <v>0</v>
          </cell>
          <cell r="Z103">
            <v>0</v>
          </cell>
          <cell r="AA103" t="str">
            <v/>
          </cell>
        </row>
        <row r="104">
          <cell r="I104" t="str">
            <v/>
          </cell>
          <cell r="J104" t="str">
            <v/>
          </cell>
          <cell r="K104">
            <v>0</v>
          </cell>
          <cell r="L104">
            <v>0</v>
          </cell>
          <cell r="M104" t="str">
            <v/>
          </cell>
          <cell r="P104" t="str">
            <v/>
          </cell>
          <cell r="Q104" t="str">
            <v/>
          </cell>
          <cell r="R104">
            <v>0</v>
          </cell>
          <cell r="S104">
            <v>0</v>
          </cell>
          <cell r="T104" t="str">
            <v/>
          </cell>
          <cell r="W104" t="str">
            <v/>
          </cell>
          <cell r="X104" t="str">
            <v/>
          </cell>
          <cell r="Y104">
            <v>0</v>
          </cell>
          <cell r="Z104">
            <v>0</v>
          </cell>
          <cell r="AA104" t="str">
            <v/>
          </cell>
        </row>
        <row r="105">
          <cell r="I105" t="str">
            <v/>
          </cell>
          <cell r="J105" t="str">
            <v/>
          </cell>
          <cell r="K105">
            <v>0</v>
          </cell>
          <cell r="L105">
            <v>0</v>
          </cell>
          <cell r="M105" t="str">
            <v/>
          </cell>
          <cell r="P105" t="str">
            <v/>
          </cell>
          <cell r="Q105" t="str">
            <v/>
          </cell>
          <cell r="R105">
            <v>0</v>
          </cell>
          <cell r="S105">
            <v>0</v>
          </cell>
          <cell r="T105" t="str">
            <v/>
          </cell>
          <cell r="W105" t="str">
            <v/>
          </cell>
          <cell r="X105" t="str">
            <v/>
          </cell>
          <cell r="Y105">
            <v>0</v>
          </cell>
          <cell r="Z105">
            <v>0</v>
          </cell>
          <cell r="AA105" t="str">
            <v/>
          </cell>
        </row>
        <row r="106">
          <cell r="I106" t="str">
            <v/>
          </cell>
          <cell r="J106" t="str">
            <v/>
          </cell>
          <cell r="K106">
            <v>0</v>
          </cell>
          <cell r="L106">
            <v>0</v>
          </cell>
          <cell r="M106" t="str">
            <v/>
          </cell>
          <cell r="P106" t="str">
            <v/>
          </cell>
          <cell r="Q106" t="str">
            <v/>
          </cell>
          <cell r="R106">
            <v>0</v>
          </cell>
          <cell r="S106">
            <v>0</v>
          </cell>
          <cell r="T106" t="str">
            <v/>
          </cell>
          <cell r="W106" t="str">
            <v/>
          </cell>
          <cell r="X106" t="str">
            <v/>
          </cell>
          <cell r="Y106">
            <v>0</v>
          </cell>
          <cell r="Z106">
            <v>0</v>
          </cell>
          <cell r="AA106" t="str">
            <v/>
          </cell>
        </row>
        <row r="107">
          <cell r="I107" t="str">
            <v/>
          </cell>
          <cell r="J107" t="str">
            <v/>
          </cell>
          <cell r="K107">
            <v>0</v>
          </cell>
          <cell r="L107">
            <v>0</v>
          </cell>
          <cell r="M107" t="str">
            <v/>
          </cell>
          <cell r="P107" t="str">
            <v/>
          </cell>
          <cell r="Q107" t="str">
            <v/>
          </cell>
          <cell r="R107">
            <v>0</v>
          </cell>
          <cell r="S107">
            <v>0</v>
          </cell>
          <cell r="T107" t="str">
            <v/>
          </cell>
          <cell r="W107" t="str">
            <v/>
          </cell>
          <cell r="X107" t="str">
            <v/>
          </cell>
          <cell r="Y107">
            <v>0</v>
          </cell>
          <cell r="Z107">
            <v>0</v>
          </cell>
          <cell r="AA107" t="str">
            <v/>
          </cell>
        </row>
        <row r="108">
          <cell r="I108" t="str">
            <v/>
          </cell>
          <cell r="J108" t="str">
            <v/>
          </cell>
          <cell r="K108">
            <v>0</v>
          </cell>
          <cell r="L108">
            <v>0</v>
          </cell>
          <cell r="M108" t="str">
            <v/>
          </cell>
          <cell r="P108" t="str">
            <v/>
          </cell>
          <cell r="Q108" t="str">
            <v/>
          </cell>
          <cell r="R108">
            <v>0</v>
          </cell>
          <cell r="S108">
            <v>0</v>
          </cell>
          <cell r="T108" t="str">
            <v/>
          </cell>
          <cell r="W108" t="str">
            <v/>
          </cell>
          <cell r="X108" t="str">
            <v/>
          </cell>
          <cell r="Y108">
            <v>0</v>
          </cell>
          <cell r="Z108">
            <v>0</v>
          </cell>
          <cell r="AA108" t="str">
            <v/>
          </cell>
        </row>
        <row r="109">
          <cell r="I109" t="str">
            <v/>
          </cell>
          <cell r="J109" t="str">
            <v/>
          </cell>
          <cell r="K109">
            <v>0</v>
          </cell>
          <cell r="L109">
            <v>0</v>
          </cell>
          <cell r="M109" t="str">
            <v/>
          </cell>
          <cell r="P109" t="str">
            <v/>
          </cell>
          <cell r="Q109" t="str">
            <v/>
          </cell>
          <cell r="R109">
            <v>0</v>
          </cell>
          <cell r="S109">
            <v>0</v>
          </cell>
          <cell r="T109" t="str">
            <v/>
          </cell>
          <cell r="W109" t="str">
            <v/>
          </cell>
          <cell r="X109" t="str">
            <v/>
          </cell>
          <cell r="Y109">
            <v>0</v>
          </cell>
          <cell r="Z109">
            <v>0</v>
          </cell>
          <cell r="AA109" t="str">
            <v/>
          </cell>
        </row>
        <row r="110">
          <cell r="I110" t="str">
            <v/>
          </cell>
          <cell r="J110" t="str">
            <v/>
          </cell>
          <cell r="K110">
            <v>0</v>
          </cell>
          <cell r="L110">
            <v>0</v>
          </cell>
          <cell r="M110" t="str">
            <v/>
          </cell>
          <cell r="P110" t="str">
            <v/>
          </cell>
          <cell r="Q110" t="str">
            <v/>
          </cell>
          <cell r="R110">
            <v>0</v>
          </cell>
          <cell r="S110">
            <v>0</v>
          </cell>
          <cell r="T110" t="str">
            <v/>
          </cell>
          <cell r="W110" t="str">
            <v/>
          </cell>
          <cell r="X110" t="str">
            <v/>
          </cell>
          <cell r="Y110">
            <v>0</v>
          </cell>
          <cell r="Z110">
            <v>0</v>
          </cell>
          <cell r="AA110" t="str">
            <v/>
          </cell>
        </row>
        <row r="111">
          <cell r="I111" t="str">
            <v/>
          </cell>
          <cell r="J111" t="str">
            <v/>
          </cell>
          <cell r="K111">
            <v>0</v>
          </cell>
          <cell r="L111">
            <v>0</v>
          </cell>
          <cell r="M111" t="str">
            <v/>
          </cell>
          <cell r="P111" t="str">
            <v/>
          </cell>
          <cell r="Q111" t="str">
            <v/>
          </cell>
          <cell r="R111">
            <v>0</v>
          </cell>
          <cell r="S111">
            <v>0</v>
          </cell>
          <cell r="T111" t="str">
            <v/>
          </cell>
          <cell r="W111" t="str">
            <v/>
          </cell>
          <cell r="X111" t="str">
            <v/>
          </cell>
          <cell r="Y111">
            <v>0</v>
          </cell>
          <cell r="Z111">
            <v>0</v>
          </cell>
          <cell r="AA111" t="str">
            <v/>
          </cell>
        </row>
        <row r="112">
          <cell r="I112" t="str">
            <v/>
          </cell>
          <cell r="J112" t="str">
            <v/>
          </cell>
          <cell r="K112">
            <v>0</v>
          </cell>
          <cell r="L112">
            <v>0</v>
          </cell>
          <cell r="M112" t="str">
            <v/>
          </cell>
          <cell r="P112" t="str">
            <v/>
          </cell>
          <cell r="Q112" t="str">
            <v/>
          </cell>
          <cell r="R112">
            <v>0</v>
          </cell>
          <cell r="S112">
            <v>0</v>
          </cell>
          <cell r="T112" t="str">
            <v/>
          </cell>
          <cell r="W112" t="str">
            <v/>
          </cell>
          <cell r="X112" t="str">
            <v/>
          </cell>
          <cell r="Y112">
            <v>0</v>
          </cell>
          <cell r="Z112">
            <v>0</v>
          </cell>
          <cell r="AA112" t="str">
            <v/>
          </cell>
        </row>
        <row r="113">
          <cell r="I113" t="str">
            <v/>
          </cell>
          <cell r="J113" t="str">
            <v/>
          </cell>
          <cell r="K113">
            <v>0</v>
          </cell>
          <cell r="L113">
            <v>0</v>
          </cell>
          <cell r="M113" t="str">
            <v/>
          </cell>
          <cell r="P113" t="str">
            <v/>
          </cell>
          <cell r="Q113" t="str">
            <v/>
          </cell>
          <cell r="R113">
            <v>0</v>
          </cell>
          <cell r="S113">
            <v>0</v>
          </cell>
          <cell r="T113" t="str">
            <v/>
          </cell>
          <cell r="W113" t="str">
            <v/>
          </cell>
          <cell r="X113" t="str">
            <v/>
          </cell>
          <cell r="Y113">
            <v>0</v>
          </cell>
          <cell r="Z113">
            <v>0</v>
          </cell>
          <cell r="AA113" t="str">
            <v/>
          </cell>
        </row>
        <row r="114">
          <cell r="I114" t="str">
            <v/>
          </cell>
          <cell r="J114" t="str">
            <v/>
          </cell>
          <cell r="K114">
            <v>0</v>
          </cell>
          <cell r="L114">
            <v>0</v>
          </cell>
          <cell r="M114" t="str">
            <v/>
          </cell>
          <cell r="P114" t="str">
            <v/>
          </cell>
          <cell r="Q114" t="str">
            <v/>
          </cell>
          <cell r="R114">
            <v>0</v>
          </cell>
          <cell r="S114">
            <v>0</v>
          </cell>
          <cell r="T114" t="str">
            <v/>
          </cell>
          <cell r="W114" t="str">
            <v/>
          </cell>
          <cell r="X114" t="str">
            <v/>
          </cell>
          <cell r="Y114">
            <v>0</v>
          </cell>
          <cell r="Z114">
            <v>0</v>
          </cell>
          <cell r="AA114" t="str">
            <v/>
          </cell>
        </row>
        <row r="115">
          <cell r="I115" t="str">
            <v/>
          </cell>
          <cell r="J115" t="str">
            <v/>
          </cell>
          <cell r="K115">
            <v>0</v>
          </cell>
          <cell r="L115">
            <v>0</v>
          </cell>
          <cell r="M115" t="str">
            <v/>
          </cell>
          <cell r="P115" t="str">
            <v/>
          </cell>
          <cell r="Q115" t="str">
            <v/>
          </cell>
          <cell r="R115">
            <v>0</v>
          </cell>
          <cell r="S115">
            <v>0</v>
          </cell>
          <cell r="T115" t="str">
            <v/>
          </cell>
          <cell r="W115" t="str">
            <v/>
          </cell>
          <cell r="X115" t="str">
            <v/>
          </cell>
          <cell r="Y115">
            <v>0</v>
          </cell>
          <cell r="Z115">
            <v>0</v>
          </cell>
          <cell r="AA115" t="str">
            <v/>
          </cell>
        </row>
        <row r="116">
          <cell r="I116" t="str">
            <v/>
          </cell>
          <cell r="J116" t="str">
            <v/>
          </cell>
          <cell r="K116">
            <v>0</v>
          </cell>
          <cell r="L116">
            <v>0</v>
          </cell>
          <cell r="M116" t="str">
            <v/>
          </cell>
          <cell r="P116" t="str">
            <v/>
          </cell>
          <cell r="Q116" t="str">
            <v/>
          </cell>
          <cell r="R116">
            <v>0</v>
          </cell>
          <cell r="S116">
            <v>0</v>
          </cell>
          <cell r="T116" t="str">
            <v/>
          </cell>
          <cell r="W116" t="str">
            <v/>
          </cell>
          <cell r="X116" t="str">
            <v/>
          </cell>
          <cell r="Y116">
            <v>0</v>
          </cell>
          <cell r="Z116">
            <v>0</v>
          </cell>
          <cell r="AA116" t="str">
            <v/>
          </cell>
        </row>
        <row r="117">
          <cell r="I117" t="str">
            <v/>
          </cell>
          <cell r="J117" t="str">
            <v/>
          </cell>
          <cell r="K117">
            <v>0</v>
          </cell>
          <cell r="L117">
            <v>0</v>
          </cell>
          <cell r="M117" t="str">
            <v/>
          </cell>
          <cell r="P117" t="str">
            <v/>
          </cell>
          <cell r="Q117" t="str">
            <v/>
          </cell>
          <cell r="R117">
            <v>0</v>
          </cell>
          <cell r="S117">
            <v>0</v>
          </cell>
          <cell r="T117" t="str">
            <v/>
          </cell>
          <cell r="W117" t="str">
            <v/>
          </cell>
          <cell r="X117" t="str">
            <v/>
          </cell>
          <cell r="Y117">
            <v>0</v>
          </cell>
          <cell r="Z117">
            <v>0</v>
          </cell>
          <cell r="AA117" t="str">
            <v/>
          </cell>
        </row>
        <row r="118">
          <cell r="I118" t="str">
            <v/>
          </cell>
          <cell r="J118" t="str">
            <v/>
          </cell>
          <cell r="K118">
            <v>0</v>
          </cell>
          <cell r="L118">
            <v>0</v>
          </cell>
          <cell r="M118" t="str">
            <v/>
          </cell>
          <cell r="P118" t="str">
            <v/>
          </cell>
          <cell r="Q118" t="str">
            <v/>
          </cell>
          <cell r="R118">
            <v>0</v>
          </cell>
          <cell r="S118">
            <v>0</v>
          </cell>
          <cell r="T118" t="str">
            <v/>
          </cell>
          <cell r="W118" t="str">
            <v/>
          </cell>
          <cell r="X118" t="str">
            <v/>
          </cell>
          <cell r="Y118">
            <v>0</v>
          </cell>
          <cell r="Z118">
            <v>0</v>
          </cell>
          <cell r="AA118" t="str">
            <v/>
          </cell>
        </row>
        <row r="119">
          <cell r="I119" t="str">
            <v/>
          </cell>
          <cell r="J119" t="str">
            <v/>
          </cell>
          <cell r="K119">
            <v>0</v>
          </cell>
          <cell r="L119">
            <v>0</v>
          </cell>
          <cell r="M119" t="str">
            <v/>
          </cell>
          <cell r="P119" t="str">
            <v/>
          </cell>
          <cell r="Q119" t="str">
            <v/>
          </cell>
          <cell r="R119">
            <v>0</v>
          </cell>
          <cell r="S119">
            <v>0</v>
          </cell>
          <cell r="T119" t="str">
            <v/>
          </cell>
          <cell r="W119" t="str">
            <v/>
          </cell>
          <cell r="X119" t="str">
            <v/>
          </cell>
          <cell r="Y119">
            <v>0</v>
          </cell>
          <cell r="Z119">
            <v>0</v>
          </cell>
          <cell r="AA119" t="str">
            <v/>
          </cell>
        </row>
        <row r="120">
          <cell r="I120" t="str">
            <v/>
          </cell>
          <cell r="J120" t="str">
            <v/>
          </cell>
          <cell r="K120">
            <v>0</v>
          </cell>
          <cell r="L120">
            <v>0</v>
          </cell>
          <cell r="M120" t="str">
            <v/>
          </cell>
          <cell r="P120" t="str">
            <v/>
          </cell>
          <cell r="Q120" t="str">
            <v/>
          </cell>
          <cell r="R120">
            <v>0</v>
          </cell>
          <cell r="S120">
            <v>0</v>
          </cell>
          <cell r="T120" t="str">
            <v/>
          </cell>
          <cell r="W120" t="str">
            <v/>
          </cell>
          <cell r="X120" t="str">
            <v/>
          </cell>
          <cell r="Y120">
            <v>0</v>
          </cell>
          <cell r="Z120">
            <v>0</v>
          </cell>
          <cell r="AA120" t="str">
            <v/>
          </cell>
        </row>
        <row r="121">
          <cell r="I121" t="str">
            <v/>
          </cell>
          <cell r="J121" t="str">
            <v/>
          </cell>
          <cell r="K121">
            <v>0</v>
          </cell>
          <cell r="L121">
            <v>0</v>
          </cell>
          <cell r="M121" t="str">
            <v/>
          </cell>
          <cell r="P121" t="str">
            <v/>
          </cell>
          <cell r="Q121" t="str">
            <v/>
          </cell>
          <cell r="R121">
            <v>0</v>
          </cell>
          <cell r="S121">
            <v>0</v>
          </cell>
          <cell r="T121" t="str">
            <v/>
          </cell>
          <cell r="W121" t="str">
            <v/>
          </cell>
          <cell r="X121" t="str">
            <v/>
          </cell>
          <cell r="Y121">
            <v>0</v>
          </cell>
          <cell r="Z121">
            <v>0</v>
          </cell>
          <cell r="AA121" t="str">
            <v/>
          </cell>
        </row>
        <row r="122">
          <cell r="I122" t="str">
            <v/>
          </cell>
          <cell r="J122" t="str">
            <v/>
          </cell>
          <cell r="K122">
            <v>0</v>
          </cell>
          <cell r="L122">
            <v>0</v>
          </cell>
          <cell r="M122" t="str">
            <v/>
          </cell>
          <cell r="P122" t="str">
            <v/>
          </cell>
          <cell r="Q122" t="str">
            <v/>
          </cell>
          <cell r="R122">
            <v>0</v>
          </cell>
          <cell r="S122">
            <v>0</v>
          </cell>
          <cell r="T122" t="str">
            <v/>
          </cell>
          <cell r="W122" t="str">
            <v/>
          </cell>
          <cell r="X122" t="str">
            <v/>
          </cell>
          <cell r="Y122">
            <v>0</v>
          </cell>
          <cell r="Z122">
            <v>0</v>
          </cell>
          <cell r="AA122" t="str">
            <v/>
          </cell>
        </row>
        <row r="123">
          <cell r="I123" t="str">
            <v/>
          </cell>
          <cell r="J123" t="str">
            <v/>
          </cell>
          <cell r="K123">
            <v>0</v>
          </cell>
          <cell r="L123">
            <v>0</v>
          </cell>
          <cell r="M123" t="str">
            <v/>
          </cell>
          <cell r="P123" t="str">
            <v/>
          </cell>
          <cell r="Q123" t="str">
            <v/>
          </cell>
          <cell r="R123">
            <v>0</v>
          </cell>
          <cell r="S123">
            <v>0</v>
          </cell>
          <cell r="T123" t="str">
            <v/>
          </cell>
          <cell r="W123" t="str">
            <v/>
          </cell>
          <cell r="X123" t="str">
            <v/>
          </cell>
          <cell r="Y123">
            <v>0</v>
          </cell>
          <cell r="Z123">
            <v>0</v>
          </cell>
          <cell r="AA123" t="str">
            <v/>
          </cell>
        </row>
        <row r="124">
          <cell r="I124" t="str">
            <v/>
          </cell>
          <cell r="J124" t="str">
            <v/>
          </cell>
          <cell r="K124">
            <v>0</v>
          </cell>
          <cell r="L124">
            <v>0</v>
          </cell>
          <cell r="M124" t="str">
            <v/>
          </cell>
          <cell r="P124" t="str">
            <v/>
          </cell>
          <cell r="Q124" t="str">
            <v/>
          </cell>
          <cell r="R124">
            <v>0</v>
          </cell>
          <cell r="S124">
            <v>0</v>
          </cell>
          <cell r="T124" t="str">
            <v/>
          </cell>
          <cell r="W124" t="str">
            <v/>
          </cell>
          <cell r="X124" t="str">
            <v/>
          </cell>
          <cell r="Y124">
            <v>0</v>
          </cell>
          <cell r="Z124">
            <v>0</v>
          </cell>
          <cell r="AA124" t="str">
            <v/>
          </cell>
        </row>
        <row r="125">
          <cell r="I125" t="str">
            <v/>
          </cell>
          <cell r="J125" t="str">
            <v/>
          </cell>
          <cell r="K125">
            <v>0</v>
          </cell>
          <cell r="L125">
            <v>0</v>
          </cell>
          <cell r="M125" t="str">
            <v/>
          </cell>
          <cell r="P125" t="str">
            <v/>
          </cell>
          <cell r="Q125" t="str">
            <v/>
          </cell>
          <cell r="R125">
            <v>0</v>
          </cell>
          <cell r="S125">
            <v>0</v>
          </cell>
          <cell r="T125" t="str">
            <v/>
          </cell>
          <cell r="W125" t="str">
            <v/>
          </cell>
          <cell r="X125" t="str">
            <v/>
          </cell>
          <cell r="Y125">
            <v>0</v>
          </cell>
          <cell r="Z125">
            <v>0</v>
          </cell>
          <cell r="AA125" t="str">
            <v/>
          </cell>
        </row>
        <row r="126">
          <cell r="I126" t="str">
            <v/>
          </cell>
          <cell r="J126" t="str">
            <v/>
          </cell>
          <cell r="K126">
            <v>0</v>
          </cell>
          <cell r="L126">
            <v>0</v>
          </cell>
          <cell r="M126" t="str">
            <v/>
          </cell>
          <cell r="P126" t="str">
            <v/>
          </cell>
          <cell r="Q126" t="str">
            <v/>
          </cell>
          <cell r="R126">
            <v>0</v>
          </cell>
          <cell r="S126">
            <v>0</v>
          </cell>
          <cell r="T126" t="str">
            <v/>
          </cell>
          <cell r="W126" t="str">
            <v/>
          </cell>
          <cell r="X126" t="str">
            <v/>
          </cell>
          <cell r="Y126">
            <v>0</v>
          </cell>
          <cell r="Z126">
            <v>0</v>
          </cell>
          <cell r="AA126" t="str">
            <v/>
          </cell>
        </row>
        <row r="127">
          <cell r="I127" t="str">
            <v/>
          </cell>
          <cell r="J127" t="str">
            <v/>
          </cell>
          <cell r="K127">
            <v>0</v>
          </cell>
          <cell r="L127">
            <v>0</v>
          </cell>
          <cell r="M127" t="str">
            <v/>
          </cell>
          <cell r="P127" t="str">
            <v/>
          </cell>
          <cell r="Q127" t="str">
            <v/>
          </cell>
          <cell r="R127">
            <v>0</v>
          </cell>
          <cell r="S127">
            <v>0</v>
          </cell>
          <cell r="T127" t="str">
            <v/>
          </cell>
          <cell r="W127" t="str">
            <v/>
          </cell>
          <cell r="X127" t="str">
            <v/>
          </cell>
          <cell r="Y127">
            <v>0</v>
          </cell>
          <cell r="Z127">
            <v>0</v>
          </cell>
          <cell r="AA127" t="str">
            <v/>
          </cell>
        </row>
        <row r="128">
          <cell r="I128" t="str">
            <v/>
          </cell>
          <cell r="J128" t="str">
            <v/>
          </cell>
          <cell r="K128">
            <v>0</v>
          </cell>
          <cell r="L128">
            <v>0</v>
          </cell>
          <cell r="M128" t="str">
            <v/>
          </cell>
          <cell r="P128" t="str">
            <v/>
          </cell>
          <cell r="Q128" t="str">
            <v/>
          </cell>
          <cell r="R128">
            <v>0</v>
          </cell>
          <cell r="S128">
            <v>0</v>
          </cell>
          <cell r="T128" t="str">
            <v/>
          </cell>
          <cell r="W128" t="str">
            <v/>
          </cell>
          <cell r="X128" t="str">
            <v/>
          </cell>
          <cell r="Y128">
            <v>0</v>
          </cell>
          <cell r="Z128">
            <v>0</v>
          </cell>
          <cell r="AA128" t="str">
            <v/>
          </cell>
        </row>
        <row r="129">
          <cell r="I129" t="str">
            <v/>
          </cell>
          <cell r="J129" t="str">
            <v/>
          </cell>
          <cell r="K129">
            <v>0</v>
          </cell>
          <cell r="L129">
            <v>0</v>
          </cell>
          <cell r="M129" t="str">
            <v/>
          </cell>
          <cell r="P129" t="str">
            <v/>
          </cell>
          <cell r="Q129" t="str">
            <v/>
          </cell>
          <cell r="R129">
            <v>0</v>
          </cell>
          <cell r="S129">
            <v>0</v>
          </cell>
          <cell r="T129" t="str">
            <v/>
          </cell>
          <cell r="W129" t="str">
            <v/>
          </cell>
          <cell r="X129" t="str">
            <v/>
          </cell>
          <cell r="Y129">
            <v>0</v>
          </cell>
          <cell r="Z129">
            <v>0</v>
          </cell>
          <cell r="AA129" t="str">
            <v/>
          </cell>
        </row>
        <row r="130">
          <cell r="I130" t="str">
            <v/>
          </cell>
          <cell r="J130" t="str">
            <v/>
          </cell>
          <cell r="K130">
            <v>0</v>
          </cell>
          <cell r="L130">
            <v>0</v>
          </cell>
          <cell r="M130" t="str">
            <v/>
          </cell>
          <cell r="P130" t="str">
            <v/>
          </cell>
          <cell r="Q130" t="str">
            <v/>
          </cell>
          <cell r="R130">
            <v>0</v>
          </cell>
          <cell r="S130">
            <v>0</v>
          </cell>
          <cell r="T130" t="str">
            <v/>
          </cell>
          <cell r="W130" t="str">
            <v/>
          </cell>
          <cell r="X130" t="str">
            <v/>
          </cell>
          <cell r="Y130">
            <v>0</v>
          </cell>
          <cell r="Z130">
            <v>0</v>
          </cell>
          <cell r="AA130" t="str">
            <v/>
          </cell>
        </row>
        <row r="131">
          <cell r="I131" t="str">
            <v/>
          </cell>
          <cell r="J131" t="str">
            <v/>
          </cell>
          <cell r="K131">
            <v>0</v>
          </cell>
          <cell r="L131">
            <v>0</v>
          </cell>
          <cell r="M131" t="str">
            <v/>
          </cell>
          <cell r="P131" t="str">
            <v/>
          </cell>
          <cell r="Q131" t="str">
            <v/>
          </cell>
          <cell r="R131">
            <v>0</v>
          </cell>
          <cell r="S131">
            <v>0</v>
          </cell>
          <cell r="T131" t="str">
            <v/>
          </cell>
          <cell r="W131" t="str">
            <v/>
          </cell>
          <cell r="X131" t="str">
            <v/>
          </cell>
          <cell r="Y131">
            <v>0</v>
          </cell>
          <cell r="Z131">
            <v>0</v>
          </cell>
          <cell r="AA131" t="str">
            <v/>
          </cell>
        </row>
        <row r="132">
          <cell r="I132" t="str">
            <v/>
          </cell>
          <cell r="J132" t="str">
            <v/>
          </cell>
          <cell r="K132">
            <v>0</v>
          </cell>
          <cell r="L132">
            <v>0</v>
          </cell>
          <cell r="M132" t="str">
            <v/>
          </cell>
          <cell r="P132" t="str">
            <v/>
          </cell>
          <cell r="Q132" t="str">
            <v/>
          </cell>
          <cell r="R132">
            <v>0</v>
          </cell>
          <cell r="S132">
            <v>0</v>
          </cell>
          <cell r="T132" t="str">
            <v/>
          </cell>
          <cell r="W132" t="str">
            <v/>
          </cell>
          <cell r="X132" t="str">
            <v/>
          </cell>
          <cell r="Y132">
            <v>0</v>
          </cell>
          <cell r="Z132">
            <v>0</v>
          </cell>
          <cell r="AA132" t="str">
            <v/>
          </cell>
        </row>
        <row r="133">
          <cell r="I133" t="str">
            <v/>
          </cell>
          <cell r="J133" t="str">
            <v/>
          </cell>
          <cell r="K133">
            <v>0</v>
          </cell>
          <cell r="L133">
            <v>0</v>
          </cell>
          <cell r="M133" t="str">
            <v/>
          </cell>
          <cell r="P133" t="str">
            <v/>
          </cell>
          <cell r="Q133" t="str">
            <v/>
          </cell>
          <cell r="R133">
            <v>0</v>
          </cell>
          <cell r="S133">
            <v>0</v>
          </cell>
          <cell r="T133" t="str">
            <v/>
          </cell>
          <cell r="W133" t="str">
            <v/>
          </cell>
          <cell r="X133" t="str">
            <v/>
          </cell>
          <cell r="Y133">
            <v>0</v>
          </cell>
          <cell r="Z133">
            <v>0</v>
          </cell>
          <cell r="AA133" t="str">
            <v/>
          </cell>
        </row>
        <row r="134">
          <cell r="I134" t="str">
            <v/>
          </cell>
          <cell r="J134" t="str">
            <v/>
          </cell>
          <cell r="K134">
            <v>0</v>
          </cell>
          <cell r="L134">
            <v>0</v>
          </cell>
          <cell r="M134" t="str">
            <v/>
          </cell>
          <cell r="P134" t="str">
            <v/>
          </cell>
          <cell r="Q134" t="str">
            <v/>
          </cell>
          <cell r="R134">
            <v>0</v>
          </cell>
          <cell r="S134">
            <v>0</v>
          </cell>
          <cell r="T134" t="str">
            <v/>
          </cell>
          <cell r="W134" t="str">
            <v/>
          </cell>
          <cell r="X134" t="str">
            <v/>
          </cell>
          <cell r="Y134">
            <v>0</v>
          </cell>
          <cell r="Z134">
            <v>0</v>
          </cell>
          <cell r="AA134" t="str">
            <v/>
          </cell>
        </row>
        <row r="135">
          <cell r="I135" t="str">
            <v/>
          </cell>
          <cell r="J135" t="str">
            <v/>
          </cell>
          <cell r="K135">
            <v>0</v>
          </cell>
          <cell r="L135">
            <v>0</v>
          </cell>
          <cell r="M135" t="str">
            <v/>
          </cell>
          <cell r="P135" t="str">
            <v/>
          </cell>
          <cell r="Q135" t="str">
            <v/>
          </cell>
          <cell r="R135">
            <v>0</v>
          </cell>
          <cell r="S135">
            <v>0</v>
          </cell>
          <cell r="T135" t="str">
            <v/>
          </cell>
          <cell r="W135" t="str">
            <v/>
          </cell>
          <cell r="X135" t="str">
            <v/>
          </cell>
          <cell r="Y135">
            <v>0</v>
          </cell>
          <cell r="Z135">
            <v>0</v>
          </cell>
          <cell r="AA135" t="str">
            <v/>
          </cell>
        </row>
        <row r="136">
          <cell r="I136" t="str">
            <v/>
          </cell>
          <cell r="J136" t="str">
            <v/>
          </cell>
          <cell r="K136">
            <v>0</v>
          </cell>
          <cell r="L136">
            <v>0</v>
          </cell>
          <cell r="M136" t="str">
            <v/>
          </cell>
          <cell r="P136" t="str">
            <v/>
          </cell>
          <cell r="Q136" t="str">
            <v/>
          </cell>
          <cell r="R136">
            <v>0</v>
          </cell>
          <cell r="S136">
            <v>0</v>
          </cell>
          <cell r="T136" t="str">
            <v/>
          </cell>
          <cell r="W136" t="str">
            <v/>
          </cell>
          <cell r="X136" t="str">
            <v/>
          </cell>
          <cell r="Y136">
            <v>0</v>
          </cell>
          <cell r="Z136">
            <v>0</v>
          </cell>
          <cell r="AA136" t="str">
            <v/>
          </cell>
        </row>
        <row r="137">
          <cell r="I137" t="str">
            <v/>
          </cell>
          <cell r="J137" t="str">
            <v/>
          </cell>
          <cell r="K137">
            <v>0</v>
          </cell>
          <cell r="L137">
            <v>0</v>
          </cell>
          <cell r="M137" t="str">
            <v/>
          </cell>
          <cell r="P137" t="str">
            <v/>
          </cell>
          <cell r="Q137" t="str">
            <v/>
          </cell>
          <cell r="R137">
            <v>0</v>
          </cell>
          <cell r="S137">
            <v>0</v>
          </cell>
          <cell r="T137" t="str">
            <v/>
          </cell>
          <cell r="W137" t="str">
            <v/>
          </cell>
          <cell r="X137" t="str">
            <v/>
          </cell>
          <cell r="Y137">
            <v>0</v>
          </cell>
          <cell r="Z137">
            <v>0</v>
          </cell>
          <cell r="AA137" t="str">
            <v/>
          </cell>
        </row>
        <row r="138">
          <cell r="I138" t="str">
            <v/>
          </cell>
          <cell r="J138" t="str">
            <v/>
          </cell>
          <cell r="K138">
            <v>0</v>
          </cell>
          <cell r="L138">
            <v>0</v>
          </cell>
          <cell r="M138" t="str">
            <v/>
          </cell>
          <cell r="P138" t="str">
            <v/>
          </cell>
          <cell r="Q138" t="str">
            <v/>
          </cell>
          <cell r="R138">
            <v>0</v>
          </cell>
          <cell r="S138">
            <v>0</v>
          </cell>
          <cell r="T138" t="str">
            <v/>
          </cell>
          <cell r="W138" t="str">
            <v/>
          </cell>
          <cell r="X138" t="str">
            <v/>
          </cell>
          <cell r="Y138">
            <v>0</v>
          </cell>
          <cell r="Z138">
            <v>0</v>
          </cell>
          <cell r="AA138" t="str">
            <v/>
          </cell>
        </row>
        <row r="139">
          <cell r="I139" t="str">
            <v/>
          </cell>
          <cell r="J139" t="str">
            <v/>
          </cell>
          <cell r="K139">
            <v>0</v>
          </cell>
          <cell r="L139">
            <v>0</v>
          </cell>
          <cell r="M139" t="str">
            <v/>
          </cell>
          <cell r="P139" t="str">
            <v/>
          </cell>
          <cell r="Q139" t="str">
            <v/>
          </cell>
          <cell r="R139">
            <v>0</v>
          </cell>
          <cell r="S139">
            <v>0</v>
          </cell>
          <cell r="T139" t="str">
            <v/>
          </cell>
          <cell r="W139" t="str">
            <v/>
          </cell>
          <cell r="X139" t="str">
            <v/>
          </cell>
          <cell r="Y139">
            <v>0</v>
          </cell>
          <cell r="Z139">
            <v>0</v>
          </cell>
          <cell r="AA139" t="str">
            <v/>
          </cell>
        </row>
        <row r="140">
          <cell r="I140" t="str">
            <v/>
          </cell>
          <cell r="J140" t="str">
            <v/>
          </cell>
          <cell r="K140">
            <v>0</v>
          </cell>
          <cell r="L140">
            <v>0</v>
          </cell>
          <cell r="M140" t="str">
            <v/>
          </cell>
          <cell r="P140" t="str">
            <v/>
          </cell>
          <cell r="Q140" t="str">
            <v/>
          </cell>
          <cell r="R140">
            <v>0</v>
          </cell>
          <cell r="S140">
            <v>0</v>
          </cell>
          <cell r="T140" t="str">
            <v/>
          </cell>
          <cell r="W140" t="str">
            <v/>
          </cell>
          <cell r="X140" t="str">
            <v/>
          </cell>
          <cell r="Y140">
            <v>0</v>
          </cell>
          <cell r="Z140">
            <v>0</v>
          </cell>
          <cell r="AA140" t="str">
            <v/>
          </cell>
        </row>
        <row r="141">
          <cell r="I141" t="str">
            <v/>
          </cell>
          <cell r="J141" t="str">
            <v/>
          </cell>
          <cell r="K141">
            <v>0</v>
          </cell>
          <cell r="L141">
            <v>0</v>
          </cell>
          <cell r="M141" t="str">
            <v/>
          </cell>
          <cell r="P141" t="str">
            <v/>
          </cell>
          <cell r="Q141" t="str">
            <v/>
          </cell>
          <cell r="R141">
            <v>0</v>
          </cell>
          <cell r="S141">
            <v>0</v>
          </cell>
          <cell r="T141" t="str">
            <v/>
          </cell>
          <cell r="W141" t="str">
            <v/>
          </cell>
          <cell r="X141" t="str">
            <v/>
          </cell>
          <cell r="Y141">
            <v>0</v>
          </cell>
          <cell r="Z141">
            <v>0</v>
          </cell>
          <cell r="AA141" t="str">
            <v/>
          </cell>
        </row>
        <row r="142">
          <cell r="I142" t="str">
            <v/>
          </cell>
          <cell r="J142" t="str">
            <v/>
          </cell>
          <cell r="K142">
            <v>0</v>
          </cell>
          <cell r="L142">
            <v>0</v>
          </cell>
          <cell r="M142" t="str">
            <v/>
          </cell>
          <cell r="P142" t="str">
            <v/>
          </cell>
          <cell r="Q142" t="str">
            <v/>
          </cell>
          <cell r="R142">
            <v>0</v>
          </cell>
          <cell r="S142">
            <v>0</v>
          </cell>
          <cell r="T142" t="str">
            <v/>
          </cell>
          <cell r="W142" t="str">
            <v/>
          </cell>
          <cell r="X142" t="str">
            <v/>
          </cell>
          <cell r="Y142">
            <v>0</v>
          </cell>
          <cell r="Z142">
            <v>0</v>
          </cell>
          <cell r="AA142" t="str">
            <v/>
          </cell>
        </row>
        <row r="143">
          <cell r="I143" t="str">
            <v/>
          </cell>
          <cell r="J143" t="str">
            <v/>
          </cell>
          <cell r="K143">
            <v>0</v>
          </cell>
          <cell r="L143">
            <v>0</v>
          </cell>
          <cell r="M143" t="str">
            <v/>
          </cell>
          <cell r="P143" t="str">
            <v/>
          </cell>
          <cell r="Q143" t="str">
            <v/>
          </cell>
          <cell r="R143">
            <v>0</v>
          </cell>
          <cell r="S143">
            <v>0</v>
          </cell>
          <cell r="T143" t="str">
            <v/>
          </cell>
          <cell r="W143" t="str">
            <v/>
          </cell>
          <cell r="X143" t="str">
            <v/>
          </cell>
          <cell r="Y143">
            <v>0</v>
          </cell>
          <cell r="Z143">
            <v>0</v>
          </cell>
          <cell r="AA143" t="str">
            <v/>
          </cell>
        </row>
        <row r="144">
          <cell r="I144" t="str">
            <v/>
          </cell>
          <cell r="J144" t="str">
            <v/>
          </cell>
          <cell r="K144">
            <v>0</v>
          </cell>
          <cell r="L144">
            <v>0</v>
          </cell>
          <cell r="M144" t="str">
            <v/>
          </cell>
          <cell r="P144" t="str">
            <v/>
          </cell>
          <cell r="Q144" t="str">
            <v/>
          </cell>
          <cell r="R144">
            <v>0</v>
          </cell>
          <cell r="S144">
            <v>0</v>
          </cell>
          <cell r="T144" t="str">
            <v/>
          </cell>
          <cell r="W144" t="str">
            <v/>
          </cell>
          <cell r="X144" t="str">
            <v/>
          </cell>
          <cell r="Y144">
            <v>0</v>
          </cell>
          <cell r="Z144">
            <v>0</v>
          </cell>
          <cell r="AA144" t="str">
            <v/>
          </cell>
        </row>
        <row r="145">
          <cell r="I145" t="str">
            <v/>
          </cell>
          <cell r="J145" t="str">
            <v/>
          </cell>
          <cell r="K145">
            <v>0</v>
          </cell>
          <cell r="L145">
            <v>0</v>
          </cell>
          <cell r="M145" t="str">
            <v/>
          </cell>
          <cell r="P145" t="str">
            <v/>
          </cell>
          <cell r="Q145" t="str">
            <v/>
          </cell>
          <cell r="R145">
            <v>0</v>
          </cell>
          <cell r="S145">
            <v>0</v>
          </cell>
          <cell r="T145" t="str">
            <v/>
          </cell>
          <cell r="W145" t="str">
            <v/>
          </cell>
          <cell r="X145" t="str">
            <v/>
          </cell>
          <cell r="Y145">
            <v>0</v>
          </cell>
          <cell r="Z145">
            <v>0</v>
          </cell>
          <cell r="AA145" t="str">
            <v/>
          </cell>
        </row>
        <row r="146">
          <cell r="I146" t="str">
            <v/>
          </cell>
          <cell r="J146" t="str">
            <v/>
          </cell>
          <cell r="K146">
            <v>0</v>
          </cell>
          <cell r="L146">
            <v>0</v>
          </cell>
          <cell r="M146" t="str">
            <v/>
          </cell>
          <cell r="P146" t="str">
            <v/>
          </cell>
          <cell r="Q146" t="str">
            <v/>
          </cell>
          <cell r="R146">
            <v>0</v>
          </cell>
          <cell r="S146">
            <v>0</v>
          </cell>
          <cell r="T146" t="str">
            <v/>
          </cell>
          <cell r="W146" t="str">
            <v/>
          </cell>
          <cell r="X146" t="str">
            <v/>
          </cell>
          <cell r="Y146">
            <v>0</v>
          </cell>
          <cell r="Z146">
            <v>0</v>
          </cell>
          <cell r="AA146" t="str">
            <v/>
          </cell>
        </row>
        <row r="147">
          <cell r="I147" t="str">
            <v/>
          </cell>
          <cell r="J147" t="str">
            <v/>
          </cell>
          <cell r="K147">
            <v>0</v>
          </cell>
          <cell r="L147">
            <v>0</v>
          </cell>
          <cell r="M147" t="str">
            <v/>
          </cell>
          <cell r="P147" t="str">
            <v/>
          </cell>
          <cell r="Q147" t="str">
            <v/>
          </cell>
          <cell r="R147">
            <v>0</v>
          </cell>
          <cell r="S147">
            <v>0</v>
          </cell>
          <cell r="T147" t="str">
            <v/>
          </cell>
          <cell r="W147" t="str">
            <v/>
          </cell>
          <cell r="X147" t="str">
            <v/>
          </cell>
          <cell r="Y147">
            <v>0</v>
          </cell>
          <cell r="Z147">
            <v>0</v>
          </cell>
          <cell r="AA147" t="str">
            <v/>
          </cell>
        </row>
        <row r="148">
          <cell r="I148" t="str">
            <v/>
          </cell>
          <cell r="J148" t="str">
            <v/>
          </cell>
          <cell r="K148">
            <v>0</v>
          </cell>
          <cell r="L148">
            <v>0</v>
          </cell>
          <cell r="M148" t="str">
            <v/>
          </cell>
          <cell r="P148" t="str">
            <v/>
          </cell>
          <cell r="Q148" t="str">
            <v/>
          </cell>
          <cell r="R148">
            <v>0</v>
          </cell>
          <cell r="S148">
            <v>0</v>
          </cell>
          <cell r="T148" t="str">
            <v/>
          </cell>
          <cell r="W148" t="str">
            <v/>
          </cell>
          <cell r="X148" t="str">
            <v/>
          </cell>
          <cell r="Y148">
            <v>0</v>
          </cell>
          <cell r="Z148">
            <v>0</v>
          </cell>
          <cell r="AA148" t="str">
            <v/>
          </cell>
        </row>
        <row r="149">
          <cell r="I149" t="str">
            <v/>
          </cell>
          <cell r="J149" t="str">
            <v/>
          </cell>
          <cell r="K149">
            <v>0</v>
          </cell>
          <cell r="L149">
            <v>0</v>
          </cell>
          <cell r="M149" t="str">
            <v/>
          </cell>
          <cell r="P149" t="str">
            <v/>
          </cell>
          <cell r="Q149" t="str">
            <v/>
          </cell>
          <cell r="R149">
            <v>0</v>
          </cell>
          <cell r="S149">
            <v>0</v>
          </cell>
          <cell r="T149" t="str">
            <v/>
          </cell>
          <cell r="W149" t="str">
            <v/>
          </cell>
          <cell r="X149" t="str">
            <v/>
          </cell>
          <cell r="Y149">
            <v>0</v>
          </cell>
          <cell r="Z149">
            <v>0</v>
          </cell>
          <cell r="AA149" t="str">
            <v/>
          </cell>
        </row>
        <row r="150">
          <cell r="I150" t="str">
            <v/>
          </cell>
          <cell r="J150" t="str">
            <v/>
          </cell>
          <cell r="K150">
            <v>0</v>
          </cell>
          <cell r="L150">
            <v>0</v>
          </cell>
          <cell r="M150" t="str">
            <v/>
          </cell>
          <cell r="P150" t="str">
            <v/>
          </cell>
          <cell r="Q150" t="str">
            <v/>
          </cell>
          <cell r="R150">
            <v>0</v>
          </cell>
          <cell r="S150">
            <v>0</v>
          </cell>
          <cell r="T150" t="str">
            <v/>
          </cell>
          <cell r="W150" t="str">
            <v/>
          </cell>
          <cell r="X150" t="str">
            <v/>
          </cell>
          <cell r="Y150">
            <v>0</v>
          </cell>
          <cell r="Z150">
            <v>0</v>
          </cell>
          <cell r="AA150" t="str">
            <v/>
          </cell>
        </row>
        <row r="151">
          <cell r="I151" t="str">
            <v/>
          </cell>
          <cell r="J151" t="str">
            <v/>
          </cell>
          <cell r="K151">
            <v>0</v>
          </cell>
          <cell r="L151">
            <v>0</v>
          </cell>
          <cell r="M151" t="str">
            <v/>
          </cell>
          <cell r="P151" t="str">
            <v/>
          </cell>
          <cell r="Q151" t="str">
            <v/>
          </cell>
          <cell r="R151">
            <v>0</v>
          </cell>
          <cell r="S151">
            <v>0</v>
          </cell>
          <cell r="T151" t="str">
            <v/>
          </cell>
          <cell r="W151" t="str">
            <v/>
          </cell>
          <cell r="X151" t="str">
            <v/>
          </cell>
          <cell r="Y151">
            <v>0</v>
          </cell>
          <cell r="Z151">
            <v>0</v>
          </cell>
          <cell r="AA151" t="str">
            <v/>
          </cell>
        </row>
        <row r="152">
          <cell r="I152" t="str">
            <v/>
          </cell>
          <cell r="J152" t="str">
            <v/>
          </cell>
          <cell r="K152">
            <v>0</v>
          </cell>
          <cell r="L152">
            <v>0</v>
          </cell>
          <cell r="M152" t="str">
            <v/>
          </cell>
          <cell r="P152" t="str">
            <v/>
          </cell>
          <cell r="Q152" t="str">
            <v/>
          </cell>
          <cell r="R152">
            <v>0</v>
          </cell>
          <cell r="S152">
            <v>0</v>
          </cell>
          <cell r="T152" t="str">
            <v/>
          </cell>
          <cell r="W152" t="str">
            <v/>
          </cell>
          <cell r="X152" t="str">
            <v/>
          </cell>
          <cell r="Y152">
            <v>0</v>
          </cell>
          <cell r="Z152">
            <v>0</v>
          </cell>
          <cell r="AA152" t="str">
            <v/>
          </cell>
        </row>
        <row r="153">
          <cell r="I153" t="str">
            <v/>
          </cell>
          <cell r="J153" t="str">
            <v/>
          </cell>
          <cell r="K153">
            <v>0</v>
          </cell>
          <cell r="L153">
            <v>0</v>
          </cell>
          <cell r="M153" t="str">
            <v/>
          </cell>
          <cell r="P153" t="str">
            <v/>
          </cell>
          <cell r="Q153" t="str">
            <v/>
          </cell>
          <cell r="R153">
            <v>0</v>
          </cell>
          <cell r="S153">
            <v>0</v>
          </cell>
          <cell r="T153" t="str">
            <v/>
          </cell>
          <cell r="W153" t="str">
            <v/>
          </cell>
          <cell r="X153" t="str">
            <v/>
          </cell>
          <cell r="Y153">
            <v>0</v>
          </cell>
          <cell r="Z153">
            <v>0</v>
          </cell>
          <cell r="AA153" t="str">
            <v/>
          </cell>
        </row>
        <row r="154">
          <cell r="I154" t="str">
            <v/>
          </cell>
          <cell r="J154" t="str">
            <v/>
          </cell>
          <cell r="K154">
            <v>0</v>
          </cell>
          <cell r="L154">
            <v>0</v>
          </cell>
          <cell r="M154" t="str">
            <v/>
          </cell>
          <cell r="P154" t="str">
            <v/>
          </cell>
          <cell r="Q154" t="str">
            <v/>
          </cell>
          <cell r="R154">
            <v>0</v>
          </cell>
          <cell r="S154">
            <v>0</v>
          </cell>
          <cell r="T154" t="str">
            <v/>
          </cell>
          <cell r="W154" t="str">
            <v/>
          </cell>
          <cell r="X154" t="str">
            <v/>
          </cell>
          <cell r="Y154">
            <v>0</v>
          </cell>
          <cell r="Z154">
            <v>0</v>
          </cell>
          <cell r="AA154" t="str">
            <v/>
          </cell>
        </row>
        <row r="155">
          <cell r="I155" t="str">
            <v/>
          </cell>
          <cell r="J155" t="str">
            <v/>
          </cell>
          <cell r="K155">
            <v>0</v>
          </cell>
          <cell r="L155">
            <v>0</v>
          </cell>
          <cell r="M155" t="str">
            <v/>
          </cell>
          <cell r="P155" t="str">
            <v/>
          </cell>
          <cell r="Q155" t="str">
            <v/>
          </cell>
          <cell r="R155">
            <v>0</v>
          </cell>
          <cell r="S155">
            <v>0</v>
          </cell>
          <cell r="T155" t="str">
            <v/>
          </cell>
          <cell r="W155" t="str">
            <v/>
          </cell>
          <cell r="X155" t="str">
            <v/>
          </cell>
          <cell r="Y155">
            <v>0</v>
          </cell>
          <cell r="Z155">
            <v>0</v>
          </cell>
          <cell r="AA155" t="str">
            <v/>
          </cell>
        </row>
        <row r="156">
          <cell r="I156" t="str">
            <v/>
          </cell>
          <cell r="J156" t="str">
            <v/>
          </cell>
          <cell r="K156">
            <v>0</v>
          </cell>
          <cell r="L156">
            <v>0</v>
          </cell>
          <cell r="M156" t="str">
            <v/>
          </cell>
          <cell r="P156" t="str">
            <v/>
          </cell>
          <cell r="Q156" t="str">
            <v/>
          </cell>
          <cell r="R156">
            <v>0</v>
          </cell>
          <cell r="S156">
            <v>0</v>
          </cell>
          <cell r="T156" t="str">
            <v/>
          </cell>
          <cell r="W156" t="str">
            <v/>
          </cell>
          <cell r="X156" t="str">
            <v/>
          </cell>
          <cell r="Y156">
            <v>0</v>
          </cell>
          <cell r="Z156">
            <v>0</v>
          </cell>
          <cell r="AA156" t="str">
            <v/>
          </cell>
        </row>
        <row r="157">
          <cell r="I157" t="str">
            <v/>
          </cell>
          <cell r="J157" t="str">
            <v/>
          </cell>
          <cell r="K157">
            <v>0</v>
          </cell>
          <cell r="L157">
            <v>0</v>
          </cell>
          <cell r="M157" t="str">
            <v/>
          </cell>
          <cell r="P157" t="str">
            <v/>
          </cell>
          <cell r="Q157" t="str">
            <v/>
          </cell>
          <cell r="R157">
            <v>0</v>
          </cell>
          <cell r="S157">
            <v>0</v>
          </cell>
          <cell r="T157" t="str">
            <v/>
          </cell>
          <cell r="W157" t="str">
            <v/>
          </cell>
          <cell r="X157" t="str">
            <v/>
          </cell>
          <cell r="Y157">
            <v>0</v>
          </cell>
          <cell r="Z157">
            <v>0</v>
          </cell>
          <cell r="AA157" t="str">
            <v/>
          </cell>
        </row>
        <row r="158">
          <cell r="I158" t="str">
            <v/>
          </cell>
          <cell r="J158" t="str">
            <v/>
          </cell>
          <cell r="K158">
            <v>0</v>
          </cell>
          <cell r="L158">
            <v>0</v>
          </cell>
          <cell r="M158" t="str">
            <v/>
          </cell>
          <cell r="P158" t="str">
            <v/>
          </cell>
          <cell r="Q158" t="str">
            <v/>
          </cell>
          <cell r="R158">
            <v>0</v>
          </cell>
          <cell r="S158">
            <v>0</v>
          </cell>
          <cell r="T158" t="str">
            <v/>
          </cell>
          <cell r="W158" t="str">
            <v/>
          </cell>
          <cell r="X158" t="str">
            <v/>
          </cell>
          <cell r="Y158">
            <v>0</v>
          </cell>
          <cell r="Z158">
            <v>0</v>
          </cell>
          <cell r="AA158" t="str">
            <v/>
          </cell>
        </row>
        <row r="159">
          <cell r="I159" t="str">
            <v/>
          </cell>
          <cell r="J159" t="str">
            <v/>
          </cell>
          <cell r="K159">
            <v>0</v>
          </cell>
          <cell r="L159">
            <v>0</v>
          </cell>
          <cell r="M159" t="str">
            <v/>
          </cell>
          <cell r="P159" t="str">
            <v/>
          </cell>
          <cell r="Q159" t="str">
            <v/>
          </cell>
          <cell r="R159">
            <v>0</v>
          </cell>
          <cell r="S159">
            <v>0</v>
          </cell>
          <cell r="T159" t="str">
            <v/>
          </cell>
          <cell r="W159" t="str">
            <v/>
          </cell>
          <cell r="X159" t="str">
            <v/>
          </cell>
          <cell r="Y159">
            <v>0</v>
          </cell>
          <cell r="Z159">
            <v>0</v>
          </cell>
          <cell r="AA159" t="str">
            <v/>
          </cell>
        </row>
        <row r="160">
          <cell r="I160" t="str">
            <v/>
          </cell>
          <cell r="J160" t="str">
            <v/>
          </cell>
          <cell r="K160">
            <v>0</v>
          </cell>
          <cell r="L160">
            <v>0</v>
          </cell>
          <cell r="M160" t="str">
            <v/>
          </cell>
          <cell r="P160" t="str">
            <v/>
          </cell>
          <cell r="Q160" t="str">
            <v/>
          </cell>
          <cell r="R160">
            <v>0</v>
          </cell>
          <cell r="S160">
            <v>0</v>
          </cell>
          <cell r="T160" t="str">
            <v/>
          </cell>
          <cell r="W160" t="str">
            <v/>
          </cell>
          <cell r="X160" t="str">
            <v/>
          </cell>
          <cell r="Y160">
            <v>0</v>
          </cell>
          <cell r="Z160">
            <v>0</v>
          </cell>
          <cell r="AA160" t="str">
            <v/>
          </cell>
        </row>
        <row r="161">
          <cell r="I161" t="str">
            <v/>
          </cell>
          <cell r="J161" t="str">
            <v/>
          </cell>
          <cell r="K161">
            <v>0</v>
          </cell>
          <cell r="L161">
            <v>0</v>
          </cell>
          <cell r="M161" t="str">
            <v/>
          </cell>
          <cell r="P161" t="str">
            <v/>
          </cell>
          <cell r="Q161" t="str">
            <v/>
          </cell>
          <cell r="R161">
            <v>0</v>
          </cell>
          <cell r="S161">
            <v>0</v>
          </cell>
          <cell r="T161" t="str">
            <v/>
          </cell>
          <cell r="W161" t="str">
            <v/>
          </cell>
          <cell r="X161" t="str">
            <v/>
          </cell>
          <cell r="Y161">
            <v>0</v>
          </cell>
          <cell r="Z161">
            <v>0</v>
          </cell>
          <cell r="AA161" t="str">
            <v/>
          </cell>
        </row>
        <row r="162">
          <cell r="I162" t="str">
            <v/>
          </cell>
          <cell r="J162" t="str">
            <v/>
          </cell>
          <cell r="K162">
            <v>0</v>
          </cell>
          <cell r="L162">
            <v>0</v>
          </cell>
          <cell r="M162" t="str">
            <v/>
          </cell>
          <cell r="P162" t="str">
            <v/>
          </cell>
          <cell r="Q162" t="str">
            <v/>
          </cell>
          <cell r="R162">
            <v>0</v>
          </cell>
          <cell r="S162">
            <v>0</v>
          </cell>
          <cell r="T162" t="str">
            <v/>
          </cell>
          <cell r="W162" t="str">
            <v/>
          </cell>
          <cell r="X162" t="str">
            <v/>
          </cell>
          <cell r="Y162">
            <v>0</v>
          </cell>
          <cell r="Z162">
            <v>0</v>
          </cell>
          <cell r="AA162" t="str">
            <v/>
          </cell>
        </row>
        <row r="163">
          <cell r="I163" t="str">
            <v/>
          </cell>
          <cell r="J163" t="str">
            <v/>
          </cell>
          <cell r="K163">
            <v>0</v>
          </cell>
          <cell r="L163">
            <v>0</v>
          </cell>
          <cell r="M163" t="str">
            <v/>
          </cell>
          <cell r="P163" t="str">
            <v/>
          </cell>
          <cell r="Q163" t="str">
            <v/>
          </cell>
          <cell r="R163">
            <v>0</v>
          </cell>
          <cell r="S163">
            <v>0</v>
          </cell>
          <cell r="T163" t="str">
            <v/>
          </cell>
          <cell r="W163" t="str">
            <v/>
          </cell>
          <cell r="X163" t="str">
            <v/>
          </cell>
          <cell r="Y163">
            <v>0</v>
          </cell>
          <cell r="Z163">
            <v>0</v>
          </cell>
          <cell r="AA163" t="str">
            <v/>
          </cell>
        </row>
        <row r="164">
          <cell r="I164" t="str">
            <v/>
          </cell>
          <cell r="J164" t="str">
            <v/>
          </cell>
          <cell r="K164">
            <v>0</v>
          </cell>
          <cell r="L164">
            <v>0</v>
          </cell>
          <cell r="M164" t="str">
            <v/>
          </cell>
          <cell r="P164" t="str">
            <v/>
          </cell>
          <cell r="Q164" t="str">
            <v/>
          </cell>
          <cell r="R164">
            <v>0</v>
          </cell>
          <cell r="S164">
            <v>0</v>
          </cell>
          <cell r="T164" t="str">
            <v/>
          </cell>
          <cell r="W164" t="str">
            <v/>
          </cell>
          <cell r="X164" t="str">
            <v/>
          </cell>
          <cell r="Y164">
            <v>0</v>
          </cell>
          <cell r="Z164">
            <v>0</v>
          </cell>
          <cell r="AA164" t="str">
            <v/>
          </cell>
        </row>
        <row r="165">
          <cell r="I165" t="str">
            <v/>
          </cell>
          <cell r="J165" t="str">
            <v/>
          </cell>
          <cell r="K165">
            <v>0</v>
          </cell>
          <cell r="L165">
            <v>0</v>
          </cell>
          <cell r="M165" t="str">
            <v/>
          </cell>
          <cell r="P165" t="str">
            <v/>
          </cell>
          <cell r="Q165" t="str">
            <v/>
          </cell>
          <cell r="R165">
            <v>0</v>
          </cell>
          <cell r="S165">
            <v>0</v>
          </cell>
          <cell r="T165" t="str">
            <v/>
          </cell>
          <cell r="W165" t="str">
            <v/>
          </cell>
          <cell r="X165" t="str">
            <v/>
          </cell>
          <cell r="Y165">
            <v>0</v>
          </cell>
          <cell r="Z165">
            <v>0</v>
          </cell>
          <cell r="AA165" t="str">
            <v/>
          </cell>
        </row>
        <row r="166">
          <cell r="I166" t="str">
            <v/>
          </cell>
          <cell r="J166" t="str">
            <v/>
          </cell>
          <cell r="K166">
            <v>0</v>
          </cell>
          <cell r="L166">
            <v>0</v>
          </cell>
          <cell r="M166" t="str">
            <v/>
          </cell>
          <cell r="P166" t="str">
            <v/>
          </cell>
          <cell r="Q166" t="str">
            <v/>
          </cell>
          <cell r="R166">
            <v>0</v>
          </cell>
          <cell r="S166">
            <v>0</v>
          </cell>
          <cell r="T166" t="str">
            <v/>
          </cell>
          <cell r="W166" t="str">
            <v/>
          </cell>
          <cell r="X166" t="str">
            <v/>
          </cell>
          <cell r="Y166">
            <v>0</v>
          </cell>
          <cell r="Z166">
            <v>0</v>
          </cell>
          <cell r="AA166" t="str">
            <v/>
          </cell>
        </row>
        <row r="167">
          <cell r="I167" t="str">
            <v/>
          </cell>
          <cell r="J167" t="str">
            <v/>
          </cell>
          <cell r="K167">
            <v>0</v>
          </cell>
          <cell r="L167">
            <v>0</v>
          </cell>
          <cell r="M167" t="str">
            <v/>
          </cell>
          <cell r="P167" t="str">
            <v/>
          </cell>
          <cell r="Q167" t="str">
            <v/>
          </cell>
          <cell r="R167">
            <v>0</v>
          </cell>
          <cell r="S167">
            <v>0</v>
          </cell>
          <cell r="T167" t="str">
            <v/>
          </cell>
          <cell r="W167" t="str">
            <v/>
          </cell>
          <cell r="X167" t="str">
            <v/>
          </cell>
          <cell r="Y167">
            <v>0</v>
          </cell>
          <cell r="Z167">
            <v>0</v>
          </cell>
          <cell r="AA167" t="str">
            <v/>
          </cell>
        </row>
        <row r="168">
          <cell r="I168" t="str">
            <v/>
          </cell>
          <cell r="J168" t="str">
            <v/>
          </cell>
          <cell r="K168">
            <v>0</v>
          </cell>
          <cell r="L168">
            <v>0</v>
          </cell>
          <cell r="M168" t="str">
            <v/>
          </cell>
          <cell r="P168" t="str">
            <v/>
          </cell>
          <cell r="Q168" t="str">
            <v/>
          </cell>
          <cell r="R168">
            <v>0</v>
          </cell>
          <cell r="S168">
            <v>0</v>
          </cell>
          <cell r="T168" t="str">
            <v/>
          </cell>
          <cell r="W168" t="str">
            <v/>
          </cell>
          <cell r="X168" t="str">
            <v/>
          </cell>
          <cell r="Y168">
            <v>0</v>
          </cell>
          <cell r="Z168">
            <v>0</v>
          </cell>
          <cell r="AA168" t="str">
            <v/>
          </cell>
        </row>
        <row r="169">
          <cell r="I169" t="str">
            <v/>
          </cell>
          <cell r="J169" t="str">
            <v/>
          </cell>
          <cell r="K169">
            <v>0</v>
          </cell>
          <cell r="L169">
            <v>0</v>
          </cell>
          <cell r="M169" t="str">
            <v/>
          </cell>
          <cell r="P169" t="str">
            <v/>
          </cell>
          <cell r="Q169" t="str">
            <v/>
          </cell>
          <cell r="R169">
            <v>0</v>
          </cell>
          <cell r="S169">
            <v>0</v>
          </cell>
          <cell r="T169" t="str">
            <v/>
          </cell>
          <cell r="W169" t="str">
            <v/>
          </cell>
          <cell r="X169" t="str">
            <v/>
          </cell>
          <cell r="Y169">
            <v>0</v>
          </cell>
          <cell r="Z169">
            <v>0</v>
          </cell>
          <cell r="AA169" t="str">
            <v/>
          </cell>
        </row>
        <row r="170">
          <cell r="I170" t="str">
            <v/>
          </cell>
          <cell r="J170" t="str">
            <v/>
          </cell>
          <cell r="K170">
            <v>0</v>
          </cell>
          <cell r="L170">
            <v>0</v>
          </cell>
          <cell r="M170" t="str">
            <v/>
          </cell>
          <cell r="P170" t="str">
            <v/>
          </cell>
          <cell r="Q170" t="str">
            <v/>
          </cell>
          <cell r="R170">
            <v>0</v>
          </cell>
          <cell r="S170">
            <v>0</v>
          </cell>
          <cell r="T170" t="str">
            <v/>
          </cell>
          <cell r="W170" t="str">
            <v/>
          </cell>
          <cell r="X170" t="str">
            <v/>
          </cell>
          <cell r="Y170">
            <v>0</v>
          </cell>
          <cell r="Z170">
            <v>0</v>
          </cell>
          <cell r="AA170" t="str">
            <v/>
          </cell>
        </row>
        <row r="171">
          <cell r="I171" t="str">
            <v/>
          </cell>
          <cell r="J171" t="str">
            <v/>
          </cell>
          <cell r="K171">
            <v>0</v>
          </cell>
          <cell r="L171">
            <v>0</v>
          </cell>
          <cell r="M171" t="str">
            <v/>
          </cell>
          <cell r="P171" t="str">
            <v/>
          </cell>
          <cell r="Q171" t="str">
            <v/>
          </cell>
          <cell r="R171">
            <v>0</v>
          </cell>
          <cell r="S171">
            <v>0</v>
          </cell>
          <cell r="T171" t="str">
            <v/>
          </cell>
          <cell r="W171" t="str">
            <v/>
          </cell>
          <cell r="X171" t="str">
            <v/>
          </cell>
          <cell r="Y171">
            <v>0</v>
          </cell>
          <cell r="Z171">
            <v>0</v>
          </cell>
          <cell r="AA171" t="str">
            <v/>
          </cell>
        </row>
        <row r="172">
          <cell r="I172" t="str">
            <v/>
          </cell>
          <cell r="J172" t="str">
            <v/>
          </cell>
          <cell r="K172">
            <v>0</v>
          </cell>
          <cell r="L172">
            <v>0</v>
          </cell>
          <cell r="M172" t="str">
            <v/>
          </cell>
          <cell r="P172" t="str">
            <v/>
          </cell>
          <cell r="Q172" t="str">
            <v/>
          </cell>
          <cell r="R172">
            <v>0</v>
          </cell>
          <cell r="S172">
            <v>0</v>
          </cell>
          <cell r="T172" t="str">
            <v/>
          </cell>
          <cell r="W172" t="str">
            <v/>
          </cell>
          <cell r="X172" t="str">
            <v/>
          </cell>
          <cell r="Y172">
            <v>0</v>
          </cell>
          <cell r="Z172">
            <v>0</v>
          </cell>
          <cell r="AA172" t="str">
            <v/>
          </cell>
        </row>
        <row r="173">
          <cell r="I173" t="str">
            <v/>
          </cell>
          <cell r="J173" t="str">
            <v/>
          </cell>
          <cell r="K173">
            <v>0</v>
          </cell>
          <cell r="L173">
            <v>0</v>
          </cell>
          <cell r="M173" t="str">
            <v/>
          </cell>
          <cell r="P173" t="str">
            <v/>
          </cell>
          <cell r="Q173" t="str">
            <v/>
          </cell>
          <cell r="R173">
            <v>0</v>
          </cell>
          <cell r="S173">
            <v>0</v>
          </cell>
          <cell r="T173" t="str">
            <v/>
          </cell>
          <cell r="W173" t="str">
            <v/>
          </cell>
          <cell r="X173" t="str">
            <v/>
          </cell>
          <cell r="Y173">
            <v>0</v>
          </cell>
          <cell r="Z173">
            <v>0</v>
          </cell>
          <cell r="AA173" t="str">
            <v/>
          </cell>
        </row>
        <row r="174">
          <cell r="I174" t="str">
            <v/>
          </cell>
          <cell r="J174" t="str">
            <v/>
          </cell>
          <cell r="K174">
            <v>0</v>
          </cell>
          <cell r="L174">
            <v>0</v>
          </cell>
          <cell r="M174" t="str">
            <v/>
          </cell>
          <cell r="P174" t="str">
            <v/>
          </cell>
          <cell r="Q174" t="str">
            <v/>
          </cell>
          <cell r="R174">
            <v>0</v>
          </cell>
          <cell r="S174">
            <v>0</v>
          </cell>
          <cell r="T174" t="str">
            <v/>
          </cell>
          <cell r="W174" t="str">
            <v/>
          </cell>
          <cell r="X174" t="str">
            <v/>
          </cell>
          <cell r="Y174">
            <v>0</v>
          </cell>
          <cell r="Z174">
            <v>0</v>
          </cell>
          <cell r="AA174" t="str">
            <v/>
          </cell>
        </row>
        <row r="175">
          <cell r="I175" t="str">
            <v/>
          </cell>
          <cell r="J175" t="str">
            <v/>
          </cell>
          <cell r="K175">
            <v>0</v>
          </cell>
          <cell r="L175">
            <v>0</v>
          </cell>
          <cell r="M175" t="str">
            <v/>
          </cell>
          <cell r="P175" t="str">
            <v/>
          </cell>
          <cell r="Q175" t="str">
            <v/>
          </cell>
          <cell r="R175">
            <v>0</v>
          </cell>
          <cell r="S175">
            <v>0</v>
          </cell>
          <cell r="T175" t="str">
            <v/>
          </cell>
          <cell r="W175" t="str">
            <v/>
          </cell>
          <cell r="X175" t="str">
            <v/>
          </cell>
          <cell r="Y175">
            <v>0</v>
          </cell>
          <cell r="Z175">
            <v>0</v>
          </cell>
          <cell r="AA175" t="str">
            <v/>
          </cell>
        </row>
        <row r="176">
          <cell r="I176" t="str">
            <v/>
          </cell>
          <cell r="J176" t="str">
            <v/>
          </cell>
          <cell r="K176">
            <v>0</v>
          </cell>
          <cell r="L176">
            <v>0</v>
          </cell>
          <cell r="M176" t="str">
            <v/>
          </cell>
          <cell r="P176" t="str">
            <v/>
          </cell>
          <cell r="Q176" t="str">
            <v/>
          </cell>
          <cell r="R176">
            <v>0</v>
          </cell>
          <cell r="S176">
            <v>0</v>
          </cell>
          <cell r="T176" t="str">
            <v/>
          </cell>
          <cell r="W176" t="str">
            <v/>
          </cell>
          <cell r="X176" t="str">
            <v/>
          </cell>
          <cell r="Y176">
            <v>0</v>
          </cell>
          <cell r="Z176">
            <v>0</v>
          </cell>
          <cell r="AA176" t="str">
            <v/>
          </cell>
        </row>
        <row r="177">
          <cell r="I177" t="str">
            <v/>
          </cell>
          <cell r="J177" t="str">
            <v/>
          </cell>
          <cell r="K177">
            <v>0</v>
          </cell>
          <cell r="L177">
            <v>0</v>
          </cell>
          <cell r="M177" t="str">
            <v/>
          </cell>
          <cell r="P177" t="str">
            <v/>
          </cell>
          <cell r="Q177" t="str">
            <v/>
          </cell>
          <cell r="R177">
            <v>0</v>
          </cell>
          <cell r="S177">
            <v>0</v>
          </cell>
          <cell r="T177" t="str">
            <v/>
          </cell>
          <cell r="W177" t="str">
            <v/>
          </cell>
          <cell r="X177" t="str">
            <v/>
          </cell>
          <cell r="Y177">
            <v>0</v>
          </cell>
          <cell r="Z177">
            <v>0</v>
          </cell>
          <cell r="AA177" t="str">
            <v/>
          </cell>
        </row>
        <row r="178">
          <cell r="I178" t="str">
            <v/>
          </cell>
          <cell r="J178" t="str">
            <v/>
          </cell>
          <cell r="K178">
            <v>0</v>
          </cell>
          <cell r="L178">
            <v>0</v>
          </cell>
          <cell r="M178" t="str">
            <v/>
          </cell>
          <cell r="P178" t="str">
            <v/>
          </cell>
          <cell r="Q178" t="str">
            <v/>
          </cell>
          <cell r="R178">
            <v>0</v>
          </cell>
          <cell r="S178">
            <v>0</v>
          </cell>
          <cell r="T178" t="str">
            <v/>
          </cell>
          <cell r="W178" t="str">
            <v/>
          </cell>
          <cell r="X178" t="str">
            <v/>
          </cell>
          <cell r="Y178">
            <v>0</v>
          </cell>
          <cell r="Z178">
            <v>0</v>
          </cell>
          <cell r="AA178" t="str">
            <v/>
          </cell>
        </row>
        <row r="179">
          <cell r="I179" t="str">
            <v/>
          </cell>
          <cell r="J179" t="str">
            <v/>
          </cell>
          <cell r="K179">
            <v>0</v>
          </cell>
          <cell r="L179">
            <v>0</v>
          </cell>
          <cell r="M179" t="str">
            <v/>
          </cell>
          <cell r="P179" t="str">
            <v/>
          </cell>
          <cell r="Q179" t="str">
            <v/>
          </cell>
          <cell r="R179">
            <v>0</v>
          </cell>
          <cell r="S179">
            <v>0</v>
          </cell>
          <cell r="T179" t="str">
            <v/>
          </cell>
          <cell r="W179" t="str">
            <v/>
          </cell>
          <cell r="X179" t="str">
            <v/>
          </cell>
          <cell r="Y179">
            <v>0</v>
          </cell>
          <cell r="Z179">
            <v>0</v>
          </cell>
          <cell r="AA179" t="str">
            <v/>
          </cell>
        </row>
        <row r="180">
          <cell r="I180" t="str">
            <v/>
          </cell>
          <cell r="J180" t="str">
            <v/>
          </cell>
          <cell r="K180">
            <v>0</v>
          </cell>
          <cell r="L180">
            <v>0</v>
          </cell>
          <cell r="M180" t="str">
            <v/>
          </cell>
          <cell r="P180" t="str">
            <v/>
          </cell>
          <cell r="Q180" t="str">
            <v/>
          </cell>
          <cell r="R180">
            <v>0</v>
          </cell>
          <cell r="S180">
            <v>0</v>
          </cell>
          <cell r="T180" t="str">
            <v/>
          </cell>
          <cell r="W180" t="str">
            <v/>
          </cell>
          <cell r="X180" t="str">
            <v/>
          </cell>
          <cell r="Y180">
            <v>0</v>
          </cell>
          <cell r="Z180">
            <v>0</v>
          </cell>
          <cell r="AA180" t="str">
            <v/>
          </cell>
        </row>
        <row r="181">
          <cell r="I181" t="str">
            <v/>
          </cell>
          <cell r="J181" t="str">
            <v/>
          </cell>
          <cell r="K181">
            <v>0</v>
          </cell>
          <cell r="L181">
            <v>0</v>
          </cell>
          <cell r="M181" t="str">
            <v/>
          </cell>
          <cell r="P181" t="str">
            <v/>
          </cell>
          <cell r="Q181" t="str">
            <v/>
          </cell>
          <cell r="R181">
            <v>0</v>
          </cell>
          <cell r="S181">
            <v>0</v>
          </cell>
          <cell r="T181" t="str">
            <v/>
          </cell>
          <cell r="W181" t="str">
            <v/>
          </cell>
          <cell r="X181" t="str">
            <v/>
          </cell>
          <cell r="Y181">
            <v>0</v>
          </cell>
          <cell r="Z181">
            <v>0</v>
          </cell>
          <cell r="AA181" t="str">
            <v/>
          </cell>
        </row>
        <row r="182">
          <cell r="I182" t="str">
            <v/>
          </cell>
          <cell r="J182" t="str">
            <v/>
          </cell>
          <cell r="K182">
            <v>0</v>
          </cell>
          <cell r="L182">
            <v>0</v>
          </cell>
          <cell r="M182" t="str">
            <v/>
          </cell>
          <cell r="P182" t="str">
            <v/>
          </cell>
          <cell r="Q182" t="str">
            <v/>
          </cell>
          <cell r="R182">
            <v>0</v>
          </cell>
          <cell r="S182">
            <v>0</v>
          </cell>
          <cell r="T182" t="str">
            <v/>
          </cell>
          <cell r="W182" t="str">
            <v/>
          </cell>
          <cell r="X182" t="str">
            <v/>
          </cell>
          <cell r="Y182">
            <v>0</v>
          </cell>
          <cell r="Z182">
            <v>0</v>
          </cell>
          <cell r="AA182" t="str">
            <v/>
          </cell>
        </row>
        <row r="183">
          <cell r="I183" t="str">
            <v/>
          </cell>
          <cell r="J183" t="str">
            <v/>
          </cell>
          <cell r="K183">
            <v>0</v>
          </cell>
          <cell r="L183">
            <v>0</v>
          </cell>
          <cell r="M183" t="str">
            <v/>
          </cell>
          <cell r="P183" t="str">
            <v/>
          </cell>
          <cell r="Q183" t="str">
            <v/>
          </cell>
          <cell r="R183">
            <v>0</v>
          </cell>
          <cell r="S183">
            <v>0</v>
          </cell>
          <cell r="T183" t="str">
            <v/>
          </cell>
          <cell r="W183" t="str">
            <v/>
          </cell>
          <cell r="X183" t="str">
            <v/>
          </cell>
          <cell r="Y183">
            <v>0</v>
          </cell>
          <cell r="Z183">
            <v>0</v>
          </cell>
          <cell r="AA183" t="str">
            <v/>
          </cell>
        </row>
        <row r="184">
          <cell r="I184" t="str">
            <v/>
          </cell>
          <cell r="J184" t="str">
            <v/>
          </cell>
          <cell r="K184">
            <v>0</v>
          </cell>
          <cell r="L184">
            <v>0</v>
          </cell>
          <cell r="M184" t="str">
            <v/>
          </cell>
          <cell r="P184" t="str">
            <v/>
          </cell>
          <cell r="Q184" t="str">
            <v/>
          </cell>
          <cell r="R184">
            <v>0</v>
          </cell>
          <cell r="S184">
            <v>0</v>
          </cell>
          <cell r="T184" t="str">
            <v/>
          </cell>
          <cell r="W184" t="str">
            <v/>
          </cell>
          <cell r="X184" t="str">
            <v/>
          </cell>
          <cell r="Y184">
            <v>0</v>
          </cell>
          <cell r="Z184">
            <v>0</v>
          </cell>
          <cell r="AA184" t="str">
            <v/>
          </cell>
        </row>
        <row r="185">
          <cell r="I185" t="str">
            <v/>
          </cell>
          <cell r="J185" t="str">
            <v/>
          </cell>
          <cell r="K185">
            <v>0</v>
          </cell>
          <cell r="L185">
            <v>0</v>
          </cell>
          <cell r="M185" t="str">
            <v/>
          </cell>
          <cell r="P185" t="str">
            <v/>
          </cell>
          <cell r="Q185" t="str">
            <v/>
          </cell>
          <cell r="R185">
            <v>0</v>
          </cell>
          <cell r="S185">
            <v>0</v>
          </cell>
          <cell r="T185" t="str">
            <v/>
          </cell>
          <cell r="W185" t="str">
            <v/>
          </cell>
          <cell r="X185" t="str">
            <v/>
          </cell>
          <cell r="Y185">
            <v>0</v>
          </cell>
          <cell r="Z185">
            <v>0</v>
          </cell>
          <cell r="AA185" t="str">
            <v/>
          </cell>
        </row>
        <row r="186">
          <cell r="I186" t="str">
            <v/>
          </cell>
          <cell r="J186" t="str">
            <v/>
          </cell>
          <cell r="K186">
            <v>0</v>
          </cell>
          <cell r="L186">
            <v>0</v>
          </cell>
          <cell r="M186" t="str">
            <v/>
          </cell>
          <cell r="P186" t="str">
            <v/>
          </cell>
          <cell r="Q186" t="str">
            <v/>
          </cell>
          <cell r="R186">
            <v>0</v>
          </cell>
          <cell r="S186">
            <v>0</v>
          </cell>
          <cell r="T186" t="str">
            <v/>
          </cell>
          <cell r="W186" t="str">
            <v/>
          </cell>
          <cell r="X186" t="str">
            <v/>
          </cell>
          <cell r="Y186">
            <v>0</v>
          </cell>
          <cell r="Z186">
            <v>0</v>
          </cell>
          <cell r="AA186" t="str">
            <v/>
          </cell>
        </row>
        <row r="187">
          <cell r="I187" t="str">
            <v/>
          </cell>
          <cell r="J187" t="str">
            <v/>
          </cell>
          <cell r="K187">
            <v>0</v>
          </cell>
          <cell r="L187">
            <v>0</v>
          </cell>
          <cell r="M187" t="str">
            <v/>
          </cell>
          <cell r="P187" t="str">
            <v/>
          </cell>
          <cell r="Q187" t="str">
            <v/>
          </cell>
          <cell r="R187">
            <v>0</v>
          </cell>
          <cell r="S187">
            <v>0</v>
          </cell>
          <cell r="T187" t="str">
            <v/>
          </cell>
          <cell r="W187" t="str">
            <v/>
          </cell>
          <cell r="X187" t="str">
            <v/>
          </cell>
          <cell r="Y187">
            <v>0</v>
          </cell>
          <cell r="Z187">
            <v>0</v>
          </cell>
          <cell r="AA187" t="str">
            <v/>
          </cell>
        </row>
        <row r="188">
          <cell r="I188" t="str">
            <v/>
          </cell>
          <cell r="J188" t="str">
            <v/>
          </cell>
          <cell r="K188">
            <v>0</v>
          </cell>
          <cell r="L188">
            <v>0</v>
          </cell>
          <cell r="M188" t="str">
            <v/>
          </cell>
          <cell r="P188" t="str">
            <v/>
          </cell>
          <cell r="Q188" t="str">
            <v/>
          </cell>
          <cell r="R188">
            <v>0</v>
          </cell>
          <cell r="S188">
            <v>0</v>
          </cell>
          <cell r="T188" t="str">
            <v/>
          </cell>
          <cell r="W188" t="str">
            <v/>
          </cell>
          <cell r="X188" t="str">
            <v/>
          </cell>
          <cell r="Y188">
            <v>0</v>
          </cell>
          <cell r="Z188">
            <v>0</v>
          </cell>
          <cell r="AA188" t="str">
            <v/>
          </cell>
        </row>
        <row r="189">
          <cell r="I189" t="str">
            <v/>
          </cell>
          <cell r="J189" t="str">
            <v/>
          </cell>
          <cell r="K189">
            <v>0</v>
          </cell>
          <cell r="L189">
            <v>0</v>
          </cell>
          <cell r="M189" t="str">
            <v/>
          </cell>
          <cell r="P189" t="str">
            <v/>
          </cell>
          <cell r="Q189" t="str">
            <v/>
          </cell>
          <cell r="R189">
            <v>0</v>
          </cell>
          <cell r="S189">
            <v>0</v>
          </cell>
          <cell r="T189" t="str">
            <v/>
          </cell>
          <cell r="W189" t="str">
            <v/>
          </cell>
          <cell r="X189" t="str">
            <v/>
          </cell>
          <cell r="Y189">
            <v>0</v>
          </cell>
          <cell r="Z189">
            <v>0</v>
          </cell>
          <cell r="AA189" t="str">
            <v/>
          </cell>
        </row>
        <row r="190">
          <cell r="I190" t="str">
            <v/>
          </cell>
          <cell r="J190" t="str">
            <v/>
          </cell>
          <cell r="K190">
            <v>0</v>
          </cell>
          <cell r="L190">
            <v>0</v>
          </cell>
          <cell r="M190" t="str">
            <v/>
          </cell>
          <cell r="P190" t="str">
            <v/>
          </cell>
          <cell r="Q190" t="str">
            <v/>
          </cell>
          <cell r="R190">
            <v>0</v>
          </cell>
          <cell r="S190">
            <v>0</v>
          </cell>
          <cell r="T190" t="str">
            <v/>
          </cell>
          <cell r="W190" t="str">
            <v/>
          </cell>
          <cell r="X190" t="str">
            <v/>
          </cell>
          <cell r="Y190">
            <v>0</v>
          </cell>
          <cell r="Z190">
            <v>0</v>
          </cell>
          <cell r="AA190" t="str">
            <v/>
          </cell>
        </row>
        <row r="191">
          <cell r="I191" t="str">
            <v/>
          </cell>
          <cell r="J191" t="str">
            <v/>
          </cell>
          <cell r="K191">
            <v>0</v>
          </cell>
          <cell r="L191">
            <v>0</v>
          </cell>
          <cell r="M191" t="str">
            <v/>
          </cell>
          <cell r="P191" t="str">
            <v/>
          </cell>
          <cell r="Q191" t="str">
            <v/>
          </cell>
          <cell r="R191">
            <v>0</v>
          </cell>
          <cell r="S191">
            <v>0</v>
          </cell>
          <cell r="T191" t="str">
            <v/>
          </cell>
          <cell r="W191" t="str">
            <v/>
          </cell>
          <cell r="X191" t="str">
            <v/>
          </cell>
          <cell r="Y191">
            <v>0</v>
          </cell>
          <cell r="Z191">
            <v>0</v>
          </cell>
          <cell r="AA191" t="str">
            <v/>
          </cell>
        </row>
        <row r="192">
          <cell r="I192" t="str">
            <v/>
          </cell>
          <cell r="J192" t="str">
            <v/>
          </cell>
          <cell r="K192">
            <v>0</v>
          </cell>
          <cell r="L192">
            <v>0</v>
          </cell>
          <cell r="M192" t="str">
            <v/>
          </cell>
          <cell r="P192" t="str">
            <v/>
          </cell>
          <cell r="Q192" t="str">
            <v/>
          </cell>
          <cell r="R192">
            <v>0</v>
          </cell>
          <cell r="S192">
            <v>0</v>
          </cell>
          <cell r="T192" t="str">
            <v/>
          </cell>
          <cell r="W192" t="str">
            <v/>
          </cell>
          <cell r="X192" t="str">
            <v/>
          </cell>
          <cell r="Y192">
            <v>0</v>
          </cell>
          <cell r="Z192">
            <v>0</v>
          </cell>
          <cell r="AA192" t="str">
            <v/>
          </cell>
        </row>
        <row r="193">
          <cell r="I193" t="str">
            <v/>
          </cell>
          <cell r="J193" t="str">
            <v/>
          </cell>
          <cell r="K193">
            <v>0</v>
          </cell>
          <cell r="L193">
            <v>0</v>
          </cell>
          <cell r="M193" t="str">
            <v/>
          </cell>
          <cell r="P193" t="str">
            <v/>
          </cell>
          <cell r="Q193" t="str">
            <v/>
          </cell>
          <cell r="R193">
            <v>0</v>
          </cell>
          <cell r="S193">
            <v>0</v>
          </cell>
          <cell r="T193" t="str">
            <v/>
          </cell>
          <cell r="W193" t="str">
            <v/>
          </cell>
          <cell r="X193" t="str">
            <v/>
          </cell>
          <cell r="Y193">
            <v>0</v>
          </cell>
          <cell r="Z193">
            <v>0</v>
          </cell>
          <cell r="AA193" t="str">
            <v/>
          </cell>
        </row>
        <row r="194">
          <cell r="I194" t="str">
            <v/>
          </cell>
          <cell r="J194" t="str">
            <v/>
          </cell>
          <cell r="K194">
            <v>0</v>
          </cell>
          <cell r="L194">
            <v>0</v>
          </cell>
          <cell r="M194" t="str">
            <v/>
          </cell>
          <cell r="P194" t="str">
            <v/>
          </cell>
          <cell r="Q194" t="str">
            <v/>
          </cell>
          <cell r="R194">
            <v>0</v>
          </cell>
          <cell r="S194">
            <v>0</v>
          </cell>
          <cell r="T194" t="str">
            <v/>
          </cell>
          <cell r="W194" t="str">
            <v/>
          </cell>
          <cell r="X194" t="str">
            <v/>
          </cell>
          <cell r="Y194">
            <v>0</v>
          </cell>
          <cell r="Z194">
            <v>0</v>
          </cell>
          <cell r="AA194" t="str">
            <v/>
          </cell>
        </row>
        <row r="195">
          <cell r="I195" t="str">
            <v/>
          </cell>
          <cell r="J195" t="str">
            <v/>
          </cell>
          <cell r="K195">
            <v>0</v>
          </cell>
          <cell r="L195">
            <v>0</v>
          </cell>
          <cell r="M195" t="str">
            <v/>
          </cell>
          <cell r="P195" t="str">
            <v/>
          </cell>
          <cell r="Q195" t="str">
            <v/>
          </cell>
          <cell r="R195">
            <v>0</v>
          </cell>
          <cell r="S195">
            <v>0</v>
          </cell>
          <cell r="T195" t="str">
            <v/>
          </cell>
          <cell r="W195" t="str">
            <v/>
          </cell>
          <cell r="X195" t="str">
            <v/>
          </cell>
          <cell r="Y195">
            <v>0</v>
          </cell>
          <cell r="Z195">
            <v>0</v>
          </cell>
          <cell r="AA195" t="str">
            <v/>
          </cell>
        </row>
        <row r="196">
          <cell r="I196" t="str">
            <v/>
          </cell>
          <cell r="J196" t="str">
            <v/>
          </cell>
          <cell r="K196">
            <v>0</v>
          </cell>
          <cell r="L196">
            <v>0</v>
          </cell>
          <cell r="M196" t="str">
            <v/>
          </cell>
          <cell r="P196" t="str">
            <v/>
          </cell>
          <cell r="Q196" t="str">
            <v/>
          </cell>
          <cell r="R196">
            <v>0</v>
          </cell>
          <cell r="S196">
            <v>0</v>
          </cell>
          <cell r="T196" t="str">
            <v/>
          </cell>
          <cell r="W196" t="str">
            <v/>
          </cell>
          <cell r="X196" t="str">
            <v/>
          </cell>
          <cell r="Y196">
            <v>0</v>
          </cell>
          <cell r="Z196">
            <v>0</v>
          </cell>
          <cell r="AA196" t="str">
            <v/>
          </cell>
        </row>
        <row r="197">
          <cell r="I197" t="str">
            <v/>
          </cell>
          <cell r="J197" t="str">
            <v/>
          </cell>
          <cell r="K197">
            <v>0</v>
          </cell>
          <cell r="L197">
            <v>0</v>
          </cell>
          <cell r="M197" t="str">
            <v/>
          </cell>
          <cell r="P197" t="str">
            <v/>
          </cell>
          <cell r="Q197" t="str">
            <v/>
          </cell>
          <cell r="R197">
            <v>0</v>
          </cell>
          <cell r="S197">
            <v>0</v>
          </cell>
          <cell r="T197" t="str">
            <v/>
          </cell>
          <cell r="W197" t="str">
            <v/>
          </cell>
          <cell r="X197" t="str">
            <v/>
          </cell>
          <cell r="Y197">
            <v>0</v>
          </cell>
          <cell r="Z197">
            <v>0</v>
          </cell>
          <cell r="AA197" t="str">
            <v/>
          </cell>
        </row>
        <row r="198">
          <cell r="I198" t="str">
            <v/>
          </cell>
          <cell r="J198" t="str">
            <v/>
          </cell>
          <cell r="K198">
            <v>0</v>
          </cell>
          <cell r="L198">
            <v>0</v>
          </cell>
          <cell r="M198" t="str">
            <v/>
          </cell>
          <cell r="P198" t="str">
            <v/>
          </cell>
          <cell r="Q198" t="str">
            <v/>
          </cell>
          <cell r="R198">
            <v>0</v>
          </cell>
          <cell r="S198">
            <v>0</v>
          </cell>
          <cell r="T198" t="str">
            <v/>
          </cell>
          <cell r="W198" t="str">
            <v/>
          </cell>
          <cell r="X198" t="str">
            <v/>
          </cell>
          <cell r="Y198">
            <v>0</v>
          </cell>
          <cell r="Z198">
            <v>0</v>
          </cell>
          <cell r="AA198" t="str">
            <v/>
          </cell>
        </row>
        <row r="199">
          <cell r="I199" t="str">
            <v/>
          </cell>
          <cell r="J199" t="str">
            <v/>
          </cell>
          <cell r="K199">
            <v>0</v>
          </cell>
          <cell r="L199">
            <v>0</v>
          </cell>
          <cell r="M199" t="str">
            <v/>
          </cell>
          <cell r="P199" t="str">
            <v/>
          </cell>
          <cell r="Q199" t="str">
            <v/>
          </cell>
          <cell r="R199">
            <v>0</v>
          </cell>
          <cell r="S199">
            <v>0</v>
          </cell>
          <cell r="T199" t="str">
            <v/>
          </cell>
          <cell r="W199" t="str">
            <v/>
          </cell>
          <cell r="X199" t="str">
            <v/>
          </cell>
          <cell r="Y199">
            <v>0</v>
          </cell>
          <cell r="Z199">
            <v>0</v>
          </cell>
          <cell r="AA199" t="str">
            <v/>
          </cell>
        </row>
        <row r="200">
          <cell r="I200" t="str">
            <v/>
          </cell>
          <cell r="J200" t="str">
            <v/>
          </cell>
          <cell r="K200">
            <v>0</v>
          </cell>
          <cell r="L200">
            <v>0</v>
          </cell>
          <cell r="M200" t="str">
            <v/>
          </cell>
          <cell r="P200" t="str">
            <v/>
          </cell>
          <cell r="Q200" t="str">
            <v/>
          </cell>
          <cell r="R200">
            <v>0</v>
          </cell>
          <cell r="S200">
            <v>0</v>
          </cell>
          <cell r="T200" t="str">
            <v/>
          </cell>
          <cell r="W200" t="str">
            <v/>
          </cell>
          <cell r="X200" t="str">
            <v/>
          </cell>
          <cell r="Y200">
            <v>0</v>
          </cell>
          <cell r="Z200">
            <v>0</v>
          </cell>
          <cell r="AA200" t="str">
            <v/>
          </cell>
        </row>
        <row r="201">
          <cell r="I201" t="str">
            <v/>
          </cell>
          <cell r="J201" t="str">
            <v/>
          </cell>
          <cell r="K201">
            <v>0</v>
          </cell>
          <cell r="L201">
            <v>0</v>
          </cell>
          <cell r="M201" t="str">
            <v/>
          </cell>
          <cell r="P201" t="str">
            <v/>
          </cell>
          <cell r="Q201" t="str">
            <v/>
          </cell>
          <cell r="R201">
            <v>0</v>
          </cell>
          <cell r="S201">
            <v>0</v>
          </cell>
          <cell r="T201" t="str">
            <v/>
          </cell>
          <cell r="W201" t="str">
            <v/>
          </cell>
          <cell r="X201" t="str">
            <v/>
          </cell>
          <cell r="Y201">
            <v>0</v>
          </cell>
          <cell r="Z201">
            <v>0</v>
          </cell>
          <cell r="AA201" t="str">
            <v/>
          </cell>
        </row>
        <row r="202">
          <cell r="I202" t="str">
            <v/>
          </cell>
          <cell r="J202" t="str">
            <v/>
          </cell>
          <cell r="K202">
            <v>0</v>
          </cell>
          <cell r="L202">
            <v>0</v>
          </cell>
          <cell r="M202" t="str">
            <v/>
          </cell>
          <cell r="P202" t="str">
            <v/>
          </cell>
          <cell r="Q202" t="str">
            <v/>
          </cell>
          <cell r="R202">
            <v>0</v>
          </cell>
          <cell r="S202">
            <v>0</v>
          </cell>
          <cell r="T202" t="str">
            <v/>
          </cell>
          <cell r="W202" t="str">
            <v/>
          </cell>
          <cell r="X202" t="str">
            <v/>
          </cell>
          <cell r="Y202">
            <v>0</v>
          </cell>
          <cell r="Z202">
            <v>0</v>
          </cell>
          <cell r="AA202" t="str">
            <v/>
          </cell>
        </row>
        <row r="203">
          <cell r="I203" t="str">
            <v/>
          </cell>
          <cell r="J203" t="str">
            <v/>
          </cell>
          <cell r="K203">
            <v>0</v>
          </cell>
          <cell r="L203">
            <v>0</v>
          </cell>
          <cell r="M203" t="str">
            <v/>
          </cell>
          <cell r="P203" t="str">
            <v/>
          </cell>
          <cell r="Q203" t="str">
            <v/>
          </cell>
          <cell r="R203">
            <v>0</v>
          </cell>
          <cell r="S203">
            <v>0</v>
          </cell>
          <cell r="T203" t="str">
            <v/>
          </cell>
          <cell r="W203" t="str">
            <v/>
          </cell>
          <cell r="X203" t="str">
            <v/>
          </cell>
          <cell r="Y203">
            <v>0</v>
          </cell>
          <cell r="Z203">
            <v>0</v>
          </cell>
          <cell r="AA203" t="str">
            <v/>
          </cell>
        </row>
        <row r="204">
          <cell r="I204" t="str">
            <v/>
          </cell>
          <cell r="J204" t="str">
            <v/>
          </cell>
          <cell r="K204">
            <v>0</v>
          </cell>
          <cell r="L204">
            <v>0</v>
          </cell>
          <cell r="M204" t="str">
            <v/>
          </cell>
          <cell r="P204" t="str">
            <v/>
          </cell>
          <cell r="Q204" t="str">
            <v/>
          </cell>
          <cell r="R204">
            <v>0</v>
          </cell>
          <cell r="S204">
            <v>0</v>
          </cell>
          <cell r="T204" t="str">
            <v/>
          </cell>
          <cell r="W204" t="str">
            <v/>
          </cell>
          <cell r="X204" t="str">
            <v/>
          </cell>
          <cell r="Y204">
            <v>0</v>
          </cell>
          <cell r="Z204">
            <v>0</v>
          </cell>
          <cell r="AA204" t="str">
            <v/>
          </cell>
        </row>
        <row r="205">
          <cell r="I205" t="str">
            <v/>
          </cell>
          <cell r="J205" t="str">
            <v/>
          </cell>
          <cell r="K205">
            <v>0</v>
          </cell>
          <cell r="L205">
            <v>0</v>
          </cell>
          <cell r="M205" t="str">
            <v/>
          </cell>
          <cell r="P205" t="str">
            <v/>
          </cell>
          <cell r="Q205" t="str">
            <v/>
          </cell>
          <cell r="R205">
            <v>0</v>
          </cell>
          <cell r="S205">
            <v>0</v>
          </cell>
          <cell r="T205" t="str">
            <v/>
          </cell>
          <cell r="W205" t="str">
            <v/>
          </cell>
          <cell r="X205" t="str">
            <v/>
          </cell>
          <cell r="Y205">
            <v>0</v>
          </cell>
          <cell r="Z205">
            <v>0</v>
          </cell>
          <cell r="AA205" t="str">
            <v/>
          </cell>
        </row>
        <row r="206">
          <cell r="I206" t="str">
            <v/>
          </cell>
          <cell r="J206" t="str">
            <v/>
          </cell>
          <cell r="K206">
            <v>0</v>
          </cell>
          <cell r="L206">
            <v>0</v>
          </cell>
          <cell r="M206" t="str">
            <v/>
          </cell>
          <cell r="P206" t="str">
            <v/>
          </cell>
          <cell r="Q206" t="str">
            <v/>
          </cell>
          <cell r="R206">
            <v>0</v>
          </cell>
          <cell r="S206">
            <v>0</v>
          </cell>
          <cell r="T206" t="str">
            <v/>
          </cell>
          <cell r="W206" t="str">
            <v/>
          </cell>
          <cell r="X206" t="str">
            <v/>
          </cell>
          <cell r="Y206">
            <v>0</v>
          </cell>
          <cell r="Z206">
            <v>0</v>
          </cell>
          <cell r="AA206" t="str">
            <v/>
          </cell>
        </row>
        <row r="207">
          <cell r="I207" t="str">
            <v/>
          </cell>
          <cell r="J207" t="str">
            <v/>
          </cell>
          <cell r="K207">
            <v>0</v>
          </cell>
          <cell r="L207">
            <v>0</v>
          </cell>
          <cell r="M207" t="str">
            <v/>
          </cell>
          <cell r="P207" t="str">
            <v/>
          </cell>
          <cell r="Q207" t="str">
            <v/>
          </cell>
          <cell r="R207">
            <v>0</v>
          </cell>
          <cell r="S207">
            <v>0</v>
          </cell>
          <cell r="T207" t="str">
            <v/>
          </cell>
          <cell r="W207" t="str">
            <v/>
          </cell>
          <cell r="X207" t="str">
            <v/>
          </cell>
          <cell r="Y207">
            <v>0</v>
          </cell>
          <cell r="Z207">
            <v>0</v>
          </cell>
          <cell r="AA207" t="str">
            <v/>
          </cell>
        </row>
        <row r="208">
          <cell r="I208" t="str">
            <v/>
          </cell>
          <cell r="J208" t="str">
            <v/>
          </cell>
          <cell r="K208">
            <v>0</v>
          </cell>
          <cell r="L208">
            <v>0</v>
          </cell>
          <cell r="M208" t="str">
            <v/>
          </cell>
          <cell r="P208" t="str">
            <v/>
          </cell>
          <cell r="Q208" t="str">
            <v/>
          </cell>
          <cell r="R208">
            <v>0</v>
          </cell>
          <cell r="S208">
            <v>0</v>
          </cell>
          <cell r="T208" t="str">
            <v/>
          </cell>
          <cell r="W208" t="str">
            <v/>
          </cell>
          <cell r="X208" t="str">
            <v/>
          </cell>
          <cell r="Y208">
            <v>0</v>
          </cell>
          <cell r="Z208">
            <v>0</v>
          </cell>
          <cell r="AA208" t="str">
            <v/>
          </cell>
        </row>
        <row r="209">
          <cell r="I209" t="str">
            <v/>
          </cell>
          <cell r="J209" t="str">
            <v/>
          </cell>
          <cell r="K209">
            <v>0</v>
          </cell>
          <cell r="L209">
            <v>0</v>
          </cell>
          <cell r="M209" t="str">
            <v/>
          </cell>
          <cell r="P209" t="str">
            <v/>
          </cell>
          <cell r="Q209" t="str">
            <v/>
          </cell>
          <cell r="R209">
            <v>0</v>
          </cell>
          <cell r="S209">
            <v>0</v>
          </cell>
          <cell r="T209" t="str">
            <v/>
          </cell>
          <cell r="W209" t="str">
            <v/>
          </cell>
          <cell r="X209" t="str">
            <v/>
          </cell>
          <cell r="Y209">
            <v>0</v>
          </cell>
          <cell r="Z209">
            <v>0</v>
          </cell>
          <cell r="AA209" t="str">
            <v/>
          </cell>
        </row>
        <row r="210">
          <cell r="I210" t="str">
            <v/>
          </cell>
          <cell r="J210" t="str">
            <v/>
          </cell>
          <cell r="K210">
            <v>0</v>
          </cell>
          <cell r="L210">
            <v>0</v>
          </cell>
          <cell r="M210" t="str">
            <v/>
          </cell>
          <cell r="P210" t="str">
            <v/>
          </cell>
          <cell r="Q210" t="str">
            <v/>
          </cell>
          <cell r="R210">
            <v>0</v>
          </cell>
          <cell r="S210">
            <v>0</v>
          </cell>
          <cell r="T210" t="str">
            <v/>
          </cell>
          <cell r="W210" t="str">
            <v/>
          </cell>
          <cell r="X210" t="str">
            <v/>
          </cell>
          <cell r="Y210">
            <v>0</v>
          </cell>
          <cell r="Z210">
            <v>0</v>
          </cell>
          <cell r="AA210" t="str">
            <v/>
          </cell>
        </row>
        <row r="211">
          <cell r="I211" t="str">
            <v/>
          </cell>
          <cell r="J211" t="str">
            <v/>
          </cell>
          <cell r="K211">
            <v>0</v>
          </cell>
          <cell r="L211">
            <v>0</v>
          </cell>
          <cell r="M211" t="str">
            <v/>
          </cell>
          <cell r="P211" t="str">
            <v/>
          </cell>
          <cell r="Q211" t="str">
            <v/>
          </cell>
          <cell r="R211">
            <v>0</v>
          </cell>
          <cell r="S211">
            <v>0</v>
          </cell>
          <cell r="T211" t="str">
            <v/>
          </cell>
          <cell r="W211" t="str">
            <v/>
          </cell>
          <cell r="X211" t="str">
            <v/>
          </cell>
          <cell r="Y211">
            <v>0</v>
          </cell>
          <cell r="Z211">
            <v>0</v>
          </cell>
          <cell r="AA211" t="str">
            <v/>
          </cell>
        </row>
        <row r="212">
          <cell r="I212" t="str">
            <v/>
          </cell>
          <cell r="J212" t="str">
            <v/>
          </cell>
          <cell r="K212">
            <v>0</v>
          </cell>
          <cell r="L212">
            <v>0</v>
          </cell>
          <cell r="M212" t="str">
            <v/>
          </cell>
          <cell r="P212" t="str">
            <v/>
          </cell>
          <cell r="Q212" t="str">
            <v/>
          </cell>
          <cell r="R212">
            <v>0</v>
          </cell>
          <cell r="S212">
            <v>0</v>
          </cell>
          <cell r="T212" t="str">
            <v/>
          </cell>
          <cell r="W212" t="str">
            <v/>
          </cell>
          <cell r="X212" t="str">
            <v/>
          </cell>
          <cell r="Y212">
            <v>0</v>
          </cell>
          <cell r="Z212">
            <v>0</v>
          </cell>
          <cell r="AA212" t="str">
            <v/>
          </cell>
        </row>
        <row r="213">
          <cell r="I213" t="str">
            <v/>
          </cell>
          <cell r="J213" t="str">
            <v/>
          </cell>
          <cell r="K213">
            <v>0</v>
          </cell>
          <cell r="L213">
            <v>0</v>
          </cell>
          <cell r="M213" t="str">
            <v/>
          </cell>
          <cell r="P213" t="str">
            <v/>
          </cell>
          <cell r="Q213" t="str">
            <v/>
          </cell>
          <cell r="R213">
            <v>0</v>
          </cell>
          <cell r="S213">
            <v>0</v>
          </cell>
          <cell r="T213" t="str">
            <v/>
          </cell>
          <cell r="W213" t="str">
            <v/>
          </cell>
          <cell r="X213" t="str">
            <v/>
          </cell>
          <cell r="Y213">
            <v>0</v>
          </cell>
          <cell r="Z213">
            <v>0</v>
          </cell>
          <cell r="AA213" t="str">
            <v/>
          </cell>
        </row>
        <row r="214">
          <cell r="I214" t="str">
            <v/>
          </cell>
          <cell r="J214" t="str">
            <v/>
          </cell>
          <cell r="K214">
            <v>0</v>
          </cell>
          <cell r="L214">
            <v>0</v>
          </cell>
          <cell r="M214" t="str">
            <v/>
          </cell>
          <cell r="P214" t="str">
            <v/>
          </cell>
          <cell r="Q214" t="str">
            <v/>
          </cell>
          <cell r="R214">
            <v>0</v>
          </cell>
          <cell r="S214">
            <v>0</v>
          </cell>
          <cell r="T214" t="str">
            <v/>
          </cell>
          <cell r="W214" t="str">
            <v/>
          </cell>
          <cell r="X214" t="str">
            <v/>
          </cell>
          <cell r="Y214">
            <v>0</v>
          </cell>
          <cell r="Z214">
            <v>0</v>
          </cell>
          <cell r="AA214" t="str">
            <v/>
          </cell>
        </row>
        <row r="215">
          <cell r="I215" t="str">
            <v/>
          </cell>
          <cell r="J215" t="str">
            <v/>
          </cell>
          <cell r="K215">
            <v>0</v>
          </cell>
          <cell r="L215">
            <v>0</v>
          </cell>
          <cell r="M215" t="str">
            <v/>
          </cell>
          <cell r="P215" t="str">
            <v/>
          </cell>
          <cell r="Q215" t="str">
            <v/>
          </cell>
          <cell r="R215">
            <v>0</v>
          </cell>
          <cell r="S215">
            <v>0</v>
          </cell>
          <cell r="T215" t="str">
            <v/>
          </cell>
          <cell r="W215" t="str">
            <v/>
          </cell>
          <cell r="X215" t="str">
            <v/>
          </cell>
          <cell r="Y215">
            <v>0</v>
          </cell>
          <cell r="Z215">
            <v>0</v>
          </cell>
          <cell r="AA215" t="str">
            <v/>
          </cell>
        </row>
        <row r="216">
          <cell r="I216" t="str">
            <v/>
          </cell>
          <cell r="J216" t="str">
            <v/>
          </cell>
          <cell r="K216">
            <v>0</v>
          </cell>
          <cell r="L216">
            <v>0</v>
          </cell>
          <cell r="M216" t="str">
            <v/>
          </cell>
          <cell r="P216" t="str">
            <v/>
          </cell>
          <cell r="Q216" t="str">
            <v/>
          </cell>
          <cell r="R216">
            <v>0</v>
          </cell>
          <cell r="S216">
            <v>0</v>
          </cell>
          <cell r="T216" t="str">
            <v/>
          </cell>
          <cell r="W216" t="str">
            <v/>
          </cell>
          <cell r="X216" t="str">
            <v/>
          </cell>
          <cell r="Y216">
            <v>0</v>
          </cell>
          <cell r="Z216">
            <v>0</v>
          </cell>
          <cell r="AA216" t="str">
            <v/>
          </cell>
        </row>
        <row r="217">
          <cell r="I217" t="str">
            <v/>
          </cell>
          <cell r="J217" t="str">
            <v/>
          </cell>
          <cell r="K217">
            <v>0</v>
          </cell>
          <cell r="L217">
            <v>0</v>
          </cell>
          <cell r="M217" t="str">
            <v/>
          </cell>
          <cell r="P217" t="str">
            <v/>
          </cell>
          <cell r="Q217" t="str">
            <v/>
          </cell>
          <cell r="R217">
            <v>0</v>
          </cell>
          <cell r="S217">
            <v>0</v>
          </cell>
          <cell r="T217" t="str">
            <v/>
          </cell>
          <cell r="W217" t="str">
            <v/>
          </cell>
          <cell r="X217" t="str">
            <v/>
          </cell>
          <cell r="Y217">
            <v>0</v>
          </cell>
          <cell r="Z217">
            <v>0</v>
          </cell>
          <cell r="AA217" t="str">
            <v/>
          </cell>
        </row>
        <row r="218">
          <cell r="I218" t="str">
            <v/>
          </cell>
          <cell r="J218" t="str">
            <v/>
          </cell>
          <cell r="K218">
            <v>0</v>
          </cell>
          <cell r="L218">
            <v>0</v>
          </cell>
          <cell r="M218" t="str">
            <v/>
          </cell>
          <cell r="P218" t="str">
            <v/>
          </cell>
          <cell r="Q218" t="str">
            <v/>
          </cell>
          <cell r="R218">
            <v>0</v>
          </cell>
          <cell r="S218">
            <v>0</v>
          </cell>
          <cell r="T218" t="str">
            <v/>
          </cell>
          <cell r="W218" t="str">
            <v/>
          </cell>
          <cell r="X218" t="str">
            <v/>
          </cell>
          <cell r="Y218">
            <v>0</v>
          </cell>
          <cell r="Z218">
            <v>0</v>
          </cell>
          <cell r="AA218" t="str">
            <v/>
          </cell>
        </row>
        <row r="219">
          <cell r="I219" t="str">
            <v/>
          </cell>
          <cell r="J219" t="str">
            <v/>
          </cell>
          <cell r="K219">
            <v>0</v>
          </cell>
          <cell r="L219">
            <v>0</v>
          </cell>
          <cell r="M219" t="str">
            <v/>
          </cell>
          <cell r="P219" t="str">
            <v/>
          </cell>
          <cell r="Q219" t="str">
            <v/>
          </cell>
          <cell r="R219">
            <v>0</v>
          </cell>
          <cell r="S219">
            <v>0</v>
          </cell>
          <cell r="T219" t="str">
            <v/>
          </cell>
          <cell r="W219" t="str">
            <v/>
          </cell>
          <cell r="X219" t="str">
            <v/>
          </cell>
          <cell r="Y219">
            <v>0</v>
          </cell>
          <cell r="Z219">
            <v>0</v>
          </cell>
          <cell r="AA219" t="str">
            <v/>
          </cell>
        </row>
        <row r="220">
          <cell r="I220" t="str">
            <v/>
          </cell>
          <cell r="J220" t="str">
            <v/>
          </cell>
          <cell r="K220">
            <v>0</v>
          </cell>
          <cell r="L220">
            <v>0</v>
          </cell>
          <cell r="M220" t="str">
            <v/>
          </cell>
          <cell r="P220" t="str">
            <v/>
          </cell>
          <cell r="Q220" t="str">
            <v/>
          </cell>
          <cell r="R220">
            <v>0</v>
          </cell>
          <cell r="S220">
            <v>0</v>
          </cell>
          <cell r="T220" t="str">
            <v/>
          </cell>
          <cell r="W220" t="str">
            <v/>
          </cell>
          <cell r="X220" t="str">
            <v/>
          </cell>
          <cell r="Y220">
            <v>0</v>
          </cell>
          <cell r="Z220">
            <v>0</v>
          </cell>
          <cell r="AA220" t="str">
            <v/>
          </cell>
        </row>
        <row r="221">
          <cell r="I221" t="str">
            <v/>
          </cell>
          <cell r="J221" t="str">
            <v/>
          </cell>
          <cell r="K221">
            <v>0</v>
          </cell>
          <cell r="L221">
            <v>0</v>
          </cell>
          <cell r="M221" t="str">
            <v/>
          </cell>
          <cell r="P221" t="str">
            <v/>
          </cell>
          <cell r="Q221" t="str">
            <v/>
          </cell>
          <cell r="R221">
            <v>0</v>
          </cell>
          <cell r="S221">
            <v>0</v>
          </cell>
          <cell r="T221" t="str">
            <v/>
          </cell>
          <cell r="W221" t="str">
            <v/>
          </cell>
          <cell r="X221" t="str">
            <v/>
          </cell>
          <cell r="Y221">
            <v>0</v>
          </cell>
          <cell r="Z221">
            <v>0</v>
          </cell>
          <cell r="AA221" t="str">
            <v/>
          </cell>
        </row>
        <row r="222">
          <cell r="I222" t="str">
            <v/>
          </cell>
          <cell r="J222" t="str">
            <v/>
          </cell>
          <cell r="K222">
            <v>0</v>
          </cell>
          <cell r="L222">
            <v>0</v>
          </cell>
          <cell r="M222" t="str">
            <v/>
          </cell>
          <cell r="P222" t="str">
            <v/>
          </cell>
          <cell r="Q222" t="str">
            <v/>
          </cell>
          <cell r="R222">
            <v>0</v>
          </cell>
          <cell r="S222">
            <v>0</v>
          </cell>
          <cell r="T222" t="str">
            <v/>
          </cell>
          <cell r="W222" t="str">
            <v/>
          </cell>
          <cell r="X222" t="str">
            <v/>
          </cell>
          <cell r="Y222">
            <v>0</v>
          </cell>
          <cell r="Z222">
            <v>0</v>
          </cell>
          <cell r="AA222" t="str">
            <v/>
          </cell>
        </row>
        <row r="223">
          <cell r="I223" t="str">
            <v/>
          </cell>
          <cell r="J223" t="str">
            <v/>
          </cell>
          <cell r="K223">
            <v>0</v>
          </cell>
          <cell r="L223">
            <v>0</v>
          </cell>
          <cell r="M223" t="str">
            <v/>
          </cell>
          <cell r="P223" t="str">
            <v/>
          </cell>
          <cell r="Q223" t="str">
            <v/>
          </cell>
          <cell r="R223">
            <v>0</v>
          </cell>
          <cell r="S223">
            <v>0</v>
          </cell>
          <cell r="T223" t="str">
            <v/>
          </cell>
          <cell r="W223" t="str">
            <v/>
          </cell>
          <cell r="X223" t="str">
            <v/>
          </cell>
          <cell r="Y223">
            <v>0</v>
          </cell>
          <cell r="Z223">
            <v>0</v>
          </cell>
          <cell r="AA223" t="str">
            <v/>
          </cell>
        </row>
        <row r="224">
          <cell r="I224" t="str">
            <v/>
          </cell>
          <cell r="J224" t="str">
            <v/>
          </cell>
          <cell r="K224">
            <v>0</v>
          </cell>
          <cell r="L224">
            <v>0</v>
          </cell>
          <cell r="M224" t="str">
            <v/>
          </cell>
          <cell r="P224" t="str">
            <v/>
          </cell>
          <cell r="Q224" t="str">
            <v/>
          </cell>
          <cell r="R224">
            <v>0</v>
          </cell>
          <cell r="S224">
            <v>0</v>
          </cell>
          <cell r="T224" t="str">
            <v/>
          </cell>
          <cell r="W224" t="str">
            <v/>
          </cell>
          <cell r="X224" t="str">
            <v/>
          </cell>
          <cell r="Y224">
            <v>0</v>
          </cell>
          <cell r="Z224">
            <v>0</v>
          </cell>
          <cell r="AA224" t="str">
            <v/>
          </cell>
        </row>
        <row r="225">
          <cell r="I225" t="str">
            <v/>
          </cell>
          <cell r="J225" t="str">
            <v/>
          </cell>
          <cell r="K225">
            <v>0</v>
          </cell>
          <cell r="L225">
            <v>0</v>
          </cell>
          <cell r="M225" t="str">
            <v/>
          </cell>
          <cell r="P225" t="str">
            <v/>
          </cell>
          <cell r="Q225" t="str">
            <v/>
          </cell>
          <cell r="R225">
            <v>0</v>
          </cell>
          <cell r="S225">
            <v>0</v>
          </cell>
          <cell r="T225" t="str">
            <v/>
          </cell>
          <cell r="W225" t="str">
            <v/>
          </cell>
          <cell r="X225" t="str">
            <v/>
          </cell>
          <cell r="Y225">
            <v>0</v>
          </cell>
          <cell r="Z225">
            <v>0</v>
          </cell>
          <cell r="AA225" t="str">
            <v/>
          </cell>
        </row>
        <row r="226">
          <cell r="I226" t="str">
            <v/>
          </cell>
          <cell r="J226" t="str">
            <v/>
          </cell>
          <cell r="K226">
            <v>0</v>
          </cell>
          <cell r="L226">
            <v>0</v>
          </cell>
          <cell r="M226" t="str">
            <v/>
          </cell>
          <cell r="P226" t="str">
            <v/>
          </cell>
          <cell r="Q226" t="str">
            <v/>
          </cell>
          <cell r="R226">
            <v>0</v>
          </cell>
          <cell r="S226">
            <v>0</v>
          </cell>
          <cell r="T226" t="str">
            <v/>
          </cell>
          <cell r="W226" t="str">
            <v/>
          </cell>
          <cell r="X226" t="str">
            <v/>
          </cell>
          <cell r="Y226">
            <v>0</v>
          </cell>
          <cell r="Z226">
            <v>0</v>
          </cell>
          <cell r="AA226" t="str">
            <v/>
          </cell>
        </row>
        <row r="227">
          <cell r="I227" t="str">
            <v/>
          </cell>
          <cell r="J227" t="str">
            <v/>
          </cell>
          <cell r="K227">
            <v>0</v>
          </cell>
          <cell r="L227">
            <v>0</v>
          </cell>
          <cell r="M227" t="str">
            <v/>
          </cell>
          <cell r="P227" t="str">
            <v/>
          </cell>
          <cell r="Q227" t="str">
            <v/>
          </cell>
          <cell r="R227">
            <v>0</v>
          </cell>
          <cell r="S227">
            <v>0</v>
          </cell>
          <cell r="T227" t="str">
            <v/>
          </cell>
          <cell r="W227" t="str">
            <v/>
          </cell>
          <cell r="X227" t="str">
            <v/>
          </cell>
          <cell r="Y227">
            <v>0</v>
          </cell>
          <cell r="Z227">
            <v>0</v>
          </cell>
          <cell r="AA227" t="str">
            <v/>
          </cell>
        </row>
        <row r="228">
          <cell r="I228" t="str">
            <v/>
          </cell>
          <cell r="J228" t="str">
            <v/>
          </cell>
          <cell r="K228">
            <v>0</v>
          </cell>
          <cell r="L228">
            <v>0</v>
          </cell>
          <cell r="M228" t="str">
            <v/>
          </cell>
          <cell r="P228" t="str">
            <v/>
          </cell>
          <cell r="Q228" t="str">
            <v/>
          </cell>
          <cell r="R228">
            <v>0</v>
          </cell>
          <cell r="S228">
            <v>0</v>
          </cell>
          <cell r="T228" t="str">
            <v/>
          </cell>
          <cell r="W228" t="str">
            <v/>
          </cell>
          <cell r="X228" t="str">
            <v/>
          </cell>
          <cell r="Y228">
            <v>0</v>
          </cell>
          <cell r="Z228">
            <v>0</v>
          </cell>
          <cell r="AA228" t="str">
            <v/>
          </cell>
        </row>
        <row r="229">
          <cell r="I229" t="str">
            <v/>
          </cell>
          <cell r="J229" t="str">
            <v/>
          </cell>
          <cell r="K229">
            <v>0</v>
          </cell>
          <cell r="L229">
            <v>0</v>
          </cell>
          <cell r="M229" t="str">
            <v/>
          </cell>
          <cell r="P229" t="str">
            <v/>
          </cell>
          <cell r="Q229" t="str">
            <v/>
          </cell>
          <cell r="R229">
            <v>0</v>
          </cell>
          <cell r="S229">
            <v>0</v>
          </cell>
          <cell r="T229" t="str">
            <v/>
          </cell>
          <cell r="W229" t="str">
            <v/>
          </cell>
          <cell r="X229" t="str">
            <v/>
          </cell>
          <cell r="Y229">
            <v>0</v>
          </cell>
          <cell r="Z229">
            <v>0</v>
          </cell>
          <cell r="AA229" t="str">
            <v/>
          </cell>
        </row>
        <row r="230">
          <cell r="I230" t="str">
            <v/>
          </cell>
          <cell r="J230" t="str">
            <v/>
          </cell>
          <cell r="K230">
            <v>0</v>
          </cell>
          <cell r="L230">
            <v>0</v>
          </cell>
          <cell r="M230" t="str">
            <v/>
          </cell>
          <cell r="P230" t="str">
            <v/>
          </cell>
          <cell r="Q230" t="str">
            <v/>
          </cell>
          <cell r="R230">
            <v>0</v>
          </cell>
          <cell r="S230">
            <v>0</v>
          </cell>
          <cell r="T230" t="str">
            <v/>
          </cell>
          <cell r="W230" t="str">
            <v/>
          </cell>
          <cell r="X230" t="str">
            <v/>
          </cell>
          <cell r="Y230">
            <v>0</v>
          </cell>
          <cell r="Z230">
            <v>0</v>
          </cell>
          <cell r="AA230" t="str">
            <v/>
          </cell>
        </row>
        <row r="231">
          <cell r="I231" t="str">
            <v/>
          </cell>
          <cell r="J231" t="str">
            <v/>
          </cell>
          <cell r="K231">
            <v>0</v>
          </cell>
          <cell r="L231">
            <v>0</v>
          </cell>
          <cell r="M231" t="str">
            <v/>
          </cell>
          <cell r="P231" t="str">
            <v/>
          </cell>
          <cell r="Q231" t="str">
            <v/>
          </cell>
          <cell r="R231">
            <v>0</v>
          </cell>
          <cell r="S231">
            <v>0</v>
          </cell>
          <cell r="T231" t="str">
            <v/>
          </cell>
          <cell r="W231" t="str">
            <v/>
          </cell>
          <cell r="X231" t="str">
            <v/>
          </cell>
          <cell r="Y231">
            <v>0</v>
          </cell>
          <cell r="Z231">
            <v>0</v>
          </cell>
          <cell r="AA231" t="str">
            <v/>
          </cell>
        </row>
        <row r="232">
          <cell r="I232" t="str">
            <v/>
          </cell>
          <cell r="J232" t="str">
            <v/>
          </cell>
          <cell r="K232">
            <v>0</v>
          </cell>
          <cell r="L232">
            <v>0</v>
          </cell>
          <cell r="M232" t="str">
            <v/>
          </cell>
          <cell r="P232" t="str">
            <v/>
          </cell>
          <cell r="Q232" t="str">
            <v/>
          </cell>
          <cell r="R232">
            <v>0</v>
          </cell>
          <cell r="S232">
            <v>0</v>
          </cell>
          <cell r="T232" t="str">
            <v/>
          </cell>
          <cell r="W232" t="str">
            <v/>
          </cell>
          <cell r="X232" t="str">
            <v/>
          </cell>
          <cell r="Y232">
            <v>0</v>
          </cell>
          <cell r="Z232">
            <v>0</v>
          </cell>
          <cell r="AA232" t="str">
            <v/>
          </cell>
        </row>
        <row r="233">
          <cell r="I233" t="str">
            <v/>
          </cell>
          <cell r="J233" t="str">
            <v/>
          </cell>
          <cell r="K233">
            <v>0</v>
          </cell>
          <cell r="L233">
            <v>0</v>
          </cell>
          <cell r="M233" t="str">
            <v/>
          </cell>
          <cell r="P233" t="str">
            <v/>
          </cell>
          <cell r="Q233" t="str">
            <v/>
          </cell>
          <cell r="R233">
            <v>0</v>
          </cell>
          <cell r="S233">
            <v>0</v>
          </cell>
          <cell r="T233" t="str">
            <v/>
          </cell>
          <cell r="W233" t="str">
            <v/>
          </cell>
          <cell r="X233" t="str">
            <v/>
          </cell>
          <cell r="Y233">
            <v>0</v>
          </cell>
          <cell r="Z233">
            <v>0</v>
          </cell>
          <cell r="AA233" t="str">
            <v/>
          </cell>
        </row>
        <row r="234">
          <cell r="I234" t="str">
            <v/>
          </cell>
          <cell r="J234" t="str">
            <v/>
          </cell>
          <cell r="K234">
            <v>0</v>
          </cell>
          <cell r="L234">
            <v>0</v>
          </cell>
          <cell r="M234" t="str">
            <v/>
          </cell>
          <cell r="P234" t="str">
            <v/>
          </cell>
          <cell r="Q234" t="str">
            <v/>
          </cell>
          <cell r="R234">
            <v>0</v>
          </cell>
          <cell r="S234">
            <v>0</v>
          </cell>
          <cell r="T234" t="str">
            <v/>
          </cell>
          <cell r="W234" t="str">
            <v/>
          </cell>
          <cell r="X234" t="str">
            <v/>
          </cell>
          <cell r="Y234">
            <v>0</v>
          </cell>
          <cell r="Z234">
            <v>0</v>
          </cell>
          <cell r="AA234" t="str">
            <v/>
          </cell>
        </row>
        <row r="235">
          <cell r="I235" t="str">
            <v/>
          </cell>
          <cell r="J235" t="str">
            <v/>
          </cell>
          <cell r="K235">
            <v>0</v>
          </cell>
          <cell r="L235">
            <v>0</v>
          </cell>
          <cell r="M235" t="str">
            <v/>
          </cell>
          <cell r="P235" t="str">
            <v/>
          </cell>
          <cell r="Q235" t="str">
            <v/>
          </cell>
          <cell r="R235">
            <v>0</v>
          </cell>
          <cell r="S235">
            <v>0</v>
          </cell>
          <cell r="T235" t="str">
            <v/>
          </cell>
          <cell r="W235" t="str">
            <v/>
          </cell>
          <cell r="X235" t="str">
            <v/>
          </cell>
          <cell r="Y235">
            <v>0</v>
          </cell>
          <cell r="Z235">
            <v>0</v>
          </cell>
          <cell r="AA235" t="str">
            <v/>
          </cell>
        </row>
        <row r="236">
          <cell r="I236" t="str">
            <v/>
          </cell>
          <cell r="J236" t="str">
            <v/>
          </cell>
          <cell r="K236">
            <v>0</v>
          </cell>
          <cell r="L236">
            <v>0</v>
          </cell>
          <cell r="M236" t="str">
            <v/>
          </cell>
          <cell r="P236" t="str">
            <v/>
          </cell>
          <cell r="Q236" t="str">
            <v/>
          </cell>
          <cell r="R236">
            <v>0</v>
          </cell>
          <cell r="S236">
            <v>0</v>
          </cell>
          <cell r="T236" t="str">
            <v/>
          </cell>
          <cell r="W236" t="str">
            <v/>
          </cell>
          <cell r="X236" t="str">
            <v/>
          </cell>
          <cell r="Y236">
            <v>0</v>
          </cell>
          <cell r="Z236">
            <v>0</v>
          </cell>
          <cell r="AA236" t="str">
            <v/>
          </cell>
        </row>
        <row r="237">
          <cell r="I237" t="str">
            <v/>
          </cell>
          <cell r="J237" t="str">
            <v/>
          </cell>
          <cell r="K237">
            <v>0</v>
          </cell>
          <cell r="L237">
            <v>0</v>
          </cell>
          <cell r="M237" t="str">
            <v/>
          </cell>
          <cell r="P237" t="str">
            <v/>
          </cell>
          <cell r="Q237" t="str">
            <v/>
          </cell>
          <cell r="R237">
            <v>0</v>
          </cell>
          <cell r="S237">
            <v>0</v>
          </cell>
          <cell r="T237" t="str">
            <v/>
          </cell>
          <cell r="W237" t="str">
            <v/>
          </cell>
          <cell r="X237" t="str">
            <v/>
          </cell>
          <cell r="Y237">
            <v>0</v>
          </cell>
          <cell r="Z237">
            <v>0</v>
          </cell>
          <cell r="AA237" t="str">
            <v/>
          </cell>
        </row>
        <row r="238">
          <cell r="I238" t="str">
            <v/>
          </cell>
          <cell r="J238" t="str">
            <v/>
          </cell>
          <cell r="K238">
            <v>0</v>
          </cell>
          <cell r="L238">
            <v>0</v>
          </cell>
          <cell r="M238" t="str">
            <v/>
          </cell>
          <cell r="P238" t="str">
            <v/>
          </cell>
          <cell r="Q238" t="str">
            <v/>
          </cell>
          <cell r="R238">
            <v>0</v>
          </cell>
          <cell r="S238">
            <v>0</v>
          </cell>
          <cell r="T238" t="str">
            <v/>
          </cell>
          <cell r="W238" t="str">
            <v/>
          </cell>
          <cell r="X238" t="str">
            <v/>
          </cell>
          <cell r="Y238">
            <v>0</v>
          </cell>
          <cell r="Z238">
            <v>0</v>
          </cell>
          <cell r="AA238" t="str">
            <v/>
          </cell>
        </row>
        <row r="239">
          <cell r="I239" t="str">
            <v/>
          </cell>
          <cell r="J239" t="str">
            <v/>
          </cell>
          <cell r="K239">
            <v>0</v>
          </cell>
          <cell r="L239">
            <v>0</v>
          </cell>
          <cell r="M239" t="str">
            <v/>
          </cell>
          <cell r="P239" t="str">
            <v/>
          </cell>
          <cell r="Q239" t="str">
            <v/>
          </cell>
          <cell r="R239">
            <v>0</v>
          </cell>
          <cell r="S239">
            <v>0</v>
          </cell>
          <cell r="T239" t="str">
            <v/>
          </cell>
          <cell r="W239" t="str">
            <v/>
          </cell>
          <cell r="X239" t="str">
            <v/>
          </cell>
          <cell r="Y239">
            <v>0</v>
          </cell>
          <cell r="Z239">
            <v>0</v>
          </cell>
          <cell r="AA239" t="str">
            <v/>
          </cell>
        </row>
        <row r="240">
          <cell r="I240" t="str">
            <v/>
          </cell>
          <cell r="J240" t="str">
            <v/>
          </cell>
          <cell r="K240">
            <v>0</v>
          </cell>
          <cell r="L240">
            <v>0</v>
          </cell>
          <cell r="M240" t="str">
            <v/>
          </cell>
          <cell r="P240" t="str">
            <v/>
          </cell>
          <cell r="Q240" t="str">
            <v/>
          </cell>
          <cell r="R240">
            <v>0</v>
          </cell>
          <cell r="S240">
            <v>0</v>
          </cell>
          <cell r="T240" t="str">
            <v/>
          </cell>
          <cell r="W240" t="str">
            <v/>
          </cell>
          <cell r="X240" t="str">
            <v/>
          </cell>
          <cell r="Y240">
            <v>0</v>
          </cell>
          <cell r="Z240">
            <v>0</v>
          </cell>
          <cell r="AA240" t="str">
            <v/>
          </cell>
        </row>
        <row r="241">
          <cell r="I241" t="str">
            <v/>
          </cell>
          <cell r="J241" t="str">
            <v/>
          </cell>
          <cell r="K241">
            <v>0</v>
          </cell>
          <cell r="L241">
            <v>0</v>
          </cell>
          <cell r="M241" t="str">
            <v/>
          </cell>
          <cell r="P241" t="str">
            <v/>
          </cell>
          <cell r="Q241" t="str">
            <v/>
          </cell>
          <cell r="R241">
            <v>0</v>
          </cell>
          <cell r="S241">
            <v>0</v>
          </cell>
          <cell r="T241" t="str">
            <v/>
          </cell>
          <cell r="W241" t="str">
            <v/>
          </cell>
          <cell r="X241" t="str">
            <v/>
          </cell>
          <cell r="Y241">
            <v>0</v>
          </cell>
          <cell r="Z241">
            <v>0</v>
          </cell>
          <cell r="AA241" t="str">
            <v/>
          </cell>
        </row>
        <row r="242">
          <cell r="I242" t="str">
            <v/>
          </cell>
          <cell r="J242" t="str">
            <v/>
          </cell>
          <cell r="K242">
            <v>0</v>
          </cell>
          <cell r="L242">
            <v>0</v>
          </cell>
          <cell r="M242" t="str">
            <v/>
          </cell>
          <cell r="P242" t="str">
            <v/>
          </cell>
          <cell r="Q242" t="str">
            <v/>
          </cell>
          <cell r="R242">
            <v>0</v>
          </cell>
          <cell r="S242">
            <v>0</v>
          </cell>
          <cell r="T242" t="str">
            <v/>
          </cell>
          <cell r="W242" t="str">
            <v/>
          </cell>
          <cell r="X242" t="str">
            <v/>
          </cell>
          <cell r="Y242">
            <v>0</v>
          </cell>
          <cell r="Z242">
            <v>0</v>
          </cell>
          <cell r="AA242" t="str">
            <v/>
          </cell>
        </row>
        <row r="243">
          <cell r="I243" t="str">
            <v/>
          </cell>
          <cell r="J243" t="str">
            <v/>
          </cell>
          <cell r="K243">
            <v>0</v>
          </cell>
          <cell r="L243">
            <v>0</v>
          </cell>
          <cell r="M243" t="str">
            <v/>
          </cell>
          <cell r="P243" t="str">
            <v/>
          </cell>
          <cell r="Q243" t="str">
            <v/>
          </cell>
          <cell r="R243">
            <v>0</v>
          </cell>
          <cell r="S243">
            <v>0</v>
          </cell>
          <cell r="T243" t="str">
            <v/>
          </cell>
          <cell r="W243" t="str">
            <v/>
          </cell>
          <cell r="X243" t="str">
            <v/>
          </cell>
          <cell r="Y243">
            <v>0</v>
          </cell>
          <cell r="Z243">
            <v>0</v>
          </cell>
          <cell r="AA243" t="str">
            <v/>
          </cell>
        </row>
        <row r="244">
          <cell r="I244" t="str">
            <v/>
          </cell>
          <cell r="J244" t="str">
            <v/>
          </cell>
          <cell r="K244">
            <v>0</v>
          </cell>
          <cell r="L244">
            <v>0</v>
          </cell>
          <cell r="M244" t="str">
            <v/>
          </cell>
          <cell r="P244" t="str">
            <v/>
          </cell>
          <cell r="Q244" t="str">
            <v/>
          </cell>
          <cell r="R244">
            <v>0</v>
          </cell>
          <cell r="S244">
            <v>0</v>
          </cell>
          <cell r="T244" t="str">
            <v/>
          </cell>
          <cell r="W244" t="str">
            <v/>
          </cell>
          <cell r="X244" t="str">
            <v/>
          </cell>
          <cell r="Y244">
            <v>0</v>
          </cell>
          <cell r="Z244">
            <v>0</v>
          </cell>
          <cell r="AA244" t="str">
            <v/>
          </cell>
        </row>
        <row r="245">
          <cell r="I245" t="str">
            <v/>
          </cell>
          <cell r="J245" t="str">
            <v/>
          </cell>
          <cell r="K245">
            <v>0</v>
          </cell>
          <cell r="L245">
            <v>0</v>
          </cell>
          <cell r="M245" t="str">
            <v/>
          </cell>
          <cell r="P245" t="str">
            <v/>
          </cell>
          <cell r="Q245" t="str">
            <v/>
          </cell>
          <cell r="R245">
            <v>0</v>
          </cell>
          <cell r="S245">
            <v>0</v>
          </cell>
          <cell r="T245" t="str">
            <v/>
          </cell>
          <cell r="W245" t="str">
            <v/>
          </cell>
          <cell r="X245" t="str">
            <v/>
          </cell>
          <cell r="Y245">
            <v>0</v>
          </cell>
          <cell r="Z245">
            <v>0</v>
          </cell>
          <cell r="AA245" t="str">
            <v/>
          </cell>
        </row>
        <row r="246">
          <cell r="I246" t="str">
            <v/>
          </cell>
          <cell r="J246" t="str">
            <v/>
          </cell>
          <cell r="K246">
            <v>0</v>
          </cell>
          <cell r="L246">
            <v>0</v>
          </cell>
          <cell r="M246" t="str">
            <v/>
          </cell>
          <cell r="P246" t="str">
            <v/>
          </cell>
          <cell r="Q246" t="str">
            <v/>
          </cell>
          <cell r="R246">
            <v>0</v>
          </cell>
          <cell r="S246">
            <v>0</v>
          </cell>
          <cell r="T246" t="str">
            <v/>
          </cell>
          <cell r="W246" t="str">
            <v/>
          </cell>
          <cell r="X246" t="str">
            <v/>
          </cell>
          <cell r="Y246">
            <v>0</v>
          </cell>
          <cell r="Z246">
            <v>0</v>
          </cell>
          <cell r="AA246" t="str">
            <v/>
          </cell>
        </row>
        <row r="247">
          <cell r="I247" t="str">
            <v/>
          </cell>
          <cell r="J247" t="str">
            <v/>
          </cell>
          <cell r="K247">
            <v>0</v>
          </cell>
          <cell r="L247">
            <v>0</v>
          </cell>
          <cell r="M247" t="str">
            <v/>
          </cell>
          <cell r="P247" t="str">
            <v/>
          </cell>
          <cell r="Q247" t="str">
            <v/>
          </cell>
          <cell r="R247">
            <v>0</v>
          </cell>
          <cell r="S247">
            <v>0</v>
          </cell>
          <cell r="T247" t="str">
            <v/>
          </cell>
          <cell r="W247" t="str">
            <v/>
          </cell>
          <cell r="X247" t="str">
            <v/>
          </cell>
          <cell r="Y247">
            <v>0</v>
          </cell>
          <cell r="Z247">
            <v>0</v>
          </cell>
          <cell r="AA247" t="str">
            <v/>
          </cell>
        </row>
        <row r="248">
          <cell r="I248" t="str">
            <v/>
          </cell>
          <cell r="J248" t="str">
            <v/>
          </cell>
          <cell r="K248">
            <v>0</v>
          </cell>
          <cell r="L248">
            <v>0</v>
          </cell>
          <cell r="M248" t="str">
            <v/>
          </cell>
          <cell r="P248" t="str">
            <v/>
          </cell>
          <cell r="Q248" t="str">
            <v/>
          </cell>
          <cell r="R248">
            <v>0</v>
          </cell>
          <cell r="S248">
            <v>0</v>
          </cell>
          <cell r="T248" t="str">
            <v/>
          </cell>
          <cell r="W248" t="str">
            <v/>
          </cell>
          <cell r="X248" t="str">
            <v/>
          </cell>
          <cell r="Y248">
            <v>0</v>
          </cell>
          <cell r="Z248">
            <v>0</v>
          </cell>
          <cell r="AA248" t="str">
            <v/>
          </cell>
        </row>
        <row r="249">
          <cell r="I249" t="str">
            <v/>
          </cell>
          <cell r="J249" t="str">
            <v/>
          </cell>
          <cell r="K249">
            <v>0</v>
          </cell>
          <cell r="L249">
            <v>0</v>
          </cell>
          <cell r="M249" t="str">
            <v/>
          </cell>
          <cell r="P249" t="str">
            <v/>
          </cell>
          <cell r="Q249" t="str">
            <v/>
          </cell>
          <cell r="R249">
            <v>0</v>
          </cell>
          <cell r="S249">
            <v>0</v>
          </cell>
          <cell r="T249" t="str">
            <v/>
          </cell>
          <cell r="W249" t="str">
            <v/>
          </cell>
          <cell r="X249" t="str">
            <v/>
          </cell>
          <cell r="Y249">
            <v>0</v>
          </cell>
          <cell r="Z249">
            <v>0</v>
          </cell>
          <cell r="AA249" t="str">
            <v/>
          </cell>
        </row>
        <row r="250">
          <cell r="I250" t="str">
            <v/>
          </cell>
          <cell r="J250" t="str">
            <v/>
          </cell>
          <cell r="K250">
            <v>0</v>
          </cell>
          <cell r="L250">
            <v>0</v>
          </cell>
          <cell r="M250" t="str">
            <v/>
          </cell>
          <cell r="P250" t="str">
            <v/>
          </cell>
          <cell r="Q250" t="str">
            <v/>
          </cell>
          <cell r="R250">
            <v>0</v>
          </cell>
          <cell r="S250">
            <v>0</v>
          </cell>
          <cell r="T250" t="str">
            <v/>
          </cell>
          <cell r="W250" t="str">
            <v/>
          </cell>
          <cell r="X250" t="str">
            <v/>
          </cell>
          <cell r="Y250">
            <v>0</v>
          </cell>
          <cell r="Z250">
            <v>0</v>
          </cell>
          <cell r="AA250" t="str">
            <v/>
          </cell>
        </row>
        <row r="251">
          <cell r="I251" t="str">
            <v/>
          </cell>
          <cell r="J251" t="str">
            <v/>
          </cell>
          <cell r="K251">
            <v>0</v>
          </cell>
          <cell r="L251">
            <v>0</v>
          </cell>
          <cell r="M251" t="str">
            <v/>
          </cell>
          <cell r="P251" t="str">
            <v/>
          </cell>
          <cell r="Q251" t="str">
            <v/>
          </cell>
          <cell r="R251">
            <v>0</v>
          </cell>
          <cell r="S251">
            <v>0</v>
          </cell>
          <cell r="T251" t="str">
            <v/>
          </cell>
          <cell r="W251" t="str">
            <v/>
          </cell>
          <cell r="X251" t="str">
            <v/>
          </cell>
          <cell r="Y251">
            <v>0</v>
          </cell>
          <cell r="Z251">
            <v>0</v>
          </cell>
          <cell r="AA251" t="str">
            <v/>
          </cell>
        </row>
        <row r="252">
          <cell r="I252" t="str">
            <v/>
          </cell>
          <cell r="J252" t="str">
            <v/>
          </cell>
          <cell r="K252">
            <v>0</v>
          </cell>
          <cell r="L252">
            <v>0</v>
          </cell>
          <cell r="M252" t="str">
            <v/>
          </cell>
          <cell r="P252" t="str">
            <v/>
          </cell>
          <cell r="Q252" t="str">
            <v/>
          </cell>
          <cell r="R252">
            <v>0</v>
          </cell>
          <cell r="S252">
            <v>0</v>
          </cell>
          <cell r="T252" t="str">
            <v/>
          </cell>
          <cell r="W252" t="str">
            <v/>
          </cell>
          <cell r="X252" t="str">
            <v/>
          </cell>
          <cell r="Y252">
            <v>0</v>
          </cell>
          <cell r="Z252">
            <v>0</v>
          </cell>
          <cell r="AA252" t="str">
            <v/>
          </cell>
        </row>
        <row r="253">
          <cell r="I253" t="str">
            <v/>
          </cell>
          <cell r="J253" t="str">
            <v/>
          </cell>
          <cell r="K253">
            <v>0</v>
          </cell>
          <cell r="L253">
            <v>0</v>
          </cell>
          <cell r="M253" t="str">
            <v/>
          </cell>
          <cell r="P253" t="str">
            <v/>
          </cell>
          <cell r="Q253" t="str">
            <v/>
          </cell>
          <cell r="R253">
            <v>0</v>
          </cell>
          <cell r="S253">
            <v>0</v>
          </cell>
          <cell r="T253" t="str">
            <v/>
          </cell>
          <cell r="W253" t="str">
            <v/>
          </cell>
          <cell r="X253" t="str">
            <v/>
          </cell>
          <cell r="Y253">
            <v>0</v>
          </cell>
          <cell r="Z253">
            <v>0</v>
          </cell>
          <cell r="AA253" t="str">
            <v/>
          </cell>
        </row>
        <row r="254">
          <cell r="I254" t="str">
            <v/>
          </cell>
          <cell r="J254" t="str">
            <v/>
          </cell>
          <cell r="K254">
            <v>0</v>
          </cell>
          <cell r="L254">
            <v>0</v>
          </cell>
          <cell r="M254" t="str">
            <v/>
          </cell>
          <cell r="P254" t="str">
            <v/>
          </cell>
          <cell r="Q254" t="str">
            <v/>
          </cell>
          <cell r="R254">
            <v>0</v>
          </cell>
          <cell r="S254">
            <v>0</v>
          </cell>
          <cell r="T254" t="str">
            <v/>
          </cell>
          <cell r="W254" t="str">
            <v/>
          </cell>
          <cell r="X254" t="str">
            <v/>
          </cell>
          <cell r="Y254">
            <v>0</v>
          </cell>
          <cell r="Z254">
            <v>0</v>
          </cell>
          <cell r="AA254" t="str">
            <v/>
          </cell>
        </row>
        <row r="255">
          <cell r="I255" t="str">
            <v/>
          </cell>
          <cell r="J255" t="str">
            <v/>
          </cell>
          <cell r="K255">
            <v>0</v>
          </cell>
          <cell r="L255">
            <v>0</v>
          </cell>
          <cell r="M255" t="str">
            <v/>
          </cell>
          <cell r="P255" t="str">
            <v/>
          </cell>
          <cell r="Q255" t="str">
            <v/>
          </cell>
          <cell r="R255">
            <v>0</v>
          </cell>
          <cell r="S255">
            <v>0</v>
          </cell>
          <cell r="T255" t="str">
            <v/>
          </cell>
          <cell r="W255" t="str">
            <v/>
          </cell>
          <cell r="X255" t="str">
            <v/>
          </cell>
          <cell r="Y255">
            <v>0</v>
          </cell>
          <cell r="Z255">
            <v>0</v>
          </cell>
          <cell r="AA255" t="str">
            <v/>
          </cell>
        </row>
        <row r="256">
          <cell r="I256" t="str">
            <v/>
          </cell>
          <cell r="J256" t="str">
            <v/>
          </cell>
          <cell r="K256">
            <v>0</v>
          </cell>
          <cell r="L256">
            <v>0</v>
          </cell>
          <cell r="M256" t="str">
            <v/>
          </cell>
          <cell r="P256" t="str">
            <v/>
          </cell>
          <cell r="Q256" t="str">
            <v/>
          </cell>
          <cell r="R256">
            <v>0</v>
          </cell>
          <cell r="S256">
            <v>0</v>
          </cell>
          <cell r="T256" t="str">
            <v/>
          </cell>
          <cell r="W256" t="str">
            <v/>
          </cell>
          <cell r="X256" t="str">
            <v/>
          </cell>
          <cell r="Y256">
            <v>0</v>
          </cell>
          <cell r="Z256">
            <v>0</v>
          </cell>
          <cell r="AA256" t="str">
            <v/>
          </cell>
        </row>
        <row r="257">
          <cell r="I257" t="str">
            <v/>
          </cell>
          <cell r="J257" t="str">
            <v/>
          </cell>
          <cell r="K257">
            <v>0</v>
          </cell>
          <cell r="L257">
            <v>0</v>
          </cell>
          <cell r="M257" t="str">
            <v/>
          </cell>
          <cell r="P257" t="str">
            <v/>
          </cell>
          <cell r="Q257" t="str">
            <v/>
          </cell>
          <cell r="R257">
            <v>0</v>
          </cell>
          <cell r="S257">
            <v>0</v>
          </cell>
          <cell r="T257" t="str">
            <v/>
          </cell>
          <cell r="W257" t="str">
            <v/>
          </cell>
          <cell r="X257" t="str">
            <v/>
          </cell>
          <cell r="Y257">
            <v>0</v>
          </cell>
          <cell r="Z257">
            <v>0</v>
          </cell>
          <cell r="AA257" t="str">
            <v/>
          </cell>
        </row>
        <row r="258">
          <cell r="I258" t="str">
            <v/>
          </cell>
          <cell r="J258" t="str">
            <v/>
          </cell>
          <cell r="K258">
            <v>0</v>
          </cell>
          <cell r="L258">
            <v>0</v>
          </cell>
          <cell r="M258" t="str">
            <v/>
          </cell>
          <cell r="P258" t="str">
            <v/>
          </cell>
          <cell r="Q258" t="str">
            <v/>
          </cell>
          <cell r="R258">
            <v>0</v>
          </cell>
          <cell r="S258">
            <v>0</v>
          </cell>
          <cell r="T258" t="str">
            <v/>
          </cell>
          <cell r="W258" t="str">
            <v/>
          </cell>
          <cell r="X258" t="str">
            <v/>
          </cell>
          <cell r="Y258">
            <v>0</v>
          </cell>
          <cell r="Z258">
            <v>0</v>
          </cell>
          <cell r="AA258" t="str">
            <v/>
          </cell>
        </row>
        <row r="259">
          <cell r="I259" t="str">
            <v/>
          </cell>
          <cell r="J259" t="str">
            <v/>
          </cell>
          <cell r="K259">
            <v>0</v>
          </cell>
          <cell r="L259">
            <v>0</v>
          </cell>
          <cell r="M259" t="str">
            <v/>
          </cell>
          <cell r="P259" t="str">
            <v/>
          </cell>
          <cell r="Q259" t="str">
            <v/>
          </cell>
          <cell r="R259">
            <v>0</v>
          </cell>
          <cell r="S259">
            <v>0</v>
          </cell>
          <cell r="T259" t="str">
            <v/>
          </cell>
          <cell r="W259" t="str">
            <v/>
          </cell>
          <cell r="X259" t="str">
            <v/>
          </cell>
          <cell r="Y259">
            <v>0</v>
          </cell>
          <cell r="Z259">
            <v>0</v>
          </cell>
          <cell r="AA259" t="str">
            <v/>
          </cell>
        </row>
        <row r="260">
          <cell r="I260" t="str">
            <v/>
          </cell>
          <cell r="J260" t="str">
            <v/>
          </cell>
          <cell r="K260">
            <v>0</v>
          </cell>
          <cell r="L260">
            <v>0</v>
          </cell>
          <cell r="M260" t="str">
            <v/>
          </cell>
          <cell r="P260" t="str">
            <v/>
          </cell>
          <cell r="Q260" t="str">
            <v/>
          </cell>
          <cell r="R260">
            <v>0</v>
          </cell>
          <cell r="S260">
            <v>0</v>
          </cell>
          <cell r="T260" t="str">
            <v/>
          </cell>
          <cell r="W260" t="str">
            <v/>
          </cell>
          <cell r="X260" t="str">
            <v/>
          </cell>
          <cell r="Y260">
            <v>0</v>
          </cell>
          <cell r="Z260">
            <v>0</v>
          </cell>
          <cell r="AA260" t="str">
            <v/>
          </cell>
        </row>
        <row r="261">
          <cell r="I261" t="str">
            <v/>
          </cell>
          <cell r="J261" t="str">
            <v/>
          </cell>
          <cell r="K261">
            <v>0</v>
          </cell>
          <cell r="L261">
            <v>0</v>
          </cell>
          <cell r="M261" t="str">
            <v/>
          </cell>
          <cell r="P261" t="str">
            <v/>
          </cell>
          <cell r="Q261" t="str">
            <v/>
          </cell>
          <cell r="R261">
            <v>0</v>
          </cell>
          <cell r="S261">
            <v>0</v>
          </cell>
          <cell r="T261" t="str">
            <v/>
          </cell>
          <cell r="W261" t="str">
            <v/>
          </cell>
          <cell r="X261" t="str">
            <v/>
          </cell>
          <cell r="Y261">
            <v>0</v>
          </cell>
          <cell r="Z261">
            <v>0</v>
          </cell>
          <cell r="AA261" t="str">
            <v/>
          </cell>
        </row>
        <row r="262">
          <cell r="I262" t="str">
            <v/>
          </cell>
          <cell r="J262" t="str">
            <v/>
          </cell>
          <cell r="K262">
            <v>0</v>
          </cell>
          <cell r="L262">
            <v>0</v>
          </cell>
          <cell r="M262" t="str">
            <v/>
          </cell>
          <cell r="P262" t="str">
            <v/>
          </cell>
          <cell r="Q262" t="str">
            <v/>
          </cell>
          <cell r="R262">
            <v>0</v>
          </cell>
          <cell r="S262">
            <v>0</v>
          </cell>
          <cell r="T262" t="str">
            <v/>
          </cell>
          <cell r="W262" t="str">
            <v/>
          </cell>
          <cell r="X262" t="str">
            <v/>
          </cell>
          <cell r="Y262">
            <v>0</v>
          </cell>
          <cell r="Z262">
            <v>0</v>
          </cell>
          <cell r="AA262" t="str">
            <v/>
          </cell>
        </row>
        <row r="263">
          <cell r="I263" t="str">
            <v/>
          </cell>
          <cell r="J263" t="str">
            <v/>
          </cell>
          <cell r="K263">
            <v>0</v>
          </cell>
          <cell r="L263">
            <v>0</v>
          </cell>
          <cell r="M263" t="str">
            <v/>
          </cell>
          <cell r="P263" t="str">
            <v/>
          </cell>
          <cell r="Q263" t="str">
            <v/>
          </cell>
          <cell r="R263">
            <v>0</v>
          </cell>
          <cell r="S263">
            <v>0</v>
          </cell>
          <cell r="T263" t="str">
            <v/>
          </cell>
          <cell r="W263" t="str">
            <v/>
          </cell>
          <cell r="X263" t="str">
            <v/>
          </cell>
          <cell r="Y263">
            <v>0</v>
          </cell>
          <cell r="Z263">
            <v>0</v>
          </cell>
          <cell r="AA263" t="str">
            <v/>
          </cell>
        </row>
        <row r="264">
          <cell r="I264" t="str">
            <v/>
          </cell>
          <cell r="J264" t="str">
            <v/>
          </cell>
          <cell r="K264">
            <v>0</v>
          </cell>
          <cell r="L264">
            <v>0</v>
          </cell>
          <cell r="M264" t="str">
            <v/>
          </cell>
          <cell r="P264" t="str">
            <v/>
          </cell>
          <cell r="Q264" t="str">
            <v/>
          </cell>
          <cell r="R264">
            <v>0</v>
          </cell>
          <cell r="S264">
            <v>0</v>
          </cell>
          <cell r="T264" t="str">
            <v/>
          </cell>
          <cell r="W264" t="str">
            <v/>
          </cell>
          <cell r="X264" t="str">
            <v/>
          </cell>
          <cell r="Y264">
            <v>0</v>
          </cell>
          <cell r="Z264">
            <v>0</v>
          </cell>
          <cell r="AA264" t="str">
            <v/>
          </cell>
        </row>
        <row r="265">
          <cell r="I265" t="str">
            <v/>
          </cell>
          <cell r="J265" t="str">
            <v/>
          </cell>
          <cell r="K265">
            <v>0</v>
          </cell>
          <cell r="L265">
            <v>0</v>
          </cell>
          <cell r="M265" t="str">
            <v/>
          </cell>
          <cell r="P265" t="str">
            <v/>
          </cell>
          <cell r="Q265" t="str">
            <v/>
          </cell>
          <cell r="R265">
            <v>0</v>
          </cell>
          <cell r="S265">
            <v>0</v>
          </cell>
          <cell r="T265" t="str">
            <v/>
          </cell>
          <cell r="W265" t="str">
            <v/>
          </cell>
          <cell r="X265" t="str">
            <v/>
          </cell>
          <cell r="Y265">
            <v>0</v>
          </cell>
          <cell r="Z265">
            <v>0</v>
          </cell>
          <cell r="AA265" t="str">
            <v/>
          </cell>
        </row>
        <row r="266">
          <cell r="I266" t="str">
            <v/>
          </cell>
          <cell r="J266" t="str">
            <v/>
          </cell>
          <cell r="K266">
            <v>0</v>
          </cell>
          <cell r="L266">
            <v>0</v>
          </cell>
          <cell r="M266" t="str">
            <v/>
          </cell>
          <cell r="P266" t="str">
            <v/>
          </cell>
          <cell r="Q266" t="str">
            <v/>
          </cell>
          <cell r="R266">
            <v>0</v>
          </cell>
          <cell r="S266">
            <v>0</v>
          </cell>
          <cell r="T266" t="str">
            <v/>
          </cell>
          <cell r="W266" t="str">
            <v/>
          </cell>
          <cell r="X266" t="str">
            <v/>
          </cell>
          <cell r="Y266">
            <v>0</v>
          </cell>
          <cell r="Z266">
            <v>0</v>
          </cell>
          <cell r="AA266" t="str">
            <v/>
          </cell>
        </row>
        <row r="267">
          <cell r="I267" t="str">
            <v/>
          </cell>
          <cell r="J267" t="str">
            <v/>
          </cell>
          <cell r="K267">
            <v>0</v>
          </cell>
          <cell r="L267">
            <v>0</v>
          </cell>
          <cell r="M267" t="str">
            <v/>
          </cell>
          <cell r="P267" t="str">
            <v/>
          </cell>
          <cell r="Q267" t="str">
            <v/>
          </cell>
          <cell r="R267">
            <v>0</v>
          </cell>
          <cell r="S267">
            <v>0</v>
          </cell>
          <cell r="T267" t="str">
            <v/>
          </cell>
          <cell r="W267" t="str">
            <v/>
          </cell>
          <cell r="X267" t="str">
            <v/>
          </cell>
          <cell r="Y267">
            <v>0</v>
          </cell>
          <cell r="Z267">
            <v>0</v>
          </cell>
          <cell r="AA267" t="str">
            <v/>
          </cell>
        </row>
        <row r="268">
          <cell r="I268" t="str">
            <v/>
          </cell>
          <cell r="J268" t="str">
            <v/>
          </cell>
          <cell r="K268">
            <v>0</v>
          </cell>
          <cell r="L268">
            <v>0</v>
          </cell>
          <cell r="M268" t="str">
            <v/>
          </cell>
          <cell r="P268" t="str">
            <v/>
          </cell>
          <cell r="Q268" t="str">
            <v/>
          </cell>
          <cell r="R268">
            <v>0</v>
          </cell>
          <cell r="S268">
            <v>0</v>
          </cell>
          <cell r="T268" t="str">
            <v/>
          </cell>
          <cell r="W268" t="str">
            <v/>
          </cell>
          <cell r="X268" t="str">
            <v/>
          </cell>
          <cell r="Y268">
            <v>0</v>
          </cell>
          <cell r="Z268">
            <v>0</v>
          </cell>
          <cell r="AA268" t="str">
            <v/>
          </cell>
        </row>
        <row r="269">
          <cell r="I269" t="str">
            <v/>
          </cell>
          <cell r="J269" t="str">
            <v/>
          </cell>
          <cell r="K269">
            <v>0</v>
          </cell>
          <cell r="L269">
            <v>0</v>
          </cell>
          <cell r="M269" t="str">
            <v/>
          </cell>
          <cell r="P269" t="str">
            <v/>
          </cell>
          <cell r="Q269" t="str">
            <v/>
          </cell>
          <cell r="R269">
            <v>0</v>
          </cell>
          <cell r="S269">
            <v>0</v>
          </cell>
          <cell r="T269" t="str">
            <v/>
          </cell>
          <cell r="W269" t="str">
            <v/>
          </cell>
          <cell r="X269" t="str">
            <v/>
          </cell>
          <cell r="Y269">
            <v>0</v>
          </cell>
          <cell r="Z269">
            <v>0</v>
          </cell>
          <cell r="AA269" t="str">
            <v/>
          </cell>
        </row>
        <row r="270">
          <cell r="I270" t="str">
            <v/>
          </cell>
          <cell r="J270" t="str">
            <v/>
          </cell>
          <cell r="K270">
            <v>0</v>
          </cell>
          <cell r="L270">
            <v>0</v>
          </cell>
          <cell r="M270" t="str">
            <v/>
          </cell>
          <cell r="P270" t="str">
            <v/>
          </cell>
          <cell r="Q270" t="str">
            <v/>
          </cell>
          <cell r="R270">
            <v>0</v>
          </cell>
          <cell r="S270">
            <v>0</v>
          </cell>
          <cell r="T270" t="str">
            <v/>
          </cell>
          <cell r="W270" t="str">
            <v/>
          </cell>
          <cell r="X270" t="str">
            <v/>
          </cell>
          <cell r="Y270">
            <v>0</v>
          </cell>
          <cell r="Z270">
            <v>0</v>
          </cell>
          <cell r="AA270" t="str">
            <v/>
          </cell>
        </row>
        <row r="271">
          <cell r="I271" t="str">
            <v/>
          </cell>
          <cell r="J271" t="str">
            <v/>
          </cell>
          <cell r="K271">
            <v>0</v>
          </cell>
          <cell r="L271">
            <v>0</v>
          </cell>
          <cell r="M271" t="str">
            <v/>
          </cell>
          <cell r="P271" t="str">
            <v/>
          </cell>
          <cell r="Q271" t="str">
            <v/>
          </cell>
          <cell r="R271">
            <v>0</v>
          </cell>
          <cell r="S271">
            <v>0</v>
          </cell>
          <cell r="T271" t="str">
            <v/>
          </cell>
          <cell r="W271" t="str">
            <v/>
          </cell>
          <cell r="X271" t="str">
            <v/>
          </cell>
          <cell r="Y271">
            <v>0</v>
          </cell>
          <cell r="Z271">
            <v>0</v>
          </cell>
          <cell r="AA271" t="str">
            <v/>
          </cell>
        </row>
        <row r="272">
          <cell r="I272" t="str">
            <v/>
          </cell>
          <cell r="J272" t="str">
            <v/>
          </cell>
          <cell r="K272">
            <v>0</v>
          </cell>
          <cell r="L272">
            <v>0</v>
          </cell>
          <cell r="M272" t="str">
            <v/>
          </cell>
          <cell r="P272" t="str">
            <v/>
          </cell>
          <cell r="Q272" t="str">
            <v/>
          </cell>
          <cell r="R272">
            <v>0</v>
          </cell>
          <cell r="S272">
            <v>0</v>
          </cell>
          <cell r="T272" t="str">
            <v/>
          </cell>
          <cell r="W272" t="str">
            <v/>
          </cell>
          <cell r="X272" t="str">
            <v/>
          </cell>
          <cell r="Y272">
            <v>0</v>
          </cell>
          <cell r="Z272">
            <v>0</v>
          </cell>
          <cell r="AA272" t="str">
            <v/>
          </cell>
        </row>
        <row r="273">
          <cell r="I273" t="str">
            <v/>
          </cell>
          <cell r="J273" t="str">
            <v/>
          </cell>
          <cell r="K273">
            <v>0</v>
          </cell>
          <cell r="L273">
            <v>0</v>
          </cell>
          <cell r="M273" t="str">
            <v/>
          </cell>
          <cell r="P273" t="str">
            <v/>
          </cell>
          <cell r="Q273" t="str">
            <v/>
          </cell>
          <cell r="R273">
            <v>0</v>
          </cell>
          <cell r="S273">
            <v>0</v>
          </cell>
          <cell r="T273" t="str">
            <v/>
          </cell>
          <cell r="W273" t="str">
            <v/>
          </cell>
          <cell r="X273" t="str">
            <v/>
          </cell>
          <cell r="Y273">
            <v>0</v>
          </cell>
          <cell r="Z273">
            <v>0</v>
          </cell>
          <cell r="AA273" t="str">
            <v/>
          </cell>
        </row>
        <row r="274">
          <cell r="I274" t="str">
            <v/>
          </cell>
          <cell r="J274" t="str">
            <v/>
          </cell>
          <cell r="K274">
            <v>0</v>
          </cell>
          <cell r="L274">
            <v>0</v>
          </cell>
          <cell r="M274" t="str">
            <v/>
          </cell>
          <cell r="P274" t="str">
            <v/>
          </cell>
          <cell r="Q274" t="str">
            <v/>
          </cell>
          <cell r="R274">
            <v>0</v>
          </cell>
          <cell r="S274">
            <v>0</v>
          </cell>
          <cell r="T274" t="str">
            <v/>
          </cell>
          <cell r="W274" t="str">
            <v/>
          </cell>
          <cell r="X274" t="str">
            <v/>
          </cell>
          <cell r="Y274">
            <v>0</v>
          </cell>
          <cell r="Z274">
            <v>0</v>
          </cell>
          <cell r="AA274" t="str">
            <v/>
          </cell>
        </row>
        <row r="275">
          <cell r="I275" t="str">
            <v/>
          </cell>
          <cell r="J275" t="str">
            <v/>
          </cell>
          <cell r="K275">
            <v>0</v>
          </cell>
          <cell r="L275">
            <v>0</v>
          </cell>
          <cell r="M275" t="str">
            <v/>
          </cell>
          <cell r="P275" t="str">
            <v/>
          </cell>
          <cell r="Q275" t="str">
            <v/>
          </cell>
          <cell r="R275">
            <v>0</v>
          </cell>
          <cell r="S275">
            <v>0</v>
          </cell>
          <cell r="T275" t="str">
            <v/>
          </cell>
          <cell r="W275" t="str">
            <v/>
          </cell>
          <cell r="X275" t="str">
            <v/>
          </cell>
          <cell r="Y275">
            <v>0</v>
          </cell>
          <cell r="Z275">
            <v>0</v>
          </cell>
          <cell r="AA275" t="str">
            <v/>
          </cell>
        </row>
        <row r="276">
          <cell r="I276" t="str">
            <v/>
          </cell>
          <cell r="J276" t="str">
            <v/>
          </cell>
          <cell r="K276">
            <v>0</v>
          </cell>
          <cell r="L276">
            <v>0</v>
          </cell>
          <cell r="M276" t="str">
            <v/>
          </cell>
          <cell r="P276" t="str">
            <v/>
          </cell>
          <cell r="Q276" t="str">
            <v/>
          </cell>
          <cell r="R276">
            <v>0</v>
          </cell>
          <cell r="S276">
            <v>0</v>
          </cell>
          <cell r="T276" t="str">
            <v/>
          </cell>
          <cell r="W276" t="str">
            <v/>
          </cell>
          <cell r="X276" t="str">
            <v/>
          </cell>
          <cell r="Y276">
            <v>0</v>
          </cell>
          <cell r="Z276">
            <v>0</v>
          </cell>
          <cell r="AA276" t="str">
            <v/>
          </cell>
        </row>
        <row r="277">
          <cell r="I277" t="str">
            <v/>
          </cell>
          <cell r="J277" t="str">
            <v/>
          </cell>
          <cell r="K277">
            <v>0</v>
          </cell>
          <cell r="L277">
            <v>0</v>
          </cell>
          <cell r="M277" t="str">
            <v/>
          </cell>
          <cell r="P277" t="str">
            <v/>
          </cell>
          <cell r="Q277" t="str">
            <v/>
          </cell>
          <cell r="R277">
            <v>0</v>
          </cell>
          <cell r="S277">
            <v>0</v>
          </cell>
          <cell r="T277" t="str">
            <v/>
          </cell>
          <cell r="W277" t="str">
            <v/>
          </cell>
          <cell r="X277" t="str">
            <v/>
          </cell>
          <cell r="Y277">
            <v>0</v>
          </cell>
          <cell r="Z277">
            <v>0</v>
          </cell>
          <cell r="AA277" t="str">
            <v/>
          </cell>
        </row>
        <row r="278">
          <cell r="I278" t="str">
            <v/>
          </cell>
          <cell r="J278" t="str">
            <v/>
          </cell>
          <cell r="K278">
            <v>0</v>
          </cell>
          <cell r="L278">
            <v>0</v>
          </cell>
          <cell r="M278" t="str">
            <v/>
          </cell>
          <cell r="P278" t="str">
            <v/>
          </cell>
          <cell r="Q278" t="str">
            <v/>
          </cell>
          <cell r="R278">
            <v>0</v>
          </cell>
          <cell r="S278">
            <v>0</v>
          </cell>
          <cell r="T278" t="str">
            <v/>
          </cell>
          <cell r="W278" t="str">
            <v/>
          </cell>
          <cell r="X278" t="str">
            <v/>
          </cell>
          <cell r="Y278">
            <v>0</v>
          </cell>
          <cell r="Z278">
            <v>0</v>
          </cell>
          <cell r="AA278" t="str">
            <v/>
          </cell>
        </row>
        <row r="279">
          <cell r="I279" t="str">
            <v/>
          </cell>
          <cell r="J279" t="str">
            <v/>
          </cell>
          <cell r="K279">
            <v>0</v>
          </cell>
          <cell r="L279">
            <v>0</v>
          </cell>
          <cell r="M279" t="str">
            <v/>
          </cell>
          <cell r="P279" t="str">
            <v/>
          </cell>
          <cell r="Q279" t="str">
            <v/>
          </cell>
          <cell r="R279">
            <v>0</v>
          </cell>
          <cell r="S279">
            <v>0</v>
          </cell>
          <cell r="T279" t="str">
            <v/>
          </cell>
          <cell r="W279" t="str">
            <v/>
          </cell>
          <cell r="X279" t="str">
            <v/>
          </cell>
          <cell r="Y279">
            <v>0</v>
          </cell>
          <cell r="Z279">
            <v>0</v>
          </cell>
          <cell r="AA279" t="str">
            <v/>
          </cell>
        </row>
        <row r="280">
          <cell r="I280" t="str">
            <v/>
          </cell>
          <cell r="J280" t="str">
            <v/>
          </cell>
          <cell r="K280">
            <v>0</v>
          </cell>
          <cell r="L280">
            <v>0</v>
          </cell>
          <cell r="M280" t="str">
            <v/>
          </cell>
          <cell r="P280" t="str">
            <v/>
          </cell>
          <cell r="Q280" t="str">
            <v/>
          </cell>
          <cell r="R280">
            <v>0</v>
          </cell>
          <cell r="S280">
            <v>0</v>
          </cell>
          <cell r="T280" t="str">
            <v/>
          </cell>
          <cell r="W280" t="str">
            <v/>
          </cell>
          <cell r="X280" t="str">
            <v/>
          </cell>
          <cell r="Y280">
            <v>0</v>
          </cell>
          <cell r="Z280">
            <v>0</v>
          </cell>
          <cell r="AA280" t="str">
            <v/>
          </cell>
        </row>
        <row r="281">
          <cell r="I281" t="str">
            <v/>
          </cell>
          <cell r="J281" t="str">
            <v/>
          </cell>
          <cell r="K281">
            <v>0</v>
          </cell>
          <cell r="L281">
            <v>0</v>
          </cell>
          <cell r="M281" t="str">
            <v/>
          </cell>
          <cell r="P281" t="str">
            <v/>
          </cell>
          <cell r="Q281" t="str">
            <v/>
          </cell>
          <cell r="R281">
            <v>0</v>
          </cell>
          <cell r="S281">
            <v>0</v>
          </cell>
          <cell r="T281" t="str">
            <v/>
          </cell>
          <cell r="W281" t="str">
            <v/>
          </cell>
          <cell r="X281" t="str">
            <v/>
          </cell>
          <cell r="Y281">
            <v>0</v>
          </cell>
          <cell r="Z281">
            <v>0</v>
          </cell>
          <cell r="AA281" t="str">
            <v/>
          </cell>
        </row>
        <row r="282">
          <cell r="I282" t="str">
            <v/>
          </cell>
          <cell r="J282" t="str">
            <v/>
          </cell>
          <cell r="K282">
            <v>0</v>
          </cell>
          <cell r="L282">
            <v>0</v>
          </cell>
          <cell r="M282" t="str">
            <v/>
          </cell>
          <cell r="P282" t="str">
            <v/>
          </cell>
          <cell r="Q282" t="str">
            <v/>
          </cell>
          <cell r="R282">
            <v>0</v>
          </cell>
          <cell r="S282">
            <v>0</v>
          </cell>
          <cell r="T282" t="str">
            <v/>
          </cell>
          <cell r="W282" t="str">
            <v/>
          </cell>
          <cell r="X282" t="str">
            <v/>
          </cell>
          <cell r="Y282">
            <v>0</v>
          </cell>
          <cell r="Z282">
            <v>0</v>
          </cell>
          <cell r="AA282" t="str">
            <v/>
          </cell>
        </row>
        <row r="283">
          <cell r="I283" t="str">
            <v/>
          </cell>
          <cell r="J283" t="str">
            <v/>
          </cell>
          <cell r="K283">
            <v>0</v>
          </cell>
          <cell r="L283">
            <v>0</v>
          </cell>
          <cell r="M283" t="str">
            <v/>
          </cell>
          <cell r="P283" t="str">
            <v/>
          </cell>
          <cell r="Q283" t="str">
            <v/>
          </cell>
          <cell r="R283">
            <v>0</v>
          </cell>
          <cell r="S283">
            <v>0</v>
          </cell>
          <cell r="T283" t="str">
            <v/>
          </cell>
          <cell r="W283" t="str">
            <v/>
          </cell>
          <cell r="X283" t="str">
            <v/>
          </cell>
          <cell r="Y283">
            <v>0</v>
          </cell>
          <cell r="Z283">
            <v>0</v>
          </cell>
          <cell r="AA283" t="str">
            <v/>
          </cell>
        </row>
        <row r="284">
          <cell r="I284" t="str">
            <v/>
          </cell>
          <cell r="J284" t="str">
            <v/>
          </cell>
          <cell r="K284">
            <v>0</v>
          </cell>
          <cell r="L284">
            <v>0</v>
          </cell>
          <cell r="M284" t="str">
            <v/>
          </cell>
          <cell r="P284" t="str">
            <v/>
          </cell>
          <cell r="Q284" t="str">
            <v/>
          </cell>
          <cell r="R284">
            <v>0</v>
          </cell>
          <cell r="S284">
            <v>0</v>
          </cell>
          <cell r="T284" t="str">
            <v/>
          </cell>
          <cell r="W284" t="str">
            <v/>
          </cell>
          <cell r="X284" t="str">
            <v/>
          </cell>
          <cell r="Y284">
            <v>0</v>
          </cell>
          <cell r="Z284">
            <v>0</v>
          </cell>
          <cell r="AA284" t="str">
            <v/>
          </cell>
        </row>
        <row r="285">
          <cell r="I285" t="str">
            <v/>
          </cell>
          <cell r="J285" t="str">
            <v/>
          </cell>
          <cell r="K285">
            <v>0</v>
          </cell>
          <cell r="L285">
            <v>0</v>
          </cell>
          <cell r="M285" t="str">
            <v/>
          </cell>
          <cell r="P285" t="str">
            <v/>
          </cell>
          <cell r="Q285" t="str">
            <v/>
          </cell>
          <cell r="R285">
            <v>0</v>
          </cell>
          <cell r="S285">
            <v>0</v>
          </cell>
          <cell r="T285" t="str">
            <v/>
          </cell>
          <cell r="W285" t="str">
            <v/>
          </cell>
          <cell r="X285" t="str">
            <v/>
          </cell>
          <cell r="Y285">
            <v>0</v>
          </cell>
          <cell r="Z285">
            <v>0</v>
          </cell>
          <cell r="AA285" t="str">
            <v/>
          </cell>
        </row>
        <row r="286">
          <cell r="I286" t="str">
            <v/>
          </cell>
          <cell r="J286" t="str">
            <v/>
          </cell>
          <cell r="K286">
            <v>0</v>
          </cell>
          <cell r="L286">
            <v>0</v>
          </cell>
          <cell r="M286" t="str">
            <v/>
          </cell>
          <cell r="P286" t="str">
            <v/>
          </cell>
          <cell r="Q286" t="str">
            <v/>
          </cell>
          <cell r="R286">
            <v>0</v>
          </cell>
          <cell r="S286">
            <v>0</v>
          </cell>
          <cell r="T286" t="str">
            <v/>
          </cell>
          <cell r="W286" t="str">
            <v/>
          </cell>
          <cell r="X286" t="str">
            <v/>
          </cell>
          <cell r="Y286">
            <v>0</v>
          </cell>
          <cell r="Z286">
            <v>0</v>
          </cell>
          <cell r="AA286" t="str">
            <v/>
          </cell>
        </row>
        <row r="287">
          <cell r="I287" t="str">
            <v/>
          </cell>
          <cell r="J287" t="str">
            <v/>
          </cell>
          <cell r="K287">
            <v>0</v>
          </cell>
          <cell r="L287">
            <v>0</v>
          </cell>
          <cell r="M287" t="str">
            <v/>
          </cell>
          <cell r="P287" t="str">
            <v/>
          </cell>
          <cell r="Q287" t="str">
            <v/>
          </cell>
          <cell r="R287">
            <v>0</v>
          </cell>
          <cell r="S287">
            <v>0</v>
          </cell>
          <cell r="T287" t="str">
            <v/>
          </cell>
          <cell r="W287" t="str">
            <v/>
          </cell>
          <cell r="X287" t="str">
            <v/>
          </cell>
          <cell r="Y287">
            <v>0</v>
          </cell>
          <cell r="Z287">
            <v>0</v>
          </cell>
          <cell r="AA287" t="str">
            <v/>
          </cell>
        </row>
        <row r="288">
          <cell r="I288" t="str">
            <v/>
          </cell>
          <cell r="J288" t="str">
            <v/>
          </cell>
          <cell r="K288">
            <v>0</v>
          </cell>
          <cell r="L288">
            <v>0</v>
          </cell>
          <cell r="M288" t="str">
            <v/>
          </cell>
          <cell r="P288" t="str">
            <v/>
          </cell>
          <cell r="Q288" t="str">
            <v/>
          </cell>
          <cell r="R288">
            <v>0</v>
          </cell>
          <cell r="S288">
            <v>0</v>
          </cell>
          <cell r="T288" t="str">
            <v/>
          </cell>
          <cell r="W288" t="str">
            <v/>
          </cell>
          <cell r="X288" t="str">
            <v/>
          </cell>
          <cell r="Y288">
            <v>0</v>
          </cell>
          <cell r="Z288">
            <v>0</v>
          </cell>
          <cell r="AA288" t="str">
            <v/>
          </cell>
        </row>
        <row r="289">
          <cell r="I289" t="str">
            <v/>
          </cell>
          <cell r="J289" t="str">
            <v/>
          </cell>
          <cell r="K289">
            <v>0</v>
          </cell>
          <cell r="L289">
            <v>0</v>
          </cell>
          <cell r="M289" t="str">
            <v/>
          </cell>
          <cell r="P289" t="str">
            <v/>
          </cell>
          <cell r="Q289" t="str">
            <v/>
          </cell>
          <cell r="R289">
            <v>0</v>
          </cell>
          <cell r="S289">
            <v>0</v>
          </cell>
          <cell r="T289" t="str">
            <v/>
          </cell>
          <cell r="W289" t="str">
            <v/>
          </cell>
          <cell r="X289" t="str">
            <v/>
          </cell>
          <cell r="Y289">
            <v>0</v>
          </cell>
          <cell r="Z289">
            <v>0</v>
          </cell>
          <cell r="AA289" t="str">
            <v/>
          </cell>
        </row>
        <row r="290">
          <cell r="I290" t="str">
            <v/>
          </cell>
          <cell r="J290" t="str">
            <v/>
          </cell>
          <cell r="K290">
            <v>0</v>
          </cell>
          <cell r="L290">
            <v>0</v>
          </cell>
          <cell r="M290" t="str">
            <v/>
          </cell>
          <cell r="P290" t="str">
            <v/>
          </cell>
          <cell r="Q290" t="str">
            <v/>
          </cell>
          <cell r="R290">
            <v>0</v>
          </cell>
          <cell r="S290">
            <v>0</v>
          </cell>
          <cell r="T290" t="str">
            <v/>
          </cell>
          <cell r="W290" t="str">
            <v/>
          </cell>
          <cell r="X290" t="str">
            <v/>
          </cell>
          <cell r="Y290">
            <v>0</v>
          </cell>
          <cell r="Z290">
            <v>0</v>
          </cell>
          <cell r="AA290" t="str">
            <v/>
          </cell>
        </row>
        <row r="291">
          <cell r="I291" t="str">
            <v/>
          </cell>
          <cell r="J291" t="str">
            <v/>
          </cell>
          <cell r="K291">
            <v>0</v>
          </cell>
          <cell r="L291">
            <v>0</v>
          </cell>
          <cell r="M291" t="str">
            <v/>
          </cell>
          <cell r="P291" t="str">
            <v/>
          </cell>
          <cell r="Q291" t="str">
            <v/>
          </cell>
          <cell r="R291">
            <v>0</v>
          </cell>
          <cell r="S291">
            <v>0</v>
          </cell>
          <cell r="T291" t="str">
            <v/>
          </cell>
          <cell r="W291" t="str">
            <v/>
          </cell>
          <cell r="X291" t="str">
            <v/>
          </cell>
          <cell r="Y291">
            <v>0</v>
          </cell>
          <cell r="Z291">
            <v>0</v>
          </cell>
          <cell r="AA291" t="str">
            <v/>
          </cell>
        </row>
        <row r="292">
          <cell r="I292" t="str">
            <v/>
          </cell>
          <cell r="J292" t="str">
            <v/>
          </cell>
          <cell r="K292">
            <v>0</v>
          </cell>
          <cell r="L292">
            <v>0</v>
          </cell>
          <cell r="M292" t="str">
            <v/>
          </cell>
          <cell r="P292" t="str">
            <v/>
          </cell>
          <cell r="Q292" t="str">
            <v/>
          </cell>
          <cell r="R292">
            <v>0</v>
          </cell>
          <cell r="S292">
            <v>0</v>
          </cell>
          <cell r="T292" t="str">
            <v/>
          </cell>
          <cell r="W292" t="str">
            <v/>
          </cell>
          <cell r="X292" t="str">
            <v/>
          </cell>
          <cell r="Y292">
            <v>0</v>
          </cell>
          <cell r="Z292">
            <v>0</v>
          </cell>
          <cell r="AA292" t="str">
            <v/>
          </cell>
        </row>
        <row r="293">
          <cell r="I293" t="str">
            <v/>
          </cell>
          <cell r="J293" t="str">
            <v/>
          </cell>
          <cell r="K293">
            <v>0</v>
          </cell>
          <cell r="L293">
            <v>0</v>
          </cell>
          <cell r="M293" t="str">
            <v/>
          </cell>
          <cell r="P293" t="str">
            <v/>
          </cell>
          <cell r="Q293" t="str">
            <v/>
          </cell>
          <cell r="R293">
            <v>0</v>
          </cell>
          <cell r="S293">
            <v>0</v>
          </cell>
          <cell r="T293" t="str">
            <v/>
          </cell>
          <cell r="W293" t="str">
            <v/>
          </cell>
          <cell r="X293" t="str">
            <v/>
          </cell>
          <cell r="Y293">
            <v>0</v>
          </cell>
          <cell r="Z293">
            <v>0</v>
          </cell>
          <cell r="AA293" t="str">
            <v/>
          </cell>
        </row>
        <row r="294">
          <cell r="I294" t="str">
            <v/>
          </cell>
          <cell r="J294" t="str">
            <v/>
          </cell>
          <cell r="K294">
            <v>0</v>
          </cell>
          <cell r="L294">
            <v>0</v>
          </cell>
          <cell r="M294" t="str">
            <v/>
          </cell>
          <cell r="P294" t="str">
            <v/>
          </cell>
          <cell r="Q294" t="str">
            <v/>
          </cell>
          <cell r="R294">
            <v>0</v>
          </cell>
          <cell r="S294">
            <v>0</v>
          </cell>
          <cell r="T294" t="str">
            <v/>
          </cell>
          <cell r="W294" t="str">
            <v/>
          </cell>
          <cell r="X294" t="str">
            <v/>
          </cell>
          <cell r="Y294">
            <v>0</v>
          </cell>
          <cell r="Z294">
            <v>0</v>
          </cell>
          <cell r="AA294" t="str">
            <v/>
          </cell>
        </row>
        <row r="295">
          <cell r="I295" t="str">
            <v/>
          </cell>
          <cell r="J295" t="str">
            <v/>
          </cell>
          <cell r="K295">
            <v>0</v>
          </cell>
          <cell r="L295">
            <v>0</v>
          </cell>
          <cell r="M295" t="str">
            <v/>
          </cell>
          <cell r="P295" t="str">
            <v/>
          </cell>
          <cell r="Q295" t="str">
            <v/>
          </cell>
          <cell r="R295">
            <v>0</v>
          </cell>
          <cell r="S295">
            <v>0</v>
          </cell>
          <cell r="T295" t="str">
            <v/>
          </cell>
          <cell r="W295" t="str">
            <v/>
          </cell>
          <cell r="X295" t="str">
            <v/>
          </cell>
          <cell r="Y295">
            <v>0</v>
          </cell>
          <cell r="Z295">
            <v>0</v>
          </cell>
          <cell r="AA295" t="str">
            <v/>
          </cell>
        </row>
        <row r="296">
          <cell r="I296" t="str">
            <v/>
          </cell>
          <cell r="J296" t="str">
            <v/>
          </cell>
          <cell r="K296">
            <v>0</v>
          </cell>
          <cell r="L296">
            <v>0</v>
          </cell>
          <cell r="M296" t="str">
            <v/>
          </cell>
          <cell r="P296" t="str">
            <v/>
          </cell>
          <cell r="Q296" t="str">
            <v/>
          </cell>
          <cell r="R296">
            <v>0</v>
          </cell>
          <cell r="S296">
            <v>0</v>
          </cell>
          <cell r="T296" t="str">
            <v/>
          </cell>
          <cell r="W296" t="str">
            <v/>
          </cell>
          <cell r="X296" t="str">
            <v/>
          </cell>
          <cell r="Y296">
            <v>0</v>
          </cell>
          <cell r="Z296">
            <v>0</v>
          </cell>
          <cell r="AA296" t="str">
            <v/>
          </cell>
        </row>
        <row r="297">
          <cell r="I297" t="str">
            <v/>
          </cell>
          <cell r="J297" t="str">
            <v/>
          </cell>
          <cell r="K297">
            <v>0</v>
          </cell>
          <cell r="L297">
            <v>0</v>
          </cell>
          <cell r="M297" t="str">
            <v/>
          </cell>
          <cell r="P297" t="str">
            <v/>
          </cell>
          <cell r="Q297" t="str">
            <v/>
          </cell>
          <cell r="R297">
            <v>0</v>
          </cell>
          <cell r="S297">
            <v>0</v>
          </cell>
          <cell r="T297" t="str">
            <v/>
          </cell>
          <cell r="W297" t="str">
            <v/>
          </cell>
          <cell r="X297" t="str">
            <v/>
          </cell>
          <cell r="Y297">
            <v>0</v>
          </cell>
          <cell r="Z297">
            <v>0</v>
          </cell>
          <cell r="AA297" t="str">
            <v/>
          </cell>
        </row>
        <row r="298">
          <cell r="I298" t="str">
            <v/>
          </cell>
          <cell r="J298" t="str">
            <v/>
          </cell>
          <cell r="K298">
            <v>0</v>
          </cell>
          <cell r="L298">
            <v>0</v>
          </cell>
          <cell r="M298" t="str">
            <v/>
          </cell>
          <cell r="P298" t="str">
            <v/>
          </cell>
          <cell r="Q298" t="str">
            <v/>
          </cell>
          <cell r="R298">
            <v>0</v>
          </cell>
          <cell r="S298">
            <v>0</v>
          </cell>
          <cell r="T298" t="str">
            <v/>
          </cell>
          <cell r="W298" t="str">
            <v/>
          </cell>
          <cell r="X298" t="str">
            <v/>
          </cell>
          <cell r="Y298">
            <v>0</v>
          </cell>
          <cell r="Z298">
            <v>0</v>
          </cell>
          <cell r="AA298" t="str">
            <v/>
          </cell>
        </row>
        <row r="299">
          <cell r="I299" t="str">
            <v/>
          </cell>
          <cell r="J299" t="str">
            <v/>
          </cell>
          <cell r="K299">
            <v>0</v>
          </cell>
          <cell r="L299">
            <v>0</v>
          </cell>
          <cell r="M299" t="str">
            <v/>
          </cell>
          <cell r="P299" t="str">
            <v/>
          </cell>
          <cell r="Q299" t="str">
            <v/>
          </cell>
          <cell r="R299">
            <v>0</v>
          </cell>
          <cell r="S299">
            <v>0</v>
          </cell>
          <cell r="T299" t="str">
            <v/>
          </cell>
          <cell r="W299" t="str">
            <v/>
          </cell>
          <cell r="X299" t="str">
            <v/>
          </cell>
          <cell r="Y299">
            <v>0</v>
          </cell>
          <cell r="Z299">
            <v>0</v>
          </cell>
          <cell r="AA299" t="str">
            <v/>
          </cell>
        </row>
        <row r="300">
          <cell r="I300" t="str">
            <v/>
          </cell>
          <cell r="J300" t="str">
            <v/>
          </cell>
          <cell r="K300">
            <v>0</v>
          </cell>
          <cell r="L300">
            <v>0</v>
          </cell>
          <cell r="M300" t="str">
            <v/>
          </cell>
          <cell r="P300" t="str">
            <v/>
          </cell>
          <cell r="Q300" t="str">
            <v/>
          </cell>
          <cell r="R300">
            <v>0</v>
          </cell>
          <cell r="S300">
            <v>0</v>
          </cell>
          <cell r="T300" t="str">
            <v/>
          </cell>
          <cell r="W300" t="str">
            <v/>
          </cell>
          <cell r="X300" t="str">
            <v/>
          </cell>
          <cell r="Y300">
            <v>0</v>
          </cell>
          <cell r="Z300">
            <v>0</v>
          </cell>
          <cell r="AA300" t="str">
            <v/>
          </cell>
        </row>
        <row r="301">
          <cell r="I301" t="str">
            <v/>
          </cell>
          <cell r="J301" t="str">
            <v/>
          </cell>
          <cell r="K301">
            <v>0</v>
          </cell>
          <cell r="L301">
            <v>0</v>
          </cell>
          <cell r="M301" t="str">
            <v/>
          </cell>
          <cell r="P301" t="str">
            <v/>
          </cell>
          <cell r="Q301" t="str">
            <v/>
          </cell>
          <cell r="R301">
            <v>0</v>
          </cell>
          <cell r="S301">
            <v>0</v>
          </cell>
          <cell r="T301" t="str">
            <v/>
          </cell>
          <cell r="W301" t="str">
            <v/>
          </cell>
          <cell r="X301" t="str">
            <v/>
          </cell>
          <cell r="Y301">
            <v>0</v>
          </cell>
          <cell r="Z301">
            <v>0</v>
          </cell>
          <cell r="AA301" t="str">
            <v/>
          </cell>
        </row>
        <row r="302">
          <cell r="I302" t="str">
            <v/>
          </cell>
          <cell r="J302" t="str">
            <v/>
          </cell>
          <cell r="K302">
            <v>0</v>
          </cell>
          <cell r="L302">
            <v>0</v>
          </cell>
          <cell r="M302" t="str">
            <v/>
          </cell>
          <cell r="P302" t="str">
            <v/>
          </cell>
          <cell r="Q302" t="str">
            <v/>
          </cell>
          <cell r="R302">
            <v>0</v>
          </cell>
          <cell r="S302">
            <v>0</v>
          </cell>
          <cell r="T302" t="str">
            <v/>
          </cell>
          <cell r="W302" t="str">
            <v/>
          </cell>
          <cell r="X302" t="str">
            <v/>
          </cell>
          <cell r="Y302">
            <v>0</v>
          </cell>
          <cell r="Z302">
            <v>0</v>
          </cell>
          <cell r="AA302" t="str">
            <v/>
          </cell>
        </row>
        <row r="303">
          <cell r="I303" t="str">
            <v/>
          </cell>
          <cell r="J303" t="str">
            <v/>
          </cell>
          <cell r="K303">
            <v>0</v>
          </cell>
          <cell r="L303">
            <v>0</v>
          </cell>
          <cell r="M303" t="str">
            <v/>
          </cell>
          <cell r="P303" t="str">
            <v/>
          </cell>
          <cell r="Q303" t="str">
            <v/>
          </cell>
          <cell r="R303">
            <v>0</v>
          </cell>
          <cell r="S303">
            <v>0</v>
          </cell>
          <cell r="T303" t="str">
            <v/>
          </cell>
          <cell r="W303" t="str">
            <v/>
          </cell>
          <cell r="X303" t="str">
            <v/>
          </cell>
          <cell r="Y303">
            <v>0</v>
          </cell>
          <cell r="Z303">
            <v>0</v>
          </cell>
          <cell r="AA303" t="str">
            <v/>
          </cell>
        </row>
        <row r="304">
          <cell r="I304" t="str">
            <v/>
          </cell>
          <cell r="J304" t="str">
            <v/>
          </cell>
          <cell r="K304">
            <v>0</v>
          </cell>
          <cell r="L304">
            <v>0</v>
          </cell>
          <cell r="M304" t="str">
            <v/>
          </cell>
          <cell r="P304" t="str">
            <v/>
          </cell>
          <cell r="Q304" t="str">
            <v/>
          </cell>
          <cell r="R304">
            <v>0</v>
          </cell>
          <cell r="S304">
            <v>0</v>
          </cell>
          <cell r="T304" t="str">
            <v/>
          </cell>
          <cell r="W304" t="str">
            <v/>
          </cell>
          <cell r="X304" t="str">
            <v/>
          </cell>
          <cell r="Y304">
            <v>0</v>
          </cell>
          <cell r="Z304">
            <v>0</v>
          </cell>
          <cell r="AA304" t="str">
            <v/>
          </cell>
        </row>
        <row r="305">
          <cell r="I305" t="str">
            <v/>
          </cell>
          <cell r="J305" t="str">
            <v/>
          </cell>
          <cell r="K305">
            <v>0</v>
          </cell>
          <cell r="L305">
            <v>0</v>
          </cell>
          <cell r="M305" t="str">
            <v/>
          </cell>
          <cell r="P305" t="str">
            <v/>
          </cell>
          <cell r="Q305" t="str">
            <v/>
          </cell>
          <cell r="R305">
            <v>0</v>
          </cell>
          <cell r="S305">
            <v>0</v>
          </cell>
          <cell r="T305" t="str">
            <v/>
          </cell>
          <cell r="W305" t="str">
            <v/>
          </cell>
          <cell r="X305" t="str">
            <v/>
          </cell>
          <cell r="Y305">
            <v>0</v>
          </cell>
          <cell r="Z305">
            <v>0</v>
          </cell>
          <cell r="AA305" t="str">
            <v/>
          </cell>
        </row>
        <row r="306">
          <cell r="I306" t="str">
            <v/>
          </cell>
          <cell r="J306" t="str">
            <v/>
          </cell>
          <cell r="K306">
            <v>0</v>
          </cell>
          <cell r="L306">
            <v>0</v>
          </cell>
          <cell r="M306" t="str">
            <v/>
          </cell>
          <cell r="P306" t="str">
            <v/>
          </cell>
          <cell r="Q306" t="str">
            <v/>
          </cell>
          <cell r="R306">
            <v>0</v>
          </cell>
          <cell r="S306">
            <v>0</v>
          </cell>
          <cell r="T306" t="str">
            <v/>
          </cell>
          <cell r="W306" t="str">
            <v/>
          </cell>
          <cell r="X306" t="str">
            <v/>
          </cell>
          <cell r="Y306">
            <v>0</v>
          </cell>
          <cell r="Z306">
            <v>0</v>
          </cell>
          <cell r="AA306" t="str">
            <v/>
          </cell>
        </row>
        <row r="307">
          <cell r="I307" t="str">
            <v/>
          </cell>
          <cell r="J307" t="str">
            <v/>
          </cell>
          <cell r="K307">
            <v>0</v>
          </cell>
          <cell r="L307">
            <v>0</v>
          </cell>
          <cell r="M307" t="str">
            <v/>
          </cell>
          <cell r="P307" t="str">
            <v/>
          </cell>
          <cell r="Q307" t="str">
            <v/>
          </cell>
          <cell r="R307">
            <v>0</v>
          </cell>
          <cell r="S307">
            <v>0</v>
          </cell>
          <cell r="T307" t="str">
            <v/>
          </cell>
          <cell r="W307" t="str">
            <v/>
          </cell>
          <cell r="X307" t="str">
            <v/>
          </cell>
          <cell r="Y307">
            <v>0</v>
          </cell>
          <cell r="Z307">
            <v>0</v>
          </cell>
          <cell r="AA307" t="str">
            <v/>
          </cell>
        </row>
        <row r="308">
          <cell r="I308" t="str">
            <v/>
          </cell>
          <cell r="J308" t="str">
            <v/>
          </cell>
          <cell r="K308">
            <v>0</v>
          </cell>
          <cell r="L308">
            <v>0</v>
          </cell>
          <cell r="M308" t="str">
            <v/>
          </cell>
          <cell r="P308" t="str">
            <v/>
          </cell>
          <cell r="Q308" t="str">
            <v/>
          </cell>
          <cell r="R308">
            <v>0</v>
          </cell>
          <cell r="S308">
            <v>0</v>
          </cell>
          <cell r="T308" t="str">
            <v/>
          </cell>
          <cell r="W308" t="str">
            <v/>
          </cell>
          <cell r="X308" t="str">
            <v/>
          </cell>
          <cell r="Y308">
            <v>0</v>
          </cell>
          <cell r="Z308">
            <v>0</v>
          </cell>
          <cell r="AA308" t="str">
            <v/>
          </cell>
        </row>
        <row r="309">
          <cell r="I309" t="str">
            <v/>
          </cell>
          <cell r="J309" t="str">
            <v/>
          </cell>
          <cell r="K309">
            <v>0</v>
          </cell>
          <cell r="L309">
            <v>0</v>
          </cell>
          <cell r="M309" t="str">
            <v/>
          </cell>
          <cell r="P309" t="str">
            <v/>
          </cell>
          <cell r="Q309" t="str">
            <v/>
          </cell>
          <cell r="R309">
            <v>0</v>
          </cell>
          <cell r="S309">
            <v>0</v>
          </cell>
          <cell r="T309" t="str">
            <v/>
          </cell>
          <cell r="W309" t="str">
            <v/>
          </cell>
          <cell r="X309" t="str">
            <v/>
          </cell>
          <cell r="Y309">
            <v>0</v>
          </cell>
          <cell r="Z309">
            <v>0</v>
          </cell>
          <cell r="AA309" t="str">
            <v/>
          </cell>
        </row>
        <row r="310">
          <cell r="I310" t="str">
            <v/>
          </cell>
          <cell r="J310" t="str">
            <v/>
          </cell>
          <cell r="K310">
            <v>0</v>
          </cell>
          <cell r="L310">
            <v>0</v>
          </cell>
          <cell r="M310" t="str">
            <v/>
          </cell>
          <cell r="P310" t="str">
            <v/>
          </cell>
          <cell r="Q310" t="str">
            <v/>
          </cell>
          <cell r="R310">
            <v>0</v>
          </cell>
          <cell r="S310">
            <v>0</v>
          </cell>
          <cell r="T310" t="str">
            <v/>
          </cell>
          <cell r="W310" t="str">
            <v/>
          </cell>
          <cell r="X310" t="str">
            <v/>
          </cell>
          <cell r="Y310">
            <v>0</v>
          </cell>
          <cell r="Z310">
            <v>0</v>
          </cell>
          <cell r="AA310" t="str">
            <v/>
          </cell>
        </row>
        <row r="311">
          <cell r="I311" t="str">
            <v/>
          </cell>
          <cell r="J311" t="str">
            <v/>
          </cell>
          <cell r="K311">
            <v>0</v>
          </cell>
          <cell r="L311">
            <v>0</v>
          </cell>
          <cell r="M311" t="str">
            <v/>
          </cell>
          <cell r="P311" t="str">
            <v/>
          </cell>
          <cell r="Q311" t="str">
            <v/>
          </cell>
          <cell r="R311">
            <v>0</v>
          </cell>
          <cell r="S311">
            <v>0</v>
          </cell>
          <cell r="T311" t="str">
            <v/>
          </cell>
          <cell r="W311" t="str">
            <v/>
          </cell>
          <cell r="X311" t="str">
            <v/>
          </cell>
          <cell r="Y311">
            <v>0</v>
          </cell>
          <cell r="Z311">
            <v>0</v>
          </cell>
          <cell r="AA311" t="str">
            <v/>
          </cell>
        </row>
        <row r="312">
          <cell r="I312" t="str">
            <v/>
          </cell>
          <cell r="J312" t="str">
            <v/>
          </cell>
          <cell r="K312">
            <v>0</v>
          </cell>
          <cell r="L312">
            <v>0</v>
          </cell>
          <cell r="M312" t="str">
            <v/>
          </cell>
          <cell r="P312" t="str">
            <v/>
          </cell>
          <cell r="Q312" t="str">
            <v/>
          </cell>
          <cell r="R312">
            <v>0</v>
          </cell>
          <cell r="S312">
            <v>0</v>
          </cell>
          <cell r="T312" t="str">
            <v/>
          </cell>
          <cell r="W312" t="str">
            <v/>
          </cell>
          <cell r="X312" t="str">
            <v/>
          </cell>
          <cell r="Y312">
            <v>0</v>
          </cell>
          <cell r="Z312">
            <v>0</v>
          </cell>
          <cell r="AA312" t="str">
            <v/>
          </cell>
        </row>
        <row r="313">
          <cell r="I313" t="str">
            <v/>
          </cell>
          <cell r="J313" t="str">
            <v/>
          </cell>
          <cell r="K313">
            <v>0</v>
          </cell>
          <cell r="L313">
            <v>0</v>
          </cell>
          <cell r="M313" t="str">
            <v/>
          </cell>
          <cell r="P313" t="str">
            <v/>
          </cell>
          <cell r="Q313" t="str">
            <v/>
          </cell>
          <cell r="R313">
            <v>0</v>
          </cell>
          <cell r="S313">
            <v>0</v>
          </cell>
          <cell r="T313" t="str">
            <v/>
          </cell>
          <cell r="W313" t="str">
            <v/>
          </cell>
          <cell r="X313" t="str">
            <v/>
          </cell>
          <cell r="Y313">
            <v>0</v>
          </cell>
          <cell r="Z313">
            <v>0</v>
          </cell>
          <cell r="AA313" t="str">
            <v/>
          </cell>
        </row>
        <row r="314">
          <cell r="I314" t="str">
            <v/>
          </cell>
          <cell r="J314" t="str">
            <v/>
          </cell>
          <cell r="K314">
            <v>0</v>
          </cell>
          <cell r="L314">
            <v>0</v>
          </cell>
          <cell r="M314" t="str">
            <v/>
          </cell>
          <cell r="P314" t="str">
            <v/>
          </cell>
          <cell r="Q314" t="str">
            <v/>
          </cell>
          <cell r="R314">
            <v>0</v>
          </cell>
          <cell r="S314">
            <v>0</v>
          </cell>
          <cell r="T314" t="str">
            <v/>
          </cell>
          <cell r="W314" t="str">
            <v/>
          </cell>
          <cell r="X314" t="str">
            <v/>
          </cell>
          <cell r="Y314">
            <v>0</v>
          </cell>
          <cell r="Z314">
            <v>0</v>
          </cell>
          <cell r="AA314" t="str">
            <v/>
          </cell>
        </row>
        <row r="315">
          <cell r="I315" t="str">
            <v/>
          </cell>
          <cell r="J315" t="str">
            <v/>
          </cell>
          <cell r="K315">
            <v>0</v>
          </cell>
          <cell r="L315">
            <v>0</v>
          </cell>
          <cell r="M315" t="str">
            <v/>
          </cell>
          <cell r="P315" t="str">
            <v/>
          </cell>
          <cell r="Q315" t="str">
            <v/>
          </cell>
          <cell r="R315">
            <v>0</v>
          </cell>
          <cell r="S315">
            <v>0</v>
          </cell>
          <cell r="T315" t="str">
            <v/>
          </cell>
          <cell r="W315" t="str">
            <v/>
          </cell>
          <cell r="X315" t="str">
            <v/>
          </cell>
          <cell r="Y315">
            <v>0</v>
          </cell>
          <cell r="Z315">
            <v>0</v>
          </cell>
          <cell r="AA315" t="str">
            <v/>
          </cell>
        </row>
        <row r="316">
          <cell r="I316" t="str">
            <v/>
          </cell>
          <cell r="J316" t="str">
            <v/>
          </cell>
          <cell r="K316">
            <v>0</v>
          </cell>
          <cell r="L316">
            <v>0</v>
          </cell>
          <cell r="M316" t="str">
            <v/>
          </cell>
          <cell r="P316" t="str">
            <v/>
          </cell>
          <cell r="Q316" t="str">
            <v/>
          </cell>
          <cell r="R316">
            <v>0</v>
          </cell>
          <cell r="S316">
            <v>0</v>
          </cell>
          <cell r="T316" t="str">
            <v/>
          </cell>
          <cell r="W316" t="str">
            <v/>
          </cell>
          <cell r="X316" t="str">
            <v/>
          </cell>
          <cell r="Y316">
            <v>0</v>
          </cell>
          <cell r="Z316">
            <v>0</v>
          </cell>
          <cell r="AA316" t="str">
            <v/>
          </cell>
        </row>
        <row r="317">
          <cell r="I317" t="str">
            <v/>
          </cell>
          <cell r="J317" t="str">
            <v/>
          </cell>
          <cell r="K317">
            <v>0</v>
          </cell>
          <cell r="L317">
            <v>0</v>
          </cell>
          <cell r="M317" t="str">
            <v/>
          </cell>
          <cell r="P317" t="str">
            <v/>
          </cell>
          <cell r="Q317" t="str">
            <v/>
          </cell>
          <cell r="R317">
            <v>0</v>
          </cell>
          <cell r="S317">
            <v>0</v>
          </cell>
          <cell r="T317" t="str">
            <v/>
          </cell>
          <cell r="W317" t="str">
            <v/>
          </cell>
          <cell r="X317" t="str">
            <v/>
          </cell>
          <cell r="Y317">
            <v>0</v>
          </cell>
          <cell r="Z317">
            <v>0</v>
          </cell>
          <cell r="AA317" t="str">
            <v/>
          </cell>
        </row>
        <row r="318">
          <cell r="I318" t="str">
            <v/>
          </cell>
          <cell r="J318" t="str">
            <v/>
          </cell>
          <cell r="K318">
            <v>0</v>
          </cell>
          <cell r="L318">
            <v>0</v>
          </cell>
          <cell r="M318" t="str">
            <v/>
          </cell>
          <cell r="P318" t="str">
            <v/>
          </cell>
          <cell r="Q318" t="str">
            <v/>
          </cell>
          <cell r="R318">
            <v>0</v>
          </cell>
          <cell r="S318">
            <v>0</v>
          </cell>
          <cell r="T318" t="str">
            <v/>
          </cell>
          <cell r="W318" t="str">
            <v/>
          </cell>
          <cell r="X318" t="str">
            <v/>
          </cell>
          <cell r="Y318">
            <v>0</v>
          </cell>
          <cell r="Z318">
            <v>0</v>
          </cell>
          <cell r="AA318" t="str">
            <v/>
          </cell>
        </row>
        <row r="319">
          <cell r="I319" t="str">
            <v/>
          </cell>
          <cell r="J319" t="str">
            <v/>
          </cell>
          <cell r="K319">
            <v>0</v>
          </cell>
          <cell r="L319">
            <v>0</v>
          </cell>
          <cell r="M319" t="str">
            <v/>
          </cell>
          <cell r="P319" t="str">
            <v/>
          </cell>
          <cell r="Q319" t="str">
            <v/>
          </cell>
          <cell r="R319">
            <v>0</v>
          </cell>
          <cell r="S319">
            <v>0</v>
          </cell>
          <cell r="T319" t="str">
            <v/>
          </cell>
          <cell r="W319" t="str">
            <v/>
          </cell>
          <cell r="X319" t="str">
            <v/>
          </cell>
          <cell r="Y319">
            <v>0</v>
          </cell>
          <cell r="Z319">
            <v>0</v>
          </cell>
          <cell r="AA319" t="str">
            <v/>
          </cell>
        </row>
        <row r="320">
          <cell r="I320" t="str">
            <v/>
          </cell>
          <cell r="J320" t="str">
            <v/>
          </cell>
          <cell r="K320">
            <v>0</v>
          </cell>
          <cell r="L320">
            <v>0</v>
          </cell>
          <cell r="M320" t="str">
            <v/>
          </cell>
          <cell r="P320" t="str">
            <v/>
          </cell>
          <cell r="Q320" t="str">
            <v/>
          </cell>
          <cell r="R320">
            <v>0</v>
          </cell>
          <cell r="S320">
            <v>0</v>
          </cell>
          <cell r="T320" t="str">
            <v/>
          </cell>
          <cell r="W320" t="str">
            <v/>
          </cell>
          <cell r="X320" t="str">
            <v/>
          </cell>
          <cell r="Y320">
            <v>0</v>
          </cell>
          <cell r="Z320">
            <v>0</v>
          </cell>
          <cell r="AA320" t="str">
            <v/>
          </cell>
        </row>
        <row r="321">
          <cell r="I321" t="str">
            <v/>
          </cell>
          <cell r="J321" t="str">
            <v/>
          </cell>
          <cell r="K321">
            <v>0</v>
          </cell>
          <cell r="L321">
            <v>0</v>
          </cell>
          <cell r="M321" t="str">
            <v/>
          </cell>
          <cell r="P321" t="str">
            <v/>
          </cell>
          <cell r="Q321" t="str">
            <v/>
          </cell>
          <cell r="R321">
            <v>0</v>
          </cell>
          <cell r="S321">
            <v>0</v>
          </cell>
          <cell r="T321" t="str">
            <v/>
          </cell>
          <cell r="W321" t="str">
            <v/>
          </cell>
          <cell r="X321" t="str">
            <v/>
          </cell>
          <cell r="Y321">
            <v>0</v>
          </cell>
          <cell r="Z321">
            <v>0</v>
          </cell>
          <cell r="AA321" t="str">
            <v/>
          </cell>
        </row>
        <row r="322">
          <cell r="I322" t="str">
            <v/>
          </cell>
          <cell r="J322" t="str">
            <v/>
          </cell>
          <cell r="K322">
            <v>0</v>
          </cell>
          <cell r="L322">
            <v>0</v>
          </cell>
          <cell r="M322" t="str">
            <v/>
          </cell>
          <cell r="P322" t="str">
            <v/>
          </cell>
          <cell r="Q322" t="str">
            <v/>
          </cell>
          <cell r="R322">
            <v>0</v>
          </cell>
          <cell r="S322">
            <v>0</v>
          </cell>
          <cell r="T322" t="str">
            <v/>
          </cell>
          <cell r="W322" t="str">
            <v/>
          </cell>
          <cell r="X322" t="str">
            <v/>
          </cell>
          <cell r="Y322">
            <v>0</v>
          </cell>
          <cell r="Z322">
            <v>0</v>
          </cell>
          <cell r="AA322" t="str">
            <v/>
          </cell>
        </row>
        <row r="323">
          <cell r="I323" t="str">
            <v/>
          </cell>
          <cell r="J323" t="str">
            <v/>
          </cell>
          <cell r="K323">
            <v>0</v>
          </cell>
          <cell r="L323">
            <v>0</v>
          </cell>
          <cell r="M323" t="str">
            <v/>
          </cell>
          <cell r="P323" t="str">
            <v/>
          </cell>
          <cell r="Q323" t="str">
            <v/>
          </cell>
          <cell r="R323">
            <v>0</v>
          </cell>
          <cell r="S323">
            <v>0</v>
          </cell>
          <cell r="T323" t="str">
            <v/>
          </cell>
          <cell r="W323" t="str">
            <v/>
          </cell>
          <cell r="X323" t="str">
            <v/>
          </cell>
          <cell r="Y323">
            <v>0</v>
          </cell>
          <cell r="Z323">
            <v>0</v>
          </cell>
          <cell r="AA323" t="str">
            <v/>
          </cell>
        </row>
        <row r="324">
          <cell r="I324" t="str">
            <v/>
          </cell>
          <cell r="J324" t="str">
            <v/>
          </cell>
          <cell r="K324">
            <v>0</v>
          </cell>
          <cell r="L324">
            <v>0</v>
          </cell>
          <cell r="M324" t="str">
            <v/>
          </cell>
          <cell r="P324" t="str">
            <v/>
          </cell>
          <cell r="Q324" t="str">
            <v/>
          </cell>
          <cell r="R324">
            <v>0</v>
          </cell>
          <cell r="S324">
            <v>0</v>
          </cell>
          <cell r="T324" t="str">
            <v/>
          </cell>
          <cell r="W324" t="str">
            <v/>
          </cell>
          <cell r="X324" t="str">
            <v/>
          </cell>
          <cell r="Y324">
            <v>0</v>
          </cell>
          <cell r="Z324">
            <v>0</v>
          </cell>
          <cell r="AA324" t="str">
            <v/>
          </cell>
        </row>
        <row r="325">
          <cell r="I325" t="str">
            <v/>
          </cell>
          <cell r="J325" t="str">
            <v/>
          </cell>
          <cell r="K325">
            <v>0</v>
          </cell>
          <cell r="L325">
            <v>0</v>
          </cell>
          <cell r="M325" t="str">
            <v/>
          </cell>
          <cell r="P325" t="str">
            <v/>
          </cell>
          <cell r="Q325" t="str">
            <v/>
          </cell>
          <cell r="R325">
            <v>0</v>
          </cell>
          <cell r="S325">
            <v>0</v>
          </cell>
          <cell r="T325" t="str">
            <v/>
          </cell>
          <cell r="W325" t="str">
            <v/>
          </cell>
          <cell r="X325" t="str">
            <v/>
          </cell>
          <cell r="Y325">
            <v>0</v>
          </cell>
          <cell r="Z325">
            <v>0</v>
          </cell>
          <cell r="AA325" t="str">
            <v/>
          </cell>
        </row>
        <row r="326">
          <cell r="I326" t="str">
            <v/>
          </cell>
          <cell r="J326" t="str">
            <v/>
          </cell>
          <cell r="K326">
            <v>0</v>
          </cell>
          <cell r="L326">
            <v>0</v>
          </cell>
          <cell r="M326" t="str">
            <v/>
          </cell>
          <cell r="P326" t="str">
            <v/>
          </cell>
          <cell r="Q326" t="str">
            <v/>
          </cell>
          <cell r="R326">
            <v>0</v>
          </cell>
          <cell r="S326">
            <v>0</v>
          </cell>
          <cell r="T326" t="str">
            <v/>
          </cell>
          <cell r="W326" t="str">
            <v/>
          </cell>
          <cell r="X326" t="str">
            <v/>
          </cell>
          <cell r="Y326">
            <v>0</v>
          </cell>
          <cell r="Z326">
            <v>0</v>
          </cell>
          <cell r="AA326" t="str">
            <v/>
          </cell>
        </row>
        <row r="327">
          <cell r="I327" t="str">
            <v/>
          </cell>
          <cell r="J327" t="str">
            <v/>
          </cell>
          <cell r="K327">
            <v>0</v>
          </cell>
          <cell r="L327">
            <v>0</v>
          </cell>
          <cell r="M327" t="str">
            <v/>
          </cell>
          <cell r="P327" t="str">
            <v/>
          </cell>
          <cell r="Q327" t="str">
            <v/>
          </cell>
          <cell r="R327">
            <v>0</v>
          </cell>
          <cell r="S327">
            <v>0</v>
          </cell>
          <cell r="T327" t="str">
            <v/>
          </cell>
          <cell r="W327" t="str">
            <v/>
          </cell>
          <cell r="X327" t="str">
            <v/>
          </cell>
          <cell r="Y327">
            <v>0</v>
          </cell>
          <cell r="Z327">
            <v>0</v>
          </cell>
          <cell r="AA327" t="str">
            <v/>
          </cell>
        </row>
        <row r="328">
          <cell r="I328" t="str">
            <v/>
          </cell>
          <cell r="J328" t="str">
            <v/>
          </cell>
          <cell r="K328">
            <v>0</v>
          </cell>
          <cell r="L328">
            <v>0</v>
          </cell>
          <cell r="M328" t="str">
            <v/>
          </cell>
          <cell r="P328" t="str">
            <v/>
          </cell>
          <cell r="Q328" t="str">
            <v/>
          </cell>
          <cell r="R328">
            <v>0</v>
          </cell>
          <cell r="S328">
            <v>0</v>
          </cell>
          <cell r="T328" t="str">
            <v/>
          </cell>
          <cell r="W328" t="str">
            <v/>
          </cell>
          <cell r="X328" t="str">
            <v/>
          </cell>
          <cell r="Y328">
            <v>0</v>
          </cell>
          <cell r="Z328">
            <v>0</v>
          </cell>
          <cell r="AA328" t="str">
            <v/>
          </cell>
        </row>
        <row r="329">
          <cell r="I329" t="str">
            <v/>
          </cell>
          <cell r="J329" t="str">
            <v/>
          </cell>
          <cell r="K329">
            <v>0</v>
          </cell>
          <cell r="L329">
            <v>0</v>
          </cell>
          <cell r="M329" t="str">
            <v/>
          </cell>
          <cell r="P329" t="str">
            <v/>
          </cell>
          <cell r="Q329" t="str">
            <v/>
          </cell>
          <cell r="R329">
            <v>0</v>
          </cell>
          <cell r="S329">
            <v>0</v>
          </cell>
          <cell r="T329" t="str">
            <v/>
          </cell>
          <cell r="W329" t="str">
            <v/>
          </cell>
          <cell r="X329" t="str">
            <v/>
          </cell>
          <cell r="Y329">
            <v>0</v>
          </cell>
          <cell r="Z329">
            <v>0</v>
          </cell>
          <cell r="AA329" t="str">
            <v/>
          </cell>
        </row>
        <row r="330">
          <cell r="I330" t="str">
            <v/>
          </cell>
          <cell r="J330" t="str">
            <v/>
          </cell>
          <cell r="K330">
            <v>0</v>
          </cell>
          <cell r="L330">
            <v>0</v>
          </cell>
          <cell r="M330" t="str">
            <v/>
          </cell>
          <cell r="P330" t="str">
            <v/>
          </cell>
          <cell r="Q330" t="str">
            <v/>
          </cell>
          <cell r="R330">
            <v>0</v>
          </cell>
          <cell r="S330">
            <v>0</v>
          </cell>
          <cell r="T330" t="str">
            <v/>
          </cell>
          <cell r="W330" t="str">
            <v/>
          </cell>
          <cell r="X330" t="str">
            <v/>
          </cell>
          <cell r="Y330">
            <v>0</v>
          </cell>
          <cell r="Z330">
            <v>0</v>
          </cell>
          <cell r="AA330" t="str">
            <v/>
          </cell>
        </row>
        <row r="331">
          <cell r="I331" t="str">
            <v/>
          </cell>
          <cell r="J331" t="str">
            <v/>
          </cell>
          <cell r="K331">
            <v>0</v>
          </cell>
          <cell r="L331">
            <v>0</v>
          </cell>
          <cell r="M331" t="str">
            <v/>
          </cell>
          <cell r="P331" t="str">
            <v/>
          </cell>
          <cell r="Q331" t="str">
            <v/>
          </cell>
          <cell r="R331">
            <v>0</v>
          </cell>
          <cell r="S331">
            <v>0</v>
          </cell>
          <cell r="T331" t="str">
            <v/>
          </cell>
          <cell r="W331" t="str">
            <v/>
          </cell>
          <cell r="X331" t="str">
            <v/>
          </cell>
          <cell r="Y331">
            <v>0</v>
          </cell>
          <cell r="Z331">
            <v>0</v>
          </cell>
          <cell r="AA331" t="str">
            <v/>
          </cell>
        </row>
        <row r="332">
          <cell r="I332" t="str">
            <v/>
          </cell>
          <cell r="J332" t="str">
            <v/>
          </cell>
          <cell r="K332">
            <v>0</v>
          </cell>
          <cell r="L332">
            <v>0</v>
          </cell>
          <cell r="M332" t="str">
            <v/>
          </cell>
          <cell r="P332" t="str">
            <v/>
          </cell>
          <cell r="Q332" t="str">
            <v/>
          </cell>
          <cell r="R332">
            <v>0</v>
          </cell>
          <cell r="S332">
            <v>0</v>
          </cell>
          <cell r="T332" t="str">
            <v/>
          </cell>
          <cell r="W332" t="str">
            <v/>
          </cell>
          <cell r="X332" t="str">
            <v/>
          </cell>
          <cell r="Y332">
            <v>0</v>
          </cell>
          <cell r="Z332">
            <v>0</v>
          </cell>
          <cell r="AA332" t="str">
            <v/>
          </cell>
        </row>
        <row r="333">
          <cell r="I333" t="str">
            <v/>
          </cell>
          <cell r="J333" t="str">
            <v/>
          </cell>
          <cell r="K333">
            <v>0</v>
          </cell>
          <cell r="L333">
            <v>0</v>
          </cell>
          <cell r="M333" t="str">
            <v/>
          </cell>
          <cell r="P333" t="str">
            <v/>
          </cell>
          <cell r="Q333" t="str">
            <v/>
          </cell>
          <cell r="R333">
            <v>0</v>
          </cell>
          <cell r="S333">
            <v>0</v>
          </cell>
          <cell r="T333" t="str">
            <v/>
          </cell>
          <cell r="W333" t="str">
            <v/>
          </cell>
          <cell r="X333" t="str">
            <v/>
          </cell>
          <cell r="Y333">
            <v>0</v>
          </cell>
          <cell r="Z333">
            <v>0</v>
          </cell>
          <cell r="AA333" t="str">
            <v/>
          </cell>
        </row>
        <row r="334">
          <cell r="I334" t="str">
            <v/>
          </cell>
          <cell r="J334" t="str">
            <v/>
          </cell>
          <cell r="K334">
            <v>0</v>
          </cell>
          <cell r="L334">
            <v>0</v>
          </cell>
          <cell r="M334" t="str">
            <v/>
          </cell>
          <cell r="P334" t="str">
            <v/>
          </cell>
          <cell r="Q334" t="str">
            <v/>
          </cell>
          <cell r="R334">
            <v>0</v>
          </cell>
          <cell r="S334">
            <v>0</v>
          </cell>
          <cell r="T334" t="str">
            <v/>
          </cell>
          <cell r="W334" t="str">
            <v/>
          </cell>
          <cell r="X334" t="str">
            <v/>
          </cell>
          <cell r="Y334">
            <v>0</v>
          </cell>
          <cell r="Z334">
            <v>0</v>
          </cell>
          <cell r="AA334" t="str">
            <v/>
          </cell>
        </row>
        <row r="335">
          <cell r="I335" t="str">
            <v/>
          </cell>
          <cell r="J335" t="str">
            <v/>
          </cell>
          <cell r="K335">
            <v>0</v>
          </cell>
          <cell r="L335">
            <v>0</v>
          </cell>
          <cell r="M335" t="str">
            <v/>
          </cell>
          <cell r="P335" t="str">
            <v/>
          </cell>
          <cell r="Q335" t="str">
            <v/>
          </cell>
          <cell r="R335">
            <v>0</v>
          </cell>
          <cell r="S335">
            <v>0</v>
          </cell>
          <cell r="T335" t="str">
            <v/>
          </cell>
          <cell r="W335" t="str">
            <v/>
          </cell>
          <cell r="X335" t="str">
            <v/>
          </cell>
          <cell r="Y335">
            <v>0</v>
          </cell>
          <cell r="Z335">
            <v>0</v>
          </cell>
          <cell r="AA335" t="str">
            <v/>
          </cell>
        </row>
        <row r="336">
          <cell r="I336" t="str">
            <v/>
          </cell>
          <cell r="J336" t="str">
            <v/>
          </cell>
          <cell r="K336">
            <v>0</v>
          </cell>
          <cell r="L336">
            <v>0</v>
          </cell>
          <cell r="M336" t="str">
            <v/>
          </cell>
          <cell r="P336" t="str">
            <v/>
          </cell>
          <cell r="Q336" t="str">
            <v/>
          </cell>
          <cell r="R336">
            <v>0</v>
          </cell>
          <cell r="S336">
            <v>0</v>
          </cell>
          <cell r="T336" t="str">
            <v/>
          </cell>
          <cell r="W336" t="str">
            <v/>
          </cell>
          <cell r="X336" t="str">
            <v/>
          </cell>
          <cell r="Y336">
            <v>0</v>
          </cell>
          <cell r="Z336">
            <v>0</v>
          </cell>
          <cell r="AA336" t="str">
            <v/>
          </cell>
        </row>
        <row r="337">
          <cell r="I337" t="str">
            <v/>
          </cell>
          <cell r="J337" t="str">
            <v/>
          </cell>
          <cell r="K337">
            <v>0</v>
          </cell>
          <cell r="L337">
            <v>0</v>
          </cell>
          <cell r="M337" t="str">
            <v/>
          </cell>
          <cell r="P337" t="str">
            <v/>
          </cell>
          <cell r="Q337" t="str">
            <v/>
          </cell>
          <cell r="R337">
            <v>0</v>
          </cell>
          <cell r="S337">
            <v>0</v>
          </cell>
          <cell r="T337" t="str">
            <v/>
          </cell>
          <cell r="W337" t="str">
            <v/>
          </cell>
          <cell r="X337" t="str">
            <v/>
          </cell>
          <cell r="Y337">
            <v>0</v>
          </cell>
          <cell r="Z337">
            <v>0</v>
          </cell>
          <cell r="AA337" t="str">
            <v/>
          </cell>
        </row>
        <row r="338">
          <cell r="I338" t="str">
            <v/>
          </cell>
          <cell r="J338" t="str">
            <v/>
          </cell>
          <cell r="K338">
            <v>0</v>
          </cell>
          <cell r="L338">
            <v>0</v>
          </cell>
          <cell r="M338" t="str">
            <v/>
          </cell>
          <cell r="P338" t="str">
            <v/>
          </cell>
          <cell r="Q338" t="str">
            <v/>
          </cell>
          <cell r="R338">
            <v>0</v>
          </cell>
          <cell r="S338">
            <v>0</v>
          </cell>
          <cell r="T338" t="str">
            <v/>
          </cell>
          <cell r="W338" t="str">
            <v/>
          </cell>
          <cell r="X338" t="str">
            <v/>
          </cell>
          <cell r="Y338">
            <v>0</v>
          </cell>
          <cell r="Z338">
            <v>0</v>
          </cell>
          <cell r="AA338" t="str">
            <v/>
          </cell>
        </row>
        <row r="339">
          <cell r="I339" t="str">
            <v/>
          </cell>
          <cell r="J339" t="str">
            <v/>
          </cell>
          <cell r="K339">
            <v>0</v>
          </cell>
          <cell r="L339">
            <v>0</v>
          </cell>
          <cell r="M339" t="str">
            <v/>
          </cell>
          <cell r="P339" t="str">
            <v/>
          </cell>
          <cell r="Q339" t="str">
            <v/>
          </cell>
          <cell r="R339">
            <v>0</v>
          </cell>
          <cell r="S339">
            <v>0</v>
          </cell>
          <cell r="T339" t="str">
            <v/>
          </cell>
          <cell r="W339" t="str">
            <v/>
          </cell>
          <cell r="X339" t="str">
            <v/>
          </cell>
          <cell r="Y339">
            <v>0</v>
          </cell>
          <cell r="Z339">
            <v>0</v>
          </cell>
          <cell r="AA339" t="str">
            <v/>
          </cell>
        </row>
        <row r="340">
          <cell r="I340" t="str">
            <v/>
          </cell>
          <cell r="J340" t="str">
            <v/>
          </cell>
          <cell r="K340">
            <v>0</v>
          </cell>
          <cell r="L340">
            <v>0</v>
          </cell>
          <cell r="M340" t="str">
            <v/>
          </cell>
          <cell r="P340" t="str">
            <v/>
          </cell>
          <cell r="Q340" t="str">
            <v/>
          </cell>
          <cell r="R340">
            <v>0</v>
          </cell>
          <cell r="S340">
            <v>0</v>
          </cell>
          <cell r="T340" t="str">
            <v/>
          </cell>
          <cell r="W340" t="str">
            <v/>
          </cell>
          <cell r="X340" t="str">
            <v/>
          </cell>
          <cell r="Y340">
            <v>0</v>
          </cell>
          <cell r="Z340">
            <v>0</v>
          </cell>
          <cell r="AA340" t="str">
            <v/>
          </cell>
        </row>
        <row r="341">
          <cell r="I341" t="str">
            <v/>
          </cell>
          <cell r="J341" t="str">
            <v/>
          </cell>
          <cell r="K341">
            <v>0</v>
          </cell>
          <cell r="L341">
            <v>0</v>
          </cell>
          <cell r="M341" t="str">
            <v/>
          </cell>
          <cell r="P341" t="str">
            <v/>
          </cell>
          <cell r="Q341" t="str">
            <v/>
          </cell>
          <cell r="R341">
            <v>0</v>
          </cell>
          <cell r="S341">
            <v>0</v>
          </cell>
          <cell r="T341" t="str">
            <v/>
          </cell>
          <cell r="W341" t="str">
            <v/>
          </cell>
          <cell r="X341" t="str">
            <v/>
          </cell>
          <cell r="Y341">
            <v>0</v>
          </cell>
          <cell r="Z341">
            <v>0</v>
          </cell>
          <cell r="AA341" t="str">
            <v/>
          </cell>
        </row>
        <row r="342">
          <cell r="I342" t="str">
            <v/>
          </cell>
          <cell r="J342" t="str">
            <v/>
          </cell>
          <cell r="K342">
            <v>0</v>
          </cell>
          <cell r="L342">
            <v>0</v>
          </cell>
          <cell r="M342" t="str">
            <v/>
          </cell>
          <cell r="P342" t="str">
            <v/>
          </cell>
          <cell r="Q342" t="str">
            <v/>
          </cell>
          <cell r="R342">
            <v>0</v>
          </cell>
          <cell r="S342">
            <v>0</v>
          </cell>
          <cell r="T342" t="str">
            <v/>
          </cell>
          <cell r="W342" t="str">
            <v/>
          </cell>
          <cell r="X342" t="str">
            <v/>
          </cell>
          <cell r="Y342">
            <v>0</v>
          </cell>
          <cell r="Z342">
            <v>0</v>
          </cell>
          <cell r="AA342" t="str">
            <v/>
          </cell>
        </row>
        <row r="343">
          <cell r="I343" t="str">
            <v/>
          </cell>
          <cell r="J343" t="str">
            <v/>
          </cell>
          <cell r="K343">
            <v>0</v>
          </cell>
          <cell r="L343">
            <v>0</v>
          </cell>
          <cell r="M343" t="str">
            <v/>
          </cell>
          <cell r="P343" t="str">
            <v/>
          </cell>
          <cell r="Q343" t="str">
            <v/>
          </cell>
          <cell r="R343">
            <v>0</v>
          </cell>
          <cell r="S343">
            <v>0</v>
          </cell>
          <cell r="T343" t="str">
            <v/>
          </cell>
          <cell r="W343" t="str">
            <v/>
          </cell>
          <cell r="X343" t="str">
            <v/>
          </cell>
          <cell r="Y343">
            <v>0</v>
          </cell>
          <cell r="Z343">
            <v>0</v>
          </cell>
          <cell r="AA343" t="str">
            <v/>
          </cell>
        </row>
        <row r="344">
          <cell r="I344" t="str">
            <v/>
          </cell>
          <cell r="J344" t="str">
            <v/>
          </cell>
          <cell r="K344">
            <v>0</v>
          </cell>
          <cell r="L344">
            <v>0</v>
          </cell>
          <cell r="M344" t="str">
            <v/>
          </cell>
          <cell r="P344" t="str">
            <v/>
          </cell>
          <cell r="Q344" t="str">
            <v/>
          </cell>
          <cell r="R344">
            <v>0</v>
          </cell>
          <cell r="S344">
            <v>0</v>
          </cell>
          <cell r="T344" t="str">
            <v/>
          </cell>
          <cell r="W344" t="str">
            <v/>
          </cell>
          <cell r="X344" t="str">
            <v/>
          </cell>
          <cell r="Y344">
            <v>0</v>
          </cell>
          <cell r="Z344">
            <v>0</v>
          </cell>
          <cell r="AA344" t="str">
            <v/>
          </cell>
        </row>
        <row r="345">
          <cell r="I345" t="str">
            <v/>
          </cell>
          <cell r="J345" t="str">
            <v/>
          </cell>
          <cell r="K345">
            <v>0</v>
          </cell>
          <cell r="L345">
            <v>0</v>
          </cell>
          <cell r="M345" t="str">
            <v/>
          </cell>
          <cell r="P345" t="str">
            <v/>
          </cell>
          <cell r="Q345" t="str">
            <v/>
          </cell>
          <cell r="R345">
            <v>0</v>
          </cell>
          <cell r="S345">
            <v>0</v>
          </cell>
          <cell r="T345" t="str">
            <v/>
          </cell>
          <cell r="W345" t="str">
            <v/>
          </cell>
          <cell r="X345" t="str">
            <v/>
          </cell>
          <cell r="Y345">
            <v>0</v>
          </cell>
          <cell r="Z345">
            <v>0</v>
          </cell>
          <cell r="AA345" t="str">
            <v/>
          </cell>
        </row>
        <row r="346">
          <cell r="I346" t="str">
            <v/>
          </cell>
          <cell r="J346" t="str">
            <v/>
          </cell>
          <cell r="K346">
            <v>0</v>
          </cell>
          <cell r="L346">
            <v>0</v>
          </cell>
          <cell r="M346" t="str">
            <v/>
          </cell>
          <cell r="P346" t="str">
            <v/>
          </cell>
          <cell r="Q346" t="str">
            <v/>
          </cell>
          <cell r="R346">
            <v>0</v>
          </cell>
          <cell r="S346">
            <v>0</v>
          </cell>
          <cell r="T346" t="str">
            <v/>
          </cell>
          <cell r="W346" t="str">
            <v/>
          </cell>
          <cell r="X346" t="str">
            <v/>
          </cell>
          <cell r="Y346">
            <v>0</v>
          </cell>
          <cell r="Z346">
            <v>0</v>
          </cell>
          <cell r="AA346" t="str">
            <v/>
          </cell>
        </row>
        <row r="347">
          <cell r="I347" t="str">
            <v/>
          </cell>
          <cell r="J347" t="str">
            <v/>
          </cell>
          <cell r="K347">
            <v>0</v>
          </cell>
          <cell r="L347">
            <v>0</v>
          </cell>
          <cell r="M347" t="str">
            <v/>
          </cell>
          <cell r="P347" t="str">
            <v/>
          </cell>
          <cell r="Q347" t="str">
            <v/>
          </cell>
          <cell r="R347">
            <v>0</v>
          </cell>
          <cell r="S347">
            <v>0</v>
          </cell>
          <cell r="T347" t="str">
            <v/>
          </cell>
          <cell r="W347" t="str">
            <v/>
          </cell>
          <cell r="X347" t="str">
            <v/>
          </cell>
          <cell r="Y347">
            <v>0</v>
          </cell>
          <cell r="Z347">
            <v>0</v>
          </cell>
          <cell r="AA347" t="str">
            <v/>
          </cell>
        </row>
        <row r="348">
          <cell r="I348" t="str">
            <v/>
          </cell>
          <cell r="J348" t="str">
            <v/>
          </cell>
          <cell r="K348">
            <v>0</v>
          </cell>
          <cell r="L348">
            <v>0</v>
          </cell>
          <cell r="M348" t="str">
            <v/>
          </cell>
          <cell r="P348" t="str">
            <v/>
          </cell>
          <cell r="Q348" t="str">
            <v/>
          </cell>
          <cell r="R348">
            <v>0</v>
          </cell>
          <cell r="S348">
            <v>0</v>
          </cell>
          <cell r="T348" t="str">
            <v/>
          </cell>
          <cell r="W348" t="str">
            <v/>
          </cell>
          <cell r="X348" t="str">
            <v/>
          </cell>
          <cell r="Y348">
            <v>0</v>
          </cell>
          <cell r="Z348">
            <v>0</v>
          </cell>
          <cell r="AA348" t="str">
            <v/>
          </cell>
        </row>
        <row r="349">
          <cell r="I349" t="str">
            <v/>
          </cell>
          <cell r="J349" t="str">
            <v/>
          </cell>
          <cell r="K349">
            <v>0</v>
          </cell>
          <cell r="L349">
            <v>0</v>
          </cell>
          <cell r="M349" t="str">
            <v/>
          </cell>
          <cell r="P349" t="str">
            <v/>
          </cell>
          <cell r="Q349" t="str">
            <v/>
          </cell>
          <cell r="R349">
            <v>0</v>
          </cell>
          <cell r="S349">
            <v>0</v>
          </cell>
          <cell r="T349" t="str">
            <v/>
          </cell>
          <cell r="W349" t="str">
            <v/>
          </cell>
          <cell r="X349" t="str">
            <v/>
          </cell>
          <cell r="Y349">
            <v>0</v>
          </cell>
          <cell r="Z349">
            <v>0</v>
          </cell>
          <cell r="AA349" t="str">
            <v/>
          </cell>
        </row>
        <row r="350">
          <cell r="I350" t="str">
            <v/>
          </cell>
          <cell r="J350" t="str">
            <v/>
          </cell>
          <cell r="K350">
            <v>0</v>
          </cell>
          <cell r="L350">
            <v>0</v>
          </cell>
          <cell r="M350" t="str">
            <v/>
          </cell>
          <cell r="P350" t="str">
            <v/>
          </cell>
          <cell r="Q350" t="str">
            <v/>
          </cell>
          <cell r="R350">
            <v>0</v>
          </cell>
          <cell r="S350">
            <v>0</v>
          </cell>
          <cell r="T350" t="str">
            <v/>
          </cell>
          <cell r="W350" t="str">
            <v/>
          </cell>
          <cell r="X350" t="str">
            <v/>
          </cell>
          <cell r="Y350">
            <v>0</v>
          </cell>
          <cell r="Z350">
            <v>0</v>
          </cell>
          <cell r="AA350" t="str">
            <v/>
          </cell>
        </row>
        <row r="351">
          <cell r="I351" t="str">
            <v/>
          </cell>
          <cell r="J351" t="str">
            <v/>
          </cell>
          <cell r="K351">
            <v>0</v>
          </cell>
          <cell r="L351">
            <v>0</v>
          </cell>
          <cell r="M351" t="str">
            <v/>
          </cell>
          <cell r="P351" t="str">
            <v/>
          </cell>
          <cell r="Q351" t="str">
            <v/>
          </cell>
          <cell r="R351">
            <v>0</v>
          </cell>
          <cell r="S351">
            <v>0</v>
          </cell>
          <cell r="T351" t="str">
            <v/>
          </cell>
          <cell r="W351" t="str">
            <v/>
          </cell>
          <cell r="X351" t="str">
            <v/>
          </cell>
          <cell r="Y351">
            <v>0</v>
          </cell>
          <cell r="Z351">
            <v>0</v>
          </cell>
          <cell r="AA351" t="str">
            <v/>
          </cell>
        </row>
        <row r="352">
          <cell r="I352" t="str">
            <v/>
          </cell>
          <cell r="J352" t="str">
            <v/>
          </cell>
          <cell r="K352">
            <v>0</v>
          </cell>
          <cell r="L352">
            <v>0</v>
          </cell>
          <cell r="M352" t="str">
            <v/>
          </cell>
          <cell r="P352" t="str">
            <v/>
          </cell>
          <cell r="Q352" t="str">
            <v/>
          </cell>
          <cell r="R352">
            <v>0</v>
          </cell>
          <cell r="S352">
            <v>0</v>
          </cell>
          <cell r="T352" t="str">
            <v/>
          </cell>
          <cell r="W352" t="str">
            <v/>
          </cell>
          <cell r="X352" t="str">
            <v/>
          </cell>
          <cell r="Y352">
            <v>0</v>
          </cell>
          <cell r="Z352">
            <v>0</v>
          </cell>
          <cell r="AA352" t="str">
            <v/>
          </cell>
        </row>
        <row r="353">
          <cell r="I353" t="str">
            <v/>
          </cell>
          <cell r="J353" t="str">
            <v/>
          </cell>
          <cell r="K353">
            <v>0</v>
          </cell>
          <cell r="L353">
            <v>0</v>
          </cell>
          <cell r="M353" t="str">
            <v/>
          </cell>
          <cell r="P353" t="str">
            <v/>
          </cell>
          <cell r="Q353" t="str">
            <v/>
          </cell>
          <cell r="R353">
            <v>0</v>
          </cell>
          <cell r="S353">
            <v>0</v>
          </cell>
          <cell r="T353" t="str">
            <v/>
          </cell>
          <cell r="W353" t="str">
            <v/>
          </cell>
          <cell r="X353" t="str">
            <v/>
          </cell>
          <cell r="Y353">
            <v>0</v>
          </cell>
          <cell r="Z353">
            <v>0</v>
          </cell>
          <cell r="AA353" t="str">
            <v/>
          </cell>
        </row>
        <row r="354">
          <cell r="I354" t="str">
            <v/>
          </cell>
          <cell r="J354" t="str">
            <v/>
          </cell>
          <cell r="K354">
            <v>0</v>
          </cell>
          <cell r="L354">
            <v>0</v>
          </cell>
          <cell r="M354" t="str">
            <v/>
          </cell>
          <cell r="P354" t="str">
            <v/>
          </cell>
          <cell r="Q354" t="str">
            <v/>
          </cell>
          <cell r="R354">
            <v>0</v>
          </cell>
          <cell r="S354">
            <v>0</v>
          </cell>
          <cell r="T354" t="str">
            <v/>
          </cell>
          <cell r="W354" t="str">
            <v/>
          </cell>
          <cell r="X354" t="str">
            <v/>
          </cell>
          <cell r="Y354">
            <v>0</v>
          </cell>
          <cell r="Z354">
            <v>0</v>
          </cell>
          <cell r="AA354" t="str">
            <v/>
          </cell>
        </row>
        <row r="355">
          <cell r="I355" t="str">
            <v/>
          </cell>
          <cell r="J355" t="str">
            <v/>
          </cell>
          <cell r="K355">
            <v>0</v>
          </cell>
          <cell r="L355">
            <v>0</v>
          </cell>
          <cell r="M355" t="str">
            <v/>
          </cell>
          <cell r="P355" t="str">
            <v/>
          </cell>
          <cell r="Q355" t="str">
            <v/>
          </cell>
          <cell r="R355">
            <v>0</v>
          </cell>
          <cell r="S355">
            <v>0</v>
          </cell>
          <cell r="T355" t="str">
            <v/>
          </cell>
          <cell r="W355" t="str">
            <v/>
          </cell>
          <cell r="X355" t="str">
            <v/>
          </cell>
          <cell r="Y355">
            <v>0</v>
          </cell>
          <cell r="Z355">
            <v>0</v>
          </cell>
          <cell r="AA355" t="str">
            <v/>
          </cell>
        </row>
        <row r="356">
          <cell r="I356" t="str">
            <v/>
          </cell>
          <cell r="J356" t="str">
            <v/>
          </cell>
          <cell r="K356">
            <v>0</v>
          </cell>
          <cell r="L356">
            <v>0</v>
          </cell>
          <cell r="M356" t="str">
            <v/>
          </cell>
          <cell r="P356" t="str">
            <v/>
          </cell>
          <cell r="Q356" t="str">
            <v/>
          </cell>
          <cell r="R356">
            <v>0</v>
          </cell>
          <cell r="S356">
            <v>0</v>
          </cell>
          <cell r="T356" t="str">
            <v/>
          </cell>
          <cell r="W356" t="str">
            <v/>
          </cell>
          <cell r="X356" t="str">
            <v/>
          </cell>
          <cell r="Y356">
            <v>0</v>
          </cell>
          <cell r="Z356">
            <v>0</v>
          </cell>
          <cell r="AA356" t="str">
            <v/>
          </cell>
        </row>
        <row r="357">
          <cell r="I357" t="str">
            <v/>
          </cell>
          <cell r="J357" t="str">
            <v/>
          </cell>
          <cell r="K357">
            <v>0</v>
          </cell>
          <cell r="L357">
            <v>0</v>
          </cell>
          <cell r="M357" t="str">
            <v/>
          </cell>
          <cell r="P357" t="str">
            <v/>
          </cell>
          <cell r="Q357" t="str">
            <v/>
          </cell>
          <cell r="R357">
            <v>0</v>
          </cell>
          <cell r="S357">
            <v>0</v>
          </cell>
          <cell r="T357" t="str">
            <v/>
          </cell>
          <cell r="W357" t="str">
            <v/>
          </cell>
          <cell r="X357" t="str">
            <v/>
          </cell>
          <cell r="Y357">
            <v>0</v>
          </cell>
          <cell r="Z357">
            <v>0</v>
          </cell>
          <cell r="AA357" t="str">
            <v/>
          </cell>
        </row>
        <row r="358">
          <cell r="I358" t="str">
            <v/>
          </cell>
          <cell r="J358" t="str">
            <v/>
          </cell>
          <cell r="K358">
            <v>0</v>
          </cell>
          <cell r="L358">
            <v>0</v>
          </cell>
          <cell r="M358" t="str">
            <v/>
          </cell>
          <cell r="P358" t="str">
            <v/>
          </cell>
          <cell r="Q358" t="str">
            <v/>
          </cell>
          <cell r="R358">
            <v>0</v>
          </cell>
          <cell r="S358">
            <v>0</v>
          </cell>
          <cell r="T358" t="str">
            <v/>
          </cell>
          <cell r="W358" t="str">
            <v/>
          </cell>
          <cell r="X358" t="str">
            <v/>
          </cell>
          <cell r="Y358">
            <v>0</v>
          </cell>
          <cell r="Z358">
            <v>0</v>
          </cell>
          <cell r="AA358" t="str">
            <v/>
          </cell>
        </row>
        <row r="359">
          <cell r="I359" t="str">
            <v/>
          </cell>
          <cell r="J359" t="str">
            <v/>
          </cell>
          <cell r="K359">
            <v>0</v>
          </cell>
          <cell r="L359">
            <v>0</v>
          </cell>
          <cell r="M359" t="str">
            <v/>
          </cell>
          <cell r="P359" t="str">
            <v/>
          </cell>
          <cell r="Q359" t="str">
            <v/>
          </cell>
          <cell r="R359">
            <v>0</v>
          </cell>
          <cell r="S359">
            <v>0</v>
          </cell>
          <cell r="T359" t="str">
            <v/>
          </cell>
          <cell r="W359" t="str">
            <v/>
          </cell>
          <cell r="X359" t="str">
            <v/>
          </cell>
          <cell r="Y359">
            <v>0</v>
          </cell>
          <cell r="Z359">
            <v>0</v>
          </cell>
          <cell r="AA359" t="str">
            <v/>
          </cell>
        </row>
        <row r="360">
          <cell r="I360" t="str">
            <v/>
          </cell>
          <cell r="J360" t="str">
            <v/>
          </cell>
          <cell r="K360">
            <v>0</v>
          </cell>
          <cell r="L360">
            <v>0</v>
          </cell>
          <cell r="M360" t="str">
            <v/>
          </cell>
          <cell r="P360" t="str">
            <v/>
          </cell>
          <cell r="Q360" t="str">
            <v/>
          </cell>
          <cell r="R360">
            <v>0</v>
          </cell>
          <cell r="S360">
            <v>0</v>
          </cell>
          <cell r="T360" t="str">
            <v/>
          </cell>
          <cell r="W360" t="str">
            <v/>
          </cell>
          <cell r="X360" t="str">
            <v/>
          </cell>
          <cell r="Y360">
            <v>0</v>
          </cell>
          <cell r="Z360">
            <v>0</v>
          </cell>
          <cell r="AA360" t="str">
            <v/>
          </cell>
        </row>
        <row r="361">
          <cell r="I361" t="str">
            <v/>
          </cell>
          <cell r="J361" t="str">
            <v/>
          </cell>
          <cell r="K361">
            <v>0</v>
          </cell>
          <cell r="L361">
            <v>0</v>
          </cell>
          <cell r="M361" t="str">
            <v/>
          </cell>
          <cell r="P361" t="str">
            <v/>
          </cell>
          <cell r="Q361" t="str">
            <v/>
          </cell>
          <cell r="R361">
            <v>0</v>
          </cell>
          <cell r="S361">
            <v>0</v>
          </cell>
          <cell r="T361" t="str">
            <v/>
          </cell>
          <cell r="W361" t="str">
            <v/>
          </cell>
          <cell r="X361" t="str">
            <v/>
          </cell>
          <cell r="Y361">
            <v>0</v>
          </cell>
          <cell r="Z361">
            <v>0</v>
          </cell>
          <cell r="AA361" t="str">
            <v/>
          </cell>
        </row>
        <row r="362">
          <cell r="I362" t="str">
            <v/>
          </cell>
          <cell r="J362" t="str">
            <v/>
          </cell>
          <cell r="K362">
            <v>0</v>
          </cell>
          <cell r="L362">
            <v>0</v>
          </cell>
          <cell r="M362" t="str">
            <v/>
          </cell>
          <cell r="P362" t="str">
            <v/>
          </cell>
          <cell r="Q362" t="str">
            <v/>
          </cell>
          <cell r="R362">
            <v>0</v>
          </cell>
          <cell r="S362">
            <v>0</v>
          </cell>
          <cell r="T362" t="str">
            <v/>
          </cell>
          <cell r="W362" t="str">
            <v/>
          </cell>
          <cell r="X362" t="str">
            <v/>
          </cell>
          <cell r="Y362">
            <v>0</v>
          </cell>
          <cell r="Z362">
            <v>0</v>
          </cell>
          <cell r="AA362" t="str">
            <v/>
          </cell>
        </row>
        <row r="363">
          <cell r="I363" t="str">
            <v/>
          </cell>
          <cell r="J363" t="str">
            <v/>
          </cell>
          <cell r="K363">
            <v>0</v>
          </cell>
          <cell r="L363">
            <v>0</v>
          </cell>
          <cell r="M363" t="str">
            <v/>
          </cell>
          <cell r="P363" t="str">
            <v/>
          </cell>
          <cell r="Q363" t="str">
            <v/>
          </cell>
          <cell r="R363">
            <v>0</v>
          </cell>
          <cell r="S363">
            <v>0</v>
          </cell>
          <cell r="T363" t="str">
            <v/>
          </cell>
          <cell r="W363" t="str">
            <v/>
          </cell>
          <cell r="X363" t="str">
            <v/>
          </cell>
          <cell r="Y363">
            <v>0</v>
          </cell>
          <cell r="Z363">
            <v>0</v>
          </cell>
          <cell r="AA363" t="str">
            <v/>
          </cell>
        </row>
        <row r="364">
          <cell r="I364" t="str">
            <v/>
          </cell>
          <cell r="J364" t="str">
            <v/>
          </cell>
          <cell r="K364">
            <v>0</v>
          </cell>
          <cell r="L364">
            <v>0</v>
          </cell>
          <cell r="M364" t="str">
            <v/>
          </cell>
          <cell r="P364" t="str">
            <v/>
          </cell>
          <cell r="Q364" t="str">
            <v/>
          </cell>
          <cell r="R364">
            <v>0</v>
          </cell>
          <cell r="S364">
            <v>0</v>
          </cell>
          <cell r="T364" t="str">
            <v/>
          </cell>
          <cell r="W364" t="str">
            <v/>
          </cell>
          <cell r="X364" t="str">
            <v/>
          </cell>
          <cell r="Y364">
            <v>0</v>
          </cell>
          <cell r="Z364">
            <v>0</v>
          </cell>
          <cell r="AA364" t="str">
            <v/>
          </cell>
        </row>
        <row r="365">
          <cell r="I365" t="str">
            <v/>
          </cell>
          <cell r="J365" t="str">
            <v/>
          </cell>
          <cell r="K365">
            <v>0</v>
          </cell>
          <cell r="L365">
            <v>0</v>
          </cell>
          <cell r="M365" t="str">
            <v/>
          </cell>
          <cell r="P365" t="str">
            <v/>
          </cell>
          <cell r="Q365" t="str">
            <v/>
          </cell>
          <cell r="R365">
            <v>0</v>
          </cell>
          <cell r="S365">
            <v>0</v>
          </cell>
          <cell r="T365" t="str">
            <v/>
          </cell>
          <cell r="W365" t="str">
            <v/>
          </cell>
          <cell r="X365" t="str">
            <v/>
          </cell>
          <cell r="Y365">
            <v>0</v>
          </cell>
          <cell r="Z365">
            <v>0</v>
          </cell>
          <cell r="AA365" t="str">
            <v/>
          </cell>
        </row>
        <row r="366">
          <cell r="I366" t="str">
            <v/>
          </cell>
          <cell r="J366" t="str">
            <v/>
          </cell>
          <cell r="K366">
            <v>0</v>
          </cell>
          <cell r="L366">
            <v>0</v>
          </cell>
          <cell r="M366" t="str">
            <v/>
          </cell>
          <cell r="P366" t="str">
            <v/>
          </cell>
          <cell r="Q366" t="str">
            <v/>
          </cell>
          <cell r="R366">
            <v>0</v>
          </cell>
          <cell r="S366">
            <v>0</v>
          </cell>
          <cell r="T366" t="str">
            <v/>
          </cell>
          <cell r="W366" t="str">
            <v/>
          </cell>
          <cell r="X366" t="str">
            <v/>
          </cell>
          <cell r="Y366">
            <v>0</v>
          </cell>
          <cell r="Z366">
            <v>0</v>
          </cell>
          <cell r="AA366" t="str">
            <v/>
          </cell>
        </row>
        <row r="367">
          <cell r="I367" t="str">
            <v/>
          </cell>
          <cell r="J367" t="str">
            <v/>
          </cell>
          <cell r="K367">
            <v>0</v>
          </cell>
          <cell r="L367">
            <v>0</v>
          </cell>
          <cell r="M367" t="str">
            <v/>
          </cell>
          <cell r="P367" t="str">
            <v/>
          </cell>
          <cell r="Q367" t="str">
            <v/>
          </cell>
          <cell r="R367">
            <v>0</v>
          </cell>
          <cell r="S367">
            <v>0</v>
          </cell>
          <cell r="T367" t="str">
            <v/>
          </cell>
          <cell r="W367" t="str">
            <v/>
          </cell>
          <cell r="X367" t="str">
            <v/>
          </cell>
          <cell r="Y367">
            <v>0</v>
          </cell>
          <cell r="Z367">
            <v>0</v>
          </cell>
          <cell r="AA367" t="str">
            <v/>
          </cell>
        </row>
        <row r="368">
          <cell r="I368" t="str">
            <v>1003000000101</v>
          </cell>
          <cell r="J368" t="str">
            <v>普通攻击:对单体敌人造成{0}%的武力伤害</v>
          </cell>
          <cell r="K368">
            <v>0</v>
          </cell>
          <cell r="L368">
            <v>0</v>
          </cell>
          <cell r="M368" t="str">
            <v>0.25+0.25+0.25+0.25+0.25+0.25+0.25+0.25+0.25+0.25+0.25+0.25+0.25+0.25+0.25+0.25+0.25</v>
          </cell>
          <cell r="P368" t="str">
            <v/>
          </cell>
          <cell r="Q368" t="str">
            <v/>
          </cell>
          <cell r="R368">
            <v>0</v>
          </cell>
          <cell r="S368">
            <v>0</v>
          </cell>
          <cell r="T368" t="str">
            <v/>
          </cell>
          <cell r="W368" t="str">
            <v/>
          </cell>
          <cell r="X368" t="str">
            <v/>
          </cell>
          <cell r="Y368">
            <v>0</v>
          </cell>
          <cell r="Z368">
            <v>0</v>
          </cell>
          <cell r="AA368" t="str">
            <v/>
          </cell>
        </row>
        <row r="369">
          <cell r="I369" t="str">
            <v>1003000000201</v>
          </cell>
          <cell r="J369" t="str">
            <v>怒气技能:凌统为我方血量最低的单位提供护罩，提升{0}防御并每秒恢复凌统攻击{1}%的生命值，持续8秒。持续时间结束后护罩爆炸，击退周围单位并造成攻击力{2}%加成的伤害（受智力影响）。</v>
          </cell>
          <cell r="K369">
            <v>0</v>
          </cell>
          <cell r="L369">
            <v>0</v>
          </cell>
          <cell r="M369" t="str">
            <v>40+60+80+100+120+140+160+180+200+220+240+260+280+300+320+340+360</v>
          </cell>
          <cell r="P369" t="str">
            <v/>
          </cell>
          <cell r="Q369" t="str">
            <v/>
          </cell>
          <cell r="R369">
            <v>0</v>
          </cell>
          <cell r="S369">
            <v>0</v>
          </cell>
          <cell r="T369" t="str">
            <v/>
          </cell>
          <cell r="W369" t="str">
            <v/>
          </cell>
          <cell r="X369" t="str">
            <v/>
          </cell>
          <cell r="Y369">
            <v>0</v>
          </cell>
          <cell r="Z369">
            <v>0</v>
          </cell>
          <cell r="AA369" t="str">
            <v/>
          </cell>
        </row>
        <row r="370">
          <cell r="I370" t="str">
            <v>1003000000202</v>
          </cell>
          <cell r="J370" t="str">
            <v>怒气技能:凌统为我方血量最低的单位提供护罩，提升{0}防御并每秒恢复凌统攻击{1}%的生命值，持续8秒。持续时间结束后护罩爆炸，击退周围单位并造成攻击力{2}%加成的伤害（受智力影响）。</v>
          </cell>
          <cell r="K370">
            <v>0</v>
          </cell>
          <cell r="L370">
            <v>0</v>
          </cell>
          <cell r="M370" t="str">
            <v>0.18+0.19+0.2+0.21+0.22+0.23+0.24+0.25+0.26+0.27+0.28+0.29+0.3+0.31+0.32+0.33+0.34</v>
          </cell>
          <cell r="P370" t="str">
            <v/>
          </cell>
          <cell r="Q370" t="str">
            <v/>
          </cell>
          <cell r="R370">
            <v>0</v>
          </cell>
          <cell r="S370">
            <v>0</v>
          </cell>
          <cell r="T370" t="str">
            <v/>
          </cell>
          <cell r="W370" t="str">
            <v/>
          </cell>
          <cell r="X370" t="str">
            <v/>
          </cell>
          <cell r="Y370">
            <v>0</v>
          </cell>
          <cell r="Z370">
            <v>0</v>
          </cell>
          <cell r="AA370" t="str">
            <v/>
          </cell>
        </row>
        <row r="371">
          <cell r="I371" t="str">
            <v>1003000000203</v>
          </cell>
          <cell r="J371" t="str">
            <v>怒气技能:凌统为我方血量最低的单位提供护罩，提升{0}防御并每秒恢复凌统攻击{1}%的生命值，持续8秒。持续时间结束后护罩爆炸，击退周围单位并造成攻击力{2}%加成的伤害（受智力影响）。</v>
          </cell>
          <cell r="K371">
            <v>0</v>
          </cell>
          <cell r="L371">
            <v>0</v>
          </cell>
          <cell r="M371" t="str">
            <v>0.16+0.26+0.36+0.46+0.56+0.66+0.76+0.86+0.96+1.06+1.16+1.26+1.36+1.46+1.56+1.66+1.76</v>
          </cell>
          <cell r="P371" t="str">
            <v/>
          </cell>
          <cell r="Q371" t="str">
            <v/>
          </cell>
          <cell r="R371">
            <v>0</v>
          </cell>
          <cell r="S371">
            <v>0</v>
          </cell>
          <cell r="T371" t="str">
            <v/>
          </cell>
          <cell r="W371" t="str">
            <v/>
          </cell>
          <cell r="X371" t="str">
            <v/>
          </cell>
          <cell r="Y371">
            <v>0</v>
          </cell>
          <cell r="Z371">
            <v>0</v>
          </cell>
          <cell r="AA371" t="str">
            <v/>
          </cell>
        </row>
        <row r="372">
          <cell r="I372" t="str">
            <v>1003000000301</v>
          </cell>
          <cell r="J372" t="str">
            <v>被动技能1:凌统开场自动为距离自身目标最近的武将单位每10秒获得0}点怒气。</v>
          </cell>
          <cell r="K372">
            <v>0</v>
          </cell>
          <cell r="L372">
            <v>0</v>
          </cell>
          <cell r="M372" t="str">
            <v>8+10+12+14+16+18+20+22+24+26+28+30+32+34+36+38+40</v>
          </cell>
          <cell r="P372" t="str">
            <v/>
          </cell>
          <cell r="Q372" t="str">
            <v/>
          </cell>
          <cell r="R372">
            <v>0</v>
          </cell>
          <cell r="S372">
            <v>0</v>
          </cell>
          <cell r="T372" t="str">
            <v/>
          </cell>
          <cell r="W372" t="str">
            <v/>
          </cell>
          <cell r="X372" t="str">
            <v/>
          </cell>
          <cell r="Y372">
            <v>0</v>
          </cell>
          <cell r="Z372">
            <v>0</v>
          </cell>
          <cell r="AA372" t="str">
            <v/>
          </cell>
        </row>
        <row r="373">
          <cell r="I373" t="str">
            <v>1003000000401</v>
          </cell>
          <cell r="J373" t="str">
            <v>输入太多技能！！</v>
          </cell>
          <cell r="K373">
            <v>0</v>
          </cell>
          <cell r="L373">
            <v>0</v>
          </cell>
          <cell r="M373" t="str">
            <v>0.3+0.3+0.3+0.3+0.3+0.3+0.3+0.3+0.3+0.3+0.3+0.3+0.3+0.3+0.3+0.3+0.3</v>
          </cell>
          <cell r="P373" t="str">
            <v/>
          </cell>
          <cell r="Q373" t="str">
            <v/>
          </cell>
          <cell r="R373">
            <v>0</v>
          </cell>
          <cell r="S373">
            <v>0</v>
          </cell>
          <cell r="T373" t="str">
            <v/>
          </cell>
          <cell r="W373" t="str">
            <v/>
          </cell>
          <cell r="X373" t="str">
            <v/>
          </cell>
          <cell r="Y373">
            <v>0</v>
          </cell>
          <cell r="Z373">
            <v>0</v>
          </cell>
          <cell r="AA373" t="str">
            <v/>
          </cell>
        </row>
        <row r="374">
          <cell r="I374" t="str">
            <v>1003000000402</v>
          </cell>
          <cell r="J374" t="str">
            <v>输入太多技能！！</v>
          </cell>
          <cell r="K374">
            <v>0</v>
          </cell>
          <cell r="L374">
            <v>0</v>
          </cell>
          <cell r="M374" t="str">
            <v>0.3+0.3+0.3+0.3+0.3+0.3+0.3+0.3+0.3+0.3+0.3+0.3+0.3+0.3+0.3+0.3+0.3</v>
          </cell>
          <cell r="P374" t="str">
            <v/>
          </cell>
          <cell r="Q374" t="str">
            <v/>
          </cell>
          <cell r="R374">
            <v>0</v>
          </cell>
          <cell r="S374">
            <v>0</v>
          </cell>
          <cell r="T374" t="str">
            <v/>
          </cell>
          <cell r="W374" t="str">
            <v/>
          </cell>
          <cell r="X374" t="str">
            <v/>
          </cell>
          <cell r="Y374">
            <v>0</v>
          </cell>
          <cell r="Z374">
            <v>0</v>
          </cell>
          <cell r="AA374" t="str">
            <v/>
          </cell>
        </row>
        <row r="375">
          <cell r="I375" t="str">
            <v>1003000000501</v>
          </cell>
          <cell r="J375" t="str">
            <v>输入太多技能！！</v>
          </cell>
          <cell r="K375">
            <v>0</v>
          </cell>
          <cell r="L375">
            <v>0</v>
          </cell>
          <cell r="M375" t="str">
            <v>15+15+15+15+15+15+15+15+15+15+15+15+15+15+15+15+15</v>
          </cell>
          <cell r="P375" t="str">
            <v/>
          </cell>
          <cell r="Q375" t="str">
            <v/>
          </cell>
          <cell r="R375">
            <v>0</v>
          </cell>
          <cell r="S375">
            <v>0</v>
          </cell>
          <cell r="T375" t="str">
            <v/>
          </cell>
          <cell r="W375" t="str">
            <v/>
          </cell>
          <cell r="X375" t="str">
            <v/>
          </cell>
          <cell r="Y375">
            <v>0</v>
          </cell>
          <cell r="Z375">
            <v>0</v>
          </cell>
          <cell r="AA375" t="str">
            <v/>
          </cell>
        </row>
        <row r="376">
          <cell r="I376" t="str">
            <v/>
          </cell>
          <cell r="J376" t="str">
            <v/>
          </cell>
          <cell r="K376">
            <v>0</v>
          </cell>
          <cell r="L376">
            <v>0</v>
          </cell>
          <cell r="M376" t="str">
            <v/>
          </cell>
          <cell r="P376" t="str">
            <v/>
          </cell>
          <cell r="Q376" t="str">
            <v/>
          </cell>
          <cell r="R376">
            <v>0</v>
          </cell>
          <cell r="S376">
            <v>0</v>
          </cell>
          <cell r="T376" t="str">
            <v/>
          </cell>
          <cell r="W376" t="str">
            <v/>
          </cell>
          <cell r="X376" t="str">
            <v/>
          </cell>
          <cell r="Y376">
            <v>0</v>
          </cell>
          <cell r="Z376">
            <v>0</v>
          </cell>
          <cell r="AA376" t="str">
            <v/>
          </cell>
        </row>
        <row r="377">
          <cell r="I377" t="str">
            <v/>
          </cell>
          <cell r="J377" t="str">
            <v/>
          </cell>
          <cell r="K377">
            <v>0</v>
          </cell>
          <cell r="L377">
            <v>0</v>
          </cell>
          <cell r="M377" t="str">
            <v/>
          </cell>
          <cell r="P377" t="str">
            <v/>
          </cell>
          <cell r="Q377" t="str">
            <v/>
          </cell>
          <cell r="R377">
            <v>0</v>
          </cell>
          <cell r="S377">
            <v>0</v>
          </cell>
          <cell r="T377" t="str">
            <v/>
          </cell>
          <cell r="W377" t="str">
            <v/>
          </cell>
          <cell r="X377" t="str">
            <v/>
          </cell>
          <cell r="Y377">
            <v>0</v>
          </cell>
          <cell r="Z377">
            <v>0</v>
          </cell>
          <cell r="AA377" t="str">
            <v/>
          </cell>
        </row>
        <row r="378">
          <cell r="I378" t="str">
            <v/>
          </cell>
          <cell r="J378" t="str">
            <v/>
          </cell>
          <cell r="K378">
            <v>0</v>
          </cell>
          <cell r="L378">
            <v>0</v>
          </cell>
          <cell r="M378" t="str">
            <v/>
          </cell>
          <cell r="P378" t="str">
            <v/>
          </cell>
          <cell r="Q378" t="str">
            <v/>
          </cell>
          <cell r="R378">
            <v>0</v>
          </cell>
          <cell r="S378">
            <v>0</v>
          </cell>
          <cell r="T378" t="str">
            <v/>
          </cell>
          <cell r="W378" t="str">
            <v/>
          </cell>
          <cell r="X378" t="str">
            <v/>
          </cell>
          <cell r="Y378">
            <v>0</v>
          </cell>
          <cell r="Z378">
            <v>0</v>
          </cell>
          <cell r="AA378" t="str">
            <v/>
          </cell>
        </row>
        <row r="379">
          <cell r="I379" t="str">
            <v/>
          </cell>
          <cell r="J379" t="str">
            <v/>
          </cell>
          <cell r="K379">
            <v>0</v>
          </cell>
          <cell r="L379">
            <v>0</v>
          </cell>
          <cell r="M379" t="str">
            <v/>
          </cell>
          <cell r="P379" t="str">
            <v/>
          </cell>
          <cell r="Q379" t="str">
            <v/>
          </cell>
          <cell r="R379">
            <v>0</v>
          </cell>
          <cell r="S379">
            <v>0</v>
          </cell>
          <cell r="T379" t="str">
            <v/>
          </cell>
          <cell r="W379" t="str">
            <v/>
          </cell>
          <cell r="X379" t="str">
            <v/>
          </cell>
          <cell r="Y379">
            <v>0</v>
          </cell>
          <cell r="Z379">
            <v>0</v>
          </cell>
          <cell r="AA379" t="str">
            <v/>
          </cell>
        </row>
        <row r="380">
          <cell r="I380" t="str">
            <v/>
          </cell>
          <cell r="J380" t="str">
            <v/>
          </cell>
          <cell r="K380">
            <v>0</v>
          </cell>
          <cell r="L380">
            <v>0</v>
          </cell>
          <cell r="M380" t="str">
            <v/>
          </cell>
          <cell r="P380" t="str">
            <v/>
          </cell>
          <cell r="Q380" t="str">
            <v/>
          </cell>
          <cell r="R380">
            <v>0</v>
          </cell>
          <cell r="S380">
            <v>0</v>
          </cell>
          <cell r="T380" t="str">
            <v/>
          </cell>
          <cell r="W380" t="str">
            <v/>
          </cell>
          <cell r="X380" t="str">
            <v/>
          </cell>
          <cell r="Y380">
            <v>0</v>
          </cell>
          <cell r="Z380">
            <v>0</v>
          </cell>
          <cell r="AA380" t="str">
            <v/>
          </cell>
        </row>
        <row r="381">
          <cell r="I381" t="str">
            <v/>
          </cell>
          <cell r="J381" t="str">
            <v/>
          </cell>
          <cell r="K381">
            <v>0</v>
          </cell>
          <cell r="L381">
            <v>0</v>
          </cell>
          <cell r="M381" t="str">
            <v/>
          </cell>
          <cell r="P381" t="str">
            <v/>
          </cell>
          <cell r="Q381" t="str">
            <v/>
          </cell>
          <cell r="R381">
            <v>0</v>
          </cell>
          <cell r="S381">
            <v>0</v>
          </cell>
          <cell r="T381" t="str">
            <v/>
          </cell>
          <cell r="W381" t="str">
            <v/>
          </cell>
          <cell r="X381" t="str">
            <v/>
          </cell>
          <cell r="Y381">
            <v>0</v>
          </cell>
          <cell r="Z381">
            <v>0</v>
          </cell>
          <cell r="AA381" t="str">
            <v/>
          </cell>
        </row>
        <row r="382">
          <cell r="I382" t="str">
            <v/>
          </cell>
          <cell r="J382" t="str">
            <v/>
          </cell>
          <cell r="K382">
            <v>0</v>
          </cell>
          <cell r="L382">
            <v>0</v>
          </cell>
          <cell r="M382" t="str">
            <v/>
          </cell>
          <cell r="P382" t="str">
            <v/>
          </cell>
          <cell r="Q382" t="str">
            <v/>
          </cell>
          <cell r="R382">
            <v>0</v>
          </cell>
          <cell r="S382">
            <v>0</v>
          </cell>
          <cell r="T382" t="str">
            <v/>
          </cell>
          <cell r="W382" t="str">
            <v/>
          </cell>
          <cell r="X382" t="str">
            <v/>
          </cell>
          <cell r="Y382">
            <v>0</v>
          </cell>
          <cell r="Z382">
            <v>0</v>
          </cell>
          <cell r="AA382" t="str">
            <v/>
          </cell>
        </row>
        <row r="383">
          <cell r="I383" t="str">
            <v/>
          </cell>
          <cell r="J383" t="str">
            <v/>
          </cell>
          <cell r="K383">
            <v>0</v>
          </cell>
          <cell r="L383">
            <v>0</v>
          </cell>
          <cell r="M383" t="str">
            <v/>
          </cell>
          <cell r="P383" t="str">
            <v/>
          </cell>
          <cell r="Q383" t="str">
            <v/>
          </cell>
          <cell r="R383">
            <v>0</v>
          </cell>
          <cell r="S383">
            <v>0</v>
          </cell>
          <cell r="T383" t="str">
            <v/>
          </cell>
          <cell r="W383" t="str">
            <v/>
          </cell>
          <cell r="X383" t="str">
            <v/>
          </cell>
          <cell r="Y383">
            <v>0</v>
          </cell>
          <cell r="Z383">
            <v>0</v>
          </cell>
          <cell r="AA383" t="str">
            <v/>
          </cell>
        </row>
        <row r="384">
          <cell r="I384" t="str">
            <v/>
          </cell>
          <cell r="J384" t="str">
            <v/>
          </cell>
          <cell r="K384">
            <v>0</v>
          </cell>
          <cell r="L384">
            <v>0</v>
          </cell>
          <cell r="M384" t="str">
            <v/>
          </cell>
          <cell r="P384" t="str">
            <v/>
          </cell>
          <cell r="Q384" t="str">
            <v/>
          </cell>
          <cell r="R384">
            <v>0</v>
          </cell>
          <cell r="S384">
            <v>0</v>
          </cell>
          <cell r="T384" t="str">
            <v/>
          </cell>
          <cell r="W384" t="str">
            <v/>
          </cell>
          <cell r="X384" t="str">
            <v/>
          </cell>
          <cell r="Y384">
            <v>0</v>
          </cell>
          <cell r="Z384">
            <v>0</v>
          </cell>
          <cell r="AA384" t="str">
            <v/>
          </cell>
        </row>
        <row r="385">
          <cell r="I385" t="str">
            <v/>
          </cell>
          <cell r="J385" t="str">
            <v/>
          </cell>
          <cell r="K385">
            <v>0</v>
          </cell>
          <cell r="L385">
            <v>0</v>
          </cell>
          <cell r="M385" t="str">
            <v/>
          </cell>
          <cell r="P385" t="str">
            <v/>
          </cell>
          <cell r="Q385" t="str">
            <v/>
          </cell>
          <cell r="R385">
            <v>0</v>
          </cell>
          <cell r="S385">
            <v>0</v>
          </cell>
          <cell r="T385" t="str">
            <v/>
          </cell>
          <cell r="W385" t="str">
            <v/>
          </cell>
          <cell r="X385" t="str">
            <v/>
          </cell>
          <cell r="Y385">
            <v>0</v>
          </cell>
          <cell r="Z385">
            <v>0</v>
          </cell>
          <cell r="AA385" t="str">
            <v/>
          </cell>
        </row>
        <row r="386">
          <cell r="I386" t="str">
            <v/>
          </cell>
          <cell r="J386" t="str">
            <v/>
          </cell>
          <cell r="K386">
            <v>0</v>
          </cell>
          <cell r="L386">
            <v>0</v>
          </cell>
          <cell r="M386" t="str">
            <v/>
          </cell>
          <cell r="P386" t="str">
            <v/>
          </cell>
          <cell r="Q386" t="str">
            <v/>
          </cell>
          <cell r="R386">
            <v>0</v>
          </cell>
          <cell r="S386">
            <v>0</v>
          </cell>
          <cell r="T386" t="str">
            <v/>
          </cell>
          <cell r="W386" t="str">
            <v/>
          </cell>
          <cell r="X386" t="str">
            <v/>
          </cell>
          <cell r="Y386">
            <v>0</v>
          </cell>
          <cell r="Z386">
            <v>0</v>
          </cell>
          <cell r="AA386" t="str">
            <v/>
          </cell>
        </row>
        <row r="387">
          <cell r="I387" t="str">
            <v/>
          </cell>
          <cell r="J387" t="str">
            <v/>
          </cell>
          <cell r="K387">
            <v>0</v>
          </cell>
          <cell r="L387">
            <v>0</v>
          </cell>
          <cell r="M387" t="str">
            <v/>
          </cell>
          <cell r="P387" t="str">
            <v/>
          </cell>
          <cell r="Q387" t="str">
            <v/>
          </cell>
          <cell r="R387">
            <v>0</v>
          </cell>
          <cell r="S387">
            <v>0</v>
          </cell>
          <cell r="T387" t="str">
            <v/>
          </cell>
          <cell r="W387" t="str">
            <v/>
          </cell>
          <cell r="X387" t="str">
            <v/>
          </cell>
          <cell r="Y387">
            <v>0</v>
          </cell>
          <cell r="Z387">
            <v>0</v>
          </cell>
          <cell r="AA387" t="str">
            <v/>
          </cell>
        </row>
        <row r="388">
          <cell r="I388" t="str">
            <v/>
          </cell>
          <cell r="J388" t="str">
            <v/>
          </cell>
          <cell r="K388">
            <v>0</v>
          </cell>
          <cell r="L388">
            <v>0</v>
          </cell>
          <cell r="M388" t="str">
            <v/>
          </cell>
          <cell r="P388" t="str">
            <v/>
          </cell>
          <cell r="Q388" t="str">
            <v/>
          </cell>
          <cell r="R388">
            <v>0</v>
          </cell>
          <cell r="S388">
            <v>0</v>
          </cell>
          <cell r="T388" t="str">
            <v/>
          </cell>
          <cell r="W388" t="str">
            <v/>
          </cell>
          <cell r="X388" t="str">
            <v/>
          </cell>
          <cell r="Y388">
            <v>0</v>
          </cell>
          <cell r="Z388">
            <v>0</v>
          </cell>
          <cell r="AA388" t="str">
            <v/>
          </cell>
        </row>
        <row r="389">
          <cell r="I389" t="str">
            <v/>
          </cell>
          <cell r="J389" t="str">
            <v/>
          </cell>
          <cell r="K389">
            <v>0</v>
          </cell>
          <cell r="L389">
            <v>0</v>
          </cell>
          <cell r="M389" t="str">
            <v/>
          </cell>
          <cell r="P389" t="str">
            <v/>
          </cell>
          <cell r="Q389" t="str">
            <v/>
          </cell>
          <cell r="R389">
            <v>0</v>
          </cell>
          <cell r="S389">
            <v>0</v>
          </cell>
          <cell r="T389" t="str">
            <v/>
          </cell>
          <cell r="W389" t="str">
            <v/>
          </cell>
          <cell r="X389" t="str">
            <v/>
          </cell>
          <cell r="Y389">
            <v>0</v>
          </cell>
          <cell r="Z389">
            <v>0</v>
          </cell>
          <cell r="AA389" t="str">
            <v/>
          </cell>
        </row>
        <row r="390">
          <cell r="I390" t="str">
            <v/>
          </cell>
          <cell r="J390" t="str">
            <v/>
          </cell>
          <cell r="K390">
            <v>0</v>
          </cell>
          <cell r="L390">
            <v>0</v>
          </cell>
          <cell r="M390" t="str">
            <v/>
          </cell>
          <cell r="P390" t="str">
            <v/>
          </cell>
          <cell r="Q390" t="str">
            <v/>
          </cell>
          <cell r="R390">
            <v>0</v>
          </cell>
          <cell r="S390">
            <v>0</v>
          </cell>
          <cell r="T390" t="str">
            <v/>
          </cell>
          <cell r="W390" t="str">
            <v/>
          </cell>
          <cell r="X390" t="str">
            <v/>
          </cell>
          <cell r="Y390">
            <v>0</v>
          </cell>
          <cell r="Z390">
            <v>0</v>
          </cell>
          <cell r="AA390" t="str">
            <v/>
          </cell>
        </row>
        <row r="391">
          <cell r="I391" t="str">
            <v/>
          </cell>
          <cell r="J391" t="str">
            <v/>
          </cell>
          <cell r="K391">
            <v>0</v>
          </cell>
          <cell r="L391">
            <v>0</v>
          </cell>
          <cell r="M391" t="str">
            <v/>
          </cell>
          <cell r="P391" t="str">
            <v/>
          </cell>
          <cell r="Q391" t="str">
            <v/>
          </cell>
          <cell r="R391">
            <v>0</v>
          </cell>
          <cell r="S391">
            <v>0</v>
          </cell>
          <cell r="T391" t="str">
            <v/>
          </cell>
          <cell r="W391" t="str">
            <v/>
          </cell>
          <cell r="X391" t="str">
            <v/>
          </cell>
          <cell r="Y391">
            <v>0</v>
          </cell>
          <cell r="Z391">
            <v>0</v>
          </cell>
          <cell r="AA391" t="str">
            <v/>
          </cell>
        </row>
        <row r="392">
          <cell r="I392" t="str">
            <v/>
          </cell>
          <cell r="J392" t="str">
            <v/>
          </cell>
          <cell r="K392">
            <v>0</v>
          </cell>
          <cell r="L392">
            <v>0</v>
          </cell>
          <cell r="M392" t="str">
            <v/>
          </cell>
          <cell r="P392" t="str">
            <v/>
          </cell>
          <cell r="Q392" t="str">
            <v/>
          </cell>
          <cell r="R392">
            <v>0</v>
          </cell>
          <cell r="S392">
            <v>0</v>
          </cell>
          <cell r="T392" t="str">
            <v/>
          </cell>
          <cell r="W392" t="str">
            <v/>
          </cell>
          <cell r="X392" t="str">
            <v/>
          </cell>
          <cell r="Y392">
            <v>0</v>
          </cell>
          <cell r="Z392">
            <v>0</v>
          </cell>
          <cell r="AA392" t="str">
            <v/>
          </cell>
        </row>
        <row r="393">
          <cell r="I393" t="str">
            <v/>
          </cell>
          <cell r="J393" t="str">
            <v/>
          </cell>
          <cell r="K393">
            <v>0</v>
          </cell>
          <cell r="L393">
            <v>0</v>
          </cell>
          <cell r="M393" t="str">
            <v/>
          </cell>
          <cell r="P393" t="str">
            <v/>
          </cell>
          <cell r="Q393" t="str">
            <v/>
          </cell>
          <cell r="R393">
            <v>0</v>
          </cell>
          <cell r="S393">
            <v>0</v>
          </cell>
          <cell r="T393" t="str">
            <v/>
          </cell>
          <cell r="W393" t="str">
            <v/>
          </cell>
          <cell r="X393" t="str">
            <v/>
          </cell>
          <cell r="Y393">
            <v>0</v>
          </cell>
          <cell r="Z393">
            <v>0</v>
          </cell>
          <cell r="AA393" t="str">
            <v/>
          </cell>
        </row>
        <row r="394">
          <cell r="I394" t="str">
            <v/>
          </cell>
          <cell r="J394" t="str">
            <v/>
          </cell>
          <cell r="K394">
            <v>0</v>
          </cell>
          <cell r="L394">
            <v>0</v>
          </cell>
          <cell r="M394" t="str">
            <v/>
          </cell>
          <cell r="P394" t="str">
            <v/>
          </cell>
          <cell r="Q394" t="str">
            <v/>
          </cell>
          <cell r="R394">
            <v>0</v>
          </cell>
          <cell r="S394">
            <v>0</v>
          </cell>
          <cell r="T394" t="str">
            <v/>
          </cell>
          <cell r="W394" t="str">
            <v/>
          </cell>
          <cell r="X394" t="str">
            <v/>
          </cell>
          <cell r="Y394">
            <v>0</v>
          </cell>
          <cell r="Z394">
            <v>0</v>
          </cell>
          <cell r="AA394" t="str">
            <v/>
          </cell>
        </row>
        <row r="395">
          <cell r="I395" t="str">
            <v/>
          </cell>
          <cell r="J395" t="str">
            <v/>
          </cell>
          <cell r="K395">
            <v>0</v>
          </cell>
          <cell r="L395">
            <v>0</v>
          </cell>
          <cell r="M395" t="str">
            <v/>
          </cell>
          <cell r="P395" t="str">
            <v/>
          </cell>
          <cell r="Q395" t="str">
            <v/>
          </cell>
          <cell r="R395">
            <v>0</v>
          </cell>
          <cell r="S395">
            <v>0</v>
          </cell>
          <cell r="T395" t="str">
            <v/>
          </cell>
          <cell r="W395" t="str">
            <v/>
          </cell>
          <cell r="X395" t="str">
            <v/>
          </cell>
          <cell r="Y395">
            <v>0</v>
          </cell>
          <cell r="Z395">
            <v>0</v>
          </cell>
          <cell r="AA395" t="str">
            <v/>
          </cell>
        </row>
        <row r="396">
          <cell r="I396" t="str">
            <v/>
          </cell>
          <cell r="J396" t="str">
            <v/>
          </cell>
          <cell r="K396">
            <v>0</v>
          </cell>
          <cell r="L396">
            <v>0</v>
          </cell>
          <cell r="M396" t="str">
            <v/>
          </cell>
          <cell r="P396" t="str">
            <v/>
          </cell>
          <cell r="Q396" t="str">
            <v/>
          </cell>
          <cell r="R396">
            <v>0</v>
          </cell>
          <cell r="S396">
            <v>0</v>
          </cell>
          <cell r="T396" t="str">
            <v/>
          </cell>
          <cell r="W396" t="str">
            <v/>
          </cell>
          <cell r="X396" t="str">
            <v/>
          </cell>
          <cell r="Y396">
            <v>0</v>
          </cell>
          <cell r="Z396">
            <v>0</v>
          </cell>
          <cell r="AA396" t="str">
            <v/>
          </cell>
        </row>
        <row r="397">
          <cell r="I397" t="str">
            <v/>
          </cell>
          <cell r="J397" t="str">
            <v/>
          </cell>
          <cell r="K397">
            <v>0</v>
          </cell>
          <cell r="L397">
            <v>0</v>
          </cell>
          <cell r="M397" t="str">
            <v/>
          </cell>
          <cell r="P397" t="str">
            <v/>
          </cell>
          <cell r="Q397" t="str">
            <v/>
          </cell>
          <cell r="R397">
            <v>0</v>
          </cell>
          <cell r="S397">
            <v>0</v>
          </cell>
          <cell r="T397" t="str">
            <v/>
          </cell>
          <cell r="W397" t="str">
            <v/>
          </cell>
          <cell r="X397" t="str">
            <v/>
          </cell>
          <cell r="Y397">
            <v>0</v>
          </cell>
          <cell r="Z397">
            <v>0</v>
          </cell>
          <cell r="AA397" t="str">
            <v/>
          </cell>
        </row>
        <row r="398">
          <cell r="I398" t="str">
            <v/>
          </cell>
          <cell r="J398" t="str">
            <v/>
          </cell>
          <cell r="K398">
            <v>0</v>
          </cell>
          <cell r="L398">
            <v>0</v>
          </cell>
          <cell r="M398" t="str">
            <v/>
          </cell>
          <cell r="P398" t="str">
            <v/>
          </cell>
          <cell r="Q398" t="str">
            <v/>
          </cell>
          <cell r="R398">
            <v>0</v>
          </cell>
          <cell r="S398">
            <v>0</v>
          </cell>
          <cell r="T398" t="str">
            <v/>
          </cell>
          <cell r="W398" t="str">
            <v/>
          </cell>
          <cell r="X398" t="str">
            <v/>
          </cell>
          <cell r="Y398">
            <v>0</v>
          </cell>
          <cell r="Z398">
            <v>0</v>
          </cell>
          <cell r="AA398" t="str">
            <v/>
          </cell>
        </row>
        <row r="399">
          <cell r="I399" t="str">
            <v/>
          </cell>
          <cell r="J399" t="str">
            <v/>
          </cell>
          <cell r="K399">
            <v>0</v>
          </cell>
          <cell r="L399">
            <v>0</v>
          </cell>
          <cell r="M399" t="str">
            <v/>
          </cell>
          <cell r="P399" t="str">
            <v/>
          </cell>
          <cell r="Q399" t="str">
            <v/>
          </cell>
          <cell r="R399">
            <v>0</v>
          </cell>
          <cell r="S399">
            <v>0</v>
          </cell>
          <cell r="T399" t="str">
            <v/>
          </cell>
          <cell r="W399" t="str">
            <v/>
          </cell>
          <cell r="X399" t="str">
            <v/>
          </cell>
          <cell r="Y399">
            <v>0</v>
          </cell>
          <cell r="Z399">
            <v>0</v>
          </cell>
          <cell r="AA399" t="str">
            <v/>
          </cell>
        </row>
        <row r="400">
          <cell r="I400" t="str">
            <v/>
          </cell>
          <cell r="J400" t="str">
            <v/>
          </cell>
          <cell r="K400">
            <v>0</v>
          </cell>
          <cell r="L400">
            <v>0</v>
          </cell>
          <cell r="M400" t="str">
            <v/>
          </cell>
          <cell r="P400" t="str">
            <v/>
          </cell>
          <cell r="Q400" t="str">
            <v/>
          </cell>
          <cell r="R400">
            <v>0</v>
          </cell>
          <cell r="S400">
            <v>0</v>
          </cell>
          <cell r="T400" t="str">
            <v/>
          </cell>
          <cell r="W400" t="str">
            <v/>
          </cell>
          <cell r="X400" t="str">
            <v/>
          </cell>
          <cell r="Y400">
            <v>0</v>
          </cell>
          <cell r="Z400">
            <v>0</v>
          </cell>
          <cell r="AA400" t="str">
            <v/>
          </cell>
        </row>
        <row r="401">
          <cell r="I401" t="str">
            <v/>
          </cell>
          <cell r="J401" t="str">
            <v/>
          </cell>
          <cell r="K401">
            <v>0</v>
          </cell>
          <cell r="L401">
            <v>0</v>
          </cell>
          <cell r="M401" t="str">
            <v/>
          </cell>
          <cell r="P401" t="str">
            <v/>
          </cell>
          <cell r="Q401" t="str">
            <v/>
          </cell>
          <cell r="R401">
            <v>0</v>
          </cell>
          <cell r="S401">
            <v>0</v>
          </cell>
          <cell r="T401" t="str">
            <v/>
          </cell>
          <cell r="W401" t="str">
            <v/>
          </cell>
          <cell r="X401" t="str">
            <v/>
          </cell>
          <cell r="Y401">
            <v>0</v>
          </cell>
          <cell r="Z401">
            <v>0</v>
          </cell>
          <cell r="AA401" t="str">
            <v/>
          </cell>
        </row>
        <row r="402">
          <cell r="I402" t="str">
            <v/>
          </cell>
          <cell r="J402" t="str">
            <v/>
          </cell>
          <cell r="K402">
            <v>0</v>
          </cell>
          <cell r="L402">
            <v>0</v>
          </cell>
          <cell r="M402" t="str">
            <v/>
          </cell>
          <cell r="P402" t="str">
            <v/>
          </cell>
          <cell r="Q402" t="str">
            <v/>
          </cell>
          <cell r="R402">
            <v>0</v>
          </cell>
          <cell r="S402">
            <v>0</v>
          </cell>
          <cell r="T402" t="str">
            <v/>
          </cell>
          <cell r="W402" t="str">
            <v/>
          </cell>
          <cell r="X402" t="str">
            <v/>
          </cell>
          <cell r="Y402">
            <v>0</v>
          </cell>
          <cell r="Z402">
            <v>0</v>
          </cell>
          <cell r="AA402" t="str">
            <v/>
          </cell>
        </row>
        <row r="403">
          <cell r="I403" t="str">
            <v/>
          </cell>
          <cell r="J403" t="str">
            <v/>
          </cell>
          <cell r="K403">
            <v>0</v>
          </cell>
          <cell r="L403">
            <v>0</v>
          </cell>
          <cell r="M403" t="str">
            <v/>
          </cell>
          <cell r="P403" t="str">
            <v/>
          </cell>
          <cell r="Q403" t="str">
            <v/>
          </cell>
          <cell r="R403">
            <v>0</v>
          </cell>
          <cell r="S403">
            <v>0</v>
          </cell>
          <cell r="T403" t="str">
            <v/>
          </cell>
          <cell r="W403" t="str">
            <v/>
          </cell>
          <cell r="X403" t="str">
            <v/>
          </cell>
          <cell r="Y403">
            <v>0</v>
          </cell>
          <cell r="Z403">
            <v>0</v>
          </cell>
          <cell r="AA403" t="str">
            <v/>
          </cell>
        </row>
        <row r="404">
          <cell r="I404" t="str">
            <v/>
          </cell>
          <cell r="J404" t="str">
            <v/>
          </cell>
          <cell r="K404">
            <v>0</v>
          </cell>
          <cell r="L404">
            <v>0</v>
          </cell>
          <cell r="M404" t="str">
            <v/>
          </cell>
          <cell r="P404" t="str">
            <v/>
          </cell>
          <cell r="Q404" t="str">
            <v/>
          </cell>
          <cell r="R404">
            <v>0</v>
          </cell>
          <cell r="S404">
            <v>0</v>
          </cell>
          <cell r="T404" t="str">
            <v/>
          </cell>
          <cell r="W404" t="str">
            <v/>
          </cell>
          <cell r="X404" t="str">
            <v/>
          </cell>
          <cell r="Y404">
            <v>0</v>
          </cell>
          <cell r="Z404">
            <v>0</v>
          </cell>
          <cell r="AA404" t="str">
            <v/>
          </cell>
        </row>
        <row r="405">
          <cell r="I405" t="str">
            <v/>
          </cell>
          <cell r="J405" t="str">
            <v/>
          </cell>
          <cell r="K405">
            <v>0</v>
          </cell>
          <cell r="L405">
            <v>0</v>
          </cell>
          <cell r="M405" t="str">
            <v/>
          </cell>
          <cell r="P405" t="str">
            <v/>
          </cell>
          <cell r="Q405" t="str">
            <v/>
          </cell>
          <cell r="R405">
            <v>0</v>
          </cell>
          <cell r="S405">
            <v>0</v>
          </cell>
          <cell r="T405" t="str">
            <v/>
          </cell>
          <cell r="W405" t="str">
            <v/>
          </cell>
          <cell r="X405" t="str">
            <v/>
          </cell>
          <cell r="Y405">
            <v>0</v>
          </cell>
          <cell r="Z405">
            <v>0</v>
          </cell>
          <cell r="AA405" t="str">
            <v/>
          </cell>
        </row>
        <row r="406">
          <cell r="I406" t="str">
            <v/>
          </cell>
          <cell r="J406" t="str">
            <v/>
          </cell>
          <cell r="K406">
            <v>0</v>
          </cell>
          <cell r="L406">
            <v>0</v>
          </cell>
          <cell r="M406" t="str">
            <v/>
          </cell>
          <cell r="P406" t="str">
            <v/>
          </cell>
          <cell r="Q406" t="str">
            <v/>
          </cell>
          <cell r="R406">
            <v>0</v>
          </cell>
          <cell r="S406">
            <v>0</v>
          </cell>
          <cell r="T406" t="str">
            <v/>
          </cell>
          <cell r="W406" t="str">
            <v/>
          </cell>
          <cell r="X406" t="str">
            <v/>
          </cell>
          <cell r="Y406">
            <v>0</v>
          </cell>
          <cell r="Z406">
            <v>0</v>
          </cell>
          <cell r="AA406" t="str">
            <v/>
          </cell>
        </row>
        <row r="407">
          <cell r="I407" t="str">
            <v/>
          </cell>
          <cell r="J407" t="str">
            <v/>
          </cell>
          <cell r="K407">
            <v>0</v>
          </cell>
          <cell r="L407">
            <v>0</v>
          </cell>
          <cell r="M407" t="str">
            <v/>
          </cell>
          <cell r="P407" t="str">
            <v/>
          </cell>
          <cell r="Q407" t="str">
            <v/>
          </cell>
          <cell r="R407">
            <v>0</v>
          </cell>
          <cell r="S407">
            <v>0</v>
          </cell>
          <cell r="T407" t="str">
            <v/>
          </cell>
          <cell r="W407" t="str">
            <v/>
          </cell>
          <cell r="X407" t="str">
            <v/>
          </cell>
          <cell r="Y407">
            <v>0</v>
          </cell>
          <cell r="Z407">
            <v>0</v>
          </cell>
          <cell r="AA407" t="str">
            <v/>
          </cell>
        </row>
        <row r="408">
          <cell r="I408" t="str">
            <v/>
          </cell>
          <cell r="J408" t="str">
            <v/>
          </cell>
          <cell r="K408">
            <v>0</v>
          </cell>
          <cell r="L408">
            <v>0</v>
          </cell>
          <cell r="M408" t="str">
            <v/>
          </cell>
          <cell r="P408" t="str">
            <v/>
          </cell>
          <cell r="Q408" t="str">
            <v/>
          </cell>
          <cell r="R408">
            <v>0</v>
          </cell>
          <cell r="S408">
            <v>0</v>
          </cell>
          <cell r="T408" t="str">
            <v/>
          </cell>
          <cell r="W408" t="str">
            <v/>
          </cell>
          <cell r="X408" t="str">
            <v/>
          </cell>
          <cell r="Y408">
            <v>0</v>
          </cell>
          <cell r="Z408">
            <v>0</v>
          </cell>
          <cell r="AA408" t="str">
            <v/>
          </cell>
        </row>
        <row r="409">
          <cell r="I409" t="str">
            <v/>
          </cell>
          <cell r="J409" t="str">
            <v/>
          </cell>
          <cell r="K409">
            <v>0</v>
          </cell>
          <cell r="L409">
            <v>0</v>
          </cell>
          <cell r="M409" t="str">
            <v/>
          </cell>
          <cell r="P409" t="str">
            <v/>
          </cell>
          <cell r="Q409" t="str">
            <v/>
          </cell>
          <cell r="R409">
            <v>0</v>
          </cell>
          <cell r="S409">
            <v>0</v>
          </cell>
          <cell r="T409" t="str">
            <v/>
          </cell>
          <cell r="W409" t="str">
            <v/>
          </cell>
          <cell r="X409" t="str">
            <v/>
          </cell>
          <cell r="Y409">
            <v>0</v>
          </cell>
          <cell r="Z409">
            <v>0</v>
          </cell>
          <cell r="AA409" t="str">
            <v/>
          </cell>
        </row>
        <row r="410">
          <cell r="I410" t="str">
            <v/>
          </cell>
          <cell r="J410" t="str">
            <v/>
          </cell>
          <cell r="K410">
            <v>0</v>
          </cell>
          <cell r="L410">
            <v>0</v>
          </cell>
          <cell r="M410" t="str">
            <v/>
          </cell>
          <cell r="P410" t="str">
            <v/>
          </cell>
          <cell r="Q410" t="str">
            <v/>
          </cell>
          <cell r="R410">
            <v>0</v>
          </cell>
          <cell r="S410">
            <v>0</v>
          </cell>
          <cell r="T410" t="str">
            <v/>
          </cell>
          <cell r="W410" t="str">
            <v/>
          </cell>
          <cell r="X410" t="str">
            <v/>
          </cell>
          <cell r="Y410">
            <v>0</v>
          </cell>
          <cell r="Z410">
            <v>0</v>
          </cell>
          <cell r="AA410" t="str">
            <v/>
          </cell>
        </row>
        <row r="411">
          <cell r="I411" t="str">
            <v/>
          </cell>
          <cell r="J411" t="str">
            <v/>
          </cell>
          <cell r="K411">
            <v>0</v>
          </cell>
          <cell r="L411">
            <v>0</v>
          </cell>
          <cell r="M411" t="str">
            <v/>
          </cell>
          <cell r="P411" t="str">
            <v/>
          </cell>
          <cell r="Q411" t="str">
            <v/>
          </cell>
          <cell r="R411">
            <v>0</v>
          </cell>
          <cell r="S411">
            <v>0</v>
          </cell>
          <cell r="T411" t="str">
            <v/>
          </cell>
          <cell r="W411" t="str">
            <v/>
          </cell>
          <cell r="X411" t="str">
            <v/>
          </cell>
          <cell r="Y411">
            <v>0</v>
          </cell>
          <cell r="Z411">
            <v>0</v>
          </cell>
          <cell r="AA411" t="str">
            <v/>
          </cell>
        </row>
        <row r="412">
          <cell r="I412" t="str">
            <v/>
          </cell>
          <cell r="J412" t="str">
            <v/>
          </cell>
          <cell r="K412">
            <v>0</v>
          </cell>
          <cell r="L412">
            <v>0</v>
          </cell>
          <cell r="M412" t="str">
            <v/>
          </cell>
          <cell r="P412" t="str">
            <v/>
          </cell>
          <cell r="Q412" t="str">
            <v/>
          </cell>
          <cell r="R412">
            <v>0</v>
          </cell>
          <cell r="S412">
            <v>0</v>
          </cell>
          <cell r="T412" t="str">
            <v/>
          </cell>
          <cell r="W412" t="str">
            <v/>
          </cell>
          <cell r="X412" t="str">
            <v/>
          </cell>
          <cell r="Y412">
            <v>0</v>
          </cell>
          <cell r="Z412">
            <v>0</v>
          </cell>
          <cell r="AA412" t="str">
            <v/>
          </cell>
        </row>
        <row r="413">
          <cell r="I413" t="str">
            <v>1003300000101</v>
          </cell>
          <cell r="J413" t="str">
            <v>普通攻击:对单体敌人造成{0}%的武力伤害</v>
          </cell>
          <cell r="K413">
            <v>0</v>
          </cell>
          <cell r="L413">
            <v>0</v>
          </cell>
          <cell r="M413" t="str">
            <v>0.25+0.25+0.25+0.25+0.25+0.25+0.25+0.25+0.25+0.25+0.25+0.25+0.25+0.25+0.25+0.25+0.25</v>
          </cell>
          <cell r="P413" t="str">
            <v/>
          </cell>
          <cell r="Q413" t="str">
            <v/>
          </cell>
          <cell r="R413">
            <v>0</v>
          </cell>
          <cell r="S413">
            <v>0</v>
          </cell>
          <cell r="T413" t="str">
            <v/>
          </cell>
          <cell r="W413" t="str">
            <v/>
          </cell>
          <cell r="X413" t="str">
            <v/>
          </cell>
          <cell r="Y413">
            <v>0</v>
          </cell>
          <cell r="Z413">
            <v>0</v>
          </cell>
          <cell r="AA413" t="str">
            <v/>
          </cell>
        </row>
        <row r="414">
          <cell r="I414" t="str">
            <v>1003300000201</v>
          </cell>
          <cell r="J414" t="str">
            <v>怒气技能:自身与率领的骑兵或车兵进行一次冲锋，对撞击到的敌人造成攻击{0}%的武力伤害。</v>
          </cell>
          <cell r="K414">
            <v>0</v>
          </cell>
          <cell r="L414">
            <v>0</v>
          </cell>
          <cell r="M414" t="str">
            <v>0.22+0.27+0.32+0.37+0.42+0.47+0.52+0.57+0.62+0.67+0.72+0.77+0.82+0.87+0.92+0.97+1.02</v>
          </cell>
          <cell r="P414" t="str">
            <v/>
          </cell>
          <cell r="Q414" t="str">
            <v/>
          </cell>
          <cell r="R414">
            <v>0</v>
          </cell>
          <cell r="S414">
            <v>0</v>
          </cell>
          <cell r="T414" t="str">
            <v/>
          </cell>
          <cell r="W414" t="str">
            <v/>
          </cell>
          <cell r="X414" t="str">
            <v/>
          </cell>
          <cell r="Y414">
            <v>0</v>
          </cell>
          <cell r="Z414">
            <v>0</v>
          </cell>
          <cell r="AA414" t="str">
            <v/>
          </cell>
        </row>
        <row r="415">
          <cell r="I415" t="str">
            <v>1003300000202</v>
          </cell>
          <cell r="J415" t="str">
            <v>怒气技能:自身与率领的骑兵或车兵进行一次冲锋，对撞击到的敌人造成攻击{0}%的武力伤害。</v>
          </cell>
          <cell r="K415">
            <v>0</v>
          </cell>
          <cell r="L415">
            <v>0</v>
          </cell>
          <cell r="M415" t="str">
            <v>2+2+2+2+2+2+2+2+2+2+2+2+2+2+2+2+2</v>
          </cell>
          <cell r="P415" t="str">
            <v/>
          </cell>
          <cell r="Q415" t="str">
            <v/>
          </cell>
          <cell r="R415">
            <v>0</v>
          </cell>
          <cell r="S415">
            <v>0</v>
          </cell>
          <cell r="T415" t="str">
            <v/>
          </cell>
          <cell r="W415" t="str">
            <v/>
          </cell>
          <cell r="X415" t="str">
            <v/>
          </cell>
          <cell r="Y415">
            <v>0</v>
          </cell>
          <cell r="Z415">
            <v>0</v>
          </cell>
          <cell r="AA415" t="str">
            <v/>
          </cell>
        </row>
        <row r="416">
          <cell r="I416" t="str">
            <v>1003300000203</v>
          </cell>
          <cell r="J416" t="str">
            <v>怒气技能:自身与率领的骑兵或车兵进行一次冲锋，对撞击到的敌人造成攻击{0}%的武力伤害。</v>
          </cell>
          <cell r="K416">
            <v>0</v>
          </cell>
          <cell r="L416">
            <v>0</v>
          </cell>
          <cell r="M416" t="str">
            <v>0.22+0.27+0.32+0.37+0.42+0.47+0.52+0.57+0.62+0.67+0.72+0.77+0.82+0.87+0.92+0.97+1.02</v>
          </cell>
          <cell r="P416" t="str">
            <v>1003300000204</v>
          </cell>
          <cell r="Q416" t="str">
            <v>怒气技能:自身与率领的骑兵或车兵进行一次冲锋，对撞击到的敌人造成攻击{0}%的武力伤害。</v>
          </cell>
          <cell r="R416">
            <v>0</v>
          </cell>
          <cell r="S416">
            <v>0</v>
          </cell>
          <cell r="T416" t="str">
            <v>0+0.23+0.45+0.68+0.91+1.14+1.36+1.59+1.82+2.05+2.27+2.5+2.73+2.95+3.18+3.41+3.64</v>
          </cell>
          <cell r="W416" t="str">
            <v/>
          </cell>
          <cell r="X416" t="str">
            <v/>
          </cell>
          <cell r="Y416">
            <v>0</v>
          </cell>
          <cell r="Z416">
            <v>0</v>
          </cell>
          <cell r="AA416" t="str">
            <v/>
          </cell>
        </row>
        <row r="417">
          <cell r="I417" t="str">
            <v>1003300000301</v>
          </cell>
          <cell r="J417" t="str">
            <v>被动技能1:廖化冲锋结束后，降低自身周围的敌人{0}点士气。</v>
          </cell>
          <cell r="K417">
            <v>0</v>
          </cell>
          <cell r="L417">
            <v>0</v>
          </cell>
          <cell r="M417" t="str">
            <v>-10+-12+-14+-16+-18+-20+-22+-24+-26+-28+-30+-32+-34+-36+-38+-40+-42</v>
          </cell>
          <cell r="P417" t="str">
            <v/>
          </cell>
          <cell r="Q417" t="str">
            <v/>
          </cell>
          <cell r="R417">
            <v>0</v>
          </cell>
          <cell r="S417">
            <v>0</v>
          </cell>
          <cell r="T417" t="str">
            <v/>
          </cell>
          <cell r="W417" t="str">
            <v/>
          </cell>
          <cell r="X417" t="str">
            <v/>
          </cell>
          <cell r="Y417">
            <v>0</v>
          </cell>
          <cell r="Z417">
            <v>0</v>
          </cell>
          <cell r="AA417" t="str">
            <v/>
          </cell>
        </row>
        <row r="418">
          <cell r="I418" t="str">
            <v>1003300000401</v>
          </cell>
          <cell r="J418" t="str">
            <v>被动技能2:自身与率领的骑兵/车兵开场进行一次冲锋，对撞击到的敌人造成自身攻击30%的武力伤害。</v>
          </cell>
          <cell r="K418">
            <v>0</v>
          </cell>
          <cell r="L418">
            <v>0</v>
          </cell>
          <cell r="M418" t="str">
            <v>0.3+0.3+0.3+0.3+0.3+0.3+0.3+0.3+0.3+0.3+0.3+0.3+0.3+0.3+0.3+0.3+0.3</v>
          </cell>
          <cell r="P418" t="str">
            <v/>
          </cell>
          <cell r="Q418" t="str">
            <v/>
          </cell>
          <cell r="R418">
            <v>0</v>
          </cell>
          <cell r="S418">
            <v>0</v>
          </cell>
          <cell r="T418" t="str">
            <v/>
          </cell>
          <cell r="W418" t="str">
            <v/>
          </cell>
          <cell r="X418" t="str">
            <v/>
          </cell>
          <cell r="Y418">
            <v>0</v>
          </cell>
          <cell r="Z418">
            <v>0</v>
          </cell>
          <cell r="AA418" t="str">
            <v/>
          </cell>
        </row>
        <row r="419">
          <cell r="I419" t="str">
            <v>1003300000402</v>
          </cell>
          <cell r="J419" t="str">
            <v>被动技能2:自身与率领的骑兵/车兵开场进行一次冲锋，对撞击到的敌人造成自身攻击30%的武力伤害。</v>
          </cell>
          <cell r="K419">
            <v>0</v>
          </cell>
          <cell r="L419">
            <v>0</v>
          </cell>
          <cell r="M419" t="str">
            <v>0.3+0.3+0.3+0.3+0.3+0.3+0.3+0.3+0.3+0.3+0.3+0.3+0.3+0.3+0.3+0.3+0.3</v>
          </cell>
          <cell r="P419" t="str">
            <v/>
          </cell>
          <cell r="Q419" t="str">
            <v/>
          </cell>
          <cell r="R419">
            <v>0</v>
          </cell>
          <cell r="S419">
            <v>0</v>
          </cell>
          <cell r="T419" t="str">
            <v/>
          </cell>
          <cell r="W419" t="str">
            <v/>
          </cell>
          <cell r="X419" t="str">
            <v/>
          </cell>
          <cell r="Y419">
            <v>0</v>
          </cell>
          <cell r="Z419">
            <v>0</v>
          </cell>
          <cell r="AA419" t="str">
            <v/>
          </cell>
        </row>
        <row r="420">
          <cell r="I420" t="str">
            <v/>
          </cell>
          <cell r="J420" t="str">
            <v/>
          </cell>
          <cell r="K420">
            <v>0</v>
          </cell>
          <cell r="L420">
            <v>0</v>
          </cell>
          <cell r="M420" t="str">
            <v/>
          </cell>
          <cell r="P420" t="str">
            <v/>
          </cell>
          <cell r="Q420" t="str">
            <v/>
          </cell>
          <cell r="R420">
            <v>0</v>
          </cell>
          <cell r="S420">
            <v>0</v>
          </cell>
          <cell r="T420" t="str">
            <v/>
          </cell>
          <cell r="W420" t="str">
            <v/>
          </cell>
          <cell r="X420" t="str">
            <v/>
          </cell>
          <cell r="Y420">
            <v>0</v>
          </cell>
          <cell r="Z420">
            <v>0</v>
          </cell>
          <cell r="AA420" t="str">
            <v/>
          </cell>
        </row>
        <row r="421">
          <cell r="I421" t="str">
            <v/>
          </cell>
          <cell r="J421" t="str">
            <v/>
          </cell>
          <cell r="K421">
            <v>0</v>
          </cell>
          <cell r="L421">
            <v>0</v>
          </cell>
          <cell r="M421" t="str">
            <v/>
          </cell>
          <cell r="P421" t="str">
            <v/>
          </cell>
          <cell r="Q421" t="str">
            <v/>
          </cell>
          <cell r="R421">
            <v>0</v>
          </cell>
          <cell r="S421">
            <v>0</v>
          </cell>
          <cell r="T421" t="str">
            <v/>
          </cell>
          <cell r="W421" t="str">
            <v/>
          </cell>
          <cell r="X421" t="str">
            <v/>
          </cell>
          <cell r="Y421">
            <v>0</v>
          </cell>
          <cell r="Z421">
            <v>0</v>
          </cell>
          <cell r="AA421" t="str">
            <v/>
          </cell>
        </row>
        <row r="422">
          <cell r="I422" t="str">
            <v/>
          </cell>
          <cell r="J422" t="str">
            <v/>
          </cell>
          <cell r="K422">
            <v>0</v>
          </cell>
          <cell r="L422">
            <v>0</v>
          </cell>
          <cell r="M422" t="str">
            <v/>
          </cell>
          <cell r="P422" t="str">
            <v/>
          </cell>
          <cell r="Q422" t="str">
            <v/>
          </cell>
          <cell r="R422">
            <v>0</v>
          </cell>
          <cell r="S422">
            <v>0</v>
          </cell>
          <cell r="T422" t="str">
            <v/>
          </cell>
          <cell r="W422" t="str">
            <v/>
          </cell>
          <cell r="X422" t="str">
            <v/>
          </cell>
          <cell r="Y422">
            <v>0</v>
          </cell>
          <cell r="Z422">
            <v>0</v>
          </cell>
          <cell r="AA422" t="str">
            <v/>
          </cell>
        </row>
        <row r="423">
          <cell r="I423" t="str">
            <v/>
          </cell>
          <cell r="J423" t="str">
            <v/>
          </cell>
          <cell r="K423">
            <v>0</v>
          </cell>
          <cell r="L423">
            <v>0</v>
          </cell>
          <cell r="M423" t="str">
            <v/>
          </cell>
          <cell r="P423" t="str">
            <v/>
          </cell>
          <cell r="Q423" t="str">
            <v/>
          </cell>
          <cell r="R423">
            <v>0</v>
          </cell>
          <cell r="S423">
            <v>0</v>
          </cell>
          <cell r="T423" t="str">
            <v/>
          </cell>
          <cell r="W423" t="str">
            <v/>
          </cell>
          <cell r="X423" t="str">
            <v/>
          </cell>
          <cell r="Y423">
            <v>0</v>
          </cell>
          <cell r="Z423">
            <v>0</v>
          </cell>
          <cell r="AA423" t="str">
            <v/>
          </cell>
        </row>
        <row r="424">
          <cell r="I424" t="str">
            <v/>
          </cell>
          <cell r="J424" t="str">
            <v/>
          </cell>
          <cell r="K424">
            <v>0</v>
          </cell>
          <cell r="L424">
            <v>0</v>
          </cell>
          <cell r="M424" t="str">
            <v/>
          </cell>
          <cell r="P424" t="str">
            <v/>
          </cell>
          <cell r="Q424" t="str">
            <v/>
          </cell>
          <cell r="R424">
            <v>0</v>
          </cell>
          <cell r="S424">
            <v>0</v>
          </cell>
          <cell r="T424" t="str">
            <v/>
          </cell>
          <cell r="W424" t="str">
            <v/>
          </cell>
          <cell r="X424" t="str">
            <v/>
          </cell>
          <cell r="Y424">
            <v>0</v>
          </cell>
          <cell r="Z424">
            <v>0</v>
          </cell>
          <cell r="AA424" t="str">
            <v/>
          </cell>
        </row>
        <row r="425">
          <cell r="I425" t="str">
            <v/>
          </cell>
          <cell r="J425" t="str">
            <v/>
          </cell>
          <cell r="K425">
            <v>0</v>
          </cell>
          <cell r="L425">
            <v>0</v>
          </cell>
          <cell r="M425" t="str">
            <v/>
          </cell>
          <cell r="P425" t="str">
            <v/>
          </cell>
          <cell r="Q425" t="str">
            <v/>
          </cell>
          <cell r="R425">
            <v>0</v>
          </cell>
          <cell r="S425">
            <v>0</v>
          </cell>
          <cell r="T425" t="str">
            <v/>
          </cell>
          <cell r="W425" t="str">
            <v/>
          </cell>
          <cell r="X425" t="str">
            <v/>
          </cell>
          <cell r="Y425">
            <v>0</v>
          </cell>
          <cell r="Z425">
            <v>0</v>
          </cell>
          <cell r="AA425" t="str">
            <v/>
          </cell>
        </row>
        <row r="426">
          <cell r="I426" t="str">
            <v/>
          </cell>
          <cell r="J426" t="str">
            <v/>
          </cell>
          <cell r="K426">
            <v>0</v>
          </cell>
          <cell r="L426">
            <v>0</v>
          </cell>
          <cell r="M426" t="str">
            <v/>
          </cell>
          <cell r="P426" t="str">
            <v/>
          </cell>
          <cell r="Q426" t="str">
            <v/>
          </cell>
          <cell r="R426">
            <v>0</v>
          </cell>
          <cell r="S426">
            <v>0</v>
          </cell>
          <cell r="T426" t="str">
            <v/>
          </cell>
          <cell r="W426" t="str">
            <v/>
          </cell>
          <cell r="X426" t="str">
            <v/>
          </cell>
          <cell r="Y426">
            <v>0</v>
          </cell>
          <cell r="Z426">
            <v>0</v>
          </cell>
          <cell r="AA426" t="str">
            <v/>
          </cell>
        </row>
        <row r="427">
          <cell r="I427" t="str">
            <v/>
          </cell>
          <cell r="J427" t="str">
            <v/>
          </cell>
          <cell r="K427">
            <v>0</v>
          </cell>
          <cell r="L427">
            <v>0</v>
          </cell>
          <cell r="M427" t="str">
            <v/>
          </cell>
          <cell r="P427" t="str">
            <v/>
          </cell>
          <cell r="Q427" t="str">
            <v/>
          </cell>
          <cell r="R427">
            <v>0</v>
          </cell>
          <cell r="S427">
            <v>0</v>
          </cell>
          <cell r="T427" t="str">
            <v/>
          </cell>
          <cell r="W427" t="str">
            <v/>
          </cell>
          <cell r="X427" t="str">
            <v/>
          </cell>
          <cell r="Y427">
            <v>0</v>
          </cell>
          <cell r="Z427">
            <v>0</v>
          </cell>
          <cell r="AA427" t="str">
            <v/>
          </cell>
        </row>
        <row r="428">
          <cell r="I428" t="str">
            <v>1003400000101</v>
          </cell>
          <cell r="J428" t="str">
            <v>普通攻击:对单体敌人造成{0}%的武力伤害</v>
          </cell>
          <cell r="K428">
            <v>0</v>
          </cell>
          <cell r="L428">
            <v>0</v>
          </cell>
          <cell r="M428" t="str">
            <v>0.25+0.25+0.25+0.25+0.25+0.25+0.25+0.25+0.25+0.25+0.25+0.25+0.25+0.25+0.25+0.25+0.25</v>
          </cell>
          <cell r="P428" t="str">
            <v/>
          </cell>
          <cell r="Q428" t="str">
            <v/>
          </cell>
          <cell r="R428">
            <v>0</v>
          </cell>
          <cell r="S428">
            <v>0</v>
          </cell>
          <cell r="T428" t="str">
            <v/>
          </cell>
          <cell r="W428" t="str">
            <v/>
          </cell>
          <cell r="X428" t="str">
            <v/>
          </cell>
          <cell r="Y428">
            <v>0</v>
          </cell>
          <cell r="Z428">
            <v>0</v>
          </cell>
          <cell r="AA428" t="str">
            <v/>
          </cell>
        </row>
        <row r="429">
          <cell r="I429" t="str">
            <v>1003400000201</v>
          </cell>
          <cell r="J429" t="str">
            <v>怒气技能:张辽使自身及周围一定范围内士兵暴击提高{0}%，闪避提高{1}%，且士兵获得”备战“效果，持续15秒。若士兵在备战期间陷入溃逃状态，则立即结束备战状态并恢复满士气。</v>
          </cell>
          <cell r="K429">
            <v>0</v>
          </cell>
          <cell r="L429">
            <v>0</v>
          </cell>
          <cell r="M429" t="str">
            <v>0.34+0.36+0.38+0.4+0.42+0.44+0.46+0.48+0.5+0.52+0.54+0.56+0.58+0.6+0.62+0.64+0.66</v>
          </cell>
          <cell r="P429" t="str">
            <v/>
          </cell>
          <cell r="Q429" t="str">
            <v/>
          </cell>
          <cell r="R429">
            <v>0</v>
          </cell>
          <cell r="S429">
            <v>0</v>
          </cell>
          <cell r="T429" t="str">
            <v/>
          </cell>
          <cell r="W429" t="str">
            <v/>
          </cell>
          <cell r="X429" t="str">
            <v/>
          </cell>
          <cell r="Y429">
            <v>0</v>
          </cell>
          <cell r="Z429">
            <v>0</v>
          </cell>
          <cell r="AA429" t="str">
            <v/>
          </cell>
        </row>
        <row r="430">
          <cell r="I430" t="str">
            <v>1003400000202</v>
          </cell>
          <cell r="J430" t="str">
            <v>怒气技能:张辽使自身及周围一定范围内士兵暴击提高{0}%，闪避提高{1}%，且士兵获得”备战“效果，持续15秒。若士兵在备战期间陷入溃逃状态，则立即结束备战状态并恢复满士气。</v>
          </cell>
          <cell r="K430">
            <v>0</v>
          </cell>
          <cell r="L430">
            <v>0</v>
          </cell>
          <cell r="M430" t="str">
            <v>0.17+0.18+0.19+0.2+0.21+0.22+0.23+0.24+0.25+0.26+0.27+0.28+0.29+0.3+0.31+0.32+0.33</v>
          </cell>
          <cell r="P430" t="str">
            <v/>
          </cell>
          <cell r="Q430" t="str">
            <v/>
          </cell>
          <cell r="R430">
            <v>0</v>
          </cell>
          <cell r="S430">
            <v>0</v>
          </cell>
          <cell r="T430" t="str">
            <v/>
          </cell>
          <cell r="W430" t="str">
            <v/>
          </cell>
          <cell r="X430" t="str">
            <v/>
          </cell>
          <cell r="Y430">
            <v>0</v>
          </cell>
          <cell r="Z430">
            <v>0</v>
          </cell>
          <cell r="AA430" t="str">
            <v/>
          </cell>
        </row>
        <row r="431">
          <cell r="I431" t="str">
            <v>1003400000203</v>
          </cell>
          <cell r="J431" t="str">
            <v>怒气技能:张辽使自身及周围一定范围内士兵暴击提高{0}%，闪避提高{1}%，且士兵获得”备战“效果，持续15秒。若士兵在备战期间陷入溃逃状态，则立即结束备战状态并恢复满士气。</v>
          </cell>
          <cell r="K431">
            <v>0</v>
          </cell>
          <cell r="L431">
            <v>0</v>
          </cell>
          <cell r="M431" t="str">
            <v>0++++++++++++++++</v>
          </cell>
          <cell r="P431" t="str">
            <v/>
          </cell>
          <cell r="Q431" t="str">
            <v/>
          </cell>
          <cell r="R431">
            <v>0</v>
          </cell>
          <cell r="S431">
            <v>0</v>
          </cell>
          <cell r="T431" t="str">
            <v/>
          </cell>
          <cell r="W431" t="str">
            <v/>
          </cell>
          <cell r="X431" t="str">
            <v/>
          </cell>
          <cell r="Y431">
            <v>0</v>
          </cell>
          <cell r="Z431">
            <v>0</v>
          </cell>
          <cell r="AA431" t="str">
            <v/>
          </cell>
        </row>
        <row r="432">
          <cell r="I432" t="str">
            <v>1003400000301</v>
          </cell>
          <cell r="J432" t="str">
            <v>被动技能1:自身的士兵造成的伤害提升{0}%。张辽及其士兵每次闪避会为自身士兵召唤兵灵，对周围敌人造成士兵攻击{1}%的武力伤害，并对其施加30%的易伤，持续6秒。</v>
          </cell>
          <cell r="K432">
            <v>0</v>
          </cell>
          <cell r="L432">
            <v>0</v>
          </cell>
          <cell r="M432" t="str">
            <v>0.26+0.265+0.27+0.275+0.28+0.285+0.29+0.295+0.3+0.305+0.31+0.315+0.32+0.325+0.33+0.335+0.34</v>
          </cell>
          <cell r="P432" t="str">
            <v/>
          </cell>
          <cell r="Q432" t="str">
            <v/>
          </cell>
          <cell r="R432">
            <v>0</v>
          </cell>
          <cell r="S432">
            <v>0</v>
          </cell>
          <cell r="T432" t="str">
            <v/>
          </cell>
          <cell r="W432" t="str">
            <v/>
          </cell>
          <cell r="X432" t="str">
            <v/>
          </cell>
          <cell r="Y432">
            <v>0</v>
          </cell>
          <cell r="Z432">
            <v>0</v>
          </cell>
          <cell r="AA432" t="str">
            <v/>
          </cell>
        </row>
        <row r="433">
          <cell r="I433" t="str">
            <v>1003400000302</v>
          </cell>
          <cell r="J433" t="str">
            <v>被动技能1:自身的士兵造成的伤害提升{0}%。张辽及其士兵每次闪避会为自身士兵召唤兵灵，对周围敌人造成士兵攻击{1}%的武力伤害，并对其施加30%的易伤，持续6秒。</v>
          </cell>
          <cell r="K433">
            <v>0</v>
          </cell>
          <cell r="L433">
            <v>0</v>
          </cell>
          <cell r="M433" t="str">
            <v>0.2+0.21+0.22+0.23+0.24+0.25+0.26+0.27+0.28+0.29+0.3+0.31+0.32+0.33+0.34+0.35+0.36</v>
          </cell>
          <cell r="P433" t="str">
            <v/>
          </cell>
          <cell r="Q433" t="str">
            <v/>
          </cell>
          <cell r="R433">
            <v>0</v>
          </cell>
          <cell r="S433">
            <v>0</v>
          </cell>
          <cell r="T433" t="str">
            <v/>
          </cell>
          <cell r="W433" t="str">
            <v/>
          </cell>
          <cell r="X433" t="str">
            <v/>
          </cell>
          <cell r="Y433">
            <v>0</v>
          </cell>
          <cell r="Z433">
            <v>0</v>
          </cell>
          <cell r="AA433" t="str">
            <v/>
          </cell>
        </row>
        <row r="434">
          <cell r="I434" t="str">
            <v/>
          </cell>
          <cell r="J434" t="str">
            <v/>
          </cell>
          <cell r="K434">
            <v>0</v>
          </cell>
          <cell r="L434">
            <v>0</v>
          </cell>
          <cell r="M434" t="str">
            <v/>
          </cell>
          <cell r="P434" t="str">
            <v/>
          </cell>
          <cell r="Q434" t="str">
            <v/>
          </cell>
          <cell r="R434">
            <v>0</v>
          </cell>
          <cell r="S434">
            <v>0</v>
          </cell>
          <cell r="T434" t="str">
            <v/>
          </cell>
          <cell r="W434" t="str">
            <v/>
          </cell>
          <cell r="X434" t="str">
            <v/>
          </cell>
          <cell r="Y434">
            <v>0</v>
          </cell>
          <cell r="Z434">
            <v>0</v>
          </cell>
          <cell r="AA434" t="str">
            <v/>
          </cell>
        </row>
        <row r="435">
          <cell r="I435" t="str">
            <v>1003400000401</v>
          </cell>
          <cell r="J435" t="str">
            <v>被动技能2:自身与率领的骑兵/车兵开场进行一次冲锋，对撞击到的敌人造成自身攻击30%的武力伤害。</v>
          </cell>
          <cell r="K435">
            <v>0</v>
          </cell>
          <cell r="L435">
            <v>0</v>
          </cell>
          <cell r="M435" t="str">
            <v>0.3+0.3+0.3+0.3+0.3+0.3+0.3+0.3+0.3+0.3+0.3+0.3+0.3+0.3+0.3+0.3+0.3</v>
          </cell>
          <cell r="P435" t="str">
            <v/>
          </cell>
          <cell r="Q435" t="str">
            <v/>
          </cell>
          <cell r="R435">
            <v>0</v>
          </cell>
          <cell r="S435">
            <v>0</v>
          </cell>
          <cell r="T435" t="str">
            <v/>
          </cell>
          <cell r="W435" t="str">
            <v/>
          </cell>
          <cell r="X435" t="str">
            <v/>
          </cell>
          <cell r="Y435">
            <v>0</v>
          </cell>
          <cell r="Z435">
            <v>0</v>
          </cell>
          <cell r="AA435" t="str">
            <v/>
          </cell>
        </row>
        <row r="436">
          <cell r="I436" t="str">
            <v>1003400000402</v>
          </cell>
          <cell r="J436" t="str">
            <v>被动技能2:自身与率领的骑兵/车兵开场进行一次冲锋，对撞击到的敌人造成自身攻击30%的武力伤害。</v>
          </cell>
          <cell r="K436">
            <v>0</v>
          </cell>
          <cell r="L436">
            <v>0</v>
          </cell>
          <cell r="M436" t="str">
            <v>0.3+0.3+0.3+0.3+0.3+0.3+0.3+0.3+0.3+0.3+0.3+0.3+0.3+0.3+0.3+0.3+0.3</v>
          </cell>
          <cell r="P436" t="str">
            <v/>
          </cell>
          <cell r="Q436" t="str">
            <v/>
          </cell>
          <cell r="R436">
            <v>0</v>
          </cell>
          <cell r="S436">
            <v>0</v>
          </cell>
          <cell r="T436" t="str">
            <v/>
          </cell>
          <cell r="W436" t="str">
            <v/>
          </cell>
          <cell r="X436" t="str">
            <v/>
          </cell>
          <cell r="Y436">
            <v>0</v>
          </cell>
          <cell r="Z436">
            <v>0</v>
          </cell>
          <cell r="AA436" t="str">
            <v/>
          </cell>
        </row>
        <row r="437">
          <cell r="I437" t="str">
            <v>1003400000501</v>
          </cell>
          <cell r="J437" t="str">
            <v>被动技能3:用兵如神，百战百胜，自身率领车兵时，车兵的免伤提升16%；率领骑兵时，骑兵伤害提升32%。</v>
          </cell>
          <cell r="K437">
            <v>0</v>
          </cell>
          <cell r="L437">
            <v>0</v>
          </cell>
          <cell r="M437" t="str">
            <v>0.16+0.16+0.16+0.16+0.16+0.16+0.16+0.16+0.16+0.16+0.16+0.16+0.16+0.16+0.16+0.16+0.16</v>
          </cell>
          <cell r="P437" t="str">
            <v/>
          </cell>
          <cell r="Q437" t="str">
            <v/>
          </cell>
          <cell r="R437">
            <v>0</v>
          </cell>
          <cell r="S437">
            <v>0</v>
          </cell>
          <cell r="T437" t="str">
            <v/>
          </cell>
          <cell r="W437" t="str">
            <v/>
          </cell>
          <cell r="X437" t="str">
            <v/>
          </cell>
          <cell r="Y437">
            <v>0</v>
          </cell>
          <cell r="Z437">
            <v>0</v>
          </cell>
          <cell r="AA437" t="str">
            <v/>
          </cell>
        </row>
        <row r="438">
          <cell r="I438" t="str">
            <v>1003400000502</v>
          </cell>
          <cell r="J438" t="str">
            <v>被动技能3:用兵如神，百战百胜，自身率领车兵时，车兵的免伤提升16%；率领骑兵时，骑兵伤害提升32%。</v>
          </cell>
          <cell r="K438">
            <v>0</v>
          </cell>
          <cell r="L438">
            <v>0</v>
          </cell>
          <cell r="M438" t="str">
            <v>0.32+0.32+0.32+0.32+0.32+0.32+0.32+0.32+0.32+0.32+0.32+0.32+0.32+0.32+0.32+0.32+0.32</v>
          </cell>
          <cell r="P438" t="str">
            <v/>
          </cell>
          <cell r="Q438" t="str">
            <v/>
          </cell>
          <cell r="R438">
            <v>0</v>
          </cell>
          <cell r="S438">
            <v>0</v>
          </cell>
          <cell r="T438" t="str">
            <v/>
          </cell>
          <cell r="W438" t="str">
            <v/>
          </cell>
          <cell r="X438" t="str">
            <v/>
          </cell>
          <cell r="Y438">
            <v>0</v>
          </cell>
          <cell r="Z438">
            <v>0</v>
          </cell>
          <cell r="AA438" t="str">
            <v/>
          </cell>
        </row>
        <row r="439">
          <cell r="I439" t="str">
            <v/>
          </cell>
          <cell r="J439" t="str">
            <v/>
          </cell>
          <cell r="K439">
            <v>0</v>
          </cell>
          <cell r="L439">
            <v>0</v>
          </cell>
          <cell r="M439" t="str">
            <v/>
          </cell>
          <cell r="P439" t="str">
            <v/>
          </cell>
          <cell r="Q439" t="str">
            <v/>
          </cell>
          <cell r="R439">
            <v>0</v>
          </cell>
          <cell r="S439">
            <v>0</v>
          </cell>
          <cell r="T439" t="str">
            <v/>
          </cell>
          <cell r="W439" t="str">
            <v/>
          </cell>
          <cell r="X439" t="str">
            <v/>
          </cell>
          <cell r="Y439">
            <v>0</v>
          </cell>
          <cell r="Z439">
            <v>0</v>
          </cell>
          <cell r="AA439" t="str">
            <v/>
          </cell>
        </row>
        <row r="440">
          <cell r="I440" t="str">
            <v/>
          </cell>
          <cell r="J440" t="str">
            <v/>
          </cell>
          <cell r="K440">
            <v>0</v>
          </cell>
          <cell r="L440">
            <v>0</v>
          </cell>
          <cell r="M440" t="str">
            <v/>
          </cell>
          <cell r="P440" t="str">
            <v/>
          </cell>
          <cell r="Q440" t="str">
            <v/>
          </cell>
          <cell r="R440">
            <v>0</v>
          </cell>
          <cell r="S440">
            <v>0</v>
          </cell>
          <cell r="T440" t="str">
            <v/>
          </cell>
          <cell r="W440" t="str">
            <v/>
          </cell>
          <cell r="X440" t="str">
            <v/>
          </cell>
          <cell r="Y440">
            <v>0</v>
          </cell>
          <cell r="Z440">
            <v>0</v>
          </cell>
          <cell r="AA440" t="str">
            <v/>
          </cell>
        </row>
        <row r="441">
          <cell r="I441" t="str">
            <v/>
          </cell>
          <cell r="J441" t="str">
            <v/>
          </cell>
          <cell r="K441">
            <v>0</v>
          </cell>
          <cell r="L441">
            <v>0</v>
          </cell>
          <cell r="M441" t="str">
            <v/>
          </cell>
          <cell r="P441" t="str">
            <v/>
          </cell>
          <cell r="Q441" t="str">
            <v/>
          </cell>
          <cell r="R441">
            <v>0</v>
          </cell>
          <cell r="S441">
            <v>0</v>
          </cell>
          <cell r="T441" t="str">
            <v/>
          </cell>
          <cell r="W441" t="str">
            <v/>
          </cell>
          <cell r="X441" t="str">
            <v/>
          </cell>
          <cell r="Y441">
            <v>0</v>
          </cell>
          <cell r="Z441">
            <v>0</v>
          </cell>
          <cell r="AA441" t="str">
            <v/>
          </cell>
        </row>
        <row r="442">
          <cell r="I442" t="str">
            <v/>
          </cell>
          <cell r="J442" t="str">
            <v/>
          </cell>
          <cell r="K442">
            <v>0</v>
          </cell>
          <cell r="L442">
            <v>0</v>
          </cell>
          <cell r="M442" t="str">
            <v/>
          </cell>
          <cell r="P442" t="str">
            <v/>
          </cell>
          <cell r="Q442" t="str">
            <v/>
          </cell>
          <cell r="R442">
            <v>0</v>
          </cell>
          <cell r="S442">
            <v>0</v>
          </cell>
          <cell r="T442" t="str">
            <v/>
          </cell>
          <cell r="W442" t="str">
            <v/>
          </cell>
          <cell r="X442" t="str">
            <v/>
          </cell>
          <cell r="Y442">
            <v>0</v>
          </cell>
          <cell r="Z442">
            <v>0</v>
          </cell>
          <cell r="AA442" t="str">
            <v/>
          </cell>
        </row>
        <row r="443">
          <cell r="I443" t="str">
            <v/>
          </cell>
          <cell r="J443" t="str">
            <v/>
          </cell>
          <cell r="K443">
            <v>0</v>
          </cell>
          <cell r="L443">
            <v>0</v>
          </cell>
          <cell r="M443" t="str">
            <v/>
          </cell>
          <cell r="P443" t="str">
            <v/>
          </cell>
          <cell r="Q443" t="str">
            <v/>
          </cell>
          <cell r="R443">
            <v>0</v>
          </cell>
          <cell r="S443">
            <v>0</v>
          </cell>
          <cell r="T443" t="str">
            <v/>
          </cell>
          <cell r="W443" t="str">
            <v/>
          </cell>
          <cell r="X443" t="str">
            <v/>
          </cell>
          <cell r="Y443">
            <v>0</v>
          </cell>
          <cell r="Z443">
            <v>0</v>
          </cell>
          <cell r="AA443" t="str">
            <v/>
          </cell>
        </row>
        <row r="444">
          <cell r="I444" t="str">
            <v/>
          </cell>
          <cell r="J444" t="str">
            <v/>
          </cell>
          <cell r="K444">
            <v>0</v>
          </cell>
          <cell r="L444">
            <v>0</v>
          </cell>
          <cell r="M444" t="str">
            <v/>
          </cell>
          <cell r="P444" t="str">
            <v/>
          </cell>
          <cell r="Q444" t="str">
            <v/>
          </cell>
          <cell r="R444">
            <v>0</v>
          </cell>
          <cell r="S444">
            <v>0</v>
          </cell>
          <cell r="T444" t="str">
            <v/>
          </cell>
          <cell r="W444" t="str">
            <v/>
          </cell>
          <cell r="X444" t="str">
            <v/>
          </cell>
          <cell r="Y444">
            <v>0</v>
          </cell>
          <cell r="Z444">
            <v>0</v>
          </cell>
          <cell r="AA444" t="str">
            <v/>
          </cell>
        </row>
        <row r="445">
          <cell r="I445" t="str">
            <v/>
          </cell>
          <cell r="J445" t="str">
            <v/>
          </cell>
          <cell r="K445">
            <v>0</v>
          </cell>
          <cell r="L445">
            <v>0</v>
          </cell>
          <cell r="M445" t="str">
            <v/>
          </cell>
          <cell r="P445" t="str">
            <v/>
          </cell>
          <cell r="Q445" t="str">
            <v/>
          </cell>
          <cell r="R445">
            <v>0</v>
          </cell>
          <cell r="S445">
            <v>0</v>
          </cell>
          <cell r="T445" t="str">
            <v/>
          </cell>
          <cell r="W445" t="str">
            <v/>
          </cell>
          <cell r="X445" t="str">
            <v/>
          </cell>
          <cell r="Y445">
            <v>0</v>
          </cell>
          <cell r="Z445">
            <v>0</v>
          </cell>
          <cell r="AA445" t="str">
            <v/>
          </cell>
        </row>
        <row r="446">
          <cell r="I446" t="str">
            <v/>
          </cell>
          <cell r="J446" t="str">
            <v/>
          </cell>
          <cell r="K446">
            <v>0</v>
          </cell>
          <cell r="L446">
            <v>0</v>
          </cell>
          <cell r="M446" t="str">
            <v/>
          </cell>
          <cell r="P446" t="str">
            <v/>
          </cell>
          <cell r="Q446" t="str">
            <v/>
          </cell>
          <cell r="R446">
            <v>0</v>
          </cell>
          <cell r="S446">
            <v>0</v>
          </cell>
          <cell r="T446" t="str">
            <v/>
          </cell>
          <cell r="W446" t="str">
            <v/>
          </cell>
          <cell r="X446" t="str">
            <v/>
          </cell>
          <cell r="Y446">
            <v>0</v>
          </cell>
          <cell r="Z446">
            <v>0</v>
          </cell>
          <cell r="AA446" t="str">
            <v/>
          </cell>
        </row>
        <row r="447">
          <cell r="I447" t="str">
            <v/>
          </cell>
          <cell r="J447" t="str">
            <v/>
          </cell>
          <cell r="K447">
            <v>0</v>
          </cell>
          <cell r="L447">
            <v>0</v>
          </cell>
          <cell r="M447" t="str">
            <v/>
          </cell>
          <cell r="P447" t="str">
            <v/>
          </cell>
          <cell r="Q447" t="str">
            <v/>
          </cell>
          <cell r="R447">
            <v>0</v>
          </cell>
          <cell r="S447">
            <v>0</v>
          </cell>
          <cell r="T447" t="str">
            <v/>
          </cell>
          <cell r="W447" t="str">
            <v/>
          </cell>
          <cell r="X447" t="str">
            <v/>
          </cell>
          <cell r="Y447">
            <v>0</v>
          </cell>
          <cell r="Z447">
            <v>0</v>
          </cell>
          <cell r="AA447" t="str">
            <v/>
          </cell>
        </row>
        <row r="448">
          <cell r="I448" t="str">
            <v/>
          </cell>
          <cell r="J448" t="str">
            <v/>
          </cell>
          <cell r="K448">
            <v>0</v>
          </cell>
          <cell r="L448">
            <v>0</v>
          </cell>
          <cell r="M448" t="str">
            <v/>
          </cell>
          <cell r="P448" t="str">
            <v/>
          </cell>
          <cell r="Q448" t="str">
            <v/>
          </cell>
          <cell r="R448">
            <v>0</v>
          </cell>
          <cell r="S448">
            <v>0</v>
          </cell>
          <cell r="T448" t="str">
            <v/>
          </cell>
          <cell r="W448" t="str">
            <v/>
          </cell>
          <cell r="X448" t="str">
            <v/>
          </cell>
          <cell r="Y448">
            <v>0</v>
          </cell>
          <cell r="Z448">
            <v>0</v>
          </cell>
          <cell r="AA448" t="str">
            <v/>
          </cell>
        </row>
        <row r="449">
          <cell r="I449" t="str">
            <v/>
          </cell>
          <cell r="J449" t="str">
            <v/>
          </cell>
          <cell r="K449">
            <v>0</v>
          </cell>
          <cell r="L449">
            <v>0</v>
          </cell>
          <cell r="M449" t="str">
            <v/>
          </cell>
          <cell r="P449" t="str">
            <v/>
          </cell>
          <cell r="Q449" t="str">
            <v/>
          </cell>
          <cell r="R449">
            <v>0</v>
          </cell>
          <cell r="S449">
            <v>0</v>
          </cell>
          <cell r="T449" t="str">
            <v/>
          </cell>
          <cell r="W449" t="str">
            <v/>
          </cell>
          <cell r="X449" t="str">
            <v/>
          </cell>
          <cell r="Y449">
            <v>0</v>
          </cell>
          <cell r="Z449">
            <v>0</v>
          </cell>
          <cell r="AA449" t="str">
            <v/>
          </cell>
        </row>
        <row r="450">
          <cell r="I450" t="str">
            <v/>
          </cell>
          <cell r="J450" t="str">
            <v/>
          </cell>
          <cell r="K450">
            <v>0</v>
          </cell>
          <cell r="L450">
            <v>0</v>
          </cell>
          <cell r="M450" t="str">
            <v/>
          </cell>
          <cell r="P450" t="str">
            <v/>
          </cell>
          <cell r="Q450" t="str">
            <v/>
          </cell>
          <cell r="R450">
            <v>0</v>
          </cell>
          <cell r="S450">
            <v>0</v>
          </cell>
          <cell r="T450" t="str">
            <v/>
          </cell>
          <cell r="W450" t="str">
            <v/>
          </cell>
          <cell r="X450" t="str">
            <v/>
          </cell>
          <cell r="Y450">
            <v>0</v>
          </cell>
          <cell r="Z450">
            <v>0</v>
          </cell>
          <cell r="AA450" t="str">
            <v/>
          </cell>
        </row>
        <row r="451">
          <cell r="I451" t="str">
            <v/>
          </cell>
          <cell r="J451" t="str">
            <v/>
          </cell>
          <cell r="K451">
            <v>0</v>
          </cell>
          <cell r="L451">
            <v>0</v>
          </cell>
          <cell r="M451" t="str">
            <v/>
          </cell>
          <cell r="P451" t="str">
            <v/>
          </cell>
          <cell r="Q451" t="str">
            <v/>
          </cell>
          <cell r="R451">
            <v>0</v>
          </cell>
          <cell r="S451">
            <v>0</v>
          </cell>
          <cell r="T451" t="str">
            <v/>
          </cell>
          <cell r="W451" t="str">
            <v/>
          </cell>
          <cell r="X451" t="str">
            <v/>
          </cell>
          <cell r="Y451">
            <v>0</v>
          </cell>
          <cell r="Z451">
            <v>0</v>
          </cell>
          <cell r="AA451" t="str">
            <v/>
          </cell>
        </row>
        <row r="452">
          <cell r="I452" t="str">
            <v/>
          </cell>
          <cell r="J452" t="str">
            <v/>
          </cell>
          <cell r="K452">
            <v>0</v>
          </cell>
          <cell r="L452">
            <v>0</v>
          </cell>
          <cell r="M452" t="str">
            <v/>
          </cell>
          <cell r="P452" t="str">
            <v/>
          </cell>
          <cell r="Q452" t="str">
            <v/>
          </cell>
          <cell r="R452">
            <v>0</v>
          </cell>
          <cell r="S452">
            <v>0</v>
          </cell>
          <cell r="T452" t="str">
            <v/>
          </cell>
          <cell r="W452" t="str">
            <v/>
          </cell>
          <cell r="X452" t="str">
            <v/>
          </cell>
          <cell r="Y452">
            <v>0</v>
          </cell>
          <cell r="Z452">
            <v>0</v>
          </cell>
          <cell r="AA452" t="str">
            <v/>
          </cell>
        </row>
        <row r="453">
          <cell r="I453" t="str">
            <v/>
          </cell>
          <cell r="J453" t="str">
            <v/>
          </cell>
          <cell r="K453">
            <v>0</v>
          </cell>
          <cell r="L453">
            <v>0</v>
          </cell>
          <cell r="M453" t="str">
            <v/>
          </cell>
          <cell r="P453" t="str">
            <v/>
          </cell>
          <cell r="Q453" t="str">
            <v/>
          </cell>
          <cell r="R453">
            <v>0</v>
          </cell>
          <cell r="S453">
            <v>0</v>
          </cell>
          <cell r="T453" t="str">
            <v/>
          </cell>
          <cell r="W453" t="str">
            <v/>
          </cell>
          <cell r="X453" t="str">
            <v/>
          </cell>
          <cell r="Y453">
            <v>0</v>
          </cell>
          <cell r="Z453">
            <v>0</v>
          </cell>
          <cell r="AA453" t="str">
            <v/>
          </cell>
        </row>
        <row r="454">
          <cell r="I454" t="str">
            <v/>
          </cell>
          <cell r="J454" t="str">
            <v/>
          </cell>
          <cell r="K454">
            <v>0</v>
          </cell>
          <cell r="L454">
            <v>0</v>
          </cell>
          <cell r="M454" t="str">
            <v/>
          </cell>
          <cell r="P454" t="str">
            <v/>
          </cell>
          <cell r="Q454" t="str">
            <v/>
          </cell>
          <cell r="R454">
            <v>0</v>
          </cell>
          <cell r="S454">
            <v>0</v>
          </cell>
          <cell r="T454" t="str">
            <v/>
          </cell>
          <cell r="W454" t="str">
            <v/>
          </cell>
          <cell r="X454" t="str">
            <v/>
          </cell>
          <cell r="Y454">
            <v>0</v>
          </cell>
          <cell r="Z454">
            <v>0</v>
          </cell>
          <cell r="AA454" t="str">
            <v/>
          </cell>
        </row>
        <row r="455">
          <cell r="I455" t="str">
            <v/>
          </cell>
          <cell r="J455" t="str">
            <v/>
          </cell>
          <cell r="K455">
            <v>0</v>
          </cell>
          <cell r="L455">
            <v>0</v>
          </cell>
          <cell r="M455" t="str">
            <v/>
          </cell>
          <cell r="P455" t="str">
            <v/>
          </cell>
          <cell r="Q455" t="str">
            <v/>
          </cell>
          <cell r="R455">
            <v>0</v>
          </cell>
          <cell r="S455">
            <v>0</v>
          </cell>
          <cell r="T455" t="str">
            <v/>
          </cell>
          <cell r="W455" t="str">
            <v/>
          </cell>
          <cell r="X455" t="str">
            <v/>
          </cell>
          <cell r="Y455">
            <v>0</v>
          </cell>
          <cell r="Z455">
            <v>0</v>
          </cell>
          <cell r="AA455" t="str">
            <v/>
          </cell>
        </row>
        <row r="456">
          <cell r="I456" t="str">
            <v/>
          </cell>
          <cell r="J456" t="str">
            <v/>
          </cell>
          <cell r="K456">
            <v>0</v>
          </cell>
          <cell r="L456">
            <v>0</v>
          </cell>
          <cell r="M456" t="str">
            <v/>
          </cell>
          <cell r="P456" t="str">
            <v/>
          </cell>
          <cell r="Q456" t="str">
            <v/>
          </cell>
          <cell r="R456">
            <v>0</v>
          </cell>
          <cell r="S456">
            <v>0</v>
          </cell>
          <cell r="T456" t="str">
            <v/>
          </cell>
          <cell r="W456" t="str">
            <v/>
          </cell>
          <cell r="X456" t="str">
            <v/>
          </cell>
          <cell r="Y456">
            <v>0</v>
          </cell>
          <cell r="Z456">
            <v>0</v>
          </cell>
          <cell r="AA456" t="str">
            <v/>
          </cell>
        </row>
        <row r="457">
          <cell r="I457" t="str">
            <v/>
          </cell>
          <cell r="J457" t="str">
            <v/>
          </cell>
          <cell r="K457">
            <v>0</v>
          </cell>
          <cell r="L457">
            <v>0</v>
          </cell>
          <cell r="M457" t="str">
            <v/>
          </cell>
          <cell r="P457" t="str">
            <v/>
          </cell>
          <cell r="Q457" t="str">
            <v/>
          </cell>
          <cell r="R457">
            <v>0</v>
          </cell>
          <cell r="S457">
            <v>0</v>
          </cell>
          <cell r="T457" t="str">
            <v/>
          </cell>
          <cell r="W457" t="str">
            <v/>
          </cell>
          <cell r="X457" t="str">
            <v/>
          </cell>
          <cell r="Y457">
            <v>0</v>
          </cell>
          <cell r="Z457">
            <v>0</v>
          </cell>
          <cell r="AA457" t="str">
            <v/>
          </cell>
        </row>
        <row r="458">
          <cell r="I458" t="str">
            <v/>
          </cell>
          <cell r="J458" t="str">
            <v/>
          </cell>
          <cell r="K458">
            <v>0</v>
          </cell>
          <cell r="L458">
            <v>0</v>
          </cell>
          <cell r="M458" t="str">
            <v/>
          </cell>
          <cell r="P458" t="str">
            <v/>
          </cell>
          <cell r="Q458" t="str">
            <v/>
          </cell>
          <cell r="R458">
            <v>0</v>
          </cell>
          <cell r="S458">
            <v>0</v>
          </cell>
          <cell r="T458" t="str">
            <v/>
          </cell>
          <cell r="W458" t="str">
            <v/>
          </cell>
          <cell r="X458" t="str">
            <v/>
          </cell>
          <cell r="Y458">
            <v>0</v>
          </cell>
          <cell r="Z458">
            <v>0</v>
          </cell>
          <cell r="AA458" t="str">
            <v/>
          </cell>
        </row>
        <row r="459">
          <cell r="I459" t="str">
            <v/>
          </cell>
          <cell r="J459" t="str">
            <v/>
          </cell>
          <cell r="K459">
            <v>0</v>
          </cell>
          <cell r="L459">
            <v>0</v>
          </cell>
          <cell r="M459" t="str">
            <v/>
          </cell>
          <cell r="P459" t="str">
            <v/>
          </cell>
          <cell r="Q459" t="str">
            <v/>
          </cell>
          <cell r="R459">
            <v>0</v>
          </cell>
          <cell r="S459">
            <v>0</v>
          </cell>
          <cell r="T459" t="str">
            <v/>
          </cell>
          <cell r="W459" t="str">
            <v/>
          </cell>
          <cell r="X459" t="str">
            <v/>
          </cell>
          <cell r="Y459">
            <v>0</v>
          </cell>
          <cell r="Z459">
            <v>0</v>
          </cell>
          <cell r="AA459" t="str">
            <v/>
          </cell>
        </row>
        <row r="460">
          <cell r="I460" t="str">
            <v/>
          </cell>
          <cell r="J460" t="str">
            <v/>
          </cell>
          <cell r="K460">
            <v>0</v>
          </cell>
          <cell r="L460">
            <v>0</v>
          </cell>
          <cell r="M460" t="str">
            <v/>
          </cell>
          <cell r="P460" t="str">
            <v/>
          </cell>
          <cell r="Q460" t="str">
            <v/>
          </cell>
          <cell r="R460">
            <v>0</v>
          </cell>
          <cell r="S460">
            <v>0</v>
          </cell>
          <cell r="T460" t="str">
            <v/>
          </cell>
          <cell r="W460" t="str">
            <v/>
          </cell>
          <cell r="X460" t="str">
            <v/>
          </cell>
          <cell r="Y460">
            <v>0</v>
          </cell>
          <cell r="Z460">
            <v>0</v>
          </cell>
          <cell r="AA460" t="str">
            <v/>
          </cell>
        </row>
        <row r="461">
          <cell r="I461" t="str">
            <v/>
          </cell>
          <cell r="J461" t="str">
            <v/>
          </cell>
          <cell r="K461">
            <v>0</v>
          </cell>
          <cell r="L461">
            <v>0</v>
          </cell>
          <cell r="M461" t="str">
            <v/>
          </cell>
          <cell r="P461" t="str">
            <v/>
          </cell>
          <cell r="Q461" t="str">
            <v/>
          </cell>
          <cell r="R461">
            <v>0</v>
          </cell>
          <cell r="S461">
            <v>0</v>
          </cell>
          <cell r="T461" t="str">
            <v/>
          </cell>
          <cell r="W461" t="str">
            <v/>
          </cell>
          <cell r="X461" t="str">
            <v/>
          </cell>
          <cell r="Y461">
            <v>0</v>
          </cell>
          <cell r="Z461">
            <v>0</v>
          </cell>
          <cell r="AA461" t="str">
            <v/>
          </cell>
        </row>
        <row r="462">
          <cell r="I462" t="str">
            <v/>
          </cell>
          <cell r="J462" t="str">
            <v/>
          </cell>
          <cell r="K462">
            <v>0</v>
          </cell>
          <cell r="L462">
            <v>0</v>
          </cell>
          <cell r="M462" t="str">
            <v/>
          </cell>
          <cell r="P462" t="str">
            <v/>
          </cell>
          <cell r="Q462" t="str">
            <v/>
          </cell>
          <cell r="R462">
            <v>0</v>
          </cell>
          <cell r="S462">
            <v>0</v>
          </cell>
          <cell r="T462" t="str">
            <v/>
          </cell>
          <cell r="W462" t="str">
            <v/>
          </cell>
          <cell r="X462" t="str">
            <v/>
          </cell>
          <cell r="Y462">
            <v>0</v>
          </cell>
          <cell r="Z462">
            <v>0</v>
          </cell>
          <cell r="AA462" t="str">
            <v/>
          </cell>
        </row>
        <row r="463">
          <cell r="I463" t="str">
            <v/>
          </cell>
          <cell r="J463" t="str">
            <v/>
          </cell>
          <cell r="K463">
            <v>0</v>
          </cell>
          <cell r="L463">
            <v>0</v>
          </cell>
          <cell r="M463" t="str">
            <v/>
          </cell>
          <cell r="P463" t="str">
            <v/>
          </cell>
          <cell r="Q463" t="str">
            <v/>
          </cell>
          <cell r="R463">
            <v>0</v>
          </cell>
          <cell r="S463">
            <v>0</v>
          </cell>
          <cell r="T463" t="str">
            <v/>
          </cell>
          <cell r="W463" t="str">
            <v/>
          </cell>
          <cell r="X463" t="str">
            <v/>
          </cell>
          <cell r="Y463">
            <v>0</v>
          </cell>
          <cell r="Z463">
            <v>0</v>
          </cell>
          <cell r="AA463" t="str">
            <v/>
          </cell>
        </row>
        <row r="464">
          <cell r="I464" t="str">
            <v/>
          </cell>
          <cell r="J464" t="str">
            <v/>
          </cell>
          <cell r="K464">
            <v>0</v>
          </cell>
          <cell r="L464">
            <v>0</v>
          </cell>
          <cell r="M464" t="str">
            <v/>
          </cell>
          <cell r="P464" t="str">
            <v/>
          </cell>
          <cell r="Q464" t="str">
            <v/>
          </cell>
          <cell r="R464">
            <v>0</v>
          </cell>
          <cell r="S464">
            <v>0</v>
          </cell>
          <cell r="T464" t="str">
            <v/>
          </cell>
          <cell r="W464" t="str">
            <v/>
          </cell>
          <cell r="X464" t="str">
            <v/>
          </cell>
          <cell r="Y464">
            <v>0</v>
          </cell>
          <cell r="Z464">
            <v>0</v>
          </cell>
          <cell r="AA464" t="str">
            <v/>
          </cell>
        </row>
        <row r="465">
          <cell r="I465" t="str">
            <v/>
          </cell>
          <cell r="J465" t="str">
            <v/>
          </cell>
          <cell r="K465">
            <v>0</v>
          </cell>
          <cell r="L465">
            <v>0</v>
          </cell>
          <cell r="M465" t="str">
            <v/>
          </cell>
          <cell r="P465" t="str">
            <v/>
          </cell>
          <cell r="Q465" t="str">
            <v/>
          </cell>
          <cell r="R465">
            <v>0</v>
          </cell>
          <cell r="S465">
            <v>0</v>
          </cell>
          <cell r="T465" t="str">
            <v/>
          </cell>
          <cell r="W465" t="str">
            <v/>
          </cell>
          <cell r="X465" t="str">
            <v/>
          </cell>
          <cell r="Y465">
            <v>0</v>
          </cell>
          <cell r="Z465">
            <v>0</v>
          </cell>
          <cell r="AA465" t="str">
            <v/>
          </cell>
        </row>
        <row r="466">
          <cell r="I466" t="str">
            <v/>
          </cell>
          <cell r="J466" t="str">
            <v/>
          </cell>
          <cell r="K466">
            <v>0</v>
          </cell>
          <cell r="L466">
            <v>0</v>
          </cell>
          <cell r="M466" t="str">
            <v/>
          </cell>
          <cell r="P466" t="str">
            <v/>
          </cell>
          <cell r="Q466" t="str">
            <v/>
          </cell>
          <cell r="R466">
            <v>0</v>
          </cell>
          <cell r="S466">
            <v>0</v>
          </cell>
          <cell r="T466" t="str">
            <v/>
          </cell>
          <cell r="W466" t="str">
            <v/>
          </cell>
          <cell r="X466" t="str">
            <v/>
          </cell>
          <cell r="Y466">
            <v>0</v>
          </cell>
          <cell r="Z466">
            <v>0</v>
          </cell>
          <cell r="AA466" t="str">
            <v/>
          </cell>
        </row>
        <row r="467">
          <cell r="I467" t="str">
            <v/>
          </cell>
          <cell r="J467" t="str">
            <v/>
          </cell>
          <cell r="K467">
            <v>0</v>
          </cell>
          <cell r="L467">
            <v>0</v>
          </cell>
          <cell r="M467" t="str">
            <v/>
          </cell>
          <cell r="P467" t="str">
            <v/>
          </cell>
          <cell r="Q467" t="str">
            <v/>
          </cell>
          <cell r="R467">
            <v>0</v>
          </cell>
          <cell r="S467">
            <v>0</v>
          </cell>
          <cell r="T467" t="str">
            <v/>
          </cell>
          <cell r="W467" t="str">
            <v/>
          </cell>
          <cell r="X467" t="str">
            <v/>
          </cell>
          <cell r="Y467">
            <v>0</v>
          </cell>
          <cell r="Z467">
            <v>0</v>
          </cell>
          <cell r="AA467" t="str">
            <v/>
          </cell>
        </row>
        <row r="468">
          <cell r="I468" t="str">
            <v/>
          </cell>
          <cell r="J468" t="str">
            <v/>
          </cell>
          <cell r="K468">
            <v>0</v>
          </cell>
          <cell r="L468">
            <v>0</v>
          </cell>
          <cell r="M468" t="str">
            <v/>
          </cell>
          <cell r="P468" t="str">
            <v/>
          </cell>
          <cell r="Q468" t="str">
            <v/>
          </cell>
          <cell r="R468">
            <v>0</v>
          </cell>
          <cell r="S468">
            <v>0</v>
          </cell>
          <cell r="T468" t="str">
            <v/>
          </cell>
          <cell r="W468" t="str">
            <v/>
          </cell>
          <cell r="X468" t="str">
            <v/>
          </cell>
          <cell r="Y468">
            <v>0</v>
          </cell>
          <cell r="Z468">
            <v>0</v>
          </cell>
          <cell r="AA468" t="str">
            <v/>
          </cell>
        </row>
        <row r="469">
          <cell r="I469" t="str">
            <v/>
          </cell>
          <cell r="J469" t="str">
            <v/>
          </cell>
          <cell r="K469">
            <v>0</v>
          </cell>
          <cell r="L469">
            <v>0</v>
          </cell>
          <cell r="M469" t="str">
            <v/>
          </cell>
          <cell r="P469" t="str">
            <v/>
          </cell>
          <cell r="Q469" t="str">
            <v/>
          </cell>
          <cell r="R469">
            <v>0</v>
          </cell>
          <cell r="S469">
            <v>0</v>
          </cell>
          <cell r="T469" t="str">
            <v/>
          </cell>
          <cell r="W469" t="str">
            <v/>
          </cell>
          <cell r="X469" t="str">
            <v/>
          </cell>
          <cell r="Y469">
            <v>0</v>
          </cell>
          <cell r="Z469">
            <v>0</v>
          </cell>
          <cell r="AA469" t="str">
            <v/>
          </cell>
        </row>
        <row r="470">
          <cell r="I470" t="str">
            <v/>
          </cell>
          <cell r="J470" t="str">
            <v/>
          </cell>
          <cell r="K470">
            <v>0</v>
          </cell>
          <cell r="L470">
            <v>0</v>
          </cell>
          <cell r="M470" t="str">
            <v/>
          </cell>
          <cell r="P470" t="str">
            <v/>
          </cell>
          <cell r="Q470" t="str">
            <v/>
          </cell>
          <cell r="R470">
            <v>0</v>
          </cell>
          <cell r="S470">
            <v>0</v>
          </cell>
          <cell r="T470" t="str">
            <v/>
          </cell>
          <cell r="W470" t="str">
            <v/>
          </cell>
          <cell r="X470" t="str">
            <v/>
          </cell>
          <cell r="Y470">
            <v>0</v>
          </cell>
          <cell r="Z470">
            <v>0</v>
          </cell>
          <cell r="AA470" t="str">
            <v/>
          </cell>
        </row>
        <row r="471">
          <cell r="I471" t="str">
            <v/>
          </cell>
          <cell r="J471" t="str">
            <v/>
          </cell>
          <cell r="K471">
            <v>0</v>
          </cell>
          <cell r="L471">
            <v>0</v>
          </cell>
          <cell r="M471" t="str">
            <v/>
          </cell>
          <cell r="P471" t="str">
            <v/>
          </cell>
          <cell r="Q471" t="str">
            <v/>
          </cell>
          <cell r="R471">
            <v>0</v>
          </cell>
          <cell r="S471">
            <v>0</v>
          </cell>
          <cell r="T471" t="str">
            <v/>
          </cell>
          <cell r="W471" t="str">
            <v/>
          </cell>
          <cell r="X471" t="str">
            <v/>
          </cell>
          <cell r="Y471">
            <v>0</v>
          </cell>
          <cell r="Z471">
            <v>0</v>
          </cell>
          <cell r="AA471" t="str">
            <v/>
          </cell>
        </row>
        <row r="472">
          <cell r="I472" t="str">
            <v/>
          </cell>
          <cell r="J472" t="str">
            <v/>
          </cell>
          <cell r="K472">
            <v>0</v>
          </cell>
          <cell r="L472">
            <v>0</v>
          </cell>
          <cell r="M472" t="str">
            <v/>
          </cell>
          <cell r="P472" t="str">
            <v/>
          </cell>
          <cell r="Q472" t="str">
            <v/>
          </cell>
          <cell r="R472">
            <v>0</v>
          </cell>
          <cell r="S472">
            <v>0</v>
          </cell>
          <cell r="T472" t="str">
            <v/>
          </cell>
          <cell r="W472" t="str">
            <v/>
          </cell>
          <cell r="X472" t="str">
            <v/>
          </cell>
          <cell r="Y472">
            <v>0</v>
          </cell>
          <cell r="Z472">
            <v>0</v>
          </cell>
          <cell r="AA472" t="str">
            <v/>
          </cell>
        </row>
        <row r="473">
          <cell r="I473" t="str">
            <v/>
          </cell>
          <cell r="J473" t="str">
            <v/>
          </cell>
          <cell r="K473">
            <v>0</v>
          </cell>
          <cell r="L473">
            <v>0</v>
          </cell>
          <cell r="M473" t="str">
            <v/>
          </cell>
          <cell r="P473" t="str">
            <v/>
          </cell>
          <cell r="Q473" t="str">
            <v/>
          </cell>
          <cell r="R473">
            <v>0</v>
          </cell>
          <cell r="S473">
            <v>0</v>
          </cell>
          <cell r="T473" t="str">
            <v/>
          </cell>
          <cell r="W473" t="str">
            <v/>
          </cell>
          <cell r="X473" t="str">
            <v/>
          </cell>
          <cell r="Y473">
            <v>0</v>
          </cell>
          <cell r="Z473">
            <v>0</v>
          </cell>
          <cell r="AA473" t="str">
            <v/>
          </cell>
        </row>
        <row r="474">
          <cell r="I474" t="str">
            <v/>
          </cell>
          <cell r="J474" t="str">
            <v/>
          </cell>
          <cell r="K474">
            <v>0</v>
          </cell>
          <cell r="L474">
            <v>0</v>
          </cell>
          <cell r="M474" t="str">
            <v/>
          </cell>
          <cell r="P474" t="str">
            <v/>
          </cell>
          <cell r="Q474" t="str">
            <v/>
          </cell>
          <cell r="R474">
            <v>0</v>
          </cell>
          <cell r="S474">
            <v>0</v>
          </cell>
          <cell r="T474" t="str">
            <v/>
          </cell>
          <cell r="W474" t="str">
            <v/>
          </cell>
          <cell r="X474" t="str">
            <v/>
          </cell>
          <cell r="Y474">
            <v>0</v>
          </cell>
          <cell r="Z474">
            <v>0</v>
          </cell>
          <cell r="AA474" t="str">
            <v/>
          </cell>
        </row>
        <row r="475">
          <cell r="I475" t="str">
            <v/>
          </cell>
          <cell r="J475" t="str">
            <v/>
          </cell>
          <cell r="K475">
            <v>0</v>
          </cell>
          <cell r="L475">
            <v>0</v>
          </cell>
          <cell r="M475" t="str">
            <v/>
          </cell>
          <cell r="P475" t="str">
            <v/>
          </cell>
          <cell r="Q475" t="str">
            <v/>
          </cell>
          <cell r="R475">
            <v>0</v>
          </cell>
          <cell r="S475">
            <v>0</v>
          </cell>
          <cell r="T475" t="str">
            <v/>
          </cell>
          <cell r="W475" t="str">
            <v/>
          </cell>
          <cell r="X475" t="str">
            <v/>
          </cell>
          <cell r="Y475">
            <v>0</v>
          </cell>
          <cell r="Z475">
            <v>0</v>
          </cell>
          <cell r="AA475" t="str">
            <v/>
          </cell>
        </row>
        <row r="476">
          <cell r="I476" t="str">
            <v/>
          </cell>
          <cell r="J476" t="str">
            <v/>
          </cell>
          <cell r="K476">
            <v>0</v>
          </cell>
          <cell r="L476">
            <v>0</v>
          </cell>
          <cell r="M476" t="str">
            <v/>
          </cell>
          <cell r="P476" t="str">
            <v/>
          </cell>
          <cell r="Q476" t="str">
            <v/>
          </cell>
          <cell r="R476">
            <v>0</v>
          </cell>
          <cell r="S476">
            <v>0</v>
          </cell>
          <cell r="T476" t="str">
            <v/>
          </cell>
          <cell r="W476" t="str">
            <v/>
          </cell>
          <cell r="X476" t="str">
            <v/>
          </cell>
          <cell r="Y476">
            <v>0</v>
          </cell>
          <cell r="Z476">
            <v>0</v>
          </cell>
          <cell r="AA476" t="str">
            <v/>
          </cell>
        </row>
        <row r="477">
          <cell r="I477" t="str">
            <v/>
          </cell>
          <cell r="J477" t="str">
            <v/>
          </cell>
          <cell r="K477">
            <v>0</v>
          </cell>
          <cell r="L477">
            <v>0</v>
          </cell>
          <cell r="M477" t="str">
            <v/>
          </cell>
          <cell r="P477" t="str">
            <v/>
          </cell>
          <cell r="Q477" t="str">
            <v/>
          </cell>
          <cell r="R477">
            <v>0</v>
          </cell>
          <cell r="S477">
            <v>0</v>
          </cell>
          <cell r="T477" t="str">
            <v/>
          </cell>
          <cell r="W477" t="str">
            <v/>
          </cell>
          <cell r="X477" t="str">
            <v/>
          </cell>
          <cell r="Y477">
            <v>0</v>
          </cell>
          <cell r="Z477">
            <v>0</v>
          </cell>
          <cell r="AA477" t="str">
            <v/>
          </cell>
        </row>
        <row r="478">
          <cell r="I478" t="str">
            <v/>
          </cell>
          <cell r="J478" t="str">
            <v/>
          </cell>
          <cell r="K478">
            <v>0</v>
          </cell>
          <cell r="L478">
            <v>0</v>
          </cell>
          <cell r="M478" t="str">
            <v/>
          </cell>
          <cell r="P478" t="str">
            <v/>
          </cell>
          <cell r="Q478" t="str">
            <v/>
          </cell>
          <cell r="R478">
            <v>0</v>
          </cell>
          <cell r="S478">
            <v>0</v>
          </cell>
          <cell r="T478" t="str">
            <v/>
          </cell>
          <cell r="W478" t="str">
            <v/>
          </cell>
          <cell r="X478" t="str">
            <v/>
          </cell>
          <cell r="Y478">
            <v>0</v>
          </cell>
          <cell r="Z478">
            <v>0</v>
          </cell>
          <cell r="AA478" t="str">
            <v/>
          </cell>
        </row>
        <row r="479">
          <cell r="I479" t="str">
            <v/>
          </cell>
          <cell r="J479" t="str">
            <v/>
          </cell>
          <cell r="K479">
            <v>0</v>
          </cell>
          <cell r="L479">
            <v>0</v>
          </cell>
          <cell r="M479" t="str">
            <v/>
          </cell>
          <cell r="P479" t="str">
            <v/>
          </cell>
          <cell r="Q479" t="str">
            <v/>
          </cell>
          <cell r="R479">
            <v>0</v>
          </cell>
          <cell r="S479">
            <v>0</v>
          </cell>
          <cell r="T479" t="str">
            <v/>
          </cell>
          <cell r="W479" t="str">
            <v/>
          </cell>
          <cell r="X479" t="str">
            <v/>
          </cell>
          <cell r="Y479">
            <v>0</v>
          </cell>
          <cell r="Z479">
            <v>0</v>
          </cell>
          <cell r="AA479" t="str">
            <v/>
          </cell>
        </row>
        <row r="480">
          <cell r="I480" t="str">
            <v/>
          </cell>
          <cell r="J480" t="str">
            <v/>
          </cell>
          <cell r="K480">
            <v>0</v>
          </cell>
          <cell r="L480">
            <v>0</v>
          </cell>
          <cell r="M480" t="str">
            <v/>
          </cell>
          <cell r="P480" t="str">
            <v/>
          </cell>
          <cell r="Q480" t="str">
            <v/>
          </cell>
          <cell r="R480">
            <v>0</v>
          </cell>
          <cell r="S480">
            <v>0</v>
          </cell>
          <cell r="T480" t="str">
            <v/>
          </cell>
          <cell r="W480" t="str">
            <v/>
          </cell>
          <cell r="X480" t="str">
            <v/>
          </cell>
          <cell r="Y480">
            <v>0</v>
          </cell>
          <cell r="Z480">
            <v>0</v>
          </cell>
          <cell r="AA480" t="str">
            <v/>
          </cell>
        </row>
        <row r="481">
          <cell r="I481" t="str">
            <v/>
          </cell>
          <cell r="J481" t="str">
            <v/>
          </cell>
          <cell r="K481">
            <v>0</v>
          </cell>
          <cell r="L481">
            <v>0</v>
          </cell>
          <cell r="M481" t="str">
            <v/>
          </cell>
          <cell r="P481" t="str">
            <v/>
          </cell>
          <cell r="Q481" t="str">
            <v/>
          </cell>
          <cell r="R481">
            <v>0</v>
          </cell>
          <cell r="S481">
            <v>0</v>
          </cell>
          <cell r="T481" t="str">
            <v/>
          </cell>
          <cell r="W481" t="str">
            <v/>
          </cell>
          <cell r="X481" t="str">
            <v/>
          </cell>
          <cell r="Y481">
            <v>0</v>
          </cell>
          <cell r="Z481">
            <v>0</v>
          </cell>
          <cell r="AA481" t="str">
            <v/>
          </cell>
        </row>
        <row r="482">
          <cell r="I482" t="str">
            <v/>
          </cell>
          <cell r="J482" t="str">
            <v/>
          </cell>
          <cell r="K482">
            <v>0</v>
          </cell>
          <cell r="L482">
            <v>0</v>
          </cell>
          <cell r="M482" t="str">
            <v/>
          </cell>
          <cell r="P482" t="str">
            <v/>
          </cell>
          <cell r="Q482" t="str">
            <v/>
          </cell>
          <cell r="R482">
            <v>0</v>
          </cell>
          <cell r="S482">
            <v>0</v>
          </cell>
          <cell r="T482" t="str">
            <v/>
          </cell>
          <cell r="W482" t="str">
            <v/>
          </cell>
          <cell r="X482" t="str">
            <v/>
          </cell>
          <cell r="Y482">
            <v>0</v>
          </cell>
          <cell r="Z482">
            <v>0</v>
          </cell>
          <cell r="AA482" t="str">
            <v/>
          </cell>
        </row>
        <row r="483">
          <cell r="I483" t="str">
            <v/>
          </cell>
          <cell r="J483" t="str">
            <v/>
          </cell>
          <cell r="K483">
            <v>0</v>
          </cell>
          <cell r="L483">
            <v>0</v>
          </cell>
          <cell r="M483" t="str">
            <v/>
          </cell>
          <cell r="P483" t="str">
            <v/>
          </cell>
          <cell r="Q483" t="str">
            <v/>
          </cell>
          <cell r="R483">
            <v>0</v>
          </cell>
          <cell r="S483">
            <v>0</v>
          </cell>
          <cell r="T483" t="str">
            <v/>
          </cell>
          <cell r="W483" t="str">
            <v/>
          </cell>
          <cell r="X483" t="str">
            <v/>
          </cell>
          <cell r="Y483">
            <v>0</v>
          </cell>
          <cell r="Z483">
            <v>0</v>
          </cell>
          <cell r="AA483" t="str">
            <v/>
          </cell>
        </row>
        <row r="484">
          <cell r="I484" t="str">
            <v/>
          </cell>
          <cell r="J484" t="str">
            <v/>
          </cell>
          <cell r="K484">
            <v>0</v>
          </cell>
          <cell r="L484">
            <v>0</v>
          </cell>
          <cell r="M484" t="str">
            <v/>
          </cell>
          <cell r="P484" t="str">
            <v/>
          </cell>
          <cell r="Q484" t="str">
            <v/>
          </cell>
          <cell r="R484">
            <v>0</v>
          </cell>
          <cell r="S484">
            <v>0</v>
          </cell>
          <cell r="T484" t="str">
            <v/>
          </cell>
          <cell r="W484" t="str">
            <v/>
          </cell>
          <cell r="X484" t="str">
            <v/>
          </cell>
          <cell r="Y484">
            <v>0</v>
          </cell>
          <cell r="Z484">
            <v>0</v>
          </cell>
          <cell r="AA484" t="str">
            <v/>
          </cell>
        </row>
        <row r="485">
          <cell r="I485" t="str">
            <v/>
          </cell>
          <cell r="J485" t="str">
            <v/>
          </cell>
          <cell r="K485">
            <v>0</v>
          </cell>
          <cell r="L485">
            <v>0</v>
          </cell>
          <cell r="M485" t="str">
            <v/>
          </cell>
          <cell r="P485" t="str">
            <v/>
          </cell>
          <cell r="Q485" t="str">
            <v/>
          </cell>
          <cell r="R485">
            <v>0</v>
          </cell>
          <cell r="S485">
            <v>0</v>
          </cell>
          <cell r="T485" t="str">
            <v/>
          </cell>
          <cell r="W485" t="str">
            <v/>
          </cell>
          <cell r="X485" t="str">
            <v/>
          </cell>
          <cell r="Y485">
            <v>0</v>
          </cell>
          <cell r="Z485">
            <v>0</v>
          </cell>
          <cell r="AA485" t="str">
            <v/>
          </cell>
        </row>
        <row r="486">
          <cell r="I486" t="str">
            <v/>
          </cell>
          <cell r="J486" t="str">
            <v/>
          </cell>
          <cell r="K486">
            <v>0</v>
          </cell>
          <cell r="L486">
            <v>0</v>
          </cell>
          <cell r="M486" t="str">
            <v/>
          </cell>
          <cell r="P486" t="str">
            <v/>
          </cell>
          <cell r="Q486" t="str">
            <v/>
          </cell>
          <cell r="R486">
            <v>0</v>
          </cell>
          <cell r="S486">
            <v>0</v>
          </cell>
          <cell r="T486" t="str">
            <v/>
          </cell>
          <cell r="W486" t="str">
            <v/>
          </cell>
          <cell r="X486" t="str">
            <v/>
          </cell>
          <cell r="Y486">
            <v>0</v>
          </cell>
          <cell r="Z486">
            <v>0</v>
          </cell>
          <cell r="AA486" t="str">
            <v/>
          </cell>
        </row>
        <row r="487">
          <cell r="I487" t="str">
            <v/>
          </cell>
          <cell r="J487" t="str">
            <v/>
          </cell>
          <cell r="K487">
            <v>0</v>
          </cell>
          <cell r="L487">
            <v>0</v>
          </cell>
          <cell r="M487" t="str">
            <v/>
          </cell>
          <cell r="P487" t="str">
            <v/>
          </cell>
          <cell r="Q487" t="str">
            <v/>
          </cell>
          <cell r="R487">
            <v>0</v>
          </cell>
          <cell r="S487">
            <v>0</v>
          </cell>
          <cell r="T487" t="str">
            <v/>
          </cell>
          <cell r="W487" t="str">
            <v/>
          </cell>
          <cell r="X487" t="str">
            <v/>
          </cell>
          <cell r="Y487">
            <v>0</v>
          </cell>
          <cell r="Z487">
            <v>0</v>
          </cell>
          <cell r="AA487" t="str">
            <v/>
          </cell>
        </row>
        <row r="488">
          <cell r="I488" t="str">
            <v/>
          </cell>
          <cell r="J488" t="str">
            <v/>
          </cell>
          <cell r="K488">
            <v>0</v>
          </cell>
          <cell r="L488">
            <v>0</v>
          </cell>
          <cell r="M488" t="str">
            <v/>
          </cell>
          <cell r="P488" t="str">
            <v/>
          </cell>
          <cell r="Q488" t="str">
            <v/>
          </cell>
          <cell r="R488">
            <v>0</v>
          </cell>
          <cell r="S488">
            <v>0</v>
          </cell>
          <cell r="T488" t="str">
            <v/>
          </cell>
          <cell r="W488" t="str">
            <v/>
          </cell>
          <cell r="X488" t="str">
            <v/>
          </cell>
          <cell r="Y488">
            <v>0</v>
          </cell>
          <cell r="Z488">
            <v>0</v>
          </cell>
          <cell r="AA488" t="str">
            <v/>
          </cell>
        </row>
        <row r="489">
          <cell r="I489" t="str">
            <v/>
          </cell>
          <cell r="J489" t="str">
            <v/>
          </cell>
          <cell r="K489">
            <v>0</v>
          </cell>
          <cell r="L489">
            <v>0</v>
          </cell>
          <cell r="M489" t="str">
            <v/>
          </cell>
          <cell r="P489" t="str">
            <v/>
          </cell>
          <cell r="Q489" t="str">
            <v/>
          </cell>
          <cell r="R489">
            <v>0</v>
          </cell>
          <cell r="S489">
            <v>0</v>
          </cell>
          <cell r="T489" t="str">
            <v/>
          </cell>
          <cell r="W489" t="str">
            <v/>
          </cell>
          <cell r="X489" t="str">
            <v/>
          </cell>
          <cell r="Y489">
            <v>0</v>
          </cell>
          <cell r="Z489">
            <v>0</v>
          </cell>
          <cell r="AA489" t="str">
            <v/>
          </cell>
        </row>
        <row r="490">
          <cell r="I490" t="str">
            <v/>
          </cell>
          <cell r="J490" t="str">
            <v/>
          </cell>
          <cell r="K490">
            <v>0</v>
          </cell>
          <cell r="L490">
            <v>0</v>
          </cell>
          <cell r="M490" t="str">
            <v/>
          </cell>
          <cell r="P490" t="str">
            <v/>
          </cell>
          <cell r="Q490" t="str">
            <v/>
          </cell>
          <cell r="R490">
            <v>0</v>
          </cell>
          <cell r="S490">
            <v>0</v>
          </cell>
          <cell r="T490" t="str">
            <v/>
          </cell>
          <cell r="W490" t="str">
            <v/>
          </cell>
          <cell r="X490" t="str">
            <v/>
          </cell>
          <cell r="Y490">
            <v>0</v>
          </cell>
          <cell r="Z490">
            <v>0</v>
          </cell>
          <cell r="AA490" t="str">
            <v/>
          </cell>
        </row>
        <row r="491">
          <cell r="I491" t="str">
            <v/>
          </cell>
          <cell r="J491" t="str">
            <v/>
          </cell>
          <cell r="K491">
            <v>0</v>
          </cell>
          <cell r="L491">
            <v>0</v>
          </cell>
          <cell r="M491" t="str">
            <v/>
          </cell>
          <cell r="P491" t="str">
            <v/>
          </cell>
          <cell r="Q491" t="str">
            <v/>
          </cell>
          <cell r="R491">
            <v>0</v>
          </cell>
          <cell r="S491">
            <v>0</v>
          </cell>
          <cell r="T491" t="str">
            <v/>
          </cell>
          <cell r="W491" t="str">
            <v/>
          </cell>
          <cell r="X491" t="str">
            <v/>
          </cell>
          <cell r="Y491">
            <v>0</v>
          </cell>
          <cell r="Z491">
            <v>0</v>
          </cell>
          <cell r="AA491" t="str">
            <v/>
          </cell>
        </row>
        <row r="492">
          <cell r="I492" t="str">
            <v/>
          </cell>
          <cell r="J492" t="str">
            <v/>
          </cell>
          <cell r="K492">
            <v>0</v>
          </cell>
          <cell r="L492">
            <v>0</v>
          </cell>
          <cell r="M492" t="str">
            <v/>
          </cell>
          <cell r="P492" t="str">
            <v/>
          </cell>
          <cell r="Q492" t="str">
            <v/>
          </cell>
          <cell r="R492">
            <v>0</v>
          </cell>
          <cell r="S492">
            <v>0</v>
          </cell>
          <cell r="T492" t="str">
            <v/>
          </cell>
          <cell r="W492" t="str">
            <v/>
          </cell>
          <cell r="X492" t="str">
            <v/>
          </cell>
          <cell r="Y492">
            <v>0</v>
          </cell>
          <cell r="Z492">
            <v>0</v>
          </cell>
          <cell r="AA492" t="str">
            <v/>
          </cell>
        </row>
        <row r="493">
          <cell r="I493" t="str">
            <v/>
          </cell>
          <cell r="J493" t="str">
            <v/>
          </cell>
          <cell r="K493">
            <v>0</v>
          </cell>
          <cell r="L493">
            <v>0</v>
          </cell>
          <cell r="M493" t="str">
            <v/>
          </cell>
          <cell r="P493" t="str">
            <v/>
          </cell>
          <cell r="Q493" t="str">
            <v/>
          </cell>
          <cell r="R493">
            <v>0</v>
          </cell>
          <cell r="S493">
            <v>0</v>
          </cell>
          <cell r="T493" t="str">
            <v/>
          </cell>
          <cell r="W493" t="str">
            <v/>
          </cell>
          <cell r="X493" t="str">
            <v/>
          </cell>
          <cell r="Y493">
            <v>0</v>
          </cell>
          <cell r="Z493">
            <v>0</v>
          </cell>
          <cell r="AA493" t="str">
            <v/>
          </cell>
        </row>
        <row r="494">
          <cell r="I494" t="str">
            <v/>
          </cell>
          <cell r="J494" t="str">
            <v/>
          </cell>
          <cell r="K494">
            <v>0</v>
          </cell>
          <cell r="L494">
            <v>0</v>
          </cell>
          <cell r="M494" t="str">
            <v/>
          </cell>
          <cell r="P494" t="str">
            <v/>
          </cell>
          <cell r="Q494" t="str">
            <v/>
          </cell>
          <cell r="R494">
            <v>0</v>
          </cell>
          <cell r="S494">
            <v>0</v>
          </cell>
          <cell r="T494" t="str">
            <v/>
          </cell>
          <cell r="W494" t="str">
            <v/>
          </cell>
          <cell r="X494" t="str">
            <v/>
          </cell>
          <cell r="Y494">
            <v>0</v>
          </cell>
          <cell r="Z494">
            <v>0</v>
          </cell>
          <cell r="AA494" t="str">
            <v/>
          </cell>
        </row>
        <row r="495">
          <cell r="I495" t="str">
            <v/>
          </cell>
          <cell r="J495" t="str">
            <v/>
          </cell>
          <cell r="K495">
            <v>0</v>
          </cell>
          <cell r="L495">
            <v>0</v>
          </cell>
          <cell r="M495" t="str">
            <v/>
          </cell>
          <cell r="P495" t="str">
            <v/>
          </cell>
          <cell r="Q495" t="str">
            <v/>
          </cell>
          <cell r="R495">
            <v>0</v>
          </cell>
          <cell r="S495">
            <v>0</v>
          </cell>
          <cell r="T495" t="str">
            <v/>
          </cell>
          <cell r="W495" t="str">
            <v/>
          </cell>
          <cell r="X495" t="str">
            <v/>
          </cell>
          <cell r="Y495">
            <v>0</v>
          </cell>
          <cell r="Z495">
            <v>0</v>
          </cell>
          <cell r="AA495" t="str">
            <v/>
          </cell>
        </row>
        <row r="496">
          <cell r="I496" t="str">
            <v/>
          </cell>
          <cell r="J496" t="str">
            <v/>
          </cell>
          <cell r="K496">
            <v>0</v>
          </cell>
          <cell r="L496">
            <v>0</v>
          </cell>
          <cell r="M496" t="str">
            <v/>
          </cell>
          <cell r="P496" t="str">
            <v/>
          </cell>
          <cell r="Q496" t="str">
            <v/>
          </cell>
          <cell r="R496">
            <v>0</v>
          </cell>
          <cell r="S496">
            <v>0</v>
          </cell>
          <cell r="T496" t="str">
            <v/>
          </cell>
          <cell r="W496" t="str">
            <v/>
          </cell>
          <cell r="X496" t="str">
            <v/>
          </cell>
          <cell r="Y496">
            <v>0</v>
          </cell>
          <cell r="Z496">
            <v>0</v>
          </cell>
          <cell r="AA496" t="str">
            <v/>
          </cell>
        </row>
        <row r="497">
          <cell r="I497" t="str">
            <v/>
          </cell>
          <cell r="J497" t="str">
            <v/>
          </cell>
          <cell r="K497">
            <v>0</v>
          </cell>
          <cell r="L497">
            <v>0</v>
          </cell>
          <cell r="M497" t="str">
            <v/>
          </cell>
          <cell r="P497" t="str">
            <v/>
          </cell>
          <cell r="Q497" t="str">
            <v/>
          </cell>
          <cell r="R497">
            <v>0</v>
          </cell>
          <cell r="S497">
            <v>0</v>
          </cell>
          <cell r="T497" t="str">
            <v/>
          </cell>
          <cell r="W497" t="str">
            <v/>
          </cell>
          <cell r="X497" t="str">
            <v/>
          </cell>
          <cell r="Y497">
            <v>0</v>
          </cell>
          <cell r="Z497">
            <v>0</v>
          </cell>
          <cell r="AA497" t="str">
            <v/>
          </cell>
        </row>
        <row r="498">
          <cell r="I498" t="str">
            <v/>
          </cell>
          <cell r="J498" t="str">
            <v/>
          </cell>
          <cell r="K498">
            <v>0</v>
          </cell>
          <cell r="L498">
            <v>0</v>
          </cell>
          <cell r="M498" t="str">
            <v/>
          </cell>
          <cell r="P498" t="str">
            <v/>
          </cell>
          <cell r="Q498" t="str">
            <v/>
          </cell>
          <cell r="R498">
            <v>0</v>
          </cell>
          <cell r="S498">
            <v>0</v>
          </cell>
          <cell r="T498" t="str">
            <v/>
          </cell>
          <cell r="W498" t="str">
            <v/>
          </cell>
          <cell r="X498" t="str">
            <v/>
          </cell>
          <cell r="Y498">
            <v>0</v>
          </cell>
          <cell r="Z498">
            <v>0</v>
          </cell>
          <cell r="AA498" t="str">
            <v/>
          </cell>
        </row>
        <row r="499">
          <cell r="I499" t="str">
            <v/>
          </cell>
          <cell r="J499" t="str">
            <v/>
          </cell>
          <cell r="K499">
            <v>0</v>
          </cell>
          <cell r="L499">
            <v>0</v>
          </cell>
          <cell r="M499" t="str">
            <v/>
          </cell>
          <cell r="P499" t="str">
            <v/>
          </cell>
          <cell r="Q499" t="str">
            <v/>
          </cell>
          <cell r="R499">
            <v>0</v>
          </cell>
          <cell r="S499">
            <v>0</v>
          </cell>
          <cell r="T499" t="str">
            <v/>
          </cell>
          <cell r="W499" t="str">
            <v/>
          </cell>
          <cell r="X499" t="str">
            <v/>
          </cell>
          <cell r="Y499">
            <v>0</v>
          </cell>
          <cell r="Z499">
            <v>0</v>
          </cell>
          <cell r="AA499" t="str">
            <v/>
          </cell>
        </row>
        <row r="500">
          <cell r="I500" t="str">
            <v/>
          </cell>
          <cell r="J500" t="str">
            <v/>
          </cell>
          <cell r="K500">
            <v>0</v>
          </cell>
          <cell r="L500">
            <v>0</v>
          </cell>
          <cell r="M500" t="str">
            <v/>
          </cell>
          <cell r="P500" t="str">
            <v/>
          </cell>
          <cell r="Q500" t="str">
            <v/>
          </cell>
          <cell r="R500">
            <v>0</v>
          </cell>
          <cell r="S500">
            <v>0</v>
          </cell>
          <cell r="T500" t="str">
            <v/>
          </cell>
          <cell r="W500" t="str">
            <v/>
          </cell>
          <cell r="X500" t="str">
            <v/>
          </cell>
          <cell r="Y500">
            <v>0</v>
          </cell>
          <cell r="Z500">
            <v>0</v>
          </cell>
          <cell r="AA500" t="str">
            <v/>
          </cell>
        </row>
        <row r="501">
          <cell r="I501" t="str">
            <v/>
          </cell>
          <cell r="J501" t="str">
            <v/>
          </cell>
          <cell r="K501">
            <v>0</v>
          </cell>
          <cell r="L501">
            <v>0</v>
          </cell>
          <cell r="M501" t="str">
            <v/>
          </cell>
          <cell r="P501" t="str">
            <v/>
          </cell>
          <cell r="Q501" t="str">
            <v/>
          </cell>
          <cell r="R501">
            <v>0</v>
          </cell>
          <cell r="S501">
            <v>0</v>
          </cell>
          <cell r="T501" t="str">
            <v/>
          </cell>
          <cell r="W501" t="str">
            <v/>
          </cell>
          <cell r="X501" t="str">
            <v/>
          </cell>
          <cell r="Y501">
            <v>0</v>
          </cell>
          <cell r="Z501">
            <v>0</v>
          </cell>
          <cell r="AA501" t="str">
            <v/>
          </cell>
        </row>
        <row r="502">
          <cell r="I502" t="str">
            <v/>
          </cell>
          <cell r="J502" t="str">
            <v/>
          </cell>
          <cell r="K502">
            <v>0</v>
          </cell>
          <cell r="L502">
            <v>0</v>
          </cell>
          <cell r="M502" t="str">
            <v/>
          </cell>
          <cell r="P502" t="str">
            <v/>
          </cell>
          <cell r="Q502" t="str">
            <v/>
          </cell>
          <cell r="R502">
            <v>0</v>
          </cell>
          <cell r="S502">
            <v>0</v>
          </cell>
          <cell r="T502" t="str">
            <v/>
          </cell>
          <cell r="W502" t="str">
            <v/>
          </cell>
          <cell r="X502" t="str">
            <v/>
          </cell>
          <cell r="Y502">
            <v>0</v>
          </cell>
          <cell r="Z502">
            <v>0</v>
          </cell>
          <cell r="AA502" t="str">
            <v/>
          </cell>
        </row>
        <row r="503">
          <cell r="I503" t="str">
            <v>1004100000101</v>
          </cell>
          <cell r="J503" t="str">
            <v>普通攻击:对单体敌人造成{0}%的武力伤害</v>
          </cell>
          <cell r="K503">
            <v>0</v>
          </cell>
          <cell r="L503">
            <v>0</v>
          </cell>
          <cell r="M503" t="str">
            <v>0.9+0.9+0.9+0.9+0.9+0.9+0.9+0.9+0.9+0.9+0.9+0.9+0.9+0.9+0.9+0.9+0.9</v>
          </cell>
          <cell r="P503" t="str">
            <v/>
          </cell>
          <cell r="Q503" t="str">
            <v/>
          </cell>
          <cell r="R503">
            <v>0</v>
          </cell>
          <cell r="S503">
            <v>0</v>
          </cell>
          <cell r="T503" t="str">
            <v/>
          </cell>
          <cell r="W503" t="str">
            <v/>
          </cell>
          <cell r="X503" t="str">
            <v/>
          </cell>
          <cell r="Y503">
            <v>0</v>
          </cell>
          <cell r="Z503">
            <v>0</v>
          </cell>
          <cell r="AA503" t="str">
            <v/>
          </cell>
        </row>
        <row r="504">
          <cell r="I504" t="str">
            <v>1004100000201</v>
          </cell>
          <cell r="J504" t="str">
            <v>怒气技能:孙坚向前方横扫攻击，对扇形范围的敌人造成自身攻击{0}%的武力伤害，大幅击退敌人并击倒敌方士兵6秒。</v>
          </cell>
          <cell r="K504">
            <v>0</v>
          </cell>
          <cell r="L504">
            <v>0</v>
          </cell>
          <cell r="M504" t="str">
            <v>0.6+0.75+0.9+1.05+1.2+1.35+1.5+1.65+1.8+1.95+2.1+2.25+2.4+2.55+2.7+2.85+3</v>
          </cell>
          <cell r="P504" t="str">
            <v/>
          </cell>
          <cell r="Q504" t="str">
            <v/>
          </cell>
          <cell r="R504">
            <v>0</v>
          </cell>
          <cell r="S504">
            <v>0</v>
          </cell>
          <cell r="T504" t="str">
            <v/>
          </cell>
          <cell r="W504" t="str">
            <v/>
          </cell>
          <cell r="X504" t="str">
            <v/>
          </cell>
          <cell r="Y504">
            <v>0</v>
          </cell>
          <cell r="Z504">
            <v>0</v>
          </cell>
          <cell r="AA504" t="str">
            <v/>
          </cell>
        </row>
        <row r="505">
          <cell r="I505" t="str">
            <v>1004100000202</v>
          </cell>
          <cell r="J505" t="str">
            <v>怒气技能:孙坚向前方横扫攻击，对扇形范围的敌人造成自身攻击{0}%的武力伤害，大幅击退敌人并击倒敌方士兵6秒。</v>
          </cell>
          <cell r="K505">
            <v>0</v>
          </cell>
          <cell r="L505">
            <v>0</v>
          </cell>
          <cell r="M505" t="str">
            <v>6+6+6+6+6+6+6+6+6+6+6+6+6+6+6+6+6</v>
          </cell>
          <cell r="P505" t="str">
            <v/>
          </cell>
          <cell r="Q505" t="str">
            <v/>
          </cell>
          <cell r="R505">
            <v>0</v>
          </cell>
          <cell r="S505">
            <v>0</v>
          </cell>
          <cell r="T505" t="str">
            <v/>
          </cell>
          <cell r="W505" t="str">
            <v/>
          </cell>
          <cell r="X505" t="str">
            <v/>
          </cell>
          <cell r="Y505">
            <v>0</v>
          </cell>
          <cell r="Z505">
            <v>0</v>
          </cell>
          <cell r="AA505" t="str">
            <v/>
          </cell>
        </row>
        <row r="506">
          <cell r="I506" t="str">
            <v>1004100000301</v>
          </cell>
          <cell r="J506" t="str">
            <v>被动技能1:孙坚自身造成的武力伤害的{0}%都会转换为护盾，（触发间隔1秒）护盾持续时间无限，护盾破碎时，自身护甲增加{1}点（可驱散）。孙坚自身每次普通攻击会蓄力8秒，普通攻击造成攻击90%的武力伤害。</v>
          </cell>
          <cell r="K506">
            <v>0</v>
          </cell>
          <cell r="L506">
            <v>0</v>
          </cell>
          <cell r="M506" t="str">
            <v>0.28+0.32+0.36+0.4+0.44+0.48+0.52+0.56+0.6+0.64+0.68+0.72+0.76+0.8+0.84+0.88+0.92</v>
          </cell>
          <cell r="P506" t="str">
            <v/>
          </cell>
          <cell r="Q506" t="str">
            <v/>
          </cell>
          <cell r="R506">
            <v>0</v>
          </cell>
          <cell r="S506">
            <v>0</v>
          </cell>
          <cell r="T506" t="str">
            <v/>
          </cell>
          <cell r="W506" t="str">
            <v/>
          </cell>
          <cell r="X506" t="str">
            <v/>
          </cell>
          <cell r="Y506">
            <v>0</v>
          </cell>
          <cell r="Z506">
            <v>0</v>
          </cell>
          <cell r="AA506" t="str">
            <v/>
          </cell>
        </row>
        <row r="507">
          <cell r="I507" t="str">
            <v>1004100000302</v>
          </cell>
          <cell r="J507" t="str">
            <v>被动技能1:孙坚自身造成的武力伤害的{0}%都会转换为护盾，（触发间隔1秒）护盾持续时间无限，护盾破碎时，自身护甲增加{1}点（可驱散）。孙坚自身每次普通攻击会蓄力8秒，普通攻击造成攻击90%的武力伤害。</v>
          </cell>
          <cell r="K507">
            <v>0</v>
          </cell>
          <cell r="L507">
            <v>0</v>
          </cell>
          <cell r="M507" t="str">
            <v>50+55+60+65+70+75+80+85+90+95+100+105+110+115+120+125+130</v>
          </cell>
          <cell r="P507" t="str">
            <v>1004100000303</v>
          </cell>
          <cell r="Q507" t="str">
            <v>被动技能1:孙坚自身造成的武力伤害的{0}%都会转换为护盾，（触发间隔1秒）护盾持续时间无限，护盾破碎时，自身护甲增加{1}点（可驱散）。孙坚自身每次普通攻击会蓄力8秒，普通攻击造成攻击90%的武力伤害。</v>
          </cell>
          <cell r="R507">
            <v>0</v>
          </cell>
          <cell r="S507">
            <v>0</v>
          </cell>
          <cell r="T507" t="str">
            <v>0.9+0.9+0.9+0.9+0.9+0.9+0.9+0.9+0.9+0.9+0.9+0.9+0.9+0.9+0.9+0.9+0.9</v>
          </cell>
          <cell r="W507" t="str">
            <v/>
          </cell>
          <cell r="X507" t="str">
            <v/>
          </cell>
          <cell r="Y507">
            <v>0</v>
          </cell>
          <cell r="Z507">
            <v>0</v>
          </cell>
          <cell r="AA507" t="str">
            <v/>
          </cell>
        </row>
        <row r="508">
          <cell r="I508" t="str">
            <v>1004100000401</v>
          </cell>
          <cell r="J508" t="str">
            <v>输入太多技能！！</v>
          </cell>
          <cell r="K508">
            <v>0</v>
          </cell>
          <cell r="L508">
            <v>0</v>
          </cell>
          <cell r="M508" t="str">
            <v>0.3+0.3+0.3+0.3+0.3+0.3+0.3+0.3+0.3+0.3+0.3+0.3+0.3+0.3+0.3+0.3+0.3</v>
          </cell>
          <cell r="P508" t="str">
            <v/>
          </cell>
          <cell r="Q508" t="str">
            <v/>
          </cell>
          <cell r="R508">
            <v>0</v>
          </cell>
          <cell r="S508">
            <v>0</v>
          </cell>
          <cell r="T508" t="str">
            <v/>
          </cell>
          <cell r="W508" t="str">
            <v/>
          </cell>
          <cell r="X508" t="str">
            <v/>
          </cell>
          <cell r="Y508">
            <v>0</v>
          </cell>
          <cell r="Z508">
            <v>0</v>
          </cell>
          <cell r="AA508" t="str">
            <v/>
          </cell>
        </row>
        <row r="509">
          <cell r="I509" t="str">
            <v>1004100000402</v>
          </cell>
          <cell r="J509" t="str">
            <v>输入太多技能！！</v>
          </cell>
          <cell r="K509">
            <v>0</v>
          </cell>
          <cell r="L509">
            <v>0</v>
          </cell>
          <cell r="M509" t="str">
            <v>0++++++++++++++++</v>
          </cell>
          <cell r="P509" t="str">
            <v/>
          </cell>
          <cell r="Q509" t="str">
            <v/>
          </cell>
          <cell r="R509">
            <v>0</v>
          </cell>
          <cell r="S509">
            <v>0</v>
          </cell>
          <cell r="T509" t="str">
            <v/>
          </cell>
          <cell r="W509" t="str">
            <v/>
          </cell>
          <cell r="X509" t="str">
            <v/>
          </cell>
          <cell r="Y509">
            <v>0</v>
          </cell>
          <cell r="Z509">
            <v>0</v>
          </cell>
          <cell r="AA509" t="str">
            <v/>
          </cell>
        </row>
        <row r="510">
          <cell r="I510" t="str">
            <v>1004100000501</v>
          </cell>
          <cell r="J510" t="str">
            <v>输入太多技能！！</v>
          </cell>
          <cell r="K510">
            <v>0</v>
          </cell>
          <cell r="L510">
            <v>0</v>
          </cell>
          <cell r="M510" t="str">
            <v>0.4+0.4+0.4+0.4+0.4+0.4+0.4+0.4+0.4+0.4+0.4+0.4+0.4+0.4+0.4+0.4+0.4</v>
          </cell>
          <cell r="P510" t="str">
            <v/>
          </cell>
          <cell r="Q510" t="str">
            <v/>
          </cell>
          <cell r="R510">
            <v>0</v>
          </cell>
          <cell r="S510">
            <v>0</v>
          </cell>
          <cell r="T510" t="str">
            <v/>
          </cell>
          <cell r="W510" t="str">
            <v/>
          </cell>
          <cell r="X510" t="str">
            <v/>
          </cell>
          <cell r="Y510">
            <v>0</v>
          </cell>
          <cell r="Z510">
            <v>0</v>
          </cell>
          <cell r="AA510" t="str">
            <v/>
          </cell>
        </row>
        <row r="511">
          <cell r="I511" t="str">
            <v>1004100000502</v>
          </cell>
          <cell r="J511" t="str">
            <v>输入太多技能！！</v>
          </cell>
          <cell r="K511">
            <v>0</v>
          </cell>
          <cell r="L511">
            <v>0</v>
          </cell>
          <cell r="M511" t="str">
            <v>0.3+0.3+0.3+0.3+0.3+0.3+0.3+0.3+0.3+0.3+0.3+0.3+0.3+0.3+0.3+0.3+0.3</v>
          </cell>
          <cell r="P511" t="str">
            <v/>
          </cell>
          <cell r="Q511" t="str">
            <v/>
          </cell>
          <cell r="R511">
            <v>0</v>
          </cell>
          <cell r="S511">
            <v>0</v>
          </cell>
          <cell r="T511" t="str">
            <v/>
          </cell>
          <cell r="W511" t="str">
            <v/>
          </cell>
          <cell r="X511" t="str">
            <v/>
          </cell>
          <cell r="Y511">
            <v>0</v>
          </cell>
          <cell r="Z511">
            <v>0</v>
          </cell>
          <cell r="AA511" t="str">
            <v/>
          </cell>
        </row>
        <row r="512">
          <cell r="I512" t="str">
            <v/>
          </cell>
          <cell r="J512" t="str">
            <v/>
          </cell>
          <cell r="K512">
            <v>0</v>
          </cell>
          <cell r="L512">
            <v>0</v>
          </cell>
          <cell r="M512" t="str">
            <v/>
          </cell>
          <cell r="P512" t="str">
            <v/>
          </cell>
          <cell r="Q512" t="str">
            <v/>
          </cell>
          <cell r="R512">
            <v>0</v>
          </cell>
          <cell r="S512">
            <v>0</v>
          </cell>
          <cell r="T512" t="str">
            <v/>
          </cell>
          <cell r="W512" t="str">
            <v/>
          </cell>
          <cell r="X512" t="str">
            <v/>
          </cell>
          <cell r="Y512">
            <v>0</v>
          </cell>
          <cell r="Z512">
            <v>0</v>
          </cell>
          <cell r="AA512" t="str">
            <v/>
          </cell>
        </row>
        <row r="513">
          <cell r="I513" t="str">
            <v/>
          </cell>
          <cell r="J513" t="str">
            <v/>
          </cell>
          <cell r="K513">
            <v>0</v>
          </cell>
          <cell r="L513">
            <v>0</v>
          </cell>
          <cell r="M513" t="str">
            <v/>
          </cell>
          <cell r="P513" t="str">
            <v/>
          </cell>
          <cell r="Q513" t="str">
            <v/>
          </cell>
          <cell r="R513">
            <v>0</v>
          </cell>
          <cell r="S513">
            <v>0</v>
          </cell>
          <cell r="T513" t="str">
            <v/>
          </cell>
          <cell r="W513" t="str">
            <v/>
          </cell>
          <cell r="X513" t="str">
            <v/>
          </cell>
          <cell r="Y513">
            <v>0</v>
          </cell>
          <cell r="Z513">
            <v>0</v>
          </cell>
          <cell r="AA513" t="str">
            <v/>
          </cell>
        </row>
        <row r="514">
          <cell r="I514" t="str">
            <v/>
          </cell>
          <cell r="J514" t="str">
            <v/>
          </cell>
          <cell r="K514">
            <v>0</v>
          </cell>
          <cell r="L514">
            <v>0</v>
          </cell>
          <cell r="M514" t="str">
            <v/>
          </cell>
          <cell r="P514" t="str">
            <v/>
          </cell>
          <cell r="Q514" t="str">
            <v/>
          </cell>
          <cell r="R514">
            <v>0</v>
          </cell>
          <cell r="S514">
            <v>0</v>
          </cell>
          <cell r="T514" t="str">
            <v/>
          </cell>
          <cell r="W514" t="str">
            <v/>
          </cell>
          <cell r="X514" t="str">
            <v/>
          </cell>
          <cell r="Y514">
            <v>0</v>
          </cell>
          <cell r="Z514">
            <v>0</v>
          </cell>
          <cell r="AA514" t="str">
            <v/>
          </cell>
        </row>
        <row r="515">
          <cell r="I515" t="str">
            <v/>
          </cell>
          <cell r="J515" t="str">
            <v/>
          </cell>
          <cell r="K515">
            <v>0</v>
          </cell>
          <cell r="L515">
            <v>0</v>
          </cell>
          <cell r="M515" t="str">
            <v/>
          </cell>
          <cell r="P515" t="str">
            <v/>
          </cell>
          <cell r="Q515" t="str">
            <v/>
          </cell>
          <cell r="R515">
            <v>0</v>
          </cell>
          <cell r="S515">
            <v>0</v>
          </cell>
          <cell r="T515" t="str">
            <v/>
          </cell>
          <cell r="W515" t="str">
            <v/>
          </cell>
          <cell r="X515" t="str">
            <v/>
          </cell>
          <cell r="Y515">
            <v>0</v>
          </cell>
          <cell r="Z515">
            <v>0</v>
          </cell>
          <cell r="AA515" t="str">
            <v/>
          </cell>
        </row>
        <row r="516">
          <cell r="I516" t="str">
            <v/>
          </cell>
          <cell r="J516" t="str">
            <v/>
          </cell>
          <cell r="K516">
            <v>0</v>
          </cell>
          <cell r="L516">
            <v>0</v>
          </cell>
          <cell r="M516" t="str">
            <v/>
          </cell>
          <cell r="P516" t="str">
            <v/>
          </cell>
          <cell r="Q516" t="str">
            <v/>
          </cell>
          <cell r="R516">
            <v>0</v>
          </cell>
          <cell r="S516">
            <v>0</v>
          </cell>
          <cell r="T516" t="str">
            <v/>
          </cell>
          <cell r="W516" t="str">
            <v/>
          </cell>
          <cell r="X516" t="str">
            <v/>
          </cell>
          <cell r="Y516">
            <v>0</v>
          </cell>
          <cell r="Z516">
            <v>0</v>
          </cell>
          <cell r="AA516" t="str">
            <v/>
          </cell>
        </row>
        <row r="517">
          <cell r="I517" t="str">
            <v/>
          </cell>
          <cell r="J517" t="str">
            <v/>
          </cell>
          <cell r="K517">
            <v>0</v>
          </cell>
          <cell r="L517">
            <v>0</v>
          </cell>
          <cell r="M517" t="str">
            <v/>
          </cell>
          <cell r="P517" t="str">
            <v/>
          </cell>
          <cell r="Q517" t="str">
            <v/>
          </cell>
          <cell r="R517">
            <v>0</v>
          </cell>
          <cell r="S517">
            <v>0</v>
          </cell>
          <cell r="T517" t="str">
            <v/>
          </cell>
          <cell r="W517" t="str">
            <v/>
          </cell>
          <cell r="X517" t="str">
            <v/>
          </cell>
          <cell r="Y517">
            <v>0</v>
          </cell>
          <cell r="Z517">
            <v>0</v>
          </cell>
          <cell r="AA517" t="str">
            <v/>
          </cell>
        </row>
        <row r="518">
          <cell r="I518" t="str">
            <v/>
          </cell>
          <cell r="J518" t="str">
            <v/>
          </cell>
          <cell r="K518">
            <v>0</v>
          </cell>
          <cell r="L518">
            <v>0</v>
          </cell>
          <cell r="M518" t="str">
            <v/>
          </cell>
          <cell r="P518" t="str">
            <v/>
          </cell>
          <cell r="Q518" t="str">
            <v/>
          </cell>
          <cell r="R518">
            <v>0</v>
          </cell>
          <cell r="S518">
            <v>0</v>
          </cell>
          <cell r="T518" t="str">
            <v/>
          </cell>
          <cell r="W518" t="str">
            <v/>
          </cell>
          <cell r="X518" t="str">
            <v/>
          </cell>
          <cell r="Y518">
            <v>0</v>
          </cell>
          <cell r="Z518">
            <v>0</v>
          </cell>
          <cell r="AA518" t="str">
            <v/>
          </cell>
        </row>
        <row r="519">
          <cell r="I519" t="str">
            <v/>
          </cell>
          <cell r="J519" t="str">
            <v/>
          </cell>
          <cell r="K519">
            <v>0</v>
          </cell>
          <cell r="L519">
            <v>0</v>
          </cell>
          <cell r="M519" t="str">
            <v/>
          </cell>
          <cell r="P519" t="str">
            <v/>
          </cell>
          <cell r="Q519" t="str">
            <v/>
          </cell>
          <cell r="R519">
            <v>0</v>
          </cell>
          <cell r="S519">
            <v>0</v>
          </cell>
          <cell r="T519" t="str">
            <v/>
          </cell>
          <cell r="W519" t="str">
            <v/>
          </cell>
          <cell r="X519" t="str">
            <v/>
          </cell>
          <cell r="Y519">
            <v>0</v>
          </cell>
          <cell r="Z519">
            <v>0</v>
          </cell>
          <cell r="AA519" t="str">
            <v/>
          </cell>
        </row>
        <row r="520">
          <cell r="I520" t="str">
            <v/>
          </cell>
          <cell r="J520" t="str">
            <v/>
          </cell>
          <cell r="K520">
            <v>0</v>
          </cell>
          <cell r="L520">
            <v>0</v>
          </cell>
          <cell r="M520" t="str">
            <v/>
          </cell>
          <cell r="P520" t="str">
            <v/>
          </cell>
          <cell r="Q520" t="str">
            <v/>
          </cell>
          <cell r="R520">
            <v>0</v>
          </cell>
          <cell r="S520">
            <v>0</v>
          </cell>
          <cell r="T520" t="str">
            <v/>
          </cell>
          <cell r="W520" t="str">
            <v/>
          </cell>
          <cell r="X520" t="str">
            <v/>
          </cell>
          <cell r="Y520">
            <v>0</v>
          </cell>
          <cell r="Z520">
            <v>0</v>
          </cell>
          <cell r="AA520" t="str">
            <v/>
          </cell>
        </row>
        <row r="521">
          <cell r="I521" t="str">
            <v/>
          </cell>
          <cell r="J521" t="str">
            <v/>
          </cell>
          <cell r="K521">
            <v>0</v>
          </cell>
          <cell r="L521">
            <v>0</v>
          </cell>
          <cell r="M521" t="str">
            <v/>
          </cell>
          <cell r="P521" t="str">
            <v/>
          </cell>
          <cell r="Q521" t="str">
            <v/>
          </cell>
          <cell r="R521">
            <v>0</v>
          </cell>
          <cell r="S521">
            <v>0</v>
          </cell>
          <cell r="T521" t="str">
            <v/>
          </cell>
          <cell r="W521" t="str">
            <v/>
          </cell>
          <cell r="X521" t="str">
            <v/>
          </cell>
          <cell r="Y521">
            <v>0</v>
          </cell>
          <cell r="Z521">
            <v>0</v>
          </cell>
          <cell r="AA521" t="str">
            <v/>
          </cell>
        </row>
        <row r="522">
          <cell r="I522" t="str">
            <v/>
          </cell>
          <cell r="J522" t="str">
            <v/>
          </cell>
          <cell r="K522">
            <v>0</v>
          </cell>
          <cell r="L522">
            <v>0</v>
          </cell>
          <cell r="M522" t="str">
            <v/>
          </cell>
          <cell r="P522" t="str">
            <v/>
          </cell>
          <cell r="Q522" t="str">
            <v/>
          </cell>
          <cell r="R522">
            <v>0</v>
          </cell>
          <cell r="S522">
            <v>0</v>
          </cell>
          <cell r="T522" t="str">
            <v/>
          </cell>
          <cell r="W522" t="str">
            <v/>
          </cell>
          <cell r="X522" t="str">
            <v/>
          </cell>
          <cell r="Y522">
            <v>0</v>
          </cell>
          <cell r="Z522">
            <v>0</v>
          </cell>
          <cell r="AA522" t="str">
            <v/>
          </cell>
        </row>
        <row r="523">
          <cell r="I523" t="str">
            <v/>
          </cell>
          <cell r="J523" t="str">
            <v/>
          </cell>
          <cell r="K523">
            <v>0</v>
          </cell>
          <cell r="L523">
            <v>0</v>
          </cell>
          <cell r="M523" t="str">
            <v/>
          </cell>
          <cell r="P523" t="str">
            <v/>
          </cell>
          <cell r="Q523" t="str">
            <v/>
          </cell>
          <cell r="R523">
            <v>0</v>
          </cell>
          <cell r="S523">
            <v>0</v>
          </cell>
          <cell r="T523" t="str">
            <v/>
          </cell>
          <cell r="W523" t="str">
            <v/>
          </cell>
          <cell r="X523" t="str">
            <v/>
          </cell>
          <cell r="Y523">
            <v>0</v>
          </cell>
          <cell r="Z523">
            <v>0</v>
          </cell>
          <cell r="AA523" t="str">
            <v/>
          </cell>
        </row>
        <row r="524">
          <cell r="I524" t="str">
            <v/>
          </cell>
          <cell r="J524" t="str">
            <v/>
          </cell>
          <cell r="K524">
            <v>0</v>
          </cell>
          <cell r="L524">
            <v>0</v>
          </cell>
          <cell r="M524" t="str">
            <v/>
          </cell>
          <cell r="P524" t="str">
            <v/>
          </cell>
          <cell r="Q524" t="str">
            <v/>
          </cell>
          <cell r="R524">
            <v>0</v>
          </cell>
          <cell r="S524">
            <v>0</v>
          </cell>
          <cell r="T524" t="str">
            <v/>
          </cell>
          <cell r="W524" t="str">
            <v/>
          </cell>
          <cell r="X524" t="str">
            <v/>
          </cell>
          <cell r="Y524">
            <v>0</v>
          </cell>
          <cell r="Z524">
            <v>0</v>
          </cell>
          <cell r="AA524" t="str">
            <v/>
          </cell>
        </row>
        <row r="525">
          <cell r="I525" t="str">
            <v/>
          </cell>
          <cell r="J525" t="str">
            <v/>
          </cell>
          <cell r="K525">
            <v>0</v>
          </cell>
          <cell r="L525">
            <v>0</v>
          </cell>
          <cell r="M525" t="str">
            <v/>
          </cell>
          <cell r="P525" t="str">
            <v/>
          </cell>
          <cell r="Q525" t="str">
            <v/>
          </cell>
          <cell r="R525">
            <v>0</v>
          </cell>
          <cell r="S525">
            <v>0</v>
          </cell>
          <cell r="T525" t="str">
            <v/>
          </cell>
          <cell r="W525" t="str">
            <v/>
          </cell>
          <cell r="X525" t="str">
            <v/>
          </cell>
          <cell r="Y525">
            <v>0</v>
          </cell>
          <cell r="Z525">
            <v>0</v>
          </cell>
          <cell r="AA525" t="str">
            <v/>
          </cell>
        </row>
        <row r="526">
          <cell r="I526" t="str">
            <v/>
          </cell>
          <cell r="J526" t="str">
            <v/>
          </cell>
          <cell r="K526">
            <v>0</v>
          </cell>
          <cell r="L526">
            <v>0</v>
          </cell>
          <cell r="M526" t="str">
            <v/>
          </cell>
          <cell r="P526" t="str">
            <v/>
          </cell>
          <cell r="Q526" t="str">
            <v/>
          </cell>
          <cell r="R526">
            <v>0</v>
          </cell>
          <cell r="S526">
            <v>0</v>
          </cell>
          <cell r="T526" t="str">
            <v/>
          </cell>
          <cell r="W526" t="str">
            <v/>
          </cell>
          <cell r="X526" t="str">
            <v/>
          </cell>
          <cell r="Y526">
            <v>0</v>
          </cell>
          <cell r="Z526">
            <v>0</v>
          </cell>
          <cell r="AA526" t="str">
            <v/>
          </cell>
        </row>
        <row r="527">
          <cell r="I527" t="str">
            <v/>
          </cell>
          <cell r="J527" t="str">
            <v/>
          </cell>
          <cell r="K527">
            <v>0</v>
          </cell>
          <cell r="L527">
            <v>0</v>
          </cell>
          <cell r="M527" t="str">
            <v/>
          </cell>
          <cell r="P527" t="str">
            <v/>
          </cell>
          <cell r="Q527" t="str">
            <v/>
          </cell>
          <cell r="R527">
            <v>0</v>
          </cell>
          <cell r="S527">
            <v>0</v>
          </cell>
          <cell r="T527" t="str">
            <v/>
          </cell>
          <cell r="W527" t="str">
            <v/>
          </cell>
          <cell r="X527" t="str">
            <v/>
          </cell>
          <cell r="Y527">
            <v>0</v>
          </cell>
          <cell r="Z527">
            <v>0</v>
          </cell>
          <cell r="AA527" t="str">
            <v/>
          </cell>
        </row>
        <row r="528">
          <cell r="I528" t="str">
            <v/>
          </cell>
          <cell r="J528" t="str">
            <v/>
          </cell>
          <cell r="K528">
            <v>0</v>
          </cell>
          <cell r="L528">
            <v>0</v>
          </cell>
          <cell r="M528" t="str">
            <v/>
          </cell>
          <cell r="P528" t="str">
            <v/>
          </cell>
          <cell r="Q528" t="str">
            <v/>
          </cell>
          <cell r="R528">
            <v>0</v>
          </cell>
          <cell r="S528">
            <v>0</v>
          </cell>
          <cell r="T528" t="str">
            <v/>
          </cell>
          <cell r="W528" t="str">
            <v/>
          </cell>
          <cell r="X528" t="str">
            <v/>
          </cell>
          <cell r="Y528">
            <v>0</v>
          </cell>
          <cell r="Z528">
            <v>0</v>
          </cell>
          <cell r="AA528" t="str">
            <v/>
          </cell>
        </row>
        <row r="529">
          <cell r="I529" t="str">
            <v/>
          </cell>
          <cell r="J529" t="str">
            <v/>
          </cell>
          <cell r="K529">
            <v>0</v>
          </cell>
          <cell r="L529">
            <v>0</v>
          </cell>
          <cell r="M529" t="str">
            <v/>
          </cell>
          <cell r="P529" t="str">
            <v/>
          </cell>
          <cell r="Q529" t="str">
            <v/>
          </cell>
          <cell r="R529">
            <v>0</v>
          </cell>
          <cell r="S529">
            <v>0</v>
          </cell>
          <cell r="T529" t="str">
            <v/>
          </cell>
          <cell r="W529" t="str">
            <v/>
          </cell>
          <cell r="X529" t="str">
            <v/>
          </cell>
          <cell r="Y529">
            <v>0</v>
          </cell>
          <cell r="Z529">
            <v>0</v>
          </cell>
          <cell r="AA529" t="str">
            <v/>
          </cell>
        </row>
        <row r="530">
          <cell r="I530" t="str">
            <v/>
          </cell>
          <cell r="J530" t="str">
            <v/>
          </cell>
          <cell r="K530">
            <v>0</v>
          </cell>
          <cell r="L530">
            <v>0</v>
          </cell>
          <cell r="M530" t="str">
            <v/>
          </cell>
          <cell r="P530" t="str">
            <v/>
          </cell>
          <cell r="Q530" t="str">
            <v/>
          </cell>
          <cell r="R530">
            <v>0</v>
          </cell>
          <cell r="S530">
            <v>0</v>
          </cell>
          <cell r="T530" t="str">
            <v/>
          </cell>
          <cell r="W530" t="str">
            <v/>
          </cell>
          <cell r="X530" t="str">
            <v/>
          </cell>
          <cell r="Y530">
            <v>0</v>
          </cell>
          <cell r="Z530">
            <v>0</v>
          </cell>
          <cell r="AA530" t="str">
            <v/>
          </cell>
        </row>
        <row r="531">
          <cell r="I531" t="str">
            <v/>
          </cell>
          <cell r="J531" t="str">
            <v/>
          </cell>
          <cell r="K531">
            <v>0</v>
          </cell>
          <cell r="L531">
            <v>0</v>
          </cell>
          <cell r="M531" t="str">
            <v/>
          </cell>
          <cell r="P531" t="str">
            <v/>
          </cell>
          <cell r="Q531" t="str">
            <v/>
          </cell>
          <cell r="R531">
            <v>0</v>
          </cell>
          <cell r="S531">
            <v>0</v>
          </cell>
          <cell r="T531" t="str">
            <v/>
          </cell>
          <cell r="W531" t="str">
            <v/>
          </cell>
          <cell r="X531" t="str">
            <v/>
          </cell>
          <cell r="Y531">
            <v>0</v>
          </cell>
          <cell r="Z531">
            <v>0</v>
          </cell>
          <cell r="AA531" t="str">
            <v/>
          </cell>
        </row>
        <row r="532">
          <cell r="I532" t="str">
            <v/>
          </cell>
          <cell r="J532" t="str">
            <v/>
          </cell>
          <cell r="K532">
            <v>0</v>
          </cell>
          <cell r="L532">
            <v>0</v>
          </cell>
          <cell r="M532" t="str">
            <v/>
          </cell>
          <cell r="P532" t="str">
            <v/>
          </cell>
          <cell r="Q532" t="str">
            <v/>
          </cell>
          <cell r="R532">
            <v>0</v>
          </cell>
          <cell r="S532">
            <v>0</v>
          </cell>
          <cell r="T532" t="str">
            <v/>
          </cell>
          <cell r="W532" t="str">
            <v/>
          </cell>
          <cell r="X532" t="str">
            <v/>
          </cell>
          <cell r="Y532">
            <v>0</v>
          </cell>
          <cell r="Z532">
            <v>0</v>
          </cell>
          <cell r="AA532" t="str">
            <v/>
          </cell>
        </row>
        <row r="533">
          <cell r="I533" t="str">
            <v/>
          </cell>
          <cell r="J533" t="str">
            <v/>
          </cell>
          <cell r="K533">
            <v>0</v>
          </cell>
          <cell r="L533">
            <v>0</v>
          </cell>
          <cell r="M533" t="str">
            <v/>
          </cell>
          <cell r="P533" t="str">
            <v/>
          </cell>
          <cell r="Q533" t="str">
            <v/>
          </cell>
          <cell r="R533">
            <v>0</v>
          </cell>
          <cell r="S533">
            <v>0</v>
          </cell>
          <cell r="T533" t="str">
            <v/>
          </cell>
          <cell r="W533" t="str">
            <v/>
          </cell>
          <cell r="X533" t="str">
            <v/>
          </cell>
          <cell r="Y533">
            <v>0</v>
          </cell>
          <cell r="Z533">
            <v>0</v>
          </cell>
          <cell r="AA533" t="str">
            <v/>
          </cell>
        </row>
        <row r="534">
          <cell r="I534" t="str">
            <v/>
          </cell>
          <cell r="J534" t="str">
            <v/>
          </cell>
          <cell r="K534">
            <v>0</v>
          </cell>
          <cell r="L534">
            <v>0</v>
          </cell>
          <cell r="M534" t="str">
            <v/>
          </cell>
          <cell r="P534" t="str">
            <v/>
          </cell>
          <cell r="Q534" t="str">
            <v/>
          </cell>
          <cell r="R534">
            <v>0</v>
          </cell>
          <cell r="S534">
            <v>0</v>
          </cell>
          <cell r="T534" t="str">
            <v/>
          </cell>
          <cell r="W534" t="str">
            <v/>
          </cell>
          <cell r="X534" t="str">
            <v/>
          </cell>
          <cell r="Y534">
            <v>0</v>
          </cell>
          <cell r="Z534">
            <v>0</v>
          </cell>
          <cell r="AA534" t="str">
            <v/>
          </cell>
        </row>
        <row r="535">
          <cell r="I535" t="str">
            <v/>
          </cell>
          <cell r="J535" t="str">
            <v/>
          </cell>
          <cell r="K535">
            <v>0</v>
          </cell>
          <cell r="L535">
            <v>0</v>
          </cell>
          <cell r="M535" t="str">
            <v/>
          </cell>
          <cell r="P535" t="str">
            <v/>
          </cell>
          <cell r="Q535" t="str">
            <v/>
          </cell>
          <cell r="R535">
            <v>0</v>
          </cell>
          <cell r="S535">
            <v>0</v>
          </cell>
          <cell r="T535" t="str">
            <v/>
          </cell>
          <cell r="W535" t="str">
            <v/>
          </cell>
          <cell r="X535" t="str">
            <v/>
          </cell>
          <cell r="Y535">
            <v>0</v>
          </cell>
          <cell r="Z535">
            <v>0</v>
          </cell>
          <cell r="AA535" t="str">
            <v/>
          </cell>
        </row>
        <row r="536">
          <cell r="I536" t="str">
            <v/>
          </cell>
          <cell r="J536" t="str">
            <v/>
          </cell>
          <cell r="K536">
            <v>0</v>
          </cell>
          <cell r="L536">
            <v>0</v>
          </cell>
          <cell r="M536" t="str">
            <v/>
          </cell>
          <cell r="P536" t="str">
            <v/>
          </cell>
          <cell r="Q536" t="str">
            <v/>
          </cell>
          <cell r="R536">
            <v>0</v>
          </cell>
          <cell r="S536">
            <v>0</v>
          </cell>
          <cell r="T536" t="str">
            <v/>
          </cell>
          <cell r="W536" t="str">
            <v/>
          </cell>
          <cell r="X536" t="str">
            <v/>
          </cell>
          <cell r="Y536">
            <v>0</v>
          </cell>
          <cell r="Z536">
            <v>0</v>
          </cell>
          <cell r="AA536" t="str">
            <v/>
          </cell>
        </row>
        <row r="537">
          <cell r="I537" t="str">
            <v/>
          </cell>
          <cell r="J537" t="str">
            <v/>
          </cell>
          <cell r="K537">
            <v>0</v>
          </cell>
          <cell r="L537">
            <v>0</v>
          </cell>
          <cell r="M537" t="str">
            <v/>
          </cell>
          <cell r="P537" t="str">
            <v/>
          </cell>
          <cell r="Q537" t="str">
            <v/>
          </cell>
          <cell r="R537">
            <v>0</v>
          </cell>
          <cell r="S537">
            <v>0</v>
          </cell>
          <cell r="T537" t="str">
            <v/>
          </cell>
          <cell r="W537" t="str">
            <v/>
          </cell>
          <cell r="X537" t="str">
            <v/>
          </cell>
          <cell r="Y537">
            <v>0</v>
          </cell>
          <cell r="Z537">
            <v>0</v>
          </cell>
          <cell r="AA537" t="str">
            <v/>
          </cell>
        </row>
        <row r="538">
          <cell r="I538" t="str">
            <v/>
          </cell>
          <cell r="J538" t="str">
            <v/>
          </cell>
          <cell r="K538">
            <v>0</v>
          </cell>
          <cell r="L538">
            <v>0</v>
          </cell>
          <cell r="M538" t="str">
            <v/>
          </cell>
          <cell r="P538" t="str">
            <v/>
          </cell>
          <cell r="Q538" t="str">
            <v/>
          </cell>
          <cell r="R538">
            <v>0</v>
          </cell>
          <cell r="S538">
            <v>0</v>
          </cell>
          <cell r="T538" t="str">
            <v/>
          </cell>
          <cell r="W538" t="str">
            <v/>
          </cell>
          <cell r="X538" t="str">
            <v/>
          </cell>
          <cell r="Y538">
            <v>0</v>
          </cell>
          <cell r="Z538">
            <v>0</v>
          </cell>
          <cell r="AA538" t="str">
            <v/>
          </cell>
        </row>
        <row r="539">
          <cell r="I539" t="str">
            <v/>
          </cell>
          <cell r="J539" t="str">
            <v/>
          </cell>
          <cell r="K539">
            <v>0</v>
          </cell>
          <cell r="L539">
            <v>0</v>
          </cell>
          <cell r="M539" t="str">
            <v/>
          </cell>
          <cell r="P539" t="str">
            <v/>
          </cell>
          <cell r="Q539" t="str">
            <v/>
          </cell>
          <cell r="R539">
            <v>0</v>
          </cell>
          <cell r="S539">
            <v>0</v>
          </cell>
          <cell r="T539" t="str">
            <v/>
          </cell>
          <cell r="W539" t="str">
            <v/>
          </cell>
          <cell r="X539" t="str">
            <v/>
          </cell>
          <cell r="Y539">
            <v>0</v>
          </cell>
          <cell r="Z539">
            <v>0</v>
          </cell>
          <cell r="AA539" t="str">
            <v/>
          </cell>
        </row>
        <row r="540">
          <cell r="I540" t="str">
            <v/>
          </cell>
          <cell r="J540" t="str">
            <v/>
          </cell>
          <cell r="K540">
            <v>0</v>
          </cell>
          <cell r="L540">
            <v>0</v>
          </cell>
          <cell r="M540" t="str">
            <v/>
          </cell>
          <cell r="P540" t="str">
            <v/>
          </cell>
          <cell r="Q540" t="str">
            <v/>
          </cell>
          <cell r="R540">
            <v>0</v>
          </cell>
          <cell r="S540">
            <v>0</v>
          </cell>
          <cell r="T540" t="str">
            <v/>
          </cell>
          <cell r="W540" t="str">
            <v/>
          </cell>
          <cell r="X540" t="str">
            <v/>
          </cell>
          <cell r="Y540">
            <v>0</v>
          </cell>
          <cell r="Z540">
            <v>0</v>
          </cell>
          <cell r="AA540" t="str">
            <v/>
          </cell>
        </row>
        <row r="541">
          <cell r="I541" t="str">
            <v/>
          </cell>
          <cell r="J541" t="str">
            <v/>
          </cell>
          <cell r="K541">
            <v>0</v>
          </cell>
          <cell r="L541">
            <v>0</v>
          </cell>
          <cell r="M541" t="str">
            <v/>
          </cell>
          <cell r="P541" t="str">
            <v/>
          </cell>
          <cell r="Q541" t="str">
            <v/>
          </cell>
          <cell r="R541">
            <v>0</v>
          </cell>
          <cell r="S541">
            <v>0</v>
          </cell>
          <cell r="T541" t="str">
            <v/>
          </cell>
          <cell r="W541" t="str">
            <v/>
          </cell>
          <cell r="X541" t="str">
            <v/>
          </cell>
          <cell r="Y541">
            <v>0</v>
          </cell>
          <cell r="Z541">
            <v>0</v>
          </cell>
          <cell r="AA541" t="str">
            <v/>
          </cell>
        </row>
        <row r="542">
          <cell r="I542" t="str">
            <v/>
          </cell>
          <cell r="J542" t="str">
            <v/>
          </cell>
          <cell r="K542">
            <v>0</v>
          </cell>
          <cell r="L542">
            <v>0</v>
          </cell>
          <cell r="M542" t="str">
            <v/>
          </cell>
          <cell r="P542" t="str">
            <v/>
          </cell>
          <cell r="Q542" t="str">
            <v/>
          </cell>
          <cell r="R542">
            <v>0</v>
          </cell>
          <cell r="S542">
            <v>0</v>
          </cell>
          <cell r="T542" t="str">
            <v/>
          </cell>
          <cell r="W542" t="str">
            <v/>
          </cell>
          <cell r="X542" t="str">
            <v/>
          </cell>
          <cell r="Y542">
            <v>0</v>
          </cell>
          <cell r="Z542">
            <v>0</v>
          </cell>
          <cell r="AA542" t="str">
            <v/>
          </cell>
        </row>
        <row r="543">
          <cell r="I543" t="str">
            <v/>
          </cell>
          <cell r="J543" t="str">
            <v/>
          </cell>
          <cell r="K543">
            <v>0</v>
          </cell>
          <cell r="L543">
            <v>0</v>
          </cell>
          <cell r="M543" t="str">
            <v/>
          </cell>
          <cell r="P543" t="str">
            <v/>
          </cell>
          <cell r="Q543" t="str">
            <v/>
          </cell>
          <cell r="R543">
            <v>0</v>
          </cell>
          <cell r="S543">
            <v>0</v>
          </cell>
          <cell r="T543" t="str">
            <v/>
          </cell>
          <cell r="W543" t="str">
            <v/>
          </cell>
          <cell r="X543" t="str">
            <v/>
          </cell>
          <cell r="Y543">
            <v>0</v>
          </cell>
          <cell r="Z543">
            <v>0</v>
          </cell>
          <cell r="AA543" t="str">
            <v/>
          </cell>
        </row>
        <row r="544">
          <cell r="I544" t="str">
            <v/>
          </cell>
          <cell r="J544" t="str">
            <v/>
          </cell>
          <cell r="K544">
            <v>0</v>
          </cell>
          <cell r="L544">
            <v>0</v>
          </cell>
          <cell r="M544" t="str">
            <v/>
          </cell>
          <cell r="P544" t="str">
            <v/>
          </cell>
          <cell r="Q544" t="str">
            <v/>
          </cell>
          <cell r="R544">
            <v>0</v>
          </cell>
          <cell r="S544">
            <v>0</v>
          </cell>
          <cell r="T544" t="str">
            <v/>
          </cell>
          <cell r="W544" t="str">
            <v/>
          </cell>
          <cell r="X544" t="str">
            <v/>
          </cell>
          <cell r="Y544">
            <v>0</v>
          </cell>
          <cell r="Z544">
            <v>0</v>
          </cell>
          <cell r="AA544" t="str">
            <v/>
          </cell>
        </row>
        <row r="545">
          <cell r="I545" t="str">
            <v/>
          </cell>
          <cell r="J545" t="str">
            <v/>
          </cell>
          <cell r="K545">
            <v>0</v>
          </cell>
          <cell r="L545">
            <v>0</v>
          </cell>
          <cell r="M545" t="str">
            <v/>
          </cell>
          <cell r="P545" t="str">
            <v/>
          </cell>
          <cell r="Q545" t="str">
            <v/>
          </cell>
          <cell r="R545">
            <v>0</v>
          </cell>
          <cell r="S545">
            <v>0</v>
          </cell>
          <cell r="T545" t="str">
            <v/>
          </cell>
          <cell r="W545" t="str">
            <v/>
          </cell>
          <cell r="X545" t="str">
            <v/>
          </cell>
          <cell r="Y545">
            <v>0</v>
          </cell>
          <cell r="Z545">
            <v>0</v>
          </cell>
          <cell r="AA545" t="str">
            <v/>
          </cell>
        </row>
        <row r="546">
          <cell r="I546" t="str">
            <v/>
          </cell>
          <cell r="J546" t="str">
            <v/>
          </cell>
          <cell r="K546">
            <v>0</v>
          </cell>
          <cell r="L546">
            <v>0</v>
          </cell>
          <cell r="M546" t="str">
            <v/>
          </cell>
          <cell r="P546" t="str">
            <v/>
          </cell>
          <cell r="Q546" t="str">
            <v/>
          </cell>
          <cell r="R546">
            <v>0</v>
          </cell>
          <cell r="S546">
            <v>0</v>
          </cell>
          <cell r="T546" t="str">
            <v/>
          </cell>
          <cell r="W546" t="str">
            <v/>
          </cell>
          <cell r="X546" t="str">
            <v/>
          </cell>
          <cell r="Y546">
            <v>0</v>
          </cell>
          <cell r="Z546">
            <v>0</v>
          </cell>
          <cell r="AA546" t="str">
            <v/>
          </cell>
        </row>
        <row r="547">
          <cell r="I547" t="str">
            <v/>
          </cell>
          <cell r="J547" t="str">
            <v/>
          </cell>
          <cell r="K547">
            <v>0</v>
          </cell>
          <cell r="L547">
            <v>0</v>
          </cell>
          <cell r="M547" t="str">
            <v/>
          </cell>
          <cell r="P547" t="str">
            <v/>
          </cell>
          <cell r="Q547" t="str">
            <v/>
          </cell>
          <cell r="R547">
            <v>0</v>
          </cell>
          <cell r="S547">
            <v>0</v>
          </cell>
          <cell r="T547" t="str">
            <v/>
          </cell>
          <cell r="W547" t="str">
            <v/>
          </cell>
          <cell r="X547" t="str">
            <v/>
          </cell>
          <cell r="Y547">
            <v>0</v>
          </cell>
          <cell r="Z547">
            <v>0</v>
          </cell>
          <cell r="AA547" t="str">
            <v/>
          </cell>
        </row>
        <row r="548">
          <cell r="I548" t="str">
            <v/>
          </cell>
          <cell r="J548" t="str">
            <v/>
          </cell>
          <cell r="K548">
            <v>0</v>
          </cell>
          <cell r="L548">
            <v>0</v>
          </cell>
          <cell r="M548" t="str">
            <v/>
          </cell>
          <cell r="P548" t="str">
            <v/>
          </cell>
          <cell r="Q548" t="str">
            <v/>
          </cell>
          <cell r="R548">
            <v>0</v>
          </cell>
          <cell r="S548">
            <v>0</v>
          </cell>
          <cell r="T548" t="str">
            <v/>
          </cell>
          <cell r="W548" t="str">
            <v/>
          </cell>
          <cell r="X548" t="str">
            <v/>
          </cell>
          <cell r="Y548">
            <v>0</v>
          </cell>
          <cell r="Z548">
            <v>0</v>
          </cell>
          <cell r="AA548" t="str">
            <v/>
          </cell>
        </row>
        <row r="549">
          <cell r="I549" t="str">
            <v/>
          </cell>
          <cell r="J549" t="str">
            <v/>
          </cell>
          <cell r="K549">
            <v>0</v>
          </cell>
          <cell r="L549">
            <v>0</v>
          </cell>
          <cell r="M549" t="str">
            <v/>
          </cell>
          <cell r="P549" t="str">
            <v/>
          </cell>
          <cell r="Q549" t="str">
            <v/>
          </cell>
          <cell r="R549">
            <v>0</v>
          </cell>
          <cell r="S549">
            <v>0</v>
          </cell>
          <cell r="T549" t="str">
            <v/>
          </cell>
          <cell r="W549" t="str">
            <v/>
          </cell>
          <cell r="X549" t="str">
            <v/>
          </cell>
          <cell r="Y549">
            <v>0</v>
          </cell>
          <cell r="Z549">
            <v>0</v>
          </cell>
          <cell r="AA549" t="str">
            <v/>
          </cell>
        </row>
        <row r="550">
          <cell r="I550" t="str">
            <v/>
          </cell>
          <cell r="J550" t="str">
            <v/>
          </cell>
          <cell r="K550">
            <v>0</v>
          </cell>
          <cell r="L550">
            <v>0</v>
          </cell>
          <cell r="M550" t="str">
            <v/>
          </cell>
          <cell r="P550" t="str">
            <v/>
          </cell>
          <cell r="Q550" t="str">
            <v/>
          </cell>
          <cell r="R550">
            <v>0</v>
          </cell>
          <cell r="S550">
            <v>0</v>
          </cell>
          <cell r="T550" t="str">
            <v/>
          </cell>
          <cell r="W550" t="str">
            <v/>
          </cell>
          <cell r="X550" t="str">
            <v/>
          </cell>
          <cell r="Y550">
            <v>0</v>
          </cell>
          <cell r="Z550">
            <v>0</v>
          </cell>
          <cell r="AA550" t="str">
            <v/>
          </cell>
        </row>
        <row r="551">
          <cell r="I551" t="str">
            <v/>
          </cell>
          <cell r="J551" t="str">
            <v/>
          </cell>
          <cell r="K551">
            <v>0</v>
          </cell>
          <cell r="L551">
            <v>0</v>
          </cell>
          <cell r="M551" t="str">
            <v/>
          </cell>
          <cell r="P551" t="str">
            <v/>
          </cell>
          <cell r="Q551" t="str">
            <v/>
          </cell>
          <cell r="R551">
            <v>0</v>
          </cell>
          <cell r="S551">
            <v>0</v>
          </cell>
          <cell r="T551" t="str">
            <v/>
          </cell>
          <cell r="W551" t="str">
            <v/>
          </cell>
          <cell r="X551" t="str">
            <v/>
          </cell>
          <cell r="Y551">
            <v>0</v>
          </cell>
          <cell r="Z551">
            <v>0</v>
          </cell>
          <cell r="AA551" t="str">
            <v/>
          </cell>
        </row>
        <row r="552">
          <cell r="I552" t="str">
            <v/>
          </cell>
          <cell r="J552" t="str">
            <v/>
          </cell>
          <cell r="K552">
            <v>0</v>
          </cell>
          <cell r="L552">
            <v>0</v>
          </cell>
          <cell r="M552" t="str">
            <v/>
          </cell>
          <cell r="P552" t="str">
            <v/>
          </cell>
          <cell r="Q552" t="str">
            <v/>
          </cell>
          <cell r="R552">
            <v>0</v>
          </cell>
          <cell r="S552">
            <v>0</v>
          </cell>
          <cell r="T552" t="str">
            <v/>
          </cell>
          <cell r="W552" t="str">
            <v/>
          </cell>
          <cell r="X552" t="str">
            <v/>
          </cell>
          <cell r="Y552">
            <v>0</v>
          </cell>
          <cell r="Z552">
            <v>0</v>
          </cell>
          <cell r="AA552" t="str">
            <v/>
          </cell>
        </row>
        <row r="553">
          <cell r="I553" t="str">
            <v/>
          </cell>
          <cell r="J553" t="str">
            <v/>
          </cell>
          <cell r="K553">
            <v>0</v>
          </cell>
          <cell r="L553">
            <v>0</v>
          </cell>
          <cell r="M553" t="str">
            <v/>
          </cell>
          <cell r="P553" t="str">
            <v/>
          </cell>
          <cell r="Q553" t="str">
            <v/>
          </cell>
          <cell r="R553">
            <v>0</v>
          </cell>
          <cell r="S553">
            <v>0</v>
          </cell>
          <cell r="T553" t="str">
            <v/>
          </cell>
          <cell r="W553" t="str">
            <v/>
          </cell>
          <cell r="X553" t="str">
            <v/>
          </cell>
          <cell r="Y553">
            <v>0</v>
          </cell>
          <cell r="Z553">
            <v>0</v>
          </cell>
          <cell r="AA553" t="str">
            <v/>
          </cell>
        </row>
        <row r="554">
          <cell r="I554" t="str">
            <v/>
          </cell>
          <cell r="J554" t="str">
            <v/>
          </cell>
          <cell r="K554">
            <v>0</v>
          </cell>
          <cell r="L554">
            <v>0</v>
          </cell>
          <cell r="M554" t="str">
            <v/>
          </cell>
          <cell r="P554" t="str">
            <v/>
          </cell>
          <cell r="Q554" t="str">
            <v/>
          </cell>
          <cell r="R554">
            <v>0</v>
          </cell>
          <cell r="S554">
            <v>0</v>
          </cell>
          <cell r="T554" t="str">
            <v/>
          </cell>
          <cell r="W554" t="str">
            <v/>
          </cell>
          <cell r="X554" t="str">
            <v/>
          </cell>
          <cell r="Y554">
            <v>0</v>
          </cell>
          <cell r="Z554">
            <v>0</v>
          </cell>
          <cell r="AA554" t="str">
            <v/>
          </cell>
        </row>
        <row r="555">
          <cell r="I555" t="str">
            <v/>
          </cell>
          <cell r="J555" t="str">
            <v/>
          </cell>
          <cell r="K555">
            <v>0</v>
          </cell>
          <cell r="L555">
            <v>0</v>
          </cell>
          <cell r="M555" t="str">
            <v/>
          </cell>
          <cell r="P555" t="str">
            <v/>
          </cell>
          <cell r="Q555" t="str">
            <v/>
          </cell>
          <cell r="R555">
            <v>0</v>
          </cell>
          <cell r="S555">
            <v>0</v>
          </cell>
          <cell r="T555" t="str">
            <v/>
          </cell>
          <cell r="W555" t="str">
            <v/>
          </cell>
          <cell r="X555" t="str">
            <v/>
          </cell>
          <cell r="Y555">
            <v>0</v>
          </cell>
          <cell r="Z555">
            <v>0</v>
          </cell>
          <cell r="AA555" t="str">
            <v/>
          </cell>
        </row>
        <row r="556">
          <cell r="I556" t="str">
            <v/>
          </cell>
          <cell r="J556" t="str">
            <v/>
          </cell>
          <cell r="K556">
            <v>0</v>
          </cell>
          <cell r="L556">
            <v>0</v>
          </cell>
          <cell r="M556" t="str">
            <v/>
          </cell>
          <cell r="P556" t="str">
            <v/>
          </cell>
          <cell r="Q556" t="str">
            <v/>
          </cell>
          <cell r="R556">
            <v>0</v>
          </cell>
          <cell r="S556">
            <v>0</v>
          </cell>
          <cell r="T556" t="str">
            <v/>
          </cell>
          <cell r="W556" t="str">
            <v/>
          </cell>
          <cell r="X556" t="str">
            <v/>
          </cell>
          <cell r="Y556">
            <v>0</v>
          </cell>
          <cell r="Z556">
            <v>0</v>
          </cell>
          <cell r="AA556" t="str">
            <v/>
          </cell>
        </row>
        <row r="557">
          <cell r="I557" t="str">
            <v/>
          </cell>
          <cell r="J557" t="str">
            <v/>
          </cell>
          <cell r="K557">
            <v>0</v>
          </cell>
          <cell r="L557">
            <v>0</v>
          </cell>
          <cell r="M557" t="str">
            <v/>
          </cell>
          <cell r="P557" t="str">
            <v/>
          </cell>
          <cell r="Q557" t="str">
            <v/>
          </cell>
          <cell r="R557">
            <v>0</v>
          </cell>
          <cell r="S557">
            <v>0</v>
          </cell>
          <cell r="T557" t="str">
            <v/>
          </cell>
          <cell r="W557" t="str">
            <v/>
          </cell>
          <cell r="X557" t="str">
            <v/>
          </cell>
          <cell r="Y557">
            <v>0</v>
          </cell>
          <cell r="Z557">
            <v>0</v>
          </cell>
          <cell r="AA557" t="str">
            <v/>
          </cell>
        </row>
        <row r="558">
          <cell r="I558" t="str">
            <v/>
          </cell>
          <cell r="J558" t="str">
            <v/>
          </cell>
          <cell r="K558">
            <v>0</v>
          </cell>
          <cell r="L558">
            <v>0</v>
          </cell>
          <cell r="M558" t="str">
            <v/>
          </cell>
          <cell r="P558" t="str">
            <v/>
          </cell>
          <cell r="Q558" t="str">
            <v/>
          </cell>
          <cell r="R558">
            <v>0</v>
          </cell>
          <cell r="S558">
            <v>0</v>
          </cell>
          <cell r="T558" t="str">
            <v/>
          </cell>
          <cell r="W558" t="str">
            <v/>
          </cell>
          <cell r="X558" t="str">
            <v/>
          </cell>
          <cell r="Y558">
            <v>0</v>
          </cell>
          <cell r="Z558">
            <v>0</v>
          </cell>
          <cell r="AA558" t="str">
            <v/>
          </cell>
        </row>
        <row r="559">
          <cell r="I559" t="str">
            <v/>
          </cell>
          <cell r="J559" t="str">
            <v/>
          </cell>
          <cell r="K559">
            <v>0</v>
          </cell>
          <cell r="L559">
            <v>0</v>
          </cell>
          <cell r="M559" t="str">
            <v/>
          </cell>
          <cell r="P559" t="str">
            <v/>
          </cell>
          <cell r="Q559" t="str">
            <v/>
          </cell>
          <cell r="R559">
            <v>0</v>
          </cell>
          <cell r="S559">
            <v>0</v>
          </cell>
          <cell r="T559" t="str">
            <v/>
          </cell>
          <cell r="W559" t="str">
            <v/>
          </cell>
          <cell r="X559" t="str">
            <v/>
          </cell>
          <cell r="Y559">
            <v>0</v>
          </cell>
          <cell r="Z559">
            <v>0</v>
          </cell>
          <cell r="AA559" t="str">
            <v/>
          </cell>
        </row>
        <row r="560">
          <cell r="I560" t="str">
            <v/>
          </cell>
          <cell r="J560" t="str">
            <v/>
          </cell>
          <cell r="K560">
            <v>0</v>
          </cell>
          <cell r="L560">
            <v>0</v>
          </cell>
          <cell r="M560" t="str">
            <v/>
          </cell>
          <cell r="P560" t="str">
            <v/>
          </cell>
          <cell r="Q560" t="str">
            <v/>
          </cell>
          <cell r="R560">
            <v>0</v>
          </cell>
          <cell r="S560">
            <v>0</v>
          </cell>
          <cell r="T560" t="str">
            <v/>
          </cell>
          <cell r="W560" t="str">
            <v/>
          </cell>
          <cell r="X560" t="str">
            <v/>
          </cell>
          <cell r="Y560">
            <v>0</v>
          </cell>
          <cell r="Z560">
            <v>0</v>
          </cell>
          <cell r="AA560" t="str">
            <v/>
          </cell>
        </row>
        <row r="561">
          <cell r="I561" t="str">
            <v/>
          </cell>
          <cell r="J561" t="str">
            <v/>
          </cell>
          <cell r="K561">
            <v>0</v>
          </cell>
          <cell r="L561">
            <v>0</v>
          </cell>
          <cell r="M561" t="str">
            <v/>
          </cell>
          <cell r="P561" t="str">
            <v/>
          </cell>
          <cell r="Q561" t="str">
            <v/>
          </cell>
          <cell r="R561">
            <v>0</v>
          </cell>
          <cell r="S561">
            <v>0</v>
          </cell>
          <cell r="T561" t="str">
            <v/>
          </cell>
          <cell r="W561" t="str">
            <v/>
          </cell>
          <cell r="X561" t="str">
            <v/>
          </cell>
          <cell r="Y561">
            <v>0</v>
          </cell>
          <cell r="Z561">
            <v>0</v>
          </cell>
          <cell r="AA561" t="str">
            <v/>
          </cell>
        </row>
        <row r="562">
          <cell r="I562" t="str">
            <v/>
          </cell>
          <cell r="J562" t="str">
            <v/>
          </cell>
          <cell r="K562">
            <v>0</v>
          </cell>
          <cell r="L562">
            <v>0</v>
          </cell>
          <cell r="M562" t="str">
            <v/>
          </cell>
          <cell r="P562" t="str">
            <v/>
          </cell>
          <cell r="Q562" t="str">
            <v/>
          </cell>
          <cell r="R562">
            <v>0</v>
          </cell>
          <cell r="S562">
            <v>0</v>
          </cell>
          <cell r="T562" t="str">
            <v/>
          </cell>
          <cell r="W562" t="str">
            <v/>
          </cell>
          <cell r="X562" t="str">
            <v/>
          </cell>
          <cell r="Y562">
            <v>0</v>
          </cell>
          <cell r="Z562">
            <v>0</v>
          </cell>
          <cell r="AA562" t="str">
            <v/>
          </cell>
        </row>
        <row r="563">
          <cell r="I563" t="str">
            <v/>
          </cell>
          <cell r="J563" t="str">
            <v/>
          </cell>
          <cell r="K563">
            <v>0</v>
          </cell>
          <cell r="L563">
            <v>0</v>
          </cell>
          <cell r="M563" t="str">
            <v/>
          </cell>
          <cell r="P563" t="str">
            <v/>
          </cell>
          <cell r="Q563" t="str">
            <v/>
          </cell>
          <cell r="R563">
            <v>0</v>
          </cell>
          <cell r="S563">
            <v>0</v>
          </cell>
          <cell r="T563" t="str">
            <v/>
          </cell>
          <cell r="W563" t="str">
            <v/>
          </cell>
          <cell r="X563" t="str">
            <v/>
          </cell>
          <cell r="Y563">
            <v>0</v>
          </cell>
          <cell r="Z563">
            <v>0</v>
          </cell>
          <cell r="AA563" t="str">
            <v/>
          </cell>
        </row>
        <row r="564">
          <cell r="I564" t="str">
            <v/>
          </cell>
          <cell r="J564" t="str">
            <v/>
          </cell>
          <cell r="K564">
            <v>0</v>
          </cell>
          <cell r="L564">
            <v>0</v>
          </cell>
          <cell r="M564" t="str">
            <v/>
          </cell>
          <cell r="P564" t="str">
            <v/>
          </cell>
          <cell r="Q564" t="str">
            <v/>
          </cell>
          <cell r="R564">
            <v>0</v>
          </cell>
          <cell r="S564">
            <v>0</v>
          </cell>
          <cell r="T564" t="str">
            <v/>
          </cell>
          <cell r="W564" t="str">
            <v/>
          </cell>
          <cell r="X564" t="str">
            <v/>
          </cell>
          <cell r="Y564">
            <v>0</v>
          </cell>
          <cell r="Z564">
            <v>0</v>
          </cell>
          <cell r="AA564" t="str">
            <v/>
          </cell>
        </row>
        <row r="565">
          <cell r="I565" t="str">
            <v/>
          </cell>
          <cell r="J565" t="str">
            <v/>
          </cell>
          <cell r="K565">
            <v>0</v>
          </cell>
          <cell r="L565">
            <v>0</v>
          </cell>
          <cell r="M565" t="str">
            <v/>
          </cell>
          <cell r="P565" t="str">
            <v/>
          </cell>
          <cell r="Q565" t="str">
            <v/>
          </cell>
          <cell r="R565">
            <v>0</v>
          </cell>
          <cell r="S565">
            <v>0</v>
          </cell>
          <cell r="T565" t="str">
            <v/>
          </cell>
          <cell r="W565" t="str">
            <v/>
          </cell>
          <cell r="X565" t="str">
            <v/>
          </cell>
          <cell r="Y565">
            <v>0</v>
          </cell>
          <cell r="Z565">
            <v>0</v>
          </cell>
          <cell r="AA565" t="str">
            <v/>
          </cell>
        </row>
        <row r="566">
          <cell r="I566" t="str">
            <v/>
          </cell>
          <cell r="J566" t="str">
            <v/>
          </cell>
          <cell r="K566">
            <v>0</v>
          </cell>
          <cell r="L566">
            <v>0</v>
          </cell>
          <cell r="M566" t="str">
            <v/>
          </cell>
          <cell r="P566" t="str">
            <v/>
          </cell>
          <cell r="Q566" t="str">
            <v/>
          </cell>
          <cell r="R566">
            <v>0</v>
          </cell>
          <cell r="S566">
            <v>0</v>
          </cell>
          <cell r="T566" t="str">
            <v/>
          </cell>
          <cell r="W566" t="str">
            <v/>
          </cell>
          <cell r="X566" t="str">
            <v/>
          </cell>
          <cell r="Y566">
            <v>0</v>
          </cell>
          <cell r="Z566">
            <v>0</v>
          </cell>
          <cell r="AA566" t="str">
            <v/>
          </cell>
        </row>
        <row r="567">
          <cell r="I567" t="str">
            <v/>
          </cell>
          <cell r="J567" t="str">
            <v/>
          </cell>
          <cell r="K567">
            <v>0</v>
          </cell>
          <cell r="L567">
            <v>0</v>
          </cell>
          <cell r="M567" t="str">
            <v/>
          </cell>
          <cell r="P567" t="str">
            <v/>
          </cell>
          <cell r="Q567" t="str">
            <v/>
          </cell>
          <cell r="R567">
            <v>0</v>
          </cell>
          <cell r="S567">
            <v>0</v>
          </cell>
          <cell r="T567" t="str">
            <v/>
          </cell>
          <cell r="W567" t="str">
            <v/>
          </cell>
          <cell r="X567" t="str">
            <v/>
          </cell>
          <cell r="Y567">
            <v>0</v>
          </cell>
          <cell r="Z567">
            <v>0</v>
          </cell>
          <cell r="AA567" t="str">
            <v/>
          </cell>
        </row>
        <row r="568">
          <cell r="I568" t="str">
            <v/>
          </cell>
          <cell r="J568" t="str">
            <v/>
          </cell>
          <cell r="K568">
            <v>0</v>
          </cell>
          <cell r="L568">
            <v>0</v>
          </cell>
          <cell r="M568" t="str">
            <v/>
          </cell>
          <cell r="P568" t="str">
            <v/>
          </cell>
          <cell r="Q568" t="str">
            <v/>
          </cell>
          <cell r="R568">
            <v>0</v>
          </cell>
          <cell r="S568">
            <v>0</v>
          </cell>
          <cell r="T568" t="str">
            <v/>
          </cell>
          <cell r="W568" t="str">
            <v/>
          </cell>
          <cell r="X568" t="str">
            <v/>
          </cell>
          <cell r="Y568">
            <v>0</v>
          </cell>
          <cell r="Z568">
            <v>0</v>
          </cell>
          <cell r="AA568" t="str">
            <v/>
          </cell>
        </row>
        <row r="569">
          <cell r="I569" t="str">
            <v/>
          </cell>
          <cell r="J569" t="str">
            <v/>
          </cell>
          <cell r="K569">
            <v>0</v>
          </cell>
          <cell r="L569">
            <v>0</v>
          </cell>
          <cell r="M569" t="str">
            <v/>
          </cell>
          <cell r="P569" t="str">
            <v/>
          </cell>
          <cell r="Q569" t="str">
            <v/>
          </cell>
          <cell r="R569">
            <v>0</v>
          </cell>
          <cell r="S569">
            <v>0</v>
          </cell>
          <cell r="T569" t="str">
            <v/>
          </cell>
          <cell r="W569" t="str">
            <v/>
          </cell>
          <cell r="X569" t="str">
            <v/>
          </cell>
          <cell r="Y569">
            <v>0</v>
          </cell>
          <cell r="Z569">
            <v>0</v>
          </cell>
          <cell r="AA569" t="str">
            <v/>
          </cell>
        </row>
        <row r="570">
          <cell r="I570" t="str">
            <v/>
          </cell>
          <cell r="J570" t="str">
            <v/>
          </cell>
          <cell r="K570">
            <v>0</v>
          </cell>
          <cell r="L570">
            <v>0</v>
          </cell>
          <cell r="M570" t="str">
            <v/>
          </cell>
          <cell r="P570" t="str">
            <v/>
          </cell>
          <cell r="Q570" t="str">
            <v/>
          </cell>
          <cell r="R570">
            <v>0</v>
          </cell>
          <cell r="S570">
            <v>0</v>
          </cell>
          <cell r="T570" t="str">
            <v/>
          </cell>
          <cell r="W570" t="str">
            <v/>
          </cell>
          <cell r="X570" t="str">
            <v/>
          </cell>
          <cell r="Y570">
            <v>0</v>
          </cell>
          <cell r="Z570">
            <v>0</v>
          </cell>
          <cell r="AA570" t="str">
            <v/>
          </cell>
        </row>
        <row r="571">
          <cell r="I571" t="str">
            <v/>
          </cell>
          <cell r="J571" t="str">
            <v/>
          </cell>
          <cell r="K571">
            <v>0</v>
          </cell>
          <cell r="L571">
            <v>0</v>
          </cell>
          <cell r="M571" t="str">
            <v/>
          </cell>
          <cell r="P571" t="str">
            <v/>
          </cell>
          <cell r="Q571" t="str">
            <v/>
          </cell>
          <cell r="R571">
            <v>0</v>
          </cell>
          <cell r="S571">
            <v>0</v>
          </cell>
          <cell r="T571" t="str">
            <v/>
          </cell>
          <cell r="W571" t="str">
            <v/>
          </cell>
          <cell r="X571" t="str">
            <v/>
          </cell>
          <cell r="Y571">
            <v>0</v>
          </cell>
          <cell r="Z571">
            <v>0</v>
          </cell>
          <cell r="AA571" t="str">
            <v/>
          </cell>
        </row>
        <row r="572">
          <cell r="I572" t="str">
            <v/>
          </cell>
          <cell r="J572" t="str">
            <v/>
          </cell>
          <cell r="K572">
            <v>0</v>
          </cell>
          <cell r="L572">
            <v>0</v>
          </cell>
          <cell r="M572" t="str">
            <v/>
          </cell>
          <cell r="P572" t="str">
            <v/>
          </cell>
          <cell r="Q572" t="str">
            <v/>
          </cell>
          <cell r="R572">
            <v>0</v>
          </cell>
          <cell r="S572">
            <v>0</v>
          </cell>
          <cell r="T572" t="str">
            <v/>
          </cell>
          <cell r="W572" t="str">
            <v/>
          </cell>
          <cell r="X572" t="str">
            <v/>
          </cell>
          <cell r="Y572">
            <v>0</v>
          </cell>
          <cell r="Z572">
            <v>0</v>
          </cell>
          <cell r="AA572" t="str">
            <v/>
          </cell>
        </row>
        <row r="573">
          <cell r="I573" t="str">
            <v/>
          </cell>
          <cell r="J573" t="str">
            <v/>
          </cell>
          <cell r="K573">
            <v>0</v>
          </cell>
          <cell r="L573">
            <v>0</v>
          </cell>
          <cell r="M573" t="str">
            <v/>
          </cell>
          <cell r="P573" t="str">
            <v/>
          </cell>
          <cell r="Q573" t="str">
            <v/>
          </cell>
          <cell r="R573">
            <v>0</v>
          </cell>
          <cell r="S573">
            <v>0</v>
          </cell>
          <cell r="T573" t="str">
            <v/>
          </cell>
          <cell r="W573" t="str">
            <v/>
          </cell>
          <cell r="X573" t="str">
            <v/>
          </cell>
          <cell r="Y573">
            <v>0</v>
          </cell>
          <cell r="Z573">
            <v>0</v>
          </cell>
          <cell r="AA573" t="str">
            <v/>
          </cell>
        </row>
        <row r="574">
          <cell r="I574" t="str">
            <v/>
          </cell>
          <cell r="J574" t="str">
            <v/>
          </cell>
          <cell r="K574">
            <v>0</v>
          </cell>
          <cell r="L574">
            <v>0</v>
          </cell>
          <cell r="M574" t="str">
            <v/>
          </cell>
          <cell r="P574" t="str">
            <v/>
          </cell>
          <cell r="Q574" t="str">
            <v/>
          </cell>
          <cell r="R574">
            <v>0</v>
          </cell>
          <cell r="S574">
            <v>0</v>
          </cell>
          <cell r="T574" t="str">
            <v/>
          </cell>
          <cell r="W574" t="str">
            <v/>
          </cell>
          <cell r="X574" t="str">
            <v/>
          </cell>
          <cell r="Y574">
            <v>0</v>
          </cell>
          <cell r="Z574">
            <v>0</v>
          </cell>
          <cell r="AA574" t="str">
            <v/>
          </cell>
        </row>
        <row r="575">
          <cell r="I575" t="str">
            <v/>
          </cell>
          <cell r="J575" t="str">
            <v/>
          </cell>
          <cell r="K575">
            <v>0</v>
          </cell>
          <cell r="L575">
            <v>0</v>
          </cell>
          <cell r="M575" t="str">
            <v/>
          </cell>
          <cell r="P575" t="str">
            <v/>
          </cell>
          <cell r="Q575" t="str">
            <v/>
          </cell>
          <cell r="R575">
            <v>0</v>
          </cell>
          <cell r="S575">
            <v>0</v>
          </cell>
          <cell r="T575" t="str">
            <v/>
          </cell>
          <cell r="W575" t="str">
            <v/>
          </cell>
          <cell r="X575" t="str">
            <v/>
          </cell>
          <cell r="Y575">
            <v>0</v>
          </cell>
          <cell r="Z575">
            <v>0</v>
          </cell>
          <cell r="AA575" t="str">
            <v/>
          </cell>
        </row>
        <row r="576">
          <cell r="I576" t="str">
            <v/>
          </cell>
          <cell r="J576" t="str">
            <v/>
          </cell>
          <cell r="K576">
            <v>0</v>
          </cell>
          <cell r="L576">
            <v>0</v>
          </cell>
          <cell r="M576" t="str">
            <v/>
          </cell>
          <cell r="P576" t="str">
            <v/>
          </cell>
          <cell r="Q576" t="str">
            <v/>
          </cell>
          <cell r="R576">
            <v>0</v>
          </cell>
          <cell r="S576">
            <v>0</v>
          </cell>
          <cell r="T576" t="str">
            <v/>
          </cell>
          <cell r="W576" t="str">
            <v/>
          </cell>
          <cell r="X576" t="str">
            <v/>
          </cell>
          <cell r="Y576">
            <v>0</v>
          </cell>
          <cell r="Z576">
            <v>0</v>
          </cell>
          <cell r="AA576" t="str">
            <v/>
          </cell>
        </row>
        <row r="577">
          <cell r="I577" t="str">
            <v/>
          </cell>
          <cell r="J577" t="str">
            <v/>
          </cell>
          <cell r="K577">
            <v>0</v>
          </cell>
          <cell r="L577">
            <v>0</v>
          </cell>
          <cell r="M577" t="str">
            <v/>
          </cell>
          <cell r="P577" t="str">
            <v/>
          </cell>
          <cell r="Q577" t="str">
            <v/>
          </cell>
          <cell r="R577">
            <v>0</v>
          </cell>
          <cell r="S577">
            <v>0</v>
          </cell>
          <cell r="T577" t="str">
            <v/>
          </cell>
          <cell r="W577" t="str">
            <v/>
          </cell>
          <cell r="X577" t="str">
            <v/>
          </cell>
          <cell r="Y577">
            <v>0</v>
          </cell>
          <cell r="Z577">
            <v>0</v>
          </cell>
          <cell r="AA577" t="str">
            <v/>
          </cell>
        </row>
        <row r="578">
          <cell r="I578" t="str">
            <v/>
          </cell>
          <cell r="J578" t="str">
            <v/>
          </cell>
          <cell r="K578">
            <v>0</v>
          </cell>
          <cell r="L578">
            <v>0</v>
          </cell>
          <cell r="M578" t="str">
            <v/>
          </cell>
          <cell r="P578" t="str">
            <v/>
          </cell>
          <cell r="Q578" t="str">
            <v/>
          </cell>
          <cell r="R578">
            <v>0</v>
          </cell>
          <cell r="S578">
            <v>0</v>
          </cell>
          <cell r="T578" t="str">
            <v/>
          </cell>
          <cell r="W578" t="str">
            <v/>
          </cell>
          <cell r="X578" t="str">
            <v/>
          </cell>
          <cell r="Y578">
            <v>0</v>
          </cell>
          <cell r="Z578">
            <v>0</v>
          </cell>
          <cell r="AA578" t="str">
            <v/>
          </cell>
        </row>
        <row r="579">
          <cell r="I579" t="str">
            <v/>
          </cell>
          <cell r="J579" t="str">
            <v/>
          </cell>
          <cell r="K579">
            <v>0</v>
          </cell>
          <cell r="L579">
            <v>0</v>
          </cell>
          <cell r="M579" t="str">
            <v/>
          </cell>
          <cell r="P579" t="str">
            <v/>
          </cell>
          <cell r="Q579" t="str">
            <v/>
          </cell>
          <cell r="R579">
            <v>0</v>
          </cell>
          <cell r="S579">
            <v>0</v>
          </cell>
          <cell r="T579" t="str">
            <v/>
          </cell>
          <cell r="W579" t="str">
            <v/>
          </cell>
          <cell r="X579" t="str">
            <v/>
          </cell>
          <cell r="Y579">
            <v>0</v>
          </cell>
          <cell r="Z579">
            <v>0</v>
          </cell>
          <cell r="AA579" t="str">
            <v/>
          </cell>
        </row>
        <row r="580">
          <cell r="I580" t="str">
            <v/>
          </cell>
          <cell r="J580" t="str">
            <v/>
          </cell>
          <cell r="K580">
            <v>0</v>
          </cell>
          <cell r="L580">
            <v>0</v>
          </cell>
          <cell r="M580" t="str">
            <v/>
          </cell>
          <cell r="P580" t="str">
            <v/>
          </cell>
          <cell r="Q580" t="str">
            <v/>
          </cell>
          <cell r="R580">
            <v>0</v>
          </cell>
          <cell r="S580">
            <v>0</v>
          </cell>
          <cell r="T580" t="str">
            <v/>
          </cell>
          <cell r="W580" t="str">
            <v/>
          </cell>
          <cell r="X580" t="str">
            <v/>
          </cell>
          <cell r="Y580">
            <v>0</v>
          </cell>
          <cell r="Z580">
            <v>0</v>
          </cell>
          <cell r="AA580" t="str">
            <v/>
          </cell>
        </row>
        <row r="581">
          <cell r="I581" t="str">
            <v/>
          </cell>
          <cell r="J581" t="str">
            <v/>
          </cell>
          <cell r="K581">
            <v>0</v>
          </cell>
          <cell r="L581">
            <v>0</v>
          </cell>
          <cell r="M581" t="str">
            <v/>
          </cell>
          <cell r="P581" t="str">
            <v/>
          </cell>
          <cell r="Q581" t="str">
            <v/>
          </cell>
          <cell r="R581">
            <v>0</v>
          </cell>
          <cell r="S581">
            <v>0</v>
          </cell>
          <cell r="T581" t="str">
            <v/>
          </cell>
          <cell r="W581" t="str">
            <v/>
          </cell>
          <cell r="X581" t="str">
            <v/>
          </cell>
          <cell r="Y581">
            <v>0</v>
          </cell>
          <cell r="Z581">
            <v>0</v>
          </cell>
          <cell r="AA581" t="str">
            <v/>
          </cell>
        </row>
        <row r="582">
          <cell r="I582" t="str">
            <v/>
          </cell>
          <cell r="J582" t="str">
            <v/>
          </cell>
          <cell r="K582">
            <v>0</v>
          </cell>
          <cell r="L582">
            <v>0</v>
          </cell>
          <cell r="M582" t="str">
            <v/>
          </cell>
          <cell r="P582" t="str">
            <v/>
          </cell>
          <cell r="Q582" t="str">
            <v/>
          </cell>
          <cell r="R582">
            <v>0</v>
          </cell>
          <cell r="S582">
            <v>0</v>
          </cell>
          <cell r="T582" t="str">
            <v/>
          </cell>
          <cell r="W582" t="str">
            <v/>
          </cell>
          <cell r="X582" t="str">
            <v/>
          </cell>
          <cell r="Y582">
            <v>0</v>
          </cell>
          <cell r="Z582">
            <v>0</v>
          </cell>
          <cell r="AA582" t="str">
            <v/>
          </cell>
        </row>
        <row r="583">
          <cell r="I583" t="str">
            <v/>
          </cell>
          <cell r="J583" t="str">
            <v/>
          </cell>
          <cell r="K583">
            <v>0</v>
          </cell>
          <cell r="L583">
            <v>0</v>
          </cell>
          <cell r="M583" t="str">
            <v/>
          </cell>
          <cell r="P583" t="str">
            <v/>
          </cell>
          <cell r="Q583" t="str">
            <v/>
          </cell>
          <cell r="R583">
            <v>0</v>
          </cell>
          <cell r="S583">
            <v>0</v>
          </cell>
          <cell r="T583" t="str">
            <v/>
          </cell>
          <cell r="W583" t="str">
            <v/>
          </cell>
          <cell r="X583" t="str">
            <v/>
          </cell>
          <cell r="Y583">
            <v>0</v>
          </cell>
          <cell r="Z583">
            <v>0</v>
          </cell>
          <cell r="AA583" t="str">
            <v/>
          </cell>
        </row>
        <row r="584">
          <cell r="I584" t="str">
            <v/>
          </cell>
          <cell r="J584" t="str">
            <v/>
          </cell>
          <cell r="K584">
            <v>0</v>
          </cell>
          <cell r="L584">
            <v>0</v>
          </cell>
          <cell r="M584" t="str">
            <v/>
          </cell>
          <cell r="P584" t="str">
            <v/>
          </cell>
          <cell r="Q584" t="str">
            <v/>
          </cell>
          <cell r="R584">
            <v>0</v>
          </cell>
          <cell r="S584">
            <v>0</v>
          </cell>
          <cell r="T584" t="str">
            <v/>
          </cell>
          <cell r="W584" t="str">
            <v/>
          </cell>
          <cell r="X584" t="str">
            <v/>
          </cell>
          <cell r="Y584">
            <v>0</v>
          </cell>
          <cell r="Z584">
            <v>0</v>
          </cell>
          <cell r="AA584" t="str">
            <v/>
          </cell>
        </row>
        <row r="585">
          <cell r="I585" t="str">
            <v/>
          </cell>
          <cell r="J585" t="str">
            <v/>
          </cell>
          <cell r="K585">
            <v>0</v>
          </cell>
          <cell r="L585">
            <v>0</v>
          </cell>
          <cell r="M585" t="str">
            <v/>
          </cell>
          <cell r="P585" t="str">
            <v/>
          </cell>
          <cell r="Q585" t="str">
            <v/>
          </cell>
          <cell r="R585">
            <v>0</v>
          </cell>
          <cell r="S585">
            <v>0</v>
          </cell>
          <cell r="T585" t="str">
            <v/>
          </cell>
          <cell r="W585" t="str">
            <v/>
          </cell>
          <cell r="X585" t="str">
            <v/>
          </cell>
          <cell r="Y585">
            <v>0</v>
          </cell>
          <cell r="Z585">
            <v>0</v>
          </cell>
          <cell r="AA585" t="str">
            <v/>
          </cell>
        </row>
        <row r="586">
          <cell r="I586" t="str">
            <v/>
          </cell>
          <cell r="J586" t="str">
            <v/>
          </cell>
          <cell r="K586">
            <v>0</v>
          </cell>
          <cell r="L586">
            <v>0</v>
          </cell>
          <cell r="M586" t="str">
            <v/>
          </cell>
          <cell r="P586" t="str">
            <v/>
          </cell>
          <cell r="Q586" t="str">
            <v/>
          </cell>
          <cell r="R586">
            <v>0</v>
          </cell>
          <cell r="S586">
            <v>0</v>
          </cell>
          <cell r="T586" t="str">
            <v/>
          </cell>
          <cell r="W586" t="str">
            <v/>
          </cell>
          <cell r="X586" t="str">
            <v/>
          </cell>
          <cell r="Y586">
            <v>0</v>
          </cell>
          <cell r="Z586">
            <v>0</v>
          </cell>
          <cell r="AA586" t="str">
            <v/>
          </cell>
        </row>
        <row r="587">
          <cell r="I587" t="str">
            <v/>
          </cell>
          <cell r="J587" t="str">
            <v/>
          </cell>
          <cell r="K587">
            <v>0</v>
          </cell>
          <cell r="L587">
            <v>0</v>
          </cell>
          <cell r="M587" t="str">
            <v/>
          </cell>
          <cell r="P587" t="str">
            <v/>
          </cell>
          <cell r="Q587" t="str">
            <v/>
          </cell>
          <cell r="R587">
            <v>0</v>
          </cell>
          <cell r="S587">
            <v>0</v>
          </cell>
          <cell r="T587" t="str">
            <v/>
          </cell>
          <cell r="W587" t="str">
            <v/>
          </cell>
          <cell r="X587" t="str">
            <v/>
          </cell>
          <cell r="Y587">
            <v>0</v>
          </cell>
          <cell r="Z587">
            <v>0</v>
          </cell>
          <cell r="AA587" t="str">
            <v/>
          </cell>
        </row>
        <row r="588">
          <cell r="I588" t="str">
            <v/>
          </cell>
          <cell r="J588" t="str">
            <v/>
          </cell>
          <cell r="K588">
            <v>0</v>
          </cell>
          <cell r="L588">
            <v>0</v>
          </cell>
          <cell r="M588" t="str">
            <v/>
          </cell>
          <cell r="P588" t="str">
            <v/>
          </cell>
          <cell r="Q588" t="str">
            <v/>
          </cell>
          <cell r="R588">
            <v>0</v>
          </cell>
          <cell r="S588">
            <v>0</v>
          </cell>
          <cell r="T588" t="str">
            <v/>
          </cell>
          <cell r="W588" t="str">
            <v/>
          </cell>
          <cell r="X588" t="str">
            <v/>
          </cell>
          <cell r="Y588">
            <v>0</v>
          </cell>
          <cell r="Z588">
            <v>0</v>
          </cell>
          <cell r="AA588" t="str">
            <v/>
          </cell>
        </row>
        <row r="589">
          <cell r="I589" t="str">
            <v/>
          </cell>
          <cell r="J589" t="str">
            <v/>
          </cell>
          <cell r="K589">
            <v>0</v>
          </cell>
          <cell r="L589">
            <v>0</v>
          </cell>
          <cell r="M589" t="str">
            <v/>
          </cell>
          <cell r="P589" t="str">
            <v/>
          </cell>
          <cell r="Q589" t="str">
            <v/>
          </cell>
          <cell r="R589">
            <v>0</v>
          </cell>
          <cell r="S589">
            <v>0</v>
          </cell>
          <cell r="T589" t="str">
            <v/>
          </cell>
          <cell r="W589" t="str">
            <v/>
          </cell>
          <cell r="X589" t="str">
            <v/>
          </cell>
          <cell r="Y589">
            <v>0</v>
          </cell>
          <cell r="Z589">
            <v>0</v>
          </cell>
          <cell r="AA589" t="str">
            <v/>
          </cell>
        </row>
        <row r="590">
          <cell r="I590" t="str">
            <v/>
          </cell>
          <cell r="J590" t="str">
            <v/>
          </cell>
          <cell r="K590">
            <v>0</v>
          </cell>
          <cell r="L590">
            <v>0</v>
          </cell>
          <cell r="M590" t="str">
            <v/>
          </cell>
          <cell r="P590" t="str">
            <v/>
          </cell>
          <cell r="Q590" t="str">
            <v/>
          </cell>
          <cell r="R590">
            <v>0</v>
          </cell>
          <cell r="S590">
            <v>0</v>
          </cell>
          <cell r="T590" t="str">
            <v/>
          </cell>
          <cell r="W590" t="str">
            <v/>
          </cell>
          <cell r="X590" t="str">
            <v/>
          </cell>
          <cell r="Y590">
            <v>0</v>
          </cell>
          <cell r="Z590">
            <v>0</v>
          </cell>
          <cell r="AA590" t="str">
            <v/>
          </cell>
        </row>
        <row r="591">
          <cell r="I591" t="str">
            <v/>
          </cell>
          <cell r="J591" t="str">
            <v/>
          </cell>
          <cell r="K591">
            <v>0</v>
          </cell>
          <cell r="L591">
            <v>0</v>
          </cell>
          <cell r="M591" t="str">
            <v/>
          </cell>
          <cell r="P591" t="str">
            <v/>
          </cell>
          <cell r="Q591" t="str">
            <v/>
          </cell>
          <cell r="R591">
            <v>0</v>
          </cell>
          <cell r="S591">
            <v>0</v>
          </cell>
          <cell r="T591" t="str">
            <v/>
          </cell>
          <cell r="W591" t="str">
            <v/>
          </cell>
          <cell r="X591" t="str">
            <v/>
          </cell>
          <cell r="Y591">
            <v>0</v>
          </cell>
          <cell r="Z591">
            <v>0</v>
          </cell>
          <cell r="AA591" t="str">
            <v/>
          </cell>
        </row>
        <row r="592">
          <cell r="I592" t="str">
            <v/>
          </cell>
          <cell r="J592" t="str">
            <v/>
          </cell>
          <cell r="K592">
            <v>0</v>
          </cell>
          <cell r="L592">
            <v>0</v>
          </cell>
          <cell r="M592" t="str">
            <v/>
          </cell>
          <cell r="P592" t="str">
            <v/>
          </cell>
          <cell r="Q592" t="str">
            <v/>
          </cell>
          <cell r="R592">
            <v>0</v>
          </cell>
          <cell r="S592">
            <v>0</v>
          </cell>
          <cell r="T592" t="str">
            <v/>
          </cell>
          <cell r="W592" t="str">
            <v/>
          </cell>
          <cell r="X592" t="str">
            <v/>
          </cell>
          <cell r="Y592">
            <v>0</v>
          </cell>
          <cell r="Z592">
            <v>0</v>
          </cell>
          <cell r="AA592" t="str">
            <v/>
          </cell>
        </row>
        <row r="593">
          <cell r="I593" t="str">
            <v>1004800000101</v>
          </cell>
          <cell r="J593" t="str">
            <v>普通攻击:对单体敌人造成{0}%的武力伤害</v>
          </cell>
          <cell r="K593">
            <v>0</v>
          </cell>
          <cell r="L593">
            <v>0</v>
          </cell>
          <cell r="M593" t="str">
            <v>0.25+0.25+0.25+0.25+0.25+0.25+0.25+0.25+0.25+0.25+0.25+0.25+0.25+0.25+0.25+0.25+0.25</v>
          </cell>
          <cell r="P593" t="str">
            <v/>
          </cell>
          <cell r="Q593" t="str">
            <v/>
          </cell>
          <cell r="R593">
            <v>0</v>
          </cell>
          <cell r="S593">
            <v>0</v>
          </cell>
          <cell r="T593" t="str">
            <v/>
          </cell>
          <cell r="W593" t="str">
            <v/>
          </cell>
          <cell r="X593" t="str">
            <v/>
          </cell>
          <cell r="Y593">
            <v>0</v>
          </cell>
          <cell r="Z593">
            <v>0</v>
          </cell>
          <cell r="AA593" t="str">
            <v/>
          </cell>
        </row>
        <row r="594">
          <cell r="I594" t="str">
            <v>1004800000201</v>
          </cell>
          <cell r="J594" t="str">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ell>
          <cell r="K594">
            <v>0</v>
          </cell>
          <cell r="L594">
            <v>0</v>
          </cell>
          <cell r="M594" t="str">
            <v>0.12+0.18+0.24+0.3+0.36+0.42+0.48+0.54+0.6+0.66+0.72+0.78+0.84+0.9+0.96+1.02+1.08</v>
          </cell>
          <cell r="P594" t="str">
            <v>1004800000202</v>
          </cell>
          <cell r="Q594" t="str">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ell>
          <cell r="R594">
            <v>0</v>
          </cell>
          <cell r="S594">
            <v>0</v>
          </cell>
          <cell r="T594" t="str">
            <v>12+18+24+30+36+42+48+54+60+66+72+78+84+90+96+102+108</v>
          </cell>
          <cell r="W594" t="str">
            <v/>
          </cell>
          <cell r="X594" t="str">
            <v/>
          </cell>
          <cell r="Y594">
            <v>0</v>
          </cell>
          <cell r="Z594">
            <v>0</v>
          </cell>
          <cell r="AA594" t="str">
            <v/>
          </cell>
        </row>
        <row r="595">
          <cell r="I595" t="str">
            <v>1004800000203</v>
          </cell>
          <cell r="J595" t="str">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ell>
          <cell r="K595">
            <v>0</v>
          </cell>
          <cell r="L595">
            <v>0</v>
          </cell>
          <cell r="M595" t="str">
            <v>0++++++++++++++++</v>
          </cell>
          <cell r="P595" t="str">
            <v/>
          </cell>
          <cell r="Q595" t="str">
            <v/>
          </cell>
          <cell r="R595">
            <v>0</v>
          </cell>
          <cell r="S595">
            <v>0</v>
          </cell>
          <cell r="T595" t="str">
            <v/>
          </cell>
          <cell r="W595" t="str">
            <v/>
          </cell>
          <cell r="X595" t="str">
            <v/>
          </cell>
          <cell r="Y595">
            <v>0</v>
          </cell>
          <cell r="Z595">
            <v>0</v>
          </cell>
          <cell r="AA595" t="str">
            <v/>
          </cell>
        </row>
        <row r="596">
          <cell r="I596" t="str">
            <v>1004800000204</v>
          </cell>
          <cell r="J596" t="str">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ell>
          <cell r="K596">
            <v>0</v>
          </cell>
          <cell r="L596">
            <v>0</v>
          </cell>
          <cell r="M596" t="str">
            <v>0++++++++++++++++</v>
          </cell>
          <cell r="P596" t="str">
            <v/>
          </cell>
          <cell r="Q596" t="str">
            <v/>
          </cell>
          <cell r="R596">
            <v>0</v>
          </cell>
          <cell r="S596">
            <v>0</v>
          </cell>
          <cell r="T596" t="str">
            <v/>
          </cell>
          <cell r="W596" t="str">
            <v/>
          </cell>
          <cell r="X596" t="str">
            <v/>
          </cell>
          <cell r="Y596">
            <v>0</v>
          </cell>
          <cell r="Z596">
            <v>0</v>
          </cell>
          <cell r="AA596" t="str">
            <v/>
          </cell>
        </row>
        <row r="597">
          <cell r="I597" t="str">
            <v>1004800000301</v>
          </cell>
          <cell r="J597" t="str">
            <v>被动技能1:魏延和自己的士兵开场留在原地蛰伏，隐蔽5秒，蛰伏结束后接下来的20秒内提高10移速和{0}护甲，士兵伤害提高{1}%，士兵击杀目标会再次触发蛰伏。</v>
          </cell>
          <cell r="K597">
            <v>0</v>
          </cell>
          <cell r="L597">
            <v>0</v>
          </cell>
          <cell r="M597" t="str">
            <v>80+120+160+200+240+280+320+360+400+440+480+520+560+600+640+680+720</v>
          </cell>
          <cell r="P597" t="str">
            <v/>
          </cell>
          <cell r="Q597" t="str">
            <v/>
          </cell>
          <cell r="R597">
            <v>0</v>
          </cell>
          <cell r="S597">
            <v>0</v>
          </cell>
          <cell r="T597" t="str">
            <v/>
          </cell>
          <cell r="W597" t="str">
            <v/>
          </cell>
          <cell r="X597" t="str">
            <v/>
          </cell>
          <cell r="Y597">
            <v>0</v>
          </cell>
          <cell r="Z597">
            <v>0</v>
          </cell>
          <cell r="AA597" t="str">
            <v/>
          </cell>
        </row>
        <row r="598">
          <cell r="I598" t="str">
            <v>1004800000302</v>
          </cell>
          <cell r="J598" t="str">
            <v>被动技能1:魏延和自己的士兵开场留在原地蛰伏，隐蔽5秒，蛰伏结束后接下来的20秒内提高10移速和{0}护甲，士兵伤害提高{1}%，士兵击杀目标会再次触发蛰伏。</v>
          </cell>
          <cell r="K598">
            <v>0</v>
          </cell>
          <cell r="L598">
            <v>0</v>
          </cell>
          <cell r="M598" t="str">
            <v>0.05+0.1+0.15+0.2+0.25+0.3+0.35+0.4+0.45+0.5+0.55+0.6+0.65+0.7+0.75+0.8+0.85</v>
          </cell>
          <cell r="P598" t="str">
            <v/>
          </cell>
          <cell r="Q598" t="str">
            <v/>
          </cell>
          <cell r="R598">
            <v>0</v>
          </cell>
          <cell r="S598">
            <v>0</v>
          </cell>
          <cell r="T598" t="str">
            <v/>
          </cell>
          <cell r="W598" t="str">
            <v/>
          </cell>
          <cell r="X598" t="str">
            <v/>
          </cell>
          <cell r="Y598">
            <v>0</v>
          </cell>
          <cell r="Z598">
            <v>0</v>
          </cell>
          <cell r="AA598" t="str">
            <v/>
          </cell>
        </row>
        <row r="599">
          <cell r="I599" t="str">
            <v>1004800000401</v>
          </cell>
          <cell r="J599" t="str">
            <v>输入太多技能！！</v>
          </cell>
          <cell r="K599">
            <v>0</v>
          </cell>
          <cell r="L599">
            <v>0</v>
          </cell>
          <cell r="M599" t="str">
            <v>0.3+0.3+0.3+0.3+0.3+0.3+0.3+0.3+0.3+0.3+0.3+0.3+0.3+0.3+0.3+0.3+0.3</v>
          </cell>
          <cell r="P599" t="str">
            <v/>
          </cell>
          <cell r="Q599" t="str">
            <v/>
          </cell>
          <cell r="R599">
            <v>0</v>
          </cell>
          <cell r="S599">
            <v>0</v>
          </cell>
          <cell r="T599" t="str">
            <v/>
          </cell>
          <cell r="W599" t="str">
            <v/>
          </cell>
          <cell r="X599" t="str">
            <v/>
          </cell>
          <cell r="Y599">
            <v>0</v>
          </cell>
          <cell r="Z599">
            <v>0</v>
          </cell>
          <cell r="AA599" t="str">
            <v/>
          </cell>
        </row>
        <row r="600">
          <cell r="I600" t="str">
            <v>1004800000402</v>
          </cell>
          <cell r="J600" t="str">
            <v>输入太多技能！！</v>
          </cell>
          <cell r="K600">
            <v>0</v>
          </cell>
          <cell r="L600">
            <v>0</v>
          </cell>
          <cell r="M600" t="str">
            <v>0++++++++++++++++</v>
          </cell>
          <cell r="P600" t="str">
            <v/>
          </cell>
          <cell r="Q600" t="str">
            <v/>
          </cell>
          <cell r="R600">
            <v>0</v>
          </cell>
          <cell r="S600">
            <v>0</v>
          </cell>
          <cell r="T600" t="str">
            <v/>
          </cell>
          <cell r="W600" t="str">
            <v/>
          </cell>
          <cell r="X600" t="str">
            <v/>
          </cell>
          <cell r="Y600">
            <v>0</v>
          </cell>
          <cell r="Z600">
            <v>0</v>
          </cell>
          <cell r="AA600" t="str">
            <v/>
          </cell>
        </row>
        <row r="601">
          <cell r="I601" t="str">
            <v>1004800000501</v>
          </cell>
          <cell r="J601" t="str">
            <v>输入太多技能！！</v>
          </cell>
          <cell r="K601">
            <v>0</v>
          </cell>
          <cell r="L601">
            <v>0</v>
          </cell>
          <cell r="M601" t="str">
            <v>0.2+0.2+0.2+0.2+0.2+0.2+0.2+0.2+0.2+0.2+0.2+0.2+0.2+0.2+0.2+0.2+0.2</v>
          </cell>
          <cell r="P601" t="str">
            <v/>
          </cell>
          <cell r="Q601" t="str">
            <v/>
          </cell>
          <cell r="R601">
            <v>0</v>
          </cell>
          <cell r="S601">
            <v>0</v>
          </cell>
          <cell r="T601" t="str">
            <v/>
          </cell>
          <cell r="W601" t="str">
            <v/>
          </cell>
          <cell r="X601" t="str">
            <v/>
          </cell>
          <cell r="Y601">
            <v>0</v>
          </cell>
          <cell r="Z601">
            <v>0</v>
          </cell>
          <cell r="AA601" t="str">
            <v/>
          </cell>
        </row>
        <row r="602">
          <cell r="I602" t="str">
            <v>1004800000502</v>
          </cell>
          <cell r="J602" t="str">
            <v>输入太多技能！！</v>
          </cell>
          <cell r="K602">
            <v>0</v>
          </cell>
          <cell r="L602">
            <v>0</v>
          </cell>
          <cell r="M602" t="str">
            <v>0.25+0.25+0.25+0.25+0.25+0.25+0.25+0.25+0.25+0.25+0.25+0.25+0.25+0.25+0.25+0.25+0.25</v>
          </cell>
          <cell r="P602" t="str">
            <v/>
          </cell>
          <cell r="Q602" t="str">
            <v/>
          </cell>
          <cell r="R602">
            <v>0</v>
          </cell>
          <cell r="S602">
            <v>0</v>
          </cell>
          <cell r="T602" t="str">
            <v/>
          </cell>
          <cell r="W602" t="str">
            <v/>
          </cell>
          <cell r="X602" t="str">
            <v/>
          </cell>
          <cell r="Y602">
            <v>0</v>
          </cell>
          <cell r="Z602">
            <v>0</v>
          </cell>
          <cell r="AA602" t="str">
            <v/>
          </cell>
        </row>
        <row r="603">
          <cell r="I603" t="str">
            <v/>
          </cell>
          <cell r="J603" t="str">
            <v/>
          </cell>
          <cell r="K603">
            <v>0</v>
          </cell>
          <cell r="L603">
            <v>0</v>
          </cell>
          <cell r="M603" t="str">
            <v/>
          </cell>
          <cell r="P603" t="str">
            <v/>
          </cell>
          <cell r="Q603" t="str">
            <v/>
          </cell>
          <cell r="R603">
            <v>0</v>
          </cell>
          <cell r="S603">
            <v>0</v>
          </cell>
          <cell r="T603" t="str">
            <v/>
          </cell>
          <cell r="W603" t="str">
            <v/>
          </cell>
          <cell r="X603" t="str">
            <v/>
          </cell>
          <cell r="Y603">
            <v>0</v>
          </cell>
          <cell r="Z603">
            <v>0</v>
          </cell>
          <cell r="AA603" t="str">
            <v/>
          </cell>
        </row>
        <row r="604">
          <cell r="I604" t="str">
            <v/>
          </cell>
          <cell r="J604" t="str">
            <v/>
          </cell>
          <cell r="K604">
            <v>0</v>
          </cell>
          <cell r="L604">
            <v>0</v>
          </cell>
          <cell r="M604" t="str">
            <v/>
          </cell>
          <cell r="P604" t="str">
            <v/>
          </cell>
          <cell r="Q604" t="str">
            <v/>
          </cell>
          <cell r="R604">
            <v>0</v>
          </cell>
          <cell r="S604">
            <v>0</v>
          </cell>
          <cell r="T604" t="str">
            <v/>
          </cell>
          <cell r="W604" t="str">
            <v/>
          </cell>
          <cell r="X604" t="str">
            <v/>
          </cell>
          <cell r="Y604">
            <v>0</v>
          </cell>
          <cell r="Z604">
            <v>0</v>
          </cell>
          <cell r="AA604" t="str">
            <v/>
          </cell>
        </row>
        <row r="605">
          <cell r="I605" t="str">
            <v/>
          </cell>
          <cell r="J605" t="str">
            <v/>
          </cell>
          <cell r="K605">
            <v>0</v>
          </cell>
          <cell r="L605">
            <v>0</v>
          </cell>
          <cell r="M605" t="str">
            <v/>
          </cell>
          <cell r="P605" t="str">
            <v/>
          </cell>
          <cell r="Q605" t="str">
            <v/>
          </cell>
          <cell r="R605">
            <v>0</v>
          </cell>
          <cell r="S605">
            <v>0</v>
          </cell>
          <cell r="T605" t="str">
            <v/>
          </cell>
          <cell r="W605" t="str">
            <v/>
          </cell>
          <cell r="X605" t="str">
            <v/>
          </cell>
          <cell r="Y605">
            <v>0</v>
          </cell>
          <cell r="Z605">
            <v>0</v>
          </cell>
          <cell r="AA605" t="str">
            <v/>
          </cell>
        </row>
        <row r="606">
          <cell r="I606" t="str">
            <v/>
          </cell>
          <cell r="J606" t="str">
            <v/>
          </cell>
          <cell r="K606">
            <v>0</v>
          </cell>
          <cell r="L606">
            <v>0</v>
          </cell>
          <cell r="M606" t="str">
            <v/>
          </cell>
          <cell r="P606" t="str">
            <v/>
          </cell>
          <cell r="Q606" t="str">
            <v/>
          </cell>
          <cell r="R606">
            <v>0</v>
          </cell>
          <cell r="S606">
            <v>0</v>
          </cell>
          <cell r="T606" t="str">
            <v/>
          </cell>
          <cell r="W606" t="str">
            <v/>
          </cell>
          <cell r="X606" t="str">
            <v/>
          </cell>
          <cell r="Y606">
            <v>0</v>
          </cell>
          <cell r="Z606">
            <v>0</v>
          </cell>
          <cell r="AA606" t="str">
            <v/>
          </cell>
        </row>
        <row r="607">
          <cell r="I607" t="str">
            <v/>
          </cell>
          <cell r="J607" t="str">
            <v/>
          </cell>
          <cell r="K607">
            <v>0</v>
          </cell>
          <cell r="L607">
            <v>0</v>
          </cell>
          <cell r="M607" t="str">
            <v/>
          </cell>
          <cell r="P607" t="str">
            <v/>
          </cell>
          <cell r="Q607" t="str">
            <v/>
          </cell>
          <cell r="R607">
            <v>0</v>
          </cell>
          <cell r="S607">
            <v>0</v>
          </cell>
          <cell r="T607" t="str">
            <v/>
          </cell>
          <cell r="W607" t="str">
            <v/>
          </cell>
          <cell r="X607" t="str">
            <v/>
          </cell>
          <cell r="Y607">
            <v>0</v>
          </cell>
          <cell r="Z607">
            <v>0</v>
          </cell>
          <cell r="AA607" t="str">
            <v/>
          </cell>
        </row>
        <row r="608">
          <cell r="I608" t="str">
            <v/>
          </cell>
          <cell r="J608" t="str">
            <v/>
          </cell>
          <cell r="K608">
            <v>0</v>
          </cell>
          <cell r="L608">
            <v>0</v>
          </cell>
          <cell r="M608" t="str">
            <v/>
          </cell>
          <cell r="P608" t="str">
            <v/>
          </cell>
          <cell r="Q608" t="str">
            <v/>
          </cell>
          <cell r="R608">
            <v>0</v>
          </cell>
          <cell r="S608">
            <v>0</v>
          </cell>
          <cell r="T608" t="str">
            <v/>
          </cell>
          <cell r="W608" t="str">
            <v/>
          </cell>
          <cell r="X608" t="str">
            <v/>
          </cell>
          <cell r="Y608">
            <v>0</v>
          </cell>
          <cell r="Z608">
            <v>0</v>
          </cell>
          <cell r="AA608" t="str">
            <v/>
          </cell>
        </row>
        <row r="609">
          <cell r="I609" t="str">
            <v/>
          </cell>
          <cell r="J609" t="str">
            <v/>
          </cell>
          <cell r="K609">
            <v>0</v>
          </cell>
          <cell r="L609">
            <v>0</v>
          </cell>
          <cell r="M609" t="str">
            <v/>
          </cell>
          <cell r="P609" t="str">
            <v/>
          </cell>
          <cell r="Q609" t="str">
            <v/>
          </cell>
          <cell r="R609">
            <v>0</v>
          </cell>
          <cell r="S609">
            <v>0</v>
          </cell>
          <cell r="T609" t="str">
            <v/>
          </cell>
          <cell r="W609" t="str">
            <v/>
          </cell>
          <cell r="X609" t="str">
            <v/>
          </cell>
          <cell r="Y609">
            <v>0</v>
          </cell>
          <cell r="Z609">
            <v>0</v>
          </cell>
          <cell r="AA609" t="str">
            <v/>
          </cell>
        </row>
        <row r="610">
          <cell r="I610" t="str">
            <v/>
          </cell>
          <cell r="J610" t="str">
            <v/>
          </cell>
          <cell r="K610">
            <v>0</v>
          </cell>
          <cell r="L610">
            <v>0</v>
          </cell>
          <cell r="M610" t="str">
            <v/>
          </cell>
          <cell r="P610" t="str">
            <v/>
          </cell>
          <cell r="Q610" t="str">
            <v/>
          </cell>
          <cell r="R610">
            <v>0</v>
          </cell>
          <cell r="S610">
            <v>0</v>
          </cell>
          <cell r="T610" t="str">
            <v/>
          </cell>
          <cell r="W610" t="str">
            <v/>
          </cell>
          <cell r="X610" t="str">
            <v/>
          </cell>
          <cell r="Y610">
            <v>0</v>
          </cell>
          <cell r="Z610">
            <v>0</v>
          </cell>
          <cell r="AA610" t="str">
            <v/>
          </cell>
        </row>
        <row r="611">
          <cell r="I611" t="str">
            <v/>
          </cell>
          <cell r="J611" t="str">
            <v/>
          </cell>
          <cell r="K611">
            <v>0</v>
          </cell>
          <cell r="L611">
            <v>0</v>
          </cell>
          <cell r="M611" t="str">
            <v/>
          </cell>
          <cell r="P611" t="str">
            <v/>
          </cell>
          <cell r="Q611" t="str">
            <v/>
          </cell>
          <cell r="R611">
            <v>0</v>
          </cell>
          <cell r="S611">
            <v>0</v>
          </cell>
          <cell r="T611" t="str">
            <v/>
          </cell>
          <cell r="W611" t="str">
            <v/>
          </cell>
          <cell r="X611" t="str">
            <v/>
          </cell>
          <cell r="Y611">
            <v>0</v>
          </cell>
          <cell r="Z611">
            <v>0</v>
          </cell>
          <cell r="AA611" t="str">
            <v/>
          </cell>
        </row>
        <row r="612">
          <cell r="I612" t="str">
            <v/>
          </cell>
          <cell r="J612" t="str">
            <v/>
          </cell>
          <cell r="K612">
            <v>0</v>
          </cell>
          <cell r="L612">
            <v>0</v>
          </cell>
          <cell r="M612" t="str">
            <v/>
          </cell>
          <cell r="P612" t="str">
            <v/>
          </cell>
          <cell r="Q612" t="str">
            <v/>
          </cell>
          <cell r="R612">
            <v>0</v>
          </cell>
          <cell r="S612">
            <v>0</v>
          </cell>
          <cell r="T612" t="str">
            <v/>
          </cell>
          <cell r="W612" t="str">
            <v/>
          </cell>
          <cell r="X612" t="str">
            <v/>
          </cell>
          <cell r="Y612">
            <v>0</v>
          </cell>
          <cell r="Z612">
            <v>0</v>
          </cell>
          <cell r="AA612" t="str">
            <v/>
          </cell>
        </row>
        <row r="613">
          <cell r="I613" t="str">
            <v/>
          </cell>
          <cell r="J613" t="str">
            <v/>
          </cell>
          <cell r="K613">
            <v>0</v>
          </cell>
          <cell r="L613">
            <v>0</v>
          </cell>
          <cell r="M613" t="str">
            <v/>
          </cell>
          <cell r="P613" t="str">
            <v/>
          </cell>
          <cell r="Q613" t="str">
            <v/>
          </cell>
          <cell r="R613">
            <v>0</v>
          </cell>
          <cell r="S613">
            <v>0</v>
          </cell>
          <cell r="T613" t="str">
            <v/>
          </cell>
          <cell r="W613" t="str">
            <v/>
          </cell>
          <cell r="X613" t="str">
            <v/>
          </cell>
          <cell r="Y613">
            <v>0</v>
          </cell>
          <cell r="Z613">
            <v>0</v>
          </cell>
          <cell r="AA613" t="str">
            <v/>
          </cell>
        </row>
        <row r="614">
          <cell r="I614" t="str">
            <v/>
          </cell>
          <cell r="J614" t="str">
            <v/>
          </cell>
          <cell r="K614">
            <v>0</v>
          </cell>
          <cell r="L614">
            <v>0</v>
          </cell>
          <cell r="M614" t="str">
            <v/>
          </cell>
          <cell r="P614" t="str">
            <v/>
          </cell>
          <cell r="Q614" t="str">
            <v/>
          </cell>
          <cell r="R614">
            <v>0</v>
          </cell>
          <cell r="S614">
            <v>0</v>
          </cell>
          <cell r="T614" t="str">
            <v/>
          </cell>
          <cell r="W614" t="str">
            <v/>
          </cell>
          <cell r="X614" t="str">
            <v/>
          </cell>
          <cell r="Y614">
            <v>0</v>
          </cell>
          <cell r="Z614">
            <v>0</v>
          </cell>
          <cell r="AA614" t="str">
            <v/>
          </cell>
        </row>
        <row r="615">
          <cell r="I615" t="str">
            <v/>
          </cell>
          <cell r="J615" t="str">
            <v/>
          </cell>
          <cell r="K615">
            <v>0</v>
          </cell>
          <cell r="L615">
            <v>0</v>
          </cell>
          <cell r="M615" t="str">
            <v/>
          </cell>
          <cell r="P615" t="str">
            <v/>
          </cell>
          <cell r="Q615" t="str">
            <v/>
          </cell>
          <cell r="R615">
            <v>0</v>
          </cell>
          <cell r="S615">
            <v>0</v>
          </cell>
          <cell r="T615" t="str">
            <v/>
          </cell>
          <cell r="W615" t="str">
            <v/>
          </cell>
          <cell r="X615" t="str">
            <v/>
          </cell>
          <cell r="Y615">
            <v>0</v>
          </cell>
          <cell r="Z615">
            <v>0</v>
          </cell>
          <cell r="AA615" t="str">
            <v/>
          </cell>
        </row>
        <row r="616">
          <cell r="I616" t="str">
            <v/>
          </cell>
          <cell r="J616" t="str">
            <v/>
          </cell>
          <cell r="K616">
            <v>0</v>
          </cell>
          <cell r="L616">
            <v>0</v>
          </cell>
          <cell r="M616" t="str">
            <v/>
          </cell>
          <cell r="P616" t="str">
            <v/>
          </cell>
          <cell r="Q616" t="str">
            <v/>
          </cell>
          <cell r="R616">
            <v>0</v>
          </cell>
          <cell r="S616">
            <v>0</v>
          </cell>
          <cell r="T616" t="str">
            <v/>
          </cell>
          <cell r="W616" t="str">
            <v/>
          </cell>
          <cell r="X616" t="str">
            <v/>
          </cell>
          <cell r="Y616">
            <v>0</v>
          </cell>
          <cell r="Z616">
            <v>0</v>
          </cell>
          <cell r="AA616" t="str">
            <v/>
          </cell>
        </row>
        <row r="617">
          <cell r="I617" t="str">
            <v/>
          </cell>
          <cell r="J617" t="str">
            <v/>
          </cell>
          <cell r="K617">
            <v>0</v>
          </cell>
          <cell r="L617">
            <v>0</v>
          </cell>
          <cell r="M617" t="str">
            <v/>
          </cell>
          <cell r="P617" t="str">
            <v/>
          </cell>
          <cell r="Q617" t="str">
            <v/>
          </cell>
          <cell r="R617">
            <v>0</v>
          </cell>
          <cell r="S617">
            <v>0</v>
          </cell>
          <cell r="T617" t="str">
            <v/>
          </cell>
          <cell r="W617" t="str">
            <v/>
          </cell>
          <cell r="X617" t="str">
            <v/>
          </cell>
          <cell r="Y617">
            <v>0</v>
          </cell>
          <cell r="Z617">
            <v>0</v>
          </cell>
          <cell r="AA617" t="str">
            <v/>
          </cell>
        </row>
        <row r="618">
          <cell r="I618" t="str">
            <v/>
          </cell>
          <cell r="J618" t="str">
            <v/>
          </cell>
          <cell r="K618">
            <v>0</v>
          </cell>
          <cell r="L618">
            <v>0</v>
          </cell>
          <cell r="M618" t="str">
            <v/>
          </cell>
          <cell r="P618" t="str">
            <v/>
          </cell>
          <cell r="Q618" t="str">
            <v/>
          </cell>
          <cell r="R618">
            <v>0</v>
          </cell>
          <cell r="S618">
            <v>0</v>
          </cell>
          <cell r="T618" t="str">
            <v/>
          </cell>
          <cell r="W618" t="str">
            <v/>
          </cell>
          <cell r="X618" t="str">
            <v/>
          </cell>
          <cell r="Y618">
            <v>0</v>
          </cell>
          <cell r="Z618">
            <v>0</v>
          </cell>
          <cell r="AA618" t="str">
            <v/>
          </cell>
        </row>
        <row r="619">
          <cell r="I619" t="str">
            <v/>
          </cell>
          <cell r="J619" t="str">
            <v/>
          </cell>
          <cell r="K619">
            <v>0</v>
          </cell>
          <cell r="L619">
            <v>0</v>
          </cell>
          <cell r="M619" t="str">
            <v/>
          </cell>
          <cell r="P619" t="str">
            <v/>
          </cell>
          <cell r="Q619" t="str">
            <v/>
          </cell>
          <cell r="R619">
            <v>0</v>
          </cell>
          <cell r="S619">
            <v>0</v>
          </cell>
          <cell r="T619" t="str">
            <v/>
          </cell>
          <cell r="W619" t="str">
            <v/>
          </cell>
          <cell r="X619" t="str">
            <v/>
          </cell>
          <cell r="Y619">
            <v>0</v>
          </cell>
          <cell r="Z619">
            <v>0</v>
          </cell>
          <cell r="AA619" t="str">
            <v/>
          </cell>
        </row>
        <row r="620">
          <cell r="I620" t="str">
            <v/>
          </cell>
          <cell r="J620" t="str">
            <v/>
          </cell>
          <cell r="K620">
            <v>0</v>
          </cell>
          <cell r="L620">
            <v>0</v>
          </cell>
          <cell r="M620" t="str">
            <v/>
          </cell>
          <cell r="P620" t="str">
            <v/>
          </cell>
          <cell r="Q620" t="str">
            <v/>
          </cell>
          <cell r="R620">
            <v>0</v>
          </cell>
          <cell r="S620">
            <v>0</v>
          </cell>
          <cell r="T620" t="str">
            <v/>
          </cell>
          <cell r="W620" t="str">
            <v/>
          </cell>
          <cell r="X620" t="str">
            <v/>
          </cell>
          <cell r="Y620">
            <v>0</v>
          </cell>
          <cell r="Z620">
            <v>0</v>
          </cell>
          <cell r="AA620" t="str">
            <v/>
          </cell>
        </row>
        <row r="621">
          <cell r="I621" t="str">
            <v/>
          </cell>
          <cell r="J621" t="str">
            <v/>
          </cell>
          <cell r="K621">
            <v>0</v>
          </cell>
          <cell r="L621">
            <v>0</v>
          </cell>
          <cell r="M621" t="str">
            <v/>
          </cell>
          <cell r="P621" t="str">
            <v/>
          </cell>
          <cell r="Q621" t="str">
            <v/>
          </cell>
          <cell r="R621">
            <v>0</v>
          </cell>
          <cell r="S621">
            <v>0</v>
          </cell>
          <cell r="T621" t="str">
            <v/>
          </cell>
          <cell r="W621" t="str">
            <v/>
          </cell>
          <cell r="X621" t="str">
            <v/>
          </cell>
          <cell r="Y621">
            <v>0</v>
          </cell>
          <cell r="Z621">
            <v>0</v>
          </cell>
          <cell r="AA621" t="str">
            <v/>
          </cell>
        </row>
        <row r="622">
          <cell r="I622" t="str">
            <v/>
          </cell>
          <cell r="J622" t="str">
            <v/>
          </cell>
          <cell r="K622">
            <v>0</v>
          </cell>
          <cell r="L622">
            <v>0</v>
          </cell>
          <cell r="M622" t="str">
            <v/>
          </cell>
          <cell r="P622" t="str">
            <v/>
          </cell>
          <cell r="Q622" t="str">
            <v/>
          </cell>
          <cell r="R622">
            <v>0</v>
          </cell>
          <cell r="S622">
            <v>0</v>
          </cell>
          <cell r="T622" t="str">
            <v/>
          </cell>
          <cell r="W622" t="str">
            <v/>
          </cell>
          <cell r="X622" t="str">
            <v/>
          </cell>
          <cell r="Y622">
            <v>0</v>
          </cell>
          <cell r="Z622">
            <v>0</v>
          </cell>
          <cell r="AA622" t="str">
            <v/>
          </cell>
        </row>
        <row r="623">
          <cell r="I623" t="str">
            <v/>
          </cell>
          <cell r="J623" t="str">
            <v/>
          </cell>
          <cell r="K623">
            <v>0</v>
          </cell>
          <cell r="L623">
            <v>0</v>
          </cell>
          <cell r="M623" t="str">
            <v/>
          </cell>
          <cell r="P623" t="str">
            <v/>
          </cell>
          <cell r="Q623" t="str">
            <v/>
          </cell>
          <cell r="R623">
            <v>0</v>
          </cell>
          <cell r="S623">
            <v>0</v>
          </cell>
          <cell r="T623" t="str">
            <v/>
          </cell>
          <cell r="W623" t="str">
            <v/>
          </cell>
          <cell r="X623" t="str">
            <v/>
          </cell>
          <cell r="Y623">
            <v>0</v>
          </cell>
          <cell r="Z623">
            <v>0</v>
          </cell>
          <cell r="AA623" t="str">
            <v/>
          </cell>
        </row>
        <row r="624">
          <cell r="I624" t="str">
            <v/>
          </cell>
          <cell r="J624" t="str">
            <v/>
          </cell>
          <cell r="K624">
            <v>0</v>
          </cell>
          <cell r="L624">
            <v>0</v>
          </cell>
          <cell r="M624" t="str">
            <v/>
          </cell>
          <cell r="P624" t="str">
            <v/>
          </cell>
          <cell r="Q624" t="str">
            <v/>
          </cell>
          <cell r="R624">
            <v>0</v>
          </cell>
          <cell r="S624">
            <v>0</v>
          </cell>
          <cell r="T624" t="str">
            <v/>
          </cell>
          <cell r="W624" t="str">
            <v/>
          </cell>
          <cell r="X624" t="str">
            <v/>
          </cell>
          <cell r="Y624">
            <v>0</v>
          </cell>
          <cell r="Z624">
            <v>0</v>
          </cell>
          <cell r="AA624" t="str">
            <v/>
          </cell>
        </row>
        <row r="625">
          <cell r="I625" t="str">
            <v/>
          </cell>
          <cell r="J625" t="str">
            <v/>
          </cell>
          <cell r="K625">
            <v>0</v>
          </cell>
          <cell r="L625">
            <v>0</v>
          </cell>
          <cell r="M625" t="str">
            <v/>
          </cell>
          <cell r="P625" t="str">
            <v/>
          </cell>
          <cell r="Q625" t="str">
            <v/>
          </cell>
          <cell r="R625">
            <v>0</v>
          </cell>
          <cell r="S625">
            <v>0</v>
          </cell>
          <cell r="T625" t="str">
            <v/>
          </cell>
          <cell r="W625" t="str">
            <v/>
          </cell>
          <cell r="X625" t="str">
            <v/>
          </cell>
          <cell r="Y625">
            <v>0</v>
          </cell>
          <cell r="Z625">
            <v>0</v>
          </cell>
          <cell r="AA625" t="str">
            <v/>
          </cell>
        </row>
        <row r="626">
          <cell r="I626" t="str">
            <v/>
          </cell>
          <cell r="J626" t="str">
            <v/>
          </cell>
          <cell r="K626">
            <v>0</v>
          </cell>
          <cell r="L626">
            <v>0</v>
          </cell>
          <cell r="M626" t="str">
            <v/>
          </cell>
          <cell r="P626" t="str">
            <v/>
          </cell>
          <cell r="Q626" t="str">
            <v/>
          </cell>
          <cell r="R626">
            <v>0</v>
          </cell>
          <cell r="S626">
            <v>0</v>
          </cell>
          <cell r="T626" t="str">
            <v/>
          </cell>
          <cell r="W626" t="str">
            <v/>
          </cell>
          <cell r="X626" t="str">
            <v/>
          </cell>
          <cell r="Y626">
            <v>0</v>
          </cell>
          <cell r="Z626">
            <v>0</v>
          </cell>
          <cell r="AA626" t="str">
            <v/>
          </cell>
        </row>
        <row r="627">
          <cell r="I627" t="str">
            <v/>
          </cell>
          <cell r="J627" t="str">
            <v/>
          </cell>
          <cell r="K627">
            <v>0</v>
          </cell>
          <cell r="L627">
            <v>0</v>
          </cell>
          <cell r="M627" t="str">
            <v/>
          </cell>
          <cell r="P627" t="str">
            <v/>
          </cell>
          <cell r="Q627" t="str">
            <v/>
          </cell>
          <cell r="R627">
            <v>0</v>
          </cell>
          <cell r="S627">
            <v>0</v>
          </cell>
          <cell r="T627" t="str">
            <v/>
          </cell>
          <cell r="W627" t="str">
            <v/>
          </cell>
          <cell r="X627" t="str">
            <v/>
          </cell>
          <cell r="Y627">
            <v>0</v>
          </cell>
          <cell r="Z627">
            <v>0</v>
          </cell>
          <cell r="AA627" t="str">
            <v/>
          </cell>
        </row>
        <row r="628">
          <cell r="I628" t="str">
            <v/>
          </cell>
          <cell r="J628" t="str">
            <v/>
          </cell>
          <cell r="K628">
            <v>0</v>
          </cell>
          <cell r="L628">
            <v>0</v>
          </cell>
          <cell r="M628" t="str">
            <v/>
          </cell>
          <cell r="P628" t="str">
            <v/>
          </cell>
          <cell r="Q628" t="str">
            <v/>
          </cell>
          <cell r="R628">
            <v>0</v>
          </cell>
          <cell r="S628">
            <v>0</v>
          </cell>
          <cell r="T628" t="str">
            <v/>
          </cell>
          <cell r="W628" t="str">
            <v/>
          </cell>
          <cell r="X628" t="str">
            <v/>
          </cell>
          <cell r="Y628">
            <v>0</v>
          </cell>
          <cell r="Z628">
            <v>0</v>
          </cell>
          <cell r="AA628" t="str">
            <v/>
          </cell>
        </row>
        <row r="629">
          <cell r="I629" t="str">
            <v/>
          </cell>
          <cell r="J629" t="str">
            <v/>
          </cell>
          <cell r="K629">
            <v>0</v>
          </cell>
          <cell r="L629">
            <v>0</v>
          </cell>
          <cell r="M629" t="str">
            <v/>
          </cell>
          <cell r="P629" t="str">
            <v/>
          </cell>
          <cell r="Q629" t="str">
            <v/>
          </cell>
          <cell r="R629">
            <v>0</v>
          </cell>
          <cell r="S629">
            <v>0</v>
          </cell>
          <cell r="T629" t="str">
            <v/>
          </cell>
          <cell r="W629" t="str">
            <v/>
          </cell>
          <cell r="X629" t="str">
            <v/>
          </cell>
          <cell r="Y629">
            <v>0</v>
          </cell>
          <cell r="Z629">
            <v>0</v>
          </cell>
          <cell r="AA629" t="str">
            <v/>
          </cell>
        </row>
        <row r="630">
          <cell r="I630" t="str">
            <v/>
          </cell>
          <cell r="J630" t="str">
            <v/>
          </cell>
          <cell r="K630">
            <v>0</v>
          </cell>
          <cell r="L630">
            <v>0</v>
          </cell>
          <cell r="M630" t="str">
            <v/>
          </cell>
          <cell r="P630" t="str">
            <v/>
          </cell>
          <cell r="Q630" t="str">
            <v/>
          </cell>
          <cell r="R630">
            <v>0</v>
          </cell>
          <cell r="S630">
            <v>0</v>
          </cell>
          <cell r="T630" t="str">
            <v/>
          </cell>
          <cell r="W630" t="str">
            <v/>
          </cell>
          <cell r="X630" t="str">
            <v/>
          </cell>
          <cell r="Y630">
            <v>0</v>
          </cell>
          <cell r="Z630">
            <v>0</v>
          </cell>
          <cell r="AA630" t="str">
            <v/>
          </cell>
        </row>
        <row r="631">
          <cell r="I631" t="str">
            <v/>
          </cell>
          <cell r="J631" t="str">
            <v/>
          </cell>
          <cell r="K631">
            <v>0</v>
          </cell>
          <cell r="L631">
            <v>0</v>
          </cell>
          <cell r="M631" t="str">
            <v/>
          </cell>
          <cell r="P631" t="str">
            <v/>
          </cell>
          <cell r="Q631" t="str">
            <v/>
          </cell>
          <cell r="R631">
            <v>0</v>
          </cell>
          <cell r="S631">
            <v>0</v>
          </cell>
          <cell r="T631" t="str">
            <v/>
          </cell>
          <cell r="W631" t="str">
            <v/>
          </cell>
          <cell r="X631" t="str">
            <v/>
          </cell>
          <cell r="Y631">
            <v>0</v>
          </cell>
          <cell r="Z631">
            <v>0</v>
          </cell>
          <cell r="AA631" t="str">
            <v/>
          </cell>
        </row>
        <row r="632">
          <cell r="I632" t="str">
            <v/>
          </cell>
          <cell r="J632" t="str">
            <v/>
          </cell>
          <cell r="K632">
            <v>0</v>
          </cell>
          <cell r="L632">
            <v>0</v>
          </cell>
          <cell r="M632" t="str">
            <v/>
          </cell>
          <cell r="P632" t="str">
            <v/>
          </cell>
          <cell r="Q632" t="str">
            <v/>
          </cell>
          <cell r="R632">
            <v>0</v>
          </cell>
          <cell r="S632">
            <v>0</v>
          </cell>
          <cell r="T632" t="str">
            <v/>
          </cell>
          <cell r="W632" t="str">
            <v/>
          </cell>
          <cell r="X632" t="str">
            <v/>
          </cell>
          <cell r="Y632">
            <v>0</v>
          </cell>
          <cell r="Z632">
            <v>0</v>
          </cell>
          <cell r="AA632" t="str">
            <v/>
          </cell>
        </row>
        <row r="633">
          <cell r="I633" t="str">
            <v/>
          </cell>
          <cell r="J633" t="str">
            <v/>
          </cell>
          <cell r="K633">
            <v>0</v>
          </cell>
          <cell r="L633">
            <v>0</v>
          </cell>
          <cell r="M633" t="str">
            <v/>
          </cell>
          <cell r="P633" t="str">
            <v/>
          </cell>
          <cell r="Q633" t="str">
            <v/>
          </cell>
          <cell r="R633">
            <v>0</v>
          </cell>
          <cell r="S633">
            <v>0</v>
          </cell>
          <cell r="T633" t="str">
            <v/>
          </cell>
          <cell r="W633" t="str">
            <v/>
          </cell>
          <cell r="X633" t="str">
            <v/>
          </cell>
          <cell r="Y633">
            <v>0</v>
          </cell>
          <cell r="Z633">
            <v>0</v>
          </cell>
          <cell r="AA633" t="str">
            <v/>
          </cell>
        </row>
        <row r="634">
          <cell r="I634" t="str">
            <v/>
          </cell>
          <cell r="J634" t="str">
            <v/>
          </cell>
          <cell r="K634">
            <v>0</v>
          </cell>
          <cell r="L634">
            <v>0</v>
          </cell>
          <cell r="M634" t="str">
            <v/>
          </cell>
          <cell r="P634" t="str">
            <v/>
          </cell>
          <cell r="Q634" t="str">
            <v/>
          </cell>
          <cell r="R634">
            <v>0</v>
          </cell>
          <cell r="S634">
            <v>0</v>
          </cell>
          <cell r="T634" t="str">
            <v/>
          </cell>
          <cell r="W634" t="str">
            <v/>
          </cell>
          <cell r="X634" t="str">
            <v/>
          </cell>
          <cell r="Y634">
            <v>0</v>
          </cell>
          <cell r="Z634">
            <v>0</v>
          </cell>
          <cell r="AA634" t="str">
            <v/>
          </cell>
        </row>
        <row r="635">
          <cell r="I635" t="str">
            <v/>
          </cell>
          <cell r="J635" t="str">
            <v/>
          </cell>
          <cell r="K635">
            <v>0</v>
          </cell>
          <cell r="L635">
            <v>0</v>
          </cell>
          <cell r="M635" t="str">
            <v/>
          </cell>
          <cell r="P635" t="str">
            <v/>
          </cell>
          <cell r="Q635" t="str">
            <v/>
          </cell>
          <cell r="R635">
            <v>0</v>
          </cell>
          <cell r="S635">
            <v>0</v>
          </cell>
          <cell r="T635" t="str">
            <v/>
          </cell>
          <cell r="W635" t="str">
            <v/>
          </cell>
          <cell r="X635" t="str">
            <v/>
          </cell>
          <cell r="Y635">
            <v>0</v>
          </cell>
          <cell r="Z635">
            <v>0</v>
          </cell>
          <cell r="AA635" t="str">
            <v/>
          </cell>
        </row>
        <row r="636">
          <cell r="I636" t="str">
            <v/>
          </cell>
          <cell r="J636" t="str">
            <v/>
          </cell>
          <cell r="K636">
            <v>0</v>
          </cell>
          <cell r="L636">
            <v>0</v>
          </cell>
          <cell r="M636" t="str">
            <v/>
          </cell>
          <cell r="P636" t="str">
            <v/>
          </cell>
          <cell r="Q636" t="str">
            <v/>
          </cell>
          <cell r="R636">
            <v>0</v>
          </cell>
          <cell r="S636">
            <v>0</v>
          </cell>
          <cell r="T636" t="str">
            <v/>
          </cell>
          <cell r="W636" t="str">
            <v/>
          </cell>
          <cell r="X636" t="str">
            <v/>
          </cell>
          <cell r="Y636">
            <v>0</v>
          </cell>
          <cell r="Z636">
            <v>0</v>
          </cell>
          <cell r="AA636" t="str">
            <v/>
          </cell>
        </row>
        <row r="637">
          <cell r="I637" t="str">
            <v/>
          </cell>
          <cell r="J637" t="str">
            <v/>
          </cell>
          <cell r="K637">
            <v>0</v>
          </cell>
          <cell r="L637">
            <v>0</v>
          </cell>
          <cell r="M637" t="str">
            <v/>
          </cell>
          <cell r="P637" t="str">
            <v/>
          </cell>
          <cell r="Q637" t="str">
            <v/>
          </cell>
          <cell r="R637">
            <v>0</v>
          </cell>
          <cell r="S637">
            <v>0</v>
          </cell>
          <cell r="T637" t="str">
            <v/>
          </cell>
          <cell r="W637" t="str">
            <v/>
          </cell>
          <cell r="X637" t="str">
            <v/>
          </cell>
          <cell r="Y637">
            <v>0</v>
          </cell>
          <cell r="Z637">
            <v>0</v>
          </cell>
          <cell r="AA637" t="str">
            <v/>
          </cell>
        </row>
        <row r="638">
          <cell r="I638" t="str">
            <v/>
          </cell>
          <cell r="J638" t="str">
            <v/>
          </cell>
          <cell r="K638">
            <v>0</v>
          </cell>
          <cell r="L638">
            <v>0</v>
          </cell>
          <cell r="M638" t="str">
            <v/>
          </cell>
          <cell r="P638" t="str">
            <v/>
          </cell>
          <cell r="Q638" t="str">
            <v/>
          </cell>
          <cell r="R638">
            <v>0</v>
          </cell>
          <cell r="S638">
            <v>0</v>
          </cell>
          <cell r="T638" t="str">
            <v/>
          </cell>
          <cell r="W638" t="str">
            <v/>
          </cell>
          <cell r="X638" t="str">
            <v/>
          </cell>
          <cell r="Y638">
            <v>0</v>
          </cell>
          <cell r="Z638">
            <v>0</v>
          </cell>
          <cell r="AA638" t="str">
            <v/>
          </cell>
        </row>
        <row r="639">
          <cell r="I639" t="str">
            <v/>
          </cell>
          <cell r="J639" t="str">
            <v/>
          </cell>
          <cell r="K639">
            <v>0</v>
          </cell>
          <cell r="L639">
            <v>0</v>
          </cell>
          <cell r="M639" t="str">
            <v/>
          </cell>
          <cell r="P639" t="str">
            <v/>
          </cell>
          <cell r="Q639" t="str">
            <v/>
          </cell>
          <cell r="R639">
            <v>0</v>
          </cell>
          <cell r="S639">
            <v>0</v>
          </cell>
          <cell r="T639" t="str">
            <v/>
          </cell>
          <cell r="W639" t="str">
            <v/>
          </cell>
          <cell r="X639" t="str">
            <v/>
          </cell>
          <cell r="Y639">
            <v>0</v>
          </cell>
          <cell r="Z639">
            <v>0</v>
          </cell>
          <cell r="AA639" t="str">
            <v/>
          </cell>
        </row>
        <row r="640">
          <cell r="I640" t="str">
            <v/>
          </cell>
          <cell r="J640" t="str">
            <v/>
          </cell>
          <cell r="K640">
            <v>0</v>
          </cell>
          <cell r="L640">
            <v>0</v>
          </cell>
          <cell r="M640" t="str">
            <v/>
          </cell>
          <cell r="P640" t="str">
            <v/>
          </cell>
          <cell r="Q640" t="str">
            <v/>
          </cell>
          <cell r="R640">
            <v>0</v>
          </cell>
          <cell r="S640">
            <v>0</v>
          </cell>
          <cell r="T640" t="str">
            <v/>
          </cell>
          <cell r="W640" t="str">
            <v/>
          </cell>
          <cell r="X640" t="str">
            <v/>
          </cell>
          <cell r="Y640">
            <v>0</v>
          </cell>
          <cell r="Z640">
            <v>0</v>
          </cell>
          <cell r="AA640" t="str">
            <v/>
          </cell>
        </row>
        <row r="641">
          <cell r="I641" t="str">
            <v/>
          </cell>
          <cell r="J641" t="str">
            <v/>
          </cell>
          <cell r="K641">
            <v>0</v>
          </cell>
          <cell r="L641">
            <v>0</v>
          </cell>
          <cell r="M641" t="str">
            <v/>
          </cell>
          <cell r="P641" t="str">
            <v/>
          </cell>
          <cell r="Q641" t="str">
            <v/>
          </cell>
          <cell r="R641">
            <v>0</v>
          </cell>
          <cell r="S641">
            <v>0</v>
          </cell>
          <cell r="T641" t="str">
            <v/>
          </cell>
          <cell r="W641" t="str">
            <v/>
          </cell>
          <cell r="X641" t="str">
            <v/>
          </cell>
          <cell r="Y641">
            <v>0</v>
          </cell>
          <cell r="Z641">
            <v>0</v>
          </cell>
          <cell r="AA641" t="str">
            <v/>
          </cell>
        </row>
        <row r="642">
          <cell r="I642" t="str">
            <v/>
          </cell>
          <cell r="J642" t="str">
            <v/>
          </cell>
          <cell r="K642">
            <v>0</v>
          </cell>
          <cell r="L642">
            <v>0</v>
          </cell>
          <cell r="M642" t="str">
            <v/>
          </cell>
          <cell r="P642" t="str">
            <v/>
          </cell>
          <cell r="Q642" t="str">
            <v/>
          </cell>
          <cell r="R642">
            <v>0</v>
          </cell>
          <cell r="S642">
            <v>0</v>
          </cell>
          <cell r="T642" t="str">
            <v/>
          </cell>
          <cell r="W642" t="str">
            <v/>
          </cell>
          <cell r="X642" t="str">
            <v/>
          </cell>
          <cell r="Y642">
            <v>0</v>
          </cell>
          <cell r="Z642">
            <v>0</v>
          </cell>
          <cell r="AA642" t="str">
            <v/>
          </cell>
        </row>
        <row r="643">
          <cell r="I643" t="str">
            <v/>
          </cell>
          <cell r="J643" t="str">
            <v/>
          </cell>
          <cell r="K643">
            <v>0</v>
          </cell>
          <cell r="L643">
            <v>0</v>
          </cell>
          <cell r="M643" t="str">
            <v/>
          </cell>
          <cell r="P643" t="str">
            <v/>
          </cell>
          <cell r="Q643" t="str">
            <v/>
          </cell>
          <cell r="R643">
            <v>0</v>
          </cell>
          <cell r="S643">
            <v>0</v>
          </cell>
          <cell r="T643" t="str">
            <v/>
          </cell>
          <cell r="W643" t="str">
            <v/>
          </cell>
          <cell r="X643" t="str">
            <v/>
          </cell>
          <cell r="Y643">
            <v>0</v>
          </cell>
          <cell r="Z643">
            <v>0</v>
          </cell>
          <cell r="AA643" t="str">
            <v/>
          </cell>
        </row>
        <row r="644">
          <cell r="I644" t="str">
            <v/>
          </cell>
          <cell r="J644" t="str">
            <v/>
          </cell>
          <cell r="K644">
            <v>0</v>
          </cell>
          <cell r="L644">
            <v>0</v>
          </cell>
          <cell r="M644" t="str">
            <v/>
          </cell>
          <cell r="P644" t="str">
            <v/>
          </cell>
          <cell r="Q644" t="str">
            <v/>
          </cell>
          <cell r="R644">
            <v>0</v>
          </cell>
          <cell r="S644">
            <v>0</v>
          </cell>
          <cell r="T644" t="str">
            <v/>
          </cell>
          <cell r="W644" t="str">
            <v/>
          </cell>
          <cell r="X644" t="str">
            <v/>
          </cell>
          <cell r="Y644">
            <v>0</v>
          </cell>
          <cell r="Z644">
            <v>0</v>
          </cell>
          <cell r="AA644" t="str">
            <v/>
          </cell>
        </row>
        <row r="645">
          <cell r="I645" t="str">
            <v/>
          </cell>
          <cell r="J645" t="str">
            <v/>
          </cell>
          <cell r="K645">
            <v>0</v>
          </cell>
          <cell r="L645">
            <v>0</v>
          </cell>
          <cell r="M645" t="str">
            <v/>
          </cell>
          <cell r="P645" t="str">
            <v/>
          </cell>
          <cell r="Q645" t="str">
            <v/>
          </cell>
          <cell r="R645">
            <v>0</v>
          </cell>
          <cell r="S645">
            <v>0</v>
          </cell>
          <cell r="T645" t="str">
            <v/>
          </cell>
          <cell r="W645" t="str">
            <v/>
          </cell>
          <cell r="X645" t="str">
            <v/>
          </cell>
          <cell r="Y645">
            <v>0</v>
          </cell>
          <cell r="Z645">
            <v>0</v>
          </cell>
          <cell r="AA645" t="str">
            <v/>
          </cell>
        </row>
        <row r="646">
          <cell r="I646" t="str">
            <v/>
          </cell>
          <cell r="J646" t="str">
            <v/>
          </cell>
          <cell r="K646">
            <v>0</v>
          </cell>
          <cell r="L646">
            <v>0</v>
          </cell>
          <cell r="M646" t="str">
            <v/>
          </cell>
          <cell r="P646" t="str">
            <v/>
          </cell>
          <cell r="Q646" t="str">
            <v/>
          </cell>
          <cell r="R646">
            <v>0</v>
          </cell>
          <cell r="S646">
            <v>0</v>
          </cell>
          <cell r="T646" t="str">
            <v/>
          </cell>
          <cell r="W646" t="str">
            <v/>
          </cell>
          <cell r="X646" t="str">
            <v/>
          </cell>
          <cell r="Y646">
            <v>0</v>
          </cell>
          <cell r="Z646">
            <v>0</v>
          </cell>
          <cell r="AA646" t="str">
            <v/>
          </cell>
        </row>
        <row r="647">
          <cell r="I647" t="str">
            <v/>
          </cell>
          <cell r="J647" t="str">
            <v/>
          </cell>
          <cell r="K647">
            <v>0</v>
          </cell>
          <cell r="L647">
            <v>0</v>
          </cell>
          <cell r="M647" t="str">
            <v/>
          </cell>
          <cell r="P647" t="str">
            <v/>
          </cell>
          <cell r="Q647" t="str">
            <v/>
          </cell>
          <cell r="R647">
            <v>0</v>
          </cell>
          <cell r="S647">
            <v>0</v>
          </cell>
          <cell r="T647" t="str">
            <v/>
          </cell>
          <cell r="W647" t="str">
            <v/>
          </cell>
          <cell r="X647" t="str">
            <v/>
          </cell>
          <cell r="Y647">
            <v>0</v>
          </cell>
          <cell r="Z647">
            <v>0</v>
          </cell>
          <cell r="AA647" t="str">
            <v/>
          </cell>
        </row>
        <row r="648">
          <cell r="I648" t="str">
            <v/>
          </cell>
          <cell r="J648" t="str">
            <v/>
          </cell>
          <cell r="K648">
            <v>0</v>
          </cell>
          <cell r="L648">
            <v>0</v>
          </cell>
          <cell r="M648" t="str">
            <v/>
          </cell>
          <cell r="P648" t="str">
            <v/>
          </cell>
          <cell r="Q648" t="str">
            <v/>
          </cell>
          <cell r="R648">
            <v>0</v>
          </cell>
          <cell r="S648">
            <v>0</v>
          </cell>
          <cell r="T648" t="str">
            <v/>
          </cell>
          <cell r="W648" t="str">
            <v/>
          </cell>
          <cell r="X648" t="str">
            <v/>
          </cell>
          <cell r="Y648">
            <v>0</v>
          </cell>
          <cell r="Z648">
            <v>0</v>
          </cell>
          <cell r="AA648" t="str">
            <v/>
          </cell>
        </row>
        <row r="649">
          <cell r="I649" t="str">
            <v/>
          </cell>
          <cell r="J649" t="str">
            <v/>
          </cell>
          <cell r="K649">
            <v>0</v>
          </cell>
          <cell r="L649">
            <v>0</v>
          </cell>
          <cell r="M649" t="str">
            <v/>
          </cell>
          <cell r="P649" t="str">
            <v/>
          </cell>
          <cell r="Q649" t="str">
            <v/>
          </cell>
          <cell r="R649">
            <v>0</v>
          </cell>
          <cell r="S649">
            <v>0</v>
          </cell>
          <cell r="T649" t="str">
            <v/>
          </cell>
          <cell r="W649" t="str">
            <v/>
          </cell>
          <cell r="X649" t="str">
            <v/>
          </cell>
          <cell r="Y649">
            <v>0</v>
          </cell>
          <cell r="Z649">
            <v>0</v>
          </cell>
          <cell r="AA649" t="str">
            <v/>
          </cell>
        </row>
        <row r="650">
          <cell r="I650" t="str">
            <v/>
          </cell>
          <cell r="J650" t="str">
            <v/>
          </cell>
          <cell r="K650">
            <v>0</v>
          </cell>
          <cell r="L650">
            <v>0</v>
          </cell>
          <cell r="M650" t="str">
            <v/>
          </cell>
          <cell r="P650" t="str">
            <v/>
          </cell>
          <cell r="Q650" t="str">
            <v/>
          </cell>
          <cell r="R650">
            <v>0</v>
          </cell>
          <cell r="S650">
            <v>0</v>
          </cell>
          <cell r="T650" t="str">
            <v/>
          </cell>
          <cell r="W650" t="str">
            <v/>
          </cell>
          <cell r="X650" t="str">
            <v/>
          </cell>
          <cell r="Y650">
            <v>0</v>
          </cell>
          <cell r="Z650">
            <v>0</v>
          </cell>
          <cell r="AA650" t="str">
            <v/>
          </cell>
        </row>
        <row r="651">
          <cell r="I651" t="str">
            <v/>
          </cell>
          <cell r="J651" t="str">
            <v/>
          </cell>
          <cell r="K651">
            <v>0</v>
          </cell>
          <cell r="L651">
            <v>0</v>
          </cell>
          <cell r="M651" t="str">
            <v/>
          </cell>
          <cell r="P651" t="str">
            <v/>
          </cell>
          <cell r="Q651" t="str">
            <v/>
          </cell>
          <cell r="R651">
            <v>0</v>
          </cell>
          <cell r="S651">
            <v>0</v>
          </cell>
          <cell r="T651" t="str">
            <v/>
          </cell>
          <cell r="W651" t="str">
            <v/>
          </cell>
          <cell r="X651" t="str">
            <v/>
          </cell>
          <cell r="Y651">
            <v>0</v>
          </cell>
          <cell r="Z651">
            <v>0</v>
          </cell>
          <cell r="AA651" t="str">
            <v/>
          </cell>
        </row>
        <row r="652">
          <cell r="I652" t="str">
            <v/>
          </cell>
          <cell r="J652" t="str">
            <v/>
          </cell>
          <cell r="K652">
            <v>0</v>
          </cell>
          <cell r="L652">
            <v>0</v>
          </cell>
          <cell r="M652" t="str">
            <v/>
          </cell>
          <cell r="P652" t="str">
            <v/>
          </cell>
          <cell r="Q652" t="str">
            <v/>
          </cell>
          <cell r="R652">
            <v>0</v>
          </cell>
          <cell r="S652">
            <v>0</v>
          </cell>
          <cell r="T652" t="str">
            <v/>
          </cell>
          <cell r="W652" t="str">
            <v/>
          </cell>
          <cell r="X652" t="str">
            <v/>
          </cell>
          <cell r="Y652">
            <v>0</v>
          </cell>
          <cell r="Z652">
            <v>0</v>
          </cell>
          <cell r="AA652" t="str">
            <v/>
          </cell>
        </row>
        <row r="653">
          <cell r="I653" t="str">
            <v>1005200000101</v>
          </cell>
          <cell r="J653" t="str">
            <v>普通攻击:对单体敌人造成{0}%的武力伤害</v>
          </cell>
          <cell r="K653">
            <v>0</v>
          </cell>
          <cell r="L653">
            <v>0</v>
          </cell>
          <cell r="M653" t="str">
            <v>0.25+0.25+0.25+0.25+0.25+0.25+0.25+0.25+0.25+0.25+0.25+0.25+0.25+0.25+0.25+0.25+0.25</v>
          </cell>
          <cell r="P653" t="str">
            <v/>
          </cell>
          <cell r="Q653" t="str">
            <v/>
          </cell>
          <cell r="R653">
            <v>0</v>
          </cell>
          <cell r="S653">
            <v>0</v>
          </cell>
          <cell r="T653" t="str">
            <v/>
          </cell>
          <cell r="W653" t="str">
            <v/>
          </cell>
          <cell r="X653" t="str">
            <v/>
          </cell>
          <cell r="Y653">
            <v>0</v>
          </cell>
          <cell r="Z653">
            <v>0</v>
          </cell>
          <cell r="AA653" t="str">
            <v/>
          </cell>
        </row>
        <row r="654">
          <cell r="I654" t="str">
            <v>1005200000201</v>
          </cell>
          <cell r="J654" t="str">
            <v>怒气技能:使自身周围最多3个士兵部队获得整军状态，持续8秒，整军状态士兵士气减少值降低{0}%，每秒恢复程昱攻击{1}%的兵力。（治疗受智力影响）</v>
          </cell>
          <cell r="K654">
            <v>0</v>
          </cell>
          <cell r="L654">
            <v>0</v>
          </cell>
          <cell r="M654" t="str">
            <v>0.17+0.18+0.19+0.2+0.21+0.22+0.23+0.24+0.25+0.26+0.27+0.28+0.29+0.3+0.31+0.32+0.33</v>
          </cell>
          <cell r="P654" t="str">
            <v>1005200000202</v>
          </cell>
          <cell r="Q654" t="str">
            <v>怒气技能:使自身周围最多3个士兵部队获得整军状态，持续8秒，整军状态士兵士气减少值降低{0}%，每秒恢复程昱攻击{1}%的兵力。（治疗受智力影响）</v>
          </cell>
          <cell r="R654">
            <v>0</v>
          </cell>
          <cell r="S654">
            <v>0</v>
          </cell>
          <cell r="T654" t="str">
            <v>0.03+0.045+0.06+0.075+0.09+0.105+0.12+0.135+0.15+0.165+0.18+0.195+0.21+0.225+0.24+0.255+0.27</v>
          </cell>
          <cell r="W654" t="str">
            <v/>
          </cell>
          <cell r="X654" t="str">
            <v/>
          </cell>
          <cell r="Y654">
            <v>0</v>
          </cell>
          <cell r="Z654">
            <v>0</v>
          </cell>
          <cell r="AA654" t="str">
            <v/>
          </cell>
        </row>
        <row r="655">
          <cell r="I655" t="str">
            <v>1005200000203</v>
          </cell>
          <cell r="J655" t="str">
            <v>怒气技能:使自身周围最多3个士兵部队获得整军状态，持续8秒，整军状态士兵士气减少值降低{0}%，每秒恢复程昱攻击{1}%的兵力。（治疗受智力影响）</v>
          </cell>
          <cell r="K655">
            <v>0</v>
          </cell>
          <cell r="L655">
            <v>0</v>
          </cell>
          <cell r="M655" t="str">
            <v>0.17+0.18+0.19+0.2+0.21+0.22+0.23+0.24+0.25+0.26+0.27+0.28+0.29+0.3+0.31+0.32+0.33</v>
          </cell>
          <cell r="P655" t="str">
            <v/>
          </cell>
          <cell r="Q655" t="str">
            <v/>
          </cell>
          <cell r="R655">
            <v>0</v>
          </cell>
          <cell r="S655">
            <v>0</v>
          </cell>
          <cell r="T655" t="str">
            <v/>
          </cell>
          <cell r="W655" t="str">
            <v/>
          </cell>
          <cell r="X655" t="str">
            <v/>
          </cell>
          <cell r="Y655">
            <v>0</v>
          </cell>
          <cell r="Z655">
            <v>0</v>
          </cell>
          <cell r="AA655" t="str">
            <v/>
          </cell>
        </row>
        <row r="656">
          <cell r="I656" t="str">
            <v>1005200000301</v>
          </cell>
          <cell r="J656" t="str">
            <v>被动技能1:敌人受到治疗时，诸葛瑾清除敌人的正面效果并降低{0}%的伤害，持续10秒。（每个单位10秒触发间隔）。</v>
          </cell>
          <cell r="K656">
            <v>0</v>
          </cell>
          <cell r="L656">
            <v>0</v>
          </cell>
          <cell r="M656" t="str">
            <v>-0.07+-0.08+-0.09+-0.1+-0.11+-0.12+-0.13+-0.14+-0.15+-0.16+-0.17+-0.18+-0.19+-0.2+-0.21+-0.22+-0.23</v>
          </cell>
          <cell r="P656" t="str">
            <v>1005200000302</v>
          </cell>
          <cell r="Q656" t="str">
            <v>被动技能1:敌人受到治疗时，诸葛瑾清除敌人的正面效果并降低{0}%的伤害，持续10秒。（每个单位10秒触发间隔）。</v>
          </cell>
          <cell r="R656">
            <v>0</v>
          </cell>
          <cell r="S656">
            <v>0</v>
          </cell>
          <cell r="T656" t="str">
            <v>10+10+10+10+10+10+10+10+10+10+10+10+10+10+10+10+10</v>
          </cell>
          <cell r="W656" t="str">
            <v/>
          </cell>
          <cell r="X656" t="str">
            <v/>
          </cell>
          <cell r="Y656">
            <v>0</v>
          </cell>
          <cell r="Z656">
            <v>0</v>
          </cell>
          <cell r="AA656" t="str">
            <v/>
          </cell>
        </row>
        <row r="657">
          <cell r="I657" t="str">
            <v>1005200000401</v>
          </cell>
          <cell r="J657" t="str">
            <v>被动技能2:自身率领的骑兵或车兵开场进行一次冲锋，对撞击到的敌人造成攻击30%的武力伤害，自身在后掠阵，4秒后，治疗自身士兵30%兵力。（治疗受智力影响）</v>
          </cell>
          <cell r="K657">
            <v>0</v>
          </cell>
          <cell r="L657">
            <v>0</v>
          </cell>
          <cell r="M657" t="str">
            <v>0.3+0.3+0.3+0.3+0.3+0.3+0.3+0.3+0.3+0.3+0.3+0.3+0.3+0.3+0.3+0.3+0.3</v>
          </cell>
          <cell r="P657" t="str">
            <v/>
          </cell>
          <cell r="Q657" t="str">
            <v/>
          </cell>
          <cell r="R657">
            <v>0</v>
          </cell>
          <cell r="S657">
            <v>0</v>
          </cell>
          <cell r="T657" t="str">
            <v/>
          </cell>
          <cell r="W657" t="str">
            <v/>
          </cell>
          <cell r="X657" t="str">
            <v/>
          </cell>
          <cell r="Y657">
            <v>0</v>
          </cell>
          <cell r="Z657">
            <v>0</v>
          </cell>
          <cell r="AA657" t="str">
            <v/>
          </cell>
        </row>
        <row r="658">
          <cell r="I658" t="str">
            <v>1005200000402</v>
          </cell>
          <cell r="J658" t="str">
            <v>被动技能2:自身率领的骑兵或车兵开场进行一次冲锋，对撞击到的敌人造成攻击30%的武力伤害，自身在后掠阵，4秒后，治疗自身士兵30%兵力。（治疗受智力影响）</v>
          </cell>
          <cell r="K658">
            <v>0</v>
          </cell>
          <cell r="L658">
            <v>0</v>
          </cell>
          <cell r="M658" t="str">
            <v>0.3+0.3+0.3+0.3+0.3+0.3+0.3+0.3+0.3+0.3+0.3+0.3+0.3+0.3+0.3+0.3+0.3</v>
          </cell>
          <cell r="P658" t="str">
            <v/>
          </cell>
          <cell r="Q658" t="str">
            <v/>
          </cell>
          <cell r="R658">
            <v>0</v>
          </cell>
          <cell r="S658">
            <v>0</v>
          </cell>
          <cell r="T658" t="str">
            <v/>
          </cell>
          <cell r="W658" t="str">
            <v/>
          </cell>
          <cell r="X658" t="str">
            <v/>
          </cell>
          <cell r="Y658">
            <v>0</v>
          </cell>
          <cell r="Z658">
            <v>0</v>
          </cell>
          <cell r="AA658" t="str">
            <v/>
          </cell>
        </row>
        <row r="659">
          <cell r="I659" t="str">
            <v>1005200000501</v>
          </cell>
          <cell r="J659" t="str">
            <v>被动技能3:兵马未动，粮草先行,自身治疗效果提升12%，增益效果时长延长12%。</v>
          </cell>
          <cell r="K659">
            <v>0</v>
          </cell>
          <cell r="L659">
            <v>0</v>
          </cell>
          <cell r="M659" t="str">
            <v>0.12+0.12+0.12+0.12+0.12+0.12+0.12+0.12+0.12+0.12+0.12+0.12+0.12+0.12+0.12+0.12+0.12</v>
          </cell>
          <cell r="P659" t="str">
            <v/>
          </cell>
          <cell r="Q659" t="str">
            <v/>
          </cell>
          <cell r="R659">
            <v>0</v>
          </cell>
          <cell r="S659">
            <v>0</v>
          </cell>
          <cell r="T659" t="str">
            <v/>
          </cell>
          <cell r="W659" t="str">
            <v/>
          </cell>
          <cell r="X659" t="str">
            <v/>
          </cell>
          <cell r="Y659">
            <v>0</v>
          </cell>
          <cell r="Z659">
            <v>0</v>
          </cell>
          <cell r="AA659" t="str">
            <v/>
          </cell>
        </row>
        <row r="660">
          <cell r="I660" t="str">
            <v>1005200000502</v>
          </cell>
          <cell r="J660" t="str">
            <v>被动技能3:兵马未动，粮草先行,自身治疗效果提升12%，增益效果时长延长12%。</v>
          </cell>
          <cell r="K660">
            <v>0</v>
          </cell>
          <cell r="L660">
            <v>0</v>
          </cell>
          <cell r="M660" t="str">
            <v>0.12+0.12+0.12+0.12+0.12+0.12+0.12+0.12+0.12+0.12+0.12+0.12+0.12+0.12+0.12+0.12+0.12</v>
          </cell>
          <cell r="P660" t="str">
            <v/>
          </cell>
          <cell r="Q660" t="str">
            <v/>
          </cell>
          <cell r="R660">
            <v>0</v>
          </cell>
          <cell r="S660">
            <v>0</v>
          </cell>
          <cell r="T660" t="str">
            <v/>
          </cell>
          <cell r="W660" t="str">
            <v/>
          </cell>
          <cell r="X660" t="str">
            <v/>
          </cell>
          <cell r="Y660">
            <v>0</v>
          </cell>
          <cell r="Z660">
            <v>0</v>
          </cell>
          <cell r="AA660" t="str">
            <v/>
          </cell>
        </row>
        <row r="661">
          <cell r="I661" t="str">
            <v/>
          </cell>
          <cell r="J661" t="str">
            <v/>
          </cell>
          <cell r="K661">
            <v>0</v>
          </cell>
          <cell r="L661">
            <v>0</v>
          </cell>
          <cell r="M661" t="str">
            <v/>
          </cell>
          <cell r="P661" t="str">
            <v/>
          </cell>
          <cell r="Q661" t="str">
            <v/>
          </cell>
          <cell r="R661">
            <v>0</v>
          </cell>
          <cell r="S661">
            <v>0</v>
          </cell>
          <cell r="T661" t="str">
            <v/>
          </cell>
          <cell r="W661" t="str">
            <v/>
          </cell>
          <cell r="X661" t="str">
            <v/>
          </cell>
          <cell r="Y661">
            <v>0</v>
          </cell>
          <cell r="Z661">
            <v>0</v>
          </cell>
          <cell r="AA661" t="str">
            <v/>
          </cell>
        </row>
        <row r="662">
          <cell r="I662" t="str">
            <v/>
          </cell>
          <cell r="J662" t="str">
            <v/>
          </cell>
          <cell r="K662">
            <v>0</v>
          </cell>
          <cell r="L662">
            <v>0</v>
          </cell>
          <cell r="M662" t="str">
            <v/>
          </cell>
          <cell r="P662" t="str">
            <v/>
          </cell>
          <cell r="Q662" t="str">
            <v/>
          </cell>
          <cell r="R662">
            <v>0</v>
          </cell>
          <cell r="S662">
            <v>0</v>
          </cell>
          <cell r="T662" t="str">
            <v/>
          </cell>
          <cell r="W662" t="str">
            <v/>
          </cell>
          <cell r="X662" t="str">
            <v/>
          </cell>
          <cell r="Y662">
            <v>0</v>
          </cell>
          <cell r="Z662">
            <v>0</v>
          </cell>
          <cell r="AA662" t="str">
            <v/>
          </cell>
        </row>
        <row r="663">
          <cell r="I663" t="str">
            <v/>
          </cell>
          <cell r="J663" t="str">
            <v/>
          </cell>
          <cell r="K663">
            <v>0</v>
          </cell>
          <cell r="L663">
            <v>0</v>
          </cell>
          <cell r="M663" t="str">
            <v/>
          </cell>
          <cell r="P663" t="str">
            <v/>
          </cell>
          <cell r="Q663" t="str">
            <v/>
          </cell>
          <cell r="R663">
            <v>0</v>
          </cell>
          <cell r="S663">
            <v>0</v>
          </cell>
          <cell r="T663" t="str">
            <v/>
          </cell>
          <cell r="W663" t="str">
            <v/>
          </cell>
          <cell r="X663" t="str">
            <v/>
          </cell>
          <cell r="Y663">
            <v>0</v>
          </cell>
          <cell r="Z663">
            <v>0</v>
          </cell>
          <cell r="AA663" t="str">
            <v/>
          </cell>
        </row>
        <row r="664">
          <cell r="I664" t="str">
            <v/>
          </cell>
          <cell r="J664" t="str">
            <v/>
          </cell>
          <cell r="K664">
            <v>0</v>
          </cell>
          <cell r="L664">
            <v>0</v>
          </cell>
          <cell r="M664" t="str">
            <v/>
          </cell>
          <cell r="P664" t="str">
            <v/>
          </cell>
          <cell r="Q664" t="str">
            <v/>
          </cell>
          <cell r="R664">
            <v>0</v>
          </cell>
          <cell r="S664">
            <v>0</v>
          </cell>
          <cell r="T664" t="str">
            <v/>
          </cell>
          <cell r="W664" t="str">
            <v/>
          </cell>
          <cell r="X664" t="str">
            <v/>
          </cell>
          <cell r="Y664">
            <v>0</v>
          </cell>
          <cell r="Z664">
            <v>0</v>
          </cell>
          <cell r="AA664" t="str">
            <v/>
          </cell>
        </row>
        <row r="665">
          <cell r="I665" t="str">
            <v/>
          </cell>
          <cell r="J665" t="str">
            <v/>
          </cell>
          <cell r="K665">
            <v>0</v>
          </cell>
          <cell r="L665">
            <v>0</v>
          </cell>
          <cell r="M665" t="str">
            <v/>
          </cell>
          <cell r="P665" t="str">
            <v/>
          </cell>
          <cell r="Q665" t="str">
            <v/>
          </cell>
          <cell r="R665">
            <v>0</v>
          </cell>
          <cell r="S665">
            <v>0</v>
          </cell>
          <cell r="T665" t="str">
            <v/>
          </cell>
          <cell r="W665" t="str">
            <v/>
          </cell>
          <cell r="X665" t="str">
            <v/>
          </cell>
          <cell r="Y665">
            <v>0</v>
          </cell>
          <cell r="Z665">
            <v>0</v>
          </cell>
          <cell r="AA665" t="str">
            <v/>
          </cell>
        </row>
        <row r="666">
          <cell r="I666" t="str">
            <v/>
          </cell>
          <cell r="J666" t="str">
            <v/>
          </cell>
          <cell r="K666">
            <v>0</v>
          </cell>
          <cell r="L666">
            <v>0</v>
          </cell>
          <cell r="M666" t="str">
            <v/>
          </cell>
          <cell r="P666" t="str">
            <v/>
          </cell>
          <cell r="Q666" t="str">
            <v/>
          </cell>
          <cell r="R666">
            <v>0</v>
          </cell>
          <cell r="S666">
            <v>0</v>
          </cell>
          <cell r="T666" t="str">
            <v/>
          </cell>
          <cell r="W666" t="str">
            <v/>
          </cell>
          <cell r="X666" t="str">
            <v/>
          </cell>
          <cell r="Y666">
            <v>0</v>
          </cell>
          <cell r="Z666">
            <v>0</v>
          </cell>
          <cell r="AA666" t="str">
            <v/>
          </cell>
        </row>
        <row r="667">
          <cell r="I667" t="str">
            <v/>
          </cell>
          <cell r="J667" t="str">
            <v/>
          </cell>
          <cell r="K667">
            <v>0</v>
          </cell>
          <cell r="L667">
            <v>0</v>
          </cell>
          <cell r="M667" t="str">
            <v/>
          </cell>
          <cell r="P667" t="str">
            <v/>
          </cell>
          <cell r="Q667" t="str">
            <v/>
          </cell>
          <cell r="R667">
            <v>0</v>
          </cell>
          <cell r="S667">
            <v>0</v>
          </cell>
          <cell r="T667" t="str">
            <v/>
          </cell>
          <cell r="W667" t="str">
            <v/>
          </cell>
          <cell r="X667" t="str">
            <v/>
          </cell>
          <cell r="Y667">
            <v>0</v>
          </cell>
          <cell r="Z667">
            <v>0</v>
          </cell>
          <cell r="AA667" t="str">
            <v/>
          </cell>
        </row>
        <row r="668">
          <cell r="I668" t="str">
            <v/>
          </cell>
          <cell r="J668" t="str">
            <v/>
          </cell>
          <cell r="K668">
            <v>0</v>
          </cell>
          <cell r="L668">
            <v>0</v>
          </cell>
          <cell r="M668" t="str">
            <v/>
          </cell>
          <cell r="P668" t="str">
            <v/>
          </cell>
          <cell r="Q668" t="str">
            <v/>
          </cell>
          <cell r="R668">
            <v>0</v>
          </cell>
          <cell r="S668">
            <v>0</v>
          </cell>
          <cell r="T668" t="str">
            <v/>
          </cell>
          <cell r="W668" t="str">
            <v/>
          </cell>
          <cell r="X668" t="str">
            <v/>
          </cell>
          <cell r="Y668">
            <v>0</v>
          </cell>
          <cell r="Z668">
            <v>0</v>
          </cell>
          <cell r="AA668" t="str">
            <v/>
          </cell>
        </row>
        <row r="669">
          <cell r="I669" t="str">
            <v/>
          </cell>
          <cell r="J669" t="str">
            <v/>
          </cell>
          <cell r="K669">
            <v>0</v>
          </cell>
          <cell r="L669">
            <v>0</v>
          </cell>
          <cell r="M669" t="str">
            <v/>
          </cell>
          <cell r="P669" t="str">
            <v/>
          </cell>
          <cell r="Q669" t="str">
            <v/>
          </cell>
          <cell r="R669">
            <v>0</v>
          </cell>
          <cell r="S669">
            <v>0</v>
          </cell>
          <cell r="T669" t="str">
            <v/>
          </cell>
          <cell r="W669" t="str">
            <v/>
          </cell>
          <cell r="X669" t="str">
            <v/>
          </cell>
          <cell r="Y669">
            <v>0</v>
          </cell>
          <cell r="Z669">
            <v>0</v>
          </cell>
          <cell r="AA669" t="str">
            <v/>
          </cell>
        </row>
        <row r="670">
          <cell r="I670" t="str">
            <v/>
          </cell>
          <cell r="J670" t="str">
            <v/>
          </cell>
          <cell r="K670">
            <v>0</v>
          </cell>
          <cell r="L670">
            <v>0</v>
          </cell>
          <cell r="M670" t="str">
            <v/>
          </cell>
          <cell r="P670" t="str">
            <v/>
          </cell>
          <cell r="Q670" t="str">
            <v/>
          </cell>
          <cell r="R670">
            <v>0</v>
          </cell>
          <cell r="S670">
            <v>0</v>
          </cell>
          <cell r="T670" t="str">
            <v/>
          </cell>
          <cell r="W670" t="str">
            <v/>
          </cell>
          <cell r="X670" t="str">
            <v/>
          </cell>
          <cell r="Y670">
            <v>0</v>
          </cell>
          <cell r="Z670">
            <v>0</v>
          </cell>
          <cell r="AA670" t="str">
            <v/>
          </cell>
        </row>
        <row r="671">
          <cell r="I671" t="str">
            <v/>
          </cell>
          <cell r="J671" t="str">
            <v/>
          </cell>
          <cell r="K671">
            <v>0</v>
          </cell>
          <cell r="L671">
            <v>0</v>
          </cell>
          <cell r="M671" t="str">
            <v/>
          </cell>
          <cell r="P671" t="str">
            <v/>
          </cell>
          <cell r="Q671" t="str">
            <v/>
          </cell>
          <cell r="R671">
            <v>0</v>
          </cell>
          <cell r="S671">
            <v>0</v>
          </cell>
          <cell r="T671" t="str">
            <v/>
          </cell>
          <cell r="W671" t="str">
            <v/>
          </cell>
          <cell r="X671" t="str">
            <v/>
          </cell>
          <cell r="Y671">
            <v>0</v>
          </cell>
          <cell r="Z671">
            <v>0</v>
          </cell>
          <cell r="AA671" t="str">
            <v/>
          </cell>
        </row>
        <row r="672">
          <cell r="I672" t="str">
            <v/>
          </cell>
          <cell r="J672" t="str">
            <v/>
          </cell>
          <cell r="K672">
            <v>0</v>
          </cell>
          <cell r="L672">
            <v>0</v>
          </cell>
          <cell r="M672" t="str">
            <v/>
          </cell>
          <cell r="P672" t="str">
            <v/>
          </cell>
          <cell r="Q672" t="str">
            <v/>
          </cell>
          <cell r="R672">
            <v>0</v>
          </cell>
          <cell r="S672">
            <v>0</v>
          </cell>
          <cell r="T672" t="str">
            <v/>
          </cell>
          <cell r="W672" t="str">
            <v/>
          </cell>
          <cell r="X672" t="str">
            <v/>
          </cell>
          <cell r="Y672">
            <v>0</v>
          </cell>
          <cell r="Z672">
            <v>0</v>
          </cell>
          <cell r="AA672" t="str">
            <v/>
          </cell>
        </row>
        <row r="673">
          <cell r="I673" t="str">
            <v/>
          </cell>
          <cell r="J673" t="str">
            <v/>
          </cell>
          <cell r="K673">
            <v>0</v>
          </cell>
          <cell r="L673">
            <v>0</v>
          </cell>
          <cell r="M673" t="str">
            <v/>
          </cell>
          <cell r="P673" t="str">
            <v/>
          </cell>
          <cell r="Q673" t="str">
            <v/>
          </cell>
          <cell r="R673">
            <v>0</v>
          </cell>
          <cell r="S673">
            <v>0</v>
          </cell>
          <cell r="T673" t="str">
            <v/>
          </cell>
          <cell r="W673" t="str">
            <v/>
          </cell>
          <cell r="X673" t="str">
            <v/>
          </cell>
          <cell r="Y673">
            <v>0</v>
          </cell>
          <cell r="Z673">
            <v>0</v>
          </cell>
          <cell r="AA673" t="str">
            <v/>
          </cell>
        </row>
        <row r="674">
          <cell r="I674" t="str">
            <v/>
          </cell>
          <cell r="J674" t="str">
            <v/>
          </cell>
          <cell r="K674">
            <v>0</v>
          </cell>
          <cell r="L674">
            <v>0</v>
          </cell>
          <cell r="M674" t="str">
            <v/>
          </cell>
          <cell r="P674" t="str">
            <v/>
          </cell>
          <cell r="Q674" t="str">
            <v/>
          </cell>
          <cell r="R674">
            <v>0</v>
          </cell>
          <cell r="S674">
            <v>0</v>
          </cell>
          <cell r="T674" t="str">
            <v/>
          </cell>
          <cell r="W674" t="str">
            <v/>
          </cell>
          <cell r="X674" t="str">
            <v/>
          </cell>
          <cell r="Y674">
            <v>0</v>
          </cell>
          <cell r="Z674">
            <v>0</v>
          </cell>
          <cell r="AA674" t="str">
            <v/>
          </cell>
        </row>
        <row r="675">
          <cell r="I675" t="str">
            <v/>
          </cell>
          <cell r="J675" t="str">
            <v/>
          </cell>
          <cell r="K675">
            <v>0</v>
          </cell>
          <cell r="L675">
            <v>0</v>
          </cell>
          <cell r="M675" t="str">
            <v/>
          </cell>
          <cell r="P675" t="str">
            <v/>
          </cell>
          <cell r="Q675" t="str">
            <v/>
          </cell>
          <cell r="R675">
            <v>0</v>
          </cell>
          <cell r="S675">
            <v>0</v>
          </cell>
          <cell r="T675" t="str">
            <v/>
          </cell>
          <cell r="W675" t="str">
            <v/>
          </cell>
          <cell r="X675" t="str">
            <v/>
          </cell>
          <cell r="Y675">
            <v>0</v>
          </cell>
          <cell r="Z675">
            <v>0</v>
          </cell>
          <cell r="AA675" t="str">
            <v/>
          </cell>
        </row>
        <row r="676">
          <cell r="I676" t="str">
            <v/>
          </cell>
          <cell r="J676" t="str">
            <v/>
          </cell>
          <cell r="K676">
            <v>0</v>
          </cell>
          <cell r="L676">
            <v>0</v>
          </cell>
          <cell r="M676" t="str">
            <v/>
          </cell>
          <cell r="P676" t="str">
            <v/>
          </cell>
          <cell r="Q676" t="str">
            <v/>
          </cell>
          <cell r="R676">
            <v>0</v>
          </cell>
          <cell r="S676">
            <v>0</v>
          </cell>
          <cell r="T676" t="str">
            <v/>
          </cell>
          <cell r="W676" t="str">
            <v/>
          </cell>
          <cell r="X676" t="str">
            <v/>
          </cell>
          <cell r="Y676">
            <v>0</v>
          </cell>
          <cell r="Z676">
            <v>0</v>
          </cell>
          <cell r="AA676" t="str">
            <v/>
          </cell>
        </row>
        <row r="677">
          <cell r="I677" t="str">
            <v/>
          </cell>
          <cell r="J677" t="str">
            <v/>
          </cell>
          <cell r="K677">
            <v>0</v>
          </cell>
          <cell r="L677">
            <v>0</v>
          </cell>
          <cell r="M677" t="str">
            <v/>
          </cell>
          <cell r="P677" t="str">
            <v/>
          </cell>
          <cell r="Q677" t="str">
            <v/>
          </cell>
          <cell r="R677">
            <v>0</v>
          </cell>
          <cell r="S677">
            <v>0</v>
          </cell>
          <cell r="T677" t="str">
            <v/>
          </cell>
          <cell r="W677" t="str">
            <v/>
          </cell>
          <cell r="X677" t="str">
            <v/>
          </cell>
          <cell r="Y677">
            <v>0</v>
          </cell>
          <cell r="Z677">
            <v>0</v>
          </cell>
          <cell r="AA677" t="str">
            <v/>
          </cell>
        </row>
        <row r="678">
          <cell r="I678" t="str">
            <v/>
          </cell>
          <cell r="J678" t="str">
            <v/>
          </cell>
          <cell r="K678">
            <v>0</v>
          </cell>
          <cell r="L678">
            <v>0</v>
          </cell>
          <cell r="M678" t="str">
            <v/>
          </cell>
          <cell r="P678" t="str">
            <v/>
          </cell>
          <cell r="Q678" t="str">
            <v/>
          </cell>
          <cell r="R678">
            <v>0</v>
          </cell>
          <cell r="S678">
            <v>0</v>
          </cell>
          <cell r="T678" t="str">
            <v/>
          </cell>
          <cell r="W678" t="str">
            <v/>
          </cell>
          <cell r="X678" t="str">
            <v/>
          </cell>
          <cell r="Y678">
            <v>0</v>
          </cell>
          <cell r="Z678">
            <v>0</v>
          </cell>
          <cell r="AA678" t="str">
            <v/>
          </cell>
        </row>
        <row r="679">
          <cell r="I679" t="str">
            <v/>
          </cell>
          <cell r="J679" t="str">
            <v/>
          </cell>
          <cell r="K679">
            <v>0</v>
          </cell>
          <cell r="L679">
            <v>0</v>
          </cell>
          <cell r="M679" t="str">
            <v/>
          </cell>
          <cell r="P679" t="str">
            <v/>
          </cell>
          <cell r="Q679" t="str">
            <v/>
          </cell>
          <cell r="R679">
            <v>0</v>
          </cell>
          <cell r="S679">
            <v>0</v>
          </cell>
          <cell r="T679" t="str">
            <v/>
          </cell>
          <cell r="W679" t="str">
            <v/>
          </cell>
          <cell r="X679" t="str">
            <v/>
          </cell>
          <cell r="Y679">
            <v>0</v>
          </cell>
          <cell r="Z679">
            <v>0</v>
          </cell>
          <cell r="AA679" t="str">
            <v/>
          </cell>
        </row>
        <row r="680">
          <cell r="I680" t="str">
            <v/>
          </cell>
          <cell r="J680" t="str">
            <v/>
          </cell>
          <cell r="K680">
            <v>0</v>
          </cell>
          <cell r="L680">
            <v>0</v>
          </cell>
          <cell r="M680" t="str">
            <v/>
          </cell>
          <cell r="P680" t="str">
            <v/>
          </cell>
          <cell r="Q680" t="str">
            <v/>
          </cell>
          <cell r="R680">
            <v>0</v>
          </cell>
          <cell r="S680">
            <v>0</v>
          </cell>
          <cell r="T680" t="str">
            <v/>
          </cell>
          <cell r="W680" t="str">
            <v/>
          </cell>
          <cell r="X680" t="str">
            <v/>
          </cell>
          <cell r="Y680">
            <v>0</v>
          </cell>
          <cell r="Z680">
            <v>0</v>
          </cell>
          <cell r="AA680" t="str">
            <v/>
          </cell>
        </row>
        <row r="681">
          <cell r="I681" t="str">
            <v/>
          </cell>
          <cell r="J681" t="str">
            <v/>
          </cell>
          <cell r="K681">
            <v>0</v>
          </cell>
          <cell r="L681">
            <v>0</v>
          </cell>
          <cell r="M681" t="str">
            <v/>
          </cell>
          <cell r="P681" t="str">
            <v/>
          </cell>
          <cell r="Q681" t="str">
            <v/>
          </cell>
          <cell r="R681">
            <v>0</v>
          </cell>
          <cell r="S681">
            <v>0</v>
          </cell>
          <cell r="T681" t="str">
            <v/>
          </cell>
          <cell r="W681" t="str">
            <v/>
          </cell>
          <cell r="X681" t="str">
            <v/>
          </cell>
          <cell r="Y681">
            <v>0</v>
          </cell>
          <cell r="Z681">
            <v>0</v>
          </cell>
          <cell r="AA681" t="str">
            <v/>
          </cell>
        </row>
        <row r="682">
          <cell r="I682" t="str">
            <v/>
          </cell>
          <cell r="J682" t="str">
            <v/>
          </cell>
          <cell r="K682">
            <v>0</v>
          </cell>
          <cell r="L682">
            <v>0</v>
          </cell>
          <cell r="M682" t="str">
            <v/>
          </cell>
          <cell r="P682" t="str">
            <v/>
          </cell>
          <cell r="Q682" t="str">
            <v/>
          </cell>
          <cell r="R682">
            <v>0</v>
          </cell>
          <cell r="S682">
            <v>0</v>
          </cell>
          <cell r="T682" t="str">
            <v/>
          </cell>
          <cell r="W682" t="str">
            <v/>
          </cell>
          <cell r="X682" t="str">
            <v/>
          </cell>
          <cell r="Y682">
            <v>0</v>
          </cell>
          <cell r="Z682">
            <v>0</v>
          </cell>
          <cell r="AA682" t="str">
            <v/>
          </cell>
        </row>
        <row r="683">
          <cell r="I683" t="str">
            <v>1005400000101</v>
          </cell>
          <cell r="J683" t="str">
            <v>普通攻击:对单体敌人造成{0}%的武力伤害</v>
          </cell>
          <cell r="K683">
            <v>0</v>
          </cell>
          <cell r="L683">
            <v>0</v>
          </cell>
          <cell r="M683" t="str">
            <v>0.25+0.25+0.25+0.25+0.25+0.25+0.25+0.25+0.25+0.25+0.25+0.25+0.25+0.25+0.25+0.25+0.25</v>
          </cell>
          <cell r="P683" t="str">
            <v/>
          </cell>
          <cell r="Q683" t="str">
            <v/>
          </cell>
          <cell r="R683">
            <v>0</v>
          </cell>
          <cell r="S683">
            <v>0</v>
          </cell>
          <cell r="T683" t="str">
            <v/>
          </cell>
          <cell r="W683" t="str">
            <v/>
          </cell>
          <cell r="X683" t="str">
            <v/>
          </cell>
          <cell r="Y683">
            <v>0</v>
          </cell>
          <cell r="Z683">
            <v>0</v>
          </cell>
          <cell r="AA683" t="str">
            <v/>
          </cell>
        </row>
        <row r="684">
          <cell r="I684" t="str">
            <v>1005400000201</v>
          </cell>
          <cell r="J684" t="str">
            <v>怒气技能:对敌人施加严法酷刑，链接范围内的3个敌人，被链接的敌人受到伤害的{0}%，会传导到其他的链接目标，持续15秒。</v>
          </cell>
          <cell r="K684">
            <v>0</v>
          </cell>
          <cell r="L684">
            <v>0</v>
          </cell>
          <cell r="M684" t="str">
            <v>0.16+0.19+0.22+0.25+0.28+0.31+0.34+0.37+0.4+0.43+0.46+0.49+0.52+0.55+0.58+0.61+0.64</v>
          </cell>
          <cell r="P684" t="str">
            <v/>
          </cell>
          <cell r="Q684" t="str">
            <v/>
          </cell>
          <cell r="R684">
            <v>0</v>
          </cell>
          <cell r="S684">
            <v>0</v>
          </cell>
          <cell r="T684" t="str">
            <v/>
          </cell>
          <cell r="W684" t="str">
            <v/>
          </cell>
          <cell r="X684" t="str">
            <v/>
          </cell>
          <cell r="Y684">
            <v>0</v>
          </cell>
          <cell r="Z684">
            <v>0</v>
          </cell>
          <cell r="AA684" t="str">
            <v/>
          </cell>
        </row>
        <row r="685">
          <cell r="I685" t="str">
            <v>1005400000301</v>
          </cell>
          <cell r="J685" t="str">
            <v>被动技能1:法不容情，场上的敌军受到负面效果时，获得一个伤害加深效果，受到的伤害提高{0}%,持续15秒。（触发间隔5秒）</v>
          </cell>
          <cell r="K685">
            <v>0</v>
          </cell>
          <cell r="L685">
            <v>0</v>
          </cell>
          <cell r="M685" t="str">
            <v>-0.1+-0.12+-0.14+-0.16+-0.18+-0.2+-0.22+-0.24+-0.26+-0.28+-0.3+-0.32+-0.34+-0.36+-0.38+-0.4+-0.42</v>
          </cell>
          <cell r="P685" t="str">
            <v/>
          </cell>
          <cell r="Q685" t="str">
            <v/>
          </cell>
          <cell r="R685">
            <v>0</v>
          </cell>
          <cell r="S685">
            <v>0</v>
          </cell>
          <cell r="T685" t="str">
            <v/>
          </cell>
          <cell r="W685" t="str">
            <v/>
          </cell>
          <cell r="X685" t="str">
            <v/>
          </cell>
          <cell r="Y685">
            <v>0</v>
          </cell>
          <cell r="Z685">
            <v>0</v>
          </cell>
          <cell r="AA685" t="str">
            <v/>
          </cell>
        </row>
        <row r="686">
          <cell r="I686" t="str">
            <v>1005400000401</v>
          </cell>
          <cell r="J686" t="str">
            <v>被动技能2:自身率领的骑兵或车兵开场进行一次冲锋，对撞击到的敌人造成攻击30%的武力伤害，自身在后掠阵，4秒后，治疗自身士兵30%兵力。（治疗受智力影响）</v>
          </cell>
          <cell r="K686">
            <v>0</v>
          </cell>
          <cell r="L686">
            <v>0</v>
          </cell>
          <cell r="M686" t="str">
            <v>0.3+0.3+0.3+0.3+0.3+0.3+0.3+0.3+0.3+0.3+0.3+0.3+0.3+0.3+0.3+0.3+0.3</v>
          </cell>
          <cell r="P686" t="str">
            <v/>
          </cell>
          <cell r="Q686" t="str">
            <v/>
          </cell>
          <cell r="R686">
            <v>0</v>
          </cell>
          <cell r="S686">
            <v>0</v>
          </cell>
          <cell r="T686" t="str">
            <v/>
          </cell>
          <cell r="W686" t="str">
            <v/>
          </cell>
          <cell r="X686" t="str">
            <v/>
          </cell>
          <cell r="Y686">
            <v>0</v>
          </cell>
          <cell r="Z686">
            <v>0</v>
          </cell>
          <cell r="AA686" t="str">
            <v/>
          </cell>
        </row>
        <row r="687">
          <cell r="I687" t="str">
            <v>1005400000402</v>
          </cell>
          <cell r="J687" t="str">
            <v>被动技能2:自身率领的骑兵或车兵开场进行一次冲锋，对撞击到的敌人造成攻击30%的武力伤害，自身在后掠阵，4秒后，治疗自身士兵30%兵力。（治疗受智力影响）</v>
          </cell>
          <cell r="K687">
            <v>0</v>
          </cell>
          <cell r="L687">
            <v>0</v>
          </cell>
          <cell r="M687" t="str">
            <v>0.3+0.3+0.3+0.3+0.3+0.3+0.3+0.3+0.3+0.3+0.3+0.3+0.3+0.3+0.3+0.3+0.3</v>
          </cell>
          <cell r="P687" t="str">
            <v/>
          </cell>
          <cell r="Q687" t="str">
            <v/>
          </cell>
          <cell r="R687">
            <v>0</v>
          </cell>
          <cell r="S687">
            <v>0</v>
          </cell>
          <cell r="T687" t="str">
            <v/>
          </cell>
          <cell r="W687" t="str">
            <v/>
          </cell>
          <cell r="X687" t="str">
            <v/>
          </cell>
          <cell r="Y687">
            <v>0</v>
          </cell>
          <cell r="Z687">
            <v>0</v>
          </cell>
          <cell r="AA687" t="str">
            <v/>
          </cell>
        </row>
        <row r="688">
          <cell r="I688" t="str">
            <v>1005400000501</v>
          </cell>
          <cell r="J688" t="str">
            <v>输入太多技能！！</v>
          </cell>
          <cell r="K688">
            <v>0</v>
          </cell>
          <cell r="L688">
            <v>0</v>
          </cell>
          <cell r="M688" t="str">
            <v>20+20+20+20+20+20+20+20+20+20+20+20+20+20+20+20+20</v>
          </cell>
          <cell r="P688" t="str">
            <v/>
          </cell>
          <cell r="Q688" t="str">
            <v/>
          </cell>
          <cell r="R688">
            <v>0</v>
          </cell>
          <cell r="S688">
            <v>0</v>
          </cell>
          <cell r="T688" t="str">
            <v/>
          </cell>
          <cell r="W688" t="str">
            <v/>
          </cell>
          <cell r="X688" t="str">
            <v/>
          </cell>
          <cell r="Y688">
            <v>0</v>
          </cell>
          <cell r="Z688">
            <v>0</v>
          </cell>
          <cell r="AA688" t="str">
            <v/>
          </cell>
        </row>
        <row r="689">
          <cell r="I689" t="str">
            <v/>
          </cell>
          <cell r="J689" t="str">
            <v/>
          </cell>
          <cell r="K689">
            <v>0</v>
          </cell>
          <cell r="L689">
            <v>0</v>
          </cell>
          <cell r="M689" t="str">
            <v/>
          </cell>
          <cell r="P689" t="str">
            <v/>
          </cell>
          <cell r="Q689" t="str">
            <v/>
          </cell>
          <cell r="R689">
            <v>0</v>
          </cell>
          <cell r="S689">
            <v>0</v>
          </cell>
          <cell r="T689" t="str">
            <v/>
          </cell>
          <cell r="W689" t="str">
            <v/>
          </cell>
          <cell r="X689" t="str">
            <v/>
          </cell>
          <cell r="Y689">
            <v>0</v>
          </cell>
          <cell r="Z689">
            <v>0</v>
          </cell>
          <cell r="AA689" t="str">
            <v/>
          </cell>
        </row>
        <row r="690">
          <cell r="I690" t="str">
            <v/>
          </cell>
          <cell r="J690" t="str">
            <v/>
          </cell>
          <cell r="K690">
            <v>0</v>
          </cell>
          <cell r="L690">
            <v>0</v>
          </cell>
          <cell r="M690" t="str">
            <v/>
          </cell>
          <cell r="P690" t="str">
            <v/>
          </cell>
          <cell r="Q690" t="str">
            <v/>
          </cell>
          <cell r="R690">
            <v>0</v>
          </cell>
          <cell r="S690">
            <v>0</v>
          </cell>
          <cell r="T690" t="str">
            <v/>
          </cell>
          <cell r="W690" t="str">
            <v/>
          </cell>
          <cell r="X690" t="str">
            <v/>
          </cell>
          <cell r="Y690">
            <v>0</v>
          </cell>
          <cell r="Z690">
            <v>0</v>
          </cell>
          <cell r="AA690" t="str">
            <v/>
          </cell>
        </row>
        <row r="691">
          <cell r="I691" t="str">
            <v/>
          </cell>
          <cell r="J691" t="str">
            <v/>
          </cell>
          <cell r="K691">
            <v>0</v>
          </cell>
          <cell r="L691">
            <v>0</v>
          </cell>
          <cell r="M691" t="str">
            <v/>
          </cell>
          <cell r="P691" t="str">
            <v/>
          </cell>
          <cell r="Q691" t="str">
            <v/>
          </cell>
          <cell r="R691">
            <v>0</v>
          </cell>
          <cell r="S691">
            <v>0</v>
          </cell>
          <cell r="T691" t="str">
            <v/>
          </cell>
          <cell r="W691" t="str">
            <v/>
          </cell>
          <cell r="X691" t="str">
            <v/>
          </cell>
          <cell r="Y691">
            <v>0</v>
          </cell>
          <cell r="Z691">
            <v>0</v>
          </cell>
          <cell r="AA691" t="str">
            <v/>
          </cell>
        </row>
        <row r="692">
          <cell r="I692" t="str">
            <v/>
          </cell>
          <cell r="J692" t="str">
            <v/>
          </cell>
          <cell r="K692">
            <v>0</v>
          </cell>
          <cell r="L692">
            <v>0</v>
          </cell>
          <cell r="M692" t="str">
            <v/>
          </cell>
          <cell r="P692" t="str">
            <v/>
          </cell>
          <cell r="Q692" t="str">
            <v/>
          </cell>
          <cell r="R692">
            <v>0</v>
          </cell>
          <cell r="S692">
            <v>0</v>
          </cell>
          <cell r="T692" t="str">
            <v/>
          </cell>
          <cell r="W692" t="str">
            <v/>
          </cell>
          <cell r="X692" t="str">
            <v/>
          </cell>
          <cell r="Y692">
            <v>0</v>
          </cell>
          <cell r="Z692">
            <v>0</v>
          </cell>
          <cell r="AA692" t="str">
            <v/>
          </cell>
        </row>
        <row r="693">
          <cell r="I693" t="str">
            <v/>
          </cell>
          <cell r="J693" t="str">
            <v/>
          </cell>
          <cell r="K693">
            <v>0</v>
          </cell>
          <cell r="L693">
            <v>0</v>
          </cell>
          <cell r="M693" t="str">
            <v/>
          </cell>
          <cell r="P693" t="str">
            <v/>
          </cell>
          <cell r="Q693" t="str">
            <v/>
          </cell>
          <cell r="R693">
            <v>0</v>
          </cell>
          <cell r="S693">
            <v>0</v>
          </cell>
          <cell r="T693" t="str">
            <v/>
          </cell>
          <cell r="W693" t="str">
            <v/>
          </cell>
          <cell r="X693" t="str">
            <v/>
          </cell>
          <cell r="Y693">
            <v>0</v>
          </cell>
          <cell r="Z693">
            <v>0</v>
          </cell>
          <cell r="AA693" t="str">
            <v/>
          </cell>
        </row>
        <row r="694">
          <cell r="I694" t="str">
            <v/>
          </cell>
          <cell r="J694" t="str">
            <v/>
          </cell>
          <cell r="K694">
            <v>0</v>
          </cell>
          <cell r="L694">
            <v>0</v>
          </cell>
          <cell r="M694" t="str">
            <v/>
          </cell>
          <cell r="P694" t="str">
            <v/>
          </cell>
          <cell r="Q694" t="str">
            <v/>
          </cell>
          <cell r="R694">
            <v>0</v>
          </cell>
          <cell r="S694">
            <v>0</v>
          </cell>
          <cell r="T694" t="str">
            <v/>
          </cell>
          <cell r="W694" t="str">
            <v/>
          </cell>
          <cell r="X694" t="str">
            <v/>
          </cell>
          <cell r="Y694">
            <v>0</v>
          </cell>
          <cell r="Z694">
            <v>0</v>
          </cell>
          <cell r="AA694" t="str">
            <v/>
          </cell>
        </row>
        <row r="695">
          <cell r="I695" t="str">
            <v/>
          </cell>
          <cell r="J695" t="str">
            <v/>
          </cell>
          <cell r="K695">
            <v>0</v>
          </cell>
          <cell r="L695">
            <v>0</v>
          </cell>
          <cell r="M695" t="str">
            <v/>
          </cell>
          <cell r="P695" t="str">
            <v/>
          </cell>
          <cell r="Q695" t="str">
            <v/>
          </cell>
          <cell r="R695">
            <v>0</v>
          </cell>
          <cell r="S695">
            <v>0</v>
          </cell>
          <cell r="T695" t="str">
            <v/>
          </cell>
          <cell r="W695" t="str">
            <v/>
          </cell>
          <cell r="X695" t="str">
            <v/>
          </cell>
          <cell r="Y695">
            <v>0</v>
          </cell>
          <cell r="Z695">
            <v>0</v>
          </cell>
          <cell r="AA695" t="str">
            <v/>
          </cell>
        </row>
        <row r="696">
          <cell r="I696" t="str">
            <v/>
          </cell>
          <cell r="J696" t="str">
            <v/>
          </cell>
          <cell r="K696">
            <v>0</v>
          </cell>
          <cell r="L696">
            <v>0</v>
          </cell>
          <cell r="M696" t="str">
            <v/>
          </cell>
          <cell r="P696" t="str">
            <v/>
          </cell>
          <cell r="Q696" t="str">
            <v/>
          </cell>
          <cell r="R696">
            <v>0</v>
          </cell>
          <cell r="S696">
            <v>0</v>
          </cell>
          <cell r="T696" t="str">
            <v/>
          </cell>
          <cell r="W696" t="str">
            <v/>
          </cell>
          <cell r="X696" t="str">
            <v/>
          </cell>
          <cell r="Y696">
            <v>0</v>
          </cell>
          <cell r="Z696">
            <v>0</v>
          </cell>
          <cell r="AA696" t="str">
            <v/>
          </cell>
        </row>
        <row r="697">
          <cell r="I697" t="str">
            <v/>
          </cell>
          <cell r="J697" t="str">
            <v/>
          </cell>
          <cell r="K697">
            <v>0</v>
          </cell>
          <cell r="L697">
            <v>0</v>
          </cell>
          <cell r="M697" t="str">
            <v/>
          </cell>
          <cell r="P697" t="str">
            <v/>
          </cell>
          <cell r="Q697" t="str">
            <v/>
          </cell>
          <cell r="R697">
            <v>0</v>
          </cell>
          <cell r="S697">
            <v>0</v>
          </cell>
          <cell r="T697" t="str">
            <v/>
          </cell>
          <cell r="W697" t="str">
            <v/>
          </cell>
          <cell r="X697" t="str">
            <v/>
          </cell>
          <cell r="Y697">
            <v>0</v>
          </cell>
          <cell r="Z697">
            <v>0</v>
          </cell>
          <cell r="AA697" t="str">
            <v/>
          </cell>
        </row>
        <row r="698">
          <cell r="I698" t="str">
            <v/>
          </cell>
          <cell r="J698" t="str">
            <v/>
          </cell>
          <cell r="K698">
            <v>0</v>
          </cell>
          <cell r="L698">
            <v>0</v>
          </cell>
          <cell r="M698" t="str">
            <v/>
          </cell>
          <cell r="P698" t="str">
            <v/>
          </cell>
          <cell r="Q698" t="str">
            <v/>
          </cell>
          <cell r="R698">
            <v>0</v>
          </cell>
          <cell r="S698">
            <v>0</v>
          </cell>
          <cell r="T698" t="str">
            <v/>
          </cell>
          <cell r="W698" t="str">
            <v/>
          </cell>
          <cell r="X698" t="str">
            <v/>
          </cell>
          <cell r="Y698">
            <v>0</v>
          </cell>
          <cell r="Z698">
            <v>0</v>
          </cell>
          <cell r="AA698" t="str">
            <v/>
          </cell>
        </row>
        <row r="699">
          <cell r="I699" t="str">
            <v/>
          </cell>
          <cell r="J699" t="str">
            <v/>
          </cell>
          <cell r="K699">
            <v>0</v>
          </cell>
          <cell r="L699">
            <v>0</v>
          </cell>
          <cell r="M699" t="str">
            <v/>
          </cell>
          <cell r="P699" t="str">
            <v/>
          </cell>
          <cell r="Q699" t="str">
            <v/>
          </cell>
          <cell r="R699">
            <v>0</v>
          </cell>
          <cell r="S699">
            <v>0</v>
          </cell>
          <cell r="T699" t="str">
            <v/>
          </cell>
          <cell r="W699" t="str">
            <v/>
          </cell>
          <cell r="X699" t="str">
            <v/>
          </cell>
          <cell r="Y699">
            <v>0</v>
          </cell>
          <cell r="Z699">
            <v>0</v>
          </cell>
          <cell r="AA699" t="str">
            <v/>
          </cell>
        </row>
        <row r="700">
          <cell r="I700" t="str">
            <v/>
          </cell>
          <cell r="J700" t="str">
            <v/>
          </cell>
          <cell r="K700">
            <v>0</v>
          </cell>
          <cell r="L700">
            <v>0</v>
          </cell>
          <cell r="M700" t="str">
            <v/>
          </cell>
          <cell r="P700" t="str">
            <v/>
          </cell>
          <cell r="Q700" t="str">
            <v/>
          </cell>
          <cell r="R700">
            <v>0</v>
          </cell>
          <cell r="S700">
            <v>0</v>
          </cell>
          <cell r="T700" t="str">
            <v/>
          </cell>
          <cell r="W700" t="str">
            <v/>
          </cell>
          <cell r="X700" t="str">
            <v/>
          </cell>
          <cell r="Y700">
            <v>0</v>
          </cell>
          <cell r="Z700">
            <v>0</v>
          </cell>
          <cell r="AA700" t="str">
            <v/>
          </cell>
        </row>
        <row r="701">
          <cell r="I701" t="str">
            <v/>
          </cell>
          <cell r="J701" t="str">
            <v/>
          </cell>
          <cell r="K701">
            <v>0</v>
          </cell>
          <cell r="L701">
            <v>0</v>
          </cell>
          <cell r="M701" t="str">
            <v/>
          </cell>
          <cell r="P701" t="str">
            <v/>
          </cell>
          <cell r="Q701" t="str">
            <v/>
          </cell>
          <cell r="R701">
            <v>0</v>
          </cell>
          <cell r="S701">
            <v>0</v>
          </cell>
          <cell r="T701" t="str">
            <v/>
          </cell>
          <cell r="W701" t="str">
            <v/>
          </cell>
          <cell r="X701" t="str">
            <v/>
          </cell>
          <cell r="Y701">
            <v>0</v>
          </cell>
          <cell r="Z701">
            <v>0</v>
          </cell>
          <cell r="AA701" t="str">
            <v/>
          </cell>
        </row>
        <row r="702">
          <cell r="I702" t="str">
            <v/>
          </cell>
          <cell r="J702" t="str">
            <v/>
          </cell>
          <cell r="K702">
            <v>0</v>
          </cell>
          <cell r="L702">
            <v>0</v>
          </cell>
          <cell r="M702" t="str">
            <v/>
          </cell>
          <cell r="P702" t="str">
            <v/>
          </cell>
          <cell r="Q702" t="str">
            <v/>
          </cell>
          <cell r="R702">
            <v>0</v>
          </cell>
          <cell r="S702">
            <v>0</v>
          </cell>
          <cell r="T702" t="str">
            <v/>
          </cell>
          <cell r="W702" t="str">
            <v/>
          </cell>
          <cell r="X702" t="str">
            <v/>
          </cell>
          <cell r="Y702">
            <v>0</v>
          </cell>
          <cell r="Z702">
            <v>0</v>
          </cell>
          <cell r="AA702" t="str">
            <v/>
          </cell>
        </row>
        <row r="703">
          <cell r="I703" t="str">
            <v/>
          </cell>
          <cell r="J703" t="str">
            <v/>
          </cell>
          <cell r="K703">
            <v>0</v>
          </cell>
          <cell r="L703">
            <v>0</v>
          </cell>
          <cell r="M703" t="str">
            <v/>
          </cell>
          <cell r="P703" t="str">
            <v/>
          </cell>
          <cell r="Q703" t="str">
            <v/>
          </cell>
          <cell r="R703">
            <v>0</v>
          </cell>
          <cell r="S703">
            <v>0</v>
          </cell>
          <cell r="T703" t="str">
            <v/>
          </cell>
          <cell r="W703" t="str">
            <v/>
          </cell>
          <cell r="X703" t="str">
            <v/>
          </cell>
          <cell r="Y703">
            <v>0</v>
          </cell>
          <cell r="Z703">
            <v>0</v>
          </cell>
          <cell r="AA703" t="str">
            <v/>
          </cell>
        </row>
        <row r="704">
          <cell r="I704" t="str">
            <v/>
          </cell>
          <cell r="J704" t="str">
            <v/>
          </cell>
          <cell r="K704">
            <v>0</v>
          </cell>
          <cell r="L704">
            <v>0</v>
          </cell>
          <cell r="M704" t="str">
            <v/>
          </cell>
          <cell r="P704" t="str">
            <v/>
          </cell>
          <cell r="Q704" t="str">
            <v/>
          </cell>
          <cell r="R704">
            <v>0</v>
          </cell>
          <cell r="S704">
            <v>0</v>
          </cell>
          <cell r="T704" t="str">
            <v/>
          </cell>
          <cell r="W704" t="str">
            <v/>
          </cell>
          <cell r="X704" t="str">
            <v/>
          </cell>
          <cell r="Y704">
            <v>0</v>
          </cell>
          <cell r="Z704">
            <v>0</v>
          </cell>
          <cell r="AA704" t="str">
            <v/>
          </cell>
        </row>
        <row r="705">
          <cell r="I705" t="str">
            <v/>
          </cell>
          <cell r="J705" t="str">
            <v/>
          </cell>
          <cell r="K705">
            <v>0</v>
          </cell>
          <cell r="L705">
            <v>0</v>
          </cell>
          <cell r="M705" t="str">
            <v/>
          </cell>
          <cell r="P705" t="str">
            <v/>
          </cell>
          <cell r="Q705" t="str">
            <v/>
          </cell>
          <cell r="R705">
            <v>0</v>
          </cell>
          <cell r="S705">
            <v>0</v>
          </cell>
          <cell r="T705" t="str">
            <v/>
          </cell>
          <cell r="W705" t="str">
            <v/>
          </cell>
          <cell r="X705" t="str">
            <v/>
          </cell>
          <cell r="Y705">
            <v>0</v>
          </cell>
          <cell r="Z705">
            <v>0</v>
          </cell>
          <cell r="AA705" t="str">
            <v/>
          </cell>
        </row>
        <row r="706">
          <cell r="I706" t="str">
            <v/>
          </cell>
          <cell r="J706" t="str">
            <v/>
          </cell>
          <cell r="K706">
            <v>0</v>
          </cell>
          <cell r="L706">
            <v>0</v>
          </cell>
          <cell r="M706" t="str">
            <v/>
          </cell>
          <cell r="P706" t="str">
            <v/>
          </cell>
          <cell r="Q706" t="str">
            <v/>
          </cell>
          <cell r="R706">
            <v>0</v>
          </cell>
          <cell r="S706">
            <v>0</v>
          </cell>
          <cell r="T706" t="str">
            <v/>
          </cell>
          <cell r="W706" t="str">
            <v/>
          </cell>
          <cell r="X706" t="str">
            <v/>
          </cell>
          <cell r="Y706">
            <v>0</v>
          </cell>
          <cell r="Z706">
            <v>0</v>
          </cell>
          <cell r="AA706" t="str">
            <v/>
          </cell>
        </row>
        <row r="707">
          <cell r="I707" t="str">
            <v/>
          </cell>
          <cell r="J707" t="str">
            <v/>
          </cell>
          <cell r="K707">
            <v>0</v>
          </cell>
          <cell r="L707">
            <v>0</v>
          </cell>
          <cell r="M707" t="str">
            <v/>
          </cell>
          <cell r="P707" t="str">
            <v/>
          </cell>
          <cell r="Q707" t="str">
            <v/>
          </cell>
          <cell r="R707">
            <v>0</v>
          </cell>
          <cell r="S707">
            <v>0</v>
          </cell>
          <cell r="T707" t="str">
            <v/>
          </cell>
          <cell r="W707" t="str">
            <v/>
          </cell>
          <cell r="X707" t="str">
            <v/>
          </cell>
          <cell r="Y707">
            <v>0</v>
          </cell>
          <cell r="Z707">
            <v>0</v>
          </cell>
          <cell r="AA707" t="str">
            <v/>
          </cell>
        </row>
        <row r="708">
          <cell r="I708" t="str">
            <v/>
          </cell>
          <cell r="J708" t="str">
            <v/>
          </cell>
          <cell r="K708">
            <v>0</v>
          </cell>
          <cell r="L708">
            <v>0</v>
          </cell>
          <cell r="M708" t="str">
            <v/>
          </cell>
          <cell r="P708" t="str">
            <v/>
          </cell>
          <cell r="Q708" t="str">
            <v/>
          </cell>
          <cell r="R708">
            <v>0</v>
          </cell>
          <cell r="S708">
            <v>0</v>
          </cell>
          <cell r="T708" t="str">
            <v/>
          </cell>
          <cell r="W708" t="str">
            <v/>
          </cell>
          <cell r="X708" t="str">
            <v/>
          </cell>
          <cell r="Y708">
            <v>0</v>
          </cell>
          <cell r="Z708">
            <v>0</v>
          </cell>
          <cell r="AA708" t="str">
            <v/>
          </cell>
        </row>
        <row r="709">
          <cell r="I709" t="str">
            <v/>
          </cell>
          <cell r="J709" t="str">
            <v/>
          </cell>
          <cell r="K709">
            <v>0</v>
          </cell>
          <cell r="L709">
            <v>0</v>
          </cell>
          <cell r="M709" t="str">
            <v/>
          </cell>
          <cell r="P709" t="str">
            <v/>
          </cell>
          <cell r="Q709" t="str">
            <v/>
          </cell>
          <cell r="R709">
            <v>0</v>
          </cell>
          <cell r="S709">
            <v>0</v>
          </cell>
          <cell r="T709" t="str">
            <v/>
          </cell>
          <cell r="W709" t="str">
            <v/>
          </cell>
          <cell r="X709" t="str">
            <v/>
          </cell>
          <cell r="Y709">
            <v>0</v>
          </cell>
          <cell r="Z709">
            <v>0</v>
          </cell>
          <cell r="AA709" t="str">
            <v/>
          </cell>
        </row>
        <row r="710">
          <cell r="I710" t="str">
            <v/>
          </cell>
          <cell r="J710" t="str">
            <v/>
          </cell>
          <cell r="K710">
            <v>0</v>
          </cell>
          <cell r="L710">
            <v>0</v>
          </cell>
          <cell r="M710" t="str">
            <v/>
          </cell>
          <cell r="P710" t="str">
            <v/>
          </cell>
          <cell r="Q710" t="str">
            <v/>
          </cell>
          <cell r="R710">
            <v>0</v>
          </cell>
          <cell r="S710">
            <v>0</v>
          </cell>
          <cell r="T710" t="str">
            <v/>
          </cell>
          <cell r="W710" t="str">
            <v/>
          </cell>
          <cell r="X710" t="str">
            <v/>
          </cell>
          <cell r="Y710">
            <v>0</v>
          </cell>
          <cell r="Z710">
            <v>0</v>
          </cell>
          <cell r="AA710" t="str">
            <v/>
          </cell>
        </row>
        <row r="711">
          <cell r="I711" t="str">
            <v/>
          </cell>
          <cell r="J711" t="str">
            <v/>
          </cell>
          <cell r="K711">
            <v>0</v>
          </cell>
          <cell r="L711">
            <v>0</v>
          </cell>
          <cell r="M711" t="str">
            <v/>
          </cell>
          <cell r="P711" t="str">
            <v/>
          </cell>
          <cell r="Q711" t="str">
            <v/>
          </cell>
          <cell r="R711">
            <v>0</v>
          </cell>
          <cell r="S711">
            <v>0</v>
          </cell>
          <cell r="T711" t="str">
            <v/>
          </cell>
          <cell r="W711" t="str">
            <v/>
          </cell>
          <cell r="X711" t="str">
            <v/>
          </cell>
          <cell r="Y711">
            <v>0</v>
          </cell>
          <cell r="Z711">
            <v>0</v>
          </cell>
          <cell r="AA711" t="str">
            <v/>
          </cell>
        </row>
        <row r="712">
          <cell r="I712" t="str">
            <v/>
          </cell>
          <cell r="J712" t="str">
            <v/>
          </cell>
          <cell r="K712">
            <v>0</v>
          </cell>
          <cell r="L712">
            <v>0</v>
          </cell>
          <cell r="M712" t="str">
            <v/>
          </cell>
          <cell r="P712" t="str">
            <v/>
          </cell>
          <cell r="Q712" t="str">
            <v/>
          </cell>
          <cell r="R712">
            <v>0</v>
          </cell>
          <cell r="S712">
            <v>0</v>
          </cell>
          <cell r="T712" t="str">
            <v/>
          </cell>
          <cell r="W712" t="str">
            <v/>
          </cell>
          <cell r="X712" t="str">
            <v/>
          </cell>
          <cell r="Y712">
            <v>0</v>
          </cell>
          <cell r="Z712">
            <v>0</v>
          </cell>
          <cell r="AA712" t="str">
            <v/>
          </cell>
        </row>
        <row r="713">
          <cell r="I713" t="str">
            <v/>
          </cell>
          <cell r="J713" t="str">
            <v/>
          </cell>
          <cell r="K713">
            <v>0</v>
          </cell>
          <cell r="L713">
            <v>0</v>
          </cell>
          <cell r="M713" t="str">
            <v/>
          </cell>
          <cell r="P713" t="str">
            <v/>
          </cell>
          <cell r="Q713" t="str">
            <v/>
          </cell>
          <cell r="R713">
            <v>0</v>
          </cell>
          <cell r="S713">
            <v>0</v>
          </cell>
          <cell r="T713" t="str">
            <v/>
          </cell>
          <cell r="W713" t="str">
            <v/>
          </cell>
          <cell r="X713" t="str">
            <v/>
          </cell>
          <cell r="Y713">
            <v>0</v>
          </cell>
          <cell r="Z713">
            <v>0</v>
          </cell>
          <cell r="AA713" t="str">
            <v/>
          </cell>
        </row>
        <row r="714">
          <cell r="I714" t="str">
            <v/>
          </cell>
          <cell r="J714" t="str">
            <v/>
          </cell>
          <cell r="K714">
            <v>0</v>
          </cell>
          <cell r="L714">
            <v>0</v>
          </cell>
          <cell r="M714" t="str">
            <v/>
          </cell>
          <cell r="P714" t="str">
            <v/>
          </cell>
          <cell r="Q714" t="str">
            <v/>
          </cell>
          <cell r="R714">
            <v>0</v>
          </cell>
          <cell r="S714">
            <v>0</v>
          </cell>
          <cell r="T714" t="str">
            <v/>
          </cell>
          <cell r="W714" t="str">
            <v/>
          </cell>
          <cell r="X714" t="str">
            <v/>
          </cell>
          <cell r="Y714">
            <v>0</v>
          </cell>
          <cell r="Z714">
            <v>0</v>
          </cell>
          <cell r="AA714" t="str">
            <v/>
          </cell>
        </row>
        <row r="715">
          <cell r="I715" t="str">
            <v/>
          </cell>
          <cell r="J715" t="str">
            <v/>
          </cell>
          <cell r="K715">
            <v>0</v>
          </cell>
          <cell r="L715">
            <v>0</v>
          </cell>
          <cell r="M715" t="str">
            <v/>
          </cell>
          <cell r="P715" t="str">
            <v/>
          </cell>
          <cell r="Q715" t="str">
            <v/>
          </cell>
          <cell r="R715">
            <v>0</v>
          </cell>
          <cell r="S715">
            <v>0</v>
          </cell>
          <cell r="T715" t="str">
            <v/>
          </cell>
          <cell r="W715" t="str">
            <v/>
          </cell>
          <cell r="X715" t="str">
            <v/>
          </cell>
          <cell r="Y715">
            <v>0</v>
          </cell>
          <cell r="Z715">
            <v>0</v>
          </cell>
          <cell r="AA715" t="str">
            <v/>
          </cell>
        </row>
        <row r="716">
          <cell r="I716" t="str">
            <v/>
          </cell>
          <cell r="J716" t="str">
            <v/>
          </cell>
          <cell r="K716">
            <v>0</v>
          </cell>
          <cell r="L716">
            <v>0</v>
          </cell>
          <cell r="M716" t="str">
            <v/>
          </cell>
          <cell r="P716" t="str">
            <v/>
          </cell>
          <cell r="Q716" t="str">
            <v/>
          </cell>
          <cell r="R716">
            <v>0</v>
          </cell>
          <cell r="S716">
            <v>0</v>
          </cell>
          <cell r="T716" t="str">
            <v/>
          </cell>
          <cell r="W716" t="str">
            <v/>
          </cell>
          <cell r="X716" t="str">
            <v/>
          </cell>
          <cell r="Y716">
            <v>0</v>
          </cell>
          <cell r="Z716">
            <v>0</v>
          </cell>
          <cell r="AA716" t="str">
            <v/>
          </cell>
        </row>
        <row r="717">
          <cell r="I717" t="str">
            <v/>
          </cell>
          <cell r="J717" t="str">
            <v/>
          </cell>
          <cell r="K717">
            <v>0</v>
          </cell>
          <cell r="L717">
            <v>0</v>
          </cell>
          <cell r="M717" t="str">
            <v/>
          </cell>
          <cell r="P717" t="str">
            <v/>
          </cell>
          <cell r="Q717" t="str">
            <v/>
          </cell>
          <cell r="R717">
            <v>0</v>
          </cell>
          <cell r="S717">
            <v>0</v>
          </cell>
          <cell r="T717" t="str">
            <v/>
          </cell>
          <cell r="W717" t="str">
            <v/>
          </cell>
          <cell r="X717" t="str">
            <v/>
          </cell>
          <cell r="Y717">
            <v>0</v>
          </cell>
          <cell r="Z717">
            <v>0</v>
          </cell>
          <cell r="AA717" t="str">
            <v/>
          </cell>
        </row>
        <row r="718">
          <cell r="I718" t="str">
            <v/>
          </cell>
          <cell r="J718" t="str">
            <v/>
          </cell>
          <cell r="K718">
            <v>0</v>
          </cell>
          <cell r="L718">
            <v>0</v>
          </cell>
          <cell r="M718" t="str">
            <v/>
          </cell>
          <cell r="P718" t="str">
            <v/>
          </cell>
          <cell r="Q718" t="str">
            <v/>
          </cell>
          <cell r="R718">
            <v>0</v>
          </cell>
          <cell r="S718">
            <v>0</v>
          </cell>
          <cell r="T718" t="str">
            <v/>
          </cell>
          <cell r="W718" t="str">
            <v/>
          </cell>
          <cell r="X718" t="str">
            <v/>
          </cell>
          <cell r="Y718">
            <v>0</v>
          </cell>
          <cell r="Z718">
            <v>0</v>
          </cell>
          <cell r="AA718" t="str">
            <v/>
          </cell>
        </row>
        <row r="719">
          <cell r="I719" t="str">
            <v/>
          </cell>
          <cell r="J719" t="str">
            <v/>
          </cell>
          <cell r="K719">
            <v>0</v>
          </cell>
          <cell r="L719">
            <v>0</v>
          </cell>
          <cell r="M719" t="str">
            <v/>
          </cell>
          <cell r="P719" t="str">
            <v/>
          </cell>
          <cell r="Q719" t="str">
            <v/>
          </cell>
          <cell r="R719">
            <v>0</v>
          </cell>
          <cell r="S719">
            <v>0</v>
          </cell>
          <cell r="T719" t="str">
            <v/>
          </cell>
          <cell r="W719" t="str">
            <v/>
          </cell>
          <cell r="X719" t="str">
            <v/>
          </cell>
          <cell r="Y719">
            <v>0</v>
          </cell>
          <cell r="Z719">
            <v>0</v>
          </cell>
          <cell r="AA719" t="str">
            <v/>
          </cell>
        </row>
        <row r="720">
          <cell r="I720" t="str">
            <v/>
          </cell>
          <cell r="J720" t="str">
            <v/>
          </cell>
          <cell r="K720">
            <v>0</v>
          </cell>
          <cell r="L720">
            <v>0</v>
          </cell>
          <cell r="M720" t="str">
            <v/>
          </cell>
          <cell r="P720" t="str">
            <v/>
          </cell>
          <cell r="Q720" t="str">
            <v/>
          </cell>
          <cell r="R720">
            <v>0</v>
          </cell>
          <cell r="S720">
            <v>0</v>
          </cell>
          <cell r="T720" t="str">
            <v/>
          </cell>
          <cell r="W720" t="str">
            <v/>
          </cell>
          <cell r="X720" t="str">
            <v/>
          </cell>
          <cell r="Y720">
            <v>0</v>
          </cell>
          <cell r="Z720">
            <v>0</v>
          </cell>
          <cell r="AA720" t="str">
            <v/>
          </cell>
        </row>
        <row r="721">
          <cell r="I721" t="str">
            <v/>
          </cell>
          <cell r="J721" t="str">
            <v/>
          </cell>
          <cell r="K721">
            <v>0</v>
          </cell>
          <cell r="L721">
            <v>0</v>
          </cell>
          <cell r="M721" t="str">
            <v/>
          </cell>
          <cell r="P721" t="str">
            <v/>
          </cell>
          <cell r="Q721" t="str">
            <v/>
          </cell>
          <cell r="R721">
            <v>0</v>
          </cell>
          <cell r="S721">
            <v>0</v>
          </cell>
          <cell r="T721" t="str">
            <v/>
          </cell>
          <cell r="W721" t="str">
            <v/>
          </cell>
          <cell r="X721" t="str">
            <v/>
          </cell>
          <cell r="Y721">
            <v>0</v>
          </cell>
          <cell r="Z721">
            <v>0</v>
          </cell>
          <cell r="AA721" t="str">
            <v/>
          </cell>
        </row>
        <row r="722">
          <cell r="I722" t="str">
            <v/>
          </cell>
          <cell r="J722" t="str">
            <v/>
          </cell>
          <cell r="K722">
            <v>0</v>
          </cell>
          <cell r="L722">
            <v>0</v>
          </cell>
          <cell r="M722" t="str">
            <v/>
          </cell>
          <cell r="P722" t="str">
            <v/>
          </cell>
          <cell r="Q722" t="str">
            <v/>
          </cell>
          <cell r="R722">
            <v>0</v>
          </cell>
          <cell r="S722">
            <v>0</v>
          </cell>
          <cell r="T722" t="str">
            <v/>
          </cell>
          <cell r="W722" t="str">
            <v/>
          </cell>
          <cell r="X722" t="str">
            <v/>
          </cell>
          <cell r="Y722">
            <v>0</v>
          </cell>
          <cell r="Z722">
            <v>0</v>
          </cell>
          <cell r="AA722" t="str">
            <v/>
          </cell>
        </row>
        <row r="723">
          <cell r="I723" t="str">
            <v/>
          </cell>
          <cell r="J723" t="str">
            <v/>
          </cell>
          <cell r="K723">
            <v>0</v>
          </cell>
          <cell r="L723">
            <v>0</v>
          </cell>
          <cell r="M723" t="str">
            <v/>
          </cell>
          <cell r="P723" t="str">
            <v/>
          </cell>
          <cell r="Q723" t="str">
            <v/>
          </cell>
          <cell r="R723">
            <v>0</v>
          </cell>
          <cell r="S723">
            <v>0</v>
          </cell>
          <cell r="T723" t="str">
            <v/>
          </cell>
          <cell r="W723" t="str">
            <v/>
          </cell>
          <cell r="X723" t="str">
            <v/>
          </cell>
          <cell r="Y723">
            <v>0</v>
          </cell>
          <cell r="Z723">
            <v>0</v>
          </cell>
          <cell r="AA723" t="str">
            <v/>
          </cell>
        </row>
        <row r="724">
          <cell r="I724" t="str">
            <v/>
          </cell>
          <cell r="J724" t="str">
            <v/>
          </cell>
          <cell r="K724">
            <v>0</v>
          </cell>
          <cell r="L724">
            <v>0</v>
          </cell>
          <cell r="M724" t="str">
            <v/>
          </cell>
          <cell r="P724" t="str">
            <v/>
          </cell>
          <cell r="Q724" t="str">
            <v/>
          </cell>
          <cell r="R724">
            <v>0</v>
          </cell>
          <cell r="S724">
            <v>0</v>
          </cell>
          <cell r="T724" t="str">
            <v/>
          </cell>
          <cell r="W724" t="str">
            <v/>
          </cell>
          <cell r="X724" t="str">
            <v/>
          </cell>
          <cell r="Y724">
            <v>0</v>
          </cell>
          <cell r="Z724">
            <v>0</v>
          </cell>
          <cell r="AA724" t="str">
            <v/>
          </cell>
        </row>
        <row r="725">
          <cell r="I725" t="str">
            <v/>
          </cell>
          <cell r="J725" t="str">
            <v/>
          </cell>
          <cell r="K725">
            <v>0</v>
          </cell>
          <cell r="L725">
            <v>0</v>
          </cell>
          <cell r="M725" t="str">
            <v/>
          </cell>
          <cell r="P725" t="str">
            <v/>
          </cell>
          <cell r="Q725" t="str">
            <v/>
          </cell>
          <cell r="R725">
            <v>0</v>
          </cell>
          <cell r="S725">
            <v>0</v>
          </cell>
          <cell r="T725" t="str">
            <v/>
          </cell>
          <cell r="W725" t="str">
            <v/>
          </cell>
          <cell r="X725" t="str">
            <v/>
          </cell>
          <cell r="Y725">
            <v>0</v>
          </cell>
          <cell r="Z725">
            <v>0</v>
          </cell>
          <cell r="AA725" t="str">
            <v/>
          </cell>
        </row>
        <row r="726">
          <cell r="I726" t="str">
            <v/>
          </cell>
          <cell r="J726" t="str">
            <v/>
          </cell>
          <cell r="K726">
            <v>0</v>
          </cell>
          <cell r="L726">
            <v>0</v>
          </cell>
          <cell r="M726" t="str">
            <v/>
          </cell>
          <cell r="P726" t="str">
            <v/>
          </cell>
          <cell r="Q726" t="str">
            <v/>
          </cell>
          <cell r="R726">
            <v>0</v>
          </cell>
          <cell r="S726">
            <v>0</v>
          </cell>
          <cell r="T726" t="str">
            <v/>
          </cell>
          <cell r="W726" t="str">
            <v/>
          </cell>
          <cell r="X726" t="str">
            <v/>
          </cell>
          <cell r="Y726">
            <v>0</v>
          </cell>
          <cell r="Z726">
            <v>0</v>
          </cell>
          <cell r="AA726" t="str">
            <v/>
          </cell>
        </row>
        <row r="727">
          <cell r="I727" t="str">
            <v/>
          </cell>
          <cell r="J727" t="str">
            <v/>
          </cell>
          <cell r="K727">
            <v>0</v>
          </cell>
          <cell r="L727">
            <v>0</v>
          </cell>
          <cell r="M727" t="str">
            <v/>
          </cell>
          <cell r="P727" t="str">
            <v/>
          </cell>
          <cell r="Q727" t="str">
            <v/>
          </cell>
          <cell r="R727">
            <v>0</v>
          </cell>
          <cell r="S727">
            <v>0</v>
          </cell>
          <cell r="T727" t="str">
            <v/>
          </cell>
          <cell r="W727" t="str">
            <v/>
          </cell>
          <cell r="X727" t="str">
            <v/>
          </cell>
          <cell r="Y727">
            <v>0</v>
          </cell>
          <cell r="Z727">
            <v>0</v>
          </cell>
          <cell r="AA727" t="str">
            <v/>
          </cell>
        </row>
        <row r="728">
          <cell r="I728" t="str">
            <v/>
          </cell>
          <cell r="J728" t="str">
            <v/>
          </cell>
          <cell r="K728">
            <v>0</v>
          </cell>
          <cell r="L728">
            <v>0</v>
          </cell>
          <cell r="M728" t="str">
            <v/>
          </cell>
          <cell r="P728" t="str">
            <v/>
          </cell>
          <cell r="Q728" t="str">
            <v/>
          </cell>
          <cell r="R728">
            <v>0</v>
          </cell>
          <cell r="S728">
            <v>0</v>
          </cell>
          <cell r="T728" t="str">
            <v/>
          </cell>
          <cell r="W728" t="str">
            <v/>
          </cell>
          <cell r="X728" t="str">
            <v/>
          </cell>
          <cell r="Y728">
            <v>0</v>
          </cell>
          <cell r="Z728">
            <v>0</v>
          </cell>
          <cell r="AA728" t="str">
            <v/>
          </cell>
        </row>
        <row r="729">
          <cell r="I729" t="str">
            <v/>
          </cell>
          <cell r="J729" t="str">
            <v/>
          </cell>
          <cell r="K729">
            <v>0</v>
          </cell>
          <cell r="L729">
            <v>0</v>
          </cell>
          <cell r="M729" t="str">
            <v/>
          </cell>
          <cell r="P729" t="str">
            <v/>
          </cell>
          <cell r="Q729" t="str">
            <v/>
          </cell>
          <cell r="R729">
            <v>0</v>
          </cell>
          <cell r="S729">
            <v>0</v>
          </cell>
          <cell r="T729" t="str">
            <v/>
          </cell>
          <cell r="W729" t="str">
            <v/>
          </cell>
          <cell r="X729" t="str">
            <v/>
          </cell>
          <cell r="Y729">
            <v>0</v>
          </cell>
          <cell r="Z729">
            <v>0</v>
          </cell>
          <cell r="AA729" t="str">
            <v/>
          </cell>
        </row>
        <row r="730">
          <cell r="I730" t="str">
            <v/>
          </cell>
          <cell r="J730" t="str">
            <v/>
          </cell>
          <cell r="K730">
            <v>0</v>
          </cell>
          <cell r="L730">
            <v>0</v>
          </cell>
          <cell r="M730" t="str">
            <v/>
          </cell>
          <cell r="P730" t="str">
            <v/>
          </cell>
          <cell r="Q730" t="str">
            <v/>
          </cell>
          <cell r="R730">
            <v>0</v>
          </cell>
          <cell r="S730">
            <v>0</v>
          </cell>
          <cell r="T730" t="str">
            <v/>
          </cell>
          <cell r="W730" t="str">
            <v/>
          </cell>
          <cell r="X730" t="str">
            <v/>
          </cell>
          <cell r="Y730">
            <v>0</v>
          </cell>
          <cell r="Z730">
            <v>0</v>
          </cell>
          <cell r="AA730" t="str">
            <v/>
          </cell>
        </row>
        <row r="731">
          <cell r="I731" t="str">
            <v/>
          </cell>
          <cell r="J731" t="str">
            <v/>
          </cell>
          <cell r="K731">
            <v>0</v>
          </cell>
          <cell r="L731">
            <v>0</v>
          </cell>
          <cell r="M731" t="str">
            <v/>
          </cell>
          <cell r="P731" t="str">
            <v/>
          </cell>
          <cell r="Q731" t="str">
            <v/>
          </cell>
          <cell r="R731">
            <v>0</v>
          </cell>
          <cell r="S731">
            <v>0</v>
          </cell>
          <cell r="T731" t="str">
            <v/>
          </cell>
          <cell r="W731" t="str">
            <v/>
          </cell>
          <cell r="X731" t="str">
            <v/>
          </cell>
          <cell r="Y731">
            <v>0</v>
          </cell>
          <cell r="Z731">
            <v>0</v>
          </cell>
          <cell r="AA731" t="str">
            <v/>
          </cell>
        </row>
        <row r="732">
          <cell r="I732" t="str">
            <v/>
          </cell>
          <cell r="J732" t="str">
            <v/>
          </cell>
          <cell r="K732">
            <v>0</v>
          </cell>
          <cell r="L732">
            <v>0</v>
          </cell>
          <cell r="M732" t="str">
            <v/>
          </cell>
          <cell r="P732" t="str">
            <v/>
          </cell>
          <cell r="Q732" t="str">
            <v/>
          </cell>
          <cell r="R732">
            <v>0</v>
          </cell>
          <cell r="S732">
            <v>0</v>
          </cell>
          <cell r="T732" t="str">
            <v/>
          </cell>
          <cell r="W732" t="str">
            <v/>
          </cell>
          <cell r="X732" t="str">
            <v/>
          </cell>
          <cell r="Y732">
            <v>0</v>
          </cell>
          <cell r="Z732">
            <v>0</v>
          </cell>
          <cell r="AA732" t="str">
            <v/>
          </cell>
        </row>
        <row r="733">
          <cell r="I733" t="str">
            <v/>
          </cell>
          <cell r="J733" t="str">
            <v/>
          </cell>
          <cell r="K733">
            <v>0</v>
          </cell>
          <cell r="L733">
            <v>0</v>
          </cell>
          <cell r="M733" t="str">
            <v/>
          </cell>
          <cell r="P733" t="str">
            <v/>
          </cell>
          <cell r="Q733" t="str">
            <v/>
          </cell>
          <cell r="R733">
            <v>0</v>
          </cell>
          <cell r="S733">
            <v>0</v>
          </cell>
          <cell r="T733" t="str">
            <v/>
          </cell>
          <cell r="W733" t="str">
            <v/>
          </cell>
          <cell r="X733" t="str">
            <v/>
          </cell>
          <cell r="Y733">
            <v>0</v>
          </cell>
          <cell r="Z733">
            <v>0</v>
          </cell>
          <cell r="AA733" t="str">
            <v/>
          </cell>
        </row>
        <row r="734">
          <cell r="I734" t="str">
            <v/>
          </cell>
          <cell r="J734" t="str">
            <v/>
          </cell>
          <cell r="K734">
            <v>0</v>
          </cell>
          <cell r="L734">
            <v>0</v>
          </cell>
          <cell r="M734" t="str">
            <v/>
          </cell>
          <cell r="P734" t="str">
            <v/>
          </cell>
          <cell r="Q734" t="str">
            <v/>
          </cell>
          <cell r="R734">
            <v>0</v>
          </cell>
          <cell r="S734">
            <v>0</v>
          </cell>
          <cell r="T734" t="str">
            <v/>
          </cell>
          <cell r="W734" t="str">
            <v/>
          </cell>
          <cell r="X734" t="str">
            <v/>
          </cell>
          <cell r="Y734">
            <v>0</v>
          </cell>
          <cell r="Z734">
            <v>0</v>
          </cell>
          <cell r="AA734" t="str">
            <v/>
          </cell>
        </row>
        <row r="735">
          <cell r="I735" t="str">
            <v/>
          </cell>
          <cell r="J735" t="str">
            <v/>
          </cell>
          <cell r="K735">
            <v>0</v>
          </cell>
          <cell r="L735">
            <v>0</v>
          </cell>
          <cell r="M735" t="str">
            <v/>
          </cell>
          <cell r="P735" t="str">
            <v/>
          </cell>
          <cell r="Q735" t="str">
            <v/>
          </cell>
          <cell r="R735">
            <v>0</v>
          </cell>
          <cell r="S735">
            <v>0</v>
          </cell>
          <cell r="T735" t="str">
            <v/>
          </cell>
          <cell r="W735" t="str">
            <v/>
          </cell>
          <cell r="X735" t="str">
            <v/>
          </cell>
          <cell r="Y735">
            <v>0</v>
          </cell>
          <cell r="Z735">
            <v>0</v>
          </cell>
          <cell r="AA735" t="str">
            <v/>
          </cell>
        </row>
        <row r="736">
          <cell r="I736" t="str">
            <v/>
          </cell>
          <cell r="J736" t="str">
            <v/>
          </cell>
          <cell r="K736">
            <v>0</v>
          </cell>
          <cell r="L736">
            <v>0</v>
          </cell>
          <cell r="M736" t="str">
            <v/>
          </cell>
          <cell r="P736" t="str">
            <v/>
          </cell>
          <cell r="Q736" t="str">
            <v/>
          </cell>
          <cell r="R736">
            <v>0</v>
          </cell>
          <cell r="S736">
            <v>0</v>
          </cell>
          <cell r="T736" t="str">
            <v/>
          </cell>
          <cell r="W736" t="str">
            <v/>
          </cell>
          <cell r="X736" t="str">
            <v/>
          </cell>
          <cell r="Y736">
            <v>0</v>
          </cell>
          <cell r="Z736">
            <v>0</v>
          </cell>
          <cell r="AA736" t="str">
            <v/>
          </cell>
        </row>
        <row r="737">
          <cell r="I737" t="str">
            <v/>
          </cell>
          <cell r="J737" t="str">
            <v/>
          </cell>
          <cell r="K737">
            <v>0</v>
          </cell>
          <cell r="L737">
            <v>0</v>
          </cell>
          <cell r="M737" t="str">
            <v/>
          </cell>
          <cell r="P737" t="str">
            <v/>
          </cell>
          <cell r="Q737" t="str">
            <v/>
          </cell>
          <cell r="R737">
            <v>0</v>
          </cell>
          <cell r="S737">
            <v>0</v>
          </cell>
          <cell r="T737" t="str">
            <v/>
          </cell>
          <cell r="W737" t="str">
            <v/>
          </cell>
          <cell r="X737" t="str">
            <v/>
          </cell>
          <cell r="Y737">
            <v>0</v>
          </cell>
          <cell r="Z737">
            <v>0</v>
          </cell>
          <cell r="AA737" t="str">
            <v/>
          </cell>
        </row>
        <row r="738">
          <cell r="I738" t="str">
            <v/>
          </cell>
          <cell r="J738" t="str">
            <v/>
          </cell>
          <cell r="K738">
            <v>0</v>
          </cell>
          <cell r="L738">
            <v>0</v>
          </cell>
          <cell r="M738" t="str">
            <v/>
          </cell>
          <cell r="P738" t="str">
            <v/>
          </cell>
          <cell r="Q738" t="str">
            <v/>
          </cell>
          <cell r="R738">
            <v>0</v>
          </cell>
          <cell r="S738">
            <v>0</v>
          </cell>
          <cell r="T738" t="str">
            <v/>
          </cell>
          <cell r="W738" t="str">
            <v/>
          </cell>
          <cell r="X738" t="str">
            <v/>
          </cell>
          <cell r="Y738">
            <v>0</v>
          </cell>
          <cell r="Z738">
            <v>0</v>
          </cell>
          <cell r="AA738" t="str">
            <v/>
          </cell>
        </row>
        <row r="739">
          <cell r="I739" t="str">
            <v/>
          </cell>
          <cell r="J739" t="str">
            <v/>
          </cell>
          <cell r="K739">
            <v>0</v>
          </cell>
          <cell r="L739">
            <v>0</v>
          </cell>
          <cell r="M739" t="str">
            <v/>
          </cell>
          <cell r="P739" t="str">
            <v/>
          </cell>
          <cell r="Q739" t="str">
            <v/>
          </cell>
          <cell r="R739">
            <v>0</v>
          </cell>
          <cell r="S739">
            <v>0</v>
          </cell>
          <cell r="T739" t="str">
            <v/>
          </cell>
          <cell r="W739" t="str">
            <v/>
          </cell>
          <cell r="X739" t="str">
            <v/>
          </cell>
          <cell r="Y739">
            <v>0</v>
          </cell>
          <cell r="Z739">
            <v>0</v>
          </cell>
          <cell r="AA739" t="str">
            <v/>
          </cell>
        </row>
        <row r="740">
          <cell r="I740" t="str">
            <v/>
          </cell>
          <cell r="J740" t="str">
            <v/>
          </cell>
          <cell r="K740">
            <v>0</v>
          </cell>
          <cell r="L740">
            <v>0</v>
          </cell>
          <cell r="M740" t="str">
            <v/>
          </cell>
          <cell r="P740" t="str">
            <v/>
          </cell>
          <cell r="Q740" t="str">
            <v/>
          </cell>
          <cell r="R740">
            <v>0</v>
          </cell>
          <cell r="S740">
            <v>0</v>
          </cell>
          <cell r="T740" t="str">
            <v/>
          </cell>
          <cell r="W740" t="str">
            <v/>
          </cell>
          <cell r="X740" t="str">
            <v/>
          </cell>
          <cell r="Y740">
            <v>0</v>
          </cell>
          <cell r="Z740">
            <v>0</v>
          </cell>
          <cell r="AA740" t="str">
            <v/>
          </cell>
        </row>
        <row r="741">
          <cell r="I741" t="str">
            <v/>
          </cell>
          <cell r="J741" t="str">
            <v/>
          </cell>
          <cell r="K741">
            <v>0</v>
          </cell>
          <cell r="L741">
            <v>0</v>
          </cell>
          <cell r="M741" t="str">
            <v/>
          </cell>
          <cell r="P741" t="str">
            <v/>
          </cell>
          <cell r="Q741" t="str">
            <v/>
          </cell>
          <cell r="R741">
            <v>0</v>
          </cell>
          <cell r="S741">
            <v>0</v>
          </cell>
          <cell r="T741" t="str">
            <v/>
          </cell>
          <cell r="W741" t="str">
            <v/>
          </cell>
          <cell r="X741" t="str">
            <v/>
          </cell>
          <cell r="Y741">
            <v>0</v>
          </cell>
          <cell r="Z741">
            <v>0</v>
          </cell>
          <cell r="AA741" t="str">
            <v/>
          </cell>
        </row>
        <row r="742">
          <cell r="I742" t="str">
            <v/>
          </cell>
          <cell r="J742" t="str">
            <v/>
          </cell>
          <cell r="K742">
            <v>0</v>
          </cell>
          <cell r="L742">
            <v>0</v>
          </cell>
          <cell r="M742" t="str">
            <v/>
          </cell>
          <cell r="P742" t="str">
            <v/>
          </cell>
          <cell r="Q742" t="str">
            <v/>
          </cell>
          <cell r="R742">
            <v>0</v>
          </cell>
          <cell r="S742">
            <v>0</v>
          </cell>
          <cell r="T742" t="str">
            <v/>
          </cell>
          <cell r="W742" t="str">
            <v/>
          </cell>
          <cell r="X742" t="str">
            <v/>
          </cell>
          <cell r="Y742">
            <v>0</v>
          </cell>
          <cell r="Z742">
            <v>0</v>
          </cell>
          <cell r="AA742" t="str">
            <v/>
          </cell>
        </row>
        <row r="743">
          <cell r="I743" t="str">
            <v>1005800000101</v>
          </cell>
          <cell r="J743" t="str">
            <v>普通攻击:对单体敌人造成{0}%的武力伤害</v>
          </cell>
          <cell r="K743">
            <v>0</v>
          </cell>
          <cell r="L743">
            <v>0</v>
          </cell>
          <cell r="M743" t="str">
            <v>0.25+0.25+0.25+0.25+0.25+0.25+0.25+0.25+0.25+0.25+0.25+0.25+0.25+0.25+0.25+0.25+0.25</v>
          </cell>
          <cell r="P743" t="str">
            <v/>
          </cell>
          <cell r="Q743" t="str">
            <v/>
          </cell>
          <cell r="R743">
            <v>0</v>
          </cell>
          <cell r="S743">
            <v>0</v>
          </cell>
          <cell r="T743" t="str">
            <v/>
          </cell>
          <cell r="W743" t="str">
            <v/>
          </cell>
          <cell r="X743" t="str">
            <v/>
          </cell>
          <cell r="Y743">
            <v>0</v>
          </cell>
          <cell r="Z743">
            <v>0</v>
          </cell>
          <cell r="AA743" t="str">
            <v/>
          </cell>
        </row>
        <row r="744">
          <cell r="I744" t="str">
            <v>1005800000201</v>
          </cell>
          <cell r="J744" t="str">
            <v>怒气技能:乐进向前冲锋，对路径上的敌人造成自身{0}%攻击力的武力伤害，并且把冲锋路径上的士兵朝两边推，并且击倒。（对骑兵与器械无效）。</v>
          </cell>
          <cell r="K744">
            <v>0</v>
          </cell>
          <cell r="L744">
            <v>0</v>
          </cell>
          <cell r="M744" t="str">
            <v>0.24+0.3+0.36+0.42+0.48+0.54+0.6+0.66+0.72+0.78+0.84+0.9+0.96+1.02+1.08+1.14+1.2</v>
          </cell>
          <cell r="P744" t="str">
            <v/>
          </cell>
          <cell r="Q744" t="str">
            <v/>
          </cell>
          <cell r="R744">
            <v>0</v>
          </cell>
          <cell r="S744">
            <v>0</v>
          </cell>
          <cell r="T744" t="str">
            <v/>
          </cell>
          <cell r="W744" t="str">
            <v/>
          </cell>
          <cell r="X744" t="str">
            <v/>
          </cell>
          <cell r="Y744">
            <v>0</v>
          </cell>
          <cell r="Z744">
            <v>0</v>
          </cell>
          <cell r="AA744" t="str">
            <v/>
          </cell>
        </row>
        <row r="745">
          <cell r="I745" t="str">
            <v>1005800000202</v>
          </cell>
          <cell r="J745" t="str">
            <v>怒气技能:乐进向前冲锋，对路径上的敌人造成自身{0}%攻击力的武力伤害，并且把冲锋路径上的士兵朝两边推，并且击倒。（对骑兵与器械无效）。</v>
          </cell>
          <cell r="K745">
            <v>0</v>
          </cell>
          <cell r="L745">
            <v>0</v>
          </cell>
          <cell r="M745" t="str">
            <v>4+4+4+4+4+4+4+4+4+4+4+4+4+4+4+4+4</v>
          </cell>
          <cell r="P745" t="str">
            <v/>
          </cell>
          <cell r="Q745" t="str">
            <v/>
          </cell>
          <cell r="R745">
            <v>0</v>
          </cell>
          <cell r="S745">
            <v>0</v>
          </cell>
          <cell r="T745" t="str">
            <v/>
          </cell>
          <cell r="W745" t="str">
            <v/>
          </cell>
          <cell r="X745" t="str">
            <v/>
          </cell>
          <cell r="Y745">
            <v>0</v>
          </cell>
          <cell r="Z745">
            <v>0</v>
          </cell>
          <cell r="AA745" t="str">
            <v/>
          </cell>
        </row>
        <row r="746">
          <cell r="I746" t="str">
            <v>1005800000301</v>
          </cell>
          <cell r="J746" t="str">
            <v>被动技能1:冲锋结束后，获得{0}%攻击的护盾</v>
          </cell>
          <cell r="K746">
            <v>0</v>
          </cell>
          <cell r="L746">
            <v>0</v>
          </cell>
          <cell r="M746" t="str">
            <v>0.1+0.125+0.15+0.175+0.2+0.225+0.25+0.275+0.3+0.325+0.35+0.375+0.4+0.425+0.45+0.475+0.5</v>
          </cell>
          <cell r="P746" t="str">
            <v/>
          </cell>
          <cell r="Q746" t="str">
            <v/>
          </cell>
          <cell r="R746">
            <v>0</v>
          </cell>
          <cell r="S746">
            <v>0</v>
          </cell>
          <cell r="T746" t="str">
            <v/>
          </cell>
          <cell r="W746" t="str">
            <v/>
          </cell>
          <cell r="X746" t="str">
            <v/>
          </cell>
          <cell r="Y746">
            <v>0</v>
          </cell>
          <cell r="Z746">
            <v>0</v>
          </cell>
          <cell r="AA746" t="str">
            <v/>
          </cell>
        </row>
        <row r="747">
          <cell r="I747" t="str">
            <v>1005800000401</v>
          </cell>
          <cell r="J747" t="str">
            <v>被动技能2:自身与率领的骑兵/车兵开场进行一次冲锋，对撞击到的敌人造成自身攻击30%的武力伤害。</v>
          </cell>
          <cell r="K747">
            <v>0</v>
          </cell>
          <cell r="L747">
            <v>0</v>
          </cell>
          <cell r="M747" t="str">
            <v>0.3+0.3+0.3+0.3+0.3+0.3+0.3+0.3+0.3+0.3+0.3+0.3+0.3+0.3+0.3+0.3+0.3</v>
          </cell>
          <cell r="P747" t="str">
            <v/>
          </cell>
          <cell r="Q747" t="str">
            <v/>
          </cell>
          <cell r="R747">
            <v>0</v>
          </cell>
          <cell r="S747">
            <v>0</v>
          </cell>
          <cell r="T747" t="str">
            <v/>
          </cell>
          <cell r="W747" t="str">
            <v/>
          </cell>
          <cell r="X747" t="str">
            <v/>
          </cell>
          <cell r="Y747">
            <v>0</v>
          </cell>
          <cell r="Z747">
            <v>0</v>
          </cell>
          <cell r="AA747" t="str">
            <v/>
          </cell>
        </row>
        <row r="748">
          <cell r="I748" t="str">
            <v>1005800000402</v>
          </cell>
          <cell r="J748" t="str">
            <v>被动技能2:自身与率领的骑兵/车兵开场进行一次冲锋，对撞击到的敌人造成自身攻击30%的武力伤害。</v>
          </cell>
          <cell r="K748">
            <v>0</v>
          </cell>
          <cell r="L748">
            <v>0</v>
          </cell>
          <cell r="M748" t="str">
            <v>0.3+0.3+0.3+0.3+0.3+0.3+0.3+0.3+0.3+0.3+0.3+0.3+0.3+0.3+0.3+0.3+0.3</v>
          </cell>
          <cell r="P748" t="str">
            <v/>
          </cell>
          <cell r="Q748" t="str">
            <v/>
          </cell>
          <cell r="R748">
            <v>0</v>
          </cell>
          <cell r="S748">
            <v>0</v>
          </cell>
          <cell r="T748" t="str">
            <v/>
          </cell>
          <cell r="W748" t="str">
            <v/>
          </cell>
          <cell r="X748" t="str">
            <v/>
          </cell>
          <cell r="Y748">
            <v>0</v>
          </cell>
          <cell r="Z748">
            <v>0</v>
          </cell>
          <cell r="AA748" t="str">
            <v/>
          </cell>
        </row>
        <row r="749">
          <cell r="I749" t="str">
            <v>1005800000501</v>
          </cell>
          <cell r="J749" t="str">
            <v>被动技能3:千里奔袭，毕其功于一役，自身暴击伤害增加30%，韧性提升22%。</v>
          </cell>
          <cell r="K749">
            <v>0</v>
          </cell>
          <cell r="L749">
            <v>0</v>
          </cell>
          <cell r="M749" t="str">
            <v>0.3+0.3+0.3+0.3+0.3+0.3+0.3+0.3+0.3+0.3+0.3+0.3+0.3+0.3+0.3+0.3+0.3</v>
          </cell>
          <cell r="P749" t="str">
            <v/>
          </cell>
          <cell r="Q749" t="str">
            <v/>
          </cell>
          <cell r="R749">
            <v>0</v>
          </cell>
          <cell r="S749">
            <v>0</v>
          </cell>
          <cell r="T749" t="str">
            <v/>
          </cell>
          <cell r="W749" t="str">
            <v/>
          </cell>
          <cell r="X749" t="str">
            <v/>
          </cell>
          <cell r="Y749">
            <v>0</v>
          </cell>
          <cell r="Z749">
            <v>0</v>
          </cell>
          <cell r="AA749" t="str">
            <v/>
          </cell>
        </row>
        <row r="750">
          <cell r="I750" t="str">
            <v>1005800000502</v>
          </cell>
          <cell r="J750" t="str">
            <v>被动技能3:千里奔袭，毕其功于一役，自身暴击伤害增加30%，韧性提升22%。</v>
          </cell>
          <cell r="K750">
            <v>0</v>
          </cell>
          <cell r="L750">
            <v>0</v>
          </cell>
          <cell r="M750" t="str">
            <v>0.22+0.22+0.22+0.22+0.22+0.22+0.22+0.22+0.22+0.22+0.22+0.22+0.22+0.22+0.22+0.22+0.22</v>
          </cell>
          <cell r="P750" t="str">
            <v/>
          </cell>
          <cell r="Q750" t="str">
            <v/>
          </cell>
          <cell r="R750">
            <v>0</v>
          </cell>
          <cell r="S750">
            <v>0</v>
          </cell>
          <cell r="T750" t="str">
            <v/>
          </cell>
          <cell r="W750" t="str">
            <v/>
          </cell>
          <cell r="X750" t="str">
            <v/>
          </cell>
          <cell r="Y750">
            <v>0</v>
          </cell>
          <cell r="Z750">
            <v>0</v>
          </cell>
          <cell r="AA750" t="str">
            <v/>
          </cell>
        </row>
        <row r="751">
          <cell r="I751" t="str">
            <v/>
          </cell>
          <cell r="J751" t="str">
            <v/>
          </cell>
          <cell r="K751">
            <v>0</v>
          </cell>
          <cell r="L751">
            <v>0</v>
          </cell>
          <cell r="M751" t="str">
            <v/>
          </cell>
          <cell r="P751" t="str">
            <v/>
          </cell>
          <cell r="Q751" t="str">
            <v/>
          </cell>
          <cell r="R751">
            <v>0</v>
          </cell>
          <cell r="S751">
            <v>0</v>
          </cell>
          <cell r="T751" t="str">
            <v/>
          </cell>
          <cell r="W751" t="str">
            <v/>
          </cell>
          <cell r="X751" t="str">
            <v/>
          </cell>
          <cell r="Y751">
            <v>0</v>
          </cell>
          <cell r="Z751">
            <v>0</v>
          </cell>
          <cell r="AA751" t="str">
            <v/>
          </cell>
        </row>
        <row r="752">
          <cell r="I752" t="str">
            <v/>
          </cell>
          <cell r="J752" t="str">
            <v/>
          </cell>
          <cell r="K752">
            <v>0</v>
          </cell>
          <cell r="L752">
            <v>0</v>
          </cell>
          <cell r="M752" t="str">
            <v/>
          </cell>
          <cell r="P752" t="str">
            <v/>
          </cell>
          <cell r="Q752" t="str">
            <v/>
          </cell>
          <cell r="R752">
            <v>0</v>
          </cell>
          <cell r="S752">
            <v>0</v>
          </cell>
          <cell r="T752" t="str">
            <v/>
          </cell>
          <cell r="W752" t="str">
            <v/>
          </cell>
          <cell r="X752" t="str">
            <v/>
          </cell>
          <cell r="Y752">
            <v>0</v>
          </cell>
          <cell r="Z752">
            <v>0</v>
          </cell>
          <cell r="AA752" t="str">
            <v/>
          </cell>
        </row>
        <row r="753">
          <cell r="I753" t="str">
            <v/>
          </cell>
          <cell r="J753" t="str">
            <v/>
          </cell>
          <cell r="K753">
            <v>0</v>
          </cell>
          <cell r="L753">
            <v>0</v>
          </cell>
          <cell r="M753" t="str">
            <v/>
          </cell>
          <cell r="P753" t="str">
            <v/>
          </cell>
          <cell r="Q753" t="str">
            <v/>
          </cell>
          <cell r="R753">
            <v>0</v>
          </cell>
          <cell r="S753">
            <v>0</v>
          </cell>
          <cell r="T753" t="str">
            <v/>
          </cell>
          <cell r="W753" t="str">
            <v/>
          </cell>
          <cell r="X753" t="str">
            <v/>
          </cell>
          <cell r="Y753">
            <v>0</v>
          </cell>
          <cell r="Z753">
            <v>0</v>
          </cell>
          <cell r="AA753" t="str">
            <v/>
          </cell>
        </row>
        <row r="754">
          <cell r="I754" t="str">
            <v/>
          </cell>
          <cell r="J754" t="str">
            <v/>
          </cell>
          <cell r="K754">
            <v>0</v>
          </cell>
          <cell r="L754">
            <v>0</v>
          </cell>
          <cell r="M754" t="str">
            <v/>
          </cell>
          <cell r="P754" t="str">
            <v/>
          </cell>
          <cell r="Q754" t="str">
            <v/>
          </cell>
          <cell r="R754">
            <v>0</v>
          </cell>
          <cell r="S754">
            <v>0</v>
          </cell>
          <cell r="T754" t="str">
            <v/>
          </cell>
          <cell r="W754" t="str">
            <v/>
          </cell>
          <cell r="X754" t="str">
            <v/>
          </cell>
          <cell r="Y754">
            <v>0</v>
          </cell>
          <cell r="Z754">
            <v>0</v>
          </cell>
          <cell r="AA754" t="str">
            <v/>
          </cell>
        </row>
        <row r="755">
          <cell r="I755" t="str">
            <v/>
          </cell>
          <cell r="J755" t="str">
            <v/>
          </cell>
          <cell r="K755">
            <v>0</v>
          </cell>
          <cell r="L755">
            <v>0</v>
          </cell>
          <cell r="M755" t="str">
            <v/>
          </cell>
          <cell r="P755" t="str">
            <v/>
          </cell>
          <cell r="Q755" t="str">
            <v/>
          </cell>
          <cell r="R755">
            <v>0</v>
          </cell>
          <cell r="S755">
            <v>0</v>
          </cell>
          <cell r="T755" t="str">
            <v/>
          </cell>
          <cell r="W755" t="str">
            <v/>
          </cell>
          <cell r="X755" t="str">
            <v/>
          </cell>
          <cell r="Y755">
            <v>0</v>
          </cell>
          <cell r="Z755">
            <v>0</v>
          </cell>
          <cell r="AA755" t="str">
            <v/>
          </cell>
        </row>
        <row r="756">
          <cell r="I756" t="str">
            <v/>
          </cell>
          <cell r="J756" t="str">
            <v/>
          </cell>
          <cell r="K756">
            <v>0</v>
          </cell>
          <cell r="L756">
            <v>0</v>
          </cell>
          <cell r="M756" t="str">
            <v/>
          </cell>
          <cell r="P756" t="str">
            <v/>
          </cell>
          <cell r="Q756" t="str">
            <v/>
          </cell>
          <cell r="R756">
            <v>0</v>
          </cell>
          <cell r="S756">
            <v>0</v>
          </cell>
          <cell r="T756" t="str">
            <v/>
          </cell>
          <cell r="W756" t="str">
            <v/>
          </cell>
          <cell r="X756" t="str">
            <v/>
          </cell>
          <cell r="Y756">
            <v>0</v>
          </cell>
          <cell r="Z756">
            <v>0</v>
          </cell>
          <cell r="AA756" t="str">
            <v/>
          </cell>
        </row>
        <row r="757">
          <cell r="I757" t="str">
            <v/>
          </cell>
          <cell r="J757" t="str">
            <v/>
          </cell>
          <cell r="K757">
            <v>0</v>
          </cell>
          <cell r="L757">
            <v>0</v>
          </cell>
          <cell r="M757" t="str">
            <v/>
          </cell>
          <cell r="P757" t="str">
            <v/>
          </cell>
          <cell r="Q757" t="str">
            <v/>
          </cell>
          <cell r="R757">
            <v>0</v>
          </cell>
          <cell r="S757">
            <v>0</v>
          </cell>
          <cell r="T757" t="str">
            <v/>
          </cell>
          <cell r="W757" t="str">
            <v/>
          </cell>
          <cell r="X757" t="str">
            <v/>
          </cell>
          <cell r="Y757">
            <v>0</v>
          </cell>
          <cell r="Z757">
            <v>0</v>
          </cell>
          <cell r="AA757" t="str">
            <v/>
          </cell>
        </row>
        <row r="758">
          <cell r="I758" t="str">
            <v/>
          </cell>
          <cell r="J758" t="str">
            <v/>
          </cell>
          <cell r="K758">
            <v>0</v>
          </cell>
          <cell r="L758">
            <v>0</v>
          </cell>
          <cell r="M758" t="str">
            <v/>
          </cell>
          <cell r="P758" t="str">
            <v/>
          </cell>
          <cell r="Q758" t="str">
            <v/>
          </cell>
          <cell r="R758">
            <v>0</v>
          </cell>
          <cell r="S758">
            <v>0</v>
          </cell>
          <cell r="T758" t="str">
            <v/>
          </cell>
          <cell r="W758" t="str">
            <v/>
          </cell>
          <cell r="X758" t="str">
            <v/>
          </cell>
          <cell r="Y758">
            <v>0</v>
          </cell>
          <cell r="Z758">
            <v>0</v>
          </cell>
          <cell r="AA758" t="str">
            <v/>
          </cell>
        </row>
        <row r="759">
          <cell r="I759" t="str">
            <v/>
          </cell>
          <cell r="J759" t="str">
            <v/>
          </cell>
          <cell r="K759">
            <v>0</v>
          </cell>
          <cell r="L759">
            <v>0</v>
          </cell>
          <cell r="M759" t="str">
            <v/>
          </cell>
          <cell r="P759" t="str">
            <v/>
          </cell>
          <cell r="Q759" t="str">
            <v/>
          </cell>
          <cell r="R759">
            <v>0</v>
          </cell>
          <cell r="S759">
            <v>0</v>
          </cell>
          <cell r="T759" t="str">
            <v/>
          </cell>
          <cell r="W759" t="str">
            <v/>
          </cell>
          <cell r="X759" t="str">
            <v/>
          </cell>
          <cell r="Y759">
            <v>0</v>
          </cell>
          <cell r="Z759">
            <v>0</v>
          </cell>
          <cell r="AA759" t="str">
            <v/>
          </cell>
        </row>
        <row r="760">
          <cell r="I760" t="str">
            <v/>
          </cell>
          <cell r="J760" t="str">
            <v/>
          </cell>
          <cell r="K760">
            <v>0</v>
          </cell>
          <cell r="L760">
            <v>0</v>
          </cell>
          <cell r="M760" t="str">
            <v/>
          </cell>
          <cell r="P760" t="str">
            <v/>
          </cell>
          <cell r="Q760" t="str">
            <v/>
          </cell>
          <cell r="R760">
            <v>0</v>
          </cell>
          <cell r="S760">
            <v>0</v>
          </cell>
          <cell r="T760" t="str">
            <v/>
          </cell>
          <cell r="W760" t="str">
            <v/>
          </cell>
          <cell r="X760" t="str">
            <v/>
          </cell>
          <cell r="Y760">
            <v>0</v>
          </cell>
          <cell r="Z760">
            <v>0</v>
          </cell>
          <cell r="AA760" t="str">
            <v/>
          </cell>
        </row>
        <row r="761">
          <cell r="I761" t="str">
            <v/>
          </cell>
          <cell r="J761" t="str">
            <v/>
          </cell>
          <cell r="K761">
            <v>0</v>
          </cell>
          <cell r="L761">
            <v>0</v>
          </cell>
          <cell r="M761" t="str">
            <v/>
          </cell>
          <cell r="P761" t="str">
            <v/>
          </cell>
          <cell r="Q761" t="str">
            <v/>
          </cell>
          <cell r="R761">
            <v>0</v>
          </cell>
          <cell r="S761">
            <v>0</v>
          </cell>
          <cell r="T761" t="str">
            <v/>
          </cell>
          <cell r="W761" t="str">
            <v/>
          </cell>
          <cell r="X761" t="str">
            <v/>
          </cell>
          <cell r="Y761">
            <v>0</v>
          </cell>
          <cell r="Z761">
            <v>0</v>
          </cell>
          <cell r="AA761" t="str">
            <v/>
          </cell>
        </row>
        <row r="762">
          <cell r="I762" t="str">
            <v/>
          </cell>
          <cell r="J762" t="str">
            <v/>
          </cell>
          <cell r="K762">
            <v>0</v>
          </cell>
          <cell r="L762">
            <v>0</v>
          </cell>
          <cell r="M762" t="str">
            <v/>
          </cell>
          <cell r="P762" t="str">
            <v/>
          </cell>
          <cell r="Q762" t="str">
            <v/>
          </cell>
          <cell r="R762">
            <v>0</v>
          </cell>
          <cell r="S762">
            <v>0</v>
          </cell>
          <cell r="T762" t="str">
            <v/>
          </cell>
          <cell r="W762" t="str">
            <v/>
          </cell>
          <cell r="X762" t="str">
            <v/>
          </cell>
          <cell r="Y762">
            <v>0</v>
          </cell>
          <cell r="Z762">
            <v>0</v>
          </cell>
          <cell r="AA762" t="str">
            <v/>
          </cell>
        </row>
        <row r="763">
          <cell r="I763" t="str">
            <v/>
          </cell>
          <cell r="J763" t="str">
            <v/>
          </cell>
          <cell r="K763">
            <v>0</v>
          </cell>
          <cell r="L763">
            <v>0</v>
          </cell>
          <cell r="M763" t="str">
            <v/>
          </cell>
          <cell r="P763" t="str">
            <v/>
          </cell>
          <cell r="Q763" t="str">
            <v/>
          </cell>
          <cell r="R763">
            <v>0</v>
          </cell>
          <cell r="S763">
            <v>0</v>
          </cell>
          <cell r="T763" t="str">
            <v/>
          </cell>
          <cell r="W763" t="str">
            <v/>
          </cell>
          <cell r="X763" t="str">
            <v/>
          </cell>
          <cell r="Y763">
            <v>0</v>
          </cell>
          <cell r="Z763">
            <v>0</v>
          </cell>
          <cell r="AA763" t="str">
            <v/>
          </cell>
        </row>
        <row r="764">
          <cell r="I764" t="str">
            <v/>
          </cell>
          <cell r="J764" t="str">
            <v/>
          </cell>
          <cell r="K764">
            <v>0</v>
          </cell>
          <cell r="L764">
            <v>0</v>
          </cell>
          <cell r="M764" t="str">
            <v/>
          </cell>
          <cell r="P764" t="str">
            <v/>
          </cell>
          <cell r="Q764" t="str">
            <v/>
          </cell>
          <cell r="R764">
            <v>0</v>
          </cell>
          <cell r="S764">
            <v>0</v>
          </cell>
          <cell r="T764" t="str">
            <v/>
          </cell>
          <cell r="W764" t="str">
            <v/>
          </cell>
          <cell r="X764" t="str">
            <v/>
          </cell>
          <cell r="Y764">
            <v>0</v>
          </cell>
          <cell r="Z764">
            <v>0</v>
          </cell>
          <cell r="AA764" t="str">
            <v/>
          </cell>
        </row>
        <row r="765">
          <cell r="I765" t="str">
            <v/>
          </cell>
          <cell r="J765" t="str">
            <v/>
          </cell>
          <cell r="K765">
            <v>0</v>
          </cell>
          <cell r="L765">
            <v>0</v>
          </cell>
          <cell r="M765" t="str">
            <v/>
          </cell>
          <cell r="P765" t="str">
            <v/>
          </cell>
          <cell r="Q765" t="str">
            <v/>
          </cell>
          <cell r="R765">
            <v>0</v>
          </cell>
          <cell r="S765">
            <v>0</v>
          </cell>
          <cell r="T765" t="str">
            <v/>
          </cell>
          <cell r="W765" t="str">
            <v/>
          </cell>
          <cell r="X765" t="str">
            <v/>
          </cell>
          <cell r="Y765">
            <v>0</v>
          </cell>
          <cell r="Z765">
            <v>0</v>
          </cell>
          <cell r="AA765" t="str">
            <v/>
          </cell>
        </row>
        <row r="766">
          <cell r="I766" t="str">
            <v/>
          </cell>
          <cell r="J766" t="str">
            <v/>
          </cell>
          <cell r="K766">
            <v>0</v>
          </cell>
          <cell r="L766">
            <v>0</v>
          </cell>
          <cell r="M766" t="str">
            <v/>
          </cell>
          <cell r="P766" t="str">
            <v/>
          </cell>
          <cell r="Q766" t="str">
            <v/>
          </cell>
          <cell r="R766">
            <v>0</v>
          </cell>
          <cell r="S766">
            <v>0</v>
          </cell>
          <cell r="T766" t="str">
            <v/>
          </cell>
          <cell r="W766" t="str">
            <v/>
          </cell>
          <cell r="X766" t="str">
            <v/>
          </cell>
          <cell r="Y766">
            <v>0</v>
          </cell>
          <cell r="Z766">
            <v>0</v>
          </cell>
          <cell r="AA766" t="str">
            <v/>
          </cell>
        </row>
        <row r="767">
          <cell r="I767" t="str">
            <v/>
          </cell>
          <cell r="J767" t="str">
            <v/>
          </cell>
          <cell r="K767">
            <v>0</v>
          </cell>
          <cell r="L767">
            <v>0</v>
          </cell>
          <cell r="M767" t="str">
            <v/>
          </cell>
          <cell r="P767" t="str">
            <v/>
          </cell>
          <cell r="Q767" t="str">
            <v/>
          </cell>
          <cell r="R767">
            <v>0</v>
          </cell>
          <cell r="S767">
            <v>0</v>
          </cell>
          <cell r="T767" t="str">
            <v/>
          </cell>
          <cell r="W767" t="str">
            <v/>
          </cell>
          <cell r="X767" t="str">
            <v/>
          </cell>
          <cell r="Y767">
            <v>0</v>
          </cell>
          <cell r="Z767">
            <v>0</v>
          </cell>
          <cell r="AA767" t="str">
            <v/>
          </cell>
        </row>
        <row r="768">
          <cell r="I768" t="str">
            <v/>
          </cell>
          <cell r="J768" t="str">
            <v/>
          </cell>
          <cell r="K768">
            <v>0</v>
          </cell>
          <cell r="L768">
            <v>0</v>
          </cell>
          <cell r="M768" t="str">
            <v/>
          </cell>
          <cell r="P768" t="str">
            <v/>
          </cell>
          <cell r="Q768" t="str">
            <v/>
          </cell>
          <cell r="R768">
            <v>0</v>
          </cell>
          <cell r="S768">
            <v>0</v>
          </cell>
          <cell r="T768" t="str">
            <v/>
          </cell>
          <cell r="W768" t="str">
            <v/>
          </cell>
          <cell r="X768" t="str">
            <v/>
          </cell>
          <cell r="Y768">
            <v>0</v>
          </cell>
          <cell r="Z768">
            <v>0</v>
          </cell>
          <cell r="AA768" t="str">
            <v/>
          </cell>
        </row>
        <row r="769">
          <cell r="I769" t="str">
            <v/>
          </cell>
          <cell r="J769" t="str">
            <v/>
          </cell>
          <cell r="K769">
            <v>0</v>
          </cell>
          <cell r="L769">
            <v>0</v>
          </cell>
          <cell r="M769" t="str">
            <v/>
          </cell>
          <cell r="P769" t="str">
            <v/>
          </cell>
          <cell r="Q769" t="str">
            <v/>
          </cell>
          <cell r="R769">
            <v>0</v>
          </cell>
          <cell r="S769">
            <v>0</v>
          </cell>
          <cell r="T769" t="str">
            <v/>
          </cell>
          <cell r="W769" t="str">
            <v/>
          </cell>
          <cell r="X769" t="str">
            <v/>
          </cell>
          <cell r="Y769">
            <v>0</v>
          </cell>
          <cell r="Z769">
            <v>0</v>
          </cell>
          <cell r="AA769" t="str">
            <v/>
          </cell>
        </row>
        <row r="770">
          <cell r="I770" t="str">
            <v/>
          </cell>
          <cell r="J770" t="str">
            <v/>
          </cell>
          <cell r="K770">
            <v>0</v>
          </cell>
          <cell r="L770">
            <v>0</v>
          </cell>
          <cell r="M770" t="str">
            <v/>
          </cell>
          <cell r="P770" t="str">
            <v/>
          </cell>
          <cell r="Q770" t="str">
            <v/>
          </cell>
          <cell r="R770">
            <v>0</v>
          </cell>
          <cell r="S770">
            <v>0</v>
          </cell>
          <cell r="T770" t="str">
            <v/>
          </cell>
          <cell r="W770" t="str">
            <v/>
          </cell>
          <cell r="X770" t="str">
            <v/>
          </cell>
          <cell r="Y770">
            <v>0</v>
          </cell>
          <cell r="Z770">
            <v>0</v>
          </cell>
          <cell r="AA770" t="str">
            <v/>
          </cell>
        </row>
        <row r="771">
          <cell r="I771" t="str">
            <v/>
          </cell>
          <cell r="J771" t="str">
            <v/>
          </cell>
          <cell r="K771">
            <v>0</v>
          </cell>
          <cell r="L771">
            <v>0</v>
          </cell>
          <cell r="M771" t="str">
            <v/>
          </cell>
          <cell r="P771" t="str">
            <v/>
          </cell>
          <cell r="Q771" t="str">
            <v/>
          </cell>
          <cell r="R771">
            <v>0</v>
          </cell>
          <cell r="S771">
            <v>0</v>
          </cell>
          <cell r="T771" t="str">
            <v/>
          </cell>
          <cell r="W771" t="str">
            <v/>
          </cell>
          <cell r="X771" t="str">
            <v/>
          </cell>
          <cell r="Y771">
            <v>0</v>
          </cell>
          <cell r="Z771">
            <v>0</v>
          </cell>
          <cell r="AA771" t="str">
            <v/>
          </cell>
        </row>
        <row r="772">
          <cell r="I772" t="str">
            <v/>
          </cell>
          <cell r="J772" t="str">
            <v/>
          </cell>
          <cell r="K772">
            <v>0</v>
          </cell>
          <cell r="L772">
            <v>0</v>
          </cell>
          <cell r="M772" t="str">
            <v/>
          </cell>
          <cell r="P772" t="str">
            <v/>
          </cell>
          <cell r="Q772" t="str">
            <v/>
          </cell>
          <cell r="R772">
            <v>0</v>
          </cell>
          <cell r="S772">
            <v>0</v>
          </cell>
          <cell r="T772" t="str">
            <v/>
          </cell>
          <cell r="W772" t="str">
            <v/>
          </cell>
          <cell r="X772" t="str">
            <v/>
          </cell>
          <cell r="Y772">
            <v>0</v>
          </cell>
          <cell r="Z772">
            <v>0</v>
          </cell>
          <cell r="AA772" t="str">
            <v/>
          </cell>
        </row>
        <row r="773">
          <cell r="I773" t="str">
            <v/>
          </cell>
          <cell r="J773" t="str">
            <v/>
          </cell>
          <cell r="K773">
            <v>0</v>
          </cell>
          <cell r="L773">
            <v>0</v>
          </cell>
          <cell r="M773" t="str">
            <v/>
          </cell>
          <cell r="P773" t="str">
            <v/>
          </cell>
          <cell r="Q773" t="str">
            <v/>
          </cell>
          <cell r="R773">
            <v>0</v>
          </cell>
          <cell r="S773">
            <v>0</v>
          </cell>
          <cell r="T773" t="str">
            <v/>
          </cell>
          <cell r="W773" t="str">
            <v/>
          </cell>
          <cell r="X773" t="str">
            <v/>
          </cell>
          <cell r="Y773">
            <v>0</v>
          </cell>
          <cell r="Z773">
            <v>0</v>
          </cell>
          <cell r="AA773" t="str">
            <v/>
          </cell>
        </row>
        <row r="774">
          <cell r="I774" t="str">
            <v/>
          </cell>
          <cell r="J774" t="str">
            <v/>
          </cell>
          <cell r="K774">
            <v>0</v>
          </cell>
          <cell r="L774">
            <v>0</v>
          </cell>
          <cell r="M774" t="str">
            <v/>
          </cell>
          <cell r="P774" t="str">
            <v/>
          </cell>
          <cell r="Q774" t="str">
            <v/>
          </cell>
          <cell r="R774">
            <v>0</v>
          </cell>
          <cell r="S774">
            <v>0</v>
          </cell>
          <cell r="T774" t="str">
            <v/>
          </cell>
          <cell r="W774" t="str">
            <v/>
          </cell>
          <cell r="X774" t="str">
            <v/>
          </cell>
          <cell r="Y774">
            <v>0</v>
          </cell>
          <cell r="Z774">
            <v>0</v>
          </cell>
          <cell r="AA774" t="str">
            <v/>
          </cell>
        </row>
        <row r="775">
          <cell r="I775" t="str">
            <v/>
          </cell>
          <cell r="J775" t="str">
            <v/>
          </cell>
          <cell r="K775">
            <v>0</v>
          </cell>
          <cell r="L775">
            <v>0</v>
          </cell>
          <cell r="M775" t="str">
            <v/>
          </cell>
          <cell r="P775" t="str">
            <v/>
          </cell>
          <cell r="Q775" t="str">
            <v/>
          </cell>
          <cell r="R775">
            <v>0</v>
          </cell>
          <cell r="S775">
            <v>0</v>
          </cell>
          <cell r="T775" t="str">
            <v/>
          </cell>
          <cell r="W775" t="str">
            <v/>
          </cell>
          <cell r="X775" t="str">
            <v/>
          </cell>
          <cell r="Y775">
            <v>0</v>
          </cell>
          <cell r="Z775">
            <v>0</v>
          </cell>
          <cell r="AA775" t="str">
            <v/>
          </cell>
        </row>
        <row r="776">
          <cell r="I776" t="str">
            <v/>
          </cell>
          <cell r="J776" t="str">
            <v/>
          </cell>
          <cell r="K776">
            <v>0</v>
          </cell>
          <cell r="L776">
            <v>0</v>
          </cell>
          <cell r="M776" t="str">
            <v/>
          </cell>
          <cell r="P776" t="str">
            <v/>
          </cell>
          <cell r="Q776" t="str">
            <v/>
          </cell>
          <cell r="R776">
            <v>0</v>
          </cell>
          <cell r="S776">
            <v>0</v>
          </cell>
          <cell r="T776" t="str">
            <v/>
          </cell>
          <cell r="W776" t="str">
            <v/>
          </cell>
          <cell r="X776" t="str">
            <v/>
          </cell>
          <cell r="Y776">
            <v>0</v>
          </cell>
          <cell r="Z776">
            <v>0</v>
          </cell>
          <cell r="AA776" t="str">
            <v/>
          </cell>
        </row>
        <row r="777">
          <cell r="I777" t="str">
            <v/>
          </cell>
          <cell r="J777" t="str">
            <v/>
          </cell>
          <cell r="K777">
            <v>0</v>
          </cell>
          <cell r="L777">
            <v>0</v>
          </cell>
          <cell r="M777" t="str">
            <v/>
          </cell>
          <cell r="P777" t="str">
            <v/>
          </cell>
          <cell r="Q777" t="str">
            <v/>
          </cell>
          <cell r="R777">
            <v>0</v>
          </cell>
          <cell r="S777">
            <v>0</v>
          </cell>
          <cell r="T777" t="str">
            <v/>
          </cell>
          <cell r="W777" t="str">
            <v/>
          </cell>
          <cell r="X777" t="str">
            <v/>
          </cell>
          <cell r="Y777">
            <v>0</v>
          </cell>
          <cell r="Z777">
            <v>0</v>
          </cell>
          <cell r="AA777" t="str">
            <v/>
          </cell>
        </row>
        <row r="778">
          <cell r="I778" t="str">
            <v/>
          </cell>
          <cell r="J778" t="str">
            <v/>
          </cell>
          <cell r="K778">
            <v>0</v>
          </cell>
          <cell r="L778">
            <v>0</v>
          </cell>
          <cell r="M778" t="str">
            <v/>
          </cell>
          <cell r="P778" t="str">
            <v/>
          </cell>
          <cell r="Q778" t="str">
            <v/>
          </cell>
          <cell r="R778">
            <v>0</v>
          </cell>
          <cell r="S778">
            <v>0</v>
          </cell>
          <cell r="T778" t="str">
            <v/>
          </cell>
          <cell r="W778" t="str">
            <v/>
          </cell>
          <cell r="X778" t="str">
            <v/>
          </cell>
          <cell r="Y778">
            <v>0</v>
          </cell>
          <cell r="Z778">
            <v>0</v>
          </cell>
          <cell r="AA778" t="str">
            <v/>
          </cell>
        </row>
        <row r="779">
          <cell r="I779" t="str">
            <v/>
          </cell>
          <cell r="J779" t="str">
            <v/>
          </cell>
          <cell r="K779">
            <v>0</v>
          </cell>
          <cell r="L779">
            <v>0</v>
          </cell>
          <cell r="M779" t="str">
            <v/>
          </cell>
          <cell r="P779" t="str">
            <v/>
          </cell>
          <cell r="Q779" t="str">
            <v/>
          </cell>
          <cell r="R779">
            <v>0</v>
          </cell>
          <cell r="S779">
            <v>0</v>
          </cell>
          <cell r="T779" t="str">
            <v/>
          </cell>
          <cell r="W779" t="str">
            <v/>
          </cell>
          <cell r="X779" t="str">
            <v/>
          </cell>
          <cell r="Y779">
            <v>0</v>
          </cell>
          <cell r="Z779">
            <v>0</v>
          </cell>
          <cell r="AA779" t="str">
            <v/>
          </cell>
        </row>
        <row r="780">
          <cell r="I780" t="str">
            <v/>
          </cell>
          <cell r="J780" t="str">
            <v/>
          </cell>
          <cell r="K780">
            <v>0</v>
          </cell>
          <cell r="L780">
            <v>0</v>
          </cell>
          <cell r="M780" t="str">
            <v/>
          </cell>
          <cell r="P780" t="str">
            <v/>
          </cell>
          <cell r="Q780" t="str">
            <v/>
          </cell>
          <cell r="R780">
            <v>0</v>
          </cell>
          <cell r="S780">
            <v>0</v>
          </cell>
          <cell r="T780" t="str">
            <v/>
          </cell>
          <cell r="W780" t="str">
            <v/>
          </cell>
          <cell r="X780" t="str">
            <v/>
          </cell>
          <cell r="Y780">
            <v>0</v>
          </cell>
          <cell r="Z780">
            <v>0</v>
          </cell>
          <cell r="AA780" t="str">
            <v/>
          </cell>
        </row>
        <row r="781">
          <cell r="I781" t="str">
            <v/>
          </cell>
          <cell r="J781" t="str">
            <v/>
          </cell>
          <cell r="K781">
            <v>0</v>
          </cell>
          <cell r="L781">
            <v>0</v>
          </cell>
          <cell r="M781" t="str">
            <v/>
          </cell>
          <cell r="P781" t="str">
            <v/>
          </cell>
          <cell r="Q781" t="str">
            <v/>
          </cell>
          <cell r="R781">
            <v>0</v>
          </cell>
          <cell r="S781">
            <v>0</v>
          </cell>
          <cell r="T781" t="str">
            <v/>
          </cell>
          <cell r="W781" t="str">
            <v/>
          </cell>
          <cell r="X781" t="str">
            <v/>
          </cell>
          <cell r="Y781">
            <v>0</v>
          </cell>
          <cell r="Z781">
            <v>0</v>
          </cell>
          <cell r="AA781" t="str">
            <v/>
          </cell>
        </row>
        <row r="782">
          <cell r="I782" t="str">
            <v/>
          </cell>
          <cell r="J782" t="str">
            <v/>
          </cell>
          <cell r="K782">
            <v>0</v>
          </cell>
          <cell r="L782">
            <v>0</v>
          </cell>
          <cell r="M782" t="str">
            <v/>
          </cell>
          <cell r="P782" t="str">
            <v/>
          </cell>
          <cell r="Q782" t="str">
            <v/>
          </cell>
          <cell r="R782">
            <v>0</v>
          </cell>
          <cell r="S782">
            <v>0</v>
          </cell>
          <cell r="T782" t="str">
            <v/>
          </cell>
          <cell r="W782" t="str">
            <v/>
          </cell>
          <cell r="X782" t="str">
            <v/>
          </cell>
          <cell r="Y782">
            <v>0</v>
          </cell>
          <cell r="Z782">
            <v>0</v>
          </cell>
          <cell r="AA782" t="str">
            <v/>
          </cell>
        </row>
        <row r="783">
          <cell r="I783" t="str">
            <v/>
          </cell>
          <cell r="J783" t="str">
            <v/>
          </cell>
          <cell r="K783">
            <v>0</v>
          </cell>
          <cell r="L783">
            <v>0</v>
          </cell>
          <cell r="M783" t="str">
            <v/>
          </cell>
          <cell r="P783" t="str">
            <v/>
          </cell>
          <cell r="Q783" t="str">
            <v/>
          </cell>
          <cell r="R783">
            <v>0</v>
          </cell>
          <cell r="S783">
            <v>0</v>
          </cell>
          <cell r="T783" t="str">
            <v/>
          </cell>
          <cell r="W783" t="str">
            <v/>
          </cell>
          <cell r="X783" t="str">
            <v/>
          </cell>
          <cell r="Y783">
            <v>0</v>
          </cell>
          <cell r="Z783">
            <v>0</v>
          </cell>
          <cell r="AA783" t="str">
            <v/>
          </cell>
        </row>
        <row r="784">
          <cell r="I784" t="str">
            <v/>
          </cell>
          <cell r="J784" t="str">
            <v/>
          </cell>
          <cell r="K784">
            <v>0</v>
          </cell>
          <cell r="L784">
            <v>0</v>
          </cell>
          <cell r="M784" t="str">
            <v/>
          </cell>
          <cell r="P784" t="str">
            <v/>
          </cell>
          <cell r="Q784" t="str">
            <v/>
          </cell>
          <cell r="R784">
            <v>0</v>
          </cell>
          <cell r="S784">
            <v>0</v>
          </cell>
          <cell r="T784" t="str">
            <v/>
          </cell>
          <cell r="W784" t="str">
            <v/>
          </cell>
          <cell r="X784" t="str">
            <v/>
          </cell>
          <cell r="Y784">
            <v>0</v>
          </cell>
          <cell r="Z784">
            <v>0</v>
          </cell>
          <cell r="AA784" t="str">
            <v/>
          </cell>
        </row>
        <row r="785">
          <cell r="I785" t="str">
            <v/>
          </cell>
          <cell r="J785" t="str">
            <v/>
          </cell>
          <cell r="K785">
            <v>0</v>
          </cell>
          <cell r="L785">
            <v>0</v>
          </cell>
          <cell r="M785" t="str">
            <v/>
          </cell>
          <cell r="P785" t="str">
            <v/>
          </cell>
          <cell r="Q785" t="str">
            <v/>
          </cell>
          <cell r="R785">
            <v>0</v>
          </cell>
          <cell r="S785">
            <v>0</v>
          </cell>
          <cell r="T785" t="str">
            <v/>
          </cell>
          <cell r="W785" t="str">
            <v/>
          </cell>
          <cell r="X785" t="str">
            <v/>
          </cell>
          <cell r="Y785">
            <v>0</v>
          </cell>
          <cell r="Z785">
            <v>0</v>
          </cell>
          <cell r="AA785" t="str">
            <v/>
          </cell>
        </row>
        <row r="786">
          <cell r="I786" t="str">
            <v/>
          </cell>
          <cell r="J786" t="str">
            <v/>
          </cell>
          <cell r="K786">
            <v>0</v>
          </cell>
          <cell r="L786">
            <v>0</v>
          </cell>
          <cell r="M786" t="str">
            <v/>
          </cell>
          <cell r="P786" t="str">
            <v/>
          </cell>
          <cell r="Q786" t="str">
            <v/>
          </cell>
          <cell r="R786">
            <v>0</v>
          </cell>
          <cell r="S786">
            <v>0</v>
          </cell>
          <cell r="T786" t="str">
            <v/>
          </cell>
          <cell r="W786" t="str">
            <v/>
          </cell>
          <cell r="X786" t="str">
            <v/>
          </cell>
          <cell r="Y786">
            <v>0</v>
          </cell>
          <cell r="Z786">
            <v>0</v>
          </cell>
          <cell r="AA786" t="str">
            <v/>
          </cell>
        </row>
        <row r="787">
          <cell r="I787" t="str">
            <v/>
          </cell>
          <cell r="J787" t="str">
            <v/>
          </cell>
          <cell r="K787">
            <v>0</v>
          </cell>
          <cell r="L787">
            <v>0</v>
          </cell>
          <cell r="M787" t="str">
            <v/>
          </cell>
          <cell r="P787" t="str">
            <v/>
          </cell>
          <cell r="Q787" t="str">
            <v/>
          </cell>
          <cell r="R787">
            <v>0</v>
          </cell>
          <cell r="S787">
            <v>0</v>
          </cell>
          <cell r="T787" t="str">
            <v/>
          </cell>
          <cell r="W787" t="str">
            <v/>
          </cell>
          <cell r="X787" t="str">
            <v/>
          </cell>
          <cell r="Y787">
            <v>0</v>
          </cell>
          <cell r="Z787">
            <v>0</v>
          </cell>
          <cell r="AA787" t="str">
            <v/>
          </cell>
        </row>
        <row r="788">
          <cell r="I788" t="str">
            <v>1006100000101</v>
          </cell>
          <cell r="J788" t="str">
            <v>普通攻击:对单体敌人造成{0}%的武力伤害</v>
          </cell>
          <cell r="K788">
            <v>0</v>
          </cell>
          <cell r="L788">
            <v>0</v>
          </cell>
          <cell r="M788" t="str">
            <v>0.25+0.25+0.25+0.25+0.25+0.25+0.25+0.25+0.25+0.25+0.25+0.25+0.25+0.25+0.25+0.25+0.25</v>
          </cell>
          <cell r="P788" t="str">
            <v/>
          </cell>
          <cell r="Q788" t="str">
            <v/>
          </cell>
          <cell r="R788">
            <v>0</v>
          </cell>
          <cell r="S788">
            <v>0</v>
          </cell>
          <cell r="T788" t="str">
            <v/>
          </cell>
          <cell r="W788" t="str">
            <v/>
          </cell>
          <cell r="X788" t="str">
            <v/>
          </cell>
          <cell r="Y788">
            <v>0</v>
          </cell>
          <cell r="Z788">
            <v>0</v>
          </cell>
          <cell r="AA788" t="str">
            <v/>
          </cell>
        </row>
        <row r="789">
          <cell r="I789" t="str">
            <v>1006100000201</v>
          </cell>
          <cell r="J789" t="str">
            <v>怒气技能:召唤木鸢对指定区域进行火油桶轰炸，使范围内的所有敌军燃烧，每秒受到攻击{0}%的策略伤害，持续10秒。</v>
          </cell>
          <cell r="K789">
            <v>0</v>
          </cell>
          <cell r="L789">
            <v>0</v>
          </cell>
          <cell r="M789" t="str">
            <v>0.03+0.04+0.05+0.06+0.07+0.08+0.09+0.1+0.11+0.12+0.13+0.14+0.15+0.16+0.17+0.18+0.19</v>
          </cell>
          <cell r="P789" t="str">
            <v/>
          </cell>
          <cell r="Q789" t="str">
            <v/>
          </cell>
          <cell r="R789">
            <v>0</v>
          </cell>
          <cell r="S789">
            <v>0</v>
          </cell>
          <cell r="T789" t="str">
            <v/>
          </cell>
          <cell r="W789" t="str">
            <v/>
          </cell>
          <cell r="X789" t="str">
            <v/>
          </cell>
          <cell r="Y789">
            <v>0</v>
          </cell>
          <cell r="Z789">
            <v>0</v>
          </cell>
          <cell r="AA789" t="str">
            <v/>
          </cell>
        </row>
        <row r="790">
          <cell r="I790" t="str">
            <v>1006100000301</v>
          </cell>
          <cell r="J790" t="str">
            <v>被动技能1:每8秒马钧随机点燃附近一名敌方单位，使其燃烧5秒，每秒造成攻击{0}%的策略伤害。马钧在场所有敌人受到燃烧伤害提高10%。</v>
          </cell>
          <cell r="K790">
            <v>0</v>
          </cell>
          <cell r="L790">
            <v>0</v>
          </cell>
          <cell r="M790" t="str">
            <v>0.02+0.0325+0.045+0.0575+0.07+0.0825+0.095+0.1075+0.12+0.1325+0.145+0.1575+0.17+0.1825+0.195+0.2075+0.22</v>
          </cell>
          <cell r="P790" t="str">
            <v/>
          </cell>
          <cell r="Q790" t="str">
            <v/>
          </cell>
          <cell r="R790">
            <v>0</v>
          </cell>
          <cell r="S790">
            <v>0</v>
          </cell>
          <cell r="T790" t="str">
            <v/>
          </cell>
          <cell r="W790" t="str">
            <v/>
          </cell>
          <cell r="X790" t="str">
            <v/>
          </cell>
          <cell r="Y790">
            <v>0</v>
          </cell>
          <cell r="Z790">
            <v>0</v>
          </cell>
          <cell r="AA790" t="str">
            <v/>
          </cell>
        </row>
        <row r="791">
          <cell r="I791" t="str">
            <v>1006100000302</v>
          </cell>
          <cell r="J791" t="str">
            <v>被动技能1:每8秒马钧随机点燃附近一名敌方单位，使其燃烧5秒，每秒造成攻击{0}%的策略伤害。马钧在场所有敌人受到燃烧伤害提高10%。</v>
          </cell>
          <cell r="K791">
            <v>0</v>
          </cell>
          <cell r="L791">
            <v>0</v>
          </cell>
          <cell r="M791" t="str">
            <v>0++++++++++++++++</v>
          </cell>
          <cell r="P791" t="str">
            <v/>
          </cell>
          <cell r="Q791" t="str">
            <v/>
          </cell>
          <cell r="R791">
            <v>0</v>
          </cell>
          <cell r="S791">
            <v>0</v>
          </cell>
          <cell r="T791" t="str">
            <v/>
          </cell>
          <cell r="W791" t="str">
            <v/>
          </cell>
          <cell r="X791" t="str">
            <v/>
          </cell>
          <cell r="Y791">
            <v>0</v>
          </cell>
          <cell r="Z791">
            <v>0</v>
          </cell>
          <cell r="AA791" t="str">
            <v/>
          </cell>
        </row>
        <row r="792">
          <cell r="I792" t="str">
            <v>1006100000401</v>
          </cell>
          <cell r="J792" t="str">
            <v>被动技能2:自身与率领的骑兵/车兵开场进行一次冲锋，对撞击到的敌人造成自身攻击30%的武力伤害。</v>
          </cell>
          <cell r="K792">
            <v>0</v>
          </cell>
          <cell r="L792">
            <v>0</v>
          </cell>
          <cell r="M792" t="str">
            <v>0.3+0.3+0.3+0.3+0.3+0.3+0.3+0.3+0.3+0.3+0.3+0.3+0.3+0.3+0.3+0.3+0.3</v>
          </cell>
          <cell r="P792" t="str">
            <v/>
          </cell>
          <cell r="Q792" t="str">
            <v/>
          </cell>
          <cell r="R792">
            <v>0</v>
          </cell>
          <cell r="S792">
            <v>0</v>
          </cell>
          <cell r="T792" t="str">
            <v/>
          </cell>
          <cell r="W792" t="str">
            <v/>
          </cell>
          <cell r="X792" t="str">
            <v/>
          </cell>
          <cell r="Y792">
            <v>0</v>
          </cell>
          <cell r="Z792">
            <v>0</v>
          </cell>
          <cell r="AA792" t="str">
            <v/>
          </cell>
        </row>
        <row r="793">
          <cell r="I793" t="str">
            <v>1006100000402</v>
          </cell>
          <cell r="J793" t="str">
            <v>被动技能2:自身与率领的骑兵/车兵开场进行一次冲锋，对撞击到的敌人造成自身攻击30%的武力伤害。</v>
          </cell>
          <cell r="K793">
            <v>0</v>
          </cell>
          <cell r="L793">
            <v>0</v>
          </cell>
          <cell r="M793" t="str">
            <v>0++++++++++++++++</v>
          </cell>
          <cell r="P793" t="str">
            <v/>
          </cell>
          <cell r="Q793" t="str">
            <v/>
          </cell>
          <cell r="R793">
            <v>0</v>
          </cell>
          <cell r="S793">
            <v>0</v>
          </cell>
          <cell r="T793" t="str">
            <v/>
          </cell>
          <cell r="W793" t="str">
            <v/>
          </cell>
          <cell r="X793" t="str">
            <v/>
          </cell>
          <cell r="Y793">
            <v>0</v>
          </cell>
          <cell r="Z793">
            <v>0</v>
          </cell>
          <cell r="AA793" t="str">
            <v/>
          </cell>
        </row>
        <row r="794">
          <cell r="I794" t="str">
            <v>1006100000501</v>
          </cell>
          <cell r="J794" t="str">
            <v>被动技能3:治国安邦，国治兵强，自身每10秒获得20点怒气。</v>
          </cell>
          <cell r="K794">
            <v>0</v>
          </cell>
          <cell r="L794">
            <v>0</v>
          </cell>
          <cell r="M794" t="str">
            <v>15+15+15+15+15+15+15+15+15+15+15+15+15+15+15+15+15</v>
          </cell>
          <cell r="P794" t="str">
            <v/>
          </cell>
          <cell r="Q794" t="str">
            <v/>
          </cell>
          <cell r="R794">
            <v>0</v>
          </cell>
          <cell r="S794">
            <v>0</v>
          </cell>
          <cell r="T794" t="str">
            <v/>
          </cell>
          <cell r="W794" t="str">
            <v/>
          </cell>
          <cell r="X794" t="str">
            <v/>
          </cell>
          <cell r="Y794">
            <v>0</v>
          </cell>
          <cell r="Z794">
            <v>0</v>
          </cell>
          <cell r="AA794" t="str">
            <v/>
          </cell>
        </row>
        <row r="795">
          <cell r="I795" t="str">
            <v/>
          </cell>
          <cell r="J795" t="str">
            <v/>
          </cell>
          <cell r="K795">
            <v>0</v>
          </cell>
          <cell r="L795">
            <v>0</v>
          </cell>
          <cell r="M795" t="str">
            <v/>
          </cell>
          <cell r="P795" t="str">
            <v/>
          </cell>
          <cell r="Q795" t="str">
            <v/>
          </cell>
          <cell r="R795">
            <v>0</v>
          </cell>
          <cell r="S795">
            <v>0</v>
          </cell>
          <cell r="T795" t="str">
            <v/>
          </cell>
          <cell r="W795" t="str">
            <v/>
          </cell>
          <cell r="X795" t="str">
            <v/>
          </cell>
          <cell r="Y795">
            <v>0</v>
          </cell>
          <cell r="Z795">
            <v>0</v>
          </cell>
          <cell r="AA795" t="str">
            <v/>
          </cell>
        </row>
        <row r="796">
          <cell r="I796" t="str">
            <v/>
          </cell>
          <cell r="J796" t="str">
            <v/>
          </cell>
          <cell r="K796">
            <v>0</v>
          </cell>
          <cell r="L796">
            <v>0</v>
          </cell>
          <cell r="M796" t="str">
            <v/>
          </cell>
          <cell r="P796" t="str">
            <v/>
          </cell>
          <cell r="Q796" t="str">
            <v/>
          </cell>
          <cell r="R796">
            <v>0</v>
          </cell>
          <cell r="S796">
            <v>0</v>
          </cell>
          <cell r="T796" t="str">
            <v/>
          </cell>
          <cell r="W796" t="str">
            <v/>
          </cell>
          <cell r="X796" t="str">
            <v/>
          </cell>
          <cell r="Y796">
            <v>0</v>
          </cell>
          <cell r="Z796">
            <v>0</v>
          </cell>
          <cell r="AA796" t="str">
            <v/>
          </cell>
        </row>
        <row r="797">
          <cell r="I797" t="str">
            <v/>
          </cell>
          <cell r="J797" t="str">
            <v/>
          </cell>
          <cell r="K797">
            <v>0</v>
          </cell>
          <cell r="L797">
            <v>0</v>
          </cell>
          <cell r="M797" t="str">
            <v/>
          </cell>
          <cell r="P797" t="str">
            <v/>
          </cell>
          <cell r="Q797" t="str">
            <v/>
          </cell>
          <cell r="R797">
            <v>0</v>
          </cell>
          <cell r="S797">
            <v>0</v>
          </cell>
          <cell r="T797" t="str">
            <v/>
          </cell>
          <cell r="W797" t="str">
            <v/>
          </cell>
          <cell r="X797" t="str">
            <v/>
          </cell>
          <cell r="Y797">
            <v>0</v>
          </cell>
          <cell r="Z797">
            <v>0</v>
          </cell>
          <cell r="AA797" t="str">
            <v/>
          </cell>
        </row>
        <row r="798">
          <cell r="I798" t="str">
            <v/>
          </cell>
          <cell r="J798" t="str">
            <v/>
          </cell>
          <cell r="K798">
            <v>0</v>
          </cell>
          <cell r="L798">
            <v>0</v>
          </cell>
          <cell r="M798" t="str">
            <v/>
          </cell>
          <cell r="P798" t="str">
            <v/>
          </cell>
          <cell r="Q798" t="str">
            <v/>
          </cell>
          <cell r="R798">
            <v>0</v>
          </cell>
          <cell r="S798">
            <v>0</v>
          </cell>
          <cell r="T798" t="str">
            <v/>
          </cell>
          <cell r="W798" t="str">
            <v/>
          </cell>
          <cell r="X798" t="str">
            <v/>
          </cell>
          <cell r="Y798">
            <v>0</v>
          </cell>
          <cell r="Z798">
            <v>0</v>
          </cell>
          <cell r="AA798" t="str">
            <v/>
          </cell>
        </row>
        <row r="799">
          <cell r="I799" t="str">
            <v/>
          </cell>
          <cell r="J799" t="str">
            <v/>
          </cell>
          <cell r="K799">
            <v>0</v>
          </cell>
          <cell r="L799">
            <v>0</v>
          </cell>
          <cell r="M799" t="str">
            <v/>
          </cell>
          <cell r="P799" t="str">
            <v/>
          </cell>
          <cell r="Q799" t="str">
            <v/>
          </cell>
          <cell r="R799">
            <v>0</v>
          </cell>
          <cell r="S799">
            <v>0</v>
          </cell>
          <cell r="T799" t="str">
            <v/>
          </cell>
          <cell r="W799" t="str">
            <v/>
          </cell>
          <cell r="X799" t="str">
            <v/>
          </cell>
          <cell r="Y799">
            <v>0</v>
          </cell>
          <cell r="Z799">
            <v>0</v>
          </cell>
          <cell r="AA799" t="str">
            <v/>
          </cell>
        </row>
        <row r="800">
          <cell r="I800" t="str">
            <v/>
          </cell>
          <cell r="J800" t="str">
            <v/>
          </cell>
          <cell r="K800">
            <v>0</v>
          </cell>
          <cell r="L800">
            <v>0</v>
          </cell>
          <cell r="M800" t="str">
            <v/>
          </cell>
          <cell r="P800" t="str">
            <v/>
          </cell>
          <cell r="Q800" t="str">
            <v/>
          </cell>
          <cell r="R800">
            <v>0</v>
          </cell>
          <cell r="S800">
            <v>0</v>
          </cell>
          <cell r="T800" t="str">
            <v/>
          </cell>
          <cell r="W800" t="str">
            <v/>
          </cell>
          <cell r="X800" t="str">
            <v/>
          </cell>
          <cell r="Y800">
            <v>0</v>
          </cell>
          <cell r="Z800">
            <v>0</v>
          </cell>
          <cell r="AA800" t="str">
            <v/>
          </cell>
        </row>
        <row r="801">
          <cell r="I801" t="str">
            <v/>
          </cell>
          <cell r="J801" t="str">
            <v/>
          </cell>
          <cell r="K801">
            <v>0</v>
          </cell>
          <cell r="L801">
            <v>0</v>
          </cell>
          <cell r="M801" t="str">
            <v/>
          </cell>
          <cell r="P801" t="str">
            <v/>
          </cell>
          <cell r="Q801" t="str">
            <v/>
          </cell>
          <cell r="R801">
            <v>0</v>
          </cell>
          <cell r="S801">
            <v>0</v>
          </cell>
          <cell r="T801" t="str">
            <v/>
          </cell>
          <cell r="W801" t="str">
            <v/>
          </cell>
          <cell r="X801" t="str">
            <v/>
          </cell>
          <cell r="Y801">
            <v>0</v>
          </cell>
          <cell r="Z801">
            <v>0</v>
          </cell>
          <cell r="AA801" t="str">
            <v/>
          </cell>
        </row>
        <row r="802">
          <cell r="I802" t="str">
            <v/>
          </cell>
          <cell r="J802" t="str">
            <v/>
          </cell>
          <cell r="K802">
            <v>0</v>
          </cell>
          <cell r="L802">
            <v>0</v>
          </cell>
          <cell r="M802" t="str">
            <v/>
          </cell>
          <cell r="P802" t="str">
            <v/>
          </cell>
          <cell r="Q802" t="str">
            <v/>
          </cell>
          <cell r="R802">
            <v>0</v>
          </cell>
          <cell r="S802">
            <v>0</v>
          </cell>
          <cell r="T802" t="str">
            <v/>
          </cell>
          <cell r="W802" t="str">
            <v/>
          </cell>
          <cell r="X802" t="str">
            <v/>
          </cell>
          <cell r="Y802">
            <v>0</v>
          </cell>
          <cell r="Z802">
            <v>0</v>
          </cell>
          <cell r="AA802" t="str">
            <v/>
          </cell>
        </row>
        <row r="803">
          <cell r="I803" t="str">
            <v>1006200000101</v>
          </cell>
          <cell r="J803" t="str">
            <v>普通攻击:对单体敌人造成{0}%的武力伤害</v>
          </cell>
          <cell r="K803">
            <v>0</v>
          </cell>
          <cell r="L803">
            <v>0</v>
          </cell>
          <cell r="M803" t="str">
            <v>0.25+0.25+0.25+0.25+0.25+0.25+0.25+0.25+0.25+0.25+0.25+0.25+0.25+0.25+0.25+0.25+0.25</v>
          </cell>
          <cell r="P803" t="str">
            <v/>
          </cell>
          <cell r="Q803" t="str">
            <v/>
          </cell>
          <cell r="R803">
            <v>0</v>
          </cell>
          <cell r="S803">
            <v>0</v>
          </cell>
          <cell r="T803" t="str">
            <v/>
          </cell>
          <cell r="W803" t="str">
            <v/>
          </cell>
          <cell r="X803" t="str">
            <v/>
          </cell>
          <cell r="Y803">
            <v>0</v>
          </cell>
          <cell r="Z803">
            <v>0</v>
          </cell>
          <cell r="AA803" t="str">
            <v/>
          </cell>
        </row>
        <row r="804">
          <cell r="I804" t="str">
            <v>1006200000201</v>
          </cell>
          <cell r="J804" t="str">
            <v>怒气技能:自身与统率的士兵永久增加自身攻击{0}%（可叠加）（可驱散），但黄盖损失5%当前生命值，所统率士兵也损失5%当前兵力。</v>
          </cell>
          <cell r="K804">
            <v>0</v>
          </cell>
          <cell r="L804">
            <v>0</v>
          </cell>
          <cell r="M804" t="str">
            <v>0.26+0.28+0.3+0.32+0.34+0.36+0.38+0.4+0.42+0.44+0.46+0.48+0.5+0.52+0.54+0.56+0.58</v>
          </cell>
          <cell r="P804" t="str">
            <v/>
          </cell>
          <cell r="Q804" t="str">
            <v/>
          </cell>
          <cell r="R804">
            <v>0</v>
          </cell>
          <cell r="S804">
            <v>0</v>
          </cell>
          <cell r="T804" t="str">
            <v/>
          </cell>
          <cell r="W804" t="str">
            <v/>
          </cell>
          <cell r="X804" t="str">
            <v/>
          </cell>
          <cell r="Y804">
            <v>0</v>
          </cell>
          <cell r="Z804">
            <v>0</v>
          </cell>
          <cell r="AA804" t="str">
            <v/>
          </cell>
        </row>
        <row r="805">
          <cell r="I805" t="str">
            <v>1006200000202</v>
          </cell>
          <cell r="J805" t="str">
            <v>怒气技能:自身与统率的士兵永久增加自身攻击{0}%（可叠加）（可驱散），但黄盖损失5%当前生命值，所统率士兵也损失5%当前兵力。</v>
          </cell>
          <cell r="K805">
            <v>0</v>
          </cell>
          <cell r="L805">
            <v>0</v>
          </cell>
          <cell r="M805" t="str">
            <v>-0.05+-0.05+-0.05+-0.05+-0.05+-0.05+-0.05+-0.05+-0.05+-0.05+-0.05+-0.05+-0.05+-0.05+-0.05+-0.05+-0.05</v>
          </cell>
          <cell r="P805" t="str">
            <v/>
          </cell>
          <cell r="Q805" t="str">
            <v/>
          </cell>
          <cell r="R805">
            <v>0</v>
          </cell>
          <cell r="S805">
            <v>0</v>
          </cell>
          <cell r="T805" t="str">
            <v/>
          </cell>
          <cell r="W805" t="str">
            <v/>
          </cell>
          <cell r="X805" t="str">
            <v/>
          </cell>
          <cell r="Y805">
            <v>0</v>
          </cell>
          <cell r="Z805">
            <v>0</v>
          </cell>
          <cell r="AA805" t="str">
            <v/>
          </cell>
        </row>
        <row r="806">
          <cell r="I806" t="str">
            <v>1006200000301</v>
          </cell>
          <cell r="J806" t="str">
            <v>被动技能1:黄盖与统率的士兵，在生命值低于50%时，自身获得吸血效果{0}%，并且士兵在生命值低于20%时，自动对敌人生命值最低的敌人发动一次强力冲锋，造成{1}%攻击力的武力伤害，冲锋期间无敌。</v>
          </cell>
          <cell r="K806">
            <v>0</v>
          </cell>
          <cell r="L806">
            <v>0</v>
          </cell>
          <cell r="M806" t="str">
            <v>0.32+0.35+0.38+0.41+0.44+0.47+0.5+0.53+0.56+0.59+0.62+0.65+0.68+0.71+0.74+0.77+0.8</v>
          </cell>
          <cell r="P806" t="str">
            <v/>
          </cell>
          <cell r="Q806" t="str">
            <v/>
          </cell>
          <cell r="R806">
            <v>0</v>
          </cell>
          <cell r="S806">
            <v>0</v>
          </cell>
          <cell r="T806" t="str">
            <v/>
          </cell>
          <cell r="W806" t="str">
            <v/>
          </cell>
          <cell r="X806" t="str">
            <v/>
          </cell>
          <cell r="Y806">
            <v>0</v>
          </cell>
          <cell r="Z806">
            <v>0</v>
          </cell>
          <cell r="AA806" t="str">
            <v/>
          </cell>
        </row>
        <row r="807">
          <cell r="I807" t="str">
            <v>1006200000302</v>
          </cell>
          <cell r="J807" t="str">
            <v>被动技能1:黄盖与统率的士兵，在生命值低于50%时，自身获得吸血效果{0}%，并且士兵在生命值低于20%时，自动对敌人生命值最低的敌人发动一次强力冲锋，造成{1}%攻击力的武力伤害，冲锋期间无敌。</v>
          </cell>
          <cell r="K807">
            <v>0</v>
          </cell>
          <cell r="L807">
            <v>0</v>
          </cell>
          <cell r="M807" t="str">
            <v>0.42+0.46+0.5+0.54+0.58+0.62+0.66+0.7+0.74+0.78+0.82+0.86+0.9+0.94+0.98+1.02+1.06</v>
          </cell>
          <cell r="P807" t="str">
            <v/>
          </cell>
          <cell r="Q807" t="str">
            <v/>
          </cell>
          <cell r="R807">
            <v>0</v>
          </cell>
          <cell r="S807">
            <v>0</v>
          </cell>
          <cell r="T807" t="str">
            <v/>
          </cell>
          <cell r="W807" t="str">
            <v/>
          </cell>
          <cell r="X807" t="str">
            <v/>
          </cell>
          <cell r="Y807">
            <v>0</v>
          </cell>
          <cell r="Z807">
            <v>0</v>
          </cell>
          <cell r="AA807" t="str">
            <v/>
          </cell>
        </row>
        <row r="808">
          <cell r="I808" t="str">
            <v>1006200000303</v>
          </cell>
          <cell r="J808" t="str">
            <v>被动技能1:黄盖与统率的士兵，在生命值低于50%时，自身获得吸血效果{0}%，并且士兵在生命值低于20%时，自动对敌人生命值最低的敌人发动一次强力冲锋，造成{1}%攻击力的武力伤害，冲锋期间无敌。</v>
          </cell>
          <cell r="K808">
            <v>0</v>
          </cell>
          <cell r="L808">
            <v>0</v>
          </cell>
          <cell r="M808" t="str">
            <v>0.42+0.46+0.5+0.54+0.58+0.62+0.66+0.7+0.74+0.78+0.82+0.86+0.9+0.94+0.98+1.02+1.06</v>
          </cell>
          <cell r="P808" t="str">
            <v/>
          </cell>
          <cell r="Q808" t="str">
            <v/>
          </cell>
          <cell r="R808">
            <v>0</v>
          </cell>
          <cell r="S808">
            <v>0</v>
          </cell>
          <cell r="T808" t="str">
            <v/>
          </cell>
          <cell r="W808" t="str">
            <v/>
          </cell>
          <cell r="X808" t="str">
            <v/>
          </cell>
          <cell r="Y808">
            <v>0</v>
          </cell>
          <cell r="Z808">
            <v>0</v>
          </cell>
          <cell r="AA808" t="str">
            <v/>
          </cell>
        </row>
        <row r="809">
          <cell r="I809" t="str">
            <v>1006200000401</v>
          </cell>
          <cell r="J809" t="str">
            <v>被动技能2:自身与率领的骑兵/车兵开场进行一次冲锋，对撞击到的敌人造成自身攻击30%的武力伤害。</v>
          </cell>
          <cell r="K809">
            <v>0</v>
          </cell>
          <cell r="L809">
            <v>0</v>
          </cell>
          <cell r="M809" t="str">
            <v>0.3+0.3+0.3+0.3+0.3+0.3+0.3+0.3+0.3+0.3+0.3+0.3+0.3+0.3+0.3+0.3+0.3</v>
          </cell>
          <cell r="P809" t="str">
            <v/>
          </cell>
          <cell r="Q809" t="str">
            <v/>
          </cell>
          <cell r="R809">
            <v>0</v>
          </cell>
          <cell r="S809">
            <v>0</v>
          </cell>
          <cell r="T809" t="str">
            <v/>
          </cell>
          <cell r="W809" t="str">
            <v/>
          </cell>
          <cell r="X809" t="str">
            <v/>
          </cell>
          <cell r="Y809">
            <v>0</v>
          </cell>
          <cell r="Z809">
            <v>0</v>
          </cell>
          <cell r="AA809" t="str">
            <v/>
          </cell>
        </row>
        <row r="810">
          <cell r="I810" t="str">
            <v>1006200000402</v>
          </cell>
          <cell r="J810" t="str">
            <v>被动技能2:自身与率领的骑兵/车兵开场进行一次冲锋，对撞击到的敌人造成自身攻击30%的武力伤害。</v>
          </cell>
          <cell r="K810">
            <v>0</v>
          </cell>
          <cell r="L810">
            <v>0</v>
          </cell>
          <cell r="M810" t="str">
            <v>0.3+0.3+0.3+0.3+0.3+0.3+0.3+0.3+0.3+0.3+0.3+0.3+0.3+0.3+0.3+0.3+0.3</v>
          </cell>
          <cell r="P810" t="str">
            <v/>
          </cell>
          <cell r="Q810" t="str">
            <v/>
          </cell>
          <cell r="R810">
            <v>0</v>
          </cell>
          <cell r="S810">
            <v>0</v>
          </cell>
          <cell r="T810" t="str">
            <v/>
          </cell>
          <cell r="W810" t="str">
            <v/>
          </cell>
          <cell r="X810" t="str">
            <v/>
          </cell>
          <cell r="Y810">
            <v>0</v>
          </cell>
          <cell r="Z810">
            <v>0</v>
          </cell>
          <cell r="AA810" t="str">
            <v/>
          </cell>
        </row>
        <row r="811">
          <cell r="I811" t="str">
            <v>1006200000501</v>
          </cell>
          <cell r="J811" t="str">
            <v>被动技能3:千里奔袭，毕其功于一役，自身暴击伤害增加40%，韧性提升30%。</v>
          </cell>
          <cell r="K811">
            <v>0</v>
          </cell>
          <cell r="L811">
            <v>0</v>
          </cell>
          <cell r="M811" t="str">
            <v>0.4+0.4+0.4+0.4+0.4+0.4+0.4+0.4+0.4+0.4+0.4+0.4+0.4+0.4+0.4+0.4+0.4</v>
          </cell>
          <cell r="P811" t="str">
            <v/>
          </cell>
          <cell r="Q811" t="str">
            <v/>
          </cell>
          <cell r="R811">
            <v>0</v>
          </cell>
          <cell r="S811">
            <v>0</v>
          </cell>
          <cell r="T811" t="str">
            <v/>
          </cell>
          <cell r="W811" t="str">
            <v/>
          </cell>
          <cell r="X811" t="str">
            <v/>
          </cell>
          <cell r="Y811">
            <v>0</v>
          </cell>
          <cell r="Z811">
            <v>0</v>
          </cell>
          <cell r="AA811" t="str">
            <v/>
          </cell>
        </row>
        <row r="812">
          <cell r="I812" t="str">
            <v>1006200000502</v>
          </cell>
          <cell r="J812" t="str">
            <v>被动技能3:千里奔袭，毕其功于一役，自身暴击伤害增加40%，韧性提升30%。</v>
          </cell>
          <cell r="K812">
            <v>0</v>
          </cell>
          <cell r="L812">
            <v>0</v>
          </cell>
          <cell r="M812" t="str">
            <v>0.3+0.3+0.3+0.3+0.3+0.3+0.3+0.3+0.3+0.3+0.3+0.3+0.3+0.3+0.3+0.3+0.3</v>
          </cell>
          <cell r="P812" t="str">
            <v/>
          </cell>
          <cell r="Q812" t="str">
            <v/>
          </cell>
          <cell r="R812">
            <v>0</v>
          </cell>
          <cell r="S812">
            <v>0</v>
          </cell>
          <cell r="T812" t="str">
            <v/>
          </cell>
          <cell r="W812" t="str">
            <v/>
          </cell>
          <cell r="X812" t="str">
            <v/>
          </cell>
          <cell r="Y812">
            <v>0</v>
          </cell>
          <cell r="Z812">
            <v>0</v>
          </cell>
          <cell r="AA812" t="str">
            <v/>
          </cell>
        </row>
        <row r="813">
          <cell r="I813" t="str">
            <v/>
          </cell>
          <cell r="J813" t="str">
            <v/>
          </cell>
          <cell r="K813">
            <v>0</v>
          </cell>
          <cell r="L813">
            <v>0</v>
          </cell>
          <cell r="M813" t="str">
            <v/>
          </cell>
          <cell r="P813" t="str">
            <v/>
          </cell>
          <cell r="Q813" t="str">
            <v/>
          </cell>
          <cell r="R813">
            <v>0</v>
          </cell>
          <cell r="S813">
            <v>0</v>
          </cell>
          <cell r="T813" t="str">
            <v/>
          </cell>
          <cell r="W813" t="str">
            <v/>
          </cell>
          <cell r="X813" t="str">
            <v/>
          </cell>
          <cell r="Y813">
            <v>0</v>
          </cell>
          <cell r="Z813">
            <v>0</v>
          </cell>
          <cell r="AA813" t="str">
            <v/>
          </cell>
        </row>
        <row r="814">
          <cell r="I814" t="str">
            <v/>
          </cell>
          <cell r="J814" t="str">
            <v/>
          </cell>
          <cell r="K814">
            <v>0</v>
          </cell>
          <cell r="L814">
            <v>0</v>
          </cell>
          <cell r="M814" t="str">
            <v/>
          </cell>
          <cell r="P814" t="str">
            <v/>
          </cell>
          <cell r="Q814" t="str">
            <v/>
          </cell>
          <cell r="R814">
            <v>0</v>
          </cell>
          <cell r="S814">
            <v>0</v>
          </cell>
          <cell r="T814" t="str">
            <v/>
          </cell>
          <cell r="W814" t="str">
            <v/>
          </cell>
          <cell r="X814" t="str">
            <v/>
          </cell>
          <cell r="Y814">
            <v>0</v>
          </cell>
          <cell r="Z814">
            <v>0</v>
          </cell>
          <cell r="AA814" t="str">
            <v/>
          </cell>
        </row>
        <row r="815">
          <cell r="I815" t="str">
            <v/>
          </cell>
          <cell r="J815" t="str">
            <v/>
          </cell>
          <cell r="K815">
            <v>0</v>
          </cell>
          <cell r="L815">
            <v>0</v>
          </cell>
          <cell r="M815" t="str">
            <v/>
          </cell>
          <cell r="P815" t="str">
            <v/>
          </cell>
          <cell r="Q815" t="str">
            <v/>
          </cell>
          <cell r="R815">
            <v>0</v>
          </cell>
          <cell r="S815">
            <v>0</v>
          </cell>
          <cell r="T815" t="str">
            <v/>
          </cell>
          <cell r="W815" t="str">
            <v/>
          </cell>
          <cell r="X815" t="str">
            <v/>
          </cell>
          <cell r="Y815">
            <v>0</v>
          </cell>
          <cell r="Z815">
            <v>0</v>
          </cell>
          <cell r="AA815" t="str">
            <v/>
          </cell>
        </row>
        <row r="816">
          <cell r="I816" t="str">
            <v/>
          </cell>
          <cell r="J816" t="str">
            <v/>
          </cell>
          <cell r="K816">
            <v>0</v>
          </cell>
          <cell r="L816">
            <v>0</v>
          </cell>
          <cell r="M816" t="str">
            <v/>
          </cell>
          <cell r="P816" t="str">
            <v/>
          </cell>
          <cell r="Q816" t="str">
            <v/>
          </cell>
          <cell r="R816">
            <v>0</v>
          </cell>
          <cell r="S816">
            <v>0</v>
          </cell>
          <cell r="T816" t="str">
            <v/>
          </cell>
          <cell r="W816" t="str">
            <v/>
          </cell>
          <cell r="X816" t="str">
            <v/>
          </cell>
          <cell r="Y816">
            <v>0</v>
          </cell>
          <cell r="Z816">
            <v>0</v>
          </cell>
          <cell r="AA816" t="str">
            <v/>
          </cell>
        </row>
        <row r="817">
          <cell r="I817" t="str">
            <v/>
          </cell>
          <cell r="J817" t="str">
            <v/>
          </cell>
          <cell r="K817">
            <v>0</v>
          </cell>
          <cell r="L817">
            <v>0</v>
          </cell>
          <cell r="M817" t="str">
            <v/>
          </cell>
          <cell r="P817" t="str">
            <v/>
          </cell>
          <cell r="Q817" t="str">
            <v/>
          </cell>
          <cell r="R817">
            <v>0</v>
          </cell>
          <cell r="S817">
            <v>0</v>
          </cell>
          <cell r="T817" t="str">
            <v/>
          </cell>
          <cell r="W817" t="str">
            <v/>
          </cell>
          <cell r="X817" t="str">
            <v/>
          </cell>
          <cell r="Y817">
            <v>0</v>
          </cell>
          <cell r="Z817">
            <v>0</v>
          </cell>
          <cell r="AA817" t="str">
            <v/>
          </cell>
        </row>
        <row r="818">
          <cell r="I818" t="str">
            <v/>
          </cell>
          <cell r="J818" t="str">
            <v/>
          </cell>
          <cell r="K818">
            <v>0</v>
          </cell>
          <cell r="L818">
            <v>0</v>
          </cell>
          <cell r="M818" t="str">
            <v/>
          </cell>
          <cell r="P818" t="str">
            <v/>
          </cell>
          <cell r="Q818" t="str">
            <v/>
          </cell>
          <cell r="R818">
            <v>0</v>
          </cell>
          <cell r="S818">
            <v>0</v>
          </cell>
          <cell r="T818" t="str">
            <v/>
          </cell>
          <cell r="W818" t="str">
            <v/>
          </cell>
          <cell r="X818" t="str">
            <v/>
          </cell>
          <cell r="Y818">
            <v>0</v>
          </cell>
          <cell r="Z818">
            <v>0</v>
          </cell>
          <cell r="AA818" t="str">
            <v/>
          </cell>
        </row>
        <row r="819">
          <cell r="I819" t="str">
            <v/>
          </cell>
          <cell r="J819" t="str">
            <v/>
          </cell>
          <cell r="K819">
            <v>0</v>
          </cell>
          <cell r="L819">
            <v>0</v>
          </cell>
          <cell r="M819" t="str">
            <v/>
          </cell>
          <cell r="P819" t="str">
            <v/>
          </cell>
          <cell r="Q819" t="str">
            <v/>
          </cell>
          <cell r="R819">
            <v>0</v>
          </cell>
          <cell r="S819">
            <v>0</v>
          </cell>
          <cell r="T819" t="str">
            <v/>
          </cell>
          <cell r="W819" t="str">
            <v/>
          </cell>
          <cell r="X819" t="str">
            <v/>
          </cell>
          <cell r="Y819">
            <v>0</v>
          </cell>
          <cell r="Z819">
            <v>0</v>
          </cell>
          <cell r="AA819" t="str">
            <v/>
          </cell>
        </row>
        <row r="820">
          <cell r="I820" t="str">
            <v/>
          </cell>
          <cell r="J820" t="str">
            <v/>
          </cell>
          <cell r="K820">
            <v>0</v>
          </cell>
          <cell r="L820">
            <v>0</v>
          </cell>
          <cell r="M820" t="str">
            <v/>
          </cell>
          <cell r="P820" t="str">
            <v/>
          </cell>
          <cell r="Q820" t="str">
            <v/>
          </cell>
          <cell r="R820">
            <v>0</v>
          </cell>
          <cell r="S820">
            <v>0</v>
          </cell>
          <cell r="T820" t="str">
            <v/>
          </cell>
          <cell r="W820" t="str">
            <v/>
          </cell>
          <cell r="X820" t="str">
            <v/>
          </cell>
          <cell r="Y820">
            <v>0</v>
          </cell>
          <cell r="Z820">
            <v>0</v>
          </cell>
          <cell r="AA820" t="str">
            <v/>
          </cell>
        </row>
        <row r="821">
          <cell r="I821" t="str">
            <v/>
          </cell>
          <cell r="J821" t="str">
            <v/>
          </cell>
          <cell r="K821">
            <v>0</v>
          </cell>
          <cell r="L821">
            <v>0</v>
          </cell>
          <cell r="M821" t="str">
            <v/>
          </cell>
          <cell r="P821" t="str">
            <v/>
          </cell>
          <cell r="Q821" t="str">
            <v/>
          </cell>
          <cell r="R821">
            <v>0</v>
          </cell>
          <cell r="S821">
            <v>0</v>
          </cell>
          <cell r="T821" t="str">
            <v/>
          </cell>
          <cell r="W821" t="str">
            <v/>
          </cell>
          <cell r="X821" t="str">
            <v/>
          </cell>
          <cell r="Y821">
            <v>0</v>
          </cell>
          <cell r="Z821">
            <v>0</v>
          </cell>
          <cell r="AA821" t="str">
            <v/>
          </cell>
        </row>
        <row r="822">
          <cell r="I822" t="str">
            <v/>
          </cell>
          <cell r="J822" t="str">
            <v/>
          </cell>
          <cell r="K822">
            <v>0</v>
          </cell>
          <cell r="L822">
            <v>0</v>
          </cell>
          <cell r="M822" t="str">
            <v/>
          </cell>
          <cell r="P822" t="str">
            <v/>
          </cell>
          <cell r="Q822" t="str">
            <v/>
          </cell>
          <cell r="R822">
            <v>0</v>
          </cell>
          <cell r="S822">
            <v>0</v>
          </cell>
          <cell r="T822" t="str">
            <v/>
          </cell>
          <cell r="W822" t="str">
            <v/>
          </cell>
          <cell r="X822" t="str">
            <v/>
          </cell>
          <cell r="Y822">
            <v>0</v>
          </cell>
          <cell r="Z822">
            <v>0</v>
          </cell>
          <cell r="AA822" t="str">
            <v/>
          </cell>
        </row>
        <row r="823">
          <cell r="I823" t="str">
            <v/>
          </cell>
          <cell r="J823" t="str">
            <v/>
          </cell>
          <cell r="K823">
            <v>0</v>
          </cell>
          <cell r="L823">
            <v>0</v>
          </cell>
          <cell r="M823" t="str">
            <v/>
          </cell>
          <cell r="P823" t="str">
            <v/>
          </cell>
          <cell r="Q823" t="str">
            <v/>
          </cell>
          <cell r="R823">
            <v>0</v>
          </cell>
          <cell r="S823">
            <v>0</v>
          </cell>
          <cell r="T823" t="str">
            <v/>
          </cell>
          <cell r="W823" t="str">
            <v/>
          </cell>
          <cell r="X823" t="str">
            <v/>
          </cell>
          <cell r="Y823">
            <v>0</v>
          </cell>
          <cell r="Z823">
            <v>0</v>
          </cell>
          <cell r="AA823" t="str">
            <v/>
          </cell>
        </row>
        <row r="824">
          <cell r="I824" t="str">
            <v/>
          </cell>
          <cell r="J824" t="str">
            <v/>
          </cell>
          <cell r="K824">
            <v>0</v>
          </cell>
          <cell r="L824">
            <v>0</v>
          </cell>
          <cell r="M824" t="str">
            <v/>
          </cell>
          <cell r="P824" t="str">
            <v/>
          </cell>
          <cell r="Q824" t="str">
            <v/>
          </cell>
          <cell r="R824">
            <v>0</v>
          </cell>
          <cell r="S824">
            <v>0</v>
          </cell>
          <cell r="T824" t="str">
            <v/>
          </cell>
          <cell r="W824" t="str">
            <v/>
          </cell>
          <cell r="X824" t="str">
            <v/>
          </cell>
          <cell r="Y824">
            <v>0</v>
          </cell>
          <cell r="Z824">
            <v>0</v>
          </cell>
          <cell r="AA824" t="str">
            <v/>
          </cell>
        </row>
        <row r="825">
          <cell r="I825" t="str">
            <v/>
          </cell>
          <cell r="J825" t="str">
            <v/>
          </cell>
          <cell r="K825">
            <v>0</v>
          </cell>
          <cell r="L825">
            <v>0</v>
          </cell>
          <cell r="M825" t="str">
            <v/>
          </cell>
          <cell r="P825" t="str">
            <v/>
          </cell>
          <cell r="Q825" t="str">
            <v/>
          </cell>
          <cell r="R825">
            <v>0</v>
          </cell>
          <cell r="S825">
            <v>0</v>
          </cell>
          <cell r="T825" t="str">
            <v/>
          </cell>
          <cell r="W825" t="str">
            <v/>
          </cell>
          <cell r="X825" t="str">
            <v/>
          </cell>
          <cell r="Y825">
            <v>0</v>
          </cell>
          <cell r="Z825">
            <v>0</v>
          </cell>
          <cell r="AA825" t="str">
            <v/>
          </cell>
        </row>
        <row r="826">
          <cell r="I826" t="str">
            <v/>
          </cell>
          <cell r="J826" t="str">
            <v/>
          </cell>
          <cell r="K826">
            <v>0</v>
          </cell>
          <cell r="L826">
            <v>0</v>
          </cell>
          <cell r="M826" t="str">
            <v/>
          </cell>
          <cell r="P826" t="str">
            <v/>
          </cell>
          <cell r="Q826" t="str">
            <v/>
          </cell>
          <cell r="R826">
            <v>0</v>
          </cell>
          <cell r="S826">
            <v>0</v>
          </cell>
          <cell r="T826" t="str">
            <v/>
          </cell>
          <cell r="W826" t="str">
            <v/>
          </cell>
          <cell r="X826" t="str">
            <v/>
          </cell>
          <cell r="Y826">
            <v>0</v>
          </cell>
          <cell r="Z826">
            <v>0</v>
          </cell>
          <cell r="AA826" t="str">
            <v/>
          </cell>
        </row>
        <row r="827">
          <cell r="I827" t="str">
            <v/>
          </cell>
          <cell r="J827" t="str">
            <v/>
          </cell>
          <cell r="K827">
            <v>0</v>
          </cell>
          <cell r="L827">
            <v>0</v>
          </cell>
          <cell r="M827" t="str">
            <v/>
          </cell>
          <cell r="P827" t="str">
            <v/>
          </cell>
          <cell r="Q827" t="str">
            <v/>
          </cell>
          <cell r="R827">
            <v>0</v>
          </cell>
          <cell r="S827">
            <v>0</v>
          </cell>
          <cell r="T827" t="str">
            <v/>
          </cell>
          <cell r="W827" t="str">
            <v/>
          </cell>
          <cell r="X827" t="str">
            <v/>
          </cell>
          <cell r="Y827">
            <v>0</v>
          </cell>
          <cell r="Z827">
            <v>0</v>
          </cell>
          <cell r="AA827" t="str">
            <v/>
          </cell>
        </row>
        <row r="828">
          <cell r="I828" t="str">
            <v/>
          </cell>
          <cell r="J828" t="str">
            <v/>
          </cell>
          <cell r="K828">
            <v>0</v>
          </cell>
          <cell r="L828">
            <v>0</v>
          </cell>
          <cell r="M828" t="str">
            <v/>
          </cell>
          <cell r="P828" t="str">
            <v/>
          </cell>
          <cell r="Q828" t="str">
            <v/>
          </cell>
          <cell r="R828">
            <v>0</v>
          </cell>
          <cell r="S828">
            <v>0</v>
          </cell>
          <cell r="T828" t="str">
            <v/>
          </cell>
          <cell r="W828" t="str">
            <v/>
          </cell>
          <cell r="X828" t="str">
            <v/>
          </cell>
          <cell r="Y828">
            <v>0</v>
          </cell>
          <cell r="Z828">
            <v>0</v>
          </cell>
          <cell r="AA828" t="str">
            <v/>
          </cell>
        </row>
        <row r="829">
          <cell r="I829" t="str">
            <v/>
          </cell>
          <cell r="J829" t="str">
            <v/>
          </cell>
          <cell r="K829">
            <v>0</v>
          </cell>
          <cell r="L829">
            <v>0</v>
          </cell>
          <cell r="M829" t="str">
            <v/>
          </cell>
          <cell r="P829" t="str">
            <v/>
          </cell>
          <cell r="Q829" t="str">
            <v/>
          </cell>
          <cell r="R829">
            <v>0</v>
          </cell>
          <cell r="S829">
            <v>0</v>
          </cell>
          <cell r="T829" t="str">
            <v/>
          </cell>
          <cell r="W829" t="str">
            <v/>
          </cell>
          <cell r="X829" t="str">
            <v/>
          </cell>
          <cell r="Y829">
            <v>0</v>
          </cell>
          <cell r="Z829">
            <v>0</v>
          </cell>
          <cell r="AA829" t="str">
            <v/>
          </cell>
        </row>
        <row r="830">
          <cell r="I830" t="str">
            <v/>
          </cell>
          <cell r="J830" t="str">
            <v/>
          </cell>
          <cell r="K830">
            <v>0</v>
          </cell>
          <cell r="L830">
            <v>0</v>
          </cell>
          <cell r="M830" t="str">
            <v/>
          </cell>
          <cell r="P830" t="str">
            <v/>
          </cell>
          <cell r="Q830" t="str">
            <v/>
          </cell>
          <cell r="R830">
            <v>0</v>
          </cell>
          <cell r="S830">
            <v>0</v>
          </cell>
          <cell r="T830" t="str">
            <v/>
          </cell>
          <cell r="W830" t="str">
            <v/>
          </cell>
          <cell r="X830" t="str">
            <v/>
          </cell>
          <cell r="Y830">
            <v>0</v>
          </cell>
          <cell r="Z830">
            <v>0</v>
          </cell>
          <cell r="AA830" t="str">
            <v/>
          </cell>
        </row>
        <row r="831">
          <cell r="I831" t="str">
            <v/>
          </cell>
          <cell r="J831" t="str">
            <v/>
          </cell>
          <cell r="K831">
            <v>0</v>
          </cell>
          <cell r="L831">
            <v>0</v>
          </cell>
          <cell r="M831" t="str">
            <v/>
          </cell>
          <cell r="P831" t="str">
            <v/>
          </cell>
          <cell r="Q831" t="str">
            <v/>
          </cell>
          <cell r="R831">
            <v>0</v>
          </cell>
          <cell r="S831">
            <v>0</v>
          </cell>
          <cell r="T831" t="str">
            <v/>
          </cell>
          <cell r="W831" t="str">
            <v/>
          </cell>
          <cell r="X831" t="str">
            <v/>
          </cell>
          <cell r="Y831">
            <v>0</v>
          </cell>
          <cell r="Z831">
            <v>0</v>
          </cell>
          <cell r="AA831" t="str">
            <v/>
          </cell>
        </row>
        <row r="832">
          <cell r="I832" t="str">
            <v/>
          </cell>
          <cell r="J832" t="str">
            <v/>
          </cell>
          <cell r="K832">
            <v>0</v>
          </cell>
          <cell r="L832">
            <v>0</v>
          </cell>
          <cell r="M832" t="str">
            <v/>
          </cell>
          <cell r="P832" t="str">
            <v/>
          </cell>
          <cell r="Q832" t="str">
            <v/>
          </cell>
          <cell r="R832">
            <v>0</v>
          </cell>
          <cell r="S832">
            <v>0</v>
          </cell>
          <cell r="T832" t="str">
            <v/>
          </cell>
          <cell r="W832" t="str">
            <v/>
          </cell>
          <cell r="X832" t="str">
            <v/>
          </cell>
          <cell r="Y832">
            <v>0</v>
          </cell>
          <cell r="Z832">
            <v>0</v>
          </cell>
          <cell r="AA832" t="str">
            <v/>
          </cell>
        </row>
        <row r="833">
          <cell r="I833" t="str">
            <v/>
          </cell>
          <cell r="J833" t="str">
            <v/>
          </cell>
          <cell r="K833">
            <v>0</v>
          </cell>
          <cell r="L833">
            <v>0</v>
          </cell>
          <cell r="M833" t="str">
            <v/>
          </cell>
          <cell r="P833" t="str">
            <v/>
          </cell>
          <cell r="Q833" t="str">
            <v/>
          </cell>
          <cell r="R833">
            <v>0</v>
          </cell>
          <cell r="S833">
            <v>0</v>
          </cell>
          <cell r="T833" t="str">
            <v/>
          </cell>
          <cell r="W833" t="str">
            <v/>
          </cell>
          <cell r="X833" t="str">
            <v/>
          </cell>
          <cell r="Y833">
            <v>0</v>
          </cell>
          <cell r="Z833">
            <v>0</v>
          </cell>
          <cell r="AA833" t="str">
            <v/>
          </cell>
        </row>
        <row r="834">
          <cell r="I834" t="str">
            <v/>
          </cell>
          <cell r="J834" t="str">
            <v/>
          </cell>
          <cell r="K834">
            <v>0</v>
          </cell>
          <cell r="L834">
            <v>0</v>
          </cell>
          <cell r="M834" t="str">
            <v/>
          </cell>
          <cell r="P834" t="str">
            <v/>
          </cell>
          <cell r="Q834" t="str">
            <v/>
          </cell>
          <cell r="R834">
            <v>0</v>
          </cell>
          <cell r="S834">
            <v>0</v>
          </cell>
          <cell r="T834" t="str">
            <v/>
          </cell>
          <cell r="W834" t="str">
            <v/>
          </cell>
          <cell r="X834" t="str">
            <v/>
          </cell>
          <cell r="Y834">
            <v>0</v>
          </cell>
          <cell r="Z834">
            <v>0</v>
          </cell>
          <cell r="AA834" t="str">
            <v/>
          </cell>
        </row>
        <row r="835">
          <cell r="I835" t="str">
            <v/>
          </cell>
          <cell r="J835" t="str">
            <v/>
          </cell>
          <cell r="K835">
            <v>0</v>
          </cell>
          <cell r="L835">
            <v>0</v>
          </cell>
          <cell r="M835" t="str">
            <v/>
          </cell>
          <cell r="P835" t="str">
            <v/>
          </cell>
          <cell r="Q835" t="str">
            <v/>
          </cell>
          <cell r="R835">
            <v>0</v>
          </cell>
          <cell r="S835">
            <v>0</v>
          </cell>
          <cell r="T835" t="str">
            <v/>
          </cell>
          <cell r="W835" t="str">
            <v/>
          </cell>
          <cell r="X835" t="str">
            <v/>
          </cell>
          <cell r="Y835">
            <v>0</v>
          </cell>
          <cell r="Z835">
            <v>0</v>
          </cell>
          <cell r="AA835" t="str">
            <v/>
          </cell>
        </row>
        <row r="836">
          <cell r="I836" t="str">
            <v/>
          </cell>
          <cell r="J836" t="str">
            <v/>
          </cell>
          <cell r="K836">
            <v>0</v>
          </cell>
          <cell r="L836">
            <v>0</v>
          </cell>
          <cell r="M836" t="str">
            <v/>
          </cell>
          <cell r="P836" t="str">
            <v/>
          </cell>
          <cell r="Q836" t="str">
            <v/>
          </cell>
          <cell r="R836">
            <v>0</v>
          </cell>
          <cell r="S836">
            <v>0</v>
          </cell>
          <cell r="T836" t="str">
            <v/>
          </cell>
          <cell r="W836" t="str">
            <v/>
          </cell>
          <cell r="X836" t="str">
            <v/>
          </cell>
          <cell r="Y836">
            <v>0</v>
          </cell>
          <cell r="Z836">
            <v>0</v>
          </cell>
          <cell r="AA836" t="str">
            <v/>
          </cell>
        </row>
        <row r="837">
          <cell r="I837" t="str">
            <v/>
          </cell>
          <cell r="J837" t="str">
            <v/>
          </cell>
          <cell r="K837">
            <v>0</v>
          </cell>
          <cell r="L837">
            <v>0</v>
          </cell>
          <cell r="M837" t="str">
            <v/>
          </cell>
          <cell r="P837" t="str">
            <v/>
          </cell>
          <cell r="Q837" t="str">
            <v/>
          </cell>
          <cell r="R837">
            <v>0</v>
          </cell>
          <cell r="S837">
            <v>0</v>
          </cell>
          <cell r="T837" t="str">
            <v/>
          </cell>
          <cell r="W837" t="str">
            <v/>
          </cell>
          <cell r="X837" t="str">
            <v/>
          </cell>
          <cell r="Y837">
            <v>0</v>
          </cell>
          <cell r="Z837">
            <v>0</v>
          </cell>
          <cell r="AA837" t="str">
            <v/>
          </cell>
        </row>
        <row r="838">
          <cell r="I838" t="str">
            <v/>
          </cell>
          <cell r="J838" t="str">
            <v/>
          </cell>
          <cell r="K838">
            <v>0</v>
          </cell>
          <cell r="L838">
            <v>0</v>
          </cell>
          <cell r="M838" t="str">
            <v/>
          </cell>
          <cell r="P838" t="str">
            <v/>
          </cell>
          <cell r="Q838" t="str">
            <v/>
          </cell>
          <cell r="R838">
            <v>0</v>
          </cell>
          <cell r="S838">
            <v>0</v>
          </cell>
          <cell r="T838" t="str">
            <v/>
          </cell>
          <cell r="W838" t="str">
            <v/>
          </cell>
          <cell r="X838" t="str">
            <v/>
          </cell>
          <cell r="Y838">
            <v>0</v>
          </cell>
          <cell r="Z838">
            <v>0</v>
          </cell>
          <cell r="AA838" t="str">
            <v/>
          </cell>
        </row>
        <row r="839">
          <cell r="I839" t="str">
            <v/>
          </cell>
          <cell r="J839" t="str">
            <v/>
          </cell>
          <cell r="K839">
            <v>0</v>
          </cell>
          <cell r="L839">
            <v>0</v>
          </cell>
          <cell r="M839" t="str">
            <v/>
          </cell>
          <cell r="P839" t="str">
            <v/>
          </cell>
          <cell r="Q839" t="str">
            <v/>
          </cell>
          <cell r="R839">
            <v>0</v>
          </cell>
          <cell r="S839">
            <v>0</v>
          </cell>
          <cell r="T839" t="str">
            <v/>
          </cell>
          <cell r="W839" t="str">
            <v/>
          </cell>
          <cell r="X839" t="str">
            <v/>
          </cell>
          <cell r="Y839">
            <v>0</v>
          </cell>
          <cell r="Z839">
            <v>0</v>
          </cell>
          <cell r="AA839" t="str">
            <v/>
          </cell>
        </row>
        <row r="840">
          <cell r="I840" t="str">
            <v/>
          </cell>
          <cell r="J840" t="str">
            <v/>
          </cell>
          <cell r="K840">
            <v>0</v>
          </cell>
          <cell r="L840">
            <v>0</v>
          </cell>
          <cell r="M840" t="str">
            <v/>
          </cell>
          <cell r="P840" t="str">
            <v/>
          </cell>
          <cell r="Q840" t="str">
            <v/>
          </cell>
          <cell r="R840">
            <v>0</v>
          </cell>
          <cell r="S840">
            <v>0</v>
          </cell>
          <cell r="T840" t="str">
            <v/>
          </cell>
          <cell r="W840" t="str">
            <v/>
          </cell>
          <cell r="X840" t="str">
            <v/>
          </cell>
          <cell r="Y840">
            <v>0</v>
          </cell>
          <cell r="Z840">
            <v>0</v>
          </cell>
          <cell r="AA840" t="str">
            <v/>
          </cell>
        </row>
        <row r="841">
          <cell r="I841" t="str">
            <v/>
          </cell>
          <cell r="J841" t="str">
            <v/>
          </cell>
          <cell r="K841">
            <v>0</v>
          </cell>
          <cell r="L841">
            <v>0</v>
          </cell>
          <cell r="M841" t="str">
            <v/>
          </cell>
          <cell r="P841" t="str">
            <v/>
          </cell>
          <cell r="Q841" t="str">
            <v/>
          </cell>
          <cell r="R841">
            <v>0</v>
          </cell>
          <cell r="S841">
            <v>0</v>
          </cell>
          <cell r="T841" t="str">
            <v/>
          </cell>
          <cell r="W841" t="str">
            <v/>
          </cell>
          <cell r="X841" t="str">
            <v/>
          </cell>
          <cell r="Y841">
            <v>0</v>
          </cell>
          <cell r="Z841">
            <v>0</v>
          </cell>
          <cell r="AA841" t="str">
            <v/>
          </cell>
        </row>
        <row r="842">
          <cell r="I842" t="str">
            <v/>
          </cell>
          <cell r="J842" t="str">
            <v/>
          </cell>
          <cell r="K842">
            <v>0</v>
          </cell>
          <cell r="L842">
            <v>0</v>
          </cell>
          <cell r="M842" t="str">
            <v/>
          </cell>
          <cell r="P842" t="str">
            <v/>
          </cell>
          <cell r="Q842" t="str">
            <v/>
          </cell>
          <cell r="R842">
            <v>0</v>
          </cell>
          <cell r="S842">
            <v>0</v>
          </cell>
          <cell r="T842" t="str">
            <v/>
          </cell>
          <cell r="W842" t="str">
            <v/>
          </cell>
          <cell r="X842" t="str">
            <v/>
          </cell>
          <cell r="Y842">
            <v>0</v>
          </cell>
          <cell r="Z842">
            <v>0</v>
          </cell>
          <cell r="AA842" t="str">
            <v/>
          </cell>
        </row>
        <row r="843">
          <cell r="I843" t="str">
            <v/>
          </cell>
          <cell r="J843" t="str">
            <v/>
          </cell>
          <cell r="K843">
            <v>0</v>
          </cell>
          <cell r="L843">
            <v>0</v>
          </cell>
          <cell r="M843" t="str">
            <v/>
          </cell>
          <cell r="P843" t="str">
            <v/>
          </cell>
          <cell r="Q843" t="str">
            <v/>
          </cell>
          <cell r="R843">
            <v>0</v>
          </cell>
          <cell r="S843">
            <v>0</v>
          </cell>
          <cell r="T843" t="str">
            <v/>
          </cell>
          <cell r="W843" t="str">
            <v/>
          </cell>
          <cell r="X843" t="str">
            <v/>
          </cell>
          <cell r="Y843">
            <v>0</v>
          </cell>
          <cell r="Z843">
            <v>0</v>
          </cell>
          <cell r="AA843" t="str">
            <v/>
          </cell>
        </row>
        <row r="844">
          <cell r="I844" t="str">
            <v/>
          </cell>
          <cell r="J844" t="str">
            <v/>
          </cell>
          <cell r="K844">
            <v>0</v>
          </cell>
          <cell r="L844">
            <v>0</v>
          </cell>
          <cell r="M844" t="str">
            <v/>
          </cell>
          <cell r="P844" t="str">
            <v/>
          </cell>
          <cell r="Q844" t="str">
            <v/>
          </cell>
          <cell r="R844">
            <v>0</v>
          </cell>
          <cell r="S844">
            <v>0</v>
          </cell>
          <cell r="T844" t="str">
            <v/>
          </cell>
          <cell r="W844" t="str">
            <v/>
          </cell>
          <cell r="X844" t="str">
            <v/>
          </cell>
          <cell r="Y844">
            <v>0</v>
          </cell>
          <cell r="Z844">
            <v>0</v>
          </cell>
          <cell r="AA844" t="str">
            <v/>
          </cell>
        </row>
        <row r="845">
          <cell r="I845" t="str">
            <v/>
          </cell>
          <cell r="J845" t="str">
            <v/>
          </cell>
          <cell r="K845">
            <v>0</v>
          </cell>
          <cell r="L845">
            <v>0</v>
          </cell>
          <cell r="M845" t="str">
            <v/>
          </cell>
          <cell r="P845" t="str">
            <v/>
          </cell>
          <cell r="Q845" t="str">
            <v/>
          </cell>
          <cell r="R845">
            <v>0</v>
          </cell>
          <cell r="S845">
            <v>0</v>
          </cell>
          <cell r="T845" t="str">
            <v/>
          </cell>
          <cell r="W845" t="str">
            <v/>
          </cell>
          <cell r="X845" t="str">
            <v/>
          </cell>
          <cell r="Y845">
            <v>0</v>
          </cell>
          <cell r="Z845">
            <v>0</v>
          </cell>
          <cell r="AA845" t="str">
            <v/>
          </cell>
        </row>
        <row r="846">
          <cell r="I846" t="str">
            <v/>
          </cell>
          <cell r="J846" t="str">
            <v/>
          </cell>
          <cell r="K846">
            <v>0</v>
          </cell>
          <cell r="L846">
            <v>0</v>
          </cell>
          <cell r="M846" t="str">
            <v/>
          </cell>
          <cell r="P846" t="str">
            <v/>
          </cell>
          <cell r="Q846" t="str">
            <v/>
          </cell>
          <cell r="R846">
            <v>0</v>
          </cell>
          <cell r="S846">
            <v>0</v>
          </cell>
          <cell r="T846" t="str">
            <v/>
          </cell>
          <cell r="W846" t="str">
            <v/>
          </cell>
          <cell r="X846" t="str">
            <v/>
          </cell>
          <cell r="Y846">
            <v>0</v>
          </cell>
          <cell r="Z846">
            <v>0</v>
          </cell>
          <cell r="AA846" t="str">
            <v/>
          </cell>
        </row>
        <row r="847">
          <cell r="I847" t="str">
            <v/>
          </cell>
          <cell r="J847" t="str">
            <v/>
          </cell>
          <cell r="K847">
            <v>0</v>
          </cell>
          <cell r="L847">
            <v>0</v>
          </cell>
          <cell r="M847" t="str">
            <v/>
          </cell>
          <cell r="P847" t="str">
            <v/>
          </cell>
          <cell r="Q847" t="str">
            <v/>
          </cell>
          <cell r="R847">
            <v>0</v>
          </cell>
          <cell r="S847">
            <v>0</v>
          </cell>
          <cell r="T847" t="str">
            <v/>
          </cell>
          <cell r="W847" t="str">
            <v/>
          </cell>
          <cell r="X847" t="str">
            <v/>
          </cell>
          <cell r="Y847">
            <v>0</v>
          </cell>
          <cell r="Z847">
            <v>0</v>
          </cell>
          <cell r="AA847" t="str">
            <v/>
          </cell>
        </row>
        <row r="848">
          <cell r="I848" t="str">
            <v>1006500000101</v>
          </cell>
          <cell r="J848" t="str">
            <v>普通攻击:对单体敌人造成{0}%的武力伤害</v>
          </cell>
          <cell r="K848">
            <v>0</v>
          </cell>
          <cell r="L848">
            <v>0</v>
          </cell>
          <cell r="M848" t="str">
            <v>0.25+0.25+0.25+0.25+0.25+0.25+0.25+0.25+0.25+0.25+0.25+0.25+0.25+0.25+0.25+0.25+0.25</v>
          </cell>
          <cell r="P848" t="str">
            <v/>
          </cell>
          <cell r="Q848" t="str">
            <v/>
          </cell>
          <cell r="R848">
            <v>0</v>
          </cell>
          <cell r="S848">
            <v>0</v>
          </cell>
          <cell r="T848" t="str">
            <v/>
          </cell>
          <cell r="W848" t="str">
            <v/>
          </cell>
          <cell r="X848" t="str">
            <v/>
          </cell>
          <cell r="Y848">
            <v>0</v>
          </cell>
          <cell r="Z848">
            <v>0</v>
          </cell>
          <cell r="AA848" t="str">
            <v/>
          </cell>
        </row>
        <row r="849">
          <cell r="I849" t="str">
            <v>1006500000201</v>
          </cell>
          <cell r="J849"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49">
            <v>0</v>
          </cell>
          <cell r="L849">
            <v>0</v>
          </cell>
          <cell r="M849" t="str">
            <v>0.31+0.34+0.37+0.4+0.43+0.46+0.49+0.52+0.55+0.58+0.61+0.64+0.67+0.7+0.73+0.76+0.79</v>
          </cell>
          <cell r="P849" t="str">
            <v/>
          </cell>
          <cell r="Q849" t="str">
            <v/>
          </cell>
          <cell r="R849">
            <v>0</v>
          </cell>
          <cell r="S849">
            <v>0</v>
          </cell>
          <cell r="T849" t="str">
            <v/>
          </cell>
          <cell r="W849" t="str">
            <v/>
          </cell>
          <cell r="X849" t="str">
            <v/>
          </cell>
          <cell r="Y849">
            <v>0</v>
          </cell>
          <cell r="Z849">
            <v>0</v>
          </cell>
          <cell r="AA849" t="str">
            <v/>
          </cell>
        </row>
        <row r="850">
          <cell r="I850" t="str">
            <v>1006500000202</v>
          </cell>
          <cell r="J850"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50">
            <v>0</v>
          </cell>
          <cell r="L850">
            <v>0</v>
          </cell>
          <cell r="M850" t="str">
            <v>10+10+10+12+12+12+14+14+14+15+15+15+16+16+16+17+17</v>
          </cell>
          <cell r="P850" t="str">
            <v/>
          </cell>
          <cell r="Q850" t="str">
            <v/>
          </cell>
          <cell r="R850">
            <v>0</v>
          </cell>
          <cell r="S850">
            <v>0</v>
          </cell>
          <cell r="T850" t="str">
            <v/>
          </cell>
          <cell r="W850" t="str">
            <v/>
          </cell>
          <cell r="X850" t="str">
            <v/>
          </cell>
          <cell r="Y850">
            <v>0</v>
          </cell>
          <cell r="Z850">
            <v>0</v>
          </cell>
          <cell r="AA850" t="str">
            <v/>
          </cell>
        </row>
        <row r="851">
          <cell r="I851" t="str">
            <v>1006500000203</v>
          </cell>
          <cell r="J851"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51">
            <v>0</v>
          </cell>
          <cell r="L851">
            <v>0</v>
          </cell>
          <cell r="M851" t="str">
            <v>0.038+0.042+0.046+0.05+0.054+0.058+0.062+0.066+0.07+0.074+0.078+0.082+0.086+0.09+0.094+0.0980000000000001+0.102</v>
          </cell>
          <cell r="P851" t="str">
            <v/>
          </cell>
          <cell r="Q851" t="str">
            <v/>
          </cell>
          <cell r="R851">
            <v>0</v>
          </cell>
          <cell r="S851">
            <v>0</v>
          </cell>
          <cell r="T851" t="str">
            <v/>
          </cell>
          <cell r="W851" t="str">
            <v/>
          </cell>
          <cell r="X851" t="str">
            <v/>
          </cell>
          <cell r="Y851">
            <v>0</v>
          </cell>
          <cell r="Z851">
            <v>0</v>
          </cell>
          <cell r="AA851" t="str">
            <v/>
          </cell>
        </row>
        <row r="852">
          <cell r="I852" t="str">
            <v>1006500000204</v>
          </cell>
          <cell r="J852"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52">
            <v>0</v>
          </cell>
          <cell r="L852">
            <v>0</v>
          </cell>
          <cell r="M852" t="str">
            <v>0++++++++++++++++</v>
          </cell>
          <cell r="P852" t="str">
            <v/>
          </cell>
          <cell r="Q852" t="str">
            <v/>
          </cell>
          <cell r="R852">
            <v>0</v>
          </cell>
          <cell r="S852">
            <v>0</v>
          </cell>
          <cell r="T852" t="str">
            <v/>
          </cell>
          <cell r="W852" t="str">
            <v/>
          </cell>
          <cell r="X852" t="str">
            <v/>
          </cell>
          <cell r="Y852">
            <v>0</v>
          </cell>
          <cell r="Z852">
            <v>0</v>
          </cell>
          <cell r="AA852" t="str">
            <v/>
          </cell>
        </row>
        <row r="853">
          <cell r="I853" t="str">
            <v>1006500000301</v>
          </cell>
          <cell r="J853" t="str">
            <v>被动技能1:孙权血量越少攻速越高，每损失5%生命获得{0}攻速提升，效果可以叠加。（血量每恢复5%攻速效果会清除1层）（被动增加的攻速不会带来额外的怒气恢复{1}%）</v>
          </cell>
          <cell r="K853">
            <v>0</v>
          </cell>
          <cell r="L853">
            <v>0</v>
          </cell>
          <cell r="M853" t="str">
            <v>12+13+14+15+16+17+18+19+20+21+22+23+24+25+26+27+28</v>
          </cell>
          <cell r="P853" t="str">
            <v/>
          </cell>
          <cell r="Q853" t="str">
            <v/>
          </cell>
          <cell r="R853">
            <v>0</v>
          </cell>
          <cell r="S853">
            <v>0</v>
          </cell>
          <cell r="T853" t="str">
            <v/>
          </cell>
          <cell r="W853" t="str">
            <v/>
          </cell>
          <cell r="X853" t="str">
            <v/>
          </cell>
          <cell r="Y853">
            <v>0</v>
          </cell>
          <cell r="Z853">
            <v>0</v>
          </cell>
          <cell r="AA853" t="str">
            <v/>
          </cell>
        </row>
        <row r="854">
          <cell r="I854" t="str">
            <v>1006500000302</v>
          </cell>
          <cell r="J854" t="str">
            <v>被动技能1:孙权血量越少攻速越高，每损失5%生命获得{0}攻速提升，效果可以叠加。（血量每恢复5%攻速效果会清除1层）（被动增加的攻速不会带来额外的怒气恢复{1}%）</v>
          </cell>
          <cell r="K854">
            <v>0</v>
          </cell>
          <cell r="L854">
            <v>0</v>
          </cell>
          <cell r="M854" t="str">
            <v>-0.037+-0.037+-0.038+-0.039+-0.04+-0.04+-0.041+-0.041+-0.042+-0.042+-0.042+-0.043+-0.043+-0.043+-0.044+-0.044+-0.044</v>
          </cell>
          <cell r="P854" t="str">
            <v/>
          </cell>
          <cell r="Q854" t="str">
            <v/>
          </cell>
          <cell r="R854">
            <v>0</v>
          </cell>
          <cell r="S854">
            <v>0</v>
          </cell>
          <cell r="T854" t="str">
            <v/>
          </cell>
          <cell r="W854" t="str">
            <v/>
          </cell>
          <cell r="X854" t="str">
            <v/>
          </cell>
          <cell r="Y854">
            <v>0</v>
          </cell>
          <cell r="Z854">
            <v>0</v>
          </cell>
          <cell r="AA854" t="str">
            <v/>
          </cell>
        </row>
        <row r="855">
          <cell r="I855" t="str">
            <v>1006500000401</v>
          </cell>
          <cell r="J855"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K855">
            <v>0</v>
          </cell>
          <cell r="L855">
            <v>0</v>
          </cell>
          <cell r="M855" t="str">
            <v>0.3+0.3+0.3+0.3+0.3+0.3+0.3+0.3+0.3+0.3+0.3+0.3+0.3+0.3+0.3+0.3+0.3</v>
          </cell>
          <cell r="P855" t="str">
            <v/>
          </cell>
          <cell r="Q855" t="str">
            <v/>
          </cell>
          <cell r="R855">
            <v>0</v>
          </cell>
          <cell r="S855">
            <v>0</v>
          </cell>
          <cell r="T855" t="str">
            <v/>
          </cell>
          <cell r="W855" t="str">
            <v/>
          </cell>
          <cell r="X855" t="str">
            <v/>
          </cell>
          <cell r="Y855">
            <v>0</v>
          </cell>
          <cell r="Z855">
            <v>0</v>
          </cell>
          <cell r="AA855" t="str">
            <v/>
          </cell>
        </row>
        <row r="856">
          <cell r="I856" t="str">
            <v>1006500000402</v>
          </cell>
          <cell r="J856"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K856">
            <v>0</v>
          </cell>
          <cell r="L856">
            <v>0</v>
          </cell>
          <cell r="M856" t="str">
            <v>0.3+0.3+0.3+0.3+0.3+0.3+0.3+0.3+0.3+0.3+0.3+0.3+0.3+0.3+0.3+0.3+0.3</v>
          </cell>
          <cell r="P856" t="str">
            <v/>
          </cell>
          <cell r="Q856" t="str">
            <v/>
          </cell>
          <cell r="R856">
            <v>0</v>
          </cell>
          <cell r="S856">
            <v>0</v>
          </cell>
          <cell r="T856" t="str">
            <v/>
          </cell>
          <cell r="W856" t="str">
            <v/>
          </cell>
          <cell r="X856" t="str">
            <v/>
          </cell>
          <cell r="Y856">
            <v>0</v>
          </cell>
          <cell r="Z856">
            <v>0</v>
          </cell>
          <cell r="AA856" t="str">
            <v/>
          </cell>
        </row>
        <row r="857">
          <cell r="I857" t="str">
            <v>1006500000403</v>
          </cell>
          <cell r="J857"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K857">
            <v>0</v>
          </cell>
          <cell r="L857">
            <v>0</v>
          </cell>
          <cell r="M857" t="str">
            <v>0.3+0.3+0.3+0.3+0.3+0.3+0.3+0.3+0.3+0.3+0.3+0.3+0.3+0.3+0.3+0.3+0.3</v>
          </cell>
          <cell r="P857" t="str">
            <v>1006500000404</v>
          </cell>
          <cell r="Q857"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R857">
            <v>0</v>
          </cell>
          <cell r="S857">
            <v>0</v>
          </cell>
          <cell r="T857" t="str">
            <v>4.8+4.8+4.8+4.8+4.8+4.8+4.8+4.8+4.8+4.8+4.8+4.8+4.8+4.8+4.8+4.8+4.8</v>
          </cell>
          <cell r="W857" t="str">
            <v/>
          </cell>
          <cell r="X857" t="str">
            <v/>
          </cell>
          <cell r="Y857">
            <v>0</v>
          </cell>
          <cell r="Z857">
            <v>0</v>
          </cell>
          <cell r="AA857" t="str">
            <v/>
          </cell>
        </row>
        <row r="858">
          <cell r="I858" t="str">
            <v>1006500000501</v>
          </cell>
          <cell r="J858"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858">
            <v>0</v>
          </cell>
          <cell r="L858">
            <v>0</v>
          </cell>
          <cell r="M858" t="str">
            <v>0.08+0.08+0.08+0.08+0.08+0.08+0.08+0.08+0.08+0.08+0.08+0.08+0.08+0.08+0.08+0.08+0.08</v>
          </cell>
          <cell r="P858" t="str">
            <v/>
          </cell>
          <cell r="Q858" t="str">
            <v/>
          </cell>
          <cell r="R858">
            <v>0</v>
          </cell>
          <cell r="S858">
            <v>0</v>
          </cell>
          <cell r="T858" t="str">
            <v/>
          </cell>
          <cell r="W858" t="str">
            <v/>
          </cell>
          <cell r="X858" t="str">
            <v/>
          </cell>
          <cell r="Y858">
            <v>0</v>
          </cell>
          <cell r="Z858">
            <v>0</v>
          </cell>
          <cell r="AA858" t="str">
            <v/>
          </cell>
        </row>
        <row r="859">
          <cell r="I859" t="str">
            <v>1006500000502</v>
          </cell>
          <cell r="J859"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859">
            <v>0</v>
          </cell>
          <cell r="L859">
            <v>0</v>
          </cell>
          <cell r="M859" t="str">
            <v>0.16+0.16+0.16+0.16+0.16+0.16+0.16+0.16+0.16+0.16+0.16+0.16+0.16+0.16+0.16+0.16+0.16</v>
          </cell>
          <cell r="P859" t="str">
            <v>1006500000503</v>
          </cell>
          <cell r="Q859"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859">
            <v>0</v>
          </cell>
          <cell r="S859">
            <v>0</v>
          </cell>
          <cell r="T859" t="str">
            <v>0.08+0.08+0.08+0.08+0.08+0.08+0.08+0.08+0.08+0.08+0.08+0.08+0.08+0.08+0.08+0.08+0.08</v>
          </cell>
          <cell r="W859" t="str">
            <v/>
          </cell>
          <cell r="X859" t="str">
            <v/>
          </cell>
          <cell r="Y859">
            <v>0</v>
          </cell>
          <cell r="Z859">
            <v>0</v>
          </cell>
          <cell r="AA859" t="str">
            <v/>
          </cell>
        </row>
        <row r="860">
          <cell r="I860" t="str">
            <v/>
          </cell>
          <cell r="J860" t="str">
            <v/>
          </cell>
          <cell r="K860">
            <v>0</v>
          </cell>
          <cell r="L860">
            <v>0</v>
          </cell>
          <cell r="M860" t="str">
            <v/>
          </cell>
          <cell r="P860" t="str">
            <v/>
          </cell>
          <cell r="Q860" t="str">
            <v/>
          </cell>
          <cell r="R860">
            <v>0</v>
          </cell>
          <cell r="S860">
            <v>0</v>
          </cell>
          <cell r="T860" t="str">
            <v/>
          </cell>
          <cell r="W860" t="str">
            <v/>
          </cell>
          <cell r="X860" t="str">
            <v/>
          </cell>
          <cell r="Y860">
            <v>0</v>
          </cell>
          <cell r="Z860">
            <v>0</v>
          </cell>
          <cell r="AA860" t="str">
            <v/>
          </cell>
        </row>
        <row r="861">
          <cell r="I861" t="str">
            <v/>
          </cell>
          <cell r="J861" t="str">
            <v/>
          </cell>
          <cell r="K861">
            <v>0</v>
          </cell>
          <cell r="L861">
            <v>0</v>
          </cell>
          <cell r="M861" t="str">
            <v/>
          </cell>
          <cell r="P861" t="str">
            <v/>
          </cell>
          <cell r="Q861" t="str">
            <v/>
          </cell>
          <cell r="R861">
            <v>0</v>
          </cell>
          <cell r="S861">
            <v>0</v>
          </cell>
          <cell r="T861" t="str">
            <v/>
          </cell>
          <cell r="W861" t="str">
            <v/>
          </cell>
          <cell r="X861" t="str">
            <v/>
          </cell>
          <cell r="Y861">
            <v>0</v>
          </cell>
          <cell r="Z861">
            <v>0</v>
          </cell>
          <cell r="AA861" t="str">
            <v/>
          </cell>
        </row>
        <row r="862">
          <cell r="I862" t="str">
            <v/>
          </cell>
          <cell r="J862" t="str">
            <v/>
          </cell>
          <cell r="K862">
            <v>0</v>
          </cell>
          <cell r="L862">
            <v>0</v>
          </cell>
          <cell r="M862" t="str">
            <v/>
          </cell>
          <cell r="P862" t="str">
            <v/>
          </cell>
          <cell r="Q862" t="str">
            <v/>
          </cell>
          <cell r="R862">
            <v>0</v>
          </cell>
          <cell r="S862">
            <v>0</v>
          </cell>
          <cell r="T862" t="str">
            <v/>
          </cell>
          <cell r="W862" t="str">
            <v/>
          </cell>
          <cell r="X862" t="str">
            <v/>
          </cell>
          <cell r="Y862">
            <v>0</v>
          </cell>
          <cell r="Z862">
            <v>0</v>
          </cell>
          <cell r="AA862" t="str">
            <v/>
          </cell>
        </row>
        <row r="863">
          <cell r="I863" t="str">
            <v/>
          </cell>
          <cell r="J863" t="str">
            <v/>
          </cell>
          <cell r="K863">
            <v>0</v>
          </cell>
          <cell r="L863">
            <v>0</v>
          </cell>
          <cell r="M863" t="str">
            <v/>
          </cell>
          <cell r="P863" t="str">
            <v/>
          </cell>
          <cell r="Q863" t="str">
            <v/>
          </cell>
          <cell r="R863">
            <v>0</v>
          </cell>
          <cell r="S863">
            <v>0</v>
          </cell>
          <cell r="T863" t="str">
            <v/>
          </cell>
          <cell r="W863" t="str">
            <v/>
          </cell>
          <cell r="X863" t="str">
            <v/>
          </cell>
          <cell r="Y863">
            <v>0</v>
          </cell>
          <cell r="Z863">
            <v>0</v>
          </cell>
          <cell r="AA863" t="str">
            <v/>
          </cell>
        </row>
        <row r="864">
          <cell r="I864" t="str">
            <v/>
          </cell>
          <cell r="J864" t="str">
            <v/>
          </cell>
          <cell r="K864">
            <v>0</v>
          </cell>
          <cell r="L864">
            <v>0</v>
          </cell>
          <cell r="M864" t="str">
            <v/>
          </cell>
          <cell r="P864" t="str">
            <v/>
          </cell>
          <cell r="Q864" t="str">
            <v/>
          </cell>
          <cell r="R864">
            <v>0</v>
          </cell>
          <cell r="S864">
            <v>0</v>
          </cell>
          <cell r="T864" t="str">
            <v/>
          </cell>
          <cell r="W864" t="str">
            <v/>
          </cell>
          <cell r="X864" t="str">
            <v/>
          </cell>
          <cell r="Y864">
            <v>0</v>
          </cell>
          <cell r="Z864">
            <v>0</v>
          </cell>
          <cell r="AA864" t="str">
            <v/>
          </cell>
        </row>
        <row r="865">
          <cell r="I865" t="str">
            <v/>
          </cell>
          <cell r="J865" t="str">
            <v/>
          </cell>
          <cell r="K865">
            <v>0</v>
          </cell>
          <cell r="L865">
            <v>0</v>
          </cell>
          <cell r="M865" t="str">
            <v/>
          </cell>
          <cell r="P865" t="str">
            <v/>
          </cell>
          <cell r="Q865" t="str">
            <v/>
          </cell>
          <cell r="R865">
            <v>0</v>
          </cell>
          <cell r="S865">
            <v>0</v>
          </cell>
          <cell r="T865" t="str">
            <v/>
          </cell>
          <cell r="W865" t="str">
            <v/>
          </cell>
          <cell r="X865" t="str">
            <v/>
          </cell>
          <cell r="Y865">
            <v>0</v>
          </cell>
          <cell r="Z865">
            <v>0</v>
          </cell>
          <cell r="AA865" t="str">
            <v/>
          </cell>
        </row>
        <row r="866">
          <cell r="I866" t="str">
            <v/>
          </cell>
          <cell r="J866" t="str">
            <v/>
          </cell>
          <cell r="K866">
            <v>0</v>
          </cell>
          <cell r="L866">
            <v>0</v>
          </cell>
          <cell r="M866" t="str">
            <v/>
          </cell>
          <cell r="P866" t="str">
            <v/>
          </cell>
          <cell r="Q866" t="str">
            <v/>
          </cell>
          <cell r="R866">
            <v>0</v>
          </cell>
          <cell r="S866">
            <v>0</v>
          </cell>
          <cell r="T866" t="str">
            <v/>
          </cell>
          <cell r="W866" t="str">
            <v/>
          </cell>
          <cell r="X866" t="str">
            <v/>
          </cell>
          <cell r="Y866">
            <v>0</v>
          </cell>
          <cell r="Z866">
            <v>0</v>
          </cell>
          <cell r="AA866" t="str">
            <v/>
          </cell>
        </row>
        <row r="867">
          <cell r="I867" t="str">
            <v/>
          </cell>
          <cell r="J867" t="str">
            <v/>
          </cell>
          <cell r="K867">
            <v>0</v>
          </cell>
          <cell r="L867">
            <v>0</v>
          </cell>
          <cell r="M867" t="str">
            <v/>
          </cell>
          <cell r="P867" t="str">
            <v/>
          </cell>
          <cell r="Q867" t="str">
            <v/>
          </cell>
          <cell r="R867">
            <v>0</v>
          </cell>
          <cell r="S867">
            <v>0</v>
          </cell>
          <cell r="T867" t="str">
            <v/>
          </cell>
          <cell r="W867" t="str">
            <v/>
          </cell>
          <cell r="X867" t="str">
            <v/>
          </cell>
          <cell r="Y867">
            <v>0</v>
          </cell>
          <cell r="Z867">
            <v>0</v>
          </cell>
          <cell r="AA867" t="str">
            <v/>
          </cell>
        </row>
        <row r="868">
          <cell r="I868" t="str">
            <v/>
          </cell>
          <cell r="J868" t="str">
            <v/>
          </cell>
          <cell r="K868">
            <v>0</v>
          </cell>
          <cell r="L868">
            <v>0</v>
          </cell>
          <cell r="M868" t="str">
            <v/>
          </cell>
          <cell r="P868" t="str">
            <v/>
          </cell>
          <cell r="Q868" t="str">
            <v/>
          </cell>
          <cell r="R868">
            <v>0</v>
          </cell>
          <cell r="S868">
            <v>0</v>
          </cell>
          <cell r="T868" t="str">
            <v/>
          </cell>
          <cell r="W868" t="str">
            <v/>
          </cell>
          <cell r="X868" t="str">
            <v/>
          </cell>
          <cell r="Y868">
            <v>0</v>
          </cell>
          <cell r="Z868">
            <v>0</v>
          </cell>
          <cell r="AA868" t="str">
            <v/>
          </cell>
        </row>
        <row r="869">
          <cell r="I869" t="str">
            <v/>
          </cell>
          <cell r="J869" t="str">
            <v/>
          </cell>
          <cell r="K869">
            <v>0</v>
          </cell>
          <cell r="L869">
            <v>0</v>
          </cell>
          <cell r="M869" t="str">
            <v/>
          </cell>
          <cell r="P869" t="str">
            <v/>
          </cell>
          <cell r="Q869" t="str">
            <v/>
          </cell>
          <cell r="R869">
            <v>0</v>
          </cell>
          <cell r="S869">
            <v>0</v>
          </cell>
          <cell r="T869" t="str">
            <v/>
          </cell>
          <cell r="W869" t="str">
            <v/>
          </cell>
          <cell r="X869" t="str">
            <v/>
          </cell>
          <cell r="Y869">
            <v>0</v>
          </cell>
          <cell r="Z869">
            <v>0</v>
          </cell>
          <cell r="AA869" t="str">
            <v/>
          </cell>
        </row>
        <row r="870">
          <cell r="I870" t="str">
            <v/>
          </cell>
          <cell r="J870" t="str">
            <v/>
          </cell>
          <cell r="K870">
            <v>0</v>
          </cell>
          <cell r="L870">
            <v>0</v>
          </cell>
          <cell r="M870" t="str">
            <v/>
          </cell>
          <cell r="P870" t="str">
            <v/>
          </cell>
          <cell r="Q870" t="str">
            <v/>
          </cell>
          <cell r="R870">
            <v>0</v>
          </cell>
          <cell r="S870">
            <v>0</v>
          </cell>
          <cell r="T870" t="str">
            <v/>
          </cell>
          <cell r="W870" t="str">
            <v/>
          </cell>
          <cell r="X870" t="str">
            <v/>
          </cell>
          <cell r="Y870">
            <v>0</v>
          </cell>
          <cell r="Z870">
            <v>0</v>
          </cell>
          <cell r="AA870" t="str">
            <v/>
          </cell>
        </row>
        <row r="871">
          <cell r="I871" t="str">
            <v/>
          </cell>
          <cell r="J871" t="str">
            <v/>
          </cell>
          <cell r="K871">
            <v>0</v>
          </cell>
          <cell r="L871">
            <v>0</v>
          </cell>
          <cell r="M871" t="str">
            <v/>
          </cell>
          <cell r="P871" t="str">
            <v/>
          </cell>
          <cell r="Q871" t="str">
            <v/>
          </cell>
          <cell r="R871">
            <v>0</v>
          </cell>
          <cell r="S871">
            <v>0</v>
          </cell>
          <cell r="T871" t="str">
            <v/>
          </cell>
          <cell r="W871" t="str">
            <v/>
          </cell>
          <cell r="X871" t="str">
            <v/>
          </cell>
          <cell r="Y871">
            <v>0</v>
          </cell>
          <cell r="Z871">
            <v>0</v>
          </cell>
          <cell r="AA871" t="str">
            <v/>
          </cell>
        </row>
        <row r="872">
          <cell r="I872" t="str">
            <v/>
          </cell>
          <cell r="J872" t="str">
            <v/>
          </cell>
          <cell r="K872">
            <v>0</v>
          </cell>
          <cell r="L872">
            <v>0</v>
          </cell>
          <cell r="M872" t="str">
            <v/>
          </cell>
          <cell r="P872" t="str">
            <v/>
          </cell>
          <cell r="Q872" t="str">
            <v/>
          </cell>
          <cell r="R872">
            <v>0</v>
          </cell>
          <cell r="S872">
            <v>0</v>
          </cell>
          <cell r="T872" t="str">
            <v/>
          </cell>
          <cell r="W872" t="str">
            <v/>
          </cell>
          <cell r="X872" t="str">
            <v/>
          </cell>
          <cell r="Y872">
            <v>0</v>
          </cell>
          <cell r="Z872">
            <v>0</v>
          </cell>
          <cell r="AA872" t="str">
            <v/>
          </cell>
        </row>
        <row r="873">
          <cell r="I873" t="str">
            <v/>
          </cell>
          <cell r="J873" t="str">
            <v/>
          </cell>
          <cell r="K873">
            <v>0</v>
          </cell>
          <cell r="L873">
            <v>0</v>
          </cell>
          <cell r="M873" t="str">
            <v/>
          </cell>
          <cell r="P873" t="str">
            <v/>
          </cell>
          <cell r="Q873" t="str">
            <v/>
          </cell>
          <cell r="R873">
            <v>0</v>
          </cell>
          <cell r="S873">
            <v>0</v>
          </cell>
          <cell r="T873" t="str">
            <v/>
          </cell>
          <cell r="W873" t="str">
            <v/>
          </cell>
          <cell r="X873" t="str">
            <v/>
          </cell>
          <cell r="Y873">
            <v>0</v>
          </cell>
          <cell r="Z873">
            <v>0</v>
          </cell>
          <cell r="AA873" t="str">
            <v/>
          </cell>
        </row>
        <row r="874">
          <cell r="I874" t="str">
            <v/>
          </cell>
          <cell r="J874" t="str">
            <v/>
          </cell>
          <cell r="K874">
            <v>0</v>
          </cell>
          <cell r="L874">
            <v>0</v>
          </cell>
          <cell r="M874" t="str">
            <v/>
          </cell>
          <cell r="P874" t="str">
            <v/>
          </cell>
          <cell r="Q874" t="str">
            <v/>
          </cell>
          <cell r="R874">
            <v>0</v>
          </cell>
          <cell r="S874">
            <v>0</v>
          </cell>
          <cell r="T874" t="str">
            <v/>
          </cell>
          <cell r="W874" t="str">
            <v/>
          </cell>
          <cell r="X874" t="str">
            <v/>
          </cell>
          <cell r="Y874">
            <v>0</v>
          </cell>
          <cell r="Z874">
            <v>0</v>
          </cell>
          <cell r="AA874" t="str">
            <v/>
          </cell>
        </row>
        <row r="875">
          <cell r="I875" t="str">
            <v/>
          </cell>
          <cell r="J875" t="str">
            <v/>
          </cell>
          <cell r="K875">
            <v>0</v>
          </cell>
          <cell r="L875">
            <v>0</v>
          </cell>
          <cell r="M875" t="str">
            <v/>
          </cell>
          <cell r="P875" t="str">
            <v/>
          </cell>
          <cell r="Q875" t="str">
            <v/>
          </cell>
          <cell r="R875">
            <v>0</v>
          </cell>
          <cell r="S875">
            <v>0</v>
          </cell>
          <cell r="T875" t="str">
            <v/>
          </cell>
          <cell r="W875" t="str">
            <v/>
          </cell>
          <cell r="X875" t="str">
            <v/>
          </cell>
          <cell r="Y875">
            <v>0</v>
          </cell>
          <cell r="Z875">
            <v>0</v>
          </cell>
          <cell r="AA875" t="str">
            <v/>
          </cell>
        </row>
        <row r="876">
          <cell r="I876" t="str">
            <v/>
          </cell>
          <cell r="J876" t="str">
            <v/>
          </cell>
          <cell r="K876">
            <v>0</v>
          </cell>
          <cell r="L876">
            <v>0</v>
          </cell>
          <cell r="M876" t="str">
            <v/>
          </cell>
          <cell r="P876" t="str">
            <v/>
          </cell>
          <cell r="Q876" t="str">
            <v/>
          </cell>
          <cell r="R876">
            <v>0</v>
          </cell>
          <cell r="S876">
            <v>0</v>
          </cell>
          <cell r="T876" t="str">
            <v/>
          </cell>
          <cell r="W876" t="str">
            <v/>
          </cell>
          <cell r="X876" t="str">
            <v/>
          </cell>
          <cell r="Y876">
            <v>0</v>
          </cell>
          <cell r="Z876">
            <v>0</v>
          </cell>
          <cell r="AA876" t="str">
            <v/>
          </cell>
        </row>
        <row r="877">
          <cell r="I877" t="str">
            <v/>
          </cell>
          <cell r="J877" t="str">
            <v/>
          </cell>
          <cell r="K877">
            <v>0</v>
          </cell>
          <cell r="L877">
            <v>0</v>
          </cell>
          <cell r="M877" t="str">
            <v/>
          </cell>
          <cell r="P877" t="str">
            <v/>
          </cell>
          <cell r="Q877" t="str">
            <v/>
          </cell>
          <cell r="R877">
            <v>0</v>
          </cell>
          <cell r="S877">
            <v>0</v>
          </cell>
          <cell r="T877" t="str">
            <v/>
          </cell>
          <cell r="W877" t="str">
            <v/>
          </cell>
          <cell r="X877" t="str">
            <v/>
          </cell>
          <cell r="Y877">
            <v>0</v>
          </cell>
          <cell r="Z877">
            <v>0</v>
          </cell>
          <cell r="AA877" t="str">
            <v/>
          </cell>
        </row>
        <row r="878">
          <cell r="I878" t="str">
            <v/>
          </cell>
          <cell r="J878" t="str">
            <v/>
          </cell>
          <cell r="K878">
            <v>0</v>
          </cell>
          <cell r="L878">
            <v>0</v>
          </cell>
          <cell r="M878" t="str">
            <v/>
          </cell>
          <cell r="P878" t="str">
            <v/>
          </cell>
          <cell r="Q878" t="str">
            <v/>
          </cell>
          <cell r="R878">
            <v>0</v>
          </cell>
          <cell r="S878">
            <v>0</v>
          </cell>
          <cell r="T878" t="str">
            <v/>
          </cell>
          <cell r="W878" t="str">
            <v/>
          </cell>
          <cell r="X878" t="str">
            <v/>
          </cell>
          <cell r="Y878">
            <v>0</v>
          </cell>
          <cell r="Z878">
            <v>0</v>
          </cell>
          <cell r="AA878" t="str">
            <v/>
          </cell>
        </row>
        <row r="879">
          <cell r="I879" t="str">
            <v/>
          </cell>
          <cell r="J879" t="str">
            <v/>
          </cell>
          <cell r="K879">
            <v>0</v>
          </cell>
          <cell r="L879">
            <v>0</v>
          </cell>
          <cell r="M879" t="str">
            <v/>
          </cell>
          <cell r="P879" t="str">
            <v/>
          </cell>
          <cell r="Q879" t="str">
            <v/>
          </cell>
          <cell r="R879">
            <v>0</v>
          </cell>
          <cell r="S879">
            <v>0</v>
          </cell>
          <cell r="T879" t="str">
            <v/>
          </cell>
          <cell r="W879" t="str">
            <v/>
          </cell>
          <cell r="X879" t="str">
            <v/>
          </cell>
          <cell r="Y879">
            <v>0</v>
          </cell>
          <cell r="Z879">
            <v>0</v>
          </cell>
          <cell r="AA879" t="str">
            <v/>
          </cell>
        </row>
        <row r="880">
          <cell r="I880" t="str">
            <v/>
          </cell>
          <cell r="J880" t="str">
            <v/>
          </cell>
          <cell r="K880">
            <v>0</v>
          </cell>
          <cell r="L880">
            <v>0</v>
          </cell>
          <cell r="M880" t="str">
            <v/>
          </cell>
          <cell r="P880" t="str">
            <v/>
          </cell>
          <cell r="Q880" t="str">
            <v/>
          </cell>
          <cell r="R880">
            <v>0</v>
          </cell>
          <cell r="S880">
            <v>0</v>
          </cell>
          <cell r="T880" t="str">
            <v/>
          </cell>
          <cell r="W880" t="str">
            <v/>
          </cell>
          <cell r="X880" t="str">
            <v/>
          </cell>
          <cell r="Y880">
            <v>0</v>
          </cell>
          <cell r="Z880">
            <v>0</v>
          </cell>
          <cell r="AA880" t="str">
            <v/>
          </cell>
        </row>
        <row r="881">
          <cell r="I881" t="str">
            <v/>
          </cell>
          <cell r="J881" t="str">
            <v/>
          </cell>
          <cell r="K881">
            <v>0</v>
          </cell>
          <cell r="L881">
            <v>0</v>
          </cell>
          <cell r="M881" t="str">
            <v/>
          </cell>
          <cell r="P881" t="str">
            <v/>
          </cell>
          <cell r="Q881" t="str">
            <v/>
          </cell>
          <cell r="R881">
            <v>0</v>
          </cell>
          <cell r="S881">
            <v>0</v>
          </cell>
          <cell r="T881" t="str">
            <v/>
          </cell>
          <cell r="W881" t="str">
            <v/>
          </cell>
          <cell r="X881" t="str">
            <v/>
          </cell>
          <cell r="Y881">
            <v>0</v>
          </cell>
          <cell r="Z881">
            <v>0</v>
          </cell>
          <cell r="AA881" t="str">
            <v/>
          </cell>
        </row>
        <row r="882">
          <cell r="I882" t="str">
            <v/>
          </cell>
          <cell r="J882" t="str">
            <v/>
          </cell>
          <cell r="K882">
            <v>0</v>
          </cell>
          <cell r="L882">
            <v>0</v>
          </cell>
          <cell r="M882" t="str">
            <v/>
          </cell>
          <cell r="P882" t="str">
            <v/>
          </cell>
          <cell r="Q882" t="str">
            <v/>
          </cell>
          <cell r="R882">
            <v>0</v>
          </cell>
          <cell r="S882">
            <v>0</v>
          </cell>
          <cell r="T882" t="str">
            <v/>
          </cell>
          <cell r="W882" t="str">
            <v/>
          </cell>
          <cell r="X882" t="str">
            <v/>
          </cell>
          <cell r="Y882">
            <v>0</v>
          </cell>
          <cell r="Z882">
            <v>0</v>
          </cell>
          <cell r="AA882" t="str">
            <v/>
          </cell>
        </row>
        <row r="883">
          <cell r="I883" t="str">
            <v/>
          </cell>
          <cell r="J883" t="str">
            <v/>
          </cell>
          <cell r="K883">
            <v>0</v>
          </cell>
          <cell r="L883">
            <v>0</v>
          </cell>
          <cell r="M883" t="str">
            <v/>
          </cell>
          <cell r="P883" t="str">
            <v/>
          </cell>
          <cell r="Q883" t="str">
            <v/>
          </cell>
          <cell r="R883">
            <v>0</v>
          </cell>
          <cell r="S883">
            <v>0</v>
          </cell>
          <cell r="T883" t="str">
            <v/>
          </cell>
          <cell r="W883" t="str">
            <v/>
          </cell>
          <cell r="X883" t="str">
            <v/>
          </cell>
          <cell r="Y883">
            <v>0</v>
          </cell>
          <cell r="Z883">
            <v>0</v>
          </cell>
          <cell r="AA883" t="str">
            <v/>
          </cell>
        </row>
        <row r="884">
          <cell r="I884" t="str">
            <v/>
          </cell>
          <cell r="J884" t="str">
            <v/>
          </cell>
          <cell r="K884">
            <v>0</v>
          </cell>
          <cell r="L884">
            <v>0</v>
          </cell>
          <cell r="M884" t="str">
            <v/>
          </cell>
          <cell r="P884" t="str">
            <v/>
          </cell>
          <cell r="Q884" t="str">
            <v/>
          </cell>
          <cell r="R884">
            <v>0</v>
          </cell>
          <cell r="S884">
            <v>0</v>
          </cell>
          <cell r="T884" t="str">
            <v/>
          </cell>
          <cell r="W884" t="str">
            <v/>
          </cell>
          <cell r="X884" t="str">
            <v/>
          </cell>
          <cell r="Y884">
            <v>0</v>
          </cell>
          <cell r="Z884">
            <v>0</v>
          </cell>
          <cell r="AA884" t="str">
            <v/>
          </cell>
        </row>
        <row r="885">
          <cell r="I885" t="str">
            <v/>
          </cell>
          <cell r="J885" t="str">
            <v/>
          </cell>
          <cell r="K885">
            <v>0</v>
          </cell>
          <cell r="L885">
            <v>0</v>
          </cell>
          <cell r="M885" t="str">
            <v/>
          </cell>
          <cell r="P885" t="str">
            <v/>
          </cell>
          <cell r="Q885" t="str">
            <v/>
          </cell>
          <cell r="R885">
            <v>0</v>
          </cell>
          <cell r="S885">
            <v>0</v>
          </cell>
          <cell r="T885" t="str">
            <v/>
          </cell>
          <cell r="W885" t="str">
            <v/>
          </cell>
          <cell r="X885" t="str">
            <v/>
          </cell>
          <cell r="Y885">
            <v>0</v>
          </cell>
          <cell r="Z885">
            <v>0</v>
          </cell>
          <cell r="AA885" t="str">
            <v/>
          </cell>
        </row>
        <row r="886">
          <cell r="I886" t="str">
            <v/>
          </cell>
          <cell r="J886" t="str">
            <v/>
          </cell>
          <cell r="K886">
            <v>0</v>
          </cell>
          <cell r="L886">
            <v>0</v>
          </cell>
          <cell r="M886" t="str">
            <v/>
          </cell>
          <cell r="P886" t="str">
            <v/>
          </cell>
          <cell r="Q886" t="str">
            <v/>
          </cell>
          <cell r="R886">
            <v>0</v>
          </cell>
          <cell r="S886">
            <v>0</v>
          </cell>
          <cell r="T886" t="str">
            <v/>
          </cell>
          <cell r="W886" t="str">
            <v/>
          </cell>
          <cell r="X886" t="str">
            <v/>
          </cell>
          <cell r="Y886">
            <v>0</v>
          </cell>
          <cell r="Z886">
            <v>0</v>
          </cell>
          <cell r="AA886" t="str">
            <v/>
          </cell>
        </row>
        <row r="887">
          <cell r="I887" t="str">
            <v/>
          </cell>
          <cell r="J887" t="str">
            <v/>
          </cell>
          <cell r="K887">
            <v>0</v>
          </cell>
          <cell r="L887">
            <v>0</v>
          </cell>
          <cell r="M887" t="str">
            <v/>
          </cell>
          <cell r="P887" t="str">
            <v/>
          </cell>
          <cell r="Q887" t="str">
            <v/>
          </cell>
          <cell r="R887">
            <v>0</v>
          </cell>
          <cell r="S887">
            <v>0</v>
          </cell>
          <cell r="T887" t="str">
            <v/>
          </cell>
          <cell r="W887" t="str">
            <v/>
          </cell>
          <cell r="X887" t="str">
            <v/>
          </cell>
          <cell r="Y887">
            <v>0</v>
          </cell>
          <cell r="Z887">
            <v>0</v>
          </cell>
          <cell r="AA887" t="str">
            <v/>
          </cell>
        </row>
        <row r="888">
          <cell r="I888" t="str">
            <v/>
          </cell>
          <cell r="J888" t="str">
            <v/>
          </cell>
          <cell r="K888">
            <v>0</v>
          </cell>
          <cell r="L888">
            <v>0</v>
          </cell>
          <cell r="M888" t="str">
            <v/>
          </cell>
          <cell r="P888" t="str">
            <v/>
          </cell>
          <cell r="Q888" t="str">
            <v/>
          </cell>
          <cell r="R888">
            <v>0</v>
          </cell>
          <cell r="S888">
            <v>0</v>
          </cell>
          <cell r="T888" t="str">
            <v/>
          </cell>
          <cell r="W888" t="str">
            <v/>
          </cell>
          <cell r="X888" t="str">
            <v/>
          </cell>
          <cell r="Y888">
            <v>0</v>
          </cell>
          <cell r="Z888">
            <v>0</v>
          </cell>
          <cell r="AA888" t="str">
            <v/>
          </cell>
        </row>
        <row r="889">
          <cell r="I889" t="str">
            <v/>
          </cell>
          <cell r="J889" t="str">
            <v/>
          </cell>
          <cell r="K889">
            <v>0</v>
          </cell>
          <cell r="L889">
            <v>0</v>
          </cell>
          <cell r="M889" t="str">
            <v/>
          </cell>
          <cell r="P889" t="str">
            <v/>
          </cell>
          <cell r="Q889" t="str">
            <v/>
          </cell>
          <cell r="R889">
            <v>0</v>
          </cell>
          <cell r="S889">
            <v>0</v>
          </cell>
          <cell r="T889" t="str">
            <v/>
          </cell>
          <cell r="W889" t="str">
            <v/>
          </cell>
          <cell r="X889" t="str">
            <v/>
          </cell>
          <cell r="Y889">
            <v>0</v>
          </cell>
          <cell r="Z889">
            <v>0</v>
          </cell>
          <cell r="AA889" t="str">
            <v/>
          </cell>
        </row>
        <row r="890">
          <cell r="I890" t="str">
            <v/>
          </cell>
          <cell r="J890" t="str">
            <v/>
          </cell>
          <cell r="K890">
            <v>0</v>
          </cell>
          <cell r="L890">
            <v>0</v>
          </cell>
          <cell r="M890" t="str">
            <v/>
          </cell>
          <cell r="P890" t="str">
            <v/>
          </cell>
          <cell r="Q890" t="str">
            <v/>
          </cell>
          <cell r="R890">
            <v>0</v>
          </cell>
          <cell r="S890">
            <v>0</v>
          </cell>
          <cell r="T890" t="str">
            <v/>
          </cell>
          <cell r="W890" t="str">
            <v/>
          </cell>
          <cell r="X890" t="str">
            <v/>
          </cell>
          <cell r="Y890">
            <v>0</v>
          </cell>
          <cell r="Z890">
            <v>0</v>
          </cell>
          <cell r="AA890" t="str">
            <v/>
          </cell>
        </row>
        <row r="891">
          <cell r="I891" t="str">
            <v/>
          </cell>
          <cell r="J891" t="str">
            <v/>
          </cell>
          <cell r="K891">
            <v>0</v>
          </cell>
          <cell r="L891">
            <v>0</v>
          </cell>
          <cell r="M891" t="str">
            <v/>
          </cell>
          <cell r="P891" t="str">
            <v/>
          </cell>
          <cell r="Q891" t="str">
            <v/>
          </cell>
          <cell r="R891">
            <v>0</v>
          </cell>
          <cell r="S891">
            <v>0</v>
          </cell>
          <cell r="T891" t="str">
            <v/>
          </cell>
          <cell r="W891" t="str">
            <v/>
          </cell>
          <cell r="X891" t="str">
            <v/>
          </cell>
          <cell r="Y891">
            <v>0</v>
          </cell>
          <cell r="Z891">
            <v>0</v>
          </cell>
          <cell r="AA891" t="str">
            <v/>
          </cell>
        </row>
        <row r="892">
          <cell r="I892" t="str">
            <v/>
          </cell>
          <cell r="J892" t="str">
            <v/>
          </cell>
          <cell r="K892">
            <v>0</v>
          </cell>
          <cell r="L892">
            <v>0</v>
          </cell>
          <cell r="M892" t="str">
            <v/>
          </cell>
          <cell r="P892" t="str">
            <v/>
          </cell>
          <cell r="Q892" t="str">
            <v/>
          </cell>
          <cell r="R892">
            <v>0</v>
          </cell>
          <cell r="S892">
            <v>0</v>
          </cell>
          <cell r="T892" t="str">
            <v/>
          </cell>
          <cell r="W892" t="str">
            <v/>
          </cell>
          <cell r="X892" t="str">
            <v/>
          </cell>
          <cell r="Y892">
            <v>0</v>
          </cell>
          <cell r="Z892">
            <v>0</v>
          </cell>
          <cell r="AA892" t="str">
            <v/>
          </cell>
        </row>
        <row r="893">
          <cell r="I893" t="str">
            <v/>
          </cell>
          <cell r="J893" t="str">
            <v/>
          </cell>
          <cell r="K893">
            <v>0</v>
          </cell>
          <cell r="L893">
            <v>0</v>
          </cell>
          <cell r="M893" t="str">
            <v/>
          </cell>
          <cell r="P893" t="str">
            <v/>
          </cell>
          <cell r="Q893" t="str">
            <v/>
          </cell>
          <cell r="R893">
            <v>0</v>
          </cell>
          <cell r="S893">
            <v>0</v>
          </cell>
          <cell r="T893" t="str">
            <v/>
          </cell>
          <cell r="W893" t="str">
            <v/>
          </cell>
          <cell r="X893" t="str">
            <v/>
          </cell>
          <cell r="Y893">
            <v>0</v>
          </cell>
          <cell r="Z893">
            <v>0</v>
          </cell>
          <cell r="AA893" t="str">
            <v/>
          </cell>
        </row>
        <row r="894">
          <cell r="I894" t="str">
            <v/>
          </cell>
          <cell r="J894" t="str">
            <v/>
          </cell>
          <cell r="K894">
            <v>0</v>
          </cell>
          <cell r="L894">
            <v>0</v>
          </cell>
          <cell r="M894" t="str">
            <v/>
          </cell>
          <cell r="P894" t="str">
            <v/>
          </cell>
          <cell r="Q894" t="str">
            <v/>
          </cell>
          <cell r="R894">
            <v>0</v>
          </cell>
          <cell r="S894">
            <v>0</v>
          </cell>
          <cell r="T894" t="str">
            <v/>
          </cell>
          <cell r="W894" t="str">
            <v/>
          </cell>
          <cell r="X894" t="str">
            <v/>
          </cell>
          <cell r="Y894">
            <v>0</v>
          </cell>
          <cell r="Z894">
            <v>0</v>
          </cell>
          <cell r="AA894" t="str">
            <v/>
          </cell>
        </row>
        <row r="895">
          <cell r="I895" t="str">
            <v/>
          </cell>
          <cell r="J895" t="str">
            <v/>
          </cell>
          <cell r="K895">
            <v>0</v>
          </cell>
          <cell r="L895">
            <v>0</v>
          </cell>
          <cell r="M895" t="str">
            <v/>
          </cell>
          <cell r="P895" t="str">
            <v/>
          </cell>
          <cell r="Q895" t="str">
            <v/>
          </cell>
          <cell r="R895">
            <v>0</v>
          </cell>
          <cell r="S895">
            <v>0</v>
          </cell>
          <cell r="T895" t="str">
            <v/>
          </cell>
          <cell r="W895" t="str">
            <v/>
          </cell>
          <cell r="X895" t="str">
            <v/>
          </cell>
          <cell r="Y895">
            <v>0</v>
          </cell>
          <cell r="Z895">
            <v>0</v>
          </cell>
          <cell r="AA895" t="str">
            <v/>
          </cell>
        </row>
        <row r="896">
          <cell r="I896" t="str">
            <v/>
          </cell>
          <cell r="J896" t="str">
            <v/>
          </cell>
          <cell r="K896">
            <v>0</v>
          </cell>
          <cell r="L896">
            <v>0</v>
          </cell>
          <cell r="M896" t="str">
            <v/>
          </cell>
          <cell r="P896" t="str">
            <v/>
          </cell>
          <cell r="Q896" t="str">
            <v/>
          </cell>
          <cell r="R896">
            <v>0</v>
          </cell>
          <cell r="S896">
            <v>0</v>
          </cell>
          <cell r="T896" t="str">
            <v/>
          </cell>
          <cell r="W896" t="str">
            <v/>
          </cell>
          <cell r="X896" t="str">
            <v/>
          </cell>
          <cell r="Y896">
            <v>0</v>
          </cell>
          <cell r="Z896">
            <v>0</v>
          </cell>
          <cell r="AA896" t="str">
            <v/>
          </cell>
        </row>
        <row r="897">
          <cell r="I897" t="str">
            <v/>
          </cell>
          <cell r="J897" t="str">
            <v/>
          </cell>
          <cell r="K897">
            <v>0</v>
          </cell>
          <cell r="L897">
            <v>0</v>
          </cell>
          <cell r="M897" t="str">
            <v/>
          </cell>
          <cell r="P897" t="str">
            <v/>
          </cell>
          <cell r="Q897" t="str">
            <v/>
          </cell>
          <cell r="R897">
            <v>0</v>
          </cell>
          <cell r="S897">
            <v>0</v>
          </cell>
          <cell r="T897" t="str">
            <v/>
          </cell>
          <cell r="W897" t="str">
            <v/>
          </cell>
          <cell r="X897" t="str">
            <v/>
          </cell>
          <cell r="Y897">
            <v>0</v>
          </cell>
          <cell r="Z897">
            <v>0</v>
          </cell>
          <cell r="AA897" t="str">
            <v/>
          </cell>
        </row>
        <row r="898">
          <cell r="I898" t="str">
            <v/>
          </cell>
          <cell r="J898" t="str">
            <v/>
          </cell>
          <cell r="K898">
            <v>0</v>
          </cell>
          <cell r="L898">
            <v>0</v>
          </cell>
          <cell r="M898" t="str">
            <v/>
          </cell>
          <cell r="P898" t="str">
            <v/>
          </cell>
          <cell r="Q898" t="str">
            <v/>
          </cell>
          <cell r="R898">
            <v>0</v>
          </cell>
          <cell r="S898">
            <v>0</v>
          </cell>
          <cell r="T898" t="str">
            <v/>
          </cell>
          <cell r="W898" t="str">
            <v/>
          </cell>
          <cell r="X898" t="str">
            <v/>
          </cell>
          <cell r="Y898">
            <v>0</v>
          </cell>
          <cell r="Z898">
            <v>0</v>
          </cell>
          <cell r="AA898" t="str">
            <v/>
          </cell>
        </row>
        <row r="899">
          <cell r="I899" t="str">
            <v/>
          </cell>
          <cell r="J899" t="str">
            <v/>
          </cell>
          <cell r="K899">
            <v>0</v>
          </cell>
          <cell r="L899">
            <v>0</v>
          </cell>
          <cell r="M899" t="str">
            <v/>
          </cell>
          <cell r="P899" t="str">
            <v/>
          </cell>
          <cell r="Q899" t="str">
            <v/>
          </cell>
          <cell r="R899">
            <v>0</v>
          </cell>
          <cell r="S899">
            <v>0</v>
          </cell>
          <cell r="T899" t="str">
            <v/>
          </cell>
          <cell r="W899" t="str">
            <v/>
          </cell>
          <cell r="X899" t="str">
            <v/>
          </cell>
          <cell r="Y899">
            <v>0</v>
          </cell>
          <cell r="Z899">
            <v>0</v>
          </cell>
          <cell r="AA899" t="str">
            <v/>
          </cell>
        </row>
        <row r="900">
          <cell r="I900" t="str">
            <v/>
          </cell>
          <cell r="J900" t="str">
            <v/>
          </cell>
          <cell r="K900">
            <v>0</v>
          </cell>
          <cell r="L900">
            <v>0</v>
          </cell>
          <cell r="M900" t="str">
            <v/>
          </cell>
          <cell r="P900" t="str">
            <v/>
          </cell>
          <cell r="Q900" t="str">
            <v/>
          </cell>
          <cell r="R900">
            <v>0</v>
          </cell>
          <cell r="S900">
            <v>0</v>
          </cell>
          <cell r="T900" t="str">
            <v/>
          </cell>
          <cell r="W900" t="str">
            <v/>
          </cell>
          <cell r="X900" t="str">
            <v/>
          </cell>
          <cell r="Y900">
            <v>0</v>
          </cell>
          <cell r="Z900">
            <v>0</v>
          </cell>
          <cell r="AA900" t="str">
            <v/>
          </cell>
        </row>
        <row r="901">
          <cell r="I901" t="str">
            <v/>
          </cell>
          <cell r="J901" t="str">
            <v/>
          </cell>
          <cell r="K901">
            <v>0</v>
          </cell>
          <cell r="L901">
            <v>0</v>
          </cell>
          <cell r="M901" t="str">
            <v/>
          </cell>
          <cell r="P901" t="str">
            <v/>
          </cell>
          <cell r="Q901" t="str">
            <v/>
          </cell>
          <cell r="R901">
            <v>0</v>
          </cell>
          <cell r="S901">
            <v>0</v>
          </cell>
          <cell r="T901" t="str">
            <v/>
          </cell>
          <cell r="W901" t="str">
            <v/>
          </cell>
          <cell r="X901" t="str">
            <v/>
          </cell>
          <cell r="Y901">
            <v>0</v>
          </cell>
          <cell r="Z901">
            <v>0</v>
          </cell>
          <cell r="AA901" t="str">
            <v/>
          </cell>
        </row>
        <row r="902">
          <cell r="I902" t="str">
            <v/>
          </cell>
          <cell r="J902" t="str">
            <v/>
          </cell>
          <cell r="K902">
            <v>0</v>
          </cell>
          <cell r="L902">
            <v>0</v>
          </cell>
          <cell r="M902" t="str">
            <v/>
          </cell>
          <cell r="P902" t="str">
            <v/>
          </cell>
          <cell r="Q902" t="str">
            <v/>
          </cell>
          <cell r="R902">
            <v>0</v>
          </cell>
          <cell r="S902">
            <v>0</v>
          </cell>
          <cell r="T902" t="str">
            <v/>
          </cell>
          <cell r="W902" t="str">
            <v/>
          </cell>
          <cell r="X902" t="str">
            <v/>
          </cell>
          <cell r="Y902">
            <v>0</v>
          </cell>
          <cell r="Z902">
            <v>0</v>
          </cell>
          <cell r="AA902" t="str">
            <v/>
          </cell>
        </row>
        <row r="903">
          <cell r="I903" t="str">
            <v/>
          </cell>
          <cell r="J903" t="str">
            <v/>
          </cell>
          <cell r="K903">
            <v>0</v>
          </cell>
          <cell r="L903">
            <v>0</v>
          </cell>
          <cell r="M903" t="str">
            <v/>
          </cell>
          <cell r="P903" t="str">
            <v/>
          </cell>
          <cell r="Q903" t="str">
            <v/>
          </cell>
          <cell r="R903">
            <v>0</v>
          </cell>
          <cell r="S903">
            <v>0</v>
          </cell>
          <cell r="T903" t="str">
            <v/>
          </cell>
          <cell r="W903" t="str">
            <v/>
          </cell>
          <cell r="X903" t="str">
            <v/>
          </cell>
          <cell r="Y903">
            <v>0</v>
          </cell>
          <cell r="Z903">
            <v>0</v>
          </cell>
          <cell r="AA903" t="str">
            <v/>
          </cell>
        </row>
        <row r="904">
          <cell r="I904" t="str">
            <v/>
          </cell>
          <cell r="J904" t="str">
            <v/>
          </cell>
          <cell r="K904">
            <v>0</v>
          </cell>
          <cell r="L904">
            <v>0</v>
          </cell>
          <cell r="M904" t="str">
            <v/>
          </cell>
          <cell r="P904" t="str">
            <v/>
          </cell>
          <cell r="Q904" t="str">
            <v/>
          </cell>
          <cell r="R904">
            <v>0</v>
          </cell>
          <cell r="S904">
            <v>0</v>
          </cell>
          <cell r="T904" t="str">
            <v/>
          </cell>
          <cell r="W904" t="str">
            <v/>
          </cell>
          <cell r="X904" t="str">
            <v/>
          </cell>
          <cell r="Y904">
            <v>0</v>
          </cell>
          <cell r="Z904">
            <v>0</v>
          </cell>
          <cell r="AA904" t="str">
            <v/>
          </cell>
        </row>
        <row r="905">
          <cell r="I905" t="str">
            <v/>
          </cell>
          <cell r="J905" t="str">
            <v/>
          </cell>
          <cell r="K905">
            <v>0</v>
          </cell>
          <cell r="L905">
            <v>0</v>
          </cell>
          <cell r="M905" t="str">
            <v/>
          </cell>
          <cell r="P905" t="str">
            <v/>
          </cell>
          <cell r="Q905" t="str">
            <v/>
          </cell>
          <cell r="R905">
            <v>0</v>
          </cell>
          <cell r="S905">
            <v>0</v>
          </cell>
          <cell r="T905" t="str">
            <v/>
          </cell>
          <cell r="W905" t="str">
            <v/>
          </cell>
          <cell r="X905" t="str">
            <v/>
          </cell>
          <cell r="Y905">
            <v>0</v>
          </cell>
          <cell r="Z905">
            <v>0</v>
          </cell>
          <cell r="AA905" t="str">
            <v/>
          </cell>
        </row>
        <row r="906">
          <cell r="I906" t="str">
            <v/>
          </cell>
          <cell r="J906" t="str">
            <v/>
          </cell>
          <cell r="K906">
            <v>0</v>
          </cell>
          <cell r="L906">
            <v>0</v>
          </cell>
          <cell r="M906" t="str">
            <v/>
          </cell>
          <cell r="P906" t="str">
            <v/>
          </cell>
          <cell r="Q906" t="str">
            <v/>
          </cell>
          <cell r="R906">
            <v>0</v>
          </cell>
          <cell r="S906">
            <v>0</v>
          </cell>
          <cell r="T906" t="str">
            <v/>
          </cell>
          <cell r="W906" t="str">
            <v/>
          </cell>
          <cell r="X906" t="str">
            <v/>
          </cell>
          <cell r="Y906">
            <v>0</v>
          </cell>
          <cell r="Z906">
            <v>0</v>
          </cell>
          <cell r="AA906" t="str">
            <v/>
          </cell>
        </row>
        <row r="907">
          <cell r="I907" t="str">
            <v/>
          </cell>
          <cell r="J907" t="str">
            <v/>
          </cell>
          <cell r="K907">
            <v>0</v>
          </cell>
          <cell r="L907">
            <v>0</v>
          </cell>
          <cell r="M907" t="str">
            <v/>
          </cell>
          <cell r="P907" t="str">
            <v/>
          </cell>
          <cell r="Q907" t="str">
            <v/>
          </cell>
          <cell r="R907">
            <v>0</v>
          </cell>
          <cell r="S907">
            <v>0</v>
          </cell>
          <cell r="T907" t="str">
            <v/>
          </cell>
          <cell r="W907" t="str">
            <v/>
          </cell>
          <cell r="X907" t="str">
            <v/>
          </cell>
          <cell r="Y907">
            <v>0</v>
          </cell>
          <cell r="Z907">
            <v>0</v>
          </cell>
          <cell r="AA907" t="str">
            <v/>
          </cell>
        </row>
        <row r="908">
          <cell r="I908" t="str">
            <v/>
          </cell>
          <cell r="J908" t="str">
            <v/>
          </cell>
          <cell r="K908">
            <v>0</v>
          </cell>
          <cell r="L908">
            <v>0</v>
          </cell>
          <cell r="M908" t="str">
            <v/>
          </cell>
          <cell r="P908" t="str">
            <v/>
          </cell>
          <cell r="Q908" t="str">
            <v/>
          </cell>
          <cell r="R908">
            <v>0</v>
          </cell>
          <cell r="S908">
            <v>0</v>
          </cell>
          <cell r="T908" t="str">
            <v/>
          </cell>
          <cell r="W908" t="str">
            <v/>
          </cell>
          <cell r="X908" t="str">
            <v/>
          </cell>
          <cell r="Y908">
            <v>0</v>
          </cell>
          <cell r="Z908">
            <v>0</v>
          </cell>
          <cell r="AA908" t="str">
            <v/>
          </cell>
        </row>
        <row r="909">
          <cell r="I909" t="str">
            <v/>
          </cell>
          <cell r="J909" t="str">
            <v/>
          </cell>
          <cell r="K909">
            <v>0</v>
          </cell>
          <cell r="L909">
            <v>0</v>
          </cell>
          <cell r="M909" t="str">
            <v/>
          </cell>
          <cell r="P909" t="str">
            <v/>
          </cell>
          <cell r="Q909" t="str">
            <v/>
          </cell>
          <cell r="R909">
            <v>0</v>
          </cell>
          <cell r="S909">
            <v>0</v>
          </cell>
          <cell r="T909" t="str">
            <v/>
          </cell>
          <cell r="W909" t="str">
            <v/>
          </cell>
          <cell r="X909" t="str">
            <v/>
          </cell>
          <cell r="Y909">
            <v>0</v>
          </cell>
          <cell r="Z909">
            <v>0</v>
          </cell>
          <cell r="AA909" t="str">
            <v/>
          </cell>
        </row>
        <row r="910">
          <cell r="I910" t="str">
            <v/>
          </cell>
          <cell r="J910" t="str">
            <v/>
          </cell>
          <cell r="K910">
            <v>0</v>
          </cell>
          <cell r="L910">
            <v>0</v>
          </cell>
          <cell r="M910" t="str">
            <v/>
          </cell>
          <cell r="P910" t="str">
            <v/>
          </cell>
          <cell r="Q910" t="str">
            <v/>
          </cell>
          <cell r="R910">
            <v>0</v>
          </cell>
          <cell r="S910">
            <v>0</v>
          </cell>
          <cell r="T910" t="str">
            <v/>
          </cell>
          <cell r="W910" t="str">
            <v/>
          </cell>
          <cell r="X910" t="str">
            <v/>
          </cell>
          <cell r="Y910">
            <v>0</v>
          </cell>
          <cell r="Z910">
            <v>0</v>
          </cell>
          <cell r="AA910" t="str">
            <v/>
          </cell>
        </row>
        <row r="911">
          <cell r="I911" t="str">
            <v/>
          </cell>
          <cell r="J911" t="str">
            <v/>
          </cell>
          <cell r="K911">
            <v>0</v>
          </cell>
          <cell r="L911">
            <v>0</v>
          </cell>
          <cell r="M911" t="str">
            <v/>
          </cell>
          <cell r="P911" t="str">
            <v/>
          </cell>
          <cell r="Q911" t="str">
            <v/>
          </cell>
          <cell r="R911">
            <v>0</v>
          </cell>
          <cell r="S911">
            <v>0</v>
          </cell>
          <cell r="T911" t="str">
            <v/>
          </cell>
          <cell r="W911" t="str">
            <v/>
          </cell>
          <cell r="X911" t="str">
            <v/>
          </cell>
          <cell r="Y911">
            <v>0</v>
          </cell>
          <cell r="Z911">
            <v>0</v>
          </cell>
          <cell r="AA911" t="str">
            <v/>
          </cell>
        </row>
        <row r="912">
          <cell r="I912" t="str">
            <v/>
          </cell>
          <cell r="J912" t="str">
            <v/>
          </cell>
          <cell r="K912">
            <v>0</v>
          </cell>
          <cell r="L912">
            <v>0</v>
          </cell>
          <cell r="M912" t="str">
            <v/>
          </cell>
          <cell r="P912" t="str">
            <v/>
          </cell>
          <cell r="Q912" t="str">
            <v/>
          </cell>
          <cell r="R912">
            <v>0</v>
          </cell>
          <cell r="S912">
            <v>0</v>
          </cell>
          <cell r="T912" t="str">
            <v/>
          </cell>
          <cell r="W912" t="str">
            <v/>
          </cell>
          <cell r="X912" t="str">
            <v/>
          </cell>
          <cell r="Y912">
            <v>0</v>
          </cell>
          <cell r="Z912">
            <v>0</v>
          </cell>
          <cell r="AA912" t="str">
            <v/>
          </cell>
        </row>
        <row r="913">
          <cell r="I913" t="str">
            <v/>
          </cell>
          <cell r="J913" t="str">
            <v/>
          </cell>
          <cell r="K913">
            <v>0</v>
          </cell>
          <cell r="L913">
            <v>0</v>
          </cell>
          <cell r="M913" t="str">
            <v/>
          </cell>
          <cell r="P913" t="str">
            <v/>
          </cell>
          <cell r="Q913" t="str">
            <v/>
          </cell>
          <cell r="R913">
            <v>0</v>
          </cell>
          <cell r="S913">
            <v>0</v>
          </cell>
          <cell r="T913" t="str">
            <v/>
          </cell>
          <cell r="W913" t="str">
            <v/>
          </cell>
          <cell r="X913" t="str">
            <v/>
          </cell>
          <cell r="Y913">
            <v>0</v>
          </cell>
          <cell r="Z913">
            <v>0</v>
          </cell>
          <cell r="AA913" t="str">
            <v/>
          </cell>
        </row>
        <row r="914">
          <cell r="I914" t="str">
            <v/>
          </cell>
          <cell r="J914" t="str">
            <v/>
          </cell>
          <cell r="K914">
            <v>0</v>
          </cell>
          <cell r="L914">
            <v>0</v>
          </cell>
          <cell r="M914" t="str">
            <v/>
          </cell>
          <cell r="P914" t="str">
            <v/>
          </cell>
          <cell r="Q914" t="str">
            <v/>
          </cell>
          <cell r="R914">
            <v>0</v>
          </cell>
          <cell r="S914">
            <v>0</v>
          </cell>
          <cell r="T914" t="str">
            <v/>
          </cell>
          <cell r="W914" t="str">
            <v/>
          </cell>
          <cell r="X914" t="str">
            <v/>
          </cell>
          <cell r="Y914">
            <v>0</v>
          </cell>
          <cell r="Z914">
            <v>0</v>
          </cell>
          <cell r="AA914" t="str">
            <v/>
          </cell>
        </row>
        <row r="915">
          <cell r="I915" t="str">
            <v/>
          </cell>
          <cell r="J915" t="str">
            <v/>
          </cell>
          <cell r="K915">
            <v>0</v>
          </cell>
          <cell r="L915">
            <v>0</v>
          </cell>
          <cell r="M915" t="str">
            <v/>
          </cell>
          <cell r="P915" t="str">
            <v/>
          </cell>
          <cell r="Q915" t="str">
            <v/>
          </cell>
          <cell r="R915">
            <v>0</v>
          </cell>
          <cell r="S915">
            <v>0</v>
          </cell>
          <cell r="T915" t="str">
            <v/>
          </cell>
          <cell r="W915" t="str">
            <v/>
          </cell>
          <cell r="X915" t="str">
            <v/>
          </cell>
          <cell r="Y915">
            <v>0</v>
          </cell>
          <cell r="Z915">
            <v>0</v>
          </cell>
          <cell r="AA915" t="str">
            <v/>
          </cell>
        </row>
        <row r="916">
          <cell r="I916" t="str">
            <v/>
          </cell>
          <cell r="J916" t="str">
            <v/>
          </cell>
          <cell r="K916">
            <v>0</v>
          </cell>
          <cell r="L916">
            <v>0</v>
          </cell>
          <cell r="M916" t="str">
            <v/>
          </cell>
          <cell r="P916" t="str">
            <v/>
          </cell>
          <cell r="Q916" t="str">
            <v/>
          </cell>
          <cell r="R916">
            <v>0</v>
          </cell>
          <cell r="S916">
            <v>0</v>
          </cell>
          <cell r="T916" t="str">
            <v/>
          </cell>
          <cell r="W916" t="str">
            <v/>
          </cell>
          <cell r="X916" t="str">
            <v/>
          </cell>
          <cell r="Y916">
            <v>0</v>
          </cell>
          <cell r="Z916">
            <v>0</v>
          </cell>
          <cell r="AA916" t="str">
            <v/>
          </cell>
        </row>
        <row r="917">
          <cell r="I917" t="str">
            <v/>
          </cell>
          <cell r="J917" t="str">
            <v/>
          </cell>
          <cell r="K917">
            <v>0</v>
          </cell>
          <cell r="L917">
            <v>0</v>
          </cell>
          <cell r="M917" t="str">
            <v/>
          </cell>
          <cell r="P917" t="str">
            <v/>
          </cell>
          <cell r="Q917" t="str">
            <v/>
          </cell>
          <cell r="R917">
            <v>0</v>
          </cell>
          <cell r="S917">
            <v>0</v>
          </cell>
          <cell r="T917" t="str">
            <v/>
          </cell>
          <cell r="W917" t="str">
            <v/>
          </cell>
          <cell r="X917" t="str">
            <v/>
          </cell>
          <cell r="Y917">
            <v>0</v>
          </cell>
          <cell r="Z917">
            <v>0</v>
          </cell>
          <cell r="AA917" t="str">
            <v/>
          </cell>
        </row>
        <row r="918">
          <cell r="I918" t="str">
            <v/>
          </cell>
          <cell r="J918" t="str">
            <v/>
          </cell>
          <cell r="K918">
            <v>0</v>
          </cell>
          <cell r="L918">
            <v>0</v>
          </cell>
          <cell r="M918" t="str">
            <v/>
          </cell>
          <cell r="P918" t="str">
            <v/>
          </cell>
          <cell r="Q918" t="str">
            <v/>
          </cell>
          <cell r="R918">
            <v>0</v>
          </cell>
          <cell r="S918">
            <v>0</v>
          </cell>
          <cell r="T918" t="str">
            <v/>
          </cell>
          <cell r="W918" t="str">
            <v/>
          </cell>
          <cell r="X918" t="str">
            <v/>
          </cell>
          <cell r="Y918">
            <v>0</v>
          </cell>
          <cell r="Z918">
            <v>0</v>
          </cell>
          <cell r="AA918" t="str">
            <v/>
          </cell>
        </row>
        <row r="919">
          <cell r="I919" t="str">
            <v/>
          </cell>
          <cell r="J919" t="str">
            <v/>
          </cell>
          <cell r="K919">
            <v>0</v>
          </cell>
          <cell r="L919">
            <v>0</v>
          </cell>
          <cell r="M919" t="str">
            <v/>
          </cell>
          <cell r="P919" t="str">
            <v/>
          </cell>
          <cell r="Q919" t="str">
            <v/>
          </cell>
          <cell r="R919">
            <v>0</v>
          </cell>
          <cell r="S919">
            <v>0</v>
          </cell>
          <cell r="T919" t="str">
            <v/>
          </cell>
          <cell r="W919" t="str">
            <v/>
          </cell>
          <cell r="X919" t="str">
            <v/>
          </cell>
          <cell r="Y919">
            <v>0</v>
          </cell>
          <cell r="Z919">
            <v>0</v>
          </cell>
          <cell r="AA919" t="str">
            <v/>
          </cell>
        </row>
        <row r="920">
          <cell r="I920" t="str">
            <v/>
          </cell>
          <cell r="J920" t="str">
            <v/>
          </cell>
          <cell r="K920">
            <v>0</v>
          </cell>
          <cell r="L920">
            <v>0</v>
          </cell>
          <cell r="M920" t="str">
            <v/>
          </cell>
          <cell r="P920" t="str">
            <v/>
          </cell>
          <cell r="Q920" t="str">
            <v/>
          </cell>
          <cell r="R920">
            <v>0</v>
          </cell>
          <cell r="S920">
            <v>0</v>
          </cell>
          <cell r="T920" t="str">
            <v/>
          </cell>
          <cell r="W920" t="str">
            <v/>
          </cell>
          <cell r="X920" t="str">
            <v/>
          </cell>
          <cell r="Y920">
            <v>0</v>
          </cell>
          <cell r="Z920">
            <v>0</v>
          </cell>
          <cell r="AA920" t="str">
            <v/>
          </cell>
        </row>
        <row r="921">
          <cell r="I921" t="str">
            <v/>
          </cell>
          <cell r="J921" t="str">
            <v/>
          </cell>
          <cell r="K921">
            <v>0</v>
          </cell>
          <cell r="L921">
            <v>0</v>
          </cell>
          <cell r="M921" t="str">
            <v/>
          </cell>
          <cell r="P921" t="str">
            <v/>
          </cell>
          <cell r="Q921" t="str">
            <v/>
          </cell>
          <cell r="R921">
            <v>0</v>
          </cell>
          <cell r="S921">
            <v>0</v>
          </cell>
          <cell r="T921" t="str">
            <v/>
          </cell>
          <cell r="W921" t="str">
            <v/>
          </cell>
          <cell r="X921" t="str">
            <v/>
          </cell>
          <cell r="Y921">
            <v>0</v>
          </cell>
          <cell r="Z921">
            <v>0</v>
          </cell>
          <cell r="AA921" t="str">
            <v/>
          </cell>
        </row>
        <row r="922">
          <cell r="I922" t="str">
            <v/>
          </cell>
          <cell r="J922" t="str">
            <v/>
          </cell>
          <cell r="K922">
            <v>0</v>
          </cell>
          <cell r="L922">
            <v>0</v>
          </cell>
          <cell r="M922" t="str">
            <v/>
          </cell>
          <cell r="P922" t="str">
            <v/>
          </cell>
          <cell r="Q922" t="str">
            <v/>
          </cell>
          <cell r="R922">
            <v>0</v>
          </cell>
          <cell r="S922">
            <v>0</v>
          </cell>
          <cell r="T922" t="str">
            <v/>
          </cell>
          <cell r="W922" t="str">
            <v/>
          </cell>
          <cell r="X922" t="str">
            <v/>
          </cell>
          <cell r="Y922">
            <v>0</v>
          </cell>
          <cell r="Z922">
            <v>0</v>
          </cell>
          <cell r="AA922" t="str">
            <v/>
          </cell>
        </row>
        <row r="923">
          <cell r="I923" t="str">
            <v/>
          </cell>
          <cell r="J923" t="str">
            <v/>
          </cell>
          <cell r="K923">
            <v>0</v>
          </cell>
          <cell r="L923">
            <v>0</v>
          </cell>
          <cell r="M923" t="str">
            <v/>
          </cell>
          <cell r="P923" t="str">
            <v/>
          </cell>
          <cell r="Q923" t="str">
            <v/>
          </cell>
          <cell r="R923">
            <v>0</v>
          </cell>
          <cell r="S923">
            <v>0</v>
          </cell>
          <cell r="T923" t="str">
            <v/>
          </cell>
          <cell r="W923" t="str">
            <v/>
          </cell>
          <cell r="X923" t="str">
            <v/>
          </cell>
          <cell r="Y923">
            <v>0</v>
          </cell>
          <cell r="Z923">
            <v>0</v>
          </cell>
          <cell r="AA923" t="str">
            <v/>
          </cell>
        </row>
        <row r="924">
          <cell r="I924" t="str">
            <v/>
          </cell>
          <cell r="J924" t="str">
            <v/>
          </cell>
          <cell r="K924">
            <v>0</v>
          </cell>
          <cell r="L924">
            <v>0</v>
          </cell>
          <cell r="M924" t="str">
            <v/>
          </cell>
          <cell r="P924" t="str">
            <v/>
          </cell>
          <cell r="Q924" t="str">
            <v/>
          </cell>
          <cell r="R924">
            <v>0</v>
          </cell>
          <cell r="S924">
            <v>0</v>
          </cell>
          <cell r="T924" t="str">
            <v/>
          </cell>
          <cell r="W924" t="str">
            <v/>
          </cell>
          <cell r="X924" t="str">
            <v/>
          </cell>
          <cell r="Y924">
            <v>0</v>
          </cell>
          <cell r="Z924">
            <v>0</v>
          </cell>
          <cell r="AA924" t="str">
            <v/>
          </cell>
        </row>
        <row r="925">
          <cell r="I925" t="str">
            <v/>
          </cell>
          <cell r="J925" t="str">
            <v/>
          </cell>
          <cell r="K925">
            <v>0</v>
          </cell>
          <cell r="L925">
            <v>0</v>
          </cell>
          <cell r="M925" t="str">
            <v/>
          </cell>
          <cell r="P925" t="str">
            <v/>
          </cell>
          <cell r="Q925" t="str">
            <v/>
          </cell>
          <cell r="R925">
            <v>0</v>
          </cell>
          <cell r="S925">
            <v>0</v>
          </cell>
          <cell r="T925" t="str">
            <v/>
          </cell>
          <cell r="W925" t="str">
            <v/>
          </cell>
          <cell r="X925" t="str">
            <v/>
          </cell>
          <cell r="Y925">
            <v>0</v>
          </cell>
          <cell r="Z925">
            <v>0</v>
          </cell>
          <cell r="AA925" t="str">
            <v/>
          </cell>
        </row>
        <row r="926">
          <cell r="I926" t="str">
            <v/>
          </cell>
          <cell r="J926" t="str">
            <v/>
          </cell>
          <cell r="K926">
            <v>0</v>
          </cell>
          <cell r="L926">
            <v>0</v>
          </cell>
          <cell r="M926" t="str">
            <v/>
          </cell>
          <cell r="P926" t="str">
            <v/>
          </cell>
          <cell r="Q926" t="str">
            <v/>
          </cell>
          <cell r="R926">
            <v>0</v>
          </cell>
          <cell r="S926">
            <v>0</v>
          </cell>
          <cell r="T926" t="str">
            <v/>
          </cell>
          <cell r="W926" t="str">
            <v/>
          </cell>
          <cell r="X926" t="str">
            <v/>
          </cell>
          <cell r="Y926">
            <v>0</v>
          </cell>
          <cell r="Z926">
            <v>0</v>
          </cell>
          <cell r="AA926" t="str">
            <v/>
          </cell>
        </row>
        <row r="927">
          <cell r="I927" t="str">
            <v/>
          </cell>
          <cell r="J927" t="str">
            <v/>
          </cell>
          <cell r="K927">
            <v>0</v>
          </cell>
          <cell r="L927">
            <v>0</v>
          </cell>
          <cell r="M927" t="str">
            <v/>
          </cell>
          <cell r="P927" t="str">
            <v/>
          </cell>
          <cell r="Q927" t="str">
            <v/>
          </cell>
          <cell r="R927">
            <v>0</v>
          </cell>
          <cell r="S927">
            <v>0</v>
          </cell>
          <cell r="T927" t="str">
            <v/>
          </cell>
          <cell r="W927" t="str">
            <v/>
          </cell>
          <cell r="X927" t="str">
            <v/>
          </cell>
          <cell r="Y927">
            <v>0</v>
          </cell>
          <cell r="Z927">
            <v>0</v>
          </cell>
          <cell r="AA927" t="str">
            <v/>
          </cell>
        </row>
        <row r="928">
          <cell r="I928" t="str">
            <v/>
          </cell>
          <cell r="J928" t="str">
            <v/>
          </cell>
          <cell r="K928">
            <v>0</v>
          </cell>
          <cell r="L928">
            <v>0</v>
          </cell>
          <cell r="M928" t="str">
            <v/>
          </cell>
          <cell r="P928" t="str">
            <v/>
          </cell>
          <cell r="Q928" t="str">
            <v/>
          </cell>
          <cell r="R928">
            <v>0</v>
          </cell>
          <cell r="S928">
            <v>0</v>
          </cell>
          <cell r="T928" t="str">
            <v/>
          </cell>
          <cell r="W928" t="str">
            <v/>
          </cell>
          <cell r="X928" t="str">
            <v/>
          </cell>
          <cell r="Y928">
            <v>0</v>
          </cell>
          <cell r="Z928">
            <v>0</v>
          </cell>
          <cell r="AA928" t="str">
            <v/>
          </cell>
        </row>
        <row r="929">
          <cell r="I929" t="str">
            <v/>
          </cell>
          <cell r="J929" t="str">
            <v/>
          </cell>
          <cell r="K929">
            <v>0</v>
          </cell>
          <cell r="L929">
            <v>0</v>
          </cell>
          <cell r="M929" t="str">
            <v/>
          </cell>
          <cell r="P929" t="str">
            <v/>
          </cell>
          <cell r="Q929" t="str">
            <v/>
          </cell>
          <cell r="R929">
            <v>0</v>
          </cell>
          <cell r="S929">
            <v>0</v>
          </cell>
          <cell r="T929" t="str">
            <v/>
          </cell>
          <cell r="W929" t="str">
            <v/>
          </cell>
          <cell r="X929" t="str">
            <v/>
          </cell>
          <cell r="Y929">
            <v>0</v>
          </cell>
          <cell r="Z929">
            <v>0</v>
          </cell>
          <cell r="AA929" t="str">
            <v/>
          </cell>
        </row>
        <row r="930">
          <cell r="I930" t="str">
            <v/>
          </cell>
          <cell r="J930" t="str">
            <v/>
          </cell>
          <cell r="K930">
            <v>0</v>
          </cell>
          <cell r="L930">
            <v>0</v>
          </cell>
          <cell r="M930" t="str">
            <v/>
          </cell>
          <cell r="P930" t="str">
            <v/>
          </cell>
          <cell r="Q930" t="str">
            <v/>
          </cell>
          <cell r="R930">
            <v>0</v>
          </cell>
          <cell r="S930">
            <v>0</v>
          </cell>
          <cell r="T930" t="str">
            <v/>
          </cell>
          <cell r="W930" t="str">
            <v/>
          </cell>
          <cell r="X930" t="str">
            <v/>
          </cell>
          <cell r="Y930">
            <v>0</v>
          </cell>
          <cell r="Z930">
            <v>0</v>
          </cell>
          <cell r="AA930" t="str">
            <v/>
          </cell>
        </row>
        <row r="931">
          <cell r="I931" t="str">
            <v/>
          </cell>
          <cell r="J931" t="str">
            <v/>
          </cell>
          <cell r="K931">
            <v>0</v>
          </cell>
          <cell r="L931">
            <v>0</v>
          </cell>
          <cell r="M931" t="str">
            <v/>
          </cell>
          <cell r="P931" t="str">
            <v/>
          </cell>
          <cell r="Q931" t="str">
            <v/>
          </cell>
          <cell r="R931">
            <v>0</v>
          </cell>
          <cell r="S931">
            <v>0</v>
          </cell>
          <cell r="T931" t="str">
            <v/>
          </cell>
          <cell r="W931" t="str">
            <v/>
          </cell>
          <cell r="X931" t="str">
            <v/>
          </cell>
          <cell r="Y931">
            <v>0</v>
          </cell>
          <cell r="Z931">
            <v>0</v>
          </cell>
          <cell r="AA931" t="str">
            <v/>
          </cell>
        </row>
        <row r="932">
          <cell r="I932" t="str">
            <v/>
          </cell>
          <cell r="J932" t="str">
            <v/>
          </cell>
          <cell r="K932">
            <v>0</v>
          </cell>
          <cell r="L932">
            <v>0</v>
          </cell>
          <cell r="M932" t="str">
            <v/>
          </cell>
          <cell r="P932" t="str">
            <v/>
          </cell>
          <cell r="Q932" t="str">
            <v/>
          </cell>
          <cell r="R932">
            <v>0</v>
          </cell>
          <cell r="S932">
            <v>0</v>
          </cell>
          <cell r="T932" t="str">
            <v/>
          </cell>
          <cell r="W932" t="str">
            <v/>
          </cell>
          <cell r="X932" t="str">
            <v/>
          </cell>
          <cell r="Y932">
            <v>0</v>
          </cell>
          <cell r="Z932">
            <v>0</v>
          </cell>
          <cell r="AA932" t="str">
            <v/>
          </cell>
        </row>
        <row r="933">
          <cell r="I933" t="str">
            <v/>
          </cell>
          <cell r="J933" t="str">
            <v/>
          </cell>
          <cell r="K933">
            <v>0</v>
          </cell>
          <cell r="L933">
            <v>0</v>
          </cell>
          <cell r="M933" t="str">
            <v/>
          </cell>
          <cell r="P933" t="str">
            <v/>
          </cell>
          <cell r="Q933" t="str">
            <v/>
          </cell>
          <cell r="R933">
            <v>0</v>
          </cell>
          <cell r="S933">
            <v>0</v>
          </cell>
          <cell r="T933" t="str">
            <v/>
          </cell>
          <cell r="W933" t="str">
            <v/>
          </cell>
          <cell r="X933" t="str">
            <v/>
          </cell>
          <cell r="Y933">
            <v>0</v>
          </cell>
          <cell r="Z933">
            <v>0</v>
          </cell>
          <cell r="AA933" t="str">
            <v/>
          </cell>
        </row>
        <row r="934">
          <cell r="I934" t="str">
            <v/>
          </cell>
          <cell r="J934" t="str">
            <v/>
          </cell>
          <cell r="K934">
            <v>0</v>
          </cell>
          <cell r="L934">
            <v>0</v>
          </cell>
          <cell r="M934" t="str">
            <v/>
          </cell>
          <cell r="P934" t="str">
            <v/>
          </cell>
          <cell r="Q934" t="str">
            <v/>
          </cell>
          <cell r="R934">
            <v>0</v>
          </cell>
          <cell r="S934">
            <v>0</v>
          </cell>
          <cell r="T934" t="str">
            <v/>
          </cell>
          <cell r="W934" t="str">
            <v/>
          </cell>
          <cell r="X934" t="str">
            <v/>
          </cell>
          <cell r="Y934">
            <v>0</v>
          </cell>
          <cell r="Z934">
            <v>0</v>
          </cell>
          <cell r="AA934" t="str">
            <v/>
          </cell>
        </row>
        <row r="935">
          <cell r="I935" t="str">
            <v/>
          </cell>
          <cell r="J935" t="str">
            <v/>
          </cell>
          <cell r="K935">
            <v>0</v>
          </cell>
          <cell r="L935">
            <v>0</v>
          </cell>
          <cell r="M935" t="str">
            <v/>
          </cell>
          <cell r="P935" t="str">
            <v/>
          </cell>
          <cell r="Q935" t="str">
            <v/>
          </cell>
          <cell r="R935">
            <v>0</v>
          </cell>
          <cell r="S935">
            <v>0</v>
          </cell>
          <cell r="T935" t="str">
            <v/>
          </cell>
          <cell r="W935" t="str">
            <v/>
          </cell>
          <cell r="X935" t="str">
            <v/>
          </cell>
          <cell r="Y935">
            <v>0</v>
          </cell>
          <cell r="Z935">
            <v>0</v>
          </cell>
          <cell r="AA935" t="str">
            <v/>
          </cell>
        </row>
        <row r="936">
          <cell r="I936" t="str">
            <v/>
          </cell>
          <cell r="J936" t="str">
            <v/>
          </cell>
          <cell r="K936">
            <v>0</v>
          </cell>
          <cell r="L936">
            <v>0</v>
          </cell>
          <cell r="M936" t="str">
            <v/>
          </cell>
          <cell r="P936" t="str">
            <v/>
          </cell>
          <cell r="Q936" t="str">
            <v/>
          </cell>
          <cell r="R936">
            <v>0</v>
          </cell>
          <cell r="S936">
            <v>0</v>
          </cell>
          <cell r="T936" t="str">
            <v/>
          </cell>
          <cell r="W936" t="str">
            <v/>
          </cell>
          <cell r="X936" t="str">
            <v/>
          </cell>
          <cell r="Y936">
            <v>0</v>
          </cell>
          <cell r="Z936">
            <v>0</v>
          </cell>
          <cell r="AA936" t="str">
            <v/>
          </cell>
        </row>
        <row r="937">
          <cell r="I937" t="str">
            <v/>
          </cell>
          <cell r="J937" t="str">
            <v/>
          </cell>
          <cell r="K937">
            <v>0</v>
          </cell>
          <cell r="L937">
            <v>0</v>
          </cell>
          <cell r="M937" t="str">
            <v/>
          </cell>
          <cell r="P937" t="str">
            <v/>
          </cell>
          <cell r="Q937" t="str">
            <v/>
          </cell>
          <cell r="R937">
            <v>0</v>
          </cell>
          <cell r="S937">
            <v>0</v>
          </cell>
          <cell r="T937" t="str">
            <v/>
          </cell>
          <cell r="W937" t="str">
            <v/>
          </cell>
          <cell r="X937" t="str">
            <v/>
          </cell>
          <cell r="Y937">
            <v>0</v>
          </cell>
          <cell r="Z937">
            <v>0</v>
          </cell>
          <cell r="AA937" t="str">
            <v/>
          </cell>
        </row>
        <row r="938">
          <cell r="I938" t="str">
            <v/>
          </cell>
          <cell r="J938" t="str">
            <v/>
          </cell>
          <cell r="K938">
            <v>0</v>
          </cell>
          <cell r="L938">
            <v>0</v>
          </cell>
          <cell r="M938" t="str">
            <v/>
          </cell>
          <cell r="P938" t="str">
            <v/>
          </cell>
          <cell r="Q938" t="str">
            <v/>
          </cell>
          <cell r="R938">
            <v>0</v>
          </cell>
          <cell r="S938">
            <v>0</v>
          </cell>
          <cell r="T938" t="str">
            <v/>
          </cell>
          <cell r="W938" t="str">
            <v/>
          </cell>
          <cell r="X938" t="str">
            <v/>
          </cell>
          <cell r="Y938">
            <v>0</v>
          </cell>
          <cell r="Z938">
            <v>0</v>
          </cell>
          <cell r="AA938" t="str">
            <v/>
          </cell>
        </row>
        <row r="939">
          <cell r="I939" t="str">
            <v/>
          </cell>
          <cell r="J939" t="str">
            <v/>
          </cell>
          <cell r="K939">
            <v>0</v>
          </cell>
          <cell r="L939">
            <v>0</v>
          </cell>
          <cell r="M939" t="str">
            <v/>
          </cell>
          <cell r="P939" t="str">
            <v/>
          </cell>
          <cell r="Q939" t="str">
            <v/>
          </cell>
          <cell r="R939">
            <v>0</v>
          </cell>
          <cell r="S939">
            <v>0</v>
          </cell>
          <cell r="T939" t="str">
            <v/>
          </cell>
          <cell r="W939" t="str">
            <v/>
          </cell>
          <cell r="X939" t="str">
            <v/>
          </cell>
          <cell r="Y939">
            <v>0</v>
          </cell>
          <cell r="Z939">
            <v>0</v>
          </cell>
          <cell r="AA939" t="str">
            <v/>
          </cell>
        </row>
        <row r="940">
          <cell r="I940" t="str">
            <v/>
          </cell>
          <cell r="J940" t="str">
            <v/>
          </cell>
          <cell r="K940">
            <v>0</v>
          </cell>
          <cell r="L940">
            <v>0</v>
          </cell>
          <cell r="M940" t="str">
            <v/>
          </cell>
          <cell r="P940" t="str">
            <v/>
          </cell>
          <cell r="Q940" t="str">
            <v/>
          </cell>
          <cell r="R940">
            <v>0</v>
          </cell>
          <cell r="S940">
            <v>0</v>
          </cell>
          <cell r="T940" t="str">
            <v/>
          </cell>
          <cell r="W940" t="str">
            <v/>
          </cell>
          <cell r="X940" t="str">
            <v/>
          </cell>
          <cell r="Y940">
            <v>0</v>
          </cell>
          <cell r="Z940">
            <v>0</v>
          </cell>
          <cell r="AA940" t="str">
            <v/>
          </cell>
        </row>
        <row r="941">
          <cell r="I941" t="str">
            <v/>
          </cell>
          <cell r="J941" t="str">
            <v/>
          </cell>
          <cell r="K941">
            <v>0</v>
          </cell>
          <cell r="L941">
            <v>0</v>
          </cell>
          <cell r="M941" t="str">
            <v/>
          </cell>
          <cell r="P941" t="str">
            <v/>
          </cell>
          <cell r="Q941" t="str">
            <v/>
          </cell>
          <cell r="R941">
            <v>0</v>
          </cell>
          <cell r="S941">
            <v>0</v>
          </cell>
          <cell r="T941" t="str">
            <v/>
          </cell>
          <cell r="W941" t="str">
            <v/>
          </cell>
          <cell r="X941" t="str">
            <v/>
          </cell>
          <cell r="Y941">
            <v>0</v>
          </cell>
          <cell r="Z941">
            <v>0</v>
          </cell>
          <cell r="AA941" t="str">
            <v/>
          </cell>
        </row>
        <row r="942">
          <cell r="I942" t="str">
            <v/>
          </cell>
          <cell r="J942" t="str">
            <v/>
          </cell>
          <cell r="K942">
            <v>0</v>
          </cell>
          <cell r="L942">
            <v>0</v>
          </cell>
          <cell r="M942" t="str">
            <v/>
          </cell>
          <cell r="P942" t="str">
            <v/>
          </cell>
          <cell r="Q942" t="str">
            <v/>
          </cell>
          <cell r="R942">
            <v>0</v>
          </cell>
          <cell r="S942">
            <v>0</v>
          </cell>
          <cell r="T942" t="str">
            <v/>
          </cell>
          <cell r="W942" t="str">
            <v/>
          </cell>
          <cell r="X942" t="str">
            <v/>
          </cell>
          <cell r="Y942">
            <v>0</v>
          </cell>
          <cell r="Z942">
            <v>0</v>
          </cell>
          <cell r="AA942" t="str">
            <v/>
          </cell>
        </row>
        <row r="943">
          <cell r="I943" t="str">
            <v/>
          </cell>
          <cell r="J943" t="str">
            <v/>
          </cell>
          <cell r="K943">
            <v>0</v>
          </cell>
          <cell r="L943">
            <v>0</v>
          </cell>
          <cell r="M943" t="str">
            <v/>
          </cell>
          <cell r="P943" t="str">
            <v/>
          </cell>
          <cell r="Q943" t="str">
            <v/>
          </cell>
          <cell r="R943">
            <v>0</v>
          </cell>
          <cell r="S943">
            <v>0</v>
          </cell>
          <cell r="T943" t="str">
            <v/>
          </cell>
          <cell r="W943" t="str">
            <v/>
          </cell>
          <cell r="X943" t="str">
            <v/>
          </cell>
          <cell r="Y943">
            <v>0</v>
          </cell>
          <cell r="Z943">
            <v>0</v>
          </cell>
          <cell r="AA943" t="str">
            <v/>
          </cell>
        </row>
        <row r="944">
          <cell r="I944" t="str">
            <v/>
          </cell>
          <cell r="J944" t="str">
            <v/>
          </cell>
          <cell r="K944">
            <v>0</v>
          </cell>
          <cell r="L944">
            <v>0</v>
          </cell>
          <cell r="M944" t="str">
            <v/>
          </cell>
          <cell r="P944" t="str">
            <v/>
          </cell>
          <cell r="Q944" t="str">
            <v/>
          </cell>
          <cell r="R944">
            <v>0</v>
          </cell>
          <cell r="S944">
            <v>0</v>
          </cell>
          <cell r="T944" t="str">
            <v/>
          </cell>
          <cell r="W944" t="str">
            <v/>
          </cell>
          <cell r="X944" t="str">
            <v/>
          </cell>
          <cell r="Y944">
            <v>0</v>
          </cell>
          <cell r="Z944">
            <v>0</v>
          </cell>
          <cell r="AA944" t="str">
            <v/>
          </cell>
        </row>
        <row r="945">
          <cell r="I945" t="str">
            <v/>
          </cell>
          <cell r="J945" t="str">
            <v/>
          </cell>
          <cell r="K945">
            <v>0</v>
          </cell>
          <cell r="L945">
            <v>0</v>
          </cell>
          <cell r="M945" t="str">
            <v/>
          </cell>
          <cell r="P945" t="str">
            <v/>
          </cell>
          <cell r="Q945" t="str">
            <v/>
          </cell>
          <cell r="R945">
            <v>0</v>
          </cell>
          <cell r="S945">
            <v>0</v>
          </cell>
          <cell r="T945" t="str">
            <v/>
          </cell>
          <cell r="W945" t="str">
            <v/>
          </cell>
          <cell r="X945" t="str">
            <v/>
          </cell>
          <cell r="Y945">
            <v>0</v>
          </cell>
          <cell r="Z945">
            <v>0</v>
          </cell>
          <cell r="AA945" t="str">
            <v/>
          </cell>
        </row>
        <row r="946">
          <cell r="I946" t="str">
            <v/>
          </cell>
          <cell r="J946" t="str">
            <v/>
          </cell>
          <cell r="K946">
            <v>0</v>
          </cell>
          <cell r="L946">
            <v>0</v>
          </cell>
          <cell r="M946" t="str">
            <v/>
          </cell>
          <cell r="P946" t="str">
            <v/>
          </cell>
          <cell r="Q946" t="str">
            <v/>
          </cell>
          <cell r="R946">
            <v>0</v>
          </cell>
          <cell r="S946">
            <v>0</v>
          </cell>
          <cell r="T946" t="str">
            <v/>
          </cell>
          <cell r="W946" t="str">
            <v/>
          </cell>
          <cell r="X946" t="str">
            <v/>
          </cell>
          <cell r="Y946">
            <v>0</v>
          </cell>
          <cell r="Z946">
            <v>0</v>
          </cell>
          <cell r="AA946" t="str">
            <v/>
          </cell>
        </row>
        <row r="947">
          <cell r="I947" t="str">
            <v/>
          </cell>
          <cell r="J947" t="str">
            <v/>
          </cell>
          <cell r="K947">
            <v>0</v>
          </cell>
          <cell r="L947">
            <v>0</v>
          </cell>
          <cell r="M947" t="str">
            <v/>
          </cell>
          <cell r="P947" t="str">
            <v/>
          </cell>
          <cell r="Q947" t="str">
            <v/>
          </cell>
          <cell r="R947">
            <v>0</v>
          </cell>
          <cell r="S947">
            <v>0</v>
          </cell>
          <cell r="T947" t="str">
            <v/>
          </cell>
          <cell r="W947" t="str">
            <v/>
          </cell>
          <cell r="X947" t="str">
            <v/>
          </cell>
          <cell r="Y947">
            <v>0</v>
          </cell>
          <cell r="Z947">
            <v>0</v>
          </cell>
          <cell r="AA947" t="str">
            <v/>
          </cell>
        </row>
        <row r="948">
          <cell r="I948" t="str">
            <v/>
          </cell>
          <cell r="J948" t="str">
            <v/>
          </cell>
          <cell r="K948">
            <v>0</v>
          </cell>
          <cell r="L948">
            <v>0</v>
          </cell>
          <cell r="M948" t="str">
            <v/>
          </cell>
          <cell r="P948" t="str">
            <v/>
          </cell>
          <cell r="Q948" t="str">
            <v/>
          </cell>
          <cell r="R948">
            <v>0</v>
          </cell>
          <cell r="S948">
            <v>0</v>
          </cell>
          <cell r="T948" t="str">
            <v/>
          </cell>
          <cell r="W948" t="str">
            <v/>
          </cell>
          <cell r="X948" t="str">
            <v/>
          </cell>
          <cell r="Y948">
            <v>0</v>
          </cell>
          <cell r="Z948">
            <v>0</v>
          </cell>
          <cell r="AA948" t="str">
            <v/>
          </cell>
        </row>
        <row r="949">
          <cell r="I949" t="str">
            <v/>
          </cell>
          <cell r="J949" t="str">
            <v/>
          </cell>
          <cell r="K949">
            <v>0</v>
          </cell>
          <cell r="L949">
            <v>0</v>
          </cell>
          <cell r="M949" t="str">
            <v/>
          </cell>
          <cell r="P949" t="str">
            <v/>
          </cell>
          <cell r="Q949" t="str">
            <v/>
          </cell>
          <cell r="R949">
            <v>0</v>
          </cell>
          <cell r="S949">
            <v>0</v>
          </cell>
          <cell r="T949" t="str">
            <v/>
          </cell>
          <cell r="W949" t="str">
            <v/>
          </cell>
          <cell r="X949" t="str">
            <v/>
          </cell>
          <cell r="Y949">
            <v>0</v>
          </cell>
          <cell r="Z949">
            <v>0</v>
          </cell>
          <cell r="AA949" t="str">
            <v/>
          </cell>
        </row>
        <row r="950">
          <cell r="I950" t="str">
            <v/>
          </cell>
          <cell r="J950" t="str">
            <v/>
          </cell>
          <cell r="K950">
            <v>0</v>
          </cell>
          <cell r="L950">
            <v>0</v>
          </cell>
          <cell r="M950" t="str">
            <v/>
          </cell>
          <cell r="P950" t="str">
            <v/>
          </cell>
          <cell r="Q950" t="str">
            <v/>
          </cell>
          <cell r="R950">
            <v>0</v>
          </cell>
          <cell r="S950">
            <v>0</v>
          </cell>
          <cell r="T950" t="str">
            <v/>
          </cell>
          <cell r="W950" t="str">
            <v/>
          </cell>
          <cell r="X950" t="str">
            <v/>
          </cell>
          <cell r="Y950">
            <v>0</v>
          </cell>
          <cell r="Z950">
            <v>0</v>
          </cell>
          <cell r="AA950" t="str">
            <v/>
          </cell>
        </row>
        <row r="951">
          <cell r="I951" t="str">
            <v/>
          </cell>
          <cell r="J951" t="str">
            <v/>
          </cell>
          <cell r="K951">
            <v>0</v>
          </cell>
          <cell r="L951">
            <v>0</v>
          </cell>
          <cell r="M951" t="str">
            <v/>
          </cell>
          <cell r="P951" t="str">
            <v/>
          </cell>
          <cell r="Q951" t="str">
            <v/>
          </cell>
          <cell r="R951">
            <v>0</v>
          </cell>
          <cell r="S951">
            <v>0</v>
          </cell>
          <cell r="T951" t="str">
            <v/>
          </cell>
          <cell r="W951" t="str">
            <v/>
          </cell>
          <cell r="X951" t="str">
            <v/>
          </cell>
          <cell r="Y951">
            <v>0</v>
          </cell>
          <cell r="Z951">
            <v>0</v>
          </cell>
          <cell r="AA951" t="str">
            <v/>
          </cell>
        </row>
        <row r="952">
          <cell r="I952" t="str">
            <v/>
          </cell>
          <cell r="J952" t="str">
            <v/>
          </cell>
          <cell r="K952">
            <v>0</v>
          </cell>
          <cell r="L952">
            <v>0</v>
          </cell>
          <cell r="M952" t="str">
            <v/>
          </cell>
          <cell r="P952" t="str">
            <v/>
          </cell>
          <cell r="Q952" t="str">
            <v/>
          </cell>
          <cell r="R952">
            <v>0</v>
          </cell>
          <cell r="S952">
            <v>0</v>
          </cell>
          <cell r="T952" t="str">
            <v/>
          </cell>
          <cell r="W952" t="str">
            <v/>
          </cell>
          <cell r="X952" t="str">
            <v/>
          </cell>
          <cell r="Y952">
            <v>0</v>
          </cell>
          <cell r="Z952">
            <v>0</v>
          </cell>
          <cell r="AA952" t="str">
            <v/>
          </cell>
        </row>
        <row r="953">
          <cell r="I953" t="str">
            <v/>
          </cell>
          <cell r="J953" t="str">
            <v/>
          </cell>
          <cell r="K953">
            <v>0</v>
          </cell>
          <cell r="L953">
            <v>0</v>
          </cell>
          <cell r="M953" t="str">
            <v/>
          </cell>
          <cell r="P953" t="str">
            <v/>
          </cell>
          <cell r="Q953" t="str">
            <v/>
          </cell>
          <cell r="R953">
            <v>0</v>
          </cell>
          <cell r="S953">
            <v>0</v>
          </cell>
          <cell r="T953" t="str">
            <v/>
          </cell>
          <cell r="W953" t="str">
            <v/>
          </cell>
          <cell r="X953" t="str">
            <v/>
          </cell>
          <cell r="Y953">
            <v>0</v>
          </cell>
          <cell r="Z953">
            <v>0</v>
          </cell>
          <cell r="AA953" t="str">
            <v/>
          </cell>
        </row>
        <row r="954">
          <cell r="I954" t="str">
            <v/>
          </cell>
          <cell r="J954" t="str">
            <v/>
          </cell>
          <cell r="K954">
            <v>0</v>
          </cell>
          <cell r="L954">
            <v>0</v>
          </cell>
          <cell r="M954" t="str">
            <v/>
          </cell>
          <cell r="P954" t="str">
            <v/>
          </cell>
          <cell r="Q954" t="str">
            <v/>
          </cell>
          <cell r="R954">
            <v>0</v>
          </cell>
          <cell r="S954">
            <v>0</v>
          </cell>
          <cell r="T954" t="str">
            <v/>
          </cell>
          <cell r="W954" t="str">
            <v/>
          </cell>
          <cell r="X954" t="str">
            <v/>
          </cell>
          <cell r="Y954">
            <v>0</v>
          </cell>
          <cell r="Z954">
            <v>0</v>
          </cell>
          <cell r="AA954" t="str">
            <v/>
          </cell>
        </row>
        <row r="955">
          <cell r="I955" t="str">
            <v/>
          </cell>
          <cell r="J955" t="str">
            <v/>
          </cell>
          <cell r="K955">
            <v>0</v>
          </cell>
          <cell r="L955">
            <v>0</v>
          </cell>
          <cell r="M955" t="str">
            <v/>
          </cell>
          <cell r="P955" t="str">
            <v/>
          </cell>
          <cell r="Q955" t="str">
            <v/>
          </cell>
          <cell r="R955">
            <v>0</v>
          </cell>
          <cell r="S955">
            <v>0</v>
          </cell>
          <cell r="T955" t="str">
            <v/>
          </cell>
          <cell r="W955" t="str">
            <v/>
          </cell>
          <cell r="X955" t="str">
            <v/>
          </cell>
          <cell r="Y955">
            <v>0</v>
          </cell>
          <cell r="Z955">
            <v>0</v>
          </cell>
          <cell r="AA955" t="str">
            <v/>
          </cell>
        </row>
        <row r="956">
          <cell r="I956" t="str">
            <v/>
          </cell>
          <cell r="J956" t="str">
            <v/>
          </cell>
          <cell r="K956">
            <v>0</v>
          </cell>
          <cell r="L956">
            <v>0</v>
          </cell>
          <cell r="M956" t="str">
            <v/>
          </cell>
          <cell r="P956" t="str">
            <v/>
          </cell>
          <cell r="Q956" t="str">
            <v/>
          </cell>
          <cell r="R956">
            <v>0</v>
          </cell>
          <cell r="S956">
            <v>0</v>
          </cell>
          <cell r="T956" t="str">
            <v/>
          </cell>
          <cell r="W956" t="str">
            <v/>
          </cell>
          <cell r="X956" t="str">
            <v/>
          </cell>
          <cell r="Y956">
            <v>0</v>
          </cell>
          <cell r="Z956">
            <v>0</v>
          </cell>
          <cell r="AA956" t="str">
            <v/>
          </cell>
        </row>
        <row r="957">
          <cell r="I957" t="str">
            <v/>
          </cell>
          <cell r="J957" t="str">
            <v/>
          </cell>
          <cell r="K957">
            <v>0</v>
          </cell>
          <cell r="L957">
            <v>0</v>
          </cell>
          <cell r="M957" t="str">
            <v/>
          </cell>
          <cell r="P957" t="str">
            <v/>
          </cell>
          <cell r="Q957" t="str">
            <v/>
          </cell>
          <cell r="R957">
            <v>0</v>
          </cell>
          <cell r="S957">
            <v>0</v>
          </cell>
          <cell r="T957" t="str">
            <v/>
          </cell>
          <cell r="W957" t="str">
            <v/>
          </cell>
          <cell r="X957" t="str">
            <v/>
          </cell>
          <cell r="Y957">
            <v>0</v>
          </cell>
          <cell r="Z957">
            <v>0</v>
          </cell>
          <cell r="AA957" t="str">
            <v/>
          </cell>
        </row>
        <row r="958">
          <cell r="I958" t="str">
            <v/>
          </cell>
          <cell r="J958" t="str">
            <v/>
          </cell>
          <cell r="K958">
            <v>0</v>
          </cell>
          <cell r="L958">
            <v>0</v>
          </cell>
          <cell r="M958" t="str">
            <v/>
          </cell>
          <cell r="P958" t="str">
            <v/>
          </cell>
          <cell r="Q958" t="str">
            <v/>
          </cell>
          <cell r="R958">
            <v>0</v>
          </cell>
          <cell r="S958">
            <v>0</v>
          </cell>
          <cell r="T958" t="str">
            <v/>
          </cell>
          <cell r="W958" t="str">
            <v/>
          </cell>
          <cell r="X958" t="str">
            <v/>
          </cell>
          <cell r="Y958">
            <v>0</v>
          </cell>
          <cell r="Z958">
            <v>0</v>
          </cell>
          <cell r="AA958" t="str">
            <v/>
          </cell>
        </row>
        <row r="959">
          <cell r="I959" t="str">
            <v/>
          </cell>
          <cell r="J959" t="str">
            <v/>
          </cell>
          <cell r="K959">
            <v>0</v>
          </cell>
          <cell r="L959">
            <v>0</v>
          </cell>
          <cell r="M959" t="str">
            <v/>
          </cell>
          <cell r="P959" t="str">
            <v/>
          </cell>
          <cell r="Q959" t="str">
            <v/>
          </cell>
          <cell r="R959">
            <v>0</v>
          </cell>
          <cell r="S959">
            <v>0</v>
          </cell>
          <cell r="T959" t="str">
            <v/>
          </cell>
          <cell r="W959" t="str">
            <v/>
          </cell>
          <cell r="X959" t="str">
            <v/>
          </cell>
          <cell r="Y959">
            <v>0</v>
          </cell>
          <cell r="Z959">
            <v>0</v>
          </cell>
          <cell r="AA959" t="str">
            <v/>
          </cell>
        </row>
        <row r="960">
          <cell r="I960" t="str">
            <v/>
          </cell>
          <cell r="J960" t="str">
            <v/>
          </cell>
          <cell r="K960">
            <v>0</v>
          </cell>
          <cell r="L960">
            <v>0</v>
          </cell>
          <cell r="M960" t="str">
            <v/>
          </cell>
          <cell r="P960" t="str">
            <v/>
          </cell>
          <cell r="Q960" t="str">
            <v/>
          </cell>
          <cell r="R960">
            <v>0</v>
          </cell>
          <cell r="S960">
            <v>0</v>
          </cell>
          <cell r="T960" t="str">
            <v/>
          </cell>
          <cell r="W960" t="str">
            <v/>
          </cell>
          <cell r="X960" t="str">
            <v/>
          </cell>
          <cell r="Y960">
            <v>0</v>
          </cell>
          <cell r="Z960">
            <v>0</v>
          </cell>
          <cell r="AA960" t="str">
            <v/>
          </cell>
        </row>
        <row r="961">
          <cell r="I961" t="str">
            <v/>
          </cell>
          <cell r="J961" t="str">
            <v/>
          </cell>
          <cell r="K961">
            <v>0</v>
          </cell>
          <cell r="L961">
            <v>0</v>
          </cell>
          <cell r="M961" t="str">
            <v/>
          </cell>
          <cell r="P961" t="str">
            <v/>
          </cell>
          <cell r="Q961" t="str">
            <v/>
          </cell>
          <cell r="R961">
            <v>0</v>
          </cell>
          <cell r="S961">
            <v>0</v>
          </cell>
          <cell r="T961" t="str">
            <v/>
          </cell>
          <cell r="W961" t="str">
            <v/>
          </cell>
          <cell r="X961" t="str">
            <v/>
          </cell>
          <cell r="Y961">
            <v>0</v>
          </cell>
          <cell r="Z961">
            <v>0</v>
          </cell>
          <cell r="AA961" t="str">
            <v/>
          </cell>
        </row>
        <row r="962">
          <cell r="I962" t="str">
            <v/>
          </cell>
          <cell r="J962" t="str">
            <v/>
          </cell>
          <cell r="K962">
            <v>0</v>
          </cell>
          <cell r="L962">
            <v>0</v>
          </cell>
          <cell r="M962" t="str">
            <v/>
          </cell>
          <cell r="P962" t="str">
            <v/>
          </cell>
          <cell r="Q962" t="str">
            <v/>
          </cell>
          <cell r="R962">
            <v>0</v>
          </cell>
          <cell r="S962">
            <v>0</v>
          </cell>
          <cell r="T962" t="str">
            <v/>
          </cell>
          <cell r="W962" t="str">
            <v/>
          </cell>
          <cell r="X962" t="str">
            <v/>
          </cell>
          <cell r="Y962">
            <v>0</v>
          </cell>
          <cell r="Z962">
            <v>0</v>
          </cell>
          <cell r="AA962" t="str">
            <v/>
          </cell>
        </row>
        <row r="963">
          <cell r="I963" t="str">
            <v/>
          </cell>
          <cell r="J963" t="str">
            <v/>
          </cell>
          <cell r="K963">
            <v>0</v>
          </cell>
          <cell r="L963">
            <v>0</v>
          </cell>
          <cell r="M963" t="str">
            <v/>
          </cell>
          <cell r="P963" t="str">
            <v/>
          </cell>
          <cell r="Q963" t="str">
            <v/>
          </cell>
          <cell r="R963">
            <v>0</v>
          </cell>
          <cell r="S963">
            <v>0</v>
          </cell>
          <cell r="T963" t="str">
            <v/>
          </cell>
          <cell r="W963" t="str">
            <v/>
          </cell>
          <cell r="X963" t="str">
            <v/>
          </cell>
          <cell r="Y963">
            <v>0</v>
          </cell>
          <cell r="Z963">
            <v>0</v>
          </cell>
          <cell r="AA963" t="str">
            <v/>
          </cell>
        </row>
        <row r="964">
          <cell r="I964" t="str">
            <v/>
          </cell>
          <cell r="J964" t="str">
            <v/>
          </cell>
          <cell r="K964">
            <v>0</v>
          </cell>
          <cell r="L964">
            <v>0</v>
          </cell>
          <cell r="M964" t="str">
            <v/>
          </cell>
          <cell r="P964" t="str">
            <v/>
          </cell>
          <cell r="Q964" t="str">
            <v/>
          </cell>
          <cell r="R964">
            <v>0</v>
          </cell>
          <cell r="S964">
            <v>0</v>
          </cell>
          <cell r="T964" t="str">
            <v/>
          </cell>
          <cell r="W964" t="str">
            <v/>
          </cell>
          <cell r="X964" t="str">
            <v/>
          </cell>
          <cell r="Y964">
            <v>0</v>
          </cell>
          <cell r="Z964">
            <v>0</v>
          </cell>
          <cell r="AA964" t="str">
            <v/>
          </cell>
        </row>
        <row r="965">
          <cell r="I965" t="str">
            <v/>
          </cell>
          <cell r="J965" t="str">
            <v/>
          </cell>
          <cell r="K965">
            <v>0</v>
          </cell>
          <cell r="L965">
            <v>0</v>
          </cell>
          <cell r="M965" t="str">
            <v/>
          </cell>
          <cell r="P965" t="str">
            <v/>
          </cell>
          <cell r="Q965" t="str">
            <v/>
          </cell>
          <cell r="R965">
            <v>0</v>
          </cell>
          <cell r="S965">
            <v>0</v>
          </cell>
          <cell r="T965" t="str">
            <v/>
          </cell>
          <cell r="W965" t="str">
            <v/>
          </cell>
          <cell r="X965" t="str">
            <v/>
          </cell>
          <cell r="Y965">
            <v>0</v>
          </cell>
          <cell r="Z965">
            <v>0</v>
          </cell>
          <cell r="AA965" t="str">
            <v/>
          </cell>
        </row>
        <row r="966">
          <cell r="I966" t="str">
            <v/>
          </cell>
          <cell r="J966" t="str">
            <v/>
          </cell>
          <cell r="K966">
            <v>0</v>
          </cell>
          <cell r="L966">
            <v>0</v>
          </cell>
          <cell r="M966" t="str">
            <v/>
          </cell>
          <cell r="P966" t="str">
            <v/>
          </cell>
          <cell r="Q966" t="str">
            <v/>
          </cell>
          <cell r="R966">
            <v>0</v>
          </cell>
          <cell r="S966">
            <v>0</v>
          </cell>
          <cell r="T966" t="str">
            <v/>
          </cell>
          <cell r="W966" t="str">
            <v/>
          </cell>
          <cell r="X966" t="str">
            <v/>
          </cell>
          <cell r="Y966">
            <v>0</v>
          </cell>
          <cell r="Z966">
            <v>0</v>
          </cell>
          <cell r="AA966" t="str">
            <v/>
          </cell>
        </row>
        <row r="967">
          <cell r="I967" t="str">
            <v/>
          </cell>
          <cell r="J967" t="str">
            <v/>
          </cell>
          <cell r="K967">
            <v>0</v>
          </cell>
          <cell r="L967">
            <v>0</v>
          </cell>
          <cell r="M967" t="str">
            <v/>
          </cell>
          <cell r="P967" t="str">
            <v/>
          </cell>
          <cell r="Q967" t="str">
            <v/>
          </cell>
          <cell r="R967">
            <v>0</v>
          </cell>
          <cell r="S967">
            <v>0</v>
          </cell>
          <cell r="T967" t="str">
            <v/>
          </cell>
          <cell r="W967" t="str">
            <v/>
          </cell>
          <cell r="X967" t="str">
            <v/>
          </cell>
          <cell r="Y967">
            <v>0</v>
          </cell>
          <cell r="Z967">
            <v>0</v>
          </cell>
          <cell r="AA967" t="str">
            <v/>
          </cell>
        </row>
        <row r="968">
          <cell r="I968" t="str">
            <v/>
          </cell>
          <cell r="J968" t="str">
            <v/>
          </cell>
          <cell r="K968">
            <v>0</v>
          </cell>
          <cell r="L968">
            <v>0</v>
          </cell>
          <cell r="M968" t="str">
            <v/>
          </cell>
          <cell r="P968" t="str">
            <v/>
          </cell>
          <cell r="Q968" t="str">
            <v/>
          </cell>
          <cell r="R968">
            <v>0</v>
          </cell>
          <cell r="S968">
            <v>0</v>
          </cell>
          <cell r="T968" t="str">
            <v/>
          </cell>
          <cell r="W968" t="str">
            <v/>
          </cell>
          <cell r="X968" t="str">
            <v/>
          </cell>
          <cell r="Y968">
            <v>0</v>
          </cell>
          <cell r="Z968">
            <v>0</v>
          </cell>
          <cell r="AA968" t="str">
            <v/>
          </cell>
        </row>
        <row r="969">
          <cell r="I969" t="str">
            <v/>
          </cell>
          <cell r="J969" t="str">
            <v/>
          </cell>
          <cell r="K969">
            <v>0</v>
          </cell>
          <cell r="L969">
            <v>0</v>
          </cell>
          <cell r="M969" t="str">
            <v/>
          </cell>
          <cell r="P969" t="str">
            <v/>
          </cell>
          <cell r="Q969" t="str">
            <v/>
          </cell>
          <cell r="R969">
            <v>0</v>
          </cell>
          <cell r="S969">
            <v>0</v>
          </cell>
          <cell r="T969" t="str">
            <v/>
          </cell>
          <cell r="W969" t="str">
            <v/>
          </cell>
          <cell r="X969" t="str">
            <v/>
          </cell>
          <cell r="Y969">
            <v>0</v>
          </cell>
          <cell r="Z969">
            <v>0</v>
          </cell>
          <cell r="AA969" t="str">
            <v/>
          </cell>
        </row>
        <row r="970">
          <cell r="I970" t="str">
            <v/>
          </cell>
          <cell r="J970" t="str">
            <v/>
          </cell>
          <cell r="K970">
            <v>0</v>
          </cell>
          <cell r="L970">
            <v>0</v>
          </cell>
          <cell r="M970" t="str">
            <v/>
          </cell>
          <cell r="P970" t="str">
            <v/>
          </cell>
          <cell r="Q970" t="str">
            <v/>
          </cell>
          <cell r="R970">
            <v>0</v>
          </cell>
          <cell r="S970">
            <v>0</v>
          </cell>
          <cell r="T970" t="str">
            <v/>
          </cell>
          <cell r="W970" t="str">
            <v/>
          </cell>
          <cell r="X970" t="str">
            <v/>
          </cell>
          <cell r="Y970">
            <v>0</v>
          </cell>
          <cell r="Z970">
            <v>0</v>
          </cell>
          <cell r="AA970" t="str">
            <v/>
          </cell>
        </row>
        <row r="971">
          <cell r="I971" t="str">
            <v/>
          </cell>
          <cell r="J971" t="str">
            <v/>
          </cell>
          <cell r="K971">
            <v>0</v>
          </cell>
          <cell r="L971">
            <v>0</v>
          </cell>
          <cell r="M971" t="str">
            <v/>
          </cell>
          <cell r="P971" t="str">
            <v/>
          </cell>
          <cell r="Q971" t="str">
            <v/>
          </cell>
          <cell r="R971">
            <v>0</v>
          </cell>
          <cell r="S971">
            <v>0</v>
          </cell>
          <cell r="T971" t="str">
            <v/>
          </cell>
          <cell r="W971" t="str">
            <v/>
          </cell>
          <cell r="X971" t="str">
            <v/>
          </cell>
          <cell r="Y971">
            <v>0</v>
          </cell>
          <cell r="Z971">
            <v>0</v>
          </cell>
          <cell r="AA971" t="str">
            <v/>
          </cell>
        </row>
        <row r="972">
          <cell r="I972" t="str">
            <v/>
          </cell>
          <cell r="J972" t="str">
            <v/>
          </cell>
          <cell r="K972">
            <v>0</v>
          </cell>
          <cell r="L972">
            <v>0</v>
          </cell>
          <cell r="M972" t="str">
            <v/>
          </cell>
          <cell r="P972" t="str">
            <v/>
          </cell>
          <cell r="Q972" t="str">
            <v/>
          </cell>
          <cell r="R972">
            <v>0</v>
          </cell>
          <cell r="S972">
            <v>0</v>
          </cell>
          <cell r="T972" t="str">
            <v/>
          </cell>
          <cell r="W972" t="str">
            <v/>
          </cell>
          <cell r="X972" t="str">
            <v/>
          </cell>
          <cell r="Y972">
            <v>0</v>
          </cell>
          <cell r="Z972">
            <v>0</v>
          </cell>
          <cell r="AA972" t="str">
            <v/>
          </cell>
        </row>
        <row r="973">
          <cell r="I973" t="str">
            <v/>
          </cell>
          <cell r="J973" t="str">
            <v/>
          </cell>
          <cell r="K973">
            <v>0</v>
          </cell>
          <cell r="L973">
            <v>0</v>
          </cell>
          <cell r="M973" t="str">
            <v/>
          </cell>
          <cell r="P973" t="str">
            <v/>
          </cell>
          <cell r="Q973" t="str">
            <v/>
          </cell>
          <cell r="R973">
            <v>0</v>
          </cell>
          <cell r="S973">
            <v>0</v>
          </cell>
          <cell r="T973" t="str">
            <v/>
          </cell>
          <cell r="W973" t="str">
            <v/>
          </cell>
          <cell r="X973" t="str">
            <v/>
          </cell>
          <cell r="Y973">
            <v>0</v>
          </cell>
          <cell r="Z973">
            <v>0</v>
          </cell>
          <cell r="AA973" t="str">
            <v/>
          </cell>
        </row>
        <row r="974">
          <cell r="I974" t="str">
            <v/>
          </cell>
          <cell r="J974" t="str">
            <v/>
          </cell>
          <cell r="K974">
            <v>0</v>
          </cell>
          <cell r="L974">
            <v>0</v>
          </cell>
          <cell r="M974" t="str">
            <v/>
          </cell>
          <cell r="P974" t="str">
            <v/>
          </cell>
          <cell r="Q974" t="str">
            <v/>
          </cell>
          <cell r="R974">
            <v>0</v>
          </cell>
          <cell r="S974">
            <v>0</v>
          </cell>
          <cell r="T974" t="str">
            <v/>
          </cell>
          <cell r="W974" t="str">
            <v/>
          </cell>
          <cell r="X974" t="str">
            <v/>
          </cell>
          <cell r="Y974">
            <v>0</v>
          </cell>
          <cell r="Z974">
            <v>0</v>
          </cell>
          <cell r="AA974" t="str">
            <v/>
          </cell>
        </row>
        <row r="975">
          <cell r="I975" t="str">
            <v/>
          </cell>
          <cell r="J975" t="str">
            <v/>
          </cell>
          <cell r="K975">
            <v>0</v>
          </cell>
          <cell r="L975">
            <v>0</v>
          </cell>
          <cell r="M975" t="str">
            <v/>
          </cell>
          <cell r="P975" t="str">
            <v/>
          </cell>
          <cell r="Q975" t="str">
            <v/>
          </cell>
          <cell r="R975">
            <v>0</v>
          </cell>
          <cell r="S975">
            <v>0</v>
          </cell>
          <cell r="T975" t="str">
            <v/>
          </cell>
          <cell r="W975" t="str">
            <v/>
          </cell>
          <cell r="X975" t="str">
            <v/>
          </cell>
          <cell r="Y975">
            <v>0</v>
          </cell>
          <cell r="Z975">
            <v>0</v>
          </cell>
          <cell r="AA975" t="str">
            <v/>
          </cell>
        </row>
        <row r="976">
          <cell r="I976" t="str">
            <v/>
          </cell>
          <cell r="J976" t="str">
            <v/>
          </cell>
          <cell r="K976">
            <v>0</v>
          </cell>
          <cell r="L976">
            <v>0</v>
          </cell>
          <cell r="M976" t="str">
            <v/>
          </cell>
          <cell r="P976" t="str">
            <v/>
          </cell>
          <cell r="Q976" t="str">
            <v/>
          </cell>
          <cell r="R976">
            <v>0</v>
          </cell>
          <cell r="S976">
            <v>0</v>
          </cell>
          <cell r="T976" t="str">
            <v/>
          </cell>
          <cell r="W976" t="str">
            <v/>
          </cell>
          <cell r="X976" t="str">
            <v/>
          </cell>
          <cell r="Y976">
            <v>0</v>
          </cell>
          <cell r="Z976">
            <v>0</v>
          </cell>
          <cell r="AA976" t="str">
            <v/>
          </cell>
        </row>
        <row r="977">
          <cell r="I977" t="str">
            <v/>
          </cell>
          <cell r="J977" t="str">
            <v/>
          </cell>
          <cell r="K977">
            <v>0</v>
          </cell>
          <cell r="L977">
            <v>0</v>
          </cell>
          <cell r="M977" t="str">
            <v/>
          </cell>
          <cell r="P977" t="str">
            <v/>
          </cell>
          <cell r="Q977" t="str">
            <v/>
          </cell>
          <cell r="R977">
            <v>0</v>
          </cell>
          <cell r="S977">
            <v>0</v>
          </cell>
          <cell r="T977" t="str">
            <v/>
          </cell>
          <cell r="W977" t="str">
            <v/>
          </cell>
          <cell r="X977" t="str">
            <v/>
          </cell>
          <cell r="Y977">
            <v>0</v>
          </cell>
          <cell r="Z977">
            <v>0</v>
          </cell>
          <cell r="AA977" t="str">
            <v/>
          </cell>
        </row>
        <row r="978">
          <cell r="I978" t="str">
            <v/>
          </cell>
          <cell r="J978" t="str">
            <v/>
          </cell>
          <cell r="K978">
            <v>0</v>
          </cell>
          <cell r="L978">
            <v>0</v>
          </cell>
          <cell r="M978" t="str">
            <v/>
          </cell>
          <cell r="P978" t="str">
            <v/>
          </cell>
          <cell r="Q978" t="str">
            <v/>
          </cell>
          <cell r="R978">
            <v>0</v>
          </cell>
          <cell r="S978">
            <v>0</v>
          </cell>
          <cell r="T978" t="str">
            <v/>
          </cell>
          <cell r="W978" t="str">
            <v/>
          </cell>
          <cell r="X978" t="str">
            <v/>
          </cell>
          <cell r="Y978">
            <v>0</v>
          </cell>
          <cell r="Z978">
            <v>0</v>
          </cell>
          <cell r="AA978" t="str">
            <v/>
          </cell>
        </row>
        <row r="979">
          <cell r="I979" t="str">
            <v/>
          </cell>
          <cell r="J979" t="str">
            <v/>
          </cell>
          <cell r="K979">
            <v>0</v>
          </cell>
          <cell r="L979">
            <v>0</v>
          </cell>
          <cell r="M979" t="str">
            <v/>
          </cell>
          <cell r="P979" t="str">
            <v/>
          </cell>
          <cell r="Q979" t="str">
            <v/>
          </cell>
          <cell r="R979">
            <v>0</v>
          </cell>
          <cell r="S979">
            <v>0</v>
          </cell>
          <cell r="T979" t="str">
            <v/>
          </cell>
          <cell r="W979" t="str">
            <v/>
          </cell>
          <cell r="X979" t="str">
            <v/>
          </cell>
          <cell r="Y979">
            <v>0</v>
          </cell>
          <cell r="Z979">
            <v>0</v>
          </cell>
          <cell r="AA979" t="str">
            <v/>
          </cell>
        </row>
        <row r="980">
          <cell r="I980" t="str">
            <v/>
          </cell>
          <cell r="J980" t="str">
            <v/>
          </cell>
          <cell r="K980">
            <v>0</v>
          </cell>
          <cell r="L980">
            <v>0</v>
          </cell>
          <cell r="M980" t="str">
            <v/>
          </cell>
          <cell r="P980" t="str">
            <v/>
          </cell>
          <cell r="Q980" t="str">
            <v/>
          </cell>
          <cell r="R980">
            <v>0</v>
          </cell>
          <cell r="S980">
            <v>0</v>
          </cell>
          <cell r="T980" t="str">
            <v/>
          </cell>
          <cell r="W980" t="str">
            <v/>
          </cell>
          <cell r="X980" t="str">
            <v/>
          </cell>
          <cell r="Y980">
            <v>0</v>
          </cell>
          <cell r="Z980">
            <v>0</v>
          </cell>
          <cell r="AA980" t="str">
            <v/>
          </cell>
        </row>
        <row r="981">
          <cell r="I981" t="str">
            <v/>
          </cell>
          <cell r="J981" t="str">
            <v/>
          </cell>
          <cell r="K981">
            <v>0</v>
          </cell>
          <cell r="L981">
            <v>0</v>
          </cell>
          <cell r="M981" t="str">
            <v/>
          </cell>
          <cell r="P981" t="str">
            <v/>
          </cell>
          <cell r="Q981" t="str">
            <v/>
          </cell>
          <cell r="R981">
            <v>0</v>
          </cell>
          <cell r="S981">
            <v>0</v>
          </cell>
          <cell r="T981" t="str">
            <v/>
          </cell>
          <cell r="W981" t="str">
            <v/>
          </cell>
          <cell r="X981" t="str">
            <v/>
          </cell>
          <cell r="Y981">
            <v>0</v>
          </cell>
          <cell r="Z981">
            <v>0</v>
          </cell>
          <cell r="AA981" t="str">
            <v/>
          </cell>
        </row>
        <row r="982">
          <cell r="I982" t="str">
            <v/>
          </cell>
          <cell r="J982" t="str">
            <v/>
          </cell>
          <cell r="K982">
            <v>0</v>
          </cell>
          <cell r="L982">
            <v>0</v>
          </cell>
          <cell r="M982" t="str">
            <v/>
          </cell>
          <cell r="P982" t="str">
            <v/>
          </cell>
          <cell r="Q982" t="str">
            <v/>
          </cell>
          <cell r="R982">
            <v>0</v>
          </cell>
          <cell r="S982">
            <v>0</v>
          </cell>
          <cell r="T982" t="str">
            <v/>
          </cell>
          <cell r="W982" t="str">
            <v/>
          </cell>
          <cell r="X982" t="str">
            <v/>
          </cell>
          <cell r="Y982">
            <v>0</v>
          </cell>
          <cell r="Z982">
            <v>0</v>
          </cell>
          <cell r="AA982" t="str">
            <v/>
          </cell>
        </row>
        <row r="983">
          <cell r="I983" t="str">
            <v>1008200000101</v>
          </cell>
          <cell r="J983" t="str">
            <v>普通攻击:对单体敌人造成{0}%的武力伤害</v>
          </cell>
          <cell r="K983">
            <v>0</v>
          </cell>
          <cell r="L983">
            <v>0</v>
          </cell>
          <cell r="M983" t="str">
            <v>0.25+0.25+0.25+0.25+0.25+0.25+0.25+0.25+0.25+0.25+0.25+0.25+0.25+0.25+0.25+0.25+0.25</v>
          </cell>
          <cell r="P983" t="str">
            <v/>
          </cell>
          <cell r="Q983" t="str">
            <v/>
          </cell>
          <cell r="R983">
            <v>0</v>
          </cell>
          <cell r="S983">
            <v>0</v>
          </cell>
          <cell r="T983" t="str">
            <v/>
          </cell>
          <cell r="W983" t="str">
            <v/>
          </cell>
          <cell r="X983" t="str">
            <v/>
          </cell>
          <cell r="Y983">
            <v>0</v>
          </cell>
          <cell r="Z983">
            <v>0</v>
          </cell>
          <cell r="AA983" t="str">
            <v/>
          </cell>
        </row>
        <row r="984">
          <cell r="I984" t="str">
            <v>1008200000201</v>
          </cell>
          <cell r="J984" t="str">
            <v>怒气技能:乐进发动疾袭，冲向范围内生命最低的敌方武将，造成攻击{0}%的武力伤害，若目标受此伤害后生命低于{1}%将直接被斩杀，成功斩杀敌将会使乐进再次发动疾袭。</v>
          </cell>
          <cell r="K984">
            <v>0</v>
          </cell>
          <cell r="L984">
            <v>0</v>
          </cell>
          <cell r="M984" t="str">
            <v>0.6+0.65+0.7+0.75+0.8+0.85+0.9+0.95+1+1.05+1.1+1.15+1.2+1.25+1.3+1.35+1.4</v>
          </cell>
          <cell r="P984" t="str">
            <v/>
          </cell>
          <cell r="Q984" t="str">
            <v/>
          </cell>
          <cell r="R984">
            <v>0</v>
          </cell>
          <cell r="S984">
            <v>0</v>
          </cell>
          <cell r="T984" t="str">
            <v/>
          </cell>
          <cell r="W984" t="str">
            <v/>
          </cell>
          <cell r="X984" t="str">
            <v/>
          </cell>
          <cell r="Y984">
            <v>0</v>
          </cell>
          <cell r="Z984">
            <v>0</v>
          </cell>
          <cell r="AA984" t="str">
            <v/>
          </cell>
        </row>
        <row r="985">
          <cell r="I985" t="str">
            <v>1008200000202</v>
          </cell>
          <cell r="J985" t="str">
            <v>怒气技能:乐进发动疾袭，冲向范围内生命最低的敌方武将，造成攻击{0}%的武力伤害，若目标受此伤害后生命低于{1}%将直接被斩杀，成功斩杀敌将会使乐进再次发动疾袭。</v>
          </cell>
          <cell r="K985">
            <v>0</v>
          </cell>
          <cell r="L985">
            <v>0</v>
          </cell>
          <cell r="M985" t="str">
            <v>0.06+0.08+0.1+0.12+0.14+0.16+0.18+0.2+0.22+0.24+0.26+0.28+0.3+0.32+0.34+0.36+0.38</v>
          </cell>
          <cell r="P985" t="str">
            <v/>
          </cell>
          <cell r="Q985" t="str">
            <v/>
          </cell>
          <cell r="R985">
            <v>0</v>
          </cell>
          <cell r="S985">
            <v>0</v>
          </cell>
          <cell r="T985" t="str">
            <v/>
          </cell>
          <cell r="W985" t="str">
            <v/>
          </cell>
          <cell r="X985" t="str">
            <v/>
          </cell>
          <cell r="Y985">
            <v>0</v>
          </cell>
          <cell r="Z985">
            <v>0</v>
          </cell>
          <cell r="AA985" t="str">
            <v/>
          </cell>
        </row>
        <row r="986">
          <cell r="I986" t="str">
            <v>1008200000301</v>
          </cell>
          <cell r="J986" t="str">
            <v>被动技能1:乐进怒气击杀敌人时，回复最大生命值的{0}%，并在原地竖起一面军旗，持续15秒，军旗范围内的友方士兵伤害提高{1}%。</v>
          </cell>
          <cell r="K986">
            <v>0</v>
          </cell>
          <cell r="L986">
            <v>0</v>
          </cell>
          <cell r="M986" t="str">
            <v>0.14+0.16+0.18+0.2+0.22+0.24+0.26+0.28+0.3+0.32+0.34+0.36+0.38+0.4+0.42+0.44+0.46</v>
          </cell>
          <cell r="P986" t="str">
            <v/>
          </cell>
          <cell r="Q986" t="str">
            <v/>
          </cell>
          <cell r="R986">
            <v>0</v>
          </cell>
          <cell r="S986">
            <v>0</v>
          </cell>
          <cell r="T986" t="str">
            <v/>
          </cell>
          <cell r="W986" t="str">
            <v/>
          </cell>
          <cell r="X986" t="str">
            <v/>
          </cell>
          <cell r="Y986">
            <v>0</v>
          </cell>
          <cell r="Z986">
            <v>0</v>
          </cell>
          <cell r="AA986" t="str">
            <v/>
          </cell>
        </row>
        <row r="987">
          <cell r="I987" t="str">
            <v>1008200000302</v>
          </cell>
          <cell r="J987" t="str">
            <v>被动技能1:乐进怒气击杀敌人时，回复最大生命值的{0}%，并在原地竖起一面军旗，持续15秒，军旗范围内的友方士兵伤害提高{1}%。</v>
          </cell>
          <cell r="K987">
            <v>0</v>
          </cell>
          <cell r="L987">
            <v>0</v>
          </cell>
          <cell r="M987" t="str">
            <v>0.23+0.245+0.26+0.275+0.29+0.305+0.32+0.335+0.35+0.365+0.38+0.395+0.41+0.425+0.44+0.455+0.47</v>
          </cell>
          <cell r="P987" t="str">
            <v/>
          </cell>
          <cell r="Q987" t="str">
            <v/>
          </cell>
          <cell r="R987">
            <v>0</v>
          </cell>
          <cell r="S987">
            <v>0</v>
          </cell>
          <cell r="T987" t="str">
            <v/>
          </cell>
          <cell r="W987" t="str">
            <v/>
          </cell>
          <cell r="X987" t="str">
            <v/>
          </cell>
          <cell r="Y987">
            <v>0</v>
          </cell>
          <cell r="Z987">
            <v>0</v>
          </cell>
          <cell r="AA987" t="str">
            <v/>
          </cell>
        </row>
        <row r="988">
          <cell r="I988" t="str">
            <v>1008200000401</v>
          </cell>
          <cell r="J988" t="str">
            <v>被动技能2:自身与率领的骑兵/车兵开场进行一次冲锋，对撞击到的敌人造成自身攻击30%的武力伤害。</v>
          </cell>
          <cell r="K988">
            <v>0</v>
          </cell>
          <cell r="L988">
            <v>0</v>
          </cell>
          <cell r="M988" t="str">
            <v>0.3+0.3+0.3+0.3+0.3+0.3+0.3+0.3+0.3+0.3+0.3+0.3+0.3+0.3+0.3+0.3+0.3</v>
          </cell>
          <cell r="P988" t="str">
            <v/>
          </cell>
          <cell r="Q988" t="str">
            <v/>
          </cell>
          <cell r="R988">
            <v>0</v>
          </cell>
          <cell r="S988">
            <v>0</v>
          </cell>
          <cell r="T988" t="str">
            <v/>
          </cell>
          <cell r="W988" t="str">
            <v/>
          </cell>
          <cell r="X988" t="str">
            <v/>
          </cell>
          <cell r="Y988">
            <v>0</v>
          </cell>
          <cell r="Z988">
            <v>0</v>
          </cell>
          <cell r="AA988" t="str">
            <v/>
          </cell>
        </row>
        <row r="989">
          <cell r="I989" t="str">
            <v>1008200000402</v>
          </cell>
          <cell r="J989" t="str">
            <v>被动技能2:自身与率领的骑兵/车兵开场进行一次冲锋，对撞击到的敌人造成自身攻击30%的武力伤害。</v>
          </cell>
          <cell r="K989">
            <v>0</v>
          </cell>
          <cell r="L989">
            <v>0</v>
          </cell>
          <cell r="M989" t="str">
            <v>0++++++++++++++++</v>
          </cell>
          <cell r="P989" t="str">
            <v/>
          </cell>
          <cell r="Q989" t="str">
            <v/>
          </cell>
          <cell r="R989">
            <v>0</v>
          </cell>
          <cell r="S989">
            <v>0</v>
          </cell>
          <cell r="T989" t="str">
            <v/>
          </cell>
          <cell r="W989" t="str">
            <v/>
          </cell>
          <cell r="X989" t="str">
            <v/>
          </cell>
          <cell r="Y989">
            <v>0</v>
          </cell>
          <cell r="Z989">
            <v>0</v>
          </cell>
          <cell r="AA989" t="str">
            <v/>
          </cell>
        </row>
        <row r="990">
          <cell r="I990" t="str">
            <v>1008200000501</v>
          </cell>
          <cell r="J990" t="str">
            <v>被动技能3:千里奔袭，毕其功于一役，自身暴击伤害增加30%，韧性提升22%。</v>
          </cell>
          <cell r="K990">
            <v>0</v>
          </cell>
          <cell r="L990">
            <v>0</v>
          </cell>
          <cell r="M990" t="str">
            <v>0.4+0.4+0.4+0.4+0.4+0.4+0.4+0.4+0.4+0.4+0.4+0.4+0.4+0.4+0.4+0.4+0.4</v>
          </cell>
          <cell r="P990" t="str">
            <v/>
          </cell>
          <cell r="Q990" t="str">
            <v/>
          </cell>
          <cell r="R990">
            <v>0</v>
          </cell>
          <cell r="S990">
            <v>0</v>
          </cell>
          <cell r="T990" t="str">
            <v/>
          </cell>
          <cell r="W990" t="str">
            <v/>
          </cell>
          <cell r="X990" t="str">
            <v/>
          </cell>
          <cell r="Y990">
            <v>0</v>
          </cell>
          <cell r="Z990">
            <v>0</v>
          </cell>
          <cell r="AA990" t="str">
            <v/>
          </cell>
        </row>
        <row r="991">
          <cell r="I991" t="str">
            <v>1008200000502</v>
          </cell>
          <cell r="J991" t="str">
            <v>被动技能3:千里奔袭，毕其功于一役，自身暴击伤害增加30%，韧性提升22%。</v>
          </cell>
          <cell r="K991">
            <v>0</v>
          </cell>
          <cell r="L991">
            <v>0</v>
          </cell>
          <cell r="M991" t="str">
            <v>0.3+0.3+0.3+0.3+0.3+0.3+0.3+0.3+0.3+0.3+0.3+0.3+0.3+0.3+0.3+0.3+0.3</v>
          </cell>
          <cell r="P991" t="str">
            <v/>
          </cell>
          <cell r="Q991" t="str">
            <v/>
          </cell>
          <cell r="R991">
            <v>0</v>
          </cell>
          <cell r="S991">
            <v>0</v>
          </cell>
          <cell r="T991" t="str">
            <v/>
          </cell>
          <cell r="W991" t="str">
            <v/>
          </cell>
          <cell r="X991" t="str">
            <v/>
          </cell>
          <cell r="Y991">
            <v>0</v>
          </cell>
          <cell r="Z991">
            <v>0</v>
          </cell>
          <cell r="AA991" t="str">
            <v/>
          </cell>
        </row>
        <row r="992">
          <cell r="I992" t="str">
            <v/>
          </cell>
          <cell r="J992" t="str">
            <v/>
          </cell>
          <cell r="K992">
            <v>0</v>
          </cell>
          <cell r="L992">
            <v>0</v>
          </cell>
          <cell r="M992" t="str">
            <v/>
          </cell>
          <cell r="P992" t="str">
            <v/>
          </cell>
          <cell r="Q992" t="str">
            <v/>
          </cell>
          <cell r="R992">
            <v>0</v>
          </cell>
          <cell r="S992">
            <v>0</v>
          </cell>
          <cell r="T992" t="str">
            <v/>
          </cell>
          <cell r="W992" t="str">
            <v/>
          </cell>
          <cell r="X992" t="str">
            <v/>
          </cell>
          <cell r="Y992">
            <v>0</v>
          </cell>
          <cell r="Z992">
            <v>0</v>
          </cell>
          <cell r="AA992" t="str">
            <v/>
          </cell>
        </row>
        <row r="993">
          <cell r="I993" t="str">
            <v/>
          </cell>
          <cell r="J993" t="str">
            <v/>
          </cell>
          <cell r="K993">
            <v>0</v>
          </cell>
          <cell r="L993">
            <v>0</v>
          </cell>
          <cell r="M993" t="str">
            <v/>
          </cell>
          <cell r="P993" t="str">
            <v/>
          </cell>
          <cell r="Q993" t="str">
            <v/>
          </cell>
          <cell r="R993">
            <v>0</v>
          </cell>
          <cell r="S993">
            <v>0</v>
          </cell>
          <cell r="T993" t="str">
            <v/>
          </cell>
          <cell r="W993" t="str">
            <v/>
          </cell>
          <cell r="X993" t="str">
            <v/>
          </cell>
          <cell r="Y993">
            <v>0</v>
          </cell>
          <cell r="Z993">
            <v>0</v>
          </cell>
          <cell r="AA993" t="str">
            <v/>
          </cell>
        </row>
        <row r="994">
          <cell r="I994" t="str">
            <v/>
          </cell>
          <cell r="J994" t="str">
            <v/>
          </cell>
          <cell r="K994">
            <v>0</v>
          </cell>
          <cell r="L994">
            <v>0</v>
          </cell>
          <cell r="M994" t="str">
            <v/>
          </cell>
          <cell r="P994" t="str">
            <v/>
          </cell>
          <cell r="Q994" t="str">
            <v/>
          </cell>
          <cell r="R994">
            <v>0</v>
          </cell>
          <cell r="S994">
            <v>0</v>
          </cell>
          <cell r="T994" t="str">
            <v/>
          </cell>
          <cell r="W994" t="str">
            <v/>
          </cell>
          <cell r="X994" t="str">
            <v/>
          </cell>
          <cell r="Y994">
            <v>0</v>
          </cell>
          <cell r="Z994">
            <v>0</v>
          </cell>
          <cell r="AA994" t="str">
            <v/>
          </cell>
        </row>
        <row r="995">
          <cell r="I995" t="str">
            <v/>
          </cell>
          <cell r="J995" t="str">
            <v/>
          </cell>
          <cell r="K995">
            <v>0</v>
          </cell>
          <cell r="L995">
            <v>0</v>
          </cell>
          <cell r="M995" t="str">
            <v/>
          </cell>
          <cell r="P995" t="str">
            <v/>
          </cell>
          <cell r="Q995" t="str">
            <v/>
          </cell>
          <cell r="R995">
            <v>0</v>
          </cell>
          <cell r="S995">
            <v>0</v>
          </cell>
          <cell r="T995" t="str">
            <v/>
          </cell>
          <cell r="W995" t="str">
            <v/>
          </cell>
          <cell r="X995" t="str">
            <v/>
          </cell>
          <cell r="Y995">
            <v>0</v>
          </cell>
          <cell r="Z995">
            <v>0</v>
          </cell>
          <cell r="AA995" t="str">
            <v/>
          </cell>
        </row>
        <row r="996">
          <cell r="I996" t="str">
            <v/>
          </cell>
          <cell r="J996" t="str">
            <v/>
          </cell>
          <cell r="K996">
            <v>0</v>
          </cell>
          <cell r="L996">
            <v>0</v>
          </cell>
          <cell r="M996" t="str">
            <v/>
          </cell>
          <cell r="P996" t="str">
            <v/>
          </cell>
          <cell r="Q996" t="str">
            <v/>
          </cell>
          <cell r="R996">
            <v>0</v>
          </cell>
          <cell r="S996">
            <v>0</v>
          </cell>
          <cell r="T996" t="str">
            <v/>
          </cell>
          <cell r="W996" t="str">
            <v/>
          </cell>
          <cell r="X996" t="str">
            <v/>
          </cell>
          <cell r="Y996">
            <v>0</v>
          </cell>
          <cell r="Z996">
            <v>0</v>
          </cell>
          <cell r="AA996" t="str">
            <v/>
          </cell>
        </row>
        <row r="997">
          <cell r="I997" t="str">
            <v/>
          </cell>
          <cell r="J997" t="str">
            <v/>
          </cell>
          <cell r="K997">
            <v>0</v>
          </cell>
          <cell r="L997">
            <v>0</v>
          </cell>
          <cell r="M997" t="str">
            <v/>
          </cell>
          <cell r="P997" t="str">
            <v/>
          </cell>
          <cell r="Q997" t="str">
            <v/>
          </cell>
          <cell r="R997">
            <v>0</v>
          </cell>
          <cell r="S997">
            <v>0</v>
          </cell>
          <cell r="T997" t="str">
            <v/>
          </cell>
          <cell r="W997" t="str">
            <v/>
          </cell>
          <cell r="X997" t="str">
            <v/>
          </cell>
          <cell r="Y997">
            <v>0</v>
          </cell>
          <cell r="Z997">
            <v>0</v>
          </cell>
          <cell r="AA997" t="str">
            <v/>
          </cell>
        </row>
        <row r="998">
          <cell r="I998" t="str">
            <v>1008400000101</v>
          </cell>
          <cell r="J998" t="str">
            <v>普通攻击:对单体敌人造成{0}%的武力伤害</v>
          </cell>
          <cell r="K998">
            <v>0</v>
          </cell>
          <cell r="L998">
            <v>0</v>
          </cell>
          <cell r="M998" t="str">
            <v>0.25+0.25+0.25+0.25+0.25+0.25+0.25+0.25+0.25+0.25+0.25+0.25+0.25+0.25+0.25+0.25+0.25</v>
          </cell>
          <cell r="P998" t="str">
            <v/>
          </cell>
          <cell r="Q998" t="str">
            <v/>
          </cell>
          <cell r="R998">
            <v>0</v>
          </cell>
          <cell r="S998">
            <v>0</v>
          </cell>
          <cell r="T998" t="str">
            <v/>
          </cell>
          <cell r="W998" t="str">
            <v/>
          </cell>
          <cell r="X998" t="str">
            <v/>
          </cell>
          <cell r="Y998">
            <v>0</v>
          </cell>
          <cell r="Z998">
            <v>0</v>
          </cell>
          <cell r="AA998" t="str">
            <v/>
          </cell>
        </row>
        <row r="999">
          <cell r="I999" t="str">
            <v>1008400000201</v>
          </cell>
          <cell r="J999"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999">
            <v>0</v>
          </cell>
          <cell r="L999">
            <v>0</v>
          </cell>
          <cell r="M999" t="str">
            <v>0.23+0.245+0.26+0.275+0.29+0.305+0.32+0.335+0.35+0.365+0.38+0.395+0.41+0.425+0.44+0.455+0.47</v>
          </cell>
          <cell r="P999" t="str">
            <v/>
          </cell>
          <cell r="Q999" t="str">
            <v/>
          </cell>
          <cell r="R999">
            <v>0</v>
          </cell>
          <cell r="S999">
            <v>0</v>
          </cell>
          <cell r="T999" t="str">
            <v/>
          </cell>
          <cell r="W999" t="str">
            <v/>
          </cell>
          <cell r="X999" t="str">
            <v/>
          </cell>
          <cell r="Y999">
            <v>0</v>
          </cell>
          <cell r="Z999">
            <v>0</v>
          </cell>
          <cell r="AA999" t="str">
            <v/>
          </cell>
        </row>
        <row r="1000">
          <cell r="I1000" t="str">
            <v>1008400000202</v>
          </cell>
          <cell r="J1000"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00">
            <v>0</v>
          </cell>
          <cell r="L1000">
            <v>0</v>
          </cell>
          <cell r="M1000" t="str">
            <v>0.07+0.08+0.09+0.1+0.11+0.12+0.13+0.14+0.15+0.16+0.17+0.18+0.19+0.2+0.21+0.22+0.23</v>
          </cell>
          <cell r="P1000" t="str">
            <v/>
          </cell>
          <cell r="Q1000" t="str">
            <v/>
          </cell>
          <cell r="R1000">
            <v>0</v>
          </cell>
          <cell r="S1000">
            <v>0</v>
          </cell>
          <cell r="T1000" t="str">
            <v/>
          </cell>
          <cell r="W1000" t="str">
            <v/>
          </cell>
          <cell r="X1000" t="str">
            <v/>
          </cell>
          <cell r="Y1000">
            <v>0</v>
          </cell>
          <cell r="Z1000">
            <v>0</v>
          </cell>
          <cell r="AA1000" t="str">
            <v/>
          </cell>
        </row>
        <row r="1001">
          <cell r="I1001" t="str">
            <v>1008400000203</v>
          </cell>
          <cell r="J1001"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01">
            <v>0</v>
          </cell>
          <cell r="L1001">
            <v>0</v>
          </cell>
          <cell r="M1001" t="str">
            <v>0++++++++++++++++</v>
          </cell>
          <cell r="P1001" t="str">
            <v/>
          </cell>
          <cell r="Q1001" t="str">
            <v/>
          </cell>
          <cell r="R1001">
            <v>0</v>
          </cell>
          <cell r="S1001">
            <v>0</v>
          </cell>
          <cell r="T1001" t="str">
            <v/>
          </cell>
          <cell r="W1001" t="str">
            <v/>
          </cell>
          <cell r="X1001" t="str">
            <v/>
          </cell>
          <cell r="Y1001">
            <v>0</v>
          </cell>
          <cell r="Z1001">
            <v>0</v>
          </cell>
          <cell r="AA1001" t="str">
            <v/>
          </cell>
        </row>
        <row r="1002">
          <cell r="I1002" t="str">
            <v>1008400000204</v>
          </cell>
          <cell r="J1002"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02">
            <v>0</v>
          </cell>
          <cell r="L1002">
            <v>0</v>
          </cell>
          <cell r="M1002" t="str">
            <v>0++++++++++++++++</v>
          </cell>
          <cell r="P1002" t="str">
            <v/>
          </cell>
          <cell r="Q1002" t="str">
            <v/>
          </cell>
          <cell r="R1002">
            <v>0</v>
          </cell>
          <cell r="S1002">
            <v>0</v>
          </cell>
          <cell r="T1002" t="str">
            <v/>
          </cell>
          <cell r="W1002" t="str">
            <v/>
          </cell>
          <cell r="X1002" t="str">
            <v/>
          </cell>
          <cell r="Y1002">
            <v>0</v>
          </cell>
          <cell r="Z1002">
            <v>0</v>
          </cell>
          <cell r="AA1002" t="str">
            <v/>
          </cell>
        </row>
        <row r="1003">
          <cell r="I1003" t="str">
            <v>1008400000205</v>
          </cell>
          <cell r="J1003"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03">
            <v>0</v>
          </cell>
          <cell r="L1003">
            <v>0</v>
          </cell>
          <cell r="M1003" t="str">
            <v>0++++++++++++++++</v>
          </cell>
          <cell r="P1003" t="str">
            <v/>
          </cell>
          <cell r="Q1003" t="str">
            <v/>
          </cell>
          <cell r="R1003">
            <v>0</v>
          </cell>
          <cell r="S1003">
            <v>0</v>
          </cell>
          <cell r="T1003" t="str">
            <v/>
          </cell>
          <cell r="W1003" t="str">
            <v/>
          </cell>
          <cell r="X1003" t="str">
            <v/>
          </cell>
          <cell r="Y1003">
            <v>0</v>
          </cell>
          <cell r="Z1003">
            <v>0</v>
          </cell>
          <cell r="AA1003" t="str">
            <v/>
          </cell>
        </row>
        <row r="1004">
          <cell r="I1004" t="str">
            <v>1008400000301</v>
          </cell>
          <cell r="J1004"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04">
            <v>0</v>
          </cell>
          <cell r="L1004">
            <v>0</v>
          </cell>
          <cell r="M1004" t="str">
            <v>0.02+0.03+0.04+0.05+0.06+0.07+0.08+0.09+0.1+0.11+0.12+0.13+0.14+0.15+0.16+0.17+0.18</v>
          </cell>
          <cell r="P1004" t="str">
            <v/>
          </cell>
          <cell r="Q1004" t="str">
            <v/>
          </cell>
          <cell r="R1004">
            <v>0</v>
          </cell>
          <cell r="S1004">
            <v>0</v>
          </cell>
          <cell r="T1004" t="str">
            <v/>
          </cell>
          <cell r="W1004" t="str">
            <v/>
          </cell>
          <cell r="X1004" t="str">
            <v/>
          </cell>
          <cell r="Y1004">
            <v>0</v>
          </cell>
          <cell r="Z1004">
            <v>0</v>
          </cell>
          <cell r="AA1004" t="str">
            <v/>
          </cell>
        </row>
        <row r="1005">
          <cell r="I1005" t="str">
            <v>1008400000302</v>
          </cell>
          <cell r="J1005"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05">
            <v>0</v>
          </cell>
          <cell r="L1005">
            <v>0</v>
          </cell>
          <cell r="M1005" t="str">
            <v>75+100+125+150+175+200+225+250+275+300+325+350+375+400+425+450+475</v>
          </cell>
          <cell r="P1005" t="str">
            <v/>
          </cell>
          <cell r="Q1005" t="str">
            <v/>
          </cell>
          <cell r="R1005">
            <v>0</v>
          </cell>
          <cell r="S1005">
            <v>0</v>
          </cell>
          <cell r="T1005" t="str">
            <v/>
          </cell>
          <cell r="W1005" t="str">
            <v/>
          </cell>
          <cell r="X1005" t="str">
            <v/>
          </cell>
          <cell r="Y1005">
            <v>0</v>
          </cell>
          <cell r="Z1005">
            <v>0</v>
          </cell>
          <cell r="AA1005" t="str">
            <v/>
          </cell>
        </row>
        <row r="1006">
          <cell r="I1006" t="str">
            <v>1008400000303</v>
          </cell>
          <cell r="J1006"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06">
            <v>0</v>
          </cell>
          <cell r="L1006">
            <v>0</v>
          </cell>
          <cell r="M1006" t="str">
            <v>0.95+1.05+1.15+1.25+1.35+1.45+1.55+1.65+1.75+1.85+1.95+2.05+2.15+2.25+2.35+2.45+2.55</v>
          </cell>
          <cell r="P1006" t="str">
            <v/>
          </cell>
          <cell r="Q1006" t="str">
            <v/>
          </cell>
          <cell r="R1006">
            <v>0</v>
          </cell>
          <cell r="S1006">
            <v>0</v>
          </cell>
          <cell r="T1006" t="str">
            <v/>
          </cell>
          <cell r="W1006" t="str">
            <v/>
          </cell>
          <cell r="X1006" t="str">
            <v/>
          </cell>
          <cell r="Y1006">
            <v>0</v>
          </cell>
          <cell r="Z1006">
            <v>0</v>
          </cell>
          <cell r="AA1006" t="str">
            <v/>
          </cell>
        </row>
        <row r="1007">
          <cell r="I1007" t="str">
            <v>1008400000304</v>
          </cell>
          <cell r="J1007"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07">
            <v>0</v>
          </cell>
          <cell r="L1007">
            <v>0</v>
          </cell>
          <cell r="M1007" t="str">
            <v>0++++++++++++++++</v>
          </cell>
          <cell r="P1007" t="str">
            <v/>
          </cell>
          <cell r="Q1007" t="str">
            <v/>
          </cell>
          <cell r="R1007">
            <v>0</v>
          </cell>
          <cell r="S1007">
            <v>0</v>
          </cell>
          <cell r="T1007" t="str">
            <v/>
          </cell>
          <cell r="W1007" t="str">
            <v/>
          </cell>
          <cell r="X1007" t="str">
            <v/>
          </cell>
          <cell r="Y1007">
            <v>0</v>
          </cell>
          <cell r="Z1007">
            <v>0</v>
          </cell>
          <cell r="AA1007" t="str">
            <v/>
          </cell>
        </row>
        <row r="1008">
          <cell r="I1008" t="str">
            <v>1008400000305</v>
          </cell>
          <cell r="J1008"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08">
            <v>0</v>
          </cell>
          <cell r="L1008">
            <v>0</v>
          </cell>
          <cell r="M1008" t="str">
            <v>0++++++++++++++++</v>
          </cell>
          <cell r="P1008" t="str">
            <v/>
          </cell>
          <cell r="Q1008" t="str">
            <v/>
          </cell>
          <cell r="R1008">
            <v>0</v>
          </cell>
          <cell r="S1008">
            <v>0</v>
          </cell>
          <cell r="T1008" t="str">
            <v/>
          </cell>
          <cell r="W1008" t="str">
            <v/>
          </cell>
          <cell r="X1008" t="str">
            <v/>
          </cell>
          <cell r="Y1008">
            <v>0</v>
          </cell>
          <cell r="Z1008">
            <v>0</v>
          </cell>
          <cell r="AA1008" t="str">
            <v/>
          </cell>
        </row>
        <row r="1009">
          <cell r="I1009" t="str">
            <v/>
          </cell>
          <cell r="J1009" t="str">
            <v/>
          </cell>
          <cell r="K1009">
            <v>0</v>
          </cell>
          <cell r="L1009">
            <v>0</v>
          </cell>
          <cell r="M1009" t="str">
            <v/>
          </cell>
          <cell r="P1009" t="str">
            <v/>
          </cell>
          <cell r="Q1009" t="str">
            <v/>
          </cell>
          <cell r="R1009">
            <v>0</v>
          </cell>
          <cell r="S1009">
            <v>0</v>
          </cell>
          <cell r="T1009" t="str">
            <v/>
          </cell>
          <cell r="W1009" t="str">
            <v/>
          </cell>
          <cell r="X1009" t="str">
            <v/>
          </cell>
          <cell r="Y1009">
            <v>0</v>
          </cell>
          <cell r="Z1009">
            <v>0</v>
          </cell>
          <cell r="AA1009" t="str">
            <v/>
          </cell>
        </row>
        <row r="1010">
          <cell r="I1010" t="str">
            <v/>
          </cell>
          <cell r="J1010" t="str">
            <v/>
          </cell>
          <cell r="K1010">
            <v>0</v>
          </cell>
          <cell r="L1010">
            <v>0</v>
          </cell>
          <cell r="M1010" t="str">
            <v/>
          </cell>
          <cell r="P1010" t="str">
            <v/>
          </cell>
          <cell r="Q1010" t="str">
            <v/>
          </cell>
          <cell r="R1010">
            <v>0</v>
          </cell>
          <cell r="S1010">
            <v>0</v>
          </cell>
          <cell r="T1010" t="str">
            <v/>
          </cell>
          <cell r="W1010" t="str">
            <v/>
          </cell>
          <cell r="X1010" t="str">
            <v/>
          </cell>
          <cell r="Y1010">
            <v>0</v>
          </cell>
          <cell r="Z1010">
            <v>0</v>
          </cell>
          <cell r="AA1010" t="str">
            <v/>
          </cell>
        </row>
        <row r="1011">
          <cell r="I1011" t="str">
            <v/>
          </cell>
          <cell r="J1011" t="str">
            <v/>
          </cell>
          <cell r="K1011">
            <v>0</v>
          </cell>
          <cell r="L1011">
            <v>0</v>
          </cell>
          <cell r="M1011" t="str">
            <v/>
          </cell>
          <cell r="P1011" t="str">
            <v/>
          </cell>
          <cell r="Q1011" t="str">
            <v/>
          </cell>
          <cell r="R1011">
            <v>0</v>
          </cell>
          <cell r="S1011">
            <v>0</v>
          </cell>
          <cell r="T1011" t="str">
            <v/>
          </cell>
          <cell r="W1011" t="str">
            <v/>
          </cell>
          <cell r="X1011" t="str">
            <v/>
          </cell>
          <cell r="Y1011">
            <v>0</v>
          </cell>
          <cell r="Z1011">
            <v>0</v>
          </cell>
          <cell r="AA1011" t="str">
            <v/>
          </cell>
        </row>
        <row r="1012">
          <cell r="I1012" t="str">
            <v/>
          </cell>
          <cell r="J1012" t="str">
            <v/>
          </cell>
          <cell r="K1012">
            <v>0</v>
          </cell>
          <cell r="L1012">
            <v>0</v>
          </cell>
          <cell r="M1012" t="str">
            <v/>
          </cell>
          <cell r="P1012" t="str">
            <v/>
          </cell>
          <cell r="Q1012" t="str">
            <v/>
          </cell>
          <cell r="R1012">
            <v>0</v>
          </cell>
          <cell r="S1012">
            <v>0</v>
          </cell>
          <cell r="T1012" t="str">
            <v/>
          </cell>
          <cell r="W1012" t="str">
            <v/>
          </cell>
          <cell r="X1012" t="str">
            <v/>
          </cell>
          <cell r="Y1012">
            <v>0</v>
          </cell>
          <cell r="Z1012">
            <v>0</v>
          </cell>
          <cell r="AA1012" t="str">
            <v/>
          </cell>
        </row>
        <row r="1013">
          <cell r="I1013" t="str">
            <v>1008500000101</v>
          </cell>
          <cell r="J1013" t="str">
            <v>普通攻击:对单体敌人造成{0}%的武力伤害</v>
          </cell>
          <cell r="K1013">
            <v>0</v>
          </cell>
          <cell r="L1013">
            <v>0</v>
          </cell>
          <cell r="M1013" t="str">
            <v>0.25+0.25+0.25+0.25+0.25+0.25+0.25+0.25+0.25+0.25+0.25+0.25+0.25+0.25+0.25+0.25+0.25</v>
          </cell>
          <cell r="P1013" t="str">
            <v/>
          </cell>
          <cell r="Q1013" t="str">
            <v/>
          </cell>
          <cell r="R1013">
            <v>0</v>
          </cell>
          <cell r="S1013">
            <v>0</v>
          </cell>
          <cell r="T1013" t="str">
            <v/>
          </cell>
          <cell r="W1013" t="str">
            <v/>
          </cell>
          <cell r="X1013" t="str">
            <v/>
          </cell>
          <cell r="Y1013">
            <v>0</v>
          </cell>
          <cell r="Z1013">
            <v>0</v>
          </cell>
          <cell r="AA1013" t="str">
            <v/>
          </cell>
        </row>
        <row r="1014">
          <cell r="I1014" t="str">
            <v>1008500000201</v>
          </cell>
          <cell r="J1014"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K1014">
            <v>0</v>
          </cell>
          <cell r="L1014">
            <v>0</v>
          </cell>
          <cell r="M1014" t="str">
            <v>0.33+0.37+0.41+0.45+0.49+0.53+0.57+0.61+0.65+0.69+0.73+0.77+0.81+0.85+0.89+0.93+0.97</v>
          </cell>
          <cell r="P1014" t="str">
            <v/>
          </cell>
          <cell r="Q1014" t="str">
            <v/>
          </cell>
          <cell r="R1014">
            <v>0</v>
          </cell>
          <cell r="S1014">
            <v>0</v>
          </cell>
          <cell r="T1014" t="str">
            <v/>
          </cell>
          <cell r="W1014" t="str">
            <v/>
          </cell>
          <cell r="X1014" t="str">
            <v/>
          </cell>
          <cell r="Y1014">
            <v>0</v>
          </cell>
          <cell r="Z1014">
            <v>0</v>
          </cell>
          <cell r="AA1014" t="str">
            <v/>
          </cell>
        </row>
        <row r="1015">
          <cell r="I1015" t="str">
            <v>1008500000202</v>
          </cell>
          <cell r="J1015"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K1015">
            <v>0</v>
          </cell>
          <cell r="L1015">
            <v>0</v>
          </cell>
          <cell r="M1015" t="str">
            <v>0.1+0.125+0.15+0.175+0.2+0.225+0.25+0.275+0.3+0.325+0.35+0.375+0.4+0.425+0.45+0.475+0.5</v>
          </cell>
          <cell r="P1015" t="str">
            <v>1008500000203</v>
          </cell>
          <cell r="Q1015"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R1015">
            <v>0</v>
          </cell>
          <cell r="S1015">
            <v>0</v>
          </cell>
          <cell r="T1015" t="str">
            <v>200+225+250+275+300+325+350+375+400+425+450+475+500+525+550+575+600</v>
          </cell>
          <cell r="W1015" t="str">
            <v/>
          </cell>
          <cell r="X1015" t="str">
            <v/>
          </cell>
          <cell r="Y1015">
            <v>0</v>
          </cell>
          <cell r="Z1015">
            <v>0</v>
          </cell>
          <cell r="AA1015" t="str">
            <v/>
          </cell>
        </row>
        <row r="1016">
          <cell r="I1016" t="str">
            <v>1008500000204</v>
          </cell>
          <cell r="J1016"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K1016">
            <v>0</v>
          </cell>
          <cell r="L1016">
            <v>0</v>
          </cell>
          <cell r="M1016" t="str">
            <v>0++++++++++++++++</v>
          </cell>
          <cell r="P1016" t="str">
            <v/>
          </cell>
          <cell r="Q1016" t="str">
            <v/>
          </cell>
          <cell r="R1016">
            <v>0</v>
          </cell>
          <cell r="S1016">
            <v>0</v>
          </cell>
          <cell r="T1016" t="str">
            <v/>
          </cell>
          <cell r="W1016" t="str">
            <v/>
          </cell>
          <cell r="X1016" t="str">
            <v/>
          </cell>
          <cell r="Y1016">
            <v>0</v>
          </cell>
          <cell r="Z1016">
            <v>0</v>
          </cell>
          <cell r="AA1016" t="str">
            <v/>
          </cell>
        </row>
        <row r="1017">
          <cell r="I1017" t="str">
            <v>1008500000301</v>
          </cell>
          <cell r="J1017" t="str">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ell>
          <cell r="K1017">
            <v>0</v>
          </cell>
          <cell r="L1017">
            <v>0</v>
          </cell>
          <cell r="M1017" t="str">
            <v>0.15+0.175+0.2+0.225+0.25+0.275+0.3+0.325+0.35+0.375+0.4+0.425+0.45+0.475+0.5+0.525+0.55</v>
          </cell>
          <cell r="P1017" t="str">
            <v/>
          </cell>
          <cell r="Q1017" t="str">
            <v/>
          </cell>
          <cell r="R1017">
            <v>0</v>
          </cell>
          <cell r="S1017">
            <v>0</v>
          </cell>
          <cell r="T1017" t="str">
            <v/>
          </cell>
          <cell r="W1017" t="str">
            <v/>
          </cell>
          <cell r="X1017" t="str">
            <v/>
          </cell>
          <cell r="Y1017">
            <v>0</v>
          </cell>
          <cell r="Z1017">
            <v>0</v>
          </cell>
          <cell r="AA1017" t="str">
            <v/>
          </cell>
        </row>
        <row r="1018">
          <cell r="I1018" t="str">
            <v>1008500000302</v>
          </cell>
          <cell r="J1018" t="str">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ell>
          <cell r="K1018">
            <v>0</v>
          </cell>
          <cell r="L1018">
            <v>0</v>
          </cell>
          <cell r="M1018" t="str">
            <v>0.2+0.225+0.25+0.275+0.3+0.325+0.35+0.375+0.4+0.425+0.45+0.475+0.5+0.525+0.55+0.575+0.6</v>
          </cell>
          <cell r="P1018" t="str">
            <v/>
          </cell>
          <cell r="Q1018" t="str">
            <v/>
          </cell>
          <cell r="R1018">
            <v>0</v>
          </cell>
          <cell r="S1018">
            <v>0</v>
          </cell>
          <cell r="T1018" t="str">
            <v/>
          </cell>
          <cell r="W1018" t="str">
            <v/>
          </cell>
          <cell r="X1018" t="str">
            <v/>
          </cell>
          <cell r="Y1018">
            <v>0</v>
          </cell>
          <cell r="Z1018">
            <v>0</v>
          </cell>
          <cell r="AA1018" t="str">
            <v/>
          </cell>
        </row>
        <row r="1019">
          <cell r="I1019" t="str">
            <v>1008500000303</v>
          </cell>
          <cell r="J1019" t="str">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ell>
          <cell r="K1019">
            <v>0</v>
          </cell>
          <cell r="L1019">
            <v>0</v>
          </cell>
          <cell r="M1019" t="str">
            <v>0++++++++++++++++</v>
          </cell>
          <cell r="P1019" t="str">
            <v/>
          </cell>
          <cell r="Q1019" t="str">
            <v/>
          </cell>
          <cell r="R1019">
            <v>0</v>
          </cell>
          <cell r="S1019">
            <v>0</v>
          </cell>
          <cell r="T1019" t="str">
            <v/>
          </cell>
          <cell r="W1019" t="str">
            <v/>
          </cell>
          <cell r="X1019" t="str">
            <v/>
          </cell>
          <cell r="Y1019">
            <v>0</v>
          </cell>
          <cell r="Z1019">
            <v>0</v>
          </cell>
          <cell r="AA1019" t="str">
            <v/>
          </cell>
        </row>
        <row r="1020">
          <cell r="I1020" t="str">
            <v/>
          </cell>
          <cell r="J1020" t="str">
            <v/>
          </cell>
          <cell r="K1020">
            <v>0</v>
          </cell>
          <cell r="L1020">
            <v>0</v>
          </cell>
          <cell r="M1020" t="str">
            <v/>
          </cell>
          <cell r="P1020" t="str">
            <v/>
          </cell>
          <cell r="Q1020" t="str">
            <v/>
          </cell>
          <cell r="R1020">
            <v>0</v>
          </cell>
          <cell r="S1020">
            <v>0</v>
          </cell>
          <cell r="T1020" t="str">
            <v/>
          </cell>
          <cell r="W1020" t="str">
            <v/>
          </cell>
          <cell r="X1020" t="str">
            <v/>
          </cell>
          <cell r="Y1020">
            <v>0</v>
          </cell>
          <cell r="Z1020">
            <v>0</v>
          </cell>
          <cell r="AA1020" t="str">
            <v/>
          </cell>
        </row>
        <row r="1021">
          <cell r="I1021" t="str">
            <v/>
          </cell>
          <cell r="J1021" t="str">
            <v/>
          </cell>
          <cell r="K1021">
            <v>0</v>
          </cell>
          <cell r="L1021">
            <v>0</v>
          </cell>
          <cell r="M1021" t="str">
            <v/>
          </cell>
          <cell r="P1021" t="str">
            <v/>
          </cell>
          <cell r="Q1021" t="str">
            <v/>
          </cell>
          <cell r="R1021">
            <v>0</v>
          </cell>
          <cell r="S1021">
            <v>0</v>
          </cell>
          <cell r="T1021" t="str">
            <v/>
          </cell>
          <cell r="W1021" t="str">
            <v/>
          </cell>
          <cell r="X1021" t="str">
            <v/>
          </cell>
          <cell r="Y1021">
            <v>0</v>
          </cell>
          <cell r="Z1021">
            <v>0</v>
          </cell>
          <cell r="AA1021" t="str">
            <v/>
          </cell>
        </row>
        <row r="1022">
          <cell r="I1022" t="str">
            <v/>
          </cell>
          <cell r="J1022" t="str">
            <v/>
          </cell>
          <cell r="K1022">
            <v>0</v>
          </cell>
          <cell r="L1022">
            <v>0</v>
          </cell>
          <cell r="M1022" t="str">
            <v/>
          </cell>
          <cell r="P1022" t="str">
            <v/>
          </cell>
          <cell r="Q1022" t="str">
            <v/>
          </cell>
          <cell r="R1022">
            <v>0</v>
          </cell>
          <cell r="S1022">
            <v>0</v>
          </cell>
          <cell r="T1022" t="str">
            <v/>
          </cell>
          <cell r="W1022" t="str">
            <v/>
          </cell>
          <cell r="X1022" t="str">
            <v/>
          </cell>
          <cell r="Y1022">
            <v>0</v>
          </cell>
          <cell r="Z1022">
            <v>0</v>
          </cell>
          <cell r="AA1022" t="str">
            <v/>
          </cell>
        </row>
        <row r="1023">
          <cell r="I1023" t="str">
            <v/>
          </cell>
          <cell r="J1023" t="str">
            <v/>
          </cell>
          <cell r="K1023">
            <v>0</v>
          </cell>
          <cell r="L1023">
            <v>0</v>
          </cell>
          <cell r="M1023" t="str">
            <v/>
          </cell>
          <cell r="P1023" t="str">
            <v/>
          </cell>
          <cell r="Q1023" t="str">
            <v/>
          </cell>
          <cell r="R1023">
            <v>0</v>
          </cell>
          <cell r="S1023">
            <v>0</v>
          </cell>
          <cell r="T1023" t="str">
            <v/>
          </cell>
          <cell r="W1023" t="str">
            <v/>
          </cell>
          <cell r="X1023" t="str">
            <v/>
          </cell>
          <cell r="Y1023">
            <v>0</v>
          </cell>
          <cell r="Z1023">
            <v>0</v>
          </cell>
          <cell r="AA1023" t="str">
            <v/>
          </cell>
        </row>
        <row r="1024">
          <cell r="I1024" t="str">
            <v/>
          </cell>
          <cell r="J1024" t="str">
            <v/>
          </cell>
          <cell r="K1024">
            <v>0</v>
          </cell>
          <cell r="L1024">
            <v>0</v>
          </cell>
          <cell r="M1024" t="str">
            <v/>
          </cell>
          <cell r="P1024" t="str">
            <v/>
          </cell>
          <cell r="Q1024" t="str">
            <v/>
          </cell>
          <cell r="R1024">
            <v>0</v>
          </cell>
          <cell r="S1024">
            <v>0</v>
          </cell>
          <cell r="T1024" t="str">
            <v/>
          </cell>
          <cell r="W1024" t="str">
            <v/>
          </cell>
          <cell r="X1024" t="str">
            <v/>
          </cell>
          <cell r="Y1024">
            <v>0</v>
          </cell>
          <cell r="Z1024">
            <v>0</v>
          </cell>
          <cell r="AA1024" t="str">
            <v/>
          </cell>
        </row>
        <row r="1025">
          <cell r="I1025" t="str">
            <v/>
          </cell>
          <cell r="J1025" t="str">
            <v/>
          </cell>
          <cell r="K1025">
            <v>0</v>
          </cell>
          <cell r="L1025">
            <v>0</v>
          </cell>
          <cell r="M1025" t="str">
            <v/>
          </cell>
          <cell r="P1025" t="str">
            <v/>
          </cell>
          <cell r="Q1025" t="str">
            <v/>
          </cell>
          <cell r="R1025">
            <v>0</v>
          </cell>
          <cell r="S1025">
            <v>0</v>
          </cell>
          <cell r="T1025" t="str">
            <v/>
          </cell>
          <cell r="W1025" t="str">
            <v/>
          </cell>
          <cell r="X1025" t="str">
            <v/>
          </cell>
          <cell r="Y1025">
            <v>0</v>
          </cell>
          <cell r="Z1025">
            <v>0</v>
          </cell>
          <cell r="AA1025" t="str">
            <v/>
          </cell>
        </row>
        <row r="1026">
          <cell r="I1026" t="str">
            <v/>
          </cell>
          <cell r="J1026" t="str">
            <v/>
          </cell>
          <cell r="K1026">
            <v>0</v>
          </cell>
          <cell r="L1026">
            <v>0</v>
          </cell>
          <cell r="M1026" t="str">
            <v/>
          </cell>
          <cell r="P1026" t="str">
            <v/>
          </cell>
          <cell r="Q1026" t="str">
            <v/>
          </cell>
          <cell r="R1026">
            <v>0</v>
          </cell>
          <cell r="S1026">
            <v>0</v>
          </cell>
          <cell r="T1026" t="str">
            <v/>
          </cell>
          <cell r="W1026" t="str">
            <v/>
          </cell>
          <cell r="X1026" t="str">
            <v/>
          </cell>
          <cell r="Y1026">
            <v>0</v>
          </cell>
          <cell r="Z1026">
            <v>0</v>
          </cell>
          <cell r="AA1026" t="str">
            <v/>
          </cell>
        </row>
        <row r="1027">
          <cell r="I1027" t="str">
            <v/>
          </cell>
          <cell r="J1027" t="str">
            <v/>
          </cell>
          <cell r="K1027">
            <v>0</v>
          </cell>
          <cell r="L1027">
            <v>0</v>
          </cell>
          <cell r="M1027" t="str">
            <v/>
          </cell>
          <cell r="P1027" t="str">
            <v/>
          </cell>
          <cell r="Q1027" t="str">
            <v/>
          </cell>
          <cell r="R1027">
            <v>0</v>
          </cell>
          <cell r="S1027">
            <v>0</v>
          </cell>
          <cell r="T1027" t="str">
            <v/>
          </cell>
          <cell r="W1027" t="str">
            <v/>
          </cell>
          <cell r="X1027" t="str">
            <v/>
          </cell>
          <cell r="Y1027">
            <v>0</v>
          </cell>
          <cell r="Z1027">
            <v>0</v>
          </cell>
          <cell r="AA1027" t="str">
            <v/>
          </cell>
        </row>
        <row r="1028">
          <cell r="I1028" t="str">
            <v/>
          </cell>
          <cell r="J1028" t="str">
            <v/>
          </cell>
          <cell r="K1028">
            <v>0</v>
          </cell>
          <cell r="L1028">
            <v>0</v>
          </cell>
          <cell r="M1028" t="str">
            <v/>
          </cell>
          <cell r="P1028" t="str">
            <v/>
          </cell>
          <cell r="Q1028" t="str">
            <v/>
          </cell>
          <cell r="R1028">
            <v>0</v>
          </cell>
          <cell r="S1028">
            <v>0</v>
          </cell>
          <cell r="T1028" t="str">
            <v/>
          </cell>
          <cell r="W1028" t="str">
            <v/>
          </cell>
          <cell r="X1028" t="str">
            <v/>
          </cell>
          <cell r="Y1028">
            <v>0</v>
          </cell>
          <cell r="Z1028">
            <v>0</v>
          </cell>
          <cell r="AA1028" t="str">
            <v/>
          </cell>
        </row>
        <row r="1029">
          <cell r="I1029" t="str">
            <v/>
          </cell>
          <cell r="J1029" t="str">
            <v/>
          </cell>
          <cell r="K1029">
            <v>0</v>
          </cell>
          <cell r="L1029">
            <v>0</v>
          </cell>
          <cell r="M1029" t="str">
            <v/>
          </cell>
          <cell r="P1029" t="str">
            <v/>
          </cell>
          <cell r="Q1029" t="str">
            <v/>
          </cell>
          <cell r="R1029">
            <v>0</v>
          </cell>
          <cell r="S1029">
            <v>0</v>
          </cell>
          <cell r="T1029" t="str">
            <v/>
          </cell>
          <cell r="W1029" t="str">
            <v/>
          </cell>
          <cell r="X1029" t="str">
            <v/>
          </cell>
          <cell r="Y1029">
            <v>0</v>
          </cell>
          <cell r="Z1029">
            <v>0</v>
          </cell>
          <cell r="AA1029" t="str">
            <v/>
          </cell>
        </row>
        <row r="1030">
          <cell r="I1030" t="str">
            <v/>
          </cell>
          <cell r="J1030" t="str">
            <v/>
          </cell>
          <cell r="K1030">
            <v>0</v>
          </cell>
          <cell r="L1030">
            <v>0</v>
          </cell>
          <cell r="M1030" t="str">
            <v/>
          </cell>
          <cell r="P1030" t="str">
            <v/>
          </cell>
          <cell r="Q1030" t="str">
            <v/>
          </cell>
          <cell r="R1030">
            <v>0</v>
          </cell>
          <cell r="S1030">
            <v>0</v>
          </cell>
          <cell r="T1030" t="str">
            <v/>
          </cell>
          <cell r="W1030" t="str">
            <v/>
          </cell>
          <cell r="X1030" t="str">
            <v/>
          </cell>
          <cell r="Y1030">
            <v>0</v>
          </cell>
          <cell r="Z1030">
            <v>0</v>
          </cell>
          <cell r="AA1030" t="str">
            <v/>
          </cell>
        </row>
        <row r="1031">
          <cell r="I1031" t="str">
            <v/>
          </cell>
          <cell r="J1031" t="str">
            <v/>
          </cell>
          <cell r="K1031">
            <v>0</v>
          </cell>
          <cell r="L1031">
            <v>0</v>
          </cell>
          <cell r="M1031" t="str">
            <v/>
          </cell>
          <cell r="P1031" t="str">
            <v/>
          </cell>
          <cell r="Q1031" t="str">
            <v/>
          </cell>
          <cell r="R1031">
            <v>0</v>
          </cell>
          <cell r="S1031">
            <v>0</v>
          </cell>
          <cell r="T1031" t="str">
            <v/>
          </cell>
          <cell r="W1031" t="str">
            <v/>
          </cell>
          <cell r="X1031" t="str">
            <v/>
          </cell>
          <cell r="Y1031">
            <v>0</v>
          </cell>
          <cell r="Z1031">
            <v>0</v>
          </cell>
          <cell r="AA1031" t="str">
            <v/>
          </cell>
        </row>
        <row r="1032">
          <cell r="I1032" t="str">
            <v/>
          </cell>
          <cell r="J1032" t="str">
            <v/>
          </cell>
          <cell r="K1032">
            <v>0</v>
          </cell>
          <cell r="L1032">
            <v>0</v>
          </cell>
          <cell r="M1032" t="str">
            <v/>
          </cell>
          <cell r="P1032" t="str">
            <v/>
          </cell>
          <cell r="Q1032" t="str">
            <v/>
          </cell>
          <cell r="R1032">
            <v>0</v>
          </cell>
          <cell r="S1032">
            <v>0</v>
          </cell>
          <cell r="T1032" t="str">
            <v/>
          </cell>
          <cell r="W1032" t="str">
            <v/>
          </cell>
          <cell r="X1032" t="str">
            <v/>
          </cell>
          <cell r="Y1032">
            <v>0</v>
          </cell>
          <cell r="Z1032">
            <v>0</v>
          </cell>
          <cell r="AA1032" t="str">
            <v/>
          </cell>
        </row>
        <row r="1033">
          <cell r="I1033" t="str">
            <v/>
          </cell>
          <cell r="J1033" t="str">
            <v/>
          </cell>
          <cell r="K1033">
            <v>0</v>
          </cell>
          <cell r="L1033">
            <v>0</v>
          </cell>
          <cell r="M1033" t="str">
            <v/>
          </cell>
          <cell r="P1033" t="str">
            <v/>
          </cell>
          <cell r="Q1033" t="str">
            <v/>
          </cell>
          <cell r="R1033">
            <v>0</v>
          </cell>
          <cell r="S1033">
            <v>0</v>
          </cell>
          <cell r="T1033" t="str">
            <v/>
          </cell>
          <cell r="W1033" t="str">
            <v/>
          </cell>
          <cell r="X1033" t="str">
            <v/>
          </cell>
          <cell r="Y1033">
            <v>0</v>
          </cell>
          <cell r="Z1033">
            <v>0</v>
          </cell>
          <cell r="AA1033" t="str">
            <v/>
          </cell>
        </row>
        <row r="1034">
          <cell r="I1034" t="str">
            <v/>
          </cell>
          <cell r="J1034" t="str">
            <v/>
          </cell>
          <cell r="K1034">
            <v>0</v>
          </cell>
          <cell r="L1034">
            <v>0</v>
          </cell>
          <cell r="M1034" t="str">
            <v/>
          </cell>
          <cell r="P1034" t="str">
            <v/>
          </cell>
          <cell r="Q1034" t="str">
            <v/>
          </cell>
          <cell r="R1034">
            <v>0</v>
          </cell>
          <cell r="S1034">
            <v>0</v>
          </cell>
          <cell r="T1034" t="str">
            <v/>
          </cell>
          <cell r="W1034" t="str">
            <v/>
          </cell>
          <cell r="X1034" t="str">
            <v/>
          </cell>
          <cell r="Y1034">
            <v>0</v>
          </cell>
          <cell r="Z1034">
            <v>0</v>
          </cell>
          <cell r="AA1034" t="str">
            <v/>
          </cell>
        </row>
        <row r="1035">
          <cell r="I1035" t="str">
            <v/>
          </cell>
          <cell r="J1035" t="str">
            <v/>
          </cell>
          <cell r="K1035">
            <v>0</v>
          </cell>
          <cell r="L1035">
            <v>0</v>
          </cell>
          <cell r="M1035" t="str">
            <v/>
          </cell>
          <cell r="P1035" t="str">
            <v/>
          </cell>
          <cell r="Q1035" t="str">
            <v/>
          </cell>
          <cell r="R1035">
            <v>0</v>
          </cell>
          <cell r="S1035">
            <v>0</v>
          </cell>
          <cell r="T1035" t="str">
            <v/>
          </cell>
          <cell r="W1035" t="str">
            <v/>
          </cell>
          <cell r="X1035" t="str">
            <v/>
          </cell>
          <cell r="Y1035">
            <v>0</v>
          </cell>
          <cell r="Z1035">
            <v>0</v>
          </cell>
          <cell r="AA1035" t="str">
            <v/>
          </cell>
        </row>
        <row r="1036">
          <cell r="I1036" t="str">
            <v/>
          </cell>
          <cell r="J1036" t="str">
            <v/>
          </cell>
          <cell r="K1036">
            <v>0</v>
          </cell>
          <cell r="L1036">
            <v>0</v>
          </cell>
          <cell r="M1036" t="str">
            <v/>
          </cell>
          <cell r="P1036" t="str">
            <v/>
          </cell>
          <cell r="Q1036" t="str">
            <v/>
          </cell>
          <cell r="R1036">
            <v>0</v>
          </cell>
          <cell r="S1036">
            <v>0</v>
          </cell>
          <cell r="T1036" t="str">
            <v/>
          </cell>
          <cell r="W1036" t="str">
            <v/>
          </cell>
          <cell r="X1036" t="str">
            <v/>
          </cell>
          <cell r="Y1036">
            <v>0</v>
          </cell>
          <cell r="Z1036">
            <v>0</v>
          </cell>
          <cell r="AA1036" t="str">
            <v/>
          </cell>
        </row>
        <row r="1037">
          <cell r="I1037" t="str">
            <v/>
          </cell>
          <cell r="J1037" t="str">
            <v/>
          </cell>
          <cell r="K1037">
            <v>0</v>
          </cell>
          <cell r="L1037">
            <v>0</v>
          </cell>
          <cell r="M1037" t="str">
            <v/>
          </cell>
          <cell r="P1037" t="str">
            <v/>
          </cell>
          <cell r="Q1037" t="str">
            <v/>
          </cell>
          <cell r="R1037">
            <v>0</v>
          </cell>
          <cell r="S1037">
            <v>0</v>
          </cell>
          <cell r="T1037" t="str">
            <v/>
          </cell>
          <cell r="W1037" t="str">
            <v/>
          </cell>
          <cell r="X1037" t="str">
            <v/>
          </cell>
          <cell r="Y1037">
            <v>0</v>
          </cell>
          <cell r="Z1037">
            <v>0</v>
          </cell>
          <cell r="AA1037" t="str">
            <v/>
          </cell>
        </row>
        <row r="1038">
          <cell r="I1038" t="str">
            <v/>
          </cell>
          <cell r="J1038" t="str">
            <v/>
          </cell>
          <cell r="K1038">
            <v>0</v>
          </cell>
          <cell r="L1038">
            <v>0</v>
          </cell>
          <cell r="M1038" t="str">
            <v/>
          </cell>
          <cell r="P1038" t="str">
            <v/>
          </cell>
          <cell r="Q1038" t="str">
            <v/>
          </cell>
          <cell r="R1038">
            <v>0</v>
          </cell>
          <cell r="S1038">
            <v>0</v>
          </cell>
          <cell r="T1038" t="str">
            <v/>
          </cell>
          <cell r="W1038" t="str">
            <v/>
          </cell>
          <cell r="X1038" t="str">
            <v/>
          </cell>
          <cell r="Y1038">
            <v>0</v>
          </cell>
          <cell r="Z1038">
            <v>0</v>
          </cell>
          <cell r="AA1038" t="str">
            <v/>
          </cell>
        </row>
        <row r="1039">
          <cell r="I1039" t="str">
            <v/>
          </cell>
          <cell r="J1039" t="str">
            <v/>
          </cell>
          <cell r="K1039">
            <v>0</v>
          </cell>
          <cell r="L1039">
            <v>0</v>
          </cell>
          <cell r="M1039" t="str">
            <v/>
          </cell>
          <cell r="P1039" t="str">
            <v/>
          </cell>
          <cell r="Q1039" t="str">
            <v/>
          </cell>
          <cell r="R1039">
            <v>0</v>
          </cell>
          <cell r="S1039">
            <v>0</v>
          </cell>
          <cell r="T1039" t="str">
            <v/>
          </cell>
          <cell r="W1039" t="str">
            <v/>
          </cell>
          <cell r="X1039" t="str">
            <v/>
          </cell>
          <cell r="Y1039">
            <v>0</v>
          </cell>
          <cell r="Z1039">
            <v>0</v>
          </cell>
          <cell r="AA1039" t="str">
            <v/>
          </cell>
        </row>
        <row r="1040">
          <cell r="I1040" t="str">
            <v/>
          </cell>
          <cell r="J1040" t="str">
            <v/>
          </cell>
          <cell r="K1040">
            <v>0</v>
          </cell>
          <cell r="L1040">
            <v>0</v>
          </cell>
          <cell r="M1040" t="str">
            <v/>
          </cell>
          <cell r="P1040" t="str">
            <v/>
          </cell>
          <cell r="Q1040" t="str">
            <v/>
          </cell>
          <cell r="R1040">
            <v>0</v>
          </cell>
          <cell r="S1040">
            <v>0</v>
          </cell>
          <cell r="T1040" t="str">
            <v/>
          </cell>
          <cell r="W1040" t="str">
            <v/>
          </cell>
          <cell r="X1040" t="str">
            <v/>
          </cell>
          <cell r="Y1040">
            <v>0</v>
          </cell>
          <cell r="Z1040">
            <v>0</v>
          </cell>
          <cell r="AA1040" t="str">
            <v/>
          </cell>
        </row>
        <row r="1041">
          <cell r="I1041" t="str">
            <v/>
          </cell>
          <cell r="J1041" t="str">
            <v/>
          </cell>
          <cell r="K1041">
            <v>0</v>
          </cell>
          <cell r="L1041">
            <v>0</v>
          </cell>
          <cell r="M1041" t="str">
            <v/>
          </cell>
          <cell r="P1041" t="str">
            <v/>
          </cell>
          <cell r="Q1041" t="str">
            <v/>
          </cell>
          <cell r="R1041">
            <v>0</v>
          </cell>
          <cell r="S1041">
            <v>0</v>
          </cell>
          <cell r="T1041" t="str">
            <v/>
          </cell>
          <cell r="W1041" t="str">
            <v/>
          </cell>
          <cell r="X1041" t="str">
            <v/>
          </cell>
          <cell r="Y1041">
            <v>0</v>
          </cell>
          <cell r="Z1041">
            <v>0</v>
          </cell>
          <cell r="AA1041" t="str">
            <v/>
          </cell>
        </row>
        <row r="1042">
          <cell r="I1042" t="str">
            <v/>
          </cell>
          <cell r="J1042" t="str">
            <v/>
          </cell>
          <cell r="K1042">
            <v>0</v>
          </cell>
          <cell r="L1042">
            <v>0</v>
          </cell>
          <cell r="M1042" t="str">
            <v/>
          </cell>
          <cell r="P1042" t="str">
            <v/>
          </cell>
          <cell r="Q1042" t="str">
            <v/>
          </cell>
          <cell r="R1042">
            <v>0</v>
          </cell>
          <cell r="S1042">
            <v>0</v>
          </cell>
          <cell r="T1042" t="str">
            <v/>
          </cell>
          <cell r="W1042" t="str">
            <v/>
          </cell>
          <cell r="X1042" t="str">
            <v/>
          </cell>
          <cell r="Y1042">
            <v>0</v>
          </cell>
          <cell r="Z1042">
            <v>0</v>
          </cell>
          <cell r="AA1042" t="str">
            <v/>
          </cell>
        </row>
        <row r="1043">
          <cell r="I1043" t="str">
            <v/>
          </cell>
          <cell r="J1043" t="str">
            <v/>
          </cell>
          <cell r="K1043">
            <v>0</v>
          </cell>
          <cell r="L1043">
            <v>0</v>
          </cell>
          <cell r="M1043" t="str">
            <v/>
          </cell>
          <cell r="P1043" t="str">
            <v/>
          </cell>
          <cell r="Q1043" t="str">
            <v/>
          </cell>
          <cell r="R1043">
            <v>0</v>
          </cell>
          <cell r="S1043">
            <v>0</v>
          </cell>
          <cell r="T1043" t="str">
            <v/>
          </cell>
          <cell r="W1043" t="str">
            <v/>
          </cell>
          <cell r="X1043" t="str">
            <v/>
          </cell>
          <cell r="Y1043">
            <v>0</v>
          </cell>
          <cell r="Z1043">
            <v>0</v>
          </cell>
          <cell r="AA1043" t="str">
            <v/>
          </cell>
        </row>
        <row r="1044">
          <cell r="I1044" t="str">
            <v/>
          </cell>
          <cell r="J1044" t="str">
            <v/>
          </cell>
          <cell r="K1044">
            <v>0</v>
          </cell>
          <cell r="L1044">
            <v>0</v>
          </cell>
          <cell r="M1044" t="str">
            <v/>
          </cell>
          <cell r="P1044" t="str">
            <v/>
          </cell>
          <cell r="Q1044" t="str">
            <v/>
          </cell>
          <cell r="R1044">
            <v>0</v>
          </cell>
          <cell r="S1044">
            <v>0</v>
          </cell>
          <cell r="T1044" t="str">
            <v/>
          </cell>
          <cell r="W1044" t="str">
            <v/>
          </cell>
          <cell r="X1044" t="str">
            <v/>
          </cell>
          <cell r="Y1044">
            <v>0</v>
          </cell>
          <cell r="Z1044">
            <v>0</v>
          </cell>
          <cell r="AA1044" t="str">
            <v/>
          </cell>
        </row>
        <row r="1045">
          <cell r="I1045" t="str">
            <v/>
          </cell>
          <cell r="J1045" t="str">
            <v/>
          </cell>
          <cell r="K1045">
            <v>0</v>
          </cell>
          <cell r="L1045">
            <v>0</v>
          </cell>
          <cell r="M1045" t="str">
            <v/>
          </cell>
          <cell r="P1045" t="str">
            <v/>
          </cell>
          <cell r="Q1045" t="str">
            <v/>
          </cell>
          <cell r="R1045">
            <v>0</v>
          </cell>
          <cell r="S1045">
            <v>0</v>
          </cell>
          <cell r="T1045" t="str">
            <v/>
          </cell>
          <cell r="W1045" t="str">
            <v/>
          </cell>
          <cell r="X1045" t="str">
            <v/>
          </cell>
          <cell r="Y1045">
            <v>0</v>
          </cell>
          <cell r="Z1045">
            <v>0</v>
          </cell>
          <cell r="AA1045" t="str">
            <v/>
          </cell>
        </row>
        <row r="1046">
          <cell r="I1046" t="str">
            <v/>
          </cell>
          <cell r="J1046" t="str">
            <v/>
          </cell>
          <cell r="K1046">
            <v>0</v>
          </cell>
          <cell r="L1046">
            <v>0</v>
          </cell>
          <cell r="M1046" t="str">
            <v/>
          </cell>
          <cell r="P1046" t="str">
            <v/>
          </cell>
          <cell r="Q1046" t="str">
            <v/>
          </cell>
          <cell r="R1046">
            <v>0</v>
          </cell>
          <cell r="S1046">
            <v>0</v>
          </cell>
          <cell r="T1046" t="str">
            <v/>
          </cell>
          <cell r="W1046" t="str">
            <v/>
          </cell>
          <cell r="X1046" t="str">
            <v/>
          </cell>
          <cell r="Y1046">
            <v>0</v>
          </cell>
          <cell r="Z1046">
            <v>0</v>
          </cell>
          <cell r="AA1046" t="str">
            <v/>
          </cell>
        </row>
        <row r="1047">
          <cell r="I1047" t="str">
            <v/>
          </cell>
          <cell r="J1047" t="str">
            <v/>
          </cell>
          <cell r="K1047">
            <v>0</v>
          </cell>
          <cell r="L1047">
            <v>0</v>
          </cell>
          <cell r="M1047" t="str">
            <v/>
          </cell>
          <cell r="P1047" t="str">
            <v/>
          </cell>
          <cell r="Q1047" t="str">
            <v/>
          </cell>
          <cell r="R1047">
            <v>0</v>
          </cell>
          <cell r="S1047">
            <v>0</v>
          </cell>
          <cell r="T1047" t="str">
            <v/>
          </cell>
          <cell r="W1047" t="str">
            <v/>
          </cell>
          <cell r="X1047" t="str">
            <v/>
          </cell>
          <cell r="Y1047">
            <v>0</v>
          </cell>
          <cell r="Z1047">
            <v>0</v>
          </cell>
          <cell r="AA1047" t="str">
            <v/>
          </cell>
        </row>
        <row r="1048">
          <cell r="I1048" t="str">
            <v/>
          </cell>
          <cell r="J1048" t="str">
            <v/>
          </cell>
          <cell r="K1048">
            <v>0</v>
          </cell>
          <cell r="L1048">
            <v>0</v>
          </cell>
          <cell r="M1048" t="str">
            <v/>
          </cell>
          <cell r="P1048" t="str">
            <v/>
          </cell>
          <cell r="Q1048" t="str">
            <v/>
          </cell>
          <cell r="R1048">
            <v>0</v>
          </cell>
          <cell r="S1048">
            <v>0</v>
          </cell>
          <cell r="T1048" t="str">
            <v/>
          </cell>
          <cell r="W1048" t="str">
            <v/>
          </cell>
          <cell r="X1048" t="str">
            <v/>
          </cell>
          <cell r="Y1048">
            <v>0</v>
          </cell>
          <cell r="Z1048">
            <v>0</v>
          </cell>
          <cell r="AA1048" t="str">
            <v/>
          </cell>
        </row>
        <row r="1049">
          <cell r="I1049" t="str">
            <v/>
          </cell>
          <cell r="J1049" t="str">
            <v/>
          </cell>
          <cell r="K1049">
            <v>0</v>
          </cell>
          <cell r="L1049">
            <v>0</v>
          </cell>
          <cell r="M1049" t="str">
            <v/>
          </cell>
          <cell r="P1049" t="str">
            <v/>
          </cell>
          <cell r="Q1049" t="str">
            <v/>
          </cell>
          <cell r="R1049">
            <v>0</v>
          </cell>
          <cell r="S1049">
            <v>0</v>
          </cell>
          <cell r="T1049" t="str">
            <v/>
          </cell>
          <cell r="W1049" t="str">
            <v/>
          </cell>
          <cell r="X1049" t="str">
            <v/>
          </cell>
          <cell r="Y1049">
            <v>0</v>
          </cell>
          <cell r="Z1049">
            <v>0</v>
          </cell>
          <cell r="AA1049" t="str">
            <v/>
          </cell>
        </row>
        <row r="1050">
          <cell r="I1050" t="str">
            <v/>
          </cell>
          <cell r="J1050" t="str">
            <v/>
          </cell>
          <cell r="K1050">
            <v>0</v>
          </cell>
          <cell r="L1050">
            <v>0</v>
          </cell>
          <cell r="M1050" t="str">
            <v/>
          </cell>
          <cell r="P1050" t="str">
            <v/>
          </cell>
          <cell r="Q1050" t="str">
            <v/>
          </cell>
          <cell r="R1050">
            <v>0</v>
          </cell>
          <cell r="S1050">
            <v>0</v>
          </cell>
          <cell r="T1050" t="str">
            <v/>
          </cell>
          <cell r="W1050" t="str">
            <v/>
          </cell>
          <cell r="X1050" t="str">
            <v/>
          </cell>
          <cell r="Y1050">
            <v>0</v>
          </cell>
          <cell r="Z1050">
            <v>0</v>
          </cell>
          <cell r="AA1050" t="str">
            <v/>
          </cell>
        </row>
        <row r="1051">
          <cell r="I1051" t="str">
            <v/>
          </cell>
          <cell r="J1051" t="str">
            <v/>
          </cell>
          <cell r="K1051">
            <v>0</v>
          </cell>
          <cell r="L1051">
            <v>0</v>
          </cell>
          <cell r="M1051" t="str">
            <v/>
          </cell>
          <cell r="P1051" t="str">
            <v/>
          </cell>
          <cell r="Q1051" t="str">
            <v/>
          </cell>
          <cell r="R1051">
            <v>0</v>
          </cell>
          <cell r="S1051">
            <v>0</v>
          </cell>
          <cell r="T1051" t="str">
            <v/>
          </cell>
          <cell r="W1051" t="str">
            <v/>
          </cell>
          <cell r="X1051" t="str">
            <v/>
          </cell>
          <cell r="Y1051">
            <v>0</v>
          </cell>
          <cell r="Z1051">
            <v>0</v>
          </cell>
          <cell r="AA1051" t="str">
            <v/>
          </cell>
        </row>
        <row r="1052">
          <cell r="I1052" t="str">
            <v/>
          </cell>
          <cell r="J1052" t="str">
            <v/>
          </cell>
          <cell r="K1052">
            <v>0</v>
          </cell>
          <cell r="L1052">
            <v>0</v>
          </cell>
          <cell r="M1052" t="str">
            <v/>
          </cell>
          <cell r="P1052" t="str">
            <v/>
          </cell>
          <cell r="Q1052" t="str">
            <v/>
          </cell>
          <cell r="R1052">
            <v>0</v>
          </cell>
          <cell r="S1052">
            <v>0</v>
          </cell>
          <cell r="T1052" t="str">
            <v/>
          </cell>
          <cell r="W1052" t="str">
            <v/>
          </cell>
          <cell r="X1052" t="str">
            <v/>
          </cell>
          <cell r="Y1052">
            <v>0</v>
          </cell>
          <cell r="Z1052">
            <v>0</v>
          </cell>
          <cell r="AA1052" t="str">
            <v/>
          </cell>
        </row>
        <row r="1053">
          <cell r="I1053" t="str">
            <v/>
          </cell>
          <cell r="J1053" t="str">
            <v/>
          </cell>
          <cell r="K1053">
            <v>0</v>
          </cell>
          <cell r="L1053">
            <v>0</v>
          </cell>
          <cell r="M1053" t="str">
            <v/>
          </cell>
          <cell r="P1053" t="str">
            <v/>
          </cell>
          <cell r="Q1053" t="str">
            <v/>
          </cell>
          <cell r="R1053">
            <v>0</v>
          </cell>
          <cell r="S1053">
            <v>0</v>
          </cell>
          <cell r="T1053" t="str">
            <v/>
          </cell>
          <cell r="W1053" t="str">
            <v/>
          </cell>
          <cell r="X1053" t="str">
            <v/>
          </cell>
          <cell r="Y1053">
            <v>0</v>
          </cell>
          <cell r="Z1053">
            <v>0</v>
          </cell>
          <cell r="AA1053" t="str">
            <v/>
          </cell>
        </row>
        <row r="1054">
          <cell r="I1054" t="str">
            <v/>
          </cell>
          <cell r="J1054" t="str">
            <v/>
          </cell>
          <cell r="K1054">
            <v>0</v>
          </cell>
          <cell r="L1054">
            <v>0</v>
          </cell>
          <cell r="M1054" t="str">
            <v/>
          </cell>
          <cell r="P1054" t="str">
            <v/>
          </cell>
          <cell r="Q1054" t="str">
            <v/>
          </cell>
          <cell r="R1054">
            <v>0</v>
          </cell>
          <cell r="S1054">
            <v>0</v>
          </cell>
          <cell r="T1054" t="str">
            <v/>
          </cell>
          <cell r="W1054" t="str">
            <v/>
          </cell>
          <cell r="X1054" t="str">
            <v/>
          </cell>
          <cell r="Y1054">
            <v>0</v>
          </cell>
          <cell r="Z1054">
            <v>0</v>
          </cell>
          <cell r="AA1054" t="str">
            <v/>
          </cell>
        </row>
        <row r="1055">
          <cell r="I1055" t="str">
            <v/>
          </cell>
          <cell r="J1055" t="str">
            <v/>
          </cell>
          <cell r="K1055">
            <v>0</v>
          </cell>
          <cell r="L1055">
            <v>0</v>
          </cell>
          <cell r="M1055" t="str">
            <v/>
          </cell>
          <cell r="P1055" t="str">
            <v/>
          </cell>
          <cell r="Q1055" t="str">
            <v/>
          </cell>
          <cell r="R1055">
            <v>0</v>
          </cell>
          <cell r="S1055">
            <v>0</v>
          </cell>
          <cell r="T1055" t="str">
            <v/>
          </cell>
          <cell r="W1055" t="str">
            <v/>
          </cell>
          <cell r="X1055" t="str">
            <v/>
          </cell>
          <cell r="Y1055">
            <v>0</v>
          </cell>
          <cell r="Z1055">
            <v>0</v>
          </cell>
          <cell r="AA1055" t="str">
            <v/>
          </cell>
        </row>
        <row r="1056">
          <cell r="I1056" t="str">
            <v/>
          </cell>
          <cell r="J1056" t="str">
            <v/>
          </cell>
          <cell r="K1056">
            <v>0</v>
          </cell>
          <cell r="L1056">
            <v>0</v>
          </cell>
          <cell r="M1056" t="str">
            <v/>
          </cell>
          <cell r="P1056" t="str">
            <v/>
          </cell>
          <cell r="Q1056" t="str">
            <v/>
          </cell>
          <cell r="R1056">
            <v>0</v>
          </cell>
          <cell r="S1056">
            <v>0</v>
          </cell>
          <cell r="T1056" t="str">
            <v/>
          </cell>
          <cell r="W1056" t="str">
            <v/>
          </cell>
          <cell r="X1056" t="str">
            <v/>
          </cell>
          <cell r="Y1056">
            <v>0</v>
          </cell>
          <cell r="Z1056">
            <v>0</v>
          </cell>
          <cell r="AA1056" t="str">
            <v/>
          </cell>
        </row>
        <row r="1057">
          <cell r="I1057" t="str">
            <v/>
          </cell>
          <cell r="J1057" t="str">
            <v/>
          </cell>
          <cell r="K1057">
            <v>0</v>
          </cell>
          <cell r="L1057">
            <v>0</v>
          </cell>
          <cell r="M1057" t="str">
            <v/>
          </cell>
          <cell r="P1057" t="str">
            <v/>
          </cell>
          <cell r="Q1057" t="str">
            <v/>
          </cell>
          <cell r="R1057">
            <v>0</v>
          </cell>
          <cell r="S1057">
            <v>0</v>
          </cell>
          <cell r="T1057" t="str">
            <v/>
          </cell>
          <cell r="W1057" t="str">
            <v/>
          </cell>
          <cell r="X1057" t="str">
            <v/>
          </cell>
          <cell r="Y1057">
            <v>0</v>
          </cell>
          <cell r="Z1057">
            <v>0</v>
          </cell>
          <cell r="AA1057" t="str">
            <v/>
          </cell>
        </row>
        <row r="1058">
          <cell r="I1058" t="str">
            <v/>
          </cell>
          <cell r="J1058" t="str">
            <v/>
          </cell>
          <cell r="K1058">
            <v>0</v>
          </cell>
          <cell r="L1058">
            <v>0</v>
          </cell>
          <cell r="M1058" t="str">
            <v/>
          </cell>
          <cell r="P1058" t="str">
            <v/>
          </cell>
          <cell r="Q1058" t="str">
            <v/>
          </cell>
          <cell r="R1058">
            <v>0</v>
          </cell>
          <cell r="S1058">
            <v>0</v>
          </cell>
          <cell r="T1058" t="str">
            <v/>
          </cell>
          <cell r="W1058" t="str">
            <v/>
          </cell>
          <cell r="X1058" t="str">
            <v/>
          </cell>
          <cell r="Y1058">
            <v>0</v>
          </cell>
          <cell r="Z1058">
            <v>0</v>
          </cell>
          <cell r="AA1058" t="str">
            <v/>
          </cell>
        </row>
        <row r="1059">
          <cell r="I1059" t="str">
            <v/>
          </cell>
          <cell r="J1059" t="str">
            <v/>
          </cell>
          <cell r="K1059">
            <v>0</v>
          </cell>
          <cell r="L1059">
            <v>0</v>
          </cell>
          <cell r="M1059" t="str">
            <v/>
          </cell>
          <cell r="P1059" t="str">
            <v/>
          </cell>
          <cell r="Q1059" t="str">
            <v/>
          </cell>
          <cell r="R1059">
            <v>0</v>
          </cell>
          <cell r="S1059">
            <v>0</v>
          </cell>
          <cell r="T1059" t="str">
            <v/>
          </cell>
          <cell r="W1059" t="str">
            <v/>
          </cell>
          <cell r="X1059" t="str">
            <v/>
          </cell>
          <cell r="Y1059">
            <v>0</v>
          </cell>
          <cell r="Z1059">
            <v>0</v>
          </cell>
          <cell r="AA1059" t="str">
            <v/>
          </cell>
        </row>
        <row r="1060">
          <cell r="I1060" t="str">
            <v/>
          </cell>
          <cell r="J1060" t="str">
            <v/>
          </cell>
          <cell r="K1060">
            <v>0</v>
          </cell>
          <cell r="L1060">
            <v>0</v>
          </cell>
          <cell r="M1060" t="str">
            <v/>
          </cell>
          <cell r="P1060" t="str">
            <v/>
          </cell>
          <cell r="Q1060" t="str">
            <v/>
          </cell>
          <cell r="R1060">
            <v>0</v>
          </cell>
          <cell r="S1060">
            <v>0</v>
          </cell>
          <cell r="T1060" t="str">
            <v/>
          </cell>
          <cell r="W1060" t="str">
            <v/>
          </cell>
          <cell r="X1060" t="str">
            <v/>
          </cell>
          <cell r="Y1060">
            <v>0</v>
          </cell>
          <cell r="Z1060">
            <v>0</v>
          </cell>
          <cell r="AA1060" t="str">
            <v/>
          </cell>
        </row>
        <row r="1061">
          <cell r="I1061" t="str">
            <v/>
          </cell>
          <cell r="J1061" t="str">
            <v/>
          </cell>
          <cell r="K1061">
            <v>0</v>
          </cell>
          <cell r="L1061">
            <v>0</v>
          </cell>
          <cell r="M1061" t="str">
            <v/>
          </cell>
          <cell r="P1061" t="str">
            <v/>
          </cell>
          <cell r="Q1061" t="str">
            <v/>
          </cell>
          <cell r="R1061">
            <v>0</v>
          </cell>
          <cell r="S1061">
            <v>0</v>
          </cell>
          <cell r="T1061" t="str">
            <v/>
          </cell>
          <cell r="W1061" t="str">
            <v/>
          </cell>
          <cell r="X1061" t="str">
            <v/>
          </cell>
          <cell r="Y1061">
            <v>0</v>
          </cell>
          <cell r="Z1061">
            <v>0</v>
          </cell>
          <cell r="AA1061" t="str">
            <v/>
          </cell>
        </row>
        <row r="1062">
          <cell r="I1062" t="str">
            <v/>
          </cell>
          <cell r="J1062" t="str">
            <v/>
          </cell>
          <cell r="K1062">
            <v>0</v>
          </cell>
          <cell r="L1062">
            <v>0</v>
          </cell>
          <cell r="M1062" t="str">
            <v/>
          </cell>
          <cell r="P1062" t="str">
            <v/>
          </cell>
          <cell r="Q1062" t="str">
            <v/>
          </cell>
          <cell r="R1062">
            <v>0</v>
          </cell>
          <cell r="S1062">
            <v>0</v>
          </cell>
          <cell r="T1062" t="str">
            <v/>
          </cell>
          <cell r="W1062" t="str">
            <v/>
          </cell>
          <cell r="X1062" t="str">
            <v/>
          </cell>
          <cell r="Y1062">
            <v>0</v>
          </cell>
          <cell r="Z1062">
            <v>0</v>
          </cell>
          <cell r="AA1062" t="str">
            <v/>
          </cell>
        </row>
        <row r="1063">
          <cell r="I1063" t="str">
            <v/>
          </cell>
          <cell r="J1063" t="str">
            <v/>
          </cell>
          <cell r="K1063">
            <v>0</v>
          </cell>
          <cell r="L1063">
            <v>0</v>
          </cell>
          <cell r="M1063" t="str">
            <v/>
          </cell>
          <cell r="P1063" t="str">
            <v/>
          </cell>
          <cell r="Q1063" t="str">
            <v/>
          </cell>
          <cell r="R1063">
            <v>0</v>
          </cell>
          <cell r="S1063">
            <v>0</v>
          </cell>
          <cell r="T1063" t="str">
            <v/>
          </cell>
          <cell r="W1063" t="str">
            <v/>
          </cell>
          <cell r="X1063" t="str">
            <v/>
          </cell>
          <cell r="Y1063">
            <v>0</v>
          </cell>
          <cell r="Z1063">
            <v>0</v>
          </cell>
          <cell r="AA1063" t="str">
            <v/>
          </cell>
        </row>
        <row r="1064">
          <cell r="I1064" t="str">
            <v/>
          </cell>
          <cell r="J1064" t="str">
            <v/>
          </cell>
          <cell r="K1064">
            <v>0</v>
          </cell>
          <cell r="L1064">
            <v>0</v>
          </cell>
          <cell r="M1064" t="str">
            <v/>
          </cell>
          <cell r="P1064" t="str">
            <v/>
          </cell>
          <cell r="Q1064" t="str">
            <v/>
          </cell>
          <cell r="R1064">
            <v>0</v>
          </cell>
          <cell r="S1064">
            <v>0</v>
          </cell>
          <cell r="T1064" t="str">
            <v/>
          </cell>
          <cell r="W1064" t="str">
            <v/>
          </cell>
          <cell r="X1064" t="str">
            <v/>
          </cell>
          <cell r="Y1064">
            <v>0</v>
          </cell>
          <cell r="Z1064">
            <v>0</v>
          </cell>
          <cell r="AA1064" t="str">
            <v/>
          </cell>
        </row>
        <row r="1065">
          <cell r="I1065" t="str">
            <v/>
          </cell>
          <cell r="J1065" t="str">
            <v/>
          </cell>
          <cell r="K1065">
            <v>0</v>
          </cell>
          <cell r="L1065">
            <v>0</v>
          </cell>
          <cell r="M1065" t="str">
            <v/>
          </cell>
          <cell r="P1065" t="str">
            <v/>
          </cell>
          <cell r="Q1065" t="str">
            <v/>
          </cell>
          <cell r="R1065">
            <v>0</v>
          </cell>
          <cell r="S1065">
            <v>0</v>
          </cell>
          <cell r="T1065" t="str">
            <v/>
          </cell>
          <cell r="W1065" t="str">
            <v/>
          </cell>
          <cell r="X1065" t="str">
            <v/>
          </cell>
          <cell r="Y1065">
            <v>0</v>
          </cell>
          <cell r="Z1065">
            <v>0</v>
          </cell>
          <cell r="AA1065" t="str">
            <v/>
          </cell>
        </row>
        <row r="1066">
          <cell r="I1066" t="str">
            <v/>
          </cell>
          <cell r="J1066" t="str">
            <v/>
          </cell>
          <cell r="K1066">
            <v>0</v>
          </cell>
          <cell r="L1066">
            <v>0</v>
          </cell>
          <cell r="M1066" t="str">
            <v/>
          </cell>
          <cell r="P1066" t="str">
            <v/>
          </cell>
          <cell r="Q1066" t="str">
            <v/>
          </cell>
          <cell r="R1066">
            <v>0</v>
          </cell>
          <cell r="S1066">
            <v>0</v>
          </cell>
          <cell r="T1066" t="str">
            <v/>
          </cell>
          <cell r="W1066" t="str">
            <v/>
          </cell>
          <cell r="X1066" t="str">
            <v/>
          </cell>
          <cell r="Y1066">
            <v>0</v>
          </cell>
          <cell r="Z1066">
            <v>0</v>
          </cell>
          <cell r="AA1066" t="str">
            <v/>
          </cell>
        </row>
        <row r="1067">
          <cell r="I1067" t="str">
            <v/>
          </cell>
          <cell r="J1067" t="str">
            <v/>
          </cell>
          <cell r="K1067">
            <v>0</v>
          </cell>
          <cell r="L1067">
            <v>0</v>
          </cell>
          <cell r="M1067" t="str">
            <v/>
          </cell>
          <cell r="P1067" t="str">
            <v/>
          </cell>
          <cell r="Q1067" t="str">
            <v/>
          </cell>
          <cell r="R1067">
            <v>0</v>
          </cell>
          <cell r="S1067">
            <v>0</v>
          </cell>
          <cell r="T1067" t="str">
            <v/>
          </cell>
          <cell r="W1067" t="str">
            <v/>
          </cell>
          <cell r="X1067" t="str">
            <v/>
          </cell>
          <cell r="Y1067">
            <v>0</v>
          </cell>
          <cell r="Z1067">
            <v>0</v>
          </cell>
          <cell r="AA1067" t="str">
            <v/>
          </cell>
        </row>
        <row r="1068">
          <cell r="I1068" t="str">
            <v/>
          </cell>
          <cell r="J1068" t="str">
            <v/>
          </cell>
          <cell r="K1068">
            <v>0</v>
          </cell>
          <cell r="L1068">
            <v>0</v>
          </cell>
          <cell r="M1068" t="str">
            <v/>
          </cell>
          <cell r="P1068" t="str">
            <v/>
          </cell>
          <cell r="Q1068" t="str">
            <v/>
          </cell>
          <cell r="R1068">
            <v>0</v>
          </cell>
          <cell r="S1068">
            <v>0</v>
          </cell>
          <cell r="T1068" t="str">
            <v/>
          </cell>
          <cell r="W1068" t="str">
            <v/>
          </cell>
          <cell r="X1068" t="str">
            <v/>
          </cell>
          <cell r="Y1068">
            <v>0</v>
          </cell>
          <cell r="Z1068">
            <v>0</v>
          </cell>
          <cell r="AA1068" t="str">
            <v/>
          </cell>
        </row>
        <row r="1069">
          <cell r="I1069" t="str">
            <v/>
          </cell>
          <cell r="J1069" t="str">
            <v/>
          </cell>
          <cell r="K1069">
            <v>0</v>
          </cell>
          <cell r="L1069">
            <v>0</v>
          </cell>
          <cell r="M1069" t="str">
            <v/>
          </cell>
          <cell r="P1069" t="str">
            <v/>
          </cell>
          <cell r="Q1069" t="str">
            <v/>
          </cell>
          <cell r="R1069">
            <v>0</v>
          </cell>
          <cell r="S1069">
            <v>0</v>
          </cell>
          <cell r="T1069" t="str">
            <v/>
          </cell>
          <cell r="W1069" t="str">
            <v/>
          </cell>
          <cell r="X1069" t="str">
            <v/>
          </cell>
          <cell r="Y1069">
            <v>0</v>
          </cell>
          <cell r="Z1069">
            <v>0</v>
          </cell>
          <cell r="AA1069" t="str">
            <v/>
          </cell>
        </row>
        <row r="1070">
          <cell r="I1070" t="str">
            <v/>
          </cell>
          <cell r="J1070" t="str">
            <v/>
          </cell>
          <cell r="K1070">
            <v>0</v>
          </cell>
          <cell r="L1070">
            <v>0</v>
          </cell>
          <cell r="M1070" t="str">
            <v/>
          </cell>
          <cell r="P1070" t="str">
            <v/>
          </cell>
          <cell r="Q1070" t="str">
            <v/>
          </cell>
          <cell r="R1070">
            <v>0</v>
          </cell>
          <cell r="S1070">
            <v>0</v>
          </cell>
          <cell r="T1070" t="str">
            <v/>
          </cell>
          <cell r="W1070" t="str">
            <v/>
          </cell>
          <cell r="X1070" t="str">
            <v/>
          </cell>
          <cell r="Y1070">
            <v>0</v>
          </cell>
          <cell r="Z1070">
            <v>0</v>
          </cell>
          <cell r="AA1070" t="str">
            <v/>
          </cell>
        </row>
        <row r="1071">
          <cell r="I1071" t="str">
            <v/>
          </cell>
          <cell r="J1071" t="str">
            <v/>
          </cell>
          <cell r="K1071">
            <v>0</v>
          </cell>
          <cell r="L1071">
            <v>0</v>
          </cell>
          <cell r="M1071" t="str">
            <v/>
          </cell>
          <cell r="P1071" t="str">
            <v/>
          </cell>
          <cell r="Q1071" t="str">
            <v/>
          </cell>
          <cell r="R1071">
            <v>0</v>
          </cell>
          <cell r="S1071">
            <v>0</v>
          </cell>
          <cell r="T1071" t="str">
            <v/>
          </cell>
          <cell r="W1071" t="str">
            <v/>
          </cell>
          <cell r="X1071" t="str">
            <v/>
          </cell>
          <cell r="Y1071">
            <v>0</v>
          </cell>
          <cell r="Z1071">
            <v>0</v>
          </cell>
          <cell r="AA1071" t="str">
            <v/>
          </cell>
        </row>
        <row r="1072">
          <cell r="I1072" t="str">
            <v/>
          </cell>
          <cell r="J1072" t="str">
            <v/>
          </cell>
          <cell r="K1072">
            <v>0</v>
          </cell>
          <cell r="L1072">
            <v>0</v>
          </cell>
          <cell r="M1072" t="str">
            <v/>
          </cell>
          <cell r="P1072" t="str">
            <v/>
          </cell>
          <cell r="Q1072" t="str">
            <v/>
          </cell>
          <cell r="R1072">
            <v>0</v>
          </cell>
          <cell r="S1072">
            <v>0</v>
          </cell>
          <cell r="T1072" t="str">
            <v/>
          </cell>
          <cell r="W1072" t="str">
            <v/>
          </cell>
          <cell r="X1072" t="str">
            <v/>
          </cell>
          <cell r="Y1072">
            <v>0</v>
          </cell>
          <cell r="Z1072">
            <v>0</v>
          </cell>
          <cell r="AA1072" t="str">
            <v/>
          </cell>
        </row>
        <row r="1073">
          <cell r="I1073" t="str">
            <v/>
          </cell>
          <cell r="J1073" t="str">
            <v/>
          </cell>
          <cell r="K1073">
            <v>0</v>
          </cell>
          <cell r="L1073">
            <v>0</v>
          </cell>
          <cell r="M1073" t="str">
            <v/>
          </cell>
          <cell r="P1073" t="str">
            <v/>
          </cell>
          <cell r="Q1073" t="str">
            <v/>
          </cell>
          <cell r="R1073">
            <v>0</v>
          </cell>
          <cell r="S1073">
            <v>0</v>
          </cell>
          <cell r="T1073" t="str">
            <v/>
          </cell>
          <cell r="W1073" t="str">
            <v/>
          </cell>
          <cell r="X1073" t="str">
            <v/>
          </cell>
          <cell r="Y1073">
            <v>0</v>
          </cell>
          <cell r="Z1073">
            <v>0</v>
          </cell>
          <cell r="AA1073" t="str">
            <v/>
          </cell>
        </row>
        <row r="1074">
          <cell r="I1074" t="str">
            <v/>
          </cell>
          <cell r="J1074" t="str">
            <v/>
          </cell>
          <cell r="K1074">
            <v>0</v>
          </cell>
          <cell r="L1074">
            <v>0</v>
          </cell>
          <cell r="M1074" t="str">
            <v/>
          </cell>
          <cell r="P1074" t="str">
            <v/>
          </cell>
          <cell r="Q1074" t="str">
            <v/>
          </cell>
          <cell r="R1074">
            <v>0</v>
          </cell>
          <cell r="S1074">
            <v>0</v>
          </cell>
          <cell r="T1074" t="str">
            <v/>
          </cell>
          <cell r="W1074" t="str">
            <v/>
          </cell>
          <cell r="X1074" t="str">
            <v/>
          </cell>
          <cell r="Y1074">
            <v>0</v>
          </cell>
          <cell r="Z1074">
            <v>0</v>
          </cell>
          <cell r="AA1074" t="str">
            <v/>
          </cell>
        </row>
        <row r="1075">
          <cell r="I1075" t="str">
            <v/>
          </cell>
          <cell r="J1075" t="str">
            <v/>
          </cell>
          <cell r="K1075">
            <v>0</v>
          </cell>
          <cell r="L1075">
            <v>0</v>
          </cell>
          <cell r="M1075" t="str">
            <v/>
          </cell>
          <cell r="P1075" t="str">
            <v/>
          </cell>
          <cell r="Q1075" t="str">
            <v/>
          </cell>
          <cell r="R1075">
            <v>0</v>
          </cell>
          <cell r="S1075">
            <v>0</v>
          </cell>
          <cell r="T1075" t="str">
            <v/>
          </cell>
          <cell r="W1075" t="str">
            <v/>
          </cell>
          <cell r="X1075" t="str">
            <v/>
          </cell>
          <cell r="Y1075">
            <v>0</v>
          </cell>
          <cell r="Z1075">
            <v>0</v>
          </cell>
          <cell r="AA1075" t="str">
            <v/>
          </cell>
        </row>
        <row r="1076">
          <cell r="I1076" t="str">
            <v/>
          </cell>
          <cell r="J1076" t="str">
            <v/>
          </cell>
          <cell r="K1076">
            <v>0</v>
          </cell>
          <cell r="L1076">
            <v>0</v>
          </cell>
          <cell r="M1076" t="str">
            <v/>
          </cell>
          <cell r="P1076" t="str">
            <v/>
          </cell>
          <cell r="Q1076" t="str">
            <v/>
          </cell>
          <cell r="R1076">
            <v>0</v>
          </cell>
          <cell r="S1076">
            <v>0</v>
          </cell>
          <cell r="T1076" t="str">
            <v/>
          </cell>
          <cell r="W1076" t="str">
            <v/>
          </cell>
          <cell r="X1076" t="str">
            <v/>
          </cell>
          <cell r="Y1076">
            <v>0</v>
          </cell>
          <cell r="Z1076">
            <v>0</v>
          </cell>
          <cell r="AA1076" t="str">
            <v/>
          </cell>
        </row>
        <row r="1077">
          <cell r="I1077" t="str">
            <v/>
          </cell>
          <cell r="J1077" t="str">
            <v/>
          </cell>
          <cell r="K1077">
            <v>0</v>
          </cell>
          <cell r="L1077">
            <v>0</v>
          </cell>
          <cell r="M1077" t="str">
            <v/>
          </cell>
          <cell r="P1077" t="str">
            <v/>
          </cell>
          <cell r="Q1077" t="str">
            <v/>
          </cell>
          <cell r="R1077">
            <v>0</v>
          </cell>
          <cell r="S1077">
            <v>0</v>
          </cell>
          <cell r="T1077" t="str">
            <v/>
          </cell>
          <cell r="W1077" t="str">
            <v/>
          </cell>
          <cell r="X1077" t="str">
            <v/>
          </cell>
          <cell r="Y1077">
            <v>0</v>
          </cell>
          <cell r="Z1077">
            <v>0</v>
          </cell>
          <cell r="AA1077" t="str">
            <v/>
          </cell>
        </row>
        <row r="1078">
          <cell r="I1078" t="str">
            <v/>
          </cell>
          <cell r="J1078" t="str">
            <v/>
          </cell>
          <cell r="K1078">
            <v>0</v>
          </cell>
          <cell r="L1078">
            <v>0</v>
          </cell>
          <cell r="M1078" t="str">
            <v/>
          </cell>
          <cell r="P1078" t="str">
            <v/>
          </cell>
          <cell r="Q1078" t="str">
            <v/>
          </cell>
          <cell r="R1078">
            <v>0</v>
          </cell>
          <cell r="S1078">
            <v>0</v>
          </cell>
          <cell r="T1078" t="str">
            <v/>
          </cell>
          <cell r="W1078" t="str">
            <v/>
          </cell>
          <cell r="X1078" t="str">
            <v/>
          </cell>
          <cell r="Y1078">
            <v>0</v>
          </cell>
          <cell r="Z1078">
            <v>0</v>
          </cell>
          <cell r="AA1078" t="str">
            <v/>
          </cell>
        </row>
        <row r="1079">
          <cell r="I1079" t="str">
            <v/>
          </cell>
          <cell r="J1079" t="str">
            <v/>
          </cell>
          <cell r="K1079">
            <v>0</v>
          </cell>
          <cell r="L1079">
            <v>0</v>
          </cell>
          <cell r="M1079" t="str">
            <v/>
          </cell>
          <cell r="P1079" t="str">
            <v/>
          </cell>
          <cell r="Q1079" t="str">
            <v/>
          </cell>
          <cell r="R1079">
            <v>0</v>
          </cell>
          <cell r="S1079">
            <v>0</v>
          </cell>
          <cell r="T1079" t="str">
            <v/>
          </cell>
          <cell r="W1079" t="str">
            <v/>
          </cell>
          <cell r="X1079" t="str">
            <v/>
          </cell>
          <cell r="Y1079">
            <v>0</v>
          </cell>
          <cell r="Z1079">
            <v>0</v>
          </cell>
          <cell r="AA1079" t="str">
            <v/>
          </cell>
        </row>
        <row r="1080">
          <cell r="I1080" t="str">
            <v/>
          </cell>
          <cell r="J1080" t="str">
            <v/>
          </cell>
          <cell r="K1080">
            <v>0</v>
          </cell>
          <cell r="L1080">
            <v>0</v>
          </cell>
          <cell r="M1080" t="str">
            <v/>
          </cell>
          <cell r="P1080" t="str">
            <v/>
          </cell>
          <cell r="Q1080" t="str">
            <v/>
          </cell>
          <cell r="R1080">
            <v>0</v>
          </cell>
          <cell r="S1080">
            <v>0</v>
          </cell>
          <cell r="T1080" t="str">
            <v/>
          </cell>
          <cell r="W1080" t="str">
            <v/>
          </cell>
          <cell r="X1080" t="str">
            <v/>
          </cell>
          <cell r="Y1080">
            <v>0</v>
          </cell>
          <cell r="Z1080">
            <v>0</v>
          </cell>
          <cell r="AA1080" t="str">
            <v/>
          </cell>
        </row>
        <row r="1081">
          <cell r="I1081" t="str">
            <v/>
          </cell>
          <cell r="J1081" t="str">
            <v/>
          </cell>
          <cell r="K1081">
            <v>0</v>
          </cell>
          <cell r="L1081">
            <v>0</v>
          </cell>
          <cell r="M1081" t="str">
            <v/>
          </cell>
          <cell r="P1081" t="str">
            <v/>
          </cell>
          <cell r="Q1081" t="str">
            <v/>
          </cell>
          <cell r="R1081">
            <v>0</v>
          </cell>
          <cell r="S1081">
            <v>0</v>
          </cell>
          <cell r="T1081" t="str">
            <v/>
          </cell>
          <cell r="W1081" t="str">
            <v/>
          </cell>
          <cell r="X1081" t="str">
            <v/>
          </cell>
          <cell r="Y1081">
            <v>0</v>
          </cell>
          <cell r="Z1081">
            <v>0</v>
          </cell>
          <cell r="AA1081" t="str">
            <v/>
          </cell>
        </row>
        <row r="1082">
          <cell r="I1082" t="str">
            <v/>
          </cell>
          <cell r="J1082" t="str">
            <v/>
          </cell>
          <cell r="K1082">
            <v>0</v>
          </cell>
          <cell r="L1082">
            <v>0</v>
          </cell>
          <cell r="M1082" t="str">
            <v/>
          </cell>
          <cell r="P1082" t="str">
            <v/>
          </cell>
          <cell r="Q1082" t="str">
            <v/>
          </cell>
          <cell r="R1082">
            <v>0</v>
          </cell>
          <cell r="S1082">
            <v>0</v>
          </cell>
          <cell r="T1082" t="str">
            <v/>
          </cell>
          <cell r="W1082" t="str">
            <v/>
          </cell>
          <cell r="X1082" t="str">
            <v/>
          </cell>
          <cell r="Y1082">
            <v>0</v>
          </cell>
          <cell r="Z1082">
            <v>0</v>
          </cell>
          <cell r="AA1082" t="str">
            <v/>
          </cell>
        </row>
        <row r="1083">
          <cell r="I1083" t="str">
            <v/>
          </cell>
          <cell r="J1083" t="str">
            <v/>
          </cell>
          <cell r="K1083">
            <v>0</v>
          </cell>
          <cell r="L1083">
            <v>0</v>
          </cell>
          <cell r="M1083" t="str">
            <v/>
          </cell>
          <cell r="P1083" t="str">
            <v/>
          </cell>
          <cell r="Q1083" t="str">
            <v/>
          </cell>
          <cell r="R1083">
            <v>0</v>
          </cell>
          <cell r="S1083">
            <v>0</v>
          </cell>
          <cell r="T1083" t="str">
            <v/>
          </cell>
          <cell r="W1083" t="str">
            <v/>
          </cell>
          <cell r="X1083" t="str">
            <v/>
          </cell>
          <cell r="Y1083">
            <v>0</v>
          </cell>
          <cell r="Z1083">
            <v>0</v>
          </cell>
          <cell r="AA1083" t="str">
            <v/>
          </cell>
        </row>
        <row r="1084">
          <cell r="I1084" t="str">
            <v/>
          </cell>
          <cell r="J1084" t="str">
            <v/>
          </cell>
          <cell r="K1084">
            <v>0</v>
          </cell>
          <cell r="L1084">
            <v>0</v>
          </cell>
          <cell r="M1084" t="str">
            <v/>
          </cell>
          <cell r="P1084" t="str">
            <v/>
          </cell>
          <cell r="Q1084" t="str">
            <v/>
          </cell>
          <cell r="R1084">
            <v>0</v>
          </cell>
          <cell r="S1084">
            <v>0</v>
          </cell>
          <cell r="T1084" t="str">
            <v/>
          </cell>
          <cell r="W1084" t="str">
            <v/>
          </cell>
          <cell r="X1084" t="str">
            <v/>
          </cell>
          <cell r="Y1084">
            <v>0</v>
          </cell>
          <cell r="Z1084">
            <v>0</v>
          </cell>
          <cell r="AA1084" t="str">
            <v/>
          </cell>
        </row>
        <row r="1085">
          <cell r="I1085" t="str">
            <v/>
          </cell>
          <cell r="J1085" t="str">
            <v/>
          </cell>
          <cell r="K1085">
            <v>0</v>
          </cell>
          <cell r="L1085">
            <v>0</v>
          </cell>
          <cell r="M1085" t="str">
            <v/>
          </cell>
          <cell r="P1085" t="str">
            <v/>
          </cell>
          <cell r="Q1085" t="str">
            <v/>
          </cell>
          <cell r="R1085">
            <v>0</v>
          </cell>
          <cell r="S1085">
            <v>0</v>
          </cell>
          <cell r="T1085" t="str">
            <v/>
          </cell>
          <cell r="W1085" t="str">
            <v/>
          </cell>
          <cell r="X1085" t="str">
            <v/>
          </cell>
          <cell r="Y1085">
            <v>0</v>
          </cell>
          <cell r="Z1085">
            <v>0</v>
          </cell>
          <cell r="AA1085" t="str">
            <v/>
          </cell>
        </row>
        <row r="1086">
          <cell r="I1086" t="str">
            <v/>
          </cell>
          <cell r="J1086" t="str">
            <v/>
          </cell>
          <cell r="K1086">
            <v>0</v>
          </cell>
          <cell r="L1086">
            <v>0</v>
          </cell>
          <cell r="M1086" t="str">
            <v/>
          </cell>
          <cell r="P1086" t="str">
            <v/>
          </cell>
          <cell r="Q1086" t="str">
            <v/>
          </cell>
          <cell r="R1086">
            <v>0</v>
          </cell>
          <cell r="S1086">
            <v>0</v>
          </cell>
          <cell r="T1086" t="str">
            <v/>
          </cell>
          <cell r="W1086" t="str">
            <v/>
          </cell>
          <cell r="X1086" t="str">
            <v/>
          </cell>
          <cell r="Y1086">
            <v>0</v>
          </cell>
          <cell r="Z1086">
            <v>0</v>
          </cell>
          <cell r="AA1086" t="str">
            <v/>
          </cell>
        </row>
        <row r="1087">
          <cell r="I1087" t="str">
            <v/>
          </cell>
          <cell r="J1087" t="str">
            <v/>
          </cell>
          <cell r="K1087">
            <v>0</v>
          </cell>
          <cell r="L1087">
            <v>0</v>
          </cell>
          <cell r="M1087" t="str">
            <v/>
          </cell>
          <cell r="P1087" t="str">
            <v/>
          </cell>
          <cell r="Q1087" t="str">
            <v/>
          </cell>
          <cell r="R1087">
            <v>0</v>
          </cell>
          <cell r="S1087">
            <v>0</v>
          </cell>
          <cell r="T1087" t="str">
            <v/>
          </cell>
          <cell r="W1087" t="str">
            <v/>
          </cell>
          <cell r="X1087" t="str">
            <v/>
          </cell>
          <cell r="Y1087">
            <v>0</v>
          </cell>
          <cell r="Z1087">
            <v>0</v>
          </cell>
          <cell r="AA1087" t="str">
            <v/>
          </cell>
        </row>
        <row r="1088">
          <cell r="I1088" t="str">
            <v>1200200000101</v>
          </cell>
          <cell r="J1088" t="str">
            <v>普通攻击:对单体敌人造成{0}%的武力伤害</v>
          </cell>
          <cell r="K1088">
            <v>0</v>
          </cell>
          <cell r="L1088">
            <v>0</v>
          </cell>
          <cell r="M1088" t="str">
            <v>0.25+0.25+0.25+0.25+0.25+0.25+0.25+0.25+0.25+0.25+0.25+0.25+0.25+0.25+0.25+0.25+0.25</v>
          </cell>
          <cell r="P1088" t="str">
            <v/>
          </cell>
          <cell r="Q1088" t="str">
            <v/>
          </cell>
          <cell r="R1088">
            <v>0</v>
          </cell>
          <cell r="S1088">
            <v>0</v>
          </cell>
          <cell r="T1088" t="str">
            <v/>
          </cell>
          <cell r="W1088" t="str">
            <v/>
          </cell>
          <cell r="X1088" t="str">
            <v/>
          </cell>
          <cell r="Y1088">
            <v>0</v>
          </cell>
          <cell r="Z1088">
            <v>0</v>
          </cell>
          <cell r="AA1088" t="str">
            <v/>
          </cell>
        </row>
        <row r="1089">
          <cell r="I1089" t="str">
            <v>1200200000201</v>
          </cell>
          <cell r="J1089" t="str">
            <v>怒气技能:马超进行一次冲锋，击飞沿途的敌人并造成攻击{0}%的伤害，同时获得攻击{1}%的护盾，持续10秒。</v>
          </cell>
          <cell r="K1089">
            <v>0</v>
          </cell>
          <cell r="L1089">
            <v>0</v>
          </cell>
          <cell r="M1089" t="str">
            <v>0.5+0.55+0.6+0.65+0.7+0.75+0.8+0.85+0.9+0.95+1+1.05+1.1+1.15+1.2+1.25+1.3</v>
          </cell>
          <cell r="P1089" t="str">
            <v/>
          </cell>
          <cell r="Q1089" t="str">
            <v/>
          </cell>
          <cell r="R1089">
            <v>0</v>
          </cell>
          <cell r="S1089">
            <v>0</v>
          </cell>
          <cell r="T1089" t="str">
            <v/>
          </cell>
          <cell r="W1089" t="str">
            <v/>
          </cell>
          <cell r="X1089" t="str">
            <v/>
          </cell>
          <cell r="Y1089">
            <v>0</v>
          </cell>
          <cell r="Z1089">
            <v>0</v>
          </cell>
          <cell r="AA1089" t="str">
            <v/>
          </cell>
        </row>
        <row r="1090">
          <cell r="I1090" t="str">
            <v>1200200000202</v>
          </cell>
          <cell r="J1090" t="str">
            <v>怒气技能:马超进行一次冲锋，击飞沿途的敌人并造成攻击{0}%的伤害，同时获得攻击{1}%的护盾，持续10秒。</v>
          </cell>
          <cell r="K1090">
            <v>0</v>
          </cell>
          <cell r="L1090">
            <v>0</v>
          </cell>
          <cell r="M1090" t="str">
            <v>0++++++++++++++++</v>
          </cell>
          <cell r="P1090" t="str">
            <v/>
          </cell>
          <cell r="Q1090" t="str">
            <v/>
          </cell>
          <cell r="R1090">
            <v>0</v>
          </cell>
          <cell r="S1090">
            <v>0</v>
          </cell>
          <cell r="T1090" t="str">
            <v/>
          </cell>
          <cell r="W1090" t="str">
            <v/>
          </cell>
          <cell r="X1090" t="str">
            <v/>
          </cell>
          <cell r="Y1090">
            <v>0</v>
          </cell>
          <cell r="Z1090">
            <v>0</v>
          </cell>
          <cell r="AA1090" t="str">
            <v/>
          </cell>
        </row>
        <row r="1091">
          <cell r="I1091" t="str">
            <v>1200200000203</v>
          </cell>
          <cell r="J1091" t="str">
            <v>怒气技能:马超进行一次冲锋，击飞沿途的敌人并造成攻击{0}%的伤害，同时获得攻击{1}%的护盾，持续10秒。</v>
          </cell>
          <cell r="K1091">
            <v>0</v>
          </cell>
          <cell r="L1091">
            <v>0</v>
          </cell>
          <cell r="M1091" t="str">
            <v>0.26+0.29+0.32+0.35+0.38+0.41+0.44+0.47+0.5+0.53+0.56+0.59+0.62+0.65+0.68+0.71+0.74</v>
          </cell>
          <cell r="P1091" t="str">
            <v/>
          </cell>
          <cell r="Q1091" t="str">
            <v/>
          </cell>
          <cell r="R1091">
            <v>0</v>
          </cell>
          <cell r="S1091">
            <v>0</v>
          </cell>
          <cell r="T1091" t="str">
            <v/>
          </cell>
          <cell r="W1091" t="str">
            <v/>
          </cell>
          <cell r="X1091" t="str">
            <v/>
          </cell>
          <cell r="Y1091">
            <v>0</v>
          </cell>
          <cell r="Z1091">
            <v>0</v>
          </cell>
          <cell r="AA1091" t="str">
            <v/>
          </cell>
        </row>
        <row r="1092">
          <cell r="I1092" t="str">
            <v>1200200000301</v>
          </cell>
          <cell r="J1092"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092">
            <v>0</v>
          </cell>
          <cell r="L1092">
            <v>0</v>
          </cell>
          <cell r="M1092" t="str">
            <v>0.5+0.55+0.6+0.65+0.7+0.75+0.8+0.85+0.9+0.95+1+1.05+1.1+1.15+1.2+1.25+1.3</v>
          </cell>
          <cell r="P1092" t="str">
            <v/>
          </cell>
          <cell r="Q1092" t="str">
            <v/>
          </cell>
          <cell r="R1092">
            <v>0</v>
          </cell>
          <cell r="S1092">
            <v>0</v>
          </cell>
          <cell r="T1092" t="str">
            <v/>
          </cell>
          <cell r="W1092" t="str">
            <v/>
          </cell>
          <cell r="X1092" t="str">
            <v/>
          </cell>
          <cell r="Y1092">
            <v>0</v>
          </cell>
          <cell r="Z1092">
            <v>0</v>
          </cell>
          <cell r="AA1092" t="str">
            <v/>
          </cell>
        </row>
        <row r="1093">
          <cell r="I1093" t="str">
            <v>1200200000302</v>
          </cell>
          <cell r="J1093"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093">
            <v>0</v>
          </cell>
          <cell r="L1093">
            <v>0</v>
          </cell>
          <cell r="M1093" t="str">
            <v>0.28+0.37+0.46+0.55+0.64+0.73+0.82+0.91+1+1+1+1+1+1+1+1+1</v>
          </cell>
          <cell r="P1093" t="str">
            <v/>
          </cell>
          <cell r="Q1093" t="str">
            <v/>
          </cell>
          <cell r="R1093">
            <v>0</v>
          </cell>
          <cell r="S1093">
            <v>0</v>
          </cell>
          <cell r="T1093" t="str">
            <v/>
          </cell>
          <cell r="W1093" t="str">
            <v/>
          </cell>
          <cell r="X1093" t="str">
            <v/>
          </cell>
          <cell r="Y1093">
            <v>0</v>
          </cell>
          <cell r="Z1093">
            <v>0</v>
          </cell>
          <cell r="AA1093" t="str">
            <v/>
          </cell>
        </row>
        <row r="1094">
          <cell r="I1094" t="str">
            <v>1200200000303</v>
          </cell>
          <cell r="J1094"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094">
            <v>0</v>
          </cell>
          <cell r="L1094">
            <v>0</v>
          </cell>
          <cell r="M1094" t="str">
            <v>0.36+0.39+0.42+0.45+0.48+0.51+0.54+0.57+0.6+0.63+0.66+0.69+0.72+0.75+0.78+0.81+0.84</v>
          </cell>
          <cell r="P1094" t="str">
            <v/>
          </cell>
          <cell r="Q1094" t="str">
            <v/>
          </cell>
          <cell r="R1094">
            <v>0</v>
          </cell>
          <cell r="S1094">
            <v>0</v>
          </cell>
          <cell r="T1094" t="str">
            <v/>
          </cell>
          <cell r="W1094" t="str">
            <v/>
          </cell>
          <cell r="X1094" t="str">
            <v/>
          </cell>
          <cell r="Y1094">
            <v>0</v>
          </cell>
          <cell r="Z1094">
            <v>0</v>
          </cell>
          <cell r="AA1094" t="str">
            <v/>
          </cell>
        </row>
        <row r="1095">
          <cell r="I1095" t="str">
            <v>1200200000304</v>
          </cell>
          <cell r="J1095"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095">
            <v>0</v>
          </cell>
          <cell r="L1095">
            <v>0</v>
          </cell>
          <cell r="M1095" t="str">
            <v>0++++++++++++++++</v>
          </cell>
          <cell r="P1095" t="str">
            <v/>
          </cell>
          <cell r="Q1095" t="str">
            <v/>
          </cell>
          <cell r="R1095">
            <v>0</v>
          </cell>
          <cell r="S1095">
            <v>0</v>
          </cell>
          <cell r="T1095" t="str">
            <v/>
          </cell>
          <cell r="W1095" t="str">
            <v/>
          </cell>
          <cell r="X1095" t="str">
            <v/>
          </cell>
          <cell r="Y1095">
            <v>0</v>
          </cell>
          <cell r="Z1095">
            <v>0</v>
          </cell>
          <cell r="AA1095" t="str">
            <v/>
          </cell>
        </row>
        <row r="1096">
          <cell r="I1096" t="str">
            <v>1200200000401</v>
          </cell>
          <cell r="J1096" t="str">
            <v>被动技能2:自身与率领的骑兵/车兵开场进行一次冲锋，对撞击到的敌人造成自身攻击30%的武力伤害。</v>
          </cell>
          <cell r="K1096">
            <v>0</v>
          </cell>
          <cell r="L1096">
            <v>0</v>
          </cell>
          <cell r="M1096" t="str">
            <v>0.3+0.3+0.3+0.3+0.3+0.3+0.3+0.3+0.3+0.3+0.3+0.3+0.3+0.3+0.3+0.3+0.3</v>
          </cell>
          <cell r="P1096" t="str">
            <v/>
          </cell>
          <cell r="Q1096" t="str">
            <v/>
          </cell>
          <cell r="R1096">
            <v>0</v>
          </cell>
          <cell r="S1096">
            <v>0</v>
          </cell>
          <cell r="T1096" t="str">
            <v/>
          </cell>
          <cell r="W1096" t="str">
            <v/>
          </cell>
          <cell r="X1096" t="str">
            <v/>
          </cell>
          <cell r="Y1096">
            <v>0</v>
          </cell>
          <cell r="Z1096">
            <v>0</v>
          </cell>
          <cell r="AA1096" t="str">
            <v/>
          </cell>
        </row>
        <row r="1097">
          <cell r="I1097" t="str">
            <v>1200200000402</v>
          </cell>
          <cell r="J1097" t="str">
            <v>被动技能2:自身与率领的骑兵/车兵开场进行一次冲锋，对撞击到的敌人造成自身攻击30%的武力伤害。</v>
          </cell>
          <cell r="K1097">
            <v>0</v>
          </cell>
          <cell r="L1097">
            <v>0</v>
          </cell>
          <cell r="M1097" t="str">
            <v>0.3+0.3+0.3+0.3+0.3+0.3+0.3+0.3+0.3+0.3+0.3+0.3+0.3+0.3+0.3+0.3+0.3</v>
          </cell>
          <cell r="P1097" t="str">
            <v/>
          </cell>
          <cell r="Q1097" t="str">
            <v/>
          </cell>
          <cell r="R1097">
            <v>0</v>
          </cell>
          <cell r="S1097">
            <v>0</v>
          </cell>
          <cell r="T1097" t="str">
            <v/>
          </cell>
          <cell r="W1097" t="str">
            <v/>
          </cell>
          <cell r="X1097" t="str">
            <v/>
          </cell>
          <cell r="Y1097">
            <v>0</v>
          </cell>
          <cell r="Z1097">
            <v>0</v>
          </cell>
          <cell r="AA1097" t="str">
            <v/>
          </cell>
        </row>
        <row r="1098">
          <cell r="I1098" t="str">
            <v>1200200000501</v>
          </cell>
          <cell r="J1098" t="str">
            <v>被动技能3:千里奔袭，毕其功于一役，自身暴击伤害增加40%，韧性提升30%。</v>
          </cell>
          <cell r="K1098">
            <v>0</v>
          </cell>
          <cell r="L1098">
            <v>0</v>
          </cell>
          <cell r="M1098" t="str">
            <v>0.4+0.4+0.4+0.4+0.4+0.4+0.4+0.4+0.4+0.4+0.4+0.4+0.4+0.4+0.4+0.4+0.4</v>
          </cell>
          <cell r="P1098" t="str">
            <v/>
          </cell>
          <cell r="Q1098" t="str">
            <v/>
          </cell>
          <cell r="R1098">
            <v>0</v>
          </cell>
          <cell r="S1098">
            <v>0</v>
          </cell>
          <cell r="T1098" t="str">
            <v/>
          </cell>
          <cell r="W1098" t="str">
            <v/>
          </cell>
          <cell r="X1098" t="str">
            <v/>
          </cell>
          <cell r="Y1098">
            <v>0</v>
          </cell>
          <cell r="Z1098">
            <v>0</v>
          </cell>
          <cell r="AA1098" t="str">
            <v/>
          </cell>
        </row>
        <row r="1099">
          <cell r="I1099" t="str">
            <v/>
          </cell>
          <cell r="J1099" t="str">
            <v/>
          </cell>
          <cell r="K1099">
            <v>0</v>
          </cell>
          <cell r="L1099">
            <v>0</v>
          </cell>
          <cell r="M1099" t="str">
            <v/>
          </cell>
          <cell r="P1099" t="str">
            <v/>
          </cell>
          <cell r="Q1099" t="str">
            <v/>
          </cell>
          <cell r="R1099">
            <v>0</v>
          </cell>
          <cell r="S1099">
            <v>0</v>
          </cell>
          <cell r="T1099" t="str">
            <v/>
          </cell>
          <cell r="W1099" t="str">
            <v/>
          </cell>
          <cell r="X1099" t="str">
            <v/>
          </cell>
          <cell r="Y1099">
            <v>0</v>
          </cell>
          <cell r="Z1099">
            <v>0</v>
          </cell>
          <cell r="AA1099" t="str">
            <v/>
          </cell>
        </row>
        <row r="1100">
          <cell r="I1100" t="str">
            <v/>
          </cell>
          <cell r="J1100" t="str">
            <v/>
          </cell>
          <cell r="K1100">
            <v>0</v>
          </cell>
          <cell r="L1100">
            <v>0</v>
          </cell>
          <cell r="M1100" t="str">
            <v/>
          </cell>
          <cell r="P1100" t="str">
            <v/>
          </cell>
          <cell r="Q1100" t="str">
            <v/>
          </cell>
          <cell r="R1100">
            <v>0</v>
          </cell>
          <cell r="S1100">
            <v>0</v>
          </cell>
          <cell r="T1100" t="str">
            <v/>
          </cell>
          <cell r="W1100" t="str">
            <v/>
          </cell>
          <cell r="X1100" t="str">
            <v/>
          </cell>
          <cell r="Y1100">
            <v>0</v>
          </cell>
          <cell r="Z1100">
            <v>0</v>
          </cell>
          <cell r="AA1100" t="str">
            <v/>
          </cell>
        </row>
        <row r="1101">
          <cell r="I1101" t="str">
            <v/>
          </cell>
          <cell r="J1101" t="str">
            <v/>
          </cell>
          <cell r="K1101">
            <v>0</v>
          </cell>
          <cell r="L1101">
            <v>0</v>
          </cell>
          <cell r="M1101" t="str">
            <v/>
          </cell>
          <cell r="P1101" t="str">
            <v/>
          </cell>
          <cell r="Q1101" t="str">
            <v/>
          </cell>
          <cell r="R1101">
            <v>0</v>
          </cell>
          <cell r="S1101">
            <v>0</v>
          </cell>
          <cell r="T1101" t="str">
            <v/>
          </cell>
          <cell r="W1101" t="str">
            <v/>
          </cell>
          <cell r="X1101" t="str">
            <v/>
          </cell>
          <cell r="Y1101">
            <v>0</v>
          </cell>
          <cell r="Z1101">
            <v>0</v>
          </cell>
          <cell r="AA1101" t="str">
            <v/>
          </cell>
        </row>
        <row r="1102">
          <cell r="I1102" t="str">
            <v/>
          </cell>
          <cell r="J1102" t="str">
            <v/>
          </cell>
          <cell r="K1102">
            <v>0</v>
          </cell>
          <cell r="L1102">
            <v>0</v>
          </cell>
          <cell r="M1102" t="str">
            <v/>
          </cell>
          <cell r="P1102" t="str">
            <v/>
          </cell>
          <cell r="Q1102" t="str">
            <v/>
          </cell>
          <cell r="R1102">
            <v>0</v>
          </cell>
          <cell r="S1102">
            <v>0</v>
          </cell>
          <cell r="T1102" t="str">
            <v/>
          </cell>
          <cell r="W1102" t="str">
            <v/>
          </cell>
          <cell r="X1102" t="str">
            <v/>
          </cell>
          <cell r="Y1102">
            <v>0</v>
          </cell>
          <cell r="Z1102">
            <v>0</v>
          </cell>
          <cell r="AA1102" t="str">
            <v/>
          </cell>
        </row>
        <row r="1103">
          <cell r="I1103" t="str">
            <v/>
          </cell>
          <cell r="J1103" t="str">
            <v/>
          </cell>
          <cell r="K1103">
            <v>0</v>
          </cell>
          <cell r="L1103">
            <v>0</v>
          </cell>
          <cell r="M1103" t="str">
            <v/>
          </cell>
          <cell r="P1103" t="str">
            <v/>
          </cell>
          <cell r="Q1103" t="str">
            <v/>
          </cell>
          <cell r="R1103">
            <v>0</v>
          </cell>
          <cell r="S1103">
            <v>0</v>
          </cell>
          <cell r="T1103" t="str">
            <v/>
          </cell>
          <cell r="W1103" t="str">
            <v/>
          </cell>
          <cell r="X1103" t="str">
            <v/>
          </cell>
          <cell r="Y1103">
            <v>0</v>
          </cell>
          <cell r="Z1103">
            <v>0</v>
          </cell>
          <cell r="AA1103" t="str">
            <v/>
          </cell>
        </row>
        <row r="1104">
          <cell r="I1104" t="str">
            <v/>
          </cell>
          <cell r="J1104" t="str">
            <v/>
          </cell>
          <cell r="K1104">
            <v>0</v>
          </cell>
          <cell r="L1104">
            <v>0</v>
          </cell>
          <cell r="M1104" t="str">
            <v/>
          </cell>
          <cell r="P1104" t="str">
            <v/>
          </cell>
          <cell r="Q1104" t="str">
            <v/>
          </cell>
          <cell r="R1104">
            <v>0</v>
          </cell>
          <cell r="S1104">
            <v>0</v>
          </cell>
          <cell r="T1104" t="str">
            <v/>
          </cell>
          <cell r="W1104" t="str">
            <v/>
          </cell>
          <cell r="X1104" t="str">
            <v/>
          </cell>
          <cell r="Y1104">
            <v>0</v>
          </cell>
          <cell r="Z1104">
            <v>0</v>
          </cell>
          <cell r="AA1104" t="str">
            <v/>
          </cell>
        </row>
        <row r="1105">
          <cell r="I1105" t="str">
            <v/>
          </cell>
          <cell r="J1105" t="str">
            <v/>
          </cell>
          <cell r="K1105">
            <v>0</v>
          </cell>
          <cell r="L1105">
            <v>0</v>
          </cell>
          <cell r="M1105" t="str">
            <v/>
          </cell>
          <cell r="P1105" t="str">
            <v/>
          </cell>
          <cell r="Q1105" t="str">
            <v/>
          </cell>
          <cell r="R1105">
            <v>0</v>
          </cell>
          <cell r="S1105">
            <v>0</v>
          </cell>
          <cell r="T1105" t="str">
            <v/>
          </cell>
          <cell r="W1105" t="str">
            <v/>
          </cell>
          <cell r="X1105" t="str">
            <v/>
          </cell>
          <cell r="Y1105">
            <v>0</v>
          </cell>
          <cell r="Z1105">
            <v>0</v>
          </cell>
          <cell r="AA1105" t="str">
            <v/>
          </cell>
        </row>
        <row r="1106">
          <cell r="I1106" t="str">
            <v/>
          </cell>
          <cell r="J1106" t="str">
            <v/>
          </cell>
          <cell r="K1106">
            <v>0</v>
          </cell>
          <cell r="L1106">
            <v>0</v>
          </cell>
          <cell r="M1106" t="str">
            <v/>
          </cell>
          <cell r="P1106" t="str">
            <v/>
          </cell>
          <cell r="Q1106" t="str">
            <v/>
          </cell>
          <cell r="R1106">
            <v>0</v>
          </cell>
          <cell r="S1106">
            <v>0</v>
          </cell>
          <cell r="T1106" t="str">
            <v/>
          </cell>
          <cell r="W1106" t="str">
            <v/>
          </cell>
          <cell r="X1106" t="str">
            <v/>
          </cell>
          <cell r="Y1106">
            <v>0</v>
          </cell>
          <cell r="Z1106">
            <v>0</v>
          </cell>
          <cell r="AA1106" t="str">
            <v/>
          </cell>
        </row>
        <row r="1107">
          <cell r="I1107" t="str">
            <v/>
          </cell>
          <cell r="J1107" t="str">
            <v/>
          </cell>
          <cell r="K1107">
            <v>0</v>
          </cell>
          <cell r="L1107">
            <v>0</v>
          </cell>
          <cell r="M1107" t="str">
            <v/>
          </cell>
          <cell r="P1107" t="str">
            <v/>
          </cell>
          <cell r="Q1107" t="str">
            <v/>
          </cell>
          <cell r="R1107">
            <v>0</v>
          </cell>
          <cell r="S1107">
            <v>0</v>
          </cell>
          <cell r="T1107" t="str">
            <v/>
          </cell>
          <cell r="W1107" t="str">
            <v/>
          </cell>
          <cell r="X1107" t="str">
            <v/>
          </cell>
          <cell r="Y1107">
            <v>0</v>
          </cell>
          <cell r="Z1107">
            <v>0</v>
          </cell>
          <cell r="AA1107" t="str">
            <v/>
          </cell>
        </row>
        <row r="1108">
          <cell r="I1108" t="str">
            <v/>
          </cell>
          <cell r="J1108" t="str">
            <v/>
          </cell>
          <cell r="K1108">
            <v>0</v>
          </cell>
          <cell r="L1108">
            <v>0</v>
          </cell>
          <cell r="M1108" t="str">
            <v/>
          </cell>
          <cell r="P1108" t="str">
            <v/>
          </cell>
          <cell r="Q1108" t="str">
            <v/>
          </cell>
          <cell r="R1108">
            <v>0</v>
          </cell>
          <cell r="S1108">
            <v>0</v>
          </cell>
          <cell r="T1108" t="str">
            <v/>
          </cell>
          <cell r="W1108" t="str">
            <v/>
          </cell>
          <cell r="X1108" t="str">
            <v/>
          </cell>
          <cell r="Y1108">
            <v>0</v>
          </cell>
          <cell r="Z1108">
            <v>0</v>
          </cell>
          <cell r="AA1108" t="str">
            <v/>
          </cell>
        </row>
        <row r="1109">
          <cell r="I1109" t="str">
            <v/>
          </cell>
          <cell r="J1109" t="str">
            <v/>
          </cell>
          <cell r="K1109">
            <v>0</v>
          </cell>
          <cell r="L1109">
            <v>0</v>
          </cell>
          <cell r="M1109" t="str">
            <v/>
          </cell>
          <cell r="P1109" t="str">
            <v/>
          </cell>
          <cell r="Q1109" t="str">
            <v/>
          </cell>
          <cell r="R1109">
            <v>0</v>
          </cell>
          <cell r="S1109">
            <v>0</v>
          </cell>
          <cell r="T1109" t="str">
            <v/>
          </cell>
          <cell r="W1109" t="str">
            <v/>
          </cell>
          <cell r="X1109" t="str">
            <v/>
          </cell>
          <cell r="Y1109">
            <v>0</v>
          </cell>
          <cell r="Z1109">
            <v>0</v>
          </cell>
          <cell r="AA1109" t="str">
            <v/>
          </cell>
        </row>
        <row r="1110">
          <cell r="I1110" t="str">
            <v/>
          </cell>
          <cell r="J1110" t="str">
            <v/>
          </cell>
          <cell r="K1110">
            <v>0</v>
          </cell>
          <cell r="L1110">
            <v>0</v>
          </cell>
          <cell r="M1110" t="str">
            <v/>
          </cell>
          <cell r="P1110" t="str">
            <v/>
          </cell>
          <cell r="Q1110" t="str">
            <v/>
          </cell>
          <cell r="R1110">
            <v>0</v>
          </cell>
          <cell r="S1110">
            <v>0</v>
          </cell>
          <cell r="T1110" t="str">
            <v/>
          </cell>
          <cell r="W1110" t="str">
            <v/>
          </cell>
          <cell r="X1110" t="str">
            <v/>
          </cell>
          <cell r="Y1110">
            <v>0</v>
          </cell>
          <cell r="Z1110">
            <v>0</v>
          </cell>
          <cell r="AA1110" t="str">
            <v/>
          </cell>
        </row>
        <row r="1111">
          <cell r="I1111" t="str">
            <v/>
          </cell>
          <cell r="J1111" t="str">
            <v/>
          </cell>
          <cell r="K1111">
            <v>0</v>
          </cell>
          <cell r="L1111">
            <v>0</v>
          </cell>
          <cell r="M1111" t="str">
            <v/>
          </cell>
          <cell r="P1111" t="str">
            <v/>
          </cell>
          <cell r="Q1111" t="str">
            <v/>
          </cell>
          <cell r="R1111">
            <v>0</v>
          </cell>
          <cell r="S1111">
            <v>0</v>
          </cell>
          <cell r="T1111" t="str">
            <v/>
          </cell>
          <cell r="W1111" t="str">
            <v/>
          </cell>
          <cell r="X1111" t="str">
            <v/>
          </cell>
          <cell r="Y1111">
            <v>0</v>
          </cell>
          <cell r="Z1111">
            <v>0</v>
          </cell>
          <cell r="AA1111" t="str">
            <v/>
          </cell>
        </row>
        <row r="1112">
          <cell r="I1112" t="str">
            <v/>
          </cell>
          <cell r="J1112" t="str">
            <v/>
          </cell>
          <cell r="K1112">
            <v>0</v>
          </cell>
          <cell r="L1112">
            <v>0</v>
          </cell>
          <cell r="M1112" t="str">
            <v/>
          </cell>
          <cell r="P1112" t="str">
            <v/>
          </cell>
          <cell r="Q1112" t="str">
            <v/>
          </cell>
          <cell r="R1112">
            <v>0</v>
          </cell>
          <cell r="S1112">
            <v>0</v>
          </cell>
          <cell r="T1112" t="str">
            <v/>
          </cell>
          <cell r="W1112" t="str">
            <v/>
          </cell>
          <cell r="X1112" t="str">
            <v/>
          </cell>
          <cell r="Y1112">
            <v>0</v>
          </cell>
          <cell r="Z1112">
            <v>0</v>
          </cell>
          <cell r="AA1112" t="str">
            <v/>
          </cell>
        </row>
        <row r="1113">
          <cell r="I1113" t="str">
            <v/>
          </cell>
          <cell r="J1113" t="str">
            <v/>
          </cell>
          <cell r="K1113">
            <v>0</v>
          </cell>
          <cell r="L1113">
            <v>0</v>
          </cell>
          <cell r="M1113" t="str">
            <v/>
          </cell>
          <cell r="P1113" t="str">
            <v/>
          </cell>
          <cell r="Q1113" t="str">
            <v/>
          </cell>
          <cell r="R1113">
            <v>0</v>
          </cell>
          <cell r="S1113">
            <v>0</v>
          </cell>
          <cell r="T1113" t="str">
            <v/>
          </cell>
          <cell r="W1113" t="str">
            <v/>
          </cell>
          <cell r="X1113" t="str">
            <v/>
          </cell>
          <cell r="Y1113">
            <v>0</v>
          </cell>
          <cell r="Z1113">
            <v>0</v>
          </cell>
          <cell r="AA1113" t="str">
            <v/>
          </cell>
        </row>
        <row r="1114">
          <cell r="I1114" t="str">
            <v/>
          </cell>
          <cell r="J1114" t="str">
            <v/>
          </cell>
          <cell r="K1114">
            <v>0</v>
          </cell>
          <cell r="L1114">
            <v>0</v>
          </cell>
          <cell r="M1114" t="str">
            <v/>
          </cell>
          <cell r="P1114" t="str">
            <v/>
          </cell>
          <cell r="Q1114" t="str">
            <v/>
          </cell>
          <cell r="R1114">
            <v>0</v>
          </cell>
          <cell r="S1114">
            <v>0</v>
          </cell>
          <cell r="T1114" t="str">
            <v/>
          </cell>
          <cell r="W1114" t="str">
            <v/>
          </cell>
          <cell r="X1114" t="str">
            <v/>
          </cell>
          <cell r="Y1114">
            <v>0</v>
          </cell>
          <cell r="Z1114">
            <v>0</v>
          </cell>
          <cell r="AA1114" t="str">
            <v/>
          </cell>
        </row>
        <row r="1115">
          <cell r="I1115" t="str">
            <v/>
          </cell>
          <cell r="J1115" t="str">
            <v/>
          </cell>
          <cell r="K1115">
            <v>0</v>
          </cell>
          <cell r="L1115">
            <v>0</v>
          </cell>
          <cell r="M1115" t="str">
            <v/>
          </cell>
          <cell r="P1115" t="str">
            <v/>
          </cell>
          <cell r="Q1115" t="str">
            <v/>
          </cell>
          <cell r="R1115">
            <v>0</v>
          </cell>
          <cell r="S1115">
            <v>0</v>
          </cell>
          <cell r="T1115" t="str">
            <v/>
          </cell>
          <cell r="W1115" t="str">
            <v/>
          </cell>
          <cell r="X1115" t="str">
            <v/>
          </cell>
          <cell r="Y1115">
            <v>0</v>
          </cell>
          <cell r="Z1115">
            <v>0</v>
          </cell>
          <cell r="AA1115" t="str">
            <v/>
          </cell>
        </row>
        <row r="1116">
          <cell r="I1116" t="str">
            <v/>
          </cell>
          <cell r="J1116" t="str">
            <v/>
          </cell>
          <cell r="K1116">
            <v>0</v>
          </cell>
          <cell r="L1116">
            <v>0</v>
          </cell>
          <cell r="M1116" t="str">
            <v/>
          </cell>
          <cell r="P1116" t="str">
            <v/>
          </cell>
          <cell r="Q1116" t="str">
            <v/>
          </cell>
          <cell r="R1116">
            <v>0</v>
          </cell>
          <cell r="S1116">
            <v>0</v>
          </cell>
          <cell r="T1116" t="str">
            <v/>
          </cell>
          <cell r="W1116" t="str">
            <v/>
          </cell>
          <cell r="X1116" t="str">
            <v/>
          </cell>
          <cell r="Y1116">
            <v>0</v>
          </cell>
          <cell r="Z1116">
            <v>0</v>
          </cell>
          <cell r="AA1116" t="str">
            <v/>
          </cell>
        </row>
        <row r="1117">
          <cell r="I1117" t="str">
            <v/>
          </cell>
          <cell r="J1117" t="str">
            <v/>
          </cell>
          <cell r="K1117">
            <v>0</v>
          </cell>
          <cell r="L1117">
            <v>0</v>
          </cell>
          <cell r="M1117" t="str">
            <v/>
          </cell>
          <cell r="P1117" t="str">
            <v/>
          </cell>
          <cell r="Q1117" t="str">
            <v/>
          </cell>
          <cell r="R1117">
            <v>0</v>
          </cell>
          <cell r="S1117">
            <v>0</v>
          </cell>
          <cell r="T1117" t="str">
            <v/>
          </cell>
          <cell r="W1117" t="str">
            <v/>
          </cell>
          <cell r="X1117" t="str">
            <v/>
          </cell>
          <cell r="Y1117">
            <v>0</v>
          </cell>
          <cell r="Z1117">
            <v>0</v>
          </cell>
          <cell r="AA1117" t="str">
            <v/>
          </cell>
        </row>
        <row r="1118">
          <cell r="I1118" t="str">
            <v/>
          </cell>
          <cell r="J1118" t="str">
            <v/>
          </cell>
          <cell r="K1118">
            <v>0</v>
          </cell>
          <cell r="L1118">
            <v>0</v>
          </cell>
          <cell r="M1118" t="str">
            <v/>
          </cell>
          <cell r="P1118" t="str">
            <v/>
          </cell>
          <cell r="Q1118" t="str">
            <v/>
          </cell>
          <cell r="R1118">
            <v>0</v>
          </cell>
          <cell r="S1118">
            <v>0</v>
          </cell>
          <cell r="T1118" t="str">
            <v/>
          </cell>
          <cell r="W1118" t="str">
            <v/>
          </cell>
          <cell r="X1118" t="str">
            <v/>
          </cell>
          <cell r="Y1118">
            <v>0</v>
          </cell>
          <cell r="Z1118">
            <v>0</v>
          </cell>
          <cell r="AA1118" t="str">
            <v/>
          </cell>
        </row>
        <row r="1119">
          <cell r="I1119" t="str">
            <v/>
          </cell>
          <cell r="J1119" t="str">
            <v/>
          </cell>
          <cell r="K1119">
            <v>0</v>
          </cell>
          <cell r="L1119">
            <v>0</v>
          </cell>
          <cell r="M1119" t="str">
            <v/>
          </cell>
          <cell r="P1119" t="str">
            <v/>
          </cell>
          <cell r="Q1119" t="str">
            <v/>
          </cell>
          <cell r="R1119">
            <v>0</v>
          </cell>
          <cell r="S1119">
            <v>0</v>
          </cell>
          <cell r="T1119" t="str">
            <v/>
          </cell>
          <cell r="W1119" t="str">
            <v/>
          </cell>
          <cell r="X1119" t="str">
            <v/>
          </cell>
          <cell r="Y1119">
            <v>0</v>
          </cell>
          <cell r="Z1119">
            <v>0</v>
          </cell>
          <cell r="AA1119" t="str">
            <v/>
          </cell>
        </row>
        <row r="1120">
          <cell r="I1120" t="str">
            <v/>
          </cell>
          <cell r="J1120" t="str">
            <v/>
          </cell>
          <cell r="K1120">
            <v>0</v>
          </cell>
          <cell r="L1120">
            <v>0</v>
          </cell>
          <cell r="M1120" t="str">
            <v/>
          </cell>
          <cell r="P1120" t="str">
            <v/>
          </cell>
          <cell r="Q1120" t="str">
            <v/>
          </cell>
          <cell r="R1120">
            <v>0</v>
          </cell>
          <cell r="S1120">
            <v>0</v>
          </cell>
          <cell r="T1120" t="str">
            <v/>
          </cell>
          <cell r="W1120" t="str">
            <v/>
          </cell>
          <cell r="X1120" t="str">
            <v/>
          </cell>
          <cell r="Y1120">
            <v>0</v>
          </cell>
          <cell r="Z1120">
            <v>0</v>
          </cell>
          <cell r="AA1120" t="str">
            <v/>
          </cell>
        </row>
        <row r="1121">
          <cell r="I1121" t="str">
            <v/>
          </cell>
          <cell r="J1121" t="str">
            <v/>
          </cell>
          <cell r="K1121">
            <v>0</v>
          </cell>
          <cell r="L1121">
            <v>0</v>
          </cell>
          <cell r="M1121" t="str">
            <v/>
          </cell>
          <cell r="P1121" t="str">
            <v/>
          </cell>
          <cell r="Q1121" t="str">
            <v/>
          </cell>
          <cell r="R1121">
            <v>0</v>
          </cell>
          <cell r="S1121">
            <v>0</v>
          </cell>
          <cell r="T1121" t="str">
            <v/>
          </cell>
          <cell r="W1121" t="str">
            <v/>
          </cell>
          <cell r="X1121" t="str">
            <v/>
          </cell>
          <cell r="Y1121">
            <v>0</v>
          </cell>
          <cell r="Z1121">
            <v>0</v>
          </cell>
          <cell r="AA1121" t="str">
            <v/>
          </cell>
        </row>
        <row r="1122">
          <cell r="I1122" t="str">
            <v/>
          </cell>
          <cell r="J1122" t="str">
            <v/>
          </cell>
          <cell r="K1122">
            <v>0</v>
          </cell>
          <cell r="L1122">
            <v>0</v>
          </cell>
          <cell r="M1122" t="str">
            <v/>
          </cell>
          <cell r="P1122" t="str">
            <v/>
          </cell>
          <cell r="Q1122" t="str">
            <v/>
          </cell>
          <cell r="R1122">
            <v>0</v>
          </cell>
          <cell r="S1122">
            <v>0</v>
          </cell>
          <cell r="T1122" t="str">
            <v/>
          </cell>
          <cell r="W1122" t="str">
            <v/>
          </cell>
          <cell r="X1122" t="str">
            <v/>
          </cell>
          <cell r="Y1122">
            <v>0</v>
          </cell>
          <cell r="Z1122">
            <v>0</v>
          </cell>
          <cell r="AA1122" t="str">
            <v/>
          </cell>
        </row>
        <row r="1123">
          <cell r="I1123" t="str">
            <v/>
          </cell>
          <cell r="J1123" t="str">
            <v/>
          </cell>
          <cell r="K1123">
            <v>0</v>
          </cell>
          <cell r="L1123">
            <v>0</v>
          </cell>
          <cell r="M1123" t="str">
            <v/>
          </cell>
          <cell r="P1123" t="str">
            <v/>
          </cell>
          <cell r="Q1123" t="str">
            <v/>
          </cell>
          <cell r="R1123">
            <v>0</v>
          </cell>
          <cell r="S1123">
            <v>0</v>
          </cell>
          <cell r="T1123" t="str">
            <v/>
          </cell>
          <cell r="W1123" t="str">
            <v/>
          </cell>
          <cell r="X1123" t="str">
            <v/>
          </cell>
          <cell r="Y1123">
            <v>0</v>
          </cell>
          <cell r="Z1123">
            <v>0</v>
          </cell>
          <cell r="AA1123" t="str">
            <v/>
          </cell>
        </row>
        <row r="1124">
          <cell r="I1124" t="str">
            <v/>
          </cell>
          <cell r="J1124" t="str">
            <v/>
          </cell>
          <cell r="K1124">
            <v>0</v>
          </cell>
          <cell r="L1124">
            <v>0</v>
          </cell>
          <cell r="M1124" t="str">
            <v/>
          </cell>
          <cell r="P1124" t="str">
            <v/>
          </cell>
          <cell r="Q1124" t="str">
            <v/>
          </cell>
          <cell r="R1124">
            <v>0</v>
          </cell>
          <cell r="S1124">
            <v>0</v>
          </cell>
          <cell r="T1124" t="str">
            <v/>
          </cell>
          <cell r="W1124" t="str">
            <v/>
          </cell>
          <cell r="X1124" t="str">
            <v/>
          </cell>
          <cell r="Y1124">
            <v>0</v>
          </cell>
          <cell r="Z1124">
            <v>0</v>
          </cell>
          <cell r="AA1124" t="str">
            <v/>
          </cell>
        </row>
        <row r="1125">
          <cell r="I1125" t="str">
            <v/>
          </cell>
          <cell r="J1125" t="str">
            <v/>
          </cell>
          <cell r="K1125">
            <v>0</v>
          </cell>
          <cell r="L1125">
            <v>0</v>
          </cell>
          <cell r="M1125" t="str">
            <v/>
          </cell>
          <cell r="P1125" t="str">
            <v/>
          </cell>
          <cell r="Q1125" t="str">
            <v/>
          </cell>
          <cell r="R1125">
            <v>0</v>
          </cell>
          <cell r="S1125">
            <v>0</v>
          </cell>
          <cell r="T1125" t="str">
            <v/>
          </cell>
          <cell r="W1125" t="str">
            <v/>
          </cell>
          <cell r="X1125" t="str">
            <v/>
          </cell>
          <cell r="Y1125">
            <v>0</v>
          </cell>
          <cell r="Z1125">
            <v>0</v>
          </cell>
          <cell r="AA1125" t="str">
            <v/>
          </cell>
        </row>
        <row r="1126">
          <cell r="I1126" t="str">
            <v/>
          </cell>
          <cell r="J1126" t="str">
            <v/>
          </cell>
          <cell r="K1126">
            <v>0</v>
          </cell>
          <cell r="L1126">
            <v>0</v>
          </cell>
          <cell r="M1126" t="str">
            <v/>
          </cell>
          <cell r="P1126" t="str">
            <v/>
          </cell>
          <cell r="Q1126" t="str">
            <v/>
          </cell>
          <cell r="R1126">
            <v>0</v>
          </cell>
          <cell r="S1126">
            <v>0</v>
          </cell>
          <cell r="T1126" t="str">
            <v/>
          </cell>
          <cell r="W1126" t="str">
            <v/>
          </cell>
          <cell r="X1126" t="str">
            <v/>
          </cell>
          <cell r="Y1126">
            <v>0</v>
          </cell>
          <cell r="Z1126">
            <v>0</v>
          </cell>
          <cell r="AA1126" t="str">
            <v/>
          </cell>
        </row>
        <row r="1127">
          <cell r="I1127" t="str">
            <v/>
          </cell>
          <cell r="J1127" t="str">
            <v/>
          </cell>
          <cell r="K1127">
            <v>0</v>
          </cell>
          <cell r="L1127">
            <v>0</v>
          </cell>
          <cell r="M1127" t="str">
            <v/>
          </cell>
          <cell r="P1127" t="str">
            <v/>
          </cell>
          <cell r="Q1127" t="str">
            <v/>
          </cell>
          <cell r="R1127">
            <v>0</v>
          </cell>
          <cell r="S1127">
            <v>0</v>
          </cell>
          <cell r="T1127" t="str">
            <v/>
          </cell>
          <cell r="W1127" t="str">
            <v/>
          </cell>
          <cell r="X1127" t="str">
            <v/>
          </cell>
          <cell r="Y1127">
            <v>0</v>
          </cell>
          <cell r="Z1127">
            <v>0</v>
          </cell>
          <cell r="AA1127" t="str">
            <v/>
          </cell>
        </row>
        <row r="1128">
          <cell r="I1128" t="str">
            <v/>
          </cell>
          <cell r="J1128" t="str">
            <v/>
          </cell>
          <cell r="K1128">
            <v>0</v>
          </cell>
          <cell r="L1128">
            <v>0</v>
          </cell>
          <cell r="M1128" t="str">
            <v/>
          </cell>
          <cell r="P1128" t="str">
            <v/>
          </cell>
          <cell r="Q1128" t="str">
            <v/>
          </cell>
          <cell r="R1128">
            <v>0</v>
          </cell>
          <cell r="S1128">
            <v>0</v>
          </cell>
          <cell r="T1128" t="str">
            <v/>
          </cell>
          <cell r="W1128" t="str">
            <v/>
          </cell>
          <cell r="X1128" t="str">
            <v/>
          </cell>
          <cell r="Y1128">
            <v>0</v>
          </cell>
          <cell r="Z1128">
            <v>0</v>
          </cell>
          <cell r="AA1128" t="str">
            <v/>
          </cell>
        </row>
        <row r="1129">
          <cell r="I1129" t="str">
            <v/>
          </cell>
          <cell r="J1129" t="str">
            <v/>
          </cell>
          <cell r="K1129">
            <v>0</v>
          </cell>
          <cell r="L1129">
            <v>0</v>
          </cell>
          <cell r="M1129" t="str">
            <v/>
          </cell>
          <cell r="P1129" t="str">
            <v/>
          </cell>
          <cell r="Q1129" t="str">
            <v/>
          </cell>
          <cell r="R1129">
            <v>0</v>
          </cell>
          <cell r="S1129">
            <v>0</v>
          </cell>
          <cell r="T1129" t="str">
            <v/>
          </cell>
          <cell r="W1129" t="str">
            <v/>
          </cell>
          <cell r="X1129" t="str">
            <v/>
          </cell>
          <cell r="Y1129">
            <v>0</v>
          </cell>
          <cell r="Z1129">
            <v>0</v>
          </cell>
          <cell r="AA1129" t="str">
            <v/>
          </cell>
        </row>
        <row r="1130">
          <cell r="I1130" t="str">
            <v/>
          </cell>
          <cell r="J1130" t="str">
            <v/>
          </cell>
          <cell r="K1130">
            <v>0</v>
          </cell>
          <cell r="L1130">
            <v>0</v>
          </cell>
          <cell r="M1130" t="str">
            <v/>
          </cell>
          <cell r="P1130" t="str">
            <v/>
          </cell>
          <cell r="Q1130" t="str">
            <v/>
          </cell>
          <cell r="R1130">
            <v>0</v>
          </cell>
          <cell r="S1130">
            <v>0</v>
          </cell>
          <cell r="T1130" t="str">
            <v/>
          </cell>
          <cell r="W1130" t="str">
            <v/>
          </cell>
          <cell r="X1130" t="str">
            <v/>
          </cell>
          <cell r="Y1130">
            <v>0</v>
          </cell>
          <cell r="Z1130">
            <v>0</v>
          </cell>
          <cell r="AA1130" t="str">
            <v/>
          </cell>
        </row>
        <row r="1131">
          <cell r="I1131" t="str">
            <v/>
          </cell>
          <cell r="J1131" t="str">
            <v/>
          </cell>
          <cell r="K1131">
            <v>0</v>
          </cell>
          <cell r="L1131">
            <v>0</v>
          </cell>
          <cell r="M1131" t="str">
            <v/>
          </cell>
          <cell r="P1131" t="str">
            <v/>
          </cell>
          <cell r="Q1131" t="str">
            <v/>
          </cell>
          <cell r="R1131">
            <v>0</v>
          </cell>
          <cell r="S1131">
            <v>0</v>
          </cell>
          <cell r="T1131" t="str">
            <v/>
          </cell>
          <cell r="W1131" t="str">
            <v/>
          </cell>
          <cell r="X1131" t="str">
            <v/>
          </cell>
          <cell r="Y1131">
            <v>0</v>
          </cell>
          <cell r="Z1131">
            <v>0</v>
          </cell>
          <cell r="AA1131" t="str">
            <v/>
          </cell>
        </row>
        <row r="1132">
          <cell r="I1132" t="str">
            <v/>
          </cell>
          <cell r="J1132" t="str">
            <v/>
          </cell>
          <cell r="K1132">
            <v>0</v>
          </cell>
          <cell r="L1132">
            <v>0</v>
          </cell>
          <cell r="M1132" t="str">
            <v/>
          </cell>
          <cell r="P1132" t="str">
            <v/>
          </cell>
          <cell r="Q1132" t="str">
            <v/>
          </cell>
          <cell r="R1132">
            <v>0</v>
          </cell>
          <cell r="S1132">
            <v>0</v>
          </cell>
          <cell r="T1132" t="str">
            <v/>
          </cell>
          <cell r="W1132" t="str">
            <v/>
          </cell>
          <cell r="X1132" t="str">
            <v/>
          </cell>
          <cell r="Y1132">
            <v>0</v>
          </cell>
          <cell r="Z1132">
            <v>0</v>
          </cell>
          <cell r="AA1132" t="str">
            <v/>
          </cell>
        </row>
        <row r="1133">
          <cell r="I1133" t="str">
            <v>1200500000101</v>
          </cell>
          <cell r="J1133" t="str">
            <v>普通攻击:对单体敌人造成{0}%的武力伤害</v>
          </cell>
          <cell r="K1133">
            <v>0</v>
          </cell>
          <cell r="L1133">
            <v>0</v>
          </cell>
          <cell r="M1133" t="str">
            <v>0.25+0.25+0.25+0.25+0.25+0.25+0.25+0.25+0.25+0.25+0.25+0.25+0.25+0.25+0.25+0.25+0.25</v>
          </cell>
          <cell r="P1133" t="str">
            <v/>
          </cell>
          <cell r="Q1133" t="str">
            <v/>
          </cell>
          <cell r="R1133">
            <v>0</v>
          </cell>
          <cell r="S1133">
            <v>0</v>
          </cell>
          <cell r="T1133" t="str">
            <v/>
          </cell>
          <cell r="W1133" t="str">
            <v/>
          </cell>
          <cell r="X1133" t="str">
            <v/>
          </cell>
          <cell r="Y1133">
            <v>0</v>
          </cell>
          <cell r="Z1133">
            <v>0</v>
          </cell>
          <cell r="AA1133" t="str">
            <v/>
          </cell>
        </row>
        <row r="1134">
          <cell r="I1134" t="str">
            <v>1200500000201</v>
          </cell>
          <cell r="J1134" t="str">
            <v>怒气技能:对仇恨目标以及其余随机2名敌人造成攻击{0}%的武力伤害，目标周围的敌人会受到50%的溅射伤害（对士兵额外增伤50%）。使目标燃烧，每秒受到攻击5%的武力伤害，持续6秒。若其已被点燃，则有60%概率再次发动该效果（最多触发1次），使用怒气会刷新龙魂释放间隔（需要解锁【武圣】）。</v>
          </cell>
          <cell r="K1134">
            <v>0</v>
          </cell>
          <cell r="L1134">
            <v>0</v>
          </cell>
          <cell r="M1134" t="str">
            <v>0.4+0.46+0.52+0.58+0.64+0.7+0.76+0.82+0.88+0.94+1+1.06+1.12+1.18+1.24+1.3+1.36</v>
          </cell>
          <cell r="P1134" t="str">
            <v/>
          </cell>
          <cell r="Q1134" t="str">
            <v/>
          </cell>
          <cell r="R1134">
            <v>0</v>
          </cell>
          <cell r="S1134">
            <v>0</v>
          </cell>
          <cell r="T1134" t="str">
            <v/>
          </cell>
          <cell r="W1134" t="str">
            <v/>
          </cell>
          <cell r="X1134" t="str">
            <v/>
          </cell>
          <cell r="Y1134">
            <v>0</v>
          </cell>
          <cell r="Z1134">
            <v>0</v>
          </cell>
          <cell r="AA1134" t="str">
            <v/>
          </cell>
        </row>
        <row r="1135">
          <cell r="I1135" t="str">
            <v>1200500000202</v>
          </cell>
          <cell r="J1135" t="str">
            <v>怒气技能:对仇恨目标以及其余随机2名敌人造成攻击{0}%的武力伤害，目标周围的敌人会受到50%的溅射伤害（对士兵额外增伤50%）。使目标燃烧，每秒受到攻击5%的武力伤害，持续6秒。若其已被点燃，则有60%概率再次发动该效果（最多触发1次），使用怒气会刷新龙魂释放间隔（需要解锁【武圣】）。</v>
          </cell>
          <cell r="K1135">
            <v>0</v>
          </cell>
          <cell r="L1135">
            <v>0</v>
          </cell>
          <cell r="M1135" t="str">
            <v>0++++++++++++++++</v>
          </cell>
          <cell r="P1135" t="str">
            <v/>
          </cell>
          <cell r="Q1135" t="str">
            <v/>
          </cell>
          <cell r="R1135">
            <v>0</v>
          </cell>
          <cell r="S1135">
            <v>0</v>
          </cell>
          <cell r="T1135" t="str">
            <v/>
          </cell>
          <cell r="W1135" t="str">
            <v/>
          </cell>
          <cell r="X1135" t="str">
            <v/>
          </cell>
          <cell r="Y1135">
            <v>0</v>
          </cell>
          <cell r="Z1135">
            <v>0</v>
          </cell>
          <cell r="AA1135" t="str">
            <v/>
          </cell>
        </row>
        <row r="1136">
          <cell r="I1136" t="str">
            <v>1200500000301</v>
          </cell>
          <cell r="J1136" t="str">
            <v>被动技能1:关羽汇聚龙魂，受到来自士兵的伤害降低30%，对武将伤害提高20%。普攻额外造成一次攻击{0}%的普攻伤害，若目标处于燃烧，则该伤害额外触发一次。每12秒，关羽可以释放龙魂发动横扫，对周围的敌人造成攻击{1}%的武力伤害，横扫每击中一个处于燃烧状态的敌人，关羽下一次龙魂释放的间隔减少1.5秒，并回复攻击15%的生命和5点怒气。</v>
          </cell>
          <cell r="K1136">
            <v>0</v>
          </cell>
          <cell r="L1136">
            <v>0</v>
          </cell>
          <cell r="M1136" t="str">
            <v>0.08+0.095+0.11+0.125+0.14+0.155+0.17+0.185+0.2+0.215+0.23+0.245+0.26+0.275+0.29+0.305+0.32</v>
          </cell>
          <cell r="P1136" t="str">
            <v/>
          </cell>
          <cell r="Q1136" t="str">
            <v/>
          </cell>
          <cell r="R1136">
            <v>0</v>
          </cell>
          <cell r="S1136">
            <v>0</v>
          </cell>
          <cell r="T1136" t="str">
            <v/>
          </cell>
          <cell r="W1136" t="str">
            <v/>
          </cell>
          <cell r="X1136" t="str">
            <v/>
          </cell>
          <cell r="Y1136">
            <v>0</v>
          </cell>
          <cell r="Z1136">
            <v>0</v>
          </cell>
          <cell r="AA1136" t="str">
            <v/>
          </cell>
        </row>
        <row r="1137">
          <cell r="I1137" t="str">
            <v>1200500000302</v>
          </cell>
          <cell r="J1137" t="str">
            <v>被动技能1:关羽汇聚龙魂，受到来自士兵的伤害降低30%，对武将伤害提高20%。普攻额外造成一次攻击{0}%的普攻伤害，若目标处于燃烧，则该伤害额外触发一次。每12秒，关羽可以释放龙魂发动横扫，对周围的敌人造成攻击{1}%的武力伤害，横扫每击中一个处于燃烧状态的敌人，关羽下一次龙魂释放的间隔减少1.5秒，并回复攻击15%的生命和5点怒气。</v>
          </cell>
          <cell r="K1137">
            <v>0</v>
          </cell>
          <cell r="L1137">
            <v>0</v>
          </cell>
          <cell r="M1137" t="str">
            <v>0.25+0.275+0.3+0.325+0.35+0.375+0.4+0.425+0.45+0.475+0.5+0.525+0.55+0.575+0.6+0.625+0.65</v>
          </cell>
          <cell r="P1137" t="str">
            <v/>
          </cell>
          <cell r="Q1137" t="str">
            <v/>
          </cell>
          <cell r="R1137">
            <v>0</v>
          </cell>
          <cell r="S1137">
            <v>0</v>
          </cell>
          <cell r="T1137" t="str">
            <v/>
          </cell>
          <cell r="W1137" t="str">
            <v/>
          </cell>
          <cell r="X1137" t="str">
            <v/>
          </cell>
          <cell r="Y1137">
            <v>0</v>
          </cell>
          <cell r="Z1137">
            <v>0</v>
          </cell>
          <cell r="AA1137" t="str">
            <v/>
          </cell>
        </row>
        <row r="1138">
          <cell r="I1138" t="str">
            <v>1200500000303</v>
          </cell>
          <cell r="J1138" t="str">
            <v>被动技能1:关羽汇聚龙魂，受到来自士兵的伤害降低30%，对武将伤害提高20%。普攻额外造成一次攻击{0}%的普攻伤害，若目标处于燃烧，则该伤害额外触发一次。每12秒，关羽可以释放龙魂发动横扫，对周围的敌人造成攻击{1}%的武力伤害，横扫每击中一个处于燃烧状态的敌人，关羽下一次龙魂释放的间隔减少1.5秒，并回复攻击15%的生命和5点怒气。</v>
          </cell>
          <cell r="K1138">
            <v>0</v>
          </cell>
          <cell r="L1138">
            <v>0</v>
          </cell>
          <cell r="M1138" t="str">
            <v>0++++++++++++++++</v>
          </cell>
          <cell r="P1138" t="str">
            <v/>
          </cell>
          <cell r="Q1138" t="str">
            <v/>
          </cell>
          <cell r="R1138">
            <v>0</v>
          </cell>
          <cell r="S1138">
            <v>0</v>
          </cell>
          <cell r="T1138" t="str">
            <v/>
          </cell>
          <cell r="W1138" t="str">
            <v/>
          </cell>
          <cell r="X1138" t="str">
            <v/>
          </cell>
          <cell r="Y1138">
            <v>0</v>
          </cell>
          <cell r="Z1138">
            <v>0</v>
          </cell>
          <cell r="AA1138" t="str">
            <v/>
          </cell>
        </row>
        <row r="1139">
          <cell r="I1139" t="str">
            <v>1200500000401</v>
          </cell>
          <cell r="J1139" t="str">
            <v>被动技能2:自身与率领的骑兵/车兵开场进行一次冲锋，对撞击到的敌人造成自身攻击30%的武力伤害。</v>
          </cell>
          <cell r="K1139">
            <v>0</v>
          </cell>
          <cell r="L1139">
            <v>0</v>
          </cell>
          <cell r="M1139" t="str">
            <v>0.3+0.3+0.3+0.3+0.3+0.3+0.3+0.3+0.3+0.3+0.3+0.3+0.3+0.3+0.3+0.3+0.3</v>
          </cell>
          <cell r="P1139" t="str">
            <v/>
          </cell>
          <cell r="Q1139" t="str">
            <v/>
          </cell>
          <cell r="R1139">
            <v>0</v>
          </cell>
          <cell r="S1139">
            <v>0</v>
          </cell>
          <cell r="T1139" t="str">
            <v/>
          </cell>
          <cell r="W1139" t="str">
            <v/>
          </cell>
          <cell r="X1139" t="str">
            <v/>
          </cell>
          <cell r="Y1139">
            <v>0</v>
          </cell>
          <cell r="Z1139">
            <v>0</v>
          </cell>
          <cell r="AA1139" t="str">
            <v/>
          </cell>
        </row>
        <row r="1140">
          <cell r="I1140" t="str">
            <v>1200500000402</v>
          </cell>
          <cell r="J1140" t="str">
            <v>被动技能2:自身与率领的骑兵/车兵开场进行一次冲锋，对撞击到的敌人造成自身攻击30%的武力伤害。</v>
          </cell>
          <cell r="K1140">
            <v>0</v>
          </cell>
          <cell r="L1140">
            <v>0</v>
          </cell>
          <cell r="M1140" t="str">
            <v>0.3+0.3+0.3+0.3+0.3+0.3+0.3+0.3+0.3+0.3+0.3+0.3+0.3+0.3+0.3+0.3+0.3</v>
          </cell>
          <cell r="P1140" t="str">
            <v/>
          </cell>
          <cell r="Q1140" t="str">
            <v/>
          </cell>
          <cell r="R1140">
            <v>0</v>
          </cell>
          <cell r="S1140">
            <v>0</v>
          </cell>
          <cell r="T1140" t="str">
            <v/>
          </cell>
          <cell r="W1140" t="str">
            <v/>
          </cell>
          <cell r="X1140" t="str">
            <v/>
          </cell>
          <cell r="Y1140">
            <v>0</v>
          </cell>
          <cell r="Z1140">
            <v>0</v>
          </cell>
          <cell r="AA1140" t="str">
            <v/>
          </cell>
        </row>
        <row r="1141">
          <cell r="I1141" t="str">
            <v>1200500000501</v>
          </cell>
          <cell r="J1141" t="str">
            <v>被动技能3:千里奔袭，毕其功于一役，自身暴击伤害增加40%，韧性提升30%。</v>
          </cell>
          <cell r="K1141">
            <v>0</v>
          </cell>
          <cell r="L1141">
            <v>0</v>
          </cell>
          <cell r="M1141" t="str">
            <v>0.4+0.4+0.4+0.4+0.4+0.4+0.4+0.4+0.4+0.4+0.4+0.4+0.4+0.4+0.4+0.4+0.4</v>
          </cell>
          <cell r="P1141" t="str">
            <v/>
          </cell>
          <cell r="Q1141" t="str">
            <v/>
          </cell>
          <cell r="R1141">
            <v>0</v>
          </cell>
          <cell r="S1141">
            <v>0</v>
          </cell>
          <cell r="T1141" t="str">
            <v/>
          </cell>
          <cell r="W1141" t="str">
            <v/>
          </cell>
          <cell r="X1141" t="str">
            <v/>
          </cell>
          <cell r="Y1141">
            <v>0</v>
          </cell>
          <cell r="Z1141">
            <v>0</v>
          </cell>
          <cell r="AA1141" t="str">
            <v/>
          </cell>
        </row>
        <row r="1142">
          <cell r="I1142" t="str">
            <v>1200500000502</v>
          </cell>
          <cell r="J1142" t="str">
            <v>被动技能3:千里奔袭，毕其功于一役，自身暴击伤害增加40%，韧性提升30%。</v>
          </cell>
          <cell r="K1142">
            <v>0</v>
          </cell>
          <cell r="L1142">
            <v>0</v>
          </cell>
          <cell r="M1142" t="str">
            <v>0.3+0.3+0.3+0.3+0.3+0.3+0.3+0.3+0.3+0.3+0.3+0.3+0.3+0.3+0.3+0.3+0.3</v>
          </cell>
          <cell r="P1142" t="str">
            <v/>
          </cell>
          <cell r="Q1142" t="str">
            <v/>
          </cell>
          <cell r="R1142">
            <v>0</v>
          </cell>
          <cell r="S1142">
            <v>0</v>
          </cell>
          <cell r="T1142" t="str">
            <v/>
          </cell>
          <cell r="W1142" t="str">
            <v/>
          </cell>
          <cell r="X1142" t="str">
            <v/>
          </cell>
          <cell r="Y1142">
            <v>0</v>
          </cell>
          <cell r="Z1142">
            <v>0</v>
          </cell>
          <cell r="AA1142" t="str">
            <v/>
          </cell>
        </row>
        <row r="1143">
          <cell r="I1143" t="str">
            <v/>
          </cell>
          <cell r="J1143" t="str">
            <v/>
          </cell>
          <cell r="K1143">
            <v>0</v>
          </cell>
          <cell r="L1143">
            <v>0</v>
          </cell>
          <cell r="M1143" t="str">
            <v/>
          </cell>
          <cell r="P1143" t="str">
            <v/>
          </cell>
          <cell r="Q1143" t="str">
            <v/>
          </cell>
          <cell r="R1143">
            <v>0</v>
          </cell>
          <cell r="S1143">
            <v>0</v>
          </cell>
          <cell r="T1143" t="str">
            <v/>
          </cell>
          <cell r="W1143" t="str">
            <v/>
          </cell>
          <cell r="X1143" t="str">
            <v/>
          </cell>
          <cell r="Y1143">
            <v>0</v>
          </cell>
          <cell r="Z1143">
            <v>0</v>
          </cell>
          <cell r="AA1143" t="str">
            <v/>
          </cell>
        </row>
        <row r="1144">
          <cell r="I1144" t="str">
            <v/>
          </cell>
          <cell r="J1144" t="str">
            <v/>
          </cell>
          <cell r="K1144">
            <v>0</v>
          </cell>
          <cell r="L1144">
            <v>0</v>
          </cell>
          <cell r="M1144" t="str">
            <v/>
          </cell>
          <cell r="P1144" t="str">
            <v/>
          </cell>
          <cell r="Q1144" t="str">
            <v/>
          </cell>
          <cell r="R1144">
            <v>0</v>
          </cell>
          <cell r="S1144">
            <v>0</v>
          </cell>
          <cell r="T1144" t="str">
            <v/>
          </cell>
          <cell r="W1144" t="str">
            <v/>
          </cell>
          <cell r="X1144" t="str">
            <v/>
          </cell>
          <cell r="Y1144">
            <v>0</v>
          </cell>
          <cell r="Z1144">
            <v>0</v>
          </cell>
          <cell r="AA1144" t="str">
            <v/>
          </cell>
        </row>
        <row r="1145">
          <cell r="I1145" t="str">
            <v/>
          </cell>
          <cell r="J1145" t="str">
            <v/>
          </cell>
          <cell r="K1145">
            <v>0</v>
          </cell>
          <cell r="L1145">
            <v>0</v>
          </cell>
          <cell r="M1145" t="str">
            <v/>
          </cell>
          <cell r="P1145" t="str">
            <v/>
          </cell>
          <cell r="Q1145" t="str">
            <v/>
          </cell>
          <cell r="R1145">
            <v>0</v>
          </cell>
          <cell r="S1145">
            <v>0</v>
          </cell>
          <cell r="T1145" t="str">
            <v/>
          </cell>
          <cell r="W1145" t="str">
            <v/>
          </cell>
          <cell r="X1145" t="str">
            <v/>
          </cell>
          <cell r="Y1145">
            <v>0</v>
          </cell>
          <cell r="Z1145">
            <v>0</v>
          </cell>
          <cell r="AA1145" t="str">
            <v/>
          </cell>
        </row>
        <row r="1146">
          <cell r="I1146" t="str">
            <v/>
          </cell>
          <cell r="J1146" t="str">
            <v/>
          </cell>
          <cell r="K1146">
            <v>0</v>
          </cell>
          <cell r="L1146">
            <v>0</v>
          </cell>
          <cell r="M1146" t="str">
            <v/>
          </cell>
          <cell r="P1146" t="str">
            <v/>
          </cell>
          <cell r="Q1146" t="str">
            <v/>
          </cell>
          <cell r="R1146">
            <v>0</v>
          </cell>
          <cell r="S1146">
            <v>0</v>
          </cell>
          <cell r="T1146" t="str">
            <v/>
          </cell>
          <cell r="W1146" t="str">
            <v/>
          </cell>
          <cell r="X1146" t="str">
            <v/>
          </cell>
          <cell r="Y1146">
            <v>0</v>
          </cell>
          <cell r="Z1146">
            <v>0</v>
          </cell>
          <cell r="AA1146" t="str">
            <v/>
          </cell>
        </row>
        <row r="1147">
          <cell r="I1147" t="str">
            <v/>
          </cell>
          <cell r="J1147" t="str">
            <v/>
          </cell>
          <cell r="K1147">
            <v>0</v>
          </cell>
          <cell r="L1147">
            <v>0</v>
          </cell>
          <cell r="M1147" t="str">
            <v/>
          </cell>
          <cell r="P1147" t="str">
            <v/>
          </cell>
          <cell r="Q1147" t="str">
            <v/>
          </cell>
          <cell r="R1147">
            <v>0</v>
          </cell>
          <cell r="S1147">
            <v>0</v>
          </cell>
          <cell r="T1147" t="str">
            <v/>
          </cell>
          <cell r="W1147" t="str">
            <v/>
          </cell>
          <cell r="X1147" t="str">
            <v/>
          </cell>
          <cell r="Y1147">
            <v>0</v>
          </cell>
          <cell r="Z1147">
            <v>0</v>
          </cell>
          <cell r="AA1147" t="str">
            <v/>
          </cell>
        </row>
        <row r="1148">
          <cell r="I1148" t="str">
            <v/>
          </cell>
          <cell r="J1148" t="str">
            <v/>
          </cell>
          <cell r="K1148">
            <v>0</v>
          </cell>
          <cell r="L1148">
            <v>0</v>
          </cell>
          <cell r="M1148" t="str">
            <v/>
          </cell>
          <cell r="P1148" t="str">
            <v/>
          </cell>
          <cell r="Q1148" t="str">
            <v/>
          </cell>
          <cell r="R1148">
            <v>0</v>
          </cell>
          <cell r="S1148">
            <v>0</v>
          </cell>
          <cell r="T1148" t="str">
            <v/>
          </cell>
          <cell r="W1148" t="str">
            <v/>
          </cell>
          <cell r="X1148" t="str">
            <v/>
          </cell>
          <cell r="Y1148">
            <v>0</v>
          </cell>
          <cell r="Z1148">
            <v>0</v>
          </cell>
          <cell r="AA1148" t="str">
            <v/>
          </cell>
        </row>
        <row r="1149">
          <cell r="I1149" t="str">
            <v/>
          </cell>
          <cell r="J1149" t="str">
            <v/>
          </cell>
          <cell r="K1149">
            <v>0</v>
          </cell>
          <cell r="L1149">
            <v>0</v>
          </cell>
          <cell r="M1149" t="str">
            <v/>
          </cell>
          <cell r="P1149" t="str">
            <v/>
          </cell>
          <cell r="Q1149" t="str">
            <v/>
          </cell>
          <cell r="R1149">
            <v>0</v>
          </cell>
          <cell r="S1149">
            <v>0</v>
          </cell>
          <cell r="T1149" t="str">
            <v/>
          </cell>
          <cell r="W1149" t="str">
            <v/>
          </cell>
          <cell r="X1149" t="str">
            <v/>
          </cell>
          <cell r="Y1149">
            <v>0</v>
          </cell>
          <cell r="Z1149">
            <v>0</v>
          </cell>
          <cell r="AA1149" t="str">
            <v/>
          </cell>
        </row>
        <row r="1150">
          <cell r="I1150" t="str">
            <v/>
          </cell>
          <cell r="J1150" t="str">
            <v/>
          </cell>
          <cell r="K1150">
            <v>0</v>
          </cell>
          <cell r="L1150">
            <v>0</v>
          </cell>
          <cell r="M1150" t="str">
            <v/>
          </cell>
          <cell r="P1150" t="str">
            <v/>
          </cell>
          <cell r="Q1150" t="str">
            <v/>
          </cell>
          <cell r="R1150">
            <v>0</v>
          </cell>
          <cell r="S1150">
            <v>0</v>
          </cell>
          <cell r="T1150" t="str">
            <v/>
          </cell>
          <cell r="W1150" t="str">
            <v/>
          </cell>
          <cell r="X1150" t="str">
            <v/>
          </cell>
          <cell r="Y1150">
            <v>0</v>
          </cell>
          <cell r="Z1150">
            <v>0</v>
          </cell>
          <cell r="AA1150" t="str">
            <v/>
          </cell>
        </row>
        <row r="1151">
          <cell r="I1151" t="str">
            <v/>
          </cell>
          <cell r="J1151" t="str">
            <v/>
          </cell>
          <cell r="K1151">
            <v>0</v>
          </cell>
          <cell r="L1151">
            <v>0</v>
          </cell>
          <cell r="M1151" t="str">
            <v/>
          </cell>
          <cell r="P1151" t="str">
            <v/>
          </cell>
          <cell r="Q1151" t="str">
            <v/>
          </cell>
          <cell r="R1151">
            <v>0</v>
          </cell>
          <cell r="S1151">
            <v>0</v>
          </cell>
          <cell r="T1151" t="str">
            <v/>
          </cell>
          <cell r="W1151" t="str">
            <v/>
          </cell>
          <cell r="X1151" t="str">
            <v/>
          </cell>
          <cell r="Y1151">
            <v>0</v>
          </cell>
          <cell r="Z1151">
            <v>0</v>
          </cell>
          <cell r="AA1151" t="str">
            <v/>
          </cell>
        </row>
        <row r="1152">
          <cell r="I1152" t="str">
            <v/>
          </cell>
          <cell r="J1152" t="str">
            <v/>
          </cell>
          <cell r="K1152">
            <v>0</v>
          </cell>
          <cell r="L1152">
            <v>0</v>
          </cell>
          <cell r="M1152" t="str">
            <v/>
          </cell>
          <cell r="P1152" t="str">
            <v/>
          </cell>
          <cell r="Q1152" t="str">
            <v/>
          </cell>
          <cell r="R1152">
            <v>0</v>
          </cell>
          <cell r="S1152">
            <v>0</v>
          </cell>
          <cell r="T1152" t="str">
            <v/>
          </cell>
          <cell r="W1152" t="str">
            <v/>
          </cell>
          <cell r="X1152" t="str">
            <v/>
          </cell>
          <cell r="Y1152">
            <v>0</v>
          </cell>
          <cell r="Z1152">
            <v>0</v>
          </cell>
          <cell r="AA1152" t="str">
            <v/>
          </cell>
        </row>
        <row r="1153">
          <cell r="I1153" t="str">
            <v/>
          </cell>
          <cell r="J1153" t="str">
            <v/>
          </cell>
          <cell r="K1153">
            <v>0</v>
          </cell>
          <cell r="L1153">
            <v>0</v>
          </cell>
          <cell r="M1153" t="str">
            <v/>
          </cell>
          <cell r="P1153" t="str">
            <v/>
          </cell>
          <cell r="Q1153" t="str">
            <v/>
          </cell>
          <cell r="R1153">
            <v>0</v>
          </cell>
          <cell r="S1153">
            <v>0</v>
          </cell>
          <cell r="T1153" t="str">
            <v/>
          </cell>
          <cell r="W1153" t="str">
            <v/>
          </cell>
          <cell r="X1153" t="str">
            <v/>
          </cell>
          <cell r="Y1153">
            <v>0</v>
          </cell>
          <cell r="Z1153">
            <v>0</v>
          </cell>
          <cell r="AA1153" t="str">
            <v/>
          </cell>
        </row>
        <row r="1154">
          <cell r="I1154" t="str">
            <v/>
          </cell>
          <cell r="J1154" t="str">
            <v/>
          </cell>
          <cell r="K1154">
            <v>0</v>
          </cell>
          <cell r="L1154">
            <v>0</v>
          </cell>
          <cell r="M1154" t="str">
            <v/>
          </cell>
          <cell r="P1154" t="str">
            <v/>
          </cell>
          <cell r="Q1154" t="str">
            <v/>
          </cell>
          <cell r="R1154">
            <v>0</v>
          </cell>
          <cell r="S1154">
            <v>0</v>
          </cell>
          <cell r="T1154" t="str">
            <v/>
          </cell>
          <cell r="W1154" t="str">
            <v/>
          </cell>
          <cell r="X1154" t="str">
            <v/>
          </cell>
          <cell r="Y1154">
            <v>0</v>
          </cell>
          <cell r="Z1154">
            <v>0</v>
          </cell>
          <cell r="AA1154" t="str">
            <v/>
          </cell>
        </row>
        <row r="1155">
          <cell r="I1155" t="str">
            <v/>
          </cell>
          <cell r="J1155" t="str">
            <v/>
          </cell>
          <cell r="K1155">
            <v>0</v>
          </cell>
          <cell r="L1155">
            <v>0</v>
          </cell>
          <cell r="M1155" t="str">
            <v/>
          </cell>
          <cell r="P1155" t="str">
            <v/>
          </cell>
          <cell r="Q1155" t="str">
            <v/>
          </cell>
          <cell r="R1155">
            <v>0</v>
          </cell>
          <cell r="S1155">
            <v>0</v>
          </cell>
          <cell r="T1155" t="str">
            <v/>
          </cell>
          <cell r="W1155" t="str">
            <v/>
          </cell>
          <cell r="X1155" t="str">
            <v/>
          </cell>
          <cell r="Y1155">
            <v>0</v>
          </cell>
          <cell r="Z1155">
            <v>0</v>
          </cell>
          <cell r="AA1155" t="str">
            <v/>
          </cell>
        </row>
        <row r="1156">
          <cell r="I1156" t="str">
            <v/>
          </cell>
          <cell r="J1156" t="str">
            <v/>
          </cell>
          <cell r="K1156">
            <v>0</v>
          </cell>
          <cell r="L1156">
            <v>0</v>
          </cell>
          <cell r="M1156" t="str">
            <v/>
          </cell>
          <cell r="P1156" t="str">
            <v/>
          </cell>
          <cell r="Q1156" t="str">
            <v/>
          </cell>
          <cell r="R1156">
            <v>0</v>
          </cell>
          <cell r="S1156">
            <v>0</v>
          </cell>
          <cell r="T1156" t="str">
            <v/>
          </cell>
          <cell r="W1156" t="str">
            <v/>
          </cell>
          <cell r="X1156" t="str">
            <v/>
          </cell>
          <cell r="Y1156">
            <v>0</v>
          </cell>
          <cell r="Z1156">
            <v>0</v>
          </cell>
          <cell r="AA1156" t="str">
            <v/>
          </cell>
        </row>
        <row r="1157">
          <cell r="I1157" t="str">
            <v/>
          </cell>
          <cell r="J1157" t="str">
            <v/>
          </cell>
          <cell r="K1157">
            <v>0</v>
          </cell>
          <cell r="L1157">
            <v>0</v>
          </cell>
          <cell r="M1157" t="str">
            <v/>
          </cell>
          <cell r="P1157" t="str">
            <v/>
          </cell>
          <cell r="Q1157" t="str">
            <v/>
          </cell>
          <cell r="R1157">
            <v>0</v>
          </cell>
          <cell r="S1157">
            <v>0</v>
          </cell>
          <cell r="T1157" t="str">
            <v/>
          </cell>
          <cell r="W1157" t="str">
            <v/>
          </cell>
          <cell r="X1157" t="str">
            <v/>
          </cell>
          <cell r="Y1157">
            <v>0</v>
          </cell>
          <cell r="Z1157">
            <v>0</v>
          </cell>
          <cell r="AA1157" t="str">
            <v/>
          </cell>
        </row>
        <row r="1158">
          <cell r="I1158" t="str">
            <v/>
          </cell>
          <cell r="J1158" t="str">
            <v/>
          </cell>
          <cell r="K1158">
            <v>0</v>
          </cell>
          <cell r="L1158">
            <v>0</v>
          </cell>
          <cell r="M1158" t="str">
            <v/>
          </cell>
          <cell r="P1158" t="str">
            <v/>
          </cell>
          <cell r="Q1158" t="str">
            <v/>
          </cell>
          <cell r="R1158">
            <v>0</v>
          </cell>
          <cell r="S1158">
            <v>0</v>
          </cell>
          <cell r="T1158" t="str">
            <v/>
          </cell>
          <cell r="W1158" t="str">
            <v/>
          </cell>
          <cell r="X1158" t="str">
            <v/>
          </cell>
          <cell r="Y1158">
            <v>0</v>
          </cell>
          <cell r="Z1158">
            <v>0</v>
          </cell>
          <cell r="AA1158" t="str">
            <v/>
          </cell>
        </row>
        <row r="1159">
          <cell r="I1159" t="str">
            <v/>
          </cell>
          <cell r="J1159" t="str">
            <v/>
          </cell>
          <cell r="K1159">
            <v>0</v>
          </cell>
          <cell r="L1159">
            <v>0</v>
          </cell>
          <cell r="M1159" t="str">
            <v/>
          </cell>
          <cell r="P1159" t="str">
            <v/>
          </cell>
          <cell r="Q1159" t="str">
            <v/>
          </cell>
          <cell r="R1159">
            <v>0</v>
          </cell>
          <cell r="S1159">
            <v>0</v>
          </cell>
          <cell r="T1159" t="str">
            <v/>
          </cell>
          <cell r="W1159" t="str">
            <v/>
          </cell>
          <cell r="X1159" t="str">
            <v/>
          </cell>
          <cell r="Y1159">
            <v>0</v>
          </cell>
          <cell r="Z1159">
            <v>0</v>
          </cell>
          <cell r="AA1159" t="str">
            <v/>
          </cell>
        </row>
        <row r="1160">
          <cell r="I1160" t="str">
            <v/>
          </cell>
          <cell r="J1160" t="str">
            <v/>
          </cell>
          <cell r="K1160">
            <v>0</v>
          </cell>
          <cell r="L1160">
            <v>0</v>
          </cell>
          <cell r="M1160" t="str">
            <v/>
          </cell>
          <cell r="P1160" t="str">
            <v/>
          </cell>
          <cell r="Q1160" t="str">
            <v/>
          </cell>
          <cell r="R1160">
            <v>0</v>
          </cell>
          <cell r="S1160">
            <v>0</v>
          </cell>
          <cell r="T1160" t="str">
            <v/>
          </cell>
          <cell r="W1160" t="str">
            <v/>
          </cell>
          <cell r="X1160" t="str">
            <v/>
          </cell>
          <cell r="Y1160">
            <v>0</v>
          </cell>
          <cell r="Z1160">
            <v>0</v>
          </cell>
          <cell r="AA1160" t="str">
            <v/>
          </cell>
        </row>
        <row r="1161">
          <cell r="I1161" t="str">
            <v/>
          </cell>
          <cell r="J1161" t="str">
            <v/>
          </cell>
          <cell r="K1161">
            <v>0</v>
          </cell>
          <cell r="L1161">
            <v>0</v>
          </cell>
          <cell r="M1161" t="str">
            <v/>
          </cell>
          <cell r="P1161" t="str">
            <v/>
          </cell>
          <cell r="Q1161" t="str">
            <v/>
          </cell>
          <cell r="R1161">
            <v>0</v>
          </cell>
          <cell r="S1161">
            <v>0</v>
          </cell>
          <cell r="T1161" t="str">
            <v/>
          </cell>
          <cell r="W1161" t="str">
            <v/>
          </cell>
          <cell r="X1161" t="str">
            <v/>
          </cell>
          <cell r="Y1161">
            <v>0</v>
          </cell>
          <cell r="Z1161">
            <v>0</v>
          </cell>
          <cell r="AA1161" t="str">
            <v/>
          </cell>
        </row>
        <row r="1162">
          <cell r="I1162" t="str">
            <v/>
          </cell>
          <cell r="J1162" t="str">
            <v/>
          </cell>
          <cell r="K1162">
            <v>0</v>
          </cell>
          <cell r="L1162">
            <v>0</v>
          </cell>
          <cell r="M1162" t="str">
            <v/>
          </cell>
          <cell r="P1162" t="str">
            <v/>
          </cell>
          <cell r="Q1162" t="str">
            <v/>
          </cell>
          <cell r="R1162">
            <v>0</v>
          </cell>
          <cell r="S1162">
            <v>0</v>
          </cell>
          <cell r="T1162" t="str">
            <v/>
          </cell>
          <cell r="W1162" t="str">
            <v/>
          </cell>
          <cell r="X1162" t="str">
            <v/>
          </cell>
          <cell r="Y1162">
            <v>0</v>
          </cell>
          <cell r="Z1162">
            <v>0</v>
          </cell>
          <cell r="AA1162" t="str">
            <v/>
          </cell>
        </row>
        <row r="1163">
          <cell r="I1163" t="str">
            <v/>
          </cell>
          <cell r="J1163" t="str">
            <v/>
          </cell>
          <cell r="K1163">
            <v>0</v>
          </cell>
          <cell r="L1163">
            <v>0</v>
          </cell>
          <cell r="M1163" t="str">
            <v/>
          </cell>
          <cell r="P1163" t="str">
            <v/>
          </cell>
          <cell r="Q1163" t="str">
            <v/>
          </cell>
          <cell r="R1163">
            <v>0</v>
          </cell>
          <cell r="S1163">
            <v>0</v>
          </cell>
          <cell r="T1163" t="str">
            <v/>
          </cell>
          <cell r="W1163" t="str">
            <v/>
          </cell>
          <cell r="X1163" t="str">
            <v/>
          </cell>
          <cell r="Y1163">
            <v>0</v>
          </cell>
          <cell r="Z1163">
            <v>0</v>
          </cell>
          <cell r="AA1163" t="str">
            <v/>
          </cell>
        </row>
        <row r="1164">
          <cell r="I1164" t="str">
            <v/>
          </cell>
          <cell r="J1164" t="str">
            <v/>
          </cell>
          <cell r="K1164">
            <v>0</v>
          </cell>
          <cell r="L1164">
            <v>0</v>
          </cell>
          <cell r="M1164" t="str">
            <v/>
          </cell>
          <cell r="P1164" t="str">
            <v/>
          </cell>
          <cell r="Q1164" t="str">
            <v/>
          </cell>
          <cell r="R1164">
            <v>0</v>
          </cell>
          <cell r="S1164">
            <v>0</v>
          </cell>
          <cell r="T1164" t="str">
            <v/>
          </cell>
          <cell r="W1164" t="str">
            <v/>
          </cell>
          <cell r="X1164" t="str">
            <v/>
          </cell>
          <cell r="Y1164">
            <v>0</v>
          </cell>
          <cell r="Z1164">
            <v>0</v>
          </cell>
          <cell r="AA1164" t="str">
            <v/>
          </cell>
        </row>
        <row r="1165">
          <cell r="I1165" t="str">
            <v/>
          </cell>
          <cell r="J1165" t="str">
            <v/>
          </cell>
          <cell r="K1165">
            <v>0</v>
          </cell>
          <cell r="L1165">
            <v>0</v>
          </cell>
          <cell r="M1165" t="str">
            <v/>
          </cell>
          <cell r="P1165" t="str">
            <v/>
          </cell>
          <cell r="Q1165" t="str">
            <v/>
          </cell>
          <cell r="R1165">
            <v>0</v>
          </cell>
          <cell r="S1165">
            <v>0</v>
          </cell>
          <cell r="T1165" t="str">
            <v/>
          </cell>
          <cell r="W1165" t="str">
            <v/>
          </cell>
          <cell r="X1165" t="str">
            <v/>
          </cell>
          <cell r="Y1165">
            <v>0</v>
          </cell>
          <cell r="Z1165">
            <v>0</v>
          </cell>
          <cell r="AA1165" t="str">
            <v/>
          </cell>
        </row>
        <row r="1166">
          <cell r="I1166" t="str">
            <v/>
          </cell>
          <cell r="J1166" t="str">
            <v/>
          </cell>
          <cell r="K1166">
            <v>0</v>
          </cell>
          <cell r="L1166">
            <v>0</v>
          </cell>
          <cell r="M1166" t="str">
            <v/>
          </cell>
          <cell r="P1166" t="str">
            <v/>
          </cell>
          <cell r="Q1166" t="str">
            <v/>
          </cell>
          <cell r="R1166">
            <v>0</v>
          </cell>
          <cell r="S1166">
            <v>0</v>
          </cell>
          <cell r="T1166" t="str">
            <v/>
          </cell>
          <cell r="W1166" t="str">
            <v/>
          </cell>
          <cell r="X1166" t="str">
            <v/>
          </cell>
          <cell r="Y1166">
            <v>0</v>
          </cell>
          <cell r="Z1166">
            <v>0</v>
          </cell>
          <cell r="AA1166" t="str">
            <v/>
          </cell>
        </row>
        <row r="1167">
          <cell r="I1167" t="str">
            <v/>
          </cell>
          <cell r="J1167" t="str">
            <v/>
          </cell>
          <cell r="K1167">
            <v>0</v>
          </cell>
          <cell r="L1167">
            <v>0</v>
          </cell>
          <cell r="M1167" t="str">
            <v/>
          </cell>
          <cell r="P1167" t="str">
            <v/>
          </cell>
          <cell r="Q1167" t="str">
            <v/>
          </cell>
          <cell r="R1167">
            <v>0</v>
          </cell>
          <cell r="S1167">
            <v>0</v>
          </cell>
          <cell r="T1167" t="str">
            <v/>
          </cell>
          <cell r="W1167" t="str">
            <v/>
          </cell>
          <cell r="X1167" t="str">
            <v/>
          </cell>
          <cell r="Y1167">
            <v>0</v>
          </cell>
          <cell r="Z1167">
            <v>0</v>
          </cell>
          <cell r="AA1167" t="str">
            <v/>
          </cell>
        </row>
        <row r="1168">
          <cell r="I1168" t="str">
            <v/>
          </cell>
          <cell r="J1168" t="str">
            <v/>
          </cell>
          <cell r="K1168">
            <v>0</v>
          </cell>
          <cell r="L1168">
            <v>0</v>
          </cell>
          <cell r="M1168" t="str">
            <v/>
          </cell>
          <cell r="P1168" t="str">
            <v/>
          </cell>
          <cell r="Q1168" t="str">
            <v/>
          </cell>
          <cell r="R1168">
            <v>0</v>
          </cell>
          <cell r="S1168">
            <v>0</v>
          </cell>
          <cell r="T1168" t="str">
            <v/>
          </cell>
          <cell r="W1168" t="str">
            <v/>
          </cell>
          <cell r="X1168" t="str">
            <v/>
          </cell>
          <cell r="Y1168">
            <v>0</v>
          </cell>
          <cell r="Z1168">
            <v>0</v>
          </cell>
          <cell r="AA1168" t="str">
            <v/>
          </cell>
        </row>
        <row r="1169">
          <cell r="I1169" t="str">
            <v/>
          </cell>
          <cell r="J1169" t="str">
            <v/>
          </cell>
          <cell r="K1169">
            <v>0</v>
          </cell>
          <cell r="L1169">
            <v>0</v>
          </cell>
          <cell r="M1169" t="str">
            <v/>
          </cell>
          <cell r="P1169" t="str">
            <v/>
          </cell>
          <cell r="Q1169" t="str">
            <v/>
          </cell>
          <cell r="R1169">
            <v>0</v>
          </cell>
          <cell r="S1169">
            <v>0</v>
          </cell>
          <cell r="T1169" t="str">
            <v/>
          </cell>
          <cell r="W1169" t="str">
            <v/>
          </cell>
          <cell r="X1169" t="str">
            <v/>
          </cell>
          <cell r="Y1169">
            <v>0</v>
          </cell>
          <cell r="Z1169">
            <v>0</v>
          </cell>
          <cell r="AA1169" t="str">
            <v/>
          </cell>
        </row>
        <row r="1170">
          <cell r="I1170" t="str">
            <v/>
          </cell>
          <cell r="J1170" t="str">
            <v/>
          </cell>
          <cell r="K1170">
            <v>0</v>
          </cell>
          <cell r="L1170">
            <v>0</v>
          </cell>
          <cell r="M1170" t="str">
            <v/>
          </cell>
          <cell r="P1170" t="str">
            <v/>
          </cell>
          <cell r="Q1170" t="str">
            <v/>
          </cell>
          <cell r="R1170">
            <v>0</v>
          </cell>
          <cell r="S1170">
            <v>0</v>
          </cell>
          <cell r="T1170" t="str">
            <v/>
          </cell>
          <cell r="W1170" t="str">
            <v/>
          </cell>
          <cell r="X1170" t="str">
            <v/>
          </cell>
          <cell r="Y1170">
            <v>0</v>
          </cell>
          <cell r="Z1170">
            <v>0</v>
          </cell>
          <cell r="AA1170" t="str">
            <v/>
          </cell>
        </row>
        <row r="1171">
          <cell r="I1171" t="str">
            <v/>
          </cell>
          <cell r="J1171" t="str">
            <v/>
          </cell>
          <cell r="K1171">
            <v>0</v>
          </cell>
          <cell r="L1171">
            <v>0</v>
          </cell>
          <cell r="M1171" t="str">
            <v/>
          </cell>
          <cell r="P1171" t="str">
            <v/>
          </cell>
          <cell r="Q1171" t="str">
            <v/>
          </cell>
          <cell r="R1171">
            <v>0</v>
          </cell>
          <cell r="S1171">
            <v>0</v>
          </cell>
          <cell r="T1171" t="str">
            <v/>
          </cell>
          <cell r="W1171" t="str">
            <v/>
          </cell>
          <cell r="X1171" t="str">
            <v/>
          </cell>
          <cell r="Y1171">
            <v>0</v>
          </cell>
          <cell r="Z1171">
            <v>0</v>
          </cell>
          <cell r="AA1171" t="str">
            <v/>
          </cell>
        </row>
        <row r="1172">
          <cell r="I1172" t="str">
            <v/>
          </cell>
          <cell r="J1172" t="str">
            <v/>
          </cell>
          <cell r="K1172">
            <v>0</v>
          </cell>
          <cell r="L1172">
            <v>0</v>
          </cell>
          <cell r="M1172" t="str">
            <v/>
          </cell>
          <cell r="P1172" t="str">
            <v/>
          </cell>
          <cell r="Q1172" t="str">
            <v/>
          </cell>
          <cell r="R1172">
            <v>0</v>
          </cell>
          <cell r="S1172">
            <v>0</v>
          </cell>
          <cell r="T1172" t="str">
            <v/>
          </cell>
          <cell r="W1172" t="str">
            <v/>
          </cell>
          <cell r="X1172" t="str">
            <v/>
          </cell>
          <cell r="Y1172">
            <v>0</v>
          </cell>
          <cell r="Z1172">
            <v>0</v>
          </cell>
          <cell r="AA1172" t="str">
            <v/>
          </cell>
        </row>
        <row r="1173">
          <cell r="I1173" t="str">
            <v/>
          </cell>
          <cell r="J1173" t="str">
            <v/>
          </cell>
          <cell r="K1173">
            <v>0</v>
          </cell>
          <cell r="L1173">
            <v>0</v>
          </cell>
          <cell r="M1173" t="str">
            <v/>
          </cell>
          <cell r="P1173" t="str">
            <v/>
          </cell>
          <cell r="Q1173" t="str">
            <v/>
          </cell>
          <cell r="R1173">
            <v>0</v>
          </cell>
          <cell r="S1173">
            <v>0</v>
          </cell>
          <cell r="T1173" t="str">
            <v/>
          </cell>
          <cell r="W1173" t="str">
            <v/>
          </cell>
          <cell r="X1173" t="str">
            <v/>
          </cell>
          <cell r="Y1173">
            <v>0</v>
          </cell>
          <cell r="Z1173">
            <v>0</v>
          </cell>
          <cell r="AA1173" t="str">
            <v/>
          </cell>
        </row>
        <row r="1174">
          <cell r="I1174" t="str">
            <v/>
          </cell>
          <cell r="J1174" t="str">
            <v/>
          </cell>
          <cell r="K1174">
            <v>0</v>
          </cell>
          <cell r="L1174">
            <v>0</v>
          </cell>
          <cell r="M1174" t="str">
            <v/>
          </cell>
          <cell r="P1174" t="str">
            <v/>
          </cell>
          <cell r="Q1174" t="str">
            <v/>
          </cell>
          <cell r="R1174">
            <v>0</v>
          </cell>
          <cell r="S1174">
            <v>0</v>
          </cell>
          <cell r="T1174" t="str">
            <v/>
          </cell>
          <cell r="W1174" t="str">
            <v/>
          </cell>
          <cell r="X1174" t="str">
            <v/>
          </cell>
          <cell r="Y1174">
            <v>0</v>
          </cell>
          <cell r="Z1174">
            <v>0</v>
          </cell>
          <cell r="AA1174" t="str">
            <v/>
          </cell>
        </row>
        <row r="1175">
          <cell r="I1175" t="str">
            <v/>
          </cell>
          <cell r="J1175" t="str">
            <v/>
          </cell>
          <cell r="K1175">
            <v>0</v>
          </cell>
          <cell r="L1175">
            <v>0</v>
          </cell>
          <cell r="M1175" t="str">
            <v/>
          </cell>
          <cell r="P1175" t="str">
            <v/>
          </cell>
          <cell r="Q1175" t="str">
            <v/>
          </cell>
          <cell r="R1175">
            <v>0</v>
          </cell>
          <cell r="S1175">
            <v>0</v>
          </cell>
          <cell r="T1175" t="str">
            <v/>
          </cell>
          <cell r="W1175" t="str">
            <v/>
          </cell>
          <cell r="X1175" t="str">
            <v/>
          </cell>
          <cell r="Y1175">
            <v>0</v>
          </cell>
          <cell r="Z1175">
            <v>0</v>
          </cell>
          <cell r="AA1175" t="str">
            <v/>
          </cell>
        </row>
        <row r="1176">
          <cell r="I1176" t="str">
            <v/>
          </cell>
          <cell r="J1176" t="str">
            <v/>
          </cell>
          <cell r="K1176">
            <v>0</v>
          </cell>
          <cell r="L1176">
            <v>0</v>
          </cell>
          <cell r="M1176" t="str">
            <v/>
          </cell>
          <cell r="P1176" t="str">
            <v/>
          </cell>
          <cell r="Q1176" t="str">
            <v/>
          </cell>
          <cell r="R1176">
            <v>0</v>
          </cell>
          <cell r="S1176">
            <v>0</v>
          </cell>
          <cell r="T1176" t="str">
            <v/>
          </cell>
          <cell r="W1176" t="str">
            <v/>
          </cell>
          <cell r="X1176" t="str">
            <v/>
          </cell>
          <cell r="Y1176">
            <v>0</v>
          </cell>
          <cell r="Z1176">
            <v>0</v>
          </cell>
          <cell r="AA1176" t="str">
            <v/>
          </cell>
        </row>
        <row r="1177">
          <cell r="I1177" t="str">
            <v/>
          </cell>
          <cell r="J1177" t="str">
            <v/>
          </cell>
          <cell r="K1177">
            <v>0</v>
          </cell>
          <cell r="L1177">
            <v>0</v>
          </cell>
          <cell r="M1177" t="str">
            <v/>
          </cell>
          <cell r="P1177" t="str">
            <v/>
          </cell>
          <cell r="Q1177" t="str">
            <v/>
          </cell>
          <cell r="R1177">
            <v>0</v>
          </cell>
          <cell r="S1177">
            <v>0</v>
          </cell>
          <cell r="T1177" t="str">
            <v/>
          </cell>
          <cell r="W1177" t="str">
            <v/>
          </cell>
          <cell r="X1177" t="str">
            <v/>
          </cell>
          <cell r="Y1177">
            <v>0</v>
          </cell>
          <cell r="Z1177">
            <v>0</v>
          </cell>
          <cell r="AA1177" t="str">
            <v/>
          </cell>
        </row>
        <row r="1178">
          <cell r="I1178" t="str">
            <v/>
          </cell>
          <cell r="J1178" t="str">
            <v/>
          </cell>
          <cell r="K1178">
            <v>0</v>
          </cell>
          <cell r="L1178">
            <v>0</v>
          </cell>
          <cell r="M1178" t="str">
            <v/>
          </cell>
          <cell r="P1178" t="str">
            <v/>
          </cell>
          <cell r="Q1178" t="str">
            <v/>
          </cell>
          <cell r="R1178">
            <v>0</v>
          </cell>
          <cell r="S1178">
            <v>0</v>
          </cell>
          <cell r="T1178" t="str">
            <v/>
          </cell>
          <cell r="W1178" t="str">
            <v/>
          </cell>
          <cell r="X1178" t="str">
            <v/>
          </cell>
          <cell r="Y1178">
            <v>0</v>
          </cell>
          <cell r="Z1178">
            <v>0</v>
          </cell>
          <cell r="AA1178" t="str">
            <v/>
          </cell>
        </row>
        <row r="1179">
          <cell r="I1179" t="str">
            <v/>
          </cell>
          <cell r="J1179" t="str">
            <v/>
          </cell>
          <cell r="K1179">
            <v>0</v>
          </cell>
          <cell r="L1179">
            <v>0</v>
          </cell>
          <cell r="M1179" t="str">
            <v/>
          </cell>
          <cell r="P1179" t="str">
            <v/>
          </cell>
          <cell r="Q1179" t="str">
            <v/>
          </cell>
          <cell r="R1179">
            <v>0</v>
          </cell>
          <cell r="S1179">
            <v>0</v>
          </cell>
          <cell r="T1179" t="str">
            <v/>
          </cell>
          <cell r="W1179" t="str">
            <v/>
          </cell>
          <cell r="X1179" t="str">
            <v/>
          </cell>
          <cell r="Y1179">
            <v>0</v>
          </cell>
          <cell r="Z1179">
            <v>0</v>
          </cell>
          <cell r="AA1179" t="str">
            <v/>
          </cell>
        </row>
        <row r="1180">
          <cell r="I1180" t="str">
            <v/>
          </cell>
          <cell r="J1180" t="str">
            <v/>
          </cell>
          <cell r="K1180">
            <v>0</v>
          </cell>
          <cell r="L1180">
            <v>0</v>
          </cell>
          <cell r="M1180" t="str">
            <v/>
          </cell>
          <cell r="P1180" t="str">
            <v/>
          </cell>
          <cell r="Q1180" t="str">
            <v/>
          </cell>
          <cell r="R1180">
            <v>0</v>
          </cell>
          <cell r="S1180">
            <v>0</v>
          </cell>
          <cell r="T1180" t="str">
            <v/>
          </cell>
          <cell r="W1180" t="str">
            <v/>
          </cell>
          <cell r="X1180" t="str">
            <v/>
          </cell>
          <cell r="Y1180">
            <v>0</v>
          </cell>
          <cell r="Z1180">
            <v>0</v>
          </cell>
          <cell r="AA1180" t="str">
            <v/>
          </cell>
        </row>
        <row r="1181">
          <cell r="I1181" t="str">
            <v/>
          </cell>
          <cell r="J1181" t="str">
            <v/>
          </cell>
          <cell r="K1181">
            <v>0</v>
          </cell>
          <cell r="L1181">
            <v>0</v>
          </cell>
          <cell r="M1181" t="str">
            <v/>
          </cell>
          <cell r="P1181" t="str">
            <v/>
          </cell>
          <cell r="Q1181" t="str">
            <v/>
          </cell>
          <cell r="R1181">
            <v>0</v>
          </cell>
          <cell r="S1181">
            <v>0</v>
          </cell>
          <cell r="T1181" t="str">
            <v/>
          </cell>
          <cell r="W1181" t="str">
            <v/>
          </cell>
          <cell r="X1181" t="str">
            <v/>
          </cell>
          <cell r="Y1181">
            <v>0</v>
          </cell>
          <cell r="Z1181">
            <v>0</v>
          </cell>
          <cell r="AA1181" t="str">
            <v/>
          </cell>
        </row>
        <row r="1182">
          <cell r="I1182" t="str">
            <v/>
          </cell>
          <cell r="J1182" t="str">
            <v/>
          </cell>
          <cell r="K1182">
            <v>0</v>
          </cell>
          <cell r="L1182">
            <v>0</v>
          </cell>
          <cell r="M1182" t="str">
            <v/>
          </cell>
          <cell r="P1182" t="str">
            <v/>
          </cell>
          <cell r="Q1182" t="str">
            <v/>
          </cell>
          <cell r="R1182">
            <v>0</v>
          </cell>
          <cell r="S1182">
            <v>0</v>
          </cell>
          <cell r="T1182" t="str">
            <v/>
          </cell>
          <cell r="W1182" t="str">
            <v/>
          </cell>
          <cell r="X1182" t="str">
            <v/>
          </cell>
          <cell r="Y1182">
            <v>0</v>
          </cell>
          <cell r="Z1182">
            <v>0</v>
          </cell>
          <cell r="AA1182" t="str">
            <v/>
          </cell>
        </row>
        <row r="1183">
          <cell r="I1183" t="str">
            <v/>
          </cell>
          <cell r="J1183" t="str">
            <v/>
          </cell>
          <cell r="K1183">
            <v>0</v>
          </cell>
          <cell r="L1183">
            <v>0</v>
          </cell>
          <cell r="M1183" t="str">
            <v/>
          </cell>
          <cell r="P1183" t="str">
            <v/>
          </cell>
          <cell r="Q1183" t="str">
            <v/>
          </cell>
          <cell r="R1183">
            <v>0</v>
          </cell>
          <cell r="S1183">
            <v>0</v>
          </cell>
          <cell r="T1183" t="str">
            <v/>
          </cell>
          <cell r="W1183" t="str">
            <v/>
          </cell>
          <cell r="X1183" t="str">
            <v/>
          </cell>
          <cell r="Y1183">
            <v>0</v>
          </cell>
          <cell r="Z1183">
            <v>0</v>
          </cell>
          <cell r="AA1183" t="str">
            <v/>
          </cell>
        </row>
        <row r="1184">
          <cell r="I1184" t="str">
            <v/>
          </cell>
          <cell r="J1184" t="str">
            <v/>
          </cell>
          <cell r="K1184">
            <v>0</v>
          </cell>
          <cell r="L1184">
            <v>0</v>
          </cell>
          <cell r="M1184" t="str">
            <v/>
          </cell>
          <cell r="P1184" t="str">
            <v/>
          </cell>
          <cell r="Q1184" t="str">
            <v/>
          </cell>
          <cell r="R1184">
            <v>0</v>
          </cell>
          <cell r="S1184">
            <v>0</v>
          </cell>
          <cell r="T1184" t="str">
            <v/>
          </cell>
          <cell r="W1184" t="str">
            <v/>
          </cell>
          <cell r="X1184" t="str">
            <v/>
          </cell>
          <cell r="Y1184">
            <v>0</v>
          </cell>
          <cell r="Z1184">
            <v>0</v>
          </cell>
          <cell r="AA1184" t="str">
            <v/>
          </cell>
        </row>
        <row r="1185">
          <cell r="I1185" t="str">
            <v/>
          </cell>
          <cell r="J1185" t="str">
            <v/>
          </cell>
          <cell r="K1185">
            <v>0</v>
          </cell>
          <cell r="L1185">
            <v>0</v>
          </cell>
          <cell r="M1185" t="str">
            <v/>
          </cell>
          <cell r="P1185" t="str">
            <v/>
          </cell>
          <cell r="Q1185" t="str">
            <v/>
          </cell>
          <cell r="R1185">
            <v>0</v>
          </cell>
          <cell r="S1185">
            <v>0</v>
          </cell>
          <cell r="T1185" t="str">
            <v/>
          </cell>
          <cell r="W1185" t="str">
            <v/>
          </cell>
          <cell r="X1185" t="str">
            <v/>
          </cell>
          <cell r="Y1185">
            <v>0</v>
          </cell>
          <cell r="Z1185">
            <v>0</v>
          </cell>
          <cell r="AA1185" t="str">
            <v/>
          </cell>
        </row>
        <row r="1186">
          <cell r="I1186" t="str">
            <v/>
          </cell>
          <cell r="J1186" t="str">
            <v/>
          </cell>
          <cell r="K1186">
            <v>0</v>
          </cell>
          <cell r="L1186">
            <v>0</v>
          </cell>
          <cell r="M1186" t="str">
            <v/>
          </cell>
          <cell r="P1186" t="str">
            <v/>
          </cell>
          <cell r="Q1186" t="str">
            <v/>
          </cell>
          <cell r="R1186">
            <v>0</v>
          </cell>
          <cell r="S1186">
            <v>0</v>
          </cell>
          <cell r="T1186" t="str">
            <v/>
          </cell>
          <cell r="W1186" t="str">
            <v/>
          </cell>
          <cell r="X1186" t="str">
            <v/>
          </cell>
          <cell r="Y1186">
            <v>0</v>
          </cell>
          <cell r="Z1186">
            <v>0</v>
          </cell>
          <cell r="AA1186" t="str">
            <v/>
          </cell>
        </row>
        <row r="1187">
          <cell r="I1187" t="str">
            <v/>
          </cell>
          <cell r="J1187" t="str">
            <v/>
          </cell>
          <cell r="K1187">
            <v>0</v>
          </cell>
          <cell r="L1187">
            <v>0</v>
          </cell>
          <cell r="M1187" t="str">
            <v/>
          </cell>
          <cell r="P1187" t="str">
            <v/>
          </cell>
          <cell r="Q1187" t="str">
            <v/>
          </cell>
          <cell r="R1187">
            <v>0</v>
          </cell>
          <cell r="S1187">
            <v>0</v>
          </cell>
          <cell r="T1187" t="str">
            <v/>
          </cell>
          <cell r="W1187" t="str">
            <v/>
          </cell>
          <cell r="X1187" t="str">
            <v/>
          </cell>
          <cell r="Y1187">
            <v>0</v>
          </cell>
          <cell r="Z1187">
            <v>0</v>
          </cell>
          <cell r="AA1187" t="str">
            <v/>
          </cell>
        </row>
        <row r="1188">
          <cell r="I1188" t="str">
            <v/>
          </cell>
          <cell r="J1188" t="str">
            <v/>
          </cell>
          <cell r="K1188">
            <v>0</v>
          </cell>
          <cell r="L1188">
            <v>0</v>
          </cell>
          <cell r="M1188" t="str">
            <v/>
          </cell>
          <cell r="P1188" t="str">
            <v/>
          </cell>
          <cell r="Q1188" t="str">
            <v/>
          </cell>
          <cell r="R1188">
            <v>0</v>
          </cell>
          <cell r="S1188">
            <v>0</v>
          </cell>
          <cell r="T1188" t="str">
            <v/>
          </cell>
          <cell r="W1188" t="str">
            <v/>
          </cell>
          <cell r="X1188" t="str">
            <v/>
          </cell>
          <cell r="Y1188">
            <v>0</v>
          </cell>
          <cell r="Z1188">
            <v>0</v>
          </cell>
          <cell r="AA1188" t="str">
            <v/>
          </cell>
        </row>
        <row r="1189">
          <cell r="I1189" t="str">
            <v/>
          </cell>
          <cell r="J1189" t="str">
            <v/>
          </cell>
          <cell r="K1189">
            <v>0</v>
          </cell>
          <cell r="L1189">
            <v>0</v>
          </cell>
          <cell r="M1189" t="str">
            <v/>
          </cell>
          <cell r="P1189" t="str">
            <v/>
          </cell>
          <cell r="Q1189" t="str">
            <v/>
          </cell>
          <cell r="R1189">
            <v>0</v>
          </cell>
          <cell r="S1189">
            <v>0</v>
          </cell>
          <cell r="T1189" t="str">
            <v/>
          </cell>
          <cell r="W1189" t="str">
            <v/>
          </cell>
          <cell r="X1189" t="str">
            <v/>
          </cell>
          <cell r="Y1189">
            <v>0</v>
          </cell>
          <cell r="Z1189">
            <v>0</v>
          </cell>
          <cell r="AA1189" t="str">
            <v/>
          </cell>
        </row>
        <row r="1190">
          <cell r="I1190" t="str">
            <v/>
          </cell>
          <cell r="J1190" t="str">
            <v/>
          </cell>
          <cell r="K1190">
            <v>0</v>
          </cell>
          <cell r="L1190">
            <v>0</v>
          </cell>
          <cell r="M1190" t="str">
            <v/>
          </cell>
          <cell r="P1190" t="str">
            <v/>
          </cell>
          <cell r="Q1190" t="str">
            <v/>
          </cell>
          <cell r="R1190">
            <v>0</v>
          </cell>
          <cell r="S1190">
            <v>0</v>
          </cell>
          <cell r="T1190" t="str">
            <v/>
          </cell>
          <cell r="W1190" t="str">
            <v/>
          </cell>
          <cell r="X1190" t="str">
            <v/>
          </cell>
          <cell r="Y1190">
            <v>0</v>
          </cell>
          <cell r="Z1190">
            <v>0</v>
          </cell>
          <cell r="AA1190" t="str">
            <v/>
          </cell>
        </row>
        <row r="1191">
          <cell r="I1191" t="str">
            <v/>
          </cell>
          <cell r="J1191" t="str">
            <v/>
          </cell>
          <cell r="K1191">
            <v>0</v>
          </cell>
          <cell r="L1191">
            <v>0</v>
          </cell>
          <cell r="M1191" t="str">
            <v/>
          </cell>
          <cell r="P1191" t="str">
            <v/>
          </cell>
          <cell r="Q1191" t="str">
            <v/>
          </cell>
          <cell r="R1191">
            <v>0</v>
          </cell>
          <cell r="S1191">
            <v>0</v>
          </cell>
          <cell r="T1191" t="str">
            <v/>
          </cell>
          <cell r="W1191" t="str">
            <v/>
          </cell>
          <cell r="X1191" t="str">
            <v/>
          </cell>
          <cell r="Y1191">
            <v>0</v>
          </cell>
          <cell r="Z1191">
            <v>0</v>
          </cell>
          <cell r="AA1191" t="str">
            <v/>
          </cell>
        </row>
        <row r="1192">
          <cell r="I1192" t="str">
            <v/>
          </cell>
          <cell r="J1192" t="str">
            <v/>
          </cell>
          <cell r="K1192">
            <v>0</v>
          </cell>
          <cell r="L1192">
            <v>0</v>
          </cell>
          <cell r="M1192" t="str">
            <v/>
          </cell>
          <cell r="P1192" t="str">
            <v/>
          </cell>
          <cell r="Q1192" t="str">
            <v/>
          </cell>
          <cell r="R1192">
            <v>0</v>
          </cell>
          <cell r="S1192">
            <v>0</v>
          </cell>
          <cell r="T1192" t="str">
            <v/>
          </cell>
          <cell r="W1192" t="str">
            <v/>
          </cell>
          <cell r="X1192" t="str">
            <v/>
          </cell>
          <cell r="Y1192">
            <v>0</v>
          </cell>
          <cell r="Z1192">
            <v>0</v>
          </cell>
          <cell r="AA1192" t="str">
            <v/>
          </cell>
        </row>
        <row r="1193">
          <cell r="I1193" t="str">
            <v/>
          </cell>
          <cell r="J1193" t="str">
            <v/>
          </cell>
          <cell r="K1193">
            <v>0</v>
          </cell>
          <cell r="L1193">
            <v>0</v>
          </cell>
          <cell r="M1193" t="str">
            <v/>
          </cell>
          <cell r="P1193" t="str">
            <v/>
          </cell>
          <cell r="Q1193" t="str">
            <v/>
          </cell>
          <cell r="R1193">
            <v>0</v>
          </cell>
          <cell r="S1193">
            <v>0</v>
          </cell>
          <cell r="T1193" t="str">
            <v/>
          </cell>
          <cell r="W1193" t="str">
            <v/>
          </cell>
          <cell r="X1193" t="str">
            <v/>
          </cell>
          <cell r="Y1193">
            <v>0</v>
          </cell>
          <cell r="Z1193">
            <v>0</v>
          </cell>
          <cell r="AA1193" t="str">
            <v/>
          </cell>
        </row>
        <row r="1194">
          <cell r="I1194" t="str">
            <v/>
          </cell>
          <cell r="J1194" t="str">
            <v/>
          </cell>
          <cell r="K1194">
            <v>0</v>
          </cell>
          <cell r="L1194">
            <v>0</v>
          </cell>
          <cell r="M1194" t="str">
            <v/>
          </cell>
          <cell r="P1194" t="str">
            <v/>
          </cell>
          <cell r="Q1194" t="str">
            <v/>
          </cell>
          <cell r="R1194">
            <v>0</v>
          </cell>
          <cell r="S1194">
            <v>0</v>
          </cell>
          <cell r="T1194" t="str">
            <v/>
          </cell>
          <cell r="W1194" t="str">
            <v/>
          </cell>
          <cell r="X1194" t="str">
            <v/>
          </cell>
          <cell r="Y1194">
            <v>0</v>
          </cell>
          <cell r="Z1194">
            <v>0</v>
          </cell>
          <cell r="AA1194" t="str">
            <v/>
          </cell>
        </row>
        <row r="1195">
          <cell r="I1195" t="str">
            <v/>
          </cell>
          <cell r="J1195" t="str">
            <v/>
          </cell>
          <cell r="K1195">
            <v>0</v>
          </cell>
          <cell r="L1195">
            <v>0</v>
          </cell>
          <cell r="M1195" t="str">
            <v/>
          </cell>
          <cell r="P1195" t="str">
            <v/>
          </cell>
          <cell r="Q1195" t="str">
            <v/>
          </cell>
          <cell r="R1195">
            <v>0</v>
          </cell>
          <cell r="S1195">
            <v>0</v>
          </cell>
          <cell r="T1195" t="str">
            <v/>
          </cell>
          <cell r="W1195" t="str">
            <v/>
          </cell>
          <cell r="X1195" t="str">
            <v/>
          </cell>
          <cell r="Y1195">
            <v>0</v>
          </cell>
          <cell r="Z1195">
            <v>0</v>
          </cell>
          <cell r="AA1195" t="str">
            <v/>
          </cell>
        </row>
        <row r="1196">
          <cell r="I1196" t="str">
            <v/>
          </cell>
          <cell r="J1196" t="str">
            <v/>
          </cell>
          <cell r="K1196">
            <v>0</v>
          </cell>
          <cell r="L1196">
            <v>0</v>
          </cell>
          <cell r="M1196" t="str">
            <v/>
          </cell>
          <cell r="P1196" t="str">
            <v/>
          </cell>
          <cell r="Q1196" t="str">
            <v/>
          </cell>
          <cell r="R1196">
            <v>0</v>
          </cell>
          <cell r="S1196">
            <v>0</v>
          </cell>
          <cell r="T1196" t="str">
            <v/>
          </cell>
          <cell r="W1196" t="str">
            <v/>
          </cell>
          <cell r="X1196" t="str">
            <v/>
          </cell>
          <cell r="Y1196">
            <v>0</v>
          </cell>
          <cell r="Z1196">
            <v>0</v>
          </cell>
          <cell r="AA1196" t="str">
            <v/>
          </cell>
        </row>
        <row r="1197">
          <cell r="I1197" t="str">
            <v/>
          </cell>
          <cell r="J1197" t="str">
            <v/>
          </cell>
          <cell r="K1197">
            <v>0</v>
          </cell>
          <cell r="L1197">
            <v>0</v>
          </cell>
          <cell r="M1197" t="str">
            <v/>
          </cell>
          <cell r="P1197" t="str">
            <v/>
          </cell>
          <cell r="Q1197" t="str">
            <v/>
          </cell>
          <cell r="R1197">
            <v>0</v>
          </cell>
          <cell r="S1197">
            <v>0</v>
          </cell>
          <cell r="T1197" t="str">
            <v/>
          </cell>
          <cell r="W1197" t="str">
            <v/>
          </cell>
          <cell r="X1197" t="str">
            <v/>
          </cell>
          <cell r="Y1197">
            <v>0</v>
          </cell>
          <cell r="Z1197">
            <v>0</v>
          </cell>
          <cell r="AA1197" t="str">
            <v/>
          </cell>
        </row>
        <row r="1198">
          <cell r="I1198" t="str">
            <v/>
          </cell>
          <cell r="J1198" t="str">
            <v/>
          </cell>
          <cell r="K1198">
            <v>0</v>
          </cell>
          <cell r="L1198">
            <v>0</v>
          </cell>
          <cell r="M1198" t="str">
            <v/>
          </cell>
          <cell r="P1198" t="str">
            <v/>
          </cell>
          <cell r="Q1198" t="str">
            <v/>
          </cell>
          <cell r="R1198">
            <v>0</v>
          </cell>
          <cell r="S1198">
            <v>0</v>
          </cell>
          <cell r="T1198" t="str">
            <v/>
          </cell>
          <cell r="W1198" t="str">
            <v/>
          </cell>
          <cell r="X1198" t="str">
            <v/>
          </cell>
          <cell r="Y1198">
            <v>0</v>
          </cell>
          <cell r="Z1198">
            <v>0</v>
          </cell>
          <cell r="AA1198" t="str">
            <v/>
          </cell>
        </row>
        <row r="1199">
          <cell r="I1199" t="str">
            <v/>
          </cell>
          <cell r="J1199" t="str">
            <v/>
          </cell>
          <cell r="K1199">
            <v>0</v>
          </cell>
          <cell r="L1199">
            <v>0</v>
          </cell>
          <cell r="M1199" t="str">
            <v/>
          </cell>
          <cell r="P1199" t="str">
            <v/>
          </cell>
          <cell r="Q1199" t="str">
            <v/>
          </cell>
          <cell r="R1199">
            <v>0</v>
          </cell>
          <cell r="S1199">
            <v>0</v>
          </cell>
          <cell r="T1199" t="str">
            <v/>
          </cell>
          <cell r="W1199" t="str">
            <v/>
          </cell>
          <cell r="X1199" t="str">
            <v/>
          </cell>
          <cell r="Y1199">
            <v>0</v>
          </cell>
          <cell r="Z1199">
            <v>0</v>
          </cell>
          <cell r="AA1199" t="str">
            <v/>
          </cell>
        </row>
        <row r="1200">
          <cell r="I1200" t="str">
            <v/>
          </cell>
          <cell r="J1200" t="str">
            <v/>
          </cell>
          <cell r="K1200">
            <v>0</v>
          </cell>
          <cell r="L1200">
            <v>0</v>
          </cell>
          <cell r="M1200" t="str">
            <v/>
          </cell>
          <cell r="P1200" t="str">
            <v/>
          </cell>
          <cell r="Q1200" t="str">
            <v/>
          </cell>
          <cell r="R1200">
            <v>0</v>
          </cell>
          <cell r="S1200">
            <v>0</v>
          </cell>
          <cell r="T1200" t="str">
            <v/>
          </cell>
          <cell r="W1200" t="str">
            <v/>
          </cell>
          <cell r="X1200" t="str">
            <v/>
          </cell>
          <cell r="Y1200">
            <v>0</v>
          </cell>
          <cell r="Z1200">
            <v>0</v>
          </cell>
          <cell r="AA1200" t="str">
            <v/>
          </cell>
        </row>
        <row r="1201">
          <cell r="I1201" t="str">
            <v/>
          </cell>
          <cell r="J1201" t="str">
            <v/>
          </cell>
          <cell r="K1201">
            <v>0</v>
          </cell>
          <cell r="L1201">
            <v>0</v>
          </cell>
          <cell r="M1201" t="str">
            <v/>
          </cell>
          <cell r="P1201" t="str">
            <v/>
          </cell>
          <cell r="Q1201" t="str">
            <v/>
          </cell>
          <cell r="R1201">
            <v>0</v>
          </cell>
          <cell r="S1201">
            <v>0</v>
          </cell>
          <cell r="T1201" t="str">
            <v/>
          </cell>
          <cell r="W1201" t="str">
            <v/>
          </cell>
          <cell r="X1201" t="str">
            <v/>
          </cell>
          <cell r="Y1201">
            <v>0</v>
          </cell>
          <cell r="Z1201">
            <v>0</v>
          </cell>
          <cell r="AA1201" t="str">
            <v/>
          </cell>
        </row>
        <row r="1202">
          <cell r="I1202" t="str">
            <v/>
          </cell>
          <cell r="J1202" t="str">
            <v/>
          </cell>
          <cell r="K1202">
            <v>0</v>
          </cell>
          <cell r="L1202">
            <v>0</v>
          </cell>
          <cell r="M1202" t="str">
            <v/>
          </cell>
          <cell r="P1202" t="str">
            <v/>
          </cell>
          <cell r="Q1202" t="str">
            <v/>
          </cell>
          <cell r="R1202">
            <v>0</v>
          </cell>
          <cell r="S1202">
            <v>0</v>
          </cell>
          <cell r="T1202" t="str">
            <v/>
          </cell>
          <cell r="W1202" t="str">
            <v/>
          </cell>
          <cell r="X1202" t="str">
            <v/>
          </cell>
          <cell r="Y1202">
            <v>0</v>
          </cell>
          <cell r="Z1202">
            <v>0</v>
          </cell>
          <cell r="AA1202" t="str">
            <v/>
          </cell>
        </row>
        <row r="1203">
          <cell r="I1203" t="str">
            <v/>
          </cell>
          <cell r="J1203" t="str">
            <v/>
          </cell>
          <cell r="K1203">
            <v>0</v>
          </cell>
          <cell r="L1203">
            <v>0</v>
          </cell>
          <cell r="M1203" t="str">
            <v/>
          </cell>
          <cell r="P1203" t="str">
            <v/>
          </cell>
          <cell r="Q1203" t="str">
            <v/>
          </cell>
          <cell r="R1203">
            <v>0</v>
          </cell>
          <cell r="S1203">
            <v>0</v>
          </cell>
          <cell r="T1203" t="str">
            <v/>
          </cell>
          <cell r="W1203" t="str">
            <v/>
          </cell>
          <cell r="X1203" t="str">
            <v/>
          </cell>
          <cell r="Y1203">
            <v>0</v>
          </cell>
          <cell r="Z1203">
            <v>0</v>
          </cell>
          <cell r="AA1203" t="str">
            <v/>
          </cell>
        </row>
        <row r="1204">
          <cell r="I1204" t="str">
            <v/>
          </cell>
          <cell r="J1204" t="str">
            <v/>
          </cell>
          <cell r="K1204">
            <v>0</v>
          </cell>
          <cell r="L1204">
            <v>0</v>
          </cell>
          <cell r="M1204" t="str">
            <v/>
          </cell>
          <cell r="P1204" t="str">
            <v/>
          </cell>
          <cell r="Q1204" t="str">
            <v/>
          </cell>
          <cell r="R1204">
            <v>0</v>
          </cell>
          <cell r="S1204">
            <v>0</v>
          </cell>
          <cell r="T1204" t="str">
            <v/>
          </cell>
          <cell r="W1204" t="str">
            <v/>
          </cell>
          <cell r="X1204" t="str">
            <v/>
          </cell>
          <cell r="Y1204">
            <v>0</v>
          </cell>
          <cell r="Z1204">
            <v>0</v>
          </cell>
          <cell r="AA1204" t="str">
            <v/>
          </cell>
        </row>
        <row r="1205">
          <cell r="I1205" t="str">
            <v/>
          </cell>
          <cell r="J1205" t="str">
            <v/>
          </cell>
          <cell r="K1205">
            <v>0</v>
          </cell>
          <cell r="L1205">
            <v>0</v>
          </cell>
          <cell r="M1205" t="str">
            <v/>
          </cell>
          <cell r="P1205" t="str">
            <v/>
          </cell>
          <cell r="Q1205" t="str">
            <v/>
          </cell>
          <cell r="R1205">
            <v>0</v>
          </cell>
          <cell r="S1205">
            <v>0</v>
          </cell>
          <cell r="T1205" t="str">
            <v/>
          </cell>
          <cell r="W1205" t="str">
            <v/>
          </cell>
          <cell r="X1205" t="str">
            <v/>
          </cell>
          <cell r="Y1205">
            <v>0</v>
          </cell>
          <cell r="Z1205">
            <v>0</v>
          </cell>
          <cell r="AA1205" t="str">
            <v/>
          </cell>
        </row>
        <row r="1206">
          <cell r="I1206" t="str">
            <v/>
          </cell>
          <cell r="J1206" t="str">
            <v/>
          </cell>
          <cell r="K1206">
            <v>0</v>
          </cell>
          <cell r="L1206">
            <v>0</v>
          </cell>
          <cell r="M1206" t="str">
            <v/>
          </cell>
          <cell r="P1206" t="str">
            <v/>
          </cell>
          <cell r="Q1206" t="str">
            <v/>
          </cell>
          <cell r="R1206">
            <v>0</v>
          </cell>
          <cell r="S1206">
            <v>0</v>
          </cell>
          <cell r="T1206" t="str">
            <v/>
          </cell>
          <cell r="W1206" t="str">
            <v/>
          </cell>
          <cell r="X1206" t="str">
            <v/>
          </cell>
          <cell r="Y1206">
            <v>0</v>
          </cell>
          <cell r="Z1206">
            <v>0</v>
          </cell>
          <cell r="AA1206" t="str">
            <v/>
          </cell>
        </row>
        <row r="1207">
          <cell r="I1207" t="str">
            <v/>
          </cell>
          <cell r="J1207" t="str">
            <v/>
          </cell>
          <cell r="K1207">
            <v>0</v>
          </cell>
          <cell r="L1207">
            <v>0</v>
          </cell>
          <cell r="M1207" t="str">
            <v/>
          </cell>
          <cell r="P1207" t="str">
            <v/>
          </cell>
          <cell r="Q1207" t="str">
            <v/>
          </cell>
          <cell r="R1207">
            <v>0</v>
          </cell>
          <cell r="S1207">
            <v>0</v>
          </cell>
          <cell r="T1207" t="str">
            <v/>
          </cell>
          <cell r="W1207" t="str">
            <v/>
          </cell>
          <cell r="X1207" t="str">
            <v/>
          </cell>
          <cell r="Y1207">
            <v>0</v>
          </cell>
          <cell r="Z1207">
            <v>0</v>
          </cell>
          <cell r="AA1207" t="str">
            <v/>
          </cell>
        </row>
        <row r="1208">
          <cell r="I1208" t="str">
            <v/>
          </cell>
          <cell r="J1208" t="str">
            <v/>
          </cell>
          <cell r="K1208">
            <v>0</v>
          </cell>
          <cell r="L1208">
            <v>0</v>
          </cell>
          <cell r="M1208" t="str">
            <v/>
          </cell>
          <cell r="P1208" t="str">
            <v/>
          </cell>
          <cell r="Q1208" t="str">
            <v/>
          </cell>
          <cell r="R1208">
            <v>0</v>
          </cell>
          <cell r="S1208">
            <v>0</v>
          </cell>
          <cell r="T1208" t="str">
            <v/>
          </cell>
          <cell r="W1208" t="str">
            <v/>
          </cell>
          <cell r="X1208" t="str">
            <v/>
          </cell>
          <cell r="Y1208">
            <v>0</v>
          </cell>
          <cell r="Z1208">
            <v>0</v>
          </cell>
          <cell r="AA1208" t="str">
            <v/>
          </cell>
        </row>
        <row r="1209">
          <cell r="I1209" t="str">
            <v/>
          </cell>
          <cell r="J1209" t="str">
            <v/>
          </cell>
          <cell r="K1209">
            <v>0</v>
          </cell>
          <cell r="L1209">
            <v>0</v>
          </cell>
          <cell r="M1209" t="str">
            <v/>
          </cell>
          <cell r="P1209" t="str">
            <v/>
          </cell>
          <cell r="Q1209" t="str">
            <v/>
          </cell>
          <cell r="R1209">
            <v>0</v>
          </cell>
          <cell r="S1209">
            <v>0</v>
          </cell>
          <cell r="T1209" t="str">
            <v/>
          </cell>
          <cell r="W1209" t="str">
            <v/>
          </cell>
          <cell r="X1209" t="str">
            <v/>
          </cell>
          <cell r="Y1209">
            <v>0</v>
          </cell>
          <cell r="Z1209">
            <v>0</v>
          </cell>
          <cell r="AA1209" t="str">
            <v/>
          </cell>
        </row>
        <row r="1210">
          <cell r="I1210" t="str">
            <v/>
          </cell>
          <cell r="J1210" t="str">
            <v/>
          </cell>
          <cell r="K1210">
            <v>0</v>
          </cell>
          <cell r="L1210">
            <v>0</v>
          </cell>
          <cell r="M1210" t="str">
            <v/>
          </cell>
          <cell r="P1210" t="str">
            <v/>
          </cell>
          <cell r="Q1210" t="str">
            <v/>
          </cell>
          <cell r="R1210">
            <v>0</v>
          </cell>
          <cell r="S1210">
            <v>0</v>
          </cell>
          <cell r="T1210" t="str">
            <v/>
          </cell>
          <cell r="W1210" t="str">
            <v/>
          </cell>
          <cell r="X1210" t="str">
            <v/>
          </cell>
          <cell r="Y1210">
            <v>0</v>
          </cell>
          <cell r="Z1210">
            <v>0</v>
          </cell>
          <cell r="AA1210" t="str">
            <v/>
          </cell>
        </row>
        <row r="1211">
          <cell r="I1211" t="str">
            <v/>
          </cell>
          <cell r="J1211" t="str">
            <v/>
          </cell>
          <cell r="K1211">
            <v>0</v>
          </cell>
          <cell r="L1211">
            <v>0</v>
          </cell>
          <cell r="M1211" t="str">
            <v/>
          </cell>
          <cell r="P1211" t="str">
            <v/>
          </cell>
          <cell r="Q1211" t="str">
            <v/>
          </cell>
          <cell r="R1211">
            <v>0</v>
          </cell>
          <cell r="S1211">
            <v>0</v>
          </cell>
          <cell r="T1211" t="str">
            <v/>
          </cell>
          <cell r="W1211" t="str">
            <v/>
          </cell>
          <cell r="X1211" t="str">
            <v/>
          </cell>
          <cell r="Y1211">
            <v>0</v>
          </cell>
          <cell r="Z1211">
            <v>0</v>
          </cell>
          <cell r="AA1211" t="str">
            <v/>
          </cell>
        </row>
        <row r="1212">
          <cell r="I1212" t="str">
            <v/>
          </cell>
          <cell r="J1212" t="str">
            <v/>
          </cell>
          <cell r="K1212">
            <v>0</v>
          </cell>
          <cell r="L1212">
            <v>0</v>
          </cell>
          <cell r="M1212" t="str">
            <v/>
          </cell>
          <cell r="P1212" t="str">
            <v/>
          </cell>
          <cell r="Q1212" t="str">
            <v/>
          </cell>
          <cell r="R1212">
            <v>0</v>
          </cell>
          <cell r="S1212">
            <v>0</v>
          </cell>
          <cell r="T1212" t="str">
            <v/>
          </cell>
          <cell r="W1212" t="str">
            <v/>
          </cell>
          <cell r="X1212" t="str">
            <v/>
          </cell>
          <cell r="Y1212">
            <v>0</v>
          </cell>
          <cell r="Z1212">
            <v>0</v>
          </cell>
          <cell r="AA1212" t="str">
            <v/>
          </cell>
        </row>
        <row r="1213">
          <cell r="I1213" t="str">
            <v/>
          </cell>
          <cell r="J1213" t="str">
            <v/>
          </cell>
          <cell r="K1213">
            <v>0</v>
          </cell>
          <cell r="L1213">
            <v>0</v>
          </cell>
          <cell r="M1213" t="str">
            <v/>
          </cell>
          <cell r="P1213" t="str">
            <v/>
          </cell>
          <cell r="Q1213" t="str">
            <v/>
          </cell>
          <cell r="R1213">
            <v>0</v>
          </cell>
          <cell r="S1213">
            <v>0</v>
          </cell>
          <cell r="T1213" t="str">
            <v/>
          </cell>
          <cell r="W1213" t="str">
            <v/>
          </cell>
          <cell r="X1213" t="str">
            <v/>
          </cell>
          <cell r="Y1213">
            <v>0</v>
          </cell>
          <cell r="Z1213">
            <v>0</v>
          </cell>
          <cell r="AA1213" t="str">
            <v/>
          </cell>
        </row>
        <row r="1214">
          <cell r="I1214" t="str">
            <v/>
          </cell>
          <cell r="J1214" t="str">
            <v/>
          </cell>
          <cell r="K1214">
            <v>0</v>
          </cell>
          <cell r="L1214">
            <v>0</v>
          </cell>
          <cell r="M1214" t="str">
            <v/>
          </cell>
          <cell r="P1214" t="str">
            <v/>
          </cell>
          <cell r="Q1214" t="str">
            <v/>
          </cell>
          <cell r="R1214">
            <v>0</v>
          </cell>
          <cell r="S1214">
            <v>0</v>
          </cell>
          <cell r="T1214" t="str">
            <v/>
          </cell>
          <cell r="W1214" t="str">
            <v/>
          </cell>
          <cell r="X1214" t="str">
            <v/>
          </cell>
          <cell r="Y1214">
            <v>0</v>
          </cell>
          <cell r="Z1214">
            <v>0</v>
          </cell>
          <cell r="AA1214" t="str">
            <v/>
          </cell>
        </row>
        <row r="1215">
          <cell r="I1215" t="str">
            <v/>
          </cell>
          <cell r="J1215" t="str">
            <v/>
          </cell>
          <cell r="K1215">
            <v>0</v>
          </cell>
          <cell r="L1215">
            <v>0</v>
          </cell>
          <cell r="M1215" t="str">
            <v/>
          </cell>
          <cell r="P1215" t="str">
            <v/>
          </cell>
          <cell r="Q1215" t="str">
            <v/>
          </cell>
          <cell r="R1215">
            <v>0</v>
          </cell>
          <cell r="S1215">
            <v>0</v>
          </cell>
          <cell r="T1215" t="str">
            <v/>
          </cell>
          <cell r="W1215" t="str">
            <v/>
          </cell>
          <cell r="X1215" t="str">
            <v/>
          </cell>
          <cell r="Y1215">
            <v>0</v>
          </cell>
          <cell r="Z1215">
            <v>0</v>
          </cell>
          <cell r="AA1215" t="str">
            <v/>
          </cell>
        </row>
        <row r="1216">
          <cell r="I1216" t="str">
            <v/>
          </cell>
          <cell r="J1216" t="str">
            <v/>
          </cell>
          <cell r="K1216">
            <v>0</v>
          </cell>
          <cell r="L1216">
            <v>0</v>
          </cell>
          <cell r="M1216" t="str">
            <v/>
          </cell>
          <cell r="P1216" t="str">
            <v/>
          </cell>
          <cell r="Q1216" t="str">
            <v/>
          </cell>
          <cell r="R1216">
            <v>0</v>
          </cell>
          <cell r="S1216">
            <v>0</v>
          </cell>
          <cell r="T1216" t="str">
            <v/>
          </cell>
          <cell r="W1216" t="str">
            <v/>
          </cell>
          <cell r="X1216" t="str">
            <v/>
          </cell>
          <cell r="Y1216">
            <v>0</v>
          </cell>
          <cell r="Z1216">
            <v>0</v>
          </cell>
          <cell r="AA1216" t="str">
            <v/>
          </cell>
        </row>
        <row r="1217">
          <cell r="I1217" t="str">
            <v/>
          </cell>
          <cell r="J1217" t="str">
            <v/>
          </cell>
          <cell r="K1217">
            <v>0</v>
          </cell>
          <cell r="L1217">
            <v>0</v>
          </cell>
          <cell r="M1217" t="str">
            <v/>
          </cell>
          <cell r="P1217" t="str">
            <v/>
          </cell>
          <cell r="Q1217" t="str">
            <v/>
          </cell>
          <cell r="R1217">
            <v>0</v>
          </cell>
          <cell r="S1217">
            <v>0</v>
          </cell>
          <cell r="T1217" t="str">
            <v/>
          </cell>
          <cell r="W1217" t="str">
            <v/>
          </cell>
          <cell r="X1217" t="str">
            <v/>
          </cell>
          <cell r="Y1217">
            <v>0</v>
          </cell>
          <cell r="Z1217">
            <v>0</v>
          </cell>
          <cell r="AA1217" t="str">
            <v/>
          </cell>
        </row>
        <row r="1218">
          <cell r="I1218" t="str">
            <v/>
          </cell>
          <cell r="J1218" t="str">
            <v/>
          </cell>
          <cell r="K1218">
            <v>0</v>
          </cell>
          <cell r="L1218">
            <v>0</v>
          </cell>
          <cell r="M1218" t="str">
            <v/>
          </cell>
          <cell r="P1218" t="str">
            <v/>
          </cell>
          <cell r="Q1218" t="str">
            <v/>
          </cell>
          <cell r="R1218">
            <v>0</v>
          </cell>
          <cell r="S1218">
            <v>0</v>
          </cell>
          <cell r="T1218" t="str">
            <v/>
          </cell>
          <cell r="W1218" t="str">
            <v/>
          </cell>
          <cell r="X1218" t="str">
            <v/>
          </cell>
          <cell r="Y1218">
            <v>0</v>
          </cell>
          <cell r="Z1218">
            <v>0</v>
          </cell>
          <cell r="AA1218" t="str">
            <v/>
          </cell>
        </row>
        <row r="1219">
          <cell r="I1219" t="str">
            <v/>
          </cell>
          <cell r="J1219" t="str">
            <v/>
          </cell>
          <cell r="K1219">
            <v>0</v>
          </cell>
          <cell r="L1219">
            <v>0</v>
          </cell>
          <cell r="M1219" t="str">
            <v/>
          </cell>
          <cell r="P1219" t="str">
            <v/>
          </cell>
          <cell r="Q1219" t="str">
            <v/>
          </cell>
          <cell r="R1219">
            <v>0</v>
          </cell>
          <cell r="S1219">
            <v>0</v>
          </cell>
          <cell r="T1219" t="str">
            <v/>
          </cell>
          <cell r="W1219" t="str">
            <v/>
          </cell>
          <cell r="X1219" t="str">
            <v/>
          </cell>
          <cell r="Y1219">
            <v>0</v>
          </cell>
          <cell r="Z1219">
            <v>0</v>
          </cell>
          <cell r="AA1219" t="str">
            <v/>
          </cell>
        </row>
        <row r="1220">
          <cell r="I1220" t="str">
            <v/>
          </cell>
          <cell r="J1220" t="str">
            <v/>
          </cell>
          <cell r="K1220">
            <v>0</v>
          </cell>
          <cell r="L1220">
            <v>0</v>
          </cell>
          <cell r="M1220" t="str">
            <v/>
          </cell>
          <cell r="P1220" t="str">
            <v/>
          </cell>
          <cell r="Q1220" t="str">
            <v/>
          </cell>
          <cell r="R1220">
            <v>0</v>
          </cell>
          <cell r="S1220">
            <v>0</v>
          </cell>
          <cell r="T1220" t="str">
            <v/>
          </cell>
          <cell r="W1220" t="str">
            <v/>
          </cell>
          <cell r="X1220" t="str">
            <v/>
          </cell>
          <cell r="Y1220">
            <v>0</v>
          </cell>
          <cell r="Z1220">
            <v>0</v>
          </cell>
          <cell r="AA1220" t="str">
            <v/>
          </cell>
        </row>
        <row r="1221">
          <cell r="I1221" t="str">
            <v/>
          </cell>
          <cell r="J1221" t="str">
            <v/>
          </cell>
          <cell r="K1221">
            <v>0</v>
          </cell>
          <cell r="L1221">
            <v>0</v>
          </cell>
          <cell r="M1221" t="str">
            <v/>
          </cell>
          <cell r="P1221" t="str">
            <v/>
          </cell>
          <cell r="Q1221" t="str">
            <v/>
          </cell>
          <cell r="R1221">
            <v>0</v>
          </cell>
          <cell r="S1221">
            <v>0</v>
          </cell>
          <cell r="T1221" t="str">
            <v/>
          </cell>
          <cell r="W1221" t="str">
            <v/>
          </cell>
          <cell r="X1221" t="str">
            <v/>
          </cell>
          <cell r="Y1221">
            <v>0</v>
          </cell>
          <cell r="Z1221">
            <v>0</v>
          </cell>
          <cell r="AA1221" t="str">
            <v/>
          </cell>
        </row>
        <row r="1222">
          <cell r="I1222" t="str">
            <v/>
          </cell>
          <cell r="J1222" t="str">
            <v/>
          </cell>
          <cell r="K1222">
            <v>0</v>
          </cell>
          <cell r="L1222">
            <v>0</v>
          </cell>
          <cell r="M1222" t="str">
            <v/>
          </cell>
          <cell r="P1222" t="str">
            <v/>
          </cell>
          <cell r="Q1222" t="str">
            <v/>
          </cell>
          <cell r="R1222">
            <v>0</v>
          </cell>
          <cell r="S1222">
            <v>0</v>
          </cell>
          <cell r="T1222" t="str">
            <v/>
          </cell>
          <cell r="W1222" t="str">
            <v/>
          </cell>
          <cell r="X1222" t="str">
            <v/>
          </cell>
          <cell r="Y1222">
            <v>0</v>
          </cell>
          <cell r="Z1222">
            <v>0</v>
          </cell>
          <cell r="AA1222" t="str">
            <v/>
          </cell>
        </row>
        <row r="1223">
          <cell r="I1223" t="str">
            <v/>
          </cell>
          <cell r="J1223" t="str">
            <v/>
          </cell>
          <cell r="K1223">
            <v>0</v>
          </cell>
          <cell r="L1223">
            <v>0</v>
          </cell>
          <cell r="M1223" t="str">
            <v/>
          </cell>
          <cell r="P1223" t="str">
            <v/>
          </cell>
          <cell r="Q1223" t="str">
            <v/>
          </cell>
          <cell r="R1223">
            <v>0</v>
          </cell>
          <cell r="S1223">
            <v>0</v>
          </cell>
          <cell r="T1223" t="str">
            <v/>
          </cell>
          <cell r="W1223" t="str">
            <v/>
          </cell>
          <cell r="X1223" t="str">
            <v/>
          </cell>
          <cell r="Y1223">
            <v>0</v>
          </cell>
          <cell r="Z1223">
            <v>0</v>
          </cell>
          <cell r="AA1223" t="str">
            <v/>
          </cell>
        </row>
        <row r="1224">
          <cell r="I1224" t="str">
            <v/>
          </cell>
          <cell r="J1224" t="str">
            <v/>
          </cell>
          <cell r="K1224">
            <v>0</v>
          </cell>
          <cell r="L1224">
            <v>0</v>
          </cell>
          <cell r="M1224" t="str">
            <v/>
          </cell>
          <cell r="P1224" t="str">
            <v/>
          </cell>
          <cell r="Q1224" t="str">
            <v/>
          </cell>
          <cell r="R1224">
            <v>0</v>
          </cell>
          <cell r="S1224">
            <v>0</v>
          </cell>
          <cell r="T1224" t="str">
            <v/>
          </cell>
          <cell r="W1224" t="str">
            <v/>
          </cell>
          <cell r="X1224" t="str">
            <v/>
          </cell>
          <cell r="Y1224">
            <v>0</v>
          </cell>
          <cell r="Z1224">
            <v>0</v>
          </cell>
          <cell r="AA1224" t="str">
            <v/>
          </cell>
        </row>
        <row r="1225">
          <cell r="I1225" t="str">
            <v/>
          </cell>
          <cell r="J1225" t="str">
            <v/>
          </cell>
          <cell r="K1225">
            <v>0</v>
          </cell>
          <cell r="L1225">
            <v>0</v>
          </cell>
          <cell r="M1225" t="str">
            <v/>
          </cell>
          <cell r="P1225" t="str">
            <v/>
          </cell>
          <cell r="Q1225" t="str">
            <v/>
          </cell>
          <cell r="R1225">
            <v>0</v>
          </cell>
          <cell r="S1225">
            <v>0</v>
          </cell>
          <cell r="T1225" t="str">
            <v/>
          </cell>
          <cell r="W1225" t="str">
            <v/>
          </cell>
          <cell r="X1225" t="str">
            <v/>
          </cell>
          <cell r="Y1225">
            <v>0</v>
          </cell>
          <cell r="Z1225">
            <v>0</v>
          </cell>
          <cell r="AA1225" t="str">
            <v/>
          </cell>
        </row>
        <row r="1226">
          <cell r="I1226" t="str">
            <v/>
          </cell>
          <cell r="J1226" t="str">
            <v/>
          </cell>
          <cell r="K1226">
            <v>0</v>
          </cell>
          <cell r="L1226">
            <v>0</v>
          </cell>
          <cell r="M1226" t="str">
            <v/>
          </cell>
          <cell r="P1226" t="str">
            <v/>
          </cell>
          <cell r="Q1226" t="str">
            <v/>
          </cell>
          <cell r="R1226">
            <v>0</v>
          </cell>
          <cell r="S1226">
            <v>0</v>
          </cell>
          <cell r="T1226" t="str">
            <v/>
          </cell>
          <cell r="W1226" t="str">
            <v/>
          </cell>
          <cell r="X1226" t="str">
            <v/>
          </cell>
          <cell r="Y1226">
            <v>0</v>
          </cell>
          <cell r="Z1226">
            <v>0</v>
          </cell>
          <cell r="AA1226" t="str">
            <v/>
          </cell>
        </row>
        <row r="1227">
          <cell r="I1227" t="str">
            <v/>
          </cell>
          <cell r="J1227" t="str">
            <v/>
          </cell>
          <cell r="K1227">
            <v>0</v>
          </cell>
          <cell r="L1227">
            <v>0</v>
          </cell>
          <cell r="M1227" t="str">
            <v/>
          </cell>
          <cell r="P1227" t="str">
            <v/>
          </cell>
          <cell r="Q1227" t="str">
            <v/>
          </cell>
          <cell r="R1227">
            <v>0</v>
          </cell>
          <cell r="S1227">
            <v>0</v>
          </cell>
          <cell r="T1227" t="str">
            <v/>
          </cell>
          <cell r="W1227" t="str">
            <v/>
          </cell>
          <cell r="X1227" t="str">
            <v/>
          </cell>
          <cell r="Y1227">
            <v>0</v>
          </cell>
          <cell r="Z1227">
            <v>0</v>
          </cell>
          <cell r="AA1227" t="str">
            <v/>
          </cell>
        </row>
        <row r="1228">
          <cell r="I1228" t="str">
            <v/>
          </cell>
          <cell r="J1228" t="str">
            <v/>
          </cell>
          <cell r="K1228">
            <v>0</v>
          </cell>
          <cell r="L1228">
            <v>0</v>
          </cell>
          <cell r="M1228" t="str">
            <v/>
          </cell>
          <cell r="P1228" t="str">
            <v/>
          </cell>
          <cell r="Q1228" t="str">
            <v/>
          </cell>
          <cell r="R1228">
            <v>0</v>
          </cell>
          <cell r="S1228">
            <v>0</v>
          </cell>
          <cell r="T1228" t="str">
            <v/>
          </cell>
          <cell r="W1228" t="str">
            <v/>
          </cell>
          <cell r="X1228" t="str">
            <v/>
          </cell>
          <cell r="Y1228">
            <v>0</v>
          </cell>
          <cell r="Z1228">
            <v>0</v>
          </cell>
          <cell r="AA1228" t="str">
            <v/>
          </cell>
        </row>
        <row r="1229">
          <cell r="I1229" t="str">
            <v/>
          </cell>
          <cell r="J1229" t="str">
            <v/>
          </cell>
          <cell r="K1229">
            <v>0</v>
          </cell>
          <cell r="L1229">
            <v>0</v>
          </cell>
          <cell r="M1229" t="str">
            <v/>
          </cell>
          <cell r="P1229" t="str">
            <v/>
          </cell>
          <cell r="Q1229" t="str">
            <v/>
          </cell>
          <cell r="R1229">
            <v>0</v>
          </cell>
          <cell r="S1229">
            <v>0</v>
          </cell>
          <cell r="T1229" t="str">
            <v/>
          </cell>
          <cell r="W1229" t="str">
            <v/>
          </cell>
          <cell r="X1229" t="str">
            <v/>
          </cell>
          <cell r="Y1229">
            <v>0</v>
          </cell>
          <cell r="Z1229">
            <v>0</v>
          </cell>
          <cell r="AA1229" t="str">
            <v/>
          </cell>
        </row>
        <row r="1230">
          <cell r="I1230" t="str">
            <v/>
          </cell>
          <cell r="J1230" t="str">
            <v/>
          </cell>
          <cell r="K1230">
            <v>0</v>
          </cell>
          <cell r="L1230">
            <v>0</v>
          </cell>
          <cell r="M1230" t="str">
            <v/>
          </cell>
          <cell r="P1230" t="str">
            <v/>
          </cell>
          <cell r="Q1230" t="str">
            <v/>
          </cell>
          <cell r="R1230">
            <v>0</v>
          </cell>
          <cell r="S1230">
            <v>0</v>
          </cell>
          <cell r="T1230" t="str">
            <v/>
          </cell>
          <cell r="W1230" t="str">
            <v/>
          </cell>
          <cell r="X1230" t="str">
            <v/>
          </cell>
          <cell r="Y1230">
            <v>0</v>
          </cell>
          <cell r="Z1230">
            <v>0</v>
          </cell>
          <cell r="AA1230" t="str">
            <v/>
          </cell>
        </row>
        <row r="1231">
          <cell r="I1231" t="str">
            <v/>
          </cell>
          <cell r="J1231" t="str">
            <v/>
          </cell>
          <cell r="K1231">
            <v>0</v>
          </cell>
          <cell r="L1231">
            <v>0</v>
          </cell>
          <cell r="M1231" t="str">
            <v/>
          </cell>
          <cell r="P1231" t="str">
            <v/>
          </cell>
          <cell r="Q1231" t="str">
            <v/>
          </cell>
          <cell r="R1231">
            <v>0</v>
          </cell>
          <cell r="S1231">
            <v>0</v>
          </cell>
          <cell r="T1231" t="str">
            <v/>
          </cell>
          <cell r="W1231" t="str">
            <v/>
          </cell>
          <cell r="X1231" t="str">
            <v/>
          </cell>
          <cell r="Y1231">
            <v>0</v>
          </cell>
          <cell r="Z1231">
            <v>0</v>
          </cell>
          <cell r="AA1231" t="str">
            <v/>
          </cell>
        </row>
        <row r="1232">
          <cell r="I1232" t="str">
            <v/>
          </cell>
          <cell r="J1232" t="str">
            <v/>
          </cell>
          <cell r="K1232">
            <v>0</v>
          </cell>
          <cell r="L1232">
            <v>0</v>
          </cell>
          <cell r="M1232" t="str">
            <v/>
          </cell>
          <cell r="P1232" t="str">
            <v/>
          </cell>
          <cell r="Q1232" t="str">
            <v/>
          </cell>
          <cell r="R1232">
            <v>0</v>
          </cell>
          <cell r="S1232">
            <v>0</v>
          </cell>
          <cell r="T1232" t="str">
            <v/>
          </cell>
          <cell r="W1232" t="str">
            <v/>
          </cell>
          <cell r="X1232" t="str">
            <v/>
          </cell>
          <cell r="Y1232">
            <v>0</v>
          </cell>
          <cell r="Z1232">
            <v>0</v>
          </cell>
          <cell r="AA1232" t="str">
            <v/>
          </cell>
        </row>
        <row r="1233">
          <cell r="I1233" t="str">
            <v/>
          </cell>
          <cell r="J1233" t="str">
            <v/>
          </cell>
          <cell r="K1233">
            <v>0</v>
          </cell>
          <cell r="L1233">
            <v>0</v>
          </cell>
          <cell r="M1233" t="str">
            <v/>
          </cell>
          <cell r="P1233" t="str">
            <v/>
          </cell>
          <cell r="Q1233" t="str">
            <v/>
          </cell>
          <cell r="R1233">
            <v>0</v>
          </cell>
          <cell r="S1233">
            <v>0</v>
          </cell>
          <cell r="T1233" t="str">
            <v/>
          </cell>
          <cell r="W1233" t="str">
            <v/>
          </cell>
          <cell r="X1233" t="str">
            <v/>
          </cell>
          <cell r="Y1233">
            <v>0</v>
          </cell>
          <cell r="Z1233">
            <v>0</v>
          </cell>
          <cell r="AA1233" t="str">
            <v/>
          </cell>
        </row>
        <row r="1234">
          <cell r="I1234" t="str">
            <v/>
          </cell>
          <cell r="J1234" t="str">
            <v/>
          </cell>
          <cell r="K1234">
            <v>0</v>
          </cell>
          <cell r="L1234">
            <v>0</v>
          </cell>
          <cell r="M1234" t="str">
            <v/>
          </cell>
          <cell r="P1234" t="str">
            <v/>
          </cell>
          <cell r="Q1234" t="str">
            <v/>
          </cell>
          <cell r="R1234">
            <v>0</v>
          </cell>
          <cell r="S1234">
            <v>0</v>
          </cell>
          <cell r="T1234" t="str">
            <v/>
          </cell>
          <cell r="W1234" t="str">
            <v/>
          </cell>
          <cell r="X1234" t="str">
            <v/>
          </cell>
          <cell r="Y1234">
            <v>0</v>
          </cell>
          <cell r="Z1234">
            <v>0</v>
          </cell>
          <cell r="AA1234" t="str">
            <v/>
          </cell>
        </row>
        <row r="1235">
          <cell r="I1235" t="str">
            <v/>
          </cell>
          <cell r="J1235" t="str">
            <v/>
          </cell>
          <cell r="K1235">
            <v>0</v>
          </cell>
          <cell r="L1235">
            <v>0</v>
          </cell>
          <cell r="M1235" t="str">
            <v/>
          </cell>
          <cell r="P1235" t="str">
            <v/>
          </cell>
          <cell r="Q1235" t="str">
            <v/>
          </cell>
          <cell r="R1235">
            <v>0</v>
          </cell>
          <cell r="S1235">
            <v>0</v>
          </cell>
          <cell r="T1235" t="str">
            <v/>
          </cell>
          <cell r="W1235" t="str">
            <v/>
          </cell>
          <cell r="X1235" t="str">
            <v/>
          </cell>
          <cell r="Y1235">
            <v>0</v>
          </cell>
          <cell r="Z1235">
            <v>0</v>
          </cell>
          <cell r="AA1235" t="str">
            <v/>
          </cell>
        </row>
        <row r="1236">
          <cell r="I1236" t="str">
            <v/>
          </cell>
          <cell r="J1236" t="str">
            <v/>
          </cell>
          <cell r="K1236">
            <v>0</v>
          </cell>
          <cell r="L1236">
            <v>0</v>
          </cell>
          <cell r="M1236" t="str">
            <v/>
          </cell>
          <cell r="P1236" t="str">
            <v/>
          </cell>
          <cell r="Q1236" t="str">
            <v/>
          </cell>
          <cell r="R1236">
            <v>0</v>
          </cell>
          <cell r="S1236">
            <v>0</v>
          </cell>
          <cell r="T1236" t="str">
            <v/>
          </cell>
          <cell r="W1236" t="str">
            <v/>
          </cell>
          <cell r="X1236" t="str">
            <v/>
          </cell>
          <cell r="Y1236">
            <v>0</v>
          </cell>
          <cell r="Z1236">
            <v>0</v>
          </cell>
          <cell r="AA1236" t="str">
            <v/>
          </cell>
        </row>
        <row r="1237">
          <cell r="I1237" t="str">
            <v/>
          </cell>
          <cell r="J1237" t="str">
            <v/>
          </cell>
          <cell r="K1237">
            <v>0</v>
          </cell>
          <cell r="L1237">
            <v>0</v>
          </cell>
          <cell r="M1237" t="str">
            <v/>
          </cell>
          <cell r="P1237" t="str">
            <v/>
          </cell>
          <cell r="Q1237" t="str">
            <v/>
          </cell>
          <cell r="R1237">
            <v>0</v>
          </cell>
          <cell r="S1237">
            <v>0</v>
          </cell>
          <cell r="T1237" t="str">
            <v/>
          </cell>
          <cell r="W1237" t="str">
            <v/>
          </cell>
          <cell r="X1237" t="str">
            <v/>
          </cell>
          <cell r="Y1237">
            <v>0</v>
          </cell>
          <cell r="Z1237">
            <v>0</v>
          </cell>
          <cell r="AA1237" t="str">
            <v/>
          </cell>
        </row>
        <row r="1238">
          <cell r="I1238" t="str">
            <v/>
          </cell>
          <cell r="J1238" t="str">
            <v/>
          </cell>
          <cell r="K1238">
            <v>0</v>
          </cell>
          <cell r="L1238">
            <v>0</v>
          </cell>
          <cell r="M1238" t="str">
            <v/>
          </cell>
          <cell r="P1238" t="str">
            <v/>
          </cell>
          <cell r="Q1238" t="str">
            <v/>
          </cell>
          <cell r="R1238">
            <v>0</v>
          </cell>
          <cell r="S1238">
            <v>0</v>
          </cell>
          <cell r="T1238" t="str">
            <v/>
          </cell>
          <cell r="W1238" t="str">
            <v/>
          </cell>
          <cell r="X1238" t="str">
            <v/>
          </cell>
          <cell r="Y1238">
            <v>0</v>
          </cell>
          <cell r="Z1238">
            <v>0</v>
          </cell>
          <cell r="AA1238" t="str">
            <v/>
          </cell>
        </row>
        <row r="1239">
          <cell r="I1239" t="str">
            <v/>
          </cell>
          <cell r="J1239" t="str">
            <v/>
          </cell>
          <cell r="K1239">
            <v>0</v>
          </cell>
          <cell r="L1239">
            <v>0</v>
          </cell>
          <cell r="M1239" t="str">
            <v/>
          </cell>
          <cell r="P1239" t="str">
            <v/>
          </cell>
          <cell r="Q1239" t="str">
            <v/>
          </cell>
          <cell r="R1239">
            <v>0</v>
          </cell>
          <cell r="S1239">
            <v>0</v>
          </cell>
          <cell r="T1239" t="str">
            <v/>
          </cell>
          <cell r="W1239" t="str">
            <v/>
          </cell>
          <cell r="X1239" t="str">
            <v/>
          </cell>
          <cell r="Y1239">
            <v>0</v>
          </cell>
          <cell r="Z1239">
            <v>0</v>
          </cell>
          <cell r="AA1239" t="str">
            <v/>
          </cell>
        </row>
        <row r="1240">
          <cell r="I1240" t="str">
            <v/>
          </cell>
          <cell r="J1240" t="str">
            <v/>
          </cell>
          <cell r="K1240">
            <v>0</v>
          </cell>
          <cell r="L1240">
            <v>0</v>
          </cell>
          <cell r="M1240" t="str">
            <v/>
          </cell>
          <cell r="P1240" t="str">
            <v/>
          </cell>
          <cell r="Q1240" t="str">
            <v/>
          </cell>
          <cell r="R1240">
            <v>0</v>
          </cell>
          <cell r="S1240">
            <v>0</v>
          </cell>
          <cell r="T1240" t="str">
            <v/>
          </cell>
          <cell r="W1240" t="str">
            <v/>
          </cell>
          <cell r="X1240" t="str">
            <v/>
          </cell>
          <cell r="Y1240">
            <v>0</v>
          </cell>
          <cell r="Z1240">
            <v>0</v>
          </cell>
          <cell r="AA1240" t="str">
            <v/>
          </cell>
        </row>
        <row r="1241">
          <cell r="I1241" t="str">
            <v/>
          </cell>
          <cell r="J1241" t="str">
            <v/>
          </cell>
          <cell r="K1241">
            <v>0</v>
          </cell>
          <cell r="L1241">
            <v>0</v>
          </cell>
          <cell r="M1241" t="str">
            <v/>
          </cell>
          <cell r="P1241" t="str">
            <v/>
          </cell>
          <cell r="Q1241" t="str">
            <v/>
          </cell>
          <cell r="R1241">
            <v>0</v>
          </cell>
          <cell r="S1241">
            <v>0</v>
          </cell>
          <cell r="T1241" t="str">
            <v/>
          </cell>
          <cell r="W1241" t="str">
            <v/>
          </cell>
          <cell r="X1241" t="str">
            <v/>
          </cell>
          <cell r="Y1241">
            <v>0</v>
          </cell>
          <cell r="Z1241">
            <v>0</v>
          </cell>
          <cell r="AA1241" t="str">
            <v/>
          </cell>
        </row>
        <row r="1242">
          <cell r="I1242" t="str">
            <v/>
          </cell>
          <cell r="J1242" t="str">
            <v/>
          </cell>
          <cell r="K1242">
            <v>0</v>
          </cell>
          <cell r="L1242">
            <v>0</v>
          </cell>
          <cell r="M1242" t="str">
            <v/>
          </cell>
          <cell r="P1242" t="str">
            <v/>
          </cell>
          <cell r="Q1242" t="str">
            <v/>
          </cell>
          <cell r="R1242">
            <v>0</v>
          </cell>
          <cell r="S1242">
            <v>0</v>
          </cell>
          <cell r="T1242" t="str">
            <v/>
          </cell>
          <cell r="W1242" t="str">
            <v/>
          </cell>
          <cell r="X1242" t="str">
            <v/>
          </cell>
          <cell r="Y1242">
            <v>0</v>
          </cell>
          <cell r="Z1242">
            <v>0</v>
          </cell>
          <cell r="AA1242" t="str">
            <v/>
          </cell>
        </row>
        <row r="1243">
          <cell r="I1243" t="str">
            <v/>
          </cell>
          <cell r="J1243" t="str">
            <v/>
          </cell>
          <cell r="K1243">
            <v>0</v>
          </cell>
          <cell r="L1243">
            <v>0</v>
          </cell>
          <cell r="M1243" t="str">
            <v/>
          </cell>
          <cell r="P1243" t="str">
            <v/>
          </cell>
          <cell r="Q1243" t="str">
            <v/>
          </cell>
          <cell r="R1243">
            <v>0</v>
          </cell>
          <cell r="S1243">
            <v>0</v>
          </cell>
          <cell r="T1243" t="str">
            <v/>
          </cell>
          <cell r="W1243" t="str">
            <v/>
          </cell>
          <cell r="X1243" t="str">
            <v/>
          </cell>
          <cell r="Y1243">
            <v>0</v>
          </cell>
          <cell r="Z1243">
            <v>0</v>
          </cell>
          <cell r="AA1243" t="str">
            <v/>
          </cell>
        </row>
        <row r="1244">
          <cell r="I1244" t="str">
            <v/>
          </cell>
          <cell r="J1244" t="str">
            <v/>
          </cell>
          <cell r="K1244">
            <v>0</v>
          </cell>
          <cell r="L1244">
            <v>0</v>
          </cell>
          <cell r="M1244" t="str">
            <v/>
          </cell>
          <cell r="P1244" t="str">
            <v/>
          </cell>
          <cell r="Q1244" t="str">
            <v/>
          </cell>
          <cell r="R1244">
            <v>0</v>
          </cell>
          <cell r="S1244">
            <v>0</v>
          </cell>
          <cell r="T1244" t="str">
            <v/>
          </cell>
          <cell r="W1244" t="str">
            <v/>
          </cell>
          <cell r="X1244" t="str">
            <v/>
          </cell>
          <cell r="Y1244">
            <v>0</v>
          </cell>
          <cell r="Z1244">
            <v>0</v>
          </cell>
          <cell r="AA1244" t="str">
            <v/>
          </cell>
        </row>
        <row r="1245">
          <cell r="I1245" t="str">
            <v/>
          </cell>
          <cell r="J1245" t="str">
            <v/>
          </cell>
          <cell r="K1245">
            <v>0</v>
          </cell>
          <cell r="L1245">
            <v>0</v>
          </cell>
          <cell r="M1245" t="str">
            <v/>
          </cell>
          <cell r="P1245" t="str">
            <v/>
          </cell>
          <cell r="Q1245" t="str">
            <v/>
          </cell>
          <cell r="R1245">
            <v>0</v>
          </cell>
          <cell r="S1245">
            <v>0</v>
          </cell>
          <cell r="T1245" t="str">
            <v/>
          </cell>
          <cell r="W1245" t="str">
            <v/>
          </cell>
          <cell r="X1245" t="str">
            <v/>
          </cell>
          <cell r="Y1245">
            <v>0</v>
          </cell>
          <cell r="Z1245">
            <v>0</v>
          </cell>
          <cell r="AA1245" t="str">
            <v/>
          </cell>
        </row>
        <row r="1246">
          <cell r="I1246" t="str">
            <v/>
          </cell>
          <cell r="J1246" t="str">
            <v/>
          </cell>
          <cell r="K1246">
            <v>0</v>
          </cell>
          <cell r="L1246">
            <v>0</v>
          </cell>
          <cell r="M1246" t="str">
            <v/>
          </cell>
          <cell r="P1246" t="str">
            <v/>
          </cell>
          <cell r="Q1246" t="str">
            <v/>
          </cell>
          <cell r="R1246">
            <v>0</v>
          </cell>
          <cell r="S1246">
            <v>0</v>
          </cell>
          <cell r="T1246" t="str">
            <v/>
          </cell>
          <cell r="W1246" t="str">
            <v/>
          </cell>
          <cell r="X1246" t="str">
            <v/>
          </cell>
          <cell r="Y1246">
            <v>0</v>
          </cell>
          <cell r="Z1246">
            <v>0</v>
          </cell>
          <cell r="AA1246" t="str">
            <v/>
          </cell>
        </row>
        <row r="1247">
          <cell r="I1247" t="str">
            <v/>
          </cell>
          <cell r="J1247" t="str">
            <v/>
          </cell>
          <cell r="K1247">
            <v>0</v>
          </cell>
          <cell r="L1247">
            <v>0</v>
          </cell>
          <cell r="M1247" t="str">
            <v/>
          </cell>
          <cell r="P1247" t="str">
            <v/>
          </cell>
          <cell r="Q1247" t="str">
            <v/>
          </cell>
          <cell r="R1247">
            <v>0</v>
          </cell>
          <cell r="S1247">
            <v>0</v>
          </cell>
          <cell r="T1247" t="str">
            <v/>
          </cell>
          <cell r="W1247" t="str">
            <v/>
          </cell>
          <cell r="X1247" t="str">
            <v/>
          </cell>
          <cell r="Y1247">
            <v>0</v>
          </cell>
          <cell r="Z1247">
            <v>0</v>
          </cell>
          <cell r="AA1247" t="str">
            <v/>
          </cell>
        </row>
        <row r="1248">
          <cell r="I1248" t="str">
            <v/>
          </cell>
          <cell r="J1248" t="str">
            <v/>
          </cell>
          <cell r="K1248">
            <v>0</v>
          </cell>
          <cell r="L1248">
            <v>0</v>
          </cell>
          <cell r="M1248" t="str">
            <v/>
          </cell>
          <cell r="P1248" t="str">
            <v/>
          </cell>
          <cell r="Q1248" t="str">
            <v/>
          </cell>
          <cell r="R1248">
            <v>0</v>
          </cell>
          <cell r="S1248">
            <v>0</v>
          </cell>
          <cell r="T1248" t="str">
            <v/>
          </cell>
          <cell r="W1248" t="str">
            <v/>
          </cell>
          <cell r="X1248" t="str">
            <v/>
          </cell>
          <cell r="Y1248">
            <v>0</v>
          </cell>
          <cell r="Z1248">
            <v>0</v>
          </cell>
          <cell r="AA1248" t="str">
            <v/>
          </cell>
        </row>
        <row r="1249">
          <cell r="I1249" t="str">
            <v/>
          </cell>
          <cell r="J1249" t="str">
            <v/>
          </cell>
          <cell r="K1249">
            <v>0</v>
          </cell>
          <cell r="L1249">
            <v>0</v>
          </cell>
          <cell r="M1249" t="str">
            <v/>
          </cell>
          <cell r="P1249" t="str">
            <v/>
          </cell>
          <cell r="Q1249" t="str">
            <v/>
          </cell>
          <cell r="R1249">
            <v>0</v>
          </cell>
          <cell r="S1249">
            <v>0</v>
          </cell>
          <cell r="T1249" t="str">
            <v/>
          </cell>
          <cell r="W1249" t="str">
            <v/>
          </cell>
          <cell r="X1249" t="str">
            <v/>
          </cell>
          <cell r="Y1249">
            <v>0</v>
          </cell>
          <cell r="Z1249">
            <v>0</v>
          </cell>
          <cell r="AA1249" t="str">
            <v/>
          </cell>
        </row>
        <row r="1250">
          <cell r="I1250" t="str">
            <v/>
          </cell>
          <cell r="J1250" t="str">
            <v/>
          </cell>
          <cell r="K1250">
            <v>0</v>
          </cell>
          <cell r="L1250">
            <v>0</v>
          </cell>
          <cell r="M1250" t="str">
            <v/>
          </cell>
          <cell r="P1250" t="str">
            <v/>
          </cell>
          <cell r="Q1250" t="str">
            <v/>
          </cell>
          <cell r="R1250">
            <v>0</v>
          </cell>
          <cell r="S1250">
            <v>0</v>
          </cell>
          <cell r="T1250" t="str">
            <v/>
          </cell>
          <cell r="W1250" t="str">
            <v/>
          </cell>
          <cell r="X1250" t="str">
            <v/>
          </cell>
          <cell r="Y1250">
            <v>0</v>
          </cell>
          <cell r="Z1250">
            <v>0</v>
          </cell>
          <cell r="AA1250" t="str">
            <v/>
          </cell>
        </row>
        <row r="1251">
          <cell r="I1251" t="str">
            <v/>
          </cell>
          <cell r="J1251" t="str">
            <v/>
          </cell>
          <cell r="K1251">
            <v>0</v>
          </cell>
          <cell r="L1251">
            <v>0</v>
          </cell>
          <cell r="M1251" t="str">
            <v/>
          </cell>
          <cell r="P1251" t="str">
            <v/>
          </cell>
          <cell r="Q1251" t="str">
            <v/>
          </cell>
          <cell r="R1251">
            <v>0</v>
          </cell>
          <cell r="S1251">
            <v>0</v>
          </cell>
          <cell r="T1251" t="str">
            <v/>
          </cell>
          <cell r="W1251" t="str">
            <v/>
          </cell>
          <cell r="X1251" t="str">
            <v/>
          </cell>
          <cell r="Y1251">
            <v>0</v>
          </cell>
          <cell r="Z1251">
            <v>0</v>
          </cell>
          <cell r="AA1251" t="str">
            <v/>
          </cell>
        </row>
        <row r="1252">
          <cell r="I1252" t="str">
            <v/>
          </cell>
          <cell r="J1252" t="str">
            <v/>
          </cell>
          <cell r="K1252">
            <v>0</v>
          </cell>
          <cell r="L1252">
            <v>0</v>
          </cell>
          <cell r="M1252" t="str">
            <v/>
          </cell>
          <cell r="P1252" t="str">
            <v/>
          </cell>
          <cell r="Q1252" t="str">
            <v/>
          </cell>
          <cell r="R1252">
            <v>0</v>
          </cell>
          <cell r="S1252">
            <v>0</v>
          </cell>
          <cell r="T1252" t="str">
            <v/>
          </cell>
          <cell r="W1252" t="str">
            <v/>
          </cell>
          <cell r="X1252" t="str">
            <v/>
          </cell>
          <cell r="Y1252">
            <v>0</v>
          </cell>
          <cell r="Z1252">
            <v>0</v>
          </cell>
          <cell r="AA1252" t="str">
            <v/>
          </cell>
        </row>
        <row r="1253">
          <cell r="I1253" t="str">
            <v/>
          </cell>
          <cell r="J1253" t="str">
            <v/>
          </cell>
          <cell r="K1253">
            <v>0</v>
          </cell>
          <cell r="L1253">
            <v>0</v>
          </cell>
          <cell r="M1253" t="str">
            <v/>
          </cell>
          <cell r="P1253" t="str">
            <v/>
          </cell>
          <cell r="Q1253" t="str">
            <v/>
          </cell>
          <cell r="R1253">
            <v>0</v>
          </cell>
          <cell r="S1253">
            <v>0</v>
          </cell>
          <cell r="T1253" t="str">
            <v/>
          </cell>
          <cell r="W1253" t="str">
            <v/>
          </cell>
          <cell r="X1253" t="str">
            <v/>
          </cell>
          <cell r="Y1253">
            <v>0</v>
          </cell>
          <cell r="Z1253">
            <v>0</v>
          </cell>
          <cell r="AA1253" t="str">
            <v/>
          </cell>
        </row>
        <row r="1254">
          <cell r="I1254" t="str">
            <v/>
          </cell>
          <cell r="J1254" t="str">
            <v/>
          </cell>
          <cell r="K1254">
            <v>0</v>
          </cell>
          <cell r="L1254">
            <v>0</v>
          </cell>
          <cell r="M1254" t="str">
            <v/>
          </cell>
          <cell r="P1254" t="str">
            <v/>
          </cell>
          <cell r="Q1254" t="str">
            <v/>
          </cell>
          <cell r="R1254">
            <v>0</v>
          </cell>
          <cell r="S1254">
            <v>0</v>
          </cell>
          <cell r="T1254" t="str">
            <v/>
          </cell>
          <cell r="W1254" t="str">
            <v/>
          </cell>
          <cell r="X1254" t="str">
            <v/>
          </cell>
          <cell r="Y1254">
            <v>0</v>
          </cell>
          <cell r="Z1254">
            <v>0</v>
          </cell>
          <cell r="AA1254" t="str">
            <v/>
          </cell>
        </row>
        <row r="1255">
          <cell r="I1255" t="str">
            <v/>
          </cell>
          <cell r="J1255" t="str">
            <v/>
          </cell>
          <cell r="K1255">
            <v>0</v>
          </cell>
          <cell r="L1255">
            <v>0</v>
          </cell>
          <cell r="M1255" t="str">
            <v/>
          </cell>
          <cell r="P1255" t="str">
            <v/>
          </cell>
          <cell r="Q1255" t="str">
            <v/>
          </cell>
          <cell r="R1255">
            <v>0</v>
          </cell>
          <cell r="S1255">
            <v>0</v>
          </cell>
          <cell r="T1255" t="str">
            <v/>
          </cell>
          <cell r="W1255" t="str">
            <v/>
          </cell>
          <cell r="X1255" t="str">
            <v/>
          </cell>
          <cell r="Y1255">
            <v>0</v>
          </cell>
          <cell r="Z1255">
            <v>0</v>
          </cell>
          <cell r="AA1255" t="str">
            <v/>
          </cell>
        </row>
        <row r="1256">
          <cell r="I1256" t="str">
            <v/>
          </cell>
          <cell r="J1256" t="str">
            <v/>
          </cell>
          <cell r="K1256">
            <v>0</v>
          </cell>
          <cell r="L1256">
            <v>0</v>
          </cell>
          <cell r="M1256" t="str">
            <v/>
          </cell>
          <cell r="P1256" t="str">
            <v/>
          </cell>
          <cell r="Q1256" t="str">
            <v/>
          </cell>
          <cell r="R1256">
            <v>0</v>
          </cell>
          <cell r="S1256">
            <v>0</v>
          </cell>
          <cell r="T1256" t="str">
            <v/>
          </cell>
          <cell r="W1256" t="str">
            <v/>
          </cell>
          <cell r="X1256" t="str">
            <v/>
          </cell>
          <cell r="Y1256">
            <v>0</v>
          </cell>
          <cell r="Z1256">
            <v>0</v>
          </cell>
          <cell r="AA1256" t="str">
            <v/>
          </cell>
        </row>
        <row r="1257">
          <cell r="I1257" t="str">
            <v/>
          </cell>
          <cell r="J1257" t="str">
            <v/>
          </cell>
          <cell r="K1257">
            <v>0</v>
          </cell>
          <cell r="L1257">
            <v>0</v>
          </cell>
          <cell r="M1257" t="str">
            <v/>
          </cell>
          <cell r="P1257" t="str">
            <v/>
          </cell>
          <cell r="Q1257" t="str">
            <v/>
          </cell>
          <cell r="R1257">
            <v>0</v>
          </cell>
          <cell r="S1257">
            <v>0</v>
          </cell>
          <cell r="T1257" t="str">
            <v/>
          </cell>
          <cell r="W1257" t="str">
            <v/>
          </cell>
          <cell r="X1257" t="str">
            <v/>
          </cell>
          <cell r="Y1257">
            <v>0</v>
          </cell>
          <cell r="Z1257">
            <v>0</v>
          </cell>
          <cell r="AA1257" t="str">
            <v/>
          </cell>
        </row>
        <row r="1258">
          <cell r="I1258" t="str">
            <v/>
          </cell>
          <cell r="J1258" t="str">
            <v/>
          </cell>
          <cell r="K1258">
            <v>0</v>
          </cell>
          <cell r="L1258">
            <v>0</v>
          </cell>
          <cell r="M1258" t="str">
            <v/>
          </cell>
          <cell r="P1258" t="str">
            <v/>
          </cell>
          <cell r="Q1258" t="str">
            <v/>
          </cell>
          <cell r="R1258">
            <v>0</v>
          </cell>
          <cell r="S1258">
            <v>0</v>
          </cell>
          <cell r="T1258" t="str">
            <v/>
          </cell>
          <cell r="W1258" t="str">
            <v/>
          </cell>
          <cell r="X1258" t="str">
            <v/>
          </cell>
          <cell r="Y1258">
            <v>0</v>
          </cell>
          <cell r="Z1258">
            <v>0</v>
          </cell>
          <cell r="AA1258" t="str">
            <v/>
          </cell>
        </row>
        <row r="1259">
          <cell r="I1259" t="str">
            <v/>
          </cell>
          <cell r="J1259" t="str">
            <v/>
          </cell>
          <cell r="K1259">
            <v>0</v>
          </cell>
          <cell r="L1259">
            <v>0</v>
          </cell>
          <cell r="M1259" t="str">
            <v/>
          </cell>
          <cell r="P1259" t="str">
            <v/>
          </cell>
          <cell r="Q1259" t="str">
            <v/>
          </cell>
          <cell r="R1259">
            <v>0</v>
          </cell>
          <cell r="S1259">
            <v>0</v>
          </cell>
          <cell r="T1259" t="str">
            <v/>
          </cell>
          <cell r="W1259" t="str">
            <v/>
          </cell>
          <cell r="X1259" t="str">
            <v/>
          </cell>
          <cell r="Y1259">
            <v>0</v>
          </cell>
          <cell r="Z1259">
            <v>0</v>
          </cell>
          <cell r="AA1259" t="str">
            <v/>
          </cell>
        </row>
        <row r="1260">
          <cell r="I1260" t="str">
            <v/>
          </cell>
          <cell r="J1260" t="str">
            <v/>
          </cell>
          <cell r="K1260">
            <v>0</v>
          </cell>
          <cell r="L1260">
            <v>0</v>
          </cell>
          <cell r="M1260" t="str">
            <v/>
          </cell>
          <cell r="P1260" t="str">
            <v/>
          </cell>
          <cell r="Q1260" t="str">
            <v/>
          </cell>
          <cell r="R1260">
            <v>0</v>
          </cell>
          <cell r="S1260">
            <v>0</v>
          </cell>
          <cell r="T1260" t="str">
            <v/>
          </cell>
          <cell r="W1260" t="str">
            <v/>
          </cell>
          <cell r="X1260" t="str">
            <v/>
          </cell>
          <cell r="Y1260">
            <v>0</v>
          </cell>
          <cell r="Z1260">
            <v>0</v>
          </cell>
          <cell r="AA1260" t="str">
            <v/>
          </cell>
        </row>
        <row r="1261">
          <cell r="I1261" t="str">
            <v/>
          </cell>
          <cell r="J1261" t="str">
            <v/>
          </cell>
          <cell r="K1261">
            <v>0</v>
          </cell>
          <cell r="L1261">
            <v>0</v>
          </cell>
          <cell r="M1261" t="str">
            <v/>
          </cell>
          <cell r="P1261" t="str">
            <v/>
          </cell>
          <cell r="Q1261" t="str">
            <v/>
          </cell>
          <cell r="R1261">
            <v>0</v>
          </cell>
          <cell r="S1261">
            <v>0</v>
          </cell>
          <cell r="T1261" t="str">
            <v/>
          </cell>
          <cell r="W1261" t="str">
            <v/>
          </cell>
          <cell r="X1261" t="str">
            <v/>
          </cell>
          <cell r="Y1261">
            <v>0</v>
          </cell>
          <cell r="Z1261">
            <v>0</v>
          </cell>
          <cell r="AA1261" t="str">
            <v/>
          </cell>
        </row>
        <row r="1262">
          <cell r="I1262" t="str">
            <v/>
          </cell>
          <cell r="J1262" t="str">
            <v/>
          </cell>
          <cell r="K1262">
            <v>0</v>
          </cell>
          <cell r="L1262">
            <v>0</v>
          </cell>
          <cell r="M1262" t="str">
            <v/>
          </cell>
          <cell r="P1262" t="str">
            <v/>
          </cell>
          <cell r="Q1262" t="str">
            <v/>
          </cell>
          <cell r="R1262">
            <v>0</v>
          </cell>
          <cell r="S1262">
            <v>0</v>
          </cell>
          <cell r="T1262" t="str">
            <v/>
          </cell>
          <cell r="W1262" t="str">
            <v/>
          </cell>
          <cell r="X1262" t="str">
            <v/>
          </cell>
          <cell r="Y1262">
            <v>0</v>
          </cell>
          <cell r="Z1262">
            <v>0</v>
          </cell>
          <cell r="AA1262" t="str">
            <v/>
          </cell>
        </row>
        <row r="1263">
          <cell r="I1263" t="str">
            <v/>
          </cell>
          <cell r="J1263" t="str">
            <v/>
          </cell>
          <cell r="K1263">
            <v>0</v>
          </cell>
          <cell r="L1263">
            <v>0</v>
          </cell>
          <cell r="M1263" t="str">
            <v/>
          </cell>
          <cell r="P1263" t="str">
            <v/>
          </cell>
          <cell r="Q1263" t="str">
            <v/>
          </cell>
          <cell r="R1263">
            <v>0</v>
          </cell>
          <cell r="S1263">
            <v>0</v>
          </cell>
          <cell r="T1263" t="str">
            <v/>
          </cell>
          <cell r="W1263" t="str">
            <v/>
          </cell>
          <cell r="X1263" t="str">
            <v/>
          </cell>
          <cell r="Y1263">
            <v>0</v>
          </cell>
          <cell r="Z1263">
            <v>0</v>
          </cell>
          <cell r="AA1263" t="str">
            <v/>
          </cell>
        </row>
        <row r="1264">
          <cell r="I1264" t="str">
            <v/>
          </cell>
          <cell r="J1264" t="str">
            <v/>
          </cell>
          <cell r="K1264">
            <v>0</v>
          </cell>
          <cell r="L1264">
            <v>0</v>
          </cell>
          <cell r="M1264" t="str">
            <v/>
          </cell>
          <cell r="P1264" t="str">
            <v/>
          </cell>
          <cell r="Q1264" t="str">
            <v/>
          </cell>
          <cell r="R1264">
            <v>0</v>
          </cell>
          <cell r="S1264">
            <v>0</v>
          </cell>
          <cell r="T1264" t="str">
            <v/>
          </cell>
          <cell r="W1264" t="str">
            <v/>
          </cell>
          <cell r="X1264" t="str">
            <v/>
          </cell>
          <cell r="Y1264">
            <v>0</v>
          </cell>
          <cell r="Z1264">
            <v>0</v>
          </cell>
          <cell r="AA1264" t="str">
            <v/>
          </cell>
        </row>
        <row r="1265">
          <cell r="I1265" t="str">
            <v/>
          </cell>
          <cell r="J1265" t="str">
            <v/>
          </cell>
          <cell r="K1265">
            <v>0</v>
          </cell>
          <cell r="L1265">
            <v>0</v>
          </cell>
          <cell r="M1265" t="str">
            <v/>
          </cell>
          <cell r="P1265" t="str">
            <v/>
          </cell>
          <cell r="Q1265" t="str">
            <v/>
          </cell>
          <cell r="R1265">
            <v>0</v>
          </cell>
          <cell r="S1265">
            <v>0</v>
          </cell>
          <cell r="T1265" t="str">
            <v/>
          </cell>
          <cell r="W1265" t="str">
            <v/>
          </cell>
          <cell r="X1265" t="str">
            <v/>
          </cell>
          <cell r="Y1265">
            <v>0</v>
          </cell>
          <cell r="Z1265">
            <v>0</v>
          </cell>
          <cell r="AA1265" t="str">
            <v/>
          </cell>
        </row>
        <row r="1266">
          <cell r="I1266" t="str">
            <v/>
          </cell>
          <cell r="J1266" t="str">
            <v/>
          </cell>
          <cell r="K1266">
            <v>0</v>
          </cell>
          <cell r="L1266">
            <v>0</v>
          </cell>
          <cell r="M1266" t="str">
            <v/>
          </cell>
          <cell r="P1266" t="str">
            <v/>
          </cell>
          <cell r="Q1266" t="str">
            <v/>
          </cell>
          <cell r="R1266">
            <v>0</v>
          </cell>
          <cell r="S1266">
            <v>0</v>
          </cell>
          <cell r="T1266" t="str">
            <v/>
          </cell>
          <cell r="W1266" t="str">
            <v/>
          </cell>
          <cell r="X1266" t="str">
            <v/>
          </cell>
          <cell r="Y1266">
            <v>0</v>
          </cell>
          <cell r="Z1266">
            <v>0</v>
          </cell>
          <cell r="AA1266" t="str">
            <v/>
          </cell>
        </row>
        <row r="1267">
          <cell r="I1267" t="str">
            <v/>
          </cell>
          <cell r="J1267" t="str">
            <v/>
          </cell>
          <cell r="K1267">
            <v>0</v>
          </cell>
          <cell r="L1267">
            <v>0</v>
          </cell>
          <cell r="M1267" t="str">
            <v/>
          </cell>
          <cell r="P1267" t="str">
            <v/>
          </cell>
          <cell r="Q1267" t="str">
            <v/>
          </cell>
          <cell r="R1267">
            <v>0</v>
          </cell>
          <cell r="S1267">
            <v>0</v>
          </cell>
          <cell r="T1267" t="str">
            <v/>
          </cell>
          <cell r="W1267" t="str">
            <v/>
          </cell>
          <cell r="X1267" t="str">
            <v/>
          </cell>
          <cell r="Y1267">
            <v>0</v>
          </cell>
          <cell r="Z1267">
            <v>0</v>
          </cell>
          <cell r="AA1267" t="str">
            <v/>
          </cell>
        </row>
        <row r="1268">
          <cell r="I1268" t="str">
            <v/>
          </cell>
          <cell r="J1268" t="str">
            <v/>
          </cell>
          <cell r="K1268">
            <v>0</v>
          </cell>
          <cell r="L1268">
            <v>0</v>
          </cell>
          <cell r="M1268" t="str">
            <v/>
          </cell>
          <cell r="P1268" t="str">
            <v/>
          </cell>
          <cell r="Q1268" t="str">
            <v/>
          </cell>
          <cell r="R1268">
            <v>0</v>
          </cell>
          <cell r="S1268">
            <v>0</v>
          </cell>
          <cell r="T1268" t="str">
            <v/>
          </cell>
          <cell r="W1268" t="str">
            <v/>
          </cell>
          <cell r="X1268" t="str">
            <v/>
          </cell>
          <cell r="Y1268">
            <v>0</v>
          </cell>
          <cell r="Z1268">
            <v>0</v>
          </cell>
          <cell r="AA1268" t="str">
            <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15">
          <cell r="CK15">
            <v>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导表"/>
      <sheetName val="说明文档"/>
      <sheetName val="修改记录"/>
      <sheetName val="重复操作"/>
      <sheetName val="索引"/>
      <sheetName val="配置系数（将领）"/>
      <sheetName val="数据总览"/>
      <sheetName val="兵法相关参数"/>
      <sheetName val="相关演算"/>
      <sheetName val="兵法调用模板"/>
      <sheetName val="将领技能调用模板"/>
      <sheetName val="大数据效果预估"/>
      <sheetName val="现有武将战法使用期望"/>
      <sheetName val="橙弓兵特性4"/>
      <sheetName val="橙+弓兵特性4"/>
      <sheetName val="橙弩兵特性4"/>
      <sheetName val="橙+弩兵特性4"/>
      <sheetName val="橙色宝物调用"/>
      <sheetName val="橙+宝物调用 "/>
      <sheetName val="130宝物调用"/>
      <sheetName val="邓芝"/>
      <sheetName val="诸葛亮"/>
      <sheetName val="陆逊"/>
      <sheetName val="张昭"/>
      <sheetName val="荀彧"/>
      <sheetName val="步练师"/>
      <sheetName val="步练师 （宝物)"/>
      <sheetName val="刘备"/>
      <sheetName val="刘备 (宝物)"/>
      <sheetName val="黄忠"/>
      <sheetName val="黄忠 (宝物)"/>
      <sheetName val="于吉"/>
      <sheetName val="于吉 (宝物)"/>
      <sheetName val="何太后"/>
      <sheetName val="周瑜"/>
      <sheetName val="周瑜 (宝物)"/>
      <sheetName val="袁绍"/>
      <sheetName val="袁绍 (宝物)"/>
      <sheetName val="公孙瓒"/>
      <sheetName val="荀攸"/>
      <sheetName val="马良"/>
      <sheetName val="大乔"/>
      <sheetName val="貂蝉"/>
      <sheetName val="王允"/>
      <sheetName val="李儒"/>
      <sheetName val="夏侯渊"/>
      <sheetName val="陈宫"/>
      <sheetName val="孙尚香"/>
      <sheetName val="华佗"/>
      <sheetName val="徐庶"/>
      <sheetName val="马谡"/>
      <sheetName val="关银屏"/>
      <sheetName val="鲁肃"/>
      <sheetName val="袁术"/>
      <sheetName val="甄姬"/>
      <sheetName val="李傕"/>
      <sheetName val="小乔"/>
      <sheetName val="陶谦"/>
      <sheetName val="褒姒 (宝物)"/>
      <sheetName val="信陵君 (宝物)"/>
      <sheetName val="少年嬴政"/>
      <sheetName val="少年嬴政（原）"/>
      <sheetName val="墨子 (原)"/>
      <sheetName val="墨子"/>
      <sheetName val="养由基"/>
      <sheetName val="赵武灵王"/>
      <sheetName val="邹衍"/>
      <sheetName val="典藏吕不韦"/>
      <sheetName val="秦始皇"/>
      <sheetName val="鲍叔牙"/>
      <sheetName val="孟子"/>
      <sheetName val="范蠡"/>
      <sheetName val="孔丘"/>
      <sheetName val="鬼谷子"/>
      <sheetName val="百里奚"/>
      <sheetName val="商鞅"/>
      <sheetName val="张仪"/>
      <sheetName val="管仲"/>
    </sheetNames>
    <sheetDataSet>
      <sheetData sheetId="0"/>
      <sheetData sheetId="1"/>
      <sheetData sheetId="2"/>
      <sheetData sheetId="3"/>
      <sheetData sheetId="4"/>
      <sheetData sheetId="5">
        <row r="8">
          <cell r="I8" t="str">
            <v/>
          </cell>
          <cell r="J8" t="str">
            <v/>
          </cell>
          <cell r="K8">
            <v>0</v>
          </cell>
          <cell r="L8">
            <v>0</v>
          </cell>
          <cell r="M8" t="str">
            <v/>
          </cell>
          <cell r="P8" t="str">
            <v/>
          </cell>
          <cell r="Q8" t="str">
            <v/>
          </cell>
          <cell r="R8">
            <v>0</v>
          </cell>
          <cell r="S8">
            <v>0</v>
          </cell>
          <cell r="T8" t="str">
            <v/>
          </cell>
          <cell r="W8" t="str">
            <v/>
          </cell>
          <cell r="X8" t="str">
            <v/>
          </cell>
          <cell r="Y8">
            <v>0</v>
          </cell>
          <cell r="Z8">
            <v>0</v>
          </cell>
          <cell r="AA8" t="str">
            <v/>
          </cell>
        </row>
        <row r="9">
          <cell r="I9" t="str">
            <v/>
          </cell>
          <cell r="J9" t="str">
            <v/>
          </cell>
          <cell r="K9">
            <v>0</v>
          </cell>
          <cell r="L9">
            <v>0</v>
          </cell>
          <cell r="M9" t="str">
            <v/>
          </cell>
          <cell r="P9" t="str">
            <v/>
          </cell>
          <cell r="Q9" t="str">
            <v/>
          </cell>
          <cell r="R9">
            <v>0</v>
          </cell>
          <cell r="S9">
            <v>0</v>
          </cell>
          <cell r="T9" t="str">
            <v/>
          </cell>
          <cell r="W9" t="str">
            <v/>
          </cell>
          <cell r="X9" t="str">
            <v/>
          </cell>
          <cell r="Y9">
            <v>0</v>
          </cell>
          <cell r="Z9">
            <v>0</v>
          </cell>
          <cell r="AA9" t="str">
            <v/>
          </cell>
        </row>
        <row r="10">
          <cell r="I10" t="str">
            <v/>
          </cell>
          <cell r="J10" t="str">
            <v/>
          </cell>
          <cell r="K10">
            <v>0</v>
          </cell>
          <cell r="L10">
            <v>0</v>
          </cell>
          <cell r="M10" t="str">
            <v/>
          </cell>
          <cell r="P10" t="str">
            <v/>
          </cell>
          <cell r="Q10" t="str">
            <v/>
          </cell>
          <cell r="R10">
            <v>0</v>
          </cell>
          <cell r="S10">
            <v>0</v>
          </cell>
          <cell r="T10" t="str">
            <v/>
          </cell>
          <cell r="W10" t="str">
            <v/>
          </cell>
          <cell r="X10" t="str">
            <v/>
          </cell>
          <cell r="Y10">
            <v>0</v>
          </cell>
          <cell r="Z10">
            <v>0</v>
          </cell>
          <cell r="AA10" t="str">
            <v/>
          </cell>
        </row>
        <row r="11">
          <cell r="I11" t="str">
            <v/>
          </cell>
          <cell r="J11" t="str">
            <v/>
          </cell>
          <cell r="K11">
            <v>0</v>
          </cell>
          <cell r="L11">
            <v>0</v>
          </cell>
          <cell r="M11" t="str">
            <v/>
          </cell>
          <cell r="P11" t="str">
            <v/>
          </cell>
          <cell r="Q11" t="str">
            <v/>
          </cell>
          <cell r="R11">
            <v>0</v>
          </cell>
          <cell r="S11">
            <v>0</v>
          </cell>
          <cell r="T11" t="str">
            <v/>
          </cell>
          <cell r="W11" t="str">
            <v/>
          </cell>
          <cell r="X11" t="str">
            <v/>
          </cell>
          <cell r="Y11">
            <v>0</v>
          </cell>
          <cell r="Z11">
            <v>0</v>
          </cell>
          <cell r="AA11" t="str">
            <v/>
          </cell>
        </row>
        <row r="12">
          <cell r="I12" t="str">
            <v/>
          </cell>
          <cell r="J12" t="str">
            <v/>
          </cell>
          <cell r="K12">
            <v>0</v>
          </cell>
          <cell r="L12">
            <v>0</v>
          </cell>
          <cell r="M12" t="str">
            <v/>
          </cell>
          <cell r="P12" t="str">
            <v/>
          </cell>
          <cell r="Q12" t="str">
            <v/>
          </cell>
          <cell r="R12">
            <v>0</v>
          </cell>
          <cell r="S12">
            <v>0</v>
          </cell>
          <cell r="T12" t="str">
            <v/>
          </cell>
          <cell r="W12" t="str">
            <v/>
          </cell>
          <cell r="X12" t="str">
            <v/>
          </cell>
          <cell r="Y12">
            <v>0</v>
          </cell>
          <cell r="Z12">
            <v>0</v>
          </cell>
          <cell r="AA12" t="str">
            <v/>
          </cell>
        </row>
        <row r="13">
          <cell r="I13" t="str">
            <v/>
          </cell>
          <cell r="J13" t="str">
            <v/>
          </cell>
          <cell r="K13">
            <v>0</v>
          </cell>
          <cell r="L13">
            <v>0</v>
          </cell>
          <cell r="M13" t="str">
            <v/>
          </cell>
          <cell r="P13" t="str">
            <v/>
          </cell>
          <cell r="Q13" t="str">
            <v/>
          </cell>
          <cell r="R13">
            <v>0</v>
          </cell>
          <cell r="S13">
            <v>0</v>
          </cell>
          <cell r="T13" t="str">
            <v/>
          </cell>
          <cell r="W13" t="str">
            <v/>
          </cell>
          <cell r="X13" t="str">
            <v/>
          </cell>
          <cell r="Y13">
            <v>0</v>
          </cell>
          <cell r="Z13">
            <v>0</v>
          </cell>
          <cell r="AA13" t="str">
            <v/>
          </cell>
        </row>
        <row r="14">
          <cell r="I14" t="str">
            <v/>
          </cell>
          <cell r="J14" t="str">
            <v/>
          </cell>
          <cell r="K14">
            <v>0</v>
          </cell>
          <cell r="L14">
            <v>0</v>
          </cell>
          <cell r="M14" t="str">
            <v/>
          </cell>
          <cell r="P14" t="str">
            <v/>
          </cell>
          <cell r="Q14" t="str">
            <v/>
          </cell>
          <cell r="R14">
            <v>0</v>
          </cell>
          <cell r="S14">
            <v>0</v>
          </cell>
          <cell r="T14" t="str">
            <v/>
          </cell>
          <cell r="W14" t="str">
            <v/>
          </cell>
          <cell r="X14" t="str">
            <v/>
          </cell>
          <cell r="Y14">
            <v>0</v>
          </cell>
          <cell r="Z14">
            <v>0</v>
          </cell>
          <cell r="AA14" t="str">
            <v/>
          </cell>
        </row>
        <row r="15">
          <cell r="I15" t="str">
            <v/>
          </cell>
          <cell r="J15" t="str">
            <v/>
          </cell>
          <cell r="K15">
            <v>0</v>
          </cell>
          <cell r="L15">
            <v>0</v>
          </cell>
          <cell r="M15" t="str">
            <v/>
          </cell>
          <cell r="P15" t="str">
            <v/>
          </cell>
          <cell r="Q15" t="str">
            <v/>
          </cell>
          <cell r="R15">
            <v>0</v>
          </cell>
          <cell r="S15">
            <v>0</v>
          </cell>
          <cell r="T15" t="str">
            <v/>
          </cell>
          <cell r="W15" t="str">
            <v/>
          </cell>
          <cell r="X15" t="str">
            <v/>
          </cell>
          <cell r="Y15">
            <v>0</v>
          </cell>
          <cell r="Z15">
            <v>0</v>
          </cell>
          <cell r="AA15" t="str">
            <v/>
          </cell>
        </row>
        <row r="16">
          <cell r="I16" t="str">
            <v/>
          </cell>
          <cell r="J16" t="str">
            <v/>
          </cell>
          <cell r="K16">
            <v>0</v>
          </cell>
          <cell r="L16">
            <v>0</v>
          </cell>
          <cell r="M16" t="str">
            <v/>
          </cell>
          <cell r="P16" t="str">
            <v/>
          </cell>
          <cell r="Q16" t="str">
            <v/>
          </cell>
          <cell r="R16">
            <v>0</v>
          </cell>
          <cell r="S16">
            <v>0</v>
          </cell>
          <cell r="T16" t="str">
            <v/>
          </cell>
          <cell r="W16" t="str">
            <v/>
          </cell>
          <cell r="X16" t="str">
            <v/>
          </cell>
          <cell r="Y16">
            <v>0</v>
          </cell>
          <cell r="Z16">
            <v>0</v>
          </cell>
          <cell r="AA16" t="str">
            <v/>
          </cell>
        </row>
        <row r="17">
          <cell r="I17" t="str">
            <v/>
          </cell>
          <cell r="J17" t="str">
            <v/>
          </cell>
          <cell r="K17">
            <v>0</v>
          </cell>
          <cell r="L17">
            <v>0</v>
          </cell>
          <cell r="M17" t="str">
            <v/>
          </cell>
          <cell r="P17" t="str">
            <v/>
          </cell>
          <cell r="Q17" t="str">
            <v/>
          </cell>
          <cell r="R17">
            <v>0</v>
          </cell>
          <cell r="S17">
            <v>0</v>
          </cell>
          <cell r="T17" t="str">
            <v/>
          </cell>
          <cell r="W17" t="str">
            <v/>
          </cell>
          <cell r="X17" t="str">
            <v/>
          </cell>
          <cell r="Y17">
            <v>0</v>
          </cell>
          <cell r="Z17">
            <v>0</v>
          </cell>
          <cell r="AA17" t="str">
            <v/>
          </cell>
        </row>
        <row r="18">
          <cell r="I18" t="str">
            <v/>
          </cell>
          <cell r="J18" t="str">
            <v/>
          </cell>
          <cell r="K18">
            <v>0</v>
          </cell>
          <cell r="L18">
            <v>0</v>
          </cell>
          <cell r="M18" t="str">
            <v/>
          </cell>
          <cell r="P18" t="str">
            <v/>
          </cell>
          <cell r="Q18" t="str">
            <v/>
          </cell>
          <cell r="R18">
            <v>0</v>
          </cell>
          <cell r="S18">
            <v>0</v>
          </cell>
          <cell r="T18" t="str">
            <v/>
          </cell>
          <cell r="W18" t="str">
            <v/>
          </cell>
          <cell r="X18" t="str">
            <v/>
          </cell>
          <cell r="Y18">
            <v>0</v>
          </cell>
          <cell r="Z18">
            <v>0</v>
          </cell>
          <cell r="AA18" t="str">
            <v/>
          </cell>
        </row>
        <row r="19">
          <cell r="I19" t="str">
            <v/>
          </cell>
          <cell r="J19" t="str">
            <v/>
          </cell>
          <cell r="K19">
            <v>0</v>
          </cell>
          <cell r="L19">
            <v>0</v>
          </cell>
          <cell r="M19" t="str">
            <v/>
          </cell>
          <cell r="P19" t="str">
            <v/>
          </cell>
          <cell r="Q19" t="str">
            <v/>
          </cell>
          <cell r="R19">
            <v>0</v>
          </cell>
          <cell r="S19">
            <v>0</v>
          </cell>
          <cell r="T19" t="str">
            <v/>
          </cell>
          <cell r="W19" t="str">
            <v/>
          </cell>
          <cell r="X19" t="str">
            <v/>
          </cell>
          <cell r="Y19">
            <v>0</v>
          </cell>
          <cell r="Z19">
            <v>0</v>
          </cell>
          <cell r="AA19" t="str">
            <v/>
          </cell>
        </row>
        <row r="20">
          <cell r="I20" t="str">
            <v/>
          </cell>
          <cell r="J20" t="str">
            <v/>
          </cell>
          <cell r="K20">
            <v>0</v>
          </cell>
          <cell r="L20">
            <v>0</v>
          </cell>
          <cell r="M20" t="str">
            <v/>
          </cell>
          <cell r="P20" t="str">
            <v/>
          </cell>
          <cell r="Q20" t="str">
            <v/>
          </cell>
          <cell r="R20">
            <v>0</v>
          </cell>
          <cell r="S20">
            <v>0</v>
          </cell>
          <cell r="T20" t="str">
            <v/>
          </cell>
          <cell r="W20" t="str">
            <v/>
          </cell>
          <cell r="X20" t="str">
            <v/>
          </cell>
          <cell r="Y20">
            <v>0</v>
          </cell>
          <cell r="Z20">
            <v>0</v>
          </cell>
          <cell r="AA20" t="str">
            <v/>
          </cell>
        </row>
        <row r="21">
          <cell r="I21" t="str">
            <v/>
          </cell>
          <cell r="J21" t="str">
            <v/>
          </cell>
          <cell r="K21">
            <v>0</v>
          </cell>
          <cell r="L21">
            <v>0</v>
          </cell>
          <cell r="M21" t="str">
            <v/>
          </cell>
          <cell r="P21" t="str">
            <v/>
          </cell>
          <cell r="Q21" t="str">
            <v/>
          </cell>
          <cell r="R21">
            <v>0</v>
          </cell>
          <cell r="S21">
            <v>0</v>
          </cell>
          <cell r="T21" t="str">
            <v/>
          </cell>
          <cell r="W21" t="str">
            <v/>
          </cell>
          <cell r="X21" t="str">
            <v/>
          </cell>
          <cell r="Y21">
            <v>0</v>
          </cell>
          <cell r="Z21">
            <v>0</v>
          </cell>
          <cell r="AA21" t="str">
            <v/>
          </cell>
        </row>
        <row r="22">
          <cell r="I22" t="str">
            <v/>
          </cell>
          <cell r="J22" t="str">
            <v/>
          </cell>
          <cell r="K22">
            <v>0</v>
          </cell>
          <cell r="L22">
            <v>0</v>
          </cell>
          <cell r="M22" t="str">
            <v/>
          </cell>
          <cell r="P22" t="str">
            <v/>
          </cell>
          <cell r="Q22" t="str">
            <v/>
          </cell>
          <cell r="R22">
            <v>0</v>
          </cell>
          <cell r="S22">
            <v>0</v>
          </cell>
          <cell r="T22" t="str">
            <v/>
          </cell>
          <cell r="W22" t="str">
            <v/>
          </cell>
          <cell r="X22" t="str">
            <v/>
          </cell>
          <cell r="Y22">
            <v>0</v>
          </cell>
          <cell r="Z22">
            <v>0</v>
          </cell>
          <cell r="AA22" t="str">
            <v/>
          </cell>
        </row>
        <row r="23">
          <cell r="I23" t="str">
            <v/>
          </cell>
          <cell r="J23" t="str">
            <v/>
          </cell>
          <cell r="K23">
            <v>0</v>
          </cell>
          <cell r="L23">
            <v>0</v>
          </cell>
          <cell r="M23" t="str">
            <v/>
          </cell>
          <cell r="P23" t="str">
            <v/>
          </cell>
          <cell r="Q23" t="str">
            <v/>
          </cell>
          <cell r="R23">
            <v>0</v>
          </cell>
          <cell r="S23">
            <v>0</v>
          </cell>
          <cell r="T23" t="str">
            <v/>
          </cell>
          <cell r="W23" t="str">
            <v/>
          </cell>
          <cell r="X23" t="str">
            <v/>
          </cell>
          <cell r="Y23">
            <v>0</v>
          </cell>
          <cell r="Z23">
            <v>0</v>
          </cell>
          <cell r="AA23" t="str">
            <v/>
          </cell>
        </row>
        <row r="24">
          <cell r="I24" t="str">
            <v/>
          </cell>
          <cell r="J24" t="str">
            <v/>
          </cell>
          <cell r="K24">
            <v>0</v>
          </cell>
          <cell r="L24">
            <v>0</v>
          </cell>
          <cell r="M24" t="str">
            <v/>
          </cell>
          <cell r="P24" t="str">
            <v/>
          </cell>
          <cell r="Q24" t="str">
            <v/>
          </cell>
          <cell r="R24">
            <v>0</v>
          </cell>
          <cell r="S24">
            <v>0</v>
          </cell>
          <cell r="T24" t="str">
            <v/>
          </cell>
          <cell r="W24" t="str">
            <v/>
          </cell>
          <cell r="X24" t="str">
            <v/>
          </cell>
          <cell r="Y24">
            <v>0</v>
          </cell>
          <cell r="Z24">
            <v>0</v>
          </cell>
          <cell r="AA24" t="str">
            <v/>
          </cell>
        </row>
        <row r="25">
          <cell r="I25" t="str">
            <v/>
          </cell>
          <cell r="J25" t="str">
            <v/>
          </cell>
          <cell r="K25">
            <v>0</v>
          </cell>
          <cell r="L25">
            <v>0</v>
          </cell>
          <cell r="M25" t="str">
            <v/>
          </cell>
          <cell r="P25" t="str">
            <v/>
          </cell>
          <cell r="Q25" t="str">
            <v/>
          </cell>
          <cell r="R25">
            <v>0</v>
          </cell>
          <cell r="S25">
            <v>0</v>
          </cell>
          <cell r="T25" t="str">
            <v/>
          </cell>
          <cell r="W25" t="str">
            <v/>
          </cell>
          <cell r="X25" t="str">
            <v/>
          </cell>
          <cell r="Y25">
            <v>0</v>
          </cell>
          <cell r="Z25">
            <v>0</v>
          </cell>
          <cell r="AA25" t="str">
            <v/>
          </cell>
        </row>
        <row r="26">
          <cell r="I26" t="str">
            <v/>
          </cell>
          <cell r="J26" t="str">
            <v/>
          </cell>
          <cell r="K26">
            <v>0</v>
          </cell>
          <cell r="L26">
            <v>0</v>
          </cell>
          <cell r="M26" t="str">
            <v/>
          </cell>
          <cell r="P26" t="str">
            <v/>
          </cell>
          <cell r="Q26" t="str">
            <v/>
          </cell>
          <cell r="R26">
            <v>0</v>
          </cell>
          <cell r="S26">
            <v>0</v>
          </cell>
          <cell r="T26" t="str">
            <v/>
          </cell>
          <cell r="W26" t="str">
            <v/>
          </cell>
          <cell r="X26" t="str">
            <v/>
          </cell>
          <cell r="Y26">
            <v>0</v>
          </cell>
          <cell r="Z26">
            <v>0</v>
          </cell>
          <cell r="AA26" t="str">
            <v/>
          </cell>
        </row>
        <row r="27">
          <cell r="I27" t="str">
            <v/>
          </cell>
          <cell r="J27" t="str">
            <v/>
          </cell>
          <cell r="K27">
            <v>0</v>
          </cell>
          <cell r="L27">
            <v>0</v>
          </cell>
          <cell r="M27" t="str">
            <v/>
          </cell>
          <cell r="P27" t="str">
            <v/>
          </cell>
          <cell r="Q27" t="str">
            <v/>
          </cell>
          <cell r="R27">
            <v>0</v>
          </cell>
          <cell r="S27">
            <v>0</v>
          </cell>
          <cell r="T27" t="str">
            <v/>
          </cell>
          <cell r="W27" t="str">
            <v/>
          </cell>
          <cell r="X27" t="str">
            <v/>
          </cell>
          <cell r="Y27">
            <v>0</v>
          </cell>
          <cell r="Z27">
            <v>0</v>
          </cell>
          <cell r="AA27" t="str">
            <v/>
          </cell>
        </row>
        <row r="28">
          <cell r="I28" t="str">
            <v/>
          </cell>
          <cell r="J28" t="str">
            <v/>
          </cell>
          <cell r="K28">
            <v>0</v>
          </cell>
          <cell r="L28">
            <v>0</v>
          </cell>
          <cell r="M28" t="str">
            <v/>
          </cell>
          <cell r="P28" t="str">
            <v/>
          </cell>
          <cell r="Q28" t="str">
            <v/>
          </cell>
          <cell r="R28">
            <v>0</v>
          </cell>
          <cell r="S28">
            <v>0</v>
          </cell>
          <cell r="T28" t="str">
            <v/>
          </cell>
          <cell r="W28" t="str">
            <v/>
          </cell>
          <cell r="X28" t="str">
            <v/>
          </cell>
          <cell r="Y28">
            <v>0</v>
          </cell>
          <cell r="Z28">
            <v>0</v>
          </cell>
          <cell r="AA28" t="str">
            <v/>
          </cell>
        </row>
        <row r="29">
          <cell r="I29" t="str">
            <v/>
          </cell>
          <cell r="J29" t="str">
            <v/>
          </cell>
          <cell r="K29">
            <v>0</v>
          </cell>
          <cell r="L29">
            <v>0</v>
          </cell>
          <cell r="M29" t="str">
            <v/>
          </cell>
          <cell r="P29" t="str">
            <v/>
          </cell>
          <cell r="Q29" t="str">
            <v/>
          </cell>
          <cell r="R29">
            <v>0</v>
          </cell>
          <cell r="S29">
            <v>0</v>
          </cell>
          <cell r="T29" t="str">
            <v/>
          </cell>
          <cell r="W29" t="str">
            <v/>
          </cell>
          <cell r="X29" t="str">
            <v/>
          </cell>
          <cell r="Y29">
            <v>0</v>
          </cell>
          <cell r="Z29">
            <v>0</v>
          </cell>
          <cell r="AA29" t="str">
            <v/>
          </cell>
        </row>
        <row r="30">
          <cell r="I30" t="str">
            <v/>
          </cell>
          <cell r="J30" t="str">
            <v/>
          </cell>
          <cell r="K30">
            <v>0</v>
          </cell>
          <cell r="L30">
            <v>0</v>
          </cell>
          <cell r="M30" t="str">
            <v/>
          </cell>
          <cell r="P30" t="str">
            <v/>
          </cell>
          <cell r="Q30" t="str">
            <v/>
          </cell>
          <cell r="R30">
            <v>0</v>
          </cell>
          <cell r="S30">
            <v>0</v>
          </cell>
          <cell r="T30" t="str">
            <v/>
          </cell>
          <cell r="W30" t="str">
            <v/>
          </cell>
          <cell r="X30" t="str">
            <v/>
          </cell>
          <cell r="Y30">
            <v>0</v>
          </cell>
          <cell r="Z30">
            <v>0</v>
          </cell>
          <cell r="AA30" t="str">
            <v/>
          </cell>
        </row>
        <row r="31">
          <cell r="I31" t="str">
            <v/>
          </cell>
          <cell r="J31" t="str">
            <v/>
          </cell>
          <cell r="K31">
            <v>0</v>
          </cell>
          <cell r="L31">
            <v>0</v>
          </cell>
          <cell r="M31" t="str">
            <v/>
          </cell>
          <cell r="P31" t="str">
            <v/>
          </cell>
          <cell r="Q31" t="str">
            <v/>
          </cell>
          <cell r="R31">
            <v>0</v>
          </cell>
          <cell r="S31">
            <v>0</v>
          </cell>
          <cell r="T31" t="str">
            <v/>
          </cell>
          <cell r="W31" t="str">
            <v/>
          </cell>
          <cell r="X31" t="str">
            <v/>
          </cell>
          <cell r="Y31">
            <v>0</v>
          </cell>
          <cell r="Z31">
            <v>0</v>
          </cell>
          <cell r="AA31" t="str">
            <v/>
          </cell>
        </row>
        <row r="32">
          <cell r="I32" t="str">
            <v/>
          </cell>
          <cell r="J32" t="str">
            <v/>
          </cell>
          <cell r="K32">
            <v>0</v>
          </cell>
          <cell r="L32">
            <v>0</v>
          </cell>
          <cell r="M32" t="str">
            <v/>
          </cell>
          <cell r="P32" t="str">
            <v/>
          </cell>
          <cell r="Q32" t="str">
            <v/>
          </cell>
          <cell r="R32">
            <v>0</v>
          </cell>
          <cell r="S32">
            <v>0</v>
          </cell>
          <cell r="T32" t="str">
            <v/>
          </cell>
          <cell r="W32" t="str">
            <v/>
          </cell>
          <cell r="X32" t="str">
            <v/>
          </cell>
          <cell r="Y32">
            <v>0</v>
          </cell>
          <cell r="Z32">
            <v>0</v>
          </cell>
          <cell r="AA32" t="str">
            <v/>
          </cell>
        </row>
        <row r="33">
          <cell r="I33" t="str">
            <v/>
          </cell>
          <cell r="J33" t="str">
            <v/>
          </cell>
          <cell r="K33">
            <v>0</v>
          </cell>
          <cell r="L33">
            <v>0</v>
          </cell>
          <cell r="M33" t="str">
            <v/>
          </cell>
          <cell r="P33" t="str">
            <v/>
          </cell>
          <cell r="Q33" t="str">
            <v/>
          </cell>
          <cell r="R33">
            <v>0</v>
          </cell>
          <cell r="S33">
            <v>0</v>
          </cell>
          <cell r="T33" t="str">
            <v/>
          </cell>
          <cell r="W33" t="str">
            <v/>
          </cell>
          <cell r="X33" t="str">
            <v/>
          </cell>
          <cell r="Y33">
            <v>0</v>
          </cell>
          <cell r="Z33">
            <v>0</v>
          </cell>
          <cell r="AA33" t="str">
            <v/>
          </cell>
        </row>
        <row r="34">
          <cell r="I34" t="str">
            <v/>
          </cell>
          <cell r="J34" t="str">
            <v/>
          </cell>
          <cell r="K34">
            <v>0</v>
          </cell>
          <cell r="L34">
            <v>0</v>
          </cell>
          <cell r="M34" t="str">
            <v/>
          </cell>
          <cell r="P34" t="str">
            <v/>
          </cell>
          <cell r="Q34" t="str">
            <v/>
          </cell>
          <cell r="R34">
            <v>0</v>
          </cell>
          <cell r="S34">
            <v>0</v>
          </cell>
          <cell r="T34" t="str">
            <v/>
          </cell>
          <cell r="W34" t="str">
            <v/>
          </cell>
          <cell r="X34" t="str">
            <v/>
          </cell>
          <cell r="Y34">
            <v>0</v>
          </cell>
          <cell r="Z34">
            <v>0</v>
          </cell>
          <cell r="AA34" t="str">
            <v/>
          </cell>
        </row>
        <row r="35">
          <cell r="I35" t="str">
            <v/>
          </cell>
          <cell r="J35" t="str">
            <v/>
          </cell>
          <cell r="K35">
            <v>0</v>
          </cell>
          <cell r="L35">
            <v>0</v>
          </cell>
          <cell r="M35" t="str">
            <v/>
          </cell>
          <cell r="P35" t="str">
            <v/>
          </cell>
          <cell r="Q35" t="str">
            <v/>
          </cell>
          <cell r="R35">
            <v>0</v>
          </cell>
          <cell r="S35">
            <v>0</v>
          </cell>
          <cell r="T35" t="str">
            <v/>
          </cell>
          <cell r="W35" t="str">
            <v/>
          </cell>
          <cell r="X35" t="str">
            <v/>
          </cell>
          <cell r="Y35">
            <v>0</v>
          </cell>
          <cell r="Z35">
            <v>0</v>
          </cell>
          <cell r="AA35" t="str">
            <v/>
          </cell>
        </row>
        <row r="36">
          <cell r="I36" t="str">
            <v/>
          </cell>
          <cell r="J36" t="str">
            <v/>
          </cell>
          <cell r="K36">
            <v>0</v>
          </cell>
          <cell r="L36">
            <v>0</v>
          </cell>
          <cell r="M36" t="str">
            <v/>
          </cell>
          <cell r="P36" t="str">
            <v/>
          </cell>
          <cell r="Q36" t="str">
            <v/>
          </cell>
          <cell r="R36">
            <v>0</v>
          </cell>
          <cell r="S36">
            <v>0</v>
          </cell>
          <cell r="T36" t="str">
            <v/>
          </cell>
          <cell r="W36" t="str">
            <v/>
          </cell>
          <cell r="X36" t="str">
            <v/>
          </cell>
          <cell r="Y36">
            <v>0</v>
          </cell>
          <cell r="Z36">
            <v>0</v>
          </cell>
          <cell r="AA36" t="str">
            <v/>
          </cell>
        </row>
        <row r="37">
          <cell r="I37" t="str">
            <v/>
          </cell>
          <cell r="J37" t="str">
            <v/>
          </cell>
          <cell r="K37">
            <v>0</v>
          </cell>
          <cell r="L37">
            <v>0</v>
          </cell>
          <cell r="M37" t="str">
            <v/>
          </cell>
          <cell r="P37" t="str">
            <v/>
          </cell>
          <cell r="Q37" t="str">
            <v/>
          </cell>
          <cell r="R37">
            <v>0</v>
          </cell>
          <cell r="S37">
            <v>0</v>
          </cell>
          <cell r="T37" t="str">
            <v/>
          </cell>
          <cell r="W37" t="str">
            <v/>
          </cell>
          <cell r="X37" t="str">
            <v/>
          </cell>
          <cell r="Y37">
            <v>0</v>
          </cell>
          <cell r="Z37">
            <v>0</v>
          </cell>
          <cell r="AA37" t="str">
            <v/>
          </cell>
        </row>
        <row r="38">
          <cell r="I38" t="str">
            <v/>
          </cell>
          <cell r="J38" t="str">
            <v/>
          </cell>
          <cell r="K38">
            <v>0</v>
          </cell>
          <cell r="L38">
            <v>0</v>
          </cell>
          <cell r="M38" t="str">
            <v/>
          </cell>
          <cell r="P38" t="str">
            <v/>
          </cell>
          <cell r="Q38" t="str">
            <v/>
          </cell>
          <cell r="R38">
            <v>0</v>
          </cell>
          <cell r="S38">
            <v>0</v>
          </cell>
          <cell r="T38" t="str">
            <v/>
          </cell>
          <cell r="W38" t="str">
            <v/>
          </cell>
          <cell r="X38" t="str">
            <v/>
          </cell>
          <cell r="Y38">
            <v>0</v>
          </cell>
          <cell r="Z38">
            <v>0</v>
          </cell>
          <cell r="AA38" t="str">
            <v/>
          </cell>
        </row>
        <row r="39">
          <cell r="I39" t="str">
            <v/>
          </cell>
          <cell r="J39" t="str">
            <v/>
          </cell>
          <cell r="K39">
            <v>0</v>
          </cell>
          <cell r="L39">
            <v>0</v>
          </cell>
          <cell r="M39" t="str">
            <v/>
          </cell>
          <cell r="P39" t="str">
            <v/>
          </cell>
          <cell r="Q39" t="str">
            <v/>
          </cell>
          <cell r="R39">
            <v>0</v>
          </cell>
          <cell r="S39">
            <v>0</v>
          </cell>
          <cell r="T39" t="str">
            <v/>
          </cell>
          <cell r="W39" t="str">
            <v/>
          </cell>
          <cell r="X39" t="str">
            <v/>
          </cell>
          <cell r="Y39">
            <v>0</v>
          </cell>
          <cell r="Z39">
            <v>0</v>
          </cell>
          <cell r="AA39" t="str">
            <v/>
          </cell>
        </row>
        <row r="40">
          <cell r="I40" t="str">
            <v/>
          </cell>
          <cell r="J40" t="str">
            <v/>
          </cell>
          <cell r="K40">
            <v>0</v>
          </cell>
          <cell r="L40">
            <v>0</v>
          </cell>
          <cell r="M40" t="str">
            <v/>
          </cell>
          <cell r="P40" t="str">
            <v/>
          </cell>
          <cell r="Q40" t="str">
            <v/>
          </cell>
          <cell r="R40">
            <v>0</v>
          </cell>
          <cell r="S40">
            <v>0</v>
          </cell>
          <cell r="T40" t="str">
            <v/>
          </cell>
          <cell r="W40" t="str">
            <v/>
          </cell>
          <cell r="X40" t="str">
            <v/>
          </cell>
          <cell r="Y40">
            <v>0</v>
          </cell>
          <cell r="Z40">
            <v>0</v>
          </cell>
          <cell r="AA40" t="str">
            <v/>
          </cell>
        </row>
        <row r="41">
          <cell r="I41" t="str">
            <v/>
          </cell>
          <cell r="J41" t="str">
            <v/>
          </cell>
          <cell r="K41">
            <v>0</v>
          </cell>
          <cell r="L41">
            <v>0</v>
          </cell>
          <cell r="M41" t="str">
            <v/>
          </cell>
          <cell r="P41" t="str">
            <v/>
          </cell>
          <cell r="Q41" t="str">
            <v/>
          </cell>
          <cell r="R41">
            <v>0</v>
          </cell>
          <cell r="S41">
            <v>0</v>
          </cell>
          <cell r="T41" t="str">
            <v/>
          </cell>
          <cell r="W41" t="str">
            <v/>
          </cell>
          <cell r="X41" t="str">
            <v/>
          </cell>
          <cell r="Y41">
            <v>0</v>
          </cell>
          <cell r="Z41">
            <v>0</v>
          </cell>
          <cell r="AA41" t="str">
            <v/>
          </cell>
        </row>
        <row r="42">
          <cell r="I42" t="str">
            <v/>
          </cell>
          <cell r="J42" t="str">
            <v/>
          </cell>
          <cell r="K42">
            <v>0</v>
          </cell>
          <cell r="L42">
            <v>0</v>
          </cell>
          <cell r="M42" t="str">
            <v/>
          </cell>
          <cell r="P42" t="str">
            <v/>
          </cell>
          <cell r="Q42" t="str">
            <v/>
          </cell>
          <cell r="R42">
            <v>0</v>
          </cell>
          <cell r="S42">
            <v>0</v>
          </cell>
          <cell r="T42" t="str">
            <v/>
          </cell>
          <cell r="W42" t="str">
            <v/>
          </cell>
          <cell r="X42" t="str">
            <v/>
          </cell>
          <cell r="Y42">
            <v>0</v>
          </cell>
          <cell r="Z42">
            <v>0</v>
          </cell>
          <cell r="AA42" t="str">
            <v/>
          </cell>
        </row>
        <row r="43">
          <cell r="I43" t="str">
            <v/>
          </cell>
          <cell r="J43" t="str">
            <v/>
          </cell>
          <cell r="K43">
            <v>0</v>
          </cell>
          <cell r="L43">
            <v>0</v>
          </cell>
          <cell r="M43" t="str">
            <v/>
          </cell>
          <cell r="P43" t="str">
            <v/>
          </cell>
          <cell r="Q43" t="str">
            <v/>
          </cell>
          <cell r="R43">
            <v>0</v>
          </cell>
          <cell r="S43">
            <v>0</v>
          </cell>
          <cell r="T43" t="str">
            <v/>
          </cell>
          <cell r="W43" t="str">
            <v/>
          </cell>
          <cell r="X43" t="str">
            <v/>
          </cell>
          <cell r="Y43">
            <v>0</v>
          </cell>
          <cell r="Z43">
            <v>0</v>
          </cell>
          <cell r="AA43" t="str">
            <v/>
          </cell>
        </row>
        <row r="44">
          <cell r="I44" t="str">
            <v/>
          </cell>
          <cell r="J44" t="str">
            <v/>
          </cell>
          <cell r="K44">
            <v>0</v>
          </cell>
          <cell r="L44">
            <v>0</v>
          </cell>
          <cell r="M44" t="str">
            <v/>
          </cell>
          <cell r="P44" t="str">
            <v/>
          </cell>
          <cell r="Q44" t="str">
            <v/>
          </cell>
          <cell r="R44">
            <v>0</v>
          </cell>
          <cell r="S44">
            <v>0</v>
          </cell>
          <cell r="T44" t="str">
            <v/>
          </cell>
          <cell r="W44" t="str">
            <v/>
          </cell>
          <cell r="X44" t="str">
            <v/>
          </cell>
          <cell r="Y44">
            <v>0</v>
          </cell>
          <cell r="Z44">
            <v>0</v>
          </cell>
          <cell r="AA44" t="str">
            <v/>
          </cell>
        </row>
        <row r="45">
          <cell r="I45" t="str">
            <v/>
          </cell>
          <cell r="J45" t="str">
            <v/>
          </cell>
          <cell r="K45">
            <v>0</v>
          </cell>
          <cell r="L45">
            <v>0</v>
          </cell>
          <cell r="M45" t="str">
            <v/>
          </cell>
          <cell r="P45" t="str">
            <v/>
          </cell>
          <cell r="Q45" t="str">
            <v/>
          </cell>
          <cell r="R45">
            <v>0</v>
          </cell>
          <cell r="S45">
            <v>0</v>
          </cell>
          <cell r="T45" t="str">
            <v/>
          </cell>
          <cell r="W45" t="str">
            <v/>
          </cell>
          <cell r="X45" t="str">
            <v/>
          </cell>
          <cell r="Y45">
            <v>0</v>
          </cell>
          <cell r="Z45">
            <v>0</v>
          </cell>
          <cell r="AA45" t="str">
            <v/>
          </cell>
        </row>
        <row r="46">
          <cell r="I46" t="str">
            <v/>
          </cell>
          <cell r="J46" t="str">
            <v/>
          </cell>
          <cell r="K46">
            <v>0</v>
          </cell>
          <cell r="L46">
            <v>0</v>
          </cell>
          <cell r="M46" t="str">
            <v/>
          </cell>
          <cell r="P46" t="str">
            <v/>
          </cell>
          <cell r="Q46" t="str">
            <v/>
          </cell>
          <cell r="R46">
            <v>0</v>
          </cell>
          <cell r="S46">
            <v>0</v>
          </cell>
          <cell r="T46" t="str">
            <v/>
          </cell>
          <cell r="W46" t="str">
            <v/>
          </cell>
          <cell r="X46" t="str">
            <v/>
          </cell>
          <cell r="Y46">
            <v>0</v>
          </cell>
          <cell r="Z46">
            <v>0</v>
          </cell>
          <cell r="AA46" t="str">
            <v/>
          </cell>
        </row>
        <row r="47">
          <cell r="I47" t="str">
            <v/>
          </cell>
          <cell r="J47" t="str">
            <v/>
          </cell>
          <cell r="K47">
            <v>0</v>
          </cell>
          <cell r="L47">
            <v>0</v>
          </cell>
          <cell r="M47" t="str">
            <v/>
          </cell>
          <cell r="P47" t="str">
            <v/>
          </cell>
          <cell r="Q47" t="str">
            <v/>
          </cell>
          <cell r="R47">
            <v>0</v>
          </cell>
          <cell r="S47">
            <v>0</v>
          </cell>
          <cell r="T47" t="str">
            <v/>
          </cell>
          <cell r="W47" t="str">
            <v/>
          </cell>
          <cell r="X47" t="str">
            <v/>
          </cell>
          <cell r="Y47">
            <v>0</v>
          </cell>
          <cell r="Z47">
            <v>0</v>
          </cell>
          <cell r="AA47" t="str">
            <v/>
          </cell>
        </row>
        <row r="48">
          <cell r="I48" t="str">
            <v/>
          </cell>
          <cell r="J48" t="str">
            <v/>
          </cell>
          <cell r="K48">
            <v>0</v>
          </cell>
          <cell r="L48">
            <v>0</v>
          </cell>
          <cell r="M48" t="str">
            <v/>
          </cell>
          <cell r="P48" t="str">
            <v/>
          </cell>
          <cell r="Q48" t="str">
            <v/>
          </cell>
          <cell r="R48">
            <v>0</v>
          </cell>
          <cell r="S48">
            <v>0</v>
          </cell>
          <cell r="T48" t="str">
            <v/>
          </cell>
          <cell r="W48" t="str">
            <v/>
          </cell>
          <cell r="X48" t="str">
            <v/>
          </cell>
          <cell r="Y48">
            <v>0</v>
          </cell>
          <cell r="Z48">
            <v>0</v>
          </cell>
          <cell r="AA48" t="str">
            <v/>
          </cell>
        </row>
        <row r="49">
          <cell r="I49" t="str">
            <v/>
          </cell>
          <cell r="J49" t="str">
            <v/>
          </cell>
          <cell r="K49">
            <v>0</v>
          </cell>
          <cell r="L49">
            <v>0</v>
          </cell>
          <cell r="M49" t="str">
            <v/>
          </cell>
          <cell r="P49" t="str">
            <v/>
          </cell>
          <cell r="Q49" t="str">
            <v/>
          </cell>
          <cell r="R49">
            <v>0</v>
          </cell>
          <cell r="S49">
            <v>0</v>
          </cell>
          <cell r="T49" t="str">
            <v/>
          </cell>
          <cell r="W49" t="str">
            <v/>
          </cell>
          <cell r="X49" t="str">
            <v/>
          </cell>
          <cell r="Y49">
            <v>0</v>
          </cell>
          <cell r="Z49">
            <v>0</v>
          </cell>
          <cell r="AA49" t="str">
            <v/>
          </cell>
        </row>
        <row r="50">
          <cell r="I50" t="str">
            <v/>
          </cell>
          <cell r="J50" t="str">
            <v/>
          </cell>
          <cell r="K50">
            <v>0</v>
          </cell>
          <cell r="L50">
            <v>0</v>
          </cell>
          <cell r="M50" t="str">
            <v/>
          </cell>
          <cell r="P50" t="str">
            <v/>
          </cell>
          <cell r="Q50" t="str">
            <v/>
          </cell>
          <cell r="R50">
            <v>0</v>
          </cell>
          <cell r="S50">
            <v>0</v>
          </cell>
          <cell r="T50" t="str">
            <v/>
          </cell>
          <cell r="W50" t="str">
            <v/>
          </cell>
          <cell r="X50" t="str">
            <v/>
          </cell>
          <cell r="Y50">
            <v>0</v>
          </cell>
          <cell r="Z50">
            <v>0</v>
          </cell>
          <cell r="AA50" t="str">
            <v/>
          </cell>
        </row>
        <row r="51">
          <cell r="I51" t="str">
            <v/>
          </cell>
          <cell r="J51" t="str">
            <v/>
          </cell>
          <cell r="K51">
            <v>0</v>
          </cell>
          <cell r="L51">
            <v>0</v>
          </cell>
          <cell r="M51" t="str">
            <v/>
          </cell>
          <cell r="P51" t="str">
            <v/>
          </cell>
          <cell r="Q51" t="str">
            <v/>
          </cell>
          <cell r="R51">
            <v>0</v>
          </cell>
          <cell r="S51">
            <v>0</v>
          </cell>
          <cell r="T51" t="str">
            <v/>
          </cell>
          <cell r="W51" t="str">
            <v/>
          </cell>
          <cell r="X51" t="str">
            <v/>
          </cell>
          <cell r="Y51">
            <v>0</v>
          </cell>
          <cell r="Z51">
            <v>0</v>
          </cell>
          <cell r="AA51" t="str">
            <v/>
          </cell>
        </row>
        <row r="52">
          <cell r="I52" t="str">
            <v/>
          </cell>
          <cell r="J52" t="str">
            <v/>
          </cell>
          <cell r="K52">
            <v>0</v>
          </cell>
          <cell r="L52">
            <v>0</v>
          </cell>
          <cell r="M52" t="str">
            <v/>
          </cell>
          <cell r="P52" t="str">
            <v/>
          </cell>
          <cell r="Q52" t="str">
            <v/>
          </cell>
          <cell r="R52">
            <v>0</v>
          </cell>
          <cell r="S52">
            <v>0</v>
          </cell>
          <cell r="T52" t="str">
            <v/>
          </cell>
          <cell r="W52" t="str">
            <v/>
          </cell>
          <cell r="X52" t="str">
            <v/>
          </cell>
          <cell r="Y52">
            <v>0</v>
          </cell>
          <cell r="Z52">
            <v>0</v>
          </cell>
          <cell r="AA52" t="str">
            <v/>
          </cell>
        </row>
        <row r="53">
          <cell r="I53" t="str">
            <v/>
          </cell>
          <cell r="J53" t="str">
            <v/>
          </cell>
          <cell r="K53">
            <v>0</v>
          </cell>
          <cell r="L53">
            <v>0</v>
          </cell>
          <cell r="M53" t="str">
            <v/>
          </cell>
          <cell r="P53" t="str">
            <v/>
          </cell>
          <cell r="Q53" t="str">
            <v/>
          </cell>
          <cell r="R53">
            <v>0</v>
          </cell>
          <cell r="S53">
            <v>0</v>
          </cell>
          <cell r="T53" t="str">
            <v/>
          </cell>
          <cell r="W53" t="str">
            <v/>
          </cell>
          <cell r="X53" t="str">
            <v/>
          </cell>
          <cell r="Y53">
            <v>0</v>
          </cell>
          <cell r="Z53">
            <v>0</v>
          </cell>
          <cell r="AA53" t="str">
            <v/>
          </cell>
        </row>
        <row r="54">
          <cell r="I54" t="str">
            <v/>
          </cell>
          <cell r="J54" t="str">
            <v/>
          </cell>
          <cell r="K54">
            <v>0</v>
          </cell>
          <cell r="L54">
            <v>0</v>
          </cell>
          <cell r="M54" t="str">
            <v/>
          </cell>
          <cell r="P54" t="str">
            <v/>
          </cell>
          <cell r="Q54" t="str">
            <v/>
          </cell>
          <cell r="R54">
            <v>0</v>
          </cell>
          <cell r="S54">
            <v>0</v>
          </cell>
          <cell r="T54" t="str">
            <v/>
          </cell>
          <cell r="W54" t="str">
            <v/>
          </cell>
          <cell r="X54" t="str">
            <v/>
          </cell>
          <cell r="Y54">
            <v>0</v>
          </cell>
          <cell r="Z54">
            <v>0</v>
          </cell>
          <cell r="AA54" t="str">
            <v/>
          </cell>
        </row>
        <row r="55">
          <cell r="I55" t="str">
            <v/>
          </cell>
          <cell r="J55" t="str">
            <v/>
          </cell>
          <cell r="K55">
            <v>0</v>
          </cell>
          <cell r="L55">
            <v>0</v>
          </cell>
          <cell r="M55" t="str">
            <v/>
          </cell>
          <cell r="P55" t="str">
            <v/>
          </cell>
          <cell r="Q55" t="str">
            <v/>
          </cell>
          <cell r="R55">
            <v>0</v>
          </cell>
          <cell r="S55">
            <v>0</v>
          </cell>
          <cell r="T55" t="str">
            <v/>
          </cell>
          <cell r="W55" t="str">
            <v/>
          </cell>
          <cell r="X55" t="str">
            <v/>
          </cell>
          <cell r="Y55">
            <v>0</v>
          </cell>
          <cell r="Z55">
            <v>0</v>
          </cell>
          <cell r="AA55" t="str">
            <v/>
          </cell>
        </row>
        <row r="56">
          <cell r="I56" t="str">
            <v/>
          </cell>
          <cell r="J56" t="str">
            <v/>
          </cell>
          <cell r="K56">
            <v>0</v>
          </cell>
          <cell r="L56">
            <v>0</v>
          </cell>
          <cell r="M56" t="str">
            <v/>
          </cell>
          <cell r="P56" t="str">
            <v/>
          </cell>
          <cell r="Q56" t="str">
            <v/>
          </cell>
          <cell r="R56">
            <v>0</v>
          </cell>
          <cell r="S56">
            <v>0</v>
          </cell>
          <cell r="T56" t="str">
            <v/>
          </cell>
          <cell r="W56" t="str">
            <v/>
          </cell>
          <cell r="X56" t="str">
            <v/>
          </cell>
          <cell r="Y56">
            <v>0</v>
          </cell>
          <cell r="Z56">
            <v>0</v>
          </cell>
          <cell r="AA56" t="str">
            <v/>
          </cell>
        </row>
        <row r="57">
          <cell r="I57" t="str">
            <v/>
          </cell>
          <cell r="J57" t="str">
            <v/>
          </cell>
          <cell r="K57">
            <v>0</v>
          </cell>
          <cell r="L57">
            <v>0</v>
          </cell>
          <cell r="M57" t="str">
            <v/>
          </cell>
          <cell r="P57" t="str">
            <v/>
          </cell>
          <cell r="Q57" t="str">
            <v/>
          </cell>
          <cell r="R57">
            <v>0</v>
          </cell>
          <cell r="S57">
            <v>0</v>
          </cell>
          <cell r="T57" t="str">
            <v/>
          </cell>
          <cell r="W57" t="str">
            <v/>
          </cell>
          <cell r="X57" t="str">
            <v/>
          </cell>
          <cell r="Y57">
            <v>0</v>
          </cell>
          <cell r="Z57">
            <v>0</v>
          </cell>
          <cell r="AA57" t="str">
            <v/>
          </cell>
        </row>
        <row r="58">
          <cell r="I58" t="str">
            <v/>
          </cell>
          <cell r="J58" t="str">
            <v/>
          </cell>
          <cell r="K58">
            <v>0</v>
          </cell>
          <cell r="L58">
            <v>0</v>
          </cell>
          <cell r="M58" t="str">
            <v/>
          </cell>
          <cell r="P58" t="str">
            <v/>
          </cell>
          <cell r="Q58" t="str">
            <v/>
          </cell>
          <cell r="R58">
            <v>0</v>
          </cell>
          <cell r="S58">
            <v>0</v>
          </cell>
          <cell r="T58" t="str">
            <v/>
          </cell>
          <cell r="W58" t="str">
            <v/>
          </cell>
          <cell r="X58" t="str">
            <v/>
          </cell>
          <cell r="Y58">
            <v>0</v>
          </cell>
          <cell r="Z58">
            <v>0</v>
          </cell>
          <cell r="AA58" t="str">
            <v/>
          </cell>
        </row>
        <row r="59">
          <cell r="I59" t="str">
            <v/>
          </cell>
          <cell r="J59" t="str">
            <v/>
          </cell>
          <cell r="K59">
            <v>0</v>
          </cell>
          <cell r="L59">
            <v>0</v>
          </cell>
          <cell r="M59" t="str">
            <v/>
          </cell>
          <cell r="P59" t="str">
            <v/>
          </cell>
          <cell r="Q59" t="str">
            <v/>
          </cell>
          <cell r="R59">
            <v>0</v>
          </cell>
          <cell r="S59">
            <v>0</v>
          </cell>
          <cell r="T59" t="str">
            <v/>
          </cell>
          <cell r="W59" t="str">
            <v/>
          </cell>
          <cell r="X59" t="str">
            <v/>
          </cell>
          <cell r="Y59">
            <v>0</v>
          </cell>
          <cell r="Z59">
            <v>0</v>
          </cell>
          <cell r="AA59" t="str">
            <v/>
          </cell>
        </row>
        <row r="60">
          <cell r="I60" t="str">
            <v/>
          </cell>
          <cell r="J60" t="str">
            <v/>
          </cell>
          <cell r="K60">
            <v>0</v>
          </cell>
          <cell r="L60">
            <v>0</v>
          </cell>
          <cell r="M60" t="str">
            <v/>
          </cell>
          <cell r="P60" t="str">
            <v/>
          </cell>
          <cell r="Q60" t="str">
            <v/>
          </cell>
          <cell r="R60">
            <v>0</v>
          </cell>
          <cell r="S60">
            <v>0</v>
          </cell>
          <cell r="T60" t="str">
            <v/>
          </cell>
          <cell r="W60" t="str">
            <v/>
          </cell>
          <cell r="X60" t="str">
            <v/>
          </cell>
          <cell r="Y60">
            <v>0</v>
          </cell>
          <cell r="Z60">
            <v>0</v>
          </cell>
          <cell r="AA60" t="str">
            <v/>
          </cell>
        </row>
        <row r="61">
          <cell r="I61" t="str">
            <v/>
          </cell>
          <cell r="J61" t="str">
            <v/>
          </cell>
          <cell r="K61">
            <v>0</v>
          </cell>
          <cell r="L61">
            <v>0</v>
          </cell>
          <cell r="M61" t="str">
            <v/>
          </cell>
          <cell r="P61" t="str">
            <v/>
          </cell>
          <cell r="Q61" t="str">
            <v/>
          </cell>
          <cell r="R61">
            <v>0</v>
          </cell>
          <cell r="S61">
            <v>0</v>
          </cell>
          <cell r="T61" t="str">
            <v/>
          </cell>
          <cell r="W61" t="str">
            <v/>
          </cell>
          <cell r="X61" t="str">
            <v/>
          </cell>
          <cell r="Y61">
            <v>0</v>
          </cell>
          <cell r="Z61">
            <v>0</v>
          </cell>
          <cell r="AA61" t="str">
            <v/>
          </cell>
        </row>
        <row r="62">
          <cell r="I62" t="str">
            <v/>
          </cell>
          <cell r="J62" t="str">
            <v/>
          </cell>
          <cell r="K62">
            <v>0</v>
          </cell>
          <cell r="L62">
            <v>0</v>
          </cell>
          <cell r="M62" t="str">
            <v/>
          </cell>
          <cell r="P62" t="str">
            <v/>
          </cell>
          <cell r="Q62" t="str">
            <v/>
          </cell>
          <cell r="R62">
            <v>0</v>
          </cell>
          <cell r="S62">
            <v>0</v>
          </cell>
          <cell r="T62" t="str">
            <v/>
          </cell>
          <cell r="W62" t="str">
            <v/>
          </cell>
          <cell r="X62" t="str">
            <v/>
          </cell>
          <cell r="Y62">
            <v>0</v>
          </cell>
          <cell r="Z62">
            <v>0</v>
          </cell>
          <cell r="AA62" t="str">
            <v/>
          </cell>
        </row>
        <row r="63">
          <cell r="I63" t="str">
            <v/>
          </cell>
          <cell r="J63" t="str">
            <v/>
          </cell>
          <cell r="K63">
            <v>0</v>
          </cell>
          <cell r="L63">
            <v>0</v>
          </cell>
          <cell r="M63" t="str">
            <v/>
          </cell>
          <cell r="P63" t="str">
            <v/>
          </cell>
          <cell r="Q63" t="str">
            <v/>
          </cell>
          <cell r="R63">
            <v>0</v>
          </cell>
          <cell r="S63">
            <v>0</v>
          </cell>
          <cell r="T63" t="str">
            <v/>
          </cell>
          <cell r="W63" t="str">
            <v/>
          </cell>
          <cell r="X63" t="str">
            <v/>
          </cell>
          <cell r="Y63">
            <v>0</v>
          </cell>
          <cell r="Z63">
            <v>0</v>
          </cell>
          <cell r="AA63" t="str">
            <v/>
          </cell>
        </row>
        <row r="64">
          <cell r="I64" t="str">
            <v/>
          </cell>
          <cell r="J64" t="str">
            <v/>
          </cell>
          <cell r="K64">
            <v>0</v>
          </cell>
          <cell r="L64">
            <v>0</v>
          </cell>
          <cell r="M64" t="str">
            <v/>
          </cell>
          <cell r="P64" t="str">
            <v/>
          </cell>
          <cell r="Q64" t="str">
            <v/>
          </cell>
          <cell r="R64">
            <v>0</v>
          </cell>
          <cell r="S64">
            <v>0</v>
          </cell>
          <cell r="T64" t="str">
            <v/>
          </cell>
          <cell r="W64" t="str">
            <v/>
          </cell>
          <cell r="X64" t="str">
            <v/>
          </cell>
          <cell r="Y64">
            <v>0</v>
          </cell>
          <cell r="Z64">
            <v>0</v>
          </cell>
          <cell r="AA64" t="str">
            <v/>
          </cell>
        </row>
        <row r="65">
          <cell r="I65" t="str">
            <v/>
          </cell>
          <cell r="J65" t="str">
            <v/>
          </cell>
          <cell r="K65">
            <v>0</v>
          </cell>
          <cell r="L65">
            <v>0</v>
          </cell>
          <cell r="M65" t="str">
            <v/>
          </cell>
          <cell r="P65" t="str">
            <v/>
          </cell>
          <cell r="Q65" t="str">
            <v/>
          </cell>
          <cell r="R65">
            <v>0</v>
          </cell>
          <cell r="S65">
            <v>0</v>
          </cell>
          <cell r="T65" t="str">
            <v/>
          </cell>
          <cell r="W65" t="str">
            <v/>
          </cell>
          <cell r="X65" t="str">
            <v/>
          </cell>
          <cell r="Y65">
            <v>0</v>
          </cell>
          <cell r="Z65">
            <v>0</v>
          </cell>
          <cell r="AA65" t="str">
            <v/>
          </cell>
        </row>
        <row r="66">
          <cell r="I66" t="str">
            <v/>
          </cell>
          <cell r="J66" t="str">
            <v/>
          </cell>
          <cell r="K66">
            <v>0</v>
          </cell>
          <cell r="L66">
            <v>0</v>
          </cell>
          <cell r="M66" t="str">
            <v/>
          </cell>
          <cell r="P66" t="str">
            <v/>
          </cell>
          <cell r="Q66" t="str">
            <v/>
          </cell>
          <cell r="R66">
            <v>0</v>
          </cell>
          <cell r="S66">
            <v>0</v>
          </cell>
          <cell r="T66" t="str">
            <v/>
          </cell>
          <cell r="W66" t="str">
            <v/>
          </cell>
          <cell r="X66" t="str">
            <v/>
          </cell>
          <cell r="Y66">
            <v>0</v>
          </cell>
          <cell r="Z66">
            <v>0</v>
          </cell>
          <cell r="AA66" t="str">
            <v/>
          </cell>
        </row>
        <row r="67">
          <cell r="I67" t="str">
            <v/>
          </cell>
          <cell r="J67" t="str">
            <v/>
          </cell>
          <cell r="K67">
            <v>0</v>
          </cell>
          <cell r="L67">
            <v>0</v>
          </cell>
          <cell r="M67" t="str">
            <v/>
          </cell>
          <cell r="P67" t="str">
            <v/>
          </cell>
          <cell r="Q67" t="str">
            <v/>
          </cell>
          <cell r="R67">
            <v>0</v>
          </cell>
          <cell r="S67">
            <v>0</v>
          </cell>
          <cell r="T67" t="str">
            <v/>
          </cell>
          <cell r="W67" t="str">
            <v/>
          </cell>
          <cell r="X67" t="str">
            <v/>
          </cell>
          <cell r="Y67">
            <v>0</v>
          </cell>
          <cell r="Z67">
            <v>0</v>
          </cell>
          <cell r="AA67" t="str">
            <v/>
          </cell>
        </row>
        <row r="68">
          <cell r="I68" t="str">
            <v>1000600000101</v>
          </cell>
          <cell r="J68" t="str">
            <v>普通攻击:对单体敌人造成{0}%的武力伤害</v>
          </cell>
          <cell r="K68">
            <v>0</v>
          </cell>
          <cell r="L68">
            <v>0</v>
          </cell>
          <cell r="M68" t="str">
            <v>0.25+0.25+0.25+0.25+0.25+0.25+0.25+0.25+0.25+0.25+0.25+0.25+0.25+0.25+0.25+0.25+0.25</v>
          </cell>
          <cell r="P68" t="str">
            <v/>
          </cell>
          <cell r="Q68" t="str">
            <v/>
          </cell>
          <cell r="R68">
            <v>0</v>
          </cell>
          <cell r="S68">
            <v>0</v>
          </cell>
          <cell r="T68" t="str">
            <v/>
          </cell>
          <cell r="W68" t="str">
            <v/>
          </cell>
          <cell r="X68" t="str">
            <v/>
          </cell>
          <cell r="Y68">
            <v>0</v>
          </cell>
          <cell r="Z68">
            <v>0</v>
          </cell>
          <cell r="AA68" t="str">
            <v/>
          </cell>
        </row>
        <row r="69">
          <cell r="I69" t="str">
            <v>1000600000201</v>
          </cell>
          <cell r="J69" t="str">
            <v>怒气技能:周瑜持续施法，在6秒内召唤总计8艘火船冲击敌人，火船会对沿途的敌人造成攻击{0}%的伤害，并施加可叠加的灼烧效果，每秒造成{1}%伤害，持续8秒。</v>
          </cell>
          <cell r="K69">
            <v>0</v>
          </cell>
          <cell r="L69">
            <v>0</v>
          </cell>
          <cell r="M69" t="str">
            <v>0.085+0.091+0.097+0.103+0.109+0.115+0.121+0.127+0.133+0.139+0.145+0.151+0.157+0.163+0.169+0.175+0.181</v>
          </cell>
          <cell r="P69" t="str">
            <v/>
          </cell>
          <cell r="Q69" t="str">
            <v/>
          </cell>
          <cell r="R69">
            <v>0</v>
          </cell>
          <cell r="S69">
            <v>0</v>
          </cell>
          <cell r="T69" t="str">
            <v/>
          </cell>
          <cell r="W69" t="str">
            <v/>
          </cell>
          <cell r="X69" t="str">
            <v/>
          </cell>
          <cell r="Y69">
            <v>0</v>
          </cell>
          <cell r="Z69">
            <v>0</v>
          </cell>
          <cell r="AA69" t="str">
            <v/>
          </cell>
        </row>
        <row r="70">
          <cell r="I70" t="str">
            <v>1000600000202</v>
          </cell>
          <cell r="J70" t="str">
            <v>怒气技能:周瑜持续施法，在6秒内召唤总计8艘火船冲击敌人，火船会对沿途的敌人造成攻击{0}%的伤害，并施加可叠加的灼烧效果，每秒造成{1}%伤害，持续8秒。</v>
          </cell>
          <cell r="K70">
            <v>0</v>
          </cell>
          <cell r="L70">
            <v>0</v>
          </cell>
          <cell r="M70" t="str">
            <v>0.012+0.014+0.016+0.018+0.02+0.022+0.024+0.026+0.028+0.03+0.032+0.034+0.036+0.038+0.04+0.042+0.044</v>
          </cell>
          <cell r="P70" t="str">
            <v/>
          </cell>
          <cell r="Q70" t="str">
            <v/>
          </cell>
          <cell r="R70">
            <v>0</v>
          </cell>
          <cell r="S70">
            <v>0</v>
          </cell>
          <cell r="T70" t="str">
            <v/>
          </cell>
          <cell r="W70" t="str">
            <v/>
          </cell>
          <cell r="X70" t="str">
            <v/>
          </cell>
          <cell r="Y70">
            <v>0</v>
          </cell>
          <cell r="Z70">
            <v>0</v>
          </cell>
          <cell r="AA70" t="str">
            <v/>
          </cell>
        </row>
        <row r="71">
          <cell r="I71" t="str">
            <v>1000600000301</v>
          </cell>
          <cell r="J71" t="str">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ell>
          <cell r="K71">
            <v>0</v>
          </cell>
          <cell r="L71">
            <v>0</v>
          </cell>
          <cell r="M71" t="str">
            <v>0.024+0.026+0.028+0.03+0.032+0.034+0.036+0.038+0.04+0.042+0.044+0.046+0.048+0.05+0.052+0.054+0.056</v>
          </cell>
          <cell r="P71" t="str">
            <v/>
          </cell>
          <cell r="Q71" t="str">
            <v/>
          </cell>
          <cell r="R71">
            <v>0</v>
          </cell>
          <cell r="S71">
            <v>0</v>
          </cell>
          <cell r="T71" t="str">
            <v/>
          </cell>
          <cell r="W71" t="str">
            <v/>
          </cell>
          <cell r="X71" t="str">
            <v/>
          </cell>
          <cell r="Y71">
            <v>0</v>
          </cell>
          <cell r="Z71">
            <v>0</v>
          </cell>
          <cell r="AA71" t="str">
            <v/>
          </cell>
        </row>
        <row r="72">
          <cell r="I72" t="str">
            <v>1000600000302</v>
          </cell>
          <cell r="J72" t="str">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ell>
          <cell r="K72">
            <v>0</v>
          </cell>
          <cell r="L72">
            <v>0</v>
          </cell>
          <cell r="M72" t="str">
            <v>0.01+0.011+0.012+0.013+0.014+0.015+0.016+0.017+0.018+0.019+0.02+0.021+0.022+0.023+0.024+0.025+0.026</v>
          </cell>
          <cell r="P72" t="str">
            <v/>
          </cell>
          <cell r="Q72" t="str">
            <v/>
          </cell>
          <cell r="R72">
            <v>0</v>
          </cell>
          <cell r="S72">
            <v>0</v>
          </cell>
          <cell r="T72" t="str">
            <v/>
          </cell>
          <cell r="W72" t="str">
            <v/>
          </cell>
          <cell r="X72" t="str">
            <v/>
          </cell>
          <cell r="Y72">
            <v>0</v>
          </cell>
          <cell r="Z72">
            <v>0</v>
          </cell>
          <cell r="AA72" t="str">
            <v/>
          </cell>
        </row>
        <row r="73">
          <cell r="I73" t="str">
            <v>1000600000303</v>
          </cell>
          <cell r="J73" t="str">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ell>
          <cell r="K73">
            <v>0</v>
          </cell>
          <cell r="L73">
            <v>0</v>
          </cell>
          <cell r="M73" t="str">
            <v>0.014+0.019+0.024+0.029+0.034+0.039+0.044+0.049+0.054+0.059+0.064+0.069+0.074+0.079+0.084+0.089+0.094</v>
          </cell>
          <cell r="P73" t="str">
            <v/>
          </cell>
          <cell r="Q73" t="str">
            <v/>
          </cell>
          <cell r="R73">
            <v>0</v>
          </cell>
          <cell r="S73">
            <v>0</v>
          </cell>
          <cell r="T73" t="str">
            <v/>
          </cell>
          <cell r="W73" t="str">
            <v/>
          </cell>
          <cell r="X73" t="str">
            <v/>
          </cell>
          <cell r="Y73">
            <v>0</v>
          </cell>
          <cell r="Z73">
            <v>0</v>
          </cell>
          <cell r="AA73" t="str">
            <v/>
          </cell>
        </row>
        <row r="74">
          <cell r="I74" t="str">
            <v>1000600000401</v>
          </cell>
          <cell r="J74" t="str">
            <v>被动技能2:武将率领弓兵时，弓兵的攻击速度增加8；率领弩兵时，弩兵攻击无视20%护甲。</v>
          </cell>
          <cell r="K74">
            <v>0</v>
          </cell>
          <cell r="L74">
            <v>0</v>
          </cell>
          <cell r="M74" t="str">
            <v>8+8+8+8+8+8+8+8+8+8+8+8+8+8+8+8+8</v>
          </cell>
          <cell r="P74" t="str">
            <v>1000600000402</v>
          </cell>
          <cell r="Q74" t="str">
            <v>被动技能2:武将率领弓兵时，弓兵的攻击速度增加8；率领弩兵时，弩兵攻击无视20%护甲。</v>
          </cell>
          <cell r="R74">
            <v>0</v>
          </cell>
          <cell r="S74">
            <v>0</v>
          </cell>
          <cell r="T74" t="str">
            <v>0.2+0.2+0.2+0.2+0.2+0.2+0.2+0.2+0.2+0.2+0.2+0.2+0.2+0.2+0.2+0.2+0.2</v>
          </cell>
          <cell r="W74" t="str">
            <v/>
          </cell>
          <cell r="X74" t="str">
            <v/>
          </cell>
          <cell r="Y74">
            <v>0</v>
          </cell>
          <cell r="Z74">
            <v>0</v>
          </cell>
          <cell r="AA74" t="str">
            <v/>
          </cell>
        </row>
        <row r="75">
          <cell r="I75" t="str">
            <v>1000600000501</v>
          </cell>
          <cell r="J75" t="str">
            <v>被动技能3:运筹帷幄，决胜千里，自身策略伤害提升20%。</v>
          </cell>
          <cell r="K75">
            <v>0</v>
          </cell>
          <cell r="L75">
            <v>0</v>
          </cell>
          <cell r="M75" t="str">
            <v>0.2+0.2+0.2+0.2+0.2+0.2+0.2+0.2+0.2+0.2+0.2+0.2+0.2+0.2+0.2+0.2+0.2</v>
          </cell>
          <cell r="P75" t="str">
            <v/>
          </cell>
          <cell r="Q75" t="str">
            <v/>
          </cell>
          <cell r="R75">
            <v>0</v>
          </cell>
          <cell r="S75">
            <v>0</v>
          </cell>
          <cell r="T75" t="str">
            <v/>
          </cell>
          <cell r="W75" t="str">
            <v/>
          </cell>
          <cell r="X75" t="str">
            <v/>
          </cell>
          <cell r="Y75">
            <v>0</v>
          </cell>
          <cell r="Z75">
            <v>0</v>
          </cell>
          <cell r="AA75" t="str">
            <v/>
          </cell>
        </row>
        <row r="76">
          <cell r="I76" t="str">
            <v/>
          </cell>
          <cell r="J76" t="str">
            <v/>
          </cell>
          <cell r="K76">
            <v>0</v>
          </cell>
          <cell r="L76">
            <v>0</v>
          </cell>
          <cell r="M76" t="str">
            <v/>
          </cell>
          <cell r="P76" t="str">
            <v/>
          </cell>
          <cell r="Q76" t="str">
            <v/>
          </cell>
          <cell r="R76">
            <v>0</v>
          </cell>
          <cell r="S76">
            <v>0</v>
          </cell>
          <cell r="T76" t="str">
            <v/>
          </cell>
          <cell r="W76" t="str">
            <v/>
          </cell>
          <cell r="X76" t="str">
            <v/>
          </cell>
          <cell r="Y76">
            <v>0</v>
          </cell>
          <cell r="Z76">
            <v>0</v>
          </cell>
          <cell r="AA76" t="str">
            <v/>
          </cell>
        </row>
        <row r="77">
          <cell r="I77" t="str">
            <v/>
          </cell>
          <cell r="J77" t="str">
            <v/>
          </cell>
          <cell r="K77">
            <v>0</v>
          </cell>
          <cell r="L77">
            <v>0</v>
          </cell>
          <cell r="M77" t="str">
            <v/>
          </cell>
          <cell r="P77" t="str">
            <v/>
          </cell>
          <cell r="Q77" t="str">
            <v/>
          </cell>
          <cell r="R77">
            <v>0</v>
          </cell>
          <cell r="S77">
            <v>0</v>
          </cell>
          <cell r="T77" t="str">
            <v/>
          </cell>
          <cell r="W77" t="str">
            <v/>
          </cell>
          <cell r="X77" t="str">
            <v/>
          </cell>
          <cell r="Y77">
            <v>0</v>
          </cell>
          <cell r="Z77">
            <v>0</v>
          </cell>
          <cell r="AA77" t="str">
            <v/>
          </cell>
        </row>
        <row r="78">
          <cell r="I78" t="str">
            <v/>
          </cell>
          <cell r="J78" t="str">
            <v/>
          </cell>
          <cell r="K78">
            <v>0</v>
          </cell>
          <cell r="L78">
            <v>0</v>
          </cell>
          <cell r="M78" t="str">
            <v/>
          </cell>
          <cell r="P78" t="str">
            <v/>
          </cell>
          <cell r="Q78" t="str">
            <v/>
          </cell>
          <cell r="R78">
            <v>0</v>
          </cell>
          <cell r="S78">
            <v>0</v>
          </cell>
          <cell r="T78" t="str">
            <v/>
          </cell>
          <cell r="W78" t="str">
            <v/>
          </cell>
          <cell r="X78" t="str">
            <v/>
          </cell>
          <cell r="Y78">
            <v>0</v>
          </cell>
          <cell r="Z78">
            <v>0</v>
          </cell>
          <cell r="AA78" t="str">
            <v/>
          </cell>
        </row>
        <row r="79">
          <cell r="I79" t="str">
            <v/>
          </cell>
          <cell r="J79" t="str">
            <v/>
          </cell>
          <cell r="K79">
            <v>0</v>
          </cell>
          <cell r="L79">
            <v>0</v>
          </cell>
          <cell r="M79" t="str">
            <v/>
          </cell>
          <cell r="P79" t="str">
            <v/>
          </cell>
          <cell r="Q79" t="str">
            <v/>
          </cell>
          <cell r="R79">
            <v>0</v>
          </cell>
          <cell r="S79">
            <v>0</v>
          </cell>
          <cell r="T79" t="str">
            <v/>
          </cell>
          <cell r="W79" t="str">
            <v/>
          </cell>
          <cell r="X79" t="str">
            <v/>
          </cell>
          <cell r="Y79">
            <v>0</v>
          </cell>
          <cell r="Z79">
            <v>0</v>
          </cell>
          <cell r="AA79" t="str">
            <v/>
          </cell>
        </row>
        <row r="80">
          <cell r="I80" t="str">
            <v/>
          </cell>
          <cell r="J80" t="str">
            <v/>
          </cell>
          <cell r="K80">
            <v>0</v>
          </cell>
          <cell r="L80">
            <v>0</v>
          </cell>
          <cell r="M80" t="str">
            <v/>
          </cell>
          <cell r="P80" t="str">
            <v/>
          </cell>
          <cell r="Q80" t="str">
            <v/>
          </cell>
          <cell r="R80">
            <v>0</v>
          </cell>
          <cell r="S80">
            <v>0</v>
          </cell>
          <cell r="T80" t="str">
            <v/>
          </cell>
          <cell r="W80" t="str">
            <v/>
          </cell>
          <cell r="X80" t="str">
            <v/>
          </cell>
          <cell r="Y80">
            <v>0</v>
          </cell>
          <cell r="Z80">
            <v>0</v>
          </cell>
          <cell r="AA80" t="str">
            <v/>
          </cell>
        </row>
        <row r="81">
          <cell r="I81" t="str">
            <v/>
          </cell>
          <cell r="J81" t="str">
            <v/>
          </cell>
          <cell r="K81">
            <v>0</v>
          </cell>
          <cell r="L81">
            <v>0</v>
          </cell>
          <cell r="M81" t="str">
            <v/>
          </cell>
          <cell r="P81" t="str">
            <v/>
          </cell>
          <cell r="Q81" t="str">
            <v/>
          </cell>
          <cell r="R81">
            <v>0</v>
          </cell>
          <cell r="S81">
            <v>0</v>
          </cell>
          <cell r="T81" t="str">
            <v/>
          </cell>
          <cell r="W81" t="str">
            <v/>
          </cell>
          <cell r="X81" t="str">
            <v/>
          </cell>
          <cell r="Y81">
            <v>0</v>
          </cell>
          <cell r="Z81">
            <v>0</v>
          </cell>
          <cell r="AA81" t="str">
            <v/>
          </cell>
        </row>
        <row r="82">
          <cell r="I82" t="str">
            <v/>
          </cell>
          <cell r="J82" t="str">
            <v/>
          </cell>
          <cell r="K82">
            <v>0</v>
          </cell>
          <cell r="L82">
            <v>0</v>
          </cell>
          <cell r="M82" t="str">
            <v/>
          </cell>
          <cell r="P82" t="str">
            <v/>
          </cell>
          <cell r="Q82" t="str">
            <v/>
          </cell>
          <cell r="R82">
            <v>0</v>
          </cell>
          <cell r="S82">
            <v>0</v>
          </cell>
          <cell r="T82" t="str">
            <v/>
          </cell>
          <cell r="W82" t="str">
            <v/>
          </cell>
          <cell r="X82" t="str">
            <v/>
          </cell>
          <cell r="Y82">
            <v>0</v>
          </cell>
          <cell r="Z82">
            <v>0</v>
          </cell>
          <cell r="AA82" t="str">
            <v/>
          </cell>
        </row>
        <row r="83">
          <cell r="I83" t="str">
            <v>1000700000101</v>
          </cell>
          <cell r="J83" t="str">
            <v>普通攻击:对单体敌人造成{0}%的武力伤害</v>
          </cell>
          <cell r="K83">
            <v>0</v>
          </cell>
          <cell r="L83">
            <v>0</v>
          </cell>
          <cell r="M83" t="str">
            <v>0.25+0.25+0.25+0.25+0.25+0.25+0.25+0.25+0.25+0.25+0.25+0.25+0.25+0.25+0.25+0.25+0.25</v>
          </cell>
          <cell r="P83" t="str">
            <v/>
          </cell>
          <cell r="Q83" t="str">
            <v/>
          </cell>
          <cell r="R83">
            <v>0</v>
          </cell>
          <cell r="S83">
            <v>0</v>
          </cell>
          <cell r="T83" t="str">
            <v/>
          </cell>
          <cell r="W83" t="str">
            <v/>
          </cell>
          <cell r="X83" t="str">
            <v/>
          </cell>
          <cell r="Y83">
            <v>0</v>
          </cell>
          <cell r="Z83">
            <v>0</v>
          </cell>
          <cell r="AA83" t="str">
            <v/>
          </cell>
        </row>
        <row r="84">
          <cell r="I84" t="str">
            <v>1000700000201</v>
          </cell>
          <cell r="J84" t="str">
            <v>怒气技能:释放一个治疗法阵，对法阵内最多3个友军进行安抚，净化其负面效果，每秒恢复大乔攻击10%的生命值，持续5秒，安抚范围内友军受到伤害减少{0}%。（治疗受智力影响）</v>
          </cell>
          <cell r="K84">
            <v>0</v>
          </cell>
          <cell r="L84">
            <v>0</v>
          </cell>
          <cell r="M84" t="str">
            <v>0.2+0.25+0.3+0.35+0.4+0.45+0.5+0.55+0.6+0.65+0.7+0.75+0.8+0.85+0.9+0.95+1</v>
          </cell>
          <cell r="P84" t="str">
            <v/>
          </cell>
          <cell r="Q84" t="str">
            <v/>
          </cell>
          <cell r="R84">
            <v>0</v>
          </cell>
          <cell r="S84">
            <v>0</v>
          </cell>
          <cell r="T84" t="str">
            <v/>
          </cell>
          <cell r="W84" t="str">
            <v/>
          </cell>
          <cell r="X84" t="str">
            <v/>
          </cell>
          <cell r="Y84">
            <v>0</v>
          </cell>
          <cell r="Z84">
            <v>0</v>
          </cell>
          <cell r="AA84" t="str">
            <v/>
          </cell>
        </row>
        <row r="85">
          <cell r="I85" t="str">
            <v>1000700000202</v>
          </cell>
          <cell r="J85" t="str">
            <v>怒气技能:释放一个治疗法阵，对法阵内最多3个友军进行安抚，净化其负面效果，每秒恢复大乔攻击10%的生命值，持续5秒，安抚范围内友军受到伤害减少{0}%。（治疗受智力影响）</v>
          </cell>
          <cell r="K85">
            <v>0</v>
          </cell>
          <cell r="L85">
            <v>0</v>
          </cell>
          <cell r="M85" t="str">
            <v>0++++++++++++++++</v>
          </cell>
          <cell r="P85" t="str">
            <v/>
          </cell>
          <cell r="Q85" t="str">
            <v/>
          </cell>
          <cell r="R85">
            <v>0</v>
          </cell>
          <cell r="S85">
            <v>0</v>
          </cell>
          <cell r="T85" t="str">
            <v/>
          </cell>
          <cell r="W85" t="str">
            <v/>
          </cell>
          <cell r="X85" t="str">
            <v/>
          </cell>
          <cell r="Y85">
            <v>0</v>
          </cell>
          <cell r="Z85">
            <v>0</v>
          </cell>
          <cell r="AA85" t="str">
            <v/>
          </cell>
        </row>
        <row r="86">
          <cell r="I86" t="str">
            <v>1000700000203</v>
          </cell>
          <cell r="J86" t="str">
            <v>怒气技能:释放一个治疗法阵，对法阵内最多3个友军进行安抚，净化其负面效果，每秒恢复大乔攻击10%的生命值，持续5秒，安抚范围内友军受到伤害减少{0}%。（治疗受智力影响）</v>
          </cell>
          <cell r="K86">
            <v>0</v>
          </cell>
          <cell r="L86">
            <v>0</v>
          </cell>
          <cell r="M86" t="str">
            <v>0++++++++++++++++</v>
          </cell>
          <cell r="P86" t="str">
            <v/>
          </cell>
          <cell r="Q86" t="str">
            <v/>
          </cell>
          <cell r="R86">
            <v>0</v>
          </cell>
          <cell r="S86">
            <v>0</v>
          </cell>
          <cell r="T86" t="str">
            <v/>
          </cell>
          <cell r="W86" t="str">
            <v/>
          </cell>
          <cell r="X86" t="str">
            <v/>
          </cell>
          <cell r="Y86">
            <v>0</v>
          </cell>
          <cell r="Z86">
            <v>0</v>
          </cell>
          <cell r="AA86" t="str">
            <v/>
          </cell>
        </row>
        <row r="87">
          <cell r="I87" t="str">
            <v>1000700000301</v>
          </cell>
          <cell r="J87" t="str">
            <v>被动技能1:大乔施放怒气后，使我方全体女性武将下一个怒气技能伤害提高{0}%，同时场上每有一个友方女性武将（不包括自己），便为大乔回复6点怒气。</v>
          </cell>
          <cell r="K87">
            <v>0</v>
          </cell>
          <cell r="L87">
            <v>0</v>
          </cell>
          <cell r="M87" t="str">
            <v>0.18+0.22+0.26+0.3+0.34+0.38+0.42+0.46+0.5+0.54+0.58+0.62+0.66+0.7+0.74+0.78+0.82</v>
          </cell>
          <cell r="P87" t="str">
            <v/>
          </cell>
          <cell r="Q87" t="str">
            <v/>
          </cell>
          <cell r="R87">
            <v>0</v>
          </cell>
          <cell r="S87">
            <v>0</v>
          </cell>
          <cell r="T87" t="str">
            <v/>
          </cell>
          <cell r="W87" t="str">
            <v/>
          </cell>
          <cell r="X87" t="str">
            <v/>
          </cell>
          <cell r="Y87">
            <v>0</v>
          </cell>
          <cell r="Z87">
            <v>0</v>
          </cell>
          <cell r="AA87" t="str">
            <v/>
          </cell>
        </row>
        <row r="88">
          <cell r="I88" t="str">
            <v>1000700000302</v>
          </cell>
          <cell r="J88" t="str">
            <v>被动技能1:大乔施放怒气后，使我方全体女性武将下一个怒气技能伤害提高{0}%，同时场上每有一个友方女性武将（不包括自己），便为大乔回复6点怒气。</v>
          </cell>
          <cell r="K88">
            <v>0</v>
          </cell>
          <cell r="L88">
            <v>0</v>
          </cell>
          <cell r="M88" t="str">
            <v>0++++++++++++++++</v>
          </cell>
          <cell r="P88" t="str">
            <v/>
          </cell>
          <cell r="Q88" t="str">
            <v/>
          </cell>
          <cell r="R88">
            <v>0</v>
          </cell>
          <cell r="S88">
            <v>0</v>
          </cell>
          <cell r="T88" t="str">
            <v/>
          </cell>
          <cell r="W88" t="str">
            <v/>
          </cell>
          <cell r="X88" t="str">
            <v/>
          </cell>
          <cell r="Y88">
            <v>0</v>
          </cell>
          <cell r="Z88">
            <v>0</v>
          </cell>
          <cell r="AA88" t="str">
            <v/>
          </cell>
        </row>
        <row r="89">
          <cell r="I89" t="str">
            <v>1000700000401</v>
          </cell>
          <cell r="J89" t="str">
            <v>被动技能2:弓兵攻速提升{0}，弩兵穿甲提升{1}%</v>
          </cell>
          <cell r="K89">
            <v>0</v>
          </cell>
          <cell r="L89">
            <v>0</v>
          </cell>
          <cell r="M89" t="str">
            <v>8+8+8+8+8+8+8+8+8+8+8+8+8+8+8+8+8</v>
          </cell>
          <cell r="P89" t="str">
            <v>1000700000402</v>
          </cell>
          <cell r="Q89" t="str">
            <v>被动技能2:弓兵攻速提升{0}，弩兵穿甲提升{1}%</v>
          </cell>
          <cell r="R89">
            <v>0</v>
          </cell>
          <cell r="S89">
            <v>0</v>
          </cell>
          <cell r="T89" t="str">
            <v>0.2+0.2+0.2+0.2+0.2+0.2+0.2+0.2+0.2+0.2+0.2+0.2+0.2+0.2+0.2+0.2+0.2</v>
          </cell>
          <cell r="W89" t="str">
            <v/>
          </cell>
          <cell r="X89" t="str">
            <v/>
          </cell>
          <cell r="Y89">
            <v>0</v>
          </cell>
          <cell r="Z89">
            <v>0</v>
          </cell>
          <cell r="AA89" t="str">
            <v/>
          </cell>
        </row>
        <row r="90">
          <cell r="I90" t="str">
            <v>1000700000501</v>
          </cell>
          <cell r="J90" t="str">
            <v>被动技能3:自身造成的治疗效果提升{0}%，施加的增益buff时间延长{1}%</v>
          </cell>
          <cell r="K90">
            <v>0</v>
          </cell>
          <cell r="L90">
            <v>0</v>
          </cell>
          <cell r="M90" t="str">
            <v>0.16+0.16+0.16+0.16+0.16+0.16+0.16+0.16+0.16+0.16+0.16+0.16+0.16+0.16+0.16+0.16+0.16</v>
          </cell>
          <cell r="P90" t="str">
            <v/>
          </cell>
          <cell r="Q90" t="str">
            <v/>
          </cell>
          <cell r="R90">
            <v>0</v>
          </cell>
          <cell r="S90">
            <v>0</v>
          </cell>
          <cell r="T90" t="str">
            <v/>
          </cell>
          <cell r="W90" t="str">
            <v/>
          </cell>
          <cell r="X90" t="str">
            <v/>
          </cell>
          <cell r="Y90">
            <v>0</v>
          </cell>
          <cell r="Z90">
            <v>0</v>
          </cell>
          <cell r="AA90" t="str">
            <v/>
          </cell>
        </row>
        <row r="91">
          <cell r="I91" t="str">
            <v>1000700000502</v>
          </cell>
          <cell r="J91" t="str">
            <v>被动技能3:自身造成的治疗效果提升{0}%，施加的增益buff时间延长{1}%</v>
          </cell>
          <cell r="K91">
            <v>0</v>
          </cell>
          <cell r="L91">
            <v>0</v>
          </cell>
          <cell r="M91" t="str">
            <v>0.16+0.16+0.16+0.16+0.16+0.16+0.16+0.16+0.16+0.16+0.16+0.16+0.16+0.16+0.16+0.16+0.16</v>
          </cell>
          <cell r="P91" t="str">
            <v/>
          </cell>
          <cell r="Q91" t="str">
            <v/>
          </cell>
          <cell r="R91">
            <v>0</v>
          </cell>
          <cell r="S91">
            <v>0</v>
          </cell>
          <cell r="T91" t="str">
            <v/>
          </cell>
          <cell r="W91" t="str">
            <v/>
          </cell>
          <cell r="X91" t="str">
            <v/>
          </cell>
          <cell r="Y91">
            <v>0</v>
          </cell>
          <cell r="Z91">
            <v>0</v>
          </cell>
          <cell r="AA91" t="str">
            <v/>
          </cell>
        </row>
        <row r="92">
          <cell r="I92" t="str">
            <v>1000700000503</v>
          </cell>
          <cell r="J92" t="str">
            <v>被动技能3:自身造成的治疗效果提升{0}%，施加的增益buff时间延长{1}%</v>
          </cell>
          <cell r="K92">
            <v>0</v>
          </cell>
          <cell r="L92">
            <v>0</v>
          </cell>
          <cell r="M92" t="str">
            <v>0.16+0.16+0.16+0.16+0.16+0.16+0.16+0.16+0.16+0.16+0.16+0.16+0.16+0.16+0.16+0.16+0.16</v>
          </cell>
          <cell r="P92" t="str">
            <v/>
          </cell>
          <cell r="Q92" t="str">
            <v/>
          </cell>
          <cell r="R92">
            <v>0</v>
          </cell>
          <cell r="S92">
            <v>0</v>
          </cell>
          <cell r="T92" t="str">
            <v/>
          </cell>
          <cell r="W92" t="str">
            <v/>
          </cell>
          <cell r="X92" t="str">
            <v/>
          </cell>
          <cell r="Y92">
            <v>0</v>
          </cell>
          <cell r="Z92">
            <v>0</v>
          </cell>
          <cell r="AA92" t="str">
            <v/>
          </cell>
        </row>
        <row r="93">
          <cell r="I93" t="str">
            <v/>
          </cell>
          <cell r="J93" t="str">
            <v/>
          </cell>
          <cell r="K93">
            <v>0</v>
          </cell>
          <cell r="L93">
            <v>0</v>
          </cell>
          <cell r="M93" t="str">
            <v/>
          </cell>
          <cell r="P93" t="str">
            <v/>
          </cell>
          <cell r="Q93" t="str">
            <v/>
          </cell>
          <cell r="R93">
            <v>0</v>
          </cell>
          <cell r="S93">
            <v>0</v>
          </cell>
          <cell r="T93" t="str">
            <v/>
          </cell>
          <cell r="W93" t="str">
            <v/>
          </cell>
          <cell r="X93" t="str">
            <v/>
          </cell>
          <cell r="Y93">
            <v>0</v>
          </cell>
          <cell r="Z93">
            <v>0</v>
          </cell>
          <cell r="AA93" t="str">
            <v/>
          </cell>
        </row>
        <row r="94">
          <cell r="I94" t="str">
            <v/>
          </cell>
          <cell r="J94" t="str">
            <v/>
          </cell>
          <cell r="K94">
            <v>0</v>
          </cell>
          <cell r="L94">
            <v>0</v>
          </cell>
          <cell r="M94" t="str">
            <v/>
          </cell>
          <cell r="P94" t="str">
            <v/>
          </cell>
          <cell r="Q94" t="str">
            <v/>
          </cell>
          <cell r="R94">
            <v>0</v>
          </cell>
          <cell r="S94">
            <v>0</v>
          </cell>
          <cell r="T94" t="str">
            <v/>
          </cell>
          <cell r="W94" t="str">
            <v/>
          </cell>
          <cell r="X94" t="str">
            <v/>
          </cell>
          <cell r="Y94">
            <v>0</v>
          </cell>
          <cell r="Z94">
            <v>0</v>
          </cell>
          <cell r="AA94" t="str">
            <v/>
          </cell>
        </row>
        <row r="95">
          <cell r="I95" t="str">
            <v/>
          </cell>
          <cell r="J95" t="str">
            <v/>
          </cell>
          <cell r="K95">
            <v>0</v>
          </cell>
          <cell r="L95">
            <v>0</v>
          </cell>
          <cell r="M95" t="str">
            <v/>
          </cell>
          <cell r="P95" t="str">
            <v/>
          </cell>
          <cell r="Q95" t="str">
            <v/>
          </cell>
          <cell r="R95">
            <v>0</v>
          </cell>
          <cell r="S95">
            <v>0</v>
          </cell>
          <cell r="T95" t="str">
            <v/>
          </cell>
          <cell r="W95" t="str">
            <v/>
          </cell>
          <cell r="X95" t="str">
            <v/>
          </cell>
          <cell r="Y95">
            <v>0</v>
          </cell>
          <cell r="Z95">
            <v>0</v>
          </cell>
          <cell r="AA95" t="str">
            <v/>
          </cell>
        </row>
        <row r="96">
          <cell r="I96" t="str">
            <v/>
          </cell>
          <cell r="J96" t="str">
            <v/>
          </cell>
          <cell r="K96">
            <v>0</v>
          </cell>
          <cell r="L96">
            <v>0</v>
          </cell>
          <cell r="M96" t="str">
            <v/>
          </cell>
          <cell r="P96" t="str">
            <v/>
          </cell>
          <cell r="Q96" t="str">
            <v/>
          </cell>
          <cell r="R96">
            <v>0</v>
          </cell>
          <cell r="S96">
            <v>0</v>
          </cell>
          <cell r="T96" t="str">
            <v/>
          </cell>
          <cell r="W96" t="str">
            <v/>
          </cell>
          <cell r="X96" t="str">
            <v/>
          </cell>
          <cell r="Y96">
            <v>0</v>
          </cell>
          <cell r="Z96">
            <v>0</v>
          </cell>
          <cell r="AA96" t="str">
            <v/>
          </cell>
        </row>
        <row r="97">
          <cell r="I97" t="str">
            <v/>
          </cell>
          <cell r="J97" t="str">
            <v/>
          </cell>
          <cell r="K97">
            <v>0</v>
          </cell>
          <cell r="L97">
            <v>0</v>
          </cell>
          <cell r="M97" t="str">
            <v/>
          </cell>
          <cell r="P97" t="str">
            <v/>
          </cell>
          <cell r="Q97" t="str">
            <v/>
          </cell>
          <cell r="R97">
            <v>0</v>
          </cell>
          <cell r="S97">
            <v>0</v>
          </cell>
          <cell r="T97" t="str">
            <v/>
          </cell>
          <cell r="W97" t="str">
            <v/>
          </cell>
          <cell r="X97" t="str">
            <v/>
          </cell>
          <cell r="Y97">
            <v>0</v>
          </cell>
          <cell r="Z97">
            <v>0</v>
          </cell>
          <cell r="AA97" t="str">
            <v/>
          </cell>
        </row>
        <row r="98">
          <cell r="I98" t="str">
            <v/>
          </cell>
          <cell r="J98" t="str">
            <v/>
          </cell>
          <cell r="K98">
            <v>0</v>
          </cell>
          <cell r="L98">
            <v>0</v>
          </cell>
          <cell r="M98" t="str">
            <v/>
          </cell>
          <cell r="P98" t="str">
            <v/>
          </cell>
          <cell r="Q98" t="str">
            <v/>
          </cell>
          <cell r="R98">
            <v>0</v>
          </cell>
          <cell r="S98">
            <v>0</v>
          </cell>
          <cell r="T98" t="str">
            <v/>
          </cell>
          <cell r="W98" t="str">
            <v/>
          </cell>
          <cell r="X98" t="str">
            <v/>
          </cell>
          <cell r="Y98">
            <v>0</v>
          </cell>
          <cell r="Z98">
            <v>0</v>
          </cell>
          <cell r="AA98" t="str">
            <v/>
          </cell>
        </row>
        <row r="99">
          <cell r="I99" t="str">
            <v/>
          </cell>
          <cell r="J99" t="str">
            <v/>
          </cell>
          <cell r="K99">
            <v>0</v>
          </cell>
          <cell r="L99">
            <v>0</v>
          </cell>
          <cell r="M99" t="str">
            <v/>
          </cell>
          <cell r="P99" t="str">
            <v/>
          </cell>
          <cell r="Q99" t="str">
            <v/>
          </cell>
          <cell r="R99">
            <v>0</v>
          </cell>
          <cell r="S99">
            <v>0</v>
          </cell>
          <cell r="T99" t="str">
            <v/>
          </cell>
          <cell r="W99" t="str">
            <v/>
          </cell>
          <cell r="X99" t="str">
            <v/>
          </cell>
          <cell r="Y99">
            <v>0</v>
          </cell>
          <cell r="Z99">
            <v>0</v>
          </cell>
          <cell r="AA99" t="str">
            <v/>
          </cell>
        </row>
        <row r="100">
          <cell r="I100" t="str">
            <v/>
          </cell>
          <cell r="J100" t="str">
            <v/>
          </cell>
          <cell r="K100">
            <v>0</v>
          </cell>
          <cell r="L100">
            <v>0</v>
          </cell>
          <cell r="M100" t="str">
            <v/>
          </cell>
          <cell r="P100" t="str">
            <v/>
          </cell>
          <cell r="Q100" t="str">
            <v/>
          </cell>
          <cell r="R100">
            <v>0</v>
          </cell>
          <cell r="S100">
            <v>0</v>
          </cell>
          <cell r="T100" t="str">
            <v/>
          </cell>
          <cell r="W100" t="str">
            <v/>
          </cell>
          <cell r="X100" t="str">
            <v/>
          </cell>
          <cell r="Y100">
            <v>0</v>
          </cell>
          <cell r="Z100">
            <v>0</v>
          </cell>
          <cell r="AA100" t="str">
            <v/>
          </cell>
        </row>
        <row r="101">
          <cell r="I101" t="str">
            <v/>
          </cell>
          <cell r="J101" t="str">
            <v/>
          </cell>
          <cell r="K101">
            <v>0</v>
          </cell>
          <cell r="L101">
            <v>0</v>
          </cell>
          <cell r="M101" t="str">
            <v/>
          </cell>
          <cell r="P101" t="str">
            <v/>
          </cell>
          <cell r="Q101" t="str">
            <v/>
          </cell>
          <cell r="R101">
            <v>0</v>
          </cell>
          <cell r="S101">
            <v>0</v>
          </cell>
          <cell r="T101" t="str">
            <v/>
          </cell>
          <cell r="W101" t="str">
            <v/>
          </cell>
          <cell r="X101" t="str">
            <v/>
          </cell>
          <cell r="Y101">
            <v>0</v>
          </cell>
          <cell r="Z101">
            <v>0</v>
          </cell>
          <cell r="AA101" t="str">
            <v/>
          </cell>
        </row>
        <row r="102">
          <cell r="I102" t="str">
            <v/>
          </cell>
          <cell r="J102" t="str">
            <v/>
          </cell>
          <cell r="K102">
            <v>0</v>
          </cell>
          <cell r="L102">
            <v>0</v>
          </cell>
          <cell r="M102" t="str">
            <v/>
          </cell>
          <cell r="P102" t="str">
            <v/>
          </cell>
          <cell r="Q102" t="str">
            <v/>
          </cell>
          <cell r="R102">
            <v>0</v>
          </cell>
          <cell r="S102">
            <v>0</v>
          </cell>
          <cell r="T102" t="str">
            <v/>
          </cell>
          <cell r="W102" t="str">
            <v/>
          </cell>
          <cell r="X102" t="str">
            <v/>
          </cell>
          <cell r="Y102">
            <v>0</v>
          </cell>
          <cell r="Z102">
            <v>0</v>
          </cell>
          <cell r="AA102" t="str">
            <v/>
          </cell>
        </row>
        <row r="103">
          <cell r="I103" t="str">
            <v/>
          </cell>
          <cell r="J103" t="str">
            <v/>
          </cell>
          <cell r="K103">
            <v>0</v>
          </cell>
          <cell r="L103">
            <v>0</v>
          </cell>
          <cell r="M103" t="str">
            <v/>
          </cell>
          <cell r="P103" t="str">
            <v/>
          </cell>
          <cell r="Q103" t="str">
            <v/>
          </cell>
          <cell r="R103">
            <v>0</v>
          </cell>
          <cell r="S103">
            <v>0</v>
          </cell>
          <cell r="T103" t="str">
            <v/>
          </cell>
          <cell r="W103" t="str">
            <v/>
          </cell>
          <cell r="X103" t="str">
            <v/>
          </cell>
          <cell r="Y103">
            <v>0</v>
          </cell>
          <cell r="Z103">
            <v>0</v>
          </cell>
          <cell r="AA103" t="str">
            <v/>
          </cell>
        </row>
        <row r="104">
          <cell r="I104" t="str">
            <v/>
          </cell>
          <cell r="J104" t="str">
            <v/>
          </cell>
          <cell r="K104">
            <v>0</v>
          </cell>
          <cell r="L104">
            <v>0</v>
          </cell>
          <cell r="M104" t="str">
            <v/>
          </cell>
          <cell r="P104" t="str">
            <v/>
          </cell>
          <cell r="Q104" t="str">
            <v/>
          </cell>
          <cell r="R104">
            <v>0</v>
          </cell>
          <cell r="S104">
            <v>0</v>
          </cell>
          <cell r="T104" t="str">
            <v/>
          </cell>
          <cell r="W104" t="str">
            <v/>
          </cell>
          <cell r="X104" t="str">
            <v/>
          </cell>
          <cell r="Y104">
            <v>0</v>
          </cell>
          <cell r="Z104">
            <v>0</v>
          </cell>
          <cell r="AA104" t="str">
            <v/>
          </cell>
        </row>
        <row r="105">
          <cell r="I105" t="str">
            <v/>
          </cell>
          <cell r="J105" t="str">
            <v/>
          </cell>
          <cell r="K105">
            <v>0</v>
          </cell>
          <cell r="L105">
            <v>0</v>
          </cell>
          <cell r="M105" t="str">
            <v/>
          </cell>
          <cell r="P105" t="str">
            <v/>
          </cell>
          <cell r="Q105" t="str">
            <v/>
          </cell>
          <cell r="R105">
            <v>0</v>
          </cell>
          <cell r="S105">
            <v>0</v>
          </cell>
          <cell r="T105" t="str">
            <v/>
          </cell>
          <cell r="W105" t="str">
            <v/>
          </cell>
          <cell r="X105" t="str">
            <v/>
          </cell>
          <cell r="Y105">
            <v>0</v>
          </cell>
          <cell r="Z105">
            <v>0</v>
          </cell>
          <cell r="AA105" t="str">
            <v/>
          </cell>
        </row>
        <row r="106">
          <cell r="I106" t="str">
            <v/>
          </cell>
          <cell r="J106" t="str">
            <v/>
          </cell>
          <cell r="K106">
            <v>0</v>
          </cell>
          <cell r="L106">
            <v>0</v>
          </cell>
          <cell r="M106" t="str">
            <v/>
          </cell>
          <cell r="P106" t="str">
            <v/>
          </cell>
          <cell r="Q106" t="str">
            <v/>
          </cell>
          <cell r="R106">
            <v>0</v>
          </cell>
          <cell r="S106">
            <v>0</v>
          </cell>
          <cell r="T106" t="str">
            <v/>
          </cell>
          <cell r="W106" t="str">
            <v/>
          </cell>
          <cell r="X106" t="str">
            <v/>
          </cell>
          <cell r="Y106">
            <v>0</v>
          </cell>
          <cell r="Z106">
            <v>0</v>
          </cell>
          <cell r="AA106" t="str">
            <v/>
          </cell>
        </row>
        <row r="107">
          <cell r="I107" t="str">
            <v/>
          </cell>
          <cell r="J107" t="str">
            <v/>
          </cell>
          <cell r="K107">
            <v>0</v>
          </cell>
          <cell r="L107">
            <v>0</v>
          </cell>
          <cell r="M107" t="str">
            <v/>
          </cell>
          <cell r="P107" t="str">
            <v/>
          </cell>
          <cell r="Q107" t="str">
            <v/>
          </cell>
          <cell r="R107">
            <v>0</v>
          </cell>
          <cell r="S107">
            <v>0</v>
          </cell>
          <cell r="T107" t="str">
            <v/>
          </cell>
          <cell r="W107" t="str">
            <v/>
          </cell>
          <cell r="X107" t="str">
            <v/>
          </cell>
          <cell r="Y107">
            <v>0</v>
          </cell>
          <cell r="Z107">
            <v>0</v>
          </cell>
          <cell r="AA107" t="str">
            <v/>
          </cell>
        </row>
        <row r="108">
          <cell r="I108" t="str">
            <v/>
          </cell>
          <cell r="J108" t="str">
            <v/>
          </cell>
          <cell r="K108">
            <v>0</v>
          </cell>
          <cell r="L108">
            <v>0</v>
          </cell>
          <cell r="M108" t="str">
            <v/>
          </cell>
          <cell r="P108" t="str">
            <v/>
          </cell>
          <cell r="Q108" t="str">
            <v/>
          </cell>
          <cell r="R108">
            <v>0</v>
          </cell>
          <cell r="S108">
            <v>0</v>
          </cell>
          <cell r="T108" t="str">
            <v/>
          </cell>
          <cell r="W108" t="str">
            <v/>
          </cell>
          <cell r="X108" t="str">
            <v/>
          </cell>
          <cell r="Y108">
            <v>0</v>
          </cell>
          <cell r="Z108">
            <v>0</v>
          </cell>
          <cell r="AA108" t="str">
            <v/>
          </cell>
        </row>
        <row r="109">
          <cell r="I109" t="str">
            <v/>
          </cell>
          <cell r="J109" t="str">
            <v/>
          </cell>
          <cell r="K109">
            <v>0</v>
          </cell>
          <cell r="L109">
            <v>0</v>
          </cell>
          <cell r="M109" t="str">
            <v/>
          </cell>
          <cell r="P109" t="str">
            <v/>
          </cell>
          <cell r="Q109" t="str">
            <v/>
          </cell>
          <cell r="R109">
            <v>0</v>
          </cell>
          <cell r="S109">
            <v>0</v>
          </cell>
          <cell r="T109" t="str">
            <v/>
          </cell>
          <cell r="W109" t="str">
            <v/>
          </cell>
          <cell r="X109" t="str">
            <v/>
          </cell>
          <cell r="Y109">
            <v>0</v>
          </cell>
          <cell r="Z109">
            <v>0</v>
          </cell>
          <cell r="AA109" t="str">
            <v/>
          </cell>
        </row>
        <row r="110">
          <cell r="I110" t="str">
            <v/>
          </cell>
          <cell r="J110" t="str">
            <v/>
          </cell>
          <cell r="K110">
            <v>0</v>
          </cell>
          <cell r="L110">
            <v>0</v>
          </cell>
          <cell r="M110" t="str">
            <v/>
          </cell>
          <cell r="P110" t="str">
            <v/>
          </cell>
          <cell r="Q110" t="str">
            <v/>
          </cell>
          <cell r="R110">
            <v>0</v>
          </cell>
          <cell r="S110">
            <v>0</v>
          </cell>
          <cell r="T110" t="str">
            <v/>
          </cell>
          <cell r="W110" t="str">
            <v/>
          </cell>
          <cell r="X110" t="str">
            <v/>
          </cell>
          <cell r="Y110">
            <v>0</v>
          </cell>
          <cell r="Z110">
            <v>0</v>
          </cell>
          <cell r="AA110" t="str">
            <v/>
          </cell>
        </row>
        <row r="111">
          <cell r="I111" t="str">
            <v/>
          </cell>
          <cell r="J111" t="str">
            <v/>
          </cell>
          <cell r="K111">
            <v>0</v>
          </cell>
          <cell r="L111">
            <v>0</v>
          </cell>
          <cell r="M111" t="str">
            <v/>
          </cell>
          <cell r="P111" t="str">
            <v/>
          </cell>
          <cell r="Q111" t="str">
            <v/>
          </cell>
          <cell r="R111">
            <v>0</v>
          </cell>
          <cell r="S111">
            <v>0</v>
          </cell>
          <cell r="T111" t="str">
            <v/>
          </cell>
          <cell r="W111" t="str">
            <v/>
          </cell>
          <cell r="X111" t="str">
            <v/>
          </cell>
          <cell r="Y111">
            <v>0</v>
          </cell>
          <cell r="Z111">
            <v>0</v>
          </cell>
          <cell r="AA111" t="str">
            <v/>
          </cell>
        </row>
        <row r="112">
          <cell r="I112" t="str">
            <v/>
          </cell>
          <cell r="J112" t="str">
            <v/>
          </cell>
          <cell r="K112">
            <v>0</v>
          </cell>
          <cell r="L112">
            <v>0</v>
          </cell>
          <cell r="M112" t="str">
            <v/>
          </cell>
          <cell r="P112" t="str">
            <v/>
          </cell>
          <cell r="Q112" t="str">
            <v/>
          </cell>
          <cell r="R112">
            <v>0</v>
          </cell>
          <cell r="S112">
            <v>0</v>
          </cell>
          <cell r="T112" t="str">
            <v/>
          </cell>
          <cell r="W112" t="str">
            <v/>
          </cell>
          <cell r="X112" t="str">
            <v/>
          </cell>
          <cell r="Y112">
            <v>0</v>
          </cell>
          <cell r="Z112">
            <v>0</v>
          </cell>
          <cell r="AA112" t="str">
            <v/>
          </cell>
        </row>
        <row r="113">
          <cell r="I113" t="str">
            <v/>
          </cell>
          <cell r="J113" t="str">
            <v/>
          </cell>
          <cell r="K113">
            <v>0</v>
          </cell>
          <cell r="L113">
            <v>0</v>
          </cell>
          <cell r="M113" t="str">
            <v/>
          </cell>
          <cell r="P113" t="str">
            <v/>
          </cell>
          <cell r="Q113" t="str">
            <v/>
          </cell>
          <cell r="R113">
            <v>0</v>
          </cell>
          <cell r="S113">
            <v>0</v>
          </cell>
          <cell r="T113" t="str">
            <v/>
          </cell>
          <cell r="W113" t="str">
            <v/>
          </cell>
          <cell r="X113" t="str">
            <v/>
          </cell>
          <cell r="Y113">
            <v>0</v>
          </cell>
          <cell r="Z113">
            <v>0</v>
          </cell>
          <cell r="AA113" t="str">
            <v/>
          </cell>
        </row>
        <row r="114">
          <cell r="I114" t="str">
            <v/>
          </cell>
          <cell r="J114" t="str">
            <v/>
          </cell>
          <cell r="K114">
            <v>0</v>
          </cell>
          <cell r="L114">
            <v>0</v>
          </cell>
          <cell r="M114" t="str">
            <v/>
          </cell>
          <cell r="P114" t="str">
            <v/>
          </cell>
          <cell r="Q114" t="str">
            <v/>
          </cell>
          <cell r="R114">
            <v>0</v>
          </cell>
          <cell r="S114">
            <v>0</v>
          </cell>
          <cell r="T114" t="str">
            <v/>
          </cell>
          <cell r="W114" t="str">
            <v/>
          </cell>
          <cell r="X114" t="str">
            <v/>
          </cell>
          <cell r="Y114">
            <v>0</v>
          </cell>
          <cell r="Z114">
            <v>0</v>
          </cell>
          <cell r="AA114" t="str">
            <v/>
          </cell>
        </row>
        <row r="115">
          <cell r="I115" t="str">
            <v/>
          </cell>
          <cell r="J115" t="str">
            <v/>
          </cell>
          <cell r="K115">
            <v>0</v>
          </cell>
          <cell r="L115">
            <v>0</v>
          </cell>
          <cell r="M115" t="str">
            <v/>
          </cell>
          <cell r="P115" t="str">
            <v/>
          </cell>
          <cell r="Q115" t="str">
            <v/>
          </cell>
          <cell r="R115">
            <v>0</v>
          </cell>
          <cell r="S115">
            <v>0</v>
          </cell>
          <cell r="T115" t="str">
            <v/>
          </cell>
          <cell r="W115" t="str">
            <v/>
          </cell>
          <cell r="X115" t="str">
            <v/>
          </cell>
          <cell r="Y115">
            <v>0</v>
          </cell>
          <cell r="Z115">
            <v>0</v>
          </cell>
          <cell r="AA115" t="str">
            <v/>
          </cell>
        </row>
        <row r="116">
          <cell r="I116" t="str">
            <v/>
          </cell>
          <cell r="J116" t="str">
            <v/>
          </cell>
          <cell r="K116">
            <v>0</v>
          </cell>
          <cell r="L116">
            <v>0</v>
          </cell>
          <cell r="M116" t="str">
            <v/>
          </cell>
          <cell r="P116" t="str">
            <v/>
          </cell>
          <cell r="Q116" t="str">
            <v/>
          </cell>
          <cell r="R116">
            <v>0</v>
          </cell>
          <cell r="S116">
            <v>0</v>
          </cell>
          <cell r="T116" t="str">
            <v/>
          </cell>
          <cell r="W116" t="str">
            <v/>
          </cell>
          <cell r="X116" t="str">
            <v/>
          </cell>
          <cell r="Y116">
            <v>0</v>
          </cell>
          <cell r="Z116">
            <v>0</v>
          </cell>
          <cell r="AA116" t="str">
            <v/>
          </cell>
        </row>
        <row r="117">
          <cell r="I117" t="str">
            <v/>
          </cell>
          <cell r="J117" t="str">
            <v/>
          </cell>
          <cell r="K117">
            <v>0</v>
          </cell>
          <cell r="L117">
            <v>0</v>
          </cell>
          <cell r="M117" t="str">
            <v/>
          </cell>
          <cell r="P117" t="str">
            <v/>
          </cell>
          <cell r="Q117" t="str">
            <v/>
          </cell>
          <cell r="R117">
            <v>0</v>
          </cell>
          <cell r="S117">
            <v>0</v>
          </cell>
          <cell r="T117" t="str">
            <v/>
          </cell>
          <cell r="W117" t="str">
            <v/>
          </cell>
          <cell r="X117" t="str">
            <v/>
          </cell>
          <cell r="Y117">
            <v>0</v>
          </cell>
          <cell r="Z117">
            <v>0</v>
          </cell>
          <cell r="AA117" t="str">
            <v/>
          </cell>
        </row>
        <row r="118">
          <cell r="I118" t="str">
            <v/>
          </cell>
          <cell r="J118" t="str">
            <v/>
          </cell>
          <cell r="K118">
            <v>0</v>
          </cell>
          <cell r="L118">
            <v>0</v>
          </cell>
          <cell r="M118" t="str">
            <v/>
          </cell>
          <cell r="P118" t="str">
            <v/>
          </cell>
          <cell r="Q118" t="str">
            <v/>
          </cell>
          <cell r="R118">
            <v>0</v>
          </cell>
          <cell r="S118">
            <v>0</v>
          </cell>
          <cell r="T118" t="str">
            <v/>
          </cell>
          <cell r="W118" t="str">
            <v/>
          </cell>
          <cell r="X118" t="str">
            <v/>
          </cell>
          <cell r="Y118">
            <v>0</v>
          </cell>
          <cell r="Z118">
            <v>0</v>
          </cell>
          <cell r="AA118" t="str">
            <v/>
          </cell>
        </row>
        <row r="119">
          <cell r="I119" t="str">
            <v/>
          </cell>
          <cell r="J119" t="str">
            <v/>
          </cell>
          <cell r="K119">
            <v>0</v>
          </cell>
          <cell r="L119">
            <v>0</v>
          </cell>
          <cell r="M119" t="str">
            <v/>
          </cell>
          <cell r="P119" t="str">
            <v/>
          </cell>
          <cell r="Q119" t="str">
            <v/>
          </cell>
          <cell r="R119">
            <v>0</v>
          </cell>
          <cell r="S119">
            <v>0</v>
          </cell>
          <cell r="T119" t="str">
            <v/>
          </cell>
          <cell r="W119" t="str">
            <v/>
          </cell>
          <cell r="X119" t="str">
            <v/>
          </cell>
          <cell r="Y119">
            <v>0</v>
          </cell>
          <cell r="Z119">
            <v>0</v>
          </cell>
          <cell r="AA119" t="str">
            <v/>
          </cell>
        </row>
        <row r="120">
          <cell r="I120" t="str">
            <v/>
          </cell>
          <cell r="J120" t="str">
            <v/>
          </cell>
          <cell r="K120">
            <v>0</v>
          </cell>
          <cell r="L120">
            <v>0</v>
          </cell>
          <cell r="M120" t="str">
            <v/>
          </cell>
          <cell r="P120" t="str">
            <v/>
          </cell>
          <cell r="Q120" t="str">
            <v/>
          </cell>
          <cell r="R120">
            <v>0</v>
          </cell>
          <cell r="S120">
            <v>0</v>
          </cell>
          <cell r="T120" t="str">
            <v/>
          </cell>
          <cell r="W120" t="str">
            <v/>
          </cell>
          <cell r="X120" t="str">
            <v/>
          </cell>
          <cell r="Y120">
            <v>0</v>
          </cell>
          <cell r="Z120">
            <v>0</v>
          </cell>
          <cell r="AA120" t="str">
            <v/>
          </cell>
        </row>
        <row r="121">
          <cell r="I121" t="str">
            <v/>
          </cell>
          <cell r="J121" t="str">
            <v/>
          </cell>
          <cell r="K121">
            <v>0</v>
          </cell>
          <cell r="L121">
            <v>0</v>
          </cell>
          <cell r="M121" t="str">
            <v/>
          </cell>
          <cell r="P121" t="str">
            <v/>
          </cell>
          <cell r="Q121" t="str">
            <v/>
          </cell>
          <cell r="R121">
            <v>0</v>
          </cell>
          <cell r="S121">
            <v>0</v>
          </cell>
          <cell r="T121" t="str">
            <v/>
          </cell>
          <cell r="W121" t="str">
            <v/>
          </cell>
          <cell r="X121" t="str">
            <v/>
          </cell>
          <cell r="Y121">
            <v>0</v>
          </cell>
          <cell r="Z121">
            <v>0</v>
          </cell>
          <cell r="AA121" t="str">
            <v/>
          </cell>
        </row>
        <row r="122">
          <cell r="I122" t="str">
            <v/>
          </cell>
          <cell r="J122" t="str">
            <v/>
          </cell>
          <cell r="K122">
            <v>0</v>
          </cell>
          <cell r="L122">
            <v>0</v>
          </cell>
          <cell r="M122" t="str">
            <v/>
          </cell>
          <cell r="P122" t="str">
            <v/>
          </cell>
          <cell r="Q122" t="str">
            <v/>
          </cell>
          <cell r="R122">
            <v>0</v>
          </cell>
          <cell r="S122">
            <v>0</v>
          </cell>
          <cell r="T122" t="str">
            <v/>
          </cell>
          <cell r="W122" t="str">
            <v/>
          </cell>
          <cell r="X122" t="str">
            <v/>
          </cell>
          <cell r="Y122">
            <v>0</v>
          </cell>
          <cell r="Z122">
            <v>0</v>
          </cell>
          <cell r="AA122" t="str">
            <v/>
          </cell>
        </row>
        <row r="123">
          <cell r="I123" t="str">
            <v/>
          </cell>
          <cell r="J123" t="str">
            <v/>
          </cell>
          <cell r="K123">
            <v>0</v>
          </cell>
          <cell r="L123">
            <v>0</v>
          </cell>
          <cell r="M123" t="str">
            <v/>
          </cell>
          <cell r="P123" t="str">
            <v/>
          </cell>
          <cell r="Q123" t="str">
            <v/>
          </cell>
          <cell r="R123">
            <v>0</v>
          </cell>
          <cell r="S123">
            <v>0</v>
          </cell>
          <cell r="T123" t="str">
            <v/>
          </cell>
          <cell r="W123" t="str">
            <v/>
          </cell>
          <cell r="X123" t="str">
            <v/>
          </cell>
          <cell r="Y123">
            <v>0</v>
          </cell>
          <cell r="Z123">
            <v>0</v>
          </cell>
          <cell r="AA123" t="str">
            <v/>
          </cell>
        </row>
        <row r="124">
          <cell r="I124" t="str">
            <v/>
          </cell>
          <cell r="J124" t="str">
            <v/>
          </cell>
          <cell r="K124">
            <v>0</v>
          </cell>
          <cell r="L124">
            <v>0</v>
          </cell>
          <cell r="M124" t="str">
            <v/>
          </cell>
          <cell r="P124" t="str">
            <v/>
          </cell>
          <cell r="Q124" t="str">
            <v/>
          </cell>
          <cell r="R124">
            <v>0</v>
          </cell>
          <cell r="S124">
            <v>0</v>
          </cell>
          <cell r="T124" t="str">
            <v/>
          </cell>
          <cell r="W124" t="str">
            <v/>
          </cell>
          <cell r="X124" t="str">
            <v/>
          </cell>
          <cell r="Y124">
            <v>0</v>
          </cell>
          <cell r="Z124">
            <v>0</v>
          </cell>
          <cell r="AA124" t="str">
            <v/>
          </cell>
        </row>
        <row r="125">
          <cell r="I125" t="str">
            <v/>
          </cell>
          <cell r="J125" t="str">
            <v/>
          </cell>
          <cell r="K125">
            <v>0</v>
          </cell>
          <cell r="L125">
            <v>0</v>
          </cell>
          <cell r="M125" t="str">
            <v/>
          </cell>
          <cell r="P125" t="str">
            <v/>
          </cell>
          <cell r="Q125" t="str">
            <v/>
          </cell>
          <cell r="R125">
            <v>0</v>
          </cell>
          <cell r="S125">
            <v>0</v>
          </cell>
          <cell r="T125" t="str">
            <v/>
          </cell>
          <cell r="W125" t="str">
            <v/>
          </cell>
          <cell r="X125" t="str">
            <v/>
          </cell>
          <cell r="Y125">
            <v>0</v>
          </cell>
          <cell r="Z125">
            <v>0</v>
          </cell>
          <cell r="AA125" t="str">
            <v/>
          </cell>
        </row>
        <row r="126">
          <cell r="I126" t="str">
            <v/>
          </cell>
          <cell r="J126" t="str">
            <v/>
          </cell>
          <cell r="K126">
            <v>0</v>
          </cell>
          <cell r="L126">
            <v>0</v>
          </cell>
          <cell r="M126" t="str">
            <v/>
          </cell>
          <cell r="P126" t="str">
            <v/>
          </cell>
          <cell r="Q126" t="str">
            <v/>
          </cell>
          <cell r="R126">
            <v>0</v>
          </cell>
          <cell r="S126">
            <v>0</v>
          </cell>
          <cell r="T126" t="str">
            <v/>
          </cell>
          <cell r="W126" t="str">
            <v/>
          </cell>
          <cell r="X126" t="str">
            <v/>
          </cell>
          <cell r="Y126">
            <v>0</v>
          </cell>
          <cell r="Z126">
            <v>0</v>
          </cell>
          <cell r="AA126" t="str">
            <v/>
          </cell>
        </row>
        <row r="127">
          <cell r="I127" t="str">
            <v/>
          </cell>
          <cell r="J127" t="str">
            <v/>
          </cell>
          <cell r="K127">
            <v>0</v>
          </cell>
          <cell r="L127">
            <v>0</v>
          </cell>
          <cell r="M127" t="str">
            <v/>
          </cell>
          <cell r="P127" t="str">
            <v/>
          </cell>
          <cell r="Q127" t="str">
            <v/>
          </cell>
          <cell r="R127">
            <v>0</v>
          </cell>
          <cell r="S127">
            <v>0</v>
          </cell>
          <cell r="T127" t="str">
            <v/>
          </cell>
          <cell r="W127" t="str">
            <v/>
          </cell>
          <cell r="X127" t="str">
            <v/>
          </cell>
          <cell r="Y127">
            <v>0</v>
          </cell>
          <cell r="Z127">
            <v>0</v>
          </cell>
          <cell r="AA127" t="str">
            <v/>
          </cell>
        </row>
        <row r="128">
          <cell r="I128" t="str">
            <v/>
          </cell>
          <cell r="J128" t="str">
            <v/>
          </cell>
          <cell r="K128">
            <v>0</v>
          </cell>
          <cell r="L128">
            <v>0</v>
          </cell>
          <cell r="M128" t="str">
            <v/>
          </cell>
          <cell r="P128" t="str">
            <v/>
          </cell>
          <cell r="Q128" t="str">
            <v/>
          </cell>
          <cell r="R128">
            <v>0</v>
          </cell>
          <cell r="S128">
            <v>0</v>
          </cell>
          <cell r="T128" t="str">
            <v/>
          </cell>
          <cell r="W128" t="str">
            <v/>
          </cell>
          <cell r="X128" t="str">
            <v/>
          </cell>
          <cell r="Y128">
            <v>0</v>
          </cell>
          <cell r="Z128">
            <v>0</v>
          </cell>
          <cell r="AA128" t="str">
            <v/>
          </cell>
        </row>
        <row r="129">
          <cell r="I129" t="str">
            <v/>
          </cell>
          <cell r="J129" t="str">
            <v/>
          </cell>
          <cell r="K129">
            <v>0</v>
          </cell>
          <cell r="L129">
            <v>0</v>
          </cell>
          <cell r="M129" t="str">
            <v/>
          </cell>
          <cell r="P129" t="str">
            <v/>
          </cell>
          <cell r="Q129" t="str">
            <v/>
          </cell>
          <cell r="R129">
            <v>0</v>
          </cell>
          <cell r="S129">
            <v>0</v>
          </cell>
          <cell r="T129" t="str">
            <v/>
          </cell>
          <cell r="W129" t="str">
            <v/>
          </cell>
          <cell r="X129" t="str">
            <v/>
          </cell>
          <cell r="Y129">
            <v>0</v>
          </cell>
          <cell r="Z129">
            <v>0</v>
          </cell>
          <cell r="AA129" t="str">
            <v/>
          </cell>
        </row>
        <row r="130">
          <cell r="I130" t="str">
            <v/>
          </cell>
          <cell r="J130" t="str">
            <v/>
          </cell>
          <cell r="K130">
            <v>0</v>
          </cell>
          <cell r="L130">
            <v>0</v>
          </cell>
          <cell r="M130" t="str">
            <v/>
          </cell>
          <cell r="P130" t="str">
            <v/>
          </cell>
          <cell r="Q130" t="str">
            <v/>
          </cell>
          <cell r="R130">
            <v>0</v>
          </cell>
          <cell r="S130">
            <v>0</v>
          </cell>
          <cell r="T130" t="str">
            <v/>
          </cell>
          <cell r="W130" t="str">
            <v/>
          </cell>
          <cell r="X130" t="str">
            <v/>
          </cell>
          <cell r="Y130">
            <v>0</v>
          </cell>
          <cell r="Z130">
            <v>0</v>
          </cell>
          <cell r="AA130" t="str">
            <v/>
          </cell>
        </row>
        <row r="131">
          <cell r="I131" t="str">
            <v/>
          </cell>
          <cell r="J131" t="str">
            <v/>
          </cell>
          <cell r="K131">
            <v>0</v>
          </cell>
          <cell r="L131">
            <v>0</v>
          </cell>
          <cell r="M131" t="str">
            <v/>
          </cell>
          <cell r="P131" t="str">
            <v/>
          </cell>
          <cell r="Q131" t="str">
            <v/>
          </cell>
          <cell r="R131">
            <v>0</v>
          </cell>
          <cell r="S131">
            <v>0</v>
          </cell>
          <cell r="T131" t="str">
            <v/>
          </cell>
          <cell r="W131" t="str">
            <v/>
          </cell>
          <cell r="X131" t="str">
            <v/>
          </cell>
          <cell r="Y131">
            <v>0</v>
          </cell>
          <cell r="Z131">
            <v>0</v>
          </cell>
          <cell r="AA131" t="str">
            <v/>
          </cell>
        </row>
        <row r="132">
          <cell r="I132" t="str">
            <v/>
          </cell>
          <cell r="J132" t="str">
            <v/>
          </cell>
          <cell r="K132">
            <v>0</v>
          </cell>
          <cell r="L132">
            <v>0</v>
          </cell>
          <cell r="M132" t="str">
            <v/>
          </cell>
          <cell r="P132" t="str">
            <v/>
          </cell>
          <cell r="Q132" t="str">
            <v/>
          </cell>
          <cell r="R132">
            <v>0</v>
          </cell>
          <cell r="S132">
            <v>0</v>
          </cell>
          <cell r="T132" t="str">
            <v/>
          </cell>
          <cell r="W132" t="str">
            <v/>
          </cell>
          <cell r="X132" t="str">
            <v/>
          </cell>
          <cell r="Y132">
            <v>0</v>
          </cell>
          <cell r="Z132">
            <v>0</v>
          </cell>
          <cell r="AA132" t="str">
            <v/>
          </cell>
        </row>
        <row r="133">
          <cell r="I133" t="str">
            <v/>
          </cell>
          <cell r="J133" t="str">
            <v/>
          </cell>
          <cell r="K133">
            <v>0</v>
          </cell>
          <cell r="L133">
            <v>0</v>
          </cell>
          <cell r="M133" t="str">
            <v/>
          </cell>
          <cell r="P133" t="str">
            <v/>
          </cell>
          <cell r="Q133" t="str">
            <v/>
          </cell>
          <cell r="R133">
            <v>0</v>
          </cell>
          <cell r="S133">
            <v>0</v>
          </cell>
          <cell r="T133" t="str">
            <v/>
          </cell>
          <cell r="W133" t="str">
            <v/>
          </cell>
          <cell r="X133" t="str">
            <v/>
          </cell>
          <cell r="Y133">
            <v>0</v>
          </cell>
          <cell r="Z133">
            <v>0</v>
          </cell>
          <cell r="AA133" t="str">
            <v/>
          </cell>
        </row>
        <row r="134">
          <cell r="I134" t="str">
            <v/>
          </cell>
          <cell r="J134" t="str">
            <v/>
          </cell>
          <cell r="K134">
            <v>0</v>
          </cell>
          <cell r="L134">
            <v>0</v>
          </cell>
          <cell r="M134" t="str">
            <v/>
          </cell>
          <cell r="P134" t="str">
            <v/>
          </cell>
          <cell r="Q134" t="str">
            <v/>
          </cell>
          <cell r="R134">
            <v>0</v>
          </cell>
          <cell r="S134">
            <v>0</v>
          </cell>
          <cell r="T134" t="str">
            <v/>
          </cell>
          <cell r="W134" t="str">
            <v/>
          </cell>
          <cell r="X134" t="str">
            <v/>
          </cell>
          <cell r="Y134">
            <v>0</v>
          </cell>
          <cell r="Z134">
            <v>0</v>
          </cell>
          <cell r="AA134" t="str">
            <v/>
          </cell>
        </row>
        <row r="135">
          <cell r="I135" t="str">
            <v/>
          </cell>
          <cell r="J135" t="str">
            <v/>
          </cell>
          <cell r="K135">
            <v>0</v>
          </cell>
          <cell r="L135">
            <v>0</v>
          </cell>
          <cell r="M135" t="str">
            <v/>
          </cell>
          <cell r="P135" t="str">
            <v/>
          </cell>
          <cell r="Q135" t="str">
            <v/>
          </cell>
          <cell r="R135">
            <v>0</v>
          </cell>
          <cell r="S135">
            <v>0</v>
          </cell>
          <cell r="T135" t="str">
            <v/>
          </cell>
          <cell r="W135" t="str">
            <v/>
          </cell>
          <cell r="X135" t="str">
            <v/>
          </cell>
          <cell r="Y135">
            <v>0</v>
          </cell>
          <cell r="Z135">
            <v>0</v>
          </cell>
          <cell r="AA135" t="str">
            <v/>
          </cell>
        </row>
        <row r="136">
          <cell r="I136" t="str">
            <v/>
          </cell>
          <cell r="J136" t="str">
            <v/>
          </cell>
          <cell r="K136">
            <v>0</v>
          </cell>
          <cell r="L136">
            <v>0</v>
          </cell>
          <cell r="M136" t="str">
            <v/>
          </cell>
          <cell r="P136" t="str">
            <v/>
          </cell>
          <cell r="Q136" t="str">
            <v/>
          </cell>
          <cell r="R136">
            <v>0</v>
          </cell>
          <cell r="S136">
            <v>0</v>
          </cell>
          <cell r="T136" t="str">
            <v/>
          </cell>
          <cell r="W136" t="str">
            <v/>
          </cell>
          <cell r="X136" t="str">
            <v/>
          </cell>
          <cell r="Y136">
            <v>0</v>
          </cell>
          <cell r="Z136">
            <v>0</v>
          </cell>
          <cell r="AA136" t="str">
            <v/>
          </cell>
        </row>
        <row r="137">
          <cell r="I137" t="str">
            <v/>
          </cell>
          <cell r="J137" t="str">
            <v/>
          </cell>
          <cell r="K137">
            <v>0</v>
          </cell>
          <cell r="L137">
            <v>0</v>
          </cell>
          <cell r="M137" t="str">
            <v/>
          </cell>
          <cell r="P137" t="str">
            <v/>
          </cell>
          <cell r="Q137" t="str">
            <v/>
          </cell>
          <cell r="R137">
            <v>0</v>
          </cell>
          <cell r="S137">
            <v>0</v>
          </cell>
          <cell r="T137" t="str">
            <v/>
          </cell>
          <cell r="W137" t="str">
            <v/>
          </cell>
          <cell r="X137" t="str">
            <v/>
          </cell>
          <cell r="Y137">
            <v>0</v>
          </cell>
          <cell r="Z137">
            <v>0</v>
          </cell>
          <cell r="AA137" t="str">
            <v/>
          </cell>
        </row>
        <row r="138">
          <cell r="I138" t="str">
            <v/>
          </cell>
          <cell r="J138" t="str">
            <v/>
          </cell>
          <cell r="K138">
            <v>0</v>
          </cell>
          <cell r="L138">
            <v>0</v>
          </cell>
          <cell r="M138" t="str">
            <v/>
          </cell>
          <cell r="P138" t="str">
            <v/>
          </cell>
          <cell r="Q138" t="str">
            <v/>
          </cell>
          <cell r="R138">
            <v>0</v>
          </cell>
          <cell r="S138">
            <v>0</v>
          </cell>
          <cell r="T138" t="str">
            <v/>
          </cell>
          <cell r="W138" t="str">
            <v/>
          </cell>
          <cell r="X138" t="str">
            <v/>
          </cell>
          <cell r="Y138">
            <v>0</v>
          </cell>
          <cell r="Z138">
            <v>0</v>
          </cell>
          <cell r="AA138" t="str">
            <v/>
          </cell>
        </row>
        <row r="139">
          <cell r="I139" t="str">
            <v/>
          </cell>
          <cell r="J139" t="str">
            <v/>
          </cell>
          <cell r="K139">
            <v>0</v>
          </cell>
          <cell r="L139">
            <v>0</v>
          </cell>
          <cell r="M139" t="str">
            <v/>
          </cell>
          <cell r="P139" t="str">
            <v/>
          </cell>
          <cell r="Q139" t="str">
            <v/>
          </cell>
          <cell r="R139">
            <v>0</v>
          </cell>
          <cell r="S139">
            <v>0</v>
          </cell>
          <cell r="T139" t="str">
            <v/>
          </cell>
          <cell r="W139" t="str">
            <v/>
          </cell>
          <cell r="X139" t="str">
            <v/>
          </cell>
          <cell r="Y139">
            <v>0</v>
          </cell>
          <cell r="Z139">
            <v>0</v>
          </cell>
          <cell r="AA139" t="str">
            <v/>
          </cell>
        </row>
        <row r="140">
          <cell r="I140" t="str">
            <v/>
          </cell>
          <cell r="J140" t="str">
            <v/>
          </cell>
          <cell r="K140">
            <v>0</v>
          </cell>
          <cell r="L140">
            <v>0</v>
          </cell>
          <cell r="M140" t="str">
            <v/>
          </cell>
          <cell r="P140" t="str">
            <v/>
          </cell>
          <cell r="Q140" t="str">
            <v/>
          </cell>
          <cell r="R140">
            <v>0</v>
          </cell>
          <cell r="S140">
            <v>0</v>
          </cell>
          <cell r="T140" t="str">
            <v/>
          </cell>
          <cell r="W140" t="str">
            <v/>
          </cell>
          <cell r="X140" t="str">
            <v/>
          </cell>
          <cell r="Y140">
            <v>0</v>
          </cell>
          <cell r="Z140">
            <v>0</v>
          </cell>
          <cell r="AA140" t="str">
            <v/>
          </cell>
        </row>
        <row r="141">
          <cell r="I141" t="str">
            <v/>
          </cell>
          <cell r="J141" t="str">
            <v/>
          </cell>
          <cell r="K141">
            <v>0</v>
          </cell>
          <cell r="L141">
            <v>0</v>
          </cell>
          <cell r="M141" t="str">
            <v/>
          </cell>
          <cell r="P141" t="str">
            <v/>
          </cell>
          <cell r="Q141" t="str">
            <v/>
          </cell>
          <cell r="R141">
            <v>0</v>
          </cell>
          <cell r="S141">
            <v>0</v>
          </cell>
          <cell r="T141" t="str">
            <v/>
          </cell>
          <cell r="W141" t="str">
            <v/>
          </cell>
          <cell r="X141" t="str">
            <v/>
          </cell>
          <cell r="Y141">
            <v>0</v>
          </cell>
          <cell r="Z141">
            <v>0</v>
          </cell>
          <cell r="AA141" t="str">
            <v/>
          </cell>
        </row>
        <row r="142">
          <cell r="I142" t="str">
            <v/>
          </cell>
          <cell r="J142" t="str">
            <v/>
          </cell>
          <cell r="K142">
            <v>0</v>
          </cell>
          <cell r="L142">
            <v>0</v>
          </cell>
          <cell r="M142" t="str">
            <v/>
          </cell>
          <cell r="P142" t="str">
            <v/>
          </cell>
          <cell r="Q142" t="str">
            <v/>
          </cell>
          <cell r="R142">
            <v>0</v>
          </cell>
          <cell r="S142">
            <v>0</v>
          </cell>
          <cell r="T142" t="str">
            <v/>
          </cell>
          <cell r="W142" t="str">
            <v/>
          </cell>
          <cell r="X142" t="str">
            <v/>
          </cell>
          <cell r="Y142">
            <v>0</v>
          </cell>
          <cell r="Z142">
            <v>0</v>
          </cell>
          <cell r="AA142" t="str">
            <v/>
          </cell>
        </row>
        <row r="143">
          <cell r="I143" t="str">
            <v>1001200000101</v>
          </cell>
          <cell r="J143" t="str">
            <v>普通攻击:对单体敌人造成{0}%的武力伤害</v>
          </cell>
          <cell r="K143">
            <v>0</v>
          </cell>
          <cell r="L143">
            <v>0</v>
          </cell>
          <cell r="M143" t="str">
            <v>0.25+0.25+0.25+0.25+0.25+0.25+0.25+0.25+0.25+0.25+0.25+0.25+0.25+0.25+0.25+0.25+0.25</v>
          </cell>
          <cell r="P143" t="str">
            <v/>
          </cell>
          <cell r="Q143" t="str">
            <v/>
          </cell>
          <cell r="R143">
            <v>0</v>
          </cell>
          <cell r="S143">
            <v>0</v>
          </cell>
          <cell r="T143" t="str">
            <v/>
          </cell>
          <cell r="W143" t="str">
            <v/>
          </cell>
          <cell r="X143" t="str">
            <v/>
          </cell>
          <cell r="Y143">
            <v>0</v>
          </cell>
          <cell r="Z143">
            <v>0</v>
          </cell>
          <cell r="AA143" t="str">
            <v/>
          </cell>
        </row>
        <row r="144">
          <cell r="I144" t="str">
            <v>1001200000201</v>
          </cell>
          <cell r="J144" t="str">
            <v>怒气技能:何太后立即眩晕敌方5秒，并蓄力一段时间后对技能范围内的人进行无法闪避制裁，敌方受到攻击力{0}%伤害并被星火附着5秒，每秒造成{1}%最大生命值灼烧伤害。</v>
          </cell>
          <cell r="K144">
            <v>0</v>
          </cell>
          <cell r="L144">
            <v>0</v>
          </cell>
          <cell r="M144" t="str">
            <v>1.01+1.04+1.07+1.1+1.13+1.16+1.19+1.22+1.25+1.28+1.31+1.34+1.37+1.4+1.43+1.46+1.49</v>
          </cell>
          <cell r="P144" t="str">
            <v/>
          </cell>
          <cell r="Q144" t="str">
            <v/>
          </cell>
          <cell r="R144">
            <v>0</v>
          </cell>
          <cell r="S144">
            <v>0</v>
          </cell>
          <cell r="T144" t="str">
            <v/>
          </cell>
          <cell r="W144" t="str">
            <v/>
          </cell>
          <cell r="X144" t="str">
            <v/>
          </cell>
          <cell r="Y144">
            <v>0</v>
          </cell>
          <cell r="Z144">
            <v>0</v>
          </cell>
          <cell r="AA144" t="str">
            <v/>
          </cell>
        </row>
        <row r="145">
          <cell r="I145" t="str">
            <v>1001200000202</v>
          </cell>
          <cell r="J145" t="str">
            <v>怒气技能:何太后立即眩晕敌方5秒，并蓄力一段时间后对技能范围内的人进行无法闪避制裁，敌方受到攻击力{0}%伤害并被星火附着5秒，每秒造成{1}%最大生命值灼烧伤害。</v>
          </cell>
          <cell r="K145">
            <v>0</v>
          </cell>
          <cell r="L145">
            <v>0</v>
          </cell>
          <cell r="M145" t="str">
            <v>0.014+0.016+0.018+0.02+0.022+0.024+0.026+0.028+0.03+0.032+0.034+0.036+0.038+0.04+0.042+0.044+0.046</v>
          </cell>
          <cell r="P145" t="str">
            <v/>
          </cell>
          <cell r="Q145" t="str">
            <v/>
          </cell>
          <cell r="R145">
            <v>0</v>
          </cell>
          <cell r="S145">
            <v>0</v>
          </cell>
          <cell r="T145" t="str">
            <v/>
          </cell>
          <cell r="W145" t="str">
            <v/>
          </cell>
          <cell r="X145" t="str">
            <v/>
          </cell>
          <cell r="Y145">
            <v>0</v>
          </cell>
          <cell r="Z145">
            <v>0</v>
          </cell>
          <cell r="AA145" t="str">
            <v/>
          </cell>
        </row>
        <row r="146">
          <cell r="I146" t="str">
            <v>1001200000203</v>
          </cell>
          <cell r="J146" t="str">
            <v>怒气技能:何太后立即眩晕敌方5秒，并蓄力一段时间后对技能范围内的人进行无法闪避制裁，敌方受到攻击力{0}%伤害并被星火附着5秒，每秒造成{1}%最大生命值灼烧伤害。</v>
          </cell>
          <cell r="K146">
            <v>0</v>
          </cell>
          <cell r="L146">
            <v>0</v>
          </cell>
          <cell r="M146" t="str">
            <v>0++++++++++++++++</v>
          </cell>
          <cell r="P146" t="str">
            <v/>
          </cell>
          <cell r="Q146" t="str">
            <v/>
          </cell>
          <cell r="R146">
            <v>0</v>
          </cell>
          <cell r="S146">
            <v>0</v>
          </cell>
          <cell r="T146" t="str">
            <v/>
          </cell>
          <cell r="W146" t="str">
            <v/>
          </cell>
          <cell r="X146" t="str">
            <v/>
          </cell>
          <cell r="Y146">
            <v>0</v>
          </cell>
          <cell r="Z146">
            <v>0</v>
          </cell>
          <cell r="AA146" t="str">
            <v/>
          </cell>
        </row>
        <row r="147">
          <cell r="I147" t="str">
            <v>1001200000301</v>
          </cell>
          <cell r="J147" t="str">
            <v>被动技能1:何太后存活在场时，对受到灼烧的敌人施加5秒醒目印记，我方攻击印记敌人时命中提高{0}%，何太后每隔{1}秒普攻会附着星火，若敌方已经受到灼烧，星火还会传至附近最近的两名友军。</v>
          </cell>
          <cell r="K147">
            <v>0</v>
          </cell>
          <cell r="L147">
            <v>0</v>
          </cell>
          <cell r="M147" t="str">
            <v>-0.22+-0.28+-0.34+-0.4+-0.46+-0.52+-0.58+-0.64+-0.7+-0.76+-0.82+-0.88+-0.94+-1+-1+-1+-1</v>
          </cell>
          <cell r="P147" t="str">
            <v/>
          </cell>
          <cell r="Q147" t="str">
            <v/>
          </cell>
          <cell r="R147">
            <v>0</v>
          </cell>
          <cell r="S147">
            <v>0</v>
          </cell>
          <cell r="T147" t="str">
            <v/>
          </cell>
          <cell r="W147" t="str">
            <v/>
          </cell>
          <cell r="X147" t="str">
            <v/>
          </cell>
          <cell r="Y147">
            <v>0</v>
          </cell>
          <cell r="Z147">
            <v>0</v>
          </cell>
          <cell r="AA147" t="str">
            <v/>
          </cell>
        </row>
        <row r="148">
          <cell r="I148" t="str">
            <v>1001200000302</v>
          </cell>
          <cell r="J148" t="str">
            <v>被动技能1:何太后存活在场时，对受到灼烧的敌人施加5秒醒目印记，我方攻击印记敌人时命中提高{0}%，何太后每隔{1}秒普攻会附着星火，若敌方已经受到灼烧，星火还会传至附近最近的两名友军。</v>
          </cell>
          <cell r="K148">
            <v>0</v>
          </cell>
          <cell r="L148">
            <v>0</v>
          </cell>
          <cell r="M148" t="str">
            <v>7.6+7.4+7.2+7+6.8+6.6+6.4+6.2+6+5.8+5.6+5.4+5.2+5+4.8+4.6+4.4</v>
          </cell>
          <cell r="P148" t="str">
            <v>1001200000303</v>
          </cell>
          <cell r="Q148" t="str">
            <v>被动技能1:何太后存活在场时，对受到灼烧的敌人施加5秒醒目印记，我方攻击印记敌人时命中提高{0}%，何太后每隔{1}秒普攻会附着星火，若敌方已经受到灼烧，星火还会传至附近最近的两名友军。</v>
          </cell>
          <cell r="R148">
            <v>0</v>
          </cell>
          <cell r="S148">
            <v>0</v>
          </cell>
          <cell r="T148" t="str">
            <v>7+8+8+8+8+9+9+9+10+10+10+11+11+12+12+13+13</v>
          </cell>
          <cell r="W148" t="str">
            <v/>
          </cell>
          <cell r="X148" t="str">
            <v/>
          </cell>
          <cell r="Y148">
            <v>0</v>
          </cell>
          <cell r="Z148">
            <v>0</v>
          </cell>
          <cell r="AA148" t="str">
            <v/>
          </cell>
        </row>
        <row r="149">
          <cell r="I149" t="str">
            <v>1001200000401</v>
          </cell>
          <cell r="J149" t="str">
            <v>被动技能2:弓兵攻速提升{0}，弩兵穿甲提升{1}%</v>
          </cell>
          <cell r="K149">
            <v>0</v>
          </cell>
          <cell r="L149">
            <v>0</v>
          </cell>
          <cell r="M149" t="str">
            <v>8+8+8+8+8+8+8+8+8+8+8+8+8+8+8+8+8</v>
          </cell>
          <cell r="P149" t="str">
            <v>1001200000402</v>
          </cell>
          <cell r="Q149" t="str">
            <v>被动技能2:弓兵攻速提升{0}，弩兵穿甲提升{1}%</v>
          </cell>
          <cell r="R149">
            <v>0</v>
          </cell>
          <cell r="S149">
            <v>0</v>
          </cell>
          <cell r="T149" t="str">
            <v>0.2+0.2+0.2+0.2+0.2+0.2+0.2+0.2+0.2+0.2+0.2+0.2+0.2+0.2+0.2+0.2+0.2</v>
          </cell>
          <cell r="W149" t="str">
            <v/>
          </cell>
          <cell r="X149" t="str">
            <v/>
          </cell>
          <cell r="Y149">
            <v>0</v>
          </cell>
          <cell r="Z149">
            <v>0</v>
          </cell>
          <cell r="AA149" t="str">
            <v/>
          </cell>
        </row>
        <row r="150">
          <cell r="I150" t="str">
            <v>1001200000501</v>
          </cell>
          <cell r="J150" t="str">
            <v>被动技能3:左右开弓，敌人应弦而倒，自身射程提升80，并且攻击速度增加16。</v>
          </cell>
          <cell r="K150">
            <v>0</v>
          </cell>
          <cell r="L150">
            <v>0</v>
          </cell>
          <cell r="M150" t="str">
            <v>80+80+80+80+80+80+80+80+80+80+80+80+80+80+80+80+80</v>
          </cell>
          <cell r="P150" t="str">
            <v>1001200000502</v>
          </cell>
          <cell r="Q150" t="str">
            <v>被动技能3:左右开弓，敌人应弦而倒，自身射程提升80，并且攻击速度增加16。</v>
          </cell>
          <cell r="R150">
            <v>0</v>
          </cell>
          <cell r="S150">
            <v>0</v>
          </cell>
          <cell r="T150" t="str">
            <v>16+16+16+16+16+16+16+16+16+16+16+16+16+16+16+16+16</v>
          </cell>
          <cell r="W150" t="str">
            <v/>
          </cell>
          <cell r="X150" t="str">
            <v/>
          </cell>
          <cell r="Y150">
            <v>0</v>
          </cell>
          <cell r="Z150">
            <v>0</v>
          </cell>
          <cell r="AA150" t="str">
            <v/>
          </cell>
        </row>
        <row r="151">
          <cell r="I151" t="str">
            <v/>
          </cell>
          <cell r="J151" t="str">
            <v/>
          </cell>
          <cell r="K151">
            <v>0</v>
          </cell>
          <cell r="L151">
            <v>0</v>
          </cell>
          <cell r="M151" t="str">
            <v/>
          </cell>
          <cell r="P151" t="str">
            <v/>
          </cell>
          <cell r="Q151" t="str">
            <v/>
          </cell>
          <cell r="R151">
            <v>0</v>
          </cell>
          <cell r="S151">
            <v>0</v>
          </cell>
          <cell r="T151" t="str">
            <v/>
          </cell>
          <cell r="W151" t="str">
            <v/>
          </cell>
          <cell r="X151" t="str">
            <v/>
          </cell>
          <cell r="Y151">
            <v>0</v>
          </cell>
          <cell r="Z151">
            <v>0</v>
          </cell>
          <cell r="AA151" t="str">
            <v/>
          </cell>
        </row>
        <row r="152">
          <cell r="I152" t="str">
            <v/>
          </cell>
          <cell r="J152" t="str">
            <v/>
          </cell>
          <cell r="K152">
            <v>0</v>
          </cell>
          <cell r="L152">
            <v>0</v>
          </cell>
          <cell r="M152" t="str">
            <v/>
          </cell>
          <cell r="P152" t="str">
            <v/>
          </cell>
          <cell r="Q152" t="str">
            <v/>
          </cell>
          <cell r="R152">
            <v>0</v>
          </cell>
          <cell r="S152">
            <v>0</v>
          </cell>
          <cell r="T152" t="str">
            <v/>
          </cell>
          <cell r="W152" t="str">
            <v/>
          </cell>
          <cell r="X152" t="str">
            <v/>
          </cell>
          <cell r="Y152">
            <v>0</v>
          </cell>
          <cell r="Z152">
            <v>0</v>
          </cell>
          <cell r="AA152" t="str">
            <v/>
          </cell>
        </row>
        <row r="153">
          <cell r="I153" t="str">
            <v/>
          </cell>
          <cell r="J153" t="str">
            <v/>
          </cell>
          <cell r="K153">
            <v>0</v>
          </cell>
          <cell r="L153">
            <v>0</v>
          </cell>
          <cell r="M153" t="str">
            <v/>
          </cell>
          <cell r="P153" t="str">
            <v/>
          </cell>
          <cell r="Q153" t="str">
            <v/>
          </cell>
          <cell r="R153">
            <v>0</v>
          </cell>
          <cell r="S153">
            <v>0</v>
          </cell>
          <cell r="T153" t="str">
            <v/>
          </cell>
          <cell r="W153" t="str">
            <v/>
          </cell>
          <cell r="X153" t="str">
            <v/>
          </cell>
          <cell r="Y153">
            <v>0</v>
          </cell>
          <cell r="Z153">
            <v>0</v>
          </cell>
          <cell r="AA153" t="str">
            <v/>
          </cell>
        </row>
        <row r="154">
          <cell r="I154" t="str">
            <v/>
          </cell>
          <cell r="J154" t="str">
            <v/>
          </cell>
          <cell r="K154">
            <v>0</v>
          </cell>
          <cell r="L154">
            <v>0</v>
          </cell>
          <cell r="M154" t="str">
            <v/>
          </cell>
          <cell r="P154" t="str">
            <v/>
          </cell>
          <cell r="Q154" t="str">
            <v/>
          </cell>
          <cell r="R154">
            <v>0</v>
          </cell>
          <cell r="S154">
            <v>0</v>
          </cell>
          <cell r="T154" t="str">
            <v/>
          </cell>
          <cell r="W154" t="str">
            <v/>
          </cell>
          <cell r="X154" t="str">
            <v/>
          </cell>
          <cell r="Y154">
            <v>0</v>
          </cell>
          <cell r="Z154">
            <v>0</v>
          </cell>
          <cell r="AA154" t="str">
            <v/>
          </cell>
        </row>
        <row r="155">
          <cell r="I155" t="str">
            <v/>
          </cell>
          <cell r="J155" t="str">
            <v/>
          </cell>
          <cell r="K155">
            <v>0</v>
          </cell>
          <cell r="L155">
            <v>0</v>
          </cell>
          <cell r="M155" t="str">
            <v/>
          </cell>
          <cell r="P155" t="str">
            <v/>
          </cell>
          <cell r="Q155" t="str">
            <v/>
          </cell>
          <cell r="R155">
            <v>0</v>
          </cell>
          <cell r="S155">
            <v>0</v>
          </cell>
          <cell r="T155" t="str">
            <v/>
          </cell>
          <cell r="W155" t="str">
            <v/>
          </cell>
          <cell r="X155" t="str">
            <v/>
          </cell>
          <cell r="Y155">
            <v>0</v>
          </cell>
          <cell r="Z155">
            <v>0</v>
          </cell>
          <cell r="AA155" t="str">
            <v/>
          </cell>
        </row>
        <row r="156">
          <cell r="I156" t="str">
            <v/>
          </cell>
          <cell r="J156" t="str">
            <v/>
          </cell>
          <cell r="K156">
            <v>0</v>
          </cell>
          <cell r="L156">
            <v>0</v>
          </cell>
          <cell r="M156" t="str">
            <v/>
          </cell>
          <cell r="P156" t="str">
            <v/>
          </cell>
          <cell r="Q156" t="str">
            <v/>
          </cell>
          <cell r="R156">
            <v>0</v>
          </cell>
          <cell r="S156">
            <v>0</v>
          </cell>
          <cell r="T156" t="str">
            <v/>
          </cell>
          <cell r="W156" t="str">
            <v/>
          </cell>
          <cell r="X156" t="str">
            <v/>
          </cell>
          <cell r="Y156">
            <v>0</v>
          </cell>
          <cell r="Z156">
            <v>0</v>
          </cell>
          <cell r="AA156" t="str">
            <v/>
          </cell>
        </row>
        <row r="157">
          <cell r="I157" t="str">
            <v/>
          </cell>
          <cell r="J157" t="str">
            <v/>
          </cell>
          <cell r="K157">
            <v>0</v>
          </cell>
          <cell r="L157">
            <v>0</v>
          </cell>
          <cell r="M157" t="str">
            <v/>
          </cell>
          <cell r="P157" t="str">
            <v/>
          </cell>
          <cell r="Q157" t="str">
            <v/>
          </cell>
          <cell r="R157">
            <v>0</v>
          </cell>
          <cell r="S157">
            <v>0</v>
          </cell>
          <cell r="T157" t="str">
            <v/>
          </cell>
          <cell r="W157" t="str">
            <v/>
          </cell>
          <cell r="X157" t="str">
            <v/>
          </cell>
          <cell r="Y157">
            <v>0</v>
          </cell>
          <cell r="Z157">
            <v>0</v>
          </cell>
          <cell r="AA157" t="str">
            <v/>
          </cell>
        </row>
        <row r="158">
          <cell r="I158" t="str">
            <v/>
          </cell>
          <cell r="J158" t="str">
            <v/>
          </cell>
          <cell r="K158">
            <v>0</v>
          </cell>
          <cell r="L158">
            <v>0</v>
          </cell>
          <cell r="M158" t="str">
            <v/>
          </cell>
          <cell r="P158" t="str">
            <v/>
          </cell>
          <cell r="Q158" t="str">
            <v/>
          </cell>
          <cell r="R158">
            <v>0</v>
          </cell>
          <cell r="S158">
            <v>0</v>
          </cell>
          <cell r="T158" t="str">
            <v/>
          </cell>
          <cell r="W158" t="str">
            <v/>
          </cell>
          <cell r="X158" t="str">
            <v/>
          </cell>
          <cell r="Y158">
            <v>0</v>
          </cell>
          <cell r="Z158">
            <v>0</v>
          </cell>
          <cell r="AA158" t="str">
            <v/>
          </cell>
        </row>
        <row r="159">
          <cell r="I159" t="str">
            <v/>
          </cell>
          <cell r="J159" t="str">
            <v/>
          </cell>
          <cell r="K159">
            <v>0</v>
          </cell>
          <cell r="L159">
            <v>0</v>
          </cell>
          <cell r="M159" t="str">
            <v/>
          </cell>
          <cell r="P159" t="str">
            <v/>
          </cell>
          <cell r="Q159" t="str">
            <v/>
          </cell>
          <cell r="R159">
            <v>0</v>
          </cell>
          <cell r="S159">
            <v>0</v>
          </cell>
          <cell r="T159" t="str">
            <v/>
          </cell>
          <cell r="W159" t="str">
            <v/>
          </cell>
          <cell r="X159" t="str">
            <v/>
          </cell>
          <cell r="Y159">
            <v>0</v>
          </cell>
          <cell r="Z159">
            <v>0</v>
          </cell>
          <cell r="AA159" t="str">
            <v/>
          </cell>
        </row>
        <row r="160">
          <cell r="I160" t="str">
            <v/>
          </cell>
          <cell r="J160" t="str">
            <v/>
          </cell>
          <cell r="K160">
            <v>0</v>
          </cell>
          <cell r="L160">
            <v>0</v>
          </cell>
          <cell r="M160" t="str">
            <v/>
          </cell>
          <cell r="P160" t="str">
            <v/>
          </cell>
          <cell r="Q160" t="str">
            <v/>
          </cell>
          <cell r="R160">
            <v>0</v>
          </cell>
          <cell r="S160">
            <v>0</v>
          </cell>
          <cell r="T160" t="str">
            <v/>
          </cell>
          <cell r="W160" t="str">
            <v/>
          </cell>
          <cell r="X160" t="str">
            <v/>
          </cell>
          <cell r="Y160">
            <v>0</v>
          </cell>
          <cell r="Z160">
            <v>0</v>
          </cell>
          <cell r="AA160" t="str">
            <v/>
          </cell>
        </row>
        <row r="161">
          <cell r="I161" t="str">
            <v/>
          </cell>
          <cell r="J161" t="str">
            <v/>
          </cell>
          <cell r="K161">
            <v>0</v>
          </cell>
          <cell r="L161">
            <v>0</v>
          </cell>
          <cell r="M161" t="str">
            <v/>
          </cell>
          <cell r="P161" t="str">
            <v/>
          </cell>
          <cell r="Q161" t="str">
            <v/>
          </cell>
          <cell r="R161">
            <v>0</v>
          </cell>
          <cell r="S161">
            <v>0</v>
          </cell>
          <cell r="T161" t="str">
            <v/>
          </cell>
          <cell r="W161" t="str">
            <v/>
          </cell>
          <cell r="X161" t="str">
            <v/>
          </cell>
          <cell r="Y161">
            <v>0</v>
          </cell>
          <cell r="Z161">
            <v>0</v>
          </cell>
          <cell r="AA161" t="str">
            <v/>
          </cell>
        </row>
        <row r="162">
          <cell r="I162" t="str">
            <v/>
          </cell>
          <cell r="J162" t="str">
            <v/>
          </cell>
          <cell r="K162">
            <v>0</v>
          </cell>
          <cell r="L162">
            <v>0</v>
          </cell>
          <cell r="M162" t="str">
            <v/>
          </cell>
          <cell r="P162" t="str">
            <v/>
          </cell>
          <cell r="Q162" t="str">
            <v/>
          </cell>
          <cell r="R162">
            <v>0</v>
          </cell>
          <cell r="S162">
            <v>0</v>
          </cell>
          <cell r="T162" t="str">
            <v/>
          </cell>
          <cell r="W162" t="str">
            <v/>
          </cell>
          <cell r="X162" t="str">
            <v/>
          </cell>
          <cell r="Y162">
            <v>0</v>
          </cell>
          <cell r="Z162">
            <v>0</v>
          </cell>
          <cell r="AA162" t="str">
            <v/>
          </cell>
        </row>
        <row r="163">
          <cell r="I163" t="str">
            <v/>
          </cell>
          <cell r="J163" t="str">
            <v/>
          </cell>
          <cell r="K163">
            <v>0</v>
          </cell>
          <cell r="L163">
            <v>0</v>
          </cell>
          <cell r="M163" t="str">
            <v/>
          </cell>
          <cell r="P163" t="str">
            <v/>
          </cell>
          <cell r="Q163" t="str">
            <v/>
          </cell>
          <cell r="R163">
            <v>0</v>
          </cell>
          <cell r="S163">
            <v>0</v>
          </cell>
          <cell r="T163" t="str">
            <v/>
          </cell>
          <cell r="W163" t="str">
            <v/>
          </cell>
          <cell r="X163" t="str">
            <v/>
          </cell>
          <cell r="Y163">
            <v>0</v>
          </cell>
          <cell r="Z163">
            <v>0</v>
          </cell>
          <cell r="AA163" t="str">
            <v/>
          </cell>
        </row>
        <row r="164">
          <cell r="I164" t="str">
            <v/>
          </cell>
          <cell r="J164" t="str">
            <v/>
          </cell>
          <cell r="K164">
            <v>0</v>
          </cell>
          <cell r="L164">
            <v>0</v>
          </cell>
          <cell r="M164" t="str">
            <v/>
          </cell>
          <cell r="P164" t="str">
            <v/>
          </cell>
          <cell r="Q164" t="str">
            <v/>
          </cell>
          <cell r="R164">
            <v>0</v>
          </cell>
          <cell r="S164">
            <v>0</v>
          </cell>
          <cell r="T164" t="str">
            <v/>
          </cell>
          <cell r="W164" t="str">
            <v/>
          </cell>
          <cell r="X164" t="str">
            <v/>
          </cell>
          <cell r="Y164">
            <v>0</v>
          </cell>
          <cell r="Z164">
            <v>0</v>
          </cell>
          <cell r="AA164" t="str">
            <v/>
          </cell>
        </row>
        <row r="165">
          <cell r="I165" t="str">
            <v/>
          </cell>
          <cell r="J165" t="str">
            <v/>
          </cell>
          <cell r="K165">
            <v>0</v>
          </cell>
          <cell r="L165">
            <v>0</v>
          </cell>
          <cell r="M165" t="str">
            <v/>
          </cell>
          <cell r="P165" t="str">
            <v/>
          </cell>
          <cell r="Q165" t="str">
            <v/>
          </cell>
          <cell r="R165">
            <v>0</v>
          </cell>
          <cell r="S165">
            <v>0</v>
          </cell>
          <cell r="T165" t="str">
            <v/>
          </cell>
          <cell r="W165" t="str">
            <v/>
          </cell>
          <cell r="X165" t="str">
            <v/>
          </cell>
          <cell r="Y165">
            <v>0</v>
          </cell>
          <cell r="Z165">
            <v>0</v>
          </cell>
          <cell r="AA165" t="str">
            <v/>
          </cell>
        </row>
        <row r="166">
          <cell r="I166" t="str">
            <v/>
          </cell>
          <cell r="J166" t="str">
            <v/>
          </cell>
          <cell r="K166">
            <v>0</v>
          </cell>
          <cell r="L166">
            <v>0</v>
          </cell>
          <cell r="M166" t="str">
            <v/>
          </cell>
          <cell r="P166" t="str">
            <v/>
          </cell>
          <cell r="Q166" t="str">
            <v/>
          </cell>
          <cell r="R166">
            <v>0</v>
          </cell>
          <cell r="S166">
            <v>0</v>
          </cell>
          <cell r="T166" t="str">
            <v/>
          </cell>
          <cell r="W166" t="str">
            <v/>
          </cell>
          <cell r="X166" t="str">
            <v/>
          </cell>
          <cell r="Y166">
            <v>0</v>
          </cell>
          <cell r="Z166">
            <v>0</v>
          </cell>
          <cell r="AA166" t="str">
            <v/>
          </cell>
        </row>
        <row r="167">
          <cell r="I167" t="str">
            <v/>
          </cell>
          <cell r="J167" t="str">
            <v/>
          </cell>
          <cell r="K167">
            <v>0</v>
          </cell>
          <cell r="L167">
            <v>0</v>
          </cell>
          <cell r="M167" t="str">
            <v/>
          </cell>
          <cell r="P167" t="str">
            <v/>
          </cell>
          <cell r="Q167" t="str">
            <v/>
          </cell>
          <cell r="R167">
            <v>0</v>
          </cell>
          <cell r="S167">
            <v>0</v>
          </cell>
          <cell r="T167" t="str">
            <v/>
          </cell>
          <cell r="W167" t="str">
            <v/>
          </cell>
          <cell r="X167" t="str">
            <v/>
          </cell>
          <cell r="Y167">
            <v>0</v>
          </cell>
          <cell r="Z167">
            <v>0</v>
          </cell>
          <cell r="AA167" t="str">
            <v/>
          </cell>
        </row>
        <row r="168">
          <cell r="I168" t="str">
            <v/>
          </cell>
          <cell r="J168" t="str">
            <v/>
          </cell>
          <cell r="K168">
            <v>0</v>
          </cell>
          <cell r="L168">
            <v>0</v>
          </cell>
          <cell r="M168" t="str">
            <v/>
          </cell>
          <cell r="P168" t="str">
            <v/>
          </cell>
          <cell r="Q168" t="str">
            <v/>
          </cell>
          <cell r="R168">
            <v>0</v>
          </cell>
          <cell r="S168">
            <v>0</v>
          </cell>
          <cell r="T168" t="str">
            <v/>
          </cell>
          <cell r="W168" t="str">
            <v/>
          </cell>
          <cell r="X168" t="str">
            <v/>
          </cell>
          <cell r="Y168">
            <v>0</v>
          </cell>
          <cell r="Z168">
            <v>0</v>
          </cell>
          <cell r="AA168" t="str">
            <v/>
          </cell>
        </row>
        <row r="169">
          <cell r="I169" t="str">
            <v/>
          </cell>
          <cell r="J169" t="str">
            <v/>
          </cell>
          <cell r="K169">
            <v>0</v>
          </cell>
          <cell r="L169">
            <v>0</v>
          </cell>
          <cell r="M169" t="str">
            <v/>
          </cell>
          <cell r="P169" t="str">
            <v/>
          </cell>
          <cell r="Q169" t="str">
            <v/>
          </cell>
          <cell r="R169">
            <v>0</v>
          </cell>
          <cell r="S169">
            <v>0</v>
          </cell>
          <cell r="T169" t="str">
            <v/>
          </cell>
          <cell r="W169" t="str">
            <v/>
          </cell>
          <cell r="X169" t="str">
            <v/>
          </cell>
          <cell r="Y169">
            <v>0</v>
          </cell>
          <cell r="Z169">
            <v>0</v>
          </cell>
          <cell r="AA169" t="str">
            <v/>
          </cell>
        </row>
        <row r="170">
          <cell r="I170" t="str">
            <v/>
          </cell>
          <cell r="J170" t="str">
            <v/>
          </cell>
          <cell r="K170">
            <v>0</v>
          </cell>
          <cell r="L170">
            <v>0</v>
          </cell>
          <cell r="M170" t="str">
            <v/>
          </cell>
          <cell r="P170" t="str">
            <v/>
          </cell>
          <cell r="Q170" t="str">
            <v/>
          </cell>
          <cell r="R170">
            <v>0</v>
          </cell>
          <cell r="S170">
            <v>0</v>
          </cell>
          <cell r="T170" t="str">
            <v/>
          </cell>
          <cell r="W170" t="str">
            <v/>
          </cell>
          <cell r="X170" t="str">
            <v/>
          </cell>
          <cell r="Y170">
            <v>0</v>
          </cell>
          <cell r="Z170">
            <v>0</v>
          </cell>
          <cell r="AA170" t="str">
            <v/>
          </cell>
        </row>
        <row r="171">
          <cell r="I171" t="str">
            <v/>
          </cell>
          <cell r="J171" t="str">
            <v/>
          </cell>
          <cell r="K171">
            <v>0</v>
          </cell>
          <cell r="L171">
            <v>0</v>
          </cell>
          <cell r="M171" t="str">
            <v/>
          </cell>
          <cell r="P171" t="str">
            <v/>
          </cell>
          <cell r="Q171" t="str">
            <v/>
          </cell>
          <cell r="R171">
            <v>0</v>
          </cell>
          <cell r="S171">
            <v>0</v>
          </cell>
          <cell r="T171" t="str">
            <v/>
          </cell>
          <cell r="W171" t="str">
            <v/>
          </cell>
          <cell r="X171" t="str">
            <v/>
          </cell>
          <cell r="Y171">
            <v>0</v>
          </cell>
          <cell r="Z171">
            <v>0</v>
          </cell>
          <cell r="AA171" t="str">
            <v/>
          </cell>
        </row>
        <row r="172">
          <cell r="I172" t="str">
            <v/>
          </cell>
          <cell r="J172" t="str">
            <v/>
          </cell>
          <cell r="K172">
            <v>0</v>
          </cell>
          <cell r="L172">
            <v>0</v>
          </cell>
          <cell r="M172" t="str">
            <v/>
          </cell>
          <cell r="P172" t="str">
            <v/>
          </cell>
          <cell r="Q172" t="str">
            <v/>
          </cell>
          <cell r="R172">
            <v>0</v>
          </cell>
          <cell r="S172">
            <v>0</v>
          </cell>
          <cell r="T172" t="str">
            <v/>
          </cell>
          <cell r="W172" t="str">
            <v/>
          </cell>
          <cell r="X172" t="str">
            <v/>
          </cell>
          <cell r="Y172">
            <v>0</v>
          </cell>
          <cell r="Z172">
            <v>0</v>
          </cell>
          <cell r="AA172" t="str">
            <v/>
          </cell>
        </row>
        <row r="173">
          <cell r="I173" t="str">
            <v>1001400000101</v>
          </cell>
          <cell r="J173" t="str">
            <v>普通攻击:对单体敌人造成{0}%的武力伤害</v>
          </cell>
          <cell r="K173">
            <v>0</v>
          </cell>
          <cell r="L173">
            <v>0</v>
          </cell>
          <cell r="M173" t="str">
            <v>0.65+0.65+0.65+0.65+0.65+0.65+0.65+0.65+0.65+0.65+0.65+0.65+0.65+0.65+0.65+0.65+0.65</v>
          </cell>
          <cell r="P173" t="str">
            <v/>
          </cell>
          <cell r="Q173" t="str">
            <v/>
          </cell>
          <cell r="R173">
            <v>0</v>
          </cell>
          <cell r="S173">
            <v>0</v>
          </cell>
          <cell r="T173" t="str">
            <v/>
          </cell>
          <cell r="W173" t="str">
            <v/>
          </cell>
          <cell r="X173" t="str">
            <v/>
          </cell>
          <cell r="Y173">
            <v>0</v>
          </cell>
          <cell r="Z173">
            <v>0</v>
          </cell>
          <cell r="AA173" t="str">
            <v/>
          </cell>
        </row>
        <row r="174">
          <cell r="I174" t="str">
            <v>1001400000201</v>
          </cell>
          <cell r="J174" t="str">
            <v>怒气技能:黄忠策马向最近的友方部队冲锋（优先选择弓弩部队），并在沿途射出总计8支箭矢，每支箭矢会对最近的敌方单位造成攻击{0}%的武力伤害。黄忠以及沿途的友方单位获得隐蔽效果，持续6秒（普攻不会打破隐蔽）。</v>
          </cell>
          <cell r="K174">
            <v>0</v>
          </cell>
          <cell r="L174">
            <v>0</v>
          </cell>
          <cell r="M174" t="str">
            <v>0.2+0.225+0.25+0.275+0.3+0.325+0.35+0.375+0.4+0.425+0.45+0.475+0.5+0.525+0.55+0.575+0.6</v>
          </cell>
          <cell r="P174" t="str">
            <v/>
          </cell>
          <cell r="Q174" t="str">
            <v/>
          </cell>
          <cell r="R174">
            <v>0</v>
          </cell>
          <cell r="S174">
            <v>0</v>
          </cell>
          <cell r="T174" t="str">
            <v/>
          </cell>
          <cell r="W174" t="str">
            <v/>
          </cell>
          <cell r="X174" t="str">
            <v/>
          </cell>
          <cell r="Y174">
            <v>0</v>
          </cell>
          <cell r="Z174">
            <v>0</v>
          </cell>
          <cell r="AA174" t="str">
            <v/>
          </cell>
        </row>
        <row r="175">
          <cell r="I175" t="str">
            <v>1001400000202</v>
          </cell>
          <cell r="J175" t="str">
            <v>怒气技能:黄忠策马向最近的友方部队冲锋（优先选择弓弩部队），并在沿途射出总计8支箭矢，每支箭矢会对最近的敌方单位造成攻击{0}%的武力伤害。黄忠以及沿途的友方单位获得隐蔽效果，持续6秒（普攻不会打破隐蔽）。</v>
          </cell>
          <cell r="K175">
            <v>0</v>
          </cell>
          <cell r="L175">
            <v>0</v>
          </cell>
          <cell r="M175" t="str">
            <v>0++++++++++++++++</v>
          </cell>
          <cell r="P175" t="str">
            <v/>
          </cell>
          <cell r="Q175" t="str">
            <v/>
          </cell>
          <cell r="R175">
            <v>0</v>
          </cell>
          <cell r="S175">
            <v>0</v>
          </cell>
          <cell r="T175" t="str">
            <v/>
          </cell>
          <cell r="W175" t="str">
            <v/>
          </cell>
          <cell r="X175" t="str">
            <v/>
          </cell>
          <cell r="Y175">
            <v>0</v>
          </cell>
          <cell r="Z175">
            <v>0</v>
          </cell>
          <cell r="AA175" t="str">
            <v/>
          </cell>
        </row>
        <row r="176">
          <cell r="I176" t="str">
            <v>1001400000301</v>
          </cell>
          <cell r="J176" t="str">
            <v>被动技能1:黄忠普攻会蓄力拉弓，每5秒攻击1次，造成攻击65%的伤害，并标记目标，使其接下来6秒内受到来自黄忠的伤害提高{0}%，标记结束时，目标会额外受到1次持续期间所受总伤害{1}%的伤害（标记最多叠加2层，增伤效果不可叠加）。</v>
          </cell>
          <cell r="K176">
            <v>0</v>
          </cell>
          <cell r="L176">
            <v>0</v>
          </cell>
          <cell r="M176" t="str">
            <v>0.05+0.055+0.06+0.065+0.07+0.075+0.08+0.085+0.09+0.095+0.1+0.105+0.11+0.115+0.12+0.125+0.13</v>
          </cell>
          <cell r="P176" t="str">
            <v/>
          </cell>
          <cell r="Q176" t="str">
            <v/>
          </cell>
          <cell r="R176">
            <v>0</v>
          </cell>
          <cell r="S176">
            <v>0</v>
          </cell>
          <cell r="T176" t="str">
            <v/>
          </cell>
          <cell r="W176" t="str">
            <v/>
          </cell>
          <cell r="X176" t="str">
            <v/>
          </cell>
          <cell r="Y176">
            <v>0</v>
          </cell>
          <cell r="Z176">
            <v>0</v>
          </cell>
          <cell r="AA176" t="str">
            <v/>
          </cell>
        </row>
        <row r="177">
          <cell r="I177" t="str">
            <v>1001400000302</v>
          </cell>
          <cell r="J177" t="str">
            <v>被动技能1:黄忠普攻会蓄力拉弓，每5秒攻击1次，造成攻击65%的伤害，并标记目标，使其接下来6秒内受到来自黄忠的伤害提高{0}%，标记结束时，目标会额外受到1次持续期间所受总伤害{1}%的伤害（标记最多叠加2层，增伤效果不可叠加）。</v>
          </cell>
          <cell r="K177">
            <v>0</v>
          </cell>
          <cell r="L177">
            <v>0</v>
          </cell>
          <cell r="M177" t="str">
            <v>0.04+0.05+0.06+0.07+0.08+0.09+0.1+0.11+0.12+0.13+0.14+0.15+0.16+0.17+0.18+0.19+0.2</v>
          </cell>
          <cell r="P177" t="str">
            <v/>
          </cell>
          <cell r="Q177" t="str">
            <v/>
          </cell>
          <cell r="R177">
            <v>0</v>
          </cell>
          <cell r="S177">
            <v>0</v>
          </cell>
          <cell r="T177" t="str">
            <v/>
          </cell>
          <cell r="W177" t="str">
            <v/>
          </cell>
          <cell r="X177" t="str">
            <v/>
          </cell>
          <cell r="Y177">
            <v>0</v>
          </cell>
          <cell r="Z177">
            <v>0</v>
          </cell>
          <cell r="AA177" t="str">
            <v/>
          </cell>
        </row>
        <row r="178">
          <cell r="I178" t="str">
            <v>1001400000401</v>
          </cell>
          <cell r="J178" t="str">
            <v>被动技能2:武将率领弓兵时，弓兵的攻击速度增加8；率领弩兵时，弩兵攻击无视20%护甲。</v>
          </cell>
          <cell r="K178">
            <v>0</v>
          </cell>
          <cell r="L178">
            <v>0</v>
          </cell>
          <cell r="M178" t="str">
            <v>8+8+8+8+8+8+8+8+8+8+8+8+8+8+8+8+8</v>
          </cell>
          <cell r="P178" t="str">
            <v>1001400000402</v>
          </cell>
          <cell r="Q178" t="str">
            <v>被动技能2:武将率领弓兵时，弓兵的攻击速度增加8；率领弩兵时，弩兵攻击无视20%护甲。</v>
          </cell>
          <cell r="R178">
            <v>0</v>
          </cell>
          <cell r="S178">
            <v>0</v>
          </cell>
          <cell r="T178" t="str">
            <v>0.2+0.2+0.2+0.2+0.2+0.2+0.2+0.2+0.2+0.2+0.2+0.2+0.2+0.2+0.2+0.2+0.2</v>
          </cell>
          <cell r="W178" t="str">
            <v/>
          </cell>
          <cell r="X178" t="str">
            <v/>
          </cell>
          <cell r="Y178">
            <v>0</v>
          </cell>
          <cell r="Z178">
            <v>0</v>
          </cell>
          <cell r="AA178" t="str">
            <v/>
          </cell>
        </row>
        <row r="179">
          <cell r="I179" t="str">
            <v>1001400000501</v>
          </cell>
          <cell r="J179" t="str">
            <v>被动技能3:强弓劲弩，摧枯拉朽，自身普攻降低目标100点护甲，持续4秒。</v>
          </cell>
          <cell r="K179">
            <v>0</v>
          </cell>
          <cell r="L179">
            <v>0</v>
          </cell>
          <cell r="M179" t="str">
            <v>-100+-100+-100+-100+-100+-100+-100+-100+-100+-100+-100+-100+-100+-100+-100+-100+-100</v>
          </cell>
          <cell r="P179" t="str">
            <v/>
          </cell>
          <cell r="Q179" t="str">
            <v/>
          </cell>
          <cell r="R179">
            <v>0</v>
          </cell>
          <cell r="S179">
            <v>0</v>
          </cell>
          <cell r="T179" t="str">
            <v/>
          </cell>
          <cell r="W179" t="str">
            <v/>
          </cell>
          <cell r="X179" t="str">
            <v/>
          </cell>
          <cell r="Y179">
            <v>0</v>
          </cell>
          <cell r="Z179">
            <v>0</v>
          </cell>
          <cell r="AA179" t="str">
            <v/>
          </cell>
        </row>
        <row r="180">
          <cell r="I180" t="str">
            <v/>
          </cell>
          <cell r="J180" t="str">
            <v/>
          </cell>
          <cell r="K180">
            <v>0</v>
          </cell>
          <cell r="L180">
            <v>0</v>
          </cell>
          <cell r="M180" t="str">
            <v/>
          </cell>
          <cell r="P180" t="str">
            <v/>
          </cell>
          <cell r="Q180" t="str">
            <v/>
          </cell>
          <cell r="R180">
            <v>0</v>
          </cell>
          <cell r="S180">
            <v>0</v>
          </cell>
          <cell r="T180" t="str">
            <v/>
          </cell>
          <cell r="W180" t="str">
            <v/>
          </cell>
          <cell r="X180" t="str">
            <v/>
          </cell>
          <cell r="Y180">
            <v>0</v>
          </cell>
          <cell r="Z180">
            <v>0</v>
          </cell>
          <cell r="AA180" t="str">
            <v/>
          </cell>
        </row>
        <row r="181">
          <cell r="I181" t="str">
            <v/>
          </cell>
          <cell r="J181" t="str">
            <v/>
          </cell>
          <cell r="K181">
            <v>0</v>
          </cell>
          <cell r="L181">
            <v>0</v>
          </cell>
          <cell r="M181" t="str">
            <v/>
          </cell>
          <cell r="P181" t="str">
            <v/>
          </cell>
          <cell r="Q181" t="str">
            <v/>
          </cell>
          <cell r="R181">
            <v>0</v>
          </cell>
          <cell r="S181">
            <v>0</v>
          </cell>
          <cell r="T181" t="str">
            <v/>
          </cell>
          <cell r="W181" t="str">
            <v/>
          </cell>
          <cell r="X181" t="str">
            <v/>
          </cell>
          <cell r="Y181">
            <v>0</v>
          </cell>
          <cell r="Z181">
            <v>0</v>
          </cell>
          <cell r="AA181" t="str">
            <v/>
          </cell>
        </row>
        <row r="182">
          <cell r="I182" t="str">
            <v/>
          </cell>
          <cell r="J182" t="str">
            <v/>
          </cell>
          <cell r="K182">
            <v>0</v>
          </cell>
          <cell r="L182">
            <v>0</v>
          </cell>
          <cell r="M182" t="str">
            <v/>
          </cell>
          <cell r="P182" t="str">
            <v/>
          </cell>
          <cell r="Q182" t="str">
            <v/>
          </cell>
          <cell r="R182">
            <v>0</v>
          </cell>
          <cell r="S182">
            <v>0</v>
          </cell>
          <cell r="T182" t="str">
            <v/>
          </cell>
          <cell r="W182" t="str">
            <v/>
          </cell>
          <cell r="X182" t="str">
            <v/>
          </cell>
          <cell r="Y182">
            <v>0</v>
          </cell>
          <cell r="Z182">
            <v>0</v>
          </cell>
          <cell r="AA182" t="str">
            <v/>
          </cell>
        </row>
        <row r="183">
          <cell r="I183" t="str">
            <v/>
          </cell>
          <cell r="J183" t="str">
            <v/>
          </cell>
          <cell r="K183">
            <v>0</v>
          </cell>
          <cell r="L183">
            <v>0</v>
          </cell>
          <cell r="M183" t="str">
            <v/>
          </cell>
          <cell r="P183" t="str">
            <v/>
          </cell>
          <cell r="Q183" t="str">
            <v/>
          </cell>
          <cell r="R183">
            <v>0</v>
          </cell>
          <cell r="S183">
            <v>0</v>
          </cell>
          <cell r="T183" t="str">
            <v/>
          </cell>
          <cell r="W183" t="str">
            <v/>
          </cell>
          <cell r="X183" t="str">
            <v/>
          </cell>
          <cell r="Y183">
            <v>0</v>
          </cell>
          <cell r="Z183">
            <v>0</v>
          </cell>
          <cell r="AA183" t="str">
            <v/>
          </cell>
        </row>
        <row r="184">
          <cell r="I184" t="str">
            <v/>
          </cell>
          <cell r="J184" t="str">
            <v/>
          </cell>
          <cell r="K184">
            <v>0</v>
          </cell>
          <cell r="L184">
            <v>0</v>
          </cell>
          <cell r="M184" t="str">
            <v/>
          </cell>
          <cell r="P184" t="str">
            <v/>
          </cell>
          <cell r="Q184" t="str">
            <v/>
          </cell>
          <cell r="R184">
            <v>0</v>
          </cell>
          <cell r="S184">
            <v>0</v>
          </cell>
          <cell r="T184" t="str">
            <v/>
          </cell>
          <cell r="W184" t="str">
            <v/>
          </cell>
          <cell r="X184" t="str">
            <v/>
          </cell>
          <cell r="Y184">
            <v>0</v>
          </cell>
          <cell r="Z184">
            <v>0</v>
          </cell>
          <cell r="AA184" t="str">
            <v/>
          </cell>
        </row>
        <row r="185">
          <cell r="I185" t="str">
            <v/>
          </cell>
          <cell r="J185" t="str">
            <v/>
          </cell>
          <cell r="K185">
            <v>0</v>
          </cell>
          <cell r="L185">
            <v>0</v>
          </cell>
          <cell r="M185" t="str">
            <v/>
          </cell>
          <cell r="P185" t="str">
            <v/>
          </cell>
          <cell r="Q185" t="str">
            <v/>
          </cell>
          <cell r="R185">
            <v>0</v>
          </cell>
          <cell r="S185">
            <v>0</v>
          </cell>
          <cell r="T185" t="str">
            <v/>
          </cell>
          <cell r="W185" t="str">
            <v/>
          </cell>
          <cell r="X185" t="str">
            <v/>
          </cell>
          <cell r="Y185">
            <v>0</v>
          </cell>
          <cell r="Z185">
            <v>0</v>
          </cell>
          <cell r="AA185" t="str">
            <v/>
          </cell>
        </row>
        <row r="186">
          <cell r="I186" t="str">
            <v/>
          </cell>
          <cell r="J186" t="str">
            <v/>
          </cell>
          <cell r="K186">
            <v>0</v>
          </cell>
          <cell r="L186">
            <v>0</v>
          </cell>
          <cell r="M186" t="str">
            <v/>
          </cell>
          <cell r="P186" t="str">
            <v/>
          </cell>
          <cell r="Q186" t="str">
            <v/>
          </cell>
          <cell r="R186">
            <v>0</v>
          </cell>
          <cell r="S186">
            <v>0</v>
          </cell>
          <cell r="T186" t="str">
            <v/>
          </cell>
          <cell r="W186" t="str">
            <v/>
          </cell>
          <cell r="X186" t="str">
            <v/>
          </cell>
          <cell r="Y186">
            <v>0</v>
          </cell>
          <cell r="Z186">
            <v>0</v>
          </cell>
          <cell r="AA186" t="str">
            <v/>
          </cell>
        </row>
        <row r="187">
          <cell r="I187" t="str">
            <v/>
          </cell>
          <cell r="J187" t="str">
            <v/>
          </cell>
          <cell r="K187">
            <v>0</v>
          </cell>
          <cell r="L187">
            <v>0</v>
          </cell>
          <cell r="M187" t="str">
            <v/>
          </cell>
          <cell r="P187" t="str">
            <v/>
          </cell>
          <cell r="Q187" t="str">
            <v/>
          </cell>
          <cell r="R187">
            <v>0</v>
          </cell>
          <cell r="S187">
            <v>0</v>
          </cell>
          <cell r="T187" t="str">
            <v/>
          </cell>
          <cell r="W187" t="str">
            <v/>
          </cell>
          <cell r="X187" t="str">
            <v/>
          </cell>
          <cell r="Y187">
            <v>0</v>
          </cell>
          <cell r="Z187">
            <v>0</v>
          </cell>
          <cell r="AA187" t="str">
            <v/>
          </cell>
        </row>
        <row r="188">
          <cell r="I188" t="str">
            <v/>
          </cell>
          <cell r="J188" t="str">
            <v/>
          </cell>
          <cell r="K188">
            <v>0</v>
          </cell>
          <cell r="L188">
            <v>0</v>
          </cell>
          <cell r="M188" t="str">
            <v/>
          </cell>
          <cell r="P188" t="str">
            <v/>
          </cell>
          <cell r="Q188" t="str">
            <v/>
          </cell>
          <cell r="R188">
            <v>0</v>
          </cell>
          <cell r="S188">
            <v>0</v>
          </cell>
          <cell r="T188" t="str">
            <v/>
          </cell>
          <cell r="W188" t="str">
            <v/>
          </cell>
          <cell r="X188" t="str">
            <v/>
          </cell>
          <cell r="Y188">
            <v>0</v>
          </cell>
          <cell r="Z188">
            <v>0</v>
          </cell>
          <cell r="AA188" t="str">
            <v/>
          </cell>
        </row>
        <row r="189">
          <cell r="I189" t="str">
            <v/>
          </cell>
          <cell r="J189" t="str">
            <v/>
          </cell>
          <cell r="K189">
            <v>0</v>
          </cell>
          <cell r="L189">
            <v>0</v>
          </cell>
          <cell r="M189" t="str">
            <v/>
          </cell>
          <cell r="P189" t="str">
            <v/>
          </cell>
          <cell r="Q189" t="str">
            <v/>
          </cell>
          <cell r="R189">
            <v>0</v>
          </cell>
          <cell r="S189">
            <v>0</v>
          </cell>
          <cell r="T189" t="str">
            <v/>
          </cell>
          <cell r="W189" t="str">
            <v/>
          </cell>
          <cell r="X189" t="str">
            <v/>
          </cell>
          <cell r="Y189">
            <v>0</v>
          </cell>
          <cell r="Z189">
            <v>0</v>
          </cell>
          <cell r="AA189" t="str">
            <v/>
          </cell>
        </row>
        <row r="190">
          <cell r="I190" t="str">
            <v/>
          </cell>
          <cell r="J190" t="str">
            <v/>
          </cell>
          <cell r="K190">
            <v>0</v>
          </cell>
          <cell r="L190">
            <v>0</v>
          </cell>
          <cell r="M190" t="str">
            <v/>
          </cell>
          <cell r="P190" t="str">
            <v/>
          </cell>
          <cell r="Q190" t="str">
            <v/>
          </cell>
          <cell r="R190">
            <v>0</v>
          </cell>
          <cell r="S190">
            <v>0</v>
          </cell>
          <cell r="T190" t="str">
            <v/>
          </cell>
          <cell r="W190" t="str">
            <v/>
          </cell>
          <cell r="X190" t="str">
            <v/>
          </cell>
          <cell r="Y190">
            <v>0</v>
          </cell>
          <cell r="Z190">
            <v>0</v>
          </cell>
          <cell r="AA190" t="str">
            <v/>
          </cell>
        </row>
        <row r="191">
          <cell r="I191" t="str">
            <v/>
          </cell>
          <cell r="J191" t="str">
            <v/>
          </cell>
          <cell r="K191">
            <v>0</v>
          </cell>
          <cell r="L191">
            <v>0</v>
          </cell>
          <cell r="M191" t="str">
            <v/>
          </cell>
          <cell r="P191" t="str">
            <v/>
          </cell>
          <cell r="Q191" t="str">
            <v/>
          </cell>
          <cell r="R191">
            <v>0</v>
          </cell>
          <cell r="S191">
            <v>0</v>
          </cell>
          <cell r="T191" t="str">
            <v/>
          </cell>
          <cell r="W191" t="str">
            <v/>
          </cell>
          <cell r="X191" t="str">
            <v/>
          </cell>
          <cell r="Y191">
            <v>0</v>
          </cell>
          <cell r="Z191">
            <v>0</v>
          </cell>
          <cell r="AA191" t="str">
            <v/>
          </cell>
        </row>
        <row r="192">
          <cell r="I192" t="str">
            <v/>
          </cell>
          <cell r="J192" t="str">
            <v/>
          </cell>
          <cell r="K192">
            <v>0</v>
          </cell>
          <cell r="L192">
            <v>0</v>
          </cell>
          <cell r="M192" t="str">
            <v/>
          </cell>
          <cell r="P192" t="str">
            <v/>
          </cell>
          <cell r="Q192" t="str">
            <v/>
          </cell>
          <cell r="R192">
            <v>0</v>
          </cell>
          <cell r="S192">
            <v>0</v>
          </cell>
          <cell r="T192" t="str">
            <v/>
          </cell>
          <cell r="W192" t="str">
            <v/>
          </cell>
          <cell r="X192" t="str">
            <v/>
          </cell>
          <cell r="Y192">
            <v>0</v>
          </cell>
          <cell r="Z192">
            <v>0</v>
          </cell>
          <cell r="AA192" t="str">
            <v/>
          </cell>
        </row>
        <row r="193">
          <cell r="I193" t="str">
            <v/>
          </cell>
          <cell r="J193" t="str">
            <v/>
          </cell>
          <cell r="K193">
            <v>0</v>
          </cell>
          <cell r="L193">
            <v>0</v>
          </cell>
          <cell r="M193" t="str">
            <v/>
          </cell>
          <cell r="P193" t="str">
            <v/>
          </cell>
          <cell r="Q193" t="str">
            <v/>
          </cell>
          <cell r="R193">
            <v>0</v>
          </cell>
          <cell r="S193">
            <v>0</v>
          </cell>
          <cell r="T193" t="str">
            <v/>
          </cell>
          <cell r="W193" t="str">
            <v/>
          </cell>
          <cell r="X193" t="str">
            <v/>
          </cell>
          <cell r="Y193">
            <v>0</v>
          </cell>
          <cell r="Z193">
            <v>0</v>
          </cell>
          <cell r="AA193" t="str">
            <v/>
          </cell>
        </row>
        <row r="194">
          <cell r="I194" t="str">
            <v/>
          </cell>
          <cell r="J194" t="str">
            <v/>
          </cell>
          <cell r="K194">
            <v>0</v>
          </cell>
          <cell r="L194">
            <v>0</v>
          </cell>
          <cell r="M194" t="str">
            <v/>
          </cell>
          <cell r="P194" t="str">
            <v/>
          </cell>
          <cell r="Q194" t="str">
            <v/>
          </cell>
          <cell r="R194">
            <v>0</v>
          </cell>
          <cell r="S194">
            <v>0</v>
          </cell>
          <cell r="T194" t="str">
            <v/>
          </cell>
          <cell r="W194" t="str">
            <v/>
          </cell>
          <cell r="X194" t="str">
            <v/>
          </cell>
          <cell r="Y194">
            <v>0</v>
          </cell>
          <cell r="Z194">
            <v>0</v>
          </cell>
          <cell r="AA194" t="str">
            <v/>
          </cell>
        </row>
        <row r="195">
          <cell r="I195" t="str">
            <v/>
          </cell>
          <cell r="J195" t="str">
            <v/>
          </cell>
          <cell r="K195">
            <v>0</v>
          </cell>
          <cell r="L195">
            <v>0</v>
          </cell>
          <cell r="M195" t="str">
            <v/>
          </cell>
          <cell r="P195" t="str">
            <v/>
          </cell>
          <cell r="Q195" t="str">
            <v/>
          </cell>
          <cell r="R195">
            <v>0</v>
          </cell>
          <cell r="S195">
            <v>0</v>
          </cell>
          <cell r="T195" t="str">
            <v/>
          </cell>
          <cell r="W195" t="str">
            <v/>
          </cell>
          <cell r="X195" t="str">
            <v/>
          </cell>
          <cell r="Y195">
            <v>0</v>
          </cell>
          <cell r="Z195">
            <v>0</v>
          </cell>
          <cell r="AA195" t="str">
            <v/>
          </cell>
        </row>
        <row r="196">
          <cell r="I196" t="str">
            <v/>
          </cell>
          <cell r="J196" t="str">
            <v/>
          </cell>
          <cell r="K196">
            <v>0</v>
          </cell>
          <cell r="L196">
            <v>0</v>
          </cell>
          <cell r="M196" t="str">
            <v/>
          </cell>
          <cell r="P196" t="str">
            <v/>
          </cell>
          <cell r="Q196" t="str">
            <v/>
          </cell>
          <cell r="R196">
            <v>0</v>
          </cell>
          <cell r="S196">
            <v>0</v>
          </cell>
          <cell r="T196" t="str">
            <v/>
          </cell>
          <cell r="W196" t="str">
            <v/>
          </cell>
          <cell r="X196" t="str">
            <v/>
          </cell>
          <cell r="Y196">
            <v>0</v>
          </cell>
          <cell r="Z196">
            <v>0</v>
          </cell>
          <cell r="AA196" t="str">
            <v/>
          </cell>
        </row>
        <row r="197">
          <cell r="I197" t="str">
            <v/>
          </cell>
          <cell r="J197" t="str">
            <v/>
          </cell>
          <cell r="K197">
            <v>0</v>
          </cell>
          <cell r="L197">
            <v>0</v>
          </cell>
          <cell r="M197" t="str">
            <v/>
          </cell>
          <cell r="P197" t="str">
            <v/>
          </cell>
          <cell r="Q197" t="str">
            <v/>
          </cell>
          <cell r="R197">
            <v>0</v>
          </cell>
          <cell r="S197">
            <v>0</v>
          </cell>
          <cell r="T197" t="str">
            <v/>
          </cell>
          <cell r="W197" t="str">
            <v/>
          </cell>
          <cell r="X197" t="str">
            <v/>
          </cell>
          <cell r="Y197">
            <v>0</v>
          </cell>
          <cell r="Z197">
            <v>0</v>
          </cell>
          <cell r="AA197" t="str">
            <v/>
          </cell>
        </row>
        <row r="198">
          <cell r="I198" t="str">
            <v/>
          </cell>
          <cell r="J198" t="str">
            <v/>
          </cell>
          <cell r="K198">
            <v>0</v>
          </cell>
          <cell r="L198">
            <v>0</v>
          </cell>
          <cell r="M198" t="str">
            <v/>
          </cell>
          <cell r="P198" t="str">
            <v/>
          </cell>
          <cell r="Q198" t="str">
            <v/>
          </cell>
          <cell r="R198">
            <v>0</v>
          </cell>
          <cell r="S198">
            <v>0</v>
          </cell>
          <cell r="T198" t="str">
            <v/>
          </cell>
          <cell r="W198" t="str">
            <v/>
          </cell>
          <cell r="X198" t="str">
            <v/>
          </cell>
          <cell r="Y198">
            <v>0</v>
          </cell>
          <cell r="Z198">
            <v>0</v>
          </cell>
          <cell r="AA198" t="str">
            <v/>
          </cell>
        </row>
        <row r="199">
          <cell r="I199" t="str">
            <v/>
          </cell>
          <cell r="J199" t="str">
            <v/>
          </cell>
          <cell r="K199">
            <v>0</v>
          </cell>
          <cell r="L199">
            <v>0</v>
          </cell>
          <cell r="M199" t="str">
            <v/>
          </cell>
          <cell r="P199" t="str">
            <v/>
          </cell>
          <cell r="Q199" t="str">
            <v/>
          </cell>
          <cell r="R199">
            <v>0</v>
          </cell>
          <cell r="S199">
            <v>0</v>
          </cell>
          <cell r="T199" t="str">
            <v/>
          </cell>
          <cell r="W199" t="str">
            <v/>
          </cell>
          <cell r="X199" t="str">
            <v/>
          </cell>
          <cell r="Y199">
            <v>0</v>
          </cell>
          <cell r="Z199">
            <v>0</v>
          </cell>
          <cell r="AA199" t="str">
            <v/>
          </cell>
        </row>
        <row r="200">
          <cell r="I200" t="str">
            <v/>
          </cell>
          <cell r="J200" t="str">
            <v/>
          </cell>
          <cell r="K200">
            <v>0</v>
          </cell>
          <cell r="L200">
            <v>0</v>
          </cell>
          <cell r="M200" t="str">
            <v/>
          </cell>
          <cell r="P200" t="str">
            <v/>
          </cell>
          <cell r="Q200" t="str">
            <v/>
          </cell>
          <cell r="R200">
            <v>0</v>
          </cell>
          <cell r="S200">
            <v>0</v>
          </cell>
          <cell r="T200" t="str">
            <v/>
          </cell>
          <cell r="W200" t="str">
            <v/>
          </cell>
          <cell r="X200" t="str">
            <v/>
          </cell>
          <cell r="Y200">
            <v>0</v>
          </cell>
          <cell r="Z200">
            <v>0</v>
          </cell>
          <cell r="AA200" t="str">
            <v/>
          </cell>
        </row>
        <row r="201">
          <cell r="I201" t="str">
            <v/>
          </cell>
          <cell r="J201" t="str">
            <v/>
          </cell>
          <cell r="K201">
            <v>0</v>
          </cell>
          <cell r="L201">
            <v>0</v>
          </cell>
          <cell r="M201" t="str">
            <v/>
          </cell>
          <cell r="P201" t="str">
            <v/>
          </cell>
          <cell r="Q201" t="str">
            <v/>
          </cell>
          <cell r="R201">
            <v>0</v>
          </cell>
          <cell r="S201">
            <v>0</v>
          </cell>
          <cell r="T201" t="str">
            <v/>
          </cell>
          <cell r="W201" t="str">
            <v/>
          </cell>
          <cell r="X201" t="str">
            <v/>
          </cell>
          <cell r="Y201">
            <v>0</v>
          </cell>
          <cell r="Z201">
            <v>0</v>
          </cell>
          <cell r="AA201" t="str">
            <v/>
          </cell>
        </row>
        <row r="202">
          <cell r="I202" t="str">
            <v/>
          </cell>
          <cell r="J202" t="str">
            <v/>
          </cell>
          <cell r="K202">
            <v>0</v>
          </cell>
          <cell r="L202">
            <v>0</v>
          </cell>
          <cell r="M202" t="str">
            <v/>
          </cell>
          <cell r="P202" t="str">
            <v/>
          </cell>
          <cell r="Q202" t="str">
            <v/>
          </cell>
          <cell r="R202">
            <v>0</v>
          </cell>
          <cell r="S202">
            <v>0</v>
          </cell>
          <cell r="T202" t="str">
            <v/>
          </cell>
          <cell r="W202" t="str">
            <v/>
          </cell>
          <cell r="X202" t="str">
            <v/>
          </cell>
          <cell r="Y202">
            <v>0</v>
          </cell>
          <cell r="Z202">
            <v>0</v>
          </cell>
          <cell r="AA202" t="str">
            <v/>
          </cell>
        </row>
        <row r="203">
          <cell r="I203" t="str">
            <v/>
          </cell>
          <cell r="J203" t="str">
            <v/>
          </cell>
          <cell r="K203">
            <v>0</v>
          </cell>
          <cell r="L203">
            <v>0</v>
          </cell>
          <cell r="M203" t="str">
            <v/>
          </cell>
          <cell r="P203" t="str">
            <v/>
          </cell>
          <cell r="Q203" t="str">
            <v/>
          </cell>
          <cell r="R203">
            <v>0</v>
          </cell>
          <cell r="S203">
            <v>0</v>
          </cell>
          <cell r="T203" t="str">
            <v/>
          </cell>
          <cell r="W203" t="str">
            <v/>
          </cell>
          <cell r="X203" t="str">
            <v/>
          </cell>
          <cell r="Y203">
            <v>0</v>
          </cell>
          <cell r="Z203">
            <v>0</v>
          </cell>
          <cell r="AA203" t="str">
            <v/>
          </cell>
        </row>
        <row r="204">
          <cell r="I204" t="str">
            <v/>
          </cell>
          <cell r="J204" t="str">
            <v/>
          </cell>
          <cell r="K204">
            <v>0</v>
          </cell>
          <cell r="L204">
            <v>0</v>
          </cell>
          <cell r="M204" t="str">
            <v/>
          </cell>
          <cell r="P204" t="str">
            <v/>
          </cell>
          <cell r="Q204" t="str">
            <v/>
          </cell>
          <cell r="R204">
            <v>0</v>
          </cell>
          <cell r="S204">
            <v>0</v>
          </cell>
          <cell r="T204" t="str">
            <v/>
          </cell>
          <cell r="W204" t="str">
            <v/>
          </cell>
          <cell r="X204" t="str">
            <v/>
          </cell>
          <cell r="Y204">
            <v>0</v>
          </cell>
          <cell r="Z204">
            <v>0</v>
          </cell>
          <cell r="AA204" t="str">
            <v/>
          </cell>
        </row>
        <row r="205">
          <cell r="I205" t="str">
            <v/>
          </cell>
          <cell r="J205" t="str">
            <v/>
          </cell>
          <cell r="K205">
            <v>0</v>
          </cell>
          <cell r="L205">
            <v>0</v>
          </cell>
          <cell r="M205" t="str">
            <v/>
          </cell>
          <cell r="P205" t="str">
            <v/>
          </cell>
          <cell r="Q205" t="str">
            <v/>
          </cell>
          <cell r="R205">
            <v>0</v>
          </cell>
          <cell r="S205">
            <v>0</v>
          </cell>
          <cell r="T205" t="str">
            <v/>
          </cell>
          <cell r="W205" t="str">
            <v/>
          </cell>
          <cell r="X205" t="str">
            <v/>
          </cell>
          <cell r="Y205">
            <v>0</v>
          </cell>
          <cell r="Z205">
            <v>0</v>
          </cell>
          <cell r="AA205" t="str">
            <v/>
          </cell>
        </row>
        <row r="206">
          <cell r="I206" t="str">
            <v/>
          </cell>
          <cell r="J206" t="str">
            <v/>
          </cell>
          <cell r="K206">
            <v>0</v>
          </cell>
          <cell r="L206">
            <v>0</v>
          </cell>
          <cell r="M206" t="str">
            <v/>
          </cell>
          <cell r="P206" t="str">
            <v/>
          </cell>
          <cell r="Q206" t="str">
            <v/>
          </cell>
          <cell r="R206">
            <v>0</v>
          </cell>
          <cell r="S206">
            <v>0</v>
          </cell>
          <cell r="T206" t="str">
            <v/>
          </cell>
          <cell r="W206" t="str">
            <v/>
          </cell>
          <cell r="X206" t="str">
            <v/>
          </cell>
          <cell r="Y206">
            <v>0</v>
          </cell>
          <cell r="Z206">
            <v>0</v>
          </cell>
          <cell r="AA206" t="str">
            <v/>
          </cell>
        </row>
        <row r="207">
          <cell r="I207" t="str">
            <v/>
          </cell>
          <cell r="J207" t="str">
            <v/>
          </cell>
          <cell r="K207">
            <v>0</v>
          </cell>
          <cell r="L207">
            <v>0</v>
          </cell>
          <cell r="M207" t="str">
            <v/>
          </cell>
          <cell r="P207" t="str">
            <v/>
          </cell>
          <cell r="Q207" t="str">
            <v/>
          </cell>
          <cell r="R207">
            <v>0</v>
          </cell>
          <cell r="S207">
            <v>0</v>
          </cell>
          <cell r="T207" t="str">
            <v/>
          </cell>
          <cell r="W207" t="str">
            <v/>
          </cell>
          <cell r="X207" t="str">
            <v/>
          </cell>
          <cell r="Y207">
            <v>0</v>
          </cell>
          <cell r="Z207">
            <v>0</v>
          </cell>
          <cell r="AA207" t="str">
            <v/>
          </cell>
        </row>
        <row r="208">
          <cell r="I208" t="str">
            <v/>
          </cell>
          <cell r="J208" t="str">
            <v/>
          </cell>
          <cell r="K208">
            <v>0</v>
          </cell>
          <cell r="L208">
            <v>0</v>
          </cell>
          <cell r="M208" t="str">
            <v/>
          </cell>
          <cell r="P208" t="str">
            <v/>
          </cell>
          <cell r="Q208" t="str">
            <v/>
          </cell>
          <cell r="R208">
            <v>0</v>
          </cell>
          <cell r="S208">
            <v>0</v>
          </cell>
          <cell r="T208" t="str">
            <v/>
          </cell>
          <cell r="W208" t="str">
            <v/>
          </cell>
          <cell r="X208" t="str">
            <v/>
          </cell>
          <cell r="Y208">
            <v>0</v>
          </cell>
          <cell r="Z208">
            <v>0</v>
          </cell>
          <cell r="AA208" t="str">
            <v/>
          </cell>
        </row>
        <row r="209">
          <cell r="I209" t="str">
            <v/>
          </cell>
          <cell r="J209" t="str">
            <v/>
          </cell>
          <cell r="K209">
            <v>0</v>
          </cell>
          <cell r="L209">
            <v>0</v>
          </cell>
          <cell r="M209" t="str">
            <v/>
          </cell>
          <cell r="P209" t="str">
            <v/>
          </cell>
          <cell r="Q209" t="str">
            <v/>
          </cell>
          <cell r="R209">
            <v>0</v>
          </cell>
          <cell r="S209">
            <v>0</v>
          </cell>
          <cell r="T209" t="str">
            <v/>
          </cell>
          <cell r="W209" t="str">
            <v/>
          </cell>
          <cell r="X209" t="str">
            <v/>
          </cell>
          <cell r="Y209">
            <v>0</v>
          </cell>
          <cell r="Z209">
            <v>0</v>
          </cell>
          <cell r="AA209" t="str">
            <v/>
          </cell>
        </row>
        <row r="210">
          <cell r="I210" t="str">
            <v/>
          </cell>
          <cell r="J210" t="str">
            <v/>
          </cell>
          <cell r="K210">
            <v>0</v>
          </cell>
          <cell r="L210">
            <v>0</v>
          </cell>
          <cell r="M210" t="str">
            <v/>
          </cell>
          <cell r="P210" t="str">
            <v/>
          </cell>
          <cell r="Q210" t="str">
            <v/>
          </cell>
          <cell r="R210">
            <v>0</v>
          </cell>
          <cell r="S210">
            <v>0</v>
          </cell>
          <cell r="T210" t="str">
            <v/>
          </cell>
          <cell r="W210" t="str">
            <v/>
          </cell>
          <cell r="X210" t="str">
            <v/>
          </cell>
          <cell r="Y210">
            <v>0</v>
          </cell>
          <cell r="Z210">
            <v>0</v>
          </cell>
          <cell r="AA210" t="str">
            <v/>
          </cell>
        </row>
        <row r="211">
          <cell r="I211" t="str">
            <v/>
          </cell>
          <cell r="J211" t="str">
            <v/>
          </cell>
          <cell r="K211">
            <v>0</v>
          </cell>
          <cell r="L211">
            <v>0</v>
          </cell>
          <cell r="M211" t="str">
            <v/>
          </cell>
          <cell r="P211" t="str">
            <v/>
          </cell>
          <cell r="Q211" t="str">
            <v/>
          </cell>
          <cell r="R211">
            <v>0</v>
          </cell>
          <cell r="S211">
            <v>0</v>
          </cell>
          <cell r="T211" t="str">
            <v/>
          </cell>
          <cell r="W211" t="str">
            <v/>
          </cell>
          <cell r="X211" t="str">
            <v/>
          </cell>
          <cell r="Y211">
            <v>0</v>
          </cell>
          <cell r="Z211">
            <v>0</v>
          </cell>
          <cell r="AA211" t="str">
            <v/>
          </cell>
        </row>
        <row r="212">
          <cell r="I212" t="str">
            <v/>
          </cell>
          <cell r="J212" t="str">
            <v/>
          </cell>
          <cell r="K212">
            <v>0</v>
          </cell>
          <cell r="L212">
            <v>0</v>
          </cell>
          <cell r="M212" t="str">
            <v/>
          </cell>
          <cell r="P212" t="str">
            <v/>
          </cell>
          <cell r="Q212" t="str">
            <v/>
          </cell>
          <cell r="R212">
            <v>0</v>
          </cell>
          <cell r="S212">
            <v>0</v>
          </cell>
          <cell r="T212" t="str">
            <v/>
          </cell>
          <cell r="W212" t="str">
            <v/>
          </cell>
          <cell r="X212" t="str">
            <v/>
          </cell>
          <cell r="Y212">
            <v>0</v>
          </cell>
          <cell r="Z212">
            <v>0</v>
          </cell>
          <cell r="AA212" t="str">
            <v/>
          </cell>
        </row>
        <row r="213">
          <cell r="I213" t="str">
            <v/>
          </cell>
          <cell r="J213" t="str">
            <v/>
          </cell>
          <cell r="K213">
            <v>0</v>
          </cell>
          <cell r="L213">
            <v>0</v>
          </cell>
          <cell r="M213" t="str">
            <v/>
          </cell>
          <cell r="P213" t="str">
            <v/>
          </cell>
          <cell r="Q213" t="str">
            <v/>
          </cell>
          <cell r="R213">
            <v>0</v>
          </cell>
          <cell r="S213">
            <v>0</v>
          </cell>
          <cell r="T213" t="str">
            <v/>
          </cell>
          <cell r="W213" t="str">
            <v/>
          </cell>
          <cell r="X213" t="str">
            <v/>
          </cell>
          <cell r="Y213">
            <v>0</v>
          </cell>
          <cell r="Z213">
            <v>0</v>
          </cell>
          <cell r="AA213" t="str">
            <v/>
          </cell>
        </row>
        <row r="214">
          <cell r="I214" t="str">
            <v/>
          </cell>
          <cell r="J214" t="str">
            <v/>
          </cell>
          <cell r="K214">
            <v>0</v>
          </cell>
          <cell r="L214">
            <v>0</v>
          </cell>
          <cell r="M214" t="str">
            <v/>
          </cell>
          <cell r="P214" t="str">
            <v/>
          </cell>
          <cell r="Q214" t="str">
            <v/>
          </cell>
          <cell r="R214">
            <v>0</v>
          </cell>
          <cell r="S214">
            <v>0</v>
          </cell>
          <cell r="T214" t="str">
            <v/>
          </cell>
          <cell r="W214" t="str">
            <v/>
          </cell>
          <cell r="X214" t="str">
            <v/>
          </cell>
          <cell r="Y214">
            <v>0</v>
          </cell>
          <cell r="Z214">
            <v>0</v>
          </cell>
          <cell r="AA214" t="str">
            <v/>
          </cell>
        </row>
        <row r="215">
          <cell r="I215" t="str">
            <v/>
          </cell>
          <cell r="J215" t="str">
            <v/>
          </cell>
          <cell r="K215">
            <v>0</v>
          </cell>
          <cell r="L215">
            <v>0</v>
          </cell>
          <cell r="M215" t="str">
            <v/>
          </cell>
          <cell r="P215" t="str">
            <v/>
          </cell>
          <cell r="Q215" t="str">
            <v/>
          </cell>
          <cell r="R215">
            <v>0</v>
          </cell>
          <cell r="S215">
            <v>0</v>
          </cell>
          <cell r="T215" t="str">
            <v/>
          </cell>
          <cell r="W215" t="str">
            <v/>
          </cell>
          <cell r="X215" t="str">
            <v/>
          </cell>
          <cell r="Y215">
            <v>0</v>
          </cell>
          <cell r="Z215">
            <v>0</v>
          </cell>
          <cell r="AA215" t="str">
            <v/>
          </cell>
        </row>
        <row r="216">
          <cell r="I216" t="str">
            <v/>
          </cell>
          <cell r="J216" t="str">
            <v/>
          </cell>
          <cell r="K216">
            <v>0</v>
          </cell>
          <cell r="L216">
            <v>0</v>
          </cell>
          <cell r="M216" t="str">
            <v/>
          </cell>
          <cell r="P216" t="str">
            <v/>
          </cell>
          <cell r="Q216" t="str">
            <v/>
          </cell>
          <cell r="R216">
            <v>0</v>
          </cell>
          <cell r="S216">
            <v>0</v>
          </cell>
          <cell r="T216" t="str">
            <v/>
          </cell>
          <cell r="W216" t="str">
            <v/>
          </cell>
          <cell r="X216" t="str">
            <v/>
          </cell>
          <cell r="Y216">
            <v>0</v>
          </cell>
          <cell r="Z216">
            <v>0</v>
          </cell>
          <cell r="AA216" t="str">
            <v/>
          </cell>
        </row>
        <row r="217">
          <cell r="I217" t="str">
            <v/>
          </cell>
          <cell r="J217" t="str">
            <v/>
          </cell>
          <cell r="K217">
            <v>0</v>
          </cell>
          <cell r="L217">
            <v>0</v>
          </cell>
          <cell r="M217" t="str">
            <v/>
          </cell>
          <cell r="P217" t="str">
            <v/>
          </cell>
          <cell r="Q217" t="str">
            <v/>
          </cell>
          <cell r="R217">
            <v>0</v>
          </cell>
          <cell r="S217">
            <v>0</v>
          </cell>
          <cell r="T217" t="str">
            <v/>
          </cell>
          <cell r="W217" t="str">
            <v/>
          </cell>
          <cell r="X217" t="str">
            <v/>
          </cell>
          <cell r="Y217">
            <v>0</v>
          </cell>
          <cell r="Z217">
            <v>0</v>
          </cell>
          <cell r="AA217" t="str">
            <v/>
          </cell>
        </row>
        <row r="218">
          <cell r="I218" t="str">
            <v/>
          </cell>
          <cell r="J218" t="str">
            <v/>
          </cell>
          <cell r="K218">
            <v>0</v>
          </cell>
          <cell r="L218">
            <v>0</v>
          </cell>
          <cell r="M218" t="str">
            <v/>
          </cell>
          <cell r="P218" t="str">
            <v/>
          </cell>
          <cell r="Q218" t="str">
            <v/>
          </cell>
          <cell r="R218">
            <v>0</v>
          </cell>
          <cell r="S218">
            <v>0</v>
          </cell>
          <cell r="T218" t="str">
            <v/>
          </cell>
          <cell r="W218" t="str">
            <v/>
          </cell>
          <cell r="X218" t="str">
            <v/>
          </cell>
          <cell r="Y218">
            <v>0</v>
          </cell>
          <cell r="Z218">
            <v>0</v>
          </cell>
          <cell r="AA218" t="str">
            <v/>
          </cell>
        </row>
        <row r="219">
          <cell r="I219" t="str">
            <v/>
          </cell>
          <cell r="J219" t="str">
            <v/>
          </cell>
          <cell r="K219">
            <v>0</v>
          </cell>
          <cell r="L219">
            <v>0</v>
          </cell>
          <cell r="M219" t="str">
            <v/>
          </cell>
          <cell r="P219" t="str">
            <v/>
          </cell>
          <cell r="Q219" t="str">
            <v/>
          </cell>
          <cell r="R219">
            <v>0</v>
          </cell>
          <cell r="S219">
            <v>0</v>
          </cell>
          <cell r="T219" t="str">
            <v/>
          </cell>
          <cell r="W219" t="str">
            <v/>
          </cell>
          <cell r="X219" t="str">
            <v/>
          </cell>
          <cell r="Y219">
            <v>0</v>
          </cell>
          <cell r="Z219">
            <v>0</v>
          </cell>
          <cell r="AA219" t="str">
            <v/>
          </cell>
        </row>
        <row r="220">
          <cell r="I220" t="str">
            <v/>
          </cell>
          <cell r="J220" t="str">
            <v/>
          </cell>
          <cell r="K220">
            <v>0</v>
          </cell>
          <cell r="L220">
            <v>0</v>
          </cell>
          <cell r="M220" t="str">
            <v/>
          </cell>
          <cell r="P220" t="str">
            <v/>
          </cell>
          <cell r="Q220" t="str">
            <v/>
          </cell>
          <cell r="R220">
            <v>0</v>
          </cell>
          <cell r="S220">
            <v>0</v>
          </cell>
          <cell r="T220" t="str">
            <v/>
          </cell>
          <cell r="W220" t="str">
            <v/>
          </cell>
          <cell r="X220" t="str">
            <v/>
          </cell>
          <cell r="Y220">
            <v>0</v>
          </cell>
          <cell r="Z220">
            <v>0</v>
          </cell>
          <cell r="AA220" t="str">
            <v/>
          </cell>
        </row>
        <row r="221">
          <cell r="I221" t="str">
            <v/>
          </cell>
          <cell r="J221" t="str">
            <v/>
          </cell>
          <cell r="K221">
            <v>0</v>
          </cell>
          <cell r="L221">
            <v>0</v>
          </cell>
          <cell r="M221" t="str">
            <v/>
          </cell>
          <cell r="P221" t="str">
            <v/>
          </cell>
          <cell r="Q221" t="str">
            <v/>
          </cell>
          <cell r="R221">
            <v>0</v>
          </cell>
          <cell r="S221">
            <v>0</v>
          </cell>
          <cell r="T221" t="str">
            <v/>
          </cell>
          <cell r="W221" t="str">
            <v/>
          </cell>
          <cell r="X221" t="str">
            <v/>
          </cell>
          <cell r="Y221">
            <v>0</v>
          </cell>
          <cell r="Z221">
            <v>0</v>
          </cell>
          <cell r="AA221" t="str">
            <v/>
          </cell>
        </row>
        <row r="222">
          <cell r="I222" t="str">
            <v/>
          </cell>
          <cell r="J222" t="str">
            <v/>
          </cell>
          <cell r="K222">
            <v>0</v>
          </cell>
          <cell r="L222">
            <v>0</v>
          </cell>
          <cell r="M222" t="str">
            <v/>
          </cell>
          <cell r="P222" t="str">
            <v/>
          </cell>
          <cell r="Q222" t="str">
            <v/>
          </cell>
          <cell r="R222">
            <v>0</v>
          </cell>
          <cell r="S222">
            <v>0</v>
          </cell>
          <cell r="T222" t="str">
            <v/>
          </cell>
          <cell r="W222" t="str">
            <v/>
          </cell>
          <cell r="X222" t="str">
            <v/>
          </cell>
          <cell r="Y222">
            <v>0</v>
          </cell>
          <cell r="Z222">
            <v>0</v>
          </cell>
          <cell r="AA222" t="str">
            <v/>
          </cell>
        </row>
        <row r="223">
          <cell r="I223" t="str">
            <v/>
          </cell>
          <cell r="J223" t="str">
            <v/>
          </cell>
          <cell r="K223">
            <v>0</v>
          </cell>
          <cell r="L223">
            <v>0</v>
          </cell>
          <cell r="M223" t="str">
            <v/>
          </cell>
          <cell r="P223" t="str">
            <v/>
          </cell>
          <cell r="Q223" t="str">
            <v/>
          </cell>
          <cell r="R223">
            <v>0</v>
          </cell>
          <cell r="S223">
            <v>0</v>
          </cell>
          <cell r="T223" t="str">
            <v/>
          </cell>
          <cell r="W223" t="str">
            <v/>
          </cell>
          <cell r="X223" t="str">
            <v/>
          </cell>
          <cell r="Y223">
            <v>0</v>
          </cell>
          <cell r="Z223">
            <v>0</v>
          </cell>
          <cell r="AA223" t="str">
            <v/>
          </cell>
        </row>
        <row r="224">
          <cell r="I224" t="str">
            <v/>
          </cell>
          <cell r="J224" t="str">
            <v/>
          </cell>
          <cell r="K224">
            <v>0</v>
          </cell>
          <cell r="L224">
            <v>0</v>
          </cell>
          <cell r="M224" t="str">
            <v/>
          </cell>
          <cell r="P224" t="str">
            <v/>
          </cell>
          <cell r="Q224" t="str">
            <v/>
          </cell>
          <cell r="R224">
            <v>0</v>
          </cell>
          <cell r="S224">
            <v>0</v>
          </cell>
          <cell r="T224" t="str">
            <v/>
          </cell>
          <cell r="W224" t="str">
            <v/>
          </cell>
          <cell r="X224" t="str">
            <v/>
          </cell>
          <cell r="Y224">
            <v>0</v>
          </cell>
          <cell r="Z224">
            <v>0</v>
          </cell>
          <cell r="AA224" t="str">
            <v/>
          </cell>
        </row>
        <row r="225">
          <cell r="I225" t="str">
            <v/>
          </cell>
          <cell r="J225" t="str">
            <v/>
          </cell>
          <cell r="K225">
            <v>0</v>
          </cell>
          <cell r="L225">
            <v>0</v>
          </cell>
          <cell r="M225" t="str">
            <v/>
          </cell>
          <cell r="P225" t="str">
            <v/>
          </cell>
          <cell r="Q225" t="str">
            <v/>
          </cell>
          <cell r="R225">
            <v>0</v>
          </cell>
          <cell r="S225">
            <v>0</v>
          </cell>
          <cell r="T225" t="str">
            <v/>
          </cell>
          <cell r="W225" t="str">
            <v/>
          </cell>
          <cell r="X225" t="str">
            <v/>
          </cell>
          <cell r="Y225">
            <v>0</v>
          </cell>
          <cell r="Z225">
            <v>0</v>
          </cell>
          <cell r="AA225" t="str">
            <v/>
          </cell>
        </row>
        <row r="226">
          <cell r="I226" t="str">
            <v/>
          </cell>
          <cell r="J226" t="str">
            <v/>
          </cell>
          <cell r="K226">
            <v>0</v>
          </cell>
          <cell r="L226">
            <v>0</v>
          </cell>
          <cell r="M226" t="str">
            <v/>
          </cell>
          <cell r="P226" t="str">
            <v/>
          </cell>
          <cell r="Q226" t="str">
            <v/>
          </cell>
          <cell r="R226">
            <v>0</v>
          </cell>
          <cell r="S226">
            <v>0</v>
          </cell>
          <cell r="T226" t="str">
            <v/>
          </cell>
          <cell r="W226" t="str">
            <v/>
          </cell>
          <cell r="X226" t="str">
            <v/>
          </cell>
          <cell r="Y226">
            <v>0</v>
          </cell>
          <cell r="Z226">
            <v>0</v>
          </cell>
          <cell r="AA226" t="str">
            <v/>
          </cell>
        </row>
        <row r="227">
          <cell r="I227" t="str">
            <v/>
          </cell>
          <cell r="J227" t="str">
            <v/>
          </cell>
          <cell r="K227">
            <v>0</v>
          </cell>
          <cell r="L227">
            <v>0</v>
          </cell>
          <cell r="M227" t="str">
            <v/>
          </cell>
          <cell r="P227" t="str">
            <v/>
          </cell>
          <cell r="Q227" t="str">
            <v/>
          </cell>
          <cell r="R227">
            <v>0</v>
          </cell>
          <cell r="S227">
            <v>0</v>
          </cell>
          <cell r="T227" t="str">
            <v/>
          </cell>
          <cell r="W227" t="str">
            <v/>
          </cell>
          <cell r="X227" t="str">
            <v/>
          </cell>
          <cell r="Y227">
            <v>0</v>
          </cell>
          <cell r="Z227">
            <v>0</v>
          </cell>
          <cell r="AA227" t="str">
            <v/>
          </cell>
        </row>
        <row r="228">
          <cell r="I228" t="str">
            <v/>
          </cell>
          <cell r="J228" t="str">
            <v/>
          </cell>
          <cell r="K228">
            <v>0</v>
          </cell>
          <cell r="L228">
            <v>0</v>
          </cell>
          <cell r="M228" t="str">
            <v/>
          </cell>
          <cell r="P228" t="str">
            <v/>
          </cell>
          <cell r="Q228" t="str">
            <v/>
          </cell>
          <cell r="R228">
            <v>0</v>
          </cell>
          <cell r="S228">
            <v>0</v>
          </cell>
          <cell r="T228" t="str">
            <v/>
          </cell>
          <cell r="W228" t="str">
            <v/>
          </cell>
          <cell r="X228" t="str">
            <v/>
          </cell>
          <cell r="Y228">
            <v>0</v>
          </cell>
          <cell r="Z228">
            <v>0</v>
          </cell>
          <cell r="AA228" t="str">
            <v/>
          </cell>
        </row>
        <row r="229">
          <cell r="I229" t="str">
            <v/>
          </cell>
          <cell r="J229" t="str">
            <v/>
          </cell>
          <cell r="K229">
            <v>0</v>
          </cell>
          <cell r="L229">
            <v>0</v>
          </cell>
          <cell r="M229" t="str">
            <v/>
          </cell>
          <cell r="P229" t="str">
            <v/>
          </cell>
          <cell r="Q229" t="str">
            <v/>
          </cell>
          <cell r="R229">
            <v>0</v>
          </cell>
          <cell r="S229">
            <v>0</v>
          </cell>
          <cell r="T229" t="str">
            <v/>
          </cell>
          <cell r="W229" t="str">
            <v/>
          </cell>
          <cell r="X229" t="str">
            <v/>
          </cell>
          <cell r="Y229">
            <v>0</v>
          </cell>
          <cell r="Z229">
            <v>0</v>
          </cell>
          <cell r="AA229" t="str">
            <v/>
          </cell>
        </row>
        <row r="230">
          <cell r="I230" t="str">
            <v/>
          </cell>
          <cell r="J230" t="str">
            <v/>
          </cell>
          <cell r="K230">
            <v>0</v>
          </cell>
          <cell r="L230">
            <v>0</v>
          </cell>
          <cell r="M230" t="str">
            <v/>
          </cell>
          <cell r="P230" t="str">
            <v/>
          </cell>
          <cell r="Q230" t="str">
            <v/>
          </cell>
          <cell r="R230">
            <v>0</v>
          </cell>
          <cell r="S230">
            <v>0</v>
          </cell>
          <cell r="T230" t="str">
            <v/>
          </cell>
          <cell r="W230" t="str">
            <v/>
          </cell>
          <cell r="X230" t="str">
            <v/>
          </cell>
          <cell r="Y230">
            <v>0</v>
          </cell>
          <cell r="Z230">
            <v>0</v>
          </cell>
          <cell r="AA230" t="str">
            <v/>
          </cell>
        </row>
        <row r="231">
          <cell r="I231" t="str">
            <v/>
          </cell>
          <cell r="J231" t="str">
            <v/>
          </cell>
          <cell r="K231">
            <v>0</v>
          </cell>
          <cell r="L231">
            <v>0</v>
          </cell>
          <cell r="M231" t="str">
            <v/>
          </cell>
          <cell r="P231" t="str">
            <v/>
          </cell>
          <cell r="Q231" t="str">
            <v/>
          </cell>
          <cell r="R231">
            <v>0</v>
          </cell>
          <cell r="S231">
            <v>0</v>
          </cell>
          <cell r="T231" t="str">
            <v/>
          </cell>
          <cell r="W231" t="str">
            <v/>
          </cell>
          <cell r="X231" t="str">
            <v/>
          </cell>
          <cell r="Y231">
            <v>0</v>
          </cell>
          <cell r="Z231">
            <v>0</v>
          </cell>
          <cell r="AA231" t="str">
            <v/>
          </cell>
        </row>
        <row r="232">
          <cell r="I232" t="str">
            <v/>
          </cell>
          <cell r="J232" t="str">
            <v/>
          </cell>
          <cell r="K232">
            <v>0</v>
          </cell>
          <cell r="L232">
            <v>0</v>
          </cell>
          <cell r="M232" t="str">
            <v/>
          </cell>
          <cell r="P232" t="str">
            <v/>
          </cell>
          <cell r="Q232" t="str">
            <v/>
          </cell>
          <cell r="R232">
            <v>0</v>
          </cell>
          <cell r="S232">
            <v>0</v>
          </cell>
          <cell r="T232" t="str">
            <v/>
          </cell>
          <cell r="W232" t="str">
            <v/>
          </cell>
          <cell r="X232" t="str">
            <v/>
          </cell>
          <cell r="Y232">
            <v>0</v>
          </cell>
          <cell r="Z232">
            <v>0</v>
          </cell>
          <cell r="AA232" t="str">
            <v/>
          </cell>
        </row>
        <row r="233">
          <cell r="I233" t="str">
            <v>1001800000101</v>
          </cell>
          <cell r="J233" t="str">
            <v>普通攻击:对单体敌人造成{0}%的武力伤害</v>
          </cell>
          <cell r="K233">
            <v>0</v>
          </cell>
          <cell r="L233">
            <v>0</v>
          </cell>
          <cell r="M233" t="str">
            <v>0.25+0.25+0.25+0.25+0.25+0.25+0.25+0.25+0.25+0.25+0.25+0.25+0.25+0.25+0.25+0.25+0.25</v>
          </cell>
          <cell r="P233" t="str">
            <v/>
          </cell>
          <cell r="Q233" t="str">
            <v/>
          </cell>
          <cell r="R233">
            <v>0</v>
          </cell>
          <cell r="S233">
            <v>0</v>
          </cell>
          <cell r="T233" t="str">
            <v/>
          </cell>
          <cell r="W233" t="str">
            <v/>
          </cell>
          <cell r="X233" t="str">
            <v/>
          </cell>
          <cell r="Y233">
            <v>0</v>
          </cell>
          <cell r="Z233">
            <v>0</v>
          </cell>
          <cell r="AA233" t="str">
            <v/>
          </cell>
        </row>
        <row r="234">
          <cell r="I234" t="str">
            <v>1001800000201</v>
          </cell>
          <cell r="J234" t="str">
            <v>怒气技能:王允朝指定横线落下3块金砖，被砸到的敌人受到王允攻击{0}%的策略伤害并降低{1}点士气。</v>
          </cell>
          <cell r="K234">
            <v>0</v>
          </cell>
          <cell r="L234">
            <v>0</v>
          </cell>
          <cell r="M234" t="str">
            <v>0.51+0.54+0.57+0.6+0.63+0.66+0.69+0.72+0.75+0.78+0.81+0.84+0.87+0.9+0.93+0.96+0.99</v>
          </cell>
          <cell r="P234" t="str">
            <v/>
          </cell>
          <cell r="Q234" t="str">
            <v/>
          </cell>
          <cell r="R234">
            <v>0</v>
          </cell>
          <cell r="S234">
            <v>0</v>
          </cell>
          <cell r="T234" t="str">
            <v/>
          </cell>
          <cell r="W234" t="str">
            <v/>
          </cell>
          <cell r="X234" t="str">
            <v/>
          </cell>
          <cell r="Y234">
            <v>0</v>
          </cell>
          <cell r="Z234">
            <v>0</v>
          </cell>
          <cell r="AA234" t="str">
            <v/>
          </cell>
        </row>
        <row r="235">
          <cell r="I235" t="str">
            <v>1001800000202</v>
          </cell>
          <cell r="J235" t="str">
            <v>怒气技能:王允朝指定横线落下3块金砖，被砸到的敌人受到王允攻击{0}%的策略伤害并降低{1}点士气。</v>
          </cell>
          <cell r="K235">
            <v>0</v>
          </cell>
          <cell r="L235">
            <v>0</v>
          </cell>
          <cell r="M235" t="str">
            <v>-20+-25+-30+-35+-40+-45+-50+-55+-60+-65+-70+-75+-80+-85+-90+-95+-100</v>
          </cell>
          <cell r="P235" t="str">
            <v/>
          </cell>
          <cell r="Q235" t="str">
            <v/>
          </cell>
          <cell r="R235">
            <v>0</v>
          </cell>
          <cell r="S235">
            <v>0</v>
          </cell>
          <cell r="T235" t="str">
            <v/>
          </cell>
          <cell r="W235" t="str">
            <v/>
          </cell>
          <cell r="X235" t="str">
            <v/>
          </cell>
          <cell r="Y235">
            <v>0</v>
          </cell>
          <cell r="Z235">
            <v>0</v>
          </cell>
          <cell r="AA235" t="str">
            <v/>
          </cell>
        </row>
        <row r="236">
          <cell r="I236" t="str">
            <v>1001800000301</v>
          </cell>
          <cell r="J236" t="str">
            <v>被动技能1:巧言如簧，颜之厚矣，王允常凭借口才迷惑敌人，当王允造成负面效果时有{0}%的概率使敌方士兵获得【谎报】效果，自动后退6秒。</v>
          </cell>
          <cell r="K236">
            <v>0</v>
          </cell>
          <cell r="L236">
            <v>0</v>
          </cell>
          <cell r="M236" t="str">
            <v>0.5+0.55+0.6+0.65+0.7+0.75+0.8+0.85+0.9+0.95+1+1.05+1.1+1.15+1.2+1.25+1.3</v>
          </cell>
          <cell r="P236" t="str">
            <v/>
          </cell>
          <cell r="Q236" t="str">
            <v/>
          </cell>
          <cell r="R236">
            <v>0</v>
          </cell>
          <cell r="S236">
            <v>0</v>
          </cell>
          <cell r="T236" t="str">
            <v/>
          </cell>
          <cell r="W236" t="str">
            <v/>
          </cell>
          <cell r="X236" t="str">
            <v/>
          </cell>
          <cell r="Y236">
            <v>0</v>
          </cell>
          <cell r="Z236">
            <v>0</v>
          </cell>
          <cell r="AA236" t="str">
            <v/>
          </cell>
        </row>
        <row r="237">
          <cell r="I237" t="str">
            <v>1001800000302</v>
          </cell>
          <cell r="J237" t="str">
            <v>被动技能1:巧言如簧，颜之厚矣，王允常凭借口才迷惑敌人，当王允造成负面效果时有{0}%的概率使敌方士兵获得【谎报】效果，自动后退6秒。</v>
          </cell>
          <cell r="K237">
            <v>0</v>
          </cell>
          <cell r="L237">
            <v>0</v>
          </cell>
          <cell r="M237" t="str">
            <v>0.5+0.55+0.6+0.65+0.7+0.75+0.8+0.85+0.9+0.95+1+1.05+1.1+1.15+1.2+1.25+1.3</v>
          </cell>
          <cell r="P237" t="str">
            <v/>
          </cell>
          <cell r="Q237" t="str">
            <v/>
          </cell>
          <cell r="R237">
            <v>0</v>
          </cell>
          <cell r="S237">
            <v>0</v>
          </cell>
          <cell r="T237" t="str">
            <v/>
          </cell>
          <cell r="W237" t="str">
            <v/>
          </cell>
          <cell r="X237" t="str">
            <v/>
          </cell>
          <cell r="Y237">
            <v>0</v>
          </cell>
          <cell r="Z237">
            <v>0</v>
          </cell>
          <cell r="AA237" t="str">
            <v/>
          </cell>
        </row>
        <row r="238">
          <cell r="I238" t="str">
            <v>1001800000401</v>
          </cell>
          <cell r="J238" t="str">
            <v>被动技能2:武将率领弓兵时，弓兵的攻击速度增加8；率领弩兵时，弩兵攻击无视20%护甲。</v>
          </cell>
          <cell r="K238">
            <v>0</v>
          </cell>
          <cell r="L238">
            <v>0</v>
          </cell>
          <cell r="M238" t="str">
            <v>0.08+0.08+0.08+0.08+0.08+0.08+0.08+0.08+0.08+0.08+0.08+0.08+0.08+0.08+0.08+0.08+0.08</v>
          </cell>
          <cell r="P238" t="str">
            <v>1001800000402</v>
          </cell>
          <cell r="Q238" t="str">
            <v>被动技能2:武将率领弓兵时，弓兵的攻击速度增加8；率领弩兵时，弩兵攻击无视20%护甲。</v>
          </cell>
          <cell r="R238">
            <v>0</v>
          </cell>
          <cell r="S238">
            <v>0</v>
          </cell>
          <cell r="T238" t="str">
            <v>0.2+0.2+0.2+0.2+0.2+0.2+0.2+0.2+0.2+0.2+0.2+0.2+0.2+0.2+0.2+0.2+0.2</v>
          </cell>
          <cell r="W238" t="str">
            <v/>
          </cell>
          <cell r="X238" t="str">
            <v/>
          </cell>
          <cell r="Y238">
            <v>0</v>
          </cell>
          <cell r="Z238">
            <v>0</v>
          </cell>
          <cell r="AA238" t="str">
            <v/>
          </cell>
        </row>
        <row r="239">
          <cell r="I239" t="str">
            <v>1001800000501</v>
          </cell>
          <cell r="J239" t="str">
            <v>被动技能3:兵不厌诈，攻心为上，自身造成的负面效果与控制时长延长20%。</v>
          </cell>
          <cell r="K239">
            <v>0</v>
          </cell>
          <cell r="L239">
            <v>0</v>
          </cell>
          <cell r="M239" t="str">
            <v>0.2+0.2+0.2+0.2+0.2+0.2+0.2+0.2+0.2+0.2+0.2+0.2+0.2+0.2+0.2+0.2+0.2</v>
          </cell>
          <cell r="P239" t="str">
            <v/>
          </cell>
          <cell r="Q239" t="str">
            <v/>
          </cell>
          <cell r="R239">
            <v>0</v>
          </cell>
          <cell r="S239">
            <v>0</v>
          </cell>
          <cell r="T239" t="str">
            <v/>
          </cell>
          <cell r="W239" t="str">
            <v/>
          </cell>
          <cell r="X239" t="str">
            <v/>
          </cell>
          <cell r="Y239">
            <v>0</v>
          </cell>
          <cell r="Z239">
            <v>0</v>
          </cell>
          <cell r="AA239" t="str">
            <v/>
          </cell>
        </row>
        <row r="240">
          <cell r="I240" t="str">
            <v/>
          </cell>
          <cell r="J240" t="str">
            <v/>
          </cell>
          <cell r="K240">
            <v>0</v>
          </cell>
          <cell r="L240">
            <v>0</v>
          </cell>
          <cell r="M240" t="str">
            <v/>
          </cell>
          <cell r="P240" t="str">
            <v/>
          </cell>
          <cell r="Q240" t="str">
            <v/>
          </cell>
          <cell r="R240">
            <v>0</v>
          </cell>
          <cell r="S240">
            <v>0</v>
          </cell>
          <cell r="T240" t="str">
            <v/>
          </cell>
          <cell r="W240" t="str">
            <v/>
          </cell>
          <cell r="X240" t="str">
            <v/>
          </cell>
          <cell r="Y240">
            <v>0</v>
          </cell>
          <cell r="Z240">
            <v>0</v>
          </cell>
          <cell r="AA240" t="str">
            <v/>
          </cell>
        </row>
        <row r="241">
          <cell r="I241" t="str">
            <v/>
          </cell>
          <cell r="J241" t="str">
            <v/>
          </cell>
          <cell r="K241">
            <v>0</v>
          </cell>
          <cell r="L241">
            <v>0</v>
          </cell>
          <cell r="M241" t="str">
            <v/>
          </cell>
          <cell r="P241" t="str">
            <v/>
          </cell>
          <cell r="Q241" t="str">
            <v/>
          </cell>
          <cell r="R241">
            <v>0</v>
          </cell>
          <cell r="S241">
            <v>0</v>
          </cell>
          <cell r="T241" t="str">
            <v/>
          </cell>
          <cell r="W241" t="str">
            <v/>
          </cell>
          <cell r="X241" t="str">
            <v/>
          </cell>
          <cell r="Y241">
            <v>0</v>
          </cell>
          <cell r="Z241">
            <v>0</v>
          </cell>
          <cell r="AA241" t="str">
            <v/>
          </cell>
        </row>
        <row r="242">
          <cell r="I242" t="str">
            <v/>
          </cell>
          <cell r="J242" t="str">
            <v/>
          </cell>
          <cell r="K242">
            <v>0</v>
          </cell>
          <cell r="L242">
            <v>0</v>
          </cell>
          <cell r="M242" t="str">
            <v/>
          </cell>
          <cell r="P242" t="str">
            <v/>
          </cell>
          <cell r="Q242" t="str">
            <v/>
          </cell>
          <cell r="R242">
            <v>0</v>
          </cell>
          <cell r="S242">
            <v>0</v>
          </cell>
          <cell r="T242" t="str">
            <v/>
          </cell>
          <cell r="W242" t="str">
            <v/>
          </cell>
          <cell r="X242" t="str">
            <v/>
          </cell>
          <cell r="Y242">
            <v>0</v>
          </cell>
          <cell r="Z242">
            <v>0</v>
          </cell>
          <cell r="AA242" t="str">
            <v/>
          </cell>
        </row>
        <row r="243">
          <cell r="I243" t="str">
            <v/>
          </cell>
          <cell r="J243" t="str">
            <v/>
          </cell>
          <cell r="K243">
            <v>0</v>
          </cell>
          <cell r="L243">
            <v>0</v>
          </cell>
          <cell r="M243" t="str">
            <v/>
          </cell>
          <cell r="P243" t="str">
            <v/>
          </cell>
          <cell r="Q243" t="str">
            <v/>
          </cell>
          <cell r="R243">
            <v>0</v>
          </cell>
          <cell r="S243">
            <v>0</v>
          </cell>
          <cell r="T243" t="str">
            <v/>
          </cell>
          <cell r="W243" t="str">
            <v/>
          </cell>
          <cell r="X243" t="str">
            <v/>
          </cell>
          <cell r="Y243">
            <v>0</v>
          </cell>
          <cell r="Z243">
            <v>0</v>
          </cell>
          <cell r="AA243" t="str">
            <v/>
          </cell>
        </row>
        <row r="244">
          <cell r="I244" t="str">
            <v/>
          </cell>
          <cell r="J244" t="str">
            <v/>
          </cell>
          <cell r="K244">
            <v>0</v>
          </cell>
          <cell r="L244">
            <v>0</v>
          </cell>
          <cell r="M244" t="str">
            <v/>
          </cell>
          <cell r="P244" t="str">
            <v/>
          </cell>
          <cell r="Q244" t="str">
            <v/>
          </cell>
          <cell r="R244">
            <v>0</v>
          </cell>
          <cell r="S244">
            <v>0</v>
          </cell>
          <cell r="T244" t="str">
            <v/>
          </cell>
          <cell r="W244" t="str">
            <v/>
          </cell>
          <cell r="X244" t="str">
            <v/>
          </cell>
          <cell r="Y244">
            <v>0</v>
          </cell>
          <cell r="Z244">
            <v>0</v>
          </cell>
          <cell r="AA244" t="str">
            <v/>
          </cell>
        </row>
        <row r="245">
          <cell r="I245" t="str">
            <v/>
          </cell>
          <cell r="J245" t="str">
            <v/>
          </cell>
          <cell r="K245">
            <v>0</v>
          </cell>
          <cell r="L245">
            <v>0</v>
          </cell>
          <cell r="M245" t="str">
            <v/>
          </cell>
          <cell r="P245" t="str">
            <v/>
          </cell>
          <cell r="Q245" t="str">
            <v/>
          </cell>
          <cell r="R245">
            <v>0</v>
          </cell>
          <cell r="S245">
            <v>0</v>
          </cell>
          <cell r="T245" t="str">
            <v/>
          </cell>
          <cell r="W245" t="str">
            <v/>
          </cell>
          <cell r="X245" t="str">
            <v/>
          </cell>
          <cell r="Y245">
            <v>0</v>
          </cell>
          <cell r="Z245">
            <v>0</v>
          </cell>
          <cell r="AA245" t="str">
            <v/>
          </cell>
        </row>
        <row r="246">
          <cell r="I246" t="str">
            <v/>
          </cell>
          <cell r="J246" t="str">
            <v/>
          </cell>
          <cell r="K246">
            <v>0</v>
          </cell>
          <cell r="L246">
            <v>0</v>
          </cell>
          <cell r="M246" t="str">
            <v/>
          </cell>
          <cell r="P246" t="str">
            <v/>
          </cell>
          <cell r="Q246" t="str">
            <v/>
          </cell>
          <cell r="R246">
            <v>0</v>
          </cell>
          <cell r="S246">
            <v>0</v>
          </cell>
          <cell r="T246" t="str">
            <v/>
          </cell>
          <cell r="W246" t="str">
            <v/>
          </cell>
          <cell r="X246" t="str">
            <v/>
          </cell>
          <cell r="Y246">
            <v>0</v>
          </cell>
          <cell r="Z246">
            <v>0</v>
          </cell>
          <cell r="AA246" t="str">
            <v/>
          </cell>
        </row>
        <row r="247">
          <cell r="I247" t="str">
            <v/>
          </cell>
          <cell r="J247" t="str">
            <v/>
          </cell>
          <cell r="K247">
            <v>0</v>
          </cell>
          <cell r="L247">
            <v>0</v>
          </cell>
          <cell r="M247" t="str">
            <v/>
          </cell>
          <cell r="P247" t="str">
            <v/>
          </cell>
          <cell r="Q247" t="str">
            <v/>
          </cell>
          <cell r="R247">
            <v>0</v>
          </cell>
          <cell r="S247">
            <v>0</v>
          </cell>
          <cell r="T247" t="str">
            <v/>
          </cell>
          <cell r="W247" t="str">
            <v/>
          </cell>
          <cell r="X247" t="str">
            <v/>
          </cell>
          <cell r="Y247">
            <v>0</v>
          </cell>
          <cell r="Z247">
            <v>0</v>
          </cell>
          <cell r="AA247" t="str">
            <v/>
          </cell>
        </row>
        <row r="248">
          <cell r="I248" t="str">
            <v>1001900000101</v>
          </cell>
          <cell r="J248" t="str">
            <v>普通攻击:对单体敌人造成{0}%的武力伤害</v>
          </cell>
          <cell r="K248">
            <v>0</v>
          </cell>
          <cell r="L248">
            <v>0</v>
          </cell>
          <cell r="M248" t="str">
            <v>0.25+0.25+0.25+0.25+0.25+0.25+0.25+0.25+0.25+0.25+0.25+0.25+0.25+0.25+0.25+0.25+0.25</v>
          </cell>
          <cell r="P248" t="str">
            <v/>
          </cell>
          <cell r="Q248" t="str">
            <v/>
          </cell>
          <cell r="R248">
            <v>0</v>
          </cell>
          <cell r="S248">
            <v>0</v>
          </cell>
          <cell r="T248" t="str">
            <v/>
          </cell>
          <cell r="W248" t="str">
            <v/>
          </cell>
          <cell r="X248" t="str">
            <v/>
          </cell>
          <cell r="Y248">
            <v>0</v>
          </cell>
          <cell r="Z248">
            <v>0</v>
          </cell>
          <cell r="AA248" t="str">
            <v/>
          </cell>
        </row>
        <row r="249">
          <cell r="I249" t="str">
            <v>1001900000201</v>
          </cell>
          <cell r="J249" t="str">
            <v>怒气技能:荀彧在目标区域张开护罩，持续8秒。期间护罩内友方单位获得{0}%减伤，且每受到5次伤害（持续伤害只计1次）会获得1层后援效果，护罩消失时，每层后援效果为其恢复攻击{1}%的生命值（护罩效果不可叠加）。</v>
          </cell>
          <cell r="K249">
            <v>0</v>
          </cell>
          <cell r="L249">
            <v>0</v>
          </cell>
          <cell r="M249" t="str">
            <v>0.09+0.11+0.13+0.15+0.17+0.19+0.21+0.23+0.25+0.27+0.29+0.31+0.33+0.35+0.37+0.39+0.41</v>
          </cell>
          <cell r="P249" t="str">
            <v/>
          </cell>
          <cell r="Q249" t="str">
            <v/>
          </cell>
          <cell r="R249">
            <v>0</v>
          </cell>
          <cell r="S249">
            <v>0</v>
          </cell>
          <cell r="T249" t="str">
            <v/>
          </cell>
          <cell r="W249" t="str">
            <v/>
          </cell>
          <cell r="X249" t="str">
            <v/>
          </cell>
          <cell r="Y249">
            <v>0</v>
          </cell>
          <cell r="Z249">
            <v>0</v>
          </cell>
          <cell r="AA249" t="str">
            <v/>
          </cell>
        </row>
        <row r="250">
          <cell r="I250" t="str">
            <v>1001900000202</v>
          </cell>
          <cell r="J250" t="str">
            <v>怒气技能:荀彧在目标区域张开护罩，持续8秒。期间护罩内友方单位获得{0}%减伤，且每受到5次伤害（持续伤害只计1次）会获得1层后援效果，护罩消失时，每层后援效果为其恢复攻击{1}%的生命值（护罩效果不可叠加）。</v>
          </cell>
          <cell r="K250">
            <v>0</v>
          </cell>
          <cell r="L250">
            <v>0</v>
          </cell>
          <cell r="M250" t="str">
            <v>0.1+0.105+0.11+0.115+0.12+0.125+0.13+0.135+0.14+0.145+0.15+0.155+0.16+0.165+0.17+0.175+0.18</v>
          </cell>
          <cell r="P250" t="str">
            <v/>
          </cell>
          <cell r="Q250" t="str">
            <v/>
          </cell>
          <cell r="R250">
            <v>0</v>
          </cell>
          <cell r="S250">
            <v>0</v>
          </cell>
          <cell r="T250" t="str">
            <v/>
          </cell>
          <cell r="W250" t="str">
            <v/>
          </cell>
          <cell r="X250" t="str">
            <v/>
          </cell>
          <cell r="Y250">
            <v>0</v>
          </cell>
          <cell r="Z250">
            <v>0</v>
          </cell>
          <cell r="AA250" t="str">
            <v/>
          </cell>
        </row>
        <row r="251">
          <cell r="I251" t="str">
            <v>1001900000301</v>
          </cell>
          <cell r="J251" t="str">
            <v>被动技能1:开场为力量最高的我方武将施加20%武力增伤；为智力最高的我方武将施加20%策略增伤；为护甲最高的友方武将施加12%减伤。之后每15秒，荀彧分别为以上武将提升{0}点力量/智力/{1}点护甲。</v>
          </cell>
          <cell r="K251">
            <v>0</v>
          </cell>
          <cell r="L251">
            <v>0</v>
          </cell>
          <cell r="M251" t="str">
            <v>7+8+9+10+11+12+13+14+15+16+17+18+19+20+21+22+23</v>
          </cell>
          <cell r="P251" t="str">
            <v/>
          </cell>
          <cell r="Q251" t="str">
            <v/>
          </cell>
          <cell r="R251">
            <v>0</v>
          </cell>
          <cell r="S251">
            <v>0</v>
          </cell>
          <cell r="T251" t="str">
            <v/>
          </cell>
          <cell r="W251" t="str">
            <v/>
          </cell>
          <cell r="X251" t="str">
            <v/>
          </cell>
          <cell r="Y251">
            <v>0</v>
          </cell>
          <cell r="Z251">
            <v>0</v>
          </cell>
          <cell r="AA251" t="str">
            <v/>
          </cell>
        </row>
        <row r="252">
          <cell r="I252" t="str">
            <v>1001900000302</v>
          </cell>
          <cell r="J252" t="str">
            <v>被动技能1:开场为力量最高的我方武将施加20%武力增伤；为智力最高的我方武将施加20%策略增伤；为护甲最高的友方武将施加12%减伤。之后每15秒，荀彧分别为以上武将提升{0}点力量/智力/{1}点护甲。</v>
          </cell>
          <cell r="K252">
            <v>0</v>
          </cell>
          <cell r="L252">
            <v>0</v>
          </cell>
          <cell r="M252" t="str">
            <v>80+95+110+125+140+155+170+185+200+215+230+245+260+275+290+305+320</v>
          </cell>
          <cell r="P252" t="str">
            <v/>
          </cell>
          <cell r="Q252" t="str">
            <v/>
          </cell>
          <cell r="R252">
            <v>0</v>
          </cell>
          <cell r="S252">
            <v>0</v>
          </cell>
          <cell r="T252" t="str">
            <v/>
          </cell>
          <cell r="W252" t="str">
            <v/>
          </cell>
          <cell r="X252" t="str">
            <v/>
          </cell>
          <cell r="Y252">
            <v>0</v>
          </cell>
          <cell r="Z252">
            <v>0</v>
          </cell>
          <cell r="AA252" t="str">
            <v/>
          </cell>
        </row>
        <row r="253">
          <cell r="I253" t="str">
            <v>1001900000303</v>
          </cell>
          <cell r="J253" t="str">
            <v>被动技能1:开场为力量最高的我方武将施加20%武力增伤；为智力最高的我方武将施加20%策略增伤；为护甲最高的友方武将施加12%减伤。之后每15秒，荀彧分别为以上武将提升{0}点力量/智力/{1}点护甲。</v>
          </cell>
          <cell r="K253">
            <v>0</v>
          </cell>
          <cell r="L253">
            <v>0</v>
          </cell>
          <cell r="M253" t="str">
            <v>0++++++++++++++++</v>
          </cell>
          <cell r="P253" t="str">
            <v/>
          </cell>
          <cell r="Q253" t="str">
            <v/>
          </cell>
          <cell r="R253">
            <v>0</v>
          </cell>
          <cell r="S253">
            <v>0</v>
          </cell>
          <cell r="T253" t="str">
            <v/>
          </cell>
          <cell r="W253" t="str">
            <v/>
          </cell>
          <cell r="X253" t="str">
            <v/>
          </cell>
          <cell r="Y253">
            <v>0</v>
          </cell>
          <cell r="Z253">
            <v>0</v>
          </cell>
          <cell r="AA253" t="str">
            <v/>
          </cell>
        </row>
        <row r="254">
          <cell r="I254" t="str">
            <v>1001900000304</v>
          </cell>
          <cell r="J254" t="str">
            <v>被动技能1:开场为力量最高的我方武将施加20%武力增伤；为智力最高的我方武将施加20%策略增伤；为护甲最高的友方武将施加12%减伤。之后每15秒，荀彧分别为以上武将提升{0}点力量/智力/{1}点护甲。</v>
          </cell>
          <cell r="K254">
            <v>0</v>
          </cell>
          <cell r="L254">
            <v>0</v>
          </cell>
          <cell r="M254" t="str">
            <v>0++++++++++++++++</v>
          </cell>
          <cell r="P254" t="str">
            <v/>
          </cell>
          <cell r="Q254" t="str">
            <v/>
          </cell>
          <cell r="R254">
            <v>0</v>
          </cell>
          <cell r="S254">
            <v>0</v>
          </cell>
          <cell r="T254" t="str">
            <v/>
          </cell>
          <cell r="W254" t="str">
            <v/>
          </cell>
          <cell r="X254" t="str">
            <v/>
          </cell>
          <cell r="Y254">
            <v>0</v>
          </cell>
          <cell r="Z254">
            <v>0</v>
          </cell>
          <cell r="AA254" t="str">
            <v/>
          </cell>
        </row>
        <row r="255">
          <cell r="I255" t="str">
            <v/>
          </cell>
          <cell r="J255" t="str">
            <v/>
          </cell>
          <cell r="K255">
            <v>0</v>
          </cell>
          <cell r="L255">
            <v>0</v>
          </cell>
          <cell r="M255" t="str">
            <v/>
          </cell>
          <cell r="P255" t="str">
            <v/>
          </cell>
          <cell r="Q255" t="str">
            <v/>
          </cell>
          <cell r="R255">
            <v>0</v>
          </cell>
          <cell r="S255">
            <v>0</v>
          </cell>
          <cell r="T255" t="str">
            <v/>
          </cell>
          <cell r="W255" t="str">
            <v/>
          </cell>
          <cell r="X255" t="str">
            <v/>
          </cell>
          <cell r="Y255">
            <v>0</v>
          </cell>
          <cell r="Z255">
            <v>0</v>
          </cell>
          <cell r="AA255" t="str">
            <v/>
          </cell>
        </row>
        <row r="256">
          <cell r="I256" t="str">
            <v/>
          </cell>
          <cell r="J256" t="str">
            <v/>
          </cell>
          <cell r="K256">
            <v>0</v>
          </cell>
          <cell r="L256">
            <v>0</v>
          </cell>
          <cell r="M256" t="str">
            <v/>
          </cell>
          <cell r="P256" t="str">
            <v/>
          </cell>
          <cell r="Q256" t="str">
            <v/>
          </cell>
          <cell r="R256">
            <v>0</v>
          </cell>
          <cell r="S256">
            <v>0</v>
          </cell>
          <cell r="T256" t="str">
            <v/>
          </cell>
          <cell r="W256" t="str">
            <v/>
          </cell>
          <cell r="X256" t="str">
            <v/>
          </cell>
          <cell r="Y256">
            <v>0</v>
          </cell>
          <cell r="Z256">
            <v>0</v>
          </cell>
          <cell r="AA256" t="str">
            <v/>
          </cell>
        </row>
        <row r="257">
          <cell r="I257" t="str">
            <v/>
          </cell>
          <cell r="J257" t="str">
            <v/>
          </cell>
          <cell r="K257">
            <v>0</v>
          </cell>
          <cell r="L257">
            <v>0</v>
          </cell>
          <cell r="M257" t="str">
            <v/>
          </cell>
          <cell r="P257" t="str">
            <v/>
          </cell>
          <cell r="Q257" t="str">
            <v/>
          </cell>
          <cell r="R257">
            <v>0</v>
          </cell>
          <cell r="S257">
            <v>0</v>
          </cell>
          <cell r="T257" t="str">
            <v/>
          </cell>
          <cell r="W257" t="str">
            <v/>
          </cell>
          <cell r="X257" t="str">
            <v/>
          </cell>
          <cell r="Y257">
            <v>0</v>
          </cell>
          <cell r="Z257">
            <v>0</v>
          </cell>
          <cell r="AA257" t="str">
            <v/>
          </cell>
        </row>
        <row r="258">
          <cell r="I258" t="str">
            <v/>
          </cell>
          <cell r="J258" t="str">
            <v/>
          </cell>
          <cell r="K258">
            <v>0</v>
          </cell>
          <cell r="L258">
            <v>0</v>
          </cell>
          <cell r="M258" t="str">
            <v/>
          </cell>
          <cell r="P258" t="str">
            <v/>
          </cell>
          <cell r="Q258" t="str">
            <v/>
          </cell>
          <cell r="R258">
            <v>0</v>
          </cell>
          <cell r="S258">
            <v>0</v>
          </cell>
          <cell r="T258" t="str">
            <v/>
          </cell>
          <cell r="W258" t="str">
            <v/>
          </cell>
          <cell r="X258" t="str">
            <v/>
          </cell>
          <cell r="Y258">
            <v>0</v>
          </cell>
          <cell r="Z258">
            <v>0</v>
          </cell>
          <cell r="AA258" t="str">
            <v/>
          </cell>
        </row>
        <row r="259">
          <cell r="I259" t="str">
            <v/>
          </cell>
          <cell r="J259" t="str">
            <v/>
          </cell>
          <cell r="K259">
            <v>0</v>
          </cell>
          <cell r="L259">
            <v>0</v>
          </cell>
          <cell r="M259" t="str">
            <v/>
          </cell>
          <cell r="P259" t="str">
            <v/>
          </cell>
          <cell r="Q259" t="str">
            <v/>
          </cell>
          <cell r="R259">
            <v>0</v>
          </cell>
          <cell r="S259">
            <v>0</v>
          </cell>
          <cell r="T259" t="str">
            <v/>
          </cell>
          <cell r="W259" t="str">
            <v/>
          </cell>
          <cell r="X259" t="str">
            <v/>
          </cell>
          <cell r="Y259">
            <v>0</v>
          </cell>
          <cell r="Z259">
            <v>0</v>
          </cell>
          <cell r="AA259" t="str">
            <v/>
          </cell>
        </row>
        <row r="260">
          <cell r="I260" t="str">
            <v/>
          </cell>
          <cell r="J260" t="str">
            <v/>
          </cell>
          <cell r="K260">
            <v>0</v>
          </cell>
          <cell r="L260">
            <v>0</v>
          </cell>
          <cell r="M260" t="str">
            <v/>
          </cell>
          <cell r="P260" t="str">
            <v/>
          </cell>
          <cell r="Q260" t="str">
            <v/>
          </cell>
          <cell r="R260">
            <v>0</v>
          </cell>
          <cell r="S260">
            <v>0</v>
          </cell>
          <cell r="T260" t="str">
            <v/>
          </cell>
          <cell r="W260" t="str">
            <v/>
          </cell>
          <cell r="X260" t="str">
            <v/>
          </cell>
          <cell r="Y260">
            <v>0</v>
          </cell>
          <cell r="Z260">
            <v>0</v>
          </cell>
          <cell r="AA260" t="str">
            <v/>
          </cell>
        </row>
        <row r="261">
          <cell r="I261" t="str">
            <v/>
          </cell>
          <cell r="J261" t="str">
            <v/>
          </cell>
          <cell r="K261">
            <v>0</v>
          </cell>
          <cell r="L261">
            <v>0</v>
          </cell>
          <cell r="M261" t="str">
            <v/>
          </cell>
          <cell r="P261" t="str">
            <v/>
          </cell>
          <cell r="Q261" t="str">
            <v/>
          </cell>
          <cell r="R261">
            <v>0</v>
          </cell>
          <cell r="S261">
            <v>0</v>
          </cell>
          <cell r="T261" t="str">
            <v/>
          </cell>
          <cell r="W261" t="str">
            <v/>
          </cell>
          <cell r="X261" t="str">
            <v/>
          </cell>
          <cell r="Y261">
            <v>0</v>
          </cell>
          <cell r="Z261">
            <v>0</v>
          </cell>
          <cell r="AA261" t="str">
            <v/>
          </cell>
        </row>
        <row r="262">
          <cell r="I262" t="str">
            <v/>
          </cell>
          <cell r="J262" t="str">
            <v/>
          </cell>
          <cell r="K262">
            <v>0</v>
          </cell>
          <cell r="L262">
            <v>0</v>
          </cell>
          <cell r="M262" t="str">
            <v/>
          </cell>
          <cell r="P262" t="str">
            <v/>
          </cell>
          <cell r="Q262" t="str">
            <v/>
          </cell>
          <cell r="R262">
            <v>0</v>
          </cell>
          <cell r="S262">
            <v>0</v>
          </cell>
          <cell r="T262" t="str">
            <v/>
          </cell>
          <cell r="W262" t="str">
            <v/>
          </cell>
          <cell r="X262" t="str">
            <v/>
          </cell>
          <cell r="Y262">
            <v>0</v>
          </cell>
          <cell r="Z262">
            <v>0</v>
          </cell>
          <cell r="AA262" t="str">
            <v/>
          </cell>
        </row>
        <row r="263">
          <cell r="I263" t="str">
            <v>1002100000101</v>
          </cell>
          <cell r="J263" t="str">
            <v>普通攻击:对单体敌人造成{0}%的武力伤害</v>
          </cell>
          <cell r="K263">
            <v>0</v>
          </cell>
          <cell r="L263">
            <v>0</v>
          </cell>
          <cell r="M263" t="str">
            <v>0.25+0.25+0.25+0.25+0.25+0.25+0.25+0.25+0.25+0.25+0.25+0.25+0.25+0.25+0.25+0.25+0.25</v>
          </cell>
          <cell r="P263" t="str">
            <v/>
          </cell>
          <cell r="Q263" t="str">
            <v/>
          </cell>
          <cell r="R263">
            <v>0</v>
          </cell>
          <cell r="S263">
            <v>0</v>
          </cell>
          <cell r="T263" t="str">
            <v/>
          </cell>
          <cell r="W263" t="str">
            <v/>
          </cell>
          <cell r="X263" t="str">
            <v/>
          </cell>
          <cell r="Y263">
            <v>0</v>
          </cell>
          <cell r="Z263">
            <v>0</v>
          </cell>
          <cell r="AA263" t="str">
            <v/>
          </cell>
        </row>
        <row r="264">
          <cell r="I264" t="str">
            <v>1002100000201</v>
          </cell>
          <cell r="J264" t="str">
            <v>怒气技能:李儒选择一个目标使其中毒，中毒目标每秒受到李儒攻击力{0}%的策略伤害并且8秒内无法受到治疗。</v>
          </cell>
          <cell r="K264">
            <v>0</v>
          </cell>
          <cell r="L264">
            <v>0</v>
          </cell>
          <cell r="M264" t="str">
            <v>0.12+0.15+0.18+0.21+0.24+0.27+0.3+0.33+0.36+0.39+0.42+0.45+0.48+0.51+0.54+0.57+0.6</v>
          </cell>
          <cell r="P264" t="str">
            <v/>
          </cell>
          <cell r="Q264" t="str">
            <v/>
          </cell>
          <cell r="R264">
            <v>0</v>
          </cell>
          <cell r="S264">
            <v>0</v>
          </cell>
          <cell r="T264" t="str">
            <v/>
          </cell>
          <cell r="W264" t="str">
            <v/>
          </cell>
          <cell r="X264" t="str">
            <v/>
          </cell>
          <cell r="Y264">
            <v>0</v>
          </cell>
          <cell r="Z264">
            <v>0</v>
          </cell>
          <cell r="AA264" t="str">
            <v/>
          </cell>
        </row>
        <row r="265">
          <cell r="I265" t="str">
            <v>1002100000202</v>
          </cell>
          <cell r="J265" t="str">
            <v>怒气技能:李儒选择一个目标使其中毒，中毒目标每秒受到李儒攻击力{0}%的策略伤害并且8秒内无法受到治疗。</v>
          </cell>
          <cell r="K265">
            <v>0</v>
          </cell>
          <cell r="L265">
            <v>0</v>
          </cell>
          <cell r="M265" t="str">
            <v>0++++++++++++++++</v>
          </cell>
          <cell r="P265" t="str">
            <v/>
          </cell>
          <cell r="Q265" t="str">
            <v/>
          </cell>
          <cell r="R265">
            <v>0</v>
          </cell>
          <cell r="S265">
            <v>0</v>
          </cell>
          <cell r="T265" t="str">
            <v/>
          </cell>
          <cell r="W265" t="str">
            <v/>
          </cell>
          <cell r="X265" t="str">
            <v/>
          </cell>
          <cell r="Y265">
            <v>0</v>
          </cell>
          <cell r="Z265">
            <v>0</v>
          </cell>
          <cell r="AA265" t="str">
            <v/>
          </cell>
        </row>
        <row r="266">
          <cell r="I266" t="str">
            <v>1002100000301</v>
          </cell>
          <cell r="J266" t="str">
            <v>被动技能1:李儒对敌人造成任何伤害，都会使目标受到的治疗效果减少{0}%，持续8秒。</v>
          </cell>
          <cell r="K266">
            <v>0</v>
          </cell>
          <cell r="L266">
            <v>0</v>
          </cell>
          <cell r="M266" t="str">
            <v>0.35+0.4+0.45+0.5+0.55+0.6+0.65+0.7+0.75+0.8+0.85+0.9+0.95+1+1.05+1.1+1.15</v>
          </cell>
          <cell r="P266" t="str">
            <v/>
          </cell>
          <cell r="Q266" t="str">
            <v/>
          </cell>
          <cell r="R266">
            <v>0</v>
          </cell>
          <cell r="S266">
            <v>0</v>
          </cell>
          <cell r="T266" t="str">
            <v/>
          </cell>
          <cell r="W266" t="str">
            <v/>
          </cell>
          <cell r="X266" t="str">
            <v/>
          </cell>
          <cell r="Y266">
            <v>0</v>
          </cell>
          <cell r="Z266">
            <v>0</v>
          </cell>
          <cell r="AA266" t="str">
            <v/>
          </cell>
        </row>
        <row r="267">
          <cell r="I267" t="str">
            <v>1002100000401</v>
          </cell>
          <cell r="J267" t="str">
            <v>被动技能2:武将率领弓兵时，弓兵的攻击速度增加8；率领弩兵时，弩兵攻击无视20%护甲。</v>
          </cell>
          <cell r="K267">
            <v>0</v>
          </cell>
          <cell r="L267">
            <v>0</v>
          </cell>
          <cell r="M267" t="str">
            <v>8+8+8+8+8+8+8+8+8+8+8+8+8+8+8+8+8</v>
          </cell>
          <cell r="P267" t="str">
            <v>1002100000402</v>
          </cell>
          <cell r="Q267" t="str">
            <v>被动技能2:武将率领弓兵时，弓兵的攻击速度增加8；率领弩兵时，弩兵攻击无视20%护甲。</v>
          </cell>
          <cell r="R267">
            <v>0</v>
          </cell>
          <cell r="S267">
            <v>0</v>
          </cell>
          <cell r="T267" t="str">
            <v>0.2+0.2+0.2+0.2+0.2+0.2+0.2+0.2+0.2+0.2+0.2+0.2+0.2+0.2+0.2+0.2+0.2</v>
          </cell>
          <cell r="W267" t="str">
            <v/>
          </cell>
          <cell r="X267" t="str">
            <v/>
          </cell>
          <cell r="Y267">
            <v>0</v>
          </cell>
          <cell r="Z267">
            <v>0</v>
          </cell>
          <cell r="AA267" t="str">
            <v/>
          </cell>
        </row>
        <row r="268">
          <cell r="I268" t="str">
            <v>1002100000501</v>
          </cell>
          <cell r="J268" t="str">
            <v>被动技能3:运筹帷幄，决胜千里，自身策略伤害提升15%。</v>
          </cell>
          <cell r="K268">
            <v>0</v>
          </cell>
          <cell r="L268">
            <v>0</v>
          </cell>
          <cell r="M268" t="str">
            <v>0.15+0.15+0.15+0.15+0.15+0.15+0.15+0.15+0.15+0.15+0.15+0.15+0.15+0.15+0.15+0.15+0.15</v>
          </cell>
          <cell r="P268" t="str">
            <v/>
          </cell>
          <cell r="Q268" t="str">
            <v/>
          </cell>
          <cell r="R268">
            <v>0</v>
          </cell>
          <cell r="S268">
            <v>0</v>
          </cell>
          <cell r="T268" t="str">
            <v/>
          </cell>
          <cell r="W268" t="str">
            <v/>
          </cell>
          <cell r="X268" t="str">
            <v/>
          </cell>
          <cell r="Y268">
            <v>0</v>
          </cell>
          <cell r="Z268">
            <v>0</v>
          </cell>
          <cell r="AA268" t="str">
            <v/>
          </cell>
        </row>
        <row r="269">
          <cell r="I269" t="str">
            <v/>
          </cell>
          <cell r="J269" t="str">
            <v/>
          </cell>
          <cell r="K269">
            <v>0</v>
          </cell>
          <cell r="L269">
            <v>0</v>
          </cell>
          <cell r="M269" t="str">
            <v/>
          </cell>
          <cell r="P269" t="str">
            <v/>
          </cell>
          <cell r="Q269" t="str">
            <v/>
          </cell>
          <cell r="R269">
            <v>0</v>
          </cell>
          <cell r="S269">
            <v>0</v>
          </cell>
          <cell r="T269" t="str">
            <v/>
          </cell>
          <cell r="W269" t="str">
            <v/>
          </cell>
          <cell r="X269" t="str">
            <v/>
          </cell>
          <cell r="Y269">
            <v>0</v>
          </cell>
          <cell r="Z269">
            <v>0</v>
          </cell>
          <cell r="AA269" t="str">
            <v/>
          </cell>
        </row>
        <row r="270">
          <cell r="I270" t="str">
            <v/>
          </cell>
          <cell r="J270" t="str">
            <v/>
          </cell>
          <cell r="K270">
            <v>0</v>
          </cell>
          <cell r="L270">
            <v>0</v>
          </cell>
          <cell r="M270" t="str">
            <v/>
          </cell>
          <cell r="P270" t="str">
            <v/>
          </cell>
          <cell r="Q270" t="str">
            <v/>
          </cell>
          <cell r="R270">
            <v>0</v>
          </cell>
          <cell r="S270">
            <v>0</v>
          </cell>
          <cell r="T270" t="str">
            <v/>
          </cell>
          <cell r="W270" t="str">
            <v/>
          </cell>
          <cell r="X270" t="str">
            <v/>
          </cell>
          <cell r="Y270">
            <v>0</v>
          </cell>
          <cell r="Z270">
            <v>0</v>
          </cell>
          <cell r="AA270" t="str">
            <v/>
          </cell>
        </row>
        <row r="271">
          <cell r="I271" t="str">
            <v/>
          </cell>
          <cell r="J271" t="str">
            <v/>
          </cell>
          <cell r="K271">
            <v>0</v>
          </cell>
          <cell r="L271">
            <v>0</v>
          </cell>
          <cell r="M271" t="str">
            <v/>
          </cell>
          <cell r="P271" t="str">
            <v/>
          </cell>
          <cell r="Q271" t="str">
            <v/>
          </cell>
          <cell r="R271">
            <v>0</v>
          </cell>
          <cell r="S271">
            <v>0</v>
          </cell>
          <cell r="T271" t="str">
            <v/>
          </cell>
          <cell r="W271" t="str">
            <v/>
          </cell>
          <cell r="X271" t="str">
            <v/>
          </cell>
          <cell r="Y271">
            <v>0</v>
          </cell>
          <cell r="Z271">
            <v>0</v>
          </cell>
          <cell r="AA271" t="str">
            <v/>
          </cell>
        </row>
        <row r="272">
          <cell r="I272" t="str">
            <v/>
          </cell>
          <cell r="J272" t="str">
            <v/>
          </cell>
          <cell r="K272">
            <v>0</v>
          </cell>
          <cell r="L272">
            <v>0</v>
          </cell>
          <cell r="M272" t="str">
            <v/>
          </cell>
          <cell r="P272" t="str">
            <v/>
          </cell>
          <cell r="Q272" t="str">
            <v/>
          </cell>
          <cell r="R272">
            <v>0</v>
          </cell>
          <cell r="S272">
            <v>0</v>
          </cell>
          <cell r="T272" t="str">
            <v/>
          </cell>
          <cell r="W272" t="str">
            <v/>
          </cell>
          <cell r="X272" t="str">
            <v/>
          </cell>
          <cell r="Y272">
            <v>0</v>
          </cell>
          <cell r="Z272">
            <v>0</v>
          </cell>
          <cell r="AA272" t="str">
            <v/>
          </cell>
        </row>
        <row r="273">
          <cell r="I273" t="str">
            <v/>
          </cell>
          <cell r="J273" t="str">
            <v/>
          </cell>
          <cell r="K273">
            <v>0</v>
          </cell>
          <cell r="L273">
            <v>0</v>
          </cell>
          <cell r="M273" t="str">
            <v/>
          </cell>
          <cell r="P273" t="str">
            <v/>
          </cell>
          <cell r="Q273" t="str">
            <v/>
          </cell>
          <cell r="R273">
            <v>0</v>
          </cell>
          <cell r="S273">
            <v>0</v>
          </cell>
          <cell r="T273" t="str">
            <v/>
          </cell>
          <cell r="W273" t="str">
            <v/>
          </cell>
          <cell r="X273" t="str">
            <v/>
          </cell>
          <cell r="Y273">
            <v>0</v>
          </cell>
          <cell r="Z273">
            <v>0</v>
          </cell>
          <cell r="AA273" t="str">
            <v/>
          </cell>
        </row>
        <row r="274">
          <cell r="I274" t="str">
            <v/>
          </cell>
          <cell r="J274" t="str">
            <v/>
          </cell>
          <cell r="K274">
            <v>0</v>
          </cell>
          <cell r="L274">
            <v>0</v>
          </cell>
          <cell r="M274" t="str">
            <v/>
          </cell>
          <cell r="P274" t="str">
            <v/>
          </cell>
          <cell r="Q274" t="str">
            <v/>
          </cell>
          <cell r="R274">
            <v>0</v>
          </cell>
          <cell r="S274">
            <v>0</v>
          </cell>
          <cell r="T274" t="str">
            <v/>
          </cell>
          <cell r="W274" t="str">
            <v/>
          </cell>
          <cell r="X274" t="str">
            <v/>
          </cell>
          <cell r="Y274">
            <v>0</v>
          </cell>
          <cell r="Z274">
            <v>0</v>
          </cell>
          <cell r="AA274" t="str">
            <v/>
          </cell>
        </row>
        <row r="275">
          <cell r="I275" t="str">
            <v/>
          </cell>
          <cell r="J275" t="str">
            <v/>
          </cell>
          <cell r="K275">
            <v>0</v>
          </cell>
          <cell r="L275">
            <v>0</v>
          </cell>
          <cell r="M275" t="str">
            <v/>
          </cell>
          <cell r="P275" t="str">
            <v/>
          </cell>
          <cell r="Q275" t="str">
            <v/>
          </cell>
          <cell r="R275">
            <v>0</v>
          </cell>
          <cell r="S275">
            <v>0</v>
          </cell>
          <cell r="T275" t="str">
            <v/>
          </cell>
          <cell r="W275" t="str">
            <v/>
          </cell>
          <cell r="X275" t="str">
            <v/>
          </cell>
          <cell r="Y275">
            <v>0</v>
          </cell>
          <cell r="Z275">
            <v>0</v>
          </cell>
          <cell r="AA275" t="str">
            <v/>
          </cell>
        </row>
        <row r="276">
          <cell r="I276" t="str">
            <v/>
          </cell>
          <cell r="J276" t="str">
            <v/>
          </cell>
          <cell r="K276">
            <v>0</v>
          </cell>
          <cell r="L276">
            <v>0</v>
          </cell>
          <cell r="M276" t="str">
            <v/>
          </cell>
          <cell r="P276" t="str">
            <v/>
          </cell>
          <cell r="Q276" t="str">
            <v/>
          </cell>
          <cell r="R276">
            <v>0</v>
          </cell>
          <cell r="S276">
            <v>0</v>
          </cell>
          <cell r="T276" t="str">
            <v/>
          </cell>
          <cell r="W276" t="str">
            <v/>
          </cell>
          <cell r="X276" t="str">
            <v/>
          </cell>
          <cell r="Y276">
            <v>0</v>
          </cell>
          <cell r="Z276">
            <v>0</v>
          </cell>
          <cell r="AA276" t="str">
            <v/>
          </cell>
        </row>
        <row r="277">
          <cell r="I277" t="str">
            <v/>
          </cell>
          <cell r="J277" t="str">
            <v/>
          </cell>
          <cell r="K277">
            <v>0</v>
          </cell>
          <cell r="L277">
            <v>0</v>
          </cell>
          <cell r="M277" t="str">
            <v/>
          </cell>
          <cell r="P277" t="str">
            <v/>
          </cell>
          <cell r="Q277" t="str">
            <v/>
          </cell>
          <cell r="R277">
            <v>0</v>
          </cell>
          <cell r="S277">
            <v>0</v>
          </cell>
          <cell r="T277" t="str">
            <v/>
          </cell>
          <cell r="W277" t="str">
            <v/>
          </cell>
          <cell r="X277" t="str">
            <v/>
          </cell>
          <cell r="Y277">
            <v>0</v>
          </cell>
          <cell r="Z277">
            <v>0</v>
          </cell>
          <cell r="AA277" t="str">
            <v/>
          </cell>
        </row>
        <row r="278">
          <cell r="I278" t="str">
            <v>1002200000101</v>
          </cell>
          <cell r="J278" t="str">
            <v>普通攻击:对单体敌人造成{0}%的武力伤害</v>
          </cell>
          <cell r="K278">
            <v>0</v>
          </cell>
          <cell r="L278">
            <v>0</v>
          </cell>
          <cell r="M278" t="str">
            <v>0.25+0.25+0.25+0.25+0.25+0.25+0.25+0.25+0.25+0.25+0.25+0.25+0.25+0.25+0.25+0.25+0.25</v>
          </cell>
          <cell r="P278" t="str">
            <v/>
          </cell>
          <cell r="Q278" t="str">
            <v/>
          </cell>
          <cell r="R278">
            <v>0</v>
          </cell>
          <cell r="S278">
            <v>0</v>
          </cell>
          <cell r="T278" t="str">
            <v/>
          </cell>
          <cell r="W278" t="str">
            <v/>
          </cell>
          <cell r="X278" t="str">
            <v/>
          </cell>
          <cell r="Y278">
            <v>0</v>
          </cell>
          <cell r="Z278">
            <v>0</v>
          </cell>
          <cell r="AA278" t="str">
            <v/>
          </cell>
        </row>
        <row r="279">
          <cell r="I279" t="str">
            <v>1002200000201</v>
          </cell>
          <cell r="J279" t="str">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ell>
          <cell r="K279">
            <v>0</v>
          </cell>
          <cell r="L279">
            <v>0</v>
          </cell>
          <cell r="M279" t="str">
            <v>0.54+0.56+0.58+0.6+0.62+0.64+0.66+0.68+0.7+0.72+0.74+0.76+0.78+0.8+0.82+0.84+0.86</v>
          </cell>
          <cell r="P279" t="str">
            <v/>
          </cell>
          <cell r="Q279" t="str">
            <v/>
          </cell>
          <cell r="R279">
            <v>0</v>
          </cell>
          <cell r="S279">
            <v>0</v>
          </cell>
          <cell r="T279" t="str">
            <v/>
          </cell>
          <cell r="W279" t="str">
            <v/>
          </cell>
          <cell r="X279" t="str">
            <v/>
          </cell>
          <cell r="Y279">
            <v>0</v>
          </cell>
          <cell r="Z279">
            <v>0</v>
          </cell>
          <cell r="AA279" t="str">
            <v/>
          </cell>
        </row>
        <row r="280">
          <cell r="I280" t="str">
            <v>1002200000202</v>
          </cell>
          <cell r="J280" t="str">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ell>
          <cell r="K280">
            <v>0</v>
          </cell>
          <cell r="L280">
            <v>0</v>
          </cell>
          <cell r="M280" t="str">
            <v>0.16+0.165+0.17+0.175+0.18+0.185+0.19+0.195+0.2+0.205+0.21+0.215+0.22+0.225+0.23+0.235+0.22</v>
          </cell>
          <cell r="P280" t="str">
            <v/>
          </cell>
          <cell r="Q280" t="str">
            <v/>
          </cell>
          <cell r="R280">
            <v>0</v>
          </cell>
          <cell r="S280">
            <v>0</v>
          </cell>
          <cell r="T280" t="str">
            <v/>
          </cell>
          <cell r="W280" t="str">
            <v/>
          </cell>
          <cell r="X280" t="str">
            <v/>
          </cell>
          <cell r="Y280">
            <v>0</v>
          </cell>
          <cell r="Z280">
            <v>0</v>
          </cell>
          <cell r="AA280" t="str">
            <v/>
          </cell>
        </row>
        <row r="281">
          <cell r="I281" t="str">
            <v>1002200000203</v>
          </cell>
          <cell r="J281" t="str">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ell>
          <cell r="K281">
            <v>0</v>
          </cell>
          <cell r="L281">
            <v>0</v>
          </cell>
          <cell r="M281" t="str">
            <v>0++++++++++++++++</v>
          </cell>
          <cell r="P281" t="str">
            <v/>
          </cell>
          <cell r="Q281" t="str">
            <v/>
          </cell>
          <cell r="R281">
            <v>0</v>
          </cell>
          <cell r="S281">
            <v>0</v>
          </cell>
          <cell r="T281" t="str">
            <v/>
          </cell>
          <cell r="W281" t="str">
            <v/>
          </cell>
          <cell r="X281" t="str">
            <v/>
          </cell>
          <cell r="Y281">
            <v>0</v>
          </cell>
          <cell r="Z281">
            <v>0</v>
          </cell>
          <cell r="AA281" t="str">
            <v/>
          </cell>
        </row>
        <row r="282">
          <cell r="I282" t="str">
            <v>1002200000301</v>
          </cell>
          <cell r="J282" t="str">
            <v>被动技能1:每隔20秒，范增为自身以及距离最远的我方武将施加闪电护盾，护盾会每秒对周围的敌人造成攻击力{0}%的伤害，并降低其{1}点攻击速度，持续8秒。（攻速降低不可叠加）</v>
          </cell>
          <cell r="K282">
            <v>0</v>
          </cell>
          <cell r="L282">
            <v>0</v>
          </cell>
          <cell r="M282" t="str">
            <v>0.08+0.09+0.1+0.11+0.12+0.13+0.14+0.15+0.16+0.17+0.18+0.19+0.2+0.21+0.22+0.23+0.24</v>
          </cell>
          <cell r="P282" t="str">
            <v/>
          </cell>
          <cell r="Q282" t="str">
            <v/>
          </cell>
          <cell r="R282">
            <v>0</v>
          </cell>
          <cell r="S282">
            <v>0</v>
          </cell>
          <cell r="T282" t="str">
            <v/>
          </cell>
          <cell r="W282" t="str">
            <v/>
          </cell>
          <cell r="X282" t="str">
            <v/>
          </cell>
          <cell r="Y282">
            <v>0</v>
          </cell>
          <cell r="Z282">
            <v>0</v>
          </cell>
          <cell r="AA282" t="str">
            <v/>
          </cell>
        </row>
        <row r="283">
          <cell r="I283" t="str">
            <v>1002200000302</v>
          </cell>
          <cell r="J283" t="str">
            <v>被动技能1:每隔20秒，范增为自身以及距离最远的我方武将施加闪电护盾，护盾会每秒对周围的敌人造成攻击力{0}%的伤害，并降低其{1}点攻击速度，持续8秒。（攻速降低不可叠加）</v>
          </cell>
          <cell r="K283">
            <v>0</v>
          </cell>
          <cell r="L283">
            <v>0</v>
          </cell>
          <cell r="M283" t="str">
            <v>-20+-25+-30+-35+-40+-45+-50+-55+-60+-65+-70+-75+-80+-85+-90+-95+-100</v>
          </cell>
          <cell r="P283" t="str">
            <v/>
          </cell>
          <cell r="Q283" t="str">
            <v/>
          </cell>
          <cell r="R283">
            <v>0</v>
          </cell>
          <cell r="S283">
            <v>0</v>
          </cell>
          <cell r="T283" t="str">
            <v/>
          </cell>
          <cell r="W283" t="str">
            <v/>
          </cell>
          <cell r="X283" t="str">
            <v/>
          </cell>
          <cell r="Y283">
            <v>0</v>
          </cell>
          <cell r="Z283">
            <v>0</v>
          </cell>
          <cell r="AA283" t="str">
            <v/>
          </cell>
        </row>
        <row r="284">
          <cell r="I284" t="str">
            <v>1002200000303</v>
          </cell>
          <cell r="J284" t="str">
            <v>被动技能1:每隔20秒，范增为自身以及距离最远的我方武将施加闪电护盾，护盾会每秒对周围的敌人造成攻击力{0}%的伤害，并降低其{1}点攻击速度，持续8秒。（攻速降低不可叠加）</v>
          </cell>
          <cell r="K284">
            <v>0</v>
          </cell>
          <cell r="L284">
            <v>0</v>
          </cell>
          <cell r="M284" t="str">
            <v>-24+-30+-36+-42+-48+-54+-60+-66+-72+-78+-84+-90+-96+-102+-108+-114+-120</v>
          </cell>
          <cell r="P284" t="str">
            <v/>
          </cell>
          <cell r="Q284" t="str">
            <v/>
          </cell>
          <cell r="R284">
            <v>0</v>
          </cell>
          <cell r="S284">
            <v>0</v>
          </cell>
          <cell r="T284" t="str">
            <v/>
          </cell>
          <cell r="W284" t="str">
            <v/>
          </cell>
          <cell r="X284" t="str">
            <v/>
          </cell>
          <cell r="Y284">
            <v>0</v>
          </cell>
          <cell r="Z284">
            <v>0</v>
          </cell>
          <cell r="AA284" t="str">
            <v/>
          </cell>
        </row>
        <row r="285">
          <cell r="I285" t="str">
            <v>1002200000401</v>
          </cell>
          <cell r="J285" t="str">
            <v>被动技能2:武将率领弓兵时，弓兵的攻击速度增加8；率领弩兵时，弩兵攻击无视20%护甲。</v>
          </cell>
          <cell r="K285">
            <v>0</v>
          </cell>
          <cell r="L285">
            <v>0</v>
          </cell>
          <cell r="M285" t="str">
            <v>8+8+8+8+8+8+8+8+8+8+8+8+8+8+8+8+8</v>
          </cell>
          <cell r="P285" t="str">
            <v>1002200000402</v>
          </cell>
          <cell r="Q285" t="str">
            <v>被动技能2:武将率领弓兵时，弓兵的攻击速度增加8；率领弩兵时，弩兵攻击无视20%护甲。</v>
          </cell>
          <cell r="R285">
            <v>0</v>
          </cell>
          <cell r="S285">
            <v>0</v>
          </cell>
          <cell r="T285" t="str">
            <v>0.2+0.2+0.2+0.2+0.2+0.2+0.2+0.2+0.2+0.2+0.2+0.2+0.2+0.2+0.2+0.2+0.2</v>
          </cell>
          <cell r="W285" t="str">
            <v/>
          </cell>
          <cell r="X285" t="str">
            <v/>
          </cell>
          <cell r="Y285">
            <v>0</v>
          </cell>
          <cell r="Z285">
            <v>0</v>
          </cell>
          <cell r="AA285" t="str">
            <v/>
          </cell>
        </row>
        <row r="286">
          <cell r="I286" t="str">
            <v>1002200000501</v>
          </cell>
          <cell r="J286" t="str">
            <v>被动技能3:运筹帷幄，决胜千里，自身策略伤害提升20%。</v>
          </cell>
          <cell r="K286">
            <v>0</v>
          </cell>
          <cell r="L286">
            <v>0</v>
          </cell>
          <cell r="M286" t="str">
            <v>0.2+0.2+0.2+0.2+0.2+0.2+0.2+0.2+0.2+0.2+0.2+0.2+0.2+0.2+0.2+0.2+0.2</v>
          </cell>
          <cell r="P286" t="str">
            <v/>
          </cell>
          <cell r="Q286" t="str">
            <v/>
          </cell>
          <cell r="R286">
            <v>0</v>
          </cell>
          <cell r="S286">
            <v>0</v>
          </cell>
          <cell r="T286" t="str">
            <v/>
          </cell>
          <cell r="W286" t="str">
            <v/>
          </cell>
          <cell r="X286" t="str">
            <v/>
          </cell>
          <cell r="Y286">
            <v>0</v>
          </cell>
          <cell r="Z286">
            <v>0</v>
          </cell>
          <cell r="AA286" t="str">
            <v/>
          </cell>
        </row>
        <row r="287">
          <cell r="I287" t="str">
            <v/>
          </cell>
          <cell r="J287" t="str">
            <v/>
          </cell>
          <cell r="K287">
            <v>0</v>
          </cell>
          <cell r="L287">
            <v>0</v>
          </cell>
          <cell r="M287" t="str">
            <v/>
          </cell>
          <cell r="P287" t="str">
            <v/>
          </cell>
          <cell r="Q287" t="str">
            <v/>
          </cell>
          <cell r="R287">
            <v>0</v>
          </cell>
          <cell r="S287">
            <v>0</v>
          </cell>
          <cell r="T287" t="str">
            <v/>
          </cell>
          <cell r="W287" t="str">
            <v/>
          </cell>
          <cell r="X287" t="str">
            <v/>
          </cell>
          <cell r="Y287">
            <v>0</v>
          </cell>
          <cell r="Z287">
            <v>0</v>
          </cell>
          <cell r="AA287" t="str">
            <v/>
          </cell>
        </row>
        <row r="288">
          <cell r="I288" t="str">
            <v/>
          </cell>
          <cell r="J288" t="str">
            <v/>
          </cell>
          <cell r="K288">
            <v>0</v>
          </cell>
          <cell r="L288">
            <v>0</v>
          </cell>
          <cell r="M288" t="str">
            <v/>
          </cell>
          <cell r="P288" t="str">
            <v/>
          </cell>
          <cell r="Q288" t="str">
            <v/>
          </cell>
          <cell r="R288">
            <v>0</v>
          </cell>
          <cell r="S288">
            <v>0</v>
          </cell>
          <cell r="T288" t="str">
            <v/>
          </cell>
          <cell r="W288" t="str">
            <v/>
          </cell>
          <cell r="X288" t="str">
            <v/>
          </cell>
          <cell r="Y288">
            <v>0</v>
          </cell>
          <cell r="Z288">
            <v>0</v>
          </cell>
          <cell r="AA288" t="str">
            <v/>
          </cell>
        </row>
        <row r="289">
          <cell r="I289" t="str">
            <v/>
          </cell>
          <cell r="J289" t="str">
            <v/>
          </cell>
          <cell r="K289">
            <v>0</v>
          </cell>
          <cell r="L289">
            <v>0</v>
          </cell>
          <cell r="M289" t="str">
            <v/>
          </cell>
          <cell r="P289" t="str">
            <v/>
          </cell>
          <cell r="Q289" t="str">
            <v/>
          </cell>
          <cell r="R289">
            <v>0</v>
          </cell>
          <cell r="S289">
            <v>0</v>
          </cell>
          <cell r="T289" t="str">
            <v/>
          </cell>
          <cell r="W289" t="str">
            <v/>
          </cell>
          <cell r="X289" t="str">
            <v/>
          </cell>
          <cell r="Y289">
            <v>0</v>
          </cell>
          <cell r="Z289">
            <v>0</v>
          </cell>
          <cell r="AA289" t="str">
            <v/>
          </cell>
        </row>
        <row r="290">
          <cell r="I290" t="str">
            <v/>
          </cell>
          <cell r="J290" t="str">
            <v/>
          </cell>
          <cell r="K290">
            <v>0</v>
          </cell>
          <cell r="L290">
            <v>0</v>
          </cell>
          <cell r="M290" t="str">
            <v/>
          </cell>
          <cell r="P290" t="str">
            <v/>
          </cell>
          <cell r="Q290" t="str">
            <v/>
          </cell>
          <cell r="R290">
            <v>0</v>
          </cell>
          <cell r="S290">
            <v>0</v>
          </cell>
          <cell r="T290" t="str">
            <v/>
          </cell>
          <cell r="W290" t="str">
            <v/>
          </cell>
          <cell r="X290" t="str">
            <v/>
          </cell>
          <cell r="Y290">
            <v>0</v>
          </cell>
          <cell r="Z290">
            <v>0</v>
          </cell>
          <cell r="AA290" t="str">
            <v/>
          </cell>
        </row>
        <row r="291">
          <cell r="I291" t="str">
            <v/>
          </cell>
          <cell r="J291" t="str">
            <v/>
          </cell>
          <cell r="K291">
            <v>0</v>
          </cell>
          <cell r="L291">
            <v>0</v>
          </cell>
          <cell r="M291" t="str">
            <v/>
          </cell>
          <cell r="P291" t="str">
            <v/>
          </cell>
          <cell r="Q291" t="str">
            <v/>
          </cell>
          <cell r="R291">
            <v>0</v>
          </cell>
          <cell r="S291">
            <v>0</v>
          </cell>
          <cell r="T291" t="str">
            <v/>
          </cell>
          <cell r="W291" t="str">
            <v/>
          </cell>
          <cell r="X291" t="str">
            <v/>
          </cell>
          <cell r="Y291">
            <v>0</v>
          </cell>
          <cell r="Z291">
            <v>0</v>
          </cell>
          <cell r="AA291" t="str">
            <v/>
          </cell>
        </row>
        <row r="292">
          <cell r="I292" t="str">
            <v/>
          </cell>
          <cell r="J292" t="str">
            <v/>
          </cell>
          <cell r="K292">
            <v>0</v>
          </cell>
          <cell r="L292">
            <v>0</v>
          </cell>
          <cell r="M292" t="str">
            <v/>
          </cell>
          <cell r="P292" t="str">
            <v/>
          </cell>
          <cell r="Q292" t="str">
            <v/>
          </cell>
          <cell r="R292">
            <v>0</v>
          </cell>
          <cell r="S292">
            <v>0</v>
          </cell>
          <cell r="T292" t="str">
            <v/>
          </cell>
          <cell r="W292" t="str">
            <v/>
          </cell>
          <cell r="X292" t="str">
            <v/>
          </cell>
          <cell r="Y292">
            <v>0</v>
          </cell>
          <cell r="Z292">
            <v>0</v>
          </cell>
          <cell r="AA292" t="str">
            <v/>
          </cell>
        </row>
        <row r="293">
          <cell r="I293" t="str">
            <v>1002300000101</v>
          </cell>
          <cell r="J293" t="str">
            <v>普通攻击:对单体敌人造成{0}%的武力伤害</v>
          </cell>
          <cell r="K293">
            <v>0</v>
          </cell>
          <cell r="L293">
            <v>0</v>
          </cell>
          <cell r="M293" t="str">
            <v>0.25+0.25+0.25+0.25+0.25+0.25+0.25+0.25+0.25+0.25+0.25+0.25+0.25+0.25+0.25+0.25+0.25</v>
          </cell>
          <cell r="P293" t="str">
            <v/>
          </cell>
          <cell r="Q293" t="str">
            <v/>
          </cell>
          <cell r="R293">
            <v>0</v>
          </cell>
          <cell r="S293">
            <v>0</v>
          </cell>
          <cell r="T293" t="str">
            <v/>
          </cell>
          <cell r="W293" t="str">
            <v/>
          </cell>
          <cell r="X293" t="str">
            <v/>
          </cell>
          <cell r="Y293">
            <v>0</v>
          </cell>
          <cell r="Z293">
            <v>0</v>
          </cell>
          <cell r="AA293" t="str">
            <v/>
          </cell>
        </row>
        <row r="294">
          <cell r="I294" t="str">
            <v>1002300000201</v>
          </cell>
          <cell r="J294" t="str">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ell>
          <cell r="K294">
            <v>0</v>
          </cell>
          <cell r="L294">
            <v>0</v>
          </cell>
          <cell r="M294" t="str">
            <v>1.9+2+2.1+2.2+2.3+2.4+2.5+2.6+2.7+2.8+2.9+3+3.1+3.2+3.3+3.4+3.5</v>
          </cell>
          <cell r="P294" t="str">
            <v/>
          </cell>
          <cell r="Q294" t="str">
            <v/>
          </cell>
          <cell r="R294">
            <v>0</v>
          </cell>
          <cell r="S294">
            <v>0</v>
          </cell>
          <cell r="T294" t="str">
            <v/>
          </cell>
          <cell r="W294" t="str">
            <v/>
          </cell>
          <cell r="X294" t="str">
            <v/>
          </cell>
          <cell r="Y294">
            <v>0</v>
          </cell>
          <cell r="Z294">
            <v>0</v>
          </cell>
          <cell r="AA294" t="str">
            <v/>
          </cell>
        </row>
        <row r="295">
          <cell r="I295" t="str">
            <v>1002300000202</v>
          </cell>
          <cell r="J295" t="str">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ell>
          <cell r="K295">
            <v>0</v>
          </cell>
          <cell r="L295">
            <v>0</v>
          </cell>
          <cell r="M295" t="str">
            <v>5.4+5.1+4.8+4.5+4.2+3.9+3.6+3.3+3+2.7+2.4+2.1+1.8+1.5+1.2+0.9+0.6</v>
          </cell>
          <cell r="P295" t="str">
            <v/>
          </cell>
          <cell r="Q295" t="str">
            <v/>
          </cell>
          <cell r="R295">
            <v>0</v>
          </cell>
          <cell r="S295">
            <v>0</v>
          </cell>
          <cell r="T295" t="str">
            <v/>
          </cell>
          <cell r="W295" t="str">
            <v/>
          </cell>
          <cell r="X295" t="str">
            <v/>
          </cell>
          <cell r="Y295">
            <v>0</v>
          </cell>
          <cell r="Z295">
            <v>0</v>
          </cell>
          <cell r="AA295" t="str">
            <v/>
          </cell>
        </row>
        <row r="296">
          <cell r="I296" t="str">
            <v>1002300000301</v>
          </cell>
          <cell r="J296" t="str">
            <v>被动技能1:步练师每隔{0}秒发射一枚花朵使目标陷入迷惑状态（可被清除），目标不可闪避不可移动，怒气停止增长并被眩晕，步练师自身获得攻击力{1}%的护盾，护盾击破后迷惑解除。</v>
          </cell>
          <cell r="K296">
            <v>0</v>
          </cell>
          <cell r="L296">
            <v>0</v>
          </cell>
          <cell r="M296" t="str">
            <v>23+22+21+20+19+18+17+16+15+14+13+12+11+10+9+8+7</v>
          </cell>
          <cell r="P296" t="str">
            <v/>
          </cell>
          <cell r="Q296" t="str">
            <v/>
          </cell>
          <cell r="R296">
            <v>0</v>
          </cell>
          <cell r="S296">
            <v>0</v>
          </cell>
          <cell r="T296" t="str">
            <v/>
          </cell>
          <cell r="W296" t="str">
            <v/>
          </cell>
          <cell r="X296" t="str">
            <v/>
          </cell>
          <cell r="Y296">
            <v>0</v>
          </cell>
          <cell r="Z296">
            <v>0</v>
          </cell>
          <cell r="AA296" t="str">
            <v/>
          </cell>
        </row>
        <row r="297">
          <cell r="I297" t="str">
            <v>1002300000302</v>
          </cell>
          <cell r="J297" t="str">
            <v>被动技能1:步练师每隔{0}秒发射一枚花朵使目标陷入迷惑状态（可被清除），目标不可闪避不可移动，怒气停止增长并被眩晕，步练师自身获得攻击力{1}%的护盾，护盾击破后迷惑解除。</v>
          </cell>
          <cell r="K297">
            <v>0</v>
          </cell>
          <cell r="L297">
            <v>0</v>
          </cell>
          <cell r="M297" t="str">
            <v>0.44+0.46+0.48+0.5+0.52+0.54+0.56+0.58+0.6+0.62+0.64+0.66+0.68+0.7+0.72+0.74+0.76</v>
          </cell>
          <cell r="P297" t="str">
            <v/>
          </cell>
          <cell r="Q297" t="str">
            <v/>
          </cell>
          <cell r="R297">
            <v>0</v>
          </cell>
          <cell r="S297">
            <v>0</v>
          </cell>
          <cell r="T297" t="str">
            <v/>
          </cell>
          <cell r="W297" t="str">
            <v/>
          </cell>
          <cell r="X297" t="str">
            <v/>
          </cell>
          <cell r="Y297">
            <v>0</v>
          </cell>
          <cell r="Z297">
            <v>0</v>
          </cell>
          <cell r="AA297" t="str">
            <v/>
          </cell>
        </row>
        <row r="298">
          <cell r="I298" t="str">
            <v>1002300000401</v>
          </cell>
          <cell r="J298" t="str">
            <v>被动技能2:弓兵攻速提升{0}，弩兵穿甲提升{1}%</v>
          </cell>
          <cell r="K298">
            <v>0</v>
          </cell>
          <cell r="L298">
            <v>0</v>
          </cell>
          <cell r="M298" t="str">
            <v>8+8+8+8+8+8+8+8+8+8+8+8+8+8+8+8+8</v>
          </cell>
          <cell r="P298" t="str">
            <v>1002300000402</v>
          </cell>
          <cell r="Q298" t="str">
            <v>被动技能2:弓兵攻速提升{0}，弩兵穿甲提升{1}%</v>
          </cell>
          <cell r="R298">
            <v>0</v>
          </cell>
          <cell r="S298">
            <v>0</v>
          </cell>
          <cell r="T298" t="str">
            <v>0.2+0.2+0.2+0.2+0.2+0.2+0.2+0.2+0.2+0.2+0.2+0.2+0.2+0.2+0.2+0.2+0.2</v>
          </cell>
          <cell r="W298" t="str">
            <v/>
          </cell>
          <cell r="X298" t="str">
            <v/>
          </cell>
          <cell r="Y298">
            <v>0</v>
          </cell>
          <cell r="Z298">
            <v>0</v>
          </cell>
          <cell r="AA298" t="str">
            <v/>
          </cell>
        </row>
        <row r="299">
          <cell r="I299" t="str">
            <v>1002300000501</v>
          </cell>
          <cell r="J299" t="str">
            <v>被动技能3:左右开弓，敌人应弦而倒，自身射程提升80，并且攻击速度增加16。</v>
          </cell>
          <cell r="K299">
            <v>0</v>
          </cell>
          <cell r="L299">
            <v>0</v>
          </cell>
          <cell r="M299" t="str">
            <v>80+80+80+80+80+80+80+80+80+80+80+80+80+80+80+80+80</v>
          </cell>
          <cell r="P299" t="str">
            <v>1002300000502</v>
          </cell>
          <cell r="Q299" t="str">
            <v>被动技能3:左右开弓，敌人应弦而倒，自身射程提升80，并且攻击速度增加16。</v>
          </cell>
          <cell r="R299">
            <v>0</v>
          </cell>
          <cell r="S299">
            <v>0</v>
          </cell>
          <cell r="T299" t="str">
            <v>16+16+16+16+16+16+16+16+16+16+16+16+16+16+16+16+16</v>
          </cell>
          <cell r="W299" t="str">
            <v/>
          </cell>
          <cell r="X299" t="str">
            <v/>
          </cell>
          <cell r="Y299">
            <v>0</v>
          </cell>
          <cell r="Z299">
            <v>0</v>
          </cell>
          <cell r="AA299" t="str">
            <v/>
          </cell>
        </row>
        <row r="300">
          <cell r="I300" t="str">
            <v/>
          </cell>
          <cell r="J300" t="str">
            <v/>
          </cell>
          <cell r="K300">
            <v>0</v>
          </cell>
          <cell r="L300">
            <v>0</v>
          </cell>
          <cell r="M300" t="str">
            <v/>
          </cell>
          <cell r="P300" t="str">
            <v/>
          </cell>
          <cell r="Q300" t="str">
            <v/>
          </cell>
          <cell r="R300">
            <v>0</v>
          </cell>
          <cell r="S300">
            <v>0</v>
          </cell>
          <cell r="T300" t="str">
            <v/>
          </cell>
          <cell r="W300" t="str">
            <v/>
          </cell>
          <cell r="X300" t="str">
            <v/>
          </cell>
          <cell r="Y300">
            <v>0</v>
          </cell>
          <cell r="Z300">
            <v>0</v>
          </cell>
          <cell r="AA300" t="str">
            <v/>
          </cell>
        </row>
        <row r="301">
          <cell r="I301" t="str">
            <v/>
          </cell>
          <cell r="J301" t="str">
            <v/>
          </cell>
          <cell r="K301">
            <v>0</v>
          </cell>
          <cell r="L301">
            <v>0</v>
          </cell>
          <cell r="M301" t="str">
            <v/>
          </cell>
          <cell r="P301" t="str">
            <v/>
          </cell>
          <cell r="Q301" t="str">
            <v/>
          </cell>
          <cell r="R301">
            <v>0</v>
          </cell>
          <cell r="S301">
            <v>0</v>
          </cell>
          <cell r="T301" t="str">
            <v/>
          </cell>
          <cell r="W301" t="str">
            <v/>
          </cell>
          <cell r="X301" t="str">
            <v/>
          </cell>
          <cell r="Y301">
            <v>0</v>
          </cell>
          <cell r="Z301">
            <v>0</v>
          </cell>
          <cell r="AA301" t="str">
            <v/>
          </cell>
        </row>
        <row r="302">
          <cell r="I302" t="str">
            <v/>
          </cell>
          <cell r="J302" t="str">
            <v/>
          </cell>
          <cell r="K302">
            <v>0</v>
          </cell>
          <cell r="L302">
            <v>0</v>
          </cell>
          <cell r="M302" t="str">
            <v/>
          </cell>
          <cell r="P302" t="str">
            <v/>
          </cell>
          <cell r="Q302" t="str">
            <v/>
          </cell>
          <cell r="R302">
            <v>0</v>
          </cell>
          <cell r="S302">
            <v>0</v>
          </cell>
          <cell r="T302" t="str">
            <v/>
          </cell>
          <cell r="W302" t="str">
            <v/>
          </cell>
          <cell r="X302" t="str">
            <v/>
          </cell>
          <cell r="Y302">
            <v>0</v>
          </cell>
          <cell r="Z302">
            <v>0</v>
          </cell>
          <cell r="AA302" t="str">
            <v/>
          </cell>
        </row>
        <row r="303">
          <cell r="I303" t="str">
            <v/>
          </cell>
          <cell r="J303" t="str">
            <v/>
          </cell>
          <cell r="K303">
            <v>0</v>
          </cell>
          <cell r="L303">
            <v>0</v>
          </cell>
          <cell r="M303" t="str">
            <v/>
          </cell>
          <cell r="P303" t="str">
            <v/>
          </cell>
          <cell r="Q303" t="str">
            <v/>
          </cell>
          <cell r="R303">
            <v>0</v>
          </cell>
          <cell r="S303">
            <v>0</v>
          </cell>
          <cell r="T303" t="str">
            <v/>
          </cell>
          <cell r="W303" t="str">
            <v/>
          </cell>
          <cell r="X303" t="str">
            <v/>
          </cell>
          <cell r="Y303">
            <v>0</v>
          </cell>
          <cell r="Z303">
            <v>0</v>
          </cell>
          <cell r="AA303" t="str">
            <v/>
          </cell>
        </row>
        <row r="304">
          <cell r="I304" t="str">
            <v/>
          </cell>
          <cell r="J304" t="str">
            <v/>
          </cell>
          <cell r="K304">
            <v>0</v>
          </cell>
          <cell r="L304">
            <v>0</v>
          </cell>
          <cell r="M304" t="str">
            <v/>
          </cell>
          <cell r="P304" t="str">
            <v/>
          </cell>
          <cell r="Q304" t="str">
            <v/>
          </cell>
          <cell r="R304">
            <v>0</v>
          </cell>
          <cell r="S304">
            <v>0</v>
          </cell>
          <cell r="T304" t="str">
            <v/>
          </cell>
          <cell r="W304" t="str">
            <v/>
          </cell>
          <cell r="X304" t="str">
            <v/>
          </cell>
          <cell r="Y304">
            <v>0</v>
          </cell>
          <cell r="Z304">
            <v>0</v>
          </cell>
          <cell r="AA304" t="str">
            <v/>
          </cell>
        </row>
        <row r="305">
          <cell r="I305" t="str">
            <v/>
          </cell>
          <cell r="J305" t="str">
            <v/>
          </cell>
          <cell r="K305">
            <v>0</v>
          </cell>
          <cell r="L305">
            <v>0</v>
          </cell>
          <cell r="M305" t="str">
            <v/>
          </cell>
          <cell r="P305" t="str">
            <v/>
          </cell>
          <cell r="Q305" t="str">
            <v/>
          </cell>
          <cell r="R305">
            <v>0</v>
          </cell>
          <cell r="S305">
            <v>0</v>
          </cell>
          <cell r="T305" t="str">
            <v/>
          </cell>
          <cell r="W305" t="str">
            <v/>
          </cell>
          <cell r="X305" t="str">
            <v/>
          </cell>
          <cell r="Y305">
            <v>0</v>
          </cell>
          <cell r="Z305">
            <v>0</v>
          </cell>
          <cell r="AA305" t="str">
            <v/>
          </cell>
        </row>
        <row r="306">
          <cell r="I306" t="str">
            <v/>
          </cell>
          <cell r="J306" t="str">
            <v/>
          </cell>
          <cell r="K306">
            <v>0</v>
          </cell>
          <cell r="L306">
            <v>0</v>
          </cell>
          <cell r="M306" t="str">
            <v/>
          </cell>
          <cell r="P306" t="str">
            <v/>
          </cell>
          <cell r="Q306" t="str">
            <v/>
          </cell>
          <cell r="R306">
            <v>0</v>
          </cell>
          <cell r="S306">
            <v>0</v>
          </cell>
          <cell r="T306" t="str">
            <v/>
          </cell>
          <cell r="W306" t="str">
            <v/>
          </cell>
          <cell r="X306" t="str">
            <v/>
          </cell>
          <cell r="Y306">
            <v>0</v>
          </cell>
          <cell r="Z306">
            <v>0</v>
          </cell>
          <cell r="AA306" t="str">
            <v/>
          </cell>
        </row>
        <row r="307">
          <cell r="I307" t="str">
            <v/>
          </cell>
          <cell r="J307" t="str">
            <v/>
          </cell>
          <cell r="K307">
            <v>0</v>
          </cell>
          <cell r="L307">
            <v>0</v>
          </cell>
          <cell r="M307" t="str">
            <v/>
          </cell>
          <cell r="P307" t="str">
            <v/>
          </cell>
          <cell r="Q307" t="str">
            <v/>
          </cell>
          <cell r="R307">
            <v>0</v>
          </cell>
          <cell r="S307">
            <v>0</v>
          </cell>
          <cell r="T307" t="str">
            <v/>
          </cell>
          <cell r="W307" t="str">
            <v/>
          </cell>
          <cell r="X307" t="str">
            <v/>
          </cell>
          <cell r="Y307">
            <v>0</v>
          </cell>
          <cell r="Z307">
            <v>0</v>
          </cell>
          <cell r="AA307" t="str">
            <v/>
          </cell>
        </row>
        <row r="308">
          <cell r="I308" t="str">
            <v>1002400000101</v>
          </cell>
          <cell r="J308" t="str">
            <v>普通攻击:对单体敌人造成{0}%的武力伤害</v>
          </cell>
          <cell r="K308">
            <v>0</v>
          </cell>
          <cell r="L308">
            <v>0</v>
          </cell>
          <cell r="M308" t="str">
            <v>0.27+0.28+0.29+0.3+0.31+0.32+0.33+0.34+0.35+0.36+0.37+0.38+0.39+0.4+0.41+0.42+0.43</v>
          </cell>
          <cell r="P308" t="str">
            <v/>
          </cell>
          <cell r="Q308" t="str">
            <v/>
          </cell>
          <cell r="R308">
            <v>0</v>
          </cell>
          <cell r="S308">
            <v>0</v>
          </cell>
          <cell r="T308" t="str">
            <v/>
          </cell>
          <cell r="W308" t="str">
            <v/>
          </cell>
          <cell r="X308" t="str">
            <v/>
          </cell>
          <cell r="Y308">
            <v>0</v>
          </cell>
          <cell r="Z308">
            <v>0</v>
          </cell>
          <cell r="AA308" t="str">
            <v/>
          </cell>
        </row>
        <row r="309">
          <cell r="I309" t="str">
            <v>1002400000201</v>
          </cell>
          <cell r="J309" t="str">
            <v>怒气技能:对区域内的敌人造成攻击{0}%的策略伤害。</v>
          </cell>
          <cell r="K309">
            <v>0</v>
          </cell>
          <cell r="L309">
            <v>0</v>
          </cell>
          <cell r="M309" t="str">
            <v>0.04+0.06+0.08+0.1+0.12+0.14+0.16+0.18+0.2+0.22+0.24+0.26+0.28+0.3+0.32+0.34+0.36</v>
          </cell>
          <cell r="P309" t="str">
            <v/>
          </cell>
          <cell r="Q309" t="str">
            <v/>
          </cell>
          <cell r="R309">
            <v>0</v>
          </cell>
          <cell r="S309">
            <v>0</v>
          </cell>
          <cell r="T309" t="str">
            <v/>
          </cell>
          <cell r="W309" t="str">
            <v/>
          </cell>
          <cell r="X309" t="str">
            <v/>
          </cell>
          <cell r="Y309">
            <v>0</v>
          </cell>
          <cell r="Z309">
            <v>0</v>
          </cell>
          <cell r="AA309" t="str">
            <v/>
          </cell>
        </row>
        <row r="310">
          <cell r="I310" t="str">
            <v>1002400000301</v>
          </cell>
          <cell r="J310" t="str">
            <v>被动技能1:陶谦的普攻会额外造成攻击{0}%的策略伤害。受到攻击时，陶谦会进入隐身状态，持续5秒，隐身触发间隔25秒。</v>
          </cell>
          <cell r="K310">
            <v>0</v>
          </cell>
          <cell r="L310">
            <v>0</v>
          </cell>
          <cell r="M310" t="str">
            <v>0.02+0.03+0.04+0.05+0.06+0.07+0.08+0.09+0.1+0.11+0.12+0.13+0.14+0.15+0.16+0.17+0.18</v>
          </cell>
          <cell r="P310" t="str">
            <v/>
          </cell>
          <cell r="Q310" t="str">
            <v/>
          </cell>
          <cell r="R310">
            <v>0</v>
          </cell>
          <cell r="S310">
            <v>0</v>
          </cell>
          <cell r="T310" t="str">
            <v/>
          </cell>
          <cell r="W310" t="str">
            <v/>
          </cell>
          <cell r="X310" t="str">
            <v/>
          </cell>
          <cell r="Y310">
            <v>0</v>
          </cell>
          <cell r="Z310">
            <v>0</v>
          </cell>
          <cell r="AA310" t="str">
            <v/>
          </cell>
        </row>
        <row r="311">
          <cell r="I311" t="str">
            <v>1002400000302</v>
          </cell>
          <cell r="J311" t="str">
            <v>被动技能1:陶谦的普攻会额外造成攻击{0}%的策略伤害。受到攻击时，陶谦会进入隐身状态，持续5秒，隐身触发间隔25秒。</v>
          </cell>
          <cell r="K311">
            <v>0</v>
          </cell>
          <cell r="L311">
            <v>0</v>
          </cell>
          <cell r="M311" t="str">
            <v>0++++++++++++++++</v>
          </cell>
          <cell r="P311" t="str">
            <v/>
          </cell>
          <cell r="Q311" t="str">
            <v/>
          </cell>
          <cell r="R311">
            <v>0</v>
          </cell>
          <cell r="S311">
            <v>0</v>
          </cell>
          <cell r="T311" t="str">
            <v/>
          </cell>
          <cell r="W311" t="str">
            <v/>
          </cell>
          <cell r="X311" t="str">
            <v/>
          </cell>
          <cell r="Y311">
            <v>0</v>
          </cell>
          <cell r="Z311">
            <v>0</v>
          </cell>
          <cell r="AA311" t="str">
            <v/>
          </cell>
        </row>
        <row r="312">
          <cell r="I312" t="str">
            <v>1002400000401</v>
          </cell>
          <cell r="J312" t="str">
            <v>被动技能2:武将率领弓兵时，弓兵的攻击速度增加8；率领弩兵时，弩兵攻击无视20%护甲。</v>
          </cell>
          <cell r="K312">
            <v>0</v>
          </cell>
          <cell r="L312">
            <v>0</v>
          </cell>
          <cell r="M312" t="str">
            <v>8+8+8+8+8+8+8+8+8+8+8+8+8+8+8+8+8</v>
          </cell>
          <cell r="P312" t="str">
            <v>1002400000402</v>
          </cell>
          <cell r="Q312" t="str">
            <v>被动技能2:武将率领弓兵时，弓兵的攻击速度增加8；率领弩兵时，弩兵攻击无视20%护甲。</v>
          </cell>
          <cell r="R312">
            <v>0</v>
          </cell>
          <cell r="S312">
            <v>0</v>
          </cell>
          <cell r="T312" t="str">
            <v>0.2+0.2+0.2+0.2+0.2+0.2+0.2+0.2+0.2+0.2+0.2+0.2+0.2+0.2+0.2+0.2+0.2</v>
          </cell>
          <cell r="W312" t="str">
            <v/>
          </cell>
          <cell r="X312" t="str">
            <v/>
          </cell>
          <cell r="Y312">
            <v>0</v>
          </cell>
          <cell r="Z312">
            <v>0</v>
          </cell>
          <cell r="AA312" t="str">
            <v/>
          </cell>
        </row>
        <row r="313">
          <cell r="I313" t="str">
            <v/>
          </cell>
          <cell r="J313" t="str">
            <v/>
          </cell>
          <cell r="K313">
            <v>0</v>
          </cell>
          <cell r="L313">
            <v>0</v>
          </cell>
          <cell r="M313" t="str">
            <v/>
          </cell>
          <cell r="P313" t="str">
            <v/>
          </cell>
          <cell r="Q313" t="str">
            <v/>
          </cell>
          <cell r="R313">
            <v>0</v>
          </cell>
          <cell r="S313">
            <v>0</v>
          </cell>
          <cell r="T313" t="str">
            <v/>
          </cell>
          <cell r="W313" t="str">
            <v/>
          </cell>
          <cell r="X313" t="str">
            <v/>
          </cell>
          <cell r="Y313">
            <v>0</v>
          </cell>
          <cell r="Z313">
            <v>0</v>
          </cell>
          <cell r="AA313" t="str">
            <v/>
          </cell>
        </row>
        <row r="314">
          <cell r="I314" t="str">
            <v/>
          </cell>
          <cell r="J314" t="str">
            <v/>
          </cell>
          <cell r="K314">
            <v>0</v>
          </cell>
          <cell r="L314">
            <v>0</v>
          </cell>
          <cell r="M314" t="str">
            <v/>
          </cell>
          <cell r="P314" t="str">
            <v/>
          </cell>
          <cell r="Q314" t="str">
            <v/>
          </cell>
          <cell r="R314">
            <v>0</v>
          </cell>
          <cell r="S314">
            <v>0</v>
          </cell>
          <cell r="T314" t="str">
            <v/>
          </cell>
          <cell r="W314" t="str">
            <v/>
          </cell>
          <cell r="X314" t="str">
            <v/>
          </cell>
          <cell r="Y314">
            <v>0</v>
          </cell>
          <cell r="Z314">
            <v>0</v>
          </cell>
          <cell r="AA314" t="str">
            <v/>
          </cell>
        </row>
        <row r="315">
          <cell r="I315" t="str">
            <v/>
          </cell>
          <cell r="J315" t="str">
            <v/>
          </cell>
          <cell r="K315">
            <v>0</v>
          </cell>
          <cell r="L315">
            <v>0</v>
          </cell>
          <cell r="M315" t="str">
            <v/>
          </cell>
          <cell r="P315" t="str">
            <v/>
          </cell>
          <cell r="Q315" t="str">
            <v/>
          </cell>
          <cell r="R315">
            <v>0</v>
          </cell>
          <cell r="S315">
            <v>0</v>
          </cell>
          <cell r="T315" t="str">
            <v/>
          </cell>
          <cell r="W315" t="str">
            <v/>
          </cell>
          <cell r="X315" t="str">
            <v/>
          </cell>
          <cell r="Y315">
            <v>0</v>
          </cell>
          <cell r="Z315">
            <v>0</v>
          </cell>
          <cell r="AA315" t="str">
            <v/>
          </cell>
        </row>
        <row r="316">
          <cell r="I316" t="str">
            <v/>
          </cell>
          <cell r="J316" t="str">
            <v/>
          </cell>
          <cell r="K316">
            <v>0</v>
          </cell>
          <cell r="L316">
            <v>0</v>
          </cell>
          <cell r="M316" t="str">
            <v/>
          </cell>
          <cell r="P316" t="str">
            <v/>
          </cell>
          <cell r="Q316" t="str">
            <v/>
          </cell>
          <cell r="R316">
            <v>0</v>
          </cell>
          <cell r="S316">
            <v>0</v>
          </cell>
          <cell r="T316" t="str">
            <v/>
          </cell>
          <cell r="W316" t="str">
            <v/>
          </cell>
          <cell r="X316" t="str">
            <v/>
          </cell>
          <cell r="Y316">
            <v>0</v>
          </cell>
          <cell r="Z316">
            <v>0</v>
          </cell>
          <cell r="AA316" t="str">
            <v/>
          </cell>
        </row>
        <row r="317">
          <cell r="I317" t="str">
            <v/>
          </cell>
          <cell r="J317" t="str">
            <v/>
          </cell>
          <cell r="K317">
            <v>0</v>
          </cell>
          <cell r="L317">
            <v>0</v>
          </cell>
          <cell r="M317" t="str">
            <v/>
          </cell>
          <cell r="P317" t="str">
            <v/>
          </cell>
          <cell r="Q317" t="str">
            <v/>
          </cell>
          <cell r="R317">
            <v>0</v>
          </cell>
          <cell r="S317">
            <v>0</v>
          </cell>
          <cell r="T317" t="str">
            <v/>
          </cell>
          <cell r="W317" t="str">
            <v/>
          </cell>
          <cell r="X317" t="str">
            <v/>
          </cell>
          <cell r="Y317">
            <v>0</v>
          </cell>
          <cell r="Z317">
            <v>0</v>
          </cell>
          <cell r="AA317" t="str">
            <v/>
          </cell>
        </row>
        <row r="318">
          <cell r="I318" t="str">
            <v/>
          </cell>
          <cell r="J318" t="str">
            <v/>
          </cell>
          <cell r="K318">
            <v>0</v>
          </cell>
          <cell r="L318">
            <v>0</v>
          </cell>
          <cell r="M318" t="str">
            <v/>
          </cell>
          <cell r="P318" t="str">
            <v/>
          </cell>
          <cell r="Q318" t="str">
            <v/>
          </cell>
          <cell r="R318">
            <v>0</v>
          </cell>
          <cell r="S318">
            <v>0</v>
          </cell>
          <cell r="T318" t="str">
            <v/>
          </cell>
          <cell r="W318" t="str">
            <v/>
          </cell>
          <cell r="X318" t="str">
            <v/>
          </cell>
          <cell r="Y318">
            <v>0</v>
          </cell>
          <cell r="Z318">
            <v>0</v>
          </cell>
          <cell r="AA318" t="str">
            <v/>
          </cell>
        </row>
        <row r="319">
          <cell r="I319" t="str">
            <v/>
          </cell>
          <cell r="J319" t="str">
            <v/>
          </cell>
          <cell r="K319">
            <v>0</v>
          </cell>
          <cell r="L319">
            <v>0</v>
          </cell>
          <cell r="M319" t="str">
            <v/>
          </cell>
          <cell r="P319" t="str">
            <v/>
          </cell>
          <cell r="Q319" t="str">
            <v/>
          </cell>
          <cell r="R319">
            <v>0</v>
          </cell>
          <cell r="S319">
            <v>0</v>
          </cell>
          <cell r="T319" t="str">
            <v/>
          </cell>
          <cell r="W319" t="str">
            <v/>
          </cell>
          <cell r="X319" t="str">
            <v/>
          </cell>
          <cell r="Y319">
            <v>0</v>
          </cell>
          <cell r="Z319">
            <v>0</v>
          </cell>
          <cell r="AA319" t="str">
            <v/>
          </cell>
        </row>
        <row r="320">
          <cell r="I320" t="str">
            <v/>
          </cell>
          <cell r="J320" t="str">
            <v/>
          </cell>
          <cell r="K320">
            <v>0</v>
          </cell>
          <cell r="L320">
            <v>0</v>
          </cell>
          <cell r="M320" t="str">
            <v/>
          </cell>
          <cell r="P320" t="str">
            <v/>
          </cell>
          <cell r="Q320" t="str">
            <v/>
          </cell>
          <cell r="R320">
            <v>0</v>
          </cell>
          <cell r="S320">
            <v>0</v>
          </cell>
          <cell r="T320" t="str">
            <v/>
          </cell>
          <cell r="W320" t="str">
            <v/>
          </cell>
          <cell r="X320" t="str">
            <v/>
          </cell>
          <cell r="Y320">
            <v>0</v>
          </cell>
          <cell r="Z320">
            <v>0</v>
          </cell>
          <cell r="AA320" t="str">
            <v/>
          </cell>
        </row>
        <row r="321">
          <cell r="I321" t="str">
            <v/>
          </cell>
          <cell r="J321" t="str">
            <v/>
          </cell>
          <cell r="K321">
            <v>0</v>
          </cell>
          <cell r="L321">
            <v>0</v>
          </cell>
          <cell r="M321" t="str">
            <v/>
          </cell>
          <cell r="P321" t="str">
            <v/>
          </cell>
          <cell r="Q321" t="str">
            <v/>
          </cell>
          <cell r="R321">
            <v>0</v>
          </cell>
          <cell r="S321">
            <v>0</v>
          </cell>
          <cell r="T321" t="str">
            <v/>
          </cell>
          <cell r="W321" t="str">
            <v/>
          </cell>
          <cell r="X321" t="str">
            <v/>
          </cell>
          <cell r="Y321">
            <v>0</v>
          </cell>
          <cell r="Z321">
            <v>0</v>
          </cell>
          <cell r="AA321" t="str">
            <v/>
          </cell>
        </row>
        <row r="322">
          <cell r="I322" t="str">
            <v/>
          </cell>
          <cell r="J322" t="str">
            <v/>
          </cell>
          <cell r="K322">
            <v>0</v>
          </cell>
          <cell r="L322">
            <v>0</v>
          </cell>
          <cell r="M322" t="str">
            <v/>
          </cell>
          <cell r="P322" t="str">
            <v/>
          </cell>
          <cell r="Q322" t="str">
            <v/>
          </cell>
          <cell r="R322">
            <v>0</v>
          </cell>
          <cell r="S322">
            <v>0</v>
          </cell>
          <cell r="T322" t="str">
            <v/>
          </cell>
          <cell r="W322" t="str">
            <v/>
          </cell>
          <cell r="X322" t="str">
            <v/>
          </cell>
          <cell r="Y322">
            <v>0</v>
          </cell>
          <cell r="Z322">
            <v>0</v>
          </cell>
          <cell r="AA322" t="str">
            <v/>
          </cell>
        </row>
        <row r="323">
          <cell r="I323" t="str">
            <v>1002600000101</v>
          </cell>
          <cell r="J323" t="str">
            <v>普通攻击:对单体敌人造成{0}%的武力伤害</v>
          </cell>
          <cell r="K323">
            <v>0</v>
          </cell>
          <cell r="L323">
            <v>0</v>
          </cell>
          <cell r="M323" t="str">
            <v>0.25+0.25+0.25+0.25+0.25+0.25+0.25+0.25+0.25+0.25+0.25+0.25+0.25+0.25+0.25+0.25+0.25</v>
          </cell>
          <cell r="P323" t="str">
            <v/>
          </cell>
          <cell r="Q323" t="str">
            <v/>
          </cell>
          <cell r="R323">
            <v>0</v>
          </cell>
          <cell r="S323">
            <v>0</v>
          </cell>
          <cell r="T323" t="str">
            <v/>
          </cell>
          <cell r="W323" t="str">
            <v/>
          </cell>
          <cell r="X323" t="str">
            <v/>
          </cell>
          <cell r="Y323">
            <v>0</v>
          </cell>
          <cell r="Z323">
            <v>0</v>
          </cell>
          <cell r="AA323" t="str">
            <v/>
          </cell>
        </row>
        <row r="324">
          <cell r="I324" t="str">
            <v>1002600000201</v>
          </cell>
          <cell r="J324" t="str">
            <v>怒气技能:对范围内的敌人造成邓芝攻击力{0}%策略伤害，并且清除全部增益效果。如果目标为武将则降低其{1}怒气。</v>
          </cell>
          <cell r="K324">
            <v>0</v>
          </cell>
          <cell r="L324">
            <v>0</v>
          </cell>
          <cell r="M324" t="str">
            <v>0.21+0.29+0.37+0.45+0.53+0.61+0.69+0.77+0.85+0.93+1.01+1.09+1.17+1.25+1.33+1.41+1.49</v>
          </cell>
          <cell r="P324" t="str">
            <v/>
          </cell>
          <cell r="Q324" t="str">
            <v/>
          </cell>
          <cell r="R324">
            <v>0</v>
          </cell>
          <cell r="S324">
            <v>0</v>
          </cell>
          <cell r="T324" t="str">
            <v/>
          </cell>
          <cell r="W324" t="str">
            <v/>
          </cell>
          <cell r="X324" t="str">
            <v/>
          </cell>
          <cell r="Y324">
            <v>0</v>
          </cell>
          <cell r="Z324">
            <v>0</v>
          </cell>
          <cell r="AA324" t="str">
            <v/>
          </cell>
        </row>
        <row r="325">
          <cell r="I325" t="str">
            <v>1002600000202</v>
          </cell>
          <cell r="J325" t="str">
            <v>怒气技能:对范围内的敌人造成邓芝攻击力{0}%策略伤害，并且清除全部增益效果。如果目标为武将则降低其{1}怒气。</v>
          </cell>
          <cell r="K325">
            <v>0</v>
          </cell>
          <cell r="L325">
            <v>0</v>
          </cell>
          <cell r="M325" t="str">
            <v>-6+-6.5+-7+-7.5+-8+-8.5+-9+-9.5+-10+-10.5+-11+-11.5+-12+-12.5+-13+-13.5+-14</v>
          </cell>
          <cell r="P325" t="str">
            <v/>
          </cell>
          <cell r="Q325" t="str">
            <v/>
          </cell>
          <cell r="R325">
            <v>0</v>
          </cell>
          <cell r="S325">
            <v>0</v>
          </cell>
          <cell r="T325" t="str">
            <v/>
          </cell>
          <cell r="W325" t="str">
            <v/>
          </cell>
          <cell r="X325" t="str">
            <v/>
          </cell>
          <cell r="Y325">
            <v>0</v>
          </cell>
          <cell r="Z325">
            <v>0</v>
          </cell>
          <cell r="AA325" t="str">
            <v/>
          </cell>
        </row>
        <row r="326">
          <cell r="I326" t="str">
            <v>1002600000301</v>
          </cell>
          <cell r="J326" t="str">
            <v>被动技能1:邓芝每10秒自身策略伤害提高{0}%。</v>
          </cell>
          <cell r="K326">
            <v>0</v>
          </cell>
          <cell r="L326">
            <v>0</v>
          </cell>
          <cell r="M326" t="str">
            <v>0.08+0.09+0.1+0.11+0.12+0.13+0.14+0.15+0.16+0.17+0.18+0.19+0.2+0.21+0.22+0.23+0.24</v>
          </cell>
          <cell r="P326" t="str">
            <v/>
          </cell>
          <cell r="Q326" t="str">
            <v/>
          </cell>
          <cell r="R326">
            <v>0</v>
          </cell>
          <cell r="S326">
            <v>0</v>
          </cell>
          <cell r="T326" t="str">
            <v/>
          </cell>
          <cell r="W326" t="str">
            <v/>
          </cell>
          <cell r="X326" t="str">
            <v/>
          </cell>
          <cell r="Y326">
            <v>0</v>
          </cell>
          <cell r="Z326">
            <v>0</v>
          </cell>
          <cell r="AA326" t="str">
            <v/>
          </cell>
        </row>
        <row r="327">
          <cell r="I327" t="str">
            <v>1002600000401</v>
          </cell>
          <cell r="J327" t="str">
            <v>被动技能2:武将率领弓兵时，弓兵的攻击速度增加8；率领弩兵时，弩兵攻击无视20%护甲。</v>
          </cell>
          <cell r="K327">
            <v>0</v>
          </cell>
          <cell r="L327">
            <v>0</v>
          </cell>
          <cell r="M327" t="str">
            <v>8+8+8+8+8+8+8+8+8+8+8+8+8+8+8+8+8</v>
          </cell>
          <cell r="P327" t="str">
            <v>1002600000402</v>
          </cell>
          <cell r="Q327" t="str">
            <v>被动技能2:武将率领弓兵时，弓兵的攻击速度增加8；率领弩兵时，弩兵攻击无视20%护甲。</v>
          </cell>
          <cell r="R327">
            <v>0</v>
          </cell>
          <cell r="S327">
            <v>0</v>
          </cell>
          <cell r="T327" t="str">
            <v>0.2+0.2+0.2+0.2+0.2+0.2+0.2+0.2+0.2+0.2+0.2+0.2+0.2+0.2+0.2+0.2+0.2</v>
          </cell>
          <cell r="W327" t="str">
            <v/>
          </cell>
          <cell r="X327" t="str">
            <v/>
          </cell>
          <cell r="Y327">
            <v>0</v>
          </cell>
          <cell r="Z327">
            <v>0</v>
          </cell>
          <cell r="AA327" t="str">
            <v/>
          </cell>
        </row>
        <row r="328">
          <cell r="I328" t="str">
            <v>1002600000501</v>
          </cell>
          <cell r="J328" t="str">
            <v>被动技能3:运筹帷幄，决胜千里，自身策略伤害提升20%。</v>
          </cell>
          <cell r="K328">
            <v>0</v>
          </cell>
          <cell r="L328">
            <v>0</v>
          </cell>
          <cell r="M328" t="str">
            <v>0.2+0.2+0.2+0.2+0.2+0.2+0.2+0.2+0.2+0.2+0.2+0.2+0.2+0.2+0.2+0.2+0.2</v>
          </cell>
          <cell r="P328" t="str">
            <v/>
          </cell>
          <cell r="Q328" t="str">
            <v/>
          </cell>
          <cell r="R328">
            <v>0</v>
          </cell>
          <cell r="S328">
            <v>0</v>
          </cell>
          <cell r="T328" t="str">
            <v/>
          </cell>
          <cell r="W328" t="str">
            <v/>
          </cell>
          <cell r="X328" t="str">
            <v/>
          </cell>
          <cell r="Y328">
            <v>0</v>
          </cell>
          <cell r="Z328">
            <v>0</v>
          </cell>
          <cell r="AA328" t="str">
            <v/>
          </cell>
        </row>
        <row r="329">
          <cell r="I329" t="str">
            <v/>
          </cell>
          <cell r="J329" t="str">
            <v/>
          </cell>
          <cell r="K329">
            <v>0</v>
          </cell>
          <cell r="L329">
            <v>0</v>
          </cell>
          <cell r="M329" t="str">
            <v/>
          </cell>
          <cell r="P329" t="str">
            <v/>
          </cell>
          <cell r="Q329" t="str">
            <v/>
          </cell>
          <cell r="R329">
            <v>0</v>
          </cell>
          <cell r="S329">
            <v>0</v>
          </cell>
          <cell r="T329" t="str">
            <v/>
          </cell>
          <cell r="W329" t="str">
            <v/>
          </cell>
          <cell r="X329" t="str">
            <v/>
          </cell>
          <cell r="Y329">
            <v>0</v>
          </cell>
          <cell r="Z329">
            <v>0</v>
          </cell>
          <cell r="AA329" t="str">
            <v/>
          </cell>
        </row>
        <row r="330">
          <cell r="I330" t="str">
            <v/>
          </cell>
          <cell r="J330" t="str">
            <v/>
          </cell>
          <cell r="K330">
            <v>0</v>
          </cell>
          <cell r="L330">
            <v>0</v>
          </cell>
          <cell r="M330" t="str">
            <v/>
          </cell>
          <cell r="P330" t="str">
            <v/>
          </cell>
          <cell r="Q330" t="str">
            <v/>
          </cell>
          <cell r="R330">
            <v>0</v>
          </cell>
          <cell r="S330">
            <v>0</v>
          </cell>
          <cell r="T330" t="str">
            <v/>
          </cell>
          <cell r="W330" t="str">
            <v/>
          </cell>
          <cell r="X330" t="str">
            <v/>
          </cell>
          <cell r="Y330">
            <v>0</v>
          </cell>
          <cell r="Z330">
            <v>0</v>
          </cell>
          <cell r="AA330" t="str">
            <v/>
          </cell>
        </row>
        <row r="331">
          <cell r="I331" t="str">
            <v/>
          </cell>
          <cell r="J331" t="str">
            <v/>
          </cell>
          <cell r="K331">
            <v>0</v>
          </cell>
          <cell r="L331">
            <v>0</v>
          </cell>
          <cell r="M331" t="str">
            <v/>
          </cell>
          <cell r="P331" t="str">
            <v/>
          </cell>
          <cell r="Q331" t="str">
            <v/>
          </cell>
          <cell r="R331">
            <v>0</v>
          </cell>
          <cell r="S331">
            <v>0</v>
          </cell>
          <cell r="T331" t="str">
            <v/>
          </cell>
          <cell r="W331" t="str">
            <v/>
          </cell>
          <cell r="X331" t="str">
            <v/>
          </cell>
          <cell r="Y331">
            <v>0</v>
          </cell>
          <cell r="Z331">
            <v>0</v>
          </cell>
          <cell r="AA331" t="str">
            <v/>
          </cell>
        </row>
        <row r="332">
          <cell r="I332" t="str">
            <v/>
          </cell>
          <cell r="J332" t="str">
            <v/>
          </cell>
          <cell r="K332">
            <v>0</v>
          </cell>
          <cell r="L332">
            <v>0</v>
          </cell>
          <cell r="M332" t="str">
            <v/>
          </cell>
          <cell r="P332" t="str">
            <v/>
          </cell>
          <cell r="Q332" t="str">
            <v/>
          </cell>
          <cell r="R332">
            <v>0</v>
          </cell>
          <cell r="S332">
            <v>0</v>
          </cell>
          <cell r="T332" t="str">
            <v/>
          </cell>
          <cell r="W332" t="str">
            <v/>
          </cell>
          <cell r="X332" t="str">
            <v/>
          </cell>
          <cell r="Y332">
            <v>0</v>
          </cell>
          <cell r="Z332">
            <v>0</v>
          </cell>
          <cell r="AA332" t="str">
            <v/>
          </cell>
        </row>
        <row r="333">
          <cell r="I333" t="str">
            <v/>
          </cell>
          <cell r="J333" t="str">
            <v/>
          </cell>
          <cell r="K333">
            <v>0</v>
          </cell>
          <cell r="L333">
            <v>0</v>
          </cell>
          <cell r="M333" t="str">
            <v/>
          </cell>
          <cell r="P333" t="str">
            <v/>
          </cell>
          <cell r="Q333" t="str">
            <v/>
          </cell>
          <cell r="R333">
            <v>0</v>
          </cell>
          <cell r="S333">
            <v>0</v>
          </cell>
          <cell r="T333" t="str">
            <v/>
          </cell>
          <cell r="W333" t="str">
            <v/>
          </cell>
          <cell r="X333" t="str">
            <v/>
          </cell>
          <cell r="Y333">
            <v>0</v>
          </cell>
          <cell r="Z333">
            <v>0</v>
          </cell>
          <cell r="AA333" t="str">
            <v/>
          </cell>
        </row>
        <row r="334">
          <cell r="I334" t="str">
            <v/>
          </cell>
          <cell r="J334" t="str">
            <v/>
          </cell>
          <cell r="K334">
            <v>0</v>
          </cell>
          <cell r="L334">
            <v>0</v>
          </cell>
          <cell r="M334" t="str">
            <v/>
          </cell>
          <cell r="P334" t="str">
            <v/>
          </cell>
          <cell r="Q334" t="str">
            <v/>
          </cell>
          <cell r="R334">
            <v>0</v>
          </cell>
          <cell r="S334">
            <v>0</v>
          </cell>
          <cell r="T334" t="str">
            <v/>
          </cell>
          <cell r="W334" t="str">
            <v/>
          </cell>
          <cell r="X334" t="str">
            <v/>
          </cell>
          <cell r="Y334">
            <v>0</v>
          </cell>
          <cell r="Z334">
            <v>0</v>
          </cell>
          <cell r="AA334" t="str">
            <v/>
          </cell>
        </row>
        <row r="335">
          <cell r="I335" t="str">
            <v/>
          </cell>
          <cell r="J335" t="str">
            <v/>
          </cell>
          <cell r="K335">
            <v>0</v>
          </cell>
          <cell r="L335">
            <v>0</v>
          </cell>
          <cell r="M335" t="str">
            <v/>
          </cell>
          <cell r="P335" t="str">
            <v/>
          </cell>
          <cell r="Q335" t="str">
            <v/>
          </cell>
          <cell r="R335">
            <v>0</v>
          </cell>
          <cell r="S335">
            <v>0</v>
          </cell>
          <cell r="T335" t="str">
            <v/>
          </cell>
          <cell r="W335" t="str">
            <v/>
          </cell>
          <cell r="X335" t="str">
            <v/>
          </cell>
          <cell r="Y335">
            <v>0</v>
          </cell>
          <cell r="Z335">
            <v>0</v>
          </cell>
          <cell r="AA335" t="str">
            <v/>
          </cell>
        </row>
        <row r="336">
          <cell r="I336" t="str">
            <v/>
          </cell>
          <cell r="J336" t="str">
            <v/>
          </cell>
          <cell r="K336">
            <v>0</v>
          </cell>
          <cell r="L336">
            <v>0</v>
          </cell>
          <cell r="M336" t="str">
            <v/>
          </cell>
          <cell r="P336" t="str">
            <v/>
          </cell>
          <cell r="Q336" t="str">
            <v/>
          </cell>
          <cell r="R336">
            <v>0</v>
          </cell>
          <cell r="S336">
            <v>0</v>
          </cell>
          <cell r="T336" t="str">
            <v/>
          </cell>
          <cell r="W336" t="str">
            <v/>
          </cell>
          <cell r="X336" t="str">
            <v/>
          </cell>
          <cell r="Y336">
            <v>0</v>
          </cell>
          <cell r="Z336">
            <v>0</v>
          </cell>
          <cell r="AA336" t="str">
            <v/>
          </cell>
        </row>
        <row r="337">
          <cell r="I337" t="str">
            <v/>
          </cell>
          <cell r="J337" t="str">
            <v/>
          </cell>
          <cell r="K337">
            <v>0</v>
          </cell>
          <cell r="L337">
            <v>0</v>
          </cell>
          <cell r="M337" t="str">
            <v/>
          </cell>
          <cell r="P337" t="str">
            <v/>
          </cell>
          <cell r="Q337" t="str">
            <v/>
          </cell>
          <cell r="R337">
            <v>0</v>
          </cell>
          <cell r="S337">
            <v>0</v>
          </cell>
          <cell r="T337" t="str">
            <v/>
          </cell>
          <cell r="W337" t="str">
            <v/>
          </cell>
          <cell r="X337" t="str">
            <v/>
          </cell>
          <cell r="Y337">
            <v>0</v>
          </cell>
          <cell r="Z337">
            <v>0</v>
          </cell>
          <cell r="AA337" t="str">
            <v/>
          </cell>
        </row>
        <row r="338">
          <cell r="I338" t="str">
            <v>1002700000101</v>
          </cell>
          <cell r="J338" t="str">
            <v>普通攻击:对单体敌人造成{0}%的武力伤害</v>
          </cell>
          <cell r="K338">
            <v>0</v>
          </cell>
          <cell r="L338">
            <v>0</v>
          </cell>
          <cell r="M338" t="str">
            <v>0.25+0.25+0.25+0.25+0.25+0.25+0.25+0.25+0.25+0.25+0.25+0.25+0.25+0.25+0.25+0.25+0.25</v>
          </cell>
          <cell r="P338" t="str">
            <v/>
          </cell>
          <cell r="Q338" t="str">
            <v/>
          </cell>
          <cell r="R338">
            <v>0</v>
          </cell>
          <cell r="S338">
            <v>0</v>
          </cell>
          <cell r="T338" t="str">
            <v/>
          </cell>
          <cell r="W338" t="str">
            <v/>
          </cell>
          <cell r="X338" t="str">
            <v/>
          </cell>
          <cell r="Y338">
            <v>0</v>
          </cell>
          <cell r="Z338">
            <v>0</v>
          </cell>
          <cell r="AA338" t="str">
            <v/>
          </cell>
        </row>
        <row r="339">
          <cell r="I339" t="str">
            <v>1002700000201</v>
          </cell>
          <cell r="J339" t="str">
            <v>怒气技能:指定范围内最多三名友军攻击速度增加{0},持续{1}秒</v>
          </cell>
          <cell r="K339">
            <v>0</v>
          </cell>
          <cell r="L339">
            <v>0</v>
          </cell>
          <cell r="M339" t="str">
            <v>30+33+36+39+42+45+48+51+54+57+60+63+66+69+72+75+78</v>
          </cell>
          <cell r="P339" t="str">
            <v>1002700000202</v>
          </cell>
          <cell r="Q339" t="str">
            <v>怒气技能:指定范围内最多三名友军攻击速度增加{0},持续{1}秒</v>
          </cell>
          <cell r="R339">
            <v>0</v>
          </cell>
          <cell r="S339">
            <v>0</v>
          </cell>
          <cell r="T339" t="str">
            <v>15+15+15+15+15+15+15+15+15+15+15+15+15+15+15+15+15</v>
          </cell>
          <cell r="W339" t="str">
            <v/>
          </cell>
          <cell r="X339" t="str">
            <v/>
          </cell>
          <cell r="Y339">
            <v>0</v>
          </cell>
          <cell r="Z339">
            <v>0</v>
          </cell>
          <cell r="AA339" t="str">
            <v/>
          </cell>
        </row>
        <row r="340">
          <cell r="I340" t="str">
            <v>1002700000203</v>
          </cell>
          <cell r="J340" t="str">
            <v>怒气技能:指定范围内最多三名友军攻击速度增加{0},持续{1}秒</v>
          </cell>
          <cell r="K340">
            <v>0</v>
          </cell>
          <cell r="L340">
            <v>0</v>
          </cell>
          <cell r="M340" t="str">
            <v>10.5+11.55+12.6+13.65+14.7+15.75+16.8+17.85+18.9+19.95+21+22.05+23.1+24.15+25.2+26.25+27.3</v>
          </cell>
          <cell r="P340" t="str">
            <v/>
          </cell>
          <cell r="Q340" t="str">
            <v/>
          </cell>
          <cell r="R340">
            <v>0</v>
          </cell>
          <cell r="S340">
            <v>0</v>
          </cell>
          <cell r="T340" t="str">
            <v/>
          </cell>
          <cell r="W340" t="str">
            <v/>
          </cell>
          <cell r="X340" t="str">
            <v/>
          </cell>
          <cell r="Y340">
            <v>0</v>
          </cell>
          <cell r="Z340">
            <v>0</v>
          </cell>
          <cell r="AA340" t="str">
            <v/>
          </cell>
        </row>
        <row r="341">
          <cell r="I341" t="str">
            <v>1002700000301</v>
          </cell>
          <cell r="J341" t="str">
            <v>被动技能1:使最多3支友军弓兵部队开场时获得{0}射程提升，自身士兵部队的普攻额外附带{1}%攻击力的策略伤害</v>
          </cell>
          <cell r="K341">
            <v>0</v>
          </cell>
          <cell r="L341">
            <v>0</v>
          </cell>
          <cell r="M341" t="str">
            <v>35+40+45+50+55+60+65+70+75+80+85+90+95+100+105+110+115</v>
          </cell>
          <cell r="P341" t="str">
            <v/>
          </cell>
          <cell r="Q341" t="str">
            <v/>
          </cell>
          <cell r="R341">
            <v>0</v>
          </cell>
          <cell r="S341">
            <v>0</v>
          </cell>
          <cell r="T341" t="str">
            <v/>
          </cell>
          <cell r="W341" t="str">
            <v/>
          </cell>
          <cell r="X341" t="str">
            <v/>
          </cell>
          <cell r="Y341">
            <v>0</v>
          </cell>
          <cell r="Z341">
            <v>0</v>
          </cell>
          <cell r="AA341" t="str">
            <v/>
          </cell>
        </row>
        <row r="342">
          <cell r="I342" t="str">
            <v>1002700000302</v>
          </cell>
          <cell r="J342" t="str">
            <v>被动技能1:使最多3支友军弓兵部队开场时获得{0}射程提升，自身士兵部队的普攻额外附带{1}%攻击力的策略伤害</v>
          </cell>
          <cell r="K342">
            <v>0</v>
          </cell>
          <cell r="L342">
            <v>0</v>
          </cell>
          <cell r="M342" t="str">
            <v>0.08+0.09+0.1+0.11+0.12+0.13+0.14+0.15+0.16+0.17+0.18+0.19+0.2+0.21+0.22+0.23+0.24</v>
          </cell>
          <cell r="P342" t="str">
            <v/>
          </cell>
          <cell r="Q342" t="str">
            <v/>
          </cell>
          <cell r="R342">
            <v>0</v>
          </cell>
          <cell r="S342">
            <v>0</v>
          </cell>
          <cell r="T342" t="str">
            <v/>
          </cell>
          <cell r="W342" t="str">
            <v/>
          </cell>
          <cell r="X342" t="str">
            <v/>
          </cell>
          <cell r="Y342">
            <v>0</v>
          </cell>
          <cell r="Z342">
            <v>0</v>
          </cell>
          <cell r="AA342" t="str">
            <v/>
          </cell>
        </row>
        <row r="343">
          <cell r="I343" t="str">
            <v>1002700000401</v>
          </cell>
          <cell r="J343" t="str">
            <v>被动技能2:弓兵攻速提升{0}，弩兵穿甲提升{1}%</v>
          </cell>
          <cell r="K343">
            <v>0</v>
          </cell>
          <cell r="L343">
            <v>0</v>
          </cell>
          <cell r="M343" t="str">
            <v>8+8+8+8+8+8+8+8+8+8+8+8+8+8+8+8+8</v>
          </cell>
          <cell r="P343" t="str">
            <v>1002700000402</v>
          </cell>
          <cell r="Q343" t="str">
            <v>被动技能2:弓兵攻速提升{0}，弩兵穿甲提升{1}%</v>
          </cell>
          <cell r="R343">
            <v>0</v>
          </cell>
          <cell r="S343">
            <v>0</v>
          </cell>
          <cell r="T343" t="str">
            <v>0.2+0.2+0.2+0.2+0.2+0.2+0.2+0.2+0.2+0.2+0.2+0.2+0.2+0.2+0.2+0.2+0.2</v>
          </cell>
          <cell r="W343" t="str">
            <v/>
          </cell>
          <cell r="X343" t="str">
            <v/>
          </cell>
          <cell r="Y343">
            <v>0</v>
          </cell>
          <cell r="Z343">
            <v>0</v>
          </cell>
          <cell r="AA343" t="str">
            <v/>
          </cell>
        </row>
        <row r="344">
          <cell r="I344" t="str">
            <v>1002700000501</v>
          </cell>
          <cell r="J344" t="str">
            <v>被动技能3:率领的士兵暴击提升{0}%</v>
          </cell>
          <cell r="K344">
            <v>0</v>
          </cell>
          <cell r="L344">
            <v>0</v>
          </cell>
          <cell r="M344" t="str">
            <v>0.32+0.32+0.32+0.32+0.32+0.32+0.32+0.32+0.32+0.32+0.32+0.32+0.32+0.32+0.32+0.32+0.32</v>
          </cell>
          <cell r="P344" t="str">
            <v/>
          </cell>
          <cell r="Q344" t="str">
            <v/>
          </cell>
          <cell r="R344">
            <v>0</v>
          </cell>
          <cell r="S344">
            <v>0</v>
          </cell>
          <cell r="T344" t="str">
            <v/>
          </cell>
          <cell r="W344" t="str">
            <v/>
          </cell>
          <cell r="X344" t="str">
            <v/>
          </cell>
          <cell r="Y344">
            <v>0</v>
          </cell>
          <cell r="Z344">
            <v>0</v>
          </cell>
          <cell r="AA344" t="str">
            <v/>
          </cell>
        </row>
        <row r="345">
          <cell r="I345" t="str">
            <v/>
          </cell>
          <cell r="J345" t="str">
            <v/>
          </cell>
          <cell r="K345">
            <v>0</v>
          </cell>
          <cell r="L345">
            <v>0</v>
          </cell>
          <cell r="M345" t="str">
            <v/>
          </cell>
          <cell r="P345" t="str">
            <v/>
          </cell>
          <cell r="Q345" t="str">
            <v/>
          </cell>
          <cell r="R345">
            <v>0</v>
          </cell>
          <cell r="S345">
            <v>0</v>
          </cell>
          <cell r="T345" t="str">
            <v/>
          </cell>
          <cell r="W345" t="str">
            <v/>
          </cell>
          <cell r="X345" t="str">
            <v/>
          </cell>
          <cell r="Y345">
            <v>0</v>
          </cell>
          <cell r="Z345">
            <v>0</v>
          </cell>
          <cell r="AA345" t="str">
            <v/>
          </cell>
        </row>
        <row r="346">
          <cell r="I346" t="str">
            <v/>
          </cell>
          <cell r="J346" t="str">
            <v/>
          </cell>
          <cell r="K346">
            <v>0</v>
          </cell>
          <cell r="L346">
            <v>0</v>
          </cell>
          <cell r="M346" t="str">
            <v/>
          </cell>
          <cell r="P346" t="str">
            <v/>
          </cell>
          <cell r="Q346" t="str">
            <v/>
          </cell>
          <cell r="R346">
            <v>0</v>
          </cell>
          <cell r="S346">
            <v>0</v>
          </cell>
          <cell r="T346" t="str">
            <v/>
          </cell>
          <cell r="W346" t="str">
            <v/>
          </cell>
          <cell r="X346" t="str">
            <v/>
          </cell>
          <cell r="Y346">
            <v>0</v>
          </cell>
          <cell r="Z346">
            <v>0</v>
          </cell>
          <cell r="AA346" t="str">
            <v/>
          </cell>
        </row>
        <row r="347">
          <cell r="I347" t="str">
            <v/>
          </cell>
          <cell r="J347" t="str">
            <v/>
          </cell>
          <cell r="K347">
            <v>0</v>
          </cell>
          <cell r="L347">
            <v>0</v>
          </cell>
          <cell r="M347" t="str">
            <v/>
          </cell>
          <cell r="P347" t="str">
            <v/>
          </cell>
          <cell r="Q347" t="str">
            <v/>
          </cell>
          <cell r="R347">
            <v>0</v>
          </cell>
          <cell r="S347">
            <v>0</v>
          </cell>
          <cell r="T347" t="str">
            <v/>
          </cell>
          <cell r="W347" t="str">
            <v/>
          </cell>
          <cell r="X347" t="str">
            <v/>
          </cell>
          <cell r="Y347">
            <v>0</v>
          </cell>
          <cell r="Z347">
            <v>0</v>
          </cell>
          <cell r="AA347" t="str">
            <v/>
          </cell>
        </row>
        <row r="348">
          <cell r="I348" t="str">
            <v/>
          </cell>
          <cell r="J348" t="str">
            <v/>
          </cell>
          <cell r="K348">
            <v>0</v>
          </cell>
          <cell r="L348">
            <v>0</v>
          </cell>
          <cell r="M348" t="str">
            <v/>
          </cell>
          <cell r="P348" t="str">
            <v/>
          </cell>
          <cell r="Q348" t="str">
            <v/>
          </cell>
          <cell r="R348">
            <v>0</v>
          </cell>
          <cell r="S348">
            <v>0</v>
          </cell>
          <cell r="T348" t="str">
            <v/>
          </cell>
          <cell r="W348" t="str">
            <v/>
          </cell>
          <cell r="X348" t="str">
            <v/>
          </cell>
          <cell r="Y348">
            <v>0</v>
          </cell>
          <cell r="Z348">
            <v>0</v>
          </cell>
          <cell r="AA348" t="str">
            <v/>
          </cell>
        </row>
        <row r="349">
          <cell r="I349" t="str">
            <v/>
          </cell>
          <cell r="J349" t="str">
            <v/>
          </cell>
          <cell r="K349">
            <v>0</v>
          </cell>
          <cell r="L349">
            <v>0</v>
          </cell>
          <cell r="M349" t="str">
            <v/>
          </cell>
          <cell r="P349" t="str">
            <v/>
          </cell>
          <cell r="Q349" t="str">
            <v/>
          </cell>
          <cell r="R349">
            <v>0</v>
          </cell>
          <cell r="S349">
            <v>0</v>
          </cell>
          <cell r="T349" t="str">
            <v/>
          </cell>
          <cell r="W349" t="str">
            <v/>
          </cell>
          <cell r="X349" t="str">
            <v/>
          </cell>
          <cell r="Y349">
            <v>0</v>
          </cell>
          <cell r="Z349">
            <v>0</v>
          </cell>
          <cell r="AA349" t="str">
            <v/>
          </cell>
        </row>
        <row r="350">
          <cell r="I350" t="str">
            <v/>
          </cell>
          <cell r="J350" t="str">
            <v/>
          </cell>
          <cell r="K350">
            <v>0</v>
          </cell>
          <cell r="L350">
            <v>0</v>
          </cell>
          <cell r="M350" t="str">
            <v/>
          </cell>
          <cell r="P350" t="str">
            <v/>
          </cell>
          <cell r="Q350" t="str">
            <v/>
          </cell>
          <cell r="R350">
            <v>0</v>
          </cell>
          <cell r="S350">
            <v>0</v>
          </cell>
          <cell r="T350" t="str">
            <v/>
          </cell>
          <cell r="W350" t="str">
            <v/>
          </cell>
          <cell r="X350" t="str">
            <v/>
          </cell>
          <cell r="Y350">
            <v>0</v>
          </cell>
          <cell r="Z350">
            <v>0</v>
          </cell>
          <cell r="AA350" t="str">
            <v/>
          </cell>
        </row>
        <row r="351">
          <cell r="I351" t="str">
            <v/>
          </cell>
          <cell r="J351" t="str">
            <v/>
          </cell>
          <cell r="K351">
            <v>0</v>
          </cell>
          <cell r="L351">
            <v>0</v>
          </cell>
          <cell r="M351" t="str">
            <v/>
          </cell>
          <cell r="P351" t="str">
            <v/>
          </cell>
          <cell r="Q351" t="str">
            <v/>
          </cell>
          <cell r="R351">
            <v>0</v>
          </cell>
          <cell r="S351">
            <v>0</v>
          </cell>
          <cell r="T351" t="str">
            <v/>
          </cell>
          <cell r="W351" t="str">
            <v/>
          </cell>
          <cell r="X351" t="str">
            <v/>
          </cell>
          <cell r="Y351">
            <v>0</v>
          </cell>
          <cell r="Z351">
            <v>0</v>
          </cell>
          <cell r="AA351" t="str">
            <v/>
          </cell>
        </row>
        <row r="352">
          <cell r="I352" t="str">
            <v/>
          </cell>
          <cell r="J352" t="str">
            <v/>
          </cell>
          <cell r="K352">
            <v>0</v>
          </cell>
          <cell r="L352">
            <v>0</v>
          </cell>
          <cell r="M352" t="str">
            <v/>
          </cell>
          <cell r="P352" t="str">
            <v/>
          </cell>
          <cell r="Q352" t="str">
            <v/>
          </cell>
          <cell r="R352">
            <v>0</v>
          </cell>
          <cell r="S352">
            <v>0</v>
          </cell>
          <cell r="T352" t="str">
            <v/>
          </cell>
          <cell r="W352" t="str">
            <v/>
          </cell>
          <cell r="X352" t="str">
            <v/>
          </cell>
          <cell r="Y352">
            <v>0</v>
          </cell>
          <cell r="Z352">
            <v>0</v>
          </cell>
          <cell r="AA352" t="str">
            <v/>
          </cell>
        </row>
        <row r="353">
          <cell r="I353" t="str">
            <v>1002900000101</v>
          </cell>
          <cell r="J353" t="str">
            <v>普通攻击:对单体敌人造成{0}%的武力伤害</v>
          </cell>
          <cell r="K353">
            <v>0</v>
          </cell>
          <cell r="L353">
            <v>0</v>
          </cell>
          <cell r="M353" t="str">
            <v>0.25+0.25+0.25+0.25+0.25+0.25+0.25+0.25+0.25+0.25+0.25+0.25+0.25+0.25+0.25+0.25+0.25</v>
          </cell>
          <cell r="P353" t="str">
            <v/>
          </cell>
          <cell r="Q353" t="str">
            <v/>
          </cell>
          <cell r="R353">
            <v>0</v>
          </cell>
          <cell r="S353">
            <v>0</v>
          </cell>
          <cell r="T353" t="str">
            <v/>
          </cell>
          <cell r="W353" t="str">
            <v/>
          </cell>
          <cell r="X353" t="str">
            <v/>
          </cell>
          <cell r="Y353">
            <v>0</v>
          </cell>
          <cell r="Z353">
            <v>0</v>
          </cell>
          <cell r="AA353" t="str">
            <v/>
          </cell>
        </row>
        <row r="354">
          <cell r="I354" t="str">
            <v>1002900000201</v>
          </cell>
          <cell r="J354" t="str">
            <v>怒气技能:孙尚香发出旋转飞刀，对圆形范围内的敌人造成持续的武力伤害并使其眩晕5秒，造成的总伤害为孙尚香自身攻击的{0}%。</v>
          </cell>
          <cell r="K354">
            <v>0</v>
          </cell>
          <cell r="L354">
            <v>0</v>
          </cell>
          <cell r="M354" t="str">
            <v>0.36+0.42+0.48+0.54+0.6+0.66+0.72+0.78+0.84+0.9+0.96+1.02+1.08+1.14+1.2+1.26+1.32</v>
          </cell>
          <cell r="P354" t="str">
            <v/>
          </cell>
          <cell r="Q354" t="str">
            <v/>
          </cell>
          <cell r="R354">
            <v>0</v>
          </cell>
          <cell r="S354">
            <v>0</v>
          </cell>
          <cell r="T354" t="str">
            <v/>
          </cell>
          <cell r="W354" t="str">
            <v/>
          </cell>
          <cell r="X354" t="str">
            <v/>
          </cell>
          <cell r="Y354">
            <v>0</v>
          </cell>
          <cell r="Z354">
            <v>0</v>
          </cell>
          <cell r="AA354" t="str">
            <v/>
          </cell>
        </row>
        <row r="355">
          <cell r="I355" t="str">
            <v>1002900000202</v>
          </cell>
          <cell r="J355" t="str">
            <v>怒气技能:孙尚香发出旋转飞刀，对圆形范围内的敌人造成持续的武力伤害并使其眩晕5秒，造成的总伤害为孙尚香自身攻击的{0}%。</v>
          </cell>
          <cell r="K355">
            <v>0</v>
          </cell>
          <cell r="L355">
            <v>0</v>
          </cell>
          <cell r="M355" t="str">
            <v>5+5+5+5+5+5+5+5+5+5+5+5+5+5+5+5+5</v>
          </cell>
          <cell r="P355" t="str">
            <v/>
          </cell>
          <cell r="Q355" t="str">
            <v/>
          </cell>
          <cell r="R355">
            <v>0</v>
          </cell>
          <cell r="S355">
            <v>0</v>
          </cell>
          <cell r="T355" t="str">
            <v/>
          </cell>
          <cell r="W355" t="str">
            <v/>
          </cell>
          <cell r="X355" t="str">
            <v/>
          </cell>
          <cell r="Y355">
            <v>0</v>
          </cell>
          <cell r="Z355">
            <v>0</v>
          </cell>
          <cell r="AA355" t="str">
            <v/>
          </cell>
        </row>
        <row r="356">
          <cell r="I356" t="str">
            <v>1002900000301</v>
          </cell>
          <cell r="J356" t="str">
            <v>被动技能1:每次释放技能，自身攻击速度增加{0}，最多叠加4次。（可驱散）</v>
          </cell>
          <cell r="K356">
            <v>0</v>
          </cell>
          <cell r="L356">
            <v>0</v>
          </cell>
          <cell r="M356" t="str">
            <v>12+15+18+21+24+27+30+33+36+39+42+45+48+51+54+57+60</v>
          </cell>
          <cell r="P356" t="str">
            <v/>
          </cell>
          <cell r="Q356" t="str">
            <v/>
          </cell>
          <cell r="R356">
            <v>0</v>
          </cell>
          <cell r="S356">
            <v>0</v>
          </cell>
          <cell r="T356" t="str">
            <v/>
          </cell>
          <cell r="W356" t="str">
            <v/>
          </cell>
          <cell r="X356" t="str">
            <v/>
          </cell>
          <cell r="Y356">
            <v>0</v>
          </cell>
          <cell r="Z356">
            <v>0</v>
          </cell>
          <cell r="AA356" t="str">
            <v/>
          </cell>
        </row>
        <row r="357">
          <cell r="I357" t="str">
            <v>1002900000302</v>
          </cell>
          <cell r="J357" t="str">
            <v>被动技能1:每次释放技能，自身攻击速度增加{0}，最多叠加4次。（可驱散）</v>
          </cell>
          <cell r="K357">
            <v>0</v>
          </cell>
          <cell r="L357">
            <v>0</v>
          </cell>
          <cell r="M357" t="str">
            <v>12+15+18+21+24+27+30+33+36+39+42+45+48+51+54+57+60</v>
          </cell>
          <cell r="P357" t="str">
            <v/>
          </cell>
          <cell r="Q357" t="str">
            <v/>
          </cell>
          <cell r="R357">
            <v>0</v>
          </cell>
          <cell r="S357">
            <v>0</v>
          </cell>
          <cell r="T357" t="str">
            <v/>
          </cell>
          <cell r="W357" t="str">
            <v/>
          </cell>
          <cell r="X357" t="str">
            <v/>
          </cell>
          <cell r="Y357">
            <v>0</v>
          </cell>
          <cell r="Z357">
            <v>0</v>
          </cell>
          <cell r="AA357" t="str">
            <v/>
          </cell>
        </row>
        <row r="358">
          <cell r="I358" t="str">
            <v>1002900000401</v>
          </cell>
          <cell r="J358" t="str">
            <v>被动技能2:武将率领弓兵时，弓兵的攻击速度增加8；率领弩兵时，弩兵攻击无视20%护甲。</v>
          </cell>
          <cell r="K358">
            <v>0</v>
          </cell>
          <cell r="L358">
            <v>0</v>
          </cell>
          <cell r="M358" t="str">
            <v>8+8+8+8+8+8+8+8+8+8+8+8+8+8+8+8+8</v>
          </cell>
          <cell r="P358" t="str">
            <v>1002900000402</v>
          </cell>
          <cell r="Q358" t="str">
            <v>被动技能2:武将率领弓兵时，弓兵的攻击速度增加8；率领弩兵时，弩兵攻击无视20%护甲。</v>
          </cell>
          <cell r="R358">
            <v>0</v>
          </cell>
          <cell r="S358">
            <v>0</v>
          </cell>
          <cell r="T358" t="str">
            <v>0.2+0.2+0.2+0.2+0.2+0.2+0.2+0.2+0.2+0.2+0.2+0.2+0.2+0.2+0.2+0.2+0.2</v>
          </cell>
          <cell r="W358" t="str">
            <v/>
          </cell>
          <cell r="X358" t="str">
            <v/>
          </cell>
          <cell r="Y358">
            <v>0</v>
          </cell>
          <cell r="Z358">
            <v>0</v>
          </cell>
          <cell r="AA358" t="str">
            <v/>
          </cell>
        </row>
        <row r="359">
          <cell r="I359" t="str">
            <v>1002900000501</v>
          </cell>
          <cell r="J359" t="str">
            <v>被动技能3:左右开弓，敌人应弦而倒，自身射程提升80，并且攻击速度增加16。</v>
          </cell>
          <cell r="K359">
            <v>0</v>
          </cell>
          <cell r="L359">
            <v>0</v>
          </cell>
          <cell r="M359" t="str">
            <v>80+80+80+80+80+80+80+80+80+80+80+80+80+80+80+80+80</v>
          </cell>
          <cell r="P359" t="str">
            <v>1002900000502</v>
          </cell>
          <cell r="Q359" t="str">
            <v>被动技能3:左右开弓，敌人应弦而倒，自身射程提升80，并且攻击速度增加16。</v>
          </cell>
          <cell r="R359">
            <v>0</v>
          </cell>
          <cell r="S359">
            <v>0</v>
          </cell>
          <cell r="T359" t="str">
            <v>16+16+16+16+16+16+16+16+16+16+16+16+16+16+16+16+16</v>
          </cell>
          <cell r="W359" t="str">
            <v/>
          </cell>
          <cell r="X359" t="str">
            <v/>
          </cell>
          <cell r="Y359">
            <v>0</v>
          </cell>
          <cell r="Z359">
            <v>0</v>
          </cell>
          <cell r="AA359" t="str">
            <v/>
          </cell>
        </row>
        <row r="360">
          <cell r="I360" t="str">
            <v/>
          </cell>
          <cell r="J360" t="str">
            <v/>
          </cell>
          <cell r="K360">
            <v>0</v>
          </cell>
          <cell r="L360">
            <v>0</v>
          </cell>
          <cell r="M360" t="str">
            <v/>
          </cell>
          <cell r="P360" t="str">
            <v/>
          </cell>
          <cell r="Q360" t="str">
            <v/>
          </cell>
          <cell r="R360">
            <v>0</v>
          </cell>
          <cell r="S360">
            <v>0</v>
          </cell>
          <cell r="T360" t="str">
            <v/>
          </cell>
          <cell r="W360" t="str">
            <v/>
          </cell>
          <cell r="X360" t="str">
            <v/>
          </cell>
          <cell r="Y360">
            <v>0</v>
          </cell>
          <cell r="Z360">
            <v>0</v>
          </cell>
          <cell r="AA360" t="str">
            <v/>
          </cell>
        </row>
        <row r="361">
          <cell r="I361" t="str">
            <v/>
          </cell>
          <cell r="J361" t="str">
            <v/>
          </cell>
          <cell r="K361">
            <v>0</v>
          </cell>
          <cell r="L361">
            <v>0</v>
          </cell>
          <cell r="M361" t="str">
            <v/>
          </cell>
          <cell r="P361" t="str">
            <v/>
          </cell>
          <cell r="Q361" t="str">
            <v/>
          </cell>
          <cell r="R361">
            <v>0</v>
          </cell>
          <cell r="S361">
            <v>0</v>
          </cell>
          <cell r="T361" t="str">
            <v/>
          </cell>
          <cell r="W361" t="str">
            <v/>
          </cell>
          <cell r="X361" t="str">
            <v/>
          </cell>
          <cell r="Y361">
            <v>0</v>
          </cell>
          <cell r="Z361">
            <v>0</v>
          </cell>
          <cell r="AA361" t="str">
            <v/>
          </cell>
        </row>
        <row r="362">
          <cell r="I362" t="str">
            <v/>
          </cell>
          <cell r="J362" t="str">
            <v/>
          </cell>
          <cell r="K362">
            <v>0</v>
          </cell>
          <cell r="L362">
            <v>0</v>
          </cell>
          <cell r="M362" t="str">
            <v/>
          </cell>
          <cell r="P362" t="str">
            <v/>
          </cell>
          <cell r="Q362" t="str">
            <v/>
          </cell>
          <cell r="R362">
            <v>0</v>
          </cell>
          <cell r="S362">
            <v>0</v>
          </cell>
          <cell r="T362" t="str">
            <v/>
          </cell>
          <cell r="W362" t="str">
            <v/>
          </cell>
          <cell r="X362" t="str">
            <v/>
          </cell>
          <cell r="Y362">
            <v>0</v>
          </cell>
          <cell r="Z362">
            <v>0</v>
          </cell>
          <cell r="AA362" t="str">
            <v/>
          </cell>
        </row>
        <row r="363">
          <cell r="I363" t="str">
            <v/>
          </cell>
          <cell r="J363" t="str">
            <v/>
          </cell>
          <cell r="K363">
            <v>0</v>
          </cell>
          <cell r="L363">
            <v>0</v>
          </cell>
          <cell r="M363" t="str">
            <v/>
          </cell>
          <cell r="P363" t="str">
            <v/>
          </cell>
          <cell r="Q363" t="str">
            <v/>
          </cell>
          <cell r="R363">
            <v>0</v>
          </cell>
          <cell r="S363">
            <v>0</v>
          </cell>
          <cell r="T363" t="str">
            <v/>
          </cell>
          <cell r="W363" t="str">
            <v/>
          </cell>
          <cell r="X363" t="str">
            <v/>
          </cell>
          <cell r="Y363">
            <v>0</v>
          </cell>
          <cell r="Z363">
            <v>0</v>
          </cell>
          <cell r="AA363" t="str">
            <v/>
          </cell>
        </row>
        <row r="364">
          <cell r="I364" t="str">
            <v/>
          </cell>
          <cell r="J364" t="str">
            <v/>
          </cell>
          <cell r="K364">
            <v>0</v>
          </cell>
          <cell r="L364">
            <v>0</v>
          </cell>
          <cell r="M364" t="str">
            <v/>
          </cell>
          <cell r="P364" t="str">
            <v/>
          </cell>
          <cell r="Q364" t="str">
            <v/>
          </cell>
          <cell r="R364">
            <v>0</v>
          </cell>
          <cell r="S364">
            <v>0</v>
          </cell>
          <cell r="T364" t="str">
            <v/>
          </cell>
          <cell r="W364" t="str">
            <v/>
          </cell>
          <cell r="X364" t="str">
            <v/>
          </cell>
          <cell r="Y364">
            <v>0</v>
          </cell>
          <cell r="Z364">
            <v>0</v>
          </cell>
          <cell r="AA364" t="str">
            <v/>
          </cell>
        </row>
        <row r="365">
          <cell r="I365" t="str">
            <v/>
          </cell>
          <cell r="J365" t="str">
            <v/>
          </cell>
          <cell r="K365">
            <v>0</v>
          </cell>
          <cell r="L365">
            <v>0</v>
          </cell>
          <cell r="M365" t="str">
            <v/>
          </cell>
          <cell r="P365" t="str">
            <v/>
          </cell>
          <cell r="Q365" t="str">
            <v/>
          </cell>
          <cell r="R365">
            <v>0</v>
          </cell>
          <cell r="S365">
            <v>0</v>
          </cell>
          <cell r="T365" t="str">
            <v/>
          </cell>
          <cell r="W365" t="str">
            <v/>
          </cell>
          <cell r="X365" t="str">
            <v/>
          </cell>
          <cell r="Y365">
            <v>0</v>
          </cell>
          <cell r="Z365">
            <v>0</v>
          </cell>
          <cell r="AA365" t="str">
            <v/>
          </cell>
        </row>
        <row r="366">
          <cell r="I366" t="str">
            <v/>
          </cell>
          <cell r="J366" t="str">
            <v/>
          </cell>
          <cell r="K366">
            <v>0</v>
          </cell>
          <cell r="L366">
            <v>0</v>
          </cell>
          <cell r="M366" t="str">
            <v/>
          </cell>
          <cell r="P366" t="str">
            <v/>
          </cell>
          <cell r="Q366" t="str">
            <v/>
          </cell>
          <cell r="R366">
            <v>0</v>
          </cell>
          <cell r="S366">
            <v>0</v>
          </cell>
          <cell r="T366" t="str">
            <v/>
          </cell>
          <cell r="W366" t="str">
            <v/>
          </cell>
          <cell r="X366" t="str">
            <v/>
          </cell>
          <cell r="Y366">
            <v>0</v>
          </cell>
          <cell r="Z366">
            <v>0</v>
          </cell>
          <cell r="AA366" t="str">
            <v/>
          </cell>
        </row>
        <row r="367">
          <cell r="I367" t="str">
            <v/>
          </cell>
          <cell r="J367" t="str">
            <v/>
          </cell>
          <cell r="K367">
            <v>0</v>
          </cell>
          <cell r="L367">
            <v>0</v>
          </cell>
          <cell r="M367" t="str">
            <v/>
          </cell>
          <cell r="P367" t="str">
            <v/>
          </cell>
          <cell r="Q367" t="str">
            <v/>
          </cell>
          <cell r="R367">
            <v>0</v>
          </cell>
          <cell r="S367">
            <v>0</v>
          </cell>
          <cell r="T367" t="str">
            <v/>
          </cell>
          <cell r="W367" t="str">
            <v/>
          </cell>
          <cell r="X367" t="str">
            <v/>
          </cell>
          <cell r="Y367">
            <v>0</v>
          </cell>
          <cell r="Z367">
            <v>0</v>
          </cell>
          <cell r="AA367" t="str">
            <v/>
          </cell>
        </row>
        <row r="368">
          <cell r="I368" t="str">
            <v/>
          </cell>
          <cell r="J368" t="str">
            <v/>
          </cell>
          <cell r="K368">
            <v>0</v>
          </cell>
          <cell r="L368">
            <v>0</v>
          </cell>
          <cell r="M368" t="str">
            <v/>
          </cell>
          <cell r="P368" t="str">
            <v/>
          </cell>
          <cell r="Q368" t="str">
            <v/>
          </cell>
          <cell r="R368">
            <v>0</v>
          </cell>
          <cell r="S368">
            <v>0</v>
          </cell>
          <cell r="T368" t="str">
            <v/>
          </cell>
          <cell r="W368" t="str">
            <v/>
          </cell>
          <cell r="X368" t="str">
            <v/>
          </cell>
          <cell r="Y368">
            <v>0</v>
          </cell>
          <cell r="Z368">
            <v>0</v>
          </cell>
          <cell r="AA368" t="str">
            <v/>
          </cell>
        </row>
        <row r="369">
          <cell r="I369" t="str">
            <v/>
          </cell>
          <cell r="J369" t="str">
            <v/>
          </cell>
          <cell r="K369">
            <v>0</v>
          </cell>
          <cell r="L369">
            <v>0</v>
          </cell>
          <cell r="M369" t="str">
            <v/>
          </cell>
          <cell r="P369" t="str">
            <v/>
          </cell>
          <cell r="Q369" t="str">
            <v/>
          </cell>
          <cell r="R369">
            <v>0</v>
          </cell>
          <cell r="S369">
            <v>0</v>
          </cell>
          <cell r="T369" t="str">
            <v/>
          </cell>
          <cell r="W369" t="str">
            <v/>
          </cell>
          <cell r="X369" t="str">
            <v/>
          </cell>
          <cell r="Y369">
            <v>0</v>
          </cell>
          <cell r="Z369">
            <v>0</v>
          </cell>
          <cell r="AA369" t="str">
            <v/>
          </cell>
        </row>
        <row r="370">
          <cell r="I370" t="str">
            <v/>
          </cell>
          <cell r="J370" t="str">
            <v/>
          </cell>
          <cell r="K370">
            <v>0</v>
          </cell>
          <cell r="L370">
            <v>0</v>
          </cell>
          <cell r="M370" t="str">
            <v/>
          </cell>
          <cell r="P370" t="str">
            <v/>
          </cell>
          <cell r="Q370" t="str">
            <v/>
          </cell>
          <cell r="R370">
            <v>0</v>
          </cell>
          <cell r="S370">
            <v>0</v>
          </cell>
          <cell r="T370" t="str">
            <v/>
          </cell>
          <cell r="W370" t="str">
            <v/>
          </cell>
          <cell r="X370" t="str">
            <v/>
          </cell>
          <cell r="Y370">
            <v>0</v>
          </cell>
          <cell r="Z370">
            <v>0</v>
          </cell>
          <cell r="AA370" t="str">
            <v/>
          </cell>
        </row>
        <row r="371">
          <cell r="I371" t="str">
            <v/>
          </cell>
          <cell r="J371" t="str">
            <v/>
          </cell>
          <cell r="K371">
            <v>0</v>
          </cell>
          <cell r="L371">
            <v>0</v>
          </cell>
          <cell r="M371" t="str">
            <v/>
          </cell>
          <cell r="P371" t="str">
            <v/>
          </cell>
          <cell r="Q371" t="str">
            <v/>
          </cell>
          <cell r="R371">
            <v>0</v>
          </cell>
          <cell r="S371">
            <v>0</v>
          </cell>
          <cell r="T371" t="str">
            <v/>
          </cell>
          <cell r="W371" t="str">
            <v/>
          </cell>
          <cell r="X371" t="str">
            <v/>
          </cell>
          <cell r="Y371">
            <v>0</v>
          </cell>
          <cell r="Z371">
            <v>0</v>
          </cell>
          <cell r="AA371" t="str">
            <v/>
          </cell>
        </row>
        <row r="372">
          <cell r="I372" t="str">
            <v/>
          </cell>
          <cell r="J372" t="str">
            <v/>
          </cell>
          <cell r="K372">
            <v>0</v>
          </cell>
          <cell r="L372">
            <v>0</v>
          </cell>
          <cell r="M372" t="str">
            <v/>
          </cell>
          <cell r="P372" t="str">
            <v/>
          </cell>
          <cell r="Q372" t="str">
            <v/>
          </cell>
          <cell r="R372">
            <v>0</v>
          </cell>
          <cell r="S372">
            <v>0</v>
          </cell>
          <cell r="T372" t="str">
            <v/>
          </cell>
          <cell r="W372" t="str">
            <v/>
          </cell>
          <cell r="X372" t="str">
            <v/>
          </cell>
          <cell r="Y372">
            <v>0</v>
          </cell>
          <cell r="Z372">
            <v>0</v>
          </cell>
          <cell r="AA372" t="str">
            <v/>
          </cell>
        </row>
        <row r="373">
          <cell r="I373" t="str">
            <v/>
          </cell>
          <cell r="J373" t="str">
            <v/>
          </cell>
          <cell r="K373">
            <v>0</v>
          </cell>
          <cell r="L373">
            <v>0</v>
          </cell>
          <cell r="M373" t="str">
            <v/>
          </cell>
          <cell r="P373" t="str">
            <v/>
          </cell>
          <cell r="Q373" t="str">
            <v/>
          </cell>
          <cell r="R373">
            <v>0</v>
          </cell>
          <cell r="S373">
            <v>0</v>
          </cell>
          <cell r="T373" t="str">
            <v/>
          </cell>
          <cell r="W373" t="str">
            <v/>
          </cell>
          <cell r="X373" t="str">
            <v/>
          </cell>
          <cell r="Y373">
            <v>0</v>
          </cell>
          <cell r="Z373">
            <v>0</v>
          </cell>
          <cell r="AA373" t="str">
            <v/>
          </cell>
        </row>
        <row r="374">
          <cell r="I374" t="str">
            <v/>
          </cell>
          <cell r="J374" t="str">
            <v/>
          </cell>
          <cell r="K374">
            <v>0</v>
          </cell>
          <cell r="L374">
            <v>0</v>
          </cell>
          <cell r="M374" t="str">
            <v/>
          </cell>
          <cell r="P374" t="str">
            <v/>
          </cell>
          <cell r="Q374" t="str">
            <v/>
          </cell>
          <cell r="R374">
            <v>0</v>
          </cell>
          <cell r="S374">
            <v>0</v>
          </cell>
          <cell r="T374" t="str">
            <v/>
          </cell>
          <cell r="W374" t="str">
            <v/>
          </cell>
          <cell r="X374" t="str">
            <v/>
          </cell>
          <cell r="Y374">
            <v>0</v>
          </cell>
          <cell r="Z374">
            <v>0</v>
          </cell>
          <cell r="AA374" t="str">
            <v/>
          </cell>
        </row>
        <row r="375">
          <cell r="I375" t="str">
            <v/>
          </cell>
          <cell r="J375" t="str">
            <v/>
          </cell>
          <cell r="K375">
            <v>0</v>
          </cell>
          <cell r="L375">
            <v>0</v>
          </cell>
          <cell r="M375" t="str">
            <v/>
          </cell>
          <cell r="P375" t="str">
            <v/>
          </cell>
          <cell r="Q375" t="str">
            <v/>
          </cell>
          <cell r="R375">
            <v>0</v>
          </cell>
          <cell r="S375">
            <v>0</v>
          </cell>
          <cell r="T375" t="str">
            <v/>
          </cell>
          <cell r="W375" t="str">
            <v/>
          </cell>
          <cell r="X375" t="str">
            <v/>
          </cell>
          <cell r="Y375">
            <v>0</v>
          </cell>
          <cell r="Z375">
            <v>0</v>
          </cell>
          <cell r="AA375" t="str">
            <v/>
          </cell>
        </row>
        <row r="376">
          <cell r="I376" t="str">
            <v/>
          </cell>
          <cell r="J376" t="str">
            <v/>
          </cell>
          <cell r="K376">
            <v>0</v>
          </cell>
          <cell r="L376">
            <v>0</v>
          </cell>
          <cell r="M376" t="str">
            <v/>
          </cell>
          <cell r="P376" t="str">
            <v/>
          </cell>
          <cell r="Q376" t="str">
            <v/>
          </cell>
          <cell r="R376">
            <v>0</v>
          </cell>
          <cell r="S376">
            <v>0</v>
          </cell>
          <cell r="T376" t="str">
            <v/>
          </cell>
          <cell r="W376" t="str">
            <v/>
          </cell>
          <cell r="X376" t="str">
            <v/>
          </cell>
          <cell r="Y376">
            <v>0</v>
          </cell>
          <cell r="Z376">
            <v>0</v>
          </cell>
          <cell r="AA376" t="str">
            <v/>
          </cell>
        </row>
        <row r="377">
          <cell r="I377" t="str">
            <v/>
          </cell>
          <cell r="J377" t="str">
            <v/>
          </cell>
          <cell r="K377">
            <v>0</v>
          </cell>
          <cell r="L377">
            <v>0</v>
          </cell>
          <cell r="M377" t="str">
            <v/>
          </cell>
          <cell r="P377" t="str">
            <v/>
          </cell>
          <cell r="Q377" t="str">
            <v/>
          </cell>
          <cell r="R377">
            <v>0</v>
          </cell>
          <cell r="S377">
            <v>0</v>
          </cell>
          <cell r="T377" t="str">
            <v/>
          </cell>
          <cell r="W377" t="str">
            <v/>
          </cell>
          <cell r="X377" t="str">
            <v/>
          </cell>
          <cell r="Y377">
            <v>0</v>
          </cell>
          <cell r="Z377">
            <v>0</v>
          </cell>
          <cell r="AA377" t="str">
            <v/>
          </cell>
        </row>
        <row r="378">
          <cell r="I378" t="str">
            <v/>
          </cell>
          <cell r="J378" t="str">
            <v/>
          </cell>
          <cell r="K378">
            <v>0</v>
          </cell>
          <cell r="L378">
            <v>0</v>
          </cell>
          <cell r="M378" t="str">
            <v/>
          </cell>
          <cell r="P378" t="str">
            <v/>
          </cell>
          <cell r="Q378" t="str">
            <v/>
          </cell>
          <cell r="R378">
            <v>0</v>
          </cell>
          <cell r="S378">
            <v>0</v>
          </cell>
          <cell r="T378" t="str">
            <v/>
          </cell>
          <cell r="W378" t="str">
            <v/>
          </cell>
          <cell r="X378" t="str">
            <v/>
          </cell>
          <cell r="Y378">
            <v>0</v>
          </cell>
          <cell r="Z378">
            <v>0</v>
          </cell>
          <cell r="AA378" t="str">
            <v/>
          </cell>
        </row>
        <row r="379">
          <cell r="I379" t="str">
            <v/>
          </cell>
          <cell r="J379" t="str">
            <v/>
          </cell>
          <cell r="K379">
            <v>0</v>
          </cell>
          <cell r="L379">
            <v>0</v>
          </cell>
          <cell r="M379" t="str">
            <v/>
          </cell>
          <cell r="P379" t="str">
            <v/>
          </cell>
          <cell r="Q379" t="str">
            <v/>
          </cell>
          <cell r="R379">
            <v>0</v>
          </cell>
          <cell r="S379">
            <v>0</v>
          </cell>
          <cell r="T379" t="str">
            <v/>
          </cell>
          <cell r="W379" t="str">
            <v/>
          </cell>
          <cell r="X379" t="str">
            <v/>
          </cell>
          <cell r="Y379">
            <v>0</v>
          </cell>
          <cell r="Z379">
            <v>0</v>
          </cell>
          <cell r="AA379" t="str">
            <v/>
          </cell>
        </row>
        <row r="380">
          <cell r="I380" t="str">
            <v/>
          </cell>
          <cell r="J380" t="str">
            <v/>
          </cell>
          <cell r="K380">
            <v>0</v>
          </cell>
          <cell r="L380">
            <v>0</v>
          </cell>
          <cell r="M380" t="str">
            <v/>
          </cell>
          <cell r="P380" t="str">
            <v/>
          </cell>
          <cell r="Q380" t="str">
            <v/>
          </cell>
          <cell r="R380">
            <v>0</v>
          </cell>
          <cell r="S380">
            <v>0</v>
          </cell>
          <cell r="T380" t="str">
            <v/>
          </cell>
          <cell r="W380" t="str">
            <v/>
          </cell>
          <cell r="X380" t="str">
            <v/>
          </cell>
          <cell r="Y380">
            <v>0</v>
          </cell>
          <cell r="Z380">
            <v>0</v>
          </cell>
          <cell r="AA380" t="str">
            <v/>
          </cell>
        </row>
        <row r="381">
          <cell r="I381" t="str">
            <v/>
          </cell>
          <cell r="J381" t="str">
            <v/>
          </cell>
          <cell r="K381">
            <v>0</v>
          </cell>
          <cell r="L381">
            <v>0</v>
          </cell>
          <cell r="M381" t="str">
            <v/>
          </cell>
          <cell r="P381" t="str">
            <v/>
          </cell>
          <cell r="Q381" t="str">
            <v/>
          </cell>
          <cell r="R381">
            <v>0</v>
          </cell>
          <cell r="S381">
            <v>0</v>
          </cell>
          <cell r="T381" t="str">
            <v/>
          </cell>
          <cell r="W381" t="str">
            <v/>
          </cell>
          <cell r="X381" t="str">
            <v/>
          </cell>
          <cell r="Y381">
            <v>0</v>
          </cell>
          <cell r="Z381">
            <v>0</v>
          </cell>
          <cell r="AA381" t="str">
            <v/>
          </cell>
        </row>
        <row r="382">
          <cell r="I382" t="str">
            <v/>
          </cell>
          <cell r="J382" t="str">
            <v/>
          </cell>
          <cell r="K382">
            <v>0</v>
          </cell>
          <cell r="L382">
            <v>0</v>
          </cell>
          <cell r="M382" t="str">
            <v/>
          </cell>
          <cell r="P382" t="str">
            <v/>
          </cell>
          <cell r="Q382" t="str">
            <v/>
          </cell>
          <cell r="R382">
            <v>0</v>
          </cell>
          <cell r="S382">
            <v>0</v>
          </cell>
          <cell r="T382" t="str">
            <v/>
          </cell>
          <cell r="W382" t="str">
            <v/>
          </cell>
          <cell r="X382" t="str">
            <v/>
          </cell>
          <cell r="Y382">
            <v>0</v>
          </cell>
          <cell r="Z382">
            <v>0</v>
          </cell>
          <cell r="AA382" t="str">
            <v/>
          </cell>
        </row>
        <row r="383">
          <cell r="I383" t="str">
            <v>1003100000101</v>
          </cell>
          <cell r="J383" t="str">
            <v>普通攻击:对单体敌人造成{0}%的武力伤害</v>
          </cell>
          <cell r="K383">
            <v>0</v>
          </cell>
          <cell r="L383">
            <v>0</v>
          </cell>
          <cell r="M383" t="str">
            <v>0.25+0.25+0.25+0.25+0.25+0.25+0.25+0.25+0.25+0.25+0.25+0.25+0.25+0.25+0.25+0.25+0.25</v>
          </cell>
          <cell r="P383" t="str">
            <v/>
          </cell>
          <cell r="Q383" t="str">
            <v/>
          </cell>
          <cell r="R383">
            <v>0</v>
          </cell>
          <cell r="S383">
            <v>0</v>
          </cell>
          <cell r="T383" t="str">
            <v/>
          </cell>
          <cell r="W383" t="str">
            <v/>
          </cell>
          <cell r="X383" t="str">
            <v/>
          </cell>
          <cell r="Y383">
            <v>0</v>
          </cell>
          <cell r="Z383">
            <v>0</v>
          </cell>
          <cell r="AA383" t="str">
            <v/>
          </cell>
        </row>
        <row r="384">
          <cell r="I384" t="str">
            <v>1003100000201</v>
          </cell>
          <cell r="J384" t="str">
            <v>怒气技能:于吉召唤流星群，每隔0.3秒落下一颗流星随机攻击一个敌人，流星群持续10秒，每颗流星对敌人造成于吉攻击{0}%的策略伤害并眩晕0.5秒。</v>
          </cell>
          <cell r="K384">
            <v>0</v>
          </cell>
          <cell r="L384">
            <v>0</v>
          </cell>
          <cell r="M384" t="str">
            <v>0.07+0.075+0.08+0.085+0.09+0.095+0.1+0.105+0.11+0.115+0.12+0.125+0.13+0.135+0.14+0.145+0.15</v>
          </cell>
          <cell r="P384" t="str">
            <v/>
          </cell>
          <cell r="Q384" t="str">
            <v/>
          </cell>
          <cell r="R384">
            <v>0</v>
          </cell>
          <cell r="S384">
            <v>0</v>
          </cell>
          <cell r="T384" t="str">
            <v/>
          </cell>
          <cell r="W384" t="str">
            <v/>
          </cell>
          <cell r="X384" t="str">
            <v/>
          </cell>
          <cell r="Y384">
            <v>0</v>
          </cell>
          <cell r="Z384">
            <v>0</v>
          </cell>
          <cell r="AA384" t="str">
            <v/>
          </cell>
        </row>
        <row r="385">
          <cell r="I385" t="str">
            <v>1003100000202</v>
          </cell>
          <cell r="J385" t="str">
            <v>怒气技能:于吉召唤流星群，每隔0.3秒落下一颗流星随机攻击一个敌人，流星群持续10秒，每颗流星对敌人造成于吉攻击{0}%的策略伤害并眩晕0.5秒。</v>
          </cell>
          <cell r="K385">
            <v>0</v>
          </cell>
          <cell r="L385">
            <v>0</v>
          </cell>
          <cell r="M385" t="str">
            <v>0.5+0.5+0.5+0.5+0.5+0.5+0.5+0.5+0.5+0.5+0.5+0.5+0.5+0.5+0.5+0.5+0.5</v>
          </cell>
          <cell r="P385" t="str">
            <v/>
          </cell>
          <cell r="Q385" t="str">
            <v/>
          </cell>
          <cell r="R385">
            <v>0</v>
          </cell>
          <cell r="S385">
            <v>0</v>
          </cell>
          <cell r="T385" t="str">
            <v/>
          </cell>
          <cell r="W385" t="str">
            <v/>
          </cell>
          <cell r="X385" t="str">
            <v/>
          </cell>
          <cell r="Y385">
            <v>0</v>
          </cell>
          <cell r="Z385">
            <v>0</v>
          </cell>
          <cell r="AA385" t="str">
            <v/>
          </cell>
        </row>
        <row r="386">
          <cell r="I386" t="str">
            <v>1003100000301</v>
          </cell>
          <cell r="J386" t="str">
            <v>被动技能1:使用怒气技后，使全体敌人进入观星状态，持续12秒。观星状态持续期间，敌人每次受到负面效果都会被于吉召唤流星攻击，造成攻击{0}%的策略伤害，并眩晕0.5秒。（每个角色触发间隔2秒）</v>
          </cell>
          <cell r="K386">
            <v>0</v>
          </cell>
          <cell r="L386">
            <v>0</v>
          </cell>
          <cell r="M386" t="str">
            <v>0.221+0.255+0.289+0.323+0.357+0.391+0.425+0.459+0.493+0.527+0.561+0.595+0.629+0.663+0.697+0.731+0.765</v>
          </cell>
          <cell r="P386" t="str">
            <v/>
          </cell>
          <cell r="Q386" t="str">
            <v/>
          </cell>
          <cell r="R386">
            <v>0</v>
          </cell>
          <cell r="S386">
            <v>0</v>
          </cell>
          <cell r="T386" t="str">
            <v/>
          </cell>
          <cell r="W386" t="str">
            <v/>
          </cell>
          <cell r="X386" t="str">
            <v/>
          </cell>
          <cell r="Y386">
            <v>0</v>
          </cell>
          <cell r="Z386">
            <v>0</v>
          </cell>
          <cell r="AA386" t="str">
            <v/>
          </cell>
        </row>
        <row r="387">
          <cell r="I387" t="str">
            <v>1003100000302</v>
          </cell>
          <cell r="J387" t="str">
            <v>被动技能1:使用怒气技后，使全体敌人进入观星状态，持续12秒。观星状态持续期间，敌人每次受到负面效果都会被于吉召唤流星攻击，造成攻击{0}%的策略伤害，并眩晕0.5秒。（每个角色触发间隔2秒）</v>
          </cell>
          <cell r="K387">
            <v>0</v>
          </cell>
          <cell r="L387">
            <v>0</v>
          </cell>
          <cell r="M387" t="str">
            <v>0.5+0.5+0.5+0.5+0.5+0.5+0.5+0.5+0.5+0.5+0.5+0.5+0.5+0.5+0.5+0.5+0.5</v>
          </cell>
          <cell r="P387" t="str">
            <v/>
          </cell>
          <cell r="Q387" t="str">
            <v/>
          </cell>
          <cell r="R387">
            <v>0</v>
          </cell>
          <cell r="S387">
            <v>0</v>
          </cell>
          <cell r="T387" t="str">
            <v/>
          </cell>
          <cell r="W387" t="str">
            <v/>
          </cell>
          <cell r="X387" t="str">
            <v/>
          </cell>
          <cell r="Y387">
            <v>0</v>
          </cell>
          <cell r="Z387">
            <v>0</v>
          </cell>
          <cell r="AA387" t="str">
            <v/>
          </cell>
        </row>
        <row r="388">
          <cell r="I388" t="str">
            <v>1003100000401</v>
          </cell>
          <cell r="J388" t="str">
            <v>被动技能2:武将率领弓兵时，弓兵的攻击速度增加8；率领弩兵时，弩兵攻击无视20%护甲。</v>
          </cell>
          <cell r="K388">
            <v>0</v>
          </cell>
          <cell r="L388">
            <v>0</v>
          </cell>
          <cell r="M388" t="str">
            <v>8+8+8+8+8+8+8+8+8+8+8+8+8+8+8+8+8</v>
          </cell>
          <cell r="P388" t="str">
            <v>1003100000402</v>
          </cell>
          <cell r="Q388" t="str">
            <v>被动技能2:武将率领弓兵时，弓兵的攻击速度增加8；率领弩兵时，弩兵攻击无视20%护甲。</v>
          </cell>
          <cell r="R388">
            <v>0</v>
          </cell>
          <cell r="S388">
            <v>0</v>
          </cell>
          <cell r="T388" t="str">
            <v>0.2+0.2+0.2+0.2+0.2+0.2+0.2+0.2+0.2+0.2+0.2+0.2+0.2+0.2+0.2+0.2+0.2</v>
          </cell>
          <cell r="W388" t="str">
            <v/>
          </cell>
          <cell r="X388" t="str">
            <v/>
          </cell>
          <cell r="Y388">
            <v>0</v>
          </cell>
          <cell r="Z388">
            <v>0</v>
          </cell>
          <cell r="AA388" t="str">
            <v/>
          </cell>
        </row>
        <row r="389">
          <cell r="I389" t="str">
            <v>1003100000501</v>
          </cell>
          <cell r="J389" t="str">
            <v>被动技能3:兵不厌诈，攻心为上，自身造成的负面效果与控制时长延长20%。</v>
          </cell>
          <cell r="K389">
            <v>0</v>
          </cell>
          <cell r="L389">
            <v>0</v>
          </cell>
          <cell r="M389" t="str">
            <v>0.2+0.2+0.2+0.2+0.2+0.2+0.2+0.2+0.2+0.2+0.2+0.2+0.2+0.2+0.2+0.2+0.2</v>
          </cell>
          <cell r="P389" t="str">
            <v/>
          </cell>
          <cell r="Q389" t="str">
            <v/>
          </cell>
          <cell r="R389">
            <v>0</v>
          </cell>
          <cell r="S389">
            <v>0</v>
          </cell>
          <cell r="T389" t="str">
            <v/>
          </cell>
          <cell r="W389" t="str">
            <v/>
          </cell>
          <cell r="X389" t="str">
            <v/>
          </cell>
          <cell r="Y389">
            <v>0</v>
          </cell>
          <cell r="Z389">
            <v>0</v>
          </cell>
          <cell r="AA389" t="str">
            <v/>
          </cell>
        </row>
        <row r="390">
          <cell r="I390" t="str">
            <v/>
          </cell>
          <cell r="J390" t="str">
            <v/>
          </cell>
          <cell r="K390">
            <v>0</v>
          </cell>
          <cell r="L390">
            <v>0</v>
          </cell>
          <cell r="M390" t="str">
            <v/>
          </cell>
          <cell r="P390" t="str">
            <v/>
          </cell>
          <cell r="Q390" t="str">
            <v/>
          </cell>
          <cell r="R390">
            <v>0</v>
          </cell>
          <cell r="S390">
            <v>0</v>
          </cell>
          <cell r="T390" t="str">
            <v/>
          </cell>
          <cell r="W390" t="str">
            <v/>
          </cell>
          <cell r="X390" t="str">
            <v/>
          </cell>
          <cell r="Y390">
            <v>0</v>
          </cell>
          <cell r="Z390">
            <v>0</v>
          </cell>
          <cell r="AA390" t="str">
            <v/>
          </cell>
        </row>
        <row r="391">
          <cell r="I391" t="str">
            <v/>
          </cell>
          <cell r="J391" t="str">
            <v/>
          </cell>
          <cell r="K391">
            <v>0</v>
          </cell>
          <cell r="L391">
            <v>0</v>
          </cell>
          <cell r="M391" t="str">
            <v/>
          </cell>
          <cell r="P391" t="str">
            <v/>
          </cell>
          <cell r="Q391" t="str">
            <v/>
          </cell>
          <cell r="R391">
            <v>0</v>
          </cell>
          <cell r="S391">
            <v>0</v>
          </cell>
          <cell r="T391" t="str">
            <v/>
          </cell>
          <cell r="W391" t="str">
            <v/>
          </cell>
          <cell r="X391" t="str">
            <v/>
          </cell>
          <cell r="Y391">
            <v>0</v>
          </cell>
          <cell r="Z391">
            <v>0</v>
          </cell>
          <cell r="AA391" t="str">
            <v/>
          </cell>
        </row>
        <row r="392">
          <cell r="I392" t="str">
            <v/>
          </cell>
          <cell r="J392" t="str">
            <v/>
          </cell>
          <cell r="K392">
            <v>0</v>
          </cell>
          <cell r="L392">
            <v>0</v>
          </cell>
          <cell r="M392" t="str">
            <v/>
          </cell>
          <cell r="P392" t="str">
            <v/>
          </cell>
          <cell r="Q392" t="str">
            <v/>
          </cell>
          <cell r="R392">
            <v>0</v>
          </cell>
          <cell r="S392">
            <v>0</v>
          </cell>
          <cell r="T392" t="str">
            <v/>
          </cell>
          <cell r="W392" t="str">
            <v/>
          </cell>
          <cell r="X392" t="str">
            <v/>
          </cell>
          <cell r="Y392">
            <v>0</v>
          </cell>
          <cell r="Z392">
            <v>0</v>
          </cell>
          <cell r="AA392" t="str">
            <v/>
          </cell>
        </row>
        <row r="393">
          <cell r="I393" t="str">
            <v/>
          </cell>
          <cell r="J393" t="str">
            <v/>
          </cell>
          <cell r="K393">
            <v>0</v>
          </cell>
          <cell r="L393">
            <v>0</v>
          </cell>
          <cell r="M393" t="str">
            <v/>
          </cell>
          <cell r="P393" t="str">
            <v/>
          </cell>
          <cell r="Q393" t="str">
            <v/>
          </cell>
          <cell r="R393">
            <v>0</v>
          </cell>
          <cell r="S393">
            <v>0</v>
          </cell>
          <cell r="T393" t="str">
            <v/>
          </cell>
          <cell r="W393" t="str">
            <v/>
          </cell>
          <cell r="X393" t="str">
            <v/>
          </cell>
          <cell r="Y393">
            <v>0</v>
          </cell>
          <cell r="Z393">
            <v>0</v>
          </cell>
          <cell r="AA393" t="str">
            <v/>
          </cell>
        </row>
        <row r="394">
          <cell r="I394" t="str">
            <v/>
          </cell>
          <cell r="J394" t="str">
            <v/>
          </cell>
          <cell r="K394">
            <v>0</v>
          </cell>
          <cell r="L394">
            <v>0</v>
          </cell>
          <cell r="M394" t="str">
            <v/>
          </cell>
          <cell r="P394" t="str">
            <v/>
          </cell>
          <cell r="Q394" t="str">
            <v/>
          </cell>
          <cell r="R394">
            <v>0</v>
          </cell>
          <cell r="S394">
            <v>0</v>
          </cell>
          <cell r="T394" t="str">
            <v/>
          </cell>
          <cell r="W394" t="str">
            <v/>
          </cell>
          <cell r="X394" t="str">
            <v/>
          </cell>
          <cell r="Y394">
            <v>0</v>
          </cell>
          <cell r="Z394">
            <v>0</v>
          </cell>
          <cell r="AA394" t="str">
            <v/>
          </cell>
        </row>
        <row r="395">
          <cell r="I395" t="str">
            <v/>
          </cell>
          <cell r="J395" t="str">
            <v/>
          </cell>
          <cell r="K395">
            <v>0</v>
          </cell>
          <cell r="L395">
            <v>0</v>
          </cell>
          <cell r="M395" t="str">
            <v/>
          </cell>
          <cell r="P395" t="str">
            <v/>
          </cell>
          <cell r="Q395" t="str">
            <v/>
          </cell>
          <cell r="R395">
            <v>0</v>
          </cell>
          <cell r="S395">
            <v>0</v>
          </cell>
          <cell r="T395" t="str">
            <v/>
          </cell>
          <cell r="W395" t="str">
            <v/>
          </cell>
          <cell r="X395" t="str">
            <v/>
          </cell>
          <cell r="Y395">
            <v>0</v>
          </cell>
          <cell r="Z395">
            <v>0</v>
          </cell>
          <cell r="AA395" t="str">
            <v/>
          </cell>
        </row>
        <row r="396">
          <cell r="I396" t="str">
            <v/>
          </cell>
          <cell r="J396" t="str">
            <v/>
          </cell>
          <cell r="K396">
            <v>0</v>
          </cell>
          <cell r="L396">
            <v>0</v>
          </cell>
          <cell r="M396" t="str">
            <v/>
          </cell>
          <cell r="P396" t="str">
            <v/>
          </cell>
          <cell r="Q396" t="str">
            <v/>
          </cell>
          <cell r="R396">
            <v>0</v>
          </cell>
          <cell r="S396">
            <v>0</v>
          </cell>
          <cell r="T396" t="str">
            <v/>
          </cell>
          <cell r="W396" t="str">
            <v/>
          </cell>
          <cell r="X396" t="str">
            <v/>
          </cell>
          <cell r="Y396">
            <v>0</v>
          </cell>
          <cell r="Z396">
            <v>0</v>
          </cell>
          <cell r="AA396" t="str">
            <v/>
          </cell>
        </row>
        <row r="397">
          <cell r="I397" t="str">
            <v/>
          </cell>
          <cell r="J397" t="str">
            <v/>
          </cell>
          <cell r="K397">
            <v>0</v>
          </cell>
          <cell r="L397">
            <v>0</v>
          </cell>
          <cell r="M397" t="str">
            <v/>
          </cell>
          <cell r="P397" t="str">
            <v/>
          </cell>
          <cell r="Q397" t="str">
            <v/>
          </cell>
          <cell r="R397">
            <v>0</v>
          </cell>
          <cell r="S397">
            <v>0</v>
          </cell>
          <cell r="T397" t="str">
            <v/>
          </cell>
          <cell r="W397" t="str">
            <v/>
          </cell>
          <cell r="X397" t="str">
            <v/>
          </cell>
          <cell r="Y397">
            <v>0</v>
          </cell>
          <cell r="Z397">
            <v>0</v>
          </cell>
          <cell r="AA397" t="str">
            <v/>
          </cell>
        </row>
        <row r="398">
          <cell r="I398" t="str">
            <v>1003200000101</v>
          </cell>
          <cell r="J398" t="str">
            <v>普通攻击:对单体敌人造成{0}%的武力伤害</v>
          </cell>
          <cell r="K398">
            <v>0</v>
          </cell>
          <cell r="L398">
            <v>0</v>
          </cell>
          <cell r="M398" t="str">
            <v>0.25+0.25+0.25+0.25+0.25+0.25+0.25+0.25+0.25+0.25+0.25+0.25+0.25+0.25+0.25+0.25+0.25</v>
          </cell>
          <cell r="P398" t="str">
            <v/>
          </cell>
          <cell r="Q398" t="str">
            <v/>
          </cell>
          <cell r="R398">
            <v>0</v>
          </cell>
          <cell r="S398">
            <v>0</v>
          </cell>
          <cell r="T398" t="str">
            <v/>
          </cell>
          <cell r="W398" t="str">
            <v/>
          </cell>
          <cell r="X398" t="str">
            <v/>
          </cell>
          <cell r="Y398">
            <v>0</v>
          </cell>
          <cell r="Z398">
            <v>0</v>
          </cell>
          <cell r="AA398" t="str">
            <v/>
          </cell>
        </row>
        <row r="399">
          <cell r="I399" t="str">
            <v>1003200000201</v>
          </cell>
          <cell r="J399" t="str">
            <v>怒气技能:对范围内的3个友军进行治疗，恢复华佗攻击{0}%的生命值，如果范围内友军生命值低于30%,，则额外恢复华佗攻击60%的生命值。（治疗受智力影响）</v>
          </cell>
          <cell r="K399">
            <v>0</v>
          </cell>
          <cell r="L399">
            <v>0</v>
          </cell>
          <cell r="M399" t="str">
            <v>0.5+0.55+0.6+0.65+0.7+0.75+0.8+0.85+0.9+0.95+1+1.05+1.1+1.15+1.2+1.25+1.3</v>
          </cell>
          <cell r="P399" t="str">
            <v/>
          </cell>
          <cell r="Q399" t="str">
            <v/>
          </cell>
          <cell r="R399">
            <v>0</v>
          </cell>
          <cell r="S399">
            <v>0</v>
          </cell>
          <cell r="T399" t="str">
            <v/>
          </cell>
          <cell r="W399" t="str">
            <v/>
          </cell>
          <cell r="X399" t="str">
            <v/>
          </cell>
          <cell r="Y399">
            <v>0</v>
          </cell>
          <cell r="Z399">
            <v>0</v>
          </cell>
          <cell r="AA399" t="str">
            <v/>
          </cell>
        </row>
        <row r="400">
          <cell r="I400" t="str">
            <v>1003200000202</v>
          </cell>
          <cell r="J400" t="str">
            <v>怒气技能:对范围内的3个友军进行治疗，恢复华佗攻击{0}%的生命值，如果范围内友军生命值低于30%,，则额外恢复华佗攻击60%的生命值。（治疗受智力影响）</v>
          </cell>
          <cell r="K400">
            <v>0</v>
          </cell>
          <cell r="L400">
            <v>0</v>
          </cell>
          <cell r="M400" t="str">
            <v>0.6+0.6+0.6+0.6+0.6+0.6+0.6+0.6+0.6+0.6+0.6+0.6+0.6+0.6+0.6+0.6+0.6</v>
          </cell>
          <cell r="P400" t="str">
            <v>1003200000203</v>
          </cell>
          <cell r="Q400" t="str">
            <v>怒气技能:对范围内的3个友军进行治疗，恢复华佗攻击{0}%的生命值，如果范围内友军生命值低于30%,，则额外恢复华佗攻击60%的生命值。（治疗受智力影响）</v>
          </cell>
          <cell r="R400">
            <v>0</v>
          </cell>
          <cell r="S400">
            <v>0</v>
          </cell>
          <cell r="T400" t="str">
            <v>0.3+0.3+0.3+0.3+0.3+0.3+0.3+0.3+0.3+0.3+0.3+0.3+0.3+0.3+0.3+0.3+0.3</v>
          </cell>
          <cell r="W400" t="str">
            <v/>
          </cell>
          <cell r="X400" t="str">
            <v/>
          </cell>
          <cell r="Y400">
            <v>0</v>
          </cell>
          <cell r="Z400">
            <v>0</v>
          </cell>
          <cell r="AA400" t="str">
            <v/>
          </cell>
        </row>
        <row r="401">
          <cell r="I401" t="str">
            <v>1003200000301</v>
          </cell>
          <cell r="J401" t="str">
            <v>被动技能1:华佗的治疗效果提升{0}%，并且我方单位每次被华佗治疗都将获得一次净化效果，清除所有负面与控制效果。</v>
          </cell>
          <cell r="K401">
            <v>0</v>
          </cell>
          <cell r="L401">
            <v>0</v>
          </cell>
          <cell r="M401" t="str">
            <v>0.16+0.17+0.18+0.19+0.2+0.21+0.22+0.23+0.24+0.25+0.26+0.27+0.28+0.29+0.3+0.31+0.32</v>
          </cell>
          <cell r="P401" t="str">
            <v/>
          </cell>
          <cell r="Q401" t="str">
            <v/>
          </cell>
          <cell r="R401">
            <v>0</v>
          </cell>
          <cell r="S401">
            <v>0</v>
          </cell>
          <cell r="T401" t="str">
            <v/>
          </cell>
          <cell r="W401" t="str">
            <v/>
          </cell>
          <cell r="X401" t="str">
            <v/>
          </cell>
          <cell r="Y401">
            <v>0</v>
          </cell>
          <cell r="Z401">
            <v>0</v>
          </cell>
          <cell r="AA401" t="str">
            <v/>
          </cell>
        </row>
        <row r="402">
          <cell r="I402" t="str">
            <v>1003200000302</v>
          </cell>
          <cell r="J402" t="str">
            <v>被动技能1:华佗的治疗效果提升{0}%，并且我方单位每次被华佗治疗都将获得一次净化效果，清除所有负面与控制效果。</v>
          </cell>
          <cell r="K402">
            <v>0</v>
          </cell>
          <cell r="L402">
            <v>0</v>
          </cell>
          <cell r="M402" t="str">
            <v>0++++++++++++++++</v>
          </cell>
          <cell r="P402" t="str">
            <v/>
          </cell>
          <cell r="Q402" t="str">
            <v/>
          </cell>
          <cell r="R402">
            <v>0</v>
          </cell>
          <cell r="S402">
            <v>0</v>
          </cell>
          <cell r="T402" t="str">
            <v/>
          </cell>
          <cell r="W402" t="str">
            <v/>
          </cell>
          <cell r="X402" t="str">
            <v/>
          </cell>
          <cell r="Y402">
            <v>0</v>
          </cell>
          <cell r="Z402">
            <v>0</v>
          </cell>
          <cell r="AA402" t="str">
            <v/>
          </cell>
        </row>
        <row r="403">
          <cell r="I403" t="str">
            <v>1003200000303</v>
          </cell>
          <cell r="J403" t="str">
            <v>被动技能1:华佗的治疗效果提升{0}%，并且我方单位每次被华佗治疗都将获得一次净化效果，清除所有负面与控制效果。</v>
          </cell>
          <cell r="K403">
            <v>0</v>
          </cell>
          <cell r="L403">
            <v>0</v>
          </cell>
          <cell r="M403" t="str">
            <v>0++++++++++++++++</v>
          </cell>
          <cell r="P403" t="str">
            <v/>
          </cell>
          <cell r="Q403" t="str">
            <v/>
          </cell>
          <cell r="R403">
            <v>0</v>
          </cell>
          <cell r="S403">
            <v>0</v>
          </cell>
          <cell r="T403" t="str">
            <v/>
          </cell>
          <cell r="W403" t="str">
            <v/>
          </cell>
          <cell r="X403" t="str">
            <v/>
          </cell>
          <cell r="Y403">
            <v>0</v>
          </cell>
          <cell r="Z403">
            <v>0</v>
          </cell>
          <cell r="AA403" t="str">
            <v/>
          </cell>
        </row>
        <row r="404">
          <cell r="I404" t="str">
            <v>1003200000401</v>
          </cell>
          <cell r="J404" t="str">
            <v>被动技能2:武将率领弓兵时，弓兵的攻击速度增加8；率领弩兵时，弩兵攻击无视20%护甲。</v>
          </cell>
          <cell r="K404">
            <v>0</v>
          </cell>
          <cell r="L404">
            <v>0</v>
          </cell>
          <cell r="M404" t="str">
            <v>8+8+8+8+8+8+8+8+8+8+8+8+8+8+8+8+8</v>
          </cell>
          <cell r="P404" t="str">
            <v>1003200000402</v>
          </cell>
          <cell r="Q404" t="str">
            <v>被动技能2:武将率领弓兵时，弓兵的攻击速度增加8；率领弩兵时，弩兵攻击无视20%护甲。</v>
          </cell>
          <cell r="R404">
            <v>0</v>
          </cell>
          <cell r="S404">
            <v>0</v>
          </cell>
          <cell r="T404" t="str">
            <v>0.2+0.2+0.2+0.2+0.2+0.2+0.2+0.2+0.2+0.2+0.2+0.2+0.2+0.2+0.2+0.2+0.2</v>
          </cell>
          <cell r="W404" t="str">
            <v/>
          </cell>
          <cell r="X404" t="str">
            <v/>
          </cell>
          <cell r="Y404">
            <v>0</v>
          </cell>
          <cell r="Z404">
            <v>0</v>
          </cell>
          <cell r="AA404" t="str">
            <v/>
          </cell>
        </row>
        <row r="405">
          <cell r="I405" t="str">
            <v>1003200000501</v>
          </cell>
          <cell r="J405" t="str">
            <v>被动技能3:兵马未动，粮草先行,自身治疗效果提升16%，增益效果时长延长16%。</v>
          </cell>
          <cell r="K405">
            <v>0</v>
          </cell>
          <cell r="L405">
            <v>0</v>
          </cell>
          <cell r="M405" t="str">
            <v>0.16+0.16+0.16+0.16+0.16+0.16+0.16+0.16+0.16+0.16+0.16+0.16+0.16+0.16+0.16+0.16+0.16</v>
          </cell>
          <cell r="P405" t="str">
            <v/>
          </cell>
          <cell r="Q405" t="str">
            <v/>
          </cell>
          <cell r="R405">
            <v>0</v>
          </cell>
          <cell r="S405">
            <v>0</v>
          </cell>
          <cell r="T405" t="str">
            <v/>
          </cell>
          <cell r="W405" t="str">
            <v/>
          </cell>
          <cell r="X405" t="str">
            <v/>
          </cell>
          <cell r="Y405">
            <v>0</v>
          </cell>
          <cell r="Z405">
            <v>0</v>
          </cell>
          <cell r="AA405" t="str">
            <v/>
          </cell>
        </row>
        <row r="406">
          <cell r="I406" t="str">
            <v>1003200000502</v>
          </cell>
          <cell r="J406" t="str">
            <v>被动技能3:兵马未动，粮草先行,自身治疗效果提升16%，增益效果时长延长16%。</v>
          </cell>
          <cell r="K406">
            <v>0</v>
          </cell>
          <cell r="L406">
            <v>0</v>
          </cell>
          <cell r="M406" t="str">
            <v>0.16+0.16+0.16+0.16+0.16+0.16+0.16+0.16+0.16+0.16+0.16+0.16+0.16+0.16+0.16+0.16+0.16</v>
          </cell>
          <cell r="P406" t="str">
            <v/>
          </cell>
          <cell r="Q406" t="str">
            <v/>
          </cell>
          <cell r="R406">
            <v>0</v>
          </cell>
          <cell r="S406">
            <v>0</v>
          </cell>
          <cell r="T406" t="str">
            <v/>
          </cell>
          <cell r="W406" t="str">
            <v/>
          </cell>
          <cell r="X406" t="str">
            <v/>
          </cell>
          <cell r="Y406">
            <v>0</v>
          </cell>
          <cell r="Z406">
            <v>0</v>
          </cell>
          <cell r="AA406" t="str">
            <v/>
          </cell>
        </row>
        <row r="407">
          <cell r="I407" t="str">
            <v/>
          </cell>
          <cell r="J407" t="str">
            <v/>
          </cell>
          <cell r="K407">
            <v>0</v>
          </cell>
          <cell r="L407">
            <v>0</v>
          </cell>
          <cell r="M407" t="str">
            <v/>
          </cell>
          <cell r="P407" t="str">
            <v/>
          </cell>
          <cell r="Q407" t="str">
            <v/>
          </cell>
          <cell r="R407">
            <v>0</v>
          </cell>
          <cell r="S407">
            <v>0</v>
          </cell>
          <cell r="T407" t="str">
            <v/>
          </cell>
          <cell r="W407" t="str">
            <v/>
          </cell>
          <cell r="X407" t="str">
            <v/>
          </cell>
          <cell r="Y407">
            <v>0</v>
          </cell>
          <cell r="Z407">
            <v>0</v>
          </cell>
          <cell r="AA407" t="str">
            <v/>
          </cell>
        </row>
        <row r="408">
          <cell r="I408" t="str">
            <v/>
          </cell>
          <cell r="J408" t="str">
            <v/>
          </cell>
          <cell r="K408">
            <v>0</v>
          </cell>
          <cell r="L408">
            <v>0</v>
          </cell>
          <cell r="M408" t="str">
            <v/>
          </cell>
          <cell r="P408" t="str">
            <v/>
          </cell>
          <cell r="Q408" t="str">
            <v/>
          </cell>
          <cell r="R408">
            <v>0</v>
          </cell>
          <cell r="S408">
            <v>0</v>
          </cell>
          <cell r="T408" t="str">
            <v/>
          </cell>
          <cell r="W408" t="str">
            <v/>
          </cell>
          <cell r="X408" t="str">
            <v/>
          </cell>
          <cell r="Y408">
            <v>0</v>
          </cell>
          <cell r="Z408">
            <v>0</v>
          </cell>
          <cell r="AA408" t="str">
            <v/>
          </cell>
        </row>
        <row r="409">
          <cell r="I409" t="str">
            <v/>
          </cell>
          <cell r="J409" t="str">
            <v/>
          </cell>
          <cell r="K409">
            <v>0</v>
          </cell>
          <cell r="L409">
            <v>0</v>
          </cell>
          <cell r="M409" t="str">
            <v/>
          </cell>
          <cell r="P409" t="str">
            <v/>
          </cell>
          <cell r="Q409" t="str">
            <v/>
          </cell>
          <cell r="R409">
            <v>0</v>
          </cell>
          <cell r="S409">
            <v>0</v>
          </cell>
          <cell r="T409" t="str">
            <v/>
          </cell>
          <cell r="W409" t="str">
            <v/>
          </cell>
          <cell r="X409" t="str">
            <v/>
          </cell>
          <cell r="Y409">
            <v>0</v>
          </cell>
          <cell r="Z409">
            <v>0</v>
          </cell>
          <cell r="AA409" t="str">
            <v/>
          </cell>
        </row>
        <row r="410">
          <cell r="I410" t="str">
            <v/>
          </cell>
          <cell r="J410" t="str">
            <v/>
          </cell>
          <cell r="K410">
            <v>0</v>
          </cell>
          <cell r="L410">
            <v>0</v>
          </cell>
          <cell r="M410" t="str">
            <v/>
          </cell>
          <cell r="P410" t="str">
            <v/>
          </cell>
          <cell r="Q410" t="str">
            <v/>
          </cell>
          <cell r="R410">
            <v>0</v>
          </cell>
          <cell r="S410">
            <v>0</v>
          </cell>
          <cell r="T410" t="str">
            <v/>
          </cell>
          <cell r="W410" t="str">
            <v/>
          </cell>
          <cell r="X410" t="str">
            <v/>
          </cell>
          <cell r="Y410">
            <v>0</v>
          </cell>
          <cell r="Z410">
            <v>0</v>
          </cell>
          <cell r="AA410" t="str">
            <v/>
          </cell>
        </row>
        <row r="411">
          <cell r="I411" t="str">
            <v/>
          </cell>
          <cell r="J411" t="str">
            <v/>
          </cell>
          <cell r="K411">
            <v>0</v>
          </cell>
          <cell r="L411">
            <v>0</v>
          </cell>
          <cell r="M411" t="str">
            <v/>
          </cell>
          <cell r="P411" t="str">
            <v/>
          </cell>
          <cell r="Q411" t="str">
            <v/>
          </cell>
          <cell r="R411">
            <v>0</v>
          </cell>
          <cell r="S411">
            <v>0</v>
          </cell>
          <cell r="T411" t="str">
            <v/>
          </cell>
          <cell r="W411" t="str">
            <v/>
          </cell>
          <cell r="X411" t="str">
            <v/>
          </cell>
          <cell r="Y411">
            <v>0</v>
          </cell>
          <cell r="Z411">
            <v>0</v>
          </cell>
          <cell r="AA411" t="str">
            <v/>
          </cell>
        </row>
        <row r="412">
          <cell r="I412" t="str">
            <v/>
          </cell>
          <cell r="J412" t="str">
            <v/>
          </cell>
          <cell r="K412">
            <v>0</v>
          </cell>
          <cell r="L412">
            <v>0</v>
          </cell>
          <cell r="M412" t="str">
            <v/>
          </cell>
          <cell r="P412" t="str">
            <v/>
          </cell>
          <cell r="Q412" t="str">
            <v/>
          </cell>
          <cell r="R412">
            <v>0</v>
          </cell>
          <cell r="S412">
            <v>0</v>
          </cell>
          <cell r="T412" t="str">
            <v/>
          </cell>
          <cell r="W412" t="str">
            <v/>
          </cell>
          <cell r="X412" t="str">
            <v/>
          </cell>
          <cell r="Y412">
            <v>0</v>
          </cell>
          <cell r="Z412">
            <v>0</v>
          </cell>
          <cell r="AA412" t="str">
            <v/>
          </cell>
        </row>
        <row r="413">
          <cell r="I413" t="str">
            <v/>
          </cell>
          <cell r="J413" t="str">
            <v/>
          </cell>
          <cell r="K413">
            <v>0</v>
          </cell>
          <cell r="L413">
            <v>0</v>
          </cell>
          <cell r="M413" t="str">
            <v/>
          </cell>
          <cell r="P413" t="str">
            <v/>
          </cell>
          <cell r="Q413" t="str">
            <v/>
          </cell>
          <cell r="R413">
            <v>0</v>
          </cell>
          <cell r="S413">
            <v>0</v>
          </cell>
          <cell r="T413" t="str">
            <v/>
          </cell>
          <cell r="W413" t="str">
            <v/>
          </cell>
          <cell r="X413" t="str">
            <v/>
          </cell>
          <cell r="Y413">
            <v>0</v>
          </cell>
          <cell r="Z413">
            <v>0</v>
          </cell>
          <cell r="AA413" t="str">
            <v/>
          </cell>
        </row>
        <row r="414">
          <cell r="I414" t="str">
            <v/>
          </cell>
          <cell r="J414" t="str">
            <v/>
          </cell>
          <cell r="K414">
            <v>0</v>
          </cell>
          <cell r="L414">
            <v>0</v>
          </cell>
          <cell r="M414" t="str">
            <v/>
          </cell>
          <cell r="P414" t="str">
            <v/>
          </cell>
          <cell r="Q414" t="str">
            <v/>
          </cell>
          <cell r="R414">
            <v>0</v>
          </cell>
          <cell r="S414">
            <v>0</v>
          </cell>
          <cell r="T414" t="str">
            <v/>
          </cell>
          <cell r="W414" t="str">
            <v/>
          </cell>
          <cell r="X414" t="str">
            <v/>
          </cell>
          <cell r="Y414">
            <v>0</v>
          </cell>
          <cell r="Z414">
            <v>0</v>
          </cell>
          <cell r="AA414" t="str">
            <v/>
          </cell>
        </row>
        <row r="415">
          <cell r="I415" t="str">
            <v/>
          </cell>
          <cell r="J415" t="str">
            <v/>
          </cell>
          <cell r="K415">
            <v>0</v>
          </cell>
          <cell r="L415">
            <v>0</v>
          </cell>
          <cell r="M415" t="str">
            <v/>
          </cell>
          <cell r="P415" t="str">
            <v/>
          </cell>
          <cell r="Q415" t="str">
            <v/>
          </cell>
          <cell r="R415">
            <v>0</v>
          </cell>
          <cell r="S415">
            <v>0</v>
          </cell>
          <cell r="T415" t="str">
            <v/>
          </cell>
          <cell r="W415" t="str">
            <v/>
          </cell>
          <cell r="X415" t="str">
            <v/>
          </cell>
          <cell r="Y415">
            <v>0</v>
          </cell>
          <cell r="Z415">
            <v>0</v>
          </cell>
          <cell r="AA415" t="str">
            <v/>
          </cell>
        </row>
        <row r="416">
          <cell r="I416" t="str">
            <v/>
          </cell>
          <cell r="J416" t="str">
            <v/>
          </cell>
          <cell r="K416">
            <v>0</v>
          </cell>
          <cell r="L416">
            <v>0</v>
          </cell>
          <cell r="M416" t="str">
            <v/>
          </cell>
          <cell r="P416" t="str">
            <v/>
          </cell>
          <cell r="Q416" t="str">
            <v/>
          </cell>
          <cell r="R416">
            <v>0</v>
          </cell>
          <cell r="S416">
            <v>0</v>
          </cell>
          <cell r="T416" t="str">
            <v/>
          </cell>
          <cell r="W416" t="str">
            <v/>
          </cell>
          <cell r="X416" t="str">
            <v/>
          </cell>
          <cell r="Y416">
            <v>0</v>
          </cell>
          <cell r="Z416">
            <v>0</v>
          </cell>
          <cell r="AA416" t="str">
            <v/>
          </cell>
        </row>
        <row r="417">
          <cell r="I417" t="str">
            <v/>
          </cell>
          <cell r="J417" t="str">
            <v/>
          </cell>
          <cell r="K417">
            <v>0</v>
          </cell>
          <cell r="L417">
            <v>0</v>
          </cell>
          <cell r="M417" t="str">
            <v/>
          </cell>
          <cell r="P417" t="str">
            <v/>
          </cell>
          <cell r="Q417" t="str">
            <v/>
          </cell>
          <cell r="R417">
            <v>0</v>
          </cell>
          <cell r="S417">
            <v>0</v>
          </cell>
          <cell r="T417" t="str">
            <v/>
          </cell>
          <cell r="W417" t="str">
            <v/>
          </cell>
          <cell r="X417" t="str">
            <v/>
          </cell>
          <cell r="Y417">
            <v>0</v>
          </cell>
          <cell r="Z417">
            <v>0</v>
          </cell>
          <cell r="AA417" t="str">
            <v/>
          </cell>
        </row>
        <row r="418">
          <cell r="I418" t="str">
            <v/>
          </cell>
          <cell r="J418" t="str">
            <v/>
          </cell>
          <cell r="K418">
            <v>0</v>
          </cell>
          <cell r="L418">
            <v>0</v>
          </cell>
          <cell r="M418" t="str">
            <v/>
          </cell>
          <cell r="P418" t="str">
            <v/>
          </cell>
          <cell r="Q418" t="str">
            <v/>
          </cell>
          <cell r="R418">
            <v>0</v>
          </cell>
          <cell r="S418">
            <v>0</v>
          </cell>
          <cell r="T418" t="str">
            <v/>
          </cell>
          <cell r="W418" t="str">
            <v/>
          </cell>
          <cell r="X418" t="str">
            <v/>
          </cell>
          <cell r="Y418">
            <v>0</v>
          </cell>
          <cell r="Z418">
            <v>0</v>
          </cell>
          <cell r="AA418" t="str">
            <v/>
          </cell>
        </row>
        <row r="419">
          <cell r="I419" t="str">
            <v/>
          </cell>
          <cell r="J419" t="str">
            <v/>
          </cell>
          <cell r="K419">
            <v>0</v>
          </cell>
          <cell r="L419">
            <v>0</v>
          </cell>
          <cell r="M419" t="str">
            <v/>
          </cell>
          <cell r="P419" t="str">
            <v/>
          </cell>
          <cell r="Q419" t="str">
            <v/>
          </cell>
          <cell r="R419">
            <v>0</v>
          </cell>
          <cell r="S419">
            <v>0</v>
          </cell>
          <cell r="T419" t="str">
            <v/>
          </cell>
          <cell r="W419" t="str">
            <v/>
          </cell>
          <cell r="X419" t="str">
            <v/>
          </cell>
          <cell r="Y419">
            <v>0</v>
          </cell>
          <cell r="Z419">
            <v>0</v>
          </cell>
          <cell r="AA419" t="str">
            <v/>
          </cell>
        </row>
        <row r="420">
          <cell r="I420" t="str">
            <v/>
          </cell>
          <cell r="J420" t="str">
            <v/>
          </cell>
          <cell r="K420">
            <v>0</v>
          </cell>
          <cell r="L420">
            <v>0</v>
          </cell>
          <cell r="M420" t="str">
            <v/>
          </cell>
          <cell r="P420" t="str">
            <v/>
          </cell>
          <cell r="Q420" t="str">
            <v/>
          </cell>
          <cell r="R420">
            <v>0</v>
          </cell>
          <cell r="S420">
            <v>0</v>
          </cell>
          <cell r="T420" t="str">
            <v/>
          </cell>
          <cell r="W420" t="str">
            <v/>
          </cell>
          <cell r="X420" t="str">
            <v/>
          </cell>
          <cell r="Y420">
            <v>0</v>
          </cell>
          <cell r="Z420">
            <v>0</v>
          </cell>
          <cell r="AA420" t="str">
            <v/>
          </cell>
        </row>
        <row r="421">
          <cell r="I421" t="str">
            <v/>
          </cell>
          <cell r="J421" t="str">
            <v/>
          </cell>
          <cell r="K421">
            <v>0</v>
          </cell>
          <cell r="L421">
            <v>0</v>
          </cell>
          <cell r="M421" t="str">
            <v/>
          </cell>
          <cell r="P421" t="str">
            <v/>
          </cell>
          <cell r="Q421" t="str">
            <v/>
          </cell>
          <cell r="R421">
            <v>0</v>
          </cell>
          <cell r="S421">
            <v>0</v>
          </cell>
          <cell r="T421" t="str">
            <v/>
          </cell>
          <cell r="W421" t="str">
            <v/>
          </cell>
          <cell r="X421" t="str">
            <v/>
          </cell>
          <cell r="Y421">
            <v>0</v>
          </cell>
          <cell r="Z421">
            <v>0</v>
          </cell>
          <cell r="AA421" t="str">
            <v/>
          </cell>
        </row>
        <row r="422">
          <cell r="I422" t="str">
            <v/>
          </cell>
          <cell r="J422" t="str">
            <v/>
          </cell>
          <cell r="K422">
            <v>0</v>
          </cell>
          <cell r="L422">
            <v>0</v>
          </cell>
          <cell r="M422" t="str">
            <v/>
          </cell>
          <cell r="P422" t="str">
            <v/>
          </cell>
          <cell r="Q422" t="str">
            <v/>
          </cell>
          <cell r="R422">
            <v>0</v>
          </cell>
          <cell r="S422">
            <v>0</v>
          </cell>
          <cell r="T422" t="str">
            <v/>
          </cell>
          <cell r="W422" t="str">
            <v/>
          </cell>
          <cell r="X422" t="str">
            <v/>
          </cell>
          <cell r="Y422">
            <v>0</v>
          </cell>
          <cell r="Z422">
            <v>0</v>
          </cell>
          <cell r="AA422" t="str">
            <v/>
          </cell>
        </row>
        <row r="423">
          <cell r="I423" t="str">
            <v/>
          </cell>
          <cell r="J423" t="str">
            <v/>
          </cell>
          <cell r="K423">
            <v>0</v>
          </cell>
          <cell r="L423">
            <v>0</v>
          </cell>
          <cell r="M423" t="str">
            <v/>
          </cell>
          <cell r="P423" t="str">
            <v/>
          </cell>
          <cell r="Q423" t="str">
            <v/>
          </cell>
          <cell r="R423">
            <v>0</v>
          </cell>
          <cell r="S423">
            <v>0</v>
          </cell>
          <cell r="T423" t="str">
            <v/>
          </cell>
          <cell r="W423" t="str">
            <v/>
          </cell>
          <cell r="X423" t="str">
            <v/>
          </cell>
          <cell r="Y423">
            <v>0</v>
          </cell>
          <cell r="Z423">
            <v>0</v>
          </cell>
          <cell r="AA423" t="str">
            <v/>
          </cell>
        </row>
        <row r="424">
          <cell r="I424" t="str">
            <v/>
          </cell>
          <cell r="J424" t="str">
            <v/>
          </cell>
          <cell r="K424">
            <v>0</v>
          </cell>
          <cell r="L424">
            <v>0</v>
          </cell>
          <cell r="M424" t="str">
            <v/>
          </cell>
          <cell r="P424" t="str">
            <v/>
          </cell>
          <cell r="Q424" t="str">
            <v/>
          </cell>
          <cell r="R424">
            <v>0</v>
          </cell>
          <cell r="S424">
            <v>0</v>
          </cell>
          <cell r="T424" t="str">
            <v/>
          </cell>
          <cell r="W424" t="str">
            <v/>
          </cell>
          <cell r="X424" t="str">
            <v/>
          </cell>
          <cell r="Y424">
            <v>0</v>
          </cell>
          <cell r="Z424">
            <v>0</v>
          </cell>
          <cell r="AA424" t="str">
            <v/>
          </cell>
        </row>
        <row r="425">
          <cell r="I425" t="str">
            <v/>
          </cell>
          <cell r="J425" t="str">
            <v/>
          </cell>
          <cell r="K425">
            <v>0</v>
          </cell>
          <cell r="L425">
            <v>0</v>
          </cell>
          <cell r="M425" t="str">
            <v/>
          </cell>
          <cell r="P425" t="str">
            <v/>
          </cell>
          <cell r="Q425" t="str">
            <v/>
          </cell>
          <cell r="R425">
            <v>0</v>
          </cell>
          <cell r="S425">
            <v>0</v>
          </cell>
          <cell r="T425" t="str">
            <v/>
          </cell>
          <cell r="W425" t="str">
            <v/>
          </cell>
          <cell r="X425" t="str">
            <v/>
          </cell>
          <cell r="Y425">
            <v>0</v>
          </cell>
          <cell r="Z425">
            <v>0</v>
          </cell>
          <cell r="AA425" t="str">
            <v/>
          </cell>
        </row>
        <row r="426">
          <cell r="I426" t="str">
            <v/>
          </cell>
          <cell r="J426" t="str">
            <v/>
          </cell>
          <cell r="K426">
            <v>0</v>
          </cell>
          <cell r="L426">
            <v>0</v>
          </cell>
          <cell r="M426" t="str">
            <v/>
          </cell>
          <cell r="P426" t="str">
            <v/>
          </cell>
          <cell r="Q426" t="str">
            <v/>
          </cell>
          <cell r="R426">
            <v>0</v>
          </cell>
          <cell r="S426">
            <v>0</v>
          </cell>
          <cell r="T426" t="str">
            <v/>
          </cell>
          <cell r="W426" t="str">
            <v/>
          </cell>
          <cell r="X426" t="str">
            <v/>
          </cell>
          <cell r="Y426">
            <v>0</v>
          </cell>
          <cell r="Z426">
            <v>0</v>
          </cell>
          <cell r="AA426" t="str">
            <v/>
          </cell>
        </row>
        <row r="427">
          <cell r="I427" t="str">
            <v/>
          </cell>
          <cell r="J427" t="str">
            <v/>
          </cell>
          <cell r="K427">
            <v>0</v>
          </cell>
          <cell r="L427">
            <v>0</v>
          </cell>
          <cell r="M427" t="str">
            <v/>
          </cell>
          <cell r="P427" t="str">
            <v/>
          </cell>
          <cell r="Q427" t="str">
            <v/>
          </cell>
          <cell r="R427">
            <v>0</v>
          </cell>
          <cell r="S427">
            <v>0</v>
          </cell>
          <cell r="T427" t="str">
            <v/>
          </cell>
          <cell r="W427" t="str">
            <v/>
          </cell>
          <cell r="X427" t="str">
            <v/>
          </cell>
          <cell r="Y427">
            <v>0</v>
          </cell>
          <cell r="Z427">
            <v>0</v>
          </cell>
          <cell r="AA427" t="str">
            <v/>
          </cell>
        </row>
        <row r="428">
          <cell r="I428" t="str">
            <v/>
          </cell>
          <cell r="J428" t="str">
            <v/>
          </cell>
          <cell r="K428">
            <v>0</v>
          </cell>
          <cell r="L428">
            <v>0</v>
          </cell>
          <cell r="M428" t="str">
            <v/>
          </cell>
          <cell r="P428" t="str">
            <v/>
          </cell>
          <cell r="Q428" t="str">
            <v/>
          </cell>
          <cell r="R428">
            <v>0</v>
          </cell>
          <cell r="S428">
            <v>0</v>
          </cell>
          <cell r="T428" t="str">
            <v/>
          </cell>
          <cell r="W428" t="str">
            <v/>
          </cell>
          <cell r="X428" t="str">
            <v/>
          </cell>
          <cell r="Y428">
            <v>0</v>
          </cell>
          <cell r="Z428">
            <v>0</v>
          </cell>
          <cell r="AA428" t="str">
            <v/>
          </cell>
        </row>
        <row r="429">
          <cell r="I429" t="str">
            <v/>
          </cell>
          <cell r="J429" t="str">
            <v/>
          </cell>
          <cell r="K429">
            <v>0</v>
          </cell>
          <cell r="L429">
            <v>0</v>
          </cell>
          <cell r="M429" t="str">
            <v/>
          </cell>
          <cell r="P429" t="str">
            <v/>
          </cell>
          <cell r="Q429" t="str">
            <v/>
          </cell>
          <cell r="R429">
            <v>0</v>
          </cell>
          <cell r="S429">
            <v>0</v>
          </cell>
          <cell r="T429" t="str">
            <v/>
          </cell>
          <cell r="W429" t="str">
            <v/>
          </cell>
          <cell r="X429" t="str">
            <v/>
          </cell>
          <cell r="Y429">
            <v>0</v>
          </cell>
          <cell r="Z429">
            <v>0</v>
          </cell>
          <cell r="AA429" t="str">
            <v/>
          </cell>
        </row>
        <row r="430">
          <cell r="I430" t="str">
            <v/>
          </cell>
          <cell r="J430" t="str">
            <v/>
          </cell>
          <cell r="K430">
            <v>0</v>
          </cell>
          <cell r="L430">
            <v>0</v>
          </cell>
          <cell r="M430" t="str">
            <v/>
          </cell>
          <cell r="P430" t="str">
            <v/>
          </cell>
          <cell r="Q430" t="str">
            <v/>
          </cell>
          <cell r="R430">
            <v>0</v>
          </cell>
          <cell r="S430">
            <v>0</v>
          </cell>
          <cell r="T430" t="str">
            <v/>
          </cell>
          <cell r="W430" t="str">
            <v/>
          </cell>
          <cell r="X430" t="str">
            <v/>
          </cell>
          <cell r="Y430">
            <v>0</v>
          </cell>
          <cell r="Z430">
            <v>0</v>
          </cell>
          <cell r="AA430" t="str">
            <v/>
          </cell>
        </row>
        <row r="431">
          <cell r="I431" t="str">
            <v/>
          </cell>
          <cell r="J431" t="str">
            <v/>
          </cell>
          <cell r="K431">
            <v>0</v>
          </cell>
          <cell r="L431">
            <v>0</v>
          </cell>
          <cell r="M431" t="str">
            <v/>
          </cell>
          <cell r="P431" t="str">
            <v/>
          </cell>
          <cell r="Q431" t="str">
            <v/>
          </cell>
          <cell r="R431">
            <v>0</v>
          </cell>
          <cell r="S431">
            <v>0</v>
          </cell>
          <cell r="T431" t="str">
            <v/>
          </cell>
          <cell r="W431" t="str">
            <v/>
          </cell>
          <cell r="X431" t="str">
            <v/>
          </cell>
          <cell r="Y431">
            <v>0</v>
          </cell>
          <cell r="Z431">
            <v>0</v>
          </cell>
          <cell r="AA431" t="str">
            <v/>
          </cell>
        </row>
        <row r="432">
          <cell r="I432" t="str">
            <v/>
          </cell>
          <cell r="J432" t="str">
            <v/>
          </cell>
          <cell r="K432">
            <v>0</v>
          </cell>
          <cell r="L432">
            <v>0</v>
          </cell>
          <cell r="M432" t="str">
            <v/>
          </cell>
          <cell r="P432" t="str">
            <v/>
          </cell>
          <cell r="Q432" t="str">
            <v/>
          </cell>
          <cell r="R432">
            <v>0</v>
          </cell>
          <cell r="S432">
            <v>0</v>
          </cell>
          <cell r="T432" t="str">
            <v/>
          </cell>
          <cell r="W432" t="str">
            <v/>
          </cell>
          <cell r="X432" t="str">
            <v/>
          </cell>
          <cell r="Y432">
            <v>0</v>
          </cell>
          <cell r="Z432">
            <v>0</v>
          </cell>
          <cell r="AA432" t="str">
            <v/>
          </cell>
        </row>
        <row r="433">
          <cell r="I433" t="str">
            <v/>
          </cell>
          <cell r="J433" t="str">
            <v/>
          </cell>
          <cell r="K433">
            <v>0</v>
          </cell>
          <cell r="L433">
            <v>0</v>
          </cell>
          <cell r="M433" t="str">
            <v/>
          </cell>
          <cell r="P433" t="str">
            <v/>
          </cell>
          <cell r="Q433" t="str">
            <v/>
          </cell>
          <cell r="R433">
            <v>0</v>
          </cell>
          <cell r="S433">
            <v>0</v>
          </cell>
          <cell r="T433" t="str">
            <v/>
          </cell>
          <cell r="W433" t="str">
            <v/>
          </cell>
          <cell r="X433" t="str">
            <v/>
          </cell>
          <cell r="Y433">
            <v>0</v>
          </cell>
          <cell r="Z433">
            <v>0</v>
          </cell>
          <cell r="AA433" t="str">
            <v/>
          </cell>
        </row>
        <row r="434">
          <cell r="I434" t="str">
            <v/>
          </cell>
          <cell r="J434" t="str">
            <v/>
          </cell>
          <cell r="K434">
            <v>0</v>
          </cell>
          <cell r="L434">
            <v>0</v>
          </cell>
          <cell r="M434" t="str">
            <v/>
          </cell>
          <cell r="P434" t="str">
            <v/>
          </cell>
          <cell r="Q434" t="str">
            <v/>
          </cell>
          <cell r="R434">
            <v>0</v>
          </cell>
          <cell r="S434">
            <v>0</v>
          </cell>
          <cell r="T434" t="str">
            <v/>
          </cell>
          <cell r="W434" t="str">
            <v/>
          </cell>
          <cell r="X434" t="str">
            <v/>
          </cell>
          <cell r="Y434">
            <v>0</v>
          </cell>
          <cell r="Z434">
            <v>0</v>
          </cell>
          <cell r="AA434" t="str">
            <v/>
          </cell>
        </row>
        <row r="435">
          <cell r="I435" t="str">
            <v/>
          </cell>
          <cell r="J435" t="str">
            <v/>
          </cell>
          <cell r="K435">
            <v>0</v>
          </cell>
          <cell r="L435">
            <v>0</v>
          </cell>
          <cell r="M435" t="str">
            <v/>
          </cell>
          <cell r="P435" t="str">
            <v/>
          </cell>
          <cell r="Q435" t="str">
            <v/>
          </cell>
          <cell r="R435">
            <v>0</v>
          </cell>
          <cell r="S435">
            <v>0</v>
          </cell>
          <cell r="T435" t="str">
            <v/>
          </cell>
          <cell r="W435" t="str">
            <v/>
          </cell>
          <cell r="X435" t="str">
            <v/>
          </cell>
          <cell r="Y435">
            <v>0</v>
          </cell>
          <cell r="Z435">
            <v>0</v>
          </cell>
          <cell r="AA435" t="str">
            <v/>
          </cell>
        </row>
        <row r="436">
          <cell r="I436" t="str">
            <v/>
          </cell>
          <cell r="J436" t="str">
            <v/>
          </cell>
          <cell r="K436">
            <v>0</v>
          </cell>
          <cell r="L436">
            <v>0</v>
          </cell>
          <cell r="M436" t="str">
            <v/>
          </cell>
          <cell r="P436" t="str">
            <v/>
          </cell>
          <cell r="Q436" t="str">
            <v/>
          </cell>
          <cell r="R436">
            <v>0</v>
          </cell>
          <cell r="S436">
            <v>0</v>
          </cell>
          <cell r="T436" t="str">
            <v/>
          </cell>
          <cell r="W436" t="str">
            <v/>
          </cell>
          <cell r="X436" t="str">
            <v/>
          </cell>
          <cell r="Y436">
            <v>0</v>
          </cell>
          <cell r="Z436">
            <v>0</v>
          </cell>
          <cell r="AA436" t="str">
            <v/>
          </cell>
        </row>
        <row r="437">
          <cell r="I437" t="str">
            <v/>
          </cell>
          <cell r="J437" t="str">
            <v/>
          </cell>
          <cell r="K437">
            <v>0</v>
          </cell>
          <cell r="L437">
            <v>0</v>
          </cell>
          <cell r="M437" t="str">
            <v/>
          </cell>
          <cell r="P437" t="str">
            <v/>
          </cell>
          <cell r="Q437" t="str">
            <v/>
          </cell>
          <cell r="R437">
            <v>0</v>
          </cell>
          <cell r="S437">
            <v>0</v>
          </cell>
          <cell r="T437" t="str">
            <v/>
          </cell>
          <cell r="W437" t="str">
            <v/>
          </cell>
          <cell r="X437" t="str">
            <v/>
          </cell>
          <cell r="Y437">
            <v>0</v>
          </cell>
          <cell r="Z437">
            <v>0</v>
          </cell>
          <cell r="AA437" t="str">
            <v/>
          </cell>
        </row>
        <row r="438">
          <cell r="I438" t="str">
            <v/>
          </cell>
          <cell r="J438" t="str">
            <v/>
          </cell>
          <cell r="K438">
            <v>0</v>
          </cell>
          <cell r="L438">
            <v>0</v>
          </cell>
          <cell r="M438" t="str">
            <v/>
          </cell>
          <cell r="P438" t="str">
            <v/>
          </cell>
          <cell r="Q438" t="str">
            <v/>
          </cell>
          <cell r="R438">
            <v>0</v>
          </cell>
          <cell r="S438">
            <v>0</v>
          </cell>
          <cell r="T438" t="str">
            <v/>
          </cell>
          <cell r="W438" t="str">
            <v/>
          </cell>
          <cell r="X438" t="str">
            <v/>
          </cell>
          <cell r="Y438">
            <v>0</v>
          </cell>
          <cell r="Z438">
            <v>0</v>
          </cell>
          <cell r="AA438" t="str">
            <v/>
          </cell>
        </row>
        <row r="439">
          <cell r="I439" t="str">
            <v/>
          </cell>
          <cell r="J439" t="str">
            <v/>
          </cell>
          <cell r="K439">
            <v>0</v>
          </cell>
          <cell r="L439">
            <v>0</v>
          </cell>
          <cell r="M439" t="str">
            <v/>
          </cell>
          <cell r="P439" t="str">
            <v/>
          </cell>
          <cell r="Q439" t="str">
            <v/>
          </cell>
          <cell r="R439">
            <v>0</v>
          </cell>
          <cell r="S439">
            <v>0</v>
          </cell>
          <cell r="T439" t="str">
            <v/>
          </cell>
          <cell r="W439" t="str">
            <v/>
          </cell>
          <cell r="X439" t="str">
            <v/>
          </cell>
          <cell r="Y439">
            <v>0</v>
          </cell>
          <cell r="Z439">
            <v>0</v>
          </cell>
          <cell r="AA439" t="str">
            <v/>
          </cell>
        </row>
        <row r="440">
          <cell r="I440" t="str">
            <v/>
          </cell>
          <cell r="J440" t="str">
            <v/>
          </cell>
          <cell r="K440">
            <v>0</v>
          </cell>
          <cell r="L440">
            <v>0</v>
          </cell>
          <cell r="M440" t="str">
            <v/>
          </cell>
          <cell r="P440" t="str">
            <v/>
          </cell>
          <cell r="Q440" t="str">
            <v/>
          </cell>
          <cell r="R440">
            <v>0</v>
          </cell>
          <cell r="S440">
            <v>0</v>
          </cell>
          <cell r="T440" t="str">
            <v/>
          </cell>
          <cell r="W440" t="str">
            <v/>
          </cell>
          <cell r="X440" t="str">
            <v/>
          </cell>
          <cell r="Y440">
            <v>0</v>
          </cell>
          <cell r="Z440">
            <v>0</v>
          </cell>
          <cell r="AA440" t="str">
            <v/>
          </cell>
        </row>
        <row r="441">
          <cell r="I441" t="str">
            <v/>
          </cell>
          <cell r="J441" t="str">
            <v/>
          </cell>
          <cell r="K441">
            <v>0</v>
          </cell>
          <cell r="L441">
            <v>0</v>
          </cell>
          <cell r="M441" t="str">
            <v/>
          </cell>
          <cell r="P441" t="str">
            <v/>
          </cell>
          <cell r="Q441" t="str">
            <v/>
          </cell>
          <cell r="R441">
            <v>0</v>
          </cell>
          <cell r="S441">
            <v>0</v>
          </cell>
          <cell r="T441" t="str">
            <v/>
          </cell>
          <cell r="W441" t="str">
            <v/>
          </cell>
          <cell r="X441" t="str">
            <v/>
          </cell>
          <cell r="Y441">
            <v>0</v>
          </cell>
          <cell r="Z441">
            <v>0</v>
          </cell>
          <cell r="AA441" t="str">
            <v/>
          </cell>
        </row>
        <row r="442">
          <cell r="I442" t="str">
            <v/>
          </cell>
          <cell r="J442" t="str">
            <v/>
          </cell>
          <cell r="K442">
            <v>0</v>
          </cell>
          <cell r="L442">
            <v>0</v>
          </cell>
          <cell r="M442" t="str">
            <v/>
          </cell>
          <cell r="P442" t="str">
            <v/>
          </cell>
          <cell r="Q442" t="str">
            <v/>
          </cell>
          <cell r="R442">
            <v>0</v>
          </cell>
          <cell r="S442">
            <v>0</v>
          </cell>
          <cell r="T442" t="str">
            <v/>
          </cell>
          <cell r="W442" t="str">
            <v/>
          </cell>
          <cell r="X442" t="str">
            <v/>
          </cell>
          <cell r="Y442">
            <v>0</v>
          </cell>
          <cell r="Z442">
            <v>0</v>
          </cell>
          <cell r="AA442" t="str">
            <v/>
          </cell>
        </row>
        <row r="443">
          <cell r="I443" t="str">
            <v/>
          </cell>
          <cell r="J443" t="str">
            <v/>
          </cell>
          <cell r="K443">
            <v>0</v>
          </cell>
          <cell r="L443">
            <v>0</v>
          </cell>
          <cell r="M443" t="str">
            <v/>
          </cell>
          <cell r="P443" t="str">
            <v/>
          </cell>
          <cell r="Q443" t="str">
            <v/>
          </cell>
          <cell r="R443">
            <v>0</v>
          </cell>
          <cell r="S443">
            <v>0</v>
          </cell>
          <cell r="T443" t="str">
            <v/>
          </cell>
          <cell r="W443" t="str">
            <v/>
          </cell>
          <cell r="X443" t="str">
            <v/>
          </cell>
          <cell r="Y443">
            <v>0</v>
          </cell>
          <cell r="Z443">
            <v>0</v>
          </cell>
          <cell r="AA443" t="str">
            <v/>
          </cell>
        </row>
        <row r="444">
          <cell r="I444" t="str">
            <v/>
          </cell>
          <cell r="J444" t="str">
            <v/>
          </cell>
          <cell r="K444">
            <v>0</v>
          </cell>
          <cell r="L444">
            <v>0</v>
          </cell>
          <cell r="M444" t="str">
            <v/>
          </cell>
          <cell r="P444" t="str">
            <v/>
          </cell>
          <cell r="Q444" t="str">
            <v/>
          </cell>
          <cell r="R444">
            <v>0</v>
          </cell>
          <cell r="S444">
            <v>0</v>
          </cell>
          <cell r="T444" t="str">
            <v/>
          </cell>
          <cell r="W444" t="str">
            <v/>
          </cell>
          <cell r="X444" t="str">
            <v/>
          </cell>
          <cell r="Y444">
            <v>0</v>
          </cell>
          <cell r="Z444">
            <v>0</v>
          </cell>
          <cell r="AA444" t="str">
            <v/>
          </cell>
        </row>
        <row r="445">
          <cell r="I445" t="str">
            <v/>
          </cell>
          <cell r="J445" t="str">
            <v/>
          </cell>
          <cell r="K445">
            <v>0</v>
          </cell>
          <cell r="L445">
            <v>0</v>
          </cell>
          <cell r="M445" t="str">
            <v/>
          </cell>
          <cell r="P445" t="str">
            <v/>
          </cell>
          <cell r="Q445" t="str">
            <v/>
          </cell>
          <cell r="R445">
            <v>0</v>
          </cell>
          <cell r="S445">
            <v>0</v>
          </cell>
          <cell r="T445" t="str">
            <v/>
          </cell>
          <cell r="W445" t="str">
            <v/>
          </cell>
          <cell r="X445" t="str">
            <v/>
          </cell>
          <cell r="Y445">
            <v>0</v>
          </cell>
          <cell r="Z445">
            <v>0</v>
          </cell>
          <cell r="AA445" t="str">
            <v/>
          </cell>
        </row>
        <row r="446">
          <cell r="I446" t="str">
            <v/>
          </cell>
          <cell r="J446" t="str">
            <v/>
          </cell>
          <cell r="K446">
            <v>0</v>
          </cell>
          <cell r="L446">
            <v>0</v>
          </cell>
          <cell r="M446" t="str">
            <v/>
          </cell>
          <cell r="P446" t="str">
            <v/>
          </cell>
          <cell r="Q446" t="str">
            <v/>
          </cell>
          <cell r="R446">
            <v>0</v>
          </cell>
          <cell r="S446">
            <v>0</v>
          </cell>
          <cell r="T446" t="str">
            <v/>
          </cell>
          <cell r="W446" t="str">
            <v/>
          </cell>
          <cell r="X446" t="str">
            <v/>
          </cell>
          <cell r="Y446">
            <v>0</v>
          </cell>
          <cell r="Z446">
            <v>0</v>
          </cell>
          <cell r="AA446" t="str">
            <v/>
          </cell>
        </row>
        <row r="447">
          <cell r="I447" t="str">
            <v/>
          </cell>
          <cell r="J447" t="str">
            <v/>
          </cell>
          <cell r="K447">
            <v>0</v>
          </cell>
          <cell r="L447">
            <v>0</v>
          </cell>
          <cell r="M447" t="str">
            <v/>
          </cell>
          <cell r="P447" t="str">
            <v/>
          </cell>
          <cell r="Q447" t="str">
            <v/>
          </cell>
          <cell r="R447">
            <v>0</v>
          </cell>
          <cell r="S447">
            <v>0</v>
          </cell>
          <cell r="T447" t="str">
            <v/>
          </cell>
          <cell r="W447" t="str">
            <v/>
          </cell>
          <cell r="X447" t="str">
            <v/>
          </cell>
          <cell r="Y447">
            <v>0</v>
          </cell>
          <cell r="Z447">
            <v>0</v>
          </cell>
          <cell r="AA447" t="str">
            <v/>
          </cell>
        </row>
        <row r="448">
          <cell r="I448" t="str">
            <v/>
          </cell>
          <cell r="J448" t="str">
            <v/>
          </cell>
          <cell r="K448">
            <v>0</v>
          </cell>
          <cell r="L448">
            <v>0</v>
          </cell>
          <cell r="M448" t="str">
            <v/>
          </cell>
          <cell r="P448" t="str">
            <v/>
          </cell>
          <cell r="Q448" t="str">
            <v/>
          </cell>
          <cell r="R448">
            <v>0</v>
          </cell>
          <cell r="S448">
            <v>0</v>
          </cell>
          <cell r="T448" t="str">
            <v/>
          </cell>
          <cell r="W448" t="str">
            <v/>
          </cell>
          <cell r="X448" t="str">
            <v/>
          </cell>
          <cell r="Y448">
            <v>0</v>
          </cell>
          <cell r="Z448">
            <v>0</v>
          </cell>
          <cell r="AA448" t="str">
            <v/>
          </cell>
        </row>
        <row r="449">
          <cell r="I449" t="str">
            <v/>
          </cell>
          <cell r="J449" t="str">
            <v/>
          </cell>
          <cell r="K449">
            <v>0</v>
          </cell>
          <cell r="L449">
            <v>0</v>
          </cell>
          <cell r="M449" t="str">
            <v/>
          </cell>
          <cell r="P449" t="str">
            <v/>
          </cell>
          <cell r="Q449" t="str">
            <v/>
          </cell>
          <cell r="R449">
            <v>0</v>
          </cell>
          <cell r="S449">
            <v>0</v>
          </cell>
          <cell r="T449" t="str">
            <v/>
          </cell>
          <cell r="W449" t="str">
            <v/>
          </cell>
          <cell r="X449" t="str">
            <v/>
          </cell>
          <cell r="Y449">
            <v>0</v>
          </cell>
          <cell r="Z449">
            <v>0</v>
          </cell>
          <cell r="AA449" t="str">
            <v/>
          </cell>
        </row>
        <row r="450">
          <cell r="I450" t="str">
            <v/>
          </cell>
          <cell r="J450" t="str">
            <v/>
          </cell>
          <cell r="K450">
            <v>0</v>
          </cell>
          <cell r="L450">
            <v>0</v>
          </cell>
          <cell r="M450" t="str">
            <v/>
          </cell>
          <cell r="P450" t="str">
            <v/>
          </cell>
          <cell r="Q450" t="str">
            <v/>
          </cell>
          <cell r="R450">
            <v>0</v>
          </cell>
          <cell r="S450">
            <v>0</v>
          </cell>
          <cell r="T450" t="str">
            <v/>
          </cell>
          <cell r="W450" t="str">
            <v/>
          </cell>
          <cell r="X450" t="str">
            <v/>
          </cell>
          <cell r="Y450">
            <v>0</v>
          </cell>
          <cell r="Z450">
            <v>0</v>
          </cell>
          <cell r="AA450" t="str">
            <v/>
          </cell>
        </row>
        <row r="451">
          <cell r="I451" t="str">
            <v/>
          </cell>
          <cell r="J451" t="str">
            <v/>
          </cell>
          <cell r="K451">
            <v>0</v>
          </cell>
          <cell r="L451">
            <v>0</v>
          </cell>
          <cell r="M451" t="str">
            <v/>
          </cell>
          <cell r="P451" t="str">
            <v/>
          </cell>
          <cell r="Q451" t="str">
            <v/>
          </cell>
          <cell r="R451">
            <v>0</v>
          </cell>
          <cell r="S451">
            <v>0</v>
          </cell>
          <cell r="T451" t="str">
            <v/>
          </cell>
          <cell r="W451" t="str">
            <v/>
          </cell>
          <cell r="X451" t="str">
            <v/>
          </cell>
          <cell r="Y451">
            <v>0</v>
          </cell>
          <cell r="Z451">
            <v>0</v>
          </cell>
          <cell r="AA451" t="str">
            <v/>
          </cell>
        </row>
        <row r="452">
          <cell r="I452" t="str">
            <v/>
          </cell>
          <cell r="J452" t="str">
            <v/>
          </cell>
          <cell r="K452">
            <v>0</v>
          </cell>
          <cell r="L452">
            <v>0</v>
          </cell>
          <cell r="M452" t="str">
            <v/>
          </cell>
          <cell r="P452" t="str">
            <v/>
          </cell>
          <cell r="Q452" t="str">
            <v/>
          </cell>
          <cell r="R452">
            <v>0</v>
          </cell>
          <cell r="S452">
            <v>0</v>
          </cell>
          <cell r="T452" t="str">
            <v/>
          </cell>
          <cell r="W452" t="str">
            <v/>
          </cell>
          <cell r="X452" t="str">
            <v/>
          </cell>
          <cell r="Y452">
            <v>0</v>
          </cell>
          <cell r="Z452">
            <v>0</v>
          </cell>
          <cell r="AA452" t="str">
            <v/>
          </cell>
        </row>
        <row r="453">
          <cell r="I453" t="str">
            <v/>
          </cell>
          <cell r="J453" t="str">
            <v/>
          </cell>
          <cell r="K453">
            <v>0</v>
          </cell>
          <cell r="L453">
            <v>0</v>
          </cell>
          <cell r="M453" t="str">
            <v/>
          </cell>
          <cell r="P453" t="str">
            <v/>
          </cell>
          <cell r="Q453" t="str">
            <v/>
          </cell>
          <cell r="R453">
            <v>0</v>
          </cell>
          <cell r="S453">
            <v>0</v>
          </cell>
          <cell r="T453" t="str">
            <v/>
          </cell>
          <cell r="W453" t="str">
            <v/>
          </cell>
          <cell r="X453" t="str">
            <v/>
          </cell>
          <cell r="Y453">
            <v>0</v>
          </cell>
          <cell r="Z453">
            <v>0</v>
          </cell>
          <cell r="AA453" t="str">
            <v/>
          </cell>
        </row>
        <row r="454">
          <cell r="I454" t="str">
            <v/>
          </cell>
          <cell r="J454" t="str">
            <v/>
          </cell>
          <cell r="K454">
            <v>0</v>
          </cell>
          <cell r="L454">
            <v>0</v>
          </cell>
          <cell r="M454" t="str">
            <v/>
          </cell>
          <cell r="P454" t="str">
            <v/>
          </cell>
          <cell r="Q454" t="str">
            <v/>
          </cell>
          <cell r="R454">
            <v>0</v>
          </cell>
          <cell r="S454">
            <v>0</v>
          </cell>
          <cell r="T454" t="str">
            <v/>
          </cell>
          <cell r="W454" t="str">
            <v/>
          </cell>
          <cell r="X454" t="str">
            <v/>
          </cell>
          <cell r="Y454">
            <v>0</v>
          </cell>
          <cell r="Z454">
            <v>0</v>
          </cell>
          <cell r="AA454" t="str">
            <v/>
          </cell>
        </row>
        <row r="455">
          <cell r="I455" t="str">
            <v/>
          </cell>
          <cell r="J455" t="str">
            <v/>
          </cell>
          <cell r="K455">
            <v>0</v>
          </cell>
          <cell r="L455">
            <v>0</v>
          </cell>
          <cell r="M455" t="str">
            <v/>
          </cell>
          <cell r="P455" t="str">
            <v/>
          </cell>
          <cell r="Q455" t="str">
            <v/>
          </cell>
          <cell r="R455">
            <v>0</v>
          </cell>
          <cell r="S455">
            <v>0</v>
          </cell>
          <cell r="T455" t="str">
            <v/>
          </cell>
          <cell r="W455" t="str">
            <v/>
          </cell>
          <cell r="X455" t="str">
            <v/>
          </cell>
          <cell r="Y455">
            <v>0</v>
          </cell>
          <cell r="Z455">
            <v>0</v>
          </cell>
          <cell r="AA455" t="str">
            <v/>
          </cell>
        </row>
        <row r="456">
          <cell r="I456" t="str">
            <v/>
          </cell>
          <cell r="J456" t="str">
            <v/>
          </cell>
          <cell r="K456">
            <v>0</v>
          </cell>
          <cell r="L456">
            <v>0</v>
          </cell>
          <cell r="M456" t="str">
            <v/>
          </cell>
          <cell r="P456" t="str">
            <v/>
          </cell>
          <cell r="Q456" t="str">
            <v/>
          </cell>
          <cell r="R456">
            <v>0</v>
          </cell>
          <cell r="S456">
            <v>0</v>
          </cell>
          <cell r="T456" t="str">
            <v/>
          </cell>
          <cell r="W456" t="str">
            <v/>
          </cell>
          <cell r="X456" t="str">
            <v/>
          </cell>
          <cell r="Y456">
            <v>0</v>
          </cell>
          <cell r="Z456">
            <v>0</v>
          </cell>
          <cell r="AA456" t="str">
            <v/>
          </cell>
        </row>
        <row r="457">
          <cell r="I457" t="str">
            <v/>
          </cell>
          <cell r="J457" t="str">
            <v/>
          </cell>
          <cell r="K457">
            <v>0</v>
          </cell>
          <cell r="L457">
            <v>0</v>
          </cell>
          <cell r="M457" t="str">
            <v/>
          </cell>
          <cell r="P457" t="str">
            <v/>
          </cell>
          <cell r="Q457" t="str">
            <v/>
          </cell>
          <cell r="R457">
            <v>0</v>
          </cell>
          <cell r="S457">
            <v>0</v>
          </cell>
          <cell r="T457" t="str">
            <v/>
          </cell>
          <cell r="W457" t="str">
            <v/>
          </cell>
          <cell r="X457" t="str">
            <v/>
          </cell>
          <cell r="Y457">
            <v>0</v>
          </cell>
          <cell r="Z457">
            <v>0</v>
          </cell>
          <cell r="AA457" t="str">
            <v/>
          </cell>
        </row>
        <row r="458">
          <cell r="I458" t="str">
            <v>1003700000101</v>
          </cell>
          <cell r="J458" t="str">
            <v>普通攻击:对单体敌人造成{0}%的武力伤害</v>
          </cell>
          <cell r="K458">
            <v>0</v>
          </cell>
          <cell r="L458">
            <v>0</v>
          </cell>
          <cell r="M458" t="str">
            <v>0.25+0.25+0.25+0.25+0.25+0.25+0.25+0.25+0.25+0.25+0.25+0.25+0.25+0.25+0.25+0.25+0.25</v>
          </cell>
          <cell r="P458" t="str">
            <v/>
          </cell>
          <cell r="Q458" t="str">
            <v/>
          </cell>
          <cell r="R458">
            <v>0</v>
          </cell>
          <cell r="S458">
            <v>0</v>
          </cell>
          <cell r="T458" t="str">
            <v/>
          </cell>
          <cell r="W458" t="str">
            <v/>
          </cell>
          <cell r="X458" t="str">
            <v/>
          </cell>
          <cell r="Y458">
            <v>0</v>
          </cell>
          <cell r="Z458">
            <v>0</v>
          </cell>
          <cell r="AA458" t="str">
            <v/>
          </cell>
        </row>
        <row r="459">
          <cell r="I459" t="str">
            <v>1003700000201</v>
          </cell>
          <cell r="J459" t="str">
            <v>怒气技能:使范围内所有友方武将获得{0}%减伤，持续10秒，并制造一片结界，每秒为范围内友方单位恢复攻击力{1}%的生命值，结界持续5秒。</v>
          </cell>
          <cell r="K459">
            <v>0</v>
          </cell>
          <cell r="L459">
            <v>0</v>
          </cell>
          <cell r="M459" t="str">
            <v>0.08+0.095+0.11+0.125+0.14+0.155+0.17+0.185+0.2+0.215+0.23+0.245+0.26+0.275+0.29+0.305+0.32</v>
          </cell>
          <cell r="P459" t="str">
            <v/>
          </cell>
          <cell r="Q459" t="str">
            <v/>
          </cell>
          <cell r="R459">
            <v>0</v>
          </cell>
          <cell r="S459">
            <v>0</v>
          </cell>
          <cell r="T459" t="str">
            <v/>
          </cell>
          <cell r="W459" t="str">
            <v/>
          </cell>
          <cell r="X459" t="str">
            <v/>
          </cell>
          <cell r="Y459">
            <v>0</v>
          </cell>
          <cell r="Z459">
            <v>0</v>
          </cell>
          <cell r="AA459" t="str">
            <v/>
          </cell>
        </row>
        <row r="460">
          <cell r="I460" t="str">
            <v>1003700000202</v>
          </cell>
          <cell r="J460" t="str">
            <v>怒气技能:使范围内所有友方武将获得{0}%减伤，持续10秒，并制造一片结界，每秒为范围内友方单位恢复攻击力{1}%的生命值，结界持续5秒。</v>
          </cell>
          <cell r="K460">
            <v>0</v>
          </cell>
          <cell r="L460">
            <v>0</v>
          </cell>
          <cell r="M460" t="str">
            <v>0.07+0.08+0.09+0.1+0.11+0.12+0.13+0.14+0.15+0.16+0.17+0.18+0.19+0.2+0.21+0.22+0.23</v>
          </cell>
          <cell r="P460" t="str">
            <v/>
          </cell>
          <cell r="Q460" t="str">
            <v/>
          </cell>
          <cell r="R460">
            <v>0</v>
          </cell>
          <cell r="S460">
            <v>0</v>
          </cell>
          <cell r="T460" t="str">
            <v/>
          </cell>
          <cell r="W460" t="str">
            <v/>
          </cell>
          <cell r="X460" t="str">
            <v/>
          </cell>
          <cell r="Y460">
            <v>0</v>
          </cell>
          <cell r="Z460">
            <v>0</v>
          </cell>
          <cell r="AA460" t="str">
            <v/>
          </cell>
        </row>
        <row r="461">
          <cell r="I461" t="str">
            <v>1003700000301</v>
          </cell>
          <cell r="J461" t="str">
            <v>被动技能1:每8秒为周围生命最低的友军士兵治疗自身攻击{0}%的生命，并恢复{1}点士气。</v>
          </cell>
          <cell r="K461">
            <v>0</v>
          </cell>
          <cell r="L461">
            <v>0</v>
          </cell>
          <cell r="M461" t="str">
            <v>0.1+0.125+0.15+0.175+0.2+0.225+0.25+0.275+0.3+0.27+0.29+0.31+0.33+0.35+0.37+0.39+0.41</v>
          </cell>
          <cell r="P461" t="str">
            <v/>
          </cell>
          <cell r="Q461" t="str">
            <v/>
          </cell>
          <cell r="R461">
            <v>0</v>
          </cell>
          <cell r="S461">
            <v>0</v>
          </cell>
          <cell r="T461" t="str">
            <v/>
          </cell>
          <cell r="W461" t="str">
            <v/>
          </cell>
          <cell r="X461" t="str">
            <v/>
          </cell>
          <cell r="Y461">
            <v>0</v>
          </cell>
          <cell r="Z461">
            <v>0</v>
          </cell>
          <cell r="AA461" t="str">
            <v/>
          </cell>
        </row>
        <row r="462">
          <cell r="I462" t="str">
            <v>1003700000302</v>
          </cell>
          <cell r="J462" t="str">
            <v>被动技能1:每8秒为周围生命最低的友军士兵治疗自身攻击{0}%的生命，并恢复{1}点士气。</v>
          </cell>
          <cell r="K462">
            <v>0</v>
          </cell>
          <cell r="L462">
            <v>0</v>
          </cell>
          <cell r="M462" t="str">
            <v>8+9+10+11+12+13+14+15+16+17+18+19+20+21+22+23+24</v>
          </cell>
          <cell r="P462" t="str">
            <v/>
          </cell>
          <cell r="Q462" t="str">
            <v/>
          </cell>
          <cell r="R462">
            <v>0</v>
          </cell>
          <cell r="S462">
            <v>0</v>
          </cell>
          <cell r="T462" t="str">
            <v/>
          </cell>
          <cell r="W462" t="str">
            <v/>
          </cell>
          <cell r="X462" t="str">
            <v/>
          </cell>
          <cell r="Y462">
            <v>0</v>
          </cell>
          <cell r="Z462">
            <v>0</v>
          </cell>
          <cell r="AA462" t="str">
            <v/>
          </cell>
        </row>
        <row r="463">
          <cell r="I463" t="str">
            <v>1003700000401</v>
          </cell>
          <cell r="J463" t="str">
            <v>被动技能2:武将率领弓兵时，弓兵的攻击速度增加8；率领弩兵时，弩兵攻击无视20%护甲。</v>
          </cell>
          <cell r="K463">
            <v>0</v>
          </cell>
          <cell r="L463">
            <v>0</v>
          </cell>
          <cell r="M463" t="str">
            <v>8+8+8+8+8+8+8+8+8+8+8+8+8+8+8+8+8</v>
          </cell>
          <cell r="P463" t="str">
            <v>1003700000402</v>
          </cell>
          <cell r="Q463" t="str">
            <v>被动技能2:武将率领弓兵时，弓兵的攻击速度增加8；率领弩兵时，弩兵攻击无视20%护甲。</v>
          </cell>
          <cell r="R463">
            <v>0</v>
          </cell>
          <cell r="S463">
            <v>0</v>
          </cell>
          <cell r="T463" t="str">
            <v>0.2+0.2+0.2+0.2+0.2+0.2+0.2+0.2+0.2+0.2+0.2+0.2+0.2+0.2+0.2+0.2+0.2</v>
          </cell>
          <cell r="W463" t="str">
            <v/>
          </cell>
          <cell r="X463" t="str">
            <v/>
          </cell>
          <cell r="Y463">
            <v>0</v>
          </cell>
          <cell r="Z463">
            <v>0</v>
          </cell>
          <cell r="AA463" t="str">
            <v/>
          </cell>
        </row>
        <row r="464">
          <cell r="I464" t="str">
            <v>1003700000501</v>
          </cell>
          <cell r="J464" t="str">
            <v>被动技能3:兵马未动，粮草先行,自身治疗效果提升12%，增益效果时长延长12%。</v>
          </cell>
          <cell r="K464">
            <v>0</v>
          </cell>
          <cell r="L464">
            <v>0</v>
          </cell>
          <cell r="M464" t="str">
            <v>0.12+0.12+0.12+0.12+0.12+0.12+0.12+0.12+0.12+0.12+0.12+0.12+0.12+0.12+0.12+0.12+0.12</v>
          </cell>
          <cell r="P464" t="str">
            <v/>
          </cell>
          <cell r="Q464" t="str">
            <v/>
          </cell>
          <cell r="R464">
            <v>0</v>
          </cell>
          <cell r="S464">
            <v>0</v>
          </cell>
          <cell r="T464" t="str">
            <v/>
          </cell>
          <cell r="W464" t="str">
            <v/>
          </cell>
          <cell r="X464" t="str">
            <v/>
          </cell>
          <cell r="Y464">
            <v>0</v>
          </cell>
          <cell r="Z464">
            <v>0</v>
          </cell>
          <cell r="AA464" t="str">
            <v/>
          </cell>
        </row>
        <row r="465">
          <cell r="I465" t="str">
            <v>1003700000502</v>
          </cell>
          <cell r="J465" t="str">
            <v>被动技能3:兵马未动，粮草先行,自身治疗效果提升12%，增益效果时长延长12%。</v>
          </cell>
          <cell r="K465">
            <v>0</v>
          </cell>
          <cell r="L465">
            <v>0</v>
          </cell>
          <cell r="M465" t="str">
            <v>0.12+0.12+0.12+0.12+0.12+0.12+0.12+0.12+0.12+0.12+0.12+0.12+0.12+0.12+0.12+0.12+0.12</v>
          </cell>
          <cell r="P465" t="str">
            <v/>
          </cell>
          <cell r="Q465" t="str">
            <v/>
          </cell>
          <cell r="R465">
            <v>0</v>
          </cell>
          <cell r="S465">
            <v>0</v>
          </cell>
          <cell r="T465" t="str">
            <v/>
          </cell>
          <cell r="W465" t="str">
            <v/>
          </cell>
          <cell r="X465" t="str">
            <v/>
          </cell>
          <cell r="Y465">
            <v>0</v>
          </cell>
          <cell r="Z465">
            <v>0</v>
          </cell>
          <cell r="AA465" t="str">
            <v/>
          </cell>
        </row>
        <row r="466">
          <cell r="I466" t="str">
            <v/>
          </cell>
          <cell r="J466" t="str">
            <v/>
          </cell>
          <cell r="K466">
            <v>0</v>
          </cell>
          <cell r="L466">
            <v>0</v>
          </cell>
          <cell r="M466" t="str">
            <v/>
          </cell>
          <cell r="P466" t="str">
            <v/>
          </cell>
          <cell r="Q466" t="str">
            <v/>
          </cell>
          <cell r="R466">
            <v>0</v>
          </cell>
          <cell r="S466">
            <v>0</v>
          </cell>
          <cell r="T466" t="str">
            <v/>
          </cell>
          <cell r="W466" t="str">
            <v/>
          </cell>
          <cell r="X466" t="str">
            <v/>
          </cell>
          <cell r="Y466">
            <v>0</v>
          </cell>
          <cell r="Z466">
            <v>0</v>
          </cell>
          <cell r="AA466" t="str">
            <v/>
          </cell>
        </row>
        <row r="467">
          <cell r="I467" t="str">
            <v/>
          </cell>
          <cell r="J467" t="str">
            <v/>
          </cell>
          <cell r="K467">
            <v>0</v>
          </cell>
          <cell r="L467">
            <v>0</v>
          </cell>
          <cell r="M467" t="str">
            <v/>
          </cell>
          <cell r="P467" t="str">
            <v/>
          </cell>
          <cell r="Q467" t="str">
            <v/>
          </cell>
          <cell r="R467">
            <v>0</v>
          </cell>
          <cell r="S467">
            <v>0</v>
          </cell>
          <cell r="T467" t="str">
            <v/>
          </cell>
          <cell r="W467" t="str">
            <v/>
          </cell>
          <cell r="X467" t="str">
            <v/>
          </cell>
          <cell r="Y467">
            <v>0</v>
          </cell>
          <cell r="Z467">
            <v>0</v>
          </cell>
          <cell r="AA467" t="str">
            <v/>
          </cell>
        </row>
        <row r="468">
          <cell r="I468" t="str">
            <v/>
          </cell>
          <cell r="J468" t="str">
            <v/>
          </cell>
          <cell r="K468">
            <v>0</v>
          </cell>
          <cell r="L468">
            <v>0</v>
          </cell>
          <cell r="M468" t="str">
            <v/>
          </cell>
          <cell r="P468" t="str">
            <v/>
          </cell>
          <cell r="Q468" t="str">
            <v/>
          </cell>
          <cell r="R468">
            <v>0</v>
          </cell>
          <cell r="S468">
            <v>0</v>
          </cell>
          <cell r="T468" t="str">
            <v/>
          </cell>
          <cell r="W468" t="str">
            <v/>
          </cell>
          <cell r="X468" t="str">
            <v/>
          </cell>
          <cell r="Y468">
            <v>0</v>
          </cell>
          <cell r="Z468">
            <v>0</v>
          </cell>
          <cell r="AA468" t="str">
            <v/>
          </cell>
        </row>
        <row r="469">
          <cell r="I469" t="str">
            <v/>
          </cell>
          <cell r="J469" t="str">
            <v/>
          </cell>
          <cell r="K469">
            <v>0</v>
          </cell>
          <cell r="L469">
            <v>0</v>
          </cell>
          <cell r="M469" t="str">
            <v/>
          </cell>
          <cell r="P469" t="str">
            <v/>
          </cell>
          <cell r="Q469" t="str">
            <v/>
          </cell>
          <cell r="R469">
            <v>0</v>
          </cell>
          <cell r="S469">
            <v>0</v>
          </cell>
          <cell r="T469" t="str">
            <v/>
          </cell>
          <cell r="W469" t="str">
            <v/>
          </cell>
          <cell r="X469" t="str">
            <v/>
          </cell>
          <cell r="Y469">
            <v>0</v>
          </cell>
          <cell r="Z469">
            <v>0</v>
          </cell>
          <cell r="AA469" t="str">
            <v/>
          </cell>
        </row>
        <row r="470">
          <cell r="I470" t="str">
            <v/>
          </cell>
          <cell r="J470" t="str">
            <v/>
          </cell>
          <cell r="K470">
            <v>0</v>
          </cell>
          <cell r="L470">
            <v>0</v>
          </cell>
          <cell r="M470" t="str">
            <v/>
          </cell>
          <cell r="P470" t="str">
            <v/>
          </cell>
          <cell r="Q470" t="str">
            <v/>
          </cell>
          <cell r="R470">
            <v>0</v>
          </cell>
          <cell r="S470">
            <v>0</v>
          </cell>
          <cell r="T470" t="str">
            <v/>
          </cell>
          <cell r="W470" t="str">
            <v/>
          </cell>
          <cell r="X470" t="str">
            <v/>
          </cell>
          <cell r="Y470">
            <v>0</v>
          </cell>
          <cell r="Z470">
            <v>0</v>
          </cell>
          <cell r="AA470" t="str">
            <v/>
          </cell>
        </row>
        <row r="471">
          <cell r="I471" t="str">
            <v/>
          </cell>
          <cell r="J471" t="str">
            <v/>
          </cell>
          <cell r="K471">
            <v>0</v>
          </cell>
          <cell r="L471">
            <v>0</v>
          </cell>
          <cell r="M471" t="str">
            <v/>
          </cell>
          <cell r="P471" t="str">
            <v/>
          </cell>
          <cell r="Q471" t="str">
            <v/>
          </cell>
          <cell r="R471">
            <v>0</v>
          </cell>
          <cell r="S471">
            <v>0</v>
          </cell>
          <cell r="T471" t="str">
            <v/>
          </cell>
          <cell r="W471" t="str">
            <v/>
          </cell>
          <cell r="X471" t="str">
            <v/>
          </cell>
          <cell r="Y471">
            <v>0</v>
          </cell>
          <cell r="Z471">
            <v>0</v>
          </cell>
          <cell r="AA471" t="str">
            <v/>
          </cell>
        </row>
        <row r="472">
          <cell r="I472" t="str">
            <v/>
          </cell>
          <cell r="J472" t="str">
            <v/>
          </cell>
          <cell r="K472">
            <v>0</v>
          </cell>
          <cell r="L472">
            <v>0</v>
          </cell>
          <cell r="M472" t="str">
            <v/>
          </cell>
          <cell r="P472" t="str">
            <v/>
          </cell>
          <cell r="Q472" t="str">
            <v/>
          </cell>
          <cell r="R472">
            <v>0</v>
          </cell>
          <cell r="S472">
            <v>0</v>
          </cell>
          <cell r="T472" t="str">
            <v/>
          </cell>
          <cell r="W472" t="str">
            <v/>
          </cell>
          <cell r="X472" t="str">
            <v/>
          </cell>
          <cell r="Y472">
            <v>0</v>
          </cell>
          <cell r="Z472">
            <v>0</v>
          </cell>
          <cell r="AA472" t="str">
            <v/>
          </cell>
        </row>
        <row r="473">
          <cell r="I473" t="str">
            <v/>
          </cell>
          <cell r="J473" t="str">
            <v/>
          </cell>
          <cell r="K473">
            <v>0</v>
          </cell>
          <cell r="L473">
            <v>0</v>
          </cell>
          <cell r="M473" t="str">
            <v/>
          </cell>
          <cell r="P473" t="str">
            <v/>
          </cell>
          <cell r="Q473" t="str">
            <v/>
          </cell>
          <cell r="R473">
            <v>0</v>
          </cell>
          <cell r="S473">
            <v>0</v>
          </cell>
          <cell r="T473" t="str">
            <v/>
          </cell>
          <cell r="W473" t="str">
            <v/>
          </cell>
          <cell r="X473" t="str">
            <v/>
          </cell>
          <cell r="Y473">
            <v>0</v>
          </cell>
          <cell r="Z473">
            <v>0</v>
          </cell>
          <cell r="AA473" t="str">
            <v/>
          </cell>
        </row>
        <row r="474">
          <cell r="I474" t="str">
            <v/>
          </cell>
          <cell r="J474" t="str">
            <v/>
          </cell>
          <cell r="K474">
            <v>0</v>
          </cell>
          <cell r="L474">
            <v>0</v>
          </cell>
          <cell r="M474" t="str">
            <v/>
          </cell>
          <cell r="P474" t="str">
            <v/>
          </cell>
          <cell r="Q474" t="str">
            <v/>
          </cell>
          <cell r="R474">
            <v>0</v>
          </cell>
          <cell r="S474">
            <v>0</v>
          </cell>
          <cell r="T474" t="str">
            <v/>
          </cell>
          <cell r="W474" t="str">
            <v/>
          </cell>
          <cell r="X474" t="str">
            <v/>
          </cell>
          <cell r="Y474">
            <v>0</v>
          </cell>
          <cell r="Z474">
            <v>0</v>
          </cell>
          <cell r="AA474" t="str">
            <v/>
          </cell>
        </row>
        <row r="475">
          <cell r="I475" t="str">
            <v/>
          </cell>
          <cell r="J475" t="str">
            <v/>
          </cell>
          <cell r="K475">
            <v>0</v>
          </cell>
          <cell r="L475">
            <v>0</v>
          </cell>
          <cell r="M475" t="str">
            <v/>
          </cell>
          <cell r="P475" t="str">
            <v/>
          </cell>
          <cell r="Q475" t="str">
            <v/>
          </cell>
          <cell r="R475">
            <v>0</v>
          </cell>
          <cell r="S475">
            <v>0</v>
          </cell>
          <cell r="T475" t="str">
            <v/>
          </cell>
          <cell r="W475" t="str">
            <v/>
          </cell>
          <cell r="X475" t="str">
            <v/>
          </cell>
          <cell r="Y475">
            <v>0</v>
          </cell>
          <cell r="Z475">
            <v>0</v>
          </cell>
          <cell r="AA475" t="str">
            <v/>
          </cell>
        </row>
        <row r="476">
          <cell r="I476" t="str">
            <v/>
          </cell>
          <cell r="J476" t="str">
            <v/>
          </cell>
          <cell r="K476">
            <v>0</v>
          </cell>
          <cell r="L476">
            <v>0</v>
          </cell>
          <cell r="M476" t="str">
            <v/>
          </cell>
          <cell r="P476" t="str">
            <v/>
          </cell>
          <cell r="Q476" t="str">
            <v/>
          </cell>
          <cell r="R476">
            <v>0</v>
          </cell>
          <cell r="S476">
            <v>0</v>
          </cell>
          <cell r="T476" t="str">
            <v/>
          </cell>
          <cell r="W476" t="str">
            <v/>
          </cell>
          <cell r="X476" t="str">
            <v/>
          </cell>
          <cell r="Y476">
            <v>0</v>
          </cell>
          <cell r="Z476">
            <v>0</v>
          </cell>
          <cell r="AA476" t="str">
            <v/>
          </cell>
        </row>
        <row r="477">
          <cell r="I477" t="str">
            <v/>
          </cell>
          <cell r="J477" t="str">
            <v/>
          </cell>
          <cell r="K477">
            <v>0</v>
          </cell>
          <cell r="L477">
            <v>0</v>
          </cell>
          <cell r="M477" t="str">
            <v/>
          </cell>
          <cell r="P477" t="str">
            <v/>
          </cell>
          <cell r="Q477" t="str">
            <v/>
          </cell>
          <cell r="R477">
            <v>0</v>
          </cell>
          <cell r="S477">
            <v>0</v>
          </cell>
          <cell r="T477" t="str">
            <v/>
          </cell>
          <cell r="W477" t="str">
            <v/>
          </cell>
          <cell r="X477" t="str">
            <v/>
          </cell>
          <cell r="Y477">
            <v>0</v>
          </cell>
          <cell r="Z477">
            <v>0</v>
          </cell>
          <cell r="AA477" t="str">
            <v/>
          </cell>
        </row>
        <row r="478">
          <cell r="I478" t="str">
            <v/>
          </cell>
          <cell r="J478" t="str">
            <v/>
          </cell>
          <cell r="K478">
            <v>0</v>
          </cell>
          <cell r="L478">
            <v>0</v>
          </cell>
          <cell r="M478" t="str">
            <v/>
          </cell>
          <cell r="P478" t="str">
            <v/>
          </cell>
          <cell r="Q478" t="str">
            <v/>
          </cell>
          <cell r="R478">
            <v>0</v>
          </cell>
          <cell r="S478">
            <v>0</v>
          </cell>
          <cell r="T478" t="str">
            <v/>
          </cell>
          <cell r="W478" t="str">
            <v/>
          </cell>
          <cell r="X478" t="str">
            <v/>
          </cell>
          <cell r="Y478">
            <v>0</v>
          </cell>
          <cell r="Z478">
            <v>0</v>
          </cell>
          <cell r="AA478" t="str">
            <v/>
          </cell>
        </row>
        <row r="479">
          <cell r="I479" t="str">
            <v/>
          </cell>
          <cell r="J479" t="str">
            <v/>
          </cell>
          <cell r="K479">
            <v>0</v>
          </cell>
          <cell r="L479">
            <v>0</v>
          </cell>
          <cell r="M479" t="str">
            <v/>
          </cell>
          <cell r="P479" t="str">
            <v/>
          </cell>
          <cell r="Q479" t="str">
            <v/>
          </cell>
          <cell r="R479">
            <v>0</v>
          </cell>
          <cell r="S479">
            <v>0</v>
          </cell>
          <cell r="T479" t="str">
            <v/>
          </cell>
          <cell r="W479" t="str">
            <v/>
          </cell>
          <cell r="X479" t="str">
            <v/>
          </cell>
          <cell r="Y479">
            <v>0</v>
          </cell>
          <cell r="Z479">
            <v>0</v>
          </cell>
          <cell r="AA479" t="str">
            <v/>
          </cell>
        </row>
        <row r="480">
          <cell r="I480" t="str">
            <v/>
          </cell>
          <cell r="J480" t="str">
            <v/>
          </cell>
          <cell r="K480">
            <v>0</v>
          </cell>
          <cell r="L480">
            <v>0</v>
          </cell>
          <cell r="M480" t="str">
            <v/>
          </cell>
          <cell r="P480" t="str">
            <v/>
          </cell>
          <cell r="Q480" t="str">
            <v/>
          </cell>
          <cell r="R480">
            <v>0</v>
          </cell>
          <cell r="S480">
            <v>0</v>
          </cell>
          <cell r="T480" t="str">
            <v/>
          </cell>
          <cell r="W480" t="str">
            <v/>
          </cell>
          <cell r="X480" t="str">
            <v/>
          </cell>
          <cell r="Y480">
            <v>0</v>
          </cell>
          <cell r="Z480">
            <v>0</v>
          </cell>
          <cell r="AA480" t="str">
            <v/>
          </cell>
        </row>
        <row r="481">
          <cell r="I481" t="str">
            <v/>
          </cell>
          <cell r="J481" t="str">
            <v/>
          </cell>
          <cell r="K481">
            <v>0</v>
          </cell>
          <cell r="L481">
            <v>0</v>
          </cell>
          <cell r="M481" t="str">
            <v/>
          </cell>
          <cell r="P481" t="str">
            <v/>
          </cell>
          <cell r="Q481" t="str">
            <v/>
          </cell>
          <cell r="R481">
            <v>0</v>
          </cell>
          <cell r="S481">
            <v>0</v>
          </cell>
          <cell r="T481" t="str">
            <v/>
          </cell>
          <cell r="W481" t="str">
            <v/>
          </cell>
          <cell r="X481" t="str">
            <v/>
          </cell>
          <cell r="Y481">
            <v>0</v>
          </cell>
          <cell r="Z481">
            <v>0</v>
          </cell>
          <cell r="AA481" t="str">
            <v/>
          </cell>
        </row>
        <row r="482">
          <cell r="I482" t="str">
            <v/>
          </cell>
          <cell r="J482" t="str">
            <v/>
          </cell>
          <cell r="K482">
            <v>0</v>
          </cell>
          <cell r="L482">
            <v>0</v>
          </cell>
          <cell r="M482" t="str">
            <v/>
          </cell>
          <cell r="P482" t="str">
            <v/>
          </cell>
          <cell r="Q482" t="str">
            <v/>
          </cell>
          <cell r="R482">
            <v>0</v>
          </cell>
          <cell r="S482">
            <v>0</v>
          </cell>
          <cell r="T482" t="str">
            <v/>
          </cell>
          <cell r="W482" t="str">
            <v/>
          </cell>
          <cell r="X482" t="str">
            <v/>
          </cell>
          <cell r="Y482">
            <v>0</v>
          </cell>
          <cell r="Z482">
            <v>0</v>
          </cell>
          <cell r="AA482" t="str">
            <v/>
          </cell>
        </row>
        <row r="483">
          <cell r="I483" t="str">
            <v/>
          </cell>
          <cell r="J483" t="str">
            <v/>
          </cell>
          <cell r="K483">
            <v>0</v>
          </cell>
          <cell r="L483">
            <v>0</v>
          </cell>
          <cell r="M483" t="str">
            <v/>
          </cell>
          <cell r="P483" t="str">
            <v/>
          </cell>
          <cell r="Q483" t="str">
            <v/>
          </cell>
          <cell r="R483">
            <v>0</v>
          </cell>
          <cell r="S483">
            <v>0</v>
          </cell>
          <cell r="T483" t="str">
            <v/>
          </cell>
          <cell r="W483" t="str">
            <v/>
          </cell>
          <cell r="X483" t="str">
            <v/>
          </cell>
          <cell r="Y483">
            <v>0</v>
          </cell>
          <cell r="Z483">
            <v>0</v>
          </cell>
          <cell r="AA483" t="str">
            <v/>
          </cell>
        </row>
        <row r="484">
          <cell r="I484" t="str">
            <v/>
          </cell>
          <cell r="J484" t="str">
            <v/>
          </cell>
          <cell r="K484">
            <v>0</v>
          </cell>
          <cell r="L484">
            <v>0</v>
          </cell>
          <cell r="M484" t="str">
            <v/>
          </cell>
          <cell r="P484" t="str">
            <v/>
          </cell>
          <cell r="Q484" t="str">
            <v/>
          </cell>
          <cell r="R484">
            <v>0</v>
          </cell>
          <cell r="S484">
            <v>0</v>
          </cell>
          <cell r="T484" t="str">
            <v/>
          </cell>
          <cell r="W484" t="str">
            <v/>
          </cell>
          <cell r="X484" t="str">
            <v/>
          </cell>
          <cell r="Y484">
            <v>0</v>
          </cell>
          <cell r="Z484">
            <v>0</v>
          </cell>
          <cell r="AA484" t="str">
            <v/>
          </cell>
        </row>
        <row r="485">
          <cell r="I485" t="str">
            <v/>
          </cell>
          <cell r="J485" t="str">
            <v/>
          </cell>
          <cell r="K485">
            <v>0</v>
          </cell>
          <cell r="L485">
            <v>0</v>
          </cell>
          <cell r="M485" t="str">
            <v/>
          </cell>
          <cell r="P485" t="str">
            <v/>
          </cell>
          <cell r="Q485" t="str">
            <v/>
          </cell>
          <cell r="R485">
            <v>0</v>
          </cell>
          <cell r="S485">
            <v>0</v>
          </cell>
          <cell r="T485" t="str">
            <v/>
          </cell>
          <cell r="W485" t="str">
            <v/>
          </cell>
          <cell r="X485" t="str">
            <v/>
          </cell>
          <cell r="Y485">
            <v>0</v>
          </cell>
          <cell r="Z485">
            <v>0</v>
          </cell>
          <cell r="AA485" t="str">
            <v/>
          </cell>
        </row>
        <row r="486">
          <cell r="I486" t="str">
            <v/>
          </cell>
          <cell r="J486" t="str">
            <v/>
          </cell>
          <cell r="K486">
            <v>0</v>
          </cell>
          <cell r="L486">
            <v>0</v>
          </cell>
          <cell r="M486" t="str">
            <v/>
          </cell>
          <cell r="P486" t="str">
            <v/>
          </cell>
          <cell r="Q486" t="str">
            <v/>
          </cell>
          <cell r="R486">
            <v>0</v>
          </cell>
          <cell r="S486">
            <v>0</v>
          </cell>
          <cell r="T486" t="str">
            <v/>
          </cell>
          <cell r="W486" t="str">
            <v/>
          </cell>
          <cell r="X486" t="str">
            <v/>
          </cell>
          <cell r="Y486">
            <v>0</v>
          </cell>
          <cell r="Z486">
            <v>0</v>
          </cell>
          <cell r="AA486" t="str">
            <v/>
          </cell>
        </row>
        <row r="487">
          <cell r="I487" t="str">
            <v/>
          </cell>
          <cell r="J487" t="str">
            <v/>
          </cell>
          <cell r="K487">
            <v>0</v>
          </cell>
          <cell r="L487">
            <v>0</v>
          </cell>
          <cell r="M487" t="str">
            <v/>
          </cell>
          <cell r="P487" t="str">
            <v/>
          </cell>
          <cell r="Q487" t="str">
            <v/>
          </cell>
          <cell r="R487">
            <v>0</v>
          </cell>
          <cell r="S487">
            <v>0</v>
          </cell>
          <cell r="T487" t="str">
            <v/>
          </cell>
          <cell r="W487" t="str">
            <v/>
          </cell>
          <cell r="X487" t="str">
            <v/>
          </cell>
          <cell r="Y487">
            <v>0</v>
          </cell>
          <cell r="Z487">
            <v>0</v>
          </cell>
          <cell r="AA487" t="str">
            <v/>
          </cell>
        </row>
        <row r="488">
          <cell r="I488" t="str">
            <v>1004000000101</v>
          </cell>
          <cell r="J488" t="str">
            <v>普通攻击:对单体敌人造成{0}%的武力伤害</v>
          </cell>
          <cell r="K488">
            <v>0</v>
          </cell>
          <cell r="L488">
            <v>0</v>
          </cell>
          <cell r="M488" t="str">
            <v>0.25+0.25+0.25+0.25+0.25+0.25+0.25+0.25+0.25+0.25+0.25+0.25+0.25+0.25+0.25+0.25+0.25</v>
          </cell>
          <cell r="P488" t="str">
            <v/>
          </cell>
          <cell r="Q488" t="str">
            <v/>
          </cell>
          <cell r="R488">
            <v>0</v>
          </cell>
          <cell r="S488">
            <v>0</v>
          </cell>
          <cell r="T488" t="str">
            <v/>
          </cell>
          <cell r="W488" t="str">
            <v/>
          </cell>
          <cell r="X488" t="str">
            <v/>
          </cell>
          <cell r="Y488">
            <v>0</v>
          </cell>
          <cell r="Z488">
            <v>0</v>
          </cell>
          <cell r="AA488" t="str">
            <v/>
          </cell>
        </row>
        <row r="489">
          <cell r="I489" t="str">
            <v>1004000000201</v>
          </cell>
          <cell r="J489" t="str">
            <v>怒气技能:徐庶呼唤滔天的洪水将敌人击飞并造成徐庶攻击{0}%的策略伤害，受到洪水伤害的敌人将被缴械8秒。</v>
          </cell>
          <cell r="K489">
            <v>0</v>
          </cell>
          <cell r="L489">
            <v>0</v>
          </cell>
          <cell r="M489" t="str">
            <v>0.16+0.2+0.24+0.28+0.32+0.36+0.4+0.44+0.48+0.52+0.56+0.6+0.64+0.68+0.72+0.76+0.8</v>
          </cell>
          <cell r="P489" t="str">
            <v/>
          </cell>
          <cell r="Q489" t="str">
            <v/>
          </cell>
          <cell r="R489">
            <v>0</v>
          </cell>
          <cell r="S489">
            <v>0</v>
          </cell>
          <cell r="T489" t="str">
            <v/>
          </cell>
          <cell r="W489" t="str">
            <v/>
          </cell>
          <cell r="X489" t="str">
            <v/>
          </cell>
          <cell r="Y489">
            <v>0</v>
          </cell>
          <cell r="Z489">
            <v>0</v>
          </cell>
          <cell r="AA489" t="str">
            <v/>
          </cell>
        </row>
        <row r="490">
          <cell r="I490" t="str">
            <v>1004000000202</v>
          </cell>
          <cell r="J490" t="str">
            <v>怒气技能:徐庶呼唤滔天的洪水将敌人击飞并造成徐庶攻击{0}%的策略伤害，受到洪水伤害的敌人将被缴械8秒。</v>
          </cell>
          <cell r="K490">
            <v>0</v>
          </cell>
          <cell r="L490">
            <v>0</v>
          </cell>
          <cell r="M490" t="str">
            <v>8+8+8+8+8+8+8+8+8+8+8+8+8+8+8+8+8</v>
          </cell>
          <cell r="P490" t="str">
            <v/>
          </cell>
          <cell r="Q490" t="str">
            <v/>
          </cell>
          <cell r="R490">
            <v>0</v>
          </cell>
          <cell r="S490">
            <v>0</v>
          </cell>
          <cell r="T490" t="str">
            <v/>
          </cell>
          <cell r="W490" t="str">
            <v/>
          </cell>
          <cell r="X490" t="str">
            <v/>
          </cell>
          <cell r="Y490">
            <v>0</v>
          </cell>
          <cell r="Z490">
            <v>0</v>
          </cell>
          <cell r="AA490" t="str">
            <v/>
          </cell>
        </row>
        <row r="491">
          <cell r="I491" t="str">
            <v>1004000000301</v>
          </cell>
          <cell r="J491"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K491">
            <v>0</v>
          </cell>
          <cell r="L491">
            <v>0</v>
          </cell>
          <cell r="M491" t="str">
            <v>0.14+0.145+0.15+0.155+0.16+0.165+0.17+0.175+0.18+0.185+0.19+0.195+0.2+0.205+0.21+0.215+0.22</v>
          </cell>
          <cell r="P491" t="str">
            <v/>
          </cell>
          <cell r="Q491" t="str">
            <v/>
          </cell>
          <cell r="R491">
            <v>0</v>
          </cell>
          <cell r="S491">
            <v>0</v>
          </cell>
          <cell r="T491" t="str">
            <v/>
          </cell>
          <cell r="W491" t="str">
            <v/>
          </cell>
          <cell r="X491" t="str">
            <v/>
          </cell>
          <cell r="Y491">
            <v>0</v>
          </cell>
          <cell r="Z491">
            <v>0</v>
          </cell>
          <cell r="AA491" t="str">
            <v/>
          </cell>
        </row>
        <row r="492">
          <cell r="I492" t="str">
            <v>1004000000302</v>
          </cell>
          <cell r="J492"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K492">
            <v>0</v>
          </cell>
          <cell r="L492">
            <v>0</v>
          </cell>
          <cell r="M492" t="str">
            <v>5+5+5+5+5+5+5+5+5+5+5+5+5+5+5+5+5</v>
          </cell>
          <cell r="P492" t="str">
            <v>1004000000303</v>
          </cell>
          <cell r="Q492"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R492">
            <v>0</v>
          </cell>
          <cell r="S492">
            <v>0</v>
          </cell>
          <cell r="T492" t="str">
            <v>10+10+10+10+10+10+10+10+10+10+10+10+10+10+10+10+10</v>
          </cell>
          <cell r="W492" t="str">
            <v/>
          </cell>
          <cell r="X492" t="str">
            <v/>
          </cell>
          <cell r="Y492">
            <v>0</v>
          </cell>
          <cell r="Z492">
            <v>0</v>
          </cell>
          <cell r="AA492" t="str">
            <v/>
          </cell>
        </row>
        <row r="493">
          <cell r="I493" t="str">
            <v>1004000000304</v>
          </cell>
          <cell r="J493"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K493">
            <v>0</v>
          </cell>
          <cell r="L493">
            <v>0</v>
          </cell>
          <cell r="M493" t="str">
            <v>0.14+0.145+0.15+0.155+0.16+0.165+0.17+0.175+0.18+0.185+0.19+0.195+0.2+0.205+0.21+0.215+0.22</v>
          </cell>
          <cell r="P493" t="str">
            <v/>
          </cell>
          <cell r="Q493" t="str">
            <v/>
          </cell>
          <cell r="R493">
            <v>0</v>
          </cell>
          <cell r="S493">
            <v>0</v>
          </cell>
          <cell r="T493" t="str">
            <v/>
          </cell>
          <cell r="W493" t="str">
            <v/>
          </cell>
          <cell r="X493" t="str">
            <v/>
          </cell>
          <cell r="Y493">
            <v>0</v>
          </cell>
          <cell r="Z493">
            <v>0</v>
          </cell>
          <cell r="AA493" t="str">
            <v/>
          </cell>
        </row>
        <row r="494">
          <cell r="I494" t="str">
            <v>1004000000401</v>
          </cell>
          <cell r="J494" t="str">
            <v>被动技能2:武将率领弓兵时，弓兵的攻击速度增加8；率领弩兵时，弩兵攻击无视20%护甲。</v>
          </cell>
          <cell r="K494">
            <v>0</v>
          </cell>
          <cell r="L494">
            <v>0</v>
          </cell>
          <cell r="M494" t="str">
            <v>8+8+8+8+8+8+8+8+8+8+8+8+8+8+8+8+8</v>
          </cell>
          <cell r="P494" t="str">
            <v>1004000000402</v>
          </cell>
          <cell r="Q494" t="str">
            <v>被动技能2:武将率领弓兵时，弓兵的攻击速度增加8；率领弩兵时，弩兵攻击无视20%护甲。</v>
          </cell>
          <cell r="R494">
            <v>0</v>
          </cell>
          <cell r="S494">
            <v>0</v>
          </cell>
          <cell r="T494" t="str">
            <v>0.2+0.2+0.2+0.2+0.2+0.2+0.2+0.2+0.2+0.2+0.2+0.2+0.2+0.2+0.2+0.2+0.2</v>
          </cell>
          <cell r="W494" t="str">
            <v/>
          </cell>
          <cell r="X494" t="str">
            <v/>
          </cell>
          <cell r="Y494">
            <v>0</v>
          </cell>
          <cell r="Z494">
            <v>0</v>
          </cell>
          <cell r="AA494" t="str">
            <v/>
          </cell>
        </row>
        <row r="495">
          <cell r="I495" t="str">
            <v>1004000000501</v>
          </cell>
          <cell r="J495" t="str">
            <v>被动技能3:运筹帷幄，决胜千里，自身策略伤害提升20%。</v>
          </cell>
          <cell r="K495">
            <v>0</v>
          </cell>
          <cell r="L495">
            <v>0</v>
          </cell>
          <cell r="M495" t="str">
            <v>0.2+0.2+0.2+0.2+0.2+0.2+0.2+0.2+0.2+0.2+0.2+0.2+0.2+0.2+0.2+0.2+0.2</v>
          </cell>
          <cell r="P495" t="str">
            <v/>
          </cell>
          <cell r="Q495" t="str">
            <v/>
          </cell>
          <cell r="R495">
            <v>0</v>
          </cell>
          <cell r="S495">
            <v>0</v>
          </cell>
          <cell r="T495" t="str">
            <v/>
          </cell>
          <cell r="W495" t="str">
            <v/>
          </cell>
          <cell r="X495" t="str">
            <v/>
          </cell>
          <cell r="Y495">
            <v>0</v>
          </cell>
          <cell r="Z495">
            <v>0</v>
          </cell>
          <cell r="AA495" t="str">
            <v/>
          </cell>
        </row>
        <row r="496">
          <cell r="I496" t="str">
            <v/>
          </cell>
          <cell r="J496" t="str">
            <v/>
          </cell>
          <cell r="K496">
            <v>0</v>
          </cell>
          <cell r="L496">
            <v>0</v>
          </cell>
          <cell r="M496" t="str">
            <v/>
          </cell>
          <cell r="P496" t="str">
            <v/>
          </cell>
          <cell r="Q496" t="str">
            <v/>
          </cell>
          <cell r="R496">
            <v>0</v>
          </cell>
          <cell r="S496">
            <v>0</v>
          </cell>
          <cell r="T496" t="str">
            <v/>
          </cell>
          <cell r="W496" t="str">
            <v/>
          </cell>
          <cell r="X496" t="str">
            <v/>
          </cell>
          <cell r="Y496">
            <v>0</v>
          </cell>
          <cell r="Z496">
            <v>0</v>
          </cell>
          <cell r="AA496" t="str">
            <v/>
          </cell>
        </row>
        <row r="497">
          <cell r="I497" t="str">
            <v/>
          </cell>
          <cell r="J497" t="str">
            <v/>
          </cell>
          <cell r="K497">
            <v>0</v>
          </cell>
          <cell r="L497">
            <v>0</v>
          </cell>
          <cell r="M497" t="str">
            <v/>
          </cell>
          <cell r="P497" t="str">
            <v/>
          </cell>
          <cell r="Q497" t="str">
            <v/>
          </cell>
          <cell r="R497">
            <v>0</v>
          </cell>
          <cell r="S497">
            <v>0</v>
          </cell>
          <cell r="T497" t="str">
            <v/>
          </cell>
          <cell r="W497" t="str">
            <v/>
          </cell>
          <cell r="X497" t="str">
            <v/>
          </cell>
          <cell r="Y497">
            <v>0</v>
          </cell>
          <cell r="Z497">
            <v>0</v>
          </cell>
          <cell r="AA497" t="str">
            <v/>
          </cell>
        </row>
        <row r="498">
          <cell r="I498" t="str">
            <v/>
          </cell>
          <cell r="J498" t="str">
            <v/>
          </cell>
          <cell r="K498">
            <v>0</v>
          </cell>
          <cell r="L498">
            <v>0</v>
          </cell>
          <cell r="M498" t="str">
            <v/>
          </cell>
          <cell r="P498" t="str">
            <v/>
          </cell>
          <cell r="Q498" t="str">
            <v/>
          </cell>
          <cell r="R498">
            <v>0</v>
          </cell>
          <cell r="S498">
            <v>0</v>
          </cell>
          <cell r="T498" t="str">
            <v/>
          </cell>
          <cell r="W498" t="str">
            <v/>
          </cell>
          <cell r="X498" t="str">
            <v/>
          </cell>
          <cell r="Y498">
            <v>0</v>
          </cell>
          <cell r="Z498">
            <v>0</v>
          </cell>
          <cell r="AA498" t="str">
            <v/>
          </cell>
        </row>
        <row r="499">
          <cell r="I499" t="str">
            <v/>
          </cell>
          <cell r="J499" t="str">
            <v/>
          </cell>
          <cell r="K499">
            <v>0</v>
          </cell>
          <cell r="L499">
            <v>0</v>
          </cell>
          <cell r="M499" t="str">
            <v/>
          </cell>
          <cell r="P499" t="str">
            <v/>
          </cell>
          <cell r="Q499" t="str">
            <v/>
          </cell>
          <cell r="R499">
            <v>0</v>
          </cell>
          <cell r="S499">
            <v>0</v>
          </cell>
          <cell r="T499" t="str">
            <v/>
          </cell>
          <cell r="W499" t="str">
            <v/>
          </cell>
          <cell r="X499" t="str">
            <v/>
          </cell>
          <cell r="Y499">
            <v>0</v>
          </cell>
          <cell r="Z499">
            <v>0</v>
          </cell>
          <cell r="AA499" t="str">
            <v/>
          </cell>
        </row>
        <row r="500">
          <cell r="I500" t="str">
            <v/>
          </cell>
          <cell r="J500" t="str">
            <v/>
          </cell>
          <cell r="K500">
            <v>0</v>
          </cell>
          <cell r="L500">
            <v>0</v>
          </cell>
          <cell r="M500" t="str">
            <v/>
          </cell>
          <cell r="P500" t="str">
            <v/>
          </cell>
          <cell r="Q500" t="str">
            <v/>
          </cell>
          <cell r="R500">
            <v>0</v>
          </cell>
          <cell r="S500">
            <v>0</v>
          </cell>
          <cell r="T500" t="str">
            <v/>
          </cell>
          <cell r="W500" t="str">
            <v/>
          </cell>
          <cell r="X500" t="str">
            <v/>
          </cell>
          <cell r="Y500">
            <v>0</v>
          </cell>
          <cell r="Z500">
            <v>0</v>
          </cell>
          <cell r="AA500" t="str">
            <v/>
          </cell>
        </row>
        <row r="501">
          <cell r="I501" t="str">
            <v/>
          </cell>
          <cell r="J501" t="str">
            <v/>
          </cell>
          <cell r="K501">
            <v>0</v>
          </cell>
          <cell r="L501">
            <v>0</v>
          </cell>
          <cell r="M501" t="str">
            <v/>
          </cell>
          <cell r="P501" t="str">
            <v/>
          </cell>
          <cell r="Q501" t="str">
            <v/>
          </cell>
          <cell r="R501">
            <v>0</v>
          </cell>
          <cell r="S501">
            <v>0</v>
          </cell>
          <cell r="T501" t="str">
            <v/>
          </cell>
          <cell r="W501" t="str">
            <v/>
          </cell>
          <cell r="X501" t="str">
            <v/>
          </cell>
          <cell r="Y501">
            <v>0</v>
          </cell>
          <cell r="Z501">
            <v>0</v>
          </cell>
          <cell r="AA501" t="str">
            <v/>
          </cell>
        </row>
        <row r="502">
          <cell r="I502" t="str">
            <v/>
          </cell>
          <cell r="J502" t="str">
            <v/>
          </cell>
          <cell r="K502">
            <v>0</v>
          </cell>
          <cell r="L502">
            <v>0</v>
          </cell>
          <cell r="M502" t="str">
            <v/>
          </cell>
          <cell r="P502" t="str">
            <v/>
          </cell>
          <cell r="Q502" t="str">
            <v/>
          </cell>
          <cell r="R502">
            <v>0</v>
          </cell>
          <cell r="S502">
            <v>0</v>
          </cell>
          <cell r="T502" t="str">
            <v/>
          </cell>
          <cell r="W502" t="str">
            <v/>
          </cell>
          <cell r="X502" t="str">
            <v/>
          </cell>
          <cell r="Y502">
            <v>0</v>
          </cell>
          <cell r="Z502">
            <v>0</v>
          </cell>
          <cell r="AA502" t="str">
            <v/>
          </cell>
        </row>
        <row r="503">
          <cell r="I503" t="str">
            <v/>
          </cell>
          <cell r="J503" t="str">
            <v/>
          </cell>
          <cell r="K503">
            <v>0</v>
          </cell>
          <cell r="L503">
            <v>0</v>
          </cell>
          <cell r="M503" t="str">
            <v/>
          </cell>
          <cell r="P503" t="str">
            <v/>
          </cell>
          <cell r="Q503" t="str">
            <v/>
          </cell>
          <cell r="R503">
            <v>0</v>
          </cell>
          <cell r="S503">
            <v>0</v>
          </cell>
          <cell r="T503" t="str">
            <v/>
          </cell>
          <cell r="W503" t="str">
            <v/>
          </cell>
          <cell r="X503" t="str">
            <v/>
          </cell>
          <cell r="Y503">
            <v>0</v>
          </cell>
          <cell r="Z503">
            <v>0</v>
          </cell>
          <cell r="AA503" t="str">
            <v/>
          </cell>
        </row>
        <row r="504">
          <cell r="I504" t="str">
            <v/>
          </cell>
          <cell r="J504" t="str">
            <v/>
          </cell>
          <cell r="K504">
            <v>0</v>
          </cell>
          <cell r="L504">
            <v>0</v>
          </cell>
          <cell r="M504" t="str">
            <v/>
          </cell>
          <cell r="P504" t="str">
            <v/>
          </cell>
          <cell r="Q504" t="str">
            <v/>
          </cell>
          <cell r="R504">
            <v>0</v>
          </cell>
          <cell r="S504">
            <v>0</v>
          </cell>
          <cell r="T504" t="str">
            <v/>
          </cell>
          <cell r="W504" t="str">
            <v/>
          </cell>
          <cell r="X504" t="str">
            <v/>
          </cell>
          <cell r="Y504">
            <v>0</v>
          </cell>
          <cell r="Z504">
            <v>0</v>
          </cell>
          <cell r="AA504" t="str">
            <v/>
          </cell>
        </row>
        <row r="505">
          <cell r="I505" t="str">
            <v/>
          </cell>
          <cell r="J505" t="str">
            <v/>
          </cell>
          <cell r="K505">
            <v>0</v>
          </cell>
          <cell r="L505">
            <v>0</v>
          </cell>
          <cell r="M505" t="str">
            <v/>
          </cell>
          <cell r="P505" t="str">
            <v/>
          </cell>
          <cell r="Q505" t="str">
            <v/>
          </cell>
          <cell r="R505">
            <v>0</v>
          </cell>
          <cell r="S505">
            <v>0</v>
          </cell>
          <cell r="T505" t="str">
            <v/>
          </cell>
          <cell r="W505" t="str">
            <v/>
          </cell>
          <cell r="X505" t="str">
            <v/>
          </cell>
          <cell r="Y505">
            <v>0</v>
          </cell>
          <cell r="Z505">
            <v>0</v>
          </cell>
          <cell r="AA505" t="str">
            <v/>
          </cell>
        </row>
        <row r="506">
          <cell r="I506" t="str">
            <v/>
          </cell>
          <cell r="J506" t="str">
            <v/>
          </cell>
          <cell r="K506">
            <v>0</v>
          </cell>
          <cell r="L506">
            <v>0</v>
          </cell>
          <cell r="M506" t="str">
            <v/>
          </cell>
          <cell r="P506" t="str">
            <v/>
          </cell>
          <cell r="Q506" t="str">
            <v/>
          </cell>
          <cell r="R506">
            <v>0</v>
          </cell>
          <cell r="S506">
            <v>0</v>
          </cell>
          <cell r="T506" t="str">
            <v/>
          </cell>
          <cell r="W506" t="str">
            <v/>
          </cell>
          <cell r="X506" t="str">
            <v/>
          </cell>
          <cell r="Y506">
            <v>0</v>
          </cell>
          <cell r="Z506">
            <v>0</v>
          </cell>
          <cell r="AA506" t="str">
            <v/>
          </cell>
        </row>
        <row r="507">
          <cell r="I507" t="str">
            <v/>
          </cell>
          <cell r="J507" t="str">
            <v/>
          </cell>
          <cell r="K507">
            <v>0</v>
          </cell>
          <cell r="L507">
            <v>0</v>
          </cell>
          <cell r="M507" t="str">
            <v/>
          </cell>
          <cell r="P507" t="str">
            <v/>
          </cell>
          <cell r="Q507" t="str">
            <v/>
          </cell>
          <cell r="R507">
            <v>0</v>
          </cell>
          <cell r="S507">
            <v>0</v>
          </cell>
          <cell r="T507" t="str">
            <v/>
          </cell>
          <cell r="W507" t="str">
            <v/>
          </cell>
          <cell r="X507" t="str">
            <v/>
          </cell>
          <cell r="Y507">
            <v>0</v>
          </cell>
          <cell r="Z507">
            <v>0</v>
          </cell>
          <cell r="AA507" t="str">
            <v/>
          </cell>
        </row>
        <row r="508">
          <cell r="I508" t="str">
            <v/>
          </cell>
          <cell r="J508" t="str">
            <v/>
          </cell>
          <cell r="K508">
            <v>0</v>
          </cell>
          <cell r="L508">
            <v>0</v>
          </cell>
          <cell r="M508" t="str">
            <v/>
          </cell>
          <cell r="P508" t="str">
            <v/>
          </cell>
          <cell r="Q508" t="str">
            <v/>
          </cell>
          <cell r="R508">
            <v>0</v>
          </cell>
          <cell r="S508">
            <v>0</v>
          </cell>
          <cell r="T508" t="str">
            <v/>
          </cell>
          <cell r="W508" t="str">
            <v/>
          </cell>
          <cell r="X508" t="str">
            <v/>
          </cell>
          <cell r="Y508">
            <v>0</v>
          </cell>
          <cell r="Z508">
            <v>0</v>
          </cell>
          <cell r="AA508" t="str">
            <v/>
          </cell>
        </row>
        <row r="509">
          <cell r="I509" t="str">
            <v/>
          </cell>
          <cell r="J509" t="str">
            <v/>
          </cell>
          <cell r="K509">
            <v>0</v>
          </cell>
          <cell r="L509">
            <v>0</v>
          </cell>
          <cell r="M509" t="str">
            <v/>
          </cell>
          <cell r="P509" t="str">
            <v/>
          </cell>
          <cell r="Q509" t="str">
            <v/>
          </cell>
          <cell r="R509">
            <v>0</v>
          </cell>
          <cell r="S509">
            <v>0</v>
          </cell>
          <cell r="T509" t="str">
            <v/>
          </cell>
          <cell r="W509" t="str">
            <v/>
          </cell>
          <cell r="X509" t="str">
            <v/>
          </cell>
          <cell r="Y509">
            <v>0</v>
          </cell>
          <cell r="Z509">
            <v>0</v>
          </cell>
          <cell r="AA509" t="str">
            <v/>
          </cell>
        </row>
        <row r="510">
          <cell r="I510" t="str">
            <v/>
          </cell>
          <cell r="J510" t="str">
            <v/>
          </cell>
          <cell r="K510">
            <v>0</v>
          </cell>
          <cell r="L510">
            <v>0</v>
          </cell>
          <cell r="M510" t="str">
            <v/>
          </cell>
          <cell r="P510" t="str">
            <v/>
          </cell>
          <cell r="Q510" t="str">
            <v/>
          </cell>
          <cell r="R510">
            <v>0</v>
          </cell>
          <cell r="S510">
            <v>0</v>
          </cell>
          <cell r="T510" t="str">
            <v/>
          </cell>
          <cell r="W510" t="str">
            <v/>
          </cell>
          <cell r="X510" t="str">
            <v/>
          </cell>
          <cell r="Y510">
            <v>0</v>
          </cell>
          <cell r="Z510">
            <v>0</v>
          </cell>
          <cell r="AA510" t="str">
            <v/>
          </cell>
        </row>
        <row r="511">
          <cell r="I511" t="str">
            <v/>
          </cell>
          <cell r="J511" t="str">
            <v/>
          </cell>
          <cell r="K511">
            <v>0</v>
          </cell>
          <cell r="L511">
            <v>0</v>
          </cell>
          <cell r="M511" t="str">
            <v/>
          </cell>
          <cell r="P511" t="str">
            <v/>
          </cell>
          <cell r="Q511" t="str">
            <v/>
          </cell>
          <cell r="R511">
            <v>0</v>
          </cell>
          <cell r="S511">
            <v>0</v>
          </cell>
          <cell r="T511" t="str">
            <v/>
          </cell>
          <cell r="W511" t="str">
            <v/>
          </cell>
          <cell r="X511" t="str">
            <v/>
          </cell>
          <cell r="Y511">
            <v>0</v>
          </cell>
          <cell r="Z511">
            <v>0</v>
          </cell>
          <cell r="AA511" t="str">
            <v/>
          </cell>
        </row>
        <row r="512">
          <cell r="I512" t="str">
            <v/>
          </cell>
          <cell r="J512" t="str">
            <v/>
          </cell>
          <cell r="K512">
            <v>0</v>
          </cell>
          <cell r="L512">
            <v>0</v>
          </cell>
          <cell r="M512" t="str">
            <v/>
          </cell>
          <cell r="P512" t="str">
            <v/>
          </cell>
          <cell r="Q512" t="str">
            <v/>
          </cell>
          <cell r="R512">
            <v>0</v>
          </cell>
          <cell r="S512">
            <v>0</v>
          </cell>
          <cell r="T512" t="str">
            <v/>
          </cell>
          <cell r="W512" t="str">
            <v/>
          </cell>
          <cell r="X512" t="str">
            <v/>
          </cell>
          <cell r="Y512">
            <v>0</v>
          </cell>
          <cell r="Z512">
            <v>0</v>
          </cell>
          <cell r="AA512" t="str">
            <v/>
          </cell>
        </row>
        <row r="513">
          <cell r="I513" t="str">
            <v/>
          </cell>
          <cell r="J513" t="str">
            <v/>
          </cell>
          <cell r="K513">
            <v>0</v>
          </cell>
          <cell r="L513">
            <v>0</v>
          </cell>
          <cell r="M513" t="str">
            <v/>
          </cell>
          <cell r="P513" t="str">
            <v/>
          </cell>
          <cell r="Q513" t="str">
            <v/>
          </cell>
          <cell r="R513">
            <v>0</v>
          </cell>
          <cell r="S513">
            <v>0</v>
          </cell>
          <cell r="T513" t="str">
            <v/>
          </cell>
          <cell r="W513" t="str">
            <v/>
          </cell>
          <cell r="X513" t="str">
            <v/>
          </cell>
          <cell r="Y513">
            <v>0</v>
          </cell>
          <cell r="Z513">
            <v>0</v>
          </cell>
          <cell r="AA513" t="str">
            <v/>
          </cell>
        </row>
        <row r="514">
          <cell r="I514" t="str">
            <v/>
          </cell>
          <cell r="J514" t="str">
            <v/>
          </cell>
          <cell r="K514">
            <v>0</v>
          </cell>
          <cell r="L514">
            <v>0</v>
          </cell>
          <cell r="M514" t="str">
            <v/>
          </cell>
          <cell r="P514" t="str">
            <v/>
          </cell>
          <cell r="Q514" t="str">
            <v/>
          </cell>
          <cell r="R514">
            <v>0</v>
          </cell>
          <cell r="S514">
            <v>0</v>
          </cell>
          <cell r="T514" t="str">
            <v/>
          </cell>
          <cell r="W514" t="str">
            <v/>
          </cell>
          <cell r="X514" t="str">
            <v/>
          </cell>
          <cell r="Y514">
            <v>0</v>
          </cell>
          <cell r="Z514">
            <v>0</v>
          </cell>
          <cell r="AA514" t="str">
            <v/>
          </cell>
        </row>
        <row r="515">
          <cell r="I515" t="str">
            <v/>
          </cell>
          <cell r="J515" t="str">
            <v/>
          </cell>
          <cell r="K515">
            <v>0</v>
          </cell>
          <cell r="L515">
            <v>0</v>
          </cell>
          <cell r="M515" t="str">
            <v/>
          </cell>
          <cell r="P515" t="str">
            <v/>
          </cell>
          <cell r="Q515" t="str">
            <v/>
          </cell>
          <cell r="R515">
            <v>0</v>
          </cell>
          <cell r="S515">
            <v>0</v>
          </cell>
          <cell r="T515" t="str">
            <v/>
          </cell>
          <cell r="W515" t="str">
            <v/>
          </cell>
          <cell r="X515" t="str">
            <v/>
          </cell>
          <cell r="Y515">
            <v>0</v>
          </cell>
          <cell r="Z515">
            <v>0</v>
          </cell>
          <cell r="AA515" t="str">
            <v/>
          </cell>
        </row>
        <row r="516">
          <cell r="I516" t="str">
            <v/>
          </cell>
          <cell r="J516" t="str">
            <v/>
          </cell>
          <cell r="K516">
            <v>0</v>
          </cell>
          <cell r="L516">
            <v>0</v>
          </cell>
          <cell r="M516" t="str">
            <v/>
          </cell>
          <cell r="P516" t="str">
            <v/>
          </cell>
          <cell r="Q516" t="str">
            <v/>
          </cell>
          <cell r="R516">
            <v>0</v>
          </cell>
          <cell r="S516">
            <v>0</v>
          </cell>
          <cell r="T516" t="str">
            <v/>
          </cell>
          <cell r="W516" t="str">
            <v/>
          </cell>
          <cell r="X516" t="str">
            <v/>
          </cell>
          <cell r="Y516">
            <v>0</v>
          </cell>
          <cell r="Z516">
            <v>0</v>
          </cell>
          <cell r="AA516" t="str">
            <v/>
          </cell>
        </row>
        <row r="517">
          <cell r="I517" t="str">
            <v/>
          </cell>
          <cell r="J517" t="str">
            <v/>
          </cell>
          <cell r="K517">
            <v>0</v>
          </cell>
          <cell r="L517">
            <v>0</v>
          </cell>
          <cell r="M517" t="str">
            <v/>
          </cell>
          <cell r="P517" t="str">
            <v/>
          </cell>
          <cell r="Q517" t="str">
            <v/>
          </cell>
          <cell r="R517">
            <v>0</v>
          </cell>
          <cell r="S517">
            <v>0</v>
          </cell>
          <cell r="T517" t="str">
            <v/>
          </cell>
          <cell r="W517" t="str">
            <v/>
          </cell>
          <cell r="X517" t="str">
            <v/>
          </cell>
          <cell r="Y517">
            <v>0</v>
          </cell>
          <cell r="Z517">
            <v>0</v>
          </cell>
          <cell r="AA517" t="str">
            <v/>
          </cell>
        </row>
        <row r="518">
          <cell r="I518" t="str">
            <v>1004200000101</v>
          </cell>
          <cell r="J518" t="str">
            <v>普通攻击:对单体敌人造成{0}%的武力伤害</v>
          </cell>
          <cell r="K518">
            <v>0</v>
          </cell>
          <cell r="L518">
            <v>0</v>
          </cell>
          <cell r="M518" t="str">
            <v>0.25+0.25+0.25+0.25+0.25+0.25+0.25+0.25+0.25+0.25+0.25+0.25+0.25+0.25+0.25+0.25+0.25</v>
          </cell>
          <cell r="P518" t="str">
            <v/>
          </cell>
          <cell r="Q518" t="str">
            <v/>
          </cell>
          <cell r="R518">
            <v>0</v>
          </cell>
          <cell r="S518">
            <v>0</v>
          </cell>
          <cell r="T518" t="str">
            <v/>
          </cell>
          <cell r="W518" t="str">
            <v/>
          </cell>
          <cell r="X518" t="str">
            <v/>
          </cell>
          <cell r="Y518">
            <v>0</v>
          </cell>
          <cell r="Z518">
            <v>0</v>
          </cell>
          <cell r="AA518" t="str">
            <v/>
          </cell>
        </row>
        <row r="519">
          <cell r="I519" t="str">
            <v>1004200000201</v>
          </cell>
          <cell r="J519" t="str">
            <v>怒气技能:马谡对范围内的最多3敌人使用谋略进行欺骗，对范围内的敌人造成自身{0}%攻击力的武力伤害并且清除全部增益效果，并使得其中的武将在15秒内无法享受其他增益效果。</v>
          </cell>
          <cell r="K519">
            <v>0</v>
          </cell>
          <cell r="L519">
            <v>0</v>
          </cell>
          <cell r="M519" t="str">
            <v>0.08+0.12+0.16+0.2+0.24+0.28+0.32+0.36+0.4+0.44+0.48+0.52+0.56+0.6+0.64+0.68+0.72</v>
          </cell>
          <cell r="P519" t="str">
            <v/>
          </cell>
          <cell r="Q519" t="str">
            <v/>
          </cell>
          <cell r="R519">
            <v>0</v>
          </cell>
          <cell r="S519">
            <v>0</v>
          </cell>
          <cell r="T519" t="str">
            <v/>
          </cell>
          <cell r="W519" t="str">
            <v/>
          </cell>
          <cell r="X519" t="str">
            <v/>
          </cell>
          <cell r="Y519">
            <v>0</v>
          </cell>
          <cell r="Z519">
            <v>0</v>
          </cell>
          <cell r="AA519" t="str">
            <v/>
          </cell>
        </row>
        <row r="520">
          <cell r="I520" t="str">
            <v>1004200000202</v>
          </cell>
          <cell r="J520" t="str">
            <v>怒气技能:马谡对范围内的最多3敌人使用谋略进行欺骗，对范围内的敌人造成自身{0}%攻击力的武力伤害并且清除全部增益效果，并使得其中的武将在15秒内无法享受其他增益效果。</v>
          </cell>
          <cell r="K520">
            <v>0</v>
          </cell>
          <cell r="L520">
            <v>0</v>
          </cell>
          <cell r="M520" t="str">
            <v>15+15+15+15+15+15+15+15+15+15+15+15+15+15+15+15+15</v>
          </cell>
          <cell r="P520" t="str">
            <v/>
          </cell>
          <cell r="Q520" t="str">
            <v/>
          </cell>
          <cell r="R520">
            <v>0</v>
          </cell>
          <cell r="S520">
            <v>0</v>
          </cell>
          <cell r="T520" t="str">
            <v/>
          </cell>
          <cell r="W520" t="str">
            <v/>
          </cell>
          <cell r="X520" t="str">
            <v/>
          </cell>
          <cell r="Y520">
            <v>0</v>
          </cell>
          <cell r="Z520">
            <v>0</v>
          </cell>
          <cell r="AA520" t="str">
            <v/>
          </cell>
        </row>
        <row r="521">
          <cell r="I521" t="str">
            <v>1004200000301</v>
          </cell>
          <cell r="J521" t="str">
            <v>被动技能1:马谡造成的负面效果时间延长{0}%。</v>
          </cell>
          <cell r="K521">
            <v>0</v>
          </cell>
          <cell r="L521">
            <v>0</v>
          </cell>
          <cell r="M521" t="str">
            <v>0.06+0.09+0.12+0.15+0.18+0.21+0.24+0.27+0.3+0.33+0.36+0.39+0.42+0.45+0.48+0.51+0.54</v>
          </cell>
          <cell r="P521" t="str">
            <v/>
          </cell>
          <cell r="Q521" t="str">
            <v/>
          </cell>
          <cell r="R521">
            <v>0</v>
          </cell>
          <cell r="S521">
            <v>0</v>
          </cell>
          <cell r="T521" t="str">
            <v/>
          </cell>
          <cell r="W521" t="str">
            <v/>
          </cell>
          <cell r="X521" t="str">
            <v/>
          </cell>
          <cell r="Y521">
            <v>0</v>
          </cell>
          <cell r="Z521">
            <v>0</v>
          </cell>
          <cell r="AA521" t="str">
            <v/>
          </cell>
        </row>
        <row r="522">
          <cell r="I522" t="str">
            <v>1004200000302</v>
          </cell>
          <cell r="J522" t="str">
            <v>被动技能1:马谡造成的负面效果时间延长{0}%。</v>
          </cell>
          <cell r="K522">
            <v>0</v>
          </cell>
          <cell r="L522">
            <v>0</v>
          </cell>
          <cell r="M522" t="str">
            <v>0.06+0.09+0.12+0.15+0.18+0.21+0.24+0.27+0.3+0.33+0.36+0.39+0.42+0.45+0.48+0.51+0.54</v>
          </cell>
          <cell r="P522" t="str">
            <v/>
          </cell>
          <cell r="Q522" t="str">
            <v/>
          </cell>
          <cell r="R522">
            <v>0</v>
          </cell>
          <cell r="S522">
            <v>0</v>
          </cell>
          <cell r="T522" t="str">
            <v/>
          </cell>
          <cell r="W522" t="str">
            <v/>
          </cell>
          <cell r="X522" t="str">
            <v/>
          </cell>
          <cell r="Y522">
            <v>0</v>
          </cell>
          <cell r="Z522">
            <v>0</v>
          </cell>
          <cell r="AA522" t="str">
            <v/>
          </cell>
        </row>
        <row r="523">
          <cell r="I523" t="str">
            <v>1004200000401</v>
          </cell>
          <cell r="J523" t="str">
            <v>被动技能2:武将率领弓兵时，弓兵的攻击速度增加8；率领弩兵时，弩兵攻击无视20%护甲。</v>
          </cell>
          <cell r="K523">
            <v>0</v>
          </cell>
          <cell r="L523">
            <v>0</v>
          </cell>
          <cell r="M523" t="str">
            <v>8+8+8+8+8+8+8+8+8+8+8+8+8+8+8+8+8</v>
          </cell>
          <cell r="P523" t="str">
            <v>1004200000402</v>
          </cell>
          <cell r="Q523" t="str">
            <v>被动技能2:武将率领弓兵时，弓兵的攻击速度增加8；率领弩兵时，弩兵攻击无视20%护甲。</v>
          </cell>
          <cell r="R523">
            <v>0</v>
          </cell>
          <cell r="S523">
            <v>0</v>
          </cell>
          <cell r="T523" t="str">
            <v>0.2+0.2+0.2+0.2+0.2+0.2+0.2+0.2+0.2+0.2+0.2+0.2+0.2+0.2+0.2+0.2+0.2</v>
          </cell>
          <cell r="W523" t="str">
            <v/>
          </cell>
          <cell r="X523" t="str">
            <v/>
          </cell>
          <cell r="Y523">
            <v>0</v>
          </cell>
          <cell r="Z523">
            <v>0</v>
          </cell>
          <cell r="AA523" t="str">
            <v/>
          </cell>
        </row>
        <row r="524">
          <cell r="I524" t="str">
            <v>1004200000501</v>
          </cell>
          <cell r="J524" t="str">
            <v>被动技能3:运筹帷幄，决胜千里，自身策略伤害提升15%。</v>
          </cell>
          <cell r="K524">
            <v>0</v>
          </cell>
          <cell r="L524">
            <v>0</v>
          </cell>
          <cell r="M524" t="str">
            <v>-60+-60+-60+-60+-60+-60+-60+-60+-60+-60+-60+-60+-60+-60+-60+-60+-60</v>
          </cell>
          <cell r="P524" t="str">
            <v/>
          </cell>
          <cell r="Q524" t="str">
            <v/>
          </cell>
          <cell r="R524">
            <v>0</v>
          </cell>
          <cell r="S524">
            <v>0</v>
          </cell>
          <cell r="T524" t="str">
            <v/>
          </cell>
          <cell r="W524" t="str">
            <v/>
          </cell>
          <cell r="X524" t="str">
            <v/>
          </cell>
          <cell r="Y524">
            <v>0</v>
          </cell>
          <cell r="Z524">
            <v>0</v>
          </cell>
          <cell r="AA524" t="str">
            <v/>
          </cell>
        </row>
        <row r="525">
          <cell r="I525" t="str">
            <v/>
          </cell>
          <cell r="J525" t="str">
            <v/>
          </cell>
          <cell r="K525">
            <v>0</v>
          </cell>
          <cell r="L525">
            <v>0</v>
          </cell>
          <cell r="M525" t="str">
            <v/>
          </cell>
          <cell r="P525" t="str">
            <v/>
          </cell>
          <cell r="Q525" t="str">
            <v/>
          </cell>
          <cell r="R525">
            <v>0</v>
          </cell>
          <cell r="S525">
            <v>0</v>
          </cell>
          <cell r="T525" t="str">
            <v/>
          </cell>
          <cell r="W525" t="str">
            <v/>
          </cell>
          <cell r="X525" t="str">
            <v/>
          </cell>
          <cell r="Y525">
            <v>0</v>
          </cell>
          <cell r="Z525">
            <v>0</v>
          </cell>
          <cell r="AA525" t="str">
            <v/>
          </cell>
        </row>
        <row r="526">
          <cell r="I526" t="str">
            <v/>
          </cell>
          <cell r="J526" t="str">
            <v/>
          </cell>
          <cell r="K526">
            <v>0</v>
          </cell>
          <cell r="L526">
            <v>0</v>
          </cell>
          <cell r="M526" t="str">
            <v/>
          </cell>
          <cell r="P526" t="str">
            <v/>
          </cell>
          <cell r="Q526" t="str">
            <v/>
          </cell>
          <cell r="R526">
            <v>0</v>
          </cell>
          <cell r="S526">
            <v>0</v>
          </cell>
          <cell r="T526" t="str">
            <v/>
          </cell>
          <cell r="W526" t="str">
            <v/>
          </cell>
          <cell r="X526" t="str">
            <v/>
          </cell>
          <cell r="Y526">
            <v>0</v>
          </cell>
          <cell r="Z526">
            <v>0</v>
          </cell>
          <cell r="AA526" t="str">
            <v/>
          </cell>
        </row>
        <row r="527">
          <cell r="I527" t="str">
            <v/>
          </cell>
          <cell r="J527" t="str">
            <v/>
          </cell>
          <cell r="K527">
            <v>0</v>
          </cell>
          <cell r="L527">
            <v>0</v>
          </cell>
          <cell r="M527" t="str">
            <v/>
          </cell>
          <cell r="P527" t="str">
            <v/>
          </cell>
          <cell r="Q527" t="str">
            <v/>
          </cell>
          <cell r="R527">
            <v>0</v>
          </cell>
          <cell r="S527">
            <v>0</v>
          </cell>
          <cell r="T527" t="str">
            <v/>
          </cell>
          <cell r="W527" t="str">
            <v/>
          </cell>
          <cell r="X527" t="str">
            <v/>
          </cell>
          <cell r="Y527">
            <v>0</v>
          </cell>
          <cell r="Z527">
            <v>0</v>
          </cell>
          <cell r="AA527" t="str">
            <v/>
          </cell>
        </row>
        <row r="528">
          <cell r="I528" t="str">
            <v/>
          </cell>
          <cell r="J528" t="str">
            <v/>
          </cell>
          <cell r="K528">
            <v>0</v>
          </cell>
          <cell r="L528">
            <v>0</v>
          </cell>
          <cell r="M528" t="str">
            <v/>
          </cell>
          <cell r="P528" t="str">
            <v/>
          </cell>
          <cell r="Q528" t="str">
            <v/>
          </cell>
          <cell r="R528">
            <v>0</v>
          </cell>
          <cell r="S528">
            <v>0</v>
          </cell>
          <cell r="T528" t="str">
            <v/>
          </cell>
          <cell r="W528" t="str">
            <v/>
          </cell>
          <cell r="X528" t="str">
            <v/>
          </cell>
          <cell r="Y528">
            <v>0</v>
          </cell>
          <cell r="Z528">
            <v>0</v>
          </cell>
          <cell r="AA528" t="str">
            <v/>
          </cell>
        </row>
        <row r="529">
          <cell r="I529" t="str">
            <v/>
          </cell>
          <cell r="J529" t="str">
            <v/>
          </cell>
          <cell r="K529">
            <v>0</v>
          </cell>
          <cell r="L529">
            <v>0</v>
          </cell>
          <cell r="M529" t="str">
            <v/>
          </cell>
          <cell r="P529" t="str">
            <v/>
          </cell>
          <cell r="Q529" t="str">
            <v/>
          </cell>
          <cell r="R529">
            <v>0</v>
          </cell>
          <cell r="S529">
            <v>0</v>
          </cell>
          <cell r="T529" t="str">
            <v/>
          </cell>
          <cell r="W529" t="str">
            <v/>
          </cell>
          <cell r="X529" t="str">
            <v/>
          </cell>
          <cell r="Y529">
            <v>0</v>
          </cell>
          <cell r="Z529">
            <v>0</v>
          </cell>
          <cell r="AA529" t="str">
            <v/>
          </cell>
        </row>
        <row r="530">
          <cell r="I530" t="str">
            <v/>
          </cell>
          <cell r="J530" t="str">
            <v/>
          </cell>
          <cell r="K530">
            <v>0</v>
          </cell>
          <cell r="L530">
            <v>0</v>
          </cell>
          <cell r="M530" t="str">
            <v/>
          </cell>
          <cell r="P530" t="str">
            <v/>
          </cell>
          <cell r="Q530" t="str">
            <v/>
          </cell>
          <cell r="R530">
            <v>0</v>
          </cell>
          <cell r="S530">
            <v>0</v>
          </cell>
          <cell r="T530" t="str">
            <v/>
          </cell>
          <cell r="W530" t="str">
            <v/>
          </cell>
          <cell r="X530" t="str">
            <v/>
          </cell>
          <cell r="Y530">
            <v>0</v>
          </cell>
          <cell r="Z530">
            <v>0</v>
          </cell>
          <cell r="AA530" t="str">
            <v/>
          </cell>
        </row>
        <row r="531">
          <cell r="I531" t="str">
            <v/>
          </cell>
          <cell r="J531" t="str">
            <v/>
          </cell>
          <cell r="K531">
            <v>0</v>
          </cell>
          <cell r="L531">
            <v>0</v>
          </cell>
          <cell r="M531" t="str">
            <v/>
          </cell>
          <cell r="P531" t="str">
            <v/>
          </cell>
          <cell r="Q531" t="str">
            <v/>
          </cell>
          <cell r="R531">
            <v>0</v>
          </cell>
          <cell r="S531">
            <v>0</v>
          </cell>
          <cell r="T531" t="str">
            <v/>
          </cell>
          <cell r="W531" t="str">
            <v/>
          </cell>
          <cell r="X531" t="str">
            <v/>
          </cell>
          <cell r="Y531">
            <v>0</v>
          </cell>
          <cell r="Z531">
            <v>0</v>
          </cell>
          <cell r="AA531" t="str">
            <v/>
          </cell>
        </row>
        <row r="532">
          <cell r="I532" t="str">
            <v/>
          </cell>
          <cell r="J532" t="str">
            <v/>
          </cell>
          <cell r="K532">
            <v>0</v>
          </cell>
          <cell r="L532">
            <v>0</v>
          </cell>
          <cell r="M532" t="str">
            <v/>
          </cell>
          <cell r="P532" t="str">
            <v/>
          </cell>
          <cell r="Q532" t="str">
            <v/>
          </cell>
          <cell r="R532">
            <v>0</v>
          </cell>
          <cell r="S532">
            <v>0</v>
          </cell>
          <cell r="T532" t="str">
            <v/>
          </cell>
          <cell r="W532" t="str">
            <v/>
          </cell>
          <cell r="X532" t="str">
            <v/>
          </cell>
          <cell r="Y532">
            <v>0</v>
          </cell>
          <cell r="Z532">
            <v>0</v>
          </cell>
          <cell r="AA532" t="str">
            <v/>
          </cell>
        </row>
        <row r="533">
          <cell r="I533" t="str">
            <v>1004300000101</v>
          </cell>
          <cell r="J533" t="str">
            <v>普通攻击:对单体敌人造成{0}%的武力伤害</v>
          </cell>
          <cell r="K533">
            <v>0</v>
          </cell>
          <cell r="L533">
            <v>0</v>
          </cell>
          <cell r="M533" t="str">
            <v>0.25+0.25+0.25+0.25+0.25+0.25+0.25+0.25+0.25+0.25+0.25+0.25+0.25+0.25+0.25+0.25+0.25</v>
          </cell>
          <cell r="P533" t="str">
            <v/>
          </cell>
          <cell r="Q533" t="str">
            <v/>
          </cell>
          <cell r="R533">
            <v>0</v>
          </cell>
          <cell r="S533">
            <v>0</v>
          </cell>
          <cell r="T533" t="str">
            <v/>
          </cell>
          <cell r="W533" t="str">
            <v/>
          </cell>
          <cell r="X533" t="str">
            <v/>
          </cell>
          <cell r="Y533">
            <v>0</v>
          </cell>
          <cell r="Z533">
            <v>0</v>
          </cell>
          <cell r="AA533" t="str">
            <v/>
          </cell>
        </row>
        <row r="534">
          <cell r="I534" t="str">
            <v>1004300000201</v>
          </cell>
          <cell r="J534" t="str">
            <v xml:space="preserve">怒气技能:关银屏使周围自身或友军最多3个单位的攻击增加{0}%，持续15秒（可驱散），并且自身当前生命值降低20%。
</v>
          </cell>
          <cell r="K534">
            <v>0</v>
          </cell>
          <cell r="L534">
            <v>0</v>
          </cell>
          <cell r="M534" t="str">
            <v>0.4+0.45+0.5+0.55+0.6+0.65+0.7+0.75+0.8+0.85+0.9+0.95+1+1.05+1.1+1.15+1.2</v>
          </cell>
          <cell r="P534" t="str">
            <v/>
          </cell>
          <cell r="Q534" t="str">
            <v/>
          </cell>
          <cell r="R534">
            <v>0</v>
          </cell>
          <cell r="S534">
            <v>0</v>
          </cell>
          <cell r="T534" t="str">
            <v/>
          </cell>
          <cell r="W534" t="str">
            <v/>
          </cell>
          <cell r="X534" t="str">
            <v/>
          </cell>
          <cell r="Y534">
            <v>0</v>
          </cell>
          <cell r="Z534">
            <v>0</v>
          </cell>
          <cell r="AA534" t="str">
            <v/>
          </cell>
        </row>
        <row r="535">
          <cell r="I535" t="str">
            <v>1004300000202</v>
          </cell>
          <cell r="J535" t="str">
            <v xml:space="preserve">怒气技能:关银屏使周围自身或友军最多3个单位的攻击增加{0}%，持续15秒（可驱散），并且自身当前生命值降低20%。
</v>
          </cell>
          <cell r="K535">
            <v>0</v>
          </cell>
          <cell r="L535">
            <v>0</v>
          </cell>
          <cell r="M535" t="str">
            <v>-0.2+-0.2+-0.2+-0.2+-0.2+-0.2+-0.2+-0.2+-0.2+-0.2+-0.2+-0.2+-0.2+-0.2+-0.2+-0.2+-0.2</v>
          </cell>
          <cell r="P535" t="str">
            <v/>
          </cell>
          <cell r="Q535" t="str">
            <v/>
          </cell>
          <cell r="R535">
            <v>0</v>
          </cell>
          <cell r="S535">
            <v>0</v>
          </cell>
          <cell r="T535" t="str">
            <v/>
          </cell>
          <cell r="W535" t="str">
            <v/>
          </cell>
          <cell r="X535" t="str">
            <v/>
          </cell>
          <cell r="Y535">
            <v>0</v>
          </cell>
          <cell r="Z535">
            <v>0</v>
          </cell>
          <cell r="AA535" t="str">
            <v/>
          </cell>
        </row>
        <row r="536">
          <cell r="I536" t="str">
            <v>1004300000301</v>
          </cell>
          <cell r="J536" t="str">
            <v>被动技能1:关银屏每损失最大生命值25%的生命，为最近的一名友方武将回复{0}点怒气。</v>
          </cell>
          <cell r="K536">
            <v>0</v>
          </cell>
          <cell r="L536">
            <v>0</v>
          </cell>
          <cell r="M536" t="str">
            <v>20+22.5+25+27.5+30+32.5+35+37.5+40+42.5+45+47.5+50+52.5+55+57.5+60</v>
          </cell>
          <cell r="P536" t="str">
            <v/>
          </cell>
          <cell r="Q536" t="str">
            <v/>
          </cell>
          <cell r="R536">
            <v>0</v>
          </cell>
          <cell r="S536">
            <v>0</v>
          </cell>
          <cell r="T536" t="str">
            <v/>
          </cell>
          <cell r="W536" t="str">
            <v/>
          </cell>
          <cell r="X536" t="str">
            <v/>
          </cell>
          <cell r="Y536">
            <v>0</v>
          </cell>
          <cell r="Z536">
            <v>0</v>
          </cell>
          <cell r="AA536" t="str">
            <v/>
          </cell>
        </row>
        <row r="537">
          <cell r="I537" t="str">
            <v>1004300000401</v>
          </cell>
          <cell r="J537" t="str">
            <v>被动技能2:武将率领弓兵时，弓兵的攻击速度增加8；率领弩兵时，弩兵攻击无视20%护甲。</v>
          </cell>
          <cell r="K537">
            <v>0</v>
          </cell>
          <cell r="L537">
            <v>0</v>
          </cell>
          <cell r="M537" t="str">
            <v>8+8+8+8+8+8+8+8+8+8+8+8+8+8+8+8+8</v>
          </cell>
          <cell r="P537" t="str">
            <v>1004300000402</v>
          </cell>
          <cell r="Q537" t="str">
            <v>被动技能2:武将率领弓兵时，弓兵的攻击速度增加8；率领弩兵时，弩兵攻击无视20%护甲。</v>
          </cell>
          <cell r="R537">
            <v>0</v>
          </cell>
          <cell r="S537">
            <v>0</v>
          </cell>
          <cell r="T537" t="str">
            <v>0.2+0.2+0.2+0.2+0.2+0.2+0.2+0.2+0.2+0.2+0.2+0.2+0.2+0.2+0.2+0.2+0.2</v>
          </cell>
          <cell r="W537" t="str">
            <v/>
          </cell>
          <cell r="X537" t="str">
            <v/>
          </cell>
          <cell r="Y537">
            <v>0</v>
          </cell>
          <cell r="Z537">
            <v>0</v>
          </cell>
          <cell r="AA537" t="str">
            <v/>
          </cell>
        </row>
        <row r="538">
          <cell r="I538" t="str">
            <v>1004300000501</v>
          </cell>
          <cell r="J538" t="str">
            <v>被动技能3:强弓劲弩，摧枯拉朽，自身普攻降低目标60点护甲，持续4秒。</v>
          </cell>
          <cell r="K538">
            <v>0</v>
          </cell>
          <cell r="L538">
            <v>0</v>
          </cell>
          <cell r="M538" t="str">
            <v>-60+-60+-60+-60+-60+-60+-60+-60+-60+-60+-60+-60+-60+-60+-60+-60+-60</v>
          </cell>
          <cell r="P538" t="str">
            <v/>
          </cell>
          <cell r="Q538" t="str">
            <v/>
          </cell>
          <cell r="R538">
            <v>0</v>
          </cell>
          <cell r="S538">
            <v>0</v>
          </cell>
          <cell r="T538" t="str">
            <v/>
          </cell>
          <cell r="W538" t="str">
            <v/>
          </cell>
          <cell r="X538" t="str">
            <v/>
          </cell>
          <cell r="Y538">
            <v>0</v>
          </cell>
          <cell r="Z538">
            <v>0</v>
          </cell>
          <cell r="AA538" t="str">
            <v/>
          </cell>
        </row>
        <row r="539">
          <cell r="I539" t="str">
            <v/>
          </cell>
          <cell r="J539" t="str">
            <v/>
          </cell>
          <cell r="K539">
            <v>0</v>
          </cell>
          <cell r="L539">
            <v>0</v>
          </cell>
          <cell r="M539" t="str">
            <v/>
          </cell>
          <cell r="P539" t="str">
            <v/>
          </cell>
          <cell r="Q539" t="str">
            <v/>
          </cell>
          <cell r="R539">
            <v>0</v>
          </cell>
          <cell r="S539">
            <v>0</v>
          </cell>
          <cell r="T539" t="str">
            <v/>
          </cell>
          <cell r="W539" t="str">
            <v/>
          </cell>
          <cell r="X539" t="str">
            <v/>
          </cell>
          <cell r="Y539">
            <v>0</v>
          </cell>
          <cell r="Z539">
            <v>0</v>
          </cell>
          <cell r="AA539" t="str">
            <v/>
          </cell>
        </row>
        <row r="540">
          <cell r="I540" t="str">
            <v/>
          </cell>
          <cell r="J540" t="str">
            <v/>
          </cell>
          <cell r="K540">
            <v>0</v>
          </cell>
          <cell r="L540">
            <v>0</v>
          </cell>
          <cell r="M540" t="str">
            <v/>
          </cell>
          <cell r="P540" t="str">
            <v/>
          </cell>
          <cell r="Q540" t="str">
            <v/>
          </cell>
          <cell r="R540">
            <v>0</v>
          </cell>
          <cell r="S540">
            <v>0</v>
          </cell>
          <cell r="T540" t="str">
            <v/>
          </cell>
          <cell r="W540" t="str">
            <v/>
          </cell>
          <cell r="X540" t="str">
            <v/>
          </cell>
          <cell r="Y540">
            <v>0</v>
          </cell>
          <cell r="Z540">
            <v>0</v>
          </cell>
          <cell r="AA540" t="str">
            <v/>
          </cell>
        </row>
        <row r="541">
          <cell r="I541" t="str">
            <v/>
          </cell>
          <cell r="J541" t="str">
            <v/>
          </cell>
          <cell r="K541">
            <v>0</v>
          </cell>
          <cell r="L541">
            <v>0</v>
          </cell>
          <cell r="M541" t="str">
            <v/>
          </cell>
          <cell r="P541" t="str">
            <v/>
          </cell>
          <cell r="Q541" t="str">
            <v/>
          </cell>
          <cell r="R541">
            <v>0</v>
          </cell>
          <cell r="S541">
            <v>0</v>
          </cell>
          <cell r="T541" t="str">
            <v/>
          </cell>
          <cell r="W541" t="str">
            <v/>
          </cell>
          <cell r="X541" t="str">
            <v/>
          </cell>
          <cell r="Y541">
            <v>0</v>
          </cell>
          <cell r="Z541">
            <v>0</v>
          </cell>
          <cell r="AA541" t="str">
            <v/>
          </cell>
        </row>
        <row r="542">
          <cell r="I542" t="str">
            <v/>
          </cell>
          <cell r="J542" t="str">
            <v/>
          </cell>
          <cell r="K542">
            <v>0</v>
          </cell>
          <cell r="L542">
            <v>0</v>
          </cell>
          <cell r="M542" t="str">
            <v/>
          </cell>
          <cell r="P542" t="str">
            <v/>
          </cell>
          <cell r="Q542" t="str">
            <v/>
          </cell>
          <cell r="R542">
            <v>0</v>
          </cell>
          <cell r="S542">
            <v>0</v>
          </cell>
          <cell r="T542" t="str">
            <v/>
          </cell>
          <cell r="W542" t="str">
            <v/>
          </cell>
          <cell r="X542" t="str">
            <v/>
          </cell>
          <cell r="Y542">
            <v>0</v>
          </cell>
          <cell r="Z542">
            <v>0</v>
          </cell>
          <cell r="AA542" t="str">
            <v/>
          </cell>
        </row>
        <row r="543">
          <cell r="I543" t="str">
            <v/>
          </cell>
          <cell r="J543" t="str">
            <v/>
          </cell>
          <cell r="K543">
            <v>0</v>
          </cell>
          <cell r="L543">
            <v>0</v>
          </cell>
          <cell r="M543" t="str">
            <v/>
          </cell>
          <cell r="P543" t="str">
            <v/>
          </cell>
          <cell r="Q543" t="str">
            <v/>
          </cell>
          <cell r="R543">
            <v>0</v>
          </cell>
          <cell r="S543">
            <v>0</v>
          </cell>
          <cell r="T543" t="str">
            <v/>
          </cell>
          <cell r="W543" t="str">
            <v/>
          </cell>
          <cell r="X543" t="str">
            <v/>
          </cell>
          <cell r="Y543">
            <v>0</v>
          </cell>
          <cell r="Z543">
            <v>0</v>
          </cell>
          <cell r="AA543" t="str">
            <v/>
          </cell>
        </row>
        <row r="544">
          <cell r="I544" t="str">
            <v/>
          </cell>
          <cell r="J544" t="str">
            <v/>
          </cell>
          <cell r="K544">
            <v>0</v>
          </cell>
          <cell r="L544">
            <v>0</v>
          </cell>
          <cell r="M544" t="str">
            <v/>
          </cell>
          <cell r="P544" t="str">
            <v/>
          </cell>
          <cell r="Q544" t="str">
            <v/>
          </cell>
          <cell r="R544">
            <v>0</v>
          </cell>
          <cell r="S544">
            <v>0</v>
          </cell>
          <cell r="T544" t="str">
            <v/>
          </cell>
          <cell r="W544" t="str">
            <v/>
          </cell>
          <cell r="X544" t="str">
            <v/>
          </cell>
          <cell r="Y544">
            <v>0</v>
          </cell>
          <cell r="Z544">
            <v>0</v>
          </cell>
          <cell r="AA544" t="str">
            <v/>
          </cell>
        </row>
        <row r="545">
          <cell r="I545" t="str">
            <v/>
          </cell>
          <cell r="J545" t="str">
            <v/>
          </cell>
          <cell r="K545">
            <v>0</v>
          </cell>
          <cell r="L545">
            <v>0</v>
          </cell>
          <cell r="M545" t="str">
            <v/>
          </cell>
          <cell r="P545" t="str">
            <v/>
          </cell>
          <cell r="Q545" t="str">
            <v/>
          </cell>
          <cell r="R545">
            <v>0</v>
          </cell>
          <cell r="S545">
            <v>0</v>
          </cell>
          <cell r="T545" t="str">
            <v/>
          </cell>
          <cell r="W545" t="str">
            <v/>
          </cell>
          <cell r="X545" t="str">
            <v/>
          </cell>
          <cell r="Y545">
            <v>0</v>
          </cell>
          <cell r="Z545">
            <v>0</v>
          </cell>
          <cell r="AA545" t="str">
            <v/>
          </cell>
        </row>
        <row r="546">
          <cell r="I546" t="str">
            <v/>
          </cell>
          <cell r="J546" t="str">
            <v/>
          </cell>
          <cell r="K546">
            <v>0</v>
          </cell>
          <cell r="L546">
            <v>0</v>
          </cell>
          <cell r="M546" t="str">
            <v/>
          </cell>
          <cell r="P546" t="str">
            <v/>
          </cell>
          <cell r="Q546" t="str">
            <v/>
          </cell>
          <cell r="R546">
            <v>0</v>
          </cell>
          <cell r="S546">
            <v>0</v>
          </cell>
          <cell r="T546" t="str">
            <v/>
          </cell>
          <cell r="W546" t="str">
            <v/>
          </cell>
          <cell r="X546" t="str">
            <v/>
          </cell>
          <cell r="Y546">
            <v>0</v>
          </cell>
          <cell r="Z546">
            <v>0</v>
          </cell>
          <cell r="AA546" t="str">
            <v/>
          </cell>
        </row>
        <row r="547">
          <cell r="I547" t="str">
            <v/>
          </cell>
          <cell r="J547" t="str">
            <v/>
          </cell>
          <cell r="K547">
            <v>0</v>
          </cell>
          <cell r="L547">
            <v>0</v>
          </cell>
          <cell r="M547" t="str">
            <v/>
          </cell>
          <cell r="P547" t="str">
            <v/>
          </cell>
          <cell r="Q547" t="str">
            <v/>
          </cell>
          <cell r="R547">
            <v>0</v>
          </cell>
          <cell r="S547">
            <v>0</v>
          </cell>
          <cell r="T547" t="str">
            <v/>
          </cell>
          <cell r="W547" t="str">
            <v/>
          </cell>
          <cell r="X547" t="str">
            <v/>
          </cell>
          <cell r="Y547">
            <v>0</v>
          </cell>
          <cell r="Z547">
            <v>0</v>
          </cell>
          <cell r="AA547" t="str">
            <v/>
          </cell>
        </row>
        <row r="548">
          <cell r="I548" t="str">
            <v/>
          </cell>
          <cell r="J548" t="str">
            <v/>
          </cell>
          <cell r="K548">
            <v>0</v>
          </cell>
          <cell r="L548">
            <v>0</v>
          </cell>
          <cell r="M548" t="str">
            <v/>
          </cell>
          <cell r="P548" t="str">
            <v/>
          </cell>
          <cell r="Q548" t="str">
            <v/>
          </cell>
          <cell r="R548">
            <v>0</v>
          </cell>
          <cell r="S548">
            <v>0</v>
          </cell>
          <cell r="T548" t="str">
            <v/>
          </cell>
          <cell r="W548" t="str">
            <v/>
          </cell>
          <cell r="X548" t="str">
            <v/>
          </cell>
          <cell r="Y548">
            <v>0</v>
          </cell>
          <cell r="Z548">
            <v>0</v>
          </cell>
          <cell r="AA548" t="str">
            <v/>
          </cell>
        </row>
        <row r="549">
          <cell r="I549" t="str">
            <v/>
          </cell>
          <cell r="J549" t="str">
            <v/>
          </cell>
          <cell r="K549">
            <v>0</v>
          </cell>
          <cell r="L549">
            <v>0</v>
          </cell>
          <cell r="M549" t="str">
            <v/>
          </cell>
          <cell r="P549" t="str">
            <v/>
          </cell>
          <cell r="Q549" t="str">
            <v/>
          </cell>
          <cell r="R549">
            <v>0</v>
          </cell>
          <cell r="S549">
            <v>0</v>
          </cell>
          <cell r="T549" t="str">
            <v/>
          </cell>
          <cell r="W549" t="str">
            <v/>
          </cell>
          <cell r="X549" t="str">
            <v/>
          </cell>
          <cell r="Y549">
            <v>0</v>
          </cell>
          <cell r="Z549">
            <v>0</v>
          </cell>
          <cell r="AA549" t="str">
            <v/>
          </cell>
        </row>
        <row r="550">
          <cell r="I550" t="str">
            <v/>
          </cell>
          <cell r="J550" t="str">
            <v/>
          </cell>
          <cell r="K550">
            <v>0</v>
          </cell>
          <cell r="L550">
            <v>0</v>
          </cell>
          <cell r="M550" t="str">
            <v/>
          </cell>
          <cell r="P550" t="str">
            <v/>
          </cell>
          <cell r="Q550" t="str">
            <v/>
          </cell>
          <cell r="R550">
            <v>0</v>
          </cell>
          <cell r="S550">
            <v>0</v>
          </cell>
          <cell r="T550" t="str">
            <v/>
          </cell>
          <cell r="W550" t="str">
            <v/>
          </cell>
          <cell r="X550" t="str">
            <v/>
          </cell>
          <cell r="Y550">
            <v>0</v>
          </cell>
          <cell r="Z550">
            <v>0</v>
          </cell>
          <cell r="AA550" t="str">
            <v/>
          </cell>
        </row>
        <row r="551">
          <cell r="I551" t="str">
            <v/>
          </cell>
          <cell r="J551" t="str">
            <v/>
          </cell>
          <cell r="K551">
            <v>0</v>
          </cell>
          <cell r="L551">
            <v>0</v>
          </cell>
          <cell r="M551" t="str">
            <v/>
          </cell>
          <cell r="P551" t="str">
            <v/>
          </cell>
          <cell r="Q551" t="str">
            <v/>
          </cell>
          <cell r="R551">
            <v>0</v>
          </cell>
          <cell r="S551">
            <v>0</v>
          </cell>
          <cell r="T551" t="str">
            <v/>
          </cell>
          <cell r="W551" t="str">
            <v/>
          </cell>
          <cell r="X551" t="str">
            <v/>
          </cell>
          <cell r="Y551">
            <v>0</v>
          </cell>
          <cell r="Z551">
            <v>0</v>
          </cell>
          <cell r="AA551" t="str">
            <v/>
          </cell>
        </row>
        <row r="552">
          <cell r="I552" t="str">
            <v/>
          </cell>
          <cell r="J552" t="str">
            <v/>
          </cell>
          <cell r="K552">
            <v>0</v>
          </cell>
          <cell r="L552">
            <v>0</v>
          </cell>
          <cell r="M552" t="str">
            <v/>
          </cell>
          <cell r="P552" t="str">
            <v/>
          </cell>
          <cell r="Q552" t="str">
            <v/>
          </cell>
          <cell r="R552">
            <v>0</v>
          </cell>
          <cell r="S552">
            <v>0</v>
          </cell>
          <cell r="T552" t="str">
            <v/>
          </cell>
          <cell r="W552" t="str">
            <v/>
          </cell>
          <cell r="X552" t="str">
            <v/>
          </cell>
          <cell r="Y552">
            <v>0</v>
          </cell>
          <cell r="Z552">
            <v>0</v>
          </cell>
          <cell r="AA552" t="str">
            <v/>
          </cell>
        </row>
        <row r="553">
          <cell r="I553" t="str">
            <v/>
          </cell>
          <cell r="J553" t="str">
            <v/>
          </cell>
          <cell r="K553">
            <v>0</v>
          </cell>
          <cell r="L553">
            <v>0</v>
          </cell>
          <cell r="M553" t="str">
            <v/>
          </cell>
          <cell r="P553" t="str">
            <v/>
          </cell>
          <cell r="Q553" t="str">
            <v/>
          </cell>
          <cell r="R553">
            <v>0</v>
          </cell>
          <cell r="S553">
            <v>0</v>
          </cell>
          <cell r="T553" t="str">
            <v/>
          </cell>
          <cell r="W553" t="str">
            <v/>
          </cell>
          <cell r="X553" t="str">
            <v/>
          </cell>
          <cell r="Y553">
            <v>0</v>
          </cell>
          <cell r="Z553">
            <v>0</v>
          </cell>
          <cell r="AA553" t="str">
            <v/>
          </cell>
        </row>
        <row r="554">
          <cell r="I554" t="str">
            <v/>
          </cell>
          <cell r="J554" t="str">
            <v/>
          </cell>
          <cell r="K554">
            <v>0</v>
          </cell>
          <cell r="L554">
            <v>0</v>
          </cell>
          <cell r="M554" t="str">
            <v/>
          </cell>
          <cell r="P554" t="str">
            <v/>
          </cell>
          <cell r="Q554" t="str">
            <v/>
          </cell>
          <cell r="R554">
            <v>0</v>
          </cell>
          <cell r="S554">
            <v>0</v>
          </cell>
          <cell r="T554" t="str">
            <v/>
          </cell>
          <cell r="W554" t="str">
            <v/>
          </cell>
          <cell r="X554" t="str">
            <v/>
          </cell>
          <cell r="Y554">
            <v>0</v>
          </cell>
          <cell r="Z554">
            <v>0</v>
          </cell>
          <cell r="AA554" t="str">
            <v/>
          </cell>
        </row>
        <row r="555">
          <cell r="I555" t="str">
            <v/>
          </cell>
          <cell r="J555" t="str">
            <v/>
          </cell>
          <cell r="K555">
            <v>0</v>
          </cell>
          <cell r="L555">
            <v>0</v>
          </cell>
          <cell r="M555" t="str">
            <v/>
          </cell>
          <cell r="P555" t="str">
            <v/>
          </cell>
          <cell r="Q555" t="str">
            <v/>
          </cell>
          <cell r="R555">
            <v>0</v>
          </cell>
          <cell r="S555">
            <v>0</v>
          </cell>
          <cell r="T555" t="str">
            <v/>
          </cell>
          <cell r="W555" t="str">
            <v/>
          </cell>
          <cell r="X555" t="str">
            <v/>
          </cell>
          <cell r="Y555">
            <v>0</v>
          </cell>
          <cell r="Z555">
            <v>0</v>
          </cell>
          <cell r="AA555" t="str">
            <v/>
          </cell>
        </row>
        <row r="556">
          <cell r="I556" t="str">
            <v/>
          </cell>
          <cell r="J556" t="str">
            <v/>
          </cell>
          <cell r="K556">
            <v>0</v>
          </cell>
          <cell r="L556">
            <v>0</v>
          </cell>
          <cell r="M556" t="str">
            <v/>
          </cell>
          <cell r="P556" t="str">
            <v/>
          </cell>
          <cell r="Q556" t="str">
            <v/>
          </cell>
          <cell r="R556">
            <v>0</v>
          </cell>
          <cell r="S556">
            <v>0</v>
          </cell>
          <cell r="T556" t="str">
            <v/>
          </cell>
          <cell r="W556" t="str">
            <v/>
          </cell>
          <cell r="X556" t="str">
            <v/>
          </cell>
          <cell r="Y556">
            <v>0</v>
          </cell>
          <cell r="Z556">
            <v>0</v>
          </cell>
          <cell r="AA556" t="str">
            <v/>
          </cell>
        </row>
        <row r="557">
          <cell r="I557" t="str">
            <v/>
          </cell>
          <cell r="J557" t="str">
            <v/>
          </cell>
          <cell r="K557">
            <v>0</v>
          </cell>
          <cell r="L557">
            <v>0</v>
          </cell>
          <cell r="M557" t="str">
            <v/>
          </cell>
          <cell r="P557" t="str">
            <v/>
          </cell>
          <cell r="Q557" t="str">
            <v/>
          </cell>
          <cell r="R557">
            <v>0</v>
          </cell>
          <cell r="S557">
            <v>0</v>
          </cell>
          <cell r="T557" t="str">
            <v/>
          </cell>
          <cell r="W557" t="str">
            <v/>
          </cell>
          <cell r="X557" t="str">
            <v/>
          </cell>
          <cell r="Y557">
            <v>0</v>
          </cell>
          <cell r="Z557">
            <v>0</v>
          </cell>
          <cell r="AA557" t="str">
            <v/>
          </cell>
        </row>
        <row r="558">
          <cell r="I558" t="str">
            <v/>
          </cell>
          <cell r="J558" t="str">
            <v/>
          </cell>
          <cell r="K558">
            <v>0</v>
          </cell>
          <cell r="L558">
            <v>0</v>
          </cell>
          <cell r="M558" t="str">
            <v/>
          </cell>
          <cell r="P558" t="str">
            <v/>
          </cell>
          <cell r="Q558" t="str">
            <v/>
          </cell>
          <cell r="R558">
            <v>0</v>
          </cell>
          <cell r="S558">
            <v>0</v>
          </cell>
          <cell r="T558" t="str">
            <v/>
          </cell>
          <cell r="W558" t="str">
            <v/>
          </cell>
          <cell r="X558" t="str">
            <v/>
          </cell>
          <cell r="Y558">
            <v>0</v>
          </cell>
          <cell r="Z558">
            <v>0</v>
          </cell>
          <cell r="AA558" t="str">
            <v/>
          </cell>
        </row>
        <row r="559">
          <cell r="I559" t="str">
            <v/>
          </cell>
          <cell r="J559" t="str">
            <v/>
          </cell>
          <cell r="K559">
            <v>0</v>
          </cell>
          <cell r="L559">
            <v>0</v>
          </cell>
          <cell r="M559" t="str">
            <v/>
          </cell>
          <cell r="P559" t="str">
            <v/>
          </cell>
          <cell r="Q559" t="str">
            <v/>
          </cell>
          <cell r="R559">
            <v>0</v>
          </cell>
          <cell r="S559">
            <v>0</v>
          </cell>
          <cell r="T559" t="str">
            <v/>
          </cell>
          <cell r="W559" t="str">
            <v/>
          </cell>
          <cell r="X559" t="str">
            <v/>
          </cell>
          <cell r="Y559">
            <v>0</v>
          </cell>
          <cell r="Z559">
            <v>0</v>
          </cell>
          <cell r="AA559" t="str">
            <v/>
          </cell>
        </row>
        <row r="560">
          <cell r="I560" t="str">
            <v/>
          </cell>
          <cell r="J560" t="str">
            <v/>
          </cell>
          <cell r="K560">
            <v>0</v>
          </cell>
          <cell r="L560">
            <v>0</v>
          </cell>
          <cell r="M560" t="str">
            <v/>
          </cell>
          <cell r="P560" t="str">
            <v/>
          </cell>
          <cell r="Q560" t="str">
            <v/>
          </cell>
          <cell r="R560">
            <v>0</v>
          </cell>
          <cell r="S560">
            <v>0</v>
          </cell>
          <cell r="T560" t="str">
            <v/>
          </cell>
          <cell r="W560" t="str">
            <v/>
          </cell>
          <cell r="X560" t="str">
            <v/>
          </cell>
          <cell r="Y560">
            <v>0</v>
          </cell>
          <cell r="Z560">
            <v>0</v>
          </cell>
          <cell r="AA560" t="str">
            <v/>
          </cell>
        </row>
        <row r="561">
          <cell r="I561" t="str">
            <v/>
          </cell>
          <cell r="J561" t="str">
            <v/>
          </cell>
          <cell r="K561">
            <v>0</v>
          </cell>
          <cell r="L561">
            <v>0</v>
          </cell>
          <cell r="M561" t="str">
            <v/>
          </cell>
          <cell r="P561" t="str">
            <v/>
          </cell>
          <cell r="Q561" t="str">
            <v/>
          </cell>
          <cell r="R561">
            <v>0</v>
          </cell>
          <cell r="S561">
            <v>0</v>
          </cell>
          <cell r="T561" t="str">
            <v/>
          </cell>
          <cell r="W561" t="str">
            <v/>
          </cell>
          <cell r="X561" t="str">
            <v/>
          </cell>
          <cell r="Y561">
            <v>0</v>
          </cell>
          <cell r="Z561">
            <v>0</v>
          </cell>
          <cell r="AA561" t="str">
            <v/>
          </cell>
        </row>
        <row r="562">
          <cell r="I562" t="str">
            <v/>
          </cell>
          <cell r="J562" t="str">
            <v/>
          </cell>
          <cell r="K562">
            <v>0</v>
          </cell>
          <cell r="L562">
            <v>0</v>
          </cell>
          <cell r="M562" t="str">
            <v/>
          </cell>
          <cell r="P562" t="str">
            <v/>
          </cell>
          <cell r="Q562" t="str">
            <v/>
          </cell>
          <cell r="R562">
            <v>0</v>
          </cell>
          <cell r="S562">
            <v>0</v>
          </cell>
          <cell r="T562" t="str">
            <v/>
          </cell>
          <cell r="W562" t="str">
            <v/>
          </cell>
          <cell r="X562" t="str">
            <v/>
          </cell>
          <cell r="Y562">
            <v>0</v>
          </cell>
          <cell r="Z562">
            <v>0</v>
          </cell>
          <cell r="AA562" t="str">
            <v/>
          </cell>
        </row>
        <row r="563">
          <cell r="I563" t="str">
            <v>1004500000101</v>
          </cell>
          <cell r="J563" t="str">
            <v>普通攻击:对单体敌人造成{0}%的武力伤害</v>
          </cell>
          <cell r="K563">
            <v>0</v>
          </cell>
          <cell r="L563">
            <v>0</v>
          </cell>
          <cell r="M563" t="str">
            <v>0.25+0.25+0.25+0.25+0.25+0.25+0.25+0.25+0.25+0.25+0.25+0.25+0.25+0.25+0.25+0.25+0.25</v>
          </cell>
          <cell r="P563" t="str">
            <v/>
          </cell>
          <cell r="Q563" t="str">
            <v/>
          </cell>
          <cell r="R563">
            <v>0</v>
          </cell>
          <cell r="S563">
            <v>0</v>
          </cell>
          <cell r="T563" t="str">
            <v/>
          </cell>
          <cell r="W563" t="str">
            <v/>
          </cell>
          <cell r="X563" t="str">
            <v/>
          </cell>
          <cell r="Y563">
            <v>0</v>
          </cell>
          <cell r="Z563">
            <v>0</v>
          </cell>
          <cell r="AA563" t="str">
            <v/>
          </cell>
        </row>
        <row r="564">
          <cell r="I564" t="str">
            <v>1004500000201</v>
          </cell>
          <cell r="J564" t="str">
            <v>怒气技能:荀攸朝指定横线释放3束水柱，对敌人造成自身攻击{0}的策略伤害，并且击飞士兵，使其倒地5秒，武将则被减速15，持续5秒。|</v>
          </cell>
          <cell r="K564">
            <v>0</v>
          </cell>
          <cell r="L564">
            <v>0</v>
          </cell>
          <cell r="M564" t="str">
            <v>0.76+0.86+0.96+1.06+1.16+1.26+1.36+1.46+1.56+1.66+1.76+1.86+1.96+2.06+2.16+2.26+2.36</v>
          </cell>
          <cell r="P564" t="str">
            <v/>
          </cell>
          <cell r="Q564" t="str">
            <v/>
          </cell>
          <cell r="R564">
            <v>0</v>
          </cell>
          <cell r="S564">
            <v>0</v>
          </cell>
          <cell r="T564" t="str">
            <v/>
          </cell>
          <cell r="W564" t="str">
            <v/>
          </cell>
          <cell r="X564" t="str">
            <v/>
          </cell>
          <cell r="Y564">
            <v>0</v>
          </cell>
          <cell r="Z564">
            <v>0</v>
          </cell>
          <cell r="AA564" t="str">
            <v/>
          </cell>
        </row>
        <row r="565">
          <cell r="I565" t="str">
            <v>1004500000202</v>
          </cell>
          <cell r="J565" t="str">
            <v>怒气技能:荀攸朝指定横线释放3束水柱，对敌人造成自身攻击{0}的策略伤害，并且击飞士兵，使其倒地5秒，武将则被减速15，持续5秒。|</v>
          </cell>
          <cell r="K565">
            <v>0</v>
          </cell>
          <cell r="L565">
            <v>0</v>
          </cell>
          <cell r="M565" t="str">
            <v>5+5+5+5+5+5+5+5+5+5+5+5+5+5+5+5+5</v>
          </cell>
          <cell r="P565" t="str">
            <v/>
          </cell>
          <cell r="Q565" t="str">
            <v/>
          </cell>
          <cell r="R565">
            <v>0</v>
          </cell>
          <cell r="S565">
            <v>0</v>
          </cell>
          <cell r="T565" t="str">
            <v/>
          </cell>
          <cell r="W565" t="str">
            <v/>
          </cell>
          <cell r="X565" t="str">
            <v/>
          </cell>
          <cell r="Y565">
            <v>0</v>
          </cell>
          <cell r="Z565">
            <v>0</v>
          </cell>
          <cell r="AA565" t="str">
            <v/>
          </cell>
        </row>
        <row r="566">
          <cell r="I566" t="str">
            <v>1004500000203</v>
          </cell>
          <cell r="J566" t="str">
            <v>怒气技能:荀攸朝指定横线释放3束水柱，对敌人造成自身攻击{0}的策略伤害，并且击飞士兵，使其倒地5秒，武将则被减速15，持续5秒。|</v>
          </cell>
          <cell r="K566">
            <v>0</v>
          </cell>
          <cell r="L566">
            <v>0</v>
          </cell>
          <cell r="M566" t="str">
            <v>0++++++++++++++++</v>
          </cell>
          <cell r="P566" t="str">
            <v/>
          </cell>
          <cell r="Q566" t="str">
            <v/>
          </cell>
          <cell r="R566">
            <v>0</v>
          </cell>
          <cell r="S566">
            <v>0</v>
          </cell>
          <cell r="T566" t="str">
            <v/>
          </cell>
          <cell r="W566" t="str">
            <v/>
          </cell>
          <cell r="X566" t="str">
            <v/>
          </cell>
          <cell r="Y566">
            <v>0</v>
          </cell>
          <cell r="Z566">
            <v>0</v>
          </cell>
          <cell r="AA566" t="str">
            <v/>
          </cell>
        </row>
        <row r="567">
          <cell r="I567" t="str">
            <v>1004500000301</v>
          </cell>
          <cell r="J567" t="str">
            <v>被动技能1:荀攸每{0}秒为附近最多2名友方单位净化负面及持续伤害效果。</v>
          </cell>
          <cell r="K567">
            <v>0</v>
          </cell>
          <cell r="L567">
            <v>0</v>
          </cell>
          <cell r="M567" t="str">
            <v>26+24.5+23+21.5+20+18.5+17+15.5+14+12.5+11+9.5+8+6.5+5+3.5+2</v>
          </cell>
          <cell r="P567" t="str">
            <v/>
          </cell>
          <cell r="Q567" t="str">
            <v/>
          </cell>
          <cell r="R567">
            <v>0</v>
          </cell>
          <cell r="S567">
            <v>0</v>
          </cell>
          <cell r="T567" t="str">
            <v/>
          </cell>
          <cell r="W567" t="str">
            <v/>
          </cell>
          <cell r="X567" t="str">
            <v/>
          </cell>
          <cell r="Y567">
            <v>0</v>
          </cell>
          <cell r="Z567">
            <v>0</v>
          </cell>
          <cell r="AA567" t="str">
            <v/>
          </cell>
        </row>
        <row r="568">
          <cell r="I568" t="str">
            <v/>
          </cell>
          <cell r="J568" t="str">
            <v/>
          </cell>
          <cell r="K568">
            <v>0</v>
          </cell>
          <cell r="L568">
            <v>0</v>
          </cell>
          <cell r="M568" t="str">
            <v/>
          </cell>
          <cell r="P568" t="str">
            <v/>
          </cell>
          <cell r="Q568" t="str">
            <v/>
          </cell>
          <cell r="R568">
            <v>0</v>
          </cell>
          <cell r="S568">
            <v>0</v>
          </cell>
          <cell r="T568" t="str">
            <v/>
          </cell>
          <cell r="W568" t="str">
            <v/>
          </cell>
          <cell r="X568" t="str">
            <v/>
          </cell>
          <cell r="Y568">
            <v>0</v>
          </cell>
          <cell r="Z568">
            <v>0</v>
          </cell>
          <cell r="AA568" t="str">
            <v/>
          </cell>
        </row>
        <row r="569">
          <cell r="I569" t="str">
            <v>1004500000401</v>
          </cell>
          <cell r="J569" t="str">
            <v>被动技能2:武将率领弓兵时，弓兵的攻击速度增加8；率领弩兵时，弩兵攻击无视20%护甲。</v>
          </cell>
          <cell r="K569">
            <v>0</v>
          </cell>
          <cell r="L569">
            <v>0</v>
          </cell>
          <cell r="M569" t="str">
            <v>8+8+8+8+8+8+8+8+8+8+8+8+8+8+8+8+8</v>
          </cell>
          <cell r="P569" t="str">
            <v>1004500000402</v>
          </cell>
          <cell r="Q569" t="str">
            <v>被动技能2:武将率领弓兵时，弓兵的攻击速度增加8；率领弩兵时，弩兵攻击无视20%护甲。</v>
          </cell>
          <cell r="R569">
            <v>0</v>
          </cell>
          <cell r="S569">
            <v>0</v>
          </cell>
          <cell r="T569" t="str">
            <v>0.2+0.2+0.2+0.2+0.2+0.2+0.2+0.2+0.2+0.2+0.2+0.2+0.2+0.2+0.2+0.2+0.2</v>
          </cell>
          <cell r="W569" t="str">
            <v/>
          </cell>
          <cell r="X569" t="str">
            <v/>
          </cell>
          <cell r="Y569">
            <v>0</v>
          </cell>
          <cell r="Z569">
            <v>0</v>
          </cell>
          <cell r="AA569" t="str">
            <v/>
          </cell>
        </row>
        <row r="570">
          <cell r="I570" t="str">
            <v>1004500000501</v>
          </cell>
          <cell r="J570" t="str">
            <v>被动技能3:兵马未动，粮草先行,自身治疗效果提升12%，增益效果时长延长12%。</v>
          </cell>
          <cell r="K570">
            <v>0</v>
          </cell>
          <cell r="L570">
            <v>0</v>
          </cell>
          <cell r="M570" t="str">
            <v>0.12+0.12+0.12+0.12+0.12+0.12+0.12+0.12+0.12+0.12+0.12+0.12+0.12+0.12+0.12+0.12+0.12</v>
          </cell>
          <cell r="P570" t="str">
            <v/>
          </cell>
          <cell r="Q570" t="str">
            <v/>
          </cell>
          <cell r="R570">
            <v>0</v>
          </cell>
          <cell r="S570">
            <v>0</v>
          </cell>
          <cell r="T570" t="str">
            <v/>
          </cell>
          <cell r="W570" t="str">
            <v/>
          </cell>
          <cell r="X570" t="str">
            <v/>
          </cell>
          <cell r="Y570">
            <v>0</v>
          </cell>
          <cell r="Z570">
            <v>0</v>
          </cell>
          <cell r="AA570" t="str">
            <v/>
          </cell>
        </row>
        <row r="571">
          <cell r="I571" t="str">
            <v>1004500000502</v>
          </cell>
          <cell r="J571" t="str">
            <v>被动技能3:兵马未动，粮草先行,自身治疗效果提升12%，增益效果时长延长12%。</v>
          </cell>
          <cell r="K571">
            <v>0</v>
          </cell>
          <cell r="L571">
            <v>0</v>
          </cell>
          <cell r="M571" t="str">
            <v>0.12+0.12+0.12+0.12+0.12+0.12+0.12+0.12+0.12+0.12+0.12+0.12+0.12+0.12+0.12+0.12+0.12</v>
          </cell>
          <cell r="P571" t="str">
            <v/>
          </cell>
          <cell r="Q571" t="str">
            <v/>
          </cell>
          <cell r="R571">
            <v>0</v>
          </cell>
          <cell r="S571">
            <v>0</v>
          </cell>
          <cell r="T571" t="str">
            <v/>
          </cell>
          <cell r="W571" t="str">
            <v/>
          </cell>
          <cell r="X571" t="str">
            <v/>
          </cell>
          <cell r="Y571">
            <v>0</v>
          </cell>
          <cell r="Z571">
            <v>0</v>
          </cell>
          <cell r="AA571" t="str">
            <v/>
          </cell>
        </row>
        <row r="572">
          <cell r="I572" t="str">
            <v/>
          </cell>
          <cell r="J572" t="str">
            <v/>
          </cell>
          <cell r="K572">
            <v>0</v>
          </cell>
          <cell r="L572">
            <v>0</v>
          </cell>
          <cell r="M572" t="str">
            <v/>
          </cell>
          <cell r="P572" t="str">
            <v/>
          </cell>
          <cell r="Q572" t="str">
            <v/>
          </cell>
          <cell r="R572">
            <v>0</v>
          </cell>
          <cell r="S572">
            <v>0</v>
          </cell>
          <cell r="T572" t="str">
            <v/>
          </cell>
          <cell r="W572" t="str">
            <v/>
          </cell>
          <cell r="X572" t="str">
            <v/>
          </cell>
          <cell r="Y572">
            <v>0</v>
          </cell>
          <cell r="Z572">
            <v>0</v>
          </cell>
          <cell r="AA572" t="str">
            <v/>
          </cell>
        </row>
        <row r="573">
          <cell r="I573" t="str">
            <v/>
          </cell>
          <cell r="J573" t="str">
            <v/>
          </cell>
          <cell r="K573">
            <v>0</v>
          </cell>
          <cell r="L573">
            <v>0</v>
          </cell>
          <cell r="M573" t="str">
            <v/>
          </cell>
          <cell r="P573" t="str">
            <v/>
          </cell>
          <cell r="Q573" t="str">
            <v/>
          </cell>
          <cell r="R573">
            <v>0</v>
          </cell>
          <cell r="S573">
            <v>0</v>
          </cell>
          <cell r="T573" t="str">
            <v/>
          </cell>
          <cell r="W573" t="str">
            <v/>
          </cell>
          <cell r="X573" t="str">
            <v/>
          </cell>
          <cell r="Y573">
            <v>0</v>
          </cell>
          <cell r="Z573">
            <v>0</v>
          </cell>
          <cell r="AA573" t="str">
            <v/>
          </cell>
        </row>
        <row r="574">
          <cell r="I574" t="str">
            <v/>
          </cell>
          <cell r="J574" t="str">
            <v/>
          </cell>
          <cell r="K574">
            <v>0</v>
          </cell>
          <cell r="L574">
            <v>0</v>
          </cell>
          <cell r="M574" t="str">
            <v/>
          </cell>
          <cell r="P574" t="str">
            <v/>
          </cell>
          <cell r="Q574" t="str">
            <v/>
          </cell>
          <cell r="R574">
            <v>0</v>
          </cell>
          <cell r="S574">
            <v>0</v>
          </cell>
          <cell r="T574" t="str">
            <v/>
          </cell>
          <cell r="W574" t="str">
            <v/>
          </cell>
          <cell r="X574" t="str">
            <v/>
          </cell>
          <cell r="Y574">
            <v>0</v>
          </cell>
          <cell r="Z574">
            <v>0</v>
          </cell>
          <cell r="AA574" t="str">
            <v/>
          </cell>
        </row>
        <row r="575">
          <cell r="I575" t="str">
            <v/>
          </cell>
          <cell r="J575" t="str">
            <v/>
          </cell>
          <cell r="K575">
            <v>0</v>
          </cell>
          <cell r="L575">
            <v>0</v>
          </cell>
          <cell r="M575" t="str">
            <v/>
          </cell>
          <cell r="P575" t="str">
            <v/>
          </cell>
          <cell r="Q575" t="str">
            <v/>
          </cell>
          <cell r="R575">
            <v>0</v>
          </cell>
          <cell r="S575">
            <v>0</v>
          </cell>
          <cell r="T575" t="str">
            <v/>
          </cell>
          <cell r="W575" t="str">
            <v/>
          </cell>
          <cell r="X575" t="str">
            <v/>
          </cell>
          <cell r="Y575">
            <v>0</v>
          </cell>
          <cell r="Z575">
            <v>0</v>
          </cell>
          <cell r="AA575" t="str">
            <v/>
          </cell>
        </row>
        <row r="576">
          <cell r="I576" t="str">
            <v/>
          </cell>
          <cell r="J576" t="str">
            <v/>
          </cell>
          <cell r="K576">
            <v>0</v>
          </cell>
          <cell r="L576">
            <v>0</v>
          </cell>
          <cell r="M576" t="str">
            <v/>
          </cell>
          <cell r="P576" t="str">
            <v/>
          </cell>
          <cell r="Q576" t="str">
            <v/>
          </cell>
          <cell r="R576">
            <v>0</v>
          </cell>
          <cell r="S576">
            <v>0</v>
          </cell>
          <cell r="T576" t="str">
            <v/>
          </cell>
          <cell r="W576" t="str">
            <v/>
          </cell>
          <cell r="X576" t="str">
            <v/>
          </cell>
          <cell r="Y576">
            <v>0</v>
          </cell>
          <cell r="Z576">
            <v>0</v>
          </cell>
          <cell r="AA576" t="str">
            <v/>
          </cell>
        </row>
        <row r="577">
          <cell r="I577" t="str">
            <v/>
          </cell>
          <cell r="J577" t="str">
            <v/>
          </cell>
          <cell r="K577">
            <v>0</v>
          </cell>
          <cell r="L577">
            <v>0</v>
          </cell>
          <cell r="M577" t="str">
            <v/>
          </cell>
          <cell r="P577" t="str">
            <v/>
          </cell>
          <cell r="Q577" t="str">
            <v/>
          </cell>
          <cell r="R577">
            <v>0</v>
          </cell>
          <cell r="S577">
            <v>0</v>
          </cell>
          <cell r="T577" t="str">
            <v/>
          </cell>
          <cell r="W577" t="str">
            <v/>
          </cell>
          <cell r="X577" t="str">
            <v/>
          </cell>
          <cell r="Y577">
            <v>0</v>
          </cell>
          <cell r="Z577">
            <v>0</v>
          </cell>
          <cell r="AA577" t="str">
            <v/>
          </cell>
        </row>
        <row r="578">
          <cell r="I578" t="str">
            <v/>
          </cell>
          <cell r="J578" t="str">
            <v/>
          </cell>
          <cell r="K578">
            <v>0</v>
          </cell>
          <cell r="L578">
            <v>0</v>
          </cell>
          <cell r="M578" t="str">
            <v/>
          </cell>
          <cell r="P578" t="str">
            <v/>
          </cell>
          <cell r="Q578" t="str">
            <v/>
          </cell>
          <cell r="R578">
            <v>0</v>
          </cell>
          <cell r="S578">
            <v>0</v>
          </cell>
          <cell r="T578" t="str">
            <v/>
          </cell>
          <cell r="W578" t="str">
            <v/>
          </cell>
          <cell r="X578" t="str">
            <v/>
          </cell>
          <cell r="Y578">
            <v>0</v>
          </cell>
          <cell r="Z578">
            <v>0</v>
          </cell>
          <cell r="AA578" t="str">
            <v/>
          </cell>
        </row>
        <row r="579">
          <cell r="I579" t="str">
            <v/>
          </cell>
          <cell r="J579" t="str">
            <v/>
          </cell>
          <cell r="K579">
            <v>0</v>
          </cell>
          <cell r="L579">
            <v>0</v>
          </cell>
          <cell r="M579" t="str">
            <v/>
          </cell>
          <cell r="P579" t="str">
            <v/>
          </cell>
          <cell r="Q579" t="str">
            <v/>
          </cell>
          <cell r="R579">
            <v>0</v>
          </cell>
          <cell r="S579">
            <v>0</v>
          </cell>
          <cell r="T579" t="str">
            <v/>
          </cell>
          <cell r="W579" t="str">
            <v/>
          </cell>
          <cell r="X579" t="str">
            <v/>
          </cell>
          <cell r="Y579">
            <v>0</v>
          </cell>
          <cell r="Z579">
            <v>0</v>
          </cell>
          <cell r="AA579" t="str">
            <v/>
          </cell>
        </row>
        <row r="580">
          <cell r="I580" t="str">
            <v/>
          </cell>
          <cell r="J580" t="str">
            <v/>
          </cell>
          <cell r="K580">
            <v>0</v>
          </cell>
          <cell r="L580">
            <v>0</v>
          </cell>
          <cell r="M580" t="str">
            <v/>
          </cell>
          <cell r="P580" t="str">
            <v/>
          </cell>
          <cell r="Q580" t="str">
            <v/>
          </cell>
          <cell r="R580">
            <v>0</v>
          </cell>
          <cell r="S580">
            <v>0</v>
          </cell>
          <cell r="T580" t="str">
            <v/>
          </cell>
          <cell r="W580" t="str">
            <v/>
          </cell>
          <cell r="X580" t="str">
            <v/>
          </cell>
          <cell r="Y580">
            <v>0</v>
          </cell>
          <cell r="Z580">
            <v>0</v>
          </cell>
          <cell r="AA580" t="str">
            <v/>
          </cell>
        </row>
        <row r="581">
          <cell r="I581" t="str">
            <v/>
          </cell>
          <cell r="J581" t="str">
            <v/>
          </cell>
          <cell r="K581">
            <v>0</v>
          </cell>
          <cell r="L581">
            <v>0</v>
          </cell>
          <cell r="M581" t="str">
            <v/>
          </cell>
          <cell r="P581" t="str">
            <v/>
          </cell>
          <cell r="Q581" t="str">
            <v/>
          </cell>
          <cell r="R581">
            <v>0</v>
          </cell>
          <cell r="S581">
            <v>0</v>
          </cell>
          <cell r="T581" t="str">
            <v/>
          </cell>
          <cell r="W581" t="str">
            <v/>
          </cell>
          <cell r="X581" t="str">
            <v/>
          </cell>
          <cell r="Y581">
            <v>0</v>
          </cell>
          <cell r="Z581">
            <v>0</v>
          </cell>
          <cell r="AA581" t="str">
            <v/>
          </cell>
        </row>
        <row r="582">
          <cell r="I582" t="str">
            <v/>
          </cell>
          <cell r="J582" t="str">
            <v/>
          </cell>
          <cell r="K582">
            <v>0</v>
          </cell>
          <cell r="L582">
            <v>0</v>
          </cell>
          <cell r="M582" t="str">
            <v/>
          </cell>
          <cell r="P582" t="str">
            <v/>
          </cell>
          <cell r="Q582" t="str">
            <v/>
          </cell>
          <cell r="R582">
            <v>0</v>
          </cell>
          <cell r="S582">
            <v>0</v>
          </cell>
          <cell r="T582" t="str">
            <v/>
          </cell>
          <cell r="W582" t="str">
            <v/>
          </cell>
          <cell r="X582" t="str">
            <v/>
          </cell>
          <cell r="Y582">
            <v>0</v>
          </cell>
          <cell r="Z582">
            <v>0</v>
          </cell>
          <cell r="AA582" t="str">
            <v/>
          </cell>
        </row>
        <row r="583">
          <cell r="I583" t="str">
            <v/>
          </cell>
          <cell r="J583" t="str">
            <v/>
          </cell>
          <cell r="K583">
            <v>0</v>
          </cell>
          <cell r="L583">
            <v>0</v>
          </cell>
          <cell r="M583" t="str">
            <v/>
          </cell>
          <cell r="P583" t="str">
            <v/>
          </cell>
          <cell r="Q583" t="str">
            <v/>
          </cell>
          <cell r="R583">
            <v>0</v>
          </cell>
          <cell r="S583">
            <v>0</v>
          </cell>
          <cell r="T583" t="str">
            <v/>
          </cell>
          <cell r="W583" t="str">
            <v/>
          </cell>
          <cell r="X583" t="str">
            <v/>
          </cell>
          <cell r="Y583">
            <v>0</v>
          </cell>
          <cell r="Z583">
            <v>0</v>
          </cell>
          <cell r="AA583" t="str">
            <v/>
          </cell>
        </row>
        <row r="584">
          <cell r="I584" t="str">
            <v/>
          </cell>
          <cell r="J584" t="str">
            <v/>
          </cell>
          <cell r="K584">
            <v>0</v>
          </cell>
          <cell r="L584">
            <v>0</v>
          </cell>
          <cell r="M584" t="str">
            <v/>
          </cell>
          <cell r="P584" t="str">
            <v/>
          </cell>
          <cell r="Q584" t="str">
            <v/>
          </cell>
          <cell r="R584">
            <v>0</v>
          </cell>
          <cell r="S584">
            <v>0</v>
          </cell>
          <cell r="T584" t="str">
            <v/>
          </cell>
          <cell r="W584" t="str">
            <v/>
          </cell>
          <cell r="X584" t="str">
            <v/>
          </cell>
          <cell r="Y584">
            <v>0</v>
          </cell>
          <cell r="Z584">
            <v>0</v>
          </cell>
          <cell r="AA584" t="str">
            <v/>
          </cell>
        </row>
        <row r="585">
          <cell r="I585" t="str">
            <v/>
          </cell>
          <cell r="J585" t="str">
            <v/>
          </cell>
          <cell r="K585">
            <v>0</v>
          </cell>
          <cell r="L585">
            <v>0</v>
          </cell>
          <cell r="M585" t="str">
            <v/>
          </cell>
          <cell r="P585" t="str">
            <v/>
          </cell>
          <cell r="Q585" t="str">
            <v/>
          </cell>
          <cell r="R585">
            <v>0</v>
          </cell>
          <cell r="S585">
            <v>0</v>
          </cell>
          <cell r="T585" t="str">
            <v/>
          </cell>
          <cell r="W585" t="str">
            <v/>
          </cell>
          <cell r="X585" t="str">
            <v/>
          </cell>
          <cell r="Y585">
            <v>0</v>
          </cell>
          <cell r="Z585">
            <v>0</v>
          </cell>
          <cell r="AA585" t="str">
            <v/>
          </cell>
        </row>
        <row r="586">
          <cell r="I586" t="str">
            <v/>
          </cell>
          <cell r="J586" t="str">
            <v/>
          </cell>
          <cell r="K586">
            <v>0</v>
          </cell>
          <cell r="L586">
            <v>0</v>
          </cell>
          <cell r="M586" t="str">
            <v/>
          </cell>
          <cell r="P586" t="str">
            <v/>
          </cell>
          <cell r="Q586" t="str">
            <v/>
          </cell>
          <cell r="R586">
            <v>0</v>
          </cell>
          <cell r="S586">
            <v>0</v>
          </cell>
          <cell r="T586" t="str">
            <v/>
          </cell>
          <cell r="W586" t="str">
            <v/>
          </cell>
          <cell r="X586" t="str">
            <v/>
          </cell>
          <cell r="Y586">
            <v>0</v>
          </cell>
          <cell r="Z586">
            <v>0</v>
          </cell>
          <cell r="AA586" t="str">
            <v/>
          </cell>
        </row>
        <row r="587">
          <cell r="I587" t="str">
            <v/>
          </cell>
          <cell r="J587" t="str">
            <v/>
          </cell>
          <cell r="K587">
            <v>0</v>
          </cell>
          <cell r="L587">
            <v>0</v>
          </cell>
          <cell r="M587" t="str">
            <v/>
          </cell>
          <cell r="P587" t="str">
            <v/>
          </cell>
          <cell r="Q587" t="str">
            <v/>
          </cell>
          <cell r="R587">
            <v>0</v>
          </cell>
          <cell r="S587">
            <v>0</v>
          </cell>
          <cell r="T587" t="str">
            <v/>
          </cell>
          <cell r="W587" t="str">
            <v/>
          </cell>
          <cell r="X587" t="str">
            <v/>
          </cell>
          <cell r="Y587">
            <v>0</v>
          </cell>
          <cell r="Z587">
            <v>0</v>
          </cell>
          <cell r="AA587" t="str">
            <v/>
          </cell>
        </row>
        <row r="588">
          <cell r="I588" t="str">
            <v/>
          </cell>
          <cell r="J588" t="str">
            <v/>
          </cell>
          <cell r="K588">
            <v>0</v>
          </cell>
          <cell r="L588">
            <v>0</v>
          </cell>
          <cell r="M588" t="str">
            <v/>
          </cell>
          <cell r="P588" t="str">
            <v/>
          </cell>
          <cell r="Q588" t="str">
            <v/>
          </cell>
          <cell r="R588">
            <v>0</v>
          </cell>
          <cell r="S588">
            <v>0</v>
          </cell>
          <cell r="T588" t="str">
            <v/>
          </cell>
          <cell r="W588" t="str">
            <v/>
          </cell>
          <cell r="X588" t="str">
            <v/>
          </cell>
          <cell r="Y588">
            <v>0</v>
          </cell>
          <cell r="Z588">
            <v>0</v>
          </cell>
          <cell r="AA588" t="str">
            <v/>
          </cell>
        </row>
        <row r="589">
          <cell r="I589" t="str">
            <v/>
          </cell>
          <cell r="J589" t="str">
            <v/>
          </cell>
          <cell r="K589">
            <v>0</v>
          </cell>
          <cell r="L589">
            <v>0</v>
          </cell>
          <cell r="M589" t="str">
            <v/>
          </cell>
          <cell r="P589" t="str">
            <v/>
          </cell>
          <cell r="Q589" t="str">
            <v/>
          </cell>
          <cell r="R589">
            <v>0</v>
          </cell>
          <cell r="S589">
            <v>0</v>
          </cell>
          <cell r="T589" t="str">
            <v/>
          </cell>
          <cell r="W589" t="str">
            <v/>
          </cell>
          <cell r="X589" t="str">
            <v/>
          </cell>
          <cell r="Y589">
            <v>0</v>
          </cell>
          <cell r="Z589">
            <v>0</v>
          </cell>
          <cell r="AA589" t="str">
            <v/>
          </cell>
        </row>
        <row r="590">
          <cell r="I590" t="str">
            <v/>
          </cell>
          <cell r="J590" t="str">
            <v/>
          </cell>
          <cell r="K590">
            <v>0</v>
          </cell>
          <cell r="L590">
            <v>0</v>
          </cell>
          <cell r="M590" t="str">
            <v/>
          </cell>
          <cell r="P590" t="str">
            <v/>
          </cell>
          <cell r="Q590" t="str">
            <v/>
          </cell>
          <cell r="R590">
            <v>0</v>
          </cell>
          <cell r="S590">
            <v>0</v>
          </cell>
          <cell r="T590" t="str">
            <v/>
          </cell>
          <cell r="W590" t="str">
            <v/>
          </cell>
          <cell r="X590" t="str">
            <v/>
          </cell>
          <cell r="Y590">
            <v>0</v>
          </cell>
          <cell r="Z590">
            <v>0</v>
          </cell>
          <cell r="AA590" t="str">
            <v/>
          </cell>
        </row>
        <row r="591">
          <cell r="I591" t="str">
            <v/>
          </cell>
          <cell r="J591" t="str">
            <v/>
          </cell>
          <cell r="K591">
            <v>0</v>
          </cell>
          <cell r="L591">
            <v>0</v>
          </cell>
          <cell r="M591" t="str">
            <v/>
          </cell>
          <cell r="P591" t="str">
            <v/>
          </cell>
          <cell r="Q591" t="str">
            <v/>
          </cell>
          <cell r="R591">
            <v>0</v>
          </cell>
          <cell r="S591">
            <v>0</v>
          </cell>
          <cell r="T591" t="str">
            <v/>
          </cell>
          <cell r="W591" t="str">
            <v/>
          </cell>
          <cell r="X591" t="str">
            <v/>
          </cell>
          <cell r="Y591">
            <v>0</v>
          </cell>
          <cell r="Z591">
            <v>0</v>
          </cell>
          <cell r="AA591" t="str">
            <v/>
          </cell>
        </row>
        <row r="592">
          <cell r="I592" t="str">
            <v/>
          </cell>
          <cell r="J592" t="str">
            <v/>
          </cell>
          <cell r="K592">
            <v>0</v>
          </cell>
          <cell r="L592">
            <v>0</v>
          </cell>
          <cell r="M592" t="str">
            <v/>
          </cell>
          <cell r="P592" t="str">
            <v/>
          </cell>
          <cell r="Q592" t="str">
            <v/>
          </cell>
          <cell r="R592">
            <v>0</v>
          </cell>
          <cell r="S592">
            <v>0</v>
          </cell>
          <cell r="T592" t="str">
            <v/>
          </cell>
          <cell r="W592" t="str">
            <v/>
          </cell>
          <cell r="X592" t="str">
            <v/>
          </cell>
          <cell r="Y592">
            <v>0</v>
          </cell>
          <cell r="Z592">
            <v>0</v>
          </cell>
          <cell r="AA592" t="str">
            <v/>
          </cell>
        </row>
        <row r="593">
          <cell r="I593" t="str">
            <v/>
          </cell>
          <cell r="J593" t="str">
            <v/>
          </cell>
          <cell r="K593">
            <v>0</v>
          </cell>
          <cell r="L593">
            <v>0</v>
          </cell>
          <cell r="M593" t="str">
            <v/>
          </cell>
          <cell r="P593" t="str">
            <v/>
          </cell>
          <cell r="Q593" t="str">
            <v/>
          </cell>
          <cell r="R593">
            <v>0</v>
          </cell>
          <cell r="S593">
            <v>0</v>
          </cell>
          <cell r="T593" t="str">
            <v/>
          </cell>
          <cell r="W593" t="str">
            <v/>
          </cell>
          <cell r="X593" t="str">
            <v/>
          </cell>
          <cell r="Y593">
            <v>0</v>
          </cell>
          <cell r="Z593">
            <v>0</v>
          </cell>
          <cell r="AA593" t="str">
            <v/>
          </cell>
        </row>
        <row r="594">
          <cell r="I594" t="str">
            <v/>
          </cell>
          <cell r="J594" t="str">
            <v/>
          </cell>
          <cell r="K594">
            <v>0</v>
          </cell>
          <cell r="L594">
            <v>0</v>
          </cell>
          <cell r="M594" t="str">
            <v/>
          </cell>
          <cell r="P594" t="str">
            <v/>
          </cell>
          <cell r="Q594" t="str">
            <v/>
          </cell>
          <cell r="R594">
            <v>0</v>
          </cell>
          <cell r="S594">
            <v>0</v>
          </cell>
          <cell r="T594" t="str">
            <v/>
          </cell>
          <cell r="W594" t="str">
            <v/>
          </cell>
          <cell r="X594" t="str">
            <v/>
          </cell>
          <cell r="Y594">
            <v>0</v>
          </cell>
          <cell r="Z594">
            <v>0</v>
          </cell>
          <cell r="AA594" t="str">
            <v/>
          </cell>
        </row>
        <row r="595">
          <cell r="I595" t="str">
            <v/>
          </cell>
          <cell r="J595" t="str">
            <v/>
          </cell>
          <cell r="K595">
            <v>0</v>
          </cell>
          <cell r="L595">
            <v>0</v>
          </cell>
          <cell r="M595" t="str">
            <v/>
          </cell>
          <cell r="P595" t="str">
            <v/>
          </cell>
          <cell r="Q595" t="str">
            <v/>
          </cell>
          <cell r="R595">
            <v>0</v>
          </cell>
          <cell r="S595">
            <v>0</v>
          </cell>
          <cell r="T595" t="str">
            <v/>
          </cell>
          <cell r="W595" t="str">
            <v/>
          </cell>
          <cell r="X595" t="str">
            <v/>
          </cell>
          <cell r="Y595">
            <v>0</v>
          </cell>
          <cell r="Z595">
            <v>0</v>
          </cell>
          <cell r="AA595" t="str">
            <v/>
          </cell>
        </row>
        <row r="596">
          <cell r="I596" t="str">
            <v/>
          </cell>
          <cell r="J596" t="str">
            <v/>
          </cell>
          <cell r="K596">
            <v>0</v>
          </cell>
          <cell r="L596">
            <v>0</v>
          </cell>
          <cell r="M596" t="str">
            <v/>
          </cell>
          <cell r="P596" t="str">
            <v/>
          </cell>
          <cell r="Q596" t="str">
            <v/>
          </cell>
          <cell r="R596">
            <v>0</v>
          </cell>
          <cell r="S596">
            <v>0</v>
          </cell>
          <cell r="T596" t="str">
            <v/>
          </cell>
          <cell r="W596" t="str">
            <v/>
          </cell>
          <cell r="X596" t="str">
            <v/>
          </cell>
          <cell r="Y596">
            <v>0</v>
          </cell>
          <cell r="Z596">
            <v>0</v>
          </cell>
          <cell r="AA596" t="str">
            <v/>
          </cell>
        </row>
        <row r="597">
          <cell r="I597" t="str">
            <v/>
          </cell>
          <cell r="J597" t="str">
            <v/>
          </cell>
          <cell r="K597">
            <v>0</v>
          </cell>
          <cell r="L597">
            <v>0</v>
          </cell>
          <cell r="M597" t="str">
            <v/>
          </cell>
          <cell r="P597" t="str">
            <v/>
          </cell>
          <cell r="Q597" t="str">
            <v/>
          </cell>
          <cell r="R597">
            <v>0</v>
          </cell>
          <cell r="S597">
            <v>0</v>
          </cell>
          <cell r="T597" t="str">
            <v/>
          </cell>
          <cell r="W597" t="str">
            <v/>
          </cell>
          <cell r="X597" t="str">
            <v/>
          </cell>
          <cell r="Y597">
            <v>0</v>
          </cell>
          <cell r="Z597">
            <v>0</v>
          </cell>
          <cell r="AA597" t="str">
            <v/>
          </cell>
        </row>
        <row r="598">
          <cell r="I598" t="str">
            <v/>
          </cell>
          <cell r="J598" t="str">
            <v/>
          </cell>
          <cell r="K598">
            <v>0</v>
          </cell>
          <cell r="L598">
            <v>0</v>
          </cell>
          <cell r="M598" t="str">
            <v/>
          </cell>
          <cell r="P598" t="str">
            <v/>
          </cell>
          <cell r="Q598" t="str">
            <v/>
          </cell>
          <cell r="R598">
            <v>0</v>
          </cell>
          <cell r="S598">
            <v>0</v>
          </cell>
          <cell r="T598" t="str">
            <v/>
          </cell>
          <cell r="W598" t="str">
            <v/>
          </cell>
          <cell r="X598" t="str">
            <v/>
          </cell>
          <cell r="Y598">
            <v>0</v>
          </cell>
          <cell r="Z598">
            <v>0</v>
          </cell>
          <cell r="AA598" t="str">
            <v/>
          </cell>
        </row>
        <row r="599">
          <cell r="I599" t="str">
            <v/>
          </cell>
          <cell r="J599" t="str">
            <v/>
          </cell>
          <cell r="K599">
            <v>0</v>
          </cell>
          <cell r="L599">
            <v>0</v>
          </cell>
          <cell r="M599" t="str">
            <v/>
          </cell>
          <cell r="P599" t="str">
            <v/>
          </cell>
          <cell r="Q599" t="str">
            <v/>
          </cell>
          <cell r="R599">
            <v>0</v>
          </cell>
          <cell r="S599">
            <v>0</v>
          </cell>
          <cell r="T599" t="str">
            <v/>
          </cell>
          <cell r="W599" t="str">
            <v/>
          </cell>
          <cell r="X599" t="str">
            <v/>
          </cell>
          <cell r="Y599">
            <v>0</v>
          </cell>
          <cell r="Z599">
            <v>0</v>
          </cell>
          <cell r="AA599" t="str">
            <v/>
          </cell>
        </row>
        <row r="600">
          <cell r="I600" t="str">
            <v/>
          </cell>
          <cell r="J600" t="str">
            <v/>
          </cell>
          <cell r="K600">
            <v>0</v>
          </cell>
          <cell r="L600">
            <v>0</v>
          </cell>
          <cell r="M600" t="str">
            <v/>
          </cell>
          <cell r="P600" t="str">
            <v/>
          </cell>
          <cell r="Q600" t="str">
            <v/>
          </cell>
          <cell r="R600">
            <v>0</v>
          </cell>
          <cell r="S600">
            <v>0</v>
          </cell>
          <cell r="T600" t="str">
            <v/>
          </cell>
          <cell r="W600" t="str">
            <v/>
          </cell>
          <cell r="X600" t="str">
            <v/>
          </cell>
          <cell r="Y600">
            <v>0</v>
          </cell>
          <cell r="Z600">
            <v>0</v>
          </cell>
          <cell r="AA600" t="str">
            <v/>
          </cell>
        </row>
        <row r="601">
          <cell r="I601" t="str">
            <v/>
          </cell>
          <cell r="J601" t="str">
            <v/>
          </cell>
          <cell r="K601">
            <v>0</v>
          </cell>
          <cell r="L601">
            <v>0</v>
          </cell>
          <cell r="M601" t="str">
            <v/>
          </cell>
          <cell r="P601" t="str">
            <v/>
          </cell>
          <cell r="Q601" t="str">
            <v/>
          </cell>
          <cell r="R601">
            <v>0</v>
          </cell>
          <cell r="S601">
            <v>0</v>
          </cell>
          <cell r="T601" t="str">
            <v/>
          </cell>
          <cell r="W601" t="str">
            <v/>
          </cell>
          <cell r="X601" t="str">
            <v/>
          </cell>
          <cell r="Y601">
            <v>0</v>
          </cell>
          <cell r="Z601">
            <v>0</v>
          </cell>
          <cell r="AA601" t="str">
            <v/>
          </cell>
        </row>
        <row r="602">
          <cell r="I602" t="str">
            <v/>
          </cell>
          <cell r="J602" t="str">
            <v/>
          </cell>
          <cell r="K602">
            <v>0</v>
          </cell>
          <cell r="L602">
            <v>0</v>
          </cell>
          <cell r="M602" t="str">
            <v/>
          </cell>
          <cell r="P602" t="str">
            <v/>
          </cell>
          <cell r="Q602" t="str">
            <v/>
          </cell>
          <cell r="R602">
            <v>0</v>
          </cell>
          <cell r="S602">
            <v>0</v>
          </cell>
          <cell r="T602" t="str">
            <v/>
          </cell>
          <cell r="W602" t="str">
            <v/>
          </cell>
          <cell r="X602" t="str">
            <v/>
          </cell>
          <cell r="Y602">
            <v>0</v>
          </cell>
          <cell r="Z602">
            <v>0</v>
          </cell>
          <cell r="AA602" t="str">
            <v/>
          </cell>
        </row>
        <row r="603">
          <cell r="I603" t="str">
            <v/>
          </cell>
          <cell r="J603" t="str">
            <v/>
          </cell>
          <cell r="K603">
            <v>0</v>
          </cell>
          <cell r="L603">
            <v>0</v>
          </cell>
          <cell r="M603" t="str">
            <v/>
          </cell>
          <cell r="P603" t="str">
            <v/>
          </cell>
          <cell r="Q603" t="str">
            <v/>
          </cell>
          <cell r="R603">
            <v>0</v>
          </cell>
          <cell r="S603">
            <v>0</v>
          </cell>
          <cell r="T603" t="str">
            <v/>
          </cell>
          <cell r="W603" t="str">
            <v/>
          </cell>
          <cell r="X603" t="str">
            <v/>
          </cell>
          <cell r="Y603">
            <v>0</v>
          </cell>
          <cell r="Z603">
            <v>0</v>
          </cell>
          <cell r="AA603" t="str">
            <v/>
          </cell>
        </row>
        <row r="604">
          <cell r="I604" t="str">
            <v/>
          </cell>
          <cell r="J604" t="str">
            <v/>
          </cell>
          <cell r="K604">
            <v>0</v>
          </cell>
          <cell r="L604">
            <v>0</v>
          </cell>
          <cell r="M604" t="str">
            <v/>
          </cell>
          <cell r="P604" t="str">
            <v/>
          </cell>
          <cell r="Q604" t="str">
            <v/>
          </cell>
          <cell r="R604">
            <v>0</v>
          </cell>
          <cell r="S604">
            <v>0</v>
          </cell>
          <cell r="T604" t="str">
            <v/>
          </cell>
          <cell r="W604" t="str">
            <v/>
          </cell>
          <cell r="X604" t="str">
            <v/>
          </cell>
          <cell r="Y604">
            <v>0</v>
          </cell>
          <cell r="Z604">
            <v>0</v>
          </cell>
          <cell r="AA604" t="str">
            <v/>
          </cell>
        </row>
        <row r="605">
          <cell r="I605" t="str">
            <v/>
          </cell>
          <cell r="J605" t="str">
            <v/>
          </cell>
          <cell r="K605">
            <v>0</v>
          </cell>
          <cell r="L605">
            <v>0</v>
          </cell>
          <cell r="M605" t="str">
            <v/>
          </cell>
          <cell r="P605" t="str">
            <v/>
          </cell>
          <cell r="Q605" t="str">
            <v/>
          </cell>
          <cell r="R605">
            <v>0</v>
          </cell>
          <cell r="S605">
            <v>0</v>
          </cell>
          <cell r="T605" t="str">
            <v/>
          </cell>
          <cell r="W605" t="str">
            <v/>
          </cell>
          <cell r="X605" t="str">
            <v/>
          </cell>
          <cell r="Y605">
            <v>0</v>
          </cell>
          <cell r="Z605">
            <v>0</v>
          </cell>
          <cell r="AA605" t="str">
            <v/>
          </cell>
        </row>
        <row r="606">
          <cell r="I606" t="str">
            <v/>
          </cell>
          <cell r="J606" t="str">
            <v/>
          </cell>
          <cell r="K606">
            <v>0</v>
          </cell>
          <cell r="L606">
            <v>0</v>
          </cell>
          <cell r="M606" t="str">
            <v/>
          </cell>
          <cell r="P606" t="str">
            <v/>
          </cell>
          <cell r="Q606" t="str">
            <v/>
          </cell>
          <cell r="R606">
            <v>0</v>
          </cell>
          <cell r="S606">
            <v>0</v>
          </cell>
          <cell r="T606" t="str">
            <v/>
          </cell>
          <cell r="W606" t="str">
            <v/>
          </cell>
          <cell r="X606" t="str">
            <v/>
          </cell>
          <cell r="Y606">
            <v>0</v>
          </cell>
          <cell r="Z606">
            <v>0</v>
          </cell>
          <cell r="AA606" t="str">
            <v/>
          </cell>
        </row>
        <row r="607">
          <cell r="I607" t="str">
            <v/>
          </cell>
          <cell r="J607" t="str">
            <v/>
          </cell>
          <cell r="K607">
            <v>0</v>
          </cell>
          <cell r="L607">
            <v>0</v>
          </cell>
          <cell r="M607" t="str">
            <v/>
          </cell>
          <cell r="P607" t="str">
            <v/>
          </cell>
          <cell r="Q607" t="str">
            <v/>
          </cell>
          <cell r="R607">
            <v>0</v>
          </cell>
          <cell r="S607">
            <v>0</v>
          </cell>
          <cell r="T607" t="str">
            <v/>
          </cell>
          <cell r="W607" t="str">
            <v/>
          </cell>
          <cell r="X607" t="str">
            <v/>
          </cell>
          <cell r="Y607">
            <v>0</v>
          </cell>
          <cell r="Z607">
            <v>0</v>
          </cell>
          <cell r="AA607" t="str">
            <v/>
          </cell>
        </row>
        <row r="608">
          <cell r="I608" t="str">
            <v/>
          </cell>
          <cell r="J608" t="str">
            <v/>
          </cell>
          <cell r="K608">
            <v>0</v>
          </cell>
          <cell r="L608">
            <v>0</v>
          </cell>
          <cell r="M608" t="str">
            <v/>
          </cell>
          <cell r="P608" t="str">
            <v/>
          </cell>
          <cell r="Q608" t="str">
            <v/>
          </cell>
          <cell r="R608">
            <v>0</v>
          </cell>
          <cell r="S608">
            <v>0</v>
          </cell>
          <cell r="T608" t="str">
            <v/>
          </cell>
          <cell r="W608" t="str">
            <v/>
          </cell>
          <cell r="X608" t="str">
            <v/>
          </cell>
          <cell r="Y608">
            <v>0</v>
          </cell>
          <cell r="Z608">
            <v>0</v>
          </cell>
          <cell r="AA608" t="str">
            <v/>
          </cell>
        </row>
        <row r="609">
          <cell r="I609" t="str">
            <v/>
          </cell>
          <cell r="J609" t="str">
            <v/>
          </cell>
          <cell r="K609">
            <v>0</v>
          </cell>
          <cell r="L609">
            <v>0</v>
          </cell>
          <cell r="M609" t="str">
            <v/>
          </cell>
          <cell r="P609" t="str">
            <v/>
          </cell>
          <cell r="Q609" t="str">
            <v/>
          </cell>
          <cell r="R609">
            <v>0</v>
          </cell>
          <cell r="S609">
            <v>0</v>
          </cell>
          <cell r="T609" t="str">
            <v/>
          </cell>
          <cell r="W609" t="str">
            <v/>
          </cell>
          <cell r="X609" t="str">
            <v/>
          </cell>
          <cell r="Y609">
            <v>0</v>
          </cell>
          <cell r="Z609">
            <v>0</v>
          </cell>
          <cell r="AA609" t="str">
            <v/>
          </cell>
        </row>
        <row r="610">
          <cell r="I610" t="str">
            <v/>
          </cell>
          <cell r="J610" t="str">
            <v/>
          </cell>
          <cell r="K610">
            <v>0</v>
          </cell>
          <cell r="L610">
            <v>0</v>
          </cell>
          <cell r="M610" t="str">
            <v/>
          </cell>
          <cell r="P610" t="str">
            <v/>
          </cell>
          <cell r="Q610" t="str">
            <v/>
          </cell>
          <cell r="R610">
            <v>0</v>
          </cell>
          <cell r="S610">
            <v>0</v>
          </cell>
          <cell r="T610" t="str">
            <v/>
          </cell>
          <cell r="W610" t="str">
            <v/>
          </cell>
          <cell r="X610" t="str">
            <v/>
          </cell>
          <cell r="Y610">
            <v>0</v>
          </cell>
          <cell r="Z610">
            <v>0</v>
          </cell>
          <cell r="AA610" t="str">
            <v/>
          </cell>
        </row>
        <row r="611">
          <cell r="I611" t="str">
            <v/>
          </cell>
          <cell r="J611" t="str">
            <v/>
          </cell>
          <cell r="K611">
            <v>0</v>
          </cell>
          <cell r="L611">
            <v>0</v>
          </cell>
          <cell r="M611" t="str">
            <v/>
          </cell>
          <cell r="P611" t="str">
            <v/>
          </cell>
          <cell r="Q611" t="str">
            <v/>
          </cell>
          <cell r="R611">
            <v>0</v>
          </cell>
          <cell r="S611">
            <v>0</v>
          </cell>
          <cell r="T611" t="str">
            <v/>
          </cell>
          <cell r="W611" t="str">
            <v/>
          </cell>
          <cell r="X611" t="str">
            <v/>
          </cell>
          <cell r="Y611">
            <v>0</v>
          </cell>
          <cell r="Z611">
            <v>0</v>
          </cell>
          <cell r="AA611" t="str">
            <v/>
          </cell>
        </row>
        <row r="612">
          <cell r="I612" t="str">
            <v/>
          </cell>
          <cell r="J612" t="str">
            <v/>
          </cell>
          <cell r="K612">
            <v>0</v>
          </cell>
          <cell r="L612">
            <v>0</v>
          </cell>
          <cell r="M612" t="str">
            <v/>
          </cell>
          <cell r="P612" t="str">
            <v/>
          </cell>
          <cell r="Q612" t="str">
            <v/>
          </cell>
          <cell r="R612">
            <v>0</v>
          </cell>
          <cell r="S612">
            <v>0</v>
          </cell>
          <cell r="T612" t="str">
            <v/>
          </cell>
          <cell r="W612" t="str">
            <v/>
          </cell>
          <cell r="X612" t="str">
            <v/>
          </cell>
          <cell r="Y612">
            <v>0</v>
          </cell>
          <cell r="Z612">
            <v>0</v>
          </cell>
          <cell r="AA612" t="str">
            <v/>
          </cell>
        </row>
        <row r="613">
          <cell r="I613" t="str">
            <v/>
          </cell>
          <cell r="J613" t="str">
            <v/>
          </cell>
          <cell r="K613">
            <v>0</v>
          </cell>
          <cell r="L613">
            <v>0</v>
          </cell>
          <cell r="M613" t="str">
            <v/>
          </cell>
          <cell r="P613" t="str">
            <v/>
          </cell>
          <cell r="Q613" t="str">
            <v/>
          </cell>
          <cell r="R613">
            <v>0</v>
          </cell>
          <cell r="S613">
            <v>0</v>
          </cell>
          <cell r="T613" t="str">
            <v/>
          </cell>
          <cell r="W613" t="str">
            <v/>
          </cell>
          <cell r="X613" t="str">
            <v/>
          </cell>
          <cell r="Y613">
            <v>0</v>
          </cell>
          <cell r="Z613">
            <v>0</v>
          </cell>
          <cell r="AA613" t="str">
            <v/>
          </cell>
        </row>
        <row r="614">
          <cell r="I614" t="str">
            <v/>
          </cell>
          <cell r="J614" t="str">
            <v/>
          </cell>
          <cell r="K614">
            <v>0</v>
          </cell>
          <cell r="L614">
            <v>0</v>
          </cell>
          <cell r="M614" t="str">
            <v/>
          </cell>
          <cell r="P614" t="str">
            <v/>
          </cell>
          <cell r="Q614" t="str">
            <v/>
          </cell>
          <cell r="R614">
            <v>0</v>
          </cell>
          <cell r="S614">
            <v>0</v>
          </cell>
          <cell r="T614" t="str">
            <v/>
          </cell>
          <cell r="W614" t="str">
            <v/>
          </cell>
          <cell r="X614" t="str">
            <v/>
          </cell>
          <cell r="Y614">
            <v>0</v>
          </cell>
          <cell r="Z614">
            <v>0</v>
          </cell>
          <cell r="AA614" t="str">
            <v/>
          </cell>
        </row>
        <row r="615">
          <cell r="I615" t="str">
            <v/>
          </cell>
          <cell r="J615" t="str">
            <v/>
          </cell>
          <cell r="K615">
            <v>0</v>
          </cell>
          <cell r="L615">
            <v>0</v>
          </cell>
          <cell r="M615" t="str">
            <v/>
          </cell>
          <cell r="P615" t="str">
            <v/>
          </cell>
          <cell r="Q615" t="str">
            <v/>
          </cell>
          <cell r="R615">
            <v>0</v>
          </cell>
          <cell r="S615">
            <v>0</v>
          </cell>
          <cell r="T615" t="str">
            <v/>
          </cell>
          <cell r="W615" t="str">
            <v/>
          </cell>
          <cell r="X615" t="str">
            <v/>
          </cell>
          <cell r="Y615">
            <v>0</v>
          </cell>
          <cell r="Z615">
            <v>0</v>
          </cell>
          <cell r="AA615" t="str">
            <v/>
          </cell>
        </row>
        <row r="616">
          <cell r="I616" t="str">
            <v/>
          </cell>
          <cell r="J616" t="str">
            <v/>
          </cell>
          <cell r="K616">
            <v>0</v>
          </cell>
          <cell r="L616">
            <v>0</v>
          </cell>
          <cell r="M616" t="str">
            <v/>
          </cell>
          <cell r="P616" t="str">
            <v/>
          </cell>
          <cell r="Q616" t="str">
            <v/>
          </cell>
          <cell r="R616">
            <v>0</v>
          </cell>
          <cell r="S616">
            <v>0</v>
          </cell>
          <cell r="T616" t="str">
            <v/>
          </cell>
          <cell r="W616" t="str">
            <v/>
          </cell>
          <cell r="X616" t="str">
            <v/>
          </cell>
          <cell r="Y616">
            <v>0</v>
          </cell>
          <cell r="Z616">
            <v>0</v>
          </cell>
          <cell r="AA616" t="str">
            <v/>
          </cell>
        </row>
        <row r="617">
          <cell r="I617" t="str">
            <v/>
          </cell>
          <cell r="J617" t="str">
            <v/>
          </cell>
          <cell r="K617">
            <v>0</v>
          </cell>
          <cell r="L617">
            <v>0</v>
          </cell>
          <cell r="M617" t="str">
            <v/>
          </cell>
          <cell r="P617" t="str">
            <v/>
          </cell>
          <cell r="Q617" t="str">
            <v/>
          </cell>
          <cell r="R617">
            <v>0</v>
          </cell>
          <cell r="S617">
            <v>0</v>
          </cell>
          <cell r="T617" t="str">
            <v/>
          </cell>
          <cell r="W617" t="str">
            <v/>
          </cell>
          <cell r="X617" t="str">
            <v/>
          </cell>
          <cell r="Y617">
            <v>0</v>
          </cell>
          <cell r="Z617">
            <v>0</v>
          </cell>
          <cell r="AA617" t="str">
            <v/>
          </cell>
        </row>
        <row r="618">
          <cell r="I618" t="str">
            <v/>
          </cell>
          <cell r="J618" t="str">
            <v/>
          </cell>
          <cell r="K618">
            <v>0</v>
          </cell>
          <cell r="L618">
            <v>0</v>
          </cell>
          <cell r="M618" t="str">
            <v/>
          </cell>
          <cell r="P618" t="str">
            <v/>
          </cell>
          <cell r="Q618" t="str">
            <v/>
          </cell>
          <cell r="R618">
            <v>0</v>
          </cell>
          <cell r="S618">
            <v>0</v>
          </cell>
          <cell r="T618" t="str">
            <v/>
          </cell>
          <cell r="W618" t="str">
            <v/>
          </cell>
          <cell r="X618" t="str">
            <v/>
          </cell>
          <cell r="Y618">
            <v>0</v>
          </cell>
          <cell r="Z618">
            <v>0</v>
          </cell>
          <cell r="AA618" t="str">
            <v/>
          </cell>
        </row>
        <row r="619">
          <cell r="I619" t="str">
            <v/>
          </cell>
          <cell r="J619" t="str">
            <v/>
          </cell>
          <cell r="K619">
            <v>0</v>
          </cell>
          <cell r="L619">
            <v>0</v>
          </cell>
          <cell r="M619" t="str">
            <v/>
          </cell>
          <cell r="P619" t="str">
            <v/>
          </cell>
          <cell r="Q619" t="str">
            <v/>
          </cell>
          <cell r="R619">
            <v>0</v>
          </cell>
          <cell r="S619">
            <v>0</v>
          </cell>
          <cell r="T619" t="str">
            <v/>
          </cell>
          <cell r="W619" t="str">
            <v/>
          </cell>
          <cell r="X619" t="str">
            <v/>
          </cell>
          <cell r="Y619">
            <v>0</v>
          </cell>
          <cell r="Z619">
            <v>0</v>
          </cell>
          <cell r="AA619" t="str">
            <v/>
          </cell>
        </row>
        <row r="620">
          <cell r="I620" t="str">
            <v/>
          </cell>
          <cell r="J620" t="str">
            <v/>
          </cell>
          <cell r="K620">
            <v>0</v>
          </cell>
          <cell r="L620">
            <v>0</v>
          </cell>
          <cell r="M620" t="str">
            <v/>
          </cell>
          <cell r="P620" t="str">
            <v/>
          </cell>
          <cell r="Q620" t="str">
            <v/>
          </cell>
          <cell r="R620">
            <v>0</v>
          </cell>
          <cell r="S620">
            <v>0</v>
          </cell>
          <cell r="T620" t="str">
            <v/>
          </cell>
          <cell r="W620" t="str">
            <v/>
          </cell>
          <cell r="X620" t="str">
            <v/>
          </cell>
          <cell r="Y620">
            <v>0</v>
          </cell>
          <cell r="Z620">
            <v>0</v>
          </cell>
          <cell r="AA620" t="str">
            <v/>
          </cell>
        </row>
        <row r="621">
          <cell r="I621" t="str">
            <v/>
          </cell>
          <cell r="J621" t="str">
            <v/>
          </cell>
          <cell r="K621">
            <v>0</v>
          </cell>
          <cell r="L621">
            <v>0</v>
          </cell>
          <cell r="M621" t="str">
            <v/>
          </cell>
          <cell r="P621" t="str">
            <v/>
          </cell>
          <cell r="Q621" t="str">
            <v/>
          </cell>
          <cell r="R621">
            <v>0</v>
          </cell>
          <cell r="S621">
            <v>0</v>
          </cell>
          <cell r="T621" t="str">
            <v/>
          </cell>
          <cell r="W621" t="str">
            <v/>
          </cell>
          <cell r="X621" t="str">
            <v/>
          </cell>
          <cell r="Y621">
            <v>0</v>
          </cell>
          <cell r="Z621">
            <v>0</v>
          </cell>
          <cell r="AA621" t="str">
            <v/>
          </cell>
        </row>
        <row r="622">
          <cell r="I622" t="str">
            <v/>
          </cell>
          <cell r="J622" t="str">
            <v/>
          </cell>
          <cell r="K622">
            <v>0</v>
          </cell>
          <cell r="L622">
            <v>0</v>
          </cell>
          <cell r="M622" t="str">
            <v/>
          </cell>
          <cell r="P622" t="str">
            <v/>
          </cell>
          <cell r="Q622" t="str">
            <v/>
          </cell>
          <cell r="R622">
            <v>0</v>
          </cell>
          <cell r="S622">
            <v>0</v>
          </cell>
          <cell r="T622" t="str">
            <v/>
          </cell>
          <cell r="W622" t="str">
            <v/>
          </cell>
          <cell r="X622" t="str">
            <v/>
          </cell>
          <cell r="Y622">
            <v>0</v>
          </cell>
          <cell r="Z622">
            <v>0</v>
          </cell>
          <cell r="AA622" t="str">
            <v/>
          </cell>
        </row>
        <row r="623">
          <cell r="I623" t="str">
            <v/>
          </cell>
          <cell r="J623" t="str">
            <v/>
          </cell>
          <cell r="K623">
            <v>0</v>
          </cell>
          <cell r="L623">
            <v>0</v>
          </cell>
          <cell r="M623" t="str">
            <v/>
          </cell>
          <cell r="P623" t="str">
            <v/>
          </cell>
          <cell r="Q623" t="str">
            <v/>
          </cell>
          <cell r="R623">
            <v>0</v>
          </cell>
          <cell r="S623">
            <v>0</v>
          </cell>
          <cell r="T623" t="str">
            <v/>
          </cell>
          <cell r="W623" t="str">
            <v/>
          </cell>
          <cell r="X623" t="str">
            <v/>
          </cell>
          <cell r="Y623">
            <v>0</v>
          </cell>
          <cell r="Z623">
            <v>0</v>
          </cell>
          <cell r="AA623" t="str">
            <v/>
          </cell>
        </row>
        <row r="624">
          <cell r="I624" t="str">
            <v/>
          </cell>
          <cell r="J624" t="str">
            <v/>
          </cell>
          <cell r="K624">
            <v>0</v>
          </cell>
          <cell r="L624">
            <v>0</v>
          </cell>
          <cell r="M624" t="str">
            <v/>
          </cell>
          <cell r="P624" t="str">
            <v/>
          </cell>
          <cell r="Q624" t="str">
            <v/>
          </cell>
          <cell r="R624">
            <v>0</v>
          </cell>
          <cell r="S624">
            <v>0</v>
          </cell>
          <cell r="T624" t="str">
            <v/>
          </cell>
          <cell r="W624" t="str">
            <v/>
          </cell>
          <cell r="X624" t="str">
            <v/>
          </cell>
          <cell r="Y624">
            <v>0</v>
          </cell>
          <cell r="Z624">
            <v>0</v>
          </cell>
          <cell r="AA624" t="str">
            <v/>
          </cell>
        </row>
        <row r="625">
          <cell r="I625" t="str">
            <v/>
          </cell>
          <cell r="J625" t="str">
            <v/>
          </cell>
          <cell r="K625">
            <v>0</v>
          </cell>
          <cell r="L625">
            <v>0</v>
          </cell>
          <cell r="M625" t="str">
            <v/>
          </cell>
          <cell r="P625" t="str">
            <v/>
          </cell>
          <cell r="Q625" t="str">
            <v/>
          </cell>
          <cell r="R625">
            <v>0</v>
          </cell>
          <cell r="S625">
            <v>0</v>
          </cell>
          <cell r="T625" t="str">
            <v/>
          </cell>
          <cell r="W625" t="str">
            <v/>
          </cell>
          <cell r="X625" t="str">
            <v/>
          </cell>
          <cell r="Y625">
            <v>0</v>
          </cell>
          <cell r="Z625">
            <v>0</v>
          </cell>
          <cell r="AA625" t="str">
            <v/>
          </cell>
        </row>
        <row r="626">
          <cell r="I626" t="str">
            <v/>
          </cell>
          <cell r="J626" t="str">
            <v/>
          </cell>
          <cell r="K626">
            <v>0</v>
          </cell>
          <cell r="L626">
            <v>0</v>
          </cell>
          <cell r="M626" t="str">
            <v/>
          </cell>
          <cell r="P626" t="str">
            <v/>
          </cell>
          <cell r="Q626" t="str">
            <v/>
          </cell>
          <cell r="R626">
            <v>0</v>
          </cell>
          <cell r="S626">
            <v>0</v>
          </cell>
          <cell r="T626" t="str">
            <v/>
          </cell>
          <cell r="W626" t="str">
            <v/>
          </cell>
          <cell r="X626" t="str">
            <v/>
          </cell>
          <cell r="Y626">
            <v>0</v>
          </cell>
          <cell r="Z626">
            <v>0</v>
          </cell>
          <cell r="AA626" t="str">
            <v/>
          </cell>
        </row>
        <row r="627">
          <cell r="I627" t="str">
            <v/>
          </cell>
          <cell r="J627" t="str">
            <v/>
          </cell>
          <cell r="K627">
            <v>0</v>
          </cell>
          <cell r="L627">
            <v>0</v>
          </cell>
          <cell r="M627" t="str">
            <v/>
          </cell>
          <cell r="P627" t="str">
            <v/>
          </cell>
          <cell r="Q627" t="str">
            <v/>
          </cell>
          <cell r="R627">
            <v>0</v>
          </cell>
          <cell r="S627">
            <v>0</v>
          </cell>
          <cell r="T627" t="str">
            <v/>
          </cell>
          <cell r="W627" t="str">
            <v/>
          </cell>
          <cell r="X627" t="str">
            <v/>
          </cell>
          <cell r="Y627">
            <v>0</v>
          </cell>
          <cell r="Z627">
            <v>0</v>
          </cell>
          <cell r="AA627" t="str">
            <v/>
          </cell>
        </row>
        <row r="628">
          <cell r="I628" t="str">
            <v/>
          </cell>
          <cell r="J628" t="str">
            <v/>
          </cell>
          <cell r="K628">
            <v>0</v>
          </cell>
          <cell r="L628">
            <v>0</v>
          </cell>
          <cell r="M628" t="str">
            <v/>
          </cell>
          <cell r="P628" t="str">
            <v/>
          </cell>
          <cell r="Q628" t="str">
            <v/>
          </cell>
          <cell r="R628">
            <v>0</v>
          </cell>
          <cell r="S628">
            <v>0</v>
          </cell>
          <cell r="T628" t="str">
            <v/>
          </cell>
          <cell r="W628" t="str">
            <v/>
          </cell>
          <cell r="X628" t="str">
            <v/>
          </cell>
          <cell r="Y628">
            <v>0</v>
          </cell>
          <cell r="Z628">
            <v>0</v>
          </cell>
          <cell r="AA628" t="str">
            <v/>
          </cell>
        </row>
        <row r="629">
          <cell r="I629" t="str">
            <v/>
          </cell>
          <cell r="J629" t="str">
            <v/>
          </cell>
          <cell r="K629">
            <v>0</v>
          </cell>
          <cell r="L629">
            <v>0</v>
          </cell>
          <cell r="M629" t="str">
            <v/>
          </cell>
          <cell r="P629" t="str">
            <v/>
          </cell>
          <cell r="Q629" t="str">
            <v/>
          </cell>
          <cell r="R629">
            <v>0</v>
          </cell>
          <cell r="S629">
            <v>0</v>
          </cell>
          <cell r="T629" t="str">
            <v/>
          </cell>
          <cell r="W629" t="str">
            <v/>
          </cell>
          <cell r="X629" t="str">
            <v/>
          </cell>
          <cell r="Y629">
            <v>0</v>
          </cell>
          <cell r="Z629">
            <v>0</v>
          </cell>
          <cell r="AA629" t="str">
            <v/>
          </cell>
        </row>
        <row r="630">
          <cell r="I630" t="str">
            <v/>
          </cell>
          <cell r="J630" t="str">
            <v/>
          </cell>
          <cell r="K630">
            <v>0</v>
          </cell>
          <cell r="L630">
            <v>0</v>
          </cell>
          <cell r="M630" t="str">
            <v/>
          </cell>
          <cell r="P630" t="str">
            <v/>
          </cell>
          <cell r="Q630" t="str">
            <v/>
          </cell>
          <cell r="R630">
            <v>0</v>
          </cell>
          <cell r="S630">
            <v>0</v>
          </cell>
          <cell r="T630" t="str">
            <v/>
          </cell>
          <cell r="W630" t="str">
            <v/>
          </cell>
          <cell r="X630" t="str">
            <v/>
          </cell>
          <cell r="Y630">
            <v>0</v>
          </cell>
          <cell r="Z630">
            <v>0</v>
          </cell>
          <cell r="AA630" t="str">
            <v/>
          </cell>
        </row>
        <row r="631">
          <cell r="I631" t="str">
            <v/>
          </cell>
          <cell r="J631" t="str">
            <v/>
          </cell>
          <cell r="K631">
            <v>0</v>
          </cell>
          <cell r="L631">
            <v>0</v>
          </cell>
          <cell r="M631" t="str">
            <v/>
          </cell>
          <cell r="P631" t="str">
            <v/>
          </cell>
          <cell r="Q631" t="str">
            <v/>
          </cell>
          <cell r="R631">
            <v>0</v>
          </cell>
          <cell r="S631">
            <v>0</v>
          </cell>
          <cell r="T631" t="str">
            <v/>
          </cell>
          <cell r="W631" t="str">
            <v/>
          </cell>
          <cell r="X631" t="str">
            <v/>
          </cell>
          <cell r="Y631">
            <v>0</v>
          </cell>
          <cell r="Z631">
            <v>0</v>
          </cell>
          <cell r="AA631" t="str">
            <v/>
          </cell>
        </row>
        <row r="632">
          <cell r="I632" t="str">
            <v/>
          </cell>
          <cell r="J632" t="str">
            <v/>
          </cell>
          <cell r="K632">
            <v>0</v>
          </cell>
          <cell r="L632">
            <v>0</v>
          </cell>
          <cell r="M632" t="str">
            <v/>
          </cell>
          <cell r="P632" t="str">
            <v/>
          </cell>
          <cell r="Q632" t="str">
            <v/>
          </cell>
          <cell r="R632">
            <v>0</v>
          </cell>
          <cell r="S632">
            <v>0</v>
          </cell>
          <cell r="T632" t="str">
            <v/>
          </cell>
          <cell r="W632" t="str">
            <v/>
          </cell>
          <cell r="X632" t="str">
            <v/>
          </cell>
          <cell r="Y632">
            <v>0</v>
          </cell>
          <cell r="Z632">
            <v>0</v>
          </cell>
          <cell r="AA632" t="str">
            <v/>
          </cell>
        </row>
        <row r="633">
          <cell r="I633" t="str">
            <v/>
          </cell>
          <cell r="J633" t="str">
            <v/>
          </cell>
          <cell r="K633">
            <v>0</v>
          </cell>
          <cell r="L633">
            <v>0</v>
          </cell>
          <cell r="M633" t="str">
            <v/>
          </cell>
          <cell r="P633" t="str">
            <v/>
          </cell>
          <cell r="Q633" t="str">
            <v/>
          </cell>
          <cell r="R633">
            <v>0</v>
          </cell>
          <cell r="S633">
            <v>0</v>
          </cell>
          <cell r="T633" t="str">
            <v/>
          </cell>
          <cell r="W633" t="str">
            <v/>
          </cell>
          <cell r="X633" t="str">
            <v/>
          </cell>
          <cell r="Y633">
            <v>0</v>
          </cell>
          <cell r="Z633">
            <v>0</v>
          </cell>
          <cell r="AA633" t="str">
            <v/>
          </cell>
        </row>
        <row r="634">
          <cell r="I634" t="str">
            <v/>
          </cell>
          <cell r="J634" t="str">
            <v/>
          </cell>
          <cell r="K634">
            <v>0</v>
          </cell>
          <cell r="L634">
            <v>0</v>
          </cell>
          <cell r="M634" t="str">
            <v/>
          </cell>
          <cell r="P634" t="str">
            <v/>
          </cell>
          <cell r="Q634" t="str">
            <v/>
          </cell>
          <cell r="R634">
            <v>0</v>
          </cell>
          <cell r="S634">
            <v>0</v>
          </cell>
          <cell r="T634" t="str">
            <v/>
          </cell>
          <cell r="W634" t="str">
            <v/>
          </cell>
          <cell r="X634" t="str">
            <v/>
          </cell>
          <cell r="Y634">
            <v>0</v>
          </cell>
          <cell r="Z634">
            <v>0</v>
          </cell>
          <cell r="AA634" t="str">
            <v/>
          </cell>
        </row>
        <row r="635">
          <cell r="I635" t="str">
            <v/>
          </cell>
          <cell r="J635" t="str">
            <v/>
          </cell>
          <cell r="K635">
            <v>0</v>
          </cell>
          <cell r="L635">
            <v>0</v>
          </cell>
          <cell r="M635" t="str">
            <v/>
          </cell>
          <cell r="P635" t="str">
            <v/>
          </cell>
          <cell r="Q635" t="str">
            <v/>
          </cell>
          <cell r="R635">
            <v>0</v>
          </cell>
          <cell r="S635">
            <v>0</v>
          </cell>
          <cell r="T635" t="str">
            <v/>
          </cell>
          <cell r="W635" t="str">
            <v/>
          </cell>
          <cell r="X635" t="str">
            <v/>
          </cell>
          <cell r="Y635">
            <v>0</v>
          </cell>
          <cell r="Z635">
            <v>0</v>
          </cell>
          <cell r="AA635" t="str">
            <v/>
          </cell>
        </row>
        <row r="636">
          <cell r="I636" t="str">
            <v/>
          </cell>
          <cell r="J636" t="str">
            <v/>
          </cell>
          <cell r="K636">
            <v>0</v>
          </cell>
          <cell r="L636">
            <v>0</v>
          </cell>
          <cell r="M636" t="str">
            <v/>
          </cell>
          <cell r="P636" t="str">
            <v/>
          </cell>
          <cell r="Q636" t="str">
            <v/>
          </cell>
          <cell r="R636">
            <v>0</v>
          </cell>
          <cell r="S636">
            <v>0</v>
          </cell>
          <cell r="T636" t="str">
            <v/>
          </cell>
          <cell r="W636" t="str">
            <v/>
          </cell>
          <cell r="X636" t="str">
            <v/>
          </cell>
          <cell r="Y636">
            <v>0</v>
          </cell>
          <cell r="Z636">
            <v>0</v>
          </cell>
          <cell r="AA636" t="str">
            <v/>
          </cell>
        </row>
        <row r="637">
          <cell r="I637" t="str">
            <v/>
          </cell>
          <cell r="J637" t="str">
            <v/>
          </cell>
          <cell r="K637">
            <v>0</v>
          </cell>
          <cell r="L637">
            <v>0</v>
          </cell>
          <cell r="M637" t="str">
            <v/>
          </cell>
          <cell r="P637" t="str">
            <v/>
          </cell>
          <cell r="Q637" t="str">
            <v/>
          </cell>
          <cell r="R637">
            <v>0</v>
          </cell>
          <cell r="S637">
            <v>0</v>
          </cell>
          <cell r="T637" t="str">
            <v/>
          </cell>
          <cell r="W637" t="str">
            <v/>
          </cell>
          <cell r="X637" t="str">
            <v/>
          </cell>
          <cell r="Y637">
            <v>0</v>
          </cell>
          <cell r="Z637">
            <v>0</v>
          </cell>
          <cell r="AA637" t="str">
            <v/>
          </cell>
        </row>
        <row r="638">
          <cell r="I638" t="str">
            <v>1005100000101</v>
          </cell>
          <cell r="J638" t="str">
            <v>普通攻击:对单体敌人造成{0}%的武力伤害</v>
          </cell>
          <cell r="K638">
            <v>0</v>
          </cell>
          <cell r="L638">
            <v>0</v>
          </cell>
          <cell r="M638" t="str">
            <v>0.25+0.25+0.25+0.25+0.25+0.25+0.25+0.25+0.25+0.25+0.25+0.25+0.25+0.25+0.25+0.25+0.25</v>
          </cell>
          <cell r="P638" t="str">
            <v/>
          </cell>
          <cell r="Q638" t="str">
            <v/>
          </cell>
          <cell r="R638">
            <v>0</v>
          </cell>
          <cell r="S638">
            <v>0</v>
          </cell>
          <cell r="T638" t="str">
            <v/>
          </cell>
          <cell r="W638" t="str">
            <v/>
          </cell>
          <cell r="X638" t="str">
            <v/>
          </cell>
          <cell r="Y638">
            <v>0</v>
          </cell>
          <cell r="Z638">
            <v>0</v>
          </cell>
          <cell r="AA638" t="str">
            <v/>
          </cell>
        </row>
        <row r="639">
          <cell r="I639" t="str">
            <v>1005100000201</v>
          </cell>
          <cell r="J639" t="str">
            <v>怒气技能:陈宫使范围内最多3个友军获得一次净化效果，清除所有负面与持续伤害效果，友军武力伤害提升{0}%，持续15秒。（可驱散）</v>
          </cell>
          <cell r="K639">
            <v>0</v>
          </cell>
          <cell r="L639">
            <v>0</v>
          </cell>
          <cell r="M639" t="str">
            <v>0.13+0.17+0.21+0.25+0.29+0.33+0.37+0.41+0.45+0.49+0.53+0.57+0.61+0.65+0.69+0.73+0.77</v>
          </cell>
          <cell r="P639" t="str">
            <v/>
          </cell>
          <cell r="Q639" t="str">
            <v/>
          </cell>
          <cell r="R639">
            <v>0</v>
          </cell>
          <cell r="S639">
            <v>0</v>
          </cell>
          <cell r="T639" t="str">
            <v/>
          </cell>
          <cell r="W639" t="str">
            <v/>
          </cell>
          <cell r="X639" t="str">
            <v/>
          </cell>
          <cell r="Y639">
            <v>0</v>
          </cell>
          <cell r="Z639">
            <v>0</v>
          </cell>
          <cell r="AA639" t="str">
            <v/>
          </cell>
        </row>
        <row r="640">
          <cell r="I640" t="str">
            <v>1005100000202</v>
          </cell>
          <cell r="J640" t="str">
            <v>怒气技能:陈宫使范围内最多3个友军获得一次净化效果，清除所有负面与持续伤害效果，友军武力伤害提升{0}%，持续15秒。（可驱散）</v>
          </cell>
          <cell r="K640">
            <v>0</v>
          </cell>
          <cell r="L640">
            <v>0</v>
          </cell>
          <cell r="M640" t="str">
            <v>0++++++++++++++++</v>
          </cell>
          <cell r="P640" t="str">
            <v/>
          </cell>
          <cell r="Q640" t="str">
            <v/>
          </cell>
          <cell r="R640">
            <v>0</v>
          </cell>
          <cell r="S640">
            <v>0</v>
          </cell>
          <cell r="T640" t="str">
            <v/>
          </cell>
          <cell r="W640" t="str">
            <v/>
          </cell>
          <cell r="X640" t="str">
            <v/>
          </cell>
          <cell r="Y640">
            <v>0</v>
          </cell>
          <cell r="Z640">
            <v>0</v>
          </cell>
          <cell r="AA640" t="str">
            <v/>
          </cell>
        </row>
        <row r="641">
          <cell r="I641" t="str">
            <v>1005100000301</v>
          </cell>
          <cell r="J641" t="str">
            <v>被动技能1:友方单一武将每受到12次伤害（持续伤害只计1次）陈宫都会对其周围敌人造成攻击{0}%的策略伤害，并降低其{1}%伤害，持续5秒（不可叠加）。</v>
          </cell>
          <cell r="K641">
            <v>0</v>
          </cell>
          <cell r="L641">
            <v>0</v>
          </cell>
          <cell r="M641" t="str">
            <v>0.18+0.22+0.26+0.3+0.34+0.38+0.42+0.465+0.5+0.54+0.58+0.62+0.66+0.7+0.74+0.78+0.82</v>
          </cell>
          <cell r="P641" t="str">
            <v/>
          </cell>
          <cell r="Q641" t="str">
            <v/>
          </cell>
          <cell r="R641">
            <v>0</v>
          </cell>
          <cell r="S641">
            <v>0</v>
          </cell>
          <cell r="T641" t="str">
            <v/>
          </cell>
          <cell r="W641" t="str">
            <v/>
          </cell>
          <cell r="X641" t="str">
            <v/>
          </cell>
          <cell r="Y641">
            <v>0</v>
          </cell>
          <cell r="Z641">
            <v>0</v>
          </cell>
          <cell r="AA641" t="str">
            <v/>
          </cell>
        </row>
        <row r="642">
          <cell r="I642" t="str">
            <v>1005100000302</v>
          </cell>
          <cell r="J642" t="str">
            <v>被动技能1:友方单一武将每受到12次伤害（持续伤害只计1次）陈宫都会对其周围敌人造成攻击{0}%的策略伤害，并降低其{1}%伤害，持续5秒（不可叠加）。</v>
          </cell>
          <cell r="K642">
            <v>0</v>
          </cell>
          <cell r="L642">
            <v>0</v>
          </cell>
          <cell r="M642" t="str">
            <v>0.06+0.08+0.1+0.12+0.14+0.16+0.18+0.2+0.22+0.24+0.26+0.28+0.3+0.32+0.34+0.36+0.38</v>
          </cell>
          <cell r="P642" t="str">
            <v>1005100000303</v>
          </cell>
          <cell r="Q642" t="str">
            <v>被动技能1:友方单一武将每受到12次伤害（持续伤害只计1次）陈宫都会对其周围敌人造成攻击{0}%的策略伤害，并降低其{1}%伤害，持续5秒（不可叠加）。</v>
          </cell>
          <cell r="R642">
            <v>0</v>
          </cell>
          <cell r="S642">
            <v>0</v>
          </cell>
          <cell r="T642" t="str">
            <v>5+5+5+5+5+5+5+5+5+5+5+5+5+5+5+5+5</v>
          </cell>
          <cell r="W642" t="str">
            <v/>
          </cell>
          <cell r="X642" t="str">
            <v/>
          </cell>
          <cell r="Y642">
            <v>0</v>
          </cell>
          <cell r="Z642">
            <v>0</v>
          </cell>
          <cell r="AA642" t="str">
            <v/>
          </cell>
        </row>
        <row r="643">
          <cell r="I643" t="str">
            <v>1005100000401</v>
          </cell>
          <cell r="J643" t="str">
            <v>输入太多技能！！</v>
          </cell>
          <cell r="K643">
            <v>0</v>
          </cell>
          <cell r="L643">
            <v>0</v>
          </cell>
          <cell r="M643" t="str">
            <v>8+8+8+8+8+8+8+8+8+8+8+8+8+8+8+8+8</v>
          </cell>
          <cell r="P643" t="str">
            <v>1005100000402</v>
          </cell>
          <cell r="Q643" t="str">
            <v>输入太多技能！！</v>
          </cell>
          <cell r="R643">
            <v>0</v>
          </cell>
          <cell r="S643">
            <v>0</v>
          </cell>
          <cell r="T643" t="str">
            <v>0.2+0.2+0.2+0.2+0.2+0.2+0.2+0.2+0.2+0.2+0.2+0.2+0.2+0.2+0.2+0.2+0.2</v>
          </cell>
          <cell r="W643" t="str">
            <v/>
          </cell>
          <cell r="X643" t="str">
            <v/>
          </cell>
          <cell r="Y643">
            <v>0</v>
          </cell>
          <cell r="Z643">
            <v>0</v>
          </cell>
          <cell r="AA643" t="str">
            <v/>
          </cell>
        </row>
        <row r="644">
          <cell r="I644" t="str">
            <v>1005100000501</v>
          </cell>
          <cell r="J644" t="str">
            <v>输入太多技能！！</v>
          </cell>
          <cell r="K644">
            <v>0</v>
          </cell>
          <cell r="L644">
            <v>0</v>
          </cell>
          <cell r="M644" t="str">
            <v>0.12+0.12+0.12+0.12+0.12+0.12+0.12+0.12+0.12+0.12+0.12+0.12+0.12+0.12+0.12+0.12+0.12</v>
          </cell>
          <cell r="P644" t="str">
            <v/>
          </cell>
          <cell r="Q644" t="str">
            <v/>
          </cell>
          <cell r="R644">
            <v>0</v>
          </cell>
          <cell r="S644">
            <v>0</v>
          </cell>
          <cell r="T644" t="str">
            <v/>
          </cell>
          <cell r="W644" t="str">
            <v/>
          </cell>
          <cell r="X644" t="str">
            <v/>
          </cell>
          <cell r="Y644">
            <v>0</v>
          </cell>
          <cell r="Z644">
            <v>0</v>
          </cell>
          <cell r="AA644" t="str">
            <v/>
          </cell>
        </row>
        <row r="645">
          <cell r="I645" t="str">
            <v>1005100000502</v>
          </cell>
          <cell r="J645" t="str">
            <v>输入太多技能！！</v>
          </cell>
          <cell r="K645">
            <v>0</v>
          </cell>
          <cell r="L645">
            <v>0</v>
          </cell>
          <cell r="M645" t="str">
            <v>0.12+0.12+0.12+0.12+0.12+0.12+0.12+0.12+0.12+0.12+0.12+0.12+0.12+0.12+0.12+0.12+0.12</v>
          </cell>
          <cell r="P645" t="str">
            <v/>
          </cell>
          <cell r="Q645" t="str">
            <v/>
          </cell>
          <cell r="R645">
            <v>0</v>
          </cell>
          <cell r="S645">
            <v>0</v>
          </cell>
          <cell r="T645" t="str">
            <v/>
          </cell>
          <cell r="W645" t="str">
            <v/>
          </cell>
          <cell r="X645" t="str">
            <v/>
          </cell>
          <cell r="Y645">
            <v>0</v>
          </cell>
          <cell r="Z645">
            <v>0</v>
          </cell>
          <cell r="AA645" t="str">
            <v/>
          </cell>
        </row>
        <row r="646">
          <cell r="I646" t="str">
            <v/>
          </cell>
          <cell r="J646" t="str">
            <v/>
          </cell>
          <cell r="K646">
            <v>0</v>
          </cell>
          <cell r="L646">
            <v>0</v>
          </cell>
          <cell r="M646" t="str">
            <v/>
          </cell>
          <cell r="P646" t="str">
            <v/>
          </cell>
          <cell r="Q646" t="str">
            <v/>
          </cell>
          <cell r="R646">
            <v>0</v>
          </cell>
          <cell r="S646">
            <v>0</v>
          </cell>
          <cell r="T646" t="str">
            <v/>
          </cell>
          <cell r="W646" t="str">
            <v/>
          </cell>
          <cell r="X646" t="str">
            <v/>
          </cell>
          <cell r="Y646">
            <v>0</v>
          </cell>
          <cell r="Z646">
            <v>0</v>
          </cell>
          <cell r="AA646" t="str">
            <v/>
          </cell>
        </row>
        <row r="647">
          <cell r="I647" t="str">
            <v/>
          </cell>
          <cell r="J647" t="str">
            <v/>
          </cell>
          <cell r="K647">
            <v>0</v>
          </cell>
          <cell r="L647">
            <v>0</v>
          </cell>
          <cell r="M647" t="str">
            <v/>
          </cell>
          <cell r="P647" t="str">
            <v/>
          </cell>
          <cell r="Q647" t="str">
            <v/>
          </cell>
          <cell r="R647">
            <v>0</v>
          </cell>
          <cell r="S647">
            <v>0</v>
          </cell>
          <cell r="T647" t="str">
            <v/>
          </cell>
          <cell r="W647" t="str">
            <v/>
          </cell>
          <cell r="X647" t="str">
            <v/>
          </cell>
          <cell r="Y647">
            <v>0</v>
          </cell>
          <cell r="Z647">
            <v>0</v>
          </cell>
          <cell r="AA647" t="str">
            <v/>
          </cell>
        </row>
        <row r="648">
          <cell r="I648" t="str">
            <v/>
          </cell>
          <cell r="J648" t="str">
            <v/>
          </cell>
          <cell r="K648">
            <v>0</v>
          </cell>
          <cell r="L648">
            <v>0</v>
          </cell>
          <cell r="M648" t="str">
            <v/>
          </cell>
          <cell r="P648" t="str">
            <v/>
          </cell>
          <cell r="Q648" t="str">
            <v/>
          </cell>
          <cell r="R648">
            <v>0</v>
          </cell>
          <cell r="S648">
            <v>0</v>
          </cell>
          <cell r="T648" t="str">
            <v/>
          </cell>
          <cell r="W648" t="str">
            <v/>
          </cell>
          <cell r="X648" t="str">
            <v/>
          </cell>
          <cell r="Y648">
            <v>0</v>
          </cell>
          <cell r="Z648">
            <v>0</v>
          </cell>
          <cell r="AA648" t="str">
            <v/>
          </cell>
        </row>
        <row r="649">
          <cell r="I649" t="str">
            <v/>
          </cell>
          <cell r="J649" t="str">
            <v/>
          </cell>
          <cell r="K649">
            <v>0</v>
          </cell>
          <cell r="L649">
            <v>0</v>
          </cell>
          <cell r="M649" t="str">
            <v/>
          </cell>
          <cell r="P649" t="str">
            <v/>
          </cell>
          <cell r="Q649" t="str">
            <v/>
          </cell>
          <cell r="R649">
            <v>0</v>
          </cell>
          <cell r="S649">
            <v>0</v>
          </cell>
          <cell r="T649" t="str">
            <v/>
          </cell>
          <cell r="W649" t="str">
            <v/>
          </cell>
          <cell r="X649" t="str">
            <v/>
          </cell>
          <cell r="Y649">
            <v>0</v>
          </cell>
          <cell r="Z649">
            <v>0</v>
          </cell>
          <cell r="AA649" t="str">
            <v/>
          </cell>
        </row>
        <row r="650">
          <cell r="I650" t="str">
            <v/>
          </cell>
          <cell r="J650" t="str">
            <v/>
          </cell>
          <cell r="K650">
            <v>0</v>
          </cell>
          <cell r="L650">
            <v>0</v>
          </cell>
          <cell r="M650" t="str">
            <v/>
          </cell>
          <cell r="P650" t="str">
            <v/>
          </cell>
          <cell r="Q650" t="str">
            <v/>
          </cell>
          <cell r="R650">
            <v>0</v>
          </cell>
          <cell r="S650">
            <v>0</v>
          </cell>
          <cell r="T650" t="str">
            <v/>
          </cell>
          <cell r="W650" t="str">
            <v/>
          </cell>
          <cell r="X650" t="str">
            <v/>
          </cell>
          <cell r="Y650">
            <v>0</v>
          </cell>
          <cell r="Z650">
            <v>0</v>
          </cell>
          <cell r="AA650" t="str">
            <v/>
          </cell>
        </row>
        <row r="651">
          <cell r="I651" t="str">
            <v/>
          </cell>
          <cell r="J651" t="str">
            <v/>
          </cell>
          <cell r="K651">
            <v>0</v>
          </cell>
          <cell r="L651">
            <v>0</v>
          </cell>
          <cell r="M651" t="str">
            <v/>
          </cell>
          <cell r="P651" t="str">
            <v/>
          </cell>
          <cell r="Q651" t="str">
            <v/>
          </cell>
          <cell r="R651">
            <v>0</v>
          </cell>
          <cell r="S651">
            <v>0</v>
          </cell>
          <cell r="T651" t="str">
            <v/>
          </cell>
          <cell r="W651" t="str">
            <v/>
          </cell>
          <cell r="X651" t="str">
            <v/>
          </cell>
          <cell r="Y651">
            <v>0</v>
          </cell>
          <cell r="Z651">
            <v>0</v>
          </cell>
          <cell r="AA651" t="str">
            <v/>
          </cell>
        </row>
        <row r="652">
          <cell r="I652" t="str">
            <v/>
          </cell>
          <cell r="J652" t="str">
            <v/>
          </cell>
          <cell r="K652">
            <v>0</v>
          </cell>
          <cell r="L652">
            <v>0</v>
          </cell>
          <cell r="M652" t="str">
            <v/>
          </cell>
          <cell r="P652" t="str">
            <v/>
          </cell>
          <cell r="Q652" t="str">
            <v/>
          </cell>
          <cell r="R652">
            <v>0</v>
          </cell>
          <cell r="S652">
            <v>0</v>
          </cell>
          <cell r="T652" t="str">
            <v/>
          </cell>
          <cell r="W652" t="str">
            <v/>
          </cell>
          <cell r="X652" t="str">
            <v/>
          </cell>
          <cell r="Y652">
            <v>0</v>
          </cell>
          <cell r="Z652">
            <v>0</v>
          </cell>
          <cell r="AA652" t="str">
            <v/>
          </cell>
        </row>
        <row r="653">
          <cell r="I653" t="str">
            <v/>
          </cell>
          <cell r="J653" t="str">
            <v/>
          </cell>
          <cell r="K653">
            <v>0</v>
          </cell>
          <cell r="L653">
            <v>0</v>
          </cell>
          <cell r="M653" t="str">
            <v/>
          </cell>
          <cell r="P653" t="str">
            <v/>
          </cell>
          <cell r="Q653" t="str">
            <v/>
          </cell>
          <cell r="R653">
            <v>0</v>
          </cell>
          <cell r="S653">
            <v>0</v>
          </cell>
          <cell r="T653" t="str">
            <v/>
          </cell>
          <cell r="W653" t="str">
            <v/>
          </cell>
          <cell r="X653" t="str">
            <v/>
          </cell>
          <cell r="Y653">
            <v>0</v>
          </cell>
          <cell r="Z653">
            <v>0</v>
          </cell>
          <cell r="AA653" t="str">
            <v/>
          </cell>
        </row>
        <row r="654">
          <cell r="I654" t="str">
            <v/>
          </cell>
          <cell r="J654" t="str">
            <v/>
          </cell>
          <cell r="K654">
            <v>0</v>
          </cell>
          <cell r="L654">
            <v>0</v>
          </cell>
          <cell r="M654" t="str">
            <v/>
          </cell>
          <cell r="P654" t="str">
            <v/>
          </cell>
          <cell r="Q654" t="str">
            <v/>
          </cell>
          <cell r="R654">
            <v>0</v>
          </cell>
          <cell r="S654">
            <v>0</v>
          </cell>
          <cell r="T654" t="str">
            <v/>
          </cell>
          <cell r="W654" t="str">
            <v/>
          </cell>
          <cell r="X654" t="str">
            <v/>
          </cell>
          <cell r="Y654">
            <v>0</v>
          </cell>
          <cell r="Z654">
            <v>0</v>
          </cell>
          <cell r="AA654" t="str">
            <v/>
          </cell>
        </row>
        <row r="655">
          <cell r="I655" t="str">
            <v/>
          </cell>
          <cell r="J655" t="str">
            <v/>
          </cell>
          <cell r="K655">
            <v>0</v>
          </cell>
          <cell r="L655">
            <v>0</v>
          </cell>
          <cell r="M655" t="str">
            <v/>
          </cell>
          <cell r="P655" t="str">
            <v/>
          </cell>
          <cell r="Q655" t="str">
            <v/>
          </cell>
          <cell r="R655">
            <v>0</v>
          </cell>
          <cell r="S655">
            <v>0</v>
          </cell>
          <cell r="T655" t="str">
            <v/>
          </cell>
          <cell r="W655" t="str">
            <v/>
          </cell>
          <cell r="X655" t="str">
            <v/>
          </cell>
          <cell r="Y655">
            <v>0</v>
          </cell>
          <cell r="Z655">
            <v>0</v>
          </cell>
          <cell r="AA655" t="str">
            <v/>
          </cell>
        </row>
        <row r="656">
          <cell r="I656" t="str">
            <v/>
          </cell>
          <cell r="J656" t="str">
            <v/>
          </cell>
          <cell r="K656">
            <v>0</v>
          </cell>
          <cell r="L656">
            <v>0</v>
          </cell>
          <cell r="M656" t="str">
            <v/>
          </cell>
          <cell r="P656" t="str">
            <v/>
          </cell>
          <cell r="Q656" t="str">
            <v/>
          </cell>
          <cell r="R656">
            <v>0</v>
          </cell>
          <cell r="S656">
            <v>0</v>
          </cell>
          <cell r="T656" t="str">
            <v/>
          </cell>
          <cell r="W656" t="str">
            <v/>
          </cell>
          <cell r="X656" t="str">
            <v/>
          </cell>
          <cell r="Y656">
            <v>0</v>
          </cell>
          <cell r="Z656">
            <v>0</v>
          </cell>
          <cell r="AA656" t="str">
            <v/>
          </cell>
        </row>
        <row r="657">
          <cell r="I657" t="str">
            <v/>
          </cell>
          <cell r="J657" t="str">
            <v/>
          </cell>
          <cell r="K657">
            <v>0</v>
          </cell>
          <cell r="L657">
            <v>0</v>
          </cell>
          <cell r="M657" t="str">
            <v/>
          </cell>
          <cell r="P657" t="str">
            <v/>
          </cell>
          <cell r="Q657" t="str">
            <v/>
          </cell>
          <cell r="R657">
            <v>0</v>
          </cell>
          <cell r="S657">
            <v>0</v>
          </cell>
          <cell r="T657" t="str">
            <v/>
          </cell>
          <cell r="W657" t="str">
            <v/>
          </cell>
          <cell r="X657" t="str">
            <v/>
          </cell>
          <cell r="Y657">
            <v>0</v>
          </cell>
          <cell r="Z657">
            <v>0</v>
          </cell>
          <cell r="AA657" t="str">
            <v/>
          </cell>
        </row>
        <row r="658">
          <cell r="I658" t="str">
            <v/>
          </cell>
          <cell r="J658" t="str">
            <v/>
          </cell>
          <cell r="K658">
            <v>0</v>
          </cell>
          <cell r="L658">
            <v>0</v>
          </cell>
          <cell r="M658" t="str">
            <v/>
          </cell>
          <cell r="P658" t="str">
            <v/>
          </cell>
          <cell r="Q658" t="str">
            <v/>
          </cell>
          <cell r="R658">
            <v>0</v>
          </cell>
          <cell r="S658">
            <v>0</v>
          </cell>
          <cell r="T658" t="str">
            <v/>
          </cell>
          <cell r="W658" t="str">
            <v/>
          </cell>
          <cell r="X658" t="str">
            <v/>
          </cell>
          <cell r="Y658">
            <v>0</v>
          </cell>
          <cell r="Z658">
            <v>0</v>
          </cell>
          <cell r="AA658" t="str">
            <v/>
          </cell>
        </row>
        <row r="659">
          <cell r="I659" t="str">
            <v/>
          </cell>
          <cell r="J659" t="str">
            <v/>
          </cell>
          <cell r="K659">
            <v>0</v>
          </cell>
          <cell r="L659">
            <v>0</v>
          </cell>
          <cell r="M659" t="str">
            <v/>
          </cell>
          <cell r="P659" t="str">
            <v/>
          </cell>
          <cell r="Q659" t="str">
            <v/>
          </cell>
          <cell r="R659">
            <v>0</v>
          </cell>
          <cell r="S659">
            <v>0</v>
          </cell>
          <cell r="T659" t="str">
            <v/>
          </cell>
          <cell r="W659" t="str">
            <v/>
          </cell>
          <cell r="X659" t="str">
            <v/>
          </cell>
          <cell r="Y659">
            <v>0</v>
          </cell>
          <cell r="Z659">
            <v>0</v>
          </cell>
          <cell r="AA659" t="str">
            <v/>
          </cell>
        </row>
        <row r="660">
          <cell r="I660" t="str">
            <v/>
          </cell>
          <cell r="J660" t="str">
            <v/>
          </cell>
          <cell r="K660">
            <v>0</v>
          </cell>
          <cell r="L660">
            <v>0</v>
          </cell>
          <cell r="M660" t="str">
            <v/>
          </cell>
          <cell r="P660" t="str">
            <v/>
          </cell>
          <cell r="Q660" t="str">
            <v/>
          </cell>
          <cell r="R660">
            <v>0</v>
          </cell>
          <cell r="S660">
            <v>0</v>
          </cell>
          <cell r="T660" t="str">
            <v/>
          </cell>
          <cell r="W660" t="str">
            <v/>
          </cell>
          <cell r="X660" t="str">
            <v/>
          </cell>
          <cell r="Y660">
            <v>0</v>
          </cell>
          <cell r="Z660">
            <v>0</v>
          </cell>
          <cell r="AA660" t="str">
            <v/>
          </cell>
        </row>
        <row r="661">
          <cell r="I661" t="str">
            <v/>
          </cell>
          <cell r="J661" t="str">
            <v/>
          </cell>
          <cell r="K661">
            <v>0</v>
          </cell>
          <cell r="L661">
            <v>0</v>
          </cell>
          <cell r="M661" t="str">
            <v/>
          </cell>
          <cell r="P661" t="str">
            <v/>
          </cell>
          <cell r="Q661" t="str">
            <v/>
          </cell>
          <cell r="R661">
            <v>0</v>
          </cell>
          <cell r="S661">
            <v>0</v>
          </cell>
          <cell r="T661" t="str">
            <v/>
          </cell>
          <cell r="W661" t="str">
            <v/>
          </cell>
          <cell r="X661" t="str">
            <v/>
          </cell>
          <cell r="Y661">
            <v>0</v>
          </cell>
          <cell r="Z661">
            <v>0</v>
          </cell>
          <cell r="AA661" t="str">
            <v/>
          </cell>
        </row>
        <row r="662">
          <cell r="I662" t="str">
            <v/>
          </cell>
          <cell r="J662" t="str">
            <v/>
          </cell>
          <cell r="K662">
            <v>0</v>
          </cell>
          <cell r="L662">
            <v>0</v>
          </cell>
          <cell r="M662" t="str">
            <v/>
          </cell>
          <cell r="P662" t="str">
            <v/>
          </cell>
          <cell r="Q662" t="str">
            <v/>
          </cell>
          <cell r="R662">
            <v>0</v>
          </cell>
          <cell r="S662">
            <v>0</v>
          </cell>
          <cell r="T662" t="str">
            <v/>
          </cell>
          <cell r="W662" t="str">
            <v/>
          </cell>
          <cell r="X662" t="str">
            <v/>
          </cell>
          <cell r="Y662">
            <v>0</v>
          </cell>
          <cell r="Z662">
            <v>0</v>
          </cell>
          <cell r="AA662" t="str">
            <v/>
          </cell>
        </row>
        <row r="663">
          <cell r="I663" t="str">
            <v/>
          </cell>
          <cell r="J663" t="str">
            <v/>
          </cell>
          <cell r="K663">
            <v>0</v>
          </cell>
          <cell r="L663">
            <v>0</v>
          </cell>
          <cell r="M663" t="str">
            <v/>
          </cell>
          <cell r="P663" t="str">
            <v/>
          </cell>
          <cell r="Q663" t="str">
            <v/>
          </cell>
          <cell r="R663">
            <v>0</v>
          </cell>
          <cell r="S663">
            <v>0</v>
          </cell>
          <cell r="T663" t="str">
            <v/>
          </cell>
          <cell r="W663" t="str">
            <v/>
          </cell>
          <cell r="X663" t="str">
            <v/>
          </cell>
          <cell r="Y663">
            <v>0</v>
          </cell>
          <cell r="Z663">
            <v>0</v>
          </cell>
          <cell r="AA663" t="str">
            <v/>
          </cell>
        </row>
        <row r="664">
          <cell r="I664" t="str">
            <v/>
          </cell>
          <cell r="J664" t="str">
            <v/>
          </cell>
          <cell r="K664">
            <v>0</v>
          </cell>
          <cell r="L664">
            <v>0</v>
          </cell>
          <cell r="M664" t="str">
            <v/>
          </cell>
          <cell r="P664" t="str">
            <v/>
          </cell>
          <cell r="Q664" t="str">
            <v/>
          </cell>
          <cell r="R664">
            <v>0</v>
          </cell>
          <cell r="S664">
            <v>0</v>
          </cell>
          <cell r="T664" t="str">
            <v/>
          </cell>
          <cell r="W664" t="str">
            <v/>
          </cell>
          <cell r="X664" t="str">
            <v/>
          </cell>
          <cell r="Y664">
            <v>0</v>
          </cell>
          <cell r="Z664">
            <v>0</v>
          </cell>
          <cell r="AA664" t="str">
            <v/>
          </cell>
        </row>
        <row r="665">
          <cell r="I665" t="str">
            <v/>
          </cell>
          <cell r="J665" t="str">
            <v/>
          </cell>
          <cell r="K665">
            <v>0</v>
          </cell>
          <cell r="L665">
            <v>0</v>
          </cell>
          <cell r="M665" t="str">
            <v/>
          </cell>
          <cell r="P665" t="str">
            <v/>
          </cell>
          <cell r="Q665" t="str">
            <v/>
          </cell>
          <cell r="R665">
            <v>0</v>
          </cell>
          <cell r="S665">
            <v>0</v>
          </cell>
          <cell r="T665" t="str">
            <v/>
          </cell>
          <cell r="W665" t="str">
            <v/>
          </cell>
          <cell r="X665" t="str">
            <v/>
          </cell>
          <cell r="Y665">
            <v>0</v>
          </cell>
          <cell r="Z665">
            <v>0</v>
          </cell>
          <cell r="AA665" t="str">
            <v/>
          </cell>
        </row>
        <row r="666">
          <cell r="I666" t="str">
            <v/>
          </cell>
          <cell r="J666" t="str">
            <v/>
          </cell>
          <cell r="K666">
            <v>0</v>
          </cell>
          <cell r="L666">
            <v>0</v>
          </cell>
          <cell r="M666" t="str">
            <v/>
          </cell>
          <cell r="P666" t="str">
            <v/>
          </cell>
          <cell r="Q666" t="str">
            <v/>
          </cell>
          <cell r="R666">
            <v>0</v>
          </cell>
          <cell r="S666">
            <v>0</v>
          </cell>
          <cell r="T666" t="str">
            <v/>
          </cell>
          <cell r="W666" t="str">
            <v/>
          </cell>
          <cell r="X666" t="str">
            <v/>
          </cell>
          <cell r="Y666">
            <v>0</v>
          </cell>
          <cell r="Z666">
            <v>0</v>
          </cell>
          <cell r="AA666" t="str">
            <v/>
          </cell>
        </row>
        <row r="667">
          <cell r="I667" t="str">
            <v/>
          </cell>
          <cell r="J667" t="str">
            <v/>
          </cell>
          <cell r="K667">
            <v>0</v>
          </cell>
          <cell r="L667">
            <v>0</v>
          </cell>
          <cell r="M667" t="str">
            <v/>
          </cell>
          <cell r="P667" t="str">
            <v/>
          </cell>
          <cell r="Q667" t="str">
            <v/>
          </cell>
          <cell r="R667">
            <v>0</v>
          </cell>
          <cell r="S667">
            <v>0</v>
          </cell>
          <cell r="T667" t="str">
            <v/>
          </cell>
          <cell r="W667" t="str">
            <v/>
          </cell>
          <cell r="X667" t="str">
            <v/>
          </cell>
          <cell r="Y667">
            <v>0</v>
          </cell>
          <cell r="Z667">
            <v>0</v>
          </cell>
          <cell r="AA667" t="str">
            <v/>
          </cell>
        </row>
        <row r="668">
          <cell r="I668" t="str">
            <v/>
          </cell>
          <cell r="J668" t="str">
            <v/>
          </cell>
          <cell r="K668">
            <v>0</v>
          </cell>
          <cell r="L668">
            <v>0</v>
          </cell>
          <cell r="M668" t="str">
            <v/>
          </cell>
          <cell r="P668" t="str">
            <v/>
          </cell>
          <cell r="Q668" t="str">
            <v/>
          </cell>
          <cell r="R668">
            <v>0</v>
          </cell>
          <cell r="S668">
            <v>0</v>
          </cell>
          <cell r="T668" t="str">
            <v/>
          </cell>
          <cell r="W668" t="str">
            <v/>
          </cell>
          <cell r="X668" t="str">
            <v/>
          </cell>
          <cell r="Y668">
            <v>0</v>
          </cell>
          <cell r="Z668">
            <v>0</v>
          </cell>
          <cell r="AA668" t="str">
            <v/>
          </cell>
        </row>
        <row r="669">
          <cell r="I669" t="str">
            <v/>
          </cell>
          <cell r="J669" t="str">
            <v/>
          </cell>
          <cell r="K669">
            <v>0</v>
          </cell>
          <cell r="L669">
            <v>0</v>
          </cell>
          <cell r="M669" t="str">
            <v/>
          </cell>
          <cell r="P669" t="str">
            <v/>
          </cell>
          <cell r="Q669" t="str">
            <v/>
          </cell>
          <cell r="R669">
            <v>0</v>
          </cell>
          <cell r="S669">
            <v>0</v>
          </cell>
          <cell r="T669" t="str">
            <v/>
          </cell>
          <cell r="W669" t="str">
            <v/>
          </cell>
          <cell r="X669" t="str">
            <v/>
          </cell>
          <cell r="Y669">
            <v>0</v>
          </cell>
          <cell r="Z669">
            <v>0</v>
          </cell>
          <cell r="AA669" t="str">
            <v/>
          </cell>
        </row>
        <row r="670">
          <cell r="I670" t="str">
            <v/>
          </cell>
          <cell r="J670" t="str">
            <v/>
          </cell>
          <cell r="K670">
            <v>0</v>
          </cell>
          <cell r="L670">
            <v>0</v>
          </cell>
          <cell r="M670" t="str">
            <v/>
          </cell>
          <cell r="P670" t="str">
            <v/>
          </cell>
          <cell r="Q670" t="str">
            <v/>
          </cell>
          <cell r="R670">
            <v>0</v>
          </cell>
          <cell r="S670">
            <v>0</v>
          </cell>
          <cell r="T670" t="str">
            <v/>
          </cell>
          <cell r="W670" t="str">
            <v/>
          </cell>
          <cell r="X670" t="str">
            <v/>
          </cell>
          <cell r="Y670">
            <v>0</v>
          </cell>
          <cell r="Z670">
            <v>0</v>
          </cell>
          <cell r="AA670" t="str">
            <v/>
          </cell>
        </row>
        <row r="671">
          <cell r="I671" t="str">
            <v/>
          </cell>
          <cell r="J671" t="str">
            <v/>
          </cell>
          <cell r="K671">
            <v>0</v>
          </cell>
          <cell r="L671">
            <v>0</v>
          </cell>
          <cell r="M671" t="str">
            <v/>
          </cell>
          <cell r="P671" t="str">
            <v/>
          </cell>
          <cell r="Q671" t="str">
            <v/>
          </cell>
          <cell r="R671">
            <v>0</v>
          </cell>
          <cell r="S671">
            <v>0</v>
          </cell>
          <cell r="T671" t="str">
            <v/>
          </cell>
          <cell r="W671" t="str">
            <v/>
          </cell>
          <cell r="X671" t="str">
            <v/>
          </cell>
          <cell r="Y671">
            <v>0</v>
          </cell>
          <cell r="Z671">
            <v>0</v>
          </cell>
          <cell r="AA671" t="str">
            <v/>
          </cell>
        </row>
        <row r="672">
          <cell r="I672" t="str">
            <v/>
          </cell>
          <cell r="J672" t="str">
            <v/>
          </cell>
          <cell r="K672">
            <v>0</v>
          </cell>
          <cell r="L672">
            <v>0</v>
          </cell>
          <cell r="M672" t="str">
            <v/>
          </cell>
          <cell r="P672" t="str">
            <v/>
          </cell>
          <cell r="Q672" t="str">
            <v/>
          </cell>
          <cell r="R672">
            <v>0</v>
          </cell>
          <cell r="S672">
            <v>0</v>
          </cell>
          <cell r="T672" t="str">
            <v/>
          </cell>
          <cell r="W672" t="str">
            <v/>
          </cell>
          <cell r="X672" t="str">
            <v/>
          </cell>
          <cell r="Y672">
            <v>0</v>
          </cell>
          <cell r="Z672">
            <v>0</v>
          </cell>
          <cell r="AA672" t="str">
            <v/>
          </cell>
        </row>
        <row r="673">
          <cell r="I673" t="str">
            <v/>
          </cell>
          <cell r="J673" t="str">
            <v/>
          </cell>
          <cell r="K673">
            <v>0</v>
          </cell>
          <cell r="L673">
            <v>0</v>
          </cell>
          <cell r="M673" t="str">
            <v/>
          </cell>
          <cell r="P673" t="str">
            <v/>
          </cell>
          <cell r="Q673" t="str">
            <v/>
          </cell>
          <cell r="R673">
            <v>0</v>
          </cell>
          <cell r="S673">
            <v>0</v>
          </cell>
          <cell r="T673" t="str">
            <v/>
          </cell>
          <cell r="W673" t="str">
            <v/>
          </cell>
          <cell r="X673" t="str">
            <v/>
          </cell>
          <cell r="Y673">
            <v>0</v>
          </cell>
          <cell r="Z673">
            <v>0</v>
          </cell>
          <cell r="AA673" t="str">
            <v/>
          </cell>
        </row>
        <row r="674">
          <cell r="I674" t="str">
            <v/>
          </cell>
          <cell r="J674" t="str">
            <v/>
          </cell>
          <cell r="K674">
            <v>0</v>
          </cell>
          <cell r="L674">
            <v>0</v>
          </cell>
          <cell r="M674" t="str">
            <v/>
          </cell>
          <cell r="P674" t="str">
            <v/>
          </cell>
          <cell r="Q674" t="str">
            <v/>
          </cell>
          <cell r="R674">
            <v>0</v>
          </cell>
          <cell r="S674">
            <v>0</v>
          </cell>
          <cell r="T674" t="str">
            <v/>
          </cell>
          <cell r="W674" t="str">
            <v/>
          </cell>
          <cell r="X674" t="str">
            <v/>
          </cell>
          <cell r="Y674">
            <v>0</v>
          </cell>
          <cell r="Z674">
            <v>0</v>
          </cell>
          <cell r="AA674" t="str">
            <v/>
          </cell>
        </row>
        <row r="675">
          <cell r="I675" t="str">
            <v/>
          </cell>
          <cell r="J675" t="str">
            <v/>
          </cell>
          <cell r="K675">
            <v>0</v>
          </cell>
          <cell r="L675">
            <v>0</v>
          </cell>
          <cell r="M675" t="str">
            <v/>
          </cell>
          <cell r="P675" t="str">
            <v/>
          </cell>
          <cell r="Q675" t="str">
            <v/>
          </cell>
          <cell r="R675">
            <v>0</v>
          </cell>
          <cell r="S675">
            <v>0</v>
          </cell>
          <cell r="T675" t="str">
            <v/>
          </cell>
          <cell r="W675" t="str">
            <v/>
          </cell>
          <cell r="X675" t="str">
            <v/>
          </cell>
          <cell r="Y675">
            <v>0</v>
          </cell>
          <cell r="Z675">
            <v>0</v>
          </cell>
          <cell r="AA675" t="str">
            <v/>
          </cell>
        </row>
        <row r="676">
          <cell r="I676" t="str">
            <v/>
          </cell>
          <cell r="J676" t="str">
            <v/>
          </cell>
          <cell r="K676">
            <v>0</v>
          </cell>
          <cell r="L676">
            <v>0</v>
          </cell>
          <cell r="M676" t="str">
            <v/>
          </cell>
          <cell r="P676" t="str">
            <v/>
          </cell>
          <cell r="Q676" t="str">
            <v/>
          </cell>
          <cell r="R676">
            <v>0</v>
          </cell>
          <cell r="S676">
            <v>0</v>
          </cell>
          <cell r="T676" t="str">
            <v/>
          </cell>
          <cell r="W676" t="str">
            <v/>
          </cell>
          <cell r="X676" t="str">
            <v/>
          </cell>
          <cell r="Y676">
            <v>0</v>
          </cell>
          <cell r="Z676">
            <v>0</v>
          </cell>
          <cell r="AA676" t="str">
            <v/>
          </cell>
        </row>
        <row r="677">
          <cell r="I677" t="str">
            <v/>
          </cell>
          <cell r="J677" t="str">
            <v/>
          </cell>
          <cell r="K677">
            <v>0</v>
          </cell>
          <cell r="L677">
            <v>0</v>
          </cell>
          <cell r="M677" t="str">
            <v/>
          </cell>
          <cell r="P677" t="str">
            <v/>
          </cell>
          <cell r="Q677" t="str">
            <v/>
          </cell>
          <cell r="R677">
            <v>0</v>
          </cell>
          <cell r="S677">
            <v>0</v>
          </cell>
          <cell r="T677" t="str">
            <v/>
          </cell>
          <cell r="W677" t="str">
            <v/>
          </cell>
          <cell r="X677" t="str">
            <v/>
          </cell>
          <cell r="Y677">
            <v>0</v>
          </cell>
          <cell r="Z677">
            <v>0</v>
          </cell>
          <cell r="AA677" t="str">
            <v/>
          </cell>
        </row>
        <row r="678">
          <cell r="I678" t="str">
            <v/>
          </cell>
          <cell r="J678" t="str">
            <v/>
          </cell>
          <cell r="K678">
            <v>0</v>
          </cell>
          <cell r="L678">
            <v>0</v>
          </cell>
          <cell r="M678" t="str">
            <v/>
          </cell>
          <cell r="P678" t="str">
            <v/>
          </cell>
          <cell r="Q678" t="str">
            <v/>
          </cell>
          <cell r="R678">
            <v>0</v>
          </cell>
          <cell r="S678">
            <v>0</v>
          </cell>
          <cell r="T678" t="str">
            <v/>
          </cell>
          <cell r="W678" t="str">
            <v/>
          </cell>
          <cell r="X678" t="str">
            <v/>
          </cell>
          <cell r="Y678">
            <v>0</v>
          </cell>
          <cell r="Z678">
            <v>0</v>
          </cell>
          <cell r="AA678" t="str">
            <v/>
          </cell>
        </row>
        <row r="679">
          <cell r="I679" t="str">
            <v/>
          </cell>
          <cell r="J679" t="str">
            <v/>
          </cell>
          <cell r="K679">
            <v>0</v>
          </cell>
          <cell r="L679">
            <v>0</v>
          </cell>
          <cell r="M679" t="str">
            <v/>
          </cell>
          <cell r="P679" t="str">
            <v/>
          </cell>
          <cell r="Q679" t="str">
            <v/>
          </cell>
          <cell r="R679">
            <v>0</v>
          </cell>
          <cell r="S679">
            <v>0</v>
          </cell>
          <cell r="T679" t="str">
            <v/>
          </cell>
          <cell r="W679" t="str">
            <v/>
          </cell>
          <cell r="X679" t="str">
            <v/>
          </cell>
          <cell r="Y679">
            <v>0</v>
          </cell>
          <cell r="Z679">
            <v>0</v>
          </cell>
          <cell r="AA679" t="str">
            <v/>
          </cell>
        </row>
        <row r="680">
          <cell r="I680" t="str">
            <v/>
          </cell>
          <cell r="J680" t="str">
            <v/>
          </cell>
          <cell r="K680">
            <v>0</v>
          </cell>
          <cell r="L680">
            <v>0</v>
          </cell>
          <cell r="M680" t="str">
            <v/>
          </cell>
          <cell r="P680" t="str">
            <v/>
          </cell>
          <cell r="Q680" t="str">
            <v/>
          </cell>
          <cell r="R680">
            <v>0</v>
          </cell>
          <cell r="S680">
            <v>0</v>
          </cell>
          <cell r="T680" t="str">
            <v/>
          </cell>
          <cell r="W680" t="str">
            <v/>
          </cell>
          <cell r="X680" t="str">
            <v/>
          </cell>
          <cell r="Y680">
            <v>0</v>
          </cell>
          <cell r="Z680">
            <v>0</v>
          </cell>
          <cell r="AA680" t="str">
            <v/>
          </cell>
        </row>
        <row r="681">
          <cell r="I681" t="str">
            <v/>
          </cell>
          <cell r="J681" t="str">
            <v/>
          </cell>
          <cell r="K681">
            <v>0</v>
          </cell>
          <cell r="L681">
            <v>0</v>
          </cell>
          <cell r="M681" t="str">
            <v/>
          </cell>
          <cell r="P681" t="str">
            <v/>
          </cell>
          <cell r="Q681" t="str">
            <v/>
          </cell>
          <cell r="R681">
            <v>0</v>
          </cell>
          <cell r="S681">
            <v>0</v>
          </cell>
          <cell r="T681" t="str">
            <v/>
          </cell>
          <cell r="W681" t="str">
            <v/>
          </cell>
          <cell r="X681" t="str">
            <v/>
          </cell>
          <cell r="Y681">
            <v>0</v>
          </cell>
          <cell r="Z681">
            <v>0</v>
          </cell>
          <cell r="AA681" t="str">
            <v/>
          </cell>
        </row>
        <row r="682">
          <cell r="I682" t="str">
            <v/>
          </cell>
          <cell r="J682" t="str">
            <v/>
          </cell>
          <cell r="K682">
            <v>0</v>
          </cell>
          <cell r="L682">
            <v>0</v>
          </cell>
          <cell r="M682" t="str">
            <v/>
          </cell>
          <cell r="P682" t="str">
            <v/>
          </cell>
          <cell r="Q682" t="str">
            <v/>
          </cell>
          <cell r="R682">
            <v>0</v>
          </cell>
          <cell r="S682">
            <v>0</v>
          </cell>
          <cell r="T682" t="str">
            <v/>
          </cell>
          <cell r="W682" t="str">
            <v/>
          </cell>
          <cell r="X682" t="str">
            <v/>
          </cell>
          <cell r="Y682">
            <v>0</v>
          </cell>
          <cell r="Z682">
            <v>0</v>
          </cell>
          <cell r="AA682" t="str">
            <v/>
          </cell>
        </row>
        <row r="683">
          <cell r="I683" t="str">
            <v/>
          </cell>
          <cell r="J683" t="str">
            <v/>
          </cell>
          <cell r="K683">
            <v>0</v>
          </cell>
          <cell r="L683">
            <v>0</v>
          </cell>
          <cell r="M683" t="str">
            <v/>
          </cell>
          <cell r="P683" t="str">
            <v/>
          </cell>
          <cell r="Q683" t="str">
            <v/>
          </cell>
          <cell r="R683">
            <v>0</v>
          </cell>
          <cell r="S683">
            <v>0</v>
          </cell>
          <cell r="T683" t="str">
            <v/>
          </cell>
          <cell r="W683" t="str">
            <v/>
          </cell>
          <cell r="X683" t="str">
            <v/>
          </cell>
          <cell r="Y683">
            <v>0</v>
          </cell>
          <cell r="Z683">
            <v>0</v>
          </cell>
          <cell r="AA683" t="str">
            <v/>
          </cell>
        </row>
        <row r="684">
          <cell r="I684" t="str">
            <v/>
          </cell>
          <cell r="J684" t="str">
            <v/>
          </cell>
          <cell r="K684">
            <v>0</v>
          </cell>
          <cell r="L684">
            <v>0</v>
          </cell>
          <cell r="M684" t="str">
            <v/>
          </cell>
          <cell r="P684" t="str">
            <v/>
          </cell>
          <cell r="Q684" t="str">
            <v/>
          </cell>
          <cell r="R684">
            <v>0</v>
          </cell>
          <cell r="S684">
            <v>0</v>
          </cell>
          <cell r="T684" t="str">
            <v/>
          </cell>
          <cell r="W684" t="str">
            <v/>
          </cell>
          <cell r="X684" t="str">
            <v/>
          </cell>
          <cell r="Y684">
            <v>0</v>
          </cell>
          <cell r="Z684">
            <v>0</v>
          </cell>
          <cell r="AA684" t="str">
            <v/>
          </cell>
        </row>
        <row r="685">
          <cell r="I685" t="str">
            <v/>
          </cell>
          <cell r="J685" t="str">
            <v/>
          </cell>
          <cell r="K685">
            <v>0</v>
          </cell>
          <cell r="L685">
            <v>0</v>
          </cell>
          <cell r="M685" t="str">
            <v/>
          </cell>
          <cell r="P685" t="str">
            <v/>
          </cell>
          <cell r="Q685" t="str">
            <v/>
          </cell>
          <cell r="R685">
            <v>0</v>
          </cell>
          <cell r="S685">
            <v>0</v>
          </cell>
          <cell r="T685" t="str">
            <v/>
          </cell>
          <cell r="W685" t="str">
            <v/>
          </cell>
          <cell r="X685" t="str">
            <v/>
          </cell>
          <cell r="Y685">
            <v>0</v>
          </cell>
          <cell r="Z685">
            <v>0</v>
          </cell>
          <cell r="AA685" t="str">
            <v/>
          </cell>
        </row>
        <row r="686">
          <cell r="I686" t="str">
            <v/>
          </cell>
          <cell r="J686" t="str">
            <v/>
          </cell>
          <cell r="K686">
            <v>0</v>
          </cell>
          <cell r="L686">
            <v>0</v>
          </cell>
          <cell r="M686" t="str">
            <v/>
          </cell>
          <cell r="P686" t="str">
            <v/>
          </cell>
          <cell r="Q686" t="str">
            <v/>
          </cell>
          <cell r="R686">
            <v>0</v>
          </cell>
          <cell r="S686">
            <v>0</v>
          </cell>
          <cell r="T686" t="str">
            <v/>
          </cell>
          <cell r="W686" t="str">
            <v/>
          </cell>
          <cell r="X686" t="str">
            <v/>
          </cell>
          <cell r="Y686">
            <v>0</v>
          </cell>
          <cell r="Z686">
            <v>0</v>
          </cell>
          <cell r="AA686" t="str">
            <v/>
          </cell>
        </row>
        <row r="687">
          <cell r="I687" t="str">
            <v/>
          </cell>
          <cell r="J687" t="str">
            <v/>
          </cell>
          <cell r="K687">
            <v>0</v>
          </cell>
          <cell r="L687">
            <v>0</v>
          </cell>
          <cell r="M687" t="str">
            <v/>
          </cell>
          <cell r="P687" t="str">
            <v/>
          </cell>
          <cell r="Q687" t="str">
            <v/>
          </cell>
          <cell r="R687">
            <v>0</v>
          </cell>
          <cell r="S687">
            <v>0</v>
          </cell>
          <cell r="T687" t="str">
            <v/>
          </cell>
          <cell r="W687" t="str">
            <v/>
          </cell>
          <cell r="X687" t="str">
            <v/>
          </cell>
          <cell r="Y687">
            <v>0</v>
          </cell>
          <cell r="Z687">
            <v>0</v>
          </cell>
          <cell r="AA687" t="str">
            <v/>
          </cell>
        </row>
        <row r="688">
          <cell r="I688" t="str">
            <v/>
          </cell>
          <cell r="J688" t="str">
            <v/>
          </cell>
          <cell r="K688">
            <v>0</v>
          </cell>
          <cell r="L688">
            <v>0</v>
          </cell>
          <cell r="M688" t="str">
            <v/>
          </cell>
          <cell r="P688" t="str">
            <v/>
          </cell>
          <cell r="Q688" t="str">
            <v/>
          </cell>
          <cell r="R688">
            <v>0</v>
          </cell>
          <cell r="S688">
            <v>0</v>
          </cell>
          <cell r="T688" t="str">
            <v/>
          </cell>
          <cell r="W688" t="str">
            <v/>
          </cell>
          <cell r="X688" t="str">
            <v/>
          </cell>
          <cell r="Y688">
            <v>0</v>
          </cell>
          <cell r="Z688">
            <v>0</v>
          </cell>
          <cell r="AA688" t="str">
            <v/>
          </cell>
        </row>
        <row r="689">
          <cell r="I689" t="str">
            <v/>
          </cell>
          <cell r="J689" t="str">
            <v/>
          </cell>
          <cell r="K689">
            <v>0</v>
          </cell>
          <cell r="L689">
            <v>0</v>
          </cell>
          <cell r="M689" t="str">
            <v/>
          </cell>
          <cell r="P689" t="str">
            <v/>
          </cell>
          <cell r="Q689" t="str">
            <v/>
          </cell>
          <cell r="R689">
            <v>0</v>
          </cell>
          <cell r="S689">
            <v>0</v>
          </cell>
          <cell r="T689" t="str">
            <v/>
          </cell>
          <cell r="W689" t="str">
            <v/>
          </cell>
          <cell r="X689" t="str">
            <v/>
          </cell>
          <cell r="Y689">
            <v>0</v>
          </cell>
          <cell r="Z689">
            <v>0</v>
          </cell>
          <cell r="AA689" t="str">
            <v/>
          </cell>
        </row>
        <row r="690">
          <cell r="I690" t="str">
            <v/>
          </cell>
          <cell r="J690" t="str">
            <v/>
          </cell>
          <cell r="K690">
            <v>0</v>
          </cell>
          <cell r="L690">
            <v>0</v>
          </cell>
          <cell r="M690" t="str">
            <v/>
          </cell>
          <cell r="P690" t="str">
            <v/>
          </cell>
          <cell r="Q690" t="str">
            <v/>
          </cell>
          <cell r="R690">
            <v>0</v>
          </cell>
          <cell r="S690">
            <v>0</v>
          </cell>
          <cell r="T690" t="str">
            <v/>
          </cell>
          <cell r="W690" t="str">
            <v/>
          </cell>
          <cell r="X690" t="str">
            <v/>
          </cell>
          <cell r="Y690">
            <v>0</v>
          </cell>
          <cell r="Z690">
            <v>0</v>
          </cell>
          <cell r="AA690" t="str">
            <v/>
          </cell>
        </row>
        <row r="691">
          <cell r="I691" t="str">
            <v/>
          </cell>
          <cell r="J691" t="str">
            <v/>
          </cell>
          <cell r="K691">
            <v>0</v>
          </cell>
          <cell r="L691">
            <v>0</v>
          </cell>
          <cell r="M691" t="str">
            <v/>
          </cell>
          <cell r="P691" t="str">
            <v/>
          </cell>
          <cell r="Q691" t="str">
            <v/>
          </cell>
          <cell r="R691">
            <v>0</v>
          </cell>
          <cell r="S691">
            <v>0</v>
          </cell>
          <cell r="T691" t="str">
            <v/>
          </cell>
          <cell r="W691" t="str">
            <v/>
          </cell>
          <cell r="X691" t="str">
            <v/>
          </cell>
          <cell r="Y691">
            <v>0</v>
          </cell>
          <cell r="Z691">
            <v>0</v>
          </cell>
          <cell r="AA691" t="str">
            <v/>
          </cell>
        </row>
        <row r="692">
          <cell r="I692" t="str">
            <v/>
          </cell>
          <cell r="J692" t="str">
            <v/>
          </cell>
          <cell r="K692">
            <v>0</v>
          </cell>
          <cell r="L692">
            <v>0</v>
          </cell>
          <cell r="M692" t="str">
            <v/>
          </cell>
          <cell r="P692" t="str">
            <v/>
          </cell>
          <cell r="Q692" t="str">
            <v/>
          </cell>
          <cell r="R692">
            <v>0</v>
          </cell>
          <cell r="S692">
            <v>0</v>
          </cell>
          <cell r="T692" t="str">
            <v/>
          </cell>
          <cell r="W692" t="str">
            <v/>
          </cell>
          <cell r="X692" t="str">
            <v/>
          </cell>
          <cell r="Y692">
            <v>0</v>
          </cell>
          <cell r="Z692">
            <v>0</v>
          </cell>
          <cell r="AA692" t="str">
            <v/>
          </cell>
        </row>
        <row r="693">
          <cell r="I693" t="str">
            <v/>
          </cell>
          <cell r="J693" t="str">
            <v/>
          </cell>
          <cell r="K693">
            <v>0</v>
          </cell>
          <cell r="L693">
            <v>0</v>
          </cell>
          <cell r="M693" t="str">
            <v/>
          </cell>
          <cell r="P693" t="str">
            <v/>
          </cell>
          <cell r="Q693" t="str">
            <v/>
          </cell>
          <cell r="R693">
            <v>0</v>
          </cell>
          <cell r="S693">
            <v>0</v>
          </cell>
          <cell r="T693" t="str">
            <v/>
          </cell>
          <cell r="W693" t="str">
            <v/>
          </cell>
          <cell r="X693" t="str">
            <v/>
          </cell>
          <cell r="Y693">
            <v>0</v>
          </cell>
          <cell r="Z693">
            <v>0</v>
          </cell>
          <cell r="AA693" t="str">
            <v/>
          </cell>
        </row>
        <row r="694">
          <cell r="I694" t="str">
            <v/>
          </cell>
          <cell r="J694" t="str">
            <v/>
          </cell>
          <cell r="K694">
            <v>0</v>
          </cell>
          <cell r="L694">
            <v>0</v>
          </cell>
          <cell r="M694" t="str">
            <v/>
          </cell>
          <cell r="P694" t="str">
            <v/>
          </cell>
          <cell r="Q694" t="str">
            <v/>
          </cell>
          <cell r="R694">
            <v>0</v>
          </cell>
          <cell r="S694">
            <v>0</v>
          </cell>
          <cell r="T694" t="str">
            <v/>
          </cell>
          <cell r="W694" t="str">
            <v/>
          </cell>
          <cell r="X694" t="str">
            <v/>
          </cell>
          <cell r="Y694">
            <v>0</v>
          </cell>
          <cell r="Z694">
            <v>0</v>
          </cell>
          <cell r="AA694" t="str">
            <v/>
          </cell>
        </row>
        <row r="695">
          <cell r="I695" t="str">
            <v/>
          </cell>
          <cell r="J695" t="str">
            <v/>
          </cell>
          <cell r="K695">
            <v>0</v>
          </cell>
          <cell r="L695">
            <v>0</v>
          </cell>
          <cell r="M695" t="str">
            <v/>
          </cell>
          <cell r="P695" t="str">
            <v/>
          </cell>
          <cell r="Q695" t="str">
            <v/>
          </cell>
          <cell r="R695">
            <v>0</v>
          </cell>
          <cell r="S695">
            <v>0</v>
          </cell>
          <cell r="T695" t="str">
            <v/>
          </cell>
          <cell r="W695" t="str">
            <v/>
          </cell>
          <cell r="X695" t="str">
            <v/>
          </cell>
          <cell r="Y695">
            <v>0</v>
          </cell>
          <cell r="Z695">
            <v>0</v>
          </cell>
          <cell r="AA695" t="str">
            <v/>
          </cell>
        </row>
        <row r="696">
          <cell r="I696" t="str">
            <v/>
          </cell>
          <cell r="J696" t="str">
            <v/>
          </cell>
          <cell r="K696">
            <v>0</v>
          </cell>
          <cell r="L696">
            <v>0</v>
          </cell>
          <cell r="M696" t="str">
            <v/>
          </cell>
          <cell r="P696" t="str">
            <v/>
          </cell>
          <cell r="Q696" t="str">
            <v/>
          </cell>
          <cell r="R696">
            <v>0</v>
          </cell>
          <cell r="S696">
            <v>0</v>
          </cell>
          <cell r="T696" t="str">
            <v/>
          </cell>
          <cell r="W696" t="str">
            <v/>
          </cell>
          <cell r="X696" t="str">
            <v/>
          </cell>
          <cell r="Y696">
            <v>0</v>
          </cell>
          <cell r="Z696">
            <v>0</v>
          </cell>
          <cell r="AA696" t="str">
            <v/>
          </cell>
        </row>
        <row r="697">
          <cell r="I697" t="str">
            <v/>
          </cell>
          <cell r="J697" t="str">
            <v/>
          </cell>
          <cell r="K697">
            <v>0</v>
          </cell>
          <cell r="L697">
            <v>0</v>
          </cell>
          <cell r="M697" t="str">
            <v/>
          </cell>
          <cell r="P697" t="str">
            <v/>
          </cell>
          <cell r="Q697" t="str">
            <v/>
          </cell>
          <cell r="R697">
            <v>0</v>
          </cell>
          <cell r="S697">
            <v>0</v>
          </cell>
          <cell r="T697" t="str">
            <v/>
          </cell>
          <cell r="W697" t="str">
            <v/>
          </cell>
          <cell r="X697" t="str">
            <v/>
          </cell>
          <cell r="Y697">
            <v>0</v>
          </cell>
          <cell r="Z697">
            <v>0</v>
          </cell>
          <cell r="AA697" t="str">
            <v/>
          </cell>
        </row>
        <row r="698">
          <cell r="I698" t="str">
            <v/>
          </cell>
          <cell r="J698" t="str">
            <v/>
          </cell>
          <cell r="K698">
            <v>0</v>
          </cell>
          <cell r="L698">
            <v>0</v>
          </cell>
          <cell r="M698" t="str">
            <v/>
          </cell>
          <cell r="P698" t="str">
            <v/>
          </cell>
          <cell r="Q698" t="str">
            <v/>
          </cell>
          <cell r="R698">
            <v>0</v>
          </cell>
          <cell r="S698">
            <v>0</v>
          </cell>
          <cell r="T698" t="str">
            <v/>
          </cell>
          <cell r="W698" t="str">
            <v/>
          </cell>
          <cell r="X698" t="str">
            <v/>
          </cell>
          <cell r="Y698">
            <v>0</v>
          </cell>
          <cell r="Z698">
            <v>0</v>
          </cell>
          <cell r="AA698" t="str">
            <v/>
          </cell>
        </row>
        <row r="699">
          <cell r="I699" t="str">
            <v/>
          </cell>
          <cell r="J699" t="str">
            <v/>
          </cell>
          <cell r="K699">
            <v>0</v>
          </cell>
          <cell r="L699">
            <v>0</v>
          </cell>
          <cell r="M699" t="str">
            <v/>
          </cell>
          <cell r="P699" t="str">
            <v/>
          </cell>
          <cell r="Q699" t="str">
            <v/>
          </cell>
          <cell r="R699">
            <v>0</v>
          </cell>
          <cell r="S699">
            <v>0</v>
          </cell>
          <cell r="T699" t="str">
            <v/>
          </cell>
          <cell r="W699" t="str">
            <v/>
          </cell>
          <cell r="X699" t="str">
            <v/>
          </cell>
          <cell r="Y699">
            <v>0</v>
          </cell>
          <cell r="Z699">
            <v>0</v>
          </cell>
          <cell r="AA699" t="str">
            <v/>
          </cell>
        </row>
        <row r="700">
          <cell r="I700" t="str">
            <v/>
          </cell>
          <cell r="J700" t="str">
            <v/>
          </cell>
          <cell r="K700">
            <v>0</v>
          </cell>
          <cell r="L700">
            <v>0</v>
          </cell>
          <cell r="M700" t="str">
            <v/>
          </cell>
          <cell r="P700" t="str">
            <v/>
          </cell>
          <cell r="Q700" t="str">
            <v/>
          </cell>
          <cell r="R700">
            <v>0</v>
          </cell>
          <cell r="S700">
            <v>0</v>
          </cell>
          <cell r="T700" t="str">
            <v/>
          </cell>
          <cell r="W700" t="str">
            <v/>
          </cell>
          <cell r="X700" t="str">
            <v/>
          </cell>
          <cell r="Y700">
            <v>0</v>
          </cell>
          <cell r="Z700">
            <v>0</v>
          </cell>
          <cell r="AA700" t="str">
            <v/>
          </cell>
        </row>
        <row r="701">
          <cell r="I701" t="str">
            <v/>
          </cell>
          <cell r="J701" t="str">
            <v/>
          </cell>
          <cell r="K701">
            <v>0</v>
          </cell>
          <cell r="L701">
            <v>0</v>
          </cell>
          <cell r="M701" t="str">
            <v/>
          </cell>
          <cell r="P701" t="str">
            <v/>
          </cell>
          <cell r="Q701" t="str">
            <v/>
          </cell>
          <cell r="R701">
            <v>0</v>
          </cell>
          <cell r="S701">
            <v>0</v>
          </cell>
          <cell r="T701" t="str">
            <v/>
          </cell>
          <cell r="W701" t="str">
            <v/>
          </cell>
          <cell r="X701" t="str">
            <v/>
          </cell>
          <cell r="Y701">
            <v>0</v>
          </cell>
          <cell r="Z701">
            <v>0</v>
          </cell>
          <cell r="AA701" t="str">
            <v/>
          </cell>
        </row>
        <row r="702">
          <cell r="I702" t="str">
            <v/>
          </cell>
          <cell r="J702" t="str">
            <v/>
          </cell>
          <cell r="K702">
            <v>0</v>
          </cell>
          <cell r="L702">
            <v>0</v>
          </cell>
          <cell r="M702" t="str">
            <v/>
          </cell>
          <cell r="P702" t="str">
            <v/>
          </cell>
          <cell r="Q702" t="str">
            <v/>
          </cell>
          <cell r="R702">
            <v>0</v>
          </cell>
          <cell r="S702">
            <v>0</v>
          </cell>
          <cell r="T702" t="str">
            <v/>
          </cell>
          <cell r="W702" t="str">
            <v/>
          </cell>
          <cell r="X702" t="str">
            <v/>
          </cell>
          <cell r="Y702">
            <v>0</v>
          </cell>
          <cell r="Z702">
            <v>0</v>
          </cell>
          <cell r="AA702" t="str">
            <v/>
          </cell>
        </row>
        <row r="703">
          <cell r="I703" t="str">
            <v/>
          </cell>
          <cell r="J703" t="str">
            <v/>
          </cell>
          <cell r="K703">
            <v>0</v>
          </cell>
          <cell r="L703">
            <v>0</v>
          </cell>
          <cell r="M703" t="str">
            <v/>
          </cell>
          <cell r="P703" t="str">
            <v/>
          </cell>
          <cell r="Q703" t="str">
            <v/>
          </cell>
          <cell r="R703">
            <v>0</v>
          </cell>
          <cell r="S703">
            <v>0</v>
          </cell>
          <cell r="T703" t="str">
            <v/>
          </cell>
          <cell r="W703" t="str">
            <v/>
          </cell>
          <cell r="X703" t="str">
            <v/>
          </cell>
          <cell r="Y703">
            <v>0</v>
          </cell>
          <cell r="Z703">
            <v>0</v>
          </cell>
          <cell r="AA703" t="str">
            <v/>
          </cell>
        </row>
        <row r="704">
          <cell r="I704" t="str">
            <v/>
          </cell>
          <cell r="J704" t="str">
            <v/>
          </cell>
          <cell r="K704">
            <v>0</v>
          </cell>
          <cell r="L704">
            <v>0</v>
          </cell>
          <cell r="M704" t="str">
            <v/>
          </cell>
          <cell r="P704" t="str">
            <v/>
          </cell>
          <cell r="Q704" t="str">
            <v/>
          </cell>
          <cell r="R704">
            <v>0</v>
          </cell>
          <cell r="S704">
            <v>0</v>
          </cell>
          <cell r="T704" t="str">
            <v/>
          </cell>
          <cell r="W704" t="str">
            <v/>
          </cell>
          <cell r="X704" t="str">
            <v/>
          </cell>
          <cell r="Y704">
            <v>0</v>
          </cell>
          <cell r="Z704">
            <v>0</v>
          </cell>
          <cell r="AA704" t="str">
            <v/>
          </cell>
        </row>
        <row r="705">
          <cell r="I705" t="str">
            <v/>
          </cell>
          <cell r="J705" t="str">
            <v/>
          </cell>
          <cell r="K705">
            <v>0</v>
          </cell>
          <cell r="L705">
            <v>0</v>
          </cell>
          <cell r="M705" t="str">
            <v/>
          </cell>
          <cell r="P705" t="str">
            <v/>
          </cell>
          <cell r="Q705" t="str">
            <v/>
          </cell>
          <cell r="R705">
            <v>0</v>
          </cell>
          <cell r="S705">
            <v>0</v>
          </cell>
          <cell r="T705" t="str">
            <v/>
          </cell>
          <cell r="W705" t="str">
            <v/>
          </cell>
          <cell r="X705" t="str">
            <v/>
          </cell>
          <cell r="Y705">
            <v>0</v>
          </cell>
          <cell r="Z705">
            <v>0</v>
          </cell>
          <cell r="AA705" t="str">
            <v/>
          </cell>
        </row>
        <row r="706">
          <cell r="I706" t="str">
            <v/>
          </cell>
          <cell r="J706" t="str">
            <v/>
          </cell>
          <cell r="K706">
            <v>0</v>
          </cell>
          <cell r="L706">
            <v>0</v>
          </cell>
          <cell r="M706" t="str">
            <v/>
          </cell>
          <cell r="P706" t="str">
            <v/>
          </cell>
          <cell r="Q706" t="str">
            <v/>
          </cell>
          <cell r="R706">
            <v>0</v>
          </cell>
          <cell r="S706">
            <v>0</v>
          </cell>
          <cell r="T706" t="str">
            <v/>
          </cell>
          <cell r="W706" t="str">
            <v/>
          </cell>
          <cell r="X706" t="str">
            <v/>
          </cell>
          <cell r="Y706">
            <v>0</v>
          </cell>
          <cell r="Z706">
            <v>0</v>
          </cell>
          <cell r="AA706" t="str">
            <v/>
          </cell>
        </row>
        <row r="707">
          <cell r="I707" t="str">
            <v/>
          </cell>
          <cell r="J707" t="str">
            <v/>
          </cell>
          <cell r="K707">
            <v>0</v>
          </cell>
          <cell r="L707">
            <v>0</v>
          </cell>
          <cell r="M707" t="str">
            <v/>
          </cell>
          <cell r="P707" t="str">
            <v/>
          </cell>
          <cell r="Q707" t="str">
            <v/>
          </cell>
          <cell r="R707">
            <v>0</v>
          </cell>
          <cell r="S707">
            <v>0</v>
          </cell>
          <cell r="T707" t="str">
            <v/>
          </cell>
          <cell r="W707" t="str">
            <v/>
          </cell>
          <cell r="X707" t="str">
            <v/>
          </cell>
          <cell r="Y707">
            <v>0</v>
          </cell>
          <cell r="Z707">
            <v>0</v>
          </cell>
          <cell r="AA707" t="str">
            <v/>
          </cell>
        </row>
        <row r="708">
          <cell r="I708" t="str">
            <v/>
          </cell>
          <cell r="J708" t="str">
            <v/>
          </cell>
          <cell r="K708">
            <v>0</v>
          </cell>
          <cell r="L708">
            <v>0</v>
          </cell>
          <cell r="M708" t="str">
            <v/>
          </cell>
          <cell r="P708" t="str">
            <v/>
          </cell>
          <cell r="Q708" t="str">
            <v/>
          </cell>
          <cell r="R708">
            <v>0</v>
          </cell>
          <cell r="S708">
            <v>0</v>
          </cell>
          <cell r="T708" t="str">
            <v/>
          </cell>
          <cell r="W708" t="str">
            <v/>
          </cell>
          <cell r="X708" t="str">
            <v/>
          </cell>
          <cell r="Y708">
            <v>0</v>
          </cell>
          <cell r="Z708">
            <v>0</v>
          </cell>
          <cell r="AA708" t="str">
            <v/>
          </cell>
        </row>
        <row r="709">
          <cell r="I709" t="str">
            <v/>
          </cell>
          <cell r="J709" t="str">
            <v/>
          </cell>
          <cell r="K709">
            <v>0</v>
          </cell>
          <cell r="L709">
            <v>0</v>
          </cell>
          <cell r="M709" t="str">
            <v/>
          </cell>
          <cell r="P709" t="str">
            <v/>
          </cell>
          <cell r="Q709" t="str">
            <v/>
          </cell>
          <cell r="R709">
            <v>0</v>
          </cell>
          <cell r="S709">
            <v>0</v>
          </cell>
          <cell r="T709" t="str">
            <v/>
          </cell>
          <cell r="W709" t="str">
            <v/>
          </cell>
          <cell r="X709" t="str">
            <v/>
          </cell>
          <cell r="Y709">
            <v>0</v>
          </cell>
          <cell r="Z709">
            <v>0</v>
          </cell>
          <cell r="AA709" t="str">
            <v/>
          </cell>
        </row>
        <row r="710">
          <cell r="I710" t="str">
            <v/>
          </cell>
          <cell r="J710" t="str">
            <v/>
          </cell>
          <cell r="K710">
            <v>0</v>
          </cell>
          <cell r="L710">
            <v>0</v>
          </cell>
          <cell r="M710" t="str">
            <v/>
          </cell>
          <cell r="P710" t="str">
            <v/>
          </cell>
          <cell r="Q710" t="str">
            <v/>
          </cell>
          <cell r="R710">
            <v>0</v>
          </cell>
          <cell r="S710">
            <v>0</v>
          </cell>
          <cell r="T710" t="str">
            <v/>
          </cell>
          <cell r="W710" t="str">
            <v/>
          </cell>
          <cell r="X710" t="str">
            <v/>
          </cell>
          <cell r="Y710">
            <v>0</v>
          </cell>
          <cell r="Z710">
            <v>0</v>
          </cell>
          <cell r="AA710" t="str">
            <v/>
          </cell>
        </row>
        <row r="711">
          <cell r="I711" t="str">
            <v/>
          </cell>
          <cell r="J711" t="str">
            <v/>
          </cell>
          <cell r="K711">
            <v>0</v>
          </cell>
          <cell r="L711">
            <v>0</v>
          </cell>
          <cell r="M711" t="str">
            <v/>
          </cell>
          <cell r="P711" t="str">
            <v/>
          </cell>
          <cell r="Q711" t="str">
            <v/>
          </cell>
          <cell r="R711">
            <v>0</v>
          </cell>
          <cell r="S711">
            <v>0</v>
          </cell>
          <cell r="T711" t="str">
            <v/>
          </cell>
          <cell r="W711" t="str">
            <v/>
          </cell>
          <cell r="X711" t="str">
            <v/>
          </cell>
          <cell r="Y711">
            <v>0</v>
          </cell>
          <cell r="Z711">
            <v>0</v>
          </cell>
          <cell r="AA711" t="str">
            <v/>
          </cell>
        </row>
        <row r="712">
          <cell r="I712" t="str">
            <v/>
          </cell>
          <cell r="J712" t="str">
            <v/>
          </cell>
          <cell r="K712">
            <v>0</v>
          </cell>
          <cell r="L712">
            <v>0</v>
          </cell>
          <cell r="M712" t="str">
            <v/>
          </cell>
          <cell r="P712" t="str">
            <v/>
          </cell>
          <cell r="Q712" t="str">
            <v/>
          </cell>
          <cell r="R712">
            <v>0</v>
          </cell>
          <cell r="S712">
            <v>0</v>
          </cell>
          <cell r="T712" t="str">
            <v/>
          </cell>
          <cell r="W712" t="str">
            <v/>
          </cell>
          <cell r="X712" t="str">
            <v/>
          </cell>
          <cell r="Y712">
            <v>0</v>
          </cell>
          <cell r="Z712">
            <v>0</v>
          </cell>
          <cell r="AA712" t="str">
            <v/>
          </cell>
        </row>
        <row r="713">
          <cell r="I713" t="str">
            <v/>
          </cell>
          <cell r="J713" t="str">
            <v/>
          </cell>
          <cell r="K713">
            <v>0</v>
          </cell>
          <cell r="L713">
            <v>0</v>
          </cell>
          <cell r="M713" t="str">
            <v/>
          </cell>
          <cell r="P713" t="str">
            <v/>
          </cell>
          <cell r="Q713" t="str">
            <v/>
          </cell>
          <cell r="R713">
            <v>0</v>
          </cell>
          <cell r="S713">
            <v>0</v>
          </cell>
          <cell r="T713" t="str">
            <v/>
          </cell>
          <cell r="W713" t="str">
            <v/>
          </cell>
          <cell r="X713" t="str">
            <v/>
          </cell>
          <cell r="Y713">
            <v>0</v>
          </cell>
          <cell r="Z713">
            <v>0</v>
          </cell>
          <cell r="AA713" t="str">
            <v/>
          </cell>
        </row>
        <row r="714">
          <cell r="I714" t="str">
            <v/>
          </cell>
          <cell r="J714" t="str">
            <v/>
          </cell>
          <cell r="K714">
            <v>0</v>
          </cell>
          <cell r="L714">
            <v>0</v>
          </cell>
          <cell r="M714" t="str">
            <v/>
          </cell>
          <cell r="P714" t="str">
            <v/>
          </cell>
          <cell r="Q714" t="str">
            <v/>
          </cell>
          <cell r="R714">
            <v>0</v>
          </cell>
          <cell r="S714">
            <v>0</v>
          </cell>
          <cell r="T714" t="str">
            <v/>
          </cell>
          <cell r="W714" t="str">
            <v/>
          </cell>
          <cell r="X714" t="str">
            <v/>
          </cell>
          <cell r="Y714">
            <v>0</v>
          </cell>
          <cell r="Z714">
            <v>0</v>
          </cell>
          <cell r="AA714" t="str">
            <v/>
          </cell>
        </row>
        <row r="715">
          <cell r="I715" t="str">
            <v/>
          </cell>
          <cell r="J715" t="str">
            <v/>
          </cell>
          <cell r="K715">
            <v>0</v>
          </cell>
          <cell r="L715">
            <v>0</v>
          </cell>
          <cell r="M715" t="str">
            <v/>
          </cell>
          <cell r="P715" t="str">
            <v/>
          </cell>
          <cell r="Q715" t="str">
            <v/>
          </cell>
          <cell r="R715">
            <v>0</v>
          </cell>
          <cell r="S715">
            <v>0</v>
          </cell>
          <cell r="T715" t="str">
            <v/>
          </cell>
          <cell r="W715" t="str">
            <v/>
          </cell>
          <cell r="X715" t="str">
            <v/>
          </cell>
          <cell r="Y715">
            <v>0</v>
          </cell>
          <cell r="Z715">
            <v>0</v>
          </cell>
          <cell r="AA715" t="str">
            <v/>
          </cell>
        </row>
        <row r="716">
          <cell r="I716" t="str">
            <v/>
          </cell>
          <cell r="J716" t="str">
            <v/>
          </cell>
          <cell r="K716">
            <v>0</v>
          </cell>
          <cell r="L716">
            <v>0</v>
          </cell>
          <cell r="M716" t="str">
            <v/>
          </cell>
          <cell r="P716" t="str">
            <v/>
          </cell>
          <cell r="Q716" t="str">
            <v/>
          </cell>
          <cell r="R716">
            <v>0</v>
          </cell>
          <cell r="S716">
            <v>0</v>
          </cell>
          <cell r="T716" t="str">
            <v/>
          </cell>
          <cell r="W716" t="str">
            <v/>
          </cell>
          <cell r="X716" t="str">
            <v/>
          </cell>
          <cell r="Y716">
            <v>0</v>
          </cell>
          <cell r="Z716">
            <v>0</v>
          </cell>
          <cell r="AA716" t="str">
            <v/>
          </cell>
        </row>
        <row r="717">
          <cell r="I717" t="str">
            <v/>
          </cell>
          <cell r="J717" t="str">
            <v/>
          </cell>
          <cell r="K717">
            <v>0</v>
          </cell>
          <cell r="L717">
            <v>0</v>
          </cell>
          <cell r="M717" t="str">
            <v/>
          </cell>
          <cell r="P717" t="str">
            <v/>
          </cell>
          <cell r="Q717" t="str">
            <v/>
          </cell>
          <cell r="R717">
            <v>0</v>
          </cell>
          <cell r="S717">
            <v>0</v>
          </cell>
          <cell r="T717" t="str">
            <v/>
          </cell>
          <cell r="W717" t="str">
            <v/>
          </cell>
          <cell r="X717" t="str">
            <v/>
          </cell>
          <cell r="Y717">
            <v>0</v>
          </cell>
          <cell r="Z717">
            <v>0</v>
          </cell>
          <cell r="AA717" t="str">
            <v/>
          </cell>
        </row>
        <row r="718">
          <cell r="I718" t="str">
            <v/>
          </cell>
          <cell r="J718" t="str">
            <v/>
          </cell>
          <cell r="K718">
            <v>0</v>
          </cell>
          <cell r="L718">
            <v>0</v>
          </cell>
          <cell r="M718" t="str">
            <v/>
          </cell>
          <cell r="P718" t="str">
            <v/>
          </cell>
          <cell r="Q718" t="str">
            <v/>
          </cell>
          <cell r="R718">
            <v>0</v>
          </cell>
          <cell r="S718">
            <v>0</v>
          </cell>
          <cell r="T718" t="str">
            <v/>
          </cell>
          <cell r="W718" t="str">
            <v/>
          </cell>
          <cell r="X718" t="str">
            <v/>
          </cell>
          <cell r="Y718">
            <v>0</v>
          </cell>
          <cell r="Z718">
            <v>0</v>
          </cell>
          <cell r="AA718" t="str">
            <v/>
          </cell>
        </row>
        <row r="719">
          <cell r="I719" t="str">
            <v/>
          </cell>
          <cell r="J719" t="str">
            <v/>
          </cell>
          <cell r="K719">
            <v>0</v>
          </cell>
          <cell r="L719">
            <v>0</v>
          </cell>
          <cell r="M719" t="str">
            <v/>
          </cell>
          <cell r="P719" t="str">
            <v/>
          </cell>
          <cell r="Q719" t="str">
            <v/>
          </cell>
          <cell r="R719">
            <v>0</v>
          </cell>
          <cell r="S719">
            <v>0</v>
          </cell>
          <cell r="T719" t="str">
            <v/>
          </cell>
          <cell r="W719" t="str">
            <v/>
          </cell>
          <cell r="X719" t="str">
            <v/>
          </cell>
          <cell r="Y719">
            <v>0</v>
          </cell>
          <cell r="Z719">
            <v>0</v>
          </cell>
          <cell r="AA719" t="str">
            <v/>
          </cell>
        </row>
        <row r="720">
          <cell r="I720" t="str">
            <v/>
          </cell>
          <cell r="J720" t="str">
            <v/>
          </cell>
          <cell r="K720">
            <v>0</v>
          </cell>
          <cell r="L720">
            <v>0</v>
          </cell>
          <cell r="M720" t="str">
            <v/>
          </cell>
          <cell r="P720" t="str">
            <v/>
          </cell>
          <cell r="Q720" t="str">
            <v/>
          </cell>
          <cell r="R720">
            <v>0</v>
          </cell>
          <cell r="S720">
            <v>0</v>
          </cell>
          <cell r="T720" t="str">
            <v/>
          </cell>
          <cell r="W720" t="str">
            <v/>
          </cell>
          <cell r="X720" t="str">
            <v/>
          </cell>
          <cell r="Y720">
            <v>0</v>
          </cell>
          <cell r="Z720">
            <v>0</v>
          </cell>
          <cell r="AA720" t="str">
            <v/>
          </cell>
        </row>
        <row r="721">
          <cell r="I721" t="str">
            <v/>
          </cell>
          <cell r="J721" t="str">
            <v/>
          </cell>
          <cell r="K721">
            <v>0</v>
          </cell>
          <cell r="L721">
            <v>0</v>
          </cell>
          <cell r="M721" t="str">
            <v/>
          </cell>
          <cell r="P721" t="str">
            <v/>
          </cell>
          <cell r="Q721" t="str">
            <v/>
          </cell>
          <cell r="R721">
            <v>0</v>
          </cell>
          <cell r="S721">
            <v>0</v>
          </cell>
          <cell r="T721" t="str">
            <v/>
          </cell>
          <cell r="W721" t="str">
            <v/>
          </cell>
          <cell r="X721" t="str">
            <v/>
          </cell>
          <cell r="Y721">
            <v>0</v>
          </cell>
          <cell r="Z721">
            <v>0</v>
          </cell>
          <cell r="AA721" t="str">
            <v/>
          </cell>
        </row>
        <row r="722">
          <cell r="I722" t="str">
            <v/>
          </cell>
          <cell r="J722" t="str">
            <v/>
          </cell>
          <cell r="K722">
            <v>0</v>
          </cell>
          <cell r="L722">
            <v>0</v>
          </cell>
          <cell r="M722" t="str">
            <v/>
          </cell>
          <cell r="P722" t="str">
            <v/>
          </cell>
          <cell r="Q722" t="str">
            <v/>
          </cell>
          <cell r="R722">
            <v>0</v>
          </cell>
          <cell r="S722">
            <v>0</v>
          </cell>
          <cell r="T722" t="str">
            <v/>
          </cell>
          <cell r="W722" t="str">
            <v/>
          </cell>
          <cell r="X722" t="str">
            <v/>
          </cell>
          <cell r="Y722">
            <v>0</v>
          </cell>
          <cell r="Z722">
            <v>0</v>
          </cell>
          <cell r="AA722" t="str">
            <v/>
          </cell>
        </row>
        <row r="723">
          <cell r="I723" t="str">
            <v/>
          </cell>
          <cell r="J723" t="str">
            <v/>
          </cell>
          <cell r="K723">
            <v>0</v>
          </cell>
          <cell r="L723">
            <v>0</v>
          </cell>
          <cell r="M723" t="str">
            <v/>
          </cell>
          <cell r="P723" t="str">
            <v/>
          </cell>
          <cell r="Q723" t="str">
            <v/>
          </cell>
          <cell r="R723">
            <v>0</v>
          </cell>
          <cell r="S723">
            <v>0</v>
          </cell>
          <cell r="T723" t="str">
            <v/>
          </cell>
          <cell r="W723" t="str">
            <v/>
          </cell>
          <cell r="X723" t="str">
            <v/>
          </cell>
          <cell r="Y723">
            <v>0</v>
          </cell>
          <cell r="Z723">
            <v>0</v>
          </cell>
          <cell r="AA723" t="str">
            <v/>
          </cell>
        </row>
        <row r="724">
          <cell r="I724" t="str">
            <v/>
          </cell>
          <cell r="J724" t="str">
            <v/>
          </cell>
          <cell r="K724">
            <v>0</v>
          </cell>
          <cell r="L724">
            <v>0</v>
          </cell>
          <cell r="M724" t="str">
            <v/>
          </cell>
          <cell r="P724" t="str">
            <v/>
          </cell>
          <cell r="Q724" t="str">
            <v/>
          </cell>
          <cell r="R724">
            <v>0</v>
          </cell>
          <cell r="S724">
            <v>0</v>
          </cell>
          <cell r="T724" t="str">
            <v/>
          </cell>
          <cell r="W724" t="str">
            <v/>
          </cell>
          <cell r="X724" t="str">
            <v/>
          </cell>
          <cell r="Y724">
            <v>0</v>
          </cell>
          <cell r="Z724">
            <v>0</v>
          </cell>
          <cell r="AA724" t="str">
            <v/>
          </cell>
        </row>
        <row r="725">
          <cell r="I725" t="str">
            <v/>
          </cell>
          <cell r="J725" t="str">
            <v/>
          </cell>
          <cell r="K725">
            <v>0</v>
          </cell>
          <cell r="L725">
            <v>0</v>
          </cell>
          <cell r="M725" t="str">
            <v/>
          </cell>
          <cell r="P725" t="str">
            <v/>
          </cell>
          <cell r="Q725" t="str">
            <v/>
          </cell>
          <cell r="R725">
            <v>0</v>
          </cell>
          <cell r="S725">
            <v>0</v>
          </cell>
          <cell r="T725" t="str">
            <v/>
          </cell>
          <cell r="W725" t="str">
            <v/>
          </cell>
          <cell r="X725" t="str">
            <v/>
          </cell>
          <cell r="Y725">
            <v>0</v>
          </cell>
          <cell r="Z725">
            <v>0</v>
          </cell>
          <cell r="AA725" t="str">
            <v/>
          </cell>
        </row>
        <row r="726">
          <cell r="I726" t="str">
            <v/>
          </cell>
          <cell r="J726" t="str">
            <v/>
          </cell>
          <cell r="K726">
            <v>0</v>
          </cell>
          <cell r="L726">
            <v>0</v>
          </cell>
          <cell r="M726" t="str">
            <v/>
          </cell>
          <cell r="P726" t="str">
            <v/>
          </cell>
          <cell r="Q726" t="str">
            <v/>
          </cell>
          <cell r="R726">
            <v>0</v>
          </cell>
          <cell r="S726">
            <v>0</v>
          </cell>
          <cell r="T726" t="str">
            <v/>
          </cell>
          <cell r="W726" t="str">
            <v/>
          </cell>
          <cell r="X726" t="str">
            <v/>
          </cell>
          <cell r="Y726">
            <v>0</v>
          </cell>
          <cell r="Z726">
            <v>0</v>
          </cell>
          <cell r="AA726" t="str">
            <v/>
          </cell>
        </row>
        <row r="727">
          <cell r="I727" t="str">
            <v/>
          </cell>
          <cell r="J727" t="str">
            <v/>
          </cell>
          <cell r="K727">
            <v>0</v>
          </cell>
          <cell r="L727">
            <v>0</v>
          </cell>
          <cell r="M727" t="str">
            <v/>
          </cell>
          <cell r="P727" t="str">
            <v/>
          </cell>
          <cell r="Q727" t="str">
            <v/>
          </cell>
          <cell r="R727">
            <v>0</v>
          </cell>
          <cell r="S727">
            <v>0</v>
          </cell>
          <cell r="T727" t="str">
            <v/>
          </cell>
          <cell r="W727" t="str">
            <v/>
          </cell>
          <cell r="X727" t="str">
            <v/>
          </cell>
          <cell r="Y727">
            <v>0</v>
          </cell>
          <cell r="Z727">
            <v>0</v>
          </cell>
          <cell r="AA727" t="str">
            <v/>
          </cell>
        </row>
        <row r="728">
          <cell r="I728" t="str">
            <v>1005700000101</v>
          </cell>
          <cell r="J728" t="str">
            <v>普通攻击:对单体敌人造成{0}%的武力伤害</v>
          </cell>
          <cell r="K728">
            <v>0</v>
          </cell>
          <cell r="L728">
            <v>0</v>
          </cell>
          <cell r="M728" t="str">
            <v>0.25+0.25+0.25+0.25+0.25+0.25+0.25+0.25+0.25+0.25+0.25+0.25+0.25+0.25+0.25+0.25+0.25</v>
          </cell>
          <cell r="P728" t="str">
            <v/>
          </cell>
          <cell r="Q728" t="str">
            <v/>
          </cell>
          <cell r="R728">
            <v>0</v>
          </cell>
          <cell r="S728">
            <v>0</v>
          </cell>
          <cell r="T728" t="str">
            <v/>
          </cell>
          <cell r="W728" t="str">
            <v/>
          </cell>
          <cell r="X728" t="str">
            <v/>
          </cell>
          <cell r="Y728">
            <v>0</v>
          </cell>
          <cell r="Z728">
            <v>0</v>
          </cell>
          <cell r="AA728" t="str">
            <v/>
          </cell>
        </row>
        <row r="729">
          <cell r="I729" t="str">
            <v>1005700000201</v>
          </cell>
          <cell r="J729" t="str">
            <v>怒气技能:释放一个防护罩，持续12秒；防护罩范围内的友军护甲提高{0}，且单次受到伤害不会超过自身最大生命的20%。</v>
          </cell>
          <cell r="K729">
            <v>0</v>
          </cell>
          <cell r="L729">
            <v>0</v>
          </cell>
          <cell r="M729" t="str">
            <v>120+140+160+180+200+220+240+260+280+300+320+340+360+380+400+420+440</v>
          </cell>
          <cell r="P729" t="str">
            <v/>
          </cell>
          <cell r="Q729" t="str">
            <v/>
          </cell>
          <cell r="R729">
            <v>0</v>
          </cell>
          <cell r="S729">
            <v>0</v>
          </cell>
          <cell r="T729" t="str">
            <v/>
          </cell>
          <cell r="W729" t="str">
            <v/>
          </cell>
          <cell r="X729" t="str">
            <v/>
          </cell>
          <cell r="Y729">
            <v>0</v>
          </cell>
          <cell r="Z729">
            <v>0</v>
          </cell>
          <cell r="AA729" t="str">
            <v/>
          </cell>
        </row>
        <row r="730">
          <cell r="I730" t="str">
            <v>1005700000202</v>
          </cell>
          <cell r="J730" t="str">
            <v>怒气技能:释放一个防护罩，持续12秒；防护罩范围内的友军护甲提高{0}，且单次受到伤害不会超过自身最大生命的20%。</v>
          </cell>
          <cell r="K730">
            <v>0</v>
          </cell>
          <cell r="L730">
            <v>0</v>
          </cell>
          <cell r="M730" t="str">
            <v>0++++++++++++++++</v>
          </cell>
          <cell r="P730" t="str">
            <v/>
          </cell>
          <cell r="Q730" t="str">
            <v/>
          </cell>
          <cell r="R730">
            <v>0</v>
          </cell>
          <cell r="S730">
            <v>0</v>
          </cell>
          <cell r="T730" t="str">
            <v/>
          </cell>
          <cell r="W730" t="str">
            <v/>
          </cell>
          <cell r="X730" t="str">
            <v/>
          </cell>
          <cell r="Y730">
            <v>0</v>
          </cell>
          <cell r="Z730">
            <v>0</v>
          </cell>
          <cell r="AA730" t="str">
            <v/>
          </cell>
        </row>
        <row r="731">
          <cell r="I731" t="str">
            <v>1005700000301</v>
          </cell>
          <cell r="J731" t="str">
            <v>被动技能1:我方武将获得增益效果时，袁术有60%概率对其进行赏赐，赏赐成功后成功后此武将获得{0}点怒气（袁术对同一武将进行赏赐有7秒间隔时间）。</v>
          </cell>
          <cell r="K731">
            <v>0</v>
          </cell>
          <cell r="L731">
            <v>0</v>
          </cell>
          <cell r="M731" t="str">
            <v>8+9.5+11+12.5+14+15.5+17+18.5+20+21.5+23+24.5+26+27.5+29+30.5+32</v>
          </cell>
          <cell r="P731" t="str">
            <v/>
          </cell>
          <cell r="Q731" t="str">
            <v/>
          </cell>
          <cell r="R731">
            <v>0</v>
          </cell>
          <cell r="S731">
            <v>0</v>
          </cell>
          <cell r="T731" t="str">
            <v/>
          </cell>
          <cell r="W731" t="str">
            <v/>
          </cell>
          <cell r="X731" t="str">
            <v/>
          </cell>
          <cell r="Y731">
            <v>0</v>
          </cell>
          <cell r="Z731">
            <v>0</v>
          </cell>
          <cell r="AA731" t="str">
            <v/>
          </cell>
        </row>
        <row r="732">
          <cell r="I732" t="str">
            <v>1005700000401</v>
          </cell>
          <cell r="J732" t="str">
            <v>被动技能2:武将率领弓兵时，弓兵的攻击速度增加8；率领弩兵时，弩兵攻击无视20%护甲。</v>
          </cell>
          <cell r="K732">
            <v>0</v>
          </cell>
          <cell r="L732">
            <v>0</v>
          </cell>
          <cell r="M732" t="str">
            <v>8+8+8+8+8+8+8+8+8+8+8+8+8+8+8+8+8</v>
          </cell>
          <cell r="P732" t="str">
            <v>1005700000402</v>
          </cell>
          <cell r="Q732" t="str">
            <v>被动技能2:武将率领弓兵时，弓兵的攻击速度增加8；率领弩兵时，弩兵攻击无视20%护甲。</v>
          </cell>
          <cell r="R732">
            <v>0</v>
          </cell>
          <cell r="S732">
            <v>0</v>
          </cell>
          <cell r="T732" t="str">
            <v>0.2+0.2+0.2+0.2+0.2+0.2+0.2+0.2+0.2+0.2+0.2+0.2+0.2+0.2+0.2+0.2+0.2</v>
          </cell>
          <cell r="W732" t="str">
            <v/>
          </cell>
          <cell r="X732" t="str">
            <v/>
          </cell>
          <cell r="Y732">
            <v>0</v>
          </cell>
          <cell r="Z732">
            <v>0</v>
          </cell>
          <cell r="AA732" t="str">
            <v/>
          </cell>
        </row>
        <row r="733">
          <cell r="I733" t="str">
            <v>1005700000501</v>
          </cell>
          <cell r="J733" t="str">
            <v>被动技能3:兵马未动，粮草先行,自身治疗效果提升12%，增益效果时长延长12%。</v>
          </cell>
          <cell r="K733">
            <v>0</v>
          </cell>
          <cell r="L733">
            <v>0</v>
          </cell>
          <cell r="M733" t="str">
            <v>0.12+0.12+0.12+0.12+0.12+0.12+0.12+0.12+0.12+0.12+0.12+0.12+0.12+0.12+0.12+0.12+0.12</v>
          </cell>
          <cell r="P733" t="str">
            <v/>
          </cell>
          <cell r="Q733" t="str">
            <v/>
          </cell>
          <cell r="R733">
            <v>0</v>
          </cell>
          <cell r="S733">
            <v>0</v>
          </cell>
          <cell r="T733" t="str">
            <v/>
          </cell>
          <cell r="W733" t="str">
            <v/>
          </cell>
          <cell r="X733" t="str">
            <v/>
          </cell>
          <cell r="Y733">
            <v>0</v>
          </cell>
          <cell r="Z733">
            <v>0</v>
          </cell>
          <cell r="AA733" t="str">
            <v/>
          </cell>
        </row>
        <row r="734">
          <cell r="I734" t="str">
            <v>1005700000502</v>
          </cell>
          <cell r="J734" t="str">
            <v>被动技能3:兵马未动，粮草先行,自身治疗效果提升12%，增益效果时长延长12%。</v>
          </cell>
          <cell r="K734">
            <v>0</v>
          </cell>
          <cell r="L734">
            <v>0</v>
          </cell>
          <cell r="M734" t="str">
            <v>0.12+0.12+0.12+0.12+0.12+0.12+0.12+0.12+0.12+0.12+0.12+0.12+0.12+0.12+0.12+0.12+0.12</v>
          </cell>
          <cell r="P734" t="str">
            <v/>
          </cell>
          <cell r="Q734" t="str">
            <v/>
          </cell>
          <cell r="R734">
            <v>0</v>
          </cell>
          <cell r="S734">
            <v>0</v>
          </cell>
          <cell r="T734" t="str">
            <v/>
          </cell>
          <cell r="W734" t="str">
            <v/>
          </cell>
          <cell r="X734" t="str">
            <v/>
          </cell>
          <cell r="Y734">
            <v>0</v>
          </cell>
          <cell r="Z734">
            <v>0</v>
          </cell>
          <cell r="AA734" t="str">
            <v/>
          </cell>
        </row>
        <row r="735">
          <cell r="I735" t="str">
            <v/>
          </cell>
          <cell r="J735" t="str">
            <v/>
          </cell>
          <cell r="K735">
            <v>0</v>
          </cell>
          <cell r="L735">
            <v>0</v>
          </cell>
          <cell r="M735" t="str">
            <v/>
          </cell>
          <cell r="P735" t="str">
            <v/>
          </cell>
          <cell r="Q735" t="str">
            <v/>
          </cell>
          <cell r="R735">
            <v>0</v>
          </cell>
          <cell r="S735">
            <v>0</v>
          </cell>
          <cell r="T735" t="str">
            <v/>
          </cell>
          <cell r="W735" t="str">
            <v/>
          </cell>
          <cell r="X735" t="str">
            <v/>
          </cell>
          <cell r="Y735">
            <v>0</v>
          </cell>
          <cell r="Z735">
            <v>0</v>
          </cell>
          <cell r="AA735" t="str">
            <v/>
          </cell>
        </row>
        <row r="736">
          <cell r="I736" t="str">
            <v/>
          </cell>
          <cell r="J736" t="str">
            <v/>
          </cell>
          <cell r="K736">
            <v>0</v>
          </cell>
          <cell r="L736">
            <v>0</v>
          </cell>
          <cell r="M736" t="str">
            <v/>
          </cell>
          <cell r="P736" t="str">
            <v/>
          </cell>
          <cell r="Q736" t="str">
            <v/>
          </cell>
          <cell r="R736">
            <v>0</v>
          </cell>
          <cell r="S736">
            <v>0</v>
          </cell>
          <cell r="T736" t="str">
            <v/>
          </cell>
          <cell r="W736" t="str">
            <v/>
          </cell>
          <cell r="X736" t="str">
            <v/>
          </cell>
          <cell r="Y736">
            <v>0</v>
          </cell>
          <cell r="Z736">
            <v>0</v>
          </cell>
          <cell r="AA736" t="str">
            <v/>
          </cell>
        </row>
        <row r="737">
          <cell r="I737" t="str">
            <v/>
          </cell>
          <cell r="J737" t="str">
            <v/>
          </cell>
          <cell r="K737">
            <v>0</v>
          </cell>
          <cell r="L737">
            <v>0</v>
          </cell>
          <cell r="M737" t="str">
            <v/>
          </cell>
          <cell r="P737" t="str">
            <v/>
          </cell>
          <cell r="Q737" t="str">
            <v/>
          </cell>
          <cell r="R737">
            <v>0</v>
          </cell>
          <cell r="S737">
            <v>0</v>
          </cell>
          <cell r="T737" t="str">
            <v/>
          </cell>
          <cell r="W737" t="str">
            <v/>
          </cell>
          <cell r="X737" t="str">
            <v/>
          </cell>
          <cell r="Y737">
            <v>0</v>
          </cell>
          <cell r="Z737">
            <v>0</v>
          </cell>
          <cell r="AA737" t="str">
            <v/>
          </cell>
        </row>
        <row r="738">
          <cell r="I738" t="str">
            <v/>
          </cell>
          <cell r="J738" t="str">
            <v/>
          </cell>
          <cell r="K738">
            <v>0</v>
          </cell>
          <cell r="L738">
            <v>0</v>
          </cell>
          <cell r="M738" t="str">
            <v/>
          </cell>
          <cell r="P738" t="str">
            <v/>
          </cell>
          <cell r="Q738" t="str">
            <v/>
          </cell>
          <cell r="R738">
            <v>0</v>
          </cell>
          <cell r="S738">
            <v>0</v>
          </cell>
          <cell r="T738" t="str">
            <v/>
          </cell>
          <cell r="W738" t="str">
            <v/>
          </cell>
          <cell r="X738" t="str">
            <v/>
          </cell>
          <cell r="Y738">
            <v>0</v>
          </cell>
          <cell r="Z738">
            <v>0</v>
          </cell>
          <cell r="AA738" t="str">
            <v/>
          </cell>
        </row>
        <row r="739">
          <cell r="I739" t="str">
            <v/>
          </cell>
          <cell r="J739" t="str">
            <v/>
          </cell>
          <cell r="K739">
            <v>0</v>
          </cell>
          <cell r="L739">
            <v>0</v>
          </cell>
          <cell r="M739" t="str">
            <v/>
          </cell>
          <cell r="P739" t="str">
            <v/>
          </cell>
          <cell r="Q739" t="str">
            <v/>
          </cell>
          <cell r="R739">
            <v>0</v>
          </cell>
          <cell r="S739">
            <v>0</v>
          </cell>
          <cell r="T739" t="str">
            <v/>
          </cell>
          <cell r="W739" t="str">
            <v/>
          </cell>
          <cell r="X739" t="str">
            <v/>
          </cell>
          <cell r="Y739">
            <v>0</v>
          </cell>
          <cell r="Z739">
            <v>0</v>
          </cell>
          <cell r="AA739" t="str">
            <v/>
          </cell>
        </row>
        <row r="740">
          <cell r="I740" t="str">
            <v/>
          </cell>
          <cell r="J740" t="str">
            <v/>
          </cell>
          <cell r="K740">
            <v>0</v>
          </cell>
          <cell r="L740">
            <v>0</v>
          </cell>
          <cell r="M740" t="str">
            <v/>
          </cell>
          <cell r="P740" t="str">
            <v/>
          </cell>
          <cell r="Q740" t="str">
            <v/>
          </cell>
          <cell r="R740">
            <v>0</v>
          </cell>
          <cell r="S740">
            <v>0</v>
          </cell>
          <cell r="T740" t="str">
            <v/>
          </cell>
          <cell r="W740" t="str">
            <v/>
          </cell>
          <cell r="X740" t="str">
            <v/>
          </cell>
          <cell r="Y740">
            <v>0</v>
          </cell>
          <cell r="Z740">
            <v>0</v>
          </cell>
          <cell r="AA740" t="str">
            <v/>
          </cell>
        </row>
        <row r="741">
          <cell r="I741" t="str">
            <v/>
          </cell>
          <cell r="J741" t="str">
            <v/>
          </cell>
          <cell r="K741">
            <v>0</v>
          </cell>
          <cell r="L741">
            <v>0</v>
          </cell>
          <cell r="M741" t="str">
            <v/>
          </cell>
          <cell r="P741" t="str">
            <v/>
          </cell>
          <cell r="Q741" t="str">
            <v/>
          </cell>
          <cell r="R741">
            <v>0</v>
          </cell>
          <cell r="S741">
            <v>0</v>
          </cell>
          <cell r="T741" t="str">
            <v/>
          </cell>
          <cell r="W741" t="str">
            <v/>
          </cell>
          <cell r="X741" t="str">
            <v/>
          </cell>
          <cell r="Y741">
            <v>0</v>
          </cell>
          <cell r="Z741">
            <v>0</v>
          </cell>
          <cell r="AA741" t="str">
            <v/>
          </cell>
        </row>
        <row r="742">
          <cell r="I742" t="str">
            <v/>
          </cell>
          <cell r="J742" t="str">
            <v/>
          </cell>
          <cell r="K742">
            <v>0</v>
          </cell>
          <cell r="L742">
            <v>0</v>
          </cell>
          <cell r="M742" t="str">
            <v/>
          </cell>
          <cell r="P742" t="str">
            <v/>
          </cell>
          <cell r="Q742" t="str">
            <v/>
          </cell>
          <cell r="R742">
            <v>0</v>
          </cell>
          <cell r="S742">
            <v>0</v>
          </cell>
          <cell r="T742" t="str">
            <v/>
          </cell>
          <cell r="W742" t="str">
            <v/>
          </cell>
          <cell r="X742" t="str">
            <v/>
          </cell>
          <cell r="Y742">
            <v>0</v>
          </cell>
          <cell r="Z742">
            <v>0</v>
          </cell>
          <cell r="AA742" t="str">
            <v/>
          </cell>
        </row>
        <row r="743">
          <cell r="I743" t="str">
            <v/>
          </cell>
          <cell r="J743" t="str">
            <v/>
          </cell>
          <cell r="K743">
            <v>0</v>
          </cell>
          <cell r="L743">
            <v>0</v>
          </cell>
          <cell r="M743" t="str">
            <v/>
          </cell>
          <cell r="P743" t="str">
            <v/>
          </cell>
          <cell r="Q743" t="str">
            <v/>
          </cell>
          <cell r="R743">
            <v>0</v>
          </cell>
          <cell r="S743">
            <v>0</v>
          </cell>
          <cell r="T743" t="str">
            <v/>
          </cell>
          <cell r="W743" t="str">
            <v/>
          </cell>
          <cell r="X743" t="str">
            <v/>
          </cell>
          <cell r="Y743">
            <v>0</v>
          </cell>
          <cell r="Z743">
            <v>0</v>
          </cell>
          <cell r="AA743" t="str">
            <v/>
          </cell>
        </row>
        <row r="744">
          <cell r="I744" t="str">
            <v/>
          </cell>
          <cell r="J744" t="str">
            <v/>
          </cell>
          <cell r="K744">
            <v>0</v>
          </cell>
          <cell r="L744">
            <v>0</v>
          </cell>
          <cell r="M744" t="str">
            <v/>
          </cell>
          <cell r="P744" t="str">
            <v/>
          </cell>
          <cell r="Q744" t="str">
            <v/>
          </cell>
          <cell r="R744">
            <v>0</v>
          </cell>
          <cell r="S744">
            <v>0</v>
          </cell>
          <cell r="T744" t="str">
            <v/>
          </cell>
          <cell r="W744" t="str">
            <v/>
          </cell>
          <cell r="X744" t="str">
            <v/>
          </cell>
          <cell r="Y744">
            <v>0</v>
          </cell>
          <cell r="Z744">
            <v>0</v>
          </cell>
          <cell r="AA744" t="str">
            <v/>
          </cell>
        </row>
        <row r="745">
          <cell r="I745" t="str">
            <v/>
          </cell>
          <cell r="J745" t="str">
            <v/>
          </cell>
          <cell r="K745">
            <v>0</v>
          </cell>
          <cell r="L745">
            <v>0</v>
          </cell>
          <cell r="M745" t="str">
            <v/>
          </cell>
          <cell r="P745" t="str">
            <v/>
          </cell>
          <cell r="Q745" t="str">
            <v/>
          </cell>
          <cell r="R745">
            <v>0</v>
          </cell>
          <cell r="S745">
            <v>0</v>
          </cell>
          <cell r="T745" t="str">
            <v/>
          </cell>
          <cell r="W745" t="str">
            <v/>
          </cell>
          <cell r="X745" t="str">
            <v/>
          </cell>
          <cell r="Y745">
            <v>0</v>
          </cell>
          <cell r="Z745">
            <v>0</v>
          </cell>
          <cell r="AA745" t="str">
            <v/>
          </cell>
        </row>
        <row r="746">
          <cell r="I746" t="str">
            <v/>
          </cell>
          <cell r="J746" t="str">
            <v/>
          </cell>
          <cell r="K746">
            <v>0</v>
          </cell>
          <cell r="L746">
            <v>0</v>
          </cell>
          <cell r="M746" t="str">
            <v/>
          </cell>
          <cell r="P746" t="str">
            <v/>
          </cell>
          <cell r="Q746" t="str">
            <v/>
          </cell>
          <cell r="R746">
            <v>0</v>
          </cell>
          <cell r="S746">
            <v>0</v>
          </cell>
          <cell r="T746" t="str">
            <v/>
          </cell>
          <cell r="W746" t="str">
            <v/>
          </cell>
          <cell r="X746" t="str">
            <v/>
          </cell>
          <cell r="Y746">
            <v>0</v>
          </cell>
          <cell r="Z746">
            <v>0</v>
          </cell>
          <cell r="AA746" t="str">
            <v/>
          </cell>
        </row>
        <row r="747">
          <cell r="I747" t="str">
            <v/>
          </cell>
          <cell r="J747" t="str">
            <v/>
          </cell>
          <cell r="K747">
            <v>0</v>
          </cell>
          <cell r="L747">
            <v>0</v>
          </cell>
          <cell r="M747" t="str">
            <v/>
          </cell>
          <cell r="P747" t="str">
            <v/>
          </cell>
          <cell r="Q747" t="str">
            <v/>
          </cell>
          <cell r="R747">
            <v>0</v>
          </cell>
          <cell r="S747">
            <v>0</v>
          </cell>
          <cell r="T747" t="str">
            <v/>
          </cell>
          <cell r="W747" t="str">
            <v/>
          </cell>
          <cell r="X747" t="str">
            <v/>
          </cell>
          <cell r="Y747">
            <v>0</v>
          </cell>
          <cell r="Z747">
            <v>0</v>
          </cell>
          <cell r="AA747" t="str">
            <v/>
          </cell>
        </row>
        <row r="748">
          <cell r="I748" t="str">
            <v/>
          </cell>
          <cell r="J748" t="str">
            <v/>
          </cell>
          <cell r="K748">
            <v>0</v>
          </cell>
          <cell r="L748">
            <v>0</v>
          </cell>
          <cell r="M748" t="str">
            <v/>
          </cell>
          <cell r="P748" t="str">
            <v/>
          </cell>
          <cell r="Q748" t="str">
            <v/>
          </cell>
          <cell r="R748">
            <v>0</v>
          </cell>
          <cell r="S748">
            <v>0</v>
          </cell>
          <cell r="T748" t="str">
            <v/>
          </cell>
          <cell r="W748" t="str">
            <v/>
          </cell>
          <cell r="X748" t="str">
            <v/>
          </cell>
          <cell r="Y748">
            <v>0</v>
          </cell>
          <cell r="Z748">
            <v>0</v>
          </cell>
          <cell r="AA748" t="str">
            <v/>
          </cell>
        </row>
        <row r="749">
          <cell r="I749" t="str">
            <v/>
          </cell>
          <cell r="J749" t="str">
            <v/>
          </cell>
          <cell r="K749">
            <v>0</v>
          </cell>
          <cell r="L749">
            <v>0</v>
          </cell>
          <cell r="M749" t="str">
            <v/>
          </cell>
          <cell r="P749" t="str">
            <v/>
          </cell>
          <cell r="Q749" t="str">
            <v/>
          </cell>
          <cell r="R749">
            <v>0</v>
          </cell>
          <cell r="S749">
            <v>0</v>
          </cell>
          <cell r="T749" t="str">
            <v/>
          </cell>
          <cell r="W749" t="str">
            <v/>
          </cell>
          <cell r="X749" t="str">
            <v/>
          </cell>
          <cell r="Y749">
            <v>0</v>
          </cell>
          <cell r="Z749">
            <v>0</v>
          </cell>
          <cell r="AA749" t="str">
            <v/>
          </cell>
        </row>
        <row r="750">
          <cell r="I750" t="str">
            <v/>
          </cell>
          <cell r="J750" t="str">
            <v/>
          </cell>
          <cell r="K750">
            <v>0</v>
          </cell>
          <cell r="L750">
            <v>0</v>
          </cell>
          <cell r="M750" t="str">
            <v/>
          </cell>
          <cell r="P750" t="str">
            <v/>
          </cell>
          <cell r="Q750" t="str">
            <v/>
          </cell>
          <cell r="R750">
            <v>0</v>
          </cell>
          <cell r="S750">
            <v>0</v>
          </cell>
          <cell r="T750" t="str">
            <v/>
          </cell>
          <cell r="W750" t="str">
            <v/>
          </cell>
          <cell r="X750" t="str">
            <v/>
          </cell>
          <cell r="Y750">
            <v>0</v>
          </cell>
          <cell r="Z750">
            <v>0</v>
          </cell>
          <cell r="AA750" t="str">
            <v/>
          </cell>
        </row>
        <row r="751">
          <cell r="I751" t="str">
            <v/>
          </cell>
          <cell r="J751" t="str">
            <v/>
          </cell>
          <cell r="K751">
            <v>0</v>
          </cell>
          <cell r="L751">
            <v>0</v>
          </cell>
          <cell r="M751" t="str">
            <v/>
          </cell>
          <cell r="P751" t="str">
            <v/>
          </cell>
          <cell r="Q751" t="str">
            <v/>
          </cell>
          <cell r="R751">
            <v>0</v>
          </cell>
          <cell r="S751">
            <v>0</v>
          </cell>
          <cell r="T751" t="str">
            <v/>
          </cell>
          <cell r="W751" t="str">
            <v/>
          </cell>
          <cell r="X751" t="str">
            <v/>
          </cell>
          <cell r="Y751">
            <v>0</v>
          </cell>
          <cell r="Z751">
            <v>0</v>
          </cell>
          <cell r="AA751" t="str">
            <v/>
          </cell>
        </row>
        <row r="752">
          <cell r="I752" t="str">
            <v/>
          </cell>
          <cell r="J752" t="str">
            <v/>
          </cell>
          <cell r="K752">
            <v>0</v>
          </cell>
          <cell r="L752">
            <v>0</v>
          </cell>
          <cell r="M752" t="str">
            <v/>
          </cell>
          <cell r="P752" t="str">
            <v/>
          </cell>
          <cell r="Q752" t="str">
            <v/>
          </cell>
          <cell r="R752">
            <v>0</v>
          </cell>
          <cell r="S752">
            <v>0</v>
          </cell>
          <cell r="T752" t="str">
            <v/>
          </cell>
          <cell r="W752" t="str">
            <v/>
          </cell>
          <cell r="X752" t="str">
            <v/>
          </cell>
          <cell r="Y752">
            <v>0</v>
          </cell>
          <cell r="Z752">
            <v>0</v>
          </cell>
          <cell r="AA752" t="str">
            <v/>
          </cell>
        </row>
        <row r="753">
          <cell r="I753" t="str">
            <v/>
          </cell>
          <cell r="J753" t="str">
            <v/>
          </cell>
          <cell r="K753">
            <v>0</v>
          </cell>
          <cell r="L753">
            <v>0</v>
          </cell>
          <cell r="M753" t="str">
            <v/>
          </cell>
          <cell r="P753" t="str">
            <v/>
          </cell>
          <cell r="Q753" t="str">
            <v/>
          </cell>
          <cell r="R753">
            <v>0</v>
          </cell>
          <cell r="S753">
            <v>0</v>
          </cell>
          <cell r="T753" t="str">
            <v/>
          </cell>
          <cell r="W753" t="str">
            <v/>
          </cell>
          <cell r="X753" t="str">
            <v/>
          </cell>
          <cell r="Y753">
            <v>0</v>
          </cell>
          <cell r="Z753">
            <v>0</v>
          </cell>
          <cell r="AA753" t="str">
            <v/>
          </cell>
        </row>
        <row r="754">
          <cell r="I754" t="str">
            <v/>
          </cell>
          <cell r="J754" t="str">
            <v/>
          </cell>
          <cell r="K754">
            <v>0</v>
          </cell>
          <cell r="L754">
            <v>0</v>
          </cell>
          <cell r="M754" t="str">
            <v/>
          </cell>
          <cell r="P754" t="str">
            <v/>
          </cell>
          <cell r="Q754" t="str">
            <v/>
          </cell>
          <cell r="R754">
            <v>0</v>
          </cell>
          <cell r="S754">
            <v>0</v>
          </cell>
          <cell r="T754" t="str">
            <v/>
          </cell>
          <cell r="W754" t="str">
            <v/>
          </cell>
          <cell r="X754" t="str">
            <v/>
          </cell>
          <cell r="Y754">
            <v>0</v>
          </cell>
          <cell r="Z754">
            <v>0</v>
          </cell>
          <cell r="AA754" t="str">
            <v/>
          </cell>
        </row>
        <row r="755">
          <cell r="I755" t="str">
            <v/>
          </cell>
          <cell r="J755" t="str">
            <v/>
          </cell>
          <cell r="K755">
            <v>0</v>
          </cell>
          <cell r="L755">
            <v>0</v>
          </cell>
          <cell r="M755" t="str">
            <v/>
          </cell>
          <cell r="P755" t="str">
            <v/>
          </cell>
          <cell r="Q755" t="str">
            <v/>
          </cell>
          <cell r="R755">
            <v>0</v>
          </cell>
          <cell r="S755">
            <v>0</v>
          </cell>
          <cell r="T755" t="str">
            <v/>
          </cell>
          <cell r="W755" t="str">
            <v/>
          </cell>
          <cell r="X755" t="str">
            <v/>
          </cell>
          <cell r="Y755">
            <v>0</v>
          </cell>
          <cell r="Z755">
            <v>0</v>
          </cell>
          <cell r="AA755" t="str">
            <v/>
          </cell>
        </row>
        <row r="756">
          <cell r="I756" t="str">
            <v/>
          </cell>
          <cell r="J756" t="str">
            <v/>
          </cell>
          <cell r="K756">
            <v>0</v>
          </cell>
          <cell r="L756">
            <v>0</v>
          </cell>
          <cell r="M756" t="str">
            <v/>
          </cell>
          <cell r="P756" t="str">
            <v/>
          </cell>
          <cell r="Q756" t="str">
            <v/>
          </cell>
          <cell r="R756">
            <v>0</v>
          </cell>
          <cell r="S756">
            <v>0</v>
          </cell>
          <cell r="T756" t="str">
            <v/>
          </cell>
          <cell r="W756" t="str">
            <v/>
          </cell>
          <cell r="X756" t="str">
            <v/>
          </cell>
          <cell r="Y756">
            <v>0</v>
          </cell>
          <cell r="Z756">
            <v>0</v>
          </cell>
          <cell r="AA756" t="str">
            <v/>
          </cell>
        </row>
        <row r="757">
          <cell r="I757" t="str">
            <v/>
          </cell>
          <cell r="J757" t="str">
            <v/>
          </cell>
          <cell r="K757">
            <v>0</v>
          </cell>
          <cell r="L757">
            <v>0</v>
          </cell>
          <cell r="M757" t="str">
            <v/>
          </cell>
          <cell r="P757" t="str">
            <v/>
          </cell>
          <cell r="Q757" t="str">
            <v/>
          </cell>
          <cell r="R757">
            <v>0</v>
          </cell>
          <cell r="S757">
            <v>0</v>
          </cell>
          <cell r="T757" t="str">
            <v/>
          </cell>
          <cell r="W757" t="str">
            <v/>
          </cell>
          <cell r="X757" t="str">
            <v/>
          </cell>
          <cell r="Y757">
            <v>0</v>
          </cell>
          <cell r="Z757">
            <v>0</v>
          </cell>
          <cell r="AA757" t="str">
            <v/>
          </cell>
        </row>
        <row r="758">
          <cell r="I758" t="str">
            <v/>
          </cell>
          <cell r="J758" t="str">
            <v/>
          </cell>
          <cell r="K758">
            <v>0</v>
          </cell>
          <cell r="L758">
            <v>0</v>
          </cell>
          <cell r="M758" t="str">
            <v/>
          </cell>
          <cell r="P758" t="str">
            <v/>
          </cell>
          <cell r="Q758" t="str">
            <v/>
          </cell>
          <cell r="R758">
            <v>0</v>
          </cell>
          <cell r="S758">
            <v>0</v>
          </cell>
          <cell r="T758" t="str">
            <v/>
          </cell>
          <cell r="W758" t="str">
            <v/>
          </cell>
          <cell r="X758" t="str">
            <v/>
          </cell>
          <cell r="Y758">
            <v>0</v>
          </cell>
          <cell r="Z758">
            <v>0</v>
          </cell>
          <cell r="AA758" t="str">
            <v/>
          </cell>
        </row>
        <row r="759">
          <cell r="I759" t="str">
            <v/>
          </cell>
          <cell r="J759" t="str">
            <v/>
          </cell>
          <cell r="K759">
            <v>0</v>
          </cell>
          <cell r="L759">
            <v>0</v>
          </cell>
          <cell r="M759" t="str">
            <v/>
          </cell>
          <cell r="P759" t="str">
            <v/>
          </cell>
          <cell r="Q759" t="str">
            <v/>
          </cell>
          <cell r="R759">
            <v>0</v>
          </cell>
          <cell r="S759">
            <v>0</v>
          </cell>
          <cell r="T759" t="str">
            <v/>
          </cell>
          <cell r="W759" t="str">
            <v/>
          </cell>
          <cell r="X759" t="str">
            <v/>
          </cell>
          <cell r="Y759">
            <v>0</v>
          </cell>
          <cell r="Z759">
            <v>0</v>
          </cell>
          <cell r="AA759" t="str">
            <v/>
          </cell>
        </row>
        <row r="760">
          <cell r="I760" t="str">
            <v/>
          </cell>
          <cell r="J760" t="str">
            <v/>
          </cell>
          <cell r="K760">
            <v>0</v>
          </cell>
          <cell r="L760">
            <v>0</v>
          </cell>
          <cell r="M760" t="str">
            <v/>
          </cell>
          <cell r="P760" t="str">
            <v/>
          </cell>
          <cell r="Q760" t="str">
            <v/>
          </cell>
          <cell r="R760">
            <v>0</v>
          </cell>
          <cell r="S760">
            <v>0</v>
          </cell>
          <cell r="T760" t="str">
            <v/>
          </cell>
          <cell r="W760" t="str">
            <v/>
          </cell>
          <cell r="X760" t="str">
            <v/>
          </cell>
          <cell r="Y760">
            <v>0</v>
          </cell>
          <cell r="Z760">
            <v>0</v>
          </cell>
          <cell r="AA760" t="str">
            <v/>
          </cell>
        </row>
        <row r="761">
          <cell r="I761" t="str">
            <v/>
          </cell>
          <cell r="J761" t="str">
            <v/>
          </cell>
          <cell r="K761">
            <v>0</v>
          </cell>
          <cell r="L761">
            <v>0</v>
          </cell>
          <cell r="M761" t="str">
            <v/>
          </cell>
          <cell r="P761" t="str">
            <v/>
          </cell>
          <cell r="Q761" t="str">
            <v/>
          </cell>
          <cell r="R761">
            <v>0</v>
          </cell>
          <cell r="S761">
            <v>0</v>
          </cell>
          <cell r="T761" t="str">
            <v/>
          </cell>
          <cell r="W761" t="str">
            <v/>
          </cell>
          <cell r="X761" t="str">
            <v/>
          </cell>
          <cell r="Y761">
            <v>0</v>
          </cell>
          <cell r="Z761">
            <v>0</v>
          </cell>
          <cell r="AA761" t="str">
            <v/>
          </cell>
        </row>
        <row r="762">
          <cell r="I762" t="str">
            <v/>
          </cell>
          <cell r="J762" t="str">
            <v/>
          </cell>
          <cell r="K762">
            <v>0</v>
          </cell>
          <cell r="L762">
            <v>0</v>
          </cell>
          <cell r="M762" t="str">
            <v/>
          </cell>
          <cell r="P762" t="str">
            <v/>
          </cell>
          <cell r="Q762" t="str">
            <v/>
          </cell>
          <cell r="R762">
            <v>0</v>
          </cell>
          <cell r="S762">
            <v>0</v>
          </cell>
          <cell r="T762" t="str">
            <v/>
          </cell>
          <cell r="W762" t="str">
            <v/>
          </cell>
          <cell r="X762" t="str">
            <v/>
          </cell>
          <cell r="Y762">
            <v>0</v>
          </cell>
          <cell r="Z762">
            <v>0</v>
          </cell>
          <cell r="AA762" t="str">
            <v/>
          </cell>
        </row>
        <row r="763">
          <cell r="I763" t="str">
            <v/>
          </cell>
          <cell r="J763" t="str">
            <v/>
          </cell>
          <cell r="K763">
            <v>0</v>
          </cell>
          <cell r="L763">
            <v>0</v>
          </cell>
          <cell r="M763" t="str">
            <v/>
          </cell>
          <cell r="P763" t="str">
            <v/>
          </cell>
          <cell r="Q763" t="str">
            <v/>
          </cell>
          <cell r="R763">
            <v>0</v>
          </cell>
          <cell r="S763">
            <v>0</v>
          </cell>
          <cell r="T763" t="str">
            <v/>
          </cell>
          <cell r="W763" t="str">
            <v/>
          </cell>
          <cell r="X763" t="str">
            <v/>
          </cell>
          <cell r="Y763">
            <v>0</v>
          </cell>
          <cell r="Z763">
            <v>0</v>
          </cell>
          <cell r="AA763" t="str">
            <v/>
          </cell>
        </row>
        <row r="764">
          <cell r="I764" t="str">
            <v/>
          </cell>
          <cell r="J764" t="str">
            <v/>
          </cell>
          <cell r="K764">
            <v>0</v>
          </cell>
          <cell r="L764">
            <v>0</v>
          </cell>
          <cell r="M764" t="str">
            <v/>
          </cell>
          <cell r="P764" t="str">
            <v/>
          </cell>
          <cell r="Q764" t="str">
            <v/>
          </cell>
          <cell r="R764">
            <v>0</v>
          </cell>
          <cell r="S764">
            <v>0</v>
          </cell>
          <cell r="T764" t="str">
            <v/>
          </cell>
          <cell r="W764" t="str">
            <v/>
          </cell>
          <cell r="X764" t="str">
            <v/>
          </cell>
          <cell r="Y764">
            <v>0</v>
          </cell>
          <cell r="Z764">
            <v>0</v>
          </cell>
          <cell r="AA764" t="str">
            <v/>
          </cell>
        </row>
        <row r="765">
          <cell r="I765" t="str">
            <v/>
          </cell>
          <cell r="J765" t="str">
            <v/>
          </cell>
          <cell r="K765">
            <v>0</v>
          </cell>
          <cell r="L765">
            <v>0</v>
          </cell>
          <cell r="M765" t="str">
            <v/>
          </cell>
          <cell r="P765" t="str">
            <v/>
          </cell>
          <cell r="Q765" t="str">
            <v/>
          </cell>
          <cell r="R765">
            <v>0</v>
          </cell>
          <cell r="S765">
            <v>0</v>
          </cell>
          <cell r="T765" t="str">
            <v/>
          </cell>
          <cell r="W765" t="str">
            <v/>
          </cell>
          <cell r="X765" t="str">
            <v/>
          </cell>
          <cell r="Y765">
            <v>0</v>
          </cell>
          <cell r="Z765">
            <v>0</v>
          </cell>
          <cell r="AA765" t="str">
            <v/>
          </cell>
        </row>
        <row r="766">
          <cell r="I766" t="str">
            <v/>
          </cell>
          <cell r="J766" t="str">
            <v/>
          </cell>
          <cell r="K766">
            <v>0</v>
          </cell>
          <cell r="L766">
            <v>0</v>
          </cell>
          <cell r="M766" t="str">
            <v/>
          </cell>
          <cell r="P766" t="str">
            <v/>
          </cell>
          <cell r="Q766" t="str">
            <v/>
          </cell>
          <cell r="R766">
            <v>0</v>
          </cell>
          <cell r="S766">
            <v>0</v>
          </cell>
          <cell r="T766" t="str">
            <v/>
          </cell>
          <cell r="W766" t="str">
            <v/>
          </cell>
          <cell r="X766" t="str">
            <v/>
          </cell>
          <cell r="Y766">
            <v>0</v>
          </cell>
          <cell r="Z766">
            <v>0</v>
          </cell>
          <cell r="AA766" t="str">
            <v/>
          </cell>
        </row>
        <row r="767">
          <cell r="I767" t="str">
            <v/>
          </cell>
          <cell r="J767" t="str">
            <v/>
          </cell>
          <cell r="K767">
            <v>0</v>
          </cell>
          <cell r="L767">
            <v>0</v>
          </cell>
          <cell r="M767" t="str">
            <v/>
          </cell>
          <cell r="P767" t="str">
            <v/>
          </cell>
          <cell r="Q767" t="str">
            <v/>
          </cell>
          <cell r="R767">
            <v>0</v>
          </cell>
          <cell r="S767">
            <v>0</v>
          </cell>
          <cell r="T767" t="str">
            <v/>
          </cell>
          <cell r="W767" t="str">
            <v/>
          </cell>
          <cell r="X767" t="str">
            <v/>
          </cell>
          <cell r="Y767">
            <v>0</v>
          </cell>
          <cell r="Z767">
            <v>0</v>
          </cell>
          <cell r="AA767" t="str">
            <v/>
          </cell>
        </row>
        <row r="768">
          <cell r="I768" t="str">
            <v/>
          </cell>
          <cell r="J768" t="str">
            <v/>
          </cell>
          <cell r="K768">
            <v>0</v>
          </cell>
          <cell r="L768">
            <v>0</v>
          </cell>
          <cell r="M768" t="str">
            <v/>
          </cell>
          <cell r="P768" t="str">
            <v/>
          </cell>
          <cell r="Q768" t="str">
            <v/>
          </cell>
          <cell r="R768">
            <v>0</v>
          </cell>
          <cell r="S768">
            <v>0</v>
          </cell>
          <cell r="T768" t="str">
            <v/>
          </cell>
          <cell r="W768" t="str">
            <v/>
          </cell>
          <cell r="X768" t="str">
            <v/>
          </cell>
          <cell r="Y768">
            <v>0</v>
          </cell>
          <cell r="Z768">
            <v>0</v>
          </cell>
          <cell r="AA768" t="str">
            <v/>
          </cell>
        </row>
        <row r="769">
          <cell r="I769" t="str">
            <v/>
          </cell>
          <cell r="J769" t="str">
            <v/>
          </cell>
          <cell r="K769">
            <v>0</v>
          </cell>
          <cell r="L769">
            <v>0</v>
          </cell>
          <cell r="M769" t="str">
            <v/>
          </cell>
          <cell r="P769" t="str">
            <v/>
          </cell>
          <cell r="Q769" t="str">
            <v/>
          </cell>
          <cell r="R769">
            <v>0</v>
          </cell>
          <cell r="S769">
            <v>0</v>
          </cell>
          <cell r="T769" t="str">
            <v/>
          </cell>
          <cell r="W769" t="str">
            <v/>
          </cell>
          <cell r="X769" t="str">
            <v/>
          </cell>
          <cell r="Y769">
            <v>0</v>
          </cell>
          <cell r="Z769">
            <v>0</v>
          </cell>
          <cell r="AA769" t="str">
            <v/>
          </cell>
        </row>
        <row r="770">
          <cell r="I770" t="str">
            <v/>
          </cell>
          <cell r="J770" t="str">
            <v/>
          </cell>
          <cell r="K770">
            <v>0</v>
          </cell>
          <cell r="L770">
            <v>0</v>
          </cell>
          <cell r="M770" t="str">
            <v/>
          </cell>
          <cell r="P770" t="str">
            <v/>
          </cell>
          <cell r="Q770" t="str">
            <v/>
          </cell>
          <cell r="R770">
            <v>0</v>
          </cell>
          <cell r="S770">
            <v>0</v>
          </cell>
          <cell r="T770" t="str">
            <v/>
          </cell>
          <cell r="W770" t="str">
            <v/>
          </cell>
          <cell r="X770" t="str">
            <v/>
          </cell>
          <cell r="Y770">
            <v>0</v>
          </cell>
          <cell r="Z770">
            <v>0</v>
          </cell>
          <cell r="AA770" t="str">
            <v/>
          </cell>
        </row>
        <row r="771">
          <cell r="I771" t="str">
            <v/>
          </cell>
          <cell r="J771" t="str">
            <v/>
          </cell>
          <cell r="K771">
            <v>0</v>
          </cell>
          <cell r="L771">
            <v>0</v>
          </cell>
          <cell r="M771" t="str">
            <v/>
          </cell>
          <cell r="P771" t="str">
            <v/>
          </cell>
          <cell r="Q771" t="str">
            <v/>
          </cell>
          <cell r="R771">
            <v>0</v>
          </cell>
          <cell r="S771">
            <v>0</v>
          </cell>
          <cell r="T771" t="str">
            <v/>
          </cell>
          <cell r="W771" t="str">
            <v/>
          </cell>
          <cell r="X771" t="str">
            <v/>
          </cell>
          <cell r="Y771">
            <v>0</v>
          </cell>
          <cell r="Z771">
            <v>0</v>
          </cell>
          <cell r="AA771" t="str">
            <v/>
          </cell>
        </row>
        <row r="772">
          <cell r="I772" t="str">
            <v/>
          </cell>
          <cell r="J772" t="str">
            <v/>
          </cell>
          <cell r="K772">
            <v>0</v>
          </cell>
          <cell r="L772">
            <v>0</v>
          </cell>
          <cell r="M772" t="str">
            <v/>
          </cell>
          <cell r="P772" t="str">
            <v/>
          </cell>
          <cell r="Q772" t="str">
            <v/>
          </cell>
          <cell r="R772">
            <v>0</v>
          </cell>
          <cell r="S772">
            <v>0</v>
          </cell>
          <cell r="T772" t="str">
            <v/>
          </cell>
          <cell r="W772" t="str">
            <v/>
          </cell>
          <cell r="X772" t="str">
            <v/>
          </cell>
          <cell r="Y772">
            <v>0</v>
          </cell>
          <cell r="Z772">
            <v>0</v>
          </cell>
          <cell r="AA772" t="str">
            <v/>
          </cell>
        </row>
        <row r="773">
          <cell r="I773" t="str">
            <v>1006000000101</v>
          </cell>
          <cell r="J773" t="str">
            <v>普通攻击:对单体敌人造成{0}%的武力伤害</v>
          </cell>
          <cell r="K773">
            <v>0</v>
          </cell>
          <cell r="L773">
            <v>0</v>
          </cell>
          <cell r="M773" t="str">
            <v>0.25+0.25+0.25+0.25+0.25+0.25+0.25+0.25+0.25+0.25+0.25+0.25+0.25+0.25+0.25+0.25+0.25</v>
          </cell>
          <cell r="P773" t="str">
            <v/>
          </cell>
          <cell r="Q773" t="str">
            <v/>
          </cell>
          <cell r="R773">
            <v>0</v>
          </cell>
          <cell r="S773">
            <v>0</v>
          </cell>
          <cell r="T773" t="str">
            <v/>
          </cell>
          <cell r="W773" t="str">
            <v/>
          </cell>
          <cell r="X773" t="str">
            <v/>
          </cell>
          <cell r="Y773">
            <v>0</v>
          </cell>
          <cell r="Z773">
            <v>0</v>
          </cell>
          <cell r="AA773" t="str">
            <v/>
          </cell>
        </row>
        <row r="774">
          <cell r="I774" t="str">
            <v>1006000000201</v>
          </cell>
          <cell r="J774" t="str">
            <v>怒气技能:释放一道冰墙，在冰墙中的敌方男性武将进入霜结状态，霜结状态下敌人受到武力伤害增加{0}%，最大生命值损失或恢复15%则被冰冻2秒。（霜结状态效果永久有效，每个敌人触发冰冻间隔10秒）</v>
          </cell>
          <cell r="K774">
            <v>0</v>
          </cell>
          <cell r="L774">
            <v>0</v>
          </cell>
          <cell r="M774" t="str">
            <v>-0.09+-0.11+-0.13+-0.15+-0.17+-0.19+-0.21+-0.23+-0.25+-0.27+-0.29+-0.31+-0.33+-0.35+-0.37+-0.39+-0.41</v>
          </cell>
          <cell r="P774" t="str">
            <v/>
          </cell>
          <cell r="Q774" t="str">
            <v/>
          </cell>
          <cell r="R774">
            <v>0</v>
          </cell>
          <cell r="S774">
            <v>0</v>
          </cell>
          <cell r="T774" t="str">
            <v/>
          </cell>
          <cell r="W774" t="str">
            <v/>
          </cell>
          <cell r="X774" t="str">
            <v/>
          </cell>
          <cell r="Y774">
            <v>0</v>
          </cell>
          <cell r="Z774">
            <v>0</v>
          </cell>
          <cell r="AA774" t="str">
            <v/>
          </cell>
        </row>
        <row r="775">
          <cell r="I775" t="str">
            <v>1006000000202</v>
          </cell>
          <cell r="J775" t="str">
            <v>怒气技能:释放一道冰墙，在冰墙中的敌方男性武将进入霜结状态，霜结状态下敌人受到武力伤害增加{0}%，最大生命值损失或恢复15%则被冰冻2秒。（霜结状态效果永久有效，每个敌人触发冰冻间隔10秒）</v>
          </cell>
          <cell r="K775">
            <v>0</v>
          </cell>
          <cell r="L775">
            <v>0</v>
          </cell>
          <cell r="M775" t="str">
            <v>2+2+2+2+2+2+2+2+2+2+2+2+2+2+2+2+2</v>
          </cell>
          <cell r="P775" t="str">
            <v>1006000000203</v>
          </cell>
          <cell r="Q775" t="str">
            <v>怒气技能:释放一道冰墙，在冰墙中的敌方男性武将进入霜结状态，霜结状态下敌人受到武力伤害增加{0}%，最大生命值损失或恢复15%则被冰冻2秒。（霜结状态效果永久有效，每个敌人触发冰冻间隔10秒）</v>
          </cell>
          <cell r="R775">
            <v>0</v>
          </cell>
          <cell r="S775">
            <v>0</v>
          </cell>
          <cell r="T775" t="str">
            <v>10+10+10+10+10+10+10+10+10+10+10+10+10+10+10+10+10</v>
          </cell>
          <cell r="W775" t="str">
            <v/>
          </cell>
          <cell r="X775" t="str">
            <v/>
          </cell>
          <cell r="Y775">
            <v>0</v>
          </cell>
          <cell r="Z775">
            <v>0</v>
          </cell>
          <cell r="AA775" t="str">
            <v/>
          </cell>
        </row>
        <row r="776">
          <cell r="I776" t="str">
            <v>1006000000301</v>
          </cell>
          <cell r="J776"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K776">
            <v>0</v>
          </cell>
          <cell r="L776">
            <v>0</v>
          </cell>
          <cell r="M776" t="str">
            <v>20+19.5+19+18.5+18+17.5+17+16.5+16+15.5+15+14.5+14+13.5+13+12.5+12</v>
          </cell>
          <cell r="P776" t="str">
            <v/>
          </cell>
          <cell r="Q776" t="str">
            <v/>
          </cell>
          <cell r="R776">
            <v>0</v>
          </cell>
          <cell r="S776">
            <v>0</v>
          </cell>
          <cell r="T776" t="str">
            <v/>
          </cell>
          <cell r="W776" t="str">
            <v/>
          </cell>
          <cell r="X776" t="str">
            <v/>
          </cell>
          <cell r="Y776">
            <v>0</v>
          </cell>
          <cell r="Z776">
            <v>0</v>
          </cell>
          <cell r="AA776" t="str">
            <v/>
          </cell>
        </row>
        <row r="777">
          <cell r="I777" t="str">
            <v>1006000000302</v>
          </cell>
          <cell r="J777"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K777">
            <v>0</v>
          </cell>
          <cell r="L777">
            <v>0</v>
          </cell>
          <cell r="M777" t="str">
            <v>0.1+0.15+0.2+0.25+0.3+0.35+0.4+0.45+0.5+0.55+0.6+0.65+0.7+0.75+0.8+0.85+0.9</v>
          </cell>
          <cell r="P777" t="str">
            <v/>
          </cell>
          <cell r="Q777" t="str">
            <v/>
          </cell>
          <cell r="R777">
            <v>0</v>
          </cell>
          <cell r="S777">
            <v>0</v>
          </cell>
          <cell r="T777" t="str">
            <v/>
          </cell>
          <cell r="W777" t="str">
            <v/>
          </cell>
          <cell r="X777" t="str">
            <v/>
          </cell>
          <cell r="Y777">
            <v>0</v>
          </cell>
          <cell r="Z777">
            <v>0</v>
          </cell>
          <cell r="AA777" t="str">
            <v/>
          </cell>
        </row>
        <row r="778">
          <cell r="I778" t="str">
            <v>1006000000303</v>
          </cell>
          <cell r="J778"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K778">
            <v>0</v>
          </cell>
          <cell r="L778">
            <v>0</v>
          </cell>
          <cell r="M778" t="str">
            <v>0.06+0.08+0.1+0.12+0.14+0.16+0.18+0.2+0.22+0.24+0.26+0.28+0.3+0.32+0.34+0.36+0.38</v>
          </cell>
          <cell r="P778" t="str">
            <v>1006000000304</v>
          </cell>
          <cell r="Q778"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R778">
            <v>0</v>
          </cell>
          <cell r="S778">
            <v>0</v>
          </cell>
          <cell r="T778" t="str">
            <v>0.06+0.08+0.1+0.12+0.14+0.16+0.18+0.2+0.22+0.24+0.26+0.28+0.3+0.32+0.34+0.36+0.38</v>
          </cell>
          <cell r="W778" t="str">
            <v/>
          </cell>
          <cell r="X778" t="str">
            <v/>
          </cell>
          <cell r="Y778">
            <v>0</v>
          </cell>
          <cell r="Z778">
            <v>0</v>
          </cell>
          <cell r="AA778" t="str">
            <v/>
          </cell>
        </row>
        <row r="779">
          <cell r="I779" t="str">
            <v>1006000000401</v>
          </cell>
          <cell r="J779" t="str">
            <v>被动技能2:武将率领弓兵时，弓兵的攻击速度增加8；率领弩兵时，弩兵攻击无视20%护甲。</v>
          </cell>
          <cell r="K779">
            <v>0</v>
          </cell>
          <cell r="L779">
            <v>0</v>
          </cell>
          <cell r="M779" t="str">
            <v>8+8+8+8+8+8+8+8+8+8+8+8+8+8+8+8+8</v>
          </cell>
          <cell r="P779" t="str">
            <v>1006000000402</v>
          </cell>
          <cell r="Q779" t="str">
            <v>被动技能2:武将率领弓兵时，弓兵的攻击速度增加8；率领弩兵时，弩兵攻击无视20%护甲。</v>
          </cell>
          <cell r="R779">
            <v>0</v>
          </cell>
          <cell r="S779">
            <v>0</v>
          </cell>
          <cell r="T779" t="str">
            <v>0.2+0.2+0.2+0.2+0.2+0.2+0.2+0.2+0.2+0.2+0.2+0.2+0.2+0.2+0.2+0.2+0.2</v>
          </cell>
          <cell r="W779" t="str">
            <v/>
          </cell>
          <cell r="X779" t="str">
            <v/>
          </cell>
          <cell r="Y779">
            <v>0</v>
          </cell>
          <cell r="Z779">
            <v>0</v>
          </cell>
          <cell r="AA779" t="str">
            <v/>
          </cell>
        </row>
        <row r="780">
          <cell r="I780" t="str">
            <v>1006000000501</v>
          </cell>
          <cell r="J780" t="str">
            <v>被动技能3:强弓劲弩，摧枯拉朽，自身普攻降低目标100点护甲，持续4秒。</v>
          </cell>
          <cell r="K780">
            <v>0</v>
          </cell>
          <cell r="L780">
            <v>0</v>
          </cell>
          <cell r="M780" t="str">
            <v>-100+-100+-100+-100+-100+-100+-100+-100+-100+-100+-100+-100+-100+-100+-100+-100+-100</v>
          </cell>
          <cell r="P780" t="str">
            <v/>
          </cell>
          <cell r="Q780" t="str">
            <v/>
          </cell>
          <cell r="R780">
            <v>0</v>
          </cell>
          <cell r="S780">
            <v>0</v>
          </cell>
          <cell r="T780" t="str">
            <v/>
          </cell>
          <cell r="W780" t="str">
            <v/>
          </cell>
          <cell r="X780" t="str">
            <v/>
          </cell>
          <cell r="Y780">
            <v>0</v>
          </cell>
          <cell r="Z780">
            <v>0</v>
          </cell>
          <cell r="AA780" t="str">
            <v/>
          </cell>
        </row>
        <row r="781">
          <cell r="I781" t="str">
            <v/>
          </cell>
          <cell r="J781" t="str">
            <v/>
          </cell>
          <cell r="K781">
            <v>0</v>
          </cell>
          <cell r="L781">
            <v>0</v>
          </cell>
          <cell r="M781" t="str">
            <v/>
          </cell>
          <cell r="P781" t="str">
            <v/>
          </cell>
          <cell r="Q781" t="str">
            <v/>
          </cell>
          <cell r="R781">
            <v>0</v>
          </cell>
          <cell r="S781">
            <v>0</v>
          </cell>
          <cell r="T781" t="str">
            <v/>
          </cell>
          <cell r="W781" t="str">
            <v/>
          </cell>
          <cell r="X781" t="str">
            <v/>
          </cell>
          <cell r="Y781">
            <v>0</v>
          </cell>
          <cell r="Z781">
            <v>0</v>
          </cell>
          <cell r="AA781" t="str">
            <v/>
          </cell>
        </row>
        <row r="782">
          <cell r="I782" t="str">
            <v/>
          </cell>
          <cell r="J782" t="str">
            <v/>
          </cell>
          <cell r="K782">
            <v>0</v>
          </cell>
          <cell r="L782">
            <v>0</v>
          </cell>
          <cell r="M782" t="str">
            <v/>
          </cell>
          <cell r="P782" t="str">
            <v/>
          </cell>
          <cell r="Q782" t="str">
            <v/>
          </cell>
          <cell r="R782">
            <v>0</v>
          </cell>
          <cell r="S782">
            <v>0</v>
          </cell>
          <cell r="T782" t="str">
            <v/>
          </cell>
          <cell r="W782" t="str">
            <v/>
          </cell>
          <cell r="X782" t="str">
            <v/>
          </cell>
          <cell r="Y782">
            <v>0</v>
          </cell>
          <cell r="Z782">
            <v>0</v>
          </cell>
          <cell r="AA782" t="str">
            <v/>
          </cell>
        </row>
        <row r="783">
          <cell r="I783" t="str">
            <v/>
          </cell>
          <cell r="J783" t="str">
            <v/>
          </cell>
          <cell r="K783">
            <v>0</v>
          </cell>
          <cell r="L783">
            <v>0</v>
          </cell>
          <cell r="M783" t="str">
            <v/>
          </cell>
          <cell r="P783" t="str">
            <v/>
          </cell>
          <cell r="Q783" t="str">
            <v/>
          </cell>
          <cell r="R783">
            <v>0</v>
          </cell>
          <cell r="S783">
            <v>0</v>
          </cell>
          <cell r="T783" t="str">
            <v/>
          </cell>
          <cell r="W783" t="str">
            <v/>
          </cell>
          <cell r="X783" t="str">
            <v/>
          </cell>
          <cell r="Y783">
            <v>0</v>
          </cell>
          <cell r="Z783">
            <v>0</v>
          </cell>
          <cell r="AA783" t="str">
            <v/>
          </cell>
        </row>
        <row r="784">
          <cell r="I784" t="str">
            <v/>
          </cell>
          <cell r="J784" t="str">
            <v/>
          </cell>
          <cell r="K784">
            <v>0</v>
          </cell>
          <cell r="L784">
            <v>0</v>
          </cell>
          <cell r="M784" t="str">
            <v/>
          </cell>
          <cell r="P784" t="str">
            <v/>
          </cell>
          <cell r="Q784" t="str">
            <v/>
          </cell>
          <cell r="R784">
            <v>0</v>
          </cell>
          <cell r="S784">
            <v>0</v>
          </cell>
          <cell r="T784" t="str">
            <v/>
          </cell>
          <cell r="W784" t="str">
            <v/>
          </cell>
          <cell r="X784" t="str">
            <v/>
          </cell>
          <cell r="Y784">
            <v>0</v>
          </cell>
          <cell r="Z784">
            <v>0</v>
          </cell>
          <cell r="AA784" t="str">
            <v/>
          </cell>
        </row>
        <row r="785">
          <cell r="I785" t="str">
            <v/>
          </cell>
          <cell r="J785" t="str">
            <v/>
          </cell>
          <cell r="K785">
            <v>0</v>
          </cell>
          <cell r="L785">
            <v>0</v>
          </cell>
          <cell r="M785" t="str">
            <v/>
          </cell>
          <cell r="P785" t="str">
            <v/>
          </cell>
          <cell r="Q785" t="str">
            <v/>
          </cell>
          <cell r="R785">
            <v>0</v>
          </cell>
          <cell r="S785">
            <v>0</v>
          </cell>
          <cell r="T785" t="str">
            <v/>
          </cell>
          <cell r="W785" t="str">
            <v/>
          </cell>
          <cell r="X785" t="str">
            <v/>
          </cell>
          <cell r="Y785">
            <v>0</v>
          </cell>
          <cell r="Z785">
            <v>0</v>
          </cell>
          <cell r="AA785" t="str">
            <v/>
          </cell>
        </row>
        <row r="786">
          <cell r="I786" t="str">
            <v/>
          </cell>
          <cell r="J786" t="str">
            <v/>
          </cell>
          <cell r="K786">
            <v>0</v>
          </cell>
          <cell r="L786">
            <v>0</v>
          </cell>
          <cell r="M786" t="str">
            <v/>
          </cell>
          <cell r="P786" t="str">
            <v/>
          </cell>
          <cell r="Q786" t="str">
            <v/>
          </cell>
          <cell r="R786">
            <v>0</v>
          </cell>
          <cell r="S786">
            <v>0</v>
          </cell>
          <cell r="T786" t="str">
            <v/>
          </cell>
          <cell r="W786" t="str">
            <v/>
          </cell>
          <cell r="X786" t="str">
            <v/>
          </cell>
          <cell r="Y786">
            <v>0</v>
          </cell>
          <cell r="Z786">
            <v>0</v>
          </cell>
          <cell r="AA786" t="str">
            <v/>
          </cell>
        </row>
        <row r="787">
          <cell r="I787" t="str">
            <v/>
          </cell>
          <cell r="J787" t="str">
            <v/>
          </cell>
          <cell r="K787">
            <v>0</v>
          </cell>
          <cell r="L787">
            <v>0</v>
          </cell>
          <cell r="M787" t="str">
            <v/>
          </cell>
          <cell r="P787" t="str">
            <v/>
          </cell>
          <cell r="Q787" t="str">
            <v/>
          </cell>
          <cell r="R787">
            <v>0</v>
          </cell>
          <cell r="S787">
            <v>0</v>
          </cell>
          <cell r="T787" t="str">
            <v/>
          </cell>
          <cell r="W787" t="str">
            <v/>
          </cell>
          <cell r="X787" t="str">
            <v/>
          </cell>
          <cell r="Y787">
            <v>0</v>
          </cell>
          <cell r="Z787">
            <v>0</v>
          </cell>
          <cell r="AA787" t="str">
            <v/>
          </cell>
        </row>
        <row r="788">
          <cell r="I788" t="str">
            <v/>
          </cell>
          <cell r="J788" t="str">
            <v/>
          </cell>
          <cell r="K788">
            <v>0</v>
          </cell>
          <cell r="L788">
            <v>0</v>
          </cell>
          <cell r="M788" t="str">
            <v/>
          </cell>
          <cell r="P788" t="str">
            <v/>
          </cell>
          <cell r="Q788" t="str">
            <v/>
          </cell>
          <cell r="R788">
            <v>0</v>
          </cell>
          <cell r="S788">
            <v>0</v>
          </cell>
          <cell r="T788" t="str">
            <v/>
          </cell>
          <cell r="W788" t="str">
            <v/>
          </cell>
          <cell r="X788" t="str">
            <v/>
          </cell>
          <cell r="Y788">
            <v>0</v>
          </cell>
          <cell r="Z788">
            <v>0</v>
          </cell>
          <cell r="AA788" t="str">
            <v/>
          </cell>
        </row>
        <row r="789">
          <cell r="I789" t="str">
            <v/>
          </cell>
          <cell r="J789" t="str">
            <v/>
          </cell>
          <cell r="K789">
            <v>0</v>
          </cell>
          <cell r="L789">
            <v>0</v>
          </cell>
          <cell r="M789" t="str">
            <v/>
          </cell>
          <cell r="P789" t="str">
            <v/>
          </cell>
          <cell r="Q789" t="str">
            <v/>
          </cell>
          <cell r="R789">
            <v>0</v>
          </cell>
          <cell r="S789">
            <v>0</v>
          </cell>
          <cell r="T789" t="str">
            <v/>
          </cell>
          <cell r="W789" t="str">
            <v/>
          </cell>
          <cell r="X789" t="str">
            <v/>
          </cell>
          <cell r="Y789">
            <v>0</v>
          </cell>
          <cell r="Z789">
            <v>0</v>
          </cell>
          <cell r="AA789" t="str">
            <v/>
          </cell>
        </row>
        <row r="790">
          <cell r="I790" t="str">
            <v/>
          </cell>
          <cell r="J790" t="str">
            <v/>
          </cell>
          <cell r="K790">
            <v>0</v>
          </cell>
          <cell r="L790">
            <v>0</v>
          </cell>
          <cell r="M790" t="str">
            <v/>
          </cell>
          <cell r="P790" t="str">
            <v/>
          </cell>
          <cell r="Q790" t="str">
            <v/>
          </cell>
          <cell r="R790">
            <v>0</v>
          </cell>
          <cell r="S790">
            <v>0</v>
          </cell>
          <cell r="T790" t="str">
            <v/>
          </cell>
          <cell r="W790" t="str">
            <v/>
          </cell>
          <cell r="X790" t="str">
            <v/>
          </cell>
          <cell r="Y790">
            <v>0</v>
          </cell>
          <cell r="Z790">
            <v>0</v>
          </cell>
          <cell r="AA790" t="str">
            <v/>
          </cell>
        </row>
        <row r="791">
          <cell r="I791" t="str">
            <v/>
          </cell>
          <cell r="J791" t="str">
            <v/>
          </cell>
          <cell r="K791">
            <v>0</v>
          </cell>
          <cell r="L791">
            <v>0</v>
          </cell>
          <cell r="M791" t="str">
            <v/>
          </cell>
          <cell r="P791" t="str">
            <v/>
          </cell>
          <cell r="Q791" t="str">
            <v/>
          </cell>
          <cell r="R791">
            <v>0</v>
          </cell>
          <cell r="S791">
            <v>0</v>
          </cell>
          <cell r="T791" t="str">
            <v/>
          </cell>
          <cell r="W791" t="str">
            <v/>
          </cell>
          <cell r="X791" t="str">
            <v/>
          </cell>
          <cell r="Y791">
            <v>0</v>
          </cell>
          <cell r="Z791">
            <v>0</v>
          </cell>
          <cell r="AA791" t="str">
            <v/>
          </cell>
        </row>
        <row r="792">
          <cell r="I792" t="str">
            <v/>
          </cell>
          <cell r="J792" t="str">
            <v/>
          </cell>
          <cell r="K792">
            <v>0</v>
          </cell>
          <cell r="L792">
            <v>0</v>
          </cell>
          <cell r="M792" t="str">
            <v/>
          </cell>
          <cell r="P792" t="str">
            <v/>
          </cell>
          <cell r="Q792" t="str">
            <v/>
          </cell>
          <cell r="R792">
            <v>0</v>
          </cell>
          <cell r="S792">
            <v>0</v>
          </cell>
          <cell r="T792" t="str">
            <v/>
          </cell>
          <cell r="W792" t="str">
            <v/>
          </cell>
          <cell r="X792" t="str">
            <v/>
          </cell>
          <cell r="Y792">
            <v>0</v>
          </cell>
          <cell r="Z792">
            <v>0</v>
          </cell>
          <cell r="AA792" t="str">
            <v/>
          </cell>
        </row>
        <row r="793">
          <cell r="I793" t="str">
            <v/>
          </cell>
          <cell r="J793" t="str">
            <v/>
          </cell>
          <cell r="K793">
            <v>0</v>
          </cell>
          <cell r="L793">
            <v>0</v>
          </cell>
          <cell r="M793" t="str">
            <v/>
          </cell>
          <cell r="P793" t="str">
            <v/>
          </cell>
          <cell r="Q793" t="str">
            <v/>
          </cell>
          <cell r="R793">
            <v>0</v>
          </cell>
          <cell r="S793">
            <v>0</v>
          </cell>
          <cell r="T793" t="str">
            <v/>
          </cell>
          <cell r="W793" t="str">
            <v/>
          </cell>
          <cell r="X793" t="str">
            <v/>
          </cell>
          <cell r="Y793">
            <v>0</v>
          </cell>
          <cell r="Z793">
            <v>0</v>
          </cell>
          <cell r="AA793" t="str">
            <v/>
          </cell>
        </row>
        <row r="794">
          <cell r="I794" t="str">
            <v/>
          </cell>
          <cell r="J794" t="str">
            <v/>
          </cell>
          <cell r="K794">
            <v>0</v>
          </cell>
          <cell r="L794">
            <v>0</v>
          </cell>
          <cell r="M794" t="str">
            <v/>
          </cell>
          <cell r="P794" t="str">
            <v/>
          </cell>
          <cell r="Q794" t="str">
            <v/>
          </cell>
          <cell r="R794">
            <v>0</v>
          </cell>
          <cell r="S794">
            <v>0</v>
          </cell>
          <cell r="T794" t="str">
            <v/>
          </cell>
          <cell r="W794" t="str">
            <v/>
          </cell>
          <cell r="X794" t="str">
            <v/>
          </cell>
          <cell r="Y794">
            <v>0</v>
          </cell>
          <cell r="Z794">
            <v>0</v>
          </cell>
          <cell r="AA794" t="str">
            <v/>
          </cell>
        </row>
        <row r="795">
          <cell r="I795" t="str">
            <v/>
          </cell>
          <cell r="J795" t="str">
            <v/>
          </cell>
          <cell r="K795">
            <v>0</v>
          </cell>
          <cell r="L795">
            <v>0</v>
          </cell>
          <cell r="M795" t="str">
            <v/>
          </cell>
          <cell r="P795" t="str">
            <v/>
          </cell>
          <cell r="Q795" t="str">
            <v/>
          </cell>
          <cell r="R795">
            <v>0</v>
          </cell>
          <cell r="S795">
            <v>0</v>
          </cell>
          <cell r="T795" t="str">
            <v/>
          </cell>
          <cell r="W795" t="str">
            <v/>
          </cell>
          <cell r="X795" t="str">
            <v/>
          </cell>
          <cell r="Y795">
            <v>0</v>
          </cell>
          <cell r="Z795">
            <v>0</v>
          </cell>
          <cell r="AA795" t="str">
            <v/>
          </cell>
        </row>
        <row r="796">
          <cell r="I796" t="str">
            <v/>
          </cell>
          <cell r="J796" t="str">
            <v/>
          </cell>
          <cell r="K796">
            <v>0</v>
          </cell>
          <cell r="L796">
            <v>0</v>
          </cell>
          <cell r="M796" t="str">
            <v/>
          </cell>
          <cell r="P796" t="str">
            <v/>
          </cell>
          <cell r="Q796" t="str">
            <v/>
          </cell>
          <cell r="R796">
            <v>0</v>
          </cell>
          <cell r="S796">
            <v>0</v>
          </cell>
          <cell r="T796" t="str">
            <v/>
          </cell>
          <cell r="W796" t="str">
            <v/>
          </cell>
          <cell r="X796" t="str">
            <v/>
          </cell>
          <cell r="Y796">
            <v>0</v>
          </cell>
          <cell r="Z796">
            <v>0</v>
          </cell>
          <cell r="AA796" t="str">
            <v/>
          </cell>
        </row>
        <row r="797">
          <cell r="I797" t="str">
            <v/>
          </cell>
          <cell r="J797" t="str">
            <v/>
          </cell>
          <cell r="K797">
            <v>0</v>
          </cell>
          <cell r="L797">
            <v>0</v>
          </cell>
          <cell r="M797" t="str">
            <v/>
          </cell>
          <cell r="P797" t="str">
            <v/>
          </cell>
          <cell r="Q797" t="str">
            <v/>
          </cell>
          <cell r="R797">
            <v>0</v>
          </cell>
          <cell r="S797">
            <v>0</v>
          </cell>
          <cell r="T797" t="str">
            <v/>
          </cell>
          <cell r="W797" t="str">
            <v/>
          </cell>
          <cell r="X797" t="str">
            <v/>
          </cell>
          <cell r="Y797">
            <v>0</v>
          </cell>
          <cell r="Z797">
            <v>0</v>
          </cell>
          <cell r="AA797" t="str">
            <v/>
          </cell>
        </row>
        <row r="798">
          <cell r="I798" t="str">
            <v/>
          </cell>
          <cell r="J798" t="str">
            <v/>
          </cell>
          <cell r="K798">
            <v>0</v>
          </cell>
          <cell r="L798">
            <v>0</v>
          </cell>
          <cell r="M798" t="str">
            <v/>
          </cell>
          <cell r="P798" t="str">
            <v/>
          </cell>
          <cell r="Q798" t="str">
            <v/>
          </cell>
          <cell r="R798">
            <v>0</v>
          </cell>
          <cell r="S798">
            <v>0</v>
          </cell>
          <cell r="T798" t="str">
            <v/>
          </cell>
          <cell r="W798" t="str">
            <v/>
          </cell>
          <cell r="X798" t="str">
            <v/>
          </cell>
          <cell r="Y798">
            <v>0</v>
          </cell>
          <cell r="Z798">
            <v>0</v>
          </cell>
          <cell r="AA798" t="str">
            <v/>
          </cell>
        </row>
        <row r="799">
          <cell r="I799" t="str">
            <v/>
          </cell>
          <cell r="J799" t="str">
            <v/>
          </cell>
          <cell r="K799">
            <v>0</v>
          </cell>
          <cell r="L799">
            <v>0</v>
          </cell>
          <cell r="M799" t="str">
            <v/>
          </cell>
          <cell r="P799" t="str">
            <v/>
          </cell>
          <cell r="Q799" t="str">
            <v/>
          </cell>
          <cell r="R799">
            <v>0</v>
          </cell>
          <cell r="S799">
            <v>0</v>
          </cell>
          <cell r="T799" t="str">
            <v/>
          </cell>
          <cell r="W799" t="str">
            <v/>
          </cell>
          <cell r="X799" t="str">
            <v/>
          </cell>
          <cell r="Y799">
            <v>0</v>
          </cell>
          <cell r="Z799">
            <v>0</v>
          </cell>
          <cell r="AA799" t="str">
            <v/>
          </cell>
        </row>
        <row r="800">
          <cell r="I800" t="str">
            <v/>
          </cell>
          <cell r="J800" t="str">
            <v/>
          </cell>
          <cell r="K800">
            <v>0</v>
          </cell>
          <cell r="L800">
            <v>0</v>
          </cell>
          <cell r="M800" t="str">
            <v/>
          </cell>
          <cell r="P800" t="str">
            <v/>
          </cell>
          <cell r="Q800" t="str">
            <v/>
          </cell>
          <cell r="R800">
            <v>0</v>
          </cell>
          <cell r="S800">
            <v>0</v>
          </cell>
          <cell r="T800" t="str">
            <v/>
          </cell>
          <cell r="W800" t="str">
            <v/>
          </cell>
          <cell r="X800" t="str">
            <v/>
          </cell>
          <cell r="Y800">
            <v>0</v>
          </cell>
          <cell r="Z800">
            <v>0</v>
          </cell>
          <cell r="AA800" t="str">
            <v/>
          </cell>
        </row>
        <row r="801">
          <cell r="I801" t="str">
            <v/>
          </cell>
          <cell r="J801" t="str">
            <v/>
          </cell>
          <cell r="K801">
            <v>0</v>
          </cell>
          <cell r="L801">
            <v>0</v>
          </cell>
          <cell r="M801" t="str">
            <v/>
          </cell>
          <cell r="P801" t="str">
            <v/>
          </cell>
          <cell r="Q801" t="str">
            <v/>
          </cell>
          <cell r="R801">
            <v>0</v>
          </cell>
          <cell r="S801">
            <v>0</v>
          </cell>
          <cell r="T801" t="str">
            <v/>
          </cell>
          <cell r="W801" t="str">
            <v/>
          </cell>
          <cell r="X801" t="str">
            <v/>
          </cell>
          <cell r="Y801">
            <v>0</v>
          </cell>
          <cell r="Z801">
            <v>0</v>
          </cell>
          <cell r="AA801" t="str">
            <v/>
          </cell>
        </row>
        <row r="802">
          <cell r="I802" t="str">
            <v/>
          </cell>
          <cell r="J802" t="str">
            <v/>
          </cell>
          <cell r="K802">
            <v>0</v>
          </cell>
          <cell r="L802">
            <v>0</v>
          </cell>
          <cell r="M802" t="str">
            <v/>
          </cell>
          <cell r="P802" t="str">
            <v/>
          </cell>
          <cell r="Q802" t="str">
            <v/>
          </cell>
          <cell r="R802">
            <v>0</v>
          </cell>
          <cell r="S802">
            <v>0</v>
          </cell>
          <cell r="T802" t="str">
            <v/>
          </cell>
          <cell r="W802" t="str">
            <v/>
          </cell>
          <cell r="X802" t="str">
            <v/>
          </cell>
          <cell r="Y802">
            <v>0</v>
          </cell>
          <cell r="Z802">
            <v>0</v>
          </cell>
          <cell r="AA802" t="str">
            <v/>
          </cell>
        </row>
        <row r="803">
          <cell r="I803" t="str">
            <v/>
          </cell>
          <cell r="J803" t="str">
            <v/>
          </cell>
          <cell r="K803">
            <v>0</v>
          </cell>
          <cell r="L803">
            <v>0</v>
          </cell>
          <cell r="M803" t="str">
            <v/>
          </cell>
          <cell r="P803" t="str">
            <v/>
          </cell>
          <cell r="Q803" t="str">
            <v/>
          </cell>
          <cell r="R803">
            <v>0</v>
          </cell>
          <cell r="S803">
            <v>0</v>
          </cell>
          <cell r="T803" t="str">
            <v/>
          </cell>
          <cell r="W803" t="str">
            <v/>
          </cell>
          <cell r="X803" t="str">
            <v/>
          </cell>
          <cell r="Y803">
            <v>0</v>
          </cell>
          <cell r="Z803">
            <v>0</v>
          </cell>
          <cell r="AA803" t="str">
            <v/>
          </cell>
        </row>
        <row r="804">
          <cell r="I804" t="str">
            <v/>
          </cell>
          <cell r="J804" t="str">
            <v/>
          </cell>
          <cell r="K804">
            <v>0</v>
          </cell>
          <cell r="L804">
            <v>0</v>
          </cell>
          <cell r="M804" t="str">
            <v/>
          </cell>
          <cell r="P804" t="str">
            <v/>
          </cell>
          <cell r="Q804" t="str">
            <v/>
          </cell>
          <cell r="R804">
            <v>0</v>
          </cell>
          <cell r="S804">
            <v>0</v>
          </cell>
          <cell r="T804" t="str">
            <v/>
          </cell>
          <cell r="W804" t="str">
            <v/>
          </cell>
          <cell r="X804" t="str">
            <v/>
          </cell>
          <cell r="Y804">
            <v>0</v>
          </cell>
          <cell r="Z804">
            <v>0</v>
          </cell>
          <cell r="AA804" t="str">
            <v/>
          </cell>
        </row>
        <row r="805">
          <cell r="I805" t="str">
            <v/>
          </cell>
          <cell r="J805" t="str">
            <v/>
          </cell>
          <cell r="K805">
            <v>0</v>
          </cell>
          <cell r="L805">
            <v>0</v>
          </cell>
          <cell r="M805" t="str">
            <v/>
          </cell>
          <cell r="P805" t="str">
            <v/>
          </cell>
          <cell r="Q805" t="str">
            <v/>
          </cell>
          <cell r="R805">
            <v>0</v>
          </cell>
          <cell r="S805">
            <v>0</v>
          </cell>
          <cell r="T805" t="str">
            <v/>
          </cell>
          <cell r="W805" t="str">
            <v/>
          </cell>
          <cell r="X805" t="str">
            <v/>
          </cell>
          <cell r="Y805">
            <v>0</v>
          </cell>
          <cell r="Z805">
            <v>0</v>
          </cell>
          <cell r="AA805" t="str">
            <v/>
          </cell>
        </row>
        <row r="806">
          <cell r="I806" t="str">
            <v/>
          </cell>
          <cell r="J806" t="str">
            <v/>
          </cell>
          <cell r="K806">
            <v>0</v>
          </cell>
          <cell r="L806">
            <v>0</v>
          </cell>
          <cell r="M806" t="str">
            <v/>
          </cell>
          <cell r="P806" t="str">
            <v/>
          </cell>
          <cell r="Q806" t="str">
            <v/>
          </cell>
          <cell r="R806">
            <v>0</v>
          </cell>
          <cell r="S806">
            <v>0</v>
          </cell>
          <cell r="T806" t="str">
            <v/>
          </cell>
          <cell r="W806" t="str">
            <v/>
          </cell>
          <cell r="X806" t="str">
            <v/>
          </cell>
          <cell r="Y806">
            <v>0</v>
          </cell>
          <cell r="Z806">
            <v>0</v>
          </cell>
          <cell r="AA806" t="str">
            <v/>
          </cell>
        </row>
        <row r="807">
          <cell r="I807" t="str">
            <v/>
          </cell>
          <cell r="J807" t="str">
            <v/>
          </cell>
          <cell r="K807">
            <v>0</v>
          </cell>
          <cell r="L807">
            <v>0</v>
          </cell>
          <cell r="M807" t="str">
            <v/>
          </cell>
          <cell r="P807" t="str">
            <v/>
          </cell>
          <cell r="Q807" t="str">
            <v/>
          </cell>
          <cell r="R807">
            <v>0</v>
          </cell>
          <cell r="S807">
            <v>0</v>
          </cell>
          <cell r="T807" t="str">
            <v/>
          </cell>
          <cell r="W807" t="str">
            <v/>
          </cell>
          <cell r="X807" t="str">
            <v/>
          </cell>
          <cell r="Y807">
            <v>0</v>
          </cell>
          <cell r="Z807">
            <v>0</v>
          </cell>
          <cell r="AA807" t="str">
            <v/>
          </cell>
        </row>
        <row r="808">
          <cell r="I808" t="str">
            <v/>
          </cell>
          <cell r="J808" t="str">
            <v/>
          </cell>
          <cell r="K808">
            <v>0</v>
          </cell>
          <cell r="L808">
            <v>0</v>
          </cell>
          <cell r="M808" t="str">
            <v/>
          </cell>
          <cell r="P808" t="str">
            <v/>
          </cell>
          <cell r="Q808" t="str">
            <v/>
          </cell>
          <cell r="R808">
            <v>0</v>
          </cell>
          <cell r="S808">
            <v>0</v>
          </cell>
          <cell r="T808" t="str">
            <v/>
          </cell>
          <cell r="W808" t="str">
            <v/>
          </cell>
          <cell r="X808" t="str">
            <v/>
          </cell>
          <cell r="Y808">
            <v>0</v>
          </cell>
          <cell r="Z808">
            <v>0</v>
          </cell>
          <cell r="AA808" t="str">
            <v/>
          </cell>
        </row>
        <row r="809">
          <cell r="I809" t="str">
            <v/>
          </cell>
          <cell r="J809" t="str">
            <v/>
          </cell>
          <cell r="K809">
            <v>0</v>
          </cell>
          <cell r="L809">
            <v>0</v>
          </cell>
          <cell r="M809" t="str">
            <v/>
          </cell>
          <cell r="P809" t="str">
            <v/>
          </cell>
          <cell r="Q809" t="str">
            <v/>
          </cell>
          <cell r="R809">
            <v>0</v>
          </cell>
          <cell r="S809">
            <v>0</v>
          </cell>
          <cell r="T809" t="str">
            <v/>
          </cell>
          <cell r="W809" t="str">
            <v/>
          </cell>
          <cell r="X809" t="str">
            <v/>
          </cell>
          <cell r="Y809">
            <v>0</v>
          </cell>
          <cell r="Z809">
            <v>0</v>
          </cell>
          <cell r="AA809" t="str">
            <v/>
          </cell>
        </row>
        <row r="810">
          <cell r="I810" t="str">
            <v/>
          </cell>
          <cell r="J810" t="str">
            <v/>
          </cell>
          <cell r="K810">
            <v>0</v>
          </cell>
          <cell r="L810">
            <v>0</v>
          </cell>
          <cell r="M810" t="str">
            <v/>
          </cell>
          <cell r="P810" t="str">
            <v/>
          </cell>
          <cell r="Q810" t="str">
            <v/>
          </cell>
          <cell r="R810">
            <v>0</v>
          </cell>
          <cell r="S810">
            <v>0</v>
          </cell>
          <cell r="T810" t="str">
            <v/>
          </cell>
          <cell r="W810" t="str">
            <v/>
          </cell>
          <cell r="X810" t="str">
            <v/>
          </cell>
          <cell r="Y810">
            <v>0</v>
          </cell>
          <cell r="Z810">
            <v>0</v>
          </cell>
          <cell r="AA810" t="str">
            <v/>
          </cell>
        </row>
        <row r="811">
          <cell r="I811" t="str">
            <v/>
          </cell>
          <cell r="J811" t="str">
            <v/>
          </cell>
          <cell r="K811">
            <v>0</v>
          </cell>
          <cell r="L811">
            <v>0</v>
          </cell>
          <cell r="M811" t="str">
            <v/>
          </cell>
          <cell r="P811" t="str">
            <v/>
          </cell>
          <cell r="Q811" t="str">
            <v/>
          </cell>
          <cell r="R811">
            <v>0</v>
          </cell>
          <cell r="S811">
            <v>0</v>
          </cell>
          <cell r="T811" t="str">
            <v/>
          </cell>
          <cell r="W811" t="str">
            <v/>
          </cell>
          <cell r="X811" t="str">
            <v/>
          </cell>
          <cell r="Y811">
            <v>0</v>
          </cell>
          <cell r="Z811">
            <v>0</v>
          </cell>
          <cell r="AA811" t="str">
            <v/>
          </cell>
        </row>
        <row r="812">
          <cell r="I812" t="str">
            <v/>
          </cell>
          <cell r="J812" t="str">
            <v/>
          </cell>
          <cell r="K812">
            <v>0</v>
          </cell>
          <cell r="L812">
            <v>0</v>
          </cell>
          <cell r="M812" t="str">
            <v/>
          </cell>
          <cell r="P812" t="str">
            <v/>
          </cell>
          <cell r="Q812" t="str">
            <v/>
          </cell>
          <cell r="R812">
            <v>0</v>
          </cell>
          <cell r="S812">
            <v>0</v>
          </cell>
          <cell r="T812" t="str">
            <v/>
          </cell>
          <cell r="W812" t="str">
            <v/>
          </cell>
          <cell r="X812" t="str">
            <v/>
          </cell>
          <cell r="Y812">
            <v>0</v>
          </cell>
          <cell r="Z812">
            <v>0</v>
          </cell>
          <cell r="AA812" t="str">
            <v/>
          </cell>
        </row>
        <row r="813">
          <cell r="I813" t="str">
            <v/>
          </cell>
          <cell r="J813" t="str">
            <v/>
          </cell>
          <cell r="K813">
            <v>0</v>
          </cell>
          <cell r="L813">
            <v>0</v>
          </cell>
          <cell r="M813" t="str">
            <v/>
          </cell>
          <cell r="P813" t="str">
            <v/>
          </cell>
          <cell r="Q813" t="str">
            <v/>
          </cell>
          <cell r="R813">
            <v>0</v>
          </cell>
          <cell r="S813">
            <v>0</v>
          </cell>
          <cell r="T813" t="str">
            <v/>
          </cell>
          <cell r="W813" t="str">
            <v/>
          </cell>
          <cell r="X813" t="str">
            <v/>
          </cell>
          <cell r="Y813">
            <v>0</v>
          </cell>
          <cell r="Z813">
            <v>0</v>
          </cell>
          <cell r="AA813" t="str">
            <v/>
          </cell>
        </row>
        <row r="814">
          <cell r="I814" t="str">
            <v/>
          </cell>
          <cell r="J814" t="str">
            <v/>
          </cell>
          <cell r="K814">
            <v>0</v>
          </cell>
          <cell r="L814">
            <v>0</v>
          </cell>
          <cell r="M814" t="str">
            <v/>
          </cell>
          <cell r="P814" t="str">
            <v/>
          </cell>
          <cell r="Q814" t="str">
            <v/>
          </cell>
          <cell r="R814">
            <v>0</v>
          </cell>
          <cell r="S814">
            <v>0</v>
          </cell>
          <cell r="T814" t="str">
            <v/>
          </cell>
          <cell r="W814" t="str">
            <v/>
          </cell>
          <cell r="X814" t="str">
            <v/>
          </cell>
          <cell r="Y814">
            <v>0</v>
          </cell>
          <cell r="Z814">
            <v>0</v>
          </cell>
          <cell r="AA814" t="str">
            <v/>
          </cell>
        </row>
        <row r="815">
          <cell r="I815" t="str">
            <v/>
          </cell>
          <cell r="J815" t="str">
            <v/>
          </cell>
          <cell r="K815">
            <v>0</v>
          </cell>
          <cell r="L815">
            <v>0</v>
          </cell>
          <cell r="M815" t="str">
            <v/>
          </cell>
          <cell r="P815" t="str">
            <v/>
          </cell>
          <cell r="Q815" t="str">
            <v/>
          </cell>
          <cell r="R815">
            <v>0</v>
          </cell>
          <cell r="S815">
            <v>0</v>
          </cell>
          <cell r="T815" t="str">
            <v/>
          </cell>
          <cell r="W815" t="str">
            <v/>
          </cell>
          <cell r="X815" t="str">
            <v/>
          </cell>
          <cell r="Y815">
            <v>0</v>
          </cell>
          <cell r="Z815">
            <v>0</v>
          </cell>
          <cell r="AA815" t="str">
            <v/>
          </cell>
        </row>
        <row r="816">
          <cell r="I816" t="str">
            <v/>
          </cell>
          <cell r="J816" t="str">
            <v/>
          </cell>
          <cell r="K816">
            <v>0</v>
          </cell>
          <cell r="L816">
            <v>0</v>
          </cell>
          <cell r="M816" t="str">
            <v/>
          </cell>
          <cell r="P816" t="str">
            <v/>
          </cell>
          <cell r="Q816" t="str">
            <v/>
          </cell>
          <cell r="R816">
            <v>0</v>
          </cell>
          <cell r="S816">
            <v>0</v>
          </cell>
          <cell r="T816" t="str">
            <v/>
          </cell>
          <cell r="W816" t="str">
            <v/>
          </cell>
          <cell r="X816" t="str">
            <v/>
          </cell>
          <cell r="Y816">
            <v>0</v>
          </cell>
          <cell r="Z816">
            <v>0</v>
          </cell>
          <cell r="AA816" t="str">
            <v/>
          </cell>
        </row>
        <row r="817">
          <cell r="I817" t="str">
            <v/>
          </cell>
          <cell r="J817" t="str">
            <v/>
          </cell>
          <cell r="K817">
            <v>0</v>
          </cell>
          <cell r="L817">
            <v>0</v>
          </cell>
          <cell r="M817" t="str">
            <v/>
          </cell>
          <cell r="P817" t="str">
            <v/>
          </cell>
          <cell r="Q817" t="str">
            <v/>
          </cell>
          <cell r="R817">
            <v>0</v>
          </cell>
          <cell r="S817">
            <v>0</v>
          </cell>
          <cell r="T817" t="str">
            <v/>
          </cell>
          <cell r="W817" t="str">
            <v/>
          </cell>
          <cell r="X817" t="str">
            <v/>
          </cell>
          <cell r="Y817">
            <v>0</v>
          </cell>
          <cell r="Z817">
            <v>0</v>
          </cell>
          <cell r="AA817" t="str">
            <v/>
          </cell>
        </row>
        <row r="818">
          <cell r="I818" t="str">
            <v/>
          </cell>
          <cell r="J818" t="str">
            <v/>
          </cell>
          <cell r="K818">
            <v>0</v>
          </cell>
          <cell r="L818">
            <v>0</v>
          </cell>
          <cell r="M818" t="str">
            <v/>
          </cell>
          <cell r="P818" t="str">
            <v/>
          </cell>
          <cell r="Q818" t="str">
            <v/>
          </cell>
          <cell r="R818">
            <v>0</v>
          </cell>
          <cell r="S818">
            <v>0</v>
          </cell>
          <cell r="T818" t="str">
            <v/>
          </cell>
          <cell r="W818" t="str">
            <v/>
          </cell>
          <cell r="X818" t="str">
            <v/>
          </cell>
          <cell r="Y818">
            <v>0</v>
          </cell>
          <cell r="Z818">
            <v>0</v>
          </cell>
          <cell r="AA818" t="str">
            <v/>
          </cell>
        </row>
        <row r="819">
          <cell r="I819" t="str">
            <v/>
          </cell>
          <cell r="J819" t="str">
            <v/>
          </cell>
          <cell r="K819">
            <v>0</v>
          </cell>
          <cell r="L819">
            <v>0</v>
          </cell>
          <cell r="M819" t="str">
            <v/>
          </cell>
          <cell r="P819" t="str">
            <v/>
          </cell>
          <cell r="Q819" t="str">
            <v/>
          </cell>
          <cell r="R819">
            <v>0</v>
          </cell>
          <cell r="S819">
            <v>0</v>
          </cell>
          <cell r="T819" t="str">
            <v/>
          </cell>
          <cell r="W819" t="str">
            <v/>
          </cell>
          <cell r="X819" t="str">
            <v/>
          </cell>
          <cell r="Y819">
            <v>0</v>
          </cell>
          <cell r="Z819">
            <v>0</v>
          </cell>
          <cell r="AA819" t="str">
            <v/>
          </cell>
        </row>
        <row r="820">
          <cell r="I820" t="str">
            <v/>
          </cell>
          <cell r="J820" t="str">
            <v/>
          </cell>
          <cell r="K820">
            <v>0</v>
          </cell>
          <cell r="L820">
            <v>0</v>
          </cell>
          <cell r="M820" t="str">
            <v/>
          </cell>
          <cell r="P820" t="str">
            <v/>
          </cell>
          <cell r="Q820" t="str">
            <v/>
          </cell>
          <cell r="R820">
            <v>0</v>
          </cell>
          <cell r="S820">
            <v>0</v>
          </cell>
          <cell r="T820" t="str">
            <v/>
          </cell>
          <cell r="W820" t="str">
            <v/>
          </cell>
          <cell r="X820" t="str">
            <v/>
          </cell>
          <cell r="Y820">
            <v>0</v>
          </cell>
          <cell r="Z820">
            <v>0</v>
          </cell>
          <cell r="AA820" t="str">
            <v/>
          </cell>
        </row>
        <row r="821">
          <cell r="I821" t="str">
            <v/>
          </cell>
          <cell r="J821" t="str">
            <v/>
          </cell>
          <cell r="K821">
            <v>0</v>
          </cell>
          <cell r="L821">
            <v>0</v>
          </cell>
          <cell r="M821" t="str">
            <v/>
          </cell>
          <cell r="P821" t="str">
            <v/>
          </cell>
          <cell r="Q821" t="str">
            <v/>
          </cell>
          <cell r="R821">
            <v>0</v>
          </cell>
          <cell r="S821">
            <v>0</v>
          </cell>
          <cell r="T821" t="str">
            <v/>
          </cell>
          <cell r="W821" t="str">
            <v/>
          </cell>
          <cell r="X821" t="str">
            <v/>
          </cell>
          <cell r="Y821">
            <v>0</v>
          </cell>
          <cell r="Z821">
            <v>0</v>
          </cell>
          <cell r="AA821" t="str">
            <v/>
          </cell>
        </row>
        <row r="822">
          <cell r="I822" t="str">
            <v/>
          </cell>
          <cell r="J822" t="str">
            <v/>
          </cell>
          <cell r="K822">
            <v>0</v>
          </cell>
          <cell r="L822">
            <v>0</v>
          </cell>
          <cell r="M822" t="str">
            <v/>
          </cell>
          <cell r="P822" t="str">
            <v/>
          </cell>
          <cell r="Q822" t="str">
            <v/>
          </cell>
          <cell r="R822">
            <v>0</v>
          </cell>
          <cell r="S822">
            <v>0</v>
          </cell>
          <cell r="T822" t="str">
            <v/>
          </cell>
          <cell r="W822" t="str">
            <v/>
          </cell>
          <cell r="X822" t="str">
            <v/>
          </cell>
          <cell r="Y822">
            <v>0</v>
          </cell>
          <cell r="Z822">
            <v>0</v>
          </cell>
          <cell r="AA822" t="str">
            <v/>
          </cell>
        </row>
        <row r="823">
          <cell r="I823" t="str">
            <v/>
          </cell>
          <cell r="J823" t="str">
            <v/>
          </cell>
          <cell r="K823">
            <v>0</v>
          </cell>
          <cell r="L823">
            <v>0</v>
          </cell>
          <cell r="M823" t="str">
            <v/>
          </cell>
          <cell r="P823" t="str">
            <v/>
          </cell>
          <cell r="Q823" t="str">
            <v/>
          </cell>
          <cell r="R823">
            <v>0</v>
          </cell>
          <cell r="S823">
            <v>0</v>
          </cell>
          <cell r="T823" t="str">
            <v/>
          </cell>
          <cell r="W823" t="str">
            <v/>
          </cell>
          <cell r="X823" t="str">
            <v/>
          </cell>
          <cell r="Y823">
            <v>0</v>
          </cell>
          <cell r="Z823">
            <v>0</v>
          </cell>
          <cell r="AA823" t="str">
            <v/>
          </cell>
        </row>
        <row r="824">
          <cell r="I824" t="str">
            <v/>
          </cell>
          <cell r="J824" t="str">
            <v/>
          </cell>
          <cell r="K824">
            <v>0</v>
          </cell>
          <cell r="L824">
            <v>0</v>
          </cell>
          <cell r="M824" t="str">
            <v/>
          </cell>
          <cell r="P824" t="str">
            <v/>
          </cell>
          <cell r="Q824" t="str">
            <v/>
          </cell>
          <cell r="R824">
            <v>0</v>
          </cell>
          <cell r="S824">
            <v>0</v>
          </cell>
          <cell r="T824" t="str">
            <v/>
          </cell>
          <cell r="W824" t="str">
            <v/>
          </cell>
          <cell r="X824" t="str">
            <v/>
          </cell>
          <cell r="Y824">
            <v>0</v>
          </cell>
          <cell r="Z824">
            <v>0</v>
          </cell>
          <cell r="AA824" t="str">
            <v/>
          </cell>
        </row>
        <row r="825">
          <cell r="I825" t="str">
            <v/>
          </cell>
          <cell r="J825" t="str">
            <v/>
          </cell>
          <cell r="K825">
            <v>0</v>
          </cell>
          <cell r="L825">
            <v>0</v>
          </cell>
          <cell r="M825" t="str">
            <v/>
          </cell>
          <cell r="P825" t="str">
            <v/>
          </cell>
          <cell r="Q825" t="str">
            <v/>
          </cell>
          <cell r="R825">
            <v>0</v>
          </cell>
          <cell r="S825">
            <v>0</v>
          </cell>
          <cell r="T825" t="str">
            <v/>
          </cell>
          <cell r="W825" t="str">
            <v/>
          </cell>
          <cell r="X825" t="str">
            <v/>
          </cell>
          <cell r="Y825">
            <v>0</v>
          </cell>
          <cell r="Z825">
            <v>0</v>
          </cell>
          <cell r="AA825" t="str">
            <v/>
          </cell>
        </row>
        <row r="826">
          <cell r="I826" t="str">
            <v/>
          </cell>
          <cell r="J826" t="str">
            <v/>
          </cell>
          <cell r="K826">
            <v>0</v>
          </cell>
          <cell r="L826">
            <v>0</v>
          </cell>
          <cell r="M826" t="str">
            <v/>
          </cell>
          <cell r="P826" t="str">
            <v/>
          </cell>
          <cell r="Q826" t="str">
            <v/>
          </cell>
          <cell r="R826">
            <v>0</v>
          </cell>
          <cell r="S826">
            <v>0</v>
          </cell>
          <cell r="T826" t="str">
            <v/>
          </cell>
          <cell r="W826" t="str">
            <v/>
          </cell>
          <cell r="X826" t="str">
            <v/>
          </cell>
          <cell r="Y826">
            <v>0</v>
          </cell>
          <cell r="Z826">
            <v>0</v>
          </cell>
          <cell r="AA826" t="str">
            <v/>
          </cell>
        </row>
        <row r="827">
          <cell r="I827" t="str">
            <v/>
          </cell>
          <cell r="J827" t="str">
            <v/>
          </cell>
          <cell r="K827">
            <v>0</v>
          </cell>
          <cell r="L827">
            <v>0</v>
          </cell>
          <cell r="M827" t="str">
            <v/>
          </cell>
          <cell r="P827" t="str">
            <v/>
          </cell>
          <cell r="Q827" t="str">
            <v/>
          </cell>
          <cell r="R827">
            <v>0</v>
          </cell>
          <cell r="S827">
            <v>0</v>
          </cell>
          <cell r="T827" t="str">
            <v/>
          </cell>
          <cell r="W827" t="str">
            <v/>
          </cell>
          <cell r="X827" t="str">
            <v/>
          </cell>
          <cell r="Y827">
            <v>0</v>
          </cell>
          <cell r="Z827">
            <v>0</v>
          </cell>
          <cell r="AA827" t="str">
            <v/>
          </cell>
        </row>
        <row r="828">
          <cell r="I828" t="str">
            <v/>
          </cell>
          <cell r="J828" t="str">
            <v/>
          </cell>
          <cell r="K828">
            <v>0</v>
          </cell>
          <cell r="L828">
            <v>0</v>
          </cell>
          <cell r="M828" t="str">
            <v/>
          </cell>
          <cell r="P828" t="str">
            <v/>
          </cell>
          <cell r="Q828" t="str">
            <v/>
          </cell>
          <cell r="R828">
            <v>0</v>
          </cell>
          <cell r="S828">
            <v>0</v>
          </cell>
          <cell r="T828" t="str">
            <v/>
          </cell>
          <cell r="W828" t="str">
            <v/>
          </cell>
          <cell r="X828" t="str">
            <v/>
          </cell>
          <cell r="Y828">
            <v>0</v>
          </cell>
          <cell r="Z828">
            <v>0</v>
          </cell>
          <cell r="AA828" t="str">
            <v/>
          </cell>
        </row>
        <row r="829">
          <cell r="I829" t="str">
            <v/>
          </cell>
          <cell r="J829" t="str">
            <v/>
          </cell>
          <cell r="K829">
            <v>0</v>
          </cell>
          <cell r="L829">
            <v>0</v>
          </cell>
          <cell r="M829" t="str">
            <v/>
          </cell>
          <cell r="P829" t="str">
            <v/>
          </cell>
          <cell r="Q829" t="str">
            <v/>
          </cell>
          <cell r="R829">
            <v>0</v>
          </cell>
          <cell r="S829">
            <v>0</v>
          </cell>
          <cell r="T829" t="str">
            <v/>
          </cell>
          <cell r="W829" t="str">
            <v/>
          </cell>
          <cell r="X829" t="str">
            <v/>
          </cell>
          <cell r="Y829">
            <v>0</v>
          </cell>
          <cell r="Z829">
            <v>0</v>
          </cell>
          <cell r="AA829" t="str">
            <v/>
          </cell>
        </row>
        <row r="830">
          <cell r="I830" t="str">
            <v/>
          </cell>
          <cell r="J830" t="str">
            <v/>
          </cell>
          <cell r="K830">
            <v>0</v>
          </cell>
          <cell r="L830">
            <v>0</v>
          </cell>
          <cell r="M830" t="str">
            <v/>
          </cell>
          <cell r="P830" t="str">
            <v/>
          </cell>
          <cell r="Q830" t="str">
            <v/>
          </cell>
          <cell r="R830">
            <v>0</v>
          </cell>
          <cell r="S830">
            <v>0</v>
          </cell>
          <cell r="T830" t="str">
            <v/>
          </cell>
          <cell r="W830" t="str">
            <v/>
          </cell>
          <cell r="X830" t="str">
            <v/>
          </cell>
          <cell r="Y830">
            <v>0</v>
          </cell>
          <cell r="Z830">
            <v>0</v>
          </cell>
          <cell r="AA830" t="str">
            <v/>
          </cell>
        </row>
        <row r="831">
          <cell r="I831" t="str">
            <v/>
          </cell>
          <cell r="J831" t="str">
            <v/>
          </cell>
          <cell r="K831">
            <v>0</v>
          </cell>
          <cell r="L831">
            <v>0</v>
          </cell>
          <cell r="M831" t="str">
            <v/>
          </cell>
          <cell r="P831" t="str">
            <v/>
          </cell>
          <cell r="Q831" t="str">
            <v/>
          </cell>
          <cell r="R831">
            <v>0</v>
          </cell>
          <cell r="S831">
            <v>0</v>
          </cell>
          <cell r="T831" t="str">
            <v/>
          </cell>
          <cell r="W831" t="str">
            <v/>
          </cell>
          <cell r="X831" t="str">
            <v/>
          </cell>
          <cell r="Y831">
            <v>0</v>
          </cell>
          <cell r="Z831">
            <v>0</v>
          </cell>
          <cell r="AA831" t="str">
            <v/>
          </cell>
        </row>
        <row r="832">
          <cell r="I832" t="str">
            <v/>
          </cell>
          <cell r="J832" t="str">
            <v/>
          </cell>
          <cell r="K832">
            <v>0</v>
          </cell>
          <cell r="L832">
            <v>0</v>
          </cell>
          <cell r="M832" t="str">
            <v/>
          </cell>
          <cell r="P832" t="str">
            <v/>
          </cell>
          <cell r="Q832" t="str">
            <v/>
          </cell>
          <cell r="R832">
            <v>0</v>
          </cell>
          <cell r="S832">
            <v>0</v>
          </cell>
          <cell r="T832" t="str">
            <v/>
          </cell>
          <cell r="W832" t="str">
            <v/>
          </cell>
          <cell r="X832" t="str">
            <v/>
          </cell>
          <cell r="Y832">
            <v>0</v>
          </cell>
          <cell r="Z832">
            <v>0</v>
          </cell>
          <cell r="AA832" t="str">
            <v/>
          </cell>
        </row>
        <row r="833">
          <cell r="I833" t="str">
            <v>1006400000101</v>
          </cell>
          <cell r="J833" t="str">
            <v>普通攻击:对单体敌人造成{0}%的武力伤害</v>
          </cell>
          <cell r="K833">
            <v>0</v>
          </cell>
          <cell r="L833">
            <v>0</v>
          </cell>
          <cell r="M833" t="str">
            <v>0.25+0.25+0.25+0.25+0.25+0.25+0.25+0.25+0.25+0.25+0.25+0.25+0.25+0.25+0.25+0.25+0.25</v>
          </cell>
          <cell r="P833" t="str">
            <v/>
          </cell>
          <cell r="Q833" t="str">
            <v/>
          </cell>
          <cell r="R833">
            <v>0</v>
          </cell>
          <cell r="S833">
            <v>0</v>
          </cell>
          <cell r="T833" t="str">
            <v/>
          </cell>
          <cell r="W833" t="str">
            <v/>
          </cell>
          <cell r="X833" t="str">
            <v/>
          </cell>
          <cell r="Y833">
            <v>0</v>
          </cell>
          <cell r="Z833">
            <v>0</v>
          </cell>
          <cell r="AA833" t="str">
            <v/>
          </cell>
        </row>
        <row r="834">
          <cell r="I834" t="str">
            <v>1006400000201</v>
          </cell>
          <cell r="J834" t="str">
            <v>怒气技能:刘备向周围施展法阵，法阵内友军恢复刘备攻击{0}%的生命值并无敌2秒，敌人受到刘备攻击{1}%的策略伤害并眩晕2秒。每有一名友军受到该治疗，敌方眩晕时间延长1秒。每有一名敌人受到该伤害，友方无敌时间延长1秒。
刘备向周围施展法阵，法阵内最多5名友军恢复刘备攻击{0}%的生命值并无敌1秒，最多5名敌人受到刘备攻击{1}%的策略伤害并眩晕1秒。每有一名友军受到该治疗，敌方眩晕时间延长0.5秒。每有一名敌人受到该伤害，友方无敌时间延长0.5秒。</v>
          </cell>
          <cell r="K834">
            <v>0</v>
          </cell>
          <cell r="L834">
            <v>0</v>
          </cell>
          <cell r="M834" t="str">
            <v>0.3+0.32+0.34+0.36+0.38+0.4+0.42+0.44+0.46+0.48+0.5+0.52+0.54+0.56+0.58+0.6+0.62</v>
          </cell>
          <cell r="P834" t="str">
            <v/>
          </cell>
          <cell r="Q834" t="str">
            <v/>
          </cell>
          <cell r="R834">
            <v>0</v>
          </cell>
          <cell r="S834">
            <v>0</v>
          </cell>
          <cell r="T834" t="str">
            <v/>
          </cell>
          <cell r="W834" t="str">
            <v/>
          </cell>
          <cell r="X834" t="str">
            <v/>
          </cell>
          <cell r="Y834">
            <v>0</v>
          </cell>
          <cell r="Z834">
            <v>0</v>
          </cell>
          <cell r="AA834" t="str">
            <v/>
          </cell>
        </row>
        <row r="835">
          <cell r="I835" t="str">
            <v>1006400000202</v>
          </cell>
          <cell r="J835" t="str">
            <v>怒气技能:刘备向周围施展法阵，法阵内友军恢复刘备攻击{0}%的生命值并无敌2秒，敌人受到刘备攻击{1}%的策略伤害并眩晕2秒。每有一名友军受到该治疗，敌方眩晕时间延长1秒。每有一名敌人受到该伤害，友方无敌时间延长1秒。
刘备向周围施展法阵，法阵内最多5名友军恢复刘备攻击{0}%的生命值并无敌1秒，最多5名敌人受到刘备攻击{1}%的策略伤害并眩晕1秒。每有一名友军受到该治疗，敌方眩晕时间延长0.5秒。每有一名敌人受到该伤害，友方无敌时间延长0.5秒。</v>
          </cell>
          <cell r="K835">
            <v>0</v>
          </cell>
          <cell r="L835">
            <v>0</v>
          </cell>
          <cell r="M835" t="str">
            <v>0.38+0.41+0.44+0.47+0.5+0.53+0.56+0.59+0.62+0.65+0.68+0.71+0.74+0.77+0.8+0.83+0.86</v>
          </cell>
          <cell r="P835" t="str">
            <v/>
          </cell>
          <cell r="Q835" t="str">
            <v/>
          </cell>
          <cell r="R835">
            <v>0</v>
          </cell>
          <cell r="S835">
            <v>0</v>
          </cell>
          <cell r="T835" t="str">
            <v/>
          </cell>
          <cell r="W835" t="str">
            <v/>
          </cell>
          <cell r="X835" t="str">
            <v/>
          </cell>
          <cell r="Y835">
            <v>0</v>
          </cell>
          <cell r="Z835">
            <v>0</v>
          </cell>
          <cell r="AA835" t="str">
            <v/>
          </cell>
        </row>
        <row r="836">
          <cell r="I836" t="str">
            <v>1006400000203</v>
          </cell>
          <cell r="J836" t="str">
            <v>怒气技能:刘备向周围施展法阵，法阵内友军恢复刘备攻击{0}%的生命值并无敌2秒，敌人受到刘备攻击{1}%的策略伤害并眩晕2秒。每有一名友军受到该治疗，敌方眩晕时间延长1秒。每有一名敌人受到该伤害，友方无敌时间延长1秒。
刘备向周围施展法阵，法阵内最多5名友军恢复刘备攻击{0}%的生命值并无敌1秒，最多5名敌人受到刘备攻击{1}%的策略伤害并眩晕1秒。每有一名友军受到该治疗，敌方眩晕时间延长0.5秒。每有一名敌人受到该伤害，友方无敌时间延长0.5秒。</v>
          </cell>
          <cell r="K836">
            <v>0</v>
          </cell>
          <cell r="L836">
            <v>0</v>
          </cell>
          <cell r="M836" t="str">
            <v>0++++++++++++++++</v>
          </cell>
          <cell r="P836" t="str">
            <v/>
          </cell>
          <cell r="Q836" t="str">
            <v/>
          </cell>
          <cell r="R836">
            <v>0</v>
          </cell>
          <cell r="S836">
            <v>0</v>
          </cell>
          <cell r="T836" t="str">
            <v/>
          </cell>
          <cell r="W836" t="str">
            <v/>
          </cell>
          <cell r="X836" t="str">
            <v/>
          </cell>
          <cell r="Y836">
            <v>0</v>
          </cell>
          <cell r="Z836">
            <v>0</v>
          </cell>
          <cell r="AA836" t="str">
            <v/>
          </cell>
        </row>
        <row r="837">
          <cell r="I837" t="str">
            <v>1006400000301</v>
          </cell>
          <cell r="J837" t="str">
            <v>被动技能1:每隔8秒增加怒气最高的一个友方武将{0}%伤害与{1}点护甲，持续8秒，同时为怒气最低的友方武将回复{2}点怒气。刘备以及最多2名友方英雄生命值低于30%时获得保护，进入无敌状态，持续6秒。</v>
          </cell>
          <cell r="K837">
            <v>0</v>
          </cell>
          <cell r="L837">
            <v>0</v>
          </cell>
          <cell r="M837" t="str">
            <v>0.12+0.13+0.14+0.15+0.16+0.17+0.18+0.19+0.2+0.21+0.22+0.23+0.24+0.25+0.26+0.27+0.28</v>
          </cell>
          <cell r="P837" t="str">
            <v>1006400000302</v>
          </cell>
          <cell r="Q837" t="str">
            <v>被动技能1:每隔8秒增加怒气最高的一个友方武将{0}%伤害与{1}点护甲，持续8秒，同时为怒气最低的友方武将回复{2}点怒气。刘备以及最多2名友方英雄生命值低于30%时获得保护，进入无敌状态，持续6秒。</v>
          </cell>
          <cell r="R837">
            <v>0</v>
          </cell>
          <cell r="S837">
            <v>0</v>
          </cell>
          <cell r="T837" t="str">
            <v>200+225+250+275+300+325+350+375+400+425+450+475+500+525+550+575+600</v>
          </cell>
          <cell r="W837" t="str">
            <v/>
          </cell>
          <cell r="X837" t="str">
            <v/>
          </cell>
          <cell r="Y837">
            <v>0</v>
          </cell>
          <cell r="Z837">
            <v>0</v>
          </cell>
          <cell r="AA837" t="str">
            <v/>
          </cell>
        </row>
        <row r="838">
          <cell r="I838" t="str">
            <v>1006400000303</v>
          </cell>
          <cell r="J838" t="str">
            <v>被动技能1:每隔8秒增加怒气最高的一个友方武将{0}%伤害与{1}点护甲，持续8秒，同时为怒气最低的友方武将回复{2}点怒气。刘备以及最多2名友方英雄生命值低于30%时获得保护，进入无敌状态，持续6秒。</v>
          </cell>
          <cell r="K838">
            <v>0</v>
          </cell>
          <cell r="L838">
            <v>0</v>
          </cell>
          <cell r="M838" t="str">
            <v>8+9+10+11+12+13+14+15+16+17+18+19+20+21+22+23+24</v>
          </cell>
          <cell r="P838" t="str">
            <v/>
          </cell>
          <cell r="Q838" t="str">
            <v/>
          </cell>
          <cell r="R838">
            <v>0</v>
          </cell>
          <cell r="S838">
            <v>0</v>
          </cell>
          <cell r="T838" t="str">
            <v/>
          </cell>
          <cell r="W838" t="str">
            <v/>
          </cell>
          <cell r="X838" t="str">
            <v/>
          </cell>
          <cell r="Y838">
            <v>0</v>
          </cell>
          <cell r="Z838">
            <v>0</v>
          </cell>
          <cell r="AA838" t="str">
            <v/>
          </cell>
        </row>
        <row r="839">
          <cell r="I839" t="str">
            <v>1006400000401</v>
          </cell>
          <cell r="J839"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839">
            <v>0</v>
          </cell>
          <cell r="L839">
            <v>0</v>
          </cell>
          <cell r="M839" t="str">
            <v>0.3+0.3+0.3+0.3+0.3+0.3+0.3+0.3+0.3+0.3+0.3+0.3+0.3+0.3+0.3+0.3+0.3</v>
          </cell>
          <cell r="P839" t="str">
            <v>1006400000402</v>
          </cell>
          <cell r="Q839"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839">
            <v>0</v>
          </cell>
          <cell r="S839">
            <v>0</v>
          </cell>
          <cell r="T839" t="str">
            <v>0.3+0.3+0.3+0.3+0.3+0.3+0.3+0.3+0.3+0.3+0.3+0.3+0.3+0.3+0.3+0.3+0.3</v>
          </cell>
          <cell r="W839" t="str">
            <v/>
          </cell>
          <cell r="X839" t="str">
            <v/>
          </cell>
          <cell r="Y839">
            <v>0</v>
          </cell>
          <cell r="Z839">
            <v>0</v>
          </cell>
          <cell r="AA839" t="str">
            <v/>
          </cell>
        </row>
        <row r="840">
          <cell r="I840" t="str">
            <v>1006400000403</v>
          </cell>
          <cell r="J840"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840">
            <v>0</v>
          </cell>
          <cell r="L840">
            <v>0</v>
          </cell>
          <cell r="M840" t="str">
            <v>0.3+0.3+0.3+0.3+0.3+0.3+0.3+0.3+0.3+0.3+0.3+0.3+0.3+0.3+0.3+0.3+0.3</v>
          </cell>
          <cell r="P840" t="str">
            <v/>
          </cell>
          <cell r="Q840" t="str">
            <v/>
          </cell>
          <cell r="R840">
            <v>0</v>
          </cell>
          <cell r="S840">
            <v>0</v>
          </cell>
          <cell r="T840" t="str">
            <v/>
          </cell>
          <cell r="W840" t="str">
            <v/>
          </cell>
          <cell r="X840" t="str">
            <v/>
          </cell>
          <cell r="Y840">
            <v>0</v>
          </cell>
          <cell r="Z840">
            <v>0</v>
          </cell>
          <cell r="AA840" t="str">
            <v/>
          </cell>
        </row>
        <row r="841">
          <cell r="I841" t="str">
            <v>1006400000404</v>
          </cell>
          <cell r="J841"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841">
            <v>0</v>
          </cell>
          <cell r="L841">
            <v>0</v>
          </cell>
          <cell r="M841" t="str">
            <v>0.3+0.3+0.3+0.3+0.3+0.3+0.3+0.3+0.3+0.3+0.3+0.3+0.3+0.3+0.3+0.3+0.3</v>
          </cell>
          <cell r="P841" t="str">
            <v>1006400000405</v>
          </cell>
          <cell r="Q841"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841">
            <v>0</v>
          </cell>
          <cell r="S841">
            <v>0</v>
          </cell>
          <cell r="T841" t="str">
            <v>4.8+4.8+4.8+4.8+4.8+4.8+4.8+4.8+4.8+4.8+4.8+4.8+4.8+4.8+4.8+4.8+4.8</v>
          </cell>
          <cell r="W841" t="str">
            <v/>
          </cell>
          <cell r="X841" t="str">
            <v/>
          </cell>
          <cell r="Y841">
            <v>0</v>
          </cell>
          <cell r="Z841">
            <v>0</v>
          </cell>
          <cell r="AA841" t="str">
            <v/>
          </cell>
        </row>
        <row r="842">
          <cell r="I842" t="str">
            <v>1006400000501</v>
          </cell>
          <cell r="J842"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842">
            <v>0</v>
          </cell>
          <cell r="L842">
            <v>0</v>
          </cell>
          <cell r="M842" t="str">
            <v>0.08+0.08+0.08+0.08+0.08+0.08+0.08+0.08+0.08+0.08+0.08+0.08+0.08+0.08+0.08+0.08+0.08</v>
          </cell>
          <cell r="P842" t="str">
            <v/>
          </cell>
          <cell r="Q842" t="str">
            <v/>
          </cell>
          <cell r="R842">
            <v>0</v>
          </cell>
          <cell r="S842">
            <v>0</v>
          </cell>
          <cell r="T842" t="str">
            <v/>
          </cell>
          <cell r="W842" t="str">
            <v/>
          </cell>
          <cell r="X842" t="str">
            <v/>
          </cell>
          <cell r="Y842">
            <v>0</v>
          </cell>
          <cell r="Z842">
            <v>0</v>
          </cell>
          <cell r="AA842" t="str">
            <v/>
          </cell>
        </row>
        <row r="843">
          <cell r="I843" t="str">
            <v>1006400000502</v>
          </cell>
          <cell r="J843"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843">
            <v>0</v>
          </cell>
          <cell r="L843">
            <v>0</v>
          </cell>
          <cell r="M843" t="str">
            <v>0.16+0.16+0.16+0.16+0.16+0.16+0.16+0.16+0.16+0.16+0.16+0.16+0.16+0.16+0.16+0.16+0.16</v>
          </cell>
          <cell r="P843" t="str">
            <v>1006400000503</v>
          </cell>
          <cell r="Q843"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R843">
            <v>0</v>
          </cell>
          <cell r="S843">
            <v>0</v>
          </cell>
          <cell r="T843" t="str">
            <v>0.08+0.08+0.08+0.08+0.08+0.08+0.08+0.08+0.08+0.08+0.08+0.08+0.08+0.08+0.08+0.08+0.08</v>
          </cell>
          <cell r="W843" t="str">
            <v/>
          </cell>
          <cell r="X843" t="str">
            <v/>
          </cell>
          <cell r="Y843">
            <v>0</v>
          </cell>
          <cell r="Z843">
            <v>0</v>
          </cell>
          <cell r="AA843" t="str">
            <v/>
          </cell>
        </row>
        <row r="844">
          <cell r="I844" t="str">
            <v>1006400000504</v>
          </cell>
          <cell r="J844"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844">
            <v>0</v>
          </cell>
          <cell r="L844">
            <v>0</v>
          </cell>
          <cell r="M844" t="str">
            <v>0.08+0.08+0.08+0.08+0.08+0.08+0.08+0.08+0.08+0.08+0.08+0.08+0.08+0.08+0.08+0.08+0.08</v>
          </cell>
          <cell r="P844" t="str">
            <v/>
          </cell>
          <cell r="Q844" t="str">
            <v/>
          </cell>
          <cell r="R844">
            <v>0</v>
          </cell>
          <cell r="S844">
            <v>0</v>
          </cell>
          <cell r="T844" t="str">
            <v/>
          </cell>
          <cell r="W844" t="str">
            <v/>
          </cell>
          <cell r="X844" t="str">
            <v/>
          </cell>
          <cell r="Y844">
            <v>0</v>
          </cell>
          <cell r="Z844">
            <v>0</v>
          </cell>
          <cell r="AA844" t="str">
            <v/>
          </cell>
        </row>
        <row r="845">
          <cell r="I845" t="str">
            <v/>
          </cell>
          <cell r="J845" t="str">
            <v/>
          </cell>
          <cell r="K845">
            <v>0</v>
          </cell>
          <cell r="L845">
            <v>0</v>
          </cell>
          <cell r="M845" t="str">
            <v/>
          </cell>
          <cell r="P845" t="str">
            <v/>
          </cell>
          <cell r="Q845" t="str">
            <v/>
          </cell>
          <cell r="R845">
            <v>0</v>
          </cell>
          <cell r="S845">
            <v>0</v>
          </cell>
          <cell r="T845" t="str">
            <v/>
          </cell>
          <cell r="W845" t="str">
            <v/>
          </cell>
          <cell r="X845" t="str">
            <v/>
          </cell>
          <cell r="Y845">
            <v>0</v>
          </cell>
          <cell r="Z845">
            <v>0</v>
          </cell>
          <cell r="AA845" t="str">
            <v/>
          </cell>
        </row>
        <row r="846">
          <cell r="I846" t="str">
            <v/>
          </cell>
          <cell r="J846" t="str">
            <v/>
          </cell>
          <cell r="K846">
            <v>0</v>
          </cell>
          <cell r="L846">
            <v>0</v>
          </cell>
          <cell r="M846" t="str">
            <v/>
          </cell>
          <cell r="P846" t="str">
            <v/>
          </cell>
          <cell r="Q846" t="str">
            <v/>
          </cell>
          <cell r="R846">
            <v>0</v>
          </cell>
          <cell r="S846">
            <v>0</v>
          </cell>
          <cell r="T846" t="str">
            <v/>
          </cell>
          <cell r="W846" t="str">
            <v/>
          </cell>
          <cell r="X846" t="str">
            <v/>
          </cell>
          <cell r="Y846">
            <v>0</v>
          </cell>
          <cell r="Z846">
            <v>0</v>
          </cell>
          <cell r="AA846" t="str">
            <v/>
          </cell>
        </row>
        <row r="847">
          <cell r="I847" t="str">
            <v/>
          </cell>
          <cell r="J847" t="str">
            <v/>
          </cell>
          <cell r="K847">
            <v>0</v>
          </cell>
          <cell r="L847">
            <v>0</v>
          </cell>
          <cell r="M847" t="str">
            <v/>
          </cell>
          <cell r="P847" t="str">
            <v/>
          </cell>
          <cell r="Q847" t="str">
            <v/>
          </cell>
          <cell r="R847">
            <v>0</v>
          </cell>
          <cell r="S847">
            <v>0</v>
          </cell>
          <cell r="T847" t="str">
            <v/>
          </cell>
          <cell r="W847" t="str">
            <v/>
          </cell>
          <cell r="X847" t="str">
            <v/>
          </cell>
          <cell r="Y847">
            <v>0</v>
          </cell>
          <cell r="Z847">
            <v>0</v>
          </cell>
          <cell r="AA847" t="str">
            <v/>
          </cell>
        </row>
        <row r="848">
          <cell r="I848" t="str">
            <v/>
          </cell>
          <cell r="J848" t="str">
            <v/>
          </cell>
          <cell r="K848">
            <v>0</v>
          </cell>
          <cell r="L848">
            <v>0</v>
          </cell>
          <cell r="M848" t="str">
            <v/>
          </cell>
          <cell r="P848" t="str">
            <v/>
          </cell>
          <cell r="Q848" t="str">
            <v/>
          </cell>
          <cell r="R848">
            <v>0</v>
          </cell>
          <cell r="S848">
            <v>0</v>
          </cell>
          <cell r="T848" t="str">
            <v/>
          </cell>
          <cell r="W848" t="str">
            <v/>
          </cell>
          <cell r="X848" t="str">
            <v/>
          </cell>
          <cell r="Y848">
            <v>0</v>
          </cell>
          <cell r="Z848">
            <v>0</v>
          </cell>
          <cell r="AA848" t="str">
            <v/>
          </cell>
        </row>
        <row r="849">
          <cell r="I849" t="str">
            <v/>
          </cell>
          <cell r="J849" t="str">
            <v/>
          </cell>
          <cell r="K849">
            <v>0</v>
          </cell>
          <cell r="L849">
            <v>0</v>
          </cell>
          <cell r="M849" t="str">
            <v/>
          </cell>
          <cell r="P849" t="str">
            <v/>
          </cell>
          <cell r="Q849" t="str">
            <v/>
          </cell>
          <cell r="R849">
            <v>0</v>
          </cell>
          <cell r="S849">
            <v>0</v>
          </cell>
          <cell r="T849" t="str">
            <v/>
          </cell>
          <cell r="W849" t="str">
            <v/>
          </cell>
          <cell r="X849" t="str">
            <v/>
          </cell>
          <cell r="Y849">
            <v>0</v>
          </cell>
          <cell r="Z849">
            <v>0</v>
          </cell>
          <cell r="AA849" t="str">
            <v/>
          </cell>
        </row>
        <row r="850">
          <cell r="I850" t="str">
            <v/>
          </cell>
          <cell r="J850" t="str">
            <v/>
          </cell>
          <cell r="K850">
            <v>0</v>
          </cell>
          <cell r="L850">
            <v>0</v>
          </cell>
          <cell r="M850" t="str">
            <v/>
          </cell>
          <cell r="P850" t="str">
            <v/>
          </cell>
          <cell r="Q850" t="str">
            <v/>
          </cell>
          <cell r="R850">
            <v>0</v>
          </cell>
          <cell r="S850">
            <v>0</v>
          </cell>
          <cell r="T850" t="str">
            <v/>
          </cell>
          <cell r="W850" t="str">
            <v/>
          </cell>
          <cell r="X850" t="str">
            <v/>
          </cell>
          <cell r="Y850">
            <v>0</v>
          </cell>
          <cell r="Z850">
            <v>0</v>
          </cell>
          <cell r="AA850" t="str">
            <v/>
          </cell>
        </row>
        <row r="851">
          <cell r="I851" t="str">
            <v/>
          </cell>
          <cell r="J851" t="str">
            <v/>
          </cell>
          <cell r="K851">
            <v>0</v>
          </cell>
          <cell r="L851">
            <v>0</v>
          </cell>
          <cell r="M851" t="str">
            <v/>
          </cell>
          <cell r="P851" t="str">
            <v/>
          </cell>
          <cell r="Q851" t="str">
            <v/>
          </cell>
          <cell r="R851">
            <v>0</v>
          </cell>
          <cell r="S851">
            <v>0</v>
          </cell>
          <cell r="T851" t="str">
            <v/>
          </cell>
          <cell r="W851" t="str">
            <v/>
          </cell>
          <cell r="X851" t="str">
            <v/>
          </cell>
          <cell r="Y851">
            <v>0</v>
          </cell>
          <cell r="Z851">
            <v>0</v>
          </cell>
          <cell r="AA851" t="str">
            <v/>
          </cell>
        </row>
        <row r="852">
          <cell r="I852" t="str">
            <v/>
          </cell>
          <cell r="J852" t="str">
            <v/>
          </cell>
          <cell r="K852">
            <v>0</v>
          </cell>
          <cell r="L852">
            <v>0</v>
          </cell>
          <cell r="M852" t="str">
            <v/>
          </cell>
          <cell r="P852" t="str">
            <v/>
          </cell>
          <cell r="Q852" t="str">
            <v/>
          </cell>
          <cell r="R852">
            <v>0</v>
          </cell>
          <cell r="S852">
            <v>0</v>
          </cell>
          <cell r="T852" t="str">
            <v/>
          </cell>
          <cell r="W852" t="str">
            <v/>
          </cell>
          <cell r="X852" t="str">
            <v/>
          </cell>
          <cell r="Y852">
            <v>0</v>
          </cell>
          <cell r="Z852">
            <v>0</v>
          </cell>
          <cell r="AA852" t="str">
            <v/>
          </cell>
        </row>
        <row r="853">
          <cell r="I853" t="str">
            <v/>
          </cell>
          <cell r="J853" t="str">
            <v/>
          </cell>
          <cell r="K853">
            <v>0</v>
          </cell>
          <cell r="L853">
            <v>0</v>
          </cell>
          <cell r="M853" t="str">
            <v/>
          </cell>
          <cell r="P853" t="str">
            <v/>
          </cell>
          <cell r="Q853" t="str">
            <v/>
          </cell>
          <cell r="R853">
            <v>0</v>
          </cell>
          <cell r="S853">
            <v>0</v>
          </cell>
          <cell r="T853" t="str">
            <v/>
          </cell>
          <cell r="W853" t="str">
            <v/>
          </cell>
          <cell r="X853" t="str">
            <v/>
          </cell>
          <cell r="Y853">
            <v>0</v>
          </cell>
          <cell r="Z853">
            <v>0</v>
          </cell>
          <cell r="AA853" t="str">
            <v/>
          </cell>
        </row>
        <row r="854">
          <cell r="I854" t="str">
            <v/>
          </cell>
          <cell r="J854" t="str">
            <v/>
          </cell>
          <cell r="K854">
            <v>0</v>
          </cell>
          <cell r="L854">
            <v>0</v>
          </cell>
          <cell r="M854" t="str">
            <v/>
          </cell>
          <cell r="P854" t="str">
            <v/>
          </cell>
          <cell r="Q854" t="str">
            <v/>
          </cell>
          <cell r="R854">
            <v>0</v>
          </cell>
          <cell r="S854">
            <v>0</v>
          </cell>
          <cell r="T854" t="str">
            <v/>
          </cell>
          <cell r="W854" t="str">
            <v/>
          </cell>
          <cell r="X854" t="str">
            <v/>
          </cell>
          <cell r="Y854">
            <v>0</v>
          </cell>
          <cell r="Z854">
            <v>0</v>
          </cell>
          <cell r="AA854" t="str">
            <v/>
          </cell>
        </row>
        <row r="855">
          <cell r="I855" t="str">
            <v/>
          </cell>
          <cell r="J855" t="str">
            <v/>
          </cell>
          <cell r="K855">
            <v>0</v>
          </cell>
          <cell r="L855">
            <v>0</v>
          </cell>
          <cell r="M855" t="str">
            <v/>
          </cell>
          <cell r="P855" t="str">
            <v/>
          </cell>
          <cell r="Q855" t="str">
            <v/>
          </cell>
          <cell r="R855">
            <v>0</v>
          </cell>
          <cell r="S855">
            <v>0</v>
          </cell>
          <cell r="T855" t="str">
            <v/>
          </cell>
          <cell r="W855" t="str">
            <v/>
          </cell>
          <cell r="X855" t="str">
            <v/>
          </cell>
          <cell r="Y855">
            <v>0</v>
          </cell>
          <cell r="Z855">
            <v>0</v>
          </cell>
          <cell r="AA855" t="str">
            <v/>
          </cell>
        </row>
        <row r="856">
          <cell r="I856" t="str">
            <v/>
          </cell>
          <cell r="J856" t="str">
            <v/>
          </cell>
          <cell r="K856">
            <v>0</v>
          </cell>
          <cell r="L856">
            <v>0</v>
          </cell>
          <cell r="M856" t="str">
            <v/>
          </cell>
          <cell r="P856" t="str">
            <v/>
          </cell>
          <cell r="Q856" t="str">
            <v/>
          </cell>
          <cell r="R856">
            <v>0</v>
          </cell>
          <cell r="S856">
            <v>0</v>
          </cell>
          <cell r="T856" t="str">
            <v/>
          </cell>
          <cell r="W856" t="str">
            <v/>
          </cell>
          <cell r="X856" t="str">
            <v/>
          </cell>
          <cell r="Y856">
            <v>0</v>
          </cell>
          <cell r="Z856">
            <v>0</v>
          </cell>
          <cell r="AA856" t="str">
            <v/>
          </cell>
        </row>
        <row r="857">
          <cell r="I857" t="str">
            <v/>
          </cell>
          <cell r="J857" t="str">
            <v/>
          </cell>
          <cell r="K857">
            <v>0</v>
          </cell>
          <cell r="L857">
            <v>0</v>
          </cell>
          <cell r="M857" t="str">
            <v/>
          </cell>
          <cell r="P857" t="str">
            <v/>
          </cell>
          <cell r="Q857" t="str">
            <v/>
          </cell>
          <cell r="R857">
            <v>0</v>
          </cell>
          <cell r="S857">
            <v>0</v>
          </cell>
          <cell r="T857" t="str">
            <v/>
          </cell>
          <cell r="W857" t="str">
            <v/>
          </cell>
          <cell r="X857" t="str">
            <v/>
          </cell>
          <cell r="Y857">
            <v>0</v>
          </cell>
          <cell r="Z857">
            <v>0</v>
          </cell>
          <cell r="AA857" t="str">
            <v/>
          </cell>
        </row>
        <row r="858">
          <cell r="I858" t="str">
            <v/>
          </cell>
          <cell r="J858" t="str">
            <v/>
          </cell>
          <cell r="K858">
            <v>0</v>
          </cell>
          <cell r="L858">
            <v>0</v>
          </cell>
          <cell r="M858" t="str">
            <v/>
          </cell>
          <cell r="P858" t="str">
            <v/>
          </cell>
          <cell r="Q858" t="str">
            <v/>
          </cell>
          <cell r="R858">
            <v>0</v>
          </cell>
          <cell r="S858">
            <v>0</v>
          </cell>
          <cell r="T858" t="str">
            <v/>
          </cell>
          <cell r="W858" t="str">
            <v/>
          </cell>
          <cell r="X858" t="str">
            <v/>
          </cell>
          <cell r="Y858">
            <v>0</v>
          </cell>
          <cell r="Z858">
            <v>0</v>
          </cell>
          <cell r="AA858" t="str">
            <v/>
          </cell>
        </row>
        <row r="859">
          <cell r="I859" t="str">
            <v/>
          </cell>
          <cell r="J859" t="str">
            <v/>
          </cell>
          <cell r="K859">
            <v>0</v>
          </cell>
          <cell r="L859">
            <v>0</v>
          </cell>
          <cell r="M859" t="str">
            <v/>
          </cell>
          <cell r="P859" t="str">
            <v/>
          </cell>
          <cell r="Q859" t="str">
            <v/>
          </cell>
          <cell r="R859">
            <v>0</v>
          </cell>
          <cell r="S859">
            <v>0</v>
          </cell>
          <cell r="T859" t="str">
            <v/>
          </cell>
          <cell r="W859" t="str">
            <v/>
          </cell>
          <cell r="X859" t="str">
            <v/>
          </cell>
          <cell r="Y859">
            <v>0</v>
          </cell>
          <cell r="Z859">
            <v>0</v>
          </cell>
          <cell r="AA859" t="str">
            <v/>
          </cell>
        </row>
        <row r="860">
          <cell r="I860" t="str">
            <v/>
          </cell>
          <cell r="J860" t="str">
            <v/>
          </cell>
          <cell r="K860">
            <v>0</v>
          </cell>
          <cell r="L860">
            <v>0</v>
          </cell>
          <cell r="M860" t="str">
            <v/>
          </cell>
          <cell r="P860" t="str">
            <v/>
          </cell>
          <cell r="Q860" t="str">
            <v/>
          </cell>
          <cell r="R860">
            <v>0</v>
          </cell>
          <cell r="S860">
            <v>0</v>
          </cell>
          <cell r="T860" t="str">
            <v/>
          </cell>
          <cell r="W860" t="str">
            <v/>
          </cell>
          <cell r="X860" t="str">
            <v/>
          </cell>
          <cell r="Y860">
            <v>0</v>
          </cell>
          <cell r="Z860">
            <v>0</v>
          </cell>
          <cell r="AA860" t="str">
            <v/>
          </cell>
        </row>
        <row r="861">
          <cell r="I861" t="str">
            <v/>
          </cell>
          <cell r="J861" t="str">
            <v/>
          </cell>
          <cell r="K861">
            <v>0</v>
          </cell>
          <cell r="L861">
            <v>0</v>
          </cell>
          <cell r="M861" t="str">
            <v/>
          </cell>
          <cell r="P861" t="str">
            <v/>
          </cell>
          <cell r="Q861" t="str">
            <v/>
          </cell>
          <cell r="R861">
            <v>0</v>
          </cell>
          <cell r="S861">
            <v>0</v>
          </cell>
          <cell r="T861" t="str">
            <v/>
          </cell>
          <cell r="W861" t="str">
            <v/>
          </cell>
          <cell r="X861" t="str">
            <v/>
          </cell>
          <cell r="Y861">
            <v>0</v>
          </cell>
          <cell r="Z861">
            <v>0</v>
          </cell>
          <cell r="AA861" t="str">
            <v/>
          </cell>
        </row>
        <row r="862">
          <cell r="I862" t="str">
            <v/>
          </cell>
          <cell r="J862" t="str">
            <v/>
          </cell>
          <cell r="K862">
            <v>0</v>
          </cell>
          <cell r="L862">
            <v>0</v>
          </cell>
          <cell r="M862" t="str">
            <v/>
          </cell>
          <cell r="P862" t="str">
            <v/>
          </cell>
          <cell r="Q862" t="str">
            <v/>
          </cell>
          <cell r="R862">
            <v>0</v>
          </cell>
          <cell r="S862">
            <v>0</v>
          </cell>
          <cell r="T862" t="str">
            <v/>
          </cell>
          <cell r="W862" t="str">
            <v/>
          </cell>
          <cell r="X862" t="str">
            <v/>
          </cell>
          <cell r="Y862">
            <v>0</v>
          </cell>
          <cell r="Z862">
            <v>0</v>
          </cell>
          <cell r="AA862" t="str">
            <v/>
          </cell>
        </row>
        <row r="863">
          <cell r="I863" t="str">
            <v/>
          </cell>
          <cell r="J863" t="str">
            <v/>
          </cell>
          <cell r="K863">
            <v>0</v>
          </cell>
          <cell r="L863">
            <v>0</v>
          </cell>
          <cell r="M863" t="str">
            <v/>
          </cell>
          <cell r="P863" t="str">
            <v/>
          </cell>
          <cell r="Q863" t="str">
            <v/>
          </cell>
          <cell r="R863">
            <v>0</v>
          </cell>
          <cell r="S863">
            <v>0</v>
          </cell>
          <cell r="T863" t="str">
            <v/>
          </cell>
          <cell r="W863" t="str">
            <v/>
          </cell>
          <cell r="X863" t="str">
            <v/>
          </cell>
          <cell r="Y863">
            <v>0</v>
          </cell>
          <cell r="Z863">
            <v>0</v>
          </cell>
          <cell r="AA863" t="str">
            <v/>
          </cell>
        </row>
        <row r="864">
          <cell r="I864" t="str">
            <v/>
          </cell>
          <cell r="J864" t="str">
            <v/>
          </cell>
          <cell r="K864">
            <v>0</v>
          </cell>
          <cell r="L864">
            <v>0</v>
          </cell>
          <cell r="M864" t="str">
            <v/>
          </cell>
          <cell r="P864" t="str">
            <v/>
          </cell>
          <cell r="Q864" t="str">
            <v/>
          </cell>
          <cell r="R864">
            <v>0</v>
          </cell>
          <cell r="S864">
            <v>0</v>
          </cell>
          <cell r="T864" t="str">
            <v/>
          </cell>
          <cell r="W864" t="str">
            <v/>
          </cell>
          <cell r="X864" t="str">
            <v/>
          </cell>
          <cell r="Y864">
            <v>0</v>
          </cell>
          <cell r="Z864">
            <v>0</v>
          </cell>
          <cell r="AA864" t="str">
            <v/>
          </cell>
        </row>
        <row r="865">
          <cell r="I865" t="str">
            <v/>
          </cell>
          <cell r="J865" t="str">
            <v/>
          </cell>
          <cell r="K865">
            <v>0</v>
          </cell>
          <cell r="L865">
            <v>0</v>
          </cell>
          <cell r="M865" t="str">
            <v/>
          </cell>
          <cell r="P865" t="str">
            <v/>
          </cell>
          <cell r="Q865" t="str">
            <v/>
          </cell>
          <cell r="R865">
            <v>0</v>
          </cell>
          <cell r="S865">
            <v>0</v>
          </cell>
          <cell r="T865" t="str">
            <v/>
          </cell>
          <cell r="W865" t="str">
            <v/>
          </cell>
          <cell r="X865" t="str">
            <v/>
          </cell>
          <cell r="Y865">
            <v>0</v>
          </cell>
          <cell r="Z865">
            <v>0</v>
          </cell>
          <cell r="AA865" t="str">
            <v/>
          </cell>
        </row>
        <row r="866">
          <cell r="I866" t="str">
            <v/>
          </cell>
          <cell r="J866" t="str">
            <v/>
          </cell>
          <cell r="K866">
            <v>0</v>
          </cell>
          <cell r="L866">
            <v>0</v>
          </cell>
          <cell r="M866" t="str">
            <v/>
          </cell>
          <cell r="P866" t="str">
            <v/>
          </cell>
          <cell r="Q866" t="str">
            <v/>
          </cell>
          <cell r="R866">
            <v>0</v>
          </cell>
          <cell r="S866">
            <v>0</v>
          </cell>
          <cell r="T866" t="str">
            <v/>
          </cell>
          <cell r="W866" t="str">
            <v/>
          </cell>
          <cell r="X866" t="str">
            <v/>
          </cell>
          <cell r="Y866">
            <v>0</v>
          </cell>
          <cell r="Z866">
            <v>0</v>
          </cell>
          <cell r="AA866" t="str">
            <v/>
          </cell>
        </row>
        <row r="867">
          <cell r="I867" t="str">
            <v/>
          </cell>
          <cell r="J867" t="str">
            <v/>
          </cell>
          <cell r="K867">
            <v>0</v>
          </cell>
          <cell r="L867">
            <v>0</v>
          </cell>
          <cell r="M867" t="str">
            <v/>
          </cell>
          <cell r="P867" t="str">
            <v/>
          </cell>
          <cell r="Q867" t="str">
            <v/>
          </cell>
          <cell r="R867">
            <v>0</v>
          </cell>
          <cell r="S867">
            <v>0</v>
          </cell>
          <cell r="T867" t="str">
            <v/>
          </cell>
          <cell r="W867" t="str">
            <v/>
          </cell>
          <cell r="X867" t="str">
            <v/>
          </cell>
          <cell r="Y867">
            <v>0</v>
          </cell>
          <cell r="Z867">
            <v>0</v>
          </cell>
          <cell r="AA867" t="str">
            <v/>
          </cell>
        </row>
        <row r="868">
          <cell r="I868" t="str">
            <v/>
          </cell>
          <cell r="J868" t="str">
            <v/>
          </cell>
          <cell r="K868">
            <v>0</v>
          </cell>
          <cell r="L868">
            <v>0</v>
          </cell>
          <cell r="M868" t="str">
            <v/>
          </cell>
          <cell r="P868" t="str">
            <v/>
          </cell>
          <cell r="Q868" t="str">
            <v/>
          </cell>
          <cell r="R868">
            <v>0</v>
          </cell>
          <cell r="S868">
            <v>0</v>
          </cell>
          <cell r="T868" t="str">
            <v/>
          </cell>
          <cell r="W868" t="str">
            <v/>
          </cell>
          <cell r="X868" t="str">
            <v/>
          </cell>
          <cell r="Y868">
            <v>0</v>
          </cell>
          <cell r="Z868">
            <v>0</v>
          </cell>
          <cell r="AA868" t="str">
            <v/>
          </cell>
        </row>
        <row r="869">
          <cell r="I869" t="str">
            <v/>
          </cell>
          <cell r="J869" t="str">
            <v/>
          </cell>
          <cell r="K869">
            <v>0</v>
          </cell>
          <cell r="L869">
            <v>0</v>
          </cell>
          <cell r="M869" t="str">
            <v/>
          </cell>
          <cell r="P869" t="str">
            <v/>
          </cell>
          <cell r="Q869" t="str">
            <v/>
          </cell>
          <cell r="R869">
            <v>0</v>
          </cell>
          <cell r="S869">
            <v>0</v>
          </cell>
          <cell r="T869" t="str">
            <v/>
          </cell>
          <cell r="W869" t="str">
            <v/>
          </cell>
          <cell r="X869" t="str">
            <v/>
          </cell>
          <cell r="Y869">
            <v>0</v>
          </cell>
          <cell r="Z869">
            <v>0</v>
          </cell>
          <cell r="AA869" t="str">
            <v/>
          </cell>
        </row>
        <row r="870">
          <cell r="I870" t="str">
            <v/>
          </cell>
          <cell r="J870" t="str">
            <v/>
          </cell>
          <cell r="K870">
            <v>0</v>
          </cell>
          <cell r="L870">
            <v>0</v>
          </cell>
          <cell r="M870" t="str">
            <v/>
          </cell>
          <cell r="P870" t="str">
            <v/>
          </cell>
          <cell r="Q870" t="str">
            <v/>
          </cell>
          <cell r="R870">
            <v>0</v>
          </cell>
          <cell r="S870">
            <v>0</v>
          </cell>
          <cell r="T870" t="str">
            <v/>
          </cell>
          <cell r="W870" t="str">
            <v/>
          </cell>
          <cell r="X870" t="str">
            <v/>
          </cell>
          <cell r="Y870">
            <v>0</v>
          </cell>
          <cell r="Z870">
            <v>0</v>
          </cell>
          <cell r="AA870" t="str">
            <v/>
          </cell>
        </row>
        <row r="871">
          <cell r="I871" t="str">
            <v/>
          </cell>
          <cell r="J871" t="str">
            <v/>
          </cell>
          <cell r="K871">
            <v>0</v>
          </cell>
          <cell r="L871">
            <v>0</v>
          </cell>
          <cell r="M871" t="str">
            <v/>
          </cell>
          <cell r="P871" t="str">
            <v/>
          </cell>
          <cell r="Q871" t="str">
            <v/>
          </cell>
          <cell r="R871">
            <v>0</v>
          </cell>
          <cell r="S871">
            <v>0</v>
          </cell>
          <cell r="T871" t="str">
            <v/>
          </cell>
          <cell r="W871" t="str">
            <v/>
          </cell>
          <cell r="X871" t="str">
            <v/>
          </cell>
          <cell r="Y871">
            <v>0</v>
          </cell>
          <cell r="Z871">
            <v>0</v>
          </cell>
          <cell r="AA871" t="str">
            <v/>
          </cell>
        </row>
        <row r="872">
          <cell r="I872" t="str">
            <v/>
          </cell>
          <cell r="J872" t="str">
            <v/>
          </cell>
          <cell r="K872">
            <v>0</v>
          </cell>
          <cell r="L872">
            <v>0</v>
          </cell>
          <cell r="M872" t="str">
            <v/>
          </cell>
          <cell r="P872" t="str">
            <v/>
          </cell>
          <cell r="Q872" t="str">
            <v/>
          </cell>
          <cell r="R872">
            <v>0</v>
          </cell>
          <cell r="S872">
            <v>0</v>
          </cell>
          <cell r="T872" t="str">
            <v/>
          </cell>
          <cell r="W872" t="str">
            <v/>
          </cell>
          <cell r="X872" t="str">
            <v/>
          </cell>
          <cell r="Y872">
            <v>0</v>
          </cell>
          <cell r="Z872">
            <v>0</v>
          </cell>
          <cell r="AA872" t="str">
            <v/>
          </cell>
        </row>
        <row r="873">
          <cell r="I873" t="str">
            <v/>
          </cell>
          <cell r="J873" t="str">
            <v/>
          </cell>
          <cell r="K873">
            <v>0</v>
          </cell>
          <cell r="L873">
            <v>0</v>
          </cell>
          <cell r="M873" t="str">
            <v/>
          </cell>
          <cell r="P873" t="str">
            <v/>
          </cell>
          <cell r="Q873" t="str">
            <v/>
          </cell>
          <cell r="R873">
            <v>0</v>
          </cell>
          <cell r="S873">
            <v>0</v>
          </cell>
          <cell r="T873" t="str">
            <v/>
          </cell>
          <cell r="W873" t="str">
            <v/>
          </cell>
          <cell r="X873" t="str">
            <v/>
          </cell>
          <cell r="Y873">
            <v>0</v>
          </cell>
          <cell r="Z873">
            <v>0</v>
          </cell>
          <cell r="AA873" t="str">
            <v/>
          </cell>
        </row>
        <row r="874">
          <cell r="I874" t="str">
            <v/>
          </cell>
          <cell r="J874" t="str">
            <v/>
          </cell>
          <cell r="K874">
            <v>0</v>
          </cell>
          <cell r="L874">
            <v>0</v>
          </cell>
          <cell r="M874" t="str">
            <v/>
          </cell>
          <cell r="P874" t="str">
            <v/>
          </cell>
          <cell r="Q874" t="str">
            <v/>
          </cell>
          <cell r="R874">
            <v>0</v>
          </cell>
          <cell r="S874">
            <v>0</v>
          </cell>
          <cell r="T874" t="str">
            <v/>
          </cell>
          <cell r="W874" t="str">
            <v/>
          </cell>
          <cell r="X874" t="str">
            <v/>
          </cell>
          <cell r="Y874">
            <v>0</v>
          </cell>
          <cell r="Z874">
            <v>0</v>
          </cell>
          <cell r="AA874" t="str">
            <v/>
          </cell>
        </row>
        <row r="875">
          <cell r="I875" t="str">
            <v/>
          </cell>
          <cell r="J875" t="str">
            <v/>
          </cell>
          <cell r="K875">
            <v>0</v>
          </cell>
          <cell r="L875">
            <v>0</v>
          </cell>
          <cell r="M875" t="str">
            <v/>
          </cell>
          <cell r="P875" t="str">
            <v/>
          </cell>
          <cell r="Q875" t="str">
            <v/>
          </cell>
          <cell r="R875">
            <v>0</v>
          </cell>
          <cell r="S875">
            <v>0</v>
          </cell>
          <cell r="T875" t="str">
            <v/>
          </cell>
          <cell r="W875" t="str">
            <v/>
          </cell>
          <cell r="X875" t="str">
            <v/>
          </cell>
          <cell r="Y875">
            <v>0</v>
          </cell>
          <cell r="Z875">
            <v>0</v>
          </cell>
          <cell r="AA875" t="str">
            <v/>
          </cell>
        </row>
        <row r="876">
          <cell r="I876" t="str">
            <v/>
          </cell>
          <cell r="J876" t="str">
            <v/>
          </cell>
          <cell r="K876">
            <v>0</v>
          </cell>
          <cell r="L876">
            <v>0</v>
          </cell>
          <cell r="M876" t="str">
            <v/>
          </cell>
          <cell r="P876" t="str">
            <v/>
          </cell>
          <cell r="Q876" t="str">
            <v/>
          </cell>
          <cell r="R876">
            <v>0</v>
          </cell>
          <cell r="S876">
            <v>0</v>
          </cell>
          <cell r="T876" t="str">
            <v/>
          </cell>
          <cell r="W876" t="str">
            <v/>
          </cell>
          <cell r="X876" t="str">
            <v/>
          </cell>
          <cell r="Y876">
            <v>0</v>
          </cell>
          <cell r="Z876">
            <v>0</v>
          </cell>
          <cell r="AA876" t="str">
            <v/>
          </cell>
        </row>
        <row r="877">
          <cell r="I877" t="str">
            <v/>
          </cell>
          <cell r="J877" t="str">
            <v/>
          </cell>
          <cell r="K877">
            <v>0</v>
          </cell>
          <cell r="L877">
            <v>0</v>
          </cell>
          <cell r="M877" t="str">
            <v/>
          </cell>
          <cell r="P877" t="str">
            <v/>
          </cell>
          <cell r="Q877" t="str">
            <v/>
          </cell>
          <cell r="R877">
            <v>0</v>
          </cell>
          <cell r="S877">
            <v>0</v>
          </cell>
          <cell r="T877" t="str">
            <v/>
          </cell>
          <cell r="W877" t="str">
            <v/>
          </cell>
          <cell r="X877" t="str">
            <v/>
          </cell>
          <cell r="Y877">
            <v>0</v>
          </cell>
          <cell r="Z877">
            <v>0</v>
          </cell>
          <cell r="AA877" t="str">
            <v/>
          </cell>
        </row>
        <row r="878">
          <cell r="I878" t="str">
            <v/>
          </cell>
          <cell r="J878" t="str">
            <v/>
          </cell>
          <cell r="K878">
            <v>0</v>
          </cell>
          <cell r="L878">
            <v>0</v>
          </cell>
          <cell r="M878" t="str">
            <v/>
          </cell>
          <cell r="P878" t="str">
            <v/>
          </cell>
          <cell r="Q878" t="str">
            <v/>
          </cell>
          <cell r="R878">
            <v>0</v>
          </cell>
          <cell r="S878">
            <v>0</v>
          </cell>
          <cell r="T878" t="str">
            <v/>
          </cell>
          <cell r="W878" t="str">
            <v/>
          </cell>
          <cell r="X878" t="str">
            <v/>
          </cell>
          <cell r="Y878">
            <v>0</v>
          </cell>
          <cell r="Z878">
            <v>0</v>
          </cell>
          <cell r="AA878" t="str">
            <v/>
          </cell>
        </row>
        <row r="879">
          <cell r="I879" t="str">
            <v/>
          </cell>
          <cell r="J879" t="str">
            <v/>
          </cell>
          <cell r="K879">
            <v>0</v>
          </cell>
          <cell r="L879">
            <v>0</v>
          </cell>
          <cell r="M879" t="str">
            <v/>
          </cell>
          <cell r="P879" t="str">
            <v/>
          </cell>
          <cell r="Q879" t="str">
            <v/>
          </cell>
          <cell r="R879">
            <v>0</v>
          </cell>
          <cell r="S879">
            <v>0</v>
          </cell>
          <cell r="T879" t="str">
            <v/>
          </cell>
          <cell r="W879" t="str">
            <v/>
          </cell>
          <cell r="X879" t="str">
            <v/>
          </cell>
          <cell r="Y879">
            <v>0</v>
          </cell>
          <cell r="Z879">
            <v>0</v>
          </cell>
          <cell r="AA879" t="str">
            <v/>
          </cell>
        </row>
        <row r="880">
          <cell r="I880" t="str">
            <v/>
          </cell>
          <cell r="J880" t="str">
            <v/>
          </cell>
          <cell r="K880">
            <v>0</v>
          </cell>
          <cell r="L880">
            <v>0</v>
          </cell>
          <cell r="M880" t="str">
            <v/>
          </cell>
          <cell r="P880" t="str">
            <v/>
          </cell>
          <cell r="Q880" t="str">
            <v/>
          </cell>
          <cell r="R880">
            <v>0</v>
          </cell>
          <cell r="S880">
            <v>0</v>
          </cell>
          <cell r="T880" t="str">
            <v/>
          </cell>
          <cell r="W880" t="str">
            <v/>
          </cell>
          <cell r="X880" t="str">
            <v/>
          </cell>
          <cell r="Y880">
            <v>0</v>
          </cell>
          <cell r="Z880">
            <v>0</v>
          </cell>
          <cell r="AA880" t="str">
            <v/>
          </cell>
        </row>
        <row r="881">
          <cell r="I881" t="str">
            <v/>
          </cell>
          <cell r="J881" t="str">
            <v/>
          </cell>
          <cell r="K881">
            <v>0</v>
          </cell>
          <cell r="L881">
            <v>0</v>
          </cell>
          <cell r="M881" t="str">
            <v/>
          </cell>
          <cell r="P881" t="str">
            <v/>
          </cell>
          <cell r="Q881" t="str">
            <v/>
          </cell>
          <cell r="R881">
            <v>0</v>
          </cell>
          <cell r="S881">
            <v>0</v>
          </cell>
          <cell r="T881" t="str">
            <v/>
          </cell>
          <cell r="W881" t="str">
            <v/>
          </cell>
          <cell r="X881" t="str">
            <v/>
          </cell>
          <cell r="Y881">
            <v>0</v>
          </cell>
          <cell r="Z881">
            <v>0</v>
          </cell>
          <cell r="AA881" t="str">
            <v/>
          </cell>
        </row>
        <row r="882">
          <cell r="I882" t="str">
            <v/>
          </cell>
          <cell r="J882" t="str">
            <v/>
          </cell>
          <cell r="K882">
            <v>0</v>
          </cell>
          <cell r="L882">
            <v>0</v>
          </cell>
          <cell r="M882" t="str">
            <v/>
          </cell>
          <cell r="P882" t="str">
            <v/>
          </cell>
          <cell r="Q882" t="str">
            <v/>
          </cell>
          <cell r="R882">
            <v>0</v>
          </cell>
          <cell r="S882">
            <v>0</v>
          </cell>
          <cell r="T882" t="str">
            <v/>
          </cell>
          <cell r="W882" t="str">
            <v/>
          </cell>
          <cell r="X882" t="str">
            <v/>
          </cell>
          <cell r="Y882">
            <v>0</v>
          </cell>
          <cell r="Z882">
            <v>0</v>
          </cell>
          <cell r="AA882" t="str">
            <v/>
          </cell>
        </row>
        <row r="883">
          <cell r="I883" t="str">
            <v/>
          </cell>
          <cell r="J883" t="str">
            <v/>
          </cell>
          <cell r="K883">
            <v>0</v>
          </cell>
          <cell r="L883">
            <v>0</v>
          </cell>
          <cell r="M883" t="str">
            <v/>
          </cell>
          <cell r="P883" t="str">
            <v/>
          </cell>
          <cell r="Q883" t="str">
            <v/>
          </cell>
          <cell r="R883">
            <v>0</v>
          </cell>
          <cell r="S883">
            <v>0</v>
          </cell>
          <cell r="T883" t="str">
            <v/>
          </cell>
          <cell r="W883" t="str">
            <v/>
          </cell>
          <cell r="X883" t="str">
            <v/>
          </cell>
          <cell r="Y883">
            <v>0</v>
          </cell>
          <cell r="Z883">
            <v>0</v>
          </cell>
          <cell r="AA883" t="str">
            <v/>
          </cell>
        </row>
        <row r="884">
          <cell r="I884" t="str">
            <v/>
          </cell>
          <cell r="J884" t="str">
            <v/>
          </cell>
          <cell r="K884">
            <v>0</v>
          </cell>
          <cell r="L884">
            <v>0</v>
          </cell>
          <cell r="M884" t="str">
            <v/>
          </cell>
          <cell r="P884" t="str">
            <v/>
          </cell>
          <cell r="Q884" t="str">
            <v/>
          </cell>
          <cell r="R884">
            <v>0</v>
          </cell>
          <cell r="S884">
            <v>0</v>
          </cell>
          <cell r="T884" t="str">
            <v/>
          </cell>
          <cell r="W884" t="str">
            <v/>
          </cell>
          <cell r="X884" t="str">
            <v/>
          </cell>
          <cell r="Y884">
            <v>0</v>
          </cell>
          <cell r="Z884">
            <v>0</v>
          </cell>
          <cell r="AA884" t="str">
            <v/>
          </cell>
        </row>
        <row r="885">
          <cell r="I885" t="str">
            <v/>
          </cell>
          <cell r="J885" t="str">
            <v/>
          </cell>
          <cell r="K885">
            <v>0</v>
          </cell>
          <cell r="L885">
            <v>0</v>
          </cell>
          <cell r="M885" t="str">
            <v/>
          </cell>
          <cell r="P885" t="str">
            <v/>
          </cell>
          <cell r="Q885" t="str">
            <v/>
          </cell>
          <cell r="R885">
            <v>0</v>
          </cell>
          <cell r="S885">
            <v>0</v>
          </cell>
          <cell r="T885" t="str">
            <v/>
          </cell>
          <cell r="W885" t="str">
            <v/>
          </cell>
          <cell r="X885" t="str">
            <v/>
          </cell>
          <cell r="Y885">
            <v>0</v>
          </cell>
          <cell r="Z885">
            <v>0</v>
          </cell>
          <cell r="AA885" t="str">
            <v/>
          </cell>
        </row>
        <row r="886">
          <cell r="I886" t="str">
            <v/>
          </cell>
          <cell r="J886" t="str">
            <v/>
          </cell>
          <cell r="K886">
            <v>0</v>
          </cell>
          <cell r="L886">
            <v>0</v>
          </cell>
          <cell r="M886" t="str">
            <v/>
          </cell>
          <cell r="P886" t="str">
            <v/>
          </cell>
          <cell r="Q886" t="str">
            <v/>
          </cell>
          <cell r="R886">
            <v>0</v>
          </cell>
          <cell r="S886">
            <v>0</v>
          </cell>
          <cell r="T886" t="str">
            <v/>
          </cell>
          <cell r="W886" t="str">
            <v/>
          </cell>
          <cell r="X886" t="str">
            <v/>
          </cell>
          <cell r="Y886">
            <v>0</v>
          </cell>
          <cell r="Z886">
            <v>0</v>
          </cell>
          <cell r="AA886" t="str">
            <v/>
          </cell>
        </row>
        <row r="887">
          <cell r="I887" t="str">
            <v/>
          </cell>
          <cell r="J887" t="str">
            <v/>
          </cell>
          <cell r="K887">
            <v>0</v>
          </cell>
          <cell r="L887">
            <v>0</v>
          </cell>
          <cell r="M887" t="str">
            <v/>
          </cell>
          <cell r="P887" t="str">
            <v/>
          </cell>
          <cell r="Q887" t="str">
            <v/>
          </cell>
          <cell r="R887">
            <v>0</v>
          </cell>
          <cell r="S887">
            <v>0</v>
          </cell>
          <cell r="T887" t="str">
            <v/>
          </cell>
          <cell r="W887" t="str">
            <v/>
          </cell>
          <cell r="X887" t="str">
            <v/>
          </cell>
          <cell r="Y887">
            <v>0</v>
          </cell>
          <cell r="Z887">
            <v>0</v>
          </cell>
          <cell r="AA887" t="str">
            <v/>
          </cell>
        </row>
        <row r="888">
          <cell r="I888" t="str">
            <v/>
          </cell>
          <cell r="J888" t="str">
            <v/>
          </cell>
          <cell r="K888">
            <v>0</v>
          </cell>
          <cell r="L888">
            <v>0</v>
          </cell>
          <cell r="M888" t="str">
            <v/>
          </cell>
          <cell r="P888" t="str">
            <v/>
          </cell>
          <cell r="Q888" t="str">
            <v/>
          </cell>
          <cell r="R888">
            <v>0</v>
          </cell>
          <cell r="S888">
            <v>0</v>
          </cell>
          <cell r="T888" t="str">
            <v/>
          </cell>
          <cell r="W888" t="str">
            <v/>
          </cell>
          <cell r="X888" t="str">
            <v/>
          </cell>
          <cell r="Y888">
            <v>0</v>
          </cell>
          <cell r="Z888">
            <v>0</v>
          </cell>
          <cell r="AA888" t="str">
            <v/>
          </cell>
        </row>
        <row r="889">
          <cell r="I889" t="str">
            <v/>
          </cell>
          <cell r="J889" t="str">
            <v/>
          </cell>
          <cell r="K889">
            <v>0</v>
          </cell>
          <cell r="L889">
            <v>0</v>
          </cell>
          <cell r="M889" t="str">
            <v/>
          </cell>
          <cell r="P889" t="str">
            <v/>
          </cell>
          <cell r="Q889" t="str">
            <v/>
          </cell>
          <cell r="R889">
            <v>0</v>
          </cell>
          <cell r="S889">
            <v>0</v>
          </cell>
          <cell r="T889" t="str">
            <v/>
          </cell>
          <cell r="W889" t="str">
            <v/>
          </cell>
          <cell r="X889" t="str">
            <v/>
          </cell>
          <cell r="Y889">
            <v>0</v>
          </cell>
          <cell r="Z889">
            <v>0</v>
          </cell>
          <cell r="AA889" t="str">
            <v/>
          </cell>
        </row>
        <row r="890">
          <cell r="I890" t="str">
            <v/>
          </cell>
          <cell r="J890" t="str">
            <v/>
          </cell>
          <cell r="K890">
            <v>0</v>
          </cell>
          <cell r="L890">
            <v>0</v>
          </cell>
          <cell r="M890" t="str">
            <v/>
          </cell>
          <cell r="P890" t="str">
            <v/>
          </cell>
          <cell r="Q890" t="str">
            <v/>
          </cell>
          <cell r="R890">
            <v>0</v>
          </cell>
          <cell r="S890">
            <v>0</v>
          </cell>
          <cell r="T890" t="str">
            <v/>
          </cell>
          <cell r="W890" t="str">
            <v/>
          </cell>
          <cell r="X890" t="str">
            <v/>
          </cell>
          <cell r="Y890">
            <v>0</v>
          </cell>
          <cell r="Z890">
            <v>0</v>
          </cell>
          <cell r="AA890" t="str">
            <v/>
          </cell>
        </row>
        <row r="891">
          <cell r="I891" t="str">
            <v/>
          </cell>
          <cell r="J891" t="str">
            <v/>
          </cell>
          <cell r="K891">
            <v>0</v>
          </cell>
          <cell r="L891">
            <v>0</v>
          </cell>
          <cell r="M891" t="str">
            <v/>
          </cell>
          <cell r="P891" t="str">
            <v/>
          </cell>
          <cell r="Q891" t="str">
            <v/>
          </cell>
          <cell r="R891">
            <v>0</v>
          </cell>
          <cell r="S891">
            <v>0</v>
          </cell>
          <cell r="T891" t="str">
            <v/>
          </cell>
          <cell r="W891" t="str">
            <v/>
          </cell>
          <cell r="X891" t="str">
            <v/>
          </cell>
          <cell r="Y891">
            <v>0</v>
          </cell>
          <cell r="Z891">
            <v>0</v>
          </cell>
          <cell r="AA891" t="str">
            <v/>
          </cell>
        </row>
        <row r="892">
          <cell r="I892" t="str">
            <v/>
          </cell>
          <cell r="J892" t="str">
            <v/>
          </cell>
          <cell r="K892">
            <v>0</v>
          </cell>
          <cell r="L892">
            <v>0</v>
          </cell>
          <cell r="M892" t="str">
            <v/>
          </cell>
          <cell r="P892" t="str">
            <v/>
          </cell>
          <cell r="Q892" t="str">
            <v/>
          </cell>
          <cell r="R892">
            <v>0</v>
          </cell>
          <cell r="S892">
            <v>0</v>
          </cell>
          <cell r="T892" t="str">
            <v/>
          </cell>
          <cell r="W892" t="str">
            <v/>
          </cell>
          <cell r="X892" t="str">
            <v/>
          </cell>
          <cell r="Y892">
            <v>0</v>
          </cell>
          <cell r="Z892">
            <v>0</v>
          </cell>
          <cell r="AA892" t="str">
            <v/>
          </cell>
        </row>
        <row r="893">
          <cell r="I893" t="str">
            <v>1007100000101</v>
          </cell>
          <cell r="J893" t="str">
            <v>普通攻击:对单体敌人造成{0}%的武力伤害</v>
          </cell>
          <cell r="K893">
            <v>0</v>
          </cell>
          <cell r="L893">
            <v>0</v>
          </cell>
          <cell r="M893" t="str">
            <v>0.25+0.25+0.25+0.25+0.25+0.25+0.25+0.25+0.25+0.25+0.25+0.25+0.25+0.25+0.25+0.25+0.25</v>
          </cell>
          <cell r="P893" t="str">
            <v/>
          </cell>
          <cell r="Q893" t="str">
            <v/>
          </cell>
          <cell r="R893">
            <v>0</v>
          </cell>
          <cell r="S893">
            <v>0</v>
          </cell>
          <cell r="T893" t="str">
            <v/>
          </cell>
          <cell r="W893" t="str">
            <v/>
          </cell>
          <cell r="X893" t="str">
            <v/>
          </cell>
          <cell r="Y893">
            <v>0</v>
          </cell>
          <cell r="Z893">
            <v>0</v>
          </cell>
          <cell r="AA893" t="str">
            <v/>
          </cell>
        </row>
        <row r="894">
          <cell r="I894" t="str">
            <v>1007100000201</v>
          </cell>
          <cell r="J894" t="str">
            <v>怒气技能:李傕朝选择的范围连续发射25支箭，每支箭随机选择范围内的敌人进行瞄准，并且造成{0}%攻击的武力伤害.(每次伤害算作普通攻击)</v>
          </cell>
          <cell r="K894">
            <v>0</v>
          </cell>
          <cell r="L894">
            <v>0</v>
          </cell>
          <cell r="M894" t="str">
            <v>0.05+0.055+0.06+0.065+0.07+0.075+0.08+0.085+0.09+0.095+0.1+0.105+0.11+0.115+0.12+0.125+0.13</v>
          </cell>
          <cell r="P894" t="str">
            <v>1007100000202</v>
          </cell>
          <cell r="Q894" t="str">
            <v>怒气技能:李傕朝选择的范围连续发射25支箭，每支箭随机选择范围内的敌人进行瞄准，并且造成{0}%攻击的武力伤害.(每次伤害算作普通攻击)</v>
          </cell>
          <cell r="R894">
            <v>0</v>
          </cell>
          <cell r="S894">
            <v>0</v>
          </cell>
          <cell r="T894" t="str">
            <v>25+25+25+25+25+25+25+25+25+25+25+25+25+25+25+25+25</v>
          </cell>
          <cell r="W894" t="str">
            <v/>
          </cell>
          <cell r="X894" t="str">
            <v/>
          </cell>
          <cell r="Y894">
            <v>0</v>
          </cell>
          <cell r="Z894">
            <v>0</v>
          </cell>
          <cell r="AA894" t="str">
            <v/>
          </cell>
        </row>
        <row r="895">
          <cell r="I895" t="str">
            <v/>
          </cell>
          <cell r="J895" t="str">
            <v/>
          </cell>
          <cell r="K895">
            <v>0</v>
          </cell>
          <cell r="L895">
            <v>0</v>
          </cell>
          <cell r="M895" t="str">
            <v/>
          </cell>
          <cell r="P895" t="str">
            <v/>
          </cell>
          <cell r="Q895" t="str">
            <v/>
          </cell>
          <cell r="R895">
            <v>0</v>
          </cell>
          <cell r="S895">
            <v>0</v>
          </cell>
          <cell r="T895" t="str">
            <v/>
          </cell>
          <cell r="W895" t="str">
            <v/>
          </cell>
          <cell r="X895" t="str">
            <v/>
          </cell>
          <cell r="Y895">
            <v>0</v>
          </cell>
          <cell r="Z895">
            <v>0</v>
          </cell>
          <cell r="AA895" t="str">
            <v/>
          </cell>
        </row>
        <row r="896">
          <cell r="I896" t="str">
            <v>1007100000301</v>
          </cell>
          <cell r="J896" t="str">
            <v>被动技能1:李傕自身受到策略伤害增加40%，但自身造成的武力伤害增加{0}%。</v>
          </cell>
          <cell r="K896">
            <v>0</v>
          </cell>
          <cell r="L896">
            <v>0</v>
          </cell>
          <cell r="M896" t="str">
            <v>0.12+0.15+0.18+0.21+0.24+0.27+0.3+0.33+0.36+0.39+0.42+0.45+0.48+0.51+0.54+0.57+0.6</v>
          </cell>
          <cell r="P896" t="str">
            <v/>
          </cell>
          <cell r="Q896" t="str">
            <v/>
          </cell>
          <cell r="R896">
            <v>0</v>
          </cell>
          <cell r="S896">
            <v>0</v>
          </cell>
          <cell r="T896" t="str">
            <v/>
          </cell>
          <cell r="W896" t="str">
            <v/>
          </cell>
          <cell r="X896" t="str">
            <v/>
          </cell>
          <cell r="Y896">
            <v>0</v>
          </cell>
          <cell r="Z896">
            <v>0</v>
          </cell>
          <cell r="AA896" t="str">
            <v/>
          </cell>
        </row>
        <row r="897">
          <cell r="I897" t="str">
            <v>1007100000302</v>
          </cell>
          <cell r="J897" t="str">
            <v>被动技能1:李傕自身受到策略伤害增加40%，但自身造成的武力伤害增加{0}%。</v>
          </cell>
          <cell r="K897">
            <v>0</v>
          </cell>
          <cell r="L897">
            <v>0</v>
          </cell>
          <cell r="M897" t="str">
            <v>-0.4+-0.4+-0.4+-0.4+-0.4+-0.4+-0.4+-0.4+-0.4+-0.4+-0.4+-0.4+-0.4+-0.4+-0.4+-0.4+-0.4</v>
          </cell>
          <cell r="P897" t="str">
            <v/>
          </cell>
          <cell r="Q897" t="str">
            <v/>
          </cell>
          <cell r="R897">
            <v>0</v>
          </cell>
          <cell r="S897">
            <v>0</v>
          </cell>
          <cell r="T897" t="str">
            <v/>
          </cell>
          <cell r="W897" t="str">
            <v/>
          </cell>
          <cell r="X897" t="str">
            <v/>
          </cell>
          <cell r="Y897">
            <v>0</v>
          </cell>
          <cell r="Z897">
            <v>0</v>
          </cell>
          <cell r="AA897" t="str">
            <v/>
          </cell>
        </row>
        <row r="898">
          <cell r="I898" t="str">
            <v>1007100000401</v>
          </cell>
          <cell r="J898" t="str">
            <v>被动技能2:武将率领弓兵时，弓兵的攻击速度增加8；率领弩兵时，弩兵攻击无视20%护甲。</v>
          </cell>
          <cell r="K898">
            <v>0</v>
          </cell>
          <cell r="L898">
            <v>0</v>
          </cell>
          <cell r="M898" t="str">
            <v>8+8+8+8+8+8+8+8+8+8+8+8+8+8+8+8+8</v>
          </cell>
          <cell r="P898" t="str">
            <v>1007100000402</v>
          </cell>
          <cell r="Q898" t="str">
            <v>被动技能2:武将率领弓兵时，弓兵的攻击速度增加8；率领弩兵时，弩兵攻击无视20%护甲。</v>
          </cell>
          <cell r="R898">
            <v>0</v>
          </cell>
          <cell r="S898">
            <v>0</v>
          </cell>
          <cell r="T898" t="str">
            <v>0.2+0.2+0.2+0.2+0.2+0.2+0.2+0.2+0.2+0.2+0.2+0.2+0.2+0.2+0.2+0.2+0.2</v>
          </cell>
          <cell r="W898" t="str">
            <v/>
          </cell>
          <cell r="X898" t="str">
            <v/>
          </cell>
          <cell r="Y898">
            <v>0</v>
          </cell>
          <cell r="Z898">
            <v>0</v>
          </cell>
          <cell r="AA898" t="str">
            <v/>
          </cell>
        </row>
        <row r="899">
          <cell r="I899" t="str">
            <v>1007100000501</v>
          </cell>
          <cell r="J899" t="str">
            <v>被动技能3:左右开弓，敌人应弦而倒，自身射程提升60，并且攻击速度增加12。</v>
          </cell>
          <cell r="K899">
            <v>0</v>
          </cell>
          <cell r="L899">
            <v>0</v>
          </cell>
          <cell r="M899" t="str">
            <v>60+60+60+60+60+60+60+60+60+60+60+60+60+60+60+60+60</v>
          </cell>
          <cell r="P899" t="str">
            <v>1007100000502</v>
          </cell>
          <cell r="Q899" t="str">
            <v>被动技能3:左右开弓，敌人应弦而倒，自身射程提升60，并且攻击速度增加12。</v>
          </cell>
          <cell r="R899">
            <v>0</v>
          </cell>
          <cell r="S899">
            <v>0</v>
          </cell>
          <cell r="T899" t="str">
            <v>12+12+12+12+12+12+12+12+12+12+12+12+12+12+12+12+12</v>
          </cell>
          <cell r="W899" t="str">
            <v/>
          </cell>
          <cell r="X899" t="str">
            <v/>
          </cell>
          <cell r="Y899">
            <v>0</v>
          </cell>
          <cell r="Z899">
            <v>0</v>
          </cell>
          <cell r="AA899" t="str">
            <v/>
          </cell>
        </row>
        <row r="900">
          <cell r="I900" t="str">
            <v/>
          </cell>
          <cell r="J900" t="str">
            <v/>
          </cell>
          <cell r="K900">
            <v>0</v>
          </cell>
          <cell r="L900">
            <v>0</v>
          </cell>
          <cell r="M900" t="str">
            <v/>
          </cell>
          <cell r="P900" t="str">
            <v/>
          </cell>
          <cell r="Q900" t="str">
            <v/>
          </cell>
          <cell r="R900">
            <v>0</v>
          </cell>
          <cell r="S900">
            <v>0</v>
          </cell>
          <cell r="T900" t="str">
            <v/>
          </cell>
          <cell r="W900" t="str">
            <v/>
          </cell>
          <cell r="X900" t="str">
            <v/>
          </cell>
          <cell r="Y900">
            <v>0</v>
          </cell>
          <cell r="Z900">
            <v>0</v>
          </cell>
          <cell r="AA900" t="str">
            <v/>
          </cell>
        </row>
        <row r="901">
          <cell r="I901" t="str">
            <v/>
          </cell>
          <cell r="J901" t="str">
            <v/>
          </cell>
          <cell r="K901">
            <v>0</v>
          </cell>
          <cell r="L901">
            <v>0</v>
          </cell>
          <cell r="M901" t="str">
            <v/>
          </cell>
          <cell r="P901" t="str">
            <v/>
          </cell>
          <cell r="Q901" t="str">
            <v/>
          </cell>
          <cell r="R901">
            <v>0</v>
          </cell>
          <cell r="S901">
            <v>0</v>
          </cell>
          <cell r="T901" t="str">
            <v/>
          </cell>
          <cell r="W901" t="str">
            <v/>
          </cell>
          <cell r="X901" t="str">
            <v/>
          </cell>
          <cell r="Y901">
            <v>0</v>
          </cell>
          <cell r="Z901">
            <v>0</v>
          </cell>
          <cell r="AA901" t="str">
            <v/>
          </cell>
        </row>
        <row r="902">
          <cell r="I902" t="str">
            <v/>
          </cell>
          <cell r="J902" t="str">
            <v/>
          </cell>
          <cell r="K902">
            <v>0</v>
          </cell>
          <cell r="L902">
            <v>0</v>
          </cell>
          <cell r="M902" t="str">
            <v/>
          </cell>
          <cell r="P902" t="str">
            <v/>
          </cell>
          <cell r="Q902" t="str">
            <v/>
          </cell>
          <cell r="R902">
            <v>0</v>
          </cell>
          <cell r="S902">
            <v>0</v>
          </cell>
          <cell r="T902" t="str">
            <v/>
          </cell>
          <cell r="W902" t="str">
            <v/>
          </cell>
          <cell r="X902" t="str">
            <v/>
          </cell>
          <cell r="Y902">
            <v>0</v>
          </cell>
          <cell r="Z902">
            <v>0</v>
          </cell>
          <cell r="AA902" t="str">
            <v/>
          </cell>
        </row>
        <row r="903">
          <cell r="I903" t="str">
            <v/>
          </cell>
          <cell r="J903" t="str">
            <v/>
          </cell>
          <cell r="K903">
            <v>0</v>
          </cell>
          <cell r="L903">
            <v>0</v>
          </cell>
          <cell r="M903" t="str">
            <v/>
          </cell>
          <cell r="P903" t="str">
            <v/>
          </cell>
          <cell r="Q903" t="str">
            <v/>
          </cell>
          <cell r="R903">
            <v>0</v>
          </cell>
          <cell r="S903">
            <v>0</v>
          </cell>
          <cell r="T903" t="str">
            <v/>
          </cell>
          <cell r="W903" t="str">
            <v/>
          </cell>
          <cell r="X903" t="str">
            <v/>
          </cell>
          <cell r="Y903">
            <v>0</v>
          </cell>
          <cell r="Z903">
            <v>0</v>
          </cell>
          <cell r="AA903" t="str">
            <v/>
          </cell>
        </row>
        <row r="904">
          <cell r="I904" t="str">
            <v/>
          </cell>
          <cell r="J904" t="str">
            <v/>
          </cell>
          <cell r="K904">
            <v>0</v>
          </cell>
          <cell r="L904">
            <v>0</v>
          </cell>
          <cell r="M904" t="str">
            <v/>
          </cell>
          <cell r="P904" t="str">
            <v/>
          </cell>
          <cell r="Q904" t="str">
            <v/>
          </cell>
          <cell r="R904">
            <v>0</v>
          </cell>
          <cell r="S904">
            <v>0</v>
          </cell>
          <cell r="T904" t="str">
            <v/>
          </cell>
          <cell r="W904" t="str">
            <v/>
          </cell>
          <cell r="X904" t="str">
            <v/>
          </cell>
          <cell r="Y904">
            <v>0</v>
          </cell>
          <cell r="Z904">
            <v>0</v>
          </cell>
          <cell r="AA904" t="str">
            <v/>
          </cell>
        </row>
        <row r="905">
          <cell r="I905" t="str">
            <v/>
          </cell>
          <cell r="J905" t="str">
            <v/>
          </cell>
          <cell r="K905">
            <v>0</v>
          </cell>
          <cell r="L905">
            <v>0</v>
          </cell>
          <cell r="M905" t="str">
            <v/>
          </cell>
          <cell r="P905" t="str">
            <v/>
          </cell>
          <cell r="Q905" t="str">
            <v/>
          </cell>
          <cell r="R905">
            <v>0</v>
          </cell>
          <cell r="S905">
            <v>0</v>
          </cell>
          <cell r="T905" t="str">
            <v/>
          </cell>
          <cell r="W905" t="str">
            <v/>
          </cell>
          <cell r="X905" t="str">
            <v/>
          </cell>
          <cell r="Y905">
            <v>0</v>
          </cell>
          <cell r="Z905">
            <v>0</v>
          </cell>
          <cell r="AA905" t="str">
            <v/>
          </cell>
        </row>
        <row r="906">
          <cell r="I906" t="str">
            <v/>
          </cell>
          <cell r="J906" t="str">
            <v/>
          </cell>
          <cell r="K906">
            <v>0</v>
          </cell>
          <cell r="L906">
            <v>0</v>
          </cell>
          <cell r="M906" t="str">
            <v/>
          </cell>
          <cell r="P906" t="str">
            <v/>
          </cell>
          <cell r="Q906" t="str">
            <v/>
          </cell>
          <cell r="R906">
            <v>0</v>
          </cell>
          <cell r="S906">
            <v>0</v>
          </cell>
          <cell r="T906" t="str">
            <v/>
          </cell>
          <cell r="W906" t="str">
            <v/>
          </cell>
          <cell r="X906" t="str">
            <v/>
          </cell>
          <cell r="Y906">
            <v>0</v>
          </cell>
          <cell r="Z906">
            <v>0</v>
          </cell>
          <cell r="AA906" t="str">
            <v/>
          </cell>
        </row>
        <row r="907">
          <cell r="I907" t="str">
            <v/>
          </cell>
          <cell r="J907" t="str">
            <v/>
          </cell>
          <cell r="K907">
            <v>0</v>
          </cell>
          <cell r="L907">
            <v>0</v>
          </cell>
          <cell r="M907" t="str">
            <v/>
          </cell>
          <cell r="P907" t="str">
            <v/>
          </cell>
          <cell r="Q907" t="str">
            <v/>
          </cell>
          <cell r="R907">
            <v>0</v>
          </cell>
          <cell r="S907">
            <v>0</v>
          </cell>
          <cell r="T907" t="str">
            <v/>
          </cell>
          <cell r="W907" t="str">
            <v/>
          </cell>
          <cell r="X907" t="str">
            <v/>
          </cell>
          <cell r="Y907">
            <v>0</v>
          </cell>
          <cell r="Z907">
            <v>0</v>
          </cell>
          <cell r="AA907" t="str">
            <v/>
          </cell>
        </row>
        <row r="908">
          <cell r="I908" t="str">
            <v/>
          </cell>
          <cell r="J908" t="str">
            <v/>
          </cell>
          <cell r="K908">
            <v>0</v>
          </cell>
          <cell r="L908">
            <v>0</v>
          </cell>
          <cell r="M908" t="str">
            <v/>
          </cell>
          <cell r="P908" t="str">
            <v/>
          </cell>
          <cell r="Q908" t="str">
            <v/>
          </cell>
          <cell r="R908">
            <v>0</v>
          </cell>
          <cell r="S908">
            <v>0</v>
          </cell>
          <cell r="T908" t="str">
            <v/>
          </cell>
          <cell r="W908" t="str">
            <v/>
          </cell>
          <cell r="X908" t="str">
            <v/>
          </cell>
          <cell r="Y908">
            <v>0</v>
          </cell>
          <cell r="Z908">
            <v>0</v>
          </cell>
          <cell r="AA908" t="str">
            <v/>
          </cell>
        </row>
        <row r="909">
          <cell r="I909" t="str">
            <v/>
          </cell>
          <cell r="J909" t="str">
            <v/>
          </cell>
          <cell r="K909">
            <v>0</v>
          </cell>
          <cell r="L909">
            <v>0</v>
          </cell>
          <cell r="M909" t="str">
            <v/>
          </cell>
          <cell r="P909" t="str">
            <v/>
          </cell>
          <cell r="Q909" t="str">
            <v/>
          </cell>
          <cell r="R909">
            <v>0</v>
          </cell>
          <cell r="S909">
            <v>0</v>
          </cell>
          <cell r="T909" t="str">
            <v/>
          </cell>
          <cell r="W909" t="str">
            <v/>
          </cell>
          <cell r="X909" t="str">
            <v/>
          </cell>
          <cell r="Y909">
            <v>0</v>
          </cell>
          <cell r="Z909">
            <v>0</v>
          </cell>
          <cell r="AA909" t="str">
            <v/>
          </cell>
        </row>
        <row r="910">
          <cell r="I910" t="str">
            <v/>
          </cell>
          <cell r="J910" t="str">
            <v/>
          </cell>
          <cell r="K910">
            <v>0</v>
          </cell>
          <cell r="L910">
            <v>0</v>
          </cell>
          <cell r="M910" t="str">
            <v/>
          </cell>
          <cell r="P910" t="str">
            <v/>
          </cell>
          <cell r="Q910" t="str">
            <v/>
          </cell>
          <cell r="R910">
            <v>0</v>
          </cell>
          <cell r="S910">
            <v>0</v>
          </cell>
          <cell r="T910" t="str">
            <v/>
          </cell>
          <cell r="W910" t="str">
            <v/>
          </cell>
          <cell r="X910" t="str">
            <v/>
          </cell>
          <cell r="Y910">
            <v>0</v>
          </cell>
          <cell r="Z910">
            <v>0</v>
          </cell>
          <cell r="AA910" t="str">
            <v/>
          </cell>
        </row>
        <row r="911">
          <cell r="I911" t="str">
            <v/>
          </cell>
          <cell r="J911" t="str">
            <v/>
          </cell>
          <cell r="K911">
            <v>0</v>
          </cell>
          <cell r="L911">
            <v>0</v>
          </cell>
          <cell r="M911" t="str">
            <v/>
          </cell>
          <cell r="P911" t="str">
            <v/>
          </cell>
          <cell r="Q911" t="str">
            <v/>
          </cell>
          <cell r="R911">
            <v>0</v>
          </cell>
          <cell r="S911">
            <v>0</v>
          </cell>
          <cell r="T911" t="str">
            <v/>
          </cell>
          <cell r="W911" t="str">
            <v/>
          </cell>
          <cell r="X911" t="str">
            <v/>
          </cell>
          <cell r="Y911">
            <v>0</v>
          </cell>
          <cell r="Z911">
            <v>0</v>
          </cell>
          <cell r="AA911" t="str">
            <v/>
          </cell>
        </row>
        <row r="912">
          <cell r="I912" t="str">
            <v/>
          </cell>
          <cell r="J912" t="str">
            <v/>
          </cell>
          <cell r="K912">
            <v>0</v>
          </cell>
          <cell r="L912">
            <v>0</v>
          </cell>
          <cell r="M912" t="str">
            <v/>
          </cell>
          <cell r="P912" t="str">
            <v/>
          </cell>
          <cell r="Q912" t="str">
            <v/>
          </cell>
          <cell r="R912">
            <v>0</v>
          </cell>
          <cell r="S912">
            <v>0</v>
          </cell>
          <cell r="T912" t="str">
            <v/>
          </cell>
          <cell r="W912" t="str">
            <v/>
          </cell>
          <cell r="X912" t="str">
            <v/>
          </cell>
          <cell r="Y912">
            <v>0</v>
          </cell>
          <cell r="Z912">
            <v>0</v>
          </cell>
          <cell r="AA912" t="str">
            <v/>
          </cell>
        </row>
        <row r="913">
          <cell r="I913" t="str">
            <v/>
          </cell>
          <cell r="J913" t="str">
            <v/>
          </cell>
          <cell r="K913">
            <v>0</v>
          </cell>
          <cell r="L913">
            <v>0</v>
          </cell>
          <cell r="M913" t="str">
            <v/>
          </cell>
          <cell r="P913" t="str">
            <v/>
          </cell>
          <cell r="Q913" t="str">
            <v/>
          </cell>
          <cell r="R913">
            <v>0</v>
          </cell>
          <cell r="S913">
            <v>0</v>
          </cell>
          <cell r="T913" t="str">
            <v/>
          </cell>
          <cell r="W913" t="str">
            <v/>
          </cell>
          <cell r="X913" t="str">
            <v/>
          </cell>
          <cell r="Y913">
            <v>0</v>
          </cell>
          <cell r="Z913">
            <v>0</v>
          </cell>
          <cell r="AA913" t="str">
            <v/>
          </cell>
        </row>
        <row r="914">
          <cell r="I914" t="str">
            <v/>
          </cell>
          <cell r="J914" t="str">
            <v/>
          </cell>
          <cell r="K914">
            <v>0</v>
          </cell>
          <cell r="L914">
            <v>0</v>
          </cell>
          <cell r="M914" t="str">
            <v/>
          </cell>
          <cell r="P914" t="str">
            <v/>
          </cell>
          <cell r="Q914" t="str">
            <v/>
          </cell>
          <cell r="R914">
            <v>0</v>
          </cell>
          <cell r="S914">
            <v>0</v>
          </cell>
          <cell r="T914" t="str">
            <v/>
          </cell>
          <cell r="W914" t="str">
            <v/>
          </cell>
          <cell r="X914" t="str">
            <v/>
          </cell>
          <cell r="Y914">
            <v>0</v>
          </cell>
          <cell r="Z914">
            <v>0</v>
          </cell>
          <cell r="AA914" t="str">
            <v/>
          </cell>
        </row>
        <row r="915">
          <cell r="I915" t="str">
            <v/>
          </cell>
          <cell r="J915" t="str">
            <v/>
          </cell>
          <cell r="K915">
            <v>0</v>
          </cell>
          <cell r="L915">
            <v>0</v>
          </cell>
          <cell r="M915" t="str">
            <v/>
          </cell>
          <cell r="P915" t="str">
            <v/>
          </cell>
          <cell r="Q915" t="str">
            <v/>
          </cell>
          <cell r="R915">
            <v>0</v>
          </cell>
          <cell r="S915">
            <v>0</v>
          </cell>
          <cell r="T915" t="str">
            <v/>
          </cell>
          <cell r="W915" t="str">
            <v/>
          </cell>
          <cell r="X915" t="str">
            <v/>
          </cell>
          <cell r="Y915">
            <v>0</v>
          </cell>
          <cell r="Z915">
            <v>0</v>
          </cell>
          <cell r="AA915" t="str">
            <v/>
          </cell>
        </row>
        <row r="916">
          <cell r="I916" t="str">
            <v/>
          </cell>
          <cell r="J916" t="str">
            <v/>
          </cell>
          <cell r="K916">
            <v>0</v>
          </cell>
          <cell r="L916">
            <v>0</v>
          </cell>
          <cell r="M916" t="str">
            <v/>
          </cell>
          <cell r="P916" t="str">
            <v/>
          </cell>
          <cell r="Q916" t="str">
            <v/>
          </cell>
          <cell r="R916">
            <v>0</v>
          </cell>
          <cell r="S916">
            <v>0</v>
          </cell>
          <cell r="T916" t="str">
            <v/>
          </cell>
          <cell r="W916" t="str">
            <v/>
          </cell>
          <cell r="X916" t="str">
            <v/>
          </cell>
          <cell r="Y916">
            <v>0</v>
          </cell>
          <cell r="Z916">
            <v>0</v>
          </cell>
          <cell r="AA916" t="str">
            <v/>
          </cell>
        </row>
        <row r="917">
          <cell r="I917" t="str">
            <v/>
          </cell>
          <cell r="J917" t="str">
            <v/>
          </cell>
          <cell r="K917">
            <v>0</v>
          </cell>
          <cell r="L917">
            <v>0</v>
          </cell>
          <cell r="M917" t="str">
            <v/>
          </cell>
          <cell r="P917" t="str">
            <v/>
          </cell>
          <cell r="Q917" t="str">
            <v/>
          </cell>
          <cell r="R917">
            <v>0</v>
          </cell>
          <cell r="S917">
            <v>0</v>
          </cell>
          <cell r="T917" t="str">
            <v/>
          </cell>
          <cell r="W917" t="str">
            <v/>
          </cell>
          <cell r="X917" t="str">
            <v/>
          </cell>
          <cell r="Y917">
            <v>0</v>
          </cell>
          <cell r="Z917">
            <v>0</v>
          </cell>
          <cell r="AA917" t="str">
            <v/>
          </cell>
        </row>
        <row r="918">
          <cell r="I918" t="str">
            <v/>
          </cell>
          <cell r="J918" t="str">
            <v/>
          </cell>
          <cell r="K918">
            <v>0</v>
          </cell>
          <cell r="L918">
            <v>0</v>
          </cell>
          <cell r="M918" t="str">
            <v/>
          </cell>
          <cell r="P918" t="str">
            <v/>
          </cell>
          <cell r="Q918" t="str">
            <v/>
          </cell>
          <cell r="R918">
            <v>0</v>
          </cell>
          <cell r="S918">
            <v>0</v>
          </cell>
          <cell r="T918" t="str">
            <v/>
          </cell>
          <cell r="W918" t="str">
            <v/>
          </cell>
          <cell r="X918" t="str">
            <v/>
          </cell>
          <cell r="Y918">
            <v>0</v>
          </cell>
          <cell r="Z918">
            <v>0</v>
          </cell>
          <cell r="AA918" t="str">
            <v/>
          </cell>
        </row>
        <row r="919">
          <cell r="I919" t="str">
            <v/>
          </cell>
          <cell r="J919" t="str">
            <v/>
          </cell>
          <cell r="K919">
            <v>0</v>
          </cell>
          <cell r="L919">
            <v>0</v>
          </cell>
          <cell r="M919" t="str">
            <v/>
          </cell>
          <cell r="P919" t="str">
            <v/>
          </cell>
          <cell r="Q919" t="str">
            <v/>
          </cell>
          <cell r="R919">
            <v>0</v>
          </cell>
          <cell r="S919">
            <v>0</v>
          </cell>
          <cell r="T919" t="str">
            <v/>
          </cell>
          <cell r="W919" t="str">
            <v/>
          </cell>
          <cell r="X919" t="str">
            <v/>
          </cell>
          <cell r="Y919">
            <v>0</v>
          </cell>
          <cell r="Z919">
            <v>0</v>
          </cell>
          <cell r="AA919" t="str">
            <v/>
          </cell>
        </row>
        <row r="920">
          <cell r="I920" t="str">
            <v/>
          </cell>
          <cell r="J920" t="str">
            <v/>
          </cell>
          <cell r="K920">
            <v>0</v>
          </cell>
          <cell r="L920">
            <v>0</v>
          </cell>
          <cell r="M920" t="str">
            <v/>
          </cell>
          <cell r="P920" t="str">
            <v/>
          </cell>
          <cell r="Q920" t="str">
            <v/>
          </cell>
          <cell r="R920">
            <v>0</v>
          </cell>
          <cell r="S920">
            <v>0</v>
          </cell>
          <cell r="T920" t="str">
            <v/>
          </cell>
          <cell r="W920" t="str">
            <v/>
          </cell>
          <cell r="X920" t="str">
            <v/>
          </cell>
          <cell r="Y920">
            <v>0</v>
          </cell>
          <cell r="Z920">
            <v>0</v>
          </cell>
          <cell r="AA920" t="str">
            <v/>
          </cell>
        </row>
        <row r="921">
          <cell r="I921" t="str">
            <v/>
          </cell>
          <cell r="J921" t="str">
            <v/>
          </cell>
          <cell r="K921">
            <v>0</v>
          </cell>
          <cell r="L921">
            <v>0</v>
          </cell>
          <cell r="M921" t="str">
            <v/>
          </cell>
          <cell r="P921" t="str">
            <v/>
          </cell>
          <cell r="Q921" t="str">
            <v/>
          </cell>
          <cell r="R921">
            <v>0</v>
          </cell>
          <cell r="S921">
            <v>0</v>
          </cell>
          <cell r="T921" t="str">
            <v/>
          </cell>
          <cell r="W921" t="str">
            <v/>
          </cell>
          <cell r="X921" t="str">
            <v/>
          </cell>
          <cell r="Y921">
            <v>0</v>
          </cell>
          <cell r="Z921">
            <v>0</v>
          </cell>
          <cell r="AA921" t="str">
            <v/>
          </cell>
        </row>
        <row r="922">
          <cell r="I922" t="str">
            <v/>
          </cell>
          <cell r="J922" t="str">
            <v/>
          </cell>
          <cell r="K922">
            <v>0</v>
          </cell>
          <cell r="L922">
            <v>0</v>
          </cell>
          <cell r="M922" t="str">
            <v/>
          </cell>
          <cell r="P922" t="str">
            <v/>
          </cell>
          <cell r="Q922" t="str">
            <v/>
          </cell>
          <cell r="R922">
            <v>0</v>
          </cell>
          <cell r="S922">
            <v>0</v>
          </cell>
          <cell r="T922" t="str">
            <v/>
          </cell>
          <cell r="W922" t="str">
            <v/>
          </cell>
          <cell r="X922" t="str">
            <v/>
          </cell>
          <cell r="Y922">
            <v>0</v>
          </cell>
          <cell r="Z922">
            <v>0</v>
          </cell>
          <cell r="AA922" t="str">
            <v/>
          </cell>
        </row>
        <row r="923">
          <cell r="I923" t="str">
            <v/>
          </cell>
          <cell r="J923" t="str">
            <v/>
          </cell>
          <cell r="K923">
            <v>0</v>
          </cell>
          <cell r="L923">
            <v>0</v>
          </cell>
          <cell r="M923" t="str">
            <v/>
          </cell>
          <cell r="P923" t="str">
            <v/>
          </cell>
          <cell r="Q923" t="str">
            <v/>
          </cell>
          <cell r="R923">
            <v>0</v>
          </cell>
          <cell r="S923">
            <v>0</v>
          </cell>
          <cell r="T923" t="str">
            <v/>
          </cell>
          <cell r="W923" t="str">
            <v/>
          </cell>
          <cell r="X923" t="str">
            <v/>
          </cell>
          <cell r="Y923">
            <v>0</v>
          </cell>
          <cell r="Z923">
            <v>0</v>
          </cell>
          <cell r="AA923" t="str">
            <v/>
          </cell>
        </row>
        <row r="924">
          <cell r="I924" t="str">
            <v/>
          </cell>
          <cell r="J924" t="str">
            <v/>
          </cell>
          <cell r="K924">
            <v>0</v>
          </cell>
          <cell r="L924">
            <v>0</v>
          </cell>
          <cell r="M924" t="str">
            <v/>
          </cell>
          <cell r="P924" t="str">
            <v/>
          </cell>
          <cell r="Q924" t="str">
            <v/>
          </cell>
          <cell r="R924">
            <v>0</v>
          </cell>
          <cell r="S924">
            <v>0</v>
          </cell>
          <cell r="T924" t="str">
            <v/>
          </cell>
          <cell r="W924" t="str">
            <v/>
          </cell>
          <cell r="X924" t="str">
            <v/>
          </cell>
          <cell r="Y924">
            <v>0</v>
          </cell>
          <cell r="Z924">
            <v>0</v>
          </cell>
          <cell r="AA924" t="str">
            <v/>
          </cell>
        </row>
        <row r="925">
          <cell r="I925" t="str">
            <v/>
          </cell>
          <cell r="J925" t="str">
            <v/>
          </cell>
          <cell r="K925">
            <v>0</v>
          </cell>
          <cell r="L925">
            <v>0</v>
          </cell>
          <cell r="M925" t="str">
            <v/>
          </cell>
          <cell r="P925" t="str">
            <v/>
          </cell>
          <cell r="Q925" t="str">
            <v/>
          </cell>
          <cell r="R925">
            <v>0</v>
          </cell>
          <cell r="S925">
            <v>0</v>
          </cell>
          <cell r="T925" t="str">
            <v/>
          </cell>
          <cell r="W925" t="str">
            <v/>
          </cell>
          <cell r="X925" t="str">
            <v/>
          </cell>
          <cell r="Y925">
            <v>0</v>
          </cell>
          <cell r="Z925">
            <v>0</v>
          </cell>
          <cell r="AA925" t="str">
            <v/>
          </cell>
        </row>
        <row r="926">
          <cell r="I926" t="str">
            <v/>
          </cell>
          <cell r="J926" t="str">
            <v/>
          </cell>
          <cell r="K926">
            <v>0</v>
          </cell>
          <cell r="L926">
            <v>0</v>
          </cell>
          <cell r="M926" t="str">
            <v/>
          </cell>
          <cell r="P926" t="str">
            <v/>
          </cell>
          <cell r="Q926" t="str">
            <v/>
          </cell>
          <cell r="R926">
            <v>0</v>
          </cell>
          <cell r="S926">
            <v>0</v>
          </cell>
          <cell r="T926" t="str">
            <v/>
          </cell>
          <cell r="W926" t="str">
            <v/>
          </cell>
          <cell r="X926" t="str">
            <v/>
          </cell>
          <cell r="Y926">
            <v>0</v>
          </cell>
          <cell r="Z926">
            <v>0</v>
          </cell>
          <cell r="AA926" t="str">
            <v/>
          </cell>
        </row>
        <row r="927">
          <cell r="I927" t="str">
            <v/>
          </cell>
          <cell r="J927" t="str">
            <v/>
          </cell>
          <cell r="K927">
            <v>0</v>
          </cell>
          <cell r="L927">
            <v>0</v>
          </cell>
          <cell r="M927" t="str">
            <v/>
          </cell>
          <cell r="P927" t="str">
            <v/>
          </cell>
          <cell r="Q927" t="str">
            <v/>
          </cell>
          <cell r="R927">
            <v>0</v>
          </cell>
          <cell r="S927">
            <v>0</v>
          </cell>
          <cell r="T927" t="str">
            <v/>
          </cell>
          <cell r="W927" t="str">
            <v/>
          </cell>
          <cell r="X927" t="str">
            <v/>
          </cell>
          <cell r="Y927">
            <v>0</v>
          </cell>
          <cell r="Z927">
            <v>0</v>
          </cell>
          <cell r="AA927" t="str">
            <v/>
          </cell>
        </row>
        <row r="928">
          <cell r="I928" t="str">
            <v/>
          </cell>
          <cell r="J928" t="str">
            <v/>
          </cell>
          <cell r="K928">
            <v>0</v>
          </cell>
          <cell r="L928">
            <v>0</v>
          </cell>
          <cell r="M928" t="str">
            <v/>
          </cell>
          <cell r="P928" t="str">
            <v/>
          </cell>
          <cell r="Q928" t="str">
            <v/>
          </cell>
          <cell r="R928">
            <v>0</v>
          </cell>
          <cell r="S928">
            <v>0</v>
          </cell>
          <cell r="T928" t="str">
            <v/>
          </cell>
          <cell r="W928" t="str">
            <v/>
          </cell>
          <cell r="X928" t="str">
            <v/>
          </cell>
          <cell r="Y928">
            <v>0</v>
          </cell>
          <cell r="Z928">
            <v>0</v>
          </cell>
          <cell r="AA928" t="str">
            <v/>
          </cell>
        </row>
        <row r="929">
          <cell r="I929" t="str">
            <v/>
          </cell>
          <cell r="J929" t="str">
            <v/>
          </cell>
          <cell r="K929">
            <v>0</v>
          </cell>
          <cell r="L929">
            <v>0</v>
          </cell>
          <cell r="M929" t="str">
            <v/>
          </cell>
          <cell r="P929" t="str">
            <v/>
          </cell>
          <cell r="Q929" t="str">
            <v/>
          </cell>
          <cell r="R929">
            <v>0</v>
          </cell>
          <cell r="S929">
            <v>0</v>
          </cell>
          <cell r="T929" t="str">
            <v/>
          </cell>
          <cell r="W929" t="str">
            <v/>
          </cell>
          <cell r="X929" t="str">
            <v/>
          </cell>
          <cell r="Y929">
            <v>0</v>
          </cell>
          <cell r="Z929">
            <v>0</v>
          </cell>
          <cell r="AA929" t="str">
            <v/>
          </cell>
        </row>
        <row r="930">
          <cell r="I930" t="str">
            <v/>
          </cell>
          <cell r="J930" t="str">
            <v/>
          </cell>
          <cell r="K930">
            <v>0</v>
          </cell>
          <cell r="L930">
            <v>0</v>
          </cell>
          <cell r="M930" t="str">
            <v/>
          </cell>
          <cell r="P930" t="str">
            <v/>
          </cell>
          <cell r="Q930" t="str">
            <v/>
          </cell>
          <cell r="R930">
            <v>0</v>
          </cell>
          <cell r="S930">
            <v>0</v>
          </cell>
          <cell r="T930" t="str">
            <v/>
          </cell>
          <cell r="W930" t="str">
            <v/>
          </cell>
          <cell r="X930" t="str">
            <v/>
          </cell>
          <cell r="Y930">
            <v>0</v>
          </cell>
          <cell r="Z930">
            <v>0</v>
          </cell>
          <cell r="AA930" t="str">
            <v/>
          </cell>
        </row>
        <row r="931">
          <cell r="I931" t="str">
            <v/>
          </cell>
          <cell r="J931" t="str">
            <v/>
          </cell>
          <cell r="K931">
            <v>0</v>
          </cell>
          <cell r="L931">
            <v>0</v>
          </cell>
          <cell r="M931" t="str">
            <v/>
          </cell>
          <cell r="P931" t="str">
            <v/>
          </cell>
          <cell r="Q931" t="str">
            <v/>
          </cell>
          <cell r="R931">
            <v>0</v>
          </cell>
          <cell r="S931">
            <v>0</v>
          </cell>
          <cell r="T931" t="str">
            <v/>
          </cell>
          <cell r="W931" t="str">
            <v/>
          </cell>
          <cell r="X931" t="str">
            <v/>
          </cell>
          <cell r="Y931">
            <v>0</v>
          </cell>
          <cell r="Z931">
            <v>0</v>
          </cell>
          <cell r="AA931" t="str">
            <v/>
          </cell>
        </row>
        <row r="932">
          <cell r="I932" t="str">
            <v/>
          </cell>
          <cell r="J932" t="str">
            <v/>
          </cell>
          <cell r="K932">
            <v>0</v>
          </cell>
          <cell r="L932">
            <v>0</v>
          </cell>
          <cell r="M932" t="str">
            <v/>
          </cell>
          <cell r="P932" t="str">
            <v/>
          </cell>
          <cell r="Q932" t="str">
            <v/>
          </cell>
          <cell r="R932">
            <v>0</v>
          </cell>
          <cell r="S932">
            <v>0</v>
          </cell>
          <cell r="T932" t="str">
            <v/>
          </cell>
          <cell r="W932" t="str">
            <v/>
          </cell>
          <cell r="X932" t="str">
            <v/>
          </cell>
          <cell r="Y932">
            <v>0</v>
          </cell>
          <cell r="Z932">
            <v>0</v>
          </cell>
          <cell r="AA932" t="str">
            <v/>
          </cell>
        </row>
        <row r="933">
          <cell r="I933" t="str">
            <v/>
          </cell>
          <cell r="J933" t="str">
            <v/>
          </cell>
          <cell r="K933">
            <v>0</v>
          </cell>
          <cell r="L933">
            <v>0</v>
          </cell>
          <cell r="M933" t="str">
            <v/>
          </cell>
          <cell r="P933" t="str">
            <v/>
          </cell>
          <cell r="Q933" t="str">
            <v/>
          </cell>
          <cell r="R933">
            <v>0</v>
          </cell>
          <cell r="S933">
            <v>0</v>
          </cell>
          <cell r="T933" t="str">
            <v/>
          </cell>
          <cell r="W933" t="str">
            <v/>
          </cell>
          <cell r="X933" t="str">
            <v/>
          </cell>
          <cell r="Y933">
            <v>0</v>
          </cell>
          <cell r="Z933">
            <v>0</v>
          </cell>
          <cell r="AA933" t="str">
            <v/>
          </cell>
        </row>
        <row r="934">
          <cell r="I934" t="str">
            <v/>
          </cell>
          <cell r="J934" t="str">
            <v/>
          </cell>
          <cell r="K934">
            <v>0</v>
          </cell>
          <cell r="L934">
            <v>0</v>
          </cell>
          <cell r="M934" t="str">
            <v/>
          </cell>
          <cell r="P934" t="str">
            <v/>
          </cell>
          <cell r="Q934" t="str">
            <v/>
          </cell>
          <cell r="R934">
            <v>0</v>
          </cell>
          <cell r="S934">
            <v>0</v>
          </cell>
          <cell r="T934" t="str">
            <v/>
          </cell>
          <cell r="W934" t="str">
            <v/>
          </cell>
          <cell r="X934" t="str">
            <v/>
          </cell>
          <cell r="Y934">
            <v>0</v>
          </cell>
          <cell r="Z934">
            <v>0</v>
          </cell>
          <cell r="AA934" t="str">
            <v/>
          </cell>
        </row>
        <row r="935">
          <cell r="I935" t="str">
            <v/>
          </cell>
          <cell r="J935" t="str">
            <v/>
          </cell>
          <cell r="K935">
            <v>0</v>
          </cell>
          <cell r="L935">
            <v>0</v>
          </cell>
          <cell r="M935" t="str">
            <v/>
          </cell>
          <cell r="P935" t="str">
            <v/>
          </cell>
          <cell r="Q935" t="str">
            <v/>
          </cell>
          <cell r="R935">
            <v>0</v>
          </cell>
          <cell r="S935">
            <v>0</v>
          </cell>
          <cell r="T935" t="str">
            <v/>
          </cell>
          <cell r="W935" t="str">
            <v/>
          </cell>
          <cell r="X935" t="str">
            <v/>
          </cell>
          <cell r="Y935">
            <v>0</v>
          </cell>
          <cell r="Z935">
            <v>0</v>
          </cell>
          <cell r="AA935" t="str">
            <v/>
          </cell>
        </row>
        <row r="936">
          <cell r="I936" t="str">
            <v/>
          </cell>
          <cell r="J936" t="str">
            <v/>
          </cell>
          <cell r="K936">
            <v>0</v>
          </cell>
          <cell r="L936">
            <v>0</v>
          </cell>
          <cell r="M936" t="str">
            <v/>
          </cell>
          <cell r="P936" t="str">
            <v/>
          </cell>
          <cell r="Q936" t="str">
            <v/>
          </cell>
          <cell r="R936">
            <v>0</v>
          </cell>
          <cell r="S936">
            <v>0</v>
          </cell>
          <cell r="T936" t="str">
            <v/>
          </cell>
          <cell r="W936" t="str">
            <v/>
          </cell>
          <cell r="X936" t="str">
            <v/>
          </cell>
          <cell r="Y936">
            <v>0</v>
          </cell>
          <cell r="Z936">
            <v>0</v>
          </cell>
          <cell r="AA936" t="str">
            <v/>
          </cell>
        </row>
        <row r="937">
          <cell r="I937" t="str">
            <v/>
          </cell>
          <cell r="J937" t="str">
            <v/>
          </cell>
          <cell r="K937">
            <v>0</v>
          </cell>
          <cell r="L937">
            <v>0</v>
          </cell>
          <cell r="M937" t="str">
            <v/>
          </cell>
          <cell r="P937" t="str">
            <v/>
          </cell>
          <cell r="Q937" t="str">
            <v/>
          </cell>
          <cell r="R937">
            <v>0</v>
          </cell>
          <cell r="S937">
            <v>0</v>
          </cell>
          <cell r="T937" t="str">
            <v/>
          </cell>
          <cell r="W937" t="str">
            <v/>
          </cell>
          <cell r="X937" t="str">
            <v/>
          </cell>
          <cell r="Y937">
            <v>0</v>
          </cell>
          <cell r="Z937">
            <v>0</v>
          </cell>
          <cell r="AA937" t="str">
            <v/>
          </cell>
        </row>
        <row r="938">
          <cell r="I938" t="str">
            <v>1007500000101</v>
          </cell>
          <cell r="J938" t="str">
            <v>普通攻击:对单体敌人造成{0}%的武力伤害</v>
          </cell>
          <cell r="K938">
            <v>0</v>
          </cell>
          <cell r="L938">
            <v>0</v>
          </cell>
          <cell r="M938" t="str">
            <v>0.25+0.25+0.25+0.25+0.25+0.25+0.25+0.25+0.25+0.25+0.25+0.25+0.25+0.25+0.25+0.25+0.25</v>
          </cell>
          <cell r="P938" t="str">
            <v/>
          </cell>
          <cell r="Q938" t="str">
            <v/>
          </cell>
          <cell r="R938">
            <v>0</v>
          </cell>
          <cell r="S938">
            <v>0</v>
          </cell>
          <cell r="T938" t="str">
            <v/>
          </cell>
          <cell r="W938" t="str">
            <v/>
          </cell>
          <cell r="X938" t="str">
            <v/>
          </cell>
          <cell r="Y938">
            <v>0</v>
          </cell>
          <cell r="Z938">
            <v>0</v>
          </cell>
          <cell r="AA938" t="str">
            <v/>
          </cell>
        </row>
        <row r="939">
          <cell r="I939" t="str">
            <v>1007500000201</v>
          </cell>
          <cell r="J939" t="str">
            <v>怒气技能:小乔向指定方向吹奏萧乐，被萧乐影响的敌军武将无法获得怒气，士兵每秒损失{0}点士气；被萧乐影响的友军武将每秒回复{1}点怒气，士兵每秒恢复{2}点士气，女性武将每秒额外回复2点怒气，持续6秒。（可被清除）</v>
          </cell>
          <cell r="K939">
            <v>0</v>
          </cell>
          <cell r="L939">
            <v>0</v>
          </cell>
          <cell r="M939" t="str">
            <v>-3+-3.5+-4+-4.5+-5+-5.5+-6+-6.5+-7+-7.5+-8+-8.5+-9+-9.5+-10+-10.5+-11</v>
          </cell>
          <cell r="P939" t="str">
            <v/>
          </cell>
          <cell r="Q939" t="str">
            <v/>
          </cell>
          <cell r="R939">
            <v>0</v>
          </cell>
          <cell r="S939">
            <v>0</v>
          </cell>
          <cell r="T939" t="str">
            <v/>
          </cell>
          <cell r="W939" t="str">
            <v/>
          </cell>
          <cell r="X939" t="str">
            <v/>
          </cell>
          <cell r="Y939">
            <v>0</v>
          </cell>
          <cell r="Z939">
            <v>0</v>
          </cell>
          <cell r="AA939" t="str">
            <v/>
          </cell>
        </row>
        <row r="940">
          <cell r="I940" t="str">
            <v>1007500000202</v>
          </cell>
          <cell r="J940" t="str">
            <v>怒气技能:小乔向指定方向吹奏萧乐，被萧乐影响的敌军武将无法获得怒气，士兵每秒损失{0}点士气；被萧乐影响的友军武将每秒回复{1}点怒气，士兵每秒恢复{2}点士气，女性武将每秒额外回复2点怒气，持续6秒。（可被清除）</v>
          </cell>
          <cell r="K940">
            <v>0</v>
          </cell>
          <cell r="L940">
            <v>0</v>
          </cell>
          <cell r="M940" t="str">
            <v>2.4+2.6+2.8+3+3.2+3.4+3.6+3.8+4+4.2+4.4+4.6+4.8+5+5.2+5.4+5.6</v>
          </cell>
          <cell r="P940" t="str">
            <v>1007500000203</v>
          </cell>
          <cell r="Q940" t="str">
            <v>怒气技能:小乔向指定方向吹奏萧乐，被萧乐影响的敌军武将无法获得怒气，士兵每秒损失{0}点士气；被萧乐影响的友军武将每秒回复{1}点怒气，士兵每秒恢复{2}点士气，女性武将每秒额外回复2点怒气，持续6秒。（可被清除）</v>
          </cell>
          <cell r="R940">
            <v>0</v>
          </cell>
          <cell r="S940">
            <v>0</v>
          </cell>
          <cell r="T940" t="str">
            <v>2+2.2+2.4+2.6+2.8+3+3.2+3.4+3.6+3.8+4+4.2+4.4+4.6+4.8+5+5.2</v>
          </cell>
          <cell r="W940" t="str">
            <v/>
          </cell>
          <cell r="X940" t="str">
            <v/>
          </cell>
          <cell r="Y940">
            <v>0</v>
          </cell>
          <cell r="Z940">
            <v>0</v>
          </cell>
          <cell r="AA940" t="str">
            <v/>
          </cell>
        </row>
        <row r="941">
          <cell r="I941" t="str">
            <v>1007500000301</v>
          </cell>
          <cell r="J941" t="str">
            <v>被动技能1:小乔消耗3层音符，为自身小范围内的友军武将恢复{0}点怒气。小乔每10秒自动获得1层音符；战斗中有敌军释放怒气技能，小乔会获得1层音符。</v>
          </cell>
          <cell r="K941">
            <v>0</v>
          </cell>
          <cell r="L941">
            <v>0</v>
          </cell>
          <cell r="M941" t="str">
            <v>3+3.5+4+4.5+5+5.5+6+6.5+7+7.5+8+8.5+9+9.5+10+10.5+11</v>
          </cell>
          <cell r="P941" t="str">
            <v/>
          </cell>
          <cell r="Q941" t="str">
            <v/>
          </cell>
          <cell r="R941">
            <v>0</v>
          </cell>
          <cell r="S941">
            <v>0</v>
          </cell>
          <cell r="T941" t="str">
            <v/>
          </cell>
          <cell r="W941" t="str">
            <v/>
          </cell>
          <cell r="X941" t="str">
            <v/>
          </cell>
          <cell r="Y941">
            <v>0</v>
          </cell>
          <cell r="Z941">
            <v>0</v>
          </cell>
          <cell r="AA941" t="str">
            <v/>
          </cell>
        </row>
        <row r="942">
          <cell r="I942" t="str">
            <v>1007500000401</v>
          </cell>
          <cell r="J942" t="str">
            <v>被动技能2:武将率领弓兵时，弓兵的攻击速度增加8；率领弩兵时，弩兵攻击无视20%护甲。</v>
          </cell>
          <cell r="K942">
            <v>0</v>
          </cell>
          <cell r="L942">
            <v>0</v>
          </cell>
          <cell r="M942" t="str">
            <v>8+8+8+8+8+8+8+8+8+8+8+8+8+8+8+8+8</v>
          </cell>
          <cell r="P942" t="str">
            <v>1007500000402</v>
          </cell>
          <cell r="Q942" t="str">
            <v>被动技能2:武将率领弓兵时，弓兵的攻击速度增加8；率领弩兵时，弩兵攻击无视20%护甲。</v>
          </cell>
          <cell r="R942">
            <v>0</v>
          </cell>
          <cell r="S942">
            <v>0</v>
          </cell>
          <cell r="T942" t="str">
            <v>0.2+0.2+0.2+0.2+0.2+0.2+0.2+0.2+0.2+0.2+0.2+0.2+0.2+0.2+0.2+0.2+0.2</v>
          </cell>
          <cell r="W942" t="str">
            <v/>
          </cell>
          <cell r="X942" t="str">
            <v/>
          </cell>
          <cell r="Y942">
            <v>0</v>
          </cell>
          <cell r="Z942">
            <v>0</v>
          </cell>
          <cell r="AA942" t="str">
            <v/>
          </cell>
        </row>
        <row r="943">
          <cell r="I943" t="str">
            <v>1007500000501</v>
          </cell>
          <cell r="J943" t="str">
            <v>被动技能3:兵马未动，粮草先行,自身治疗效果提升16%，增益效果时长延长16%。</v>
          </cell>
          <cell r="K943">
            <v>0</v>
          </cell>
          <cell r="L943">
            <v>0</v>
          </cell>
          <cell r="M943" t="str">
            <v>0.16+0.16+0.16+0.16+0.16+0.16+0.16+0.16+0.16+0.16+0.16+0.16+0.16+0.16+0.16+0.16+0.16</v>
          </cell>
          <cell r="P943" t="str">
            <v/>
          </cell>
          <cell r="Q943" t="str">
            <v/>
          </cell>
          <cell r="R943">
            <v>0</v>
          </cell>
          <cell r="S943">
            <v>0</v>
          </cell>
          <cell r="T943" t="str">
            <v/>
          </cell>
          <cell r="W943" t="str">
            <v/>
          </cell>
          <cell r="X943" t="str">
            <v/>
          </cell>
          <cell r="Y943">
            <v>0</v>
          </cell>
          <cell r="Z943">
            <v>0</v>
          </cell>
          <cell r="AA943" t="str">
            <v/>
          </cell>
        </row>
        <row r="944">
          <cell r="I944" t="str">
            <v>1007500000502</v>
          </cell>
          <cell r="J944" t="str">
            <v>被动技能3:兵马未动，粮草先行,自身治疗效果提升16%，增益效果时长延长16%。</v>
          </cell>
          <cell r="K944">
            <v>0</v>
          </cell>
          <cell r="L944">
            <v>0</v>
          </cell>
          <cell r="M944" t="str">
            <v>0.16+0.16+0.16+0.16+0.16+0.16+0.16+0.16+0.16+0.16+0.16+0.16+0.16+0.16+0.16+0.16+0.16</v>
          </cell>
          <cell r="P944" t="str">
            <v/>
          </cell>
          <cell r="Q944" t="str">
            <v/>
          </cell>
          <cell r="R944">
            <v>0</v>
          </cell>
          <cell r="S944">
            <v>0</v>
          </cell>
          <cell r="T944" t="str">
            <v/>
          </cell>
          <cell r="W944" t="str">
            <v/>
          </cell>
          <cell r="X944" t="str">
            <v/>
          </cell>
          <cell r="Y944">
            <v>0</v>
          </cell>
          <cell r="Z944">
            <v>0</v>
          </cell>
          <cell r="AA944" t="str">
            <v/>
          </cell>
        </row>
        <row r="945">
          <cell r="I945" t="str">
            <v/>
          </cell>
          <cell r="J945" t="str">
            <v/>
          </cell>
          <cell r="K945">
            <v>0</v>
          </cell>
          <cell r="L945">
            <v>0</v>
          </cell>
          <cell r="M945" t="str">
            <v/>
          </cell>
          <cell r="P945" t="str">
            <v/>
          </cell>
          <cell r="Q945" t="str">
            <v/>
          </cell>
          <cell r="R945">
            <v>0</v>
          </cell>
          <cell r="S945">
            <v>0</v>
          </cell>
          <cell r="T945" t="str">
            <v/>
          </cell>
          <cell r="W945" t="str">
            <v/>
          </cell>
          <cell r="X945" t="str">
            <v/>
          </cell>
          <cell r="Y945">
            <v>0</v>
          </cell>
          <cell r="Z945">
            <v>0</v>
          </cell>
          <cell r="AA945" t="str">
            <v/>
          </cell>
        </row>
        <row r="946">
          <cell r="I946" t="str">
            <v/>
          </cell>
          <cell r="J946" t="str">
            <v/>
          </cell>
          <cell r="K946">
            <v>0</v>
          </cell>
          <cell r="L946">
            <v>0</v>
          </cell>
          <cell r="M946" t="str">
            <v/>
          </cell>
          <cell r="P946" t="str">
            <v/>
          </cell>
          <cell r="Q946" t="str">
            <v/>
          </cell>
          <cell r="R946">
            <v>0</v>
          </cell>
          <cell r="S946">
            <v>0</v>
          </cell>
          <cell r="T946" t="str">
            <v/>
          </cell>
          <cell r="W946" t="str">
            <v/>
          </cell>
          <cell r="X946" t="str">
            <v/>
          </cell>
          <cell r="Y946">
            <v>0</v>
          </cell>
          <cell r="Z946">
            <v>0</v>
          </cell>
          <cell r="AA946" t="str">
            <v/>
          </cell>
        </row>
        <row r="947">
          <cell r="I947" t="str">
            <v/>
          </cell>
          <cell r="J947" t="str">
            <v/>
          </cell>
          <cell r="K947">
            <v>0</v>
          </cell>
          <cell r="L947">
            <v>0</v>
          </cell>
          <cell r="M947" t="str">
            <v/>
          </cell>
          <cell r="P947" t="str">
            <v/>
          </cell>
          <cell r="Q947" t="str">
            <v/>
          </cell>
          <cell r="R947">
            <v>0</v>
          </cell>
          <cell r="S947">
            <v>0</v>
          </cell>
          <cell r="T947" t="str">
            <v/>
          </cell>
          <cell r="W947" t="str">
            <v/>
          </cell>
          <cell r="X947" t="str">
            <v/>
          </cell>
          <cell r="Y947">
            <v>0</v>
          </cell>
          <cell r="Z947">
            <v>0</v>
          </cell>
          <cell r="AA947" t="str">
            <v/>
          </cell>
        </row>
        <row r="948">
          <cell r="I948" t="str">
            <v/>
          </cell>
          <cell r="J948" t="str">
            <v/>
          </cell>
          <cell r="K948">
            <v>0</v>
          </cell>
          <cell r="L948">
            <v>0</v>
          </cell>
          <cell r="M948" t="str">
            <v/>
          </cell>
          <cell r="P948" t="str">
            <v/>
          </cell>
          <cell r="Q948" t="str">
            <v/>
          </cell>
          <cell r="R948">
            <v>0</v>
          </cell>
          <cell r="S948">
            <v>0</v>
          </cell>
          <cell r="T948" t="str">
            <v/>
          </cell>
          <cell r="W948" t="str">
            <v/>
          </cell>
          <cell r="X948" t="str">
            <v/>
          </cell>
          <cell r="Y948">
            <v>0</v>
          </cell>
          <cell r="Z948">
            <v>0</v>
          </cell>
          <cell r="AA948" t="str">
            <v/>
          </cell>
        </row>
        <row r="949">
          <cell r="I949" t="str">
            <v/>
          </cell>
          <cell r="J949" t="str">
            <v/>
          </cell>
          <cell r="K949">
            <v>0</v>
          </cell>
          <cell r="L949">
            <v>0</v>
          </cell>
          <cell r="M949" t="str">
            <v/>
          </cell>
          <cell r="P949" t="str">
            <v/>
          </cell>
          <cell r="Q949" t="str">
            <v/>
          </cell>
          <cell r="R949">
            <v>0</v>
          </cell>
          <cell r="S949">
            <v>0</v>
          </cell>
          <cell r="T949" t="str">
            <v/>
          </cell>
          <cell r="W949" t="str">
            <v/>
          </cell>
          <cell r="X949" t="str">
            <v/>
          </cell>
          <cell r="Y949">
            <v>0</v>
          </cell>
          <cell r="Z949">
            <v>0</v>
          </cell>
          <cell r="AA949" t="str">
            <v/>
          </cell>
        </row>
        <row r="950">
          <cell r="I950" t="str">
            <v/>
          </cell>
          <cell r="J950" t="str">
            <v/>
          </cell>
          <cell r="K950">
            <v>0</v>
          </cell>
          <cell r="L950">
            <v>0</v>
          </cell>
          <cell r="M950" t="str">
            <v/>
          </cell>
          <cell r="P950" t="str">
            <v/>
          </cell>
          <cell r="Q950" t="str">
            <v/>
          </cell>
          <cell r="R950">
            <v>0</v>
          </cell>
          <cell r="S950">
            <v>0</v>
          </cell>
          <cell r="T950" t="str">
            <v/>
          </cell>
          <cell r="W950" t="str">
            <v/>
          </cell>
          <cell r="X950" t="str">
            <v/>
          </cell>
          <cell r="Y950">
            <v>0</v>
          </cell>
          <cell r="Z950">
            <v>0</v>
          </cell>
          <cell r="AA950" t="str">
            <v/>
          </cell>
        </row>
        <row r="951">
          <cell r="I951" t="str">
            <v/>
          </cell>
          <cell r="J951" t="str">
            <v/>
          </cell>
          <cell r="K951">
            <v>0</v>
          </cell>
          <cell r="L951">
            <v>0</v>
          </cell>
          <cell r="M951" t="str">
            <v/>
          </cell>
          <cell r="P951" t="str">
            <v/>
          </cell>
          <cell r="Q951" t="str">
            <v/>
          </cell>
          <cell r="R951">
            <v>0</v>
          </cell>
          <cell r="S951">
            <v>0</v>
          </cell>
          <cell r="T951" t="str">
            <v/>
          </cell>
          <cell r="W951" t="str">
            <v/>
          </cell>
          <cell r="X951" t="str">
            <v/>
          </cell>
          <cell r="Y951">
            <v>0</v>
          </cell>
          <cell r="Z951">
            <v>0</v>
          </cell>
          <cell r="AA951" t="str">
            <v/>
          </cell>
        </row>
        <row r="952">
          <cell r="I952" t="str">
            <v/>
          </cell>
          <cell r="J952" t="str">
            <v/>
          </cell>
          <cell r="K952">
            <v>0</v>
          </cell>
          <cell r="L952">
            <v>0</v>
          </cell>
          <cell r="M952" t="str">
            <v/>
          </cell>
          <cell r="P952" t="str">
            <v/>
          </cell>
          <cell r="Q952" t="str">
            <v/>
          </cell>
          <cell r="R952">
            <v>0</v>
          </cell>
          <cell r="S952">
            <v>0</v>
          </cell>
          <cell r="T952" t="str">
            <v/>
          </cell>
          <cell r="W952" t="str">
            <v/>
          </cell>
          <cell r="X952" t="str">
            <v/>
          </cell>
          <cell r="Y952">
            <v>0</v>
          </cell>
          <cell r="Z952">
            <v>0</v>
          </cell>
          <cell r="AA952" t="str">
            <v/>
          </cell>
        </row>
        <row r="953">
          <cell r="I953" t="str">
            <v/>
          </cell>
          <cell r="J953" t="str">
            <v/>
          </cell>
          <cell r="K953">
            <v>0</v>
          </cell>
          <cell r="L953">
            <v>0</v>
          </cell>
          <cell r="M953" t="str">
            <v/>
          </cell>
          <cell r="P953" t="str">
            <v/>
          </cell>
          <cell r="Q953" t="str">
            <v/>
          </cell>
          <cell r="R953">
            <v>0</v>
          </cell>
          <cell r="S953">
            <v>0</v>
          </cell>
          <cell r="T953" t="str">
            <v/>
          </cell>
          <cell r="W953" t="str">
            <v/>
          </cell>
          <cell r="X953" t="str">
            <v/>
          </cell>
          <cell r="Y953">
            <v>0</v>
          </cell>
          <cell r="Z953">
            <v>0</v>
          </cell>
          <cell r="AA953" t="str">
            <v/>
          </cell>
        </row>
        <row r="954">
          <cell r="I954" t="str">
            <v/>
          </cell>
          <cell r="J954" t="str">
            <v/>
          </cell>
          <cell r="K954">
            <v>0</v>
          </cell>
          <cell r="L954">
            <v>0</v>
          </cell>
          <cell r="M954" t="str">
            <v/>
          </cell>
          <cell r="P954" t="str">
            <v/>
          </cell>
          <cell r="Q954" t="str">
            <v/>
          </cell>
          <cell r="R954">
            <v>0</v>
          </cell>
          <cell r="S954">
            <v>0</v>
          </cell>
          <cell r="T954" t="str">
            <v/>
          </cell>
          <cell r="W954" t="str">
            <v/>
          </cell>
          <cell r="X954" t="str">
            <v/>
          </cell>
          <cell r="Y954">
            <v>0</v>
          </cell>
          <cell r="Z954">
            <v>0</v>
          </cell>
          <cell r="AA954" t="str">
            <v/>
          </cell>
        </row>
        <row r="955">
          <cell r="I955" t="str">
            <v/>
          </cell>
          <cell r="J955" t="str">
            <v/>
          </cell>
          <cell r="K955">
            <v>0</v>
          </cell>
          <cell r="L955">
            <v>0</v>
          </cell>
          <cell r="M955" t="str">
            <v/>
          </cell>
          <cell r="P955" t="str">
            <v/>
          </cell>
          <cell r="Q955" t="str">
            <v/>
          </cell>
          <cell r="R955">
            <v>0</v>
          </cell>
          <cell r="S955">
            <v>0</v>
          </cell>
          <cell r="T955" t="str">
            <v/>
          </cell>
          <cell r="W955" t="str">
            <v/>
          </cell>
          <cell r="X955" t="str">
            <v/>
          </cell>
          <cell r="Y955">
            <v>0</v>
          </cell>
          <cell r="Z955">
            <v>0</v>
          </cell>
          <cell r="AA955" t="str">
            <v/>
          </cell>
        </row>
        <row r="956">
          <cell r="I956" t="str">
            <v/>
          </cell>
          <cell r="J956" t="str">
            <v/>
          </cell>
          <cell r="K956">
            <v>0</v>
          </cell>
          <cell r="L956">
            <v>0</v>
          </cell>
          <cell r="M956" t="str">
            <v/>
          </cell>
          <cell r="P956" t="str">
            <v/>
          </cell>
          <cell r="Q956" t="str">
            <v/>
          </cell>
          <cell r="R956">
            <v>0</v>
          </cell>
          <cell r="S956">
            <v>0</v>
          </cell>
          <cell r="T956" t="str">
            <v/>
          </cell>
          <cell r="W956" t="str">
            <v/>
          </cell>
          <cell r="X956" t="str">
            <v/>
          </cell>
          <cell r="Y956">
            <v>0</v>
          </cell>
          <cell r="Z956">
            <v>0</v>
          </cell>
          <cell r="AA956" t="str">
            <v/>
          </cell>
        </row>
        <row r="957">
          <cell r="I957" t="str">
            <v/>
          </cell>
          <cell r="J957" t="str">
            <v/>
          </cell>
          <cell r="K957">
            <v>0</v>
          </cell>
          <cell r="L957">
            <v>0</v>
          </cell>
          <cell r="M957" t="str">
            <v/>
          </cell>
          <cell r="P957" t="str">
            <v/>
          </cell>
          <cell r="Q957" t="str">
            <v/>
          </cell>
          <cell r="R957">
            <v>0</v>
          </cell>
          <cell r="S957">
            <v>0</v>
          </cell>
          <cell r="T957" t="str">
            <v/>
          </cell>
          <cell r="W957" t="str">
            <v/>
          </cell>
          <cell r="X957" t="str">
            <v/>
          </cell>
          <cell r="Y957">
            <v>0</v>
          </cell>
          <cell r="Z957">
            <v>0</v>
          </cell>
          <cell r="AA957" t="str">
            <v/>
          </cell>
        </row>
        <row r="958">
          <cell r="I958" t="str">
            <v/>
          </cell>
          <cell r="J958" t="str">
            <v/>
          </cell>
          <cell r="K958">
            <v>0</v>
          </cell>
          <cell r="L958">
            <v>0</v>
          </cell>
          <cell r="M958" t="str">
            <v/>
          </cell>
          <cell r="P958" t="str">
            <v/>
          </cell>
          <cell r="Q958" t="str">
            <v/>
          </cell>
          <cell r="R958">
            <v>0</v>
          </cell>
          <cell r="S958">
            <v>0</v>
          </cell>
          <cell r="T958" t="str">
            <v/>
          </cell>
          <cell r="W958" t="str">
            <v/>
          </cell>
          <cell r="X958" t="str">
            <v/>
          </cell>
          <cell r="Y958">
            <v>0</v>
          </cell>
          <cell r="Z958">
            <v>0</v>
          </cell>
          <cell r="AA958" t="str">
            <v/>
          </cell>
        </row>
        <row r="959">
          <cell r="I959" t="str">
            <v/>
          </cell>
          <cell r="J959" t="str">
            <v/>
          </cell>
          <cell r="K959">
            <v>0</v>
          </cell>
          <cell r="L959">
            <v>0</v>
          </cell>
          <cell r="M959" t="str">
            <v/>
          </cell>
          <cell r="P959" t="str">
            <v/>
          </cell>
          <cell r="Q959" t="str">
            <v/>
          </cell>
          <cell r="R959">
            <v>0</v>
          </cell>
          <cell r="S959">
            <v>0</v>
          </cell>
          <cell r="T959" t="str">
            <v/>
          </cell>
          <cell r="W959" t="str">
            <v/>
          </cell>
          <cell r="X959" t="str">
            <v/>
          </cell>
          <cell r="Y959">
            <v>0</v>
          </cell>
          <cell r="Z959">
            <v>0</v>
          </cell>
          <cell r="AA959" t="str">
            <v/>
          </cell>
        </row>
        <row r="960">
          <cell r="I960" t="str">
            <v/>
          </cell>
          <cell r="J960" t="str">
            <v/>
          </cell>
          <cell r="K960">
            <v>0</v>
          </cell>
          <cell r="L960">
            <v>0</v>
          </cell>
          <cell r="M960" t="str">
            <v/>
          </cell>
          <cell r="P960" t="str">
            <v/>
          </cell>
          <cell r="Q960" t="str">
            <v/>
          </cell>
          <cell r="R960">
            <v>0</v>
          </cell>
          <cell r="S960">
            <v>0</v>
          </cell>
          <cell r="T960" t="str">
            <v/>
          </cell>
          <cell r="W960" t="str">
            <v/>
          </cell>
          <cell r="X960" t="str">
            <v/>
          </cell>
          <cell r="Y960">
            <v>0</v>
          </cell>
          <cell r="Z960">
            <v>0</v>
          </cell>
          <cell r="AA960" t="str">
            <v/>
          </cell>
        </row>
        <row r="961">
          <cell r="I961" t="str">
            <v/>
          </cell>
          <cell r="J961" t="str">
            <v/>
          </cell>
          <cell r="K961">
            <v>0</v>
          </cell>
          <cell r="L961">
            <v>0</v>
          </cell>
          <cell r="M961" t="str">
            <v/>
          </cell>
          <cell r="P961" t="str">
            <v/>
          </cell>
          <cell r="Q961" t="str">
            <v/>
          </cell>
          <cell r="R961">
            <v>0</v>
          </cell>
          <cell r="S961">
            <v>0</v>
          </cell>
          <cell r="T961" t="str">
            <v/>
          </cell>
          <cell r="W961" t="str">
            <v/>
          </cell>
          <cell r="X961" t="str">
            <v/>
          </cell>
          <cell r="Y961">
            <v>0</v>
          </cell>
          <cell r="Z961">
            <v>0</v>
          </cell>
          <cell r="AA961" t="str">
            <v/>
          </cell>
        </row>
        <row r="962">
          <cell r="I962" t="str">
            <v/>
          </cell>
          <cell r="J962" t="str">
            <v/>
          </cell>
          <cell r="K962">
            <v>0</v>
          </cell>
          <cell r="L962">
            <v>0</v>
          </cell>
          <cell r="M962" t="str">
            <v/>
          </cell>
          <cell r="P962" t="str">
            <v/>
          </cell>
          <cell r="Q962" t="str">
            <v/>
          </cell>
          <cell r="R962">
            <v>0</v>
          </cell>
          <cell r="S962">
            <v>0</v>
          </cell>
          <cell r="T962" t="str">
            <v/>
          </cell>
          <cell r="W962" t="str">
            <v/>
          </cell>
          <cell r="X962" t="str">
            <v/>
          </cell>
          <cell r="Y962">
            <v>0</v>
          </cell>
          <cell r="Z962">
            <v>0</v>
          </cell>
          <cell r="AA962" t="str">
            <v/>
          </cell>
        </row>
        <row r="963">
          <cell r="I963" t="str">
            <v/>
          </cell>
          <cell r="J963" t="str">
            <v/>
          </cell>
          <cell r="K963">
            <v>0</v>
          </cell>
          <cell r="L963">
            <v>0</v>
          </cell>
          <cell r="M963" t="str">
            <v/>
          </cell>
          <cell r="P963" t="str">
            <v/>
          </cell>
          <cell r="Q963" t="str">
            <v/>
          </cell>
          <cell r="R963">
            <v>0</v>
          </cell>
          <cell r="S963">
            <v>0</v>
          </cell>
          <cell r="T963" t="str">
            <v/>
          </cell>
          <cell r="W963" t="str">
            <v/>
          </cell>
          <cell r="X963" t="str">
            <v/>
          </cell>
          <cell r="Y963">
            <v>0</v>
          </cell>
          <cell r="Z963">
            <v>0</v>
          </cell>
          <cell r="AA963" t="str">
            <v/>
          </cell>
        </row>
        <row r="964">
          <cell r="I964" t="str">
            <v/>
          </cell>
          <cell r="J964" t="str">
            <v/>
          </cell>
          <cell r="K964">
            <v>0</v>
          </cell>
          <cell r="L964">
            <v>0</v>
          </cell>
          <cell r="M964" t="str">
            <v/>
          </cell>
          <cell r="P964" t="str">
            <v/>
          </cell>
          <cell r="Q964" t="str">
            <v/>
          </cell>
          <cell r="R964">
            <v>0</v>
          </cell>
          <cell r="S964">
            <v>0</v>
          </cell>
          <cell r="T964" t="str">
            <v/>
          </cell>
          <cell r="W964" t="str">
            <v/>
          </cell>
          <cell r="X964" t="str">
            <v/>
          </cell>
          <cell r="Y964">
            <v>0</v>
          </cell>
          <cell r="Z964">
            <v>0</v>
          </cell>
          <cell r="AA964" t="str">
            <v/>
          </cell>
        </row>
        <row r="965">
          <cell r="I965" t="str">
            <v/>
          </cell>
          <cell r="J965" t="str">
            <v/>
          </cell>
          <cell r="K965">
            <v>0</v>
          </cell>
          <cell r="L965">
            <v>0</v>
          </cell>
          <cell r="M965" t="str">
            <v/>
          </cell>
          <cell r="P965" t="str">
            <v/>
          </cell>
          <cell r="Q965" t="str">
            <v/>
          </cell>
          <cell r="R965">
            <v>0</v>
          </cell>
          <cell r="S965">
            <v>0</v>
          </cell>
          <cell r="T965" t="str">
            <v/>
          </cell>
          <cell r="W965" t="str">
            <v/>
          </cell>
          <cell r="X965" t="str">
            <v/>
          </cell>
          <cell r="Y965">
            <v>0</v>
          </cell>
          <cell r="Z965">
            <v>0</v>
          </cell>
          <cell r="AA965" t="str">
            <v/>
          </cell>
        </row>
        <row r="966">
          <cell r="I966" t="str">
            <v/>
          </cell>
          <cell r="J966" t="str">
            <v/>
          </cell>
          <cell r="K966">
            <v>0</v>
          </cell>
          <cell r="L966">
            <v>0</v>
          </cell>
          <cell r="M966" t="str">
            <v/>
          </cell>
          <cell r="P966" t="str">
            <v/>
          </cell>
          <cell r="Q966" t="str">
            <v/>
          </cell>
          <cell r="R966">
            <v>0</v>
          </cell>
          <cell r="S966">
            <v>0</v>
          </cell>
          <cell r="T966" t="str">
            <v/>
          </cell>
          <cell r="W966" t="str">
            <v/>
          </cell>
          <cell r="X966" t="str">
            <v/>
          </cell>
          <cell r="Y966">
            <v>0</v>
          </cell>
          <cell r="Z966">
            <v>0</v>
          </cell>
          <cell r="AA966" t="str">
            <v/>
          </cell>
        </row>
        <row r="967">
          <cell r="I967" t="str">
            <v/>
          </cell>
          <cell r="J967" t="str">
            <v/>
          </cell>
          <cell r="K967">
            <v>0</v>
          </cell>
          <cell r="L967">
            <v>0</v>
          </cell>
          <cell r="M967" t="str">
            <v/>
          </cell>
          <cell r="P967" t="str">
            <v/>
          </cell>
          <cell r="Q967" t="str">
            <v/>
          </cell>
          <cell r="R967">
            <v>0</v>
          </cell>
          <cell r="S967">
            <v>0</v>
          </cell>
          <cell r="T967" t="str">
            <v/>
          </cell>
          <cell r="W967" t="str">
            <v/>
          </cell>
          <cell r="X967" t="str">
            <v/>
          </cell>
          <cell r="Y967">
            <v>0</v>
          </cell>
          <cell r="Z967">
            <v>0</v>
          </cell>
          <cell r="AA967" t="str">
            <v/>
          </cell>
        </row>
        <row r="968">
          <cell r="I968" t="str">
            <v/>
          </cell>
          <cell r="J968" t="str">
            <v/>
          </cell>
          <cell r="K968">
            <v>0</v>
          </cell>
          <cell r="L968">
            <v>0</v>
          </cell>
          <cell r="M968" t="str">
            <v/>
          </cell>
          <cell r="P968" t="str">
            <v/>
          </cell>
          <cell r="Q968" t="str">
            <v/>
          </cell>
          <cell r="R968">
            <v>0</v>
          </cell>
          <cell r="S968">
            <v>0</v>
          </cell>
          <cell r="T968" t="str">
            <v/>
          </cell>
          <cell r="W968" t="str">
            <v/>
          </cell>
          <cell r="X968" t="str">
            <v/>
          </cell>
          <cell r="Y968">
            <v>0</v>
          </cell>
          <cell r="Z968">
            <v>0</v>
          </cell>
          <cell r="AA968" t="str">
            <v/>
          </cell>
        </row>
        <row r="969">
          <cell r="I969" t="str">
            <v/>
          </cell>
          <cell r="J969" t="str">
            <v/>
          </cell>
          <cell r="K969">
            <v>0</v>
          </cell>
          <cell r="L969">
            <v>0</v>
          </cell>
          <cell r="M969" t="str">
            <v/>
          </cell>
          <cell r="P969" t="str">
            <v/>
          </cell>
          <cell r="Q969" t="str">
            <v/>
          </cell>
          <cell r="R969">
            <v>0</v>
          </cell>
          <cell r="S969">
            <v>0</v>
          </cell>
          <cell r="T969" t="str">
            <v/>
          </cell>
          <cell r="W969" t="str">
            <v/>
          </cell>
          <cell r="X969" t="str">
            <v/>
          </cell>
          <cell r="Y969">
            <v>0</v>
          </cell>
          <cell r="Z969">
            <v>0</v>
          </cell>
          <cell r="AA969" t="str">
            <v/>
          </cell>
        </row>
        <row r="970">
          <cell r="I970" t="str">
            <v/>
          </cell>
          <cell r="J970" t="str">
            <v/>
          </cell>
          <cell r="K970">
            <v>0</v>
          </cell>
          <cell r="L970">
            <v>0</v>
          </cell>
          <cell r="M970" t="str">
            <v/>
          </cell>
          <cell r="P970" t="str">
            <v/>
          </cell>
          <cell r="Q970" t="str">
            <v/>
          </cell>
          <cell r="R970">
            <v>0</v>
          </cell>
          <cell r="S970">
            <v>0</v>
          </cell>
          <cell r="T970" t="str">
            <v/>
          </cell>
          <cell r="W970" t="str">
            <v/>
          </cell>
          <cell r="X970" t="str">
            <v/>
          </cell>
          <cell r="Y970">
            <v>0</v>
          </cell>
          <cell r="Z970">
            <v>0</v>
          </cell>
          <cell r="AA970" t="str">
            <v/>
          </cell>
        </row>
        <row r="971">
          <cell r="I971" t="str">
            <v/>
          </cell>
          <cell r="J971" t="str">
            <v/>
          </cell>
          <cell r="K971">
            <v>0</v>
          </cell>
          <cell r="L971">
            <v>0</v>
          </cell>
          <cell r="M971" t="str">
            <v/>
          </cell>
          <cell r="P971" t="str">
            <v/>
          </cell>
          <cell r="Q971" t="str">
            <v/>
          </cell>
          <cell r="R971">
            <v>0</v>
          </cell>
          <cell r="S971">
            <v>0</v>
          </cell>
          <cell r="T971" t="str">
            <v/>
          </cell>
          <cell r="W971" t="str">
            <v/>
          </cell>
          <cell r="X971" t="str">
            <v/>
          </cell>
          <cell r="Y971">
            <v>0</v>
          </cell>
          <cell r="Z971">
            <v>0</v>
          </cell>
          <cell r="AA971" t="str">
            <v/>
          </cell>
        </row>
        <row r="972">
          <cell r="I972" t="str">
            <v/>
          </cell>
          <cell r="J972" t="str">
            <v/>
          </cell>
          <cell r="K972">
            <v>0</v>
          </cell>
          <cell r="L972">
            <v>0</v>
          </cell>
          <cell r="M972" t="str">
            <v/>
          </cell>
          <cell r="P972" t="str">
            <v/>
          </cell>
          <cell r="Q972" t="str">
            <v/>
          </cell>
          <cell r="R972">
            <v>0</v>
          </cell>
          <cell r="S972">
            <v>0</v>
          </cell>
          <cell r="T972" t="str">
            <v/>
          </cell>
          <cell r="W972" t="str">
            <v/>
          </cell>
          <cell r="X972" t="str">
            <v/>
          </cell>
          <cell r="Y972">
            <v>0</v>
          </cell>
          <cell r="Z972">
            <v>0</v>
          </cell>
          <cell r="AA972" t="str">
            <v/>
          </cell>
        </row>
        <row r="973">
          <cell r="I973" t="str">
            <v/>
          </cell>
          <cell r="J973" t="str">
            <v/>
          </cell>
          <cell r="K973">
            <v>0</v>
          </cell>
          <cell r="L973">
            <v>0</v>
          </cell>
          <cell r="M973" t="str">
            <v/>
          </cell>
          <cell r="P973" t="str">
            <v/>
          </cell>
          <cell r="Q973" t="str">
            <v/>
          </cell>
          <cell r="R973">
            <v>0</v>
          </cell>
          <cell r="S973">
            <v>0</v>
          </cell>
          <cell r="T973" t="str">
            <v/>
          </cell>
          <cell r="W973" t="str">
            <v/>
          </cell>
          <cell r="X973" t="str">
            <v/>
          </cell>
          <cell r="Y973">
            <v>0</v>
          </cell>
          <cell r="Z973">
            <v>0</v>
          </cell>
          <cell r="AA973" t="str">
            <v/>
          </cell>
        </row>
        <row r="974">
          <cell r="I974" t="str">
            <v/>
          </cell>
          <cell r="J974" t="str">
            <v/>
          </cell>
          <cell r="K974">
            <v>0</v>
          </cell>
          <cell r="L974">
            <v>0</v>
          </cell>
          <cell r="M974" t="str">
            <v/>
          </cell>
          <cell r="P974" t="str">
            <v/>
          </cell>
          <cell r="Q974" t="str">
            <v/>
          </cell>
          <cell r="R974">
            <v>0</v>
          </cell>
          <cell r="S974">
            <v>0</v>
          </cell>
          <cell r="T974" t="str">
            <v/>
          </cell>
          <cell r="W974" t="str">
            <v/>
          </cell>
          <cell r="X974" t="str">
            <v/>
          </cell>
          <cell r="Y974">
            <v>0</v>
          </cell>
          <cell r="Z974">
            <v>0</v>
          </cell>
          <cell r="AA974" t="str">
            <v/>
          </cell>
        </row>
        <row r="975">
          <cell r="I975" t="str">
            <v/>
          </cell>
          <cell r="J975" t="str">
            <v/>
          </cell>
          <cell r="K975">
            <v>0</v>
          </cell>
          <cell r="L975">
            <v>0</v>
          </cell>
          <cell r="M975" t="str">
            <v/>
          </cell>
          <cell r="P975" t="str">
            <v/>
          </cell>
          <cell r="Q975" t="str">
            <v/>
          </cell>
          <cell r="R975">
            <v>0</v>
          </cell>
          <cell r="S975">
            <v>0</v>
          </cell>
          <cell r="T975" t="str">
            <v/>
          </cell>
          <cell r="W975" t="str">
            <v/>
          </cell>
          <cell r="X975" t="str">
            <v/>
          </cell>
          <cell r="Y975">
            <v>0</v>
          </cell>
          <cell r="Z975">
            <v>0</v>
          </cell>
          <cell r="AA975" t="str">
            <v/>
          </cell>
        </row>
        <row r="976">
          <cell r="I976" t="str">
            <v/>
          </cell>
          <cell r="J976" t="str">
            <v/>
          </cell>
          <cell r="K976">
            <v>0</v>
          </cell>
          <cell r="L976">
            <v>0</v>
          </cell>
          <cell r="M976" t="str">
            <v/>
          </cell>
          <cell r="P976" t="str">
            <v/>
          </cell>
          <cell r="Q976" t="str">
            <v/>
          </cell>
          <cell r="R976">
            <v>0</v>
          </cell>
          <cell r="S976">
            <v>0</v>
          </cell>
          <cell r="T976" t="str">
            <v/>
          </cell>
          <cell r="W976" t="str">
            <v/>
          </cell>
          <cell r="X976" t="str">
            <v/>
          </cell>
          <cell r="Y976">
            <v>0</v>
          </cell>
          <cell r="Z976">
            <v>0</v>
          </cell>
          <cell r="AA976" t="str">
            <v/>
          </cell>
        </row>
        <row r="977">
          <cell r="I977" t="str">
            <v/>
          </cell>
          <cell r="J977" t="str">
            <v/>
          </cell>
          <cell r="K977">
            <v>0</v>
          </cell>
          <cell r="L977">
            <v>0</v>
          </cell>
          <cell r="M977" t="str">
            <v/>
          </cell>
          <cell r="P977" t="str">
            <v/>
          </cell>
          <cell r="Q977" t="str">
            <v/>
          </cell>
          <cell r="R977">
            <v>0</v>
          </cell>
          <cell r="S977">
            <v>0</v>
          </cell>
          <cell r="T977" t="str">
            <v/>
          </cell>
          <cell r="W977" t="str">
            <v/>
          </cell>
          <cell r="X977" t="str">
            <v/>
          </cell>
          <cell r="Y977">
            <v>0</v>
          </cell>
          <cell r="Z977">
            <v>0</v>
          </cell>
          <cell r="AA977" t="str">
            <v/>
          </cell>
        </row>
        <row r="978">
          <cell r="I978" t="str">
            <v/>
          </cell>
          <cell r="J978" t="str">
            <v/>
          </cell>
          <cell r="K978">
            <v>0</v>
          </cell>
          <cell r="L978">
            <v>0</v>
          </cell>
          <cell r="M978" t="str">
            <v/>
          </cell>
          <cell r="P978" t="str">
            <v/>
          </cell>
          <cell r="Q978" t="str">
            <v/>
          </cell>
          <cell r="R978">
            <v>0</v>
          </cell>
          <cell r="S978">
            <v>0</v>
          </cell>
          <cell r="T978" t="str">
            <v/>
          </cell>
          <cell r="W978" t="str">
            <v/>
          </cell>
          <cell r="X978" t="str">
            <v/>
          </cell>
          <cell r="Y978">
            <v>0</v>
          </cell>
          <cell r="Z978">
            <v>0</v>
          </cell>
          <cell r="AA978" t="str">
            <v/>
          </cell>
        </row>
        <row r="979">
          <cell r="I979" t="str">
            <v/>
          </cell>
          <cell r="J979" t="str">
            <v/>
          </cell>
          <cell r="K979">
            <v>0</v>
          </cell>
          <cell r="L979">
            <v>0</v>
          </cell>
          <cell r="M979" t="str">
            <v/>
          </cell>
          <cell r="P979" t="str">
            <v/>
          </cell>
          <cell r="Q979" t="str">
            <v/>
          </cell>
          <cell r="R979">
            <v>0</v>
          </cell>
          <cell r="S979">
            <v>0</v>
          </cell>
          <cell r="T979" t="str">
            <v/>
          </cell>
          <cell r="W979" t="str">
            <v/>
          </cell>
          <cell r="X979" t="str">
            <v/>
          </cell>
          <cell r="Y979">
            <v>0</v>
          </cell>
          <cell r="Z979">
            <v>0</v>
          </cell>
          <cell r="AA979" t="str">
            <v/>
          </cell>
        </row>
        <row r="980">
          <cell r="I980" t="str">
            <v/>
          </cell>
          <cell r="J980" t="str">
            <v/>
          </cell>
          <cell r="K980">
            <v>0</v>
          </cell>
          <cell r="L980">
            <v>0</v>
          </cell>
          <cell r="M980" t="str">
            <v/>
          </cell>
          <cell r="P980" t="str">
            <v/>
          </cell>
          <cell r="Q980" t="str">
            <v/>
          </cell>
          <cell r="R980">
            <v>0</v>
          </cell>
          <cell r="S980">
            <v>0</v>
          </cell>
          <cell r="T980" t="str">
            <v/>
          </cell>
          <cell r="W980" t="str">
            <v/>
          </cell>
          <cell r="X980" t="str">
            <v/>
          </cell>
          <cell r="Y980">
            <v>0</v>
          </cell>
          <cell r="Z980">
            <v>0</v>
          </cell>
          <cell r="AA980" t="str">
            <v/>
          </cell>
        </row>
        <row r="981">
          <cell r="I981" t="str">
            <v/>
          </cell>
          <cell r="J981" t="str">
            <v/>
          </cell>
          <cell r="K981">
            <v>0</v>
          </cell>
          <cell r="L981">
            <v>0</v>
          </cell>
          <cell r="M981" t="str">
            <v/>
          </cell>
          <cell r="P981" t="str">
            <v/>
          </cell>
          <cell r="Q981" t="str">
            <v/>
          </cell>
          <cell r="R981">
            <v>0</v>
          </cell>
          <cell r="S981">
            <v>0</v>
          </cell>
          <cell r="T981" t="str">
            <v/>
          </cell>
          <cell r="W981" t="str">
            <v/>
          </cell>
          <cell r="X981" t="str">
            <v/>
          </cell>
          <cell r="Y981">
            <v>0</v>
          </cell>
          <cell r="Z981">
            <v>0</v>
          </cell>
          <cell r="AA981" t="str">
            <v/>
          </cell>
        </row>
        <row r="982">
          <cell r="I982" t="str">
            <v/>
          </cell>
          <cell r="J982" t="str">
            <v/>
          </cell>
          <cell r="K982">
            <v>0</v>
          </cell>
          <cell r="L982">
            <v>0</v>
          </cell>
          <cell r="M982" t="str">
            <v/>
          </cell>
          <cell r="P982" t="str">
            <v/>
          </cell>
          <cell r="Q982" t="str">
            <v/>
          </cell>
          <cell r="R982">
            <v>0</v>
          </cell>
          <cell r="S982">
            <v>0</v>
          </cell>
          <cell r="T982" t="str">
            <v/>
          </cell>
          <cell r="W982" t="str">
            <v/>
          </cell>
          <cell r="X982" t="str">
            <v/>
          </cell>
          <cell r="Y982">
            <v>0</v>
          </cell>
          <cell r="Z982">
            <v>0</v>
          </cell>
          <cell r="AA982" t="str">
            <v/>
          </cell>
        </row>
        <row r="983">
          <cell r="I983" t="str">
            <v/>
          </cell>
          <cell r="J983" t="str">
            <v/>
          </cell>
          <cell r="K983">
            <v>0</v>
          </cell>
          <cell r="L983">
            <v>0</v>
          </cell>
          <cell r="M983" t="str">
            <v/>
          </cell>
          <cell r="P983" t="str">
            <v/>
          </cell>
          <cell r="Q983" t="str">
            <v/>
          </cell>
          <cell r="R983">
            <v>0</v>
          </cell>
          <cell r="S983">
            <v>0</v>
          </cell>
          <cell r="T983" t="str">
            <v/>
          </cell>
          <cell r="W983" t="str">
            <v/>
          </cell>
          <cell r="X983" t="str">
            <v/>
          </cell>
          <cell r="Y983">
            <v>0</v>
          </cell>
          <cell r="Z983">
            <v>0</v>
          </cell>
          <cell r="AA983" t="str">
            <v/>
          </cell>
        </row>
        <row r="984">
          <cell r="I984" t="str">
            <v/>
          </cell>
          <cell r="J984" t="str">
            <v/>
          </cell>
          <cell r="K984">
            <v>0</v>
          </cell>
          <cell r="L984">
            <v>0</v>
          </cell>
          <cell r="M984" t="str">
            <v/>
          </cell>
          <cell r="P984" t="str">
            <v/>
          </cell>
          <cell r="Q984" t="str">
            <v/>
          </cell>
          <cell r="R984">
            <v>0</v>
          </cell>
          <cell r="S984">
            <v>0</v>
          </cell>
          <cell r="T984" t="str">
            <v/>
          </cell>
          <cell r="W984" t="str">
            <v/>
          </cell>
          <cell r="X984" t="str">
            <v/>
          </cell>
          <cell r="Y984">
            <v>0</v>
          </cell>
          <cell r="Z984">
            <v>0</v>
          </cell>
          <cell r="AA984" t="str">
            <v/>
          </cell>
        </row>
        <row r="985">
          <cell r="I985" t="str">
            <v/>
          </cell>
          <cell r="J985" t="str">
            <v/>
          </cell>
          <cell r="K985">
            <v>0</v>
          </cell>
          <cell r="L985">
            <v>0</v>
          </cell>
          <cell r="M985" t="str">
            <v/>
          </cell>
          <cell r="P985" t="str">
            <v/>
          </cell>
          <cell r="Q985" t="str">
            <v/>
          </cell>
          <cell r="R985">
            <v>0</v>
          </cell>
          <cell r="S985">
            <v>0</v>
          </cell>
          <cell r="T985" t="str">
            <v/>
          </cell>
          <cell r="W985" t="str">
            <v/>
          </cell>
          <cell r="X985" t="str">
            <v/>
          </cell>
          <cell r="Y985">
            <v>0</v>
          </cell>
          <cell r="Z985">
            <v>0</v>
          </cell>
          <cell r="AA985" t="str">
            <v/>
          </cell>
        </row>
        <row r="986">
          <cell r="I986" t="str">
            <v/>
          </cell>
          <cell r="J986" t="str">
            <v/>
          </cell>
          <cell r="K986">
            <v>0</v>
          </cell>
          <cell r="L986">
            <v>0</v>
          </cell>
          <cell r="M986" t="str">
            <v/>
          </cell>
          <cell r="P986" t="str">
            <v/>
          </cell>
          <cell r="Q986" t="str">
            <v/>
          </cell>
          <cell r="R986">
            <v>0</v>
          </cell>
          <cell r="S986">
            <v>0</v>
          </cell>
          <cell r="T986" t="str">
            <v/>
          </cell>
          <cell r="W986" t="str">
            <v/>
          </cell>
          <cell r="X986" t="str">
            <v/>
          </cell>
          <cell r="Y986">
            <v>0</v>
          </cell>
          <cell r="Z986">
            <v>0</v>
          </cell>
          <cell r="AA986" t="str">
            <v/>
          </cell>
        </row>
        <row r="987">
          <cell r="I987" t="str">
            <v/>
          </cell>
          <cell r="J987" t="str">
            <v/>
          </cell>
          <cell r="K987">
            <v>0</v>
          </cell>
          <cell r="L987">
            <v>0</v>
          </cell>
          <cell r="M987" t="str">
            <v/>
          </cell>
          <cell r="P987" t="str">
            <v/>
          </cell>
          <cell r="Q987" t="str">
            <v/>
          </cell>
          <cell r="R987">
            <v>0</v>
          </cell>
          <cell r="S987">
            <v>0</v>
          </cell>
          <cell r="T987" t="str">
            <v/>
          </cell>
          <cell r="W987" t="str">
            <v/>
          </cell>
          <cell r="X987" t="str">
            <v/>
          </cell>
          <cell r="Y987">
            <v>0</v>
          </cell>
          <cell r="Z987">
            <v>0</v>
          </cell>
          <cell r="AA987" t="str">
            <v/>
          </cell>
        </row>
        <row r="988">
          <cell r="I988" t="str">
            <v/>
          </cell>
          <cell r="J988" t="str">
            <v/>
          </cell>
          <cell r="K988">
            <v>0</v>
          </cell>
          <cell r="L988">
            <v>0</v>
          </cell>
          <cell r="M988" t="str">
            <v/>
          </cell>
          <cell r="P988" t="str">
            <v/>
          </cell>
          <cell r="Q988" t="str">
            <v/>
          </cell>
          <cell r="R988">
            <v>0</v>
          </cell>
          <cell r="S988">
            <v>0</v>
          </cell>
          <cell r="T988" t="str">
            <v/>
          </cell>
          <cell r="W988" t="str">
            <v/>
          </cell>
          <cell r="X988" t="str">
            <v/>
          </cell>
          <cell r="Y988">
            <v>0</v>
          </cell>
          <cell r="Z988">
            <v>0</v>
          </cell>
          <cell r="AA988" t="str">
            <v/>
          </cell>
        </row>
        <row r="989">
          <cell r="I989" t="str">
            <v/>
          </cell>
          <cell r="J989" t="str">
            <v/>
          </cell>
          <cell r="K989">
            <v>0</v>
          </cell>
          <cell r="L989">
            <v>0</v>
          </cell>
          <cell r="M989" t="str">
            <v/>
          </cell>
          <cell r="P989" t="str">
            <v/>
          </cell>
          <cell r="Q989" t="str">
            <v/>
          </cell>
          <cell r="R989">
            <v>0</v>
          </cell>
          <cell r="S989">
            <v>0</v>
          </cell>
          <cell r="T989" t="str">
            <v/>
          </cell>
          <cell r="W989" t="str">
            <v/>
          </cell>
          <cell r="X989" t="str">
            <v/>
          </cell>
          <cell r="Y989">
            <v>0</v>
          </cell>
          <cell r="Z989">
            <v>0</v>
          </cell>
          <cell r="AA989" t="str">
            <v/>
          </cell>
        </row>
        <row r="990">
          <cell r="I990" t="str">
            <v/>
          </cell>
          <cell r="J990" t="str">
            <v/>
          </cell>
          <cell r="K990">
            <v>0</v>
          </cell>
          <cell r="L990">
            <v>0</v>
          </cell>
          <cell r="M990" t="str">
            <v/>
          </cell>
          <cell r="P990" t="str">
            <v/>
          </cell>
          <cell r="Q990" t="str">
            <v/>
          </cell>
          <cell r="R990">
            <v>0</v>
          </cell>
          <cell r="S990">
            <v>0</v>
          </cell>
          <cell r="T990" t="str">
            <v/>
          </cell>
          <cell r="W990" t="str">
            <v/>
          </cell>
          <cell r="X990" t="str">
            <v/>
          </cell>
          <cell r="Y990">
            <v>0</v>
          </cell>
          <cell r="Z990">
            <v>0</v>
          </cell>
          <cell r="AA990" t="str">
            <v/>
          </cell>
        </row>
        <row r="991">
          <cell r="I991" t="str">
            <v/>
          </cell>
          <cell r="J991" t="str">
            <v/>
          </cell>
          <cell r="K991">
            <v>0</v>
          </cell>
          <cell r="L991">
            <v>0</v>
          </cell>
          <cell r="M991" t="str">
            <v/>
          </cell>
          <cell r="P991" t="str">
            <v/>
          </cell>
          <cell r="Q991" t="str">
            <v/>
          </cell>
          <cell r="R991">
            <v>0</v>
          </cell>
          <cell r="S991">
            <v>0</v>
          </cell>
          <cell r="T991" t="str">
            <v/>
          </cell>
          <cell r="W991" t="str">
            <v/>
          </cell>
          <cell r="X991" t="str">
            <v/>
          </cell>
          <cell r="Y991">
            <v>0</v>
          </cell>
          <cell r="Z991">
            <v>0</v>
          </cell>
          <cell r="AA991" t="str">
            <v/>
          </cell>
        </row>
        <row r="992">
          <cell r="I992" t="str">
            <v/>
          </cell>
          <cell r="J992" t="str">
            <v/>
          </cell>
          <cell r="K992">
            <v>0</v>
          </cell>
          <cell r="L992">
            <v>0</v>
          </cell>
          <cell r="M992" t="str">
            <v/>
          </cell>
          <cell r="P992" t="str">
            <v/>
          </cell>
          <cell r="Q992" t="str">
            <v/>
          </cell>
          <cell r="R992">
            <v>0</v>
          </cell>
          <cell r="S992">
            <v>0</v>
          </cell>
          <cell r="T992" t="str">
            <v/>
          </cell>
          <cell r="W992" t="str">
            <v/>
          </cell>
          <cell r="X992" t="str">
            <v/>
          </cell>
          <cell r="Y992">
            <v>0</v>
          </cell>
          <cell r="Z992">
            <v>0</v>
          </cell>
          <cell r="AA992" t="str">
            <v/>
          </cell>
        </row>
        <row r="993">
          <cell r="I993" t="str">
            <v/>
          </cell>
          <cell r="J993" t="str">
            <v/>
          </cell>
          <cell r="K993">
            <v>0</v>
          </cell>
          <cell r="L993">
            <v>0</v>
          </cell>
          <cell r="M993" t="str">
            <v/>
          </cell>
          <cell r="P993" t="str">
            <v/>
          </cell>
          <cell r="Q993" t="str">
            <v/>
          </cell>
          <cell r="R993">
            <v>0</v>
          </cell>
          <cell r="S993">
            <v>0</v>
          </cell>
          <cell r="T993" t="str">
            <v/>
          </cell>
          <cell r="W993" t="str">
            <v/>
          </cell>
          <cell r="X993" t="str">
            <v/>
          </cell>
          <cell r="Y993">
            <v>0</v>
          </cell>
          <cell r="Z993">
            <v>0</v>
          </cell>
          <cell r="AA993" t="str">
            <v/>
          </cell>
        </row>
        <row r="994">
          <cell r="I994" t="str">
            <v/>
          </cell>
          <cell r="J994" t="str">
            <v/>
          </cell>
          <cell r="K994">
            <v>0</v>
          </cell>
          <cell r="L994">
            <v>0</v>
          </cell>
          <cell r="M994" t="str">
            <v/>
          </cell>
          <cell r="P994" t="str">
            <v/>
          </cell>
          <cell r="Q994" t="str">
            <v/>
          </cell>
          <cell r="R994">
            <v>0</v>
          </cell>
          <cell r="S994">
            <v>0</v>
          </cell>
          <cell r="T994" t="str">
            <v/>
          </cell>
          <cell r="W994" t="str">
            <v/>
          </cell>
          <cell r="X994" t="str">
            <v/>
          </cell>
          <cell r="Y994">
            <v>0</v>
          </cell>
          <cell r="Z994">
            <v>0</v>
          </cell>
          <cell r="AA994" t="str">
            <v/>
          </cell>
        </row>
        <row r="995">
          <cell r="I995" t="str">
            <v/>
          </cell>
          <cell r="J995" t="str">
            <v/>
          </cell>
          <cell r="K995">
            <v>0</v>
          </cell>
          <cell r="L995">
            <v>0</v>
          </cell>
          <cell r="M995" t="str">
            <v/>
          </cell>
          <cell r="P995" t="str">
            <v/>
          </cell>
          <cell r="Q995" t="str">
            <v/>
          </cell>
          <cell r="R995">
            <v>0</v>
          </cell>
          <cell r="S995">
            <v>0</v>
          </cell>
          <cell r="T995" t="str">
            <v/>
          </cell>
          <cell r="W995" t="str">
            <v/>
          </cell>
          <cell r="X995" t="str">
            <v/>
          </cell>
          <cell r="Y995">
            <v>0</v>
          </cell>
          <cell r="Z995">
            <v>0</v>
          </cell>
          <cell r="AA995" t="str">
            <v/>
          </cell>
        </row>
        <row r="996">
          <cell r="I996" t="str">
            <v/>
          </cell>
          <cell r="J996" t="str">
            <v/>
          </cell>
          <cell r="K996">
            <v>0</v>
          </cell>
          <cell r="L996">
            <v>0</v>
          </cell>
          <cell r="M996" t="str">
            <v/>
          </cell>
          <cell r="P996" t="str">
            <v/>
          </cell>
          <cell r="Q996" t="str">
            <v/>
          </cell>
          <cell r="R996">
            <v>0</v>
          </cell>
          <cell r="S996">
            <v>0</v>
          </cell>
          <cell r="T996" t="str">
            <v/>
          </cell>
          <cell r="W996" t="str">
            <v/>
          </cell>
          <cell r="X996" t="str">
            <v/>
          </cell>
          <cell r="Y996">
            <v>0</v>
          </cell>
          <cell r="Z996">
            <v>0</v>
          </cell>
          <cell r="AA996" t="str">
            <v/>
          </cell>
        </row>
        <row r="997">
          <cell r="I997" t="str">
            <v/>
          </cell>
          <cell r="J997" t="str">
            <v/>
          </cell>
          <cell r="K997">
            <v>0</v>
          </cell>
          <cell r="L997">
            <v>0</v>
          </cell>
          <cell r="M997" t="str">
            <v/>
          </cell>
          <cell r="P997" t="str">
            <v/>
          </cell>
          <cell r="Q997" t="str">
            <v/>
          </cell>
          <cell r="R997">
            <v>0</v>
          </cell>
          <cell r="S997">
            <v>0</v>
          </cell>
          <cell r="T997" t="str">
            <v/>
          </cell>
          <cell r="W997" t="str">
            <v/>
          </cell>
          <cell r="X997" t="str">
            <v/>
          </cell>
          <cell r="Y997">
            <v>0</v>
          </cell>
          <cell r="Z997">
            <v>0</v>
          </cell>
          <cell r="AA997" t="str">
            <v/>
          </cell>
        </row>
        <row r="998">
          <cell r="I998" t="str">
            <v/>
          </cell>
          <cell r="J998" t="str">
            <v/>
          </cell>
          <cell r="K998">
            <v>0</v>
          </cell>
          <cell r="L998">
            <v>0</v>
          </cell>
          <cell r="M998" t="str">
            <v/>
          </cell>
          <cell r="P998" t="str">
            <v/>
          </cell>
          <cell r="Q998" t="str">
            <v/>
          </cell>
          <cell r="R998">
            <v>0</v>
          </cell>
          <cell r="S998">
            <v>0</v>
          </cell>
          <cell r="T998" t="str">
            <v/>
          </cell>
          <cell r="W998" t="str">
            <v/>
          </cell>
          <cell r="X998" t="str">
            <v/>
          </cell>
          <cell r="Y998">
            <v>0</v>
          </cell>
          <cell r="Z998">
            <v>0</v>
          </cell>
          <cell r="AA998" t="str">
            <v/>
          </cell>
        </row>
        <row r="999">
          <cell r="I999" t="str">
            <v/>
          </cell>
          <cell r="J999" t="str">
            <v/>
          </cell>
          <cell r="K999">
            <v>0</v>
          </cell>
          <cell r="L999">
            <v>0</v>
          </cell>
          <cell r="M999" t="str">
            <v/>
          </cell>
          <cell r="P999" t="str">
            <v/>
          </cell>
          <cell r="Q999" t="str">
            <v/>
          </cell>
          <cell r="R999">
            <v>0</v>
          </cell>
          <cell r="S999">
            <v>0</v>
          </cell>
          <cell r="T999" t="str">
            <v/>
          </cell>
          <cell r="W999" t="str">
            <v/>
          </cell>
          <cell r="X999" t="str">
            <v/>
          </cell>
          <cell r="Y999">
            <v>0</v>
          </cell>
          <cell r="Z999">
            <v>0</v>
          </cell>
          <cell r="AA999" t="str">
            <v/>
          </cell>
        </row>
        <row r="1000">
          <cell r="I1000" t="str">
            <v/>
          </cell>
          <cell r="J1000" t="str">
            <v/>
          </cell>
          <cell r="K1000">
            <v>0</v>
          </cell>
          <cell r="L1000">
            <v>0</v>
          </cell>
          <cell r="M1000" t="str">
            <v/>
          </cell>
          <cell r="P1000" t="str">
            <v/>
          </cell>
          <cell r="Q1000" t="str">
            <v/>
          </cell>
          <cell r="R1000">
            <v>0</v>
          </cell>
          <cell r="S1000">
            <v>0</v>
          </cell>
          <cell r="T1000" t="str">
            <v/>
          </cell>
          <cell r="W1000" t="str">
            <v/>
          </cell>
          <cell r="X1000" t="str">
            <v/>
          </cell>
          <cell r="Y1000">
            <v>0</v>
          </cell>
          <cell r="Z1000">
            <v>0</v>
          </cell>
          <cell r="AA1000" t="str">
            <v/>
          </cell>
        </row>
        <row r="1001">
          <cell r="I1001" t="str">
            <v/>
          </cell>
          <cell r="J1001" t="str">
            <v/>
          </cell>
          <cell r="K1001">
            <v>0</v>
          </cell>
          <cell r="L1001">
            <v>0</v>
          </cell>
          <cell r="M1001" t="str">
            <v/>
          </cell>
          <cell r="P1001" t="str">
            <v/>
          </cell>
          <cell r="Q1001" t="str">
            <v/>
          </cell>
          <cell r="R1001">
            <v>0</v>
          </cell>
          <cell r="S1001">
            <v>0</v>
          </cell>
          <cell r="T1001" t="str">
            <v/>
          </cell>
          <cell r="W1001" t="str">
            <v/>
          </cell>
          <cell r="X1001" t="str">
            <v/>
          </cell>
          <cell r="Y1001">
            <v>0</v>
          </cell>
          <cell r="Z1001">
            <v>0</v>
          </cell>
          <cell r="AA1001" t="str">
            <v/>
          </cell>
        </row>
        <row r="1002">
          <cell r="I1002" t="str">
            <v/>
          </cell>
          <cell r="J1002" t="str">
            <v/>
          </cell>
          <cell r="K1002">
            <v>0</v>
          </cell>
          <cell r="L1002">
            <v>0</v>
          </cell>
          <cell r="M1002" t="str">
            <v/>
          </cell>
          <cell r="P1002" t="str">
            <v/>
          </cell>
          <cell r="Q1002" t="str">
            <v/>
          </cell>
          <cell r="R1002">
            <v>0</v>
          </cell>
          <cell r="S1002">
            <v>0</v>
          </cell>
          <cell r="T1002" t="str">
            <v/>
          </cell>
          <cell r="W1002" t="str">
            <v/>
          </cell>
          <cell r="X1002" t="str">
            <v/>
          </cell>
          <cell r="Y1002">
            <v>0</v>
          </cell>
          <cell r="Z1002">
            <v>0</v>
          </cell>
          <cell r="AA1002" t="str">
            <v/>
          </cell>
        </row>
        <row r="1003">
          <cell r="I1003" t="str">
            <v/>
          </cell>
          <cell r="J1003" t="str">
            <v/>
          </cell>
          <cell r="K1003">
            <v>0</v>
          </cell>
          <cell r="L1003">
            <v>0</v>
          </cell>
          <cell r="M1003" t="str">
            <v/>
          </cell>
          <cell r="P1003" t="str">
            <v/>
          </cell>
          <cell r="Q1003" t="str">
            <v/>
          </cell>
          <cell r="R1003">
            <v>0</v>
          </cell>
          <cell r="S1003">
            <v>0</v>
          </cell>
          <cell r="T1003" t="str">
            <v/>
          </cell>
          <cell r="W1003" t="str">
            <v/>
          </cell>
          <cell r="X1003" t="str">
            <v/>
          </cell>
          <cell r="Y1003">
            <v>0</v>
          </cell>
          <cell r="Z1003">
            <v>0</v>
          </cell>
          <cell r="AA1003" t="str">
            <v/>
          </cell>
        </row>
        <row r="1004">
          <cell r="I1004" t="str">
            <v/>
          </cell>
          <cell r="J1004" t="str">
            <v/>
          </cell>
          <cell r="K1004">
            <v>0</v>
          </cell>
          <cell r="L1004">
            <v>0</v>
          </cell>
          <cell r="M1004" t="str">
            <v/>
          </cell>
          <cell r="P1004" t="str">
            <v/>
          </cell>
          <cell r="Q1004" t="str">
            <v/>
          </cell>
          <cell r="R1004">
            <v>0</v>
          </cell>
          <cell r="S1004">
            <v>0</v>
          </cell>
          <cell r="T1004" t="str">
            <v/>
          </cell>
          <cell r="W1004" t="str">
            <v/>
          </cell>
          <cell r="X1004" t="str">
            <v/>
          </cell>
          <cell r="Y1004">
            <v>0</v>
          </cell>
          <cell r="Z1004">
            <v>0</v>
          </cell>
          <cell r="AA1004" t="str">
            <v/>
          </cell>
        </row>
        <row r="1005">
          <cell r="I1005" t="str">
            <v/>
          </cell>
          <cell r="J1005" t="str">
            <v/>
          </cell>
          <cell r="K1005">
            <v>0</v>
          </cell>
          <cell r="L1005">
            <v>0</v>
          </cell>
          <cell r="M1005" t="str">
            <v/>
          </cell>
          <cell r="P1005" t="str">
            <v/>
          </cell>
          <cell r="Q1005" t="str">
            <v/>
          </cell>
          <cell r="R1005">
            <v>0</v>
          </cell>
          <cell r="S1005">
            <v>0</v>
          </cell>
          <cell r="T1005" t="str">
            <v/>
          </cell>
          <cell r="W1005" t="str">
            <v/>
          </cell>
          <cell r="X1005" t="str">
            <v/>
          </cell>
          <cell r="Y1005">
            <v>0</v>
          </cell>
          <cell r="Z1005">
            <v>0</v>
          </cell>
          <cell r="AA1005" t="str">
            <v/>
          </cell>
        </row>
        <row r="1006">
          <cell r="I1006" t="str">
            <v/>
          </cell>
          <cell r="J1006" t="str">
            <v/>
          </cell>
          <cell r="K1006">
            <v>0</v>
          </cell>
          <cell r="L1006">
            <v>0</v>
          </cell>
          <cell r="M1006" t="str">
            <v/>
          </cell>
          <cell r="P1006" t="str">
            <v/>
          </cell>
          <cell r="Q1006" t="str">
            <v/>
          </cell>
          <cell r="R1006">
            <v>0</v>
          </cell>
          <cell r="S1006">
            <v>0</v>
          </cell>
          <cell r="T1006" t="str">
            <v/>
          </cell>
          <cell r="W1006" t="str">
            <v/>
          </cell>
          <cell r="X1006" t="str">
            <v/>
          </cell>
          <cell r="Y1006">
            <v>0</v>
          </cell>
          <cell r="Z1006">
            <v>0</v>
          </cell>
          <cell r="AA1006" t="str">
            <v/>
          </cell>
        </row>
        <row r="1007">
          <cell r="I1007" t="str">
            <v/>
          </cell>
          <cell r="J1007" t="str">
            <v/>
          </cell>
          <cell r="K1007">
            <v>0</v>
          </cell>
          <cell r="L1007">
            <v>0</v>
          </cell>
          <cell r="M1007" t="str">
            <v/>
          </cell>
          <cell r="P1007" t="str">
            <v/>
          </cell>
          <cell r="Q1007" t="str">
            <v/>
          </cell>
          <cell r="R1007">
            <v>0</v>
          </cell>
          <cell r="S1007">
            <v>0</v>
          </cell>
          <cell r="T1007" t="str">
            <v/>
          </cell>
          <cell r="W1007" t="str">
            <v/>
          </cell>
          <cell r="X1007" t="str">
            <v/>
          </cell>
          <cell r="Y1007">
            <v>0</v>
          </cell>
          <cell r="Z1007">
            <v>0</v>
          </cell>
          <cell r="AA1007" t="str">
            <v/>
          </cell>
        </row>
        <row r="1008">
          <cell r="I1008" t="str">
            <v/>
          </cell>
          <cell r="J1008" t="str">
            <v/>
          </cell>
          <cell r="K1008">
            <v>0</v>
          </cell>
          <cell r="L1008">
            <v>0</v>
          </cell>
          <cell r="M1008" t="str">
            <v/>
          </cell>
          <cell r="P1008" t="str">
            <v/>
          </cell>
          <cell r="Q1008" t="str">
            <v/>
          </cell>
          <cell r="R1008">
            <v>0</v>
          </cell>
          <cell r="S1008">
            <v>0</v>
          </cell>
          <cell r="T1008" t="str">
            <v/>
          </cell>
          <cell r="W1008" t="str">
            <v/>
          </cell>
          <cell r="X1008" t="str">
            <v/>
          </cell>
          <cell r="Y1008">
            <v>0</v>
          </cell>
          <cell r="Z1008">
            <v>0</v>
          </cell>
          <cell r="AA1008" t="str">
            <v/>
          </cell>
        </row>
        <row r="1009">
          <cell r="I1009" t="str">
            <v/>
          </cell>
          <cell r="J1009" t="str">
            <v/>
          </cell>
          <cell r="K1009">
            <v>0</v>
          </cell>
          <cell r="L1009">
            <v>0</v>
          </cell>
          <cell r="M1009" t="str">
            <v/>
          </cell>
          <cell r="P1009" t="str">
            <v/>
          </cell>
          <cell r="Q1009" t="str">
            <v/>
          </cell>
          <cell r="R1009">
            <v>0</v>
          </cell>
          <cell r="S1009">
            <v>0</v>
          </cell>
          <cell r="T1009" t="str">
            <v/>
          </cell>
          <cell r="W1009" t="str">
            <v/>
          </cell>
          <cell r="X1009" t="str">
            <v/>
          </cell>
          <cell r="Y1009">
            <v>0</v>
          </cell>
          <cell r="Z1009">
            <v>0</v>
          </cell>
          <cell r="AA1009" t="str">
            <v/>
          </cell>
        </row>
        <row r="1010">
          <cell r="I1010" t="str">
            <v/>
          </cell>
          <cell r="J1010" t="str">
            <v/>
          </cell>
          <cell r="K1010">
            <v>0</v>
          </cell>
          <cell r="L1010">
            <v>0</v>
          </cell>
          <cell r="M1010" t="str">
            <v/>
          </cell>
          <cell r="P1010" t="str">
            <v/>
          </cell>
          <cell r="Q1010" t="str">
            <v/>
          </cell>
          <cell r="R1010">
            <v>0</v>
          </cell>
          <cell r="S1010">
            <v>0</v>
          </cell>
          <cell r="T1010" t="str">
            <v/>
          </cell>
          <cell r="W1010" t="str">
            <v/>
          </cell>
          <cell r="X1010" t="str">
            <v/>
          </cell>
          <cell r="Y1010">
            <v>0</v>
          </cell>
          <cell r="Z1010">
            <v>0</v>
          </cell>
          <cell r="AA1010" t="str">
            <v/>
          </cell>
        </row>
        <row r="1011">
          <cell r="I1011" t="str">
            <v/>
          </cell>
          <cell r="J1011" t="str">
            <v/>
          </cell>
          <cell r="K1011">
            <v>0</v>
          </cell>
          <cell r="L1011">
            <v>0</v>
          </cell>
          <cell r="M1011" t="str">
            <v/>
          </cell>
          <cell r="P1011" t="str">
            <v/>
          </cell>
          <cell r="Q1011" t="str">
            <v/>
          </cell>
          <cell r="R1011">
            <v>0</v>
          </cell>
          <cell r="S1011">
            <v>0</v>
          </cell>
          <cell r="T1011" t="str">
            <v/>
          </cell>
          <cell r="W1011" t="str">
            <v/>
          </cell>
          <cell r="X1011" t="str">
            <v/>
          </cell>
          <cell r="Y1011">
            <v>0</v>
          </cell>
          <cell r="Z1011">
            <v>0</v>
          </cell>
          <cell r="AA1011" t="str">
            <v/>
          </cell>
        </row>
        <row r="1012">
          <cell r="I1012" t="str">
            <v/>
          </cell>
          <cell r="J1012" t="str">
            <v/>
          </cell>
          <cell r="K1012">
            <v>0</v>
          </cell>
          <cell r="L1012">
            <v>0</v>
          </cell>
          <cell r="M1012" t="str">
            <v/>
          </cell>
          <cell r="P1012" t="str">
            <v/>
          </cell>
          <cell r="Q1012" t="str">
            <v/>
          </cell>
          <cell r="R1012">
            <v>0</v>
          </cell>
          <cell r="S1012">
            <v>0</v>
          </cell>
          <cell r="T1012" t="str">
            <v/>
          </cell>
          <cell r="W1012" t="str">
            <v/>
          </cell>
          <cell r="X1012" t="str">
            <v/>
          </cell>
          <cell r="Y1012">
            <v>0</v>
          </cell>
          <cell r="Z1012">
            <v>0</v>
          </cell>
          <cell r="AA1012" t="str">
            <v/>
          </cell>
        </row>
        <row r="1013">
          <cell r="I1013" t="str">
            <v/>
          </cell>
          <cell r="J1013" t="str">
            <v/>
          </cell>
          <cell r="K1013">
            <v>0</v>
          </cell>
          <cell r="L1013">
            <v>0</v>
          </cell>
          <cell r="M1013" t="str">
            <v/>
          </cell>
          <cell r="P1013" t="str">
            <v/>
          </cell>
          <cell r="Q1013" t="str">
            <v/>
          </cell>
          <cell r="R1013">
            <v>0</v>
          </cell>
          <cell r="S1013">
            <v>0</v>
          </cell>
          <cell r="T1013" t="str">
            <v/>
          </cell>
          <cell r="W1013" t="str">
            <v/>
          </cell>
          <cell r="X1013" t="str">
            <v/>
          </cell>
          <cell r="Y1013">
            <v>0</v>
          </cell>
          <cell r="Z1013">
            <v>0</v>
          </cell>
          <cell r="AA1013" t="str">
            <v/>
          </cell>
        </row>
        <row r="1014">
          <cell r="I1014" t="str">
            <v/>
          </cell>
          <cell r="J1014" t="str">
            <v/>
          </cell>
          <cell r="K1014">
            <v>0</v>
          </cell>
          <cell r="L1014">
            <v>0</v>
          </cell>
          <cell r="M1014" t="str">
            <v/>
          </cell>
          <cell r="P1014" t="str">
            <v/>
          </cell>
          <cell r="Q1014" t="str">
            <v/>
          </cell>
          <cell r="R1014">
            <v>0</v>
          </cell>
          <cell r="S1014">
            <v>0</v>
          </cell>
          <cell r="T1014" t="str">
            <v/>
          </cell>
          <cell r="W1014" t="str">
            <v/>
          </cell>
          <cell r="X1014" t="str">
            <v/>
          </cell>
          <cell r="Y1014">
            <v>0</v>
          </cell>
          <cell r="Z1014">
            <v>0</v>
          </cell>
          <cell r="AA1014" t="str">
            <v/>
          </cell>
        </row>
        <row r="1015">
          <cell r="I1015" t="str">
            <v/>
          </cell>
          <cell r="J1015" t="str">
            <v/>
          </cell>
          <cell r="K1015">
            <v>0</v>
          </cell>
          <cell r="L1015">
            <v>0</v>
          </cell>
          <cell r="M1015" t="str">
            <v/>
          </cell>
          <cell r="P1015" t="str">
            <v/>
          </cell>
          <cell r="Q1015" t="str">
            <v/>
          </cell>
          <cell r="R1015">
            <v>0</v>
          </cell>
          <cell r="S1015">
            <v>0</v>
          </cell>
          <cell r="T1015" t="str">
            <v/>
          </cell>
          <cell r="W1015" t="str">
            <v/>
          </cell>
          <cell r="X1015" t="str">
            <v/>
          </cell>
          <cell r="Y1015">
            <v>0</v>
          </cell>
          <cell r="Z1015">
            <v>0</v>
          </cell>
          <cell r="AA1015" t="str">
            <v/>
          </cell>
        </row>
        <row r="1016">
          <cell r="I1016" t="str">
            <v/>
          </cell>
          <cell r="J1016" t="str">
            <v/>
          </cell>
          <cell r="K1016">
            <v>0</v>
          </cell>
          <cell r="L1016">
            <v>0</v>
          </cell>
          <cell r="M1016" t="str">
            <v/>
          </cell>
          <cell r="P1016" t="str">
            <v/>
          </cell>
          <cell r="Q1016" t="str">
            <v/>
          </cell>
          <cell r="R1016">
            <v>0</v>
          </cell>
          <cell r="S1016">
            <v>0</v>
          </cell>
          <cell r="T1016" t="str">
            <v/>
          </cell>
          <cell r="W1016" t="str">
            <v/>
          </cell>
          <cell r="X1016" t="str">
            <v/>
          </cell>
          <cell r="Y1016">
            <v>0</v>
          </cell>
          <cell r="Z1016">
            <v>0</v>
          </cell>
          <cell r="AA1016" t="str">
            <v/>
          </cell>
        </row>
        <row r="1017">
          <cell r="I1017" t="str">
            <v/>
          </cell>
          <cell r="J1017" t="str">
            <v/>
          </cell>
          <cell r="K1017">
            <v>0</v>
          </cell>
          <cell r="L1017">
            <v>0</v>
          </cell>
          <cell r="M1017" t="str">
            <v/>
          </cell>
          <cell r="P1017" t="str">
            <v/>
          </cell>
          <cell r="Q1017" t="str">
            <v/>
          </cell>
          <cell r="R1017">
            <v>0</v>
          </cell>
          <cell r="S1017">
            <v>0</v>
          </cell>
          <cell r="T1017" t="str">
            <v/>
          </cell>
          <cell r="W1017" t="str">
            <v/>
          </cell>
          <cell r="X1017" t="str">
            <v/>
          </cell>
          <cell r="Y1017">
            <v>0</v>
          </cell>
          <cell r="Z1017">
            <v>0</v>
          </cell>
          <cell r="AA1017" t="str">
            <v/>
          </cell>
        </row>
        <row r="1018">
          <cell r="I1018" t="str">
            <v/>
          </cell>
          <cell r="J1018" t="str">
            <v/>
          </cell>
          <cell r="K1018">
            <v>0</v>
          </cell>
          <cell r="L1018">
            <v>0</v>
          </cell>
          <cell r="M1018" t="str">
            <v/>
          </cell>
          <cell r="P1018" t="str">
            <v/>
          </cell>
          <cell r="Q1018" t="str">
            <v/>
          </cell>
          <cell r="R1018">
            <v>0</v>
          </cell>
          <cell r="S1018">
            <v>0</v>
          </cell>
          <cell r="T1018" t="str">
            <v/>
          </cell>
          <cell r="W1018" t="str">
            <v/>
          </cell>
          <cell r="X1018" t="str">
            <v/>
          </cell>
          <cell r="Y1018">
            <v>0</v>
          </cell>
          <cell r="Z1018">
            <v>0</v>
          </cell>
          <cell r="AA1018" t="str">
            <v/>
          </cell>
        </row>
        <row r="1019">
          <cell r="I1019" t="str">
            <v/>
          </cell>
          <cell r="J1019" t="str">
            <v/>
          </cell>
          <cell r="K1019">
            <v>0</v>
          </cell>
          <cell r="L1019">
            <v>0</v>
          </cell>
          <cell r="M1019" t="str">
            <v/>
          </cell>
          <cell r="P1019" t="str">
            <v/>
          </cell>
          <cell r="Q1019" t="str">
            <v/>
          </cell>
          <cell r="R1019">
            <v>0</v>
          </cell>
          <cell r="S1019">
            <v>0</v>
          </cell>
          <cell r="T1019" t="str">
            <v/>
          </cell>
          <cell r="W1019" t="str">
            <v/>
          </cell>
          <cell r="X1019" t="str">
            <v/>
          </cell>
          <cell r="Y1019">
            <v>0</v>
          </cell>
          <cell r="Z1019">
            <v>0</v>
          </cell>
          <cell r="AA1019" t="str">
            <v/>
          </cell>
        </row>
        <row r="1020">
          <cell r="I1020" t="str">
            <v/>
          </cell>
          <cell r="J1020" t="str">
            <v/>
          </cell>
          <cell r="K1020">
            <v>0</v>
          </cell>
          <cell r="L1020">
            <v>0</v>
          </cell>
          <cell r="M1020" t="str">
            <v/>
          </cell>
          <cell r="P1020" t="str">
            <v/>
          </cell>
          <cell r="Q1020" t="str">
            <v/>
          </cell>
          <cell r="R1020">
            <v>0</v>
          </cell>
          <cell r="S1020">
            <v>0</v>
          </cell>
          <cell r="T1020" t="str">
            <v/>
          </cell>
          <cell r="W1020" t="str">
            <v/>
          </cell>
          <cell r="X1020" t="str">
            <v/>
          </cell>
          <cell r="Y1020">
            <v>0</v>
          </cell>
          <cell r="Z1020">
            <v>0</v>
          </cell>
          <cell r="AA1020" t="str">
            <v/>
          </cell>
        </row>
        <row r="1021">
          <cell r="I1021" t="str">
            <v/>
          </cell>
          <cell r="J1021" t="str">
            <v/>
          </cell>
          <cell r="K1021">
            <v>0</v>
          </cell>
          <cell r="L1021">
            <v>0</v>
          </cell>
          <cell r="M1021" t="str">
            <v/>
          </cell>
          <cell r="P1021" t="str">
            <v/>
          </cell>
          <cell r="Q1021" t="str">
            <v/>
          </cell>
          <cell r="R1021">
            <v>0</v>
          </cell>
          <cell r="S1021">
            <v>0</v>
          </cell>
          <cell r="T1021" t="str">
            <v/>
          </cell>
          <cell r="W1021" t="str">
            <v/>
          </cell>
          <cell r="X1021" t="str">
            <v/>
          </cell>
          <cell r="Y1021">
            <v>0</v>
          </cell>
          <cell r="Z1021">
            <v>0</v>
          </cell>
          <cell r="AA1021" t="str">
            <v/>
          </cell>
        </row>
        <row r="1022">
          <cell r="I1022" t="str">
            <v/>
          </cell>
          <cell r="J1022" t="str">
            <v/>
          </cell>
          <cell r="K1022">
            <v>0</v>
          </cell>
          <cell r="L1022">
            <v>0</v>
          </cell>
          <cell r="M1022" t="str">
            <v/>
          </cell>
          <cell r="P1022" t="str">
            <v/>
          </cell>
          <cell r="Q1022" t="str">
            <v/>
          </cell>
          <cell r="R1022">
            <v>0</v>
          </cell>
          <cell r="S1022">
            <v>0</v>
          </cell>
          <cell r="T1022" t="str">
            <v/>
          </cell>
          <cell r="W1022" t="str">
            <v/>
          </cell>
          <cell r="X1022" t="str">
            <v/>
          </cell>
          <cell r="Y1022">
            <v>0</v>
          </cell>
          <cell r="Z1022">
            <v>0</v>
          </cell>
          <cell r="AA1022" t="str">
            <v/>
          </cell>
        </row>
        <row r="1023">
          <cell r="I1023" t="str">
            <v/>
          </cell>
          <cell r="J1023" t="str">
            <v/>
          </cell>
          <cell r="K1023">
            <v>0</v>
          </cell>
          <cell r="L1023">
            <v>0</v>
          </cell>
          <cell r="M1023" t="str">
            <v/>
          </cell>
          <cell r="P1023" t="str">
            <v/>
          </cell>
          <cell r="Q1023" t="str">
            <v/>
          </cell>
          <cell r="R1023">
            <v>0</v>
          </cell>
          <cell r="S1023">
            <v>0</v>
          </cell>
          <cell r="T1023" t="str">
            <v/>
          </cell>
          <cell r="W1023" t="str">
            <v/>
          </cell>
          <cell r="X1023" t="str">
            <v/>
          </cell>
          <cell r="Y1023">
            <v>0</v>
          </cell>
          <cell r="Z1023">
            <v>0</v>
          </cell>
          <cell r="AA1023" t="str">
            <v/>
          </cell>
        </row>
        <row r="1024">
          <cell r="I1024" t="str">
            <v/>
          </cell>
          <cell r="J1024" t="str">
            <v/>
          </cell>
          <cell r="K1024">
            <v>0</v>
          </cell>
          <cell r="L1024">
            <v>0</v>
          </cell>
          <cell r="M1024" t="str">
            <v/>
          </cell>
          <cell r="P1024" t="str">
            <v/>
          </cell>
          <cell r="Q1024" t="str">
            <v/>
          </cell>
          <cell r="R1024">
            <v>0</v>
          </cell>
          <cell r="S1024">
            <v>0</v>
          </cell>
          <cell r="T1024" t="str">
            <v/>
          </cell>
          <cell r="W1024" t="str">
            <v/>
          </cell>
          <cell r="X1024" t="str">
            <v/>
          </cell>
          <cell r="Y1024">
            <v>0</v>
          </cell>
          <cell r="Z1024">
            <v>0</v>
          </cell>
          <cell r="AA1024" t="str">
            <v/>
          </cell>
        </row>
        <row r="1025">
          <cell r="I1025" t="str">
            <v/>
          </cell>
          <cell r="J1025" t="str">
            <v/>
          </cell>
          <cell r="K1025">
            <v>0</v>
          </cell>
          <cell r="L1025">
            <v>0</v>
          </cell>
          <cell r="M1025" t="str">
            <v/>
          </cell>
          <cell r="P1025" t="str">
            <v/>
          </cell>
          <cell r="Q1025" t="str">
            <v/>
          </cell>
          <cell r="R1025">
            <v>0</v>
          </cell>
          <cell r="S1025">
            <v>0</v>
          </cell>
          <cell r="T1025" t="str">
            <v/>
          </cell>
          <cell r="W1025" t="str">
            <v/>
          </cell>
          <cell r="X1025" t="str">
            <v/>
          </cell>
          <cell r="Y1025">
            <v>0</v>
          </cell>
          <cell r="Z1025">
            <v>0</v>
          </cell>
          <cell r="AA1025" t="str">
            <v/>
          </cell>
        </row>
        <row r="1026">
          <cell r="I1026" t="str">
            <v/>
          </cell>
          <cell r="J1026" t="str">
            <v/>
          </cell>
          <cell r="K1026">
            <v>0</v>
          </cell>
          <cell r="L1026">
            <v>0</v>
          </cell>
          <cell r="M1026" t="str">
            <v/>
          </cell>
          <cell r="P1026" t="str">
            <v/>
          </cell>
          <cell r="Q1026" t="str">
            <v/>
          </cell>
          <cell r="R1026">
            <v>0</v>
          </cell>
          <cell r="S1026">
            <v>0</v>
          </cell>
          <cell r="T1026" t="str">
            <v/>
          </cell>
          <cell r="W1026" t="str">
            <v/>
          </cell>
          <cell r="X1026" t="str">
            <v/>
          </cell>
          <cell r="Y1026">
            <v>0</v>
          </cell>
          <cell r="Z1026">
            <v>0</v>
          </cell>
          <cell r="AA1026" t="str">
            <v/>
          </cell>
        </row>
        <row r="1027">
          <cell r="I1027" t="str">
            <v/>
          </cell>
          <cell r="J1027" t="str">
            <v/>
          </cell>
          <cell r="K1027">
            <v>0</v>
          </cell>
          <cell r="L1027">
            <v>0</v>
          </cell>
          <cell r="M1027" t="str">
            <v/>
          </cell>
          <cell r="P1027" t="str">
            <v/>
          </cell>
          <cell r="Q1027" t="str">
            <v/>
          </cell>
          <cell r="R1027">
            <v>0</v>
          </cell>
          <cell r="S1027">
            <v>0</v>
          </cell>
          <cell r="T1027" t="str">
            <v/>
          </cell>
          <cell r="W1027" t="str">
            <v/>
          </cell>
          <cell r="X1027" t="str">
            <v/>
          </cell>
          <cell r="Y1027">
            <v>0</v>
          </cell>
          <cell r="Z1027">
            <v>0</v>
          </cell>
          <cell r="AA1027" t="str">
            <v/>
          </cell>
        </row>
        <row r="1028">
          <cell r="I1028" t="str">
            <v/>
          </cell>
          <cell r="J1028" t="str">
            <v/>
          </cell>
          <cell r="K1028">
            <v>0</v>
          </cell>
          <cell r="L1028">
            <v>0</v>
          </cell>
          <cell r="M1028" t="str">
            <v/>
          </cell>
          <cell r="P1028" t="str">
            <v/>
          </cell>
          <cell r="Q1028" t="str">
            <v/>
          </cell>
          <cell r="R1028">
            <v>0</v>
          </cell>
          <cell r="S1028">
            <v>0</v>
          </cell>
          <cell r="T1028" t="str">
            <v/>
          </cell>
          <cell r="W1028" t="str">
            <v/>
          </cell>
          <cell r="X1028" t="str">
            <v/>
          </cell>
          <cell r="Y1028">
            <v>0</v>
          </cell>
          <cell r="Z1028">
            <v>0</v>
          </cell>
          <cell r="AA1028" t="str">
            <v/>
          </cell>
        </row>
        <row r="1029">
          <cell r="I1029" t="str">
            <v/>
          </cell>
          <cell r="J1029" t="str">
            <v/>
          </cell>
          <cell r="K1029">
            <v>0</v>
          </cell>
          <cell r="L1029">
            <v>0</v>
          </cell>
          <cell r="M1029" t="str">
            <v/>
          </cell>
          <cell r="P1029" t="str">
            <v/>
          </cell>
          <cell r="Q1029" t="str">
            <v/>
          </cell>
          <cell r="R1029">
            <v>0</v>
          </cell>
          <cell r="S1029">
            <v>0</v>
          </cell>
          <cell r="T1029" t="str">
            <v/>
          </cell>
          <cell r="W1029" t="str">
            <v/>
          </cell>
          <cell r="X1029" t="str">
            <v/>
          </cell>
          <cell r="Y1029">
            <v>0</v>
          </cell>
          <cell r="Z1029">
            <v>0</v>
          </cell>
          <cell r="AA1029" t="str">
            <v/>
          </cell>
        </row>
        <row r="1030">
          <cell r="I1030" t="str">
            <v/>
          </cell>
          <cell r="J1030" t="str">
            <v/>
          </cell>
          <cell r="K1030">
            <v>0</v>
          </cell>
          <cell r="L1030">
            <v>0</v>
          </cell>
          <cell r="M1030" t="str">
            <v/>
          </cell>
          <cell r="P1030" t="str">
            <v/>
          </cell>
          <cell r="Q1030" t="str">
            <v/>
          </cell>
          <cell r="R1030">
            <v>0</v>
          </cell>
          <cell r="S1030">
            <v>0</v>
          </cell>
          <cell r="T1030" t="str">
            <v/>
          </cell>
          <cell r="W1030" t="str">
            <v/>
          </cell>
          <cell r="X1030" t="str">
            <v/>
          </cell>
          <cell r="Y1030">
            <v>0</v>
          </cell>
          <cell r="Z1030">
            <v>0</v>
          </cell>
          <cell r="AA1030" t="str">
            <v/>
          </cell>
        </row>
        <row r="1031">
          <cell r="I1031" t="str">
            <v/>
          </cell>
          <cell r="J1031" t="str">
            <v/>
          </cell>
          <cell r="K1031">
            <v>0</v>
          </cell>
          <cell r="L1031">
            <v>0</v>
          </cell>
          <cell r="M1031" t="str">
            <v/>
          </cell>
          <cell r="P1031" t="str">
            <v/>
          </cell>
          <cell r="Q1031" t="str">
            <v/>
          </cell>
          <cell r="R1031">
            <v>0</v>
          </cell>
          <cell r="S1031">
            <v>0</v>
          </cell>
          <cell r="T1031" t="str">
            <v/>
          </cell>
          <cell r="W1031" t="str">
            <v/>
          </cell>
          <cell r="X1031" t="str">
            <v/>
          </cell>
          <cell r="Y1031">
            <v>0</v>
          </cell>
          <cell r="Z1031">
            <v>0</v>
          </cell>
          <cell r="AA1031" t="str">
            <v/>
          </cell>
        </row>
        <row r="1032">
          <cell r="I1032" t="str">
            <v/>
          </cell>
          <cell r="J1032" t="str">
            <v/>
          </cell>
          <cell r="K1032">
            <v>0</v>
          </cell>
          <cell r="L1032">
            <v>0</v>
          </cell>
          <cell r="M1032" t="str">
            <v/>
          </cell>
          <cell r="P1032" t="str">
            <v/>
          </cell>
          <cell r="Q1032" t="str">
            <v/>
          </cell>
          <cell r="R1032">
            <v>0</v>
          </cell>
          <cell r="S1032">
            <v>0</v>
          </cell>
          <cell r="T1032" t="str">
            <v/>
          </cell>
          <cell r="W1032" t="str">
            <v/>
          </cell>
          <cell r="X1032" t="str">
            <v/>
          </cell>
          <cell r="Y1032">
            <v>0</v>
          </cell>
          <cell r="Z1032">
            <v>0</v>
          </cell>
          <cell r="AA1032" t="str">
            <v/>
          </cell>
        </row>
        <row r="1033">
          <cell r="I1033" t="str">
            <v/>
          </cell>
          <cell r="J1033" t="str">
            <v/>
          </cell>
          <cell r="K1033">
            <v>0</v>
          </cell>
          <cell r="L1033">
            <v>0</v>
          </cell>
          <cell r="M1033" t="str">
            <v/>
          </cell>
          <cell r="P1033" t="str">
            <v/>
          </cell>
          <cell r="Q1033" t="str">
            <v/>
          </cell>
          <cell r="R1033">
            <v>0</v>
          </cell>
          <cell r="S1033">
            <v>0</v>
          </cell>
          <cell r="T1033" t="str">
            <v/>
          </cell>
          <cell r="W1033" t="str">
            <v/>
          </cell>
          <cell r="X1033" t="str">
            <v/>
          </cell>
          <cell r="Y1033">
            <v>0</v>
          </cell>
          <cell r="Z1033">
            <v>0</v>
          </cell>
          <cell r="AA1033" t="str">
            <v/>
          </cell>
        </row>
        <row r="1034">
          <cell r="I1034" t="str">
            <v/>
          </cell>
          <cell r="J1034" t="str">
            <v/>
          </cell>
          <cell r="K1034">
            <v>0</v>
          </cell>
          <cell r="L1034">
            <v>0</v>
          </cell>
          <cell r="M1034" t="str">
            <v/>
          </cell>
          <cell r="P1034" t="str">
            <v/>
          </cell>
          <cell r="Q1034" t="str">
            <v/>
          </cell>
          <cell r="R1034">
            <v>0</v>
          </cell>
          <cell r="S1034">
            <v>0</v>
          </cell>
          <cell r="T1034" t="str">
            <v/>
          </cell>
          <cell r="W1034" t="str">
            <v/>
          </cell>
          <cell r="X1034" t="str">
            <v/>
          </cell>
          <cell r="Y1034">
            <v>0</v>
          </cell>
          <cell r="Z1034">
            <v>0</v>
          </cell>
          <cell r="AA1034" t="str">
            <v/>
          </cell>
        </row>
        <row r="1035">
          <cell r="I1035" t="str">
            <v/>
          </cell>
          <cell r="J1035" t="str">
            <v/>
          </cell>
          <cell r="K1035">
            <v>0</v>
          </cell>
          <cell r="L1035">
            <v>0</v>
          </cell>
          <cell r="M1035" t="str">
            <v/>
          </cell>
          <cell r="P1035" t="str">
            <v/>
          </cell>
          <cell r="Q1035" t="str">
            <v/>
          </cell>
          <cell r="R1035">
            <v>0</v>
          </cell>
          <cell r="S1035">
            <v>0</v>
          </cell>
          <cell r="T1035" t="str">
            <v/>
          </cell>
          <cell r="W1035" t="str">
            <v/>
          </cell>
          <cell r="X1035" t="str">
            <v/>
          </cell>
          <cell r="Y1035">
            <v>0</v>
          </cell>
          <cell r="Z1035">
            <v>0</v>
          </cell>
          <cell r="AA1035" t="str">
            <v/>
          </cell>
        </row>
        <row r="1036">
          <cell r="I1036" t="str">
            <v/>
          </cell>
          <cell r="J1036" t="str">
            <v/>
          </cell>
          <cell r="K1036">
            <v>0</v>
          </cell>
          <cell r="L1036">
            <v>0</v>
          </cell>
          <cell r="M1036" t="str">
            <v/>
          </cell>
          <cell r="P1036" t="str">
            <v/>
          </cell>
          <cell r="Q1036" t="str">
            <v/>
          </cell>
          <cell r="R1036">
            <v>0</v>
          </cell>
          <cell r="S1036">
            <v>0</v>
          </cell>
          <cell r="T1036" t="str">
            <v/>
          </cell>
          <cell r="W1036" t="str">
            <v/>
          </cell>
          <cell r="X1036" t="str">
            <v/>
          </cell>
          <cell r="Y1036">
            <v>0</v>
          </cell>
          <cell r="Z1036">
            <v>0</v>
          </cell>
          <cell r="AA1036" t="str">
            <v/>
          </cell>
        </row>
        <row r="1037">
          <cell r="I1037" t="str">
            <v/>
          </cell>
          <cell r="J1037" t="str">
            <v/>
          </cell>
          <cell r="K1037">
            <v>0</v>
          </cell>
          <cell r="L1037">
            <v>0</v>
          </cell>
          <cell r="M1037" t="str">
            <v/>
          </cell>
          <cell r="P1037" t="str">
            <v/>
          </cell>
          <cell r="Q1037" t="str">
            <v/>
          </cell>
          <cell r="R1037">
            <v>0</v>
          </cell>
          <cell r="S1037">
            <v>0</v>
          </cell>
          <cell r="T1037" t="str">
            <v/>
          </cell>
          <cell r="W1037" t="str">
            <v/>
          </cell>
          <cell r="X1037" t="str">
            <v/>
          </cell>
          <cell r="Y1037">
            <v>0</v>
          </cell>
          <cell r="Z1037">
            <v>0</v>
          </cell>
          <cell r="AA1037" t="str">
            <v/>
          </cell>
        </row>
        <row r="1038">
          <cell r="I1038" t="str">
            <v/>
          </cell>
          <cell r="J1038" t="str">
            <v/>
          </cell>
          <cell r="K1038">
            <v>0</v>
          </cell>
          <cell r="L1038">
            <v>0</v>
          </cell>
          <cell r="M1038" t="str">
            <v/>
          </cell>
          <cell r="P1038" t="str">
            <v/>
          </cell>
          <cell r="Q1038" t="str">
            <v/>
          </cell>
          <cell r="R1038">
            <v>0</v>
          </cell>
          <cell r="S1038">
            <v>0</v>
          </cell>
          <cell r="T1038" t="str">
            <v/>
          </cell>
          <cell r="W1038" t="str">
            <v/>
          </cell>
          <cell r="X1038" t="str">
            <v/>
          </cell>
          <cell r="Y1038">
            <v>0</v>
          </cell>
          <cell r="Z1038">
            <v>0</v>
          </cell>
          <cell r="AA1038" t="str">
            <v/>
          </cell>
        </row>
        <row r="1039">
          <cell r="I1039" t="str">
            <v/>
          </cell>
          <cell r="J1039" t="str">
            <v/>
          </cell>
          <cell r="K1039">
            <v>0</v>
          </cell>
          <cell r="L1039">
            <v>0</v>
          </cell>
          <cell r="M1039" t="str">
            <v/>
          </cell>
          <cell r="P1039" t="str">
            <v/>
          </cell>
          <cell r="Q1039" t="str">
            <v/>
          </cell>
          <cell r="R1039">
            <v>0</v>
          </cell>
          <cell r="S1039">
            <v>0</v>
          </cell>
          <cell r="T1039" t="str">
            <v/>
          </cell>
          <cell r="W1039" t="str">
            <v/>
          </cell>
          <cell r="X1039" t="str">
            <v/>
          </cell>
          <cell r="Y1039">
            <v>0</v>
          </cell>
          <cell r="Z1039">
            <v>0</v>
          </cell>
          <cell r="AA1039" t="str">
            <v/>
          </cell>
        </row>
        <row r="1040">
          <cell r="I1040" t="str">
            <v/>
          </cell>
          <cell r="J1040" t="str">
            <v/>
          </cell>
          <cell r="K1040">
            <v>0</v>
          </cell>
          <cell r="L1040">
            <v>0</v>
          </cell>
          <cell r="M1040" t="str">
            <v/>
          </cell>
          <cell r="P1040" t="str">
            <v/>
          </cell>
          <cell r="Q1040" t="str">
            <v/>
          </cell>
          <cell r="R1040">
            <v>0</v>
          </cell>
          <cell r="S1040">
            <v>0</v>
          </cell>
          <cell r="T1040" t="str">
            <v/>
          </cell>
          <cell r="W1040" t="str">
            <v/>
          </cell>
          <cell r="X1040" t="str">
            <v/>
          </cell>
          <cell r="Y1040">
            <v>0</v>
          </cell>
          <cell r="Z1040">
            <v>0</v>
          </cell>
          <cell r="AA1040" t="str">
            <v/>
          </cell>
        </row>
        <row r="1041">
          <cell r="I1041" t="str">
            <v/>
          </cell>
          <cell r="J1041" t="str">
            <v/>
          </cell>
          <cell r="K1041">
            <v>0</v>
          </cell>
          <cell r="L1041">
            <v>0</v>
          </cell>
          <cell r="M1041" t="str">
            <v/>
          </cell>
          <cell r="P1041" t="str">
            <v/>
          </cell>
          <cell r="Q1041" t="str">
            <v/>
          </cell>
          <cell r="R1041">
            <v>0</v>
          </cell>
          <cell r="S1041">
            <v>0</v>
          </cell>
          <cell r="T1041" t="str">
            <v/>
          </cell>
          <cell r="W1041" t="str">
            <v/>
          </cell>
          <cell r="X1041" t="str">
            <v/>
          </cell>
          <cell r="Y1041">
            <v>0</v>
          </cell>
          <cell r="Z1041">
            <v>0</v>
          </cell>
          <cell r="AA1041" t="str">
            <v/>
          </cell>
        </row>
        <row r="1042">
          <cell r="I1042" t="str">
            <v/>
          </cell>
          <cell r="J1042" t="str">
            <v/>
          </cell>
          <cell r="K1042">
            <v>0</v>
          </cell>
          <cell r="L1042">
            <v>0</v>
          </cell>
          <cell r="M1042" t="str">
            <v/>
          </cell>
          <cell r="P1042" t="str">
            <v/>
          </cell>
          <cell r="Q1042" t="str">
            <v/>
          </cell>
          <cell r="R1042">
            <v>0</v>
          </cell>
          <cell r="S1042">
            <v>0</v>
          </cell>
          <cell r="T1042" t="str">
            <v/>
          </cell>
          <cell r="W1042" t="str">
            <v/>
          </cell>
          <cell r="X1042" t="str">
            <v/>
          </cell>
          <cell r="Y1042">
            <v>0</v>
          </cell>
          <cell r="Z1042">
            <v>0</v>
          </cell>
          <cell r="AA1042" t="str">
            <v/>
          </cell>
        </row>
        <row r="1043">
          <cell r="I1043" t="str">
            <v>1008700000101</v>
          </cell>
          <cell r="J1043" t="str">
            <v>普通攻击:对单体敌人造成{0}%的武力伤害</v>
          </cell>
          <cell r="K1043">
            <v>0</v>
          </cell>
          <cell r="L1043">
            <v>0</v>
          </cell>
          <cell r="M1043" t="str">
            <v>0.25+0.25+0.25+0.25+0.25+0.25+0.25+0.25+0.25+0.25+0.25+0.25+0.25+0.25+0.25+0.25+0.25</v>
          </cell>
          <cell r="P1043" t="str">
            <v/>
          </cell>
          <cell r="Q1043" t="str">
            <v/>
          </cell>
          <cell r="R1043">
            <v>0</v>
          </cell>
          <cell r="S1043">
            <v>0</v>
          </cell>
          <cell r="T1043" t="str">
            <v/>
          </cell>
          <cell r="W1043" t="str">
            <v/>
          </cell>
          <cell r="X1043" t="str">
            <v/>
          </cell>
          <cell r="Y1043">
            <v>0</v>
          </cell>
          <cell r="Z1043">
            <v>0</v>
          </cell>
          <cell r="AA1043" t="str">
            <v/>
          </cell>
        </row>
        <row r="1044">
          <cell r="I1044" t="str">
            <v>1008700000201</v>
          </cell>
          <cell r="J1044" t="str">
            <v>怒气技能:陆逊对距离较远的1个目标施加燃烧效果，使其每秒受到攻击{0}%的策略伤害，持续10秒，每3秒，该效果会传导至目标附近最多3名敌人身上，最多传导2次。</v>
          </cell>
          <cell r="K1044">
            <v>0</v>
          </cell>
          <cell r="L1044">
            <v>0</v>
          </cell>
          <cell r="M1044" t="str">
            <v>0.025+0.03+0.035+0.04+0.045+0.05+0.055+0.06+0.065+0.07+0.075+0.08+0.085+0.09+0.095+0.1+0.105</v>
          </cell>
          <cell r="P1044" t="str">
            <v/>
          </cell>
          <cell r="Q1044" t="str">
            <v/>
          </cell>
          <cell r="R1044">
            <v>0</v>
          </cell>
          <cell r="S1044">
            <v>0</v>
          </cell>
          <cell r="T1044" t="str">
            <v/>
          </cell>
          <cell r="W1044" t="str">
            <v/>
          </cell>
          <cell r="X1044" t="str">
            <v/>
          </cell>
          <cell r="Y1044">
            <v>0</v>
          </cell>
          <cell r="Z1044">
            <v>0</v>
          </cell>
          <cell r="AA1044" t="str">
            <v/>
          </cell>
        </row>
        <row r="1045">
          <cell r="I1045" t="str">
            <v>1008700000301</v>
          </cell>
          <cell r="J1045" t="str">
            <v>被动技能1:所率士兵普攻额外攻击附近随机3名敌人，但造成伤害降低70%。士兵攻击会使处于燃烧状态下的敌人最终伤害降低{0}%，持续6秒，若是士兵还会被恐惧2秒（对同一单位触发间隔分别为1.5秒和6秒）。</v>
          </cell>
          <cell r="K1045">
            <v>0</v>
          </cell>
          <cell r="L1045">
            <v>0</v>
          </cell>
          <cell r="M1045" t="str">
            <v>-0.02+-0.025+-0.03+-0.035+-0.04+-0.045+-0.05+-0.055+-0.06+-0.065+-0.07+-0.075+-0.08+-0.085+-0.09+-0.095+-0.1</v>
          </cell>
          <cell r="P1045" t="str">
            <v/>
          </cell>
          <cell r="Q1045" t="str">
            <v/>
          </cell>
          <cell r="R1045">
            <v>0</v>
          </cell>
          <cell r="S1045">
            <v>0</v>
          </cell>
          <cell r="T1045" t="str">
            <v/>
          </cell>
          <cell r="W1045" t="str">
            <v/>
          </cell>
          <cell r="X1045" t="str">
            <v/>
          </cell>
          <cell r="Y1045">
            <v>0</v>
          </cell>
          <cell r="Z1045">
            <v>0</v>
          </cell>
          <cell r="AA1045" t="str">
            <v/>
          </cell>
        </row>
        <row r="1046">
          <cell r="I1046" t="str">
            <v>1008700000302</v>
          </cell>
          <cell r="J1046" t="str">
            <v>被动技能1:所率士兵普攻额外攻击附近随机3名敌人，但造成伤害降低70%。士兵攻击会使处于燃烧状态下的敌人最终伤害降低{0}%，持续6秒，若是士兵还会被恐惧2秒（对同一单位触发间隔分别为1.5秒和6秒）。</v>
          </cell>
          <cell r="K1046">
            <v>0</v>
          </cell>
          <cell r="L1046">
            <v>0</v>
          </cell>
          <cell r="M1046" t="str">
            <v>0++++++++++++++++</v>
          </cell>
          <cell r="P1046" t="str">
            <v/>
          </cell>
          <cell r="Q1046" t="str">
            <v/>
          </cell>
          <cell r="R1046">
            <v>0</v>
          </cell>
          <cell r="S1046">
            <v>0</v>
          </cell>
          <cell r="T1046" t="str">
            <v/>
          </cell>
          <cell r="W1046" t="str">
            <v/>
          </cell>
          <cell r="X1046" t="str">
            <v/>
          </cell>
          <cell r="Y1046">
            <v>0</v>
          </cell>
          <cell r="Z1046">
            <v>0</v>
          </cell>
          <cell r="AA1046" t="str">
            <v/>
          </cell>
        </row>
        <row r="1047">
          <cell r="I1047" t="str">
            <v>1008700000303</v>
          </cell>
          <cell r="J1047" t="str">
            <v>被动技能1:所率士兵普攻额外攻击附近随机3名敌人，但造成伤害降低70%。士兵攻击会使处于燃烧状态下的敌人最终伤害降低{0}%，持续6秒，若是士兵还会被恐惧2秒（对同一单位触发间隔分别为1.5秒和6秒）。</v>
          </cell>
          <cell r="K1047">
            <v>0</v>
          </cell>
          <cell r="L1047">
            <v>0</v>
          </cell>
          <cell r="M1047" t="str">
            <v>0++++++++++++++++</v>
          </cell>
          <cell r="P1047" t="str">
            <v/>
          </cell>
          <cell r="Q1047" t="str">
            <v/>
          </cell>
          <cell r="R1047">
            <v>0</v>
          </cell>
          <cell r="S1047">
            <v>0</v>
          </cell>
          <cell r="T1047" t="str">
            <v/>
          </cell>
          <cell r="W1047" t="str">
            <v/>
          </cell>
          <cell r="X1047" t="str">
            <v/>
          </cell>
          <cell r="Y1047">
            <v>0</v>
          </cell>
          <cell r="Z1047">
            <v>0</v>
          </cell>
          <cell r="AA1047" t="str">
            <v/>
          </cell>
        </row>
        <row r="1048">
          <cell r="I1048" t="str">
            <v>1008700000401</v>
          </cell>
          <cell r="J1048" t="str">
            <v>被动技能2:武将率领弓兵时，弓兵的攻击速度增加8；率领弩兵时，弩兵攻击无视20%护甲。</v>
          </cell>
          <cell r="K1048">
            <v>0</v>
          </cell>
          <cell r="L1048">
            <v>0</v>
          </cell>
          <cell r="M1048" t="str">
            <v>8+8+8+8+8+8+8+8+8+8+8+8+8+8+8+8+8</v>
          </cell>
          <cell r="P1048" t="str">
            <v>1008700000402</v>
          </cell>
          <cell r="Q1048" t="str">
            <v>被动技能2:武将率领弓兵时，弓兵的攻击速度增加8；率领弩兵时，弩兵攻击无视20%护甲。</v>
          </cell>
          <cell r="R1048">
            <v>0</v>
          </cell>
          <cell r="S1048">
            <v>0</v>
          </cell>
          <cell r="T1048" t="str">
            <v>0.2+0.2+0.2+0.2+0.2+0.2+0.2+0.2+0.2+0.2+0.2+0.2+0.2+0.2+0.2+0.2+0.2</v>
          </cell>
          <cell r="W1048" t="str">
            <v/>
          </cell>
          <cell r="X1048" t="str">
            <v/>
          </cell>
          <cell r="Y1048">
            <v>0</v>
          </cell>
          <cell r="Z1048">
            <v>0</v>
          </cell>
          <cell r="AA1048" t="str">
            <v/>
          </cell>
        </row>
        <row r="1049">
          <cell r="I1049" t="str">
            <v>1008700000501</v>
          </cell>
          <cell r="J1049" t="str">
            <v>被动技能3:运筹帷幄，决胜千里，自身策略伤害提升20%。</v>
          </cell>
          <cell r="K1049">
            <v>0</v>
          </cell>
          <cell r="L1049">
            <v>0</v>
          </cell>
          <cell r="M1049" t="str">
            <v>0.2+0.2+0.2+0.2+0.2+0.2+0.2+0.2+0.2+0.2+0.2+0.2+0.2+0.2+0.2+0.2+0.2</v>
          </cell>
          <cell r="P1049" t="str">
            <v/>
          </cell>
          <cell r="Q1049" t="str">
            <v/>
          </cell>
          <cell r="R1049">
            <v>0</v>
          </cell>
          <cell r="S1049">
            <v>0</v>
          </cell>
          <cell r="T1049" t="str">
            <v/>
          </cell>
          <cell r="W1049" t="str">
            <v/>
          </cell>
          <cell r="X1049" t="str">
            <v/>
          </cell>
          <cell r="Y1049">
            <v>0</v>
          </cell>
          <cell r="Z1049">
            <v>0</v>
          </cell>
          <cell r="AA1049" t="str">
            <v/>
          </cell>
        </row>
        <row r="1050">
          <cell r="I1050" t="str">
            <v/>
          </cell>
          <cell r="J1050" t="str">
            <v/>
          </cell>
          <cell r="K1050">
            <v>0</v>
          </cell>
          <cell r="L1050">
            <v>0</v>
          </cell>
          <cell r="M1050" t="str">
            <v/>
          </cell>
          <cell r="P1050" t="str">
            <v/>
          </cell>
          <cell r="Q1050" t="str">
            <v/>
          </cell>
          <cell r="R1050">
            <v>0</v>
          </cell>
          <cell r="S1050">
            <v>0</v>
          </cell>
          <cell r="T1050" t="str">
            <v/>
          </cell>
          <cell r="W1050" t="str">
            <v/>
          </cell>
          <cell r="X1050" t="str">
            <v/>
          </cell>
          <cell r="Y1050">
            <v>0</v>
          </cell>
          <cell r="Z1050">
            <v>0</v>
          </cell>
          <cell r="AA1050" t="str">
            <v/>
          </cell>
        </row>
        <row r="1051">
          <cell r="I1051" t="str">
            <v/>
          </cell>
          <cell r="J1051" t="str">
            <v/>
          </cell>
          <cell r="K1051">
            <v>0</v>
          </cell>
          <cell r="L1051">
            <v>0</v>
          </cell>
          <cell r="M1051" t="str">
            <v/>
          </cell>
          <cell r="P1051" t="str">
            <v/>
          </cell>
          <cell r="Q1051" t="str">
            <v/>
          </cell>
          <cell r="R1051">
            <v>0</v>
          </cell>
          <cell r="S1051">
            <v>0</v>
          </cell>
          <cell r="T1051" t="str">
            <v/>
          </cell>
          <cell r="W1051" t="str">
            <v/>
          </cell>
          <cell r="X1051" t="str">
            <v/>
          </cell>
          <cell r="Y1051">
            <v>0</v>
          </cell>
          <cell r="Z1051">
            <v>0</v>
          </cell>
          <cell r="AA1051" t="str">
            <v/>
          </cell>
        </row>
        <row r="1052">
          <cell r="I1052" t="str">
            <v/>
          </cell>
          <cell r="J1052" t="str">
            <v/>
          </cell>
          <cell r="K1052">
            <v>0</v>
          </cell>
          <cell r="L1052">
            <v>0</v>
          </cell>
          <cell r="M1052" t="str">
            <v/>
          </cell>
          <cell r="P1052" t="str">
            <v/>
          </cell>
          <cell r="Q1052" t="str">
            <v/>
          </cell>
          <cell r="R1052">
            <v>0</v>
          </cell>
          <cell r="S1052">
            <v>0</v>
          </cell>
          <cell r="T1052" t="str">
            <v/>
          </cell>
          <cell r="W1052" t="str">
            <v/>
          </cell>
          <cell r="X1052" t="str">
            <v/>
          </cell>
          <cell r="Y1052">
            <v>0</v>
          </cell>
          <cell r="Z1052">
            <v>0</v>
          </cell>
          <cell r="AA1052" t="str">
            <v/>
          </cell>
        </row>
        <row r="1053">
          <cell r="I1053" t="str">
            <v/>
          </cell>
          <cell r="J1053" t="str">
            <v/>
          </cell>
          <cell r="K1053">
            <v>0</v>
          </cell>
          <cell r="L1053">
            <v>0</v>
          </cell>
          <cell r="M1053" t="str">
            <v/>
          </cell>
          <cell r="P1053" t="str">
            <v/>
          </cell>
          <cell r="Q1053" t="str">
            <v/>
          </cell>
          <cell r="R1053">
            <v>0</v>
          </cell>
          <cell r="S1053">
            <v>0</v>
          </cell>
          <cell r="T1053" t="str">
            <v/>
          </cell>
          <cell r="W1053" t="str">
            <v/>
          </cell>
          <cell r="X1053" t="str">
            <v/>
          </cell>
          <cell r="Y1053">
            <v>0</v>
          </cell>
          <cell r="Z1053">
            <v>0</v>
          </cell>
          <cell r="AA1053" t="str">
            <v/>
          </cell>
        </row>
        <row r="1054">
          <cell r="I1054" t="str">
            <v/>
          </cell>
          <cell r="J1054" t="str">
            <v/>
          </cell>
          <cell r="K1054">
            <v>0</v>
          </cell>
          <cell r="L1054">
            <v>0</v>
          </cell>
          <cell r="M1054" t="str">
            <v/>
          </cell>
          <cell r="P1054" t="str">
            <v/>
          </cell>
          <cell r="Q1054" t="str">
            <v/>
          </cell>
          <cell r="R1054">
            <v>0</v>
          </cell>
          <cell r="S1054">
            <v>0</v>
          </cell>
          <cell r="T1054" t="str">
            <v/>
          </cell>
          <cell r="W1054" t="str">
            <v/>
          </cell>
          <cell r="X1054" t="str">
            <v/>
          </cell>
          <cell r="Y1054">
            <v>0</v>
          </cell>
          <cell r="Z1054">
            <v>0</v>
          </cell>
          <cell r="AA1054" t="str">
            <v/>
          </cell>
        </row>
        <row r="1055">
          <cell r="I1055" t="str">
            <v/>
          </cell>
          <cell r="J1055" t="str">
            <v/>
          </cell>
          <cell r="K1055">
            <v>0</v>
          </cell>
          <cell r="L1055">
            <v>0</v>
          </cell>
          <cell r="M1055" t="str">
            <v/>
          </cell>
          <cell r="P1055" t="str">
            <v/>
          </cell>
          <cell r="Q1055" t="str">
            <v/>
          </cell>
          <cell r="R1055">
            <v>0</v>
          </cell>
          <cell r="S1055">
            <v>0</v>
          </cell>
          <cell r="T1055" t="str">
            <v/>
          </cell>
          <cell r="W1055" t="str">
            <v/>
          </cell>
          <cell r="X1055" t="str">
            <v/>
          </cell>
          <cell r="Y1055">
            <v>0</v>
          </cell>
          <cell r="Z1055">
            <v>0</v>
          </cell>
          <cell r="AA1055" t="str">
            <v/>
          </cell>
        </row>
        <row r="1056">
          <cell r="I1056" t="str">
            <v/>
          </cell>
          <cell r="J1056" t="str">
            <v/>
          </cell>
          <cell r="K1056">
            <v>0</v>
          </cell>
          <cell r="L1056">
            <v>0</v>
          </cell>
          <cell r="M1056" t="str">
            <v/>
          </cell>
          <cell r="P1056" t="str">
            <v/>
          </cell>
          <cell r="Q1056" t="str">
            <v/>
          </cell>
          <cell r="R1056">
            <v>0</v>
          </cell>
          <cell r="S1056">
            <v>0</v>
          </cell>
          <cell r="T1056" t="str">
            <v/>
          </cell>
          <cell r="W1056" t="str">
            <v/>
          </cell>
          <cell r="X1056" t="str">
            <v/>
          </cell>
          <cell r="Y1056">
            <v>0</v>
          </cell>
          <cell r="Z1056">
            <v>0</v>
          </cell>
          <cell r="AA1056" t="str">
            <v/>
          </cell>
        </row>
        <row r="1057">
          <cell r="I1057" t="str">
            <v/>
          </cell>
          <cell r="J1057" t="str">
            <v/>
          </cell>
          <cell r="K1057">
            <v>0</v>
          </cell>
          <cell r="L1057">
            <v>0</v>
          </cell>
          <cell r="M1057" t="str">
            <v/>
          </cell>
          <cell r="P1057" t="str">
            <v/>
          </cell>
          <cell r="Q1057" t="str">
            <v/>
          </cell>
          <cell r="R1057">
            <v>0</v>
          </cell>
          <cell r="S1057">
            <v>0</v>
          </cell>
          <cell r="T1057" t="str">
            <v/>
          </cell>
          <cell r="W1057" t="str">
            <v/>
          </cell>
          <cell r="X1057" t="str">
            <v/>
          </cell>
          <cell r="Y1057">
            <v>0</v>
          </cell>
          <cell r="Z1057">
            <v>0</v>
          </cell>
          <cell r="AA1057" t="str">
            <v/>
          </cell>
        </row>
        <row r="1058">
          <cell r="I1058" t="str">
            <v>1008800000101</v>
          </cell>
          <cell r="J1058" t="str">
            <v>普通攻击:对单体敌人造成{0}%的策略伤害</v>
          </cell>
          <cell r="K1058">
            <v>0</v>
          </cell>
          <cell r="L1058">
            <v>0</v>
          </cell>
          <cell r="M1058" t="str">
            <v>0.25+0.25+0.25+0.25+0.25+0.25+0.25+0.25+0.25+0.25+0.25+0.25+0.25+0.25+0.25+0.25+0.25</v>
          </cell>
          <cell r="P1058" t="str">
            <v/>
          </cell>
          <cell r="Q1058" t="str">
            <v/>
          </cell>
          <cell r="R1058">
            <v>0</v>
          </cell>
          <cell r="S1058">
            <v>0</v>
          </cell>
          <cell r="T1058" t="str">
            <v/>
          </cell>
          <cell r="W1058" t="str">
            <v/>
          </cell>
          <cell r="X1058" t="str">
            <v/>
          </cell>
          <cell r="Y1058">
            <v>0</v>
          </cell>
          <cell r="Z1058">
            <v>0</v>
          </cell>
          <cell r="AA1058" t="str">
            <v/>
          </cell>
        </row>
        <row r="1059">
          <cell r="I1059" t="str">
            <v>1008800000201</v>
          </cell>
          <cell r="J1059"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059">
            <v>0</v>
          </cell>
          <cell r="L1059">
            <v>0</v>
          </cell>
          <cell r="M1059" t="str">
            <v>0.08+0.095+0.11+0.125+0.14+0.155+0.17+0.185+0.2+0.215+0.23+0.245+0.26+0.275+0.29+0.305+0.32</v>
          </cell>
          <cell r="P1059" t="str">
            <v/>
          </cell>
          <cell r="Q1059" t="str">
            <v/>
          </cell>
          <cell r="R1059">
            <v>0</v>
          </cell>
          <cell r="S1059">
            <v>0</v>
          </cell>
          <cell r="T1059" t="str">
            <v/>
          </cell>
          <cell r="W1059" t="str">
            <v/>
          </cell>
          <cell r="X1059" t="str">
            <v/>
          </cell>
          <cell r="Y1059">
            <v>0</v>
          </cell>
          <cell r="Z1059">
            <v>0</v>
          </cell>
          <cell r="AA1059" t="str">
            <v/>
          </cell>
        </row>
        <row r="1060">
          <cell r="I1060" t="str">
            <v>1008800000202</v>
          </cell>
          <cell r="J1060"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060">
            <v>0</v>
          </cell>
          <cell r="L1060">
            <v>0</v>
          </cell>
          <cell r="M1060" t="str">
            <v>0.02+0.0225+0.025+0.0275+0.03+0.0325+0.035+0.0375+0.04+0.0425+0.045+0.0475+0.05+0.0525+0.055+0.0575+0.06</v>
          </cell>
          <cell r="P1060" t="str">
            <v/>
          </cell>
          <cell r="Q1060" t="str">
            <v/>
          </cell>
          <cell r="R1060">
            <v>0</v>
          </cell>
          <cell r="S1060">
            <v>0</v>
          </cell>
          <cell r="T1060" t="str">
            <v/>
          </cell>
          <cell r="W1060" t="str">
            <v/>
          </cell>
          <cell r="X1060" t="str">
            <v/>
          </cell>
          <cell r="Y1060">
            <v>0</v>
          </cell>
          <cell r="Z1060">
            <v>0</v>
          </cell>
          <cell r="AA1060" t="str">
            <v/>
          </cell>
        </row>
        <row r="1061">
          <cell r="I1061" t="str">
            <v>1008800000203</v>
          </cell>
          <cell r="J1061"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061">
            <v>0</v>
          </cell>
          <cell r="L1061">
            <v>0</v>
          </cell>
          <cell r="M1061" t="str">
            <v>0++++++++++++++++</v>
          </cell>
          <cell r="P1061" t="str">
            <v/>
          </cell>
          <cell r="Q1061" t="str">
            <v/>
          </cell>
          <cell r="R1061">
            <v>0</v>
          </cell>
          <cell r="S1061">
            <v>0</v>
          </cell>
          <cell r="T1061" t="str">
            <v/>
          </cell>
          <cell r="W1061" t="str">
            <v/>
          </cell>
          <cell r="X1061" t="str">
            <v/>
          </cell>
          <cell r="Y1061">
            <v>0</v>
          </cell>
          <cell r="Z1061">
            <v>0</v>
          </cell>
          <cell r="AA1061" t="str">
            <v/>
          </cell>
        </row>
        <row r="1062">
          <cell r="I1062" t="str">
            <v>1008800000204</v>
          </cell>
          <cell r="J1062"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062">
            <v>0</v>
          </cell>
          <cell r="L1062">
            <v>0</v>
          </cell>
          <cell r="M1062" t="str">
            <v>0++++++++++++++++</v>
          </cell>
          <cell r="P1062" t="str">
            <v/>
          </cell>
          <cell r="Q1062" t="str">
            <v/>
          </cell>
          <cell r="R1062">
            <v>0</v>
          </cell>
          <cell r="S1062">
            <v>0</v>
          </cell>
          <cell r="T1062" t="str">
            <v/>
          </cell>
          <cell r="W1062" t="str">
            <v/>
          </cell>
          <cell r="X1062" t="str">
            <v/>
          </cell>
          <cell r="Y1062">
            <v>0</v>
          </cell>
          <cell r="Z1062">
            <v>0</v>
          </cell>
          <cell r="AA1062" t="str">
            <v/>
          </cell>
        </row>
        <row r="1063">
          <cell r="I1063" t="str">
            <v>1008800000301</v>
          </cell>
          <cell r="J1063"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063">
            <v>0</v>
          </cell>
          <cell r="L1063">
            <v>0</v>
          </cell>
          <cell r="M1063" t="str">
            <v>0.04+0.06+0.08+0.1+0.12+0.14+0.16+0.18+0.2+0.22+0.24+0.26+0.28+0.3+0.32+0.34+0.36</v>
          </cell>
          <cell r="P1063" t="str">
            <v/>
          </cell>
          <cell r="Q1063" t="str">
            <v/>
          </cell>
          <cell r="R1063">
            <v>0</v>
          </cell>
          <cell r="S1063">
            <v>0</v>
          </cell>
          <cell r="T1063" t="str">
            <v/>
          </cell>
          <cell r="W1063" t="str">
            <v/>
          </cell>
          <cell r="X1063" t="str">
            <v/>
          </cell>
          <cell r="Y1063">
            <v>0</v>
          </cell>
          <cell r="Z1063">
            <v>0</v>
          </cell>
          <cell r="AA1063" t="str">
            <v/>
          </cell>
        </row>
        <row r="1064">
          <cell r="I1064" t="str">
            <v>1008800000302</v>
          </cell>
          <cell r="J1064"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064">
            <v>0</v>
          </cell>
          <cell r="L1064">
            <v>0</v>
          </cell>
          <cell r="M1064" t="str">
            <v>0.1+0.14+0.18+0.22+0.26+0.3+0.34+0.38+0.42+0.46+0.5+0.54+0.58+0.62+0.66+0.7+0.74</v>
          </cell>
          <cell r="P1064" t="str">
            <v/>
          </cell>
          <cell r="Q1064" t="str">
            <v/>
          </cell>
          <cell r="R1064">
            <v>0</v>
          </cell>
          <cell r="S1064">
            <v>0</v>
          </cell>
          <cell r="T1064" t="str">
            <v/>
          </cell>
          <cell r="W1064" t="str">
            <v/>
          </cell>
          <cell r="X1064" t="str">
            <v/>
          </cell>
          <cell r="Y1064">
            <v>0</v>
          </cell>
          <cell r="Z1064">
            <v>0</v>
          </cell>
          <cell r="AA1064" t="str">
            <v/>
          </cell>
        </row>
        <row r="1065">
          <cell r="I1065" t="str">
            <v>1008800000303</v>
          </cell>
          <cell r="J1065"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065">
            <v>0</v>
          </cell>
          <cell r="L1065">
            <v>0</v>
          </cell>
          <cell r="M1065" t="str">
            <v>0.08+0.095+0.11+0.125+0.14+0.155+0.17+0.185+0.2+0.215+0.23+0.245+0.26+0.275+0.29+0.305+0.32</v>
          </cell>
          <cell r="P1065" t="str">
            <v/>
          </cell>
          <cell r="Q1065" t="str">
            <v/>
          </cell>
          <cell r="R1065">
            <v>0</v>
          </cell>
          <cell r="S1065">
            <v>0</v>
          </cell>
          <cell r="T1065" t="str">
            <v/>
          </cell>
          <cell r="W1065" t="str">
            <v/>
          </cell>
          <cell r="X1065" t="str">
            <v/>
          </cell>
          <cell r="Y1065">
            <v>0</v>
          </cell>
          <cell r="Z1065">
            <v>0</v>
          </cell>
          <cell r="AA1065" t="str">
            <v/>
          </cell>
        </row>
        <row r="1066">
          <cell r="I1066" t="str">
            <v>1008800000304</v>
          </cell>
          <cell r="J1066"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066">
            <v>0</v>
          </cell>
          <cell r="L1066">
            <v>0</v>
          </cell>
          <cell r="M1066" t="str">
            <v>0.1+0.12+0.14+0.16+0.18+0.2+0.22+0.24+0.26+0.28+0.3+0.32+0.34+0.36+0.38+0.4+0.42</v>
          </cell>
          <cell r="P1066" t="str">
            <v/>
          </cell>
          <cell r="Q1066" t="str">
            <v/>
          </cell>
          <cell r="R1066">
            <v>0</v>
          </cell>
          <cell r="S1066">
            <v>0</v>
          </cell>
          <cell r="T1066" t="str">
            <v/>
          </cell>
          <cell r="W1066" t="str">
            <v/>
          </cell>
          <cell r="X1066" t="str">
            <v/>
          </cell>
          <cell r="Y1066">
            <v>0</v>
          </cell>
          <cell r="Z1066">
            <v>0</v>
          </cell>
          <cell r="AA1066" t="str">
            <v/>
          </cell>
        </row>
        <row r="1067">
          <cell r="I1067" t="str">
            <v>1008800000305</v>
          </cell>
          <cell r="J1067"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067">
            <v>0</v>
          </cell>
          <cell r="L1067">
            <v>0</v>
          </cell>
          <cell r="M1067" t="str">
            <v>0++++++++++++++++</v>
          </cell>
          <cell r="P1067" t="str">
            <v/>
          </cell>
          <cell r="Q1067" t="str">
            <v/>
          </cell>
          <cell r="R1067">
            <v>0</v>
          </cell>
          <cell r="S1067">
            <v>0</v>
          </cell>
          <cell r="T1067" t="str">
            <v/>
          </cell>
          <cell r="W1067" t="str">
            <v/>
          </cell>
          <cell r="X1067" t="str">
            <v/>
          </cell>
          <cell r="Y1067">
            <v>0</v>
          </cell>
          <cell r="Z1067">
            <v>0</v>
          </cell>
          <cell r="AA1067" t="str">
            <v/>
          </cell>
        </row>
        <row r="1068">
          <cell r="I1068" t="str">
            <v>1008800000306</v>
          </cell>
          <cell r="J1068"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068">
            <v>0</v>
          </cell>
          <cell r="L1068">
            <v>0</v>
          </cell>
          <cell r="M1068" t="str">
            <v>0++++++++++++++++</v>
          </cell>
          <cell r="P1068" t="str">
            <v/>
          </cell>
          <cell r="Q1068" t="str">
            <v/>
          </cell>
          <cell r="R1068">
            <v>0</v>
          </cell>
          <cell r="S1068">
            <v>0</v>
          </cell>
          <cell r="T1068" t="str">
            <v/>
          </cell>
          <cell r="W1068" t="str">
            <v/>
          </cell>
          <cell r="X1068" t="str">
            <v/>
          </cell>
          <cell r="Y1068">
            <v>0</v>
          </cell>
          <cell r="Z1068">
            <v>0</v>
          </cell>
          <cell r="AA1068" t="str">
            <v/>
          </cell>
        </row>
        <row r="1069">
          <cell r="I1069" t="str">
            <v>1008800000307</v>
          </cell>
          <cell r="J1069"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069">
            <v>0</v>
          </cell>
          <cell r="L1069">
            <v>0</v>
          </cell>
          <cell r="M1069" t="str">
            <v>0++++++++++++++++</v>
          </cell>
          <cell r="P1069" t="str">
            <v/>
          </cell>
          <cell r="Q1069" t="str">
            <v/>
          </cell>
          <cell r="R1069">
            <v>0</v>
          </cell>
          <cell r="S1069">
            <v>0</v>
          </cell>
          <cell r="T1069" t="str">
            <v/>
          </cell>
          <cell r="W1069" t="str">
            <v/>
          </cell>
          <cell r="X1069" t="str">
            <v/>
          </cell>
          <cell r="Y1069">
            <v>0</v>
          </cell>
          <cell r="Z1069">
            <v>0</v>
          </cell>
          <cell r="AA1069" t="str">
            <v/>
          </cell>
        </row>
        <row r="1070">
          <cell r="I1070" t="str">
            <v>1008800000401</v>
          </cell>
          <cell r="J1070"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070">
            <v>0</v>
          </cell>
          <cell r="L1070">
            <v>0</v>
          </cell>
          <cell r="M1070" t="str">
            <v>0.3+0.3+0.3+0.3+0.3+0.3+0.3+0.3+0.3+0.3+0.3+0.3+0.3+0.3+0.3+0.3+0.3</v>
          </cell>
          <cell r="P1070" t="str">
            <v>1008800000402</v>
          </cell>
          <cell r="Q1070"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R1070">
            <v>0</v>
          </cell>
          <cell r="S1070">
            <v>0</v>
          </cell>
          <cell r="T1070" t="str">
            <v>0.3+0.3+0.3+0.3+0.3+0.3+0.3+0.3+0.3+0.3+0.3+0.3+0.3+0.3+0.3+0.3+0.3</v>
          </cell>
          <cell r="W1070" t="str">
            <v/>
          </cell>
          <cell r="X1070" t="str">
            <v/>
          </cell>
          <cell r="Y1070">
            <v>0</v>
          </cell>
          <cell r="Z1070">
            <v>0</v>
          </cell>
          <cell r="AA1070" t="str">
            <v/>
          </cell>
        </row>
        <row r="1071">
          <cell r="I1071" t="str">
            <v>1008800000403</v>
          </cell>
          <cell r="J1071"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071">
            <v>0</v>
          </cell>
          <cell r="L1071">
            <v>0</v>
          </cell>
          <cell r="M1071" t="str">
            <v>0.3+0.3+0.3+0.3+0.3+0.3+0.3+0.3+0.3+0.3+0.3+0.3+0.3+0.3+0.3+0.3+0.3</v>
          </cell>
          <cell r="P1071" t="str">
            <v/>
          </cell>
          <cell r="Q1071" t="str">
            <v/>
          </cell>
          <cell r="R1071">
            <v>0</v>
          </cell>
          <cell r="S1071">
            <v>0</v>
          </cell>
          <cell r="T1071" t="str">
            <v/>
          </cell>
          <cell r="W1071" t="str">
            <v/>
          </cell>
          <cell r="X1071" t="str">
            <v/>
          </cell>
          <cell r="Y1071">
            <v>0</v>
          </cell>
          <cell r="Z1071">
            <v>0</v>
          </cell>
          <cell r="AA1071" t="str">
            <v/>
          </cell>
        </row>
        <row r="1072">
          <cell r="I1072" t="str">
            <v>1008800000404</v>
          </cell>
          <cell r="J1072"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072">
            <v>0</v>
          </cell>
          <cell r="L1072">
            <v>0</v>
          </cell>
          <cell r="M1072" t="str">
            <v>0.3+0.3+0.3+0.3+0.3+0.3+0.3+0.3+0.3+0.3+0.3+0.3+0.3+0.3+0.3+0.3+0.3</v>
          </cell>
          <cell r="P1072" t="str">
            <v>1008800000405</v>
          </cell>
          <cell r="Q1072"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R1072">
            <v>0</v>
          </cell>
          <cell r="S1072">
            <v>0</v>
          </cell>
          <cell r="T1072" t="str">
            <v>4.8+4.8+4.8+4.8+4.8+4.8+4.8+4.8+4.8+4.8+4.8+4.8+4.8+4.8+4.8+4.8+4.8</v>
          </cell>
          <cell r="W1072" t="str">
            <v/>
          </cell>
          <cell r="X1072" t="str">
            <v/>
          </cell>
          <cell r="Y1072">
            <v>0</v>
          </cell>
          <cell r="Z1072">
            <v>0</v>
          </cell>
          <cell r="AA1072" t="str">
            <v/>
          </cell>
        </row>
        <row r="1073">
          <cell r="I1073" t="str">
            <v>1200100000101</v>
          </cell>
          <cell r="J1073" t="str">
            <v>普通攻击:对单体敌人造成{0}%的武力伤害</v>
          </cell>
          <cell r="K1073">
            <v>0</v>
          </cell>
          <cell r="L1073">
            <v>0</v>
          </cell>
          <cell r="M1073" t="str">
            <v>0.25+0.25+0.25+0.25+0.25+0.25+0.25+0.25+0.25+0.25+0.25+0.25+0.25+0.25+0.25+0.25+0.25</v>
          </cell>
          <cell r="P1073" t="str">
            <v/>
          </cell>
          <cell r="Q1073" t="str">
            <v/>
          </cell>
          <cell r="R1073">
            <v>0</v>
          </cell>
          <cell r="S1073">
            <v>0</v>
          </cell>
          <cell r="T1073" t="str">
            <v/>
          </cell>
          <cell r="W1073" t="str">
            <v/>
          </cell>
          <cell r="X1073" t="str">
            <v/>
          </cell>
          <cell r="Y1073">
            <v>0</v>
          </cell>
          <cell r="Z1073">
            <v>0</v>
          </cell>
          <cell r="AA1073" t="str">
            <v/>
          </cell>
        </row>
        <row r="1074">
          <cell r="I1074" t="str">
            <v>1200100000201</v>
          </cell>
          <cell r="J1074" t="str">
            <v>怒气技能:貂蝉向目标方向发射一阵席卷的风暴，对沿途敌人造成攻击{0}%的策略伤害，并使其眩晕3秒。若击中魅惑目标，则伤害提高50%，不施加眩晕（需解锁【闭月】）。</v>
          </cell>
          <cell r="K1074">
            <v>0</v>
          </cell>
          <cell r="L1074">
            <v>0</v>
          </cell>
          <cell r="M1074" t="str">
            <v>0.4+0.45+0.5+0.55+0.6+0.65+0.7+0.75+0.8+0.85+0.9+0.95+1+1.05+1.1+1.15+1.2</v>
          </cell>
          <cell r="P1074" t="str">
            <v/>
          </cell>
          <cell r="Q1074" t="str">
            <v/>
          </cell>
          <cell r="R1074">
            <v>0</v>
          </cell>
          <cell r="S1074">
            <v>0</v>
          </cell>
          <cell r="T1074" t="str">
            <v/>
          </cell>
          <cell r="W1074" t="str">
            <v/>
          </cell>
          <cell r="X1074" t="str">
            <v/>
          </cell>
          <cell r="Y1074">
            <v>0</v>
          </cell>
          <cell r="Z1074">
            <v>0</v>
          </cell>
          <cell r="AA1074" t="str">
            <v/>
          </cell>
        </row>
        <row r="1075">
          <cell r="I1075" t="str">
            <v>1200100000202</v>
          </cell>
          <cell r="J1075" t="str">
            <v>怒气技能:貂蝉向目标方向发射一阵席卷的风暴，对沿途敌人造成攻击{0}%的策略伤害，并使其眩晕3秒。若击中魅惑目标，则伤害提高50%，不施加眩晕（需解锁【闭月】）。</v>
          </cell>
          <cell r="K1075">
            <v>0</v>
          </cell>
          <cell r="L1075">
            <v>0</v>
          </cell>
          <cell r="M1075" t="str">
            <v>0++++++++++++++++</v>
          </cell>
          <cell r="P1075" t="str">
            <v/>
          </cell>
          <cell r="Q1075" t="str">
            <v/>
          </cell>
          <cell r="R1075">
            <v>0</v>
          </cell>
          <cell r="S1075">
            <v>0</v>
          </cell>
          <cell r="T1075" t="str">
            <v/>
          </cell>
          <cell r="W1075" t="str">
            <v/>
          </cell>
          <cell r="X1075" t="str">
            <v/>
          </cell>
          <cell r="Y1075">
            <v>0</v>
          </cell>
          <cell r="Z1075">
            <v>0</v>
          </cell>
          <cell r="AA1075" t="str">
            <v/>
          </cell>
        </row>
        <row r="1076">
          <cell r="I1076" t="str">
            <v>1200100000301</v>
          </cell>
          <cell r="J1076" t="str">
            <v>被动技能1:对男性武将伤害提高{0}%，每隔20秒，貂蝉会魅惑最近的敌方男性武将，使其沉默并强制攻击其最近的敌方单位，持续{1}秒。</v>
          </cell>
          <cell r="K1076">
            <v>0</v>
          </cell>
          <cell r="L1076">
            <v>0</v>
          </cell>
          <cell r="M1076" t="str">
            <v>0.16+0.19+0.22+0.25+0.28+0.31+0.34+0.37+0.4+0.43+0.46+0.49+0.52+0.55+0.58+0.61+0.64</v>
          </cell>
          <cell r="P1076" t="str">
            <v/>
          </cell>
          <cell r="Q1076" t="str">
            <v/>
          </cell>
          <cell r="R1076">
            <v>0</v>
          </cell>
          <cell r="S1076">
            <v>0</v>
          </cell>
          <cell r="T1076" t="str">
            <v/>
          </cell>
          <cell r="W1076" t="str">
            <v/>
          </cell>
          <cell r="X1076" t="str">
            <v/>
          </cell>
          <cell r="Y1076">
            <v>0</v>
          </cell>
          <cell r="Z1076">
            <v>0</v>
          </cell>
          <cell r="AA1076" t="str">
            <v/>
          </cell>
        </row>
        <row r="1077">
          <cell r="I1077" t="str">
            <v>1200100000302</v>
          </cell>
          <cell r="J1077" t="str">
            <v>被动技能1:对男性武将伤害提高{0}%，每隔20秒，貂蝉会魅惑最近的敌方男性武将，使其沉默并强制攻击其最近的敌方单位，持续{1}秒。</v>
          </cell>
          <cell r="K1077">
            <v>0</v>
          </cell>
          <cell r="L1077">
            <v>0</v>
          </cell>
          <cell r="M1077" t="str">
            <v>3+3.5+4+4.5+5+5.5+6+6.5+7+7.5+8+8.5+9+9.5+10+10.5+11</v>
          </cell>
          <cell r="P1077" t="str">
            <v/>
          </cell>
          <cell r="Q1077" t="str">
            <v/>
          </cell>
          <cell r="R1077">
            <v>0</v>
          </cell>
          <cell r="S1077">
            <v>0</v>
          </cell>
          <cell r="T1077" t="str">
            <v/>
          </cell>
          <cell r="W1077" t="str">
            <v/>
          </cell>
          <cell r="X1077" t="str">
            <v/>
          </cell>
          <cell r="Y1077">
            <v>0</v>
          </cell>
          <cell r="Z1077">
            <v>0</v>
          </cell>
          <cell r="AA1077" t="str">
            <v/>
          </cell>
        </row>
        <row r="1078">
          <cell r="I1078" t="str">
            <v>1200100000303</v>
          </cell>
          <cell r="J1078" t="str">
            <v>被动技能1:对男性武将伤害提高{0}%，每隔20秒，貂蝉会魅惑最近的敌方男性武将，使其沉默并强制攻击其最近的敌方单位，持续{1}秒。</v>
          </cell>
          <cell r="K1078">
            <v>0</v>
          </cell>
          <cell r="L1078">
            <v>0</v>
          </cell>
          <cell r="M1078" t="str">
            <v>0.25+0.25+0.25+0.25+0.25+0.25+0.25+0.25+0.25+0.25+0.25+0.25+0.25+0.25+0.25+0.25+0.25</v>
          </cell>
          <cell r="P1078" t="str">
            <v/>
          </cell>
          <cell r="Q1078" t="str">
            <v/>
          </cell>
          <cell r="R1078">
            <v>0</v>
          </cell>
          <cell r="S1078">
            <v>0</v>
          </cell>
          <cell r="T1078" t="str">
            <v/>
          </cell>
          <cell r="W1078" t="str">
            <v/>
          </cell>
          <cell r="X1078" t="str">
            <v/>
          </cell>
          <cell r="Y1078">
            <v>0</v>
          </cell>
          <cell r="Z1078">
            <v>0</v>
          </cell>
          <cell r="AA1078" t="str">
            <v/>
          </cell>
        </row>
        <row r="1079">
          <cell r="I1079" t="str">
            <v>1200100000401</v>
          </cell>
          <cell r="J1079" t="str">
            <v>被动技能2:武将率领弓兵时，弓兵的攻击速度增加8；率领弩兵时，弩兵攻击无视20%护甲。</v>
          </cell>
          <cell r="K1079">
            <v>0</v>
          </cell>
          <cell r="L1079">
            <v>0</v>
          </cell>
          <cell r="M1079" t="str">
            <v>8+8+8+8+8+8+8+8+8+8+8+8+8+8+8+8+8</v>
          </cell>
          <cell r="P1079" t="str">
            <v>1200100000402</v>
          </cell>
          <cell r="Q1079" t="str">
            <v>被动技能2:武将率领弓兵时，弓兵的攻击速度增加8；率领弩兵时，弩兵攻击无视20%护甲。</v>
          </cell>
          <cell r="R1079">
            <v>0</v>
          </cell>
          <cell r="S1079">
            <v>0</v>
          </cell>
          <cell r="T1079" t="str">
            <v>0.2+0.2+0.2+0.2+0.2+0.2+0.2+0.2+0.2+0.2+0.2+0.2+0.2+0.2+0.2+0.2+0.2</v>
          </cell>
          <cell r="W1079" t="str">
            <v/>
          </cell>
          <cell r="X1079" t="str">
            <v/>
          </cell>
          <cell r="Y1079">
            <v>0</v>
          </cell>
          <cell r="Z1079">
            <v>0</v>
          </cell>
          <cell r="AA1079" t="str">
            <v/>
          </cell>
        </row>
        <row r="1080">
          <cell r="I1080" t="str">
            <v>1200100000501</v>
          </cell>
          <cell r="J1080" t="str">
            <v>被动技能3:运筹帷幄，决胜千里，自身策略伤害提升15%。</v>
          </cell>
          <cell r="K1080">
            <v>0</v>
          </cell>
          <cell r="L1080">
            <v>0</v>
          </cell>
          <cell r="M1080" t="str">
            <v>0.15+0.15+0.15+0.15+0.15+0.15+0.15+0.15+0.15+0.15+0.15+0.15+0.15+0.15+0.15+0.15+0.15</v>
          </cell>
          <cell r="P1080" t="str">
            <v/>
          </cell>
          <cell r="Q1080" t="str">
            <v/>
          </cell>
          <cell r="R1080">
            <v>0</v>
          </cell>
          <cell r="S1080">
            <v>0</v>
          </cell>
          <cell r="T1080" t="str">
            <v/>
          </cell>
          <cell r="W1080" t="str">
            <v/>
          </cell>
          <cell r="X1080" t="str">
            <v/>
          </cell>
          <cell r="Y1080">
            <v>0</v>
          </cell>
          <cell r="Z1080">
            <v>0</v>
          </cell>
          <cell r="AA1080" t="str">
            <v/>
          </cell>
        </row>
        <row r="1081">
          <cell r="I1081" t="str">
            <v/>
          </cell>
          <cell r="J1081" t="str">
            <v/>
          </cell>
          <cell r="K1081">
            <v>0</v>
          </cell>
          <cell r="L1081">
            <v>0</v>
          </cell>
          <cell r="M1081" t="str">
            <v/>
          </cell>
          <cell r="P1081" t="str">
            <v/>
          </cell>
          <cell r="Q1081" t="str">
            <v/>
          </cell>
          <cell r="R1081">
            <v>0</v>
          </cell>
          <cell r="S1081">
            <v>0</v>
          </cell>
          <cell r="T1081" t="str">
            <v/>
          </cell>
          <cell r="W1081" t="str">
            <v/>
          </cell>
          <cell r="X1081" t="str">
            <v/>
          </cell>
          <cell r="Y1081">
            <v>0</v>
          </cell>
          <cell r="Z1081">
            <v>0</v>
          </cell>
          <cell r="AA1081" t="str">
            <v/>
          </cell>
        </row>
        <row r="1082">
          <cell r="I1082" t="str">
            <v/>
          </cell>
          <cell r="J1082" t="str">
            <v/>
          </cell>
          <cell r="K1082">
            <v>0</v>
          </cell>
          <cell r="L1082">
            <v>0</v>
          </cell>
          <cell r="M1082" t="str">
            <v/>
          </cell>
          <cell r="P1082" t="str">
            <v/>
          </cell>
          <cell r="Q1082" t="str">
            <v/>
          </cell>
          <cell r="R1082">
            <v>0</v>
          </cell>
          <cell r="S1082">
            <v>0</v>
          </cell>
          <cell r="T1082" t="str">
            <v/>
          </cell>
          <cell r="W1082" t="str">
            <v/>
          </cell>
          <cell r="X1082" t="str">
            <v/>
          </cell>
          <cell r="Y1082">
            <v>0</v>
          </cell>
          <cell r="Z1082">
            <v>0</v>
          </cell>
          <cell r="AA1082" t="str">
            <v/>
          </cell>
        </row>
        <row r="1083">
          <cell r="I1083" t="str">
            <v/>
          </cell>
          <cell r="J1083" t="str">
            <v/>
          </cell>
          <cell r="K1083">
            <v>0</v>
          </cell>
          <cell r="L1083">
            <v>0</v>
          </cell>
          <cell r="M1083" t="str">
            <v/>
          </cell>
          <cell r="P1083" t="str">
            <v/>
          </cell>
          <cell r="Q1083" t="str">
            <v/>
          </cell>
          <cell r="R1083">
            <v>0</v>
          </cell>
          <cell r="S1083">
            <v>0</v>
          </cell>
          <cell r="T1083" t="str">
            <v/>
          </cell>
          <cell r="W1083" t="str">
            <v/>
          </cell>
          <cell r="X1083" t="str">
            <v/>
          </cell>
          <cell r="Y1083">
            <v>0</v>
          </cell>
          <cell r="Z1083">
            <v>0</v>
          </cell>
          <cell r="AA1083" t="str">
            <v/>
          </cell>
        </row>
        <row r="1084">
          <cell r="I1084" t="str">
            <v/>
          </cell>
          <cell r="J1084" t="str">
            <v/>
          </cell>
          <cell r="K1084">
            <v>0</v>
          </cell>
          <cell r="L1084">
            <v>0</v>
          </cell>
          <cell r="M1084" t="str">
            <v/>
          </cell>
          <cell r="P1084" t="str">
            <v/>
          </cell>
          <cell r="Q1084" t="str">
            <v/>
          </cell>
          <cell r="R1084">
            <v>0</v>
          </cell>
          <cell r="S1084">
            <v>0</v>
          </cell>
          <cell r="T1084" t="str">
            <v/>
          </cell>
          <cell r="W1084" t="str">
            <v/>
          </cell>
          <cell r="X1084" t="str">
            <v/>
          </cell>
          <cell r="Y1084">
            <v>0</v>
          </cell>
          <cell r="Z1084">
            <v>0</v>
          </cell>
          <cell r="AA1084" t="str">
            <v/>
          </cell>
        </row>
        <row r="1085">
          <cell r="I1085" t="str">
            <v/>
          </cell>
          <cell r="J1085" t="str">
            <v/>
          </cell>
          <cell r="K1085">
            <v>0</v>
          </cell>
          <cell r="L1085">
            <v>0</v>
          </cell>
          <cell r="M1085" t="str">
            <v/>
          </cell>
          <cell r="P1085" t="str">
            <v/>
          </cell>
          <cell r="Q1085" t="str">
            <v/>
          </cell>
          <cell r="R1085">
            <v>0</v>
          </cell>
          <cell r="S1085">
            <v>0</v>
          </cell>
          <cell r="T1085" t="str">
            <v/>
          </cell>
          <cell r="W1085" t="str">
            <v/>
          </cell>
          <cell r="X1085" t="str">
            <v/>
          </cell>
          <cell r="Y1085">
            <v>0</v>
          </cell>
          <cell r="Z1085">
            <v>0</v>
          </cell>
          <cell r="AA1085" t="str">
            <v/>
          </cell>
        </row>
        <row r="1086">
          <cell r="I1086" t="str">
            <v/>
          </cell>
          <cell r="J1086" t="str">
            <v/>
          </cell>
          <cell r="K1086">
            <v>0</v>
          </cell>
          <cell r="L1086">
            <v>0</v>
          </cell>
          <cell r="M1086" t="str">
            <v/>
          </cell>
          <cell r="P1086" t="str">
            <v/>
          </cell>
          <cell r="Q1086" t="str">
            <v/>
          </cell>
          <cell r="R1086">
            <v>0</v>
          </cell>
          <cell r="S1086">
            <v>0</v>
          </cell>
          <cell r="T1086" t="str">
            <v/>
          </cell>
          <cell r="W1086" t="str">
            <v/>
          </cell>
          <cell r="X1086" t="str">
            <v/>
          </cell>
          <cell r="Y1086">
            <v>0</v>
          </cell>
          <cell r="Z1086">
            <v>0</v>
          </cell>
          <cell r="AA1086" t="str">
            <v/>
          </cell>
        </row>
        <row r="1087">
          <cell r="I1087" t="str">
            <v/>
          </cell>
          <cell r="J1087" t="str">
            <v/>
          </cell>
          <cell r="K1087">
            <v>0</v>
          </cell>
          <cell r="L1087">
            <v>0</v>
          </cell>
          <cell r="M1087" t="str">
            <v/>
          </cell>
          <cell r="P1087" t="str">
            <v/>
          </cell>
          <cell r="Q1087" t="str">
            <v/>
          </cell>
          <cell r="R1087">
            <v>0</v>
          </cell>
          <cell r="S1087">
            <v>0</v>
          </cell>
          <cell r="T1087" t="str">
            <v/>
          </cell>
          <cell r="W1087" t="str">
            <v/>
          </cell>
          <cell r="X1087" t="str">
            <v/>
          </cell>
          <cell r="Y1087">
            <v>0</v>
          </cell>
          <cell r="Z1087">
            <v>0</v>
          </cell>
          <cell r="AA1087" t="str">
            <v/>
          </cell>
        </row>
        <row r="1088">
          <cell r="I1088" t="str">
            <v/>
          </cell>
          <cell r="J1088" t="str">
            <v/>
          </cell>
          <cell r="K1088">
            <v>0</v>
          </cell>
          <cell r="L1088">
            <v>0</v>
          </cell>
          <cell r="M1088" t="str">
            <v/>
          </cell>
          <cell r="P1088" t="str">
            <v/>
          </cell>
          <cell r="Q1088" t="str">
            <v/>
          </cell>
          <cell r="R1088">
            <v>0</v>
          </cell>
          <cell r="S1088">
            <v>0</v>
          </cell>
          <cell r="T1088" t="str">
            <v/>
          </cell>
          <cell r="W1088" t="str">
            <v/>
          </cell>
          <cell r="X1088" t="str">
            <v/>
          </cell>
          <cell r="Y1088">
            <v>0</v>
          </cell>
          <cell r="Z1088">
            <v>0</v>
          </cell>
          <cell r="AA1088" t="str">
            <v/>
          </cell>
        </row>
        <row r="1089">
          <cell r="I1089" t="str">
            <v/>
          </cell>
          <cell r="J1089" t="str">
            <v/>
          </cell>
          <cell r="K1089">
            <v>0</v>
          </cell>
          <cell r="L1089">
            <v>0</v>
          </cell>
          <cell r="M1089" t="str">
            <v/>
          </cell>
          <cell r="P1089" t="str">
            <v/>
          </cell>
          <cell r="Q1089" t="str">
            <v/>
          </cell>
          <cell r="R1089">
            <v>0</v>
          </cell>
          <cell r="S1089">
            <v>0</v>
          </cell>
          <cell r="T1089" t="str">
            <v/>
          </cell>
          <cell r="W1089" t="str">
            <v/>
          </cell>
          <cell r="X1089" t="str">
            <v/>
          </cell>
          <cell r="Y1089">
            <v>0</v>
          </cell>
          <cell r="Z1089">
            <v>0</v>
          </cell>
          <cell r="AA1089" t="str">
            <v/>
          </cell>
        </row>
        <row r="1090">
          <cell r="I1090" t="str">
            <v/>
          </cell>
          <cell r="J1090" t="str">
            <v/>
          </cell>
          <cell r="K1090">
            <v>0</v>
          </cell>
          <cell r="L1090">
            <v>0</v>
          </cell>
          <cell r="M1090" t="str">
            <v/>
          </cell>
          <cell r="P1090" t="str">
            <v/>
          </cell>
          <cell r="Q1090" t="str">
            <v/>
          </cell>
          <cell r="R1090">
            <v>0</v>
          </cell>
          <cell r="S1090">
            <v>0</v>
          </cell>
          <cell r="T1090" t="str">
            <v/>
          </cell>
          <cell r="W1090" t="str">
            <v/>
          </cell>
          <cell r="X1090" t="str">
            <v/>
          </cell>
          <cell r="Y1090">
            <v>0</v>
          </cell>
          <cell r="Z1090">
            <v>0</v>
          </cell>
          <cell r="AA1090" t="str">
            <v/>
          </cell>
        </row>
        <row r="1091">
          <cell r="I1091" t="str">
            <v/>
          </cell>
          <cell r="J1091" t="str">
            <v/>
          </cell>
          <cell r="K1091">
            <v>0</v>
          </cell>
          <cell r="L1091">
            <v>0</v>
          </cell>
          <cell r="M1091" t="str">
            <v/>
          </cell>
          <cell r="P1091" t="str">
            <v/>
          </cell>
          <cell r="Q1091" t="str">
            <v/>
          </cell>
          <cell r="R1091">
            <v>0</v>
          </cell>
          <cell r="S1091">
            <v>0</v>
          </cell>
          <cell r="T1091" t="str">
            <v/>
          </cell>
          <cell r="W1091" t="str">
            <v/>
          </cell>
          <cell r="X1091" t="str">
            <v/>
          </cell>
          <cell r="Y1091">
            <v>0</v>
          </cell>
          <cell r="Z1091">
            <v>0</v>
          </cell>
          <cell r="AA1091" t="str">
            <v/>
          </cell>
        </row>
        <row r="1092">
          <cell r="I1092" t="str">
            <v/>
          </cell>
          <cell r="J1092" t="str">
            <v/>
          </cell>
          <cell r="K1092">
            <v>0</v>
          </cell>
          <cell r="L1092">
            <v>0</v>
          </cell>
          <cell r="M1092" t="str">
            <v/>
          </cell>
          <cell r="P1092" t="str">
            <v/>
          </cell>
          <cell r="Q1092" t="str">
            <v/>
          </cell>
          <cell r="R1092">
            <v>0</v>
          </cell>
          <cell r="S1092">
            <v>0</v>
          </cell>
          <cell r="T1092" t="str">
            <v/>
          </cell>
          <cell r="W1092" t="str">
            <v/>
          </cell>
          <cell r="X1092" t="str">
            <v/>
          </cell>
          <cell r="Y1092">
            <v>0</v>
          </cell>
          <cell r="Z1092">
            <v>0</v>
          </cell>
          <cell r="AA1092" t="str">
            <v/>
          </cell>
        </row>
        <row r="1093">
          <cell r="I1093" t="str">
            <v/>
          </cell>
          <cell r="J1093" t="str">
            <v/>
          </cell>
          <cell r="K1093">
            <v>0</v>
          </cell>
          <cell r="L1093">
            <v>0</v>
          </cell>
          <cell r="M1093" t="str">
            <v/>
          </cell>
          <cell r="P1093" t="str">
            <v/>
          </cell>
          <cell r="Q1093" t="str">
            <v/>
          </cell>
          <cell r="R1093">
            <v>0</v>
          </cell>
          <cell r="S1093">
            <v>0</v>
          </cell>
          <cell r="T1093" t="str">
            <v/>
          </cell>
          <cell r="W1093" t="str">
            <v/>
          </cell>
          <cell r="X1093" t="str">
            <v/>
          </cell>
          <cell r="Y1093">
            <v>0</v>
          </cell>
          <cell r="Z1093">
            <v>0</v>
          </cell>
          <cell r="AA1093" t="str">
            <v/>
          </cell>
        </row>
        <row r="1094">
          <cell r="I1094" t="str">
            <v/>
          </cell>
          <cell r="J1094" t="str">
            <v/>
          </cell>
          <cell r="K1094">
            <v>0</v>
          </cell>
          <cell r="L1094">
            <v>0</v>
          </cell>
          <cell r="M1094" t="str">
            <v/>
          </cell>
          <cell r="P1094" t="str">
            <v/>
          </cell>
          <cell r="Q1094" t="str">
            <v/>
          </cell>
          <cell r="R1094">
            <v>0</v>
          </cell>
          <cell r="S1094">
            <v>0</v>
          </cell>
          <cell r="T1094" t="str">
            <v/>
          </cell>
          <cell r="W1094" t="str">
            <v/>
          </cell>
          <cell r="X1094" t="str">
            <v/>
          </cell>
          <cell r="Y1094">
            <v>0</v>
          </cell>
          <cell r="Z1094">
            <v>0</v>
          </cell>
          <cell r="AA1094" t="str">
            <v/>
          </cell>
        </row>
        <row r="1095">
          <cell r="I1095" t="str">
            <v/>
          </cell>
          <cell r="J1095" t="str">
            <v/>
          </cell>
          <cell r="K1095">
            <v>0</v>
          </cell>
          <cell r="L1095">
            <v>0</v>
          </cell>
          <cell r="M1095" t="str">
            <v/>
          </cell>
          <cell r="P1095" t="str">
            <v/>
          </cell>
          <cell r="Q1095" t="str">
            <v/>
          </cell>
          <cell r="R1095">
            <v>0</v>
          </cell>
          <cell r="S1095">
            <v>0</v>
          </cell>
          <cell r="T1095" t="str">
            <v/>
          </cell>
          <cell r="W1095" t="str">
            <v/>
          </cell>
          <cell r="X1095" t="str">
            <v/>
          </cell>
          <cell r="Y1095">
            <v>0</v>
          </cell>
          <cell r="Z1095">
            <v>0</v>
          </cell>
          <cell r="AA1095" t="str">
            <v/>
          </cell>
        </row>
        <row r="1096">
          <cell r="I1096" t="str">
            <v/>
          </cell>
          <cell r="J1096" t="str">
            <v/>
          </cell>
          <cell r="K1096">
            <v>0</v>
          </cell>
          <cell r="L1096">
            <v>0</v>
          </cell>
          <cell r="M1096" t="str">
            <v/>
          </cell>
          <cell r="P1096" t="str">
            <v/>
          </cell>
          <cell r="Q1096" t="str">
            <v/>
          </cell>
          <cell r="R1096">
            <v>0</v>
          </cell>
          <cell r="S1096">
            <v>0</v>
          </cell>
          <cell r="T1096" t="str">
            <v/>
          </cell>
          <cell r="W1096" t="str">
            <v/>
          </cell>
          <cell r="X1096" t="str">
            <v/>
          </cell>
          <cell r="Y1096">
            <v>0</v>
          </cell>
          <cell r="Z1096">
            <v>0</v>
          </cell>
          <cell r="AA1096" t="str">
            <v/>
          </cell>
        </row>
        <row r="1097">
          <cell r="I1097" t="str">
            <v/>
          </cell>
          <cell r="J1097" t="str">
            <v/>
          </cell>
          <cell r="K1097">
            <v>0</v>
          </cell>
          <cell r="L1097">
            <v>0</v>
          </cell>
          <cell r="M1097" t="str">
            <v/>
          </cell>
          <cell r="P1097" t="str">
            <v/>
          </cell>
          <cell r="Q1097" t="str">
            <v/>
          </cell>
          <cell r="R1097">
            <v>0</v>
          </cell>
          <cell r="S1097">
            <v>0</v>
          </cell>
          <cell r="T1097" t="str">
            <v/>
          </cell>
          <cell r="W1097" t="str">
            <v/>
          </cell>
          <cell r="X1097" t="str">
            <v/>
          </cell>
          <cell r="Y1097">
            <v>0</v>
          </cell>
          <cell r="Z1097">
            <v>0</v>
          </cell>
          <cell r="AA1097" t="str">
            <v/>
          </cell>
        </row>
        <row r="1098">
          <cell r="I1098" t="str">
            <v/>
          </cell>
          <cell r="J1098" t="str">
            <v/>
          </cell>
          <cell r="K1098">
            <v>0</v>
          </cell>
          <cell r="L1098">
            <v>0</v>
          </cell>
          <cell r="M1098" t="str">
            <v/>
          </cell>
          <cell r="P1098" t="str">
            <v/>
          </cell>
          <cell r="Q1098" t="str">
            <v/>
          </cell>
          <cell r="R1098">
            <v>0</v>
          </cell>
          <cell r="S1098">
            <v>0</v>
          </cell>
          <cell r="T1098" t="str">
            <v/>
          </cell>
          <cell r="W1098" t="str">
            <v/>
          </cell>
          <cell r="X1098" t="str">
            <v/>
          </cell>
          <cell r="Y1098">
            <v>0</v>
          </cell>
          <cell r="Z1098">
            <v>0</v>
          </cell>
          <cell r="AA1098" t="str">
            <v/>
          </cell>
        </row>
        <row r="1099">
          <cell r="I1099" t="str">
            <v/>
          </cell>
          <cell r="J1099" t="str">
            <v/>
          </cell>
          <cell r="K1099">
            <v>0</v>
          </cell>
          <cell r="L1099">
            <v>0</v>
          </cell>
          <cell r="M1099" t="str">
            <v/>
          </cell>
          <cell r="P1099" t="str">
            <v/>
          </cell>
          <cell r="Q1099" t="str">
            <v/>
          </cell>
          <cell r="R1099">
            <v>0</v>
          </cell>
          <cell r="S1099">
            <v>0</v>
          </cell>
          <cell r="T1099" t="str">
            <v/>
          </cell>
          <cell r="W1099" t="str">
            <v/>
          </cell>
          <cell r="X1099" t="str">
            <v/>
          </cell>
          <cell r="Y1099">
            <v>0</v>
          </cell>
          <cell r="Z1099">
            <v>0</v>
          </cell>
          <cell r="AA1099" t="str">
            <v/>
          </cell>
        </row>
        <row r="1100">
          <cell r="I1100" t="str">
            <v/>
          </cell>
          <cell r="J1100" t="str">
            <v/>
          </cell>
          <cell r="K1100">
            <v>0</v>
          </cell>
          <cell r="L1100">
            <v>0</v>
          </cell>
          <cell r="M1100" t="str">
            <v/>
          </cell>
          <cell r="P1100" t="str">
            <v/>
          </cell>
          <cell r="Q1100" t="str">
            <v/>
          </cell>
          <cell r="R1100">
            <v>0</v>
          </cell>
          <cell r="S1100">
            <v>0</v>
          </cell>
          <cell r="T1100" t="str">
            <v/>
          </cell>
          <cell r="W1100" t="str">
            <v/>
          </cell>
          <cell r="X1100" t="str">
            <v/>
          </cell>
          <cell r="Y1100">
            <v>0</v>
          </cell>
          <cell r="Z1100">
            <v>0</v>
          </cell>
          <cell r="AA1100" t="str">
            <v/>
          </cell>
        </row>
        <row r="1101">
          <cell r="I1101" t="str">
            <v/>
          </cell>
          <cell r="J1101" t="str">
            <v/>
          </cell>
          <cell r="K1101">
            <v>0</v>
          </cell>
          <cell r="L1101">
            <v>0</v>
          </cell>
          <cell r="M1101" t="str">
            <v/>
          </cell>
          <cell r="P1101" t="str">
            <v/>
          </cell>
          <cell r="Q1101" t="str">
            <v/>
          </cell>
          <cell r="R1101">
            <v>0</v>
          </cell>
          <cell r="S1101">
            <v>0</v>
          </cell>
          <cell r="T1101" t="str">
            <v/>
          </cell>
          <cell r="W1101" t="str">
            <v/>
          </cell>
          <cell r="X1101" t="str">
            <v/>
          </cell>
          <cell r="Y1101">
            <v>0</v>
          </cell>
          <cell r="Z1101">
            <v>0</v>
          </cell>
          <cell r="AA1101" t="str">
            <v/>
          </cell>
        </row>
        <row r="1102">
          <cell r="I1102" t="str">
            <v/>
          </cell>
          <cell r="J1102" t="str">
            <v/>
          </cell>
          <cell r="K1102">
            <v>0</v>
          </cell>
          <cell r="L1102">
            <v>0</v>
          </cell>
          <cell r="M1102" t="str">
            <v/>
          </cell>
          <cell r="P1102" t="str">
            <v/>
          </cell>
          <cell r="Q1102" t="str">
            <v/>
          </cell>
          <cell r="R1102">
            <v>0</v>
          </cell>
          <cell r="S1102">
            <v>0</v>
          </cell>
          <cell r="T1102" t="str">
            <v/>
          </cell>
          <cell r="W1102" t="str">
            <v/>
          </cell>
          <cell r="X1102" t="str">
            <v/>
          </cell>
          <cell r="Y1102">
            <v>0</v>
          </cell>
          <cell r="Z1102">
            <v>0</v>
          </cell>
          <cell r="AA1102" t="str">
            <v/>
          </cell>
        </row>
        <row r="1103">
          <cell r="I1103" t="str">
            <v/>
          </cell>
          <cell r="J1103" t="str">
            <v/>
          </cell>
          <cell r="K1103">
            <v>0</v>
          </cell>
          <cell r="L1103">
            <v>0</v>
          </cell>
          <cell r="M1103" t="str">
            <v/>
          </cell>
          <cell r="P1103" t="str">
            <v/>
          </cell>
          <cell r="Q1103" t="str">
            <v/>
          </cell>
          <cell r="R1103">
            <v>0</v>
          </cell>
          <cell r="S1103">
            <v>0</v>
          </cell>
          <cell r="T1103" t="str">
            <v/>
          </cell>
          <cell r="W1103" t="str">
            <v/>
          </cell>
          <cell r="X1103" t="str">
            <v/>
          </cell>
          <cell r="Y1103">
            <v>0</v>
          </cell>
          <cell r="Z1103">
            <v>0</v>
          </cell>
          <cell r="AA1103" t="str">
            <v/>
          </cell>
        </row>
        <row r="1104">
          <cell r="I1104" t="str">
            <v/>
          </cell>
          <cell r="J1104" t="str">
            <v/>
          </cell>
          <cell r="K1104">
            <v>0</v>
          </cell>
          <cell r="L1104">
            <v>0</v>
          </cell>
          <cell r="M1104" t="str">
            <v/>
          </cell>
          <cell r="P1104" t="str">
            <v/>
          </cell>
          <cell r="Q1104" t="str">
            <v/>
          </cell>
          <cell r="R1104">
            <v>0</v>
          </cell>
          <cell r="S1104">
            <v>0</v>
          </cell>
          <cell r="T1104" t="str">
            <v/>
          </cell>
          <cell r="W1104" t="str">
            <v/>
          </cell>
          <cell r="X1104" t="str">
            <v/>
          </cell>
          <cell r="Y1104">
            <v>0</v>
          </cell>
          <cell r="Z1104">
            <v>0</v>
          </cell>
          <cell r="AA1104" t="str">
            <v/>
          </cell>
        </row>
        <row r="1105">
          <cell r="I1105" t="str">
            <v/>
          </cell>
          <cell r="J1105" t="str">
            <v/>
          </cell>
          <cell r="K1105">
            <v>0</v>
          </cell>
          <cell r="L1105">
            <v>0</v>
          </cell>
          <cell r="M1105" t="str">
            <v/>
          </cell>
          <cell r="P1105" t="str">
            <v/>
          </cell>
          <cell r="Q1105" t="str">
            <v/>
          </cell>
          <cell r="R1105">
            <v>0</v>
          </cell>
          <cell r="S1105">
            <v>0</v>
          </cell>
          <cell r="T1105" t="str">
            <v/>
          </cell>
          <cell r="W1105" t="str">
            <v/>
          </cell>
          <cell r="X1105" t="str">
            <v/>
          </cell>
          <cell r="Y1105">
            <v>0</v>
          </cell>
          <cell r="Z1105">
            <v>0</v>
          </cell>
          <cell r="AA1105" t="str">
            <v/>
          </cell>
        </row>
        <row r="1106">
          <cell r="I1106" t="str">
            <v/>
          </cell>
          <cell r="J1106" t="str">
            <v/>
          </cell>
          <cell r="K1106">
            <v>0</v>
          </cell>
          <cell r="L1106">
            <v>0</v>
          </cell>
          <cell r="M1106" t="str">
            <v/>
          </cell>
          <cell r="P1106" t="str">
            <v/>
          </cell>
          <cell r="Q1106" t="str">
            <v/>
          </cell>
          <cell r="R1106">
            <v>0</v>
          </cell>
          <cell r="S1106">
            <v>0</v>
          </cell>
          <cell r="T1106" t="str">
            <v/>
          </cell>
          <cell r="W1106" t="str">
            <v/>
          </cell>
          <cell r="X1106" t="str">
            <v/>
          </cell>
          <cell r="Y1106">
            <v>0</v>
          </cell>
          <cell r="Z1106">
            <v>0</v>
          </cell>
          <cell r="AA1106" t="str">
            <v/>
          </cell>
        </row>
        <row r="1107">
          <cell r="I1107" t="str">
            <v/>
          </cell>
          <cell r="J1107" t="str">
            <v/>
          </cell>
          <cell r="K1107">
            <v>0</v>
          </cell>
          <cell r="L1107">
            <v>0</v>
          </cell>
          <cell r="M1107" t="str">
            <v/>
          </cell>
          <cell r="P1107" t="str">
            <v/>
          </cell>
          <cell r="Q1107" t="str">
            <v/>
          </cell>
          <cell r="R1107">
            <v>0</v>
          </cell>
          <cell r="S1107">
            <v>0</v>
          </cell>
          <cell r="T1107" t="str">
            <v/>
          </cell>
          <cell r="W1107" t="str">
            <v/>
          </cell>
          <cell r="X1107" t="str">
            <v/>
          </cell>
          <cell r="Y1107">
            <v>0</v>
          </cell>
          <cell r="Z1107">
            <v>0</v>
          </cell>
          <cell r="AA1107" t="str">
            <v/>
          </cell>
        </row>
        <row r="1108">
          <cell r="I1108" t="str">
            <v/>
          </cell>
          <cell r="J1108" t="str">
            <v/>
          </cell>
          <cell r="K1108">
            <v>0</v>
          </cell>
          <cell r="L1108">
            <v>0</v>
          </cell>
          <cell r="M1108" t="str">
            <v/>
          </cell>
          <cell r="P1108" t="str">
            <v/>
          </cell>
          <cell r="Q1108" t="str">
            <v/>
          </cell>
          <cell r="R1108">
            <v>0</v>
          </cell>
          <cell r="S1108">
            <v>0</v>
          </cell>
          <cell r="T1108" t="str">
            <v/>
          </cell>
          <cell r="W1108" t="str">
            <v/>
          </cell>
          <cell r="X1108" t="str">
            <v/>
          </cell>
          <cell r="Y1108">
            <v>0</v>
          </cell>
          <cell r="Z1108">
            <v>0</v>
          </cell>
          <cell r="AA1108" t="str">
            <v/>
          </cell>
        </row>
        <row r="1109">
          <cell r="I1109" t="str">
            <v/>
          </cell>
          <cell r="J1109" t="str">
            <v/>
          </cell>
          <cell r="K1109">
            <v>0</v>
          </cell>
          <cell r="L1109">
            <v>0</v>
          </cell>
          <cell r="M1109" t="str">
            <v/>
          </cell>
          <cell r="P1109" t="str">
            <v/>
          </cell>
          <cell r="Q1109" t="str">
            <v/>
          </cell>
          <cell r="R1109">
            <v>0</v>
          </cell>
          <cell r="S1109">
            <v>0</v>
          </cell>
          <cell r="T1109" t="str">
            <v/>
          </cell>
          <cell r="W1109" t="str">
            <v/>
          </cell>
          <cell r="X1109" t="str">
            <v/>
          </cell>
          <cell r="Y1109">
            <v>0</v>
          </cell>
          <cell r="Z1109">
            <v>0</v>
          </cell>
          <cell r="AA1109" t="str">
            <v/>
          </cell>
        </row>
        <row r="1110">
          <cell r="I1110" t="str">
            <v/>
          </cell>
          <cell r="J1110" t="str">
            <v/>
          </cell>
          <cell r="K1110">
            <v>0</v>
          </cell>
          <cell r="L1110">
            <v>0</v>
          </cell>
          <cell r="M1110" t="str">
            <v/>
          </cell>
          <cell r="P1110" t="str">
            <v/>
          </cell>
          <cell r="Q1110" t="str">
            <v/>
          </cell>
          <cell r="R1110">
            <v>0</v>
          </cell>
          <cell r="S1110">
            <v>0</v>
          </cell>
          <cell r="T1110" t="str">
            <v/>
          </cell>
          <cell r="W1110" t="str">
            <v/>
          </cell>
          <cell r="X1110" t="str">
            <v/>
          </cell>
          <cell r="Y1110">
            <v>0</v>
          </cell>
          <cell r="Z1110">
            <v>0</v>
          </cell>
          <cell r="AA1110" t="str">
            <v/>
          </cell>
        </row>
        <row r="1111">
          <cell r="I1111" t="str">
            <v/>
          </cell>
          <cell r="J1111" t="str">
            <v/>
          </cell>
          <cell r="K1111">
            <v>0</v>
          </cell>
          <cell r="L1111">
            <v>0</v>
          </cell>
          <cell r="M1111" t="str">
            <v/>
          </cell>
          <cell r="P1111" t="str">
            <v/>
          </cell>
          <cell r="Q1111" t="str">
            <v/>
          </cell>
          <cell r="R1111">
            <v>0</v>
          </cell>
          <cell r="S1111">
            <v>0</v>
          </cell>
          <cell r="T1111" t="str">
            <v/>
          </cell>
          <cell r="W1111" t="str">
            <v/>
          </cell>
          <cell r="X1111" t="str">
            <v/>
          </cell>
          <cell r="Y1111">
            <v>0</v>
          </cell>
          <cell r="Z1111">
            <v>0</v>
          </cell>
          <cell r="AA1111" t="str">
            <v/>
          </cell>
        </row>
        <row r="1112">
          <cell r="I1112" t="str">
            <v/>
          </cell>
          <cell r="J1112" t="str">
            <v/>
          </cell>
          <cell r="K1112">
            <v>0</v>
          </cell>
          <cell r="L1112">
            <v>0</v>
          </cell>
          <cell r="M1112" t="str">
            <v/>
          </cell>
          <cell r="P1112" t="str">
            <v/>
          </cell>
          <cell r="Q1112" t="str">
            <v/>
          </cell>
          <cell r="R1112">
            <v>0</v>
          </cell>
          <cell r="S1112">
            <v>0</v>
          </cell>
          <cell r="T1112" t="str">
            <v/>
          </cell>
          <cell r="W1112" t="str">
            <v/>
          </cell>
          <cell r="X1112" t="str">
            <v/>
          </cell>
          <cell r="Y1112">
            <v>0</v>
          </cell>
          <cell r="Z1112">
            <v>0</v>
          </cell>
          <cell r="AA1112" t="str">
            <v/>
          </cell>
        </row>
        <row r="1113">
          <cell r="I1113" t="str">
            <v/>
          </cell>
          <cell r="J1113" t="str">
            <v/>
          </cell>
          <cell r="K1113">
            <v>0</v>
          </cell>
          <cell r="L1113">
            <v>0</v>
          </cell>
          <cell r="M1113" t="str">
            <v/>
          </cell>
          <cell r="P1113" t="str">
            <v/>
          </cell>
          <cell r="Q1113" t="str">
            <v/>
          </cell>
          <cell r="R1113">
            <v>0</v>
          </cell>
          <cell r="S1113">
            <v>0</v>
          </cell>
          <cell r="T1113" t="str">
            <v/>
          </cell>
          <cell r="W1113" t="str">
            <v/>
          </cell>
          <cell r="X1113" t="str">
            <v/>
          </cell>
          <cell r="Y1113">
            <v>0</v>
          </cell>
          <cell r="Z1113">
            <v>0</v>
          </cell>
          <cell r="AA1113" t="str">
            <v/>
          </cell>
        </row>
        <row r="1114">
          <cell r="I1114" t="str">
            <v/>
          </cell>
          <cell r="J1114" t="str">
            <v/>
          </cell>
          <cell r="K1114">
            <v>0</v>
          </cell>
          <cell r="L1114">
            <v>0</v>
          </cell>
          <cell r="M1114" t="str">
            <v/>
          </cell>
          <cell r="P1114" t="str">
            <v/>
          </cell>
          <cell r="Q1114" t="str">
            <v/>
          </cell>
          <cell r="R1114">
            <v>0</v>
          </cell>
          <cell r="S1114">
            <v>0</v>
          </cell>
          <cell r="T1114" t="str">
            <v/>
          </cell>
          <cell r="W1114" t="str">
            <v/>
          </cell>
          <cell r="X1114" t="str">
            <v/>
          </cell>
          <cell r="Y1114">
            <v>0</v>
          </cell>
          <cell r="Z1114">
            <v>0</v>
          </cell>
          <cell r="AA1114" t="str">
            <v/>
          </cell>
        </row>
        <row r="1115">
          <cell r="I1115" t="str">
            <v/>
          </cell>
          <cell r="J1115" t="str">
            <v/>
          </cell>
          <cell r="K1115">
            <v>0</v>
          </cell>
          <cell r="L1115">
            <v>0</v>
          </cell>
          <cell r="M1115" t="str">
            <v/>
          </cell>
          <cell r="P1115" t="str">
            <v/>
          </cell>
          <cell r="Q1115" t="str">
            <v/>
          </cell>
          <cell r="R1115">
            <v>0</v>
          </cell>
          <cell r="S1115">
            <v>0</v>
          </cell>
          <cell r="T1115" t="str">
            <v/>
          </cell>
          <cell r="W1115" t="str">
            <v/>
          </cell>
          <cell r="X1115" t="str">
            <v/>
          </cell>
          <cell r="Y1115">
            <v>0</v>
          </cell>
          <cell r="Z1115">
            <v>0</v>
          </cell>
          <cell r="AA1115" t="str">
            <v/>
          </cell>
        </row>
        <row r="1116">
          <cell r="I1116" t="str">
            <v/>
          </cell>
          <cell r="J1116" t="str">
            <v/>
          </cell>
          <cell r="K1116">
            <v>0</v>
          </cell>
          <cell r="L1116">
            <v>0</v>
          </cell>
          <cell r="M1116" t="str">
            <v/>
          </cell>
          <cell r="P1116" t="str">
            <v/>
          </cell>
          <cell r="Q1116" t="str">
            <v/>
          </cell>
          <cell r="R1116">
            <v>0</v>
          </cell>
          <cell r="S1116">
            <v>0</v>
          </cell>
          <cell r="T1116" t="str">
            <v/>
          </cell>
          <cell r="W1116" t="str">
            <v/>
          </cell>
          <cell r="X1116" t="str">
            <v/>
          </cell>
          <cell r="Y1116">
            <v>0</v>
          </cell>
          <cell r="Z1116">
            <v>0</v>
          </cell>
          <cell r="AA1116" t="str">
            <v/>
          </cell>
        </row>
        <row r="1117">
          <cell r="I1117" t="str">
            <v/>
          </cell>
          <cell r="J1117" t="str">
            <v/>
          </cell>
          <cell r="K1117">
            <v>0</v>
          </cell>
          <cell r="L1117">
            <v>0</v>
          </cell>
          <cell r="M1117" t="str">
            <v/>
          </cell>
          <cell r="P1117" t="str">
            <v/>
          </cell>
          <cell r="Q1117" t="str">
            <v/>
          </cell>
          <cell r="R1117">
            <v>0</v>
          </cell>
          <cell r="S1117">
            <v>0</v>
          </cell>
          <cell r="T1117" t="str">
            <v/>
          </cell>
          <cell r="W1117" t="str">
            <v/>
          </cell>
          <cell r="X1117" t="str">
            <v/>
          </cell>
          <cell r="Y1117">
            <v>0</v>
          </cell>
          <cell r="Z1117">
            <v>0</v>
          </cell>
          <cell r="AA1117" t="str">
            <v/>
          </cell>
        </row>
        <row r="1118">
          <cell r="I1118" t="str">
            <v>1200400000101</v>
          </cell>
          <cell r="J1118" t="str">
            <v>普通攻击:对单体敌人造成{0}%的武力伤害</v>
          </cell>
          <cell r="K1118">
            <v>0</v>
          </cell>
          <cell r="L1118">
            <v>0</v>
          </cell>
          <cell r="M1118" t="str">
            <v>0.25+0.25+0.25+0.25+0.25+0.25+0.25+0.25+0.25+0.25+0.25+0.25+0.25+0.25+0.25+0.25+0.25</v>
          </cell>
          <cell r="P1118" t="str">
            <v/>
          </cell>
          <cell r="Q1118" t="str">
            <v/>
          </cell>
          <cell r="R1118">
            <v>0</v>
          </cell>
          <cell r="S1118">
            <v>0</v>
          </cell>
          <cell r="T1118" t="str">
            <v/>
          </cell>
          <cell r="W1118" t="str">
            <v/>
          </cell>
          <cell r="X1118" t="str">
            <v/>
          </cell>
          <cell r="Y1118">
            <v>0</v>
          </cell>
          <cell r="Z1118">
            <v>0</v>
          </cell>
          <cell r="AA1118" t="str">
            <v/>
          </cell>
        </row>
        <row r="1119">
          <cell r="I1119" t="str">
            <v>1200400000201</v>
          </cell>
          <cell r="J1119" t="str">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ell>
          <cell r="K1119">
            <v>0</v>
          </cell>
          <cell r="L1119">
            <v>0</v>
          </cell>
          <cell r="M1119" t="str">
            <v>0.32+0.36+0.4+0.44+0.48+0.52+0.56+0.6+0.64+0.68+0.72+0.76+0.8+0.84+0.88+0.92+0.96</v>
          </cell>
          <cell r="P1119" t="str">
            <v/>
          </cell>
          <cell r="Q1119" t="str">
            <v/>
          </cell>
          <cell r="R1119">
            <v>0</v>
          </cell>
          <cell r="S1119">
            <v>0</v>
          </cell>
          <cell r="T1119" t="str">
            <v/>
          </cell>
          <cell r="W1119" t="str">
            <v/>
          </cell>
          <cell r="X1119" t="str">
            <v/>
          </cell>
          <cell r="Y1119">
            <v>0</v>
          </cell>
          <cell r="Z1119">
            <v>0</v>
          </cell>
          <cell r="AA1119" t="str">
            <v/>
          </cell>
        </row>
        <row r="1120">
          <cell r="I1120" t="str">
            <v>1200400000202</v>
          </cell>
          <cell r="J1120" t="str">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ell>
          <cell r="K1120">
            <v>0</v>
          </cell>
          <cell r="L1120">
            <v>0</v>
          </cell>
          <cell r="M1120" t="str">
            <v>0.092+0.1+0.108+0.116+0.124+0.132+0.14+0.148+0.156+0.164+0.172+0.18+0.188+0.196+0.204+0.212+0.22</v>
          </cell>
          <cell r="P1120" t="str">
            <v/>
          </cell>
          <cell r="Q1120" t="str">
            <v/>
          </cell>
          <cell r="R1120">
            <v>0</v>
          </cell>
          <cell r="S1120">
            <v>0</v>
          </cell>
          <cell r="T1120" t="str">
            <v/>
          </cell>
          <cell r="W1120" t="str">
            <v/>
          </cell>
          <cell r="X1120" t="str">
            <v/>
          </cell>
          <cell r="Y1120">
            <v>0</v>
          </cell>
          <cell r="Z1120">
            <v>0</v>
          </cell>
          <cell r="AA1120" t="str">
            <v/>
          </cell>
        </row>
        <row r="1121">
          <cell r="I1121" t="str">
            <v>1200400000203</v>
          </cell>
          <cell r="J1121" t="str">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ell>
          <cell r="K1121">
            <v>0</v>
          </cell>
          <cell r="L1121">
            <v>0</v>
          </cell>
          <cell r="M1121" t="str">
            <v>0++++++++++++++++</v>
          </cell>
          <cell r="P1121" t="str">
            <v/>
          </cell>
          <cell r="Q1121" t="str">
            <v/>
          </cell>
          <cell r="R1121">
            <v>0</v>
          </cell>
          <cell r="S1121">
            <v>0</v>
          </cell>
          <cell r="T1121" t="str">
            <v/>
          </cell>
          <cell r="W1121" t="str">
            <v/>
          </cell>
          <cell r="X1121" t="str">
            <v/>
          </cell>
          <cell r="Y1121">
            <v>0</v>
          </cell>
          <cell r="Z1121">
            <v>0</v>
          </cell>
          <cell r="AA1121" t="str">
            <v/>
          </cell>
        </row>
        <row r="1122">
          <cell r="I1122" t="str">
            <v>1200400000301</v>
          </cell>
          <cell r="J1122" t="str">
            <v>被动技能1:所率士兵每3秒对周围敌人造成自身攻击{0}%的伤害。袁绍每10秒为生命百分比最低的我方英雄施加结盟效果，持续10秒，袁绍造成伤害的{1}%会治疗拥有结盟效果的我方单位。（可与怒气技能的结盟效果叠加）</v>
          </cell>
          <cell r="K1122">
            <v>0</v>
          </cell>
          <cell r="L1122">
            <v>0</v>
          </cell>
          <cell r="M1122" t="str">
            <v>0.07+0.082+0.094+0.106+0.118+0.13+0.142+0.154+0.166+0.178+0.19+0.202+0.214+0.226+0.238+0.25+0.262</v>
          </cell>
          <cell r="P1122" t="str">
            <v/>
          </cell>
          <cell r="Q1122" t="str">
            <v/>
          </cell>
          <cell r="R1122">
            <v>0</v>
          </cell>
          <cell r="S1122">
            <v>0</v>
          </cell>
          <cell r="T1122" t="str">
            <v/>
          </cell>
          <cell r="W1122" t="str">
            <v/>
          </cell>
          <cell r="X1122" t="str">
            <v/>
          </cell>
          <cell r="Y1122">
            <v>0</v>
          </cell>
          <cell r="Z1122">
            <v>0</v>
          </cell>
          <cell r="AA1122" t="str">
            <v/>
          </cell>
        </row>
        <row r="1123">
          <cell r="I1123" t="str">
            <v>1200400000302</v>
          </cell>
          <cell r="J1123" t="str">
            <v>被动技能1:所率士兵每3秒对周围敌人造成自身攻击{0}%的伤害。袁绍每10秒为生命百分比最低的我方英雄施加结盟效果，持续10秒，袁绍造成伤害的{1}%会治疗拥有结盟效果的我方单位。（可与怒气技能的结盟效果叠加）</v>
          </cell>
          <cell r="K1123">
            <v>0</v>
          </cell>
          <cell r="L1123">
            <v>0</v>
          </cell>
          <cell r="M1123" t="str">
            <v>0.32+0.36+0.4+0.44+0.48+0.52+0.56+0.6+0.64+0.68+0.72+0.76+0.8+0.84+0.88+0.92+0.96</v>
          </cell>
          <cell r="P1123" t="str">
            <v/>
          </cell>
          <cell r="Q1123" t="str">
            <v/>
          </cell>
          <cell r="R1123">
            <v>0</v>
          </cell>
          <cell r="S1123">
            <v>0</v>
          </cell>
          <cell r="T1123" t="str">
            <v/>
          </cell>
          <cell r="W1123" t="str">
            <v/>
          </cell>
          <cell r="X1123" t="str">
            <v/>
          </cell>
          <cell r="Y1123">
            <v>0</v>
          </cell>
          <cell r="Z1123">
            <v>0</v>
          </cell>
          <cell r="AA1123" t="str">
            <v/>
          </cell>
        </row>
        <row r="1124">
          <cell r="I1124" t="str">
            <v>1200400000401</v>
          </cell>
          <cell r="J112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124">
            <v>0</v>
          </cell>
          <cell r="L1124">
            <v>0</v>
          </cell>
          <cell r="M1124" t="str">
            <v>0.3+0.3+0.3+0.3+0.3+0.3+0.3+0.3+0.3+0.3+0.3+0.3+0.3+0.3+0.3+0.3+0.3</v>
          </cell>
          <cell r="P1124" t="str">
            <v>1200400000402</v>
          </cell>
          <cell r="Q112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124">
            <v>0</v>
          </cell>
          <cell r="S1124">
            <v>0</v>
          </cell>
          <cell r="T1124" t="str">
            <v>0.3+0.3+0.3+0.3+0.3+0.3+0.3+0.3+0.3+0.3+0.3+0.3+0.3+0.3+0.3+0.3+0.3</v>
          </cell>
          <cell r="W1124" t="str">
            <v/>
          </cell>
          <cell r="X1124" t="str">
            <v/>
          </cell>
          <cell r="Y1124">
            <v>0</v>
          </cell>
          <cell r="Z1124">
            <v>0</v>
          </cell>
          <cell r="AA1124" t="str">
            <v/>
          </cell>
        </row>
        <row r="1125">
          <cell r="I1125" t="str">
            <v>1200400000403</v>
          </cell>
          <cell r="J1125"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125">
            <v>0</v>
          </cell>
          <cell r="L1125">
            <v>0</v>
          </cell>
          <cell r="M1125" t="str">
            <v>0.3+0.3+0.3+0.3+0.3+0.3+0.3+0.3+0.3+0.3+0.3+0.3+0.3+0.3+0.3+0.3+0.3</v>
          </cell>
          <cell r="P1125" t="str">
            <v/>
          </cell>
          <cell r="Q1125" t="str">
            <v/>
          </cell>
          <cell r="R1125">
            <v>0</v>
          </cell>
          <cell r="S1125">
            <v>0</v>
          </cell>
          <cell r="T1125" t="str">
            <v/>
          </cell>
          <cell r="W1125" t="str">
            <v/>
          </cell>
          <cell r="X1125" t="str">
            <v/>
          </cell>
          <cell r="Y1125">
            <v>0</v>
          </cell>
          <cell r="Z1125">
            <v>0</v>
          </cell>
          <cell r="AA1125" t="str">
            <v/>
          </cell>
        </row>
        <row r="1126">
          <cell r="I1126" t="str">
            <v>1200400000404</v>
          </cell>
          <cell r="J112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126">
            <v>0</v>
          </cell>
          <cell r="L1126">
            <v>0</v>
          </cell>
          <cell r="M1126" t="str">
            <v>0.3+0.3+0.3+0.3+0.3+0.3+0.3+0.3+0.3+0.3+0.3+0.3+0.3+0.3+0.3+0.3+0.3</v>
          </cell>
          <cell r="P1126" t="str">
            <v>1200400000405</v>
          </cell>
          <cell r="Q112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126">
            <v>0</v>
          </cell>
          <cell r="S1126">
            <v>0</v>
          </cell>
          <cell r="T1126" t="str">
            <v>4.8+4.8+4.8+4.8+4.8+4.8+4.8+4.8+4.8+4.8+4.8+4.8+4.8+4.8+4.8+4.8+4.8</v>
          </cell>
          <cell r="W1126" t="str">
            <v/>
          </cell>
          <cell r="X1126" t="str">
            <v/>
          </cell>
          <cell r="Y1126">
            <v>0</v>
          </cell>
          <cell r="Z1126">
            <v>0</v>
          </cell>
          <cell r="AA1126" t="str">
            <v/>
          </cell>
        </row>
        <row r="1127">
          <cell r="I1127" t="str">
            <v>1200400000501</v>
          </cell>
          <cell r="J1127"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127">
            <v>0</v>
          </cell>
          <cell r="L1127">
            <v>0</v>
          </cell>
          <cell r="M1127" t="str">
            <v>0.08+0.08+0.08+0.08+0.08+0.08+0.08+0.08+0.08+0.08+0.08+0.08+0.08+0.08+0.08+0.08+0.08</v>
          </cell>
          <cell r="P1127" t="str">
            <v/>
          </cell>
          <cell r="Q1127" t="str">
            <v/>
          </cell>
          <cell r="R1127">
            <v>0</v>
          </cell>
          <cell r="S1127">
            <v>0</v>
          </cell>
          <cell r="T1127" t="str">
            <v/>
          </cell>
          <cell r="W1127" t="str">
            <v/>
          </cell>
          <cell r="X1127" t="str">
            <v/>
          </cell>
          <cell r="Y1127">
            <v>0</v>
          </cell>
          <cell r="Z1127">
            <v>0</v>
          </cell>
          <cell r="AA1127" t="str">
            <v/>
          </cell>
        </row>
        <row r="1128">
          <cell r="I1128" t="str">
            <v>1200400000502</v>
          </cell>
          <cell r="J112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128">
            <v>0</v>
          </cell>
          <cell r="L1128">
            <v>0</v>
          </cell>
          <cell r="M1128" t="str">
            <v>0.16+0.16+0.16+0.16+0.16+0.16+0.16+0.16+0.16+0.16+0.16+0.16+0.16+0.16+0.16+0.16+0.16</v>
          </cell>
          <cell r="P1128" t="str">
            <v>1200400000503</v>
          </cell>
          <cell r="Q112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R1128">
            <v>0</v>
          </cell>
          <cell r="S1128">
            <v>0</v>
          </cell>
          <cell r="T1128" t="str">
            <v>0.08+0.08+0.08+0.08+0.08+0.08+0.08+0.08+0.08+0.08+0.08+0.08+0.08+0.08+0.08+0.08+0.08</v>
          </cell>
          <cell r="W1128" t="str">
            <v/>
          </cell>
          <cell r="X1128" t="str">
            <v/>
          </cell>
          <cell r="Y1128">
            <v>0</v>
          </cell>
          <cell r="Z1128">
            <v>0</v>
          </cell>
          <cell r="AA1128" t="str">
            <v/>
          </cell>
        </row>
        <row r="1129">
          <cell r="I1129" t="str">
            <v>1200400000504</v>
          </cell>
          <cell r="J1129"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129">
            <v>0</v>
          </cell>
          <cell r="L1129">
            <v>0</v>
          </cell>
          <cell r="M1129" t="str">
            <v>0.08+0.08+0.08+0.08+0.08+0.08+0.08+0.08+0.08+0.08+0.08+0.08+0.08+0.08+0.08+0.08+0.08</v>
          </cell>
          <cell r="P1129" t="str">
            <v/>
          </cell>
          <cell r="Q1129" t="str">
            <v/>
          </cell>
          <cell r="R1129">
            <v>0</v>
          </cell>
          <cell r="S1129">
            <v>0</v>
          </cell>
          <cell r="T1129" t="str">
            <v/>
          </cell>
          <cell r="W1129" t="str">
            <v/>
          </cell>
          <cell r="X1129" t="str">
            <v/>
          </cell>
          <cell r="Y1129">
            <v>0</v>
          </cell>
          <cell r="Z1129">
            <v>0</v>
          </cell>
          <cell r="AA1129" t="str">
            <v/>
          </cell>
        </row>
        <row r="1130">
          <cell r="I1130" t="str">
            <v/>
          </cell>
          <cell r="J1130" t="str">
            <v/>
          </cell>
          <cell r="K1130">
            <v>0</v>
          </cell>
          <cell r="L1130">
            <v>0</v>
          </cell>
          <cell r="M1130" t="str">
            <v/>
          </cell>
          <cell r="P1130" t="str">
            <v/>
          </cell>
          <cell r="Q1130" t="str">
            <v/>
          </cell>
          <cell r="R1130">
            <v>0</v>
          </cell>
          <cell r="S1130">
            <v>0</v>
          </cell>
          <cell r="T1130" t="str">
            <v/>
          </cell>
          <cell r="W1130" t="str">
            <v/>
          </cell>
          <cell r="X1130" t="str">
            <v/>
          </cell>
          <cell r="Y1130">
            <v>0</v>
          </cell>
          <cell r="Z1130">
            <v>0</v>
          </cell>
          <cell r="AA1130" t="str">
            <v/>
          </cell>
        </row>
        <row r="1131">
          <cell r="I1131" t="str">
            <v/>
          </cell>
          <cell r="J1131" t="str">
            <v/>
          </cell>
          <cell r="K1131">
            <v>0</v>
          </cell>
          <cell r="L1131">
            <v>0</v>
          </cell>
          <cell r="M1131" t="str">
            <v/>
          </cell>
          <cell r="P1131" t="str">
            <v/>
          </cell>
          <cell r="Q1131" t="str">
            <v/>
          </cell>
          <cell r="R1131">
            <v>0</v>
          </cell>
          <cell r="S1131">
            <v>0</v>
          </cell>
          <cell r="T1131" t="str">
            <v/>
          </cell>
          <cell r="W1131" t="str">
            <v/>
          </cell>
          <cell r="X1131" t="str">
            <v/>
          </cell>
          <cell r="Y1131">
            <v>0</v>
          </cell>
          <cell r="Z1131">
            <v>0</v>
          </cell>
          <cell r="AA1131" t="str">
            <v/>
          </cell>
        </row>
        <row r="1132">
          <cell r="I1132" t="str">
            <v/>
          </cell>
          <cell r="J1132" t="str">
            <v/>
          </cell>
          <cell r="K1132">
            <v>0</v>
          </cell>
          <cell r="L1132">
            <v>0</v>
          </cell>
          <cell r="M1132" t="str">
            <v/>
          </cell>
          <cell r="P1132" t="str">
            <v/>
          </cell>
          <cell r="Q1132" t="str">
            <v/>
          </cell>
          <cell r="R1132">
            <v>0</v>
          </cell>
          <cell r="S1132">
            <v>0</v>
          </cell>
          <cell r="T1132" t="str">
            <v/>
          </cell>
          <cell r="W1132" t="str">
            <v/>
          </cell>
          <cell r="X1132" t="str">
            <v/>
          </cell>
          <cell r="Y1132">
            <v>0</v>
          </cell>
          <cell r="Z1132">
            <v>0</v>
          </cell>
          <cell r="AA1132" t="str">
            <v/>
          </cell>
        </row>
        <row r="1133">
          <cell r="I1133" t="str">
            <v/>
          </cell>
          <cell r="J1133" t="str">
            <v/>
          </cell>
          <cell r="K1133">
            <v>0</v>
          </cell>
          <cell r="L1133">
            <v>0</v>
          </cell>
          <cell r="M1133" t="str">
            <v/>
          </cell>
          <cell r="P1133" t="str">
            <v/>
          </cell>
          <cell r="Q1133" t="str">
            <v/>
          </cell>
          <cell r="R1133">
            <v>0</v>
          </cell>
          <cell r="S1133">
            <v>0</v>
          </cell>
          <cell r="T1133" t="str">
            <v/>
          </cell>
          <cell r="W1133" t="str">
            <v/>
          </cell>
          <cell r="X1133" t="str">
            <v/>
          </cell>
          <cell r="Y1133">
            <v>0</v>
          </cell>
          <cell r="Z1133">
            <v>0</v>
          </cell>
          <cell r="AA1133" t="str">
            <v/>
          </cell>
        </row>
        <row r="1134">
          <cell r="I1134" t="str">
            <v/>
          </cell>
          <cell r="J1134" t="str">
            <v/>
          </cell>
          <cell r="K1134">
            <v>0</v>
          </cell>
          <cell r="L1134">
            <v>0</v>
          </cell>
          <cell r="M1134" t="str">
            <v/>
          </cell>
          <cell r="P1134" t="str">
            <v/>
          </cell>
          <cell r="Q1134" t="str">
            <v/>
          </cell>
          <cell r="R1134">
            <v>0</v>
          </cell>
          <cell r="S1134">
            <v>0</v>
          </cell>
          <cell r="T1134" t="str">
            <v/>
          </cell>
          <cell r="W1134" t="str">
            <v/>
          </cell>
          <cell r="X1134" t="str">
            <v/>
          </cell>
          <cell r="Y1134">
            <v>0</v>
          </cell>
          <cell r="Z1134">
            <v>0</v>
          </cell>
          <cell r="AA1134" t="str">
            <v/>
          </cell>
        </row>
        <row r="1135">
          <cell r="I1135" t="str">
            <v/>
          </cell>
          <cell r="J1135" t="str">
            <v/>
          </cell>
          <cell r="K1135">
            <v>0</v>
          </cell>
          <cell r="L1135">
            <v>0</v>
          </cell>
          <cell r="M1135" t="str">
            <v/>
          </cell>
          <cell r="P1135" t="str">
            <v/>
          </cell>
          <cell r="Q1135" t="str">
            <v/>
          </cell>
          <cell r="R1135">
            <v>0</v>
          </cell>
          <cell r="S1135">
            <v>0</v>
          </cell>
          <cell r="T1135" t="str">
            <v/>
          </cell>
          <cell r="W1135" t="str">
            <v/>
          </cell>
          <cell r="X1135" t="str">
            <v/>
          </cell>
          <cell r="Y1135">
            <v>0</v>
          </cell>
          <cell r="Z1135">
            <v>0</v>
          </cell>
          <cell r="AA1135" t="str">
            <v/>
          </cell>
        </row>
        <row r="1136">
          <cell r="I1136" t="str">
            <v/>
          </cell>
          <cell r="J1136" t="str">
            <v/>
          </cell>
          <cell r="K1136">
            <v>0</v>
          </cell>
          <cell r="L1136">
            <v>0</v>
          </cell>
          <cell r="M1136" t="str">
            <v/>
          </cell>
          <cell r="P1136" t="str">
            <v/>
          </cell>
          <cell r="Q1136" t="str">
            <v/>
          </cell>
          <cell r="R1136">
            <v>0</v>
          </cell>
          <cell r="S1136">
            <v>0</v>
          </cell>
          <cell r="T1136" t="str">
            <v/>
          </cell>
          <cell r="W1136" t="str">
            <v/>
          </cell>
          <cell r="X1136" t="str">
            <v/>
          </cell>
          <cell r="Y1136">
            <v>0</v>
          </cell>
          <cell r="Z1136">
            <v>0</v>
          </cell>
          <cell r="AA1136" t="str">
            <v/>
          </cell>
        </row>
        <row r="1137">
          <cell r="I1137" t="str">
            <v/>
          </cell>
          <cell r="J1137" t="str">
            <v/>
          </cell>
          <cell r="K1137">
            <v>0</v>
          </cell>
          <cell r="L1137">
            <v>0</v>
          </cell>
          <cell r="M1137" t="str">
            <v/>
          </cell>
          <cell r="P1137" t="str">
            <v/>
          </cell>
          <cell r="Q1137" t="str">
            <v/>
          </cell>
          <cell r="R1137">
            <v>0</v>
          </cell>
          <cell r="S1137">
            <v>0</v>
          </cell>
          <cell r="T1137" t="str">
            <v/>
          </cell>
          <cell r="W1137" t="str">
            <v/>
          </cell>
          <cell r="X1137" t="str">
            <v/>
          </cell>
          <cell r="Y1137">
            <v>0</v>
          </cell>
          <cell r="Z1137">
            <v>0</v>
          </cell>
          <cell r="AA1137" t="str">
            <v/>
          </cell>
        </row>
        <row r="1138">
          <cell r="I1138" t="str">
            <v/>
          </cell>
          <cell r="J1138" t="str">
            <v/>
          </cell>
          <cell r="K1138">
            <v>0</v>
          </cell>
          <cell r="L1138">
            <v>0</v>
          </cell>
          <cell r="M1138" t="str">
            <v/>
          </cell>
          <cell r="P1138" t="str">
            <v/>
          </cell>
          <cell r="Q1138" t="str">
            <v/>
          </cell>
          <cell r="R1138">
            <v>0</v>
          </cell>
          <cell r="S1138">
            <v>0</v>
          </cell>
          <cell r="T1138" t="str">
            <v/>
          </cell>
          <cell r="W1138" t="str">
            <v/>
          </cell>
          <cell r="X1138" t="str">
            <v/>
          </cell>
          <cell r="Y1138">
            <v>0</v>
          </cell>
          <cell r="Z1138">
            <v>0</v>
          </cell>
          <cell r="AA1138" t="str">
            <v/>
          </cell>
        </row>
        <row r="1139">
          <cell r="I1139" t="str">
            <v/>
          </cell>
          <cell r="J1139" t="str">
            <v/>
          </cell>
          <cell r="K1139">
            <v>0</v>
          </cell>
          <cell r="L1139">
            <v>0</v>
          </cell>
          <cell r="M1139" t="str">
            <v/>
          </cell>
          <cell r="P1139" t="str">
            <v/>
          </cell>
          <cell r="Q1139" t="str">
            <v/>
          </cell>
          <cell r="R1139">
            <v>0</v>
          </cell>
          <cell r="S1139">
            <v>0</v>
          </cell>
          <cell r="T1139" t="str">
            <v/>
          </cell>
          <cell r="W1139" t="str">
            <v/>
          </cell>
          <cell r="X1139" t="str">
            <v/>
          </cell>
          <cell r="Y1139">
            <v>0</v>
          </cell>
          <cell r="Z1139">
            <v>0</v>
          </cell>
          <cell r="AA1139" t="str">
            <v/>
          </cell>
        </row>
        <row r="1140">
          <cell r="I1140" t="str">
            <v/>
          </cell>
          <cell r="J1140" t="str">
            <v/>
          </cell>
          <cell r="K1140">
            <v>0</v>
          </cell>
          <cell r="L1140">
            <v>0</v>
          </cell>
          <cell r="M1140" t="str">
            <v/>
          </cell>
          <cell r="P1140" t="str">
            <v/>
          </cell>
          <cell r="Q1140" t="str">
            <v/>
          </cell>
          <cell r="R1140">
            <v>0</v>
          </cell>
          <cell r="S1140">
            <v>0</v>
          </cell>
          <cell r="T1140" t="str">
            <v/>
          </cell>
          <cell r="W1140" t="str">
            <v/>
          </cell>
          <cell r="X1140" t="str">
            <v/>
          </cell>
          <cell r="Y1140">
            <v>0</v>
          </cell>
          <cell r="Z1140">
            <v>0</v>
          </cell>
          <cell r="AA1140" t="str">
            <v/>
          </cell>
        </row>
        <row r="1141">
          <cell r="I1141" t="str">
            <v/>
          </cell>
          <cell r="J1141" t="str">
            <v/>
          </cell>
          <cell r="K1141">
            <v>0</v>
          </cell>
          <cell r="L1141">
            <v>0</v>
          </cell>
          <cell r="M1141" t="str">
            <v/>
          </cell>
          <cell r="P1141" t="str">
            <v/>
          </cell>
          <cell r="Q1141" t="str">
            <v/>
          </cell>
          <cell r="R1141">
            <v>0</v>
          </cell>
          <cell r="S1141">
            <v>0</v>
          </cell>
          <cell r="T1141" t="str">
            <v/>
          </cell>
          <cell r="W1141" t="str">
            <v/>
          </cell>
          <cell r="X1141" t="str">
            <v/>
          </cell>
          <cell r="Y1141">
            <v>0</v>
          </cell>
          <cell r="Z1141">
            <v>0</v>
          </cell>
          <cell r="AA1141" t="str">
            <v/>
          </cell>
        </row>
        <row r="1142">
          <cell r="I1142" t="str">
            <v/>
          </cell>
          <cell r="J1142" t="str">
            <v/>
          </cell>
          <cell r="K1142">
            <v>0</v>
          </cell>
          <cell r="L1142">
            <v>0</v>
          </cell>
          <cell r="M1142" t="str">
            <v/>
          </cell>
          <cell r="P1142" t="str">
            <v/>
          </cell>
          <cell r="Q1142" t="str">
            <v/>
          </cell>
          <cell r="R1142">
            <v>0</v>
          </cell>
          <cell r="S1142">
            <v>0</v>
          </cell>
          <cell r="T1142" t="str">
            <v/>
          </cell>
          <cell r="W1142" t="str">
            <v/>
          </cell>
          <cell r="X1142" t="str">
            <v/>
          </cell>
          <cell r="Y1142">
            <v>0</v>
          </cell>
          <cell r="Z1142">
            <v>0</v>
          </cell>
          <cell r="AA1142" t="str">
            <v/>
          </cell>
        </row>
        <row r="1143">
          <cell r="I1143" t="str">
            <v/>
          </cell>
          <cell r="J1143" t="str">
            <v/>
          </cell>
          <cell r="K1143">
            <v>0</v>
          </cell>
          <cell r="L1143">
            <v>0</v>
          </cell>
          <cell r="M1143" t="str">
            <v/>
          </cell>
          <cell r="P1143" t="str">
            <v/>
          </cell>
          <cell r="Q1143" t="str">
            <v/>
          </cell>
          <cell r="R1143">
            <v>0</v>
          </cell>
          <cell r="S1143">
            <v>0</v>
          </cell>
          <cell r="T1143" t="str">
            <v/>
          </cell>
          <cell r="W1143" t="str">
            <v/>
          </cell>
          <cell r="X1143" t="str">
            <v/>
          </cell>
          <cell r="Y1143">
            <v>0</v>
          </cell>
          <cell r="Z1143">
            <v>0</v>
          </cell>
          <cell r="AA1143" t="str">
            <v/>
          </cell>
        </row>
        <row r="1144">
          <cell r="I1144" t="str">
            <v/>
          </cell>
          <cell r="J1144" t="str">
            <v/>
          </cell>
          <cell r="K1144">
            <v>0</v>
          </cell>
          <cell r="L1144">
            <v>0</v>
          </cell>
          <cell r="M1144" t="str">
            <v/>
          </cell>
          <cell r="P1144" t="str">
            <v/>
          </cell>
          <cell r="Q1144" t="str">
            <v/>
          </cell>
          <cell r="R1144">
            <v>0</v>
          </cell>
          <cell r="S1144">
            <v>0</v>
          </cell>
          <cell r="T1144" t="str">
            <v/>
          </cell>
          <cell r="W1144" t="str">
            <v/>
          </cell>
          <cell r="X1144" t="str">
            <v/>
          </cell>
          <cell r="Y1144">
            <v>0</v>
          </cell>
          <cell r="Z1144">
            <v>0</v>
          </cell>
          <cell r="AA1144" t="str">
            <v/>
          </cell>
        </row>
        <row r="1145">
          <cell r="I1145" t="str">
            <v/>
          </cell>
          <cell r="J1145" t="str">
            <v/>
          </cell>
          <cell r="K1145">
            <v>0</v>
          </cell>
          <cell r="L1145">
            <v>0</v>
          </cell>
          <cell r="M1145" t="str">
            <v/>
          </cell>
          <cell r="P1145" t="str">
            <v/>
          </cell>
          <cell r="Q1145" t="str">
            <v/>
          </cell>
          <cell r="R1145">
            <v>0</v>
          </cell>
          <cell r="S1145">
            <v>0</v>
          </cell>
          <cell r="T1145" t="str">
            <v/>
          </cell>
          <cell r="W1145" t="str">
            <v/>
          </cell>
          <cell r="X1145" t="str">
            <v/>
          </cell>
          <cell r="Y1145">
            <v>0</v>
          </cell>
          <cell r="Z1145">
            <v>0</v>
          </cell>
          <cell r="AA1145" t="str">
            <v/>
          </cell>
        </row>
        <row r="1146">
          <cell r="I1146" t="str">
            <v/>
          </cell>
          <cell r="J1146" t="str">
            <v/>
          </cell>
          <cell r="K1146">
            <v>0</v>
          </cell>
          <cell r="L1146">
            <v>0</v>
          </cell>
          <cell r="M1146" t="str">
            <v/>
          </cell>
          <cell r="P1146" t="str">
            <v/>
          </cell>
          <cell r="Q1146" t="str">
            <v/>
          </cell>
          <cell r="R1146">
            <v>0</v>
          </cell>
          <cell r="S1146">
            <v>0</v>
          </cell>
          <cell r="T1146" t="str">
            <v/>
          </cell>
          <cell r="W1146" t="str">
            <v/>
          </cell>
          <cell r="X1146" t="str">
            <v/>
          </cell>
          <cell r="Y1146">
            <v>0</v>
          </cell>
          <cell r="Z1146">
            <v>0</v>
          </cell>
          <cell r="AA1146" t="str">
            <v/>
          </cell>
        </row>
        <row r="1147">
          <cell r="I1147" t="str">
            <v/>
          </cell>
          <cell r="J1147" t="str">
            <v/>
          </cell>
          <cell r="K1147">
            <v>0</v>
          </cell>
          <cell r="L1147">
            <v>0</v>
          </cell>
          <cell r="M1147" t="str">
            <v/>
          </cell>
          <cell r="P1147" t="str">
            <v/>
          </cell>
          <cell r="Q1147" t="str">
            <v/>
          </cell>
          <cell r="R1147">
            <v>0</v>
          </cell>
          <cell r="S1147">
            <v>0</v>
          </cell>
          <cell r="T1147" t="str">
            <v/>
          </cell>
          <cell r="W1147" t="str">
            <v/>
          </cell>
          <cell r="X1147" t="str">
            <v/>
          </cell>
          <cell r="Y1147">
            <v>0</v>
          </cell>
          <cell r="Z1147">
            <v>0</v>
          </cell>
          <cell r="AA1147" t="str">
            <v/>
          </cell>
        </row>
        <row r="1148">
          <cell r="I1148" t="str">
            <v/>
          </cell>
          <cell r="J1148" t="str">
            <v/>
          </cell>
          <cell r="K1148">
            <v>0</v>
          </cell>
          <cell r="L1148">
            <v>0</v>
          </cell>
          <cell r="M1148" t="str">
            <v/>
          </cell>
          <cell r="P1148" t="str">
            <v/>
          </cell>
          <cell r="Q1148" t="str">
            <v/>
          </cell>
          <cell r="R1148">
            <v>0</v>
          </cell>
          <cell r="S1148">
            <v>0</v>
          </cell>
          <cell r="T1148" t="str">
            <v/>
          </cell>
          <cell r="W1148" t="str">
            <v/>
          </cell>
          <cell r="X1148" t="str">
            <v/>
          </cell>
          <cell r="Y1148">
            <v>0</v>
          </cell>
          <cell r="Z1148">
            <v>0</v>
          </cell>
          <cell r="AA1148" t="str">
            <v/>
          </cell>
        </row>
        <row r="1149">
          <cell r="I1149" t="str">
            <v/>
          </cell>
          <cell r="J1149" t="str">
            <v/>
          </cell>
          <cell r="K1149">
            <v>0</v>
          </cell>
          <cell r="L1149">
            <v>0</v>
          </cell>
          <cell r="M1149" t="str">
            <v/>
          </cell>
          <cell r="P1149" t="str">
            <v/>
          </cell>
          <cell r="Q1149" t="str">
            <v/>
          </cell>
          <cell r="R1149">
            <v>0</v>
          </cell>
          <cell r="S1149">
            <v>0</v>
          </cell>
          <cell r="T1149" t="str">
            <v/>
          </cell>
          <cell r="W1149" t="str">
            <v/>
          </cell>
          <cell r="X1149" t="str">
            <v/>
          </cell>
          <cell r="Y1149">
            <v>0</v>
          </cell>
          <cell r="Z1149">
            <v>0</v>
          </cell>
          <cell r="AA1149" t="str">
            <v/>
          </cell>
        </row>
        <row r="1150">
          <cell r="I1150" t="str">
            <v/>
          </cell>
          <cell r="J1150" t="str">
            <v/>
          </cell>
          <cell r="K1150">
            <v>0</v>
          </cell>
          <cell r="L1150">
            <v>0</v>
          </cell>
          <cell r="M1150" t="str">
            <v/>
          </cell>
          <cell r="P1150" t="str">
            <v/>
          </cell>
          <cell r="Q1150" t="str">
            <v/>
          </cell>
          <cell r="R1150">
            <v>0</v>
          </cell>
          <cell r="S1150">
            <v>0</v>
          </cell>
          <cell r="T1150" t="str">
            <v/>
          </cell>
          <cell r="W1150" t="str">
            <v/>
          </cell>
          <cell r="X1150" t="str">
            <v/>
          </cell>
          <cell r="Y1150">
            <v>0</v>
          </cell>
          <cell r="Z1150">
            <v>0</v>
          </cell>
          <cell r="AA1150" t="str">
            <v/>
          </cell>
        </row>
        <row r="1151">
          <cell r="I1151" t="str">
            <v/>
          </cell>
          <cell r="J1151" t="str">
            <v/>
          </cell>
          <cell r="K1151">
            <v>0</v>
          </cell>
          <cell r="L1151">
            <v>0</v>
          </cell>
          <cell r="M1151" t="str">
            <v/>
          </cell>
          <cell r="P1151" t="str">
            <v/>
          </cell>
          <cell r="Q1151" t="str">
            <v/>
          </cell>
          <cell r="R1151">
            <v>0</v>
          </cell>
          <cell r="S1151">
            <v>0</v>
          </cell>
          <cell r="T1151" t="str">
            <v/>
          </cell>
          <cell r="W1151" t="str">
            <v/>
          </cell>
          <cell r="X1151" t="str">
            <v/>
          </cell>
          <cell r="Y1151">
            <v>0</v>
          </cell>
          <cell r="Z1151">
            <v>0</v>
          </cell>
          <cell r="AA1151" t="str">
            <v/>
          </cell>
        </row>
        <row r="1152">
          <cell r="I1152" t="str">
            <v/>
          </cell>
          <cell r="J1152" t="str">
            <v/>
          </cell>
          <cell r="K1152">
            <v>0</v>
          </cell>
          <cell r="L1152">
            <v>0</v>
          </cell>
          <cell r="M1152" t="str">
            <v/>
          </cell>
          <cell r="P1152" t="str">
            <v/>
          </cell>
          <cell r="Q1152" t="str">
            <v/>
          </cell>
          <cell r="R1152">
            <v>0</v>
          </cell>
          <cell r="S1152">
            <v>0</v>
          </cell>
          <cell r="T1152" t="str">
            <v/>
          </cell>
          <cell r="W1152" t="str">
            <v/>
          </cell>
          <cell r="X1152" t="str">
            <v/>
          </cell>
          <cell r="Y1152">
            <v>0</v>
          </cell>
          <cell r="Z1152">
            <v>0</v>
          </cell>
          <cell r="AA1152" t="str">
            <v/>
          </cell>
        </row>
        <row r="1153">
          <cell r="I1153" t="str">
            <v/>
          </cell>
          <cell r="J1153" t="str">
            <v/>
          </cell>
          <cell r="K1153">
            <v>0</v>
          </cell>
          <cell r="L1153">
            <v>0</v>
          </cell>
          <cell r="M1153" t="str">
            <v/>
          </cell>
          <cell r="P1153" t="str">
            <v/>
          </cell>
          <cell r="Q1153" t="str">
            <v/>
          </cell>
          <cell r="R1153">
            <v>0</v>
          </cell>
          <cell r="S1153">
            <v>0</v>
          </cell>
          <cell r="T1153" t="str">
            <v/>
          </cell>
          <cell r="W1153" t="str">
            <v/>
          </cell>
          <cell r="X1153" t="str">
            <v/>
          </cell>
          <cell r="Y1153">
            <v>0</v>
          </cell>
          <cell r="Z1153">
            <v>0</v>
          </cell>
          <cell r="AA1153" t="str">
            <v/>
          </cell>
        </row>
        <row r="1154">
          <cell r="I1154" t="str">
            <v/>
          </cell>
          <cell r="J1154" t="str">
            <v/>
          </cell>
          <cell r="K1154">
            <v>0</v>
          </cell>
          <cell r="L1154">
            <v>0</v>
          </cell>
          <cell r="M1154" t="str">
            <v/>
          </cell>
          <cell r="P1154" t="str">
            <v/>
          </cell>
          <cell r="Q1154" t="str">
            <v/>
          </cell>
          <cell r="R1154">
            <v>0</v>
          </cell>
          <cell r="S1154">
            <v>0</v>
          </cell>
          <cell r="T1154" t="str">
            <v/>
          </cell>
          <cell r="W1154" t="str">
            <v/>
          </cell>
          <cell r="X1154" t="str">
            <v/>
          </cell>
          <cell r="Y1154">
            <v>0</v>
          </cell>
          <cell r="Z1154">
            <v>0</v>
          </cell>
          <cell r="AA1154" t="str">
            <v/>
          </cell>
        </row>
        <row r="1155">
          <cell r="I1155" t="str">
            <v/>
          </cell>
          <cell r="J1155" t="str">
            <v/>
          </cell>
          <cell r="K1155">
            <v>0</v>
          </cell>
          <cell r="L1155">
            <v>0</v>
          </cell>
          <cell r="M1155" t="str">
            <v/>
          </cell>
          <cell r="P1155" t="str">
            <v/>
          </cell>
          <cell r="Q1155" t="str">
            <v/>
          </cell>
          <cell r="R1155">
            <v>0</v>
          </cell>
          <cell r="S1155">
            <v>0</v>
          </cell>
          <cell r="T1155" t="str">
            <v/>
          </cell>
          <cell r="W1155" t="str">
            <v/>
          </cell>
          <cell r="X1155" t="str">
            <v/>
          </cell>
          <cell r="Y1155">
            <v>0</v>
          </cell>
          <cell r="Z1155">
            <v>0</v>
          </cell>
          <cell r="AA1155" t="str">
            <v/>
          </cell>
        </row>
        <row r="1156">
          <cell r="I1156" t="str">
            <v/>
          </cell>
          <cell r="J1156" t="str">
            <v/>
          </cell>
          <cell r="K1156">
            <v>0</v>
          </cell>
          <cell r="L1156">
            <v>0</v>
          </cell>
          <cell r="M1156" t="str">
            <v/>
          </cell>
          <cell r="P1156" t="str">
            <v/>
          </cell>
          <cell r="Q1156" t="str">
            <v/>
          </cell>
          <cell r="R1156">
            <v>0</v>
          </cell>
          <cell r="S1156">
            <v>0</v>
          </cell>
          <cell r="T1156" t="str">
            <v/>
          </cell>
          <cell r="W1156" t="str">
            <v/>
          </cell>
          <cell r="X1156" t="str">
            <v/>
          </cell>
          <cell r="Y1156">
            <v>0</v>
          </cell>
          <cell r="Z1156">
            <v>0</v>
          </cell>
          <cell r="AA1156" t="str">
            <v/>
          </cell>
        </row>
        <row r="1157">
          <cell r="I1157" t="str">
            <v/>
          </cell>
          <cell r="J1157" t="str">
            <v/>
          </cell>
          <cell r="K1157">
            <v>0</v>
          </cell>
          <cell r="L1157">
            <v>0</v>
          </cell>
          <cell r="M1157" t="str">
            <v/>
          </cell>
          <cell r="P1157" t="str">
            <v/>
          </cell>
          <cell r="Q1157" t="str">
            <v/>
          </cell>
          <cell r="R1157">
            <v>0</v>
          </cell>
          <cell r="S1157">
            <v>0</v>
          </cell>
          <cell r="T1157" t="str">
            <v/>
          </cell>
          <cell r="W1157" t="str">
            <v/>
          </cell>
          <cell r="X1157" t="str">
            <v/>
          </cell>
          <cell r="Y1157">
            <v>0</v>
          </cell>
          <cell r="Z1157">
            <v>0</v>
          </cell>
          <cell r="AA1157" t="str">
            <v/>
          </cell>
        </row>
        <row r="1158">
          <cell r="I1158" t="str">
            <v/>
          </cell>
          <cell r="J1158" t="str">
            <v/>
          </cell>
          <cell r="K1158">
            <v>0</v>
          </cell>
          <cell r="L1158">
            <v>0</v>
          </cell>
          <cell r="M1158" t="str">
            <v/>
          </cell>
          <cell r="P1158" t="str">
            <v/>
          </cell>
          <cell r="Q1158" t="str">
            <v/>
          </cell>
          <cell r="R1158">
            <v>0</v>
          </cell>
          <cell r="S1158">
            <v>0</v>
          </cell>
          <cell r="T1158" t="str">
            <v/>
          </cell>
          <cell r="W1158" t="str">
            <v/>
          </cell>
          <cell r="X1158" t="str">
            <v/>
          </cell>
          <cell r="Y1158">
            <v>0</v>
          </cell>
          <cell r="Z1158">
            <v>0</v>
          </cell>
          <cell r="AA1158" t="str">
            <v/>
          </cell>
        </row>
        <row r="1159">
          <cell r="I1159" t="str">
            <v/>
          </cell>
          <cell r="J1159" t="str">
            <v/>
          </cell>
          <cell r="K1159">
            <v>0</v>
          </cell>
          <cell r="L1159">
            <v>0</v>
          </cell>
          <cell r="M1159" t="str">
            <v/>
          </cell>
          <cell r="P1159" t="str">
            <v/>
          </cell>
          <cell r="Q1159" t="str">
            <v/>
          </cell>
          <cell r="R1159">
            <v>0</v>
          </cell>
          <cell r="S1159">
            <v>0</v>
          </cell>
          <cell r="T1159" t="str">
            <v/>
          </cell>
          <cell r="W1159" t="str">
            <v/>
          </cell>
          <cell r="X1159" t="str">
            <v/>
          </cell>
          <cell r="Y1159">
            <v>0</v>
          </cell>
          <cell r="Z1159">
            <v>0</v>
          </cell>
          <cell r="AA1159" t="str">
            <v/>
          </cell>
        </row>
        <row r="1160">
          <cell r="I1160" t="str">
            <v/>
          </cell>
          <cell r="J1160" t="str">
            <v/>
          </cell>
          <cell r="K1160">
            <v>0</v>
          </cell>
          <cell r="L1160">
            <v>0</v>
          </cell>
          <cell r="M1160" t="str">
            <v/>
          </cell>
          <cell r="P1160" t="str">
            <v/>
          </cell>
          <cell r="Q1160" t="str">
            <v/>
          </cell>
          <cell r="R1160">
            <v>0</v>
          </cell>
          <cell r="S1160">
            <v>0</v>
          </cell>
          <cell r="T1160" t="str">
            <v/>
          </cell>
          <cell r="W1160" t="str">
            <v/>
          </cell>
          <cell r="X1160" t="str">
            <v/>
          </cell>
          <cell r="Y1160">
            <v>0</v>
          </cell>
          <cell r="Z1160">
            <v>0</v>
          </cell>
          <cell r="AA1160" t="str">
            <v/>
          </cell>
        </row>
        <row r="1161">
          <cell r="I1161" t="str">
            <v/>
          </cell>
          <cell r="J1161" t="str">
            <v/>
          </cell>
          <cell r="K1161">
            <v>0</v>
          </cell>
          <cell r="L1161">
            <v>0</v>
          </cell>
          <cell r="M1161" t="str">
            <v/>
          </cell>
          <cell r="P1161" t="str">
            <v/>
          </cell>
          <cell r="Q1161" t="str">
            <v/>
          </cell>
          <cell r="R1161">
            <v>0</v>
          </cell>
          <cell r="S1161">
            <v>0</v>
          </cell>
          <cell r="T1161" t="str">
            <v/>
          </cell>
          <cell r="W1161" t="str">
            <v/>
          </cell>
          <cell r="X1161" t="str">
            <v/>
          </cell>
          <cell r="Y1161">
            <v>0</v>
          </cell>
          <cell r="Z1161">
            <v>0</v>
          </cell>
          <cell r="AA1161" t="str">
            <v/>
          </cell>
        </row>
        <row r="1162">
          <cell r="I1162" t="str">
            <v/>
          </cell>
          <cell r="J1162" t="str">
            <v/>
          </cell>
          <cell r="K1162">
            <v>0</v>
          </cell>
          <cell r="L1162">
            <v>0</v>
          </cell>
          <cell r="M1162" t="str">
            <v/>
          </cell>
          <cell r="P1162" t="str">
            <v/>
          </cell>
          <cell r="Q1162" t="str">
            <v/>
          </cell>
          <cell r="R1162">
            <v>0</v>
          </cell>
          <cell r="S1162">
            <v>0</v>
          </cell>
          <cell r="T1162" t="str">
            <v/>
          </cell>
          <cell r="W1162" t="str">
            <v/>
          </cell>
          <cell r="X1162" t="str">
            <v/>
          </cell>
          <cell r="Y1162">
            <v>0</v>
          </cell>
          <cell r="Z1162">
            <v>0</v>
          </cell>
          <cell r="AA1162" t="str">
            <v/>
          </cell>
        </row>
        <row r="1163">
          <cell r="I1163" t="str">
            <v/>
          </cell>
          <cell r="J1163" t="str">
            <v/>
          </cell>
          <cell r="K1163">
            <v>0</v>
          </cell>
          <cell r="L1163">
            <v>0</v>
          </cell>
          <cell r="M1163" t="str">
            <v/>
          </cell>
          <cell r="P1163" t="str">
            <v/>
          </cell>
          <cell r="Q1163" t="str">
            <v/>
          </cell>
          <cell r="R1163">
            <v>0</v>
          </cell>
          <cell r="S1163">
            <v>0</v>
          </cell>
          <cell r="T1163" t="str">
            <v/>
          </cell>
          <cell r="W1163" t="str">
            <v/>
          </cell>
          <cell r="X1163" t="str">
            <v/>
          </cell>
          <cell r="Y1163">
            <v>0</v>
          </cell>
          <cell r="Z1163">
            <v>0</v>
          </cell>
          <cell r="AA1163" t="str">
            <v/>
          </cell>
        </row>
        <row r="1164">
          <cell r="I1164" t="str">
            <v/>
          </cell>
          <cell r="J1164" t="str">
            <v/>
          </cell>
          <cell r="K1164">
            <v>0</v>
          </cell>
          <cell r="L1164">
            <v>0</v>
          </cell>
          <cell r="M1164" t="str">
            <v/>
          </cell>
          <cell r="P1164" t="str">
            <v/>
          </cell>
          <cell r="Q1164" t="str">
            <v/>
          </cell>
          <cell r="R1164">
            <v>0</v>
          </cell>
          <cell r="S1164">
            <v>0</v>
          </cell>
          <cell r="T1164" t="str">
            <v/>
          </cell>
          <cell r="W1164" t="str">
            <v/>
          </cell>
          <cell r="X1164" t="str">
            <v/>
          </cell>
          <cell r="Y1164">
            <v>0</v>
          </cell>
          <cell r="Z1164">
            <v>0</v>
          </cell>
          <cell r="AA1164" t="str">
            <v/>
          </cell>
        </row>
        <row r="1165">
          <cell r="I1165" t="str">
            <v/>
          </cell>
          <cell r="J1165" t="str">
            <v/>
          </cell>
          <cell r="K1165">
            <v>0</v>
          </cell>
          <cell r="L1165">
            <v>0</v>
          </cell>
          <cell r="M1165" t="str">
            <v/>
          </cell>
          <cell r="P1165" t="str">
            <v/>
          </cell>
          <cell r="Q1165" t="str">
            <v/>
          </cell>
          <cell r="R1165">
            <v>0</v>
          </cell>
          <cell r="S1165">
            <v>0</v>
          </cell>
          <cell r="T1165" t="str">
            <v/>
          </cell>
          <cell r="W1165" t="str">
            <v/>
          </cell>
          <cell r="X1165" t="str">
            <v/>
          </cell>
          <cell r="Y1165">
            <v>0</v>
          </cell>
          <cell r="Z1165">
            <v>0</v>
          </cell>
          <cell r="AA1165" t="str">
            <v/>
          </cell>
        </row>
        <row r="1166">
          <cell r="I1166" t="str">
            <v/>
          </cell>
          <cell r="J1166" t="str">
            <v/>
          </cell>
          <cell r="K1166">
            <v>0</v>
          </cell>
          <cell r="L1166">
            <v>0</v>
          </cell>
          <cell r="M1166" t="str">
            <v/>
          </cell>
          <cell r="P1166" t="str">
            <v/>
          </cell>
          <cell r="Q1166" t="str">
            <v/>
          </cell>
          <cell r="R1166">
            <v>0</v>
          </cell>
          <cell r="S1166">
            <v>0</v>
          </cell>
          <cell r="T1166" t="str">
            <v/>
          </cell>
          <cell r="W1166" t="str">
            <v/>
          </cell>
          <cell r="X1166" t="str">
            <v/>
          </cell>
          <cell r="Y1166">
            <v>0</v>
          </cell>
          <cell r="Z1166">
            <v>0</v>
          </cell>
          <cell r="AA1166" t="str">
            <v/>
          </cell>
        </row>
        <row r="1167">
          <cell r="I1167" t="str">
            <v/>
          </cell>
          <cell r="J1167" t="str">
            <v/>
          </cell>
          <cell r="K1167">
            <v>0</v>
          </cell>
          <cell r="L1167">
            <v>0</v>
          </cell>
          <cell r="M1167" t="str">
            <v/>
          </cell>
          <cell r="P1167" t="str">
            <v/>
          </cell>
          <cell r="Q1167" t="str">
            <v/>
          </cell>
          <cell r="R1167">
            <v>0</v>
          </cell>
          <cell r="S1167">
            <v>0</v>
          </cell>
          <cell r="T1167" t="str">
            <v/>
          </cell>
          <cell r="W1167" t="str">
            <v/>
          </cell>
          <cell r="X1167" t="str">
            <v/>
          </cell>
          <cell r="Y1167">
            <v>0</v>
          </cell>
          <cell r="Z1167">
            <v>0</v>
          </cell>
          <cell r="AA1167" t="str">
            <v/>
          </cell>
        </row>
        <row r="1168">
          <cell r="I1168" t="str">
            <v/>
          </cell>
          <cell r="J1168" t="str">
            <v/>
          </cell>
          <cell r="K1168">
            <v>0</v>
          </cell>
          <cell r="L1168">
            <v>0</v>
          </cell>
          <cell r="M1168" t="str">
            <v/>
          </cell>
          <cell r="P1168" t="str">
            <v/>
          </cell>
          <cell r="Q1168" t="str">
            <v/>
          </cell>
          <cell r="R1168">
            <v>0</v>
          </cell>
          <cell r="S1168">
            <v>0</v>
          </cell>
          <cell r="T1168" t="str">
            <v/>
          </cell>
          <cell r="W1168" t="str">
            <v/>
          </cell>
          <cell r="X1168" t="str">
            <v/>
          </cell>
          <cell r="Y1168">
            <v>0</v>
          </cell>
          <cell r="Z1168">
            <v>0</v>
          </cell>
          <cell r="AA1168" t="str">
            <v/>
          </cell>
        </row>
        <row r="1169">
          <cell r="I1169" t="str">
            <v/>
          </cell>
          <cell r="J1169" t="str">
            <v/>
          </cell>
          <cell r="K1169">
            <v>0</v>
          </cell>
          <cell r="L1169">
            <v>0</v>
          </cell>
          <cell r="M1169" t="str">
            <v/>
          </cell>
          <cell r="P1169" t="str">
            <v/>
          </cell>
          <cell r="Q1169" t="str">
            <v/>
          </cell>
          <cell r="R1169">
            <v>0</v>
          </cell>
          <cell r="S1169">
            <v>0</v>
          </cell>
          <cell r="T1169" t="str">
            <v/>
          </cell>
          <cell r="W1169" t="str">
            <v/>
          </cell>
          <cell r="X1169" t="str">
            <v/>
          </cell>
          <cell r="Y1169">
            <v>0</v>
          </cell>
          <cell r="Z1169">
            <v>0</v>
          </cell>
          <cell r="AA1169" t="str">
            <v/>
          </cell>
        </row>
        <row r="1170">
          <cell r="I1170" t="str">
            <v/>
          </cell>
          <cell r="J1170" t="str">
            <v/>
          </cell>
          <cell r="K1170">
            <v>0</v>
          </cell>
          <cell r="L1170">
            <v>0</v>
          </cell>
          <cell r="M1170" t="str">
            <v/>
          </cell>
          <cell r="P1170" t="str">
            <v/>
          </cell>
          <cell r="Q1170" t="str">
            <v/>
          </cell>
          <cell r="R1170">
            <v>0</v>
          </cell>
          <cell r="S1170">
            <v>0</v>
          </cell>
          <cell r="T1170" t="str">
            <v/>
          </cell>
          <cell r="W1170" t="str">
            <v/>
          </cell>
          <cell r="X1170" t="str">
            <v/>
          </cell>
          <cell r="Y1170">
            <v>0</v>
          </cell>
          <cell r="Z1170">
            <v>0</v>
          </cell>
          <cell r="AA1170" t="str">
            <v/>
          </cell>
        </row>
        <row r="1171">
          <cell r="I1171" t="str">
            <v/>
          </cell>
          <cell r="J1171" t="str">
            <v/>
          </cell>
          <cell r="K1171">
            <v>0</v>
          </cell>
          <cell r="L1171">
            <v>0</v>
          </cell>
          <cell r="M1171" t="str">
            <v/>
          </cell>
          <cell r="P1171" t="str">
            <v/>
          </cell>
          <cell r="Q1171" t="str">
            <v/>
          </cell>
          <cell r="R1171">
            <v>0</v>
          </cell>
          <cell r="S1171">
            <v>0</v>
          </cell>
          <cell r="T1171" t="str">
            <v/>
          </cell>
          <cell r="W1171" t="str">
            <v/>
          </cell>
          <cell r="X1171" t="str">
            <v/>
          </cell>
          <cell r="Y1171">
            <v>0</v>
          </cell>
          <cell r="Z1171">
            <v>0</v>
          </cell>
          <cell r="AA1171" t="str">
            <v/>
          </cell>
        </row>
        <row r="1172">
          <cell r="I1172" t="str">
            <v/>
          </cell>
          <cell r="J1172" t="str">
            <v/>
          </cell>
          <cell r="K1172">
            <v>0</v>
          </cell>
          <cell r="L1172">
            <v>0</v>
          </cell>
          <cell r="M1172" t="str">
            <v/>
          </cell>
          <cell r="P1172" t="str">
            <v/>
          </cell>
          <cell r="Q1172" t="str">
            <v/>
          </cell>
          <cell r="R1172">
            <v>0</v>
          </cell>
          <cell r="S1172">
            <v>0</v>
          </cell>
          <cell r="T1172" t="str">
            <v/>
          </cell>
          <cell r="W1172" t="str">
            <v/>
          </cell>
          <cell r="X1172" t="str">
            <v/>
          </cell>
          <cell r="Y1172">
            <v>0</v>
          </cell>
          <cell r="Z1172">
            <v>0</v>
          </cell>
          <cell r="AA1172" t="str">
            <v/>
          </cell>
        </row>
        <row r="1173">
          <cell r="I1173" t="str">
            <v/>
          </cell>
          <cell r="J1173" t="str">
            <v/>
          </cell>
          <cell r="K1173">
            <v>0</v>
          </cell>
          <cell r="L1173">
            <v>0</v>
          </cell>
          <cell r="M1173" t="str">
            <v/>
          </cell>
          <cell r="P1173" t="str">
            <v/>
          </cell>
          <cell r="Q1173" t="str">
            <v/>
          </cell>
          <cell r="R1173">
            <v>0</v>
          </cell>
          <cell r="S1173">
            <v>0</v>
          </cell>
          <cell r="T1173" t="str">
            <v/>
          </cell>
          <cell r="W1173" t="str">
            <v/>
          </cell>
          <cell r="X1173" t="str">
            <v/>
          </cell>
          <cell r="Y1173">
            <v>0</v>
          </cell>
          <cell r="Z1173">
            <v>0</v>
          </cell>
          <cell r="AA1173" t="str">
            <v/>
          </cell>
        </row>
        <row r="1174">
          <cell r="I1174" t="str">
            <v/>
          </cell>
          <cell r="J1174" t="str">
            <v/>
          </cell>
          <cell r="K1174">
            <v>0</v>
          </cell>
          <cell r="L1174">
            <v>0</v>
          </cell>
          <cell r="M1174" t="str">
            <v/>
          </cell>
          <cell r="P1174" t="str">
            <v/>
          </cell>
          <cell r="Q1174" t="str">
            <v/>
          </cell>
          <cell r="R1174">
            <v>0</v>
          </cell>
          <cell r="S1174">
            <v>0</v>
          </cell>
          <cell r="T1174" t="str">
            <v/>
          </cell>
          <cell r="W1174" t="str">
            <v/>
          </cell>
          <cell r="X1174" t="str">
            <v/>
          </cell>
          <cell r="Y1174">
            <v>0</v>
          </cell>
          <cell r="Z1174">
            <v>0</v>
          </cell>
          <cell r="AA1174" t="str">
            <v/>
          </cell>
        </row>
        <row r="1175">
          <cell r="I1175" t="str">
            <v/>
          </cell>
          <cell r="J1175" t="str">
            <v/>
          </cell>
          <cell r="K1175">
            <v>0</v>
          </cell>
          <cell r="L1175">
            <v>0</v>
          </cell>
          <cell r="M1175" t="str">
            <v/>
          </cell>
          <cell r="P1175" t="str">
            <v/>
          </cell>
          <cell r="Q1175" t="str">
            <v/>
          </cell>
          <cell r="R1175">
            <v>0</v>
          </cell>
          <cell r="S1175">
            <v>0</v>
          </cell>
          <cell r="T1175" t="str">
            <v/>
          </cell>
          <cell r="W1175" t="str">
            <v/>
          </cell>
          <cell r="X1175" t="str">
            <v/>
          </cell>
          <cell r="Y1175">
            <v>0</v>
          </cell>
          <cell r="Z1175">
            <v>0</v>
          </cell>
          <cell r="AA1175" t="str">
            <v/>
          </cell>
        </row>
        <row r="1176">
          <cell r="I1176" t="str">
            <v/>
          </cell>
          <cell r="J1176" t="str">
            <v/>
          </cell>
          <cell r="K1176">
            <v>0</v>
          </cell>
          <cell r="L1176">
            <v>0</v>
          </cell>
          <cell r="M1176" t="str">
            <v/>
          </cell>
          <cell r="P1176" t="str">
            <v/>
          </cell>
          <cell r="Q1176" t="str">
            <v/>
          </cell>
          <cell r="R1176">
            <v>0</v>
          </cell>
          <cell r="S1176">
            <v>0</v>
          </cell>
          <cell r="T1176" t="str">
            <v/>
          </cell>
          <cell r="W1176" t="str">
            <v/>
          </cell>
          <cell r="X1176" t="str">
            <v/>
          </cell>
          <cell r="Y1176">
            <v>0</v>
          </cell>
          <cell r="Z1176">
            <v>0</v>
          </cell>
          <cell r="AA1176" t="str">
            <v/>
          </cell>
        </row>
        <row r="1177">
          <cell r="I1177" t="str">
            <v/>
          </cell>
          <cell r="J1177" t="str">
            <v/>
          </cell>
          <cell r="K1177">
            <v>0</v>
          </cell>
          <cell r="L1177">
            <v>0</v>
          </cell>
          <cell r="M1177" t="str">
            <v/>
          </cell>
          <cell r="P1177" t="str">
            <v/>
          </cell>
          <cell r="Q1177" t="str">
            <v/>
          </cell>
          <cell r="R1177">
            <v>0</v>
          </cell>
          <cell r="S1177">
            <v>0</v>
          </cell>
          <cell r="T1177" t="str">
            <v/>
          </cell>
          <cell r="W1177" t="str">
            <v/>
          </cell>
          <cell r="X1177" t="str">
            <v/>
          </cell>
          <cell r="Y1177">
            <v>0</v>
          </cell>
          <cell r="Z1177">
            <v>0</v>
          </cell>
          <cell r="AA1177" t="str">
            <v/>
          </cell>
        </row>
        <row r="1178">
          <cell r="I1178" t="str">
            <v/>
          </cell>
          <cell r="J1178" t="str">
            <v/>
          </cell>
          <cell r="K1178">
            <v>0</v>
          </cell>
          <cell r="L1178">
            <v>0</v>
          </cell>
          <cell r="M1178" t="str">
            <v/>
          </cell>
          <cell r="P1178" t="str">
            <v/>
          </cell>
          <cell r="Q1178" t="str">
            <v/>
          </cell>
          <cell r="R1178">
            <v>0</v>
          </cell>
          <cell r="S1178">
            <v>0</v>
          </cell>
          <cell r="T1178" t="str">
            <v/>
          </cell>
          <cell r="W1178" t="str">
            <v/>
          </cell>
          <cell r="X1178" t="str">
            <v/>
          </cell>
          <cell r="Y1178">
            <v>0</v>
          </cell>
          <cell r="Z1178">
            <v>0</v>
          </cell>
          <cell r="AA1178" t="str">
            <v/>
          </cell>
        </row>
        <row r="1179">
          <cell r="I1179" t="str">
            <v/>
          </cell>
          <cell r="J1179" t="str">
            <v/>
          </cell>
          <cell r="K1179">
            <v>0</v>
          </cell>
          <cell r="L1179">
            <v>0</v>
          </cell>
          <cell r="M1179" t="str">
            <v/>
          </cell>
          <cell r="P1179" t="str">
            <v/>
          </cell>
          <cell r="Q1179" t="str">
            <v/>
          </cell>
          <cell r="R1179">
            <v>0</v>
          </cell>
          <cell r="S1179">
            <v>0</v>
          </cell>
          <cell r="T1179" t="str">
            <v/>
          </cell>
          <cell r="W1179" t="str">
            <v/>
          </cell>
          <cell r="X1179" t="str">
            <v/>
          </cell>
          <cell r="Y1179">
            <v>0</v>
          </cell>
          <cell r="Z1179">
            <v>0</v>
          </cell>
          <cell r="AA1179" t="str">
            <v/>
          </cell>
        </row>
        <row r="1180">
          <cell r="I1180" t="str">
            <v/>
          </cell>
          <cell r="J1180" t="str">
            <v/>
          </cell>
          <cell r="K1180">
            <v>0</v>
          </cell>
          <cell r="L1180">
            <v>0</v>
          </cell>
          <cell r="M1180" t="str">
            <v/>
          </cell>
          <cell r="P1180" t="str">
            <v/>
          </cell>
          <cell r="Q1180" t="str">
            <v/>
          </cell>
          <cell r="R1180">
            <v>0</v>
          </cell>
          <cell r="S1180">
            <v>0</v>
          </cell>
          <cell r="T1180" t="str">
            <v/>
          </cell>
          <cell r="W1180" t="str">
            <v/>
          </cell>
          <cell r="X1180" t="str">
            <v/>
          </cell>
          <cell r="Y1180">
            <v>0</v>
          </cell>
          <cell r="Z1180">
            <v>0</v>
          </cell>
          <cell r="AA1180" t="str">
            <v/>
          </cell>
        </row>
        <row r="1181">
          <cell r="I1181" t="str">
            <v/>
          </cell>
          <cell r="J1181" t="str">
            <v/>
          </cell>
          <cell r="K1181">
            <v>0</v>
          </cell>
          <cell r="L1181">
            <v>0</v>
          </cell>
          <cell r="M1181" t="str">
            <v/>
          </cell>
          <cell r="P1181" t="str">
            <v/>
          </cell>
          <cell r="Q1181" t="str">
            <v/>
          </cell>
          <cell r="R1181">
            <v>0</v>
          </cell>
          <cell r="S1181">
            <v>0</v>
          </cell>
          <cell r="T1181" t="str">
            <v/>
          </cell>
          <cell r="W1181" t="str">
            <v/>
          </cell>
          <cell r="X1181" t="str">
            <v/>
          </cell>
          <cell r="Y1181">
            <v>0</v>
          </cell>
          <cell r="Z1181">
            <v>0</v>
          </cell>
          <cell r="AA1181" t="str">
            <v/>
          </cell>
        </row>
        <row r="1182">
          <cell r="I1182" t="str">
            <v/>
          </cell>
          <cell r="J1182" t="str">
            <v/>
          </cell>
          <cell r="K1182">
            <v>0</v>
          </cell>
          <cell r="L1182">
            <v>0</v>
          </cell>
          <cell r="M1182" t="str">
            <v/>
          </cell>
          <cell r="P1182" t="str">
            <v/>
          </cell>
          <cell r="Q1182" t="str">
            <v/>
          </cell>
          <cell r="R1182">
            <v>0</v>
          </cell>
          <cell r="S1182">
            <v>0</v>
          </cell>
          <cell r="T1182" t="str">
            <v/>
          </cell>
          <cell r="W1182" t="str">
            <v/>
          </cell>
          <cell r="X1182" t="str">
            <v/>
          </cell>
          <cell r="Y1182">
            <v>0</v>
          </cell>
          <cell r="Z1182">
            <v>0</v>
          </cell>
          <cell r="AA1182" t="str">
            <v/>
          </cell>
        </row>
        <row r="1183">
          <cell r="I1183" t="str">
            <v/>
          </cell>
          <cell r="J1183" t="str">
            <v/>
          </cell>
          <cell r="K1183">
            <v>0</v>
          </cell>
          <cell r="L1183">
            <v>0</v>
          </cell>
          <cell r="M1183" t="str">
            <v/>
          </cell>
          <cell r="P1183" t="str">
            <v/>
          </cell>
          <cell r="Q1183" t="str">
            <v/>
          </cell>
          <cell r="R1183">
            <v>0</v>
          </cell>
          <cell r="S1183">
            <v>0</v>
          </cell>
          <cell r="T1183" t="str">
            <v/>
          </cell>
          <cell r="W1183" t="str">
            <v/>
          </cell>
          <cell r="X1183" t="str">
            <v/>
          </cell>
          <cell r="Y1183">
            <v>0</v>
          </cell>
          <cell r="Z1183">
            <v>0</v>
          </cell>
          <cell r="AA1183" t="str">
            <v/>
          </cell>
        </row>
        <row r="1184">
          <cell r="I1184" t="str">
            <v/>
          </cell>
          <cell r="J1184" t="str">
            <v/>
          </cell>
          <cell r="K1184">
            <v>0</v>
          </cell>
          <cell r="L1184">
            <v>0</v>
          </cell>
          <cell r="M1184" t="str">
            <v/>
          </cell>
          <cell r="P1184" t="str">
            <v/>
          </cell>
          <cell r="Q1184" t="str">
            <v/>
          </cell>
          <cell r="R1184">
            <v>0</v>
          </cell>
          <cell r="S1184">
            <v>0</v>
          </cell>
          <cell r="T1184" t="str">
            <v/>
          </cell>
          <cell r="W1184" t="str">
            <v/>
          </cell>
          <cell r="X1184" t="str">
            <v/>
          </cell>
          <cell r="Y1184">
            <v>0</v>
          </cell>
          <cell r="Z1184">
            <v>0</v>
          </cell>
          <cell r="AA1184" t="str">
            <v/>
          </cell>
        </row>
        <row r="1185">
          <cell r="I1185" t="str">
            <v/>
          </cell>
          <cell r="J1185" t="str">
            <v/>
          </cell>
          <cell r="K1185">
            <v>0</v>
          </cell>
          <cell r="L1185">
            <v>0</v>
          </cell>
          <cell r="M1185" t="str">
            <v/>
          </cell>
          <cell r="P1185" t="str">
            <v/>
          </cell>
          <cell r="Q1185" t="str">
            <v/>
          </cell>
          <cell r="R1185">
            <v>0</v>
          </cell>
          <cell r="S1185">
            <v>0</v>
          </cell>
          <cell r="T1185" t="str">
            <v/>
          </cell>
          <cell r="W1185" t="str">
            <v/>
          </cell>
          <cell r="X1185" t="str">
            <v/>
          </cell>
          <cell r="Y1185">
            <v>0</v>
          </cell>
          <cell r="Z1185">
            <v>0</v>
          </cell>
          <cell r="AA1185" t="str">
            <v/>
          </cell>
        </row>
        <row r="1186">
          <cell r="I1186" t="str">
            <v/>
          </cell>
          <cell r="J1186" t="str">
            <v/>
          </cell>
          <cell r="K1186">
            <v>0</v>
          </cell>
          <cell r="L1186">
            <v>0</v>
          </cell>
          <cell r="M1186" t="str">
            <v/>
          </cell>
          <cell r="P1186" t="str">
            <v/>
          </cell>
          <cell r="Q1186" t="str">
            <v/>
          </cell>
          <cell r="R1186">
            <v>0</v>
          </cell>
          <cell r="S1186">
            <v>0</v>
          </cell>
          <cell r="T1186" t="str">
            <v/>
          </cell>
          <cell r="W1186" t="str">
            <v/>
          </cell>
          <cell r="X1186" t="str">
            <v/>
          </cell>
          <cell r="Y1186">
            <v>0</v>
          </cell>
          <cell r="Z1186">
            <v>0</v>
          </cell>
          <cell r="AA1186" t="str">
            <v/>
          </cell>
        </row>
        <row r="1187">
          <cell r="I1187" t="str">
            <v/>
          </cell>
          <cell r="J1187" t="str">
            <v/>
          </cell>
          <cell r="K1187">
            <v>0</v>
          </cell>
          <cell r="L1187">
            <v>0</v>
          </cell>
          <cell r="M1187" t="str">
            <v/>
          </cell>
          <cell r="P1187" t="str">
            <v/>
          </cell>
          <cell r="Q1187" t="str">
            <v/>
          </cell>
          <cell r="R1187">
            <v>0</v>
          </cell>
          <cell r="S1187">
            <v>0</v>
          </cell>
          <cell r="T1187" t="str">
            <v/>
          </cell>
          <cell r="W1187" t="str">
            <v/>
          </cell>
          <cell r="X1187" t="str">
            <v/>
          </cell>
          <cell r="Y1187">
            <v>0</v>
          </cell>
          <cell r="Z1187">
            <v>0</v>
          </cell>
          <cell r="AA1187" t="str">
            <v/>
          </cell>
        </row>
        <row r="1188">
          <cell r="I1188" t="str">
            <v/>
          </cell>
          <cell r="J1188" t="str">
            <v/>
          </cell>
          <cell r="K1188">
            <v>0</v>
          </cell>
          <cell r="L1188">
            <v>0</v>
          </cell>
          <cell r="M1188" t="str">
            <v/>
          </cell>
          <cell r="P1188" t="str">
            <v/>
          </cell>
          <cell r="Q1188" t="str">
            <v/>
          </cell>
          <cell r="R1188">
            <v>0</v>
          </cell>
          <cell r="S1188">
            <v>0</v>
          </cell>
          <cell r="T1188" t="str">
            <v/>
          </cell>
          <cell r="W1188" t="str">
            <v/>
          </cell>
          <cell r="X1188" t="str">
            <v/>
          </cell>
          <cell r="Y1188">
            <v>0</v>
          </cell>
          <cell r="Z1188">
            <v>0</v>
          </cell>
          <cell r="AA1188" t="str">
            <v/>
          </cell>
        </row>
        <row r="1189">
          <cell r="I1189" t="str">
            <v/>
          </cell>
          <cell r="J1189" t="str">
            <v/>
          </cell>
          <cell r="K1189">
            <v>0</v>
          </cell>
          <cell r="L1189">
            <v>0</v>
          </cell>
          <cell r="M1189" t="str">
            <v/>
          </cell>
          <cell r="P1189" t="str">
            <v/>
          </cell>
          <cell r="Q1189" t="str">
            <v/>
          </cell>
          <cell r="R1189">
            <v>0</v>
          </cell>
          <cell r="S1189">
            <v>0</v>
          </cell>
          <cell r="T1189" t="str">
            <v/>
          </cell>
          <cell r="W1189" t="str">
            <v/>
          </cell>
          <cell r="X1189" t="str">
            <v/>
          </cell>
          <cell r="Y1189">
            <v>0</v>
          </cell>
          <cell r="Z1189">
            <v>0</v>
          </cell>
          <cell r="AA1189" t="str">
            <v/>
          </cell>
        </row>
        <row r="1190">
          <cell r="I1190" t="str">
            <v/>
          </cell>
          <cell r="J1190" t="str">
            <v/>
          </cell>
          <cell r="K1190">
            <v>0</v>
          </cell>
          <cell r="L1190">
            <v>0</v>
          </cell>
          <cell r="M1190" t="str">
            <v/>
          </cell>
          <cell r="P1190" t="str">
            <v/>
          </cell>
          <cell r="Q1190" t="str">
            <v/>
          </cell>
          <cell r="R1190">
            <v>0</v>
          </cell>
          <cell r="S1190">
            <v>0</v>
          </cell>
          <cell r="T1190" t="str">
            <v/>
          </cell>
          <cell r="W1190" t="str">
            <v/>
          </cell>
          <cell r="X1190" t="str">
            <v/>
          </cell>
          <cell r="Y1190">
            <v>0</v>
          </cell>
          <cell r="Z1190">
            <v>0</v>
          </cell>
          <cell r="AA1190" t="str">
            <v/>
          </cell>
        </row>
        <row r="1191">
          <cell r="I1191" t="str">
            <v/>
          </cell>
          <cell r="J1191" t="str">
            <v/>
          </cell>
          <cell r="K1191">
            <v>0</v>
          </cell>
          <cell r="L1191">
            <v>0</v>
          </cell>
          <cell r="M1191" t="str">
            <v/>
          </cell>
          <cell r="P1191" t="str">
            <v/>
          </cell>
          <cell r="Q1191" t="str">
            <v/>
          </cell>
          <cell r="R1191">
            <v>0</v>
          </cell>
          <cell r="S1191">
            <v>0</v>
          </cell>
          <cell r="T1191" t="str">
            <v/>
          </cell>
          <cell r="W1191" t="str">
            <v/>
          </cell>
          <cell r="X1191" t="str">
            <v/>
          </cell>
          <cell r="Y1191">
            <v>0</v>
          </cell>
          <cell r="Z1191">
            <v>0</v>
          </cell>
          <cell r="AA1191" t="str">
            <v/>
          </cell>
        </row>
        <row r="1192">
          <cell r="I1192" t="str">
            <v/>
          </cell>
          <cell r="J1192" t="str">
            <v/>
          </cell>
          <cell r="K1192">
            <v>0</v>
          </cell>
          <cell r="L1192">
            <v>0</v>
          </cell>
          <cell r="M1192" t="str">
            <v/>
          </cell>
          <cell r="P1192" t="str">
            <v/>
          </cell>
          <cell r="Q1192" t="str">
            <v/>
          </cell>
          <cell r="R1192">
            <v>0</v>
          </cell>
          <cell r="S1192">
            <v>0</v>
          </cell>
          <cell r="T1192" t="str">
            <v/>
          </cell>
          <cell r="W1192" t="str">
            <v/>
          </cell>
          <cell r="X1192" t="str">
            <v/>
          </cell>
          <cell r="Y1192">
            <v>0</v>
          </cell>
          <cell r="Z1192">
            <v>0</v>
          </cell>
          <cell r="AA1192" t="str">
            <v/>
          </cell>
        </row>
        <row r="1193">
          <cell r="I1193" t="str">
            <v/>
          </cell>
          <cell r="J1193" t="str">
            <v/>
          </cell>
          <cell r="K1193">
            <v>0</v>
          </cell>
          <cell r="L1193">
            <v>0</v>
          </cell>
          <cell r="M1193" t="str">
            <v/>
          </cell>
          <cell r="P1193" t="str">
            <v/>
          </cell>
          <cell r="Q1193" t="str">
            <v/>
          </cell>
          <cell r="R1193">
            <v>0</v>
          </cell>
          <cell r="S1193">
            <v>0</v>
          </cell>
          <cell r="T1193" t="str">
            <v/>
          </cell>
          <cell r="W1193" t="str">
            <v/>
          </cell>
          <cell r="X1193" t="str">
            <v/>
          </cell>
          <cell r="Y1193">
            <v>0</v>
          </cell>
          <cell r="Z1193">
            <v>0</v>
          </cell>
          <cell r="AA1193" t="str">
            <v/>
          </cell>
        </row>
        <row r="1194">
          <cell r="I1194" t="str">
            <v/>
          </cell>
          <cell r="J1194" t="str">
            <v/>
          </cell>
          <cell r="K1194">
            <v>0</v>
          </cell>
          <cell r="L1194">
            <v>0</v>
          </cell>
          <cell r="M1194" t="str">
            <v/>
          </cell>
          <cell r="P1194" t="str">
            <v/>
          </cell>
          <cell r="Q1194" t="str">
            <v/>
          </cell>
          <cell r="R1194">
            <v>0</v>
          </cell>
          <cell r="S1194">
            <v>0</v>
          </cell>
          <cell r="T1194" t="str">
            <v/>
          </cell>
          <cell r="W1194" t="str">
            <v/>
          </cell>
          <cell r="X1194" t="str">
            <v/>
          </cell>
          <cell r="Y1194">
            <v>0</v>
          </cell>
          <cell r="Z1194">
            <v>0</v>
          </cell>
          <cell r="AA1194" t="str">
            <v/>
          </cell>
        </row>
        <row r="1195">
          <cell r="I1195" t="str">
            <v/>
          </cell>
          <cell r="J1195" t="str">
            <v/>
          </cell>
          <cell r="K1195">
            <v>0</v>
          </cell>
          <cell r="L1195">
            <v>0</v>
          </cell>
          <cell r="M1195" t="str">
            <v/>
          </cell>
          <cell r="P1195" t="str">
            <v/>
          </cell>
          <cell r="Q1195" t="str">
            <v/>
          </cell>
          <cell r="R1195">
            <v>0</v>
          </cell>
          <cell r="S1195">
            <v>0</v>
          </cell>
          <cell r="T1195" t="str">
            <v/>
          </cell>
          <cell r="W1195" t="str">
            <v/>
          </cell>
          <cell r="X1195" t="str">
            <v/>
          </cell>
          <cell r="Y1195">
            <v>0</v>
          </cell>
          <cell r="Z1195">
            <v>0</v>
          </cell>
          <cell r="AA1195" t="str">
            <v/>
          </cell>
        </row>
        <row r="1196">
          <cell r="I1196" t="str">
            <v/>
          </cell>
          <cell r="J1196" t="str">
            <v/>
          </cell>
          <cell r="K1196">
            <v>0</v>
          </cell>
          <cell r="L1196">
            <v>0</v>
          </cell>
          <cell r="M1196" t="str">
            <v/>
          </cell>
          <cell r="P1196" t="str">
            <v/>
          </cell>
          <cell r="Q1196" t="str">
            <v/>
          </cell>
          <cell r="R1196">
            <v>0</v>
          </cell>
          <cell r="S1196">
            <v>0</v>
          </cell>
          <cell r="T1196" t="str">
            <v/>
          </cell>
          <cell r="W1196" t="str">
            <v/>
          </cell>
          <cell r="X1196" t="str">
            <v/>
          </cell>
          <cell r="Y1196">
            <v>0</v>
          </cell>
          <cell r="Z1196">
            <v>0</v>
          </cell>
          <cell r="AA1196" t="str">
            <v/>
          </cell>
        </row>
        <row r="1197">
          <cell r="I1197" t="str">
            <v/>
          </cell>
          <cell r="J1197" t="str">
            <v/>
          </cell>
          <cell r="K1197">
            <v>0</v>
          </cell>
          <cell r="L1197">
            <v>0</v>
          </cell>
          <cell r="M1197" t="str">
            <v/>
          </cell>
          <cell r="P1197" t="str">
            <v/>
          </cell>
          <cell r="Q1197" t="str">
            <v/>
          </cell>
          <cell r="R1197">
            <v>0</v>
          </cell>
          <cell r="S1197">
            <v>0</v>
          </cell>
          <cell r="T1197" t="str">
            <v/>
          </cell>
          <cell r="W1197" t="str">
            <v/>
          </cell>
          <cell r="X1197" t="str">
            <v/>
          </cell>
          <cell r="Y1197">
            <v>0</v>
          </cell>
          <cell r="Z1197">
            <v>0</v>
          </cell>
          <cell r="AA1197" t="str">
            <v/>
          </cell>
        </row>
        <row r="1198">
          <cell r="I1198" t="str">
            <v/>
          </cell>
          <cell r="J1198" t="str">
            <v/>
          </cell>
          <cell r="K1198">
            <v>0</v>
          </cell>
          <cell r="L1198">
            <v>0</v>
          </cell>
          <cell r="M1198" t="str">
            <v/>
          </cell>
          <cell r="P1198" t="str">
            <v/>
          </cell>
          <cell r="Q1198" t="str">
            <v/>
          </cell>
          <cell r="R1198">
            <v>0</v>
          </cell>
          <cell r="S1198">
            <v>0</v>
          </cell>
          <cell r="T1198" t="str">
            <v/>
          </cell>
          <cell r="W1198" t="str">
            <v/>
          </cell>
          <cell r="X1198" t="str">
            <v/>
          </cell>
          <cell r="Y1198">
            <v>0</v>
          </cell>
          <cell r="Z1198">
            <v>0</v>
          </cell>
          <cell r="AA1198" t="str">
            <v/>
          </cell>
        </row>
        <row r="1199">
          <cell r="I1199" t="str">
            <v/>
          </cell>
          <cell r="J1199" t="str">
            <v/>
          </cell>
          <cell r="K1199">
            <v>0</v>
          </cell>
          <cell r="L1199">
            <v>0</v>
          </cell>
          <cell r="M1199" t="str">
            <v/>
          </cell>
          <cell r="P1199" t="str">
            <v/>
          </cell>
          <cell r="Q1199" t="str">
            <v/>
          </cell>
          <cell r="R1199">
            <v>0</v>
          </cell>
          <cell r="S1199">
            <v>0</v>
          </cell>
          <cell r="T1199" t="str">
            <v/>
          </cell>
          <cell r="W1199" t="str">
            <v/>
          </cell>
          <cell r="X1199" t="str">
            <v/>
          </cell>
          <cell r="Y1199">
            <v>0</v>
          </cell>
          <cell r="Z1199">
            <v>0</v>
          </cell>
          <cell r="AA1199" t="str">
            <v/>
          </cell>
        </row>
        <row r="1200">
          <cell r="I1200" t="str">
            <v/>
          </cell>
          <cell r="J1200" t="str">
            <v/>
          </cell>
          <cell r="K1200">
            <v>0</v>
          </cell>
          <cell r="L1200">
            <v>0</v>
          </cell>
          <cell r="M1200" t="str">
            <v/>
          </cell>
          <cell r="P1200" t="str">
            <v/>
          </cell>
          <cell r="Q1200" t="str">
            <v/>
          </cell>
          <cell r="R1200">
            <v>0</v>
          </cell>
          <cell r="S1200">
            <v>0</v>
          </cell>
          <cell r="T1200" t="str">
            <v/>
          </cell>
          <cell r="W1200" t="str">
            <v/>
          </cell>
          <cell r="X1200" t="str">
            <v/>
          </cell>
          <cell r="Y1200">
            <v>0</v>
          </cell>
          <cell r="Z1200">
            <v>0</v>
          </cell>
          <cell r="AA1200" t="str">
            <v/>
          </cell>
        </row>
        <row r="1201">
          <cell r="I1201" t="str">
            <v/>
          </cell>
          <cell r="J1201" t="str">
            <v/>
          </cell>
          <cell r="K1201">
            <v>0</v>
          </cell>
          <cell r="L1201">
            <v>0</v>
          </cell>
          <cell r="M1201" t="str">
            <v/>
          </cell>
          <cell r="P1201" t="str">
            <v/>
          </cell>
          <cell r="Q1201" t="str">
            <v/>
          </cell>
          <cell r="R1201">
            <v>0</v>
          </cell>
          <cell r="S1201">
            <v>0</v>
          </cell>
          <cell r="T1201" t="str">
            <v/>
          </cell>
          <cell r="W1201" t="str">
            <v/>
          </cell>
          <cell r="X1201" t="str">
            <v/>
          </cell>
          <cell r="Y1201">
            <v>0</v>
          </cell>
          <cell r="Z1201">
            <v>0</v>
          </cell>
          <cell r="AA1201" t="str">
            <v/>
          </cell>
        </row>
        <row r="1202">
          <cell r="I1202" t="str">
            <v/>
          </cell>
          <cell r="J1202" t="str">
            <v/>
          </cell>
          <cell r="K1202">
            <v>0</v>
          </cell>
          <cell r="L1202">
            <v>0</v>
          </cell>
          <cell r="M1202" t="str">
            <v/>
          </cell>
          <cell r="P1202" t="str">
            <v/>
          </cell>
          <cell r="Q1202" t="str">
            <v/>
          </cell>
          <cell r="R1202">
            <v>0</v>
          </cell>
          <cell r="S1202">
            <v>0</v>
          </cell>
          <cell r="T1202" t="str">
            <v/>
          </cell>
          <cell r="W1202" t="str">
            <v/>
          </cell>
          <cell r="X1202" t="str">
            <v/>
          </cell>
          <cell r="Y1202">
            <v>0</v>
          </cell>
          <cell r="Z1202">
            <v>0</v>
          </cell>
          <cell r="AA1202" t="str">
            <v/>
          </cell>
        </row>
        <row r="1203">
          <cell r="I1203" t="str">
            <v/>
          </cell>
          <cell r="J1203" t="str">
            <v/>
          </cell>
          <cell r="K1203">
            <v>0</v>
          </cell>
          <cell r="L1203">
            <v>0</v>
          </cell>
          <cell r="M1203" t="str">
            <v/>
          </cell>
          <cell r="P1203" t="str">
            <v/>
          </cell>
          <cell r="Q1203" t="str">
            <v/>
          </cell>
          <cell r="R1203">
            <v>0</v>
          </cell>
          <cell r="S1203">
            <v>0</v>
          </cell>
          <cell r="T1203" t="str">
            <v/>
          </cell>
          <cell r="W1203" t="str">
            <v/>
          </cell>
          <cell r="X1203" t="str">
            <v/>
          </cell>
          <cell r="Y1203">
            <v>0</v>
          </cell>
          <cell r="Z1203">
            <v>0</v>
          </cell>
          <cell r="AA1203" t="str">
            <v/>
          </cell>
        </row>
        <row r="1204">
          <cell r="I1204" t="str">
            <v/>
          </cell>
          <cell r="J1204" t="str">
            <v/>
          </cell>
          <cell r="K1204">
            <v>0</v>
          </cell>
          <cell r="L1204">
            <v>0</v>
          </cell>
          <cell r="M1204" t="str">
            <v/>
          </cell>
          <cell r="P1204" t="str">
            <v/>
          </cell>
          <cell r="Q1204" t="str">
            <v/>
          </cell>
          <cell r="R1204">
            <v>0</v>
          </cell>
          <cell r="S1204">
            <v>0</v>
          </cell>
          <cell r="T1204" t="str">
            <v/>
          </cell>
          <cell r="W1204" t="str">
            <v/>
          </cell>
          <cell r="X1204" t="str">
            <v/>
          </cell>
          <cell r="Y1204">
            <v>0</v>
          </cell>
          <cell r="Z1204">
            <v>0</v>
          </cell>
          <cell r="AA1204" t="str">
            <v/>
          </cell>
        </row>
        <row r="1205">
          <cell r="I1205" t="str">
            <v/>
          </cell>
          <cell r="J1205" t="str">
            <v/>
          </cell>
          <cell r="K1205">
            <v>0</v>
          </cell>
          <cell r="L1205">
            <v>0</v>
          </cell>
          <cell r="M1205" t="str">
            <v/>
          </cell>
          <cell r="P1205" t="str">
            <v/>
          </cell>
          <cell r="Q1205" t="str">
            <v/>
          </cell>
          <cell r="R1205">
            <v>0</v>
          </cell>
          <cell r="S1205">
            <v>0</v>
          </cell>
          <cell r="T1205" t="str">
            <v/>
          </cell>
          <cell r="W1205" t="str">
            <v/>
          </cell>
          <cell r="X1205" t="str">
            <v/>
          </cell>
          <cell r="Y1205">
            <v>0</v>
          </cell>
          <cell r="Z1205">
            <v>0</v>
          </cell>
          <cell r="AA1205" t="str">
            <v/>
          </cell>
        </row>
        <row r="1206">
          <cell r="I1206" t="str">
            <v/>
          </cell>
          <cell r="J1206" t="str">
            <v/>
          </cell>
          <cell r="K1206">
            <v>0</v>
          </cell>
          <cell r="L1206">
            <v>0</v>
          </cell>
          <cell r="M1206" t="str">
            <v/>
          </cell>
          <cell r="P1206" t="str">
            <v/>
          </cell>
          <cell r="Q1206" t="str">
            <v/>
          </cell>
          <cell r="R1206">
            <v>0</v>
          </cell>
          <cell r="S1206">
            <v>0</v>
          </cell>
          <cell r="T1206" t="str">
            <v/>
          </cell>
          <cell r="W1206" t="str">
            <v/>
          </cell>
          <cell r="X1206" t="str">
            <v/>
          </cell>
          <cell r="Y1206">
            <v>0</v>
          </cell>
          <cell r="Z1206">
            <v>0</v>
          </cell>
          <cell r="AA1206" t="str">
            <v/>
          </cell>
        </row>
        <row r="1207">
          <cell r="I1207" t="str">
            <v/>
          </cell>
          <cell r="J1207" t="str">
            <v/>
          </cell>
          <cell r="K1207">
            <v>0</v>
          </cell>
          <cell r="L1207">
            <v>0</v>
          </cell>
          <cell r="M1207" t="str">
            <v/>
          </cell>
          <cell r="P1207" t="str">
            <v/>
          </cell>
          <cell r="Q1207" t="str">
            <v/>
          </cell>
          <cell r="R1207">
            <v>0</v>
          </cell>
          <cell r="S1207">
            <v>0</v>
          </cell>
          <cell r="T1207" t="str">
            <v/>
          </cell>
          <cell r="W1207" t="str">
            <v/>
          </cell>
          <cell r="X1207" t="str">
            <v/>
          </cell>
          <cell r="Y1207">
            <v>0</v>
          </cell>
          <cell r="Z1207">
            <v>0</v>
          </cell>
          <cell r="AA1207" t="str">
            <v/>
          </cell>
        </row>
        <row r="1208">
          <cell r="I1208" t="str">
            <v/>
          </cell>
          <cell r="J1208" t="str">
            <v/>
          </cell>
          <cell r="K1208">
            <v>0</v>
          </cell>
          <cell r="L1208">
            <v>0</v>
          </cell>
          <cell r="M1208" t="str">
            <v/>
          </cell>
          <cell r="P1208" t="str">
            <v/>
          </cell>
          <cell r="Q1208" t="str">
            <v/>
          </cell>
          <cell r="R1208">
            <v>0</v>
          </cell>
          <cell r="S1208">
            <v>0</v>
          </cell>
          <cell r="T1208" t="str">
            <v/>
          </cell>
          <cell r="W1208" t="str">
            <v/>
          </cell>
          <cell r="X1208" t="str">
            <v/>
          </cell>
          <cell r="Y1208">
            <v>0</v>
          </cell>
          <cell r="Z1208">
            <v>0</v>
          </cell>
          <cell r="AA1208" t="str">
            <v/>
          </cell>
        </row>
        <row r="1209">
          <cell r="I1209" t="str">
            <v/>
          </cell>
          <cell r="J1209" t="str">
            <v/>
          </cell>
          <cell r="K1209">
            <v>0</v>
          </cell>
          <cell r="L1209">
            <v>0</v>
          </cell>
          <cell r="M1209" t="str">
            <v/>
          </cell>
          <cell r="P1209" t="str">
            <v/>
          </cell>
          <cell r="Q1209" t="str">
            <v/>
          </cell>
          <cell r="R1209">
            <v>0</v>
          </cell>
          <cell r="S1209">
            <v>0</v>
          </cell>
          <cell r="T1209" t="str">
            <v/>
          </cell>
          <cell r="W1209" t="str">
            <v/>
          </cell>
          <cell r="X1209" t="str">
            <v/>
          </cell>
          <cell r="Y1209">
            <v>0</v>
          </cell>
          <cell r="Z1209">
            <v>0</v>
          </cell>
          <cell r="AA1209" t="str">
            <v/>
          </cell>
        </row>
        <row r="1210">
          <cell r="I1210" t="str">
            <v/>
          </cell>
          <cell r="J1210" t="str">
            <v/>
          </cell>
          <cell r="K1210">
            <v>0</v>
          </cell>
          <cell r="L1210">
            <v>0</v>
          </cell>
          <cell r="M1210" t="str">
            <v/>
          </cell>
          <cell r="P1210" t="str">
            <v/>
          </cell>
          <cell r="Q1210" t="str">
            <v/>
          </cell>
          <cell r="R1210">
            <v>0</v>
          </cell>
          <cell r="S1210">
            <v>0</v>
          </cell>
          <cell r="T1210" t="str">
            <v/>
          </cell>
          <cell r="W1210" t="str">
            <v/>
          </cell>
          <cell r="X1210" t="str">
            <v/>
          </cell>
          <cell r="Y1210">
            <v>0</v>
          </cell>
          <cell r="Z1210">
            <v>0</v>
          </cell>
          <cell r="AA1210" t="str">
            <v/>
          </cell>
        </row>
        <row r="1211">
          <cell r="I1211" t="str">
            <v/>
          </cell>
          <cell r="J1211" t="str">
            <v/>
          </cell>
          <cell r="K1211">
            <v>0</v>
          </cell>
          <cell r="L1211">
            <v>0</v>
          </cell>
          <cell r="M1211" t="str">
            <v/>
          </cell>
          <cell r="P1211" t="str">
            <v/>
          </cell>
          <cell r="Q1211" t="str">
            <v/>
          </cell>
          <cell r="R1211">
            <v>0</v>
          </cell>
          <cell r="S1211">
            <v>0</v>
          </cell>
          <cell r="T1211" t="str">
            <v/>
          </cell>
          <cell r="W1211" t="str">
            <v/>
          </cell>
          <cell r="X1211" t="str">
            <v/>
          </cell>
          <cell r="Y1211">
            <v>0</v>
          </cell>
          <cell r="Z1211">
            <v>0</v>
          </cell>
          <cell r="AA1211" t="str">
            <v/>
          </cell>
        </row>
        <row r="1212">
          <cell r="I1212" t="str">
            <v/>
          </cell>
          <cell r="J1212" t="str">
            <v/>
          </cell>
          <cell r="K1212">
            <v>0</v>
          </cell>
          <cell r="L1212">
            <v>0</v>
          </cell>
          <cell r="M1212" t="str">
            <v/>
          </cell>
          <cell r="P1212" t="str">
            <v/>
          </cell>
          <cell r="Q1212" t="str">
            <v/>
          </cell>
          <cell r="R1212">
            <v>0</v>
          </cell>
          <cell r="S1212">
            <v>0</v>
          </cell>
          <cell r="T1212" t="str">
            <v/>
          </cell>
          <cell r="W1212" t="str">
            <v/>
          </cell>
          <cell r="X1212" t="str">
            <v/>
          </cell>
          <cell r="Y1212">
            <v>0</v>
          </cell>
          <cell r="Z1212">
            <v>0</v>
          </cell>
          <cell r="AA1212" t="str">
            <v/>
          </cell>
        </row>
        <row r="1213">
          <cell r="I1213" t="str">
            <v/>
          </cell>
          <cell r="J1213" t="str">
            <v/>
          </cell>
          <cell r="K1213">
            <v>0</v>
          </cell>
          <cell r="L1213">
            <v>0</v>
          </cell>
          <cell r="M1213" t="str">
            <v/>
          </cell>
          <cell r="P1213" t="str">
            <v/>
          </cell>
          <cell r="Q1213" t="str">
            <v/>
          </cell>
          <cell r="R1213">
            <v>0</v>
          </cell>
          <cell r="S1213">
            <v>0</v>
          </cell>
          <cell r="T1213" t="str">
            <v/>
          </cell>
          <cell r="W1213" t="str">
            <v/>
          </cell>
          <cell r="X1213" t="str">
            <v/>
          </cell>
          <cell r="Y1213">
            <v>0</v>
          </cell>
          <cell r="Z1213">
            <v>0</v>
          </cell>
          <cell r="AA1213" t="str">
            <v/>
          </cell>
        </row>
        <row r="1214">
          <cell r="I1214" t="str">
            <v/>
          </cell>
          <cell r="J1214" t="str">
            <v/>
          </cell>
          <cell r="K1214">
            <v>0</v>
          </cell>
          <cell r="L1214">
            <v>0</v>
          </cell>
          <cell r="M1214" t="str">
            <v/>
          </cell>
          <cell r="P1214" t="str">
            <v/>
          </cell>
          <cell r="Q1214" t="str">
            <v/>
          </cell>
          <cell r="R1214">
            <v>0</v>
          </cell>
          <cell r="S1214">
            <v>0</v>
          </cell>
          <cell r="T1214" t="str">
            <v/>
          </cell>
          <cell r="W1214" t="str">
            <v/>
          </cell>
          <cell r="X1214" t="str">
            <v/>
          </cell>
          <cell r="Y1214">
            <v>0</v>
          </cell>
          <cell r="Z1214">
            <v>0</v>
          </cell>
          <cell r="AA1214" t="str">
            <v/>
          </cell>
        </row>
        <row r="1215">
          <cell r="I1215" t="str">
            <v/>
          </cell>
          <cell r="J1215" t="str">
            <v/>
          </cell>
          <cell r="K1215">
            <v>0</v>
          </cell>
          <cell r="L1215">
            <v>0</v>
          </cell>
          <cell r="M1215" t="str">
            <v/>
          </cell>
          <cell r="P1215" t="str">
            <v/>
          </cell>
          <cell r="Q1215" t="str">
            <v/>
          </cell>
          <cell r="R1215">
            <v>0</v>
          </cell>
          <cell r="S1215">
            <v>0</v>
          </cell>
          <cell r="T1215" t="str">
            <v/>
          </cell>
          <cell r="W1215" t="str">
            <v/>
          </cell>
          <cell r="X1215" t="str">
            <v/>
          </cell>
          <cell r="Y1215">
            <v>0</v>
          </cell>
          <cell r="Z1215">
            <v>0</v>
          </cell>
          <cell r="AA1215" t="str">
            <v/>
          </cell>
        </row>
        <row r="1216">
          <cell r="I1216" t="str">
            <v/>
          </cell>
          <cell r="J1216" t="str">
            <v/>
          </cell>
          <cell r="K1216">
            <v>0</v>
          </cell>
          <cell r="L1216">
            <v>0</v>
          </cell>
          <cell r="M1216" t="str">
            <v/>
          </cell>
          <cell r="P1216" t="str">
            <v/>
          </cell>
          <cell r="Q1216" t="str">
            <v/>
          </cell>
          <cell r="R1216">
            <v>0</v>
          </cell>
          <cell r="S1216">
            <v>0</v>
          </cell>
          <cell r="T1216" t="str">
            <v/>
          </cell>
          <cell r="W1216" t="str">
            <v/>
          </cell>
          <cell r="X1216" t="str">
            <v/>
          </cell>
          <cell r="Y1216">
            <v>0</v>
          </cell>
          <cell r="Z1216">
            <v>0</v>
          </cell>
          <cell r="AA1216" t="str">
            <v/>
          </cell>
        </row>
        <row r="1217">
          <cell r="I1217" t="str">
            <v/>
          </cell>
          <cell r="J1217" t="str">
            <v/>
          </cell>
          <cell r="K1217">
            <v>0</v>
          </cell>
          <cell r="L1217">
            <v>0</v>
          </cell>
          <cell r="M1217" t="str">
            <v/>
          </cell>
          <cell r="P1217" t="str">
            <v/>
          </cell>
          <cell r="Q1217" t="str">
            <v/>
          </cell>
          <cell r="R1217">
            <v>0</v>
          </cell>
          <cell r="S1217">
            <v>0</v>
          </cell>
          <cell r="T1217" t="str">
            <v/>
          </cell>
          <cell r="W1217" t="str">
            <v/>
          </cell>
          <cell r="X1217" t="str">
            <v/>
          </cell>
          <cell r="Y1217">
            <v>0</v>
          </cell>
          <cell r="Z1217">
            <v>0</v>
          </cell>
          <cell r="AA1217" t="str">
            <v/>
          </cell>
        </row>
        <row r="1218">
          <cell r="I1218" t="str">
            <v/>
          </cell>
          <cell r="J1218" t="str">
            <v/>
          </cell>
          <cell r="K1218">
            <v>0</v>
          </cell>
          <cell r="L1218">
            <v>0</v>
          </cell>
          <cell r="M1218" t="str">
            <v/>
          </cell>
          <cell r="P1218" t="str">
            <v/>
          </cell>
          <cell r="Q1218" t="str">
            <v/>
          </cell>
          <cell r="R1218">
            <v>0</v>
          </cell>
          <cell r="S1218">
            <v>0</v>
          </cell>
          <cell r="T1218" t="str">
            <v/>
          </cell>
          <cell r="W1218" t="str">
            <v/>
          </cell>
          <cell r="X1218" t="str">
            <v/>
          </cell>
          <cell r="Y1218">
            <v>0</v>
          </cell>
          <cell r="Z1218">
            <v>0</v>
          </cell>
          <cell r="AA1218" t="str">
            <v/>
          </cell>
        </row>
        <row r="1219">
          <cell r="I1219" t="str">
            <v/>
          </cell>
          <cell r="J1219" t="str">
            <v/>
          </cell>
          <cell r="K1219">
            <v>0</v>
          </cell>
          <cell r="L1219">
            <v>0</v>
          </cell>
          <cell r="M1219" t="str">
            <v/>
          </cell>
          <cell r="P1219" t="str">
            <v/>
          </cell>
          <cell r="Q1219" t="str">
            <v/>
          </cell>
          <cell r="R1219">
            <v>0</v>
          </cell>
          <cell r="S1219">
            <v>0</v>
          </cell>
          <cell r="T1219" t="str">
            <v/>
          </cell>
          <cell r="W1219" t="str">
            <v/>
          </cell>
          <cell r="X1219" t="str">
            <v/>
          </cell>
          <cell r="Y1219">
            <v>0</v>
          </cell>
          <cell r="Z1219">
            <v>0</v>
          </cell>
          <cell r="AA1219" t="str">
            <v/>
          </cell>
        </row>
        <row r="1220">
          <cell r="I1220" t="str">
            <v/>
          </cell>
          <cell r="J1220" t="str">
            <v/>
          </cell>
          <cell r="K1220">
            <v>0</v>
          </cell>
          <cell r="L1220">
            <v>0</v>
          </cell>
          <cell r="M1220" t="str">
            <v/>
          </cell>
          <cell r="P1220" t="str">
            <v/>
          </cell>
          <cell r="Q1220" t="str">
            <v/>
          </cell>
          <cell r="R1220">
            <v>0</v>
          </cell>
          <cell r="S1220">
            <v>0</v>
          </cell>
          <cell r="T1220" t="str">
            <v/>
          </cell>
          <cell r="W1220" t="str">
            <v/>
          </cell>
          <cell r="X1220" t="str">
            <v/>
          </cell>
          <cell r="Y1220">
            <v>0</v>
          </cell>
          <cell r="Z1220">
            <v>0</v>
          </cell>
          <cell r="AA1220" t="str">
            <v/>
          </cell>
        </row>
        <row r="1221">
          <cell r="I1221" t="str">
            <v/>
          </cell>
          <cell r="J1221" t="str">
            <v/>
          </cell>
          <cell r="K1221">
            <v>0</v>
          </cell>
          <cell r="L1221">
            <v>0</v>
          </cell>
          <cell r="M1221" t="str">
            <v/>
          </cell>
          <cell r="P1221" t="str">
            <v/>
          </cell>
          <cell r="Q1221" t="str">
            <v/>
          </cell>
          <cell r="R1221">
            <v>0</v>
          </cell>
          <cell r="S1221">
            <v>0</v>
          </cell>
          <cell r="T1221" t="str">
            <v/>
          </cell>
          <cell r="W1221" t="str">
            <v/>
          </cell>
          <cell r="X1221" t="str">
            <v/>
          </cell>
          <cell r="Y1221">
            <v>0</v>
          </cell>
          <cell r="Z1221">
            <v>0</v>
          </cell>
          <cell r="AA1221" t="str">
            <v/>
          </cell>
        </row>
        <row r="1222">
          <cell r="I1222" t="str">
            <v/>
          </cell>
          <cell r="J1222" t="str">
            <v/>
          </cell>
          <cell r="K1222">
            <v>0</v>
          </cell>
          <cell r="L1222">
            <v>0</v>
          </cell>
          <cell r="M1222" t="str">
            <v/>
          </cell>
          <cell r="P1222" t="str">
            <v/>
          </cell>
          <cell r="Q1222" t="str">
            <v/>
          </cell>
          <cell r="R1222">
            <v>0</v>
          </cell>
          <cell r="S1222">
            <v>0</v>
          </cell>
          <cell r="T1222" t="str">
            <v/>
          </cell>
          <cell r="W1222" t="str">
            <v/>
          </cell>
          <cell r="X1222" t="str">
            <v/>
          </cell>
          <cell r="Y1222">
            <v>0</v>
          </cell>
          <cell r="Z1222">
            <v>0</v>
          </cell>
          <cell r="AA1222" t="str">
            <v/>
          </cell>
        </row>
        <row r="1223">
          <cell r="I1223" t="str">
            <v/>
          </cell>
          <cell r="J1223" t="str">
            <v/>
          </cell>
          <cell r="K1223">
            <v>0</v>
          </cell>
          <cell r="L1223">
            <v>0</v>
          </cell>
          <cell r="M1223" t="str">
            <v/>
          </cell>
          <cell r="P1223" t="str">
            <v/>
          </cell>
          <cell r="Q1223" t="str">
            <v/>
          </cell>
          <cell r="R1223">
            <v>0</v>
          </cell>
          <cell r="S1223">
            <v>0</v>
          </cell>
          <cell r="T1223" t="str">
            <v/>
          </cell>
          <cell r="W1223" t="str">
            <v/>
          </cell>
          <cell r="X1223" t="str">
            <v/>
          </cell>
          <cell r="Y1223">
            <v>0</v>
          </cell>
          <cell r="Z1223">
            <v>0</v>
          </cell>
          <cell r="AA1223" t="str">
            <v/>
          </cell>
        </row>
        <row r="1224">
          <cell r="I1224" t="str">
            <v/>
          </cell>
          <cell r="J1224" t="str">
            <v/>
          </cell>
          <cell r="K1224">
            <v>0</v>
          </cell>
          <cell r="L1224">
            <v>0</v>
          </cell>
          <cell r="M1224" t="str">
            <v/>
          </cell>
          <cell r="P1224" t="str">
            <v/>
          </cell>
          <cell r="Q1224" t="str">
            <v/>
          </cell>
          <cell r="R1224">
            <v>0</v>
          </cell>
          <cell r="S1224">
            <v>0</v>
          </cell>
          <cell r="T1224" t="str">
            <v/>
          </cell>
          <cell r="W1224" t="str">
            <v/>
          </cell>
          <cell r="X1224" t="str">
            <v/>
          </cell>
          <cell r="Y1224">
            <v>0</v>
          </cell>
          <cell r="Z1224">
            <v>0</v>
          </cell>
          <cell r="AA1224" t="str">
            <v/>
          </cell>
        </row>
        <row r="1225">
          <cell r="I1225" t="str">
            <v/>
          </cell>
          <cell r="J1225" t="str">
            <v/>
          </cell>
          <cell r="K1225">
            <v>0</v>
          </cell>
          <cell r="L1225">
            <v>0</v>
          </cell>
          <cell r="M1225" t="str">
            <v/>
          </cell>
          <cell r="P1225" t="str">
            <v/>
          </cell>
          <cell r="Q1225" t="str">
            <v/>
          </cell>
          <cell r="R1225">
            <v>0</v>
          </cell>
          <cell r="S1225">
            <v>0</v>
          </cell>
          <cell r="T1225" t="str">
            <v/>
          </cell>
          <cell r="W1225" t="str">
            <v/>
          </cell>
          <cell r="X1225" t="str">
            <v/>
          </cell>
          <cell r="Y1225">
            <v>0</v>
          </cell>
          <cell r="Z1225">
            <v>0</v>
          </cell>
          <cell r="AA1225" t="str">
            <v/>
          </cell>
        </row>
        <row r="1226">
          <cell r="I1226" t="str">
            <v/>
          </cell>
          <cell r="J1226" t="str">
            <v/>
          </cell>
          <cell r="K1226">
            <v>0</v>
          </cell>
          <cell r="L1226">
            <v>0</v>
          </cell>
          <cell r="M1226" t="str">
            <v/>
          </cell>
          <cell r="P1226" t="str">
            <v/>
          </cell>
          <cell r="Q1226" t="str">
            <v/>
          </cell>
          <cell r="R1226">
            <v>0</v>
          </cell>
          <cell r="S1226">
            <v>0</v>
          </cell>
          <cell r="T1226" t="str">
            <v/>
          </cell>
          <cell r="W1226" t="str">
            <v/>
          </cell>
          <cell r="X1226" t="str">
            <v/>
          </cell>
          <cell r="Y1226">
            <v>0</v>
          </cell>
          <cell r="Z1226">
            <v>0</v>
          </cell>
          <cell r="AA1226" t="str">
            <v/>
          </cell>
        </row>
        <row r="1227">
          <cell r="I1227" t="str">
            <v/>
          </cell>
          <cell r="J1227" t="str">
            <v/>
          </cell>
          <cell r="K1227">
            <v>0</v>
          </cell>
          <cell r="L1227">
            <v>0</v>
          </cell>
          <cell r="M1227" t="str">
            <v/>
          </cell>
          <cell r="P1227" t="str">
            <v/>
          </cell>
          <cell r="Q1227" t="str">
            <v/>
          </cell>
          <cell r="R1227">
            <v>0</v>
          </cell>
          <cell r="S1227">
            <v>0</v>
          </cell>
          <cell r="T1227" t="str">
            <v/>
          </cell>
          <cell r="W1227" t="str">
            <v/>
          </cell>
          <cell r="X1227" t="str">
            <v/>
          </cell>
          <cell r="Y1227">
            <v>0</v>
          </cell>
          <cell r="Z1227">
            <v>0</v>
          </cell>
          <cell r="AA1227" t="str">
            <v/>
          </cell>
        </row>
        <row r="1228">
          <cell r="I1228" t="str">
            <v/>
          </cell>
          <cell r="J1228" t="str">
            <v/>
          </cell>
          <cell r="K1228">
            <v>0</v>
          </cell>
          <cell r="L1228">
            <v>0</v>
          </cell>
          <cell r="M1228" t="str">
            <v/>
          </cell>
          <cell r="P1228" t="str">
            <v/>
          </cell>
          <cell r="Q1228" t="str">
            <v/>
          </cell>
          <cell r="R1228">
            <v>0</v>
          </cell>
          <cell r="S1228">
            <v>0</v>
          </cell>
          <cell r="T1228" t="str">
            <v/>
          </cell>
          <cell r="W1228" t="str">
            <v/>
          </cell>
          <cell r="X1228" t="str">
            <v/>
          </cell>
          <cell r="Y1228">
            <v>0</v>
          </cell>
          <cell r="Z1228">
            <v>0</v>
          </cell>
          <cell r="AA1228" t="str">
            <v/>
          </cell>
        </row>
        <row r="1229">
          <cell r="I1229" t="str">
            <v/>
          </cell>
          <cell r="J1229" t="str">
            <v/>
          </cell>
          <cell r="K1229">
            <v>0</v>
          </cell>
          <cell r="L1229">
            <v>0</v>
          </cell>
          <cell r="M1229" t="str">
            <v/>
          </cell>
          <cell r="P1229" t="str">
            <v/>
          </cell>
          <cell r="Q1229" t="str">
            <v/>
          </cell>
          <cell r="R1229">
            <v>0</v>
          </cell>
          <cell r="S1229">
            <v>0</v>
          </cell>
          <cell r="T1229" t="str">
            <v/>
          </cell>
          <cell r="W1229" t="str">
            <v/>
          </cell>
          <cell r="X1229" t="str">
            <v/>
          </cell>
          <cell r="Y1229">
            <v>0</v>
          </cell>
          <cell r="Z1229">
            <v>0</v>
          </cell>
          <cell r="AA1229" t="str">
            <v/>
          </cell>
        </row>
        <row r="1230">
          <cell r="I1230" t="str">
            <v/>
          </cell>
          <cell r="J1230" t="str">
            <v/>
          </cell>
          <cell r="K1230">
            <v>0</v>
          </cell>
          <cell r="L1230">
            <v>0</v>
          </cell>
          <cell r="M1230" t="str">
            <v/>
          </cell>
          <cell r="P1230" t="str">
            <v/>
          </cell>
          <cell r="Q1230" t="str">
            <v/>
          </cell>
          <cell r="R1230">
            <v>0</v>
          </cell>
          <cell r="S1230">
            <v>0</v>
          </cell>
          <cell r="T1230" t="str">
            <v/>
          </cell>
          <cell r="W1230" t="str">
            <v/>
          </cell>
          <cell r="X1230" t="str">
            <v/>
          </cell>
          <cell r="Y1230">
            <v>0</v>
          </cell>
          <cell r="Z1230">
            <v>0</v>
          </cell>
          <cell r="AA1230" t="str">
            <v/>
          </cell>
        </row>
        <row r="1231">
          <cell r="I1231" t="str">
            <v/>
          </cell>
          <cell r="J1231" t="str">
            <v/>
          </cell>
          <cell r="K1231">
            <v>0</v>
          </cell>
          <cell r="L1231">
            <v>0</v>
          </cell>
          <cell r="M1231" t="str">
            <v/>
          </cell>
          <cell r="P1231" t="str">
            <v/>
          </cell>
          <cell r="Q1231" t="str">
            <v/>
          </cell>
          <cell r="R1231">
            <v>0</v>
          </cell>
          <cell r="S1231">
            <v>0</v>
          </cell>
          <cell r="T1231" t="str">
            <v/>
          </cell>
          <cell r="W1231" t="str">
            <v/>
          </cell>
          <cell r="X1231" t="str">
            <v/>
          </cell>
          <cell r="Y1231">
            <v>0</v>
          </cell>
          <cell r="Z1231">
            <v>0</v>
          </cell>
          <cell r="AA1231" t="str">
            <v/>
          </cell>
        </row>
        <row r="1232">
          <cell r="I1232" t="str">
            <v/>
          </cell>
          <cell r="J1232" t="str">
            <v/>
          </cell>
          <cell r="K1232">
            <v>0</v>
          </cell>
          <cell r="L1232">
            <v>0</v>
          </cell>
          <cell r="M1232" t="str">
            <v/>
          </cell>
          <cell r="P1232" t="str">
            <v/>
          </cell>
          <cell r="Q1232" t="str">
            <v/>
          </cell>
          <cell r="R1232">
            <v>0</v>
          </cell>
          <cell r="S1232">
            <v>0</v>
          </cell>
          <cell r="T1232" t="str">
            <v/>
          </cell>
          <cell r="W1232" t="str">
            <v/>
          </cell>
          <cell r="X1232" t="str">
            <v/>
          </cell>
          <cell r="Y1232">
            <v>0</v>
          </cell>
          <cell r="Z1232">
            <v>0</v>
          </cell>
          <cell r="AA1232" t="str">
            <v/>
          </cell>
        </row>
        <row r="1233">
          <cell r="I1233" t="str">
            <v/>
          </cell>
          <cell r="J1233" t="str">
            <v/>
          </cell>
          <cell r="K1233">
            <v>0</v>
          </cell>
          <cell r="L1233">
            <v>0</v>
          </cell>
          <cell r="M1233" t="str">
            <v/>
          </cell>
          <cell r="P1233" t="str">
            <v/>
          </cell>
          <cell r="Q1233" t="str">
            <v/>
          </cell>
          <cell r="R1233">
            <v>0</v>
          </cell>
          <cell r="S1233">
            <v>0</v>
          </cell>
          <cell r="T1233" t="str">
            <v/>
          </cell>
          <cell r="W1233" t="str">
            <v/>
          </cell>
          <cell r="X1233" t="str">
            <v/>
          </cell>
          <cell r="Y1233">
            <v>0</v>
          </cell>
          <cell r="Z1233">
            <v>0</v>
          </cell>
          <cell r="AA1233" t="str">
            <v/>
          </cell>
        </row>
        <row r="1234">
          <cell r="I1234" t="str">
            <v/>
          </cell>
          <cell r="J1234" t="str">
            <v/>
          </cell>
          <cell r="K1234">
            <v>0</v>
          </cell>
          <cell r="L1234">
            <v>0</v>
          </cell>
          <cell r="M1234" t="str">
            <v/>
          </cell>
          <cell r="P1234" t="str">
            <v/>
          </cell>
          <cell r="Q1234" t="str">
            <v/>
          </cell>
          <cell r="R1234">
            <v>0</v>
          </cell>
          <cell r="S1234">
            <v>0</v>
          </cell>
          <cell r="T1234" t="str">
            <v/>
          </cell>
          <cell r="W1234" t="str">
            <v/>
          </cell>
          <cell r="X1234" t="str">
            <v/>
          </cell>
          <cell r="Y1234">
            <v>0</v>
          </cell>
          <cell r="Z1234">
            <v>0</v>
          </cell>
          <cell r="AA1234" t="str">
            <v/>
          </cell>
        </row>
        <row r="1235">
          <cell r="I1235" t="str">
            <v/>
          </cell>
          <cell r="J1235" t="str">
            <v/>
          </cell>
          <cell r="K1235">
            <v>0</v>
          </cell>
          <cell r="L1235">
            <v>0</v>
          </cell>
          <cell r="M1235" t="str">
            <v/>
          </cell>
          <cell r="P1235" t="str">
            <v/>
          </cell>
          <cell r="Q1235" t="str">
            <v/>
          </cell>
          <cell r="R1235">
            <v>0</v>
          </cell>
          <cell r="S1235">
            <v>0</v>
          </cell>
          <cell r="T1235" t="str">
            <v/>
          </cell>
          <cell r="W1235" t="str">
            <v/>
          </cell>
          <cell r="X1235" t="str">
            <v/>
          </cell>
          <cell r="Y1235">
            <v>0</v>
          </cell>
          <cell r="Z1235">
            <v>0</v>
          </cell>
          <cell r="AA1235" t="str">
            <v/>
          </cell>
        </row>
        <row r="1236">
          <cell r="I1236" t="str">
            <v/>
          </cell>
          <cell r="J1236" t="str">
            <v/>
          </cell>
          <cell r="K1236">
            <v>0</v>
          </cell>
          <cell r="L1236">
            <v>0</v>
          </cell>
          <cell r="M1236" t="str">
            <v/>
          </cell>
          <cell r="P1236" t="str">
            <v/>
          </cell>
          <cell r="Q1236" t="str">
            <v/>
          </cell>
          <cell r="R1236">
            <v>0</v>
          </cell>
          <cell r="S1236">
            <v>0</v>
          </cell>
          <cell r="T1236" t="str">
            <v/>
          </cell>
          <cell r="W1236" t="str">
            <v/>
          </cell>
          <cell r="X1236" t="str">
            <v/>
          </cell>
          <cell r="Y1236">
            <v>0</v>
          </cell>
          <cell r="Z1236">
            <v>0</v>
          </cell>
          <cell r="AA1236" t="str">
            <v/>
          </cell>
        </row>
        <row r="1237">
          <cell r="I1237" t="str">
            <v/>
          </cell>
          <cell r="J1237" t="str">
            <v/>
          </cell>
          <cell r="K1237">
            <v>0</v>
          </cell>
          <cell r="L1237">
            <v>0</v>
          </cell>
          <cell r="M1237" t="str">
            <v/>
          </cell>
          <cell r="P1237" t="str">
            <v/>
          </cell>
          <cell r="Q1237" t="str">
            <v/>
          </cell>
          <cell r="R1237">
            <v>0</v>
          </cell>
          <cell r="S1237">
            <v>0</v>
          </cell>
          <cell r="T1237" t="str">
            <v/>
          </cell>
          <cell r="W1237" t="str">
            <v/>
          </cell>
          <cell r="X1237" t="str">
            <v/>
          </cell>
          <cell r="Y1237">
            <v>0</v>
          </cell>
          <cell r="Z1237">
            <v>0</v>
          </cell>
          <cell r="AA1237" t="str">
            <v/>
          </cell>
        </row>
        <row r="1238">
          <cell r="I1238" t="str">
            <v/>
          </cell>
          <cell r="J1238" t="str">
            <v/>
          </cell>
          <cell r="K1238">
            <v>0</v>
          </cell>
          <cell r="L1238">
            <v>0</v>
          </cell>
          <cell r="M1238" t="str">
            <v/>
          </cell>
          <cell r="P1238" t="str">
            <v/>
          </cell>
          <cell r="Q1238" t="str">
            <v/>
          </cell>
          <cell r="R1238">
            <v>0</v>
          </cell>
          <cell r="S1238">
            <v>0</v>
          </cell>
          <cell r="T1238" t="str">
            <v/>
          </cell>
          <cell r="W1238" t="str">
            <v/>
          </cell>
          <cell r="X1238" t="str">
            <v/>
          </cell>
          <cell r="Y1238">
            <v>0</v>
          </cell>
          <cell r="Z1238">
            <v>0</v>
          </cell>
          <cell r="AA1238" t="str">
            <v/>
          </cell>
        </row>
        <row r="1239">
          <cell r="I1239" t="str">
            <v/>
          </cell>
          <cell r="J1239" t="str">
            <v/>
          </cell>
          <cell r="K1239">
            <v>0</v>
          </cell>
          <cell r="L1239">
            <v>0</v>
          </cell>
          <cell r="M1239" t="str">
            <v/>
          </cell>
          <cell r="P1239" t="str">
            <v/>
          </cell>
          <cell r="Q1239" t="str">
            <v/>
          </cell>
          <cell r="R1239">
            <v>0</v>
          </cell>
          <cell r="S1239">
            <v>0</v>
          </cell>
          <cell r="T1239" t="str">
            <v/>
          </cell>
          <cell r="W1239" t="str">
            <v/>
          </cell>
          <cell r="X1239" t="str">
            <v/>
          </cell>
          <cell r="Y1239">
            <v>0</v>
          </cell>
          <cell r="Z1239">
            <v>0</v>
          </cell>
          <cell r="AA1239" t="str">
            <v/>
          </cell>
        </row>
        <row r="1240">
          <cell r="I1240" t="str">
            <v/>
          </cell>
          <cell r="J1240" t="str">
            <v/>
          </cell>
          <cell r="K1240">
            <v>0</v>
          </cell>
          <cell r="L1240">
            <v>0</v>
          </cell>
          <cell r="M1240" t="str">
            <v/>
          </cell>
          <cell r="P1240" t="str">
            <v/>
          </cell>
          <cell r="Q1240" t="str">
            <v/>
          </cell>
          <cell r="R1240">
            <v>0</v>
          </cell>
          <cell r="S1240">
            <v>0</v>
          </cell>
          <cell r="T1240" t="str">
            <v/>
          </cell>
          <cell r="W1240" t="str">
            <v/>
          </cell>
          <cell r="X1240" t="str">
            <v/>
          </cell>
          <cell r="Y1240">
            <v>0</v>
          </cell>
          <cell r="Z1240">
            <v>0</v>
          </cell>
          <cell r="AA1240" t="str">
            <v/>
          </cell>
        </row>
        <row r="1241">
          <cell r="I1241" t="str">
            <v/>
          </cell>
          <cell r="J1241" t="str">
            <v/>
          </cell>
          <cell r="K1241">
            <v>0</v>
          </cell>
          <cell r="L1241">
            <v>0</v>
          </cell>
          <cell r="M1241" t="str">
            <v/>
          </cell>
          <cell r="P1241" t="str">
            <v/>
          </cell>
          <cell r="Q1241" t="str">
            <v/>
          </cell>
          <cell r="R1241">
            <v>0</v>
          </cell>
          <cell r="S1241">
            <v>0</v>
          </cell>
          <cell r="T1241" t="str">
            <v/>
          </cell>
          <cell r="W1241" t="str">
            <v/>
          </cell>
          <cell r="X1241" t="str">
            <v/>
          </cell>
          <cell r="Y1241">
            <v>0</v>
          </cell>
          <cell r="Z1241">
            <v>0</v>
          </cell>
          <cell r="AA1241" t="str">
            <v/>
          </cell>
        </row>
        <row r="1242">
          <cell r="I1242" t="str">
            <v/>
          </cell>
          <cell r="J1242" t="str">
            <v/>
          </cell>
          <cell r="K1242">
            <v>0</v>
          </cell>
          <cell r="L1242">
            <v>0</v>
          </cell>
          <cell r="M1242" t="str">
            <v/>
          </cell>
          <cell r="P1242" t="str">
            <v/>
          </cell>
          <cell r="Q1242" t="str">
            <v/>
          </cell>
          <cell r="R1242">
            <v>0</v>
          </cell>
          <cell r="S1242">
            <v>0</v>
          </cell>
          <cell r="T1242" t="str">
            <v/>
          </cell>
          <cell r="W1242" t="str">
            <v/>
          </cell>
          <cell r="X1242" t="str">
            <v/>
          </cell>
          <cell r="Y1242">
            <v>0</v>
          </cell>
          <cell r="Z1242">
            <v>0</v>
          </cell>
          <cell r="AA1242" t="str">
            <v/>
          </cell>
        </row>
        <row r="1243">
          <cell r="I1243" t="str">
            <v/>
          </cell>
          <cell r="J1243" t="str">
            <v/>
          </cell>
          <cell r="K1243">
            <v>0</v>
          </cell>
          <cell r="L1243">
            <v>0</v>
          </cell>
          <cell r="M1243" t="str">
            <v/>
          </cell>
          <cell r="P1243" t="str">
            <v/>
          </cell>
          <cell r="Q1243" t="str">
            <v/>
          </cell>
          <cell r="R1243">
            <v>0</v>
          </cell>
          <cell r="S1243">
            <v>0</v>
          </cell>
          <cell r="T1243" t="str">
            <v/>
          </cell>
          <cell r="W1243" t="str">
            <v/>
          </cell>
          <cell r="X1243" t="str">
            <v/>
          </cell>
          <cell r="Y1243">
            <v>0</v>
          </cell>
          <cell r="Z1243">
            <v>0</v>
          </cell>
          <cell r="AA1243" t="str">
            <v/>
          </cell>
        </row>
        <row r="1244">
          <cell r="I1244" t="str">
            <v/>
          </cell>
          <cell r="J1244" t="str">
            <v/>
          </cell>
          <cell r="K1244">
            <v>0</v>
          </cell>
          <cell r="L1244">
            <v>0</v>
          </cell>
          <cell r="M1244" t="str">
            <v/>
          </cell>
          <cell r="P1244" t="str">
            <v/>
          </cell>
          <cell r="Q1244" t="str">
            <v/>
          </cell>
          <cell r="R1244">
            <v>0</v>
          </cell>
          <cell r="S1244">
            <v>0</v>
          </cell>
          <cell r="T1244" t="str">
            <v/>
          </cell>
          <cell r="W1244" t="str">
            <v/>
          </cell>
          <cell r="X1244" t="str">
            <v/>
          </cell>
          <cell r="Y1244">
            <v>0</v>
          </cell>
          <cell r="Z1244">
            <v>0</v>
          </cell>
          <cell r="AA1244" t="str">
            <v/>
          </cell>
        </row>
        <row r="1245">
          <cell r="I1245" t="str">
            <v/>
          </cell>
          <cell r="J1245" t="str">
            <v/>
          </cell>
          <cell r="K1245">
            <v>0</v>
          </cell>
          <cell r="L1245">
            <v>0</v>
          </cell>
          <cell r="M1245" t="str">
            <v/>
          </cell>
          <cell r="P1245" t="str">
            <v/>
          </cell>
          <cell r="Q1245" t="str">
            <v/>
          </cell>
          <cell r="R1245">
            <v>0</v>
          </cell>
          <cell r="S1245">
            <v>0</v>
          </cell>
          <cell r="T1245" t="str">
            <v/>
          </cell>
          <cell r="W1245" t="str">
            <v/>
          </cell>
          <cell r="X1245" t="str">
            <v/>
          </cell>
          <cell r="Y1245">
            <v>0</v>
          </cell>
          <cell r="Z1245">
            <v>0</v>
          </cell>
          <cell r="AA1245" t="str">
            <v/>
          </cell>
        </row>
        <row r="1246">
          <cell r="I1246" t="str">
            <v/>
          </cell>
          <cell r="J1246" t="str">
            <v/>
          </cell>
          <cell r="K1246">
            <v>0</v>
          </cell>
          <cell r="L1246">
            <v>0</v>
          </cell>
          <cell r="M1246" t="str">
            <v/>
          </cell>
          <cell r="P1246" t="str">
            <v/>
          </cell>
          <cell r="Q1246" t="str">
            <v/>
          </cell>
          <cell r="R1246">
            <v>0</v>
          </cell>
          <cell r="S1246">
            <v>0</v>
          </cell>
          <cell r="T1246" t="str">
            <v/>
          </cell>
          <cell r="W1246" t="str">
            <v/>
          </cell>
          <cell r="X1246" t="str">
            <v/>
          </cell>
          <cell r="Y1246">
            <v>0</v>
          </cell>
          <cell r="Z1246">
            <v>0</v>
          </cell>
          <cell r="AA1246" t="str">
            <v/>
          </cell>
        </row>
        <row r="1247">
          <cell r="I1247" t="str">
            <v/>
          </cell>
          <cell r="J1247" t="str">
            <v/>
          </cell>
          <cell r="K1247">
            <v>0</v>
          </cell>
          <cell r="L1247">
            <v>0</v>
          </cell>
          <cell r="M1247" t="str">
            <v/>
          </cell>
          <cell r="P1247" t="str">
            <v/>
          </cell>
          <cell r="Q1247" t="str">
            <v/>
          </cell>
          <cell r="R1247">
            <v>0</v>
          </cell>
          <cell r="S1247">
            <v>0</v>
          </cell>
          <cell r="T1247" t="str">
            <v/>
          </cell>
          <cell r="W1247" t="str">
            <v/>
          </cell>
          <cell r="X1247" t="str">
            <v/>
          </cell>
          <cell r="Y1247">
            <v>0</v>
          </cell>
          <cell r="Z1247">
            <v>0</v>
          </cell>
          <cell r="AA1247" t="str">
            <v/>
          </cell>
        </row>
        <row r="1248">
          <cell r="I1248" t="str">
            <v/>
          </cell>
          <cell r="J1248" t="str">
            <v/>
          </cell>
          <cell r="K1248">
            <v>0</v>
          </cell>
          <cell r="L1248">
            <v>0</v>
          </cell>
          <cell r="M1248" t="str">
            <v/>
          </cell>
          <cell r="P1248" t="str">
            <v/>
          </cell>
          <cell r="Q1248" t="str">
            <v/>
          </cell>
          <cell r="R1248">
            <v>0</v>
          </cell>
          <cell r="S1248">
            <v>0</v>
          </cell>
          <cell r="T1248" t="str">
            <v/>
          </cell>
          <cell r="W1248" t="str">
            <v/>
          </cell>
          <cell r="X1248" t="str">
            <v/>
          </cell>
          <cell r="Y1248">
            <v>0</v>
          </cell>
          <cell r="Z1248">
            <v>0</v>
          </cell>
          <cell r="AA1248" t="str">
            <v/>
          </cell>
        </row>
        <row r="1249">
          <cell r="I1249" t="str">
            <v/>
          </cell>
          <cell r="J1249" t="str">
            <v/>
          </cell>
          <cell r="K1249">
            <v>0</v>
          </cell>
          <cell r="L1249">
            <v>0</v>
          </cell>
          <cell r="M1249" t="str">
            <v/>
          </cell>
          <cell r="P1249" t="str">
            <v/>
          </cell>
          <cell r="Q1249" t="str">
            <v/>
          </cell>
          <cell r="R1249">
            <v>0</v>
          </cell>
          <cell r="S1249">
            <v>0</v>
          </cell>
          <cell r="T1249" t="str">
            <v/>
          </cell>
          <cell r="W1249" t="str">
            <v/>
          </cell>
          <cell r="X1249" t="str">
            <v/>
          </cell>
          <cell r="Y1249">
            <v>0</v>
          </cell>
          <cell r="Z1249">
            <v>0</v>
          </cell>
          <cell r="AA1249" t="str">
            <v/>
          </cell>
        </row>
        <row r="1250">
          <cell r="I1250" t="str">
            <v/>
          </cell>
          <cell r="J1250" t="str">
            <v/>
          </cell>
          <cell r="K1250">
            <v>0</v>
          </cell>
          <cell r="L1250">
            <v>0</v>
          </cell>
          <cell r="M1250" t="str">
            <v/>
          </cell>
          <cell r="P1250" t="str">
            <v/>
          </cell>
          <cell r="Q1250" t="str">
            <v/>
          </cell>
          <cell r="R1250">
            <v>0</v>
          </cell>
          <cell r="S1250">
            <v>0</v>
          </cell>
          <cell r="T1250" t="str">
            <v/>
          </cell>
          <cell r="W1250" t="str">
            <v/>
          </cell>
          <cell r="X1250" t="str">
            <v/>
          </cell>
          <cell r="Y1250">
            <v>0</v>
          </cell>
          <cell r="Z1250">
            <v>0</v>
          </cell>
          <cell r="AA1250" t="str">
            <v/>
          </cell>
        </row>
        <row r="1251">
          <cell r="I1251" t="str">
            <v/>
          </cell>
          <cell r="J1251" t="str">
            <v/>
          </cell>
          <cell r="K1251">
            <v>0</v>
          </cell>
          <cell r="L1251">
            <v>0</v>
          </cell>
          <cell r="M1251" t="str">
            <v/>
          </cell>
          <cell r="P1251" t="str">
            <v/>
          </cell>
          <cell r="Q1251" t="str">
            <v/>
          </cell>
          <cell r="R1251">
            <v>0</v>
          </cell>
          <cell r="S1251">
            <v>0</v>
          </cell>
          <cell r="T1251" t="str">
            <v/>
          </cell>
          <cell r="W1251" t="str">
            <v/>
          </cell>
          <cell r="X1251" t="str">
            <v/>
          </cell>
          <cell r="Y1251">
            <v>0</v>
          </cell>
          <cell r="Z1251">
            <v>0</v>
          </cell>
          <cell r="AA1251" t="str">
            <v/>
          </cell>
        </row>
        <row r="1252">
          <cell r="I1252" t="str">
            <v/>
          </cell>
          <cell r="J1252" t="str">
            <v/>
          </cell>
          <cell r="K1252">
            <v>0</v>
          </cell>
          <cell r="L1252">
            <v>0</v>
          </cell>
          <cell r="M1252" t="str">
            <v/>
          </cell>
          <cell r="P1252" t="str">
            <v/>
          </cell>
          <cell r="Q1252" t="str">
            <v/>
          </cell>
          <cell r="R1252">
            <v>0</v>
          </cell>
          <cell r="S1252">
            <v>0</v>
          </cell>
          <cell r="T1252" t="str">
            <v/>
          </cell>
          <cell r="W1252" t="str">
            <v/>
          </cell>
          <cell r="X1252" t="str">
            <v/>
          </cell>
          <cell r="Y1252">
            <v>0</v>
          </cell>
          <cell r="Z1252">
            <v>0</v>
          </cell>
          <cell r="AA1252" t="str">
            <v/>
          </cell>
        </row>
        <row r="1253">
          <cell r="I1253" t="str">
            <v/>
          </cell>
          <cell r="J1253" t="str">
            <v/>
          </cell>
          <cell r="K1253">
            <v>0</v>
          </cell>
          <cell r="L1253">
            <v>0</v>
          </cell>
          <cell r="M1253" t="str">
            <v/>
          </cell>
          <cell r="P1253" t="str">
            <v/>
          </cell>
          <cell r="Q1253" t="str">
            <v/>
          </cell>
          <cell r="R1253">
            <v>0</v>
          </cell>
          <cell r="S1253">
            <v>0</v>
          </cell>
          <cell r="T1253" t="str">
            <v/>
          </cell>
          <cell r="W1253" t="str">
            <v/>
          </cell>
          <cell r="X1253" t="str">
            <v/>
          </cell>
          <cell r="Y1253">
            <v>0</v>
          </cell>
          <cell r="Z1253">
            <v>0</v>
          </cell>
          <cell r="AA1253" t="str">
            <v/>
          </cell>
        </row>
        <row r="1254">
          <cell r="I1254" t="str">
            <v/>
          </cell>
          <cell r="J1254" t="str">
            <v/>
          </cell>
          <cell r="K1254">
            <v>0</v>
          </cell>
          <cell r="L1254">
            <v>0</v>
          </cell>
          <cell r="M1254" t="str">
            <v/>
          </cell>
          <cell r="P1254" t="str">
            <v/>
          </cell>
          <cell r="Q1254" t="str">
            <v/>
          </cell>
          <cell r="R1254">
            <v>0</v>
          </cell>
          <cell r="S1254">
            <v>0</v>
          </cell>
          <cell r="T1254" t="str">
            <v/>
          </cell>
          <cell r="W1254" t="str">
            <v/>
          </cell>
          <cell r="X1254" t="str">
            <v/>
          </cell>
          <cell r="Y1254">
            <v>0</v>
          </cell>
          <cell r="Z1254">
            <v>0</v>
          </cell>
          <cell r="AA1254" t="str">
            <v/>
          </cell>
        </row>
        <row r="1255">
          <cell r="I1255" t="str">
            <v/>
          </cell>
          <cell r="J1255" t="str">
            <v/>
          </cell>
          <cell r="K1255">
            <v>0</v>
          </cell>
          <cell r="L1255">
            <v>0</v>
          </cell>
          <cell r="M1255" t="str">
            <v/>
          </cell>
          <cell r="P1255" t="str">
            <v/>
          </cell>
          <cell r="Q1255" t="str">
            <v/>
          </cell>
          <cell r="R1255">
            <v>0</v>
          </cell>
          <cell r="S1255">
            <v>0</v>
          </cell>
          <cell r="T1255" t="str">
            <v/>
          </cell>
          <cell r="W1255" t="str">
            <v/>
          </cell>
          <cell r="X1255" t="str">
            <v/>
          </cell>
          <cell r="Y1255">
            <v>0</v>
          </cell>
          <cell r="Z1255">
            <v>0</v>
          </cell>
          <cell r="AA1255" t="str">
            <v/>
          </cell>
        </row>
        <row r="1256">
          <cell r="I1256" t="str">
            <v/>
          </cell>
          <cell r="J1256" t="str">
            <v/>
          </cell>
          <cell r="K1256">
            <v>0</v>
          </cell>
          <cell r="L1256">
            <v>0</v>
          </cell>
          <cell r="M1256" t="str">
            <v/>
          </cell>
          <cell r="P1256" t="str">
            <v/>
          </cell>
          <cell r="Q1256" t="str">
            <v/>
          </cell>
          <cell r="R1256">
            <v>0</v>
          </cell>
          <cell r="S1256">
            <v>0</v>
          </cell>
          <cell r="T1256" t="str">
            <v/>
          </cell>
          <cell r="W1256" t="str">
            <v/>
          </cell>
          <cell r="X1256" t="str">
            <v/>
          </cell>
          <cell r="Y1256">
            <v>0</v>
          </cell>
          <cell r="Z1256">
            <v>0</v>
          </cell>
          <cell r="AA1256" t="str">
            <v/>
          </cell>
        </row>
        <row r="1257">
          <cell r="I1257" t="str">
            <v/>
          </cell>
          <cell r="J1257" t="str">
            <v/>
          </cell>
          <cell r="K1257">
            <v>0</v>
          </cell>
          <cell r="L1257">
            <v>0</v>
          </cell>
          <cell r="M1257" t="str">
            <v/>
          </cell>
          <cell r="P1257" t="str">
            <v/>
          </cell>
          <cell r="Q1257" t="str">
            <v/>
          </cell>
          <cell r="R1257">
            <v>0</v>
          </cell>
          <cell r="S1257">
            <v>0</v>
          </cell>
          <cell r="T1257" t="str">
            <v/>
          </cell>
          <cell r="W1257" t="str">
            <v/>
          </cell>
          <cell r="X1257" t="str">
            <v/>
          </cell>
          <cell r="Y1257">
            <v>0</v>
          </cell>
          <cell r="Z1257">
            <v>0</v>
          </cell>
          <cell r="AA1257" t="str">
            <v/>
          </cell>
        </row>
        <row r="1258">
          <cell r="I1258" t="str">
            <v/>
          </cell>
          <cell r="J1258" t="str">
            <v/>
          </cell>
          <cell r="K1258">
            <v>0</v>
          </cell>
          <cell r="L1258">
            <v>0</v>
          </cell>
          <cell r="M1258" t="str">
            <v/>
          </cell>
          <cell r="P1258" t="str">
            <v/>
          </cell>
          <cell r="Q1258" t="str">
            <v/>
          </cell>
          <cell r="R1258">
            <v>0</v>
          </cell>
          <cell r="S1258">
            <v>0</v>
          </cell>
          <cell r="T1258" t="str">
            <v/>
          </cell>
          <cell r="W1258" t="str">
            <v/>
          </cell>
          <cell r="X1258" t="str">
            <v/>
          </cell>
          <cell r="Y1258">
            <v>0</v>
          </cell>
          <cell r="Z1258">
            <v>0</v>
          </cell>
          <cell r="AA1258" t="str">
            <v/>
          </cell>
        </row>
        <row r="1259">
          <cell r="I1259" t="str">
            <v/>
          </cell>
          <cell r="J1259" t="str">
            <v/>
          </cell>
          <cell r="K1259">
            <v>0</v>
          </cell>
          <cell r="L1259">
            <v>0</v>
          </cell>
          <cell r="M1259" t="str">
            <v/>
          </cell>
          <cell r="P1259" t="str">
            <v/>
          </cell>
          <cell r="Q1259" t="str">
            <v/>
          </cell>
          <cell r="R1259">
            <v>0</v>
          </cell>
          <cell r="S1259">
            <v>0</v>
          </cell>
          <cell r="T1259" t="str">
            <v/>
          </cell>
          <cell r="W1259" t="str">
            <v/>
          </cell>
          <cell r="X1259" t="str">
            <v/>
          </cell>
          <cell r="Y1259">
            <v>0</v>
          </cell>
          <cell r="Z1259">
            <v>0</v>
          </cell>
          <cell r="AA1259" t="str">
            <v/>
          </cell>
        </row>
        <row r="1260">
          <cell r="I1260" t="str">
            <v/>
          </cell>
          <cell r="J1260" t="str">
            <v/>
          </cell>
          <cell r="K1260">
            <v>0</v>
          </cell>
          <cell r="L1260">
            <v>0</v>
          </cell>
          <cell r="M1260" t="str">
            <v/>
          </cell>
          <cell r="P1260" t="str">
            <v/>
          </cell>
          <cell r="Q1260" t="str">
            <v/>
          </cell>
          <cell r="R1260">
            <v>0</v>
          </cell>
          <cell r="S1260">
            <v>0</v>
          </cell>
          <cell r="T1260" t="str">
            <v/>
          </cell>
          <cell r="W1260" t="str">
            <v/>
          </cell>
          <cell r="X1260" t="str">
            <v/>
          </cell>
          <cell r="Y1260">
            <v>0</v>
          </cell>
          <cell r="Z1260">
            <v>0</v>
          </cell>
          <cell r="AA1260" t="str">
            <v/>
          </cell>
        </row>
        <row r="1261">
          <cell r="I1261" t="str">
            <v/>
          </cell>
          <cell r="J1261" t="str">
            <v/>
          </cell>
          <cell r="K1261">
            <v>0</v>
          </cell>
          <cell r="L1261">
            <v>0</v>
          </cell>
          <cell r="M1261" t="str">
            <v/>
          </cell>
          <cell r="P1261" t="str">
            <v/>
          </cell>
          <cell r="Q1261" t="str">
            <v/>
          </cell>
          <cell r="R1261">
            <v>0</v>
          </cell>
          <cell r="S1261">
            <v>0</v>
          </cell>
          <cell r="T1261" t="str">
            <v/>
          </cell>
          <cell r="W1261" t="str">
            <v/>
          </cell>
          <cell r="X1261" t="str">
            <v/>
          </cell>
          <cell r="Y1261">
            <v>0</v>
          </cell>
          <cell r="Z1261">
            <v>0</v>
          </cell>
          <cell r="AA1261" t="str">
            <v/>
          </cell>
        </row>
        <row r="1262">
          <cell r="I1262" t="str">
            <v/>
          </cell>
          <cell r="J1262" t="str">
            <v/>
          </cell>
          <cell r="K1262">
            <v>0</v>
          </cell>
          <cell r="L1262">
            <v>0</v>
          </cell>
          <cell r="M1262" t="str">
            <v/>
          </cell>
          <cell r="P1262" t="str">
            <v/>
          </cell>
          <cell r="Q1262" t="str">
            <v/>
          </cell>
          <cell r="R1262">
            <v>0</v>
          </cell>
          <cell r="S1262">
            <v>0</v>
          </cell>
          <cell r="T1262" t="str">
            <v/>
          </cell>
          <cell r="W1262" t="str">
            <v/>
          </cell>
          <cell r="X1262" t="str">
            <v/>
          </cell>
          <cell r="Y1262">
            <v>0</v>
          </cell>
          <cell r="Z1262">
            <v>0</v>
          </cell>
          <cell r="AA1262" t="str">
            <v/>
          </cell>
        </row>
        <row r="1263">
          <cell r="I1263" t="str">
            <v/>
          </cell>
          <cell r="J1263" t="str">
            <v/>
          </cell>
          <cell r="K1263">
            <v>0</v>
          </cell>
          <cell r="L1263">
            <v>0</v>
          </cell>
          <cell r="M1263" t="str">
            <v/>
          </cell>
          <cell r="P1263" t="str">
            <v/>
          </cell>
          <cell r="Q1263" t="str">
            <v/>
          </cell>
          <cell r="R1263">
            <v>0</v>
          </cell>
          <cell r="S1263">
            <v>0</v>
          </cell>
          <cell r="T1263" t="str">
            <v/>
          </cell>
          <cell r="W1263" t="str">
            <v/>
          </cell>
          <cell r="X1263" t="str">
            <v/>
          </cell>
          <cell r="Y1263">
            <v>0</v>
          </cell>
          <cell r="Z1263">
            <v>0</v>
          </cell>
          <cell r="AA1263" t="str">
            <v/>
          </cell>
        </row>
        <row r="1264">
          <cell r="I1264" t="str">
            <v/>
          </cell>
          <cell r="J1264" t="str">
            <v/>
          </cell>
          <cell r="K1264">
            <v>0</v>
          </cell>
          <cell r="L1264">
            <v>0</v>
          </cell>
          <cell r="M1264" t="str">
            <v/>
          </cell>
          <cell r="P1264" t="str">
            <v/>
          </cell>
          <cell r="Q1264" t="str">
            <v/>
          </cell>
          <cell r="R1264">
            <v>0</v>
          </cell>
          <cell r="S1264">
            <v>0</v>
          </cell>
          <cell r="T1264" t="str">
            <v/>
          </cell>
          <cell r="W1264" t="str">
            <v/>
          </cell>
          <cell r="X1264" t="str">
            <v/>
          </cell>
          <cell r="Y1264">
            <v>0</v>
          </cell>
          <cell r="Z1264">
            <v>0</v>
          </cell>
          <cell r="AA1264" t="str">
            <v/>
          </cell>
        </row>
        <row r="1265">
          <cell r="I1265" t="str">
            <v/>
          </cell>
          <cell r="J1265" t="str">
            <v/>
          </cell>
          <cell r="K1265">
            <v>0</v>
          </cell>
          <cell r="L1265">
            <v>0</v>
          </cell>
          <cell r="M1265" t="str">
            <v/>
          </cell>
          <cell r="P1265" t="str">
            <v/>
          </cell>
          <cell r="Q1265" t="str">
            <v/>
          </cell>
          <cell r="R1265">
            <v>0</v>
          </cell>
          <cell r="S1265">
            <v>0</v>
          </cell>
          <cell r="T1265" t="str">
            <v/>
          </cell>
          <cell r="W1265" t="str">
            <v/>
          </cell>
          <cell r="X1265" t="str">
            <v/>
          </cell>
          <cell r="Y1265">
            <v>0</v>
          </cell>
          <cell r="Z1265">
            <v>0</v>
          </cell>
          <cell r="AA1265" t="str">
            <v/>
          </cell>
        </row>
        <row r="1266">
          <cell r="I1266" t="str">
            <v/>
          </cell>
          <cell r="J1266" t="str">
            <v/>
          </cell>
          <cell r="K1266">
            <v>0</v>
          </cell>
          <cell r="L1266">
            <v>0</v>
          </cell>
          <cell r="M1266" t="str">
            <v/>
          </cell>
          <cell r="P1266" t="str">
            <v/>
          </cell>
          <cell r="Q1266" t="str">
            <v/>
          </cell>
          <cell r="R1266">
            <v>0</v>
          </cell>
          <cell r="S1266">
            <v>0</v>
          </cell>
          <cell r="T1266" t="str">
            <v/>
          </cell>
          <cell r="W1266" t="str">
            <v/>
          </cell>
          <cell r="X1266" t="str">
            <v/>
          </cell>
          <cell r="Y1266">
            <v>0</v>
          </cell>
          <cell r="Z1266">
            <v>0</v>
          </cell>
          <cell r="AA1266" t="str">
            <v/>
          </cell>
        </row>
        <row r="1267">
          <cell r="I1267" t="str">
            <v/>
          </cell>
          <cell r="J1267" t="str">
            <v/>
          </cell>
          <cell r="K1267">
            <v>0</v>
          </cell>
          <cell r="L1267">
            <v>0</v>
          </cell>
          <cell r="M1267" t="str">
            <v/>
          </cell>
          <cell r="P1267" t="str">
            <v/>
          </cell>
          <cell r="Q1267" t="str">
            <v/>
          </cell>
          <cell r="R1267">
            <v>0</v>
          </cell>
          <cell r="S1267">
            <v>0</v>
          </cell>
          <cell r="T1267" t="str">
            <v/>
          </cell>
          <cell r="W1267" t="str">
            <v/>
          </cell>
          <cell r="X1267" t="str">
            <v/>
          </cell>
          <cell r="Y1267">
            <v>0</v>
          </cell>
          <cell r="Z1267">
            <v>0</v>
          </cell>
          <cell r="AA1267" t="str">
            <v/>
          </cell>
        </row>
        <row r="1268">
          <cell r="I1268" t="str">
            <v/>
          </cell>
          <cell r="J1268" t="str">
            <v/>
          </cell>
          <cell r="K1268">
            <v>0</v>
          </cell>
          <cell r="L1268">
            <v>0</v>
          </cell>
          <cell r="M1268" t="str">
            <v/>
          </cell>
          <cell r="P1268" t="str">
            <v/>
          </cell>
          <cell r="Q1268" t="str">
            <v/>
          </cell>
          <cell r="R1268">
            <v>0</v>
          </cell>
          <cell r="S1268">
            <v>0</v>
          </cell>
          <cell r="T1268" t="str">
            <v/>
          </cell>
          <cell r="W1268" t="str">
            <v/>
          </cell>
          <cell r="X1268" t="str">
            <v/>
          </cell>
          <cell r="Y1268">
            <v>0</v>
          </cell>
          <cell r="Z1268">
            <v>0</v>
          </cell>
          <cell r="AA1268" t="str">
            <v/>
          </cell>
        </row>
        <row r="1269">
          <cell r="I1269" t="str">
            <v/>
          </cell>
          <cell r="J1269" t="str">
            <v/>
          </cell>
          <cell r="K1269">
            <v>0</v>
          </cell>
          <cell r="L1269">
            <v>0</v>
          </cell>
          <cell r="M1269" t="str">
            <v/>
          </cell>
          <cell r="P1269" t="str">
            <v/>
          </cell>
          <cell r="Q1269" t="str">
            <v/>
          </cell>
          <cell r="R1269">
            <v>0</v>
          </cell>
          <cell r="S1269">
            <v>0</v>
          </cell>
          <cell r="T1269" t="str">
            <v/>
          </cell>
          <cell r="W1269" t="str">
            <v/>
          </cell>
          <cell r="X1269" t="str">
            <v/>
          </cell>
          <cell r="Y1269">
            <v>0</v>
          </cell>
          <cell r="Z1269">
            <v>0</v>
          </cell>
          <cell r="AA1269" t="str">
            <v/>
          </cell>
        </row>
        <row r="1270">
          <cell r="I1270" t="str">
            <v/>
          </cell>
          <cell r="J1270" t="str">
            <v/>
          </cell>
          <cell r="K1270">
            <v>0</v>
          </cell>
          <cell r="L1270">
            <v>0</v>
          </cell>
          <cell r="M1270" t="str">
            <v/>
          </cell>
          <cell r="P1270" t="str">
            <v/>
          </cell>
          <cell r="Q1270" t="str">
            <v/>
          </cell>
          <cell r="R1270">
            <v>0</v>
          </cell>
          <cell r="S1270">
            <v>0</v>
          </cell>
          <cell r="T1270" t="str">
            <v/>
          </cell>
          <cell r="W1270" t="str">
            <v/>
          </cell>
          <cell r="X1270" t="str">
            <v/>
          </cell>
          <cell r="Y1270">
            <v>0</v>
          </cell>
          <cell r="Z1270">
            <v>0</v>
          </cell>
          <cell r="AA1270" t="str">
            <v/>
          </cell>
        </row>
        <row r="1271">
          <cell r="I1271" t="str">
            <v/>
          </cell>
          <cell r="J1271" t="str">
            <v/>
          </cell>
          <cell r="K1271">
            <v>0</v>
          </cell>
          <cell r="L1271">
            <v>0</v>
          </cell>
          <cell r="M1271" t="str">
            <v/>
          </cell>
          <cell r="P1271" t="str">
            <v/>
          </cell>
          <cell r="Q1271" t="str">
            <v/>
          </cell>
          <cell r="R1271">
            <v>0</v>
          </cell>
          <cell r="S1271">
            <v>0</v>
          </cell>
          <cell r="T1271" t="str">
            <v/>
          </cell>
          <cell r="W1271" t="str">
            <v/>
          </cell>
          <cell r="X1271" t="str">
            <v/>
          </cell>
          <cell r="Y1271">
            <v>0</v>
          </cell>
          <cell r="Z1271">
            <v>0</v>
          </cell>
          <cell r="AA1271" t="str">
            <v/>
          </cell>
        </row>
        <row r="1272">
          <cell r="I1272" t="str">
            <v/>
          </cell>
          <cell r="J1272" t="str">
            <v/>
          </cell>
          <cell r="K1272">
            <v>0</v>
          </cell>
          <cell r="L1272">
            <v>0</v>
          </cell>
          <cell r="M1272" t="str">
            <v/>
          </cell>
          <cell r="P1272" t="str">
            <v/>
          </cell>
          <cell r="Q1272" t="str">
            <v/>
          </cell>
          <cell r="R1272">
            <v>0</v>
          </cell>
          <cell r="S1272">
            <v>0</v>
          </cell>
          <cell r="T1272" t="str">
            <v/>
          </cell>
          <cell r="W1272" t="str">
            <v/>
          </cell>
          <cell r="X1272" t="str">
            <v/>
          </cell>
          <cell r="Y1272">
            <v>0</v>
          </cell>
          <cell r="Z1272">
            <v>0</v>
          </cell>
          <cell r="AA1272" t="str">
            <v/>
          </cell>
        </row>
        <row r="1273">
          <cell r="I1273" t="str">
            <v/>
          </cell>
          <cell r="J1273" t="str">
            <v/>
          </cell>
          <cell r="K1273">
            <v>0</v>
          </cell>
          <cell r="L1273">
            <v>0</v>
          </cell>
          <cell r="M1273" t="str">
            <v/>
          </cell>
          <cell r="P1273" t="str">
            <v/>
          </cell>
          <cell r="Q1273" t="str">
            <v/>
          </cell>
          <cell r="R1273">
            <v>0</v>
          </cell>
          <cell r="S1273">
            <v>0</v>
          </cell>
          <cell r="T1273" t="str">
            <v/>
          </cell>
          <cell r="W1273" t="str">
            <v/>
          </cell>
          <cell r="X1273" t="str">
            <v/>
          </cell>
          <cell r="Y1273">
            <v>0</v>
          </cell>
          <cell r="Z1273">
            <v>0</v>
          </cell>
          <cell r="AA1273" t="str">
            <v/>
          </cell>
        </row>
        <row r="1274">
          <cell r="I1274" t="str">
            <v/>
          </cell>
          <cell r="J1274" t="str">
            <v/>
          </cell>
          <cell r="K1274">
            <v>0</v>
          </cell>
          <cell r="L1274">
            <v>0</v>
          </cell>
          <cell r="M1274" t="str">
            <v/>
          </cell>
          <cell r="P1274" t="str">
            <v/>
          </cell>
          <cell r="Q1274" t="str">
            <v/>
          </cell>
          <cell r="R1274">
            <v>0</v>
          </cell>
          <cell r="S1274">
            <v>0</v>
          </cell>
          <cell r="T1274" t="str">
            <v/>
          </cell>
          <cell r="W1274" t="str">
            <v/>
          </cell>
          <cell r="X1274" t="str">
            <v/>
          </cell>
          <cell r="Y1274">
            <v>0</v>
          </cell>
          <cell r="Z1274">
            <v>0</v>
          </cell>
          <cell r="AA1274" t="str">
            <v/>
          </cell>
        </row>
        <row r="1275">
          <cell r="I1275" t="str">
            <v/>
          </cell>
          <cell r="J1275" t="str">
            <v/>
          </cell>
          <cell r="K1275">
            <v>0</v>
          </cell>
          <cell r="L1275">
            <v>0</v>
          </cell>
          <cell r="M1275" t="str">
            <v/>
          </cell>
          <cell r="P1275" t="str">
            <v/>
          </cell>
          <cell r="Q1275" t="str">
            <v/>
          </cell>
          <cell r="R1275">
            <v>0</v>
          </cell>
          <cell r="S1275">
            <v>0</v>
          </cell>
          <cell r="T1275" t="str">
            <v/>
          </cell>
          <cell r="W1275" t="str">
            <v/>
          </cell>
          <cell r="X1275" t="str">
            <v/>
          </cell>
          <cell r="Y1275">
            <v>0</v>
          </cell>
          <cell r="Z1275">
            <v>0</v>
          </cell>
          <cell r="AA1275" t="str">
            <v/>
          </cell>
        </row>
        <row r="1276">
          <cell r="I1276" t="str">
            <v/>
          </cell>
          <cell r="J1276" t="str">
            <v/>
          </cell>
          <cell r="K1276">
            <v>0</v>
          </cell>
          <cell r="L1276">
            <v>0</v>
          </cell>
          <cell r="M1276" t="str">
            <v/>
          </cell>
          <cell r="P1276" t="str">
            <v/>
          </cell>
          <cell r="Q1276" t="str">
            <v/>
          </cell>
          <cell r="R1276">
            <v>0</v>
          </cell>
          <cell r="S1276">
            <v>0</v>
          </cell>
          <cell r="T1276" t="str">
            <v/>
          </cell>
          <cell r="W1276" t="str">
            <v/>
          </cell>
          <cell r="X1276" t="str">
            <v/>
          </cell>
          <cell r="Y1276">
            <v>0</v>
          </cell>
          <cell r="Z1276">
            <v>0</v>
          </cell>
          <cell r="AA1276" t="str">
            <v/>
          </cell>
        </row>
        <row r="1277">
          <cell r="I1277" t="str">
            <v/>
          </cell>
          <cell r="J1277" t="str">
            <v/>
          </cell>
          <cell r="K1277">
            <v>0</v>
          </cell>
          <cell r="L1277">
            <v>0</v>
          </cell>
          <cell r="M1277" t="str">
            <v/>
          </cell>
          <cell r="P1277" t="str">
            <v/>
          </cell>
          <cell r="Q1277" t="str">
            <v/>
          </cell>
          <cell r="R1277">
            <v>0</v>
          </cell>
          <cell r="S1277">
            <v>0</v>
          </cell>
          <cell r="T1277" t="str">
            <v/>
          </cell>
          <cell r="W1277" t="str">
            <v/>
          </cell>
          <cell r="X1277" t="str">
            <v/>
          </cell>
          <cell r="Y1277">
            <v>0</v>
          </cell>
          <cell r="Z1277">
            <v>0</v>
          </cell>
          <cell r="AA1277" t="str">
            <v/>
          </cell>
        </row>
        <row r="1278">
          <cell r="I1278" t="str">
            <v/>
          </cell>
          <cell r="J1278" t="str">
            <v/>
          </cell>
          <cell r="K1278">
            <v>0</v>
          </cell>
          <cell r="L1278">
            <v>0</v>
          </cell>
          <cell r="M1278" t="str">
            <v/>
          </cell>
          <cell r="P1278" t="str">
            <v/>
          </cell>
          <cell r="Q1278" t="str">
            <v/>
          </cell>
          <cell r="R1278">
            <v>0</v>
          </cell>
          <cell r="S1278">
            <v>0</v>
          </cell>
          <cell r="T1278" t="str">
            <v/>
          </cell>
          <cell r="W1278" t="str">
            <v/>
          </cell>
          <cell r="X1278" t="str">
            <v/>
          </cell>
          <cell r="Y1278">
            <v>0</v>
          </cell>
          <cell r="Z1278">
            <v>0</v>
          </cell>
          <cell r="AA1278" t="str">
            <v/>
          </cell>
        </row>
        <row r="1279">
          <cell r="I1279" t="str">
            <v/>
          </cell>
          <cell r="J1279" t="str">
            <v/>
          </cell>
          <cell r="K1279">
            <v>0</v>
          </cell>
          <cell r="L1279">
            <v>0</v>
          </cell>
          <cell r="M1279" t="str">
            <v/>
          </cell>
          <cell r="P1279" t="str">
            <v/>
          </cell>
          <cell r="Q1279" t="str">
            <v/>
          </cell>
          <cell r="R1279">
            <v>0</v>
          </cell>
          <cell r="S1279">
            <v>0</v>
          </cell>
          <cell r="T1279" t="str">
            <v/>
          </cell>
          <cell r="W1279" t="str">
            <v/>
          </cell>
          <cell r="X1279" t="str">
            <v/>
          </cell>
          <cell r="Y1279">
            <v>0</v>
          </cell>
          <cell r="Z1279">
            <v>0</v>
          </cell>
          <cell r="AA1279" t="str">
            <v/>
          </cell>
        </row>
        <row r="1280">
          <cell r="I1280" t="str">
            <v/>
          </cell>
          <cell r="J1280" t="str">
            <v/>
          </cell>
          <cell r="K1280">
            <v>0</v>
          </cell>
          <cell r="L1280">
            <v>0</v>
          </cell>
          <cell r="M1280" t="str">
            <v/>
          </cell>
          <cell r="P1280" t="str">
            <v/>
          </cell>
          <cell r="Q1280" t="str">
            <v/>
          </cell>
          <cell r="R1280">
            <v>0</v>
          </cell>
          <cell r="S1280">
            <v>0</v>
          </cell>
          <cell r="T1280" t="str">
            <v/>
          </cell>
          <cell r="W1280" t="str">
            <v/>
          </cell>
          <cell r="X1280" t="str">
            <v/>
          </cell>
          <cell r="Y1280">
            <v>0</v>
          </cell>
          <cell r="Z1280">
            <v>0</v>
          </cell>
          <cell r="AA1280" t="str">
            <v/>
          </cell>
        </row>
        <row r="1281">
          <cell r="I1281" t="str">
            <v/>
          </cell>
          <cell r="J1281" t="str">
            <v/>
          </cell>
          <cell r="K1281">
            <v>0</v>
          </cell>
          <cell r="L1281">
            <v>0</v>
          </cell>
          <cell r="M1281" t="str">
            <v/>
          </cell>
          <cell r="P1281" t="str">
            <v/>
          </cell>
          <cell r="Q1281" t="str">
            <v/>
          </cell>
          <cell r="R1281">
            <v>0</v>
          </cell>
          <cell r="S1281">
            <v>0</v>
          </cell>
          <cell r="T1281" t="str">
            <v/>
          </cell>
          <cell r="W1281" t="str">
            <v/>
          </cell>
          <cell r="X1281" t="str">
            <v/>
          </cell>
          <cell r="Y1281">
            <v>0</v>
          </cell>
          <cell r="Z1281">
            <v>0</v>
          </cell>
          <cell r="AA1281" t="str">
            <v/>
          </cell>
        </row>
        <row r="1282">
          <cell r="I1282" t="str">
            <v/>
          </cell>
          <cell r="J1282" t="str">
            <v/>
          </cell>
          <cell r="K1282">
            <v>0</v>
          </cell>
          <cell r="L1282">
            <v>0</v>
          </cell>
          <cell r="M1282" t="str">
            <v/>
          </cell>
          <cell r="P1282" t="str">
            <v/>
          </cell>
          <cell r="Q1282" t="str">
            <v/>
          </cell>
          <cell r="R1282">
            <v>0</v>
          </cell>
          <cell r="S1282">
            <v>0</v>
          </cell>
          <cell r="T1282" t="str">
            <v/>
          </cell>
          <cell r="W1282" t="str">
            <v/>
          </cell>
          <cell r="X1282" t="str">
            <v/>
          </cell>
          <cell r="Y1282">
            <v>0</v>
          </cell>
          <cell r="Z1282">
            <v>0</v>
          </cell>
          <cell r="AA1282" t="str">
            <v/>
          </cell>
        </row>
        <row r="1283">
          <cell r="I1283" t="str">
            <v/>
          </cell>
          <cell r="J1283" t="str">
            <v/>
          </cell>
          <cell r="K1283">
            <v>0</v>
          </cell>
          <cell r="L1283">
            <v>0</v>
          </cell>
          <cell r="M1283" t="str">
            <v/>
          </cell>
          <cell r="P1283" t="str">
            <v/>
          </cell>
          <cell r="Q1283" t="str">
            <v/>
          </cell>
          <cell r="R1283">
            <v>0</v>
          </cell>
          <cell r="S1283">
            <v>0</v>
          </cell>
          <cell r="T1283" t="str">
            <v/>
          </cell>
          <cell r="W1283" t="str">
            <v/>
          </cell>
          <cell r="X1283" t="str">
            <v/>
          </cell>
          <cell r="Y1283">
            <v>0</v>
          </cell>
          <cell r="Z1283">
            <v>0</v>
          </cell>
          <cell r="AA1283" t="str">
            <v/>
          </cell>
        </row>
        <row r="1284">
          <cell r="I1284" t="str">
            <v/>
          </cell>
          <cell r="J1284" t="str">
            <v/>
          </cell>
          <cell r="K1284">
            <v>0</v>
          </cell>
          <cell r="L1284">
            <v>0</v>
          </cell>
          <cell r="M1284" t="str">
            <v/>
          </cell>
          <cell r="P1284" t="str">
            <v/>
          </cell>
          <cell r="Q1284" t="str">
            <v/>
          </cell>
          <cell r="R1284">
            <v>0</v>
          </cell>
          <cell r="S1284">
            <v>0</v>
          </cell>
          <cell r="T1284" t="str">
            <v/>
          </cell>
          <cell r="W1284" t="str">
            <v/>
          </cell>
          <cell r="X1284" t="str">
            <v/>
          </cell>
          <cell r="Y1284">
            <v>0</v>
          </cell>
          <cell r="Z1284">
            <v>0</v>
          </cell>
          <cell r="AA1284" t="str">
            <v/>
          </cell>
        </row>
        <row r="1285">
          <cell r="I1285" t="str">
            <v/>
          </cell>
          <cell r="J1285" t="str">
            <v/>
          </cell>
          <cell r="K1285">
            <v>0</v>
          </cell>
          <cell r="L1285">
            <v>0</v>
          </cell>
          <cell r="M1285" t="str">
            <v/>
          </cell>
          <cell r="P1285" t="str">
            <v/>
          </cell>
          <cell r="Q1285" t="str">
            <v/>
          </cell>
          <cell r="R1285">
            <v>0</v>
          </cell>
          <cell r="S1285">
            <v>0</v>
          </cell>
          <cell r="T1285" t="str">
            <v/>
          </cell>
          <cell r="W1285" t="str">
            <v/>
          </cell>
          <cell r="X1285" t="str">
            <v/>
          </cell>
          <cell r="Y1285">
            <v>0</v>
          </cell>
          <cell r="Z1285">
            <v>0</v>
          </cell>
          <cell r="AA1285" t="str">
            <v/>
          </cell>
        </row>
        <row r="1286">
          <cell r="I1286" t="str">
            <v/>
          </cell>
          <cell r="J1286" t="str">
            <v/>
          </cell>
          <cell r="K1286">
            <v>0</v>
          </cell>
          <cell r="L1286">
            <v>0</v>
          </cell>
          <cell r="M1286" t="str">
            <v/>
          </cell>
          <cell r="P1286" t="str">
            <v/>
          </cell>
          <cell r="Q1286" t="str">
            <v/>
          </cell>
          <cell r="R1286">
            <v>0</v>
          </cell>
          <cell r="S1286">
            <v>0</v>
          </cell>
          <cell r="T1286" t="str">
            <v/>
          </cell>
          <cell r="W1286" t="str">
            <v/>
          </cell>
          <cell r="X1286" t="str">
            <v/>
          </cell>
          <cell r="Y1286">
            <v>0</v>
          </cell>
          <cell r="Z1286">
            <v>0</v>
          </cell>
          <cell r="AA1286" t="str">
            <v/>
          </cell>
        </row>
        <row r="1287">
          <cell r="I1287" t="str">
            <v/>
          </cell>
          <cell r="J1287" t="str">
            <v/>
          </cell>
          <cell r="K1287">
            <v>0</v>
          </cell>
          <cell r="L1287">
            <v>0</v>
          </cell>
          <cell r="M1287" t="str">
            <v/>
          </cell>
          <cell r="P1287" t="str">
            <v/>
          </cell>
          <cell r="Q1287" t="str">
            <v/>
          </cell>
          <cell r="R1287">
            <v>0</v>
          </cell>
          <cell r="S1287">
            <v>0</v>
          </cell>
          <cell r="T1287" t="str">
            <v/>
          </cell>
          <cell r="W1287" t="str">
            <v/>
          </cell>
          <cell r="X1287" t="str">
            <v/>
          </cell>
          <cell r="Y1287">
            <v>0</v>
          </cell>
          <cell r="Z1287">
            <v>0</v>
          </cell>
          <cell r="AA1287" t="str">
            <v/>
          </cell>
        </row>
        <row r="1288">
          <cell r="I1288" t="str">
            <v/>
          </cell>
          <cell r="J1288" t="str">
            <v/>
          </cell>
          <cell r="K1288">
            <v>0</v>
          </cell>
          <cell r="L1288">
            <v>0</v>
          </cell>
          <cell r="M1288" t="str">
            <v/>
          </cell>
          <cell r="P1288" t="str">
            <v/>
          </cell>
          <cell r="Q1288" t="str">
            <v/>
          </cell>
          <cell r="R1288">
            <v>0</v>
          </cell>
          <cell r="S1288">
            <v>0</v>
          </cell>
          <cell r="T1288" t="str">
            <v/>
          </cell>
          <cell r="W1288" t="str">
            <v/>
          </cell>
          <cell r="X1288" t="str">
            <v/>
          </cell>
          <cell r="Y1288">
            <v>0</v>
          </cell>
          <cell r="Z1288">
            <v>0</v>
          </cell>
          <cell r="AA1288" t="str">
            <v/>
          </cell>
        </row>
        <row r="1289">
          <cell r="I1289" t="str">
            <v/>
          </cell>
          <cell r="J1289" t="str">
            <v/>
          </cell>
          <cell r="K1289">
            <v>0</v>
          </cell>
          <cell r="L1289">
            <v>0</v>
          </cell>
          <cell r="M1289" t="str">
            <v/>
          </cell>
          <cell r="P1289" t="str">
            <v/>
          </cell>
          <cell r="Q1289" t="str">
            <v/>
          </cell>
          <cell r="R1289">
            <v>0</v>
          </cell>
          <cell r="S1289">
            <v>0</v>
          </cell>
          <cell r="T1289" t="str">
            <v/>
          </cell>
          <cell r="W1289" t="str">
            <v/>
          </cell>
          <cell r="X1289" t="str">
            <v/>
          </cell>
          <cell r="Y1289">
            <v>0</v>
          </cell>
          <cell r="Z1289">
            <v>0</v>
          </cell>
          <cell r="AA1289" t="str">
            <v/>
          </cell>
        </row>
        <row r="1290">
          <cell r="I1290" t="str">
            <v/>
          </cell>
          <cell r="J1290" t="str">
            <v/>
          </cell>
          <cell r="K1290">
            <v>0</v>
          </cell>
          <cell r="L1290">
            <v>0</v>
          </cell>
          <cell r="M1290" t="str">
            <v/>
          </cell>
          <cell r="P1290" t="str">
            <v/>
          </cell>
          <cell r="Q1290" t="str">
            <v/>
          </cell>
          <cell r="R1290">
            <v>0</v>
          </cell>
          <cell r="S1290">
            <v>0</v>
          </cell>
          <cell r="T1290" t="str">
            <v/>
          </cell>
          <cell r="W1290" t="str">
            <v/>
          </cell>
          <cell r="X1290" t="str">
            <v/>
          </cell>
          <cell r="Y1290">
            <v>0</v>
          </cell>
          <cell r="Z1290">
            <v>0</v>
          </cell>
          <cell r="AA1290" t="str">
            <v/>
          </cell>
        </row>
        <row r="1291">
          <cell r="I1291" t="str">
            <v/>
          </cell>
          <cell r="J1291" t="str">
            <v/>
          </cell>
          <cell r="K1291">
            <v>0</v>
          </cell>
          <cell r="L1291">
            <v>0</v>
          </cell>
          <cell r="M1291" t="str">
            <v/>
          </cell>
          <cell r="P1291" t="str">
            <v/>
          </cell>
          <cell r="Q1291" t="str">
            <v/>
          </cell>
          <cell r="R1291">
            <v>0</v>
          </cell>
          <cell r="S1291">
            <v>0</v>
          </cell>
          <cell r="T1291" t="str">
            <v/>
          </cell>
          <cell r="W1291" t="str">
            <v/>
          </cell>
          <cell r="X1291" t="str">
            <v/>
          </cell>
          <cell r="Y1291">
            <v>0</v>
          </cell>
          <cell r="Z1291">
            <v>0</v>
          </cell>
          <cell r="AA1291" t="str">
            <v/>
          </cell>
        </row>
        <row r="1292">
          <cell r="I1292" t="str">
            <v/>
          </cell>
          <cell r="J1292" t="str">
            <v/>
          </cell>
          <cell r="K1292">
            <v>0</v>
          </cell>
          <cell r="L1292">
            <v>0</v>
          </cell>
          <cell r="M1292" t="str">
            <v/>
          </cell>
          <cell r="P1292" t="str">
            <v/>
          </cell>
          <cell r="Q1292" t="str">
            <v/>
          </cell>
          <cell r="R1292">
            <v>0</v>
          </cell>
          <cell r="S1292">
            <v>0</v>
          </cell>
          <cell r="T1292" t="str">
            <v/>
          </cell>
          <cell r="W1292" t="str">
            <v/>
          </cell>
          <cell r="X1292" t="str">
            <v/>
          </cell>
          <cell r="Y1292">
            <v>0</v>
          </cell>
          <cell r="Z1292">
            <v>0</v>
          </cell>
          <cell r="AA1292" t="str">
            <v/>
          </cell>
        </row>
        <row r="1293">
          <cell r="I1293" t="str">
            <v/>
          </cell>
          <cell r="J1293" t="str">
            <v/>
          </cell>
          <cell r="K1293">
            <v>0</v>
          </cell>
          <cell r="L1293">
            <v>0</v>
          </cell>
          <cell r="M1293" t="str">
            <v/>
          </cell>
          <cell r="P1293" t="str">
            <v/>
          </cell>
          <cell r="Q1293" t="str">
            <v/>
          </cell>
          <cell r="R1293">
            <v>0</v>
          </cell>
          <cell r="S1293">
            <v>0</v>
          </cell>
          <cell r="T1293" t="str">
            <v/>
          </cell>
          <cell r="W1293" t="str">
            <v/>
          </cell>
          <cell r="X1293" t="str">
            <v/>
          </cell>
          <cell r="Y1293">
            <v>0</v>
          </cell>
          <cell r="Z1293">
            <v>0</v>
          </cell>
          <cell r="AA1293" t="str">
            <v/>
          </cell>
        </row>
        <row r="1294">
          <cell r="I1294" t="str">
            <v/>
          </cell>
          <cell r="J1294" t="str">
            <v/>
          </cell>
          <cell r="K1294">
            <v>0</v>
          </cell>
          <cell r="L1294">
            <v>0</v>
          </cell>
          <cell r="M1294" t="str">
            <v/>
          </cell>
          <cell r="P1294" t="str">
            <v/>
          </cell>
          <cell r="Q1294" t="str">
            <v/>
          </cell>
          <cell r="R1294">
            <v>0</v>
          </cell>
          <cell r="S1294">
            <v>0</v>
          </cell>
          <cell r="T1294" t="str">
            <v/>
          </cell>
          <cell r="W1294" t="str">
            <v/>
          </cell>
          <cell r="X1294" t="str">
            <v/>
          </cell>
          <cell r="Y1294">
            <v>0</v>
          </cell>
          <cell r="Z1294">
            <v>0</v>
          </cell>
          <cell r="AA1294" t="str">
            <v/>
          </cell>
        </row>
        <row r="1295">
          <cell r="I1295" t="str">
            <v/>
          </cell>
          <cell r="J1295" t="str">
            <v/>
          </cell>
          <cell r="K1295">
            <v>0</v>
          </cell>
          <cell r="L1295">
            <v>0</v>
          </cell>
          <cell r="M1295" t="str">
            <v/>
          </cell>
          <cell r="P1295" t="str">
            <v/>
          </cell>
          <cell r="Q1295" t="str">
            <v/>
          </cell>
          <cell r="R1295">
            <v>0</v>
          </cell>
          <cell r="S1295">
            <v>0</v>
          </cell>
          <cell r="T1295" t="str">
            <v/>
          </cell>
          <cell r="W1295" t="str">
            <v/>
          </cell>
          <cell r="X1295" t="str">
            <v/>
          </cell>
          <cell r="Y1295">
            <v>0</v>
          </cell>
          <cell r="Z1295">
            <v>0</v>
          </cell>
          <cell r="AA1295" t="str">
            <v/>
          </cell>
        </row>
        <row r="1296">
          <cell r="I1296" t="str">
            <v/>
          </cell>
          <cell r="J1296" t="str">
            <v/>
          </cell>
          <cell r="K1296">
            <v>0</v>
          </cell>
          <cell r="L1296">
            <v>0</v>
          </cell>
          <cell r="M1296" t="str">
            <v/>
          </cell>
          <cell r="P1296" t="str">
            <v/>
          </cell>
          <cell r="Q1296" t="str">
            <v/>
          </cell>
          <cell r="R1296">
            <v>0</v>
          </cell>
          <cell r="S1296">
            <v>0</v>
          </cell>
          <cell r="T1296" t="str">
            <v/>
          </cell>
          <cell r="W1296" t="str">
            <v/>
          </cell>
          <cell r="X1296" t="str">
            <v/>
          </cell>
          <cell r="Y1296">
            <v>0</v>
          </cell>
          <cell r="Z1296">
            <v>0</v>
          </cell>
          <cell r="AA1296" t="str">
            <v/>
          </cell>
        </row>
        <row r="1297">
          <cell r="I1297" t="str">
            <v/>
          </cell>
          <cell r="J1297" t="str">
            <v/>
          </cell>
          <cell r="K1297">
            <v>0</v>
          </cell>
          <cell r="L1297">
            <v>0</v>
          </cell>
          <cell r="M1297" t="str">
            <v/>
          </cell>
          <cell r="P1297" t="str">
            <v/>
          </cell>
          <cell r="Q1297" t="str">
            <v/>
          </cell>
          <cell r="R1297">
            <v>0</v>
          </cell>
          <cell r="S1297">
            <v>0</v>
          </cell>
          <cell r="T1297" t="str">
            <v/>
          </cell>
          <cell r="W1297" t="str">
            <v/>
          </cell>
          <cell r="X1297" t="str">
            <v/>
          </cell>
          <cell r="Y1297">
            <v>0</v>
          </cell>
          <cell r="Z1297">
            <v>0</v>
          </cell>
          <cell r="AA1297" t="str">
            <v/>
          </cell>
        </row>
        <row r="1298">
          <cell r="I1298" t="str">
            <v/>
          </cell>
          <cell r="J1298" t="str">
            <v/>
          </cell>
          <cell r="K1298">
            <v>0</v>
          </cell>
          <cell r="L1298">
            <v>0</v>
          </cell>
          <cell r="M1298" t="str">
            <v/>
          </cell>
          <cell r="P1298" t="str">
            <v/>
          </cell>
          <cell r="Q1298" t="str">
            <v/>
          </cell>
          <cell r="R1298">
            <v>0</v>
          </cell>
          <cell r="S1298">
            <v>0</v>
          </cell>
          <cell r="T1298" t="str">
            <v/>
          </cell>
          <cell r="W1298" t="str">
            <v/>
          </cell>
          <cell r="X1298" t="str">
            <v/>
          </cell>
          <cell r="Y1298">
            <v>0</v>
          </cell>
          <cell r="Z1298">
            <v>0</v>
          </cell>
          <cell r="AA1298" t="str">
            <v/>
          </cell>
        </row>
        <row r="1299">
          <cell r="I1299" t="str">
            <v/>
          </cell>
          <cell r="J1299" t="str">
            <v/>
          </cell>
          <cell r="K1299">
            <v>0</v>
          </cell>
          <cell r="L1299">
            <v>0</v>
          </cell>
          <cell r="M1299" t="str">
            <v/>
          </cell>
          <cell r="P1299" t="str">
            <v/>
          </cell>
          <cell r="Q1299" t="str">
            <v/>
          </cell>
          <cell r="R1299">
            <v>0</v>
          </cell>
          <cell r="S1299">
            <v>0</v>
          </cell>
          <cell r="T1299" t="str">
            <v/>
          </cell>
          <cell r="W1299" t="str">
            <v/>
          </cell>
          <cell r="X1299" t="str">
            <v/>
          </cell>
          <cell r="Y1299">
            <v>0</v>
          </cell>
          <cell r="Z1299">
            <v>0</v>
          </cell>
          <cell r="AA1299" t="str">
            <v/>
          </cell>
        </row>
        <row r="1300">
          <cell r="I1300" t="str">
            <v/>
          </cell>
          <cell r="J1300" t="str">
            <v/>
          </cell>
          <cell r="K1300">
            <v>0</v>
          </cell>
          <cell r="L1300">
            <v>0</v>
          </cell>
          <cell r="M1300" t="str">
            <v/>
          </cell>
          <cell r="P1300" t="str">
            <v/>
          </cell>
          <cell r="Q1300" t="str">
            <v/>
          </cell>
          <cell r="R1300">
            <v>0</v>
          </cell>
          <cell r="S1300">
            <v>0</v>
          </cell>
          <cell r="T1300" t="str">
            <v/>
          </cell>
          <cell r="W1300" t="str">
            <v/>
          </cell>
          <cell r="X1300" t="str">
            <v/>
          </cell>
          <cell r="Y1300">
            <v>0</v>
          </cell>
          <cell r="Z1300">
            <v>0</v>
          </cell>
          <cell r="AA1300" t="str">
            <v/>
          </cell>
        </row>
        <row r="1301">
          <cell r="I1301" t="str">
            <v/>
          </cell>
          <cell r="J1301" t="str">
            <v/>
          </cell>
          <cell r="K1301">
            <v>0</v>
          </cell>
          <cell r="L1301">
            <v>0</v>
          </cell>
          <cell r="M1301" t="str">
            <v/>
          </cell>
          <cell r="P1301" t="str">
            <v/>
          </cell>
          <cell r="Q1301" t="str">
            <v/>
          </cell>
          <cell r="R1301">
            <v>0</v>
          </cell>
          <cell r="S1301">
            <v>0</v>
          </cell>
          <cell r="T1301" t="str">
            <v/>
          </cell>
          <cell r="W1301" t="str">
            <v/>
          </cell>
          <cell r="X1301" t="str">
            <v/>
          </cell>
          <cell r="Y1301">
            <v>0</v>
          </cell>
          <cell r="Z1301">
            <v>0</v>
          </cell>
          <cell r="AA1301" t="str">
            <v/>
          </cell>
        </row>
        <row r="1302">
          <cell r="I1302" t="str">
            <v/>
          </cell>
          <cell r="J1302" t="str">
            <v/>
          </cell>
          <cell r="K1302">
            <v>0</v>
          </cell>
          <cell r="L1302">
            <v>0</v>
          </cell>
          <cell r="M1302" t="str">
            <v/>
          </cell>
          <cell r="P1302" t="str">
            <v/>
          </cell>
          <cell r="Q1302" t="str">
            <v/>
          </cell>
          <cell r="R1302">
            <v>0</v>
          </cell>
          <cell r="S1302">
            <v>0</v>
          </cell>
          <cell r="T1302" t="str">
            <v/>
          </cell>
          <cell r="W1302" t="str">
            <v/>
          </cell>
          <cell r="X1302" t="str">
            <v/>
          </cell>
          <cell r="Y1302">
            <v>0</v>
          </cell>
          <cell r="Z1302">
            <v>0</v>
          </cell>
          <cell r="AA1302" t="str">
            <v/>
          </cell>
        </row>
        <row r="1303">
          <cell r="I1303" t="str">
            <v/>
          </cell>
          <cell r="J1303" t="str">
            <v/>
          </cell>
          <cell r="K1303">
            <v>0</v>
          </cell>
          <cell r="L1303">
            <v>0</v>
          </cell>
          <cell r="M1303" t="str">
            <v/>
          </cell>
          <cell r="P1303" t="str">
            <v/>
          </cell>
          <cell r="Q1303" t="str">
            <v/>
          </cell>
          <cell r="R1303">
            <v>0</v>
          </cell>
          <cell r="S1303">
            <v>0</v>
          </cell>
          <cell r="T1303" t="str">
            <v/>
          </cell>
          <cell r="W1303" t="str">
            <v/>
          </cell>
          <cell r="X1303" t="str">
            <v/>
          </cell>
          <cell r="Y1303">
            <v>0</v>
          </cell>
          <cell r="Z1303">
            <v>0</v>
          </cell>
          <cell r="AA1303" t="str">
            <v/>
          </cell>
        </row>
        <row r="1304">
          <cell r="I1304" t="str">
            <v/>
          </cell>
          <cell r="J1304" t="str">
            <v/>
          </cell>
          <cell r="K1304">
            <v>0</v>
          </cell>
          <cell r="L1304">
            <v>0</v>
          </cell>
          <cell r="M1304" t="str">
            <v/>
          </cell>
          <cell r="P1304" t="str">
            <v/>
          </cell>
          <cell r="Q1304" t="str">
            <v/>
          </cell>
          <cell r="R1304">
            <v>0</v>
          </cell>
          <cell r="S1304">
            <v>0</v>
          </cell>
          <cell r="T1304" t="str">
            <v/>
          </cell>
          <cell r="W1304" t="str">
            <v/>
          </cell>
          <cell r="X1304" t="str">
            <v/>
          </cell>
          <cell r="Y1304">
            <v>0</v>
          </cell>
          <cell r="Z1304">
            <v>0</v>
          </cell>
          <cell r="AA1304" t="str">
            <v/>
          </cell>
        </row>
        <row r="1305">
          <cell r="I1305" t="str">
            <v/>
          </cell>
          <cell r="J1305" t="str">
            <v/>
          </cell>
          <cell r="K1305">
            <v>0</v>
          </cell>
          <cell r="L1305">
            <v>0</v>
          </cell>
          <cell r="M1305" t="str">
            <v/>
          </cell>
          <cell r="P1305" t="str">
            <v/>
          </cell>
          <cell r="Q1305" t="str">
            <v/>
          </cell>
          <cell r="R1305">
            <v>0</v>
          </cell>
          <cell r="S1305">
            <v>0</v>
          </cell>
          <cell r="T1305" t="str">
            <v/>
          </cell>
          <cell r="W1305" t="str">
            <v/>
          </cell>
          <cell r="X1305" t="str">
            <v/>
          </cell>
          <cell r="Y1305">
            <v>0</v>
          </cell>
          <cell r="Z1305">
            <v>0</v>
          </cell>
          <cell r="AA1305" t="str">
            <v/>
          </cell>
        </row>
        <row r="1306">
          <cell r="I1306" t="str">
            <v/>
          </cell>
          <cell r="J1306" t="str">
            <v/>
          </cell>
          <cell r="K1306">
            <v>0</v>
          </cell>
          <cell r="L1306">
            <v>0</v>
          </cell>
          <cell r="M1306" t="str">
            <v/>
          </cell>
          <cell r="P1306" t="str">
            <v/>
          </cell>
          <cell r="Q1306" t="str">
            <v/>
          </cell>
          <cell r="R1306">
            <v>0</v>
          </cell>
          <cell r="S1306">
            <v>0</v>
          </cell>
          <cell r="T1306" t="str">
            <v/>
          </cell>
          <cell r="W1306" t="str">
            <v/>
          </cell>
          <cell r="X1306" t="str">
            <v/>
          </cell>
          <cell r="Y1306">
            <v>0</v>
          </cell>
          <cell r="Z1306">
            <v>0</v>
          </cell>
          <cell r="AA1306" t="str">
            <v/>
          </cell>
        </row>
        <row r="1307">
          <cell r="I1307" t="str">
            <v/>
          </cell>
          <cell r="J1307" t="str">
            <v/>
          </cell>
          <cell r="K1307">
            <v>0</v>
          </cell>
          <cell r="L1307">
            <v>0</v>
          </cell>
          <cell r="M1307" t="str">
            <v/>
          </cell>
          <cell r="P1307" t="str">
            <v/>
          </cell>
          <cell r="Q1307" t="str">
            <v/>
          </cell>
          <cell r="R1307">
            <v>0</v>
          </cell>
          <cell r="S1307">
            <v>0</v>
          </cell>
          <cell r="T1307" t="str">
            <v/>
          </cell>
          <cell r="W1307" t="str">
            <v/>
          </cell>
          <cell r="X1307" t="str">
            <v/>
          </cell>
          <cell r="Y1307">
            <v>0</v>
          </cell>
          <cell r="Z1307">
            <v>0</v>
          </cell>
          <cell r="AA1307" t="str">
            <v/>
          </cell>
        </row>
        <row r="1308">
          <cell r="I1308" t="str">
            <v/>
          </cell>
          <cell r="J1308" t="str">
            <v/>
          </cell>
          <cell r="K1308">
            <v>0</v>
          </cell>
          <cell r="L1308">
            <v>0</v>
          </cell>
          <cell r="M1308" t="str">
            <v/>
          </cell>
          <cell r="P1308" t="str">
            <v/>
          </cell>
          <cell r="Q1308" t="str">
            <v/>
          </cell>
          <cell r="R1308">
            <v>0</v>
          </cell>
          <cell r="S1308">
            <v>0</v>
          </cell>
          <cell r="T1308" t="str">
            <v/>
          </cell>
          <cell r="W1308" t="str">
            <v/>
          </cell>
          <cell r="X1308" t="str">
            <v/>
          </cell>
          <cell r="Y1308">
            <v>0</v>
          </cell>
          <cell r="Z1308">
            <v>0</v>
          </cell>
          <cell r="AA1308" t="str">
            <v/>
          </cell>
        </row>
        <row r="1309">
          <cell r="I1309" t="str">
            <v/>
          </cell>
          <cell r="J1309" t="str">
            <v/>
          </cell>
          <cell r="K1309">
            <v>0</v>
          </cell>
          <cell r="L1309">
            <v>0</v>
          </cell>
          <cell r="M1309" t="str">
            <v/>
          </cell>
          <cell r="P1309" t="str">
            <v/>
          </cell>
          <cell r="Q1309" t="str">
            <v/>
          </cell>
          <cell r="R1309">
            <v>0</v>
          </cell>
          <cell r="S1309">
            <v>0</v>
          </cell>
          <cell r="T1309" t="str">
            <v/>
          </cell>
          <cell r="W1309" t="str">
            <v/>
          </cell>
          <cell r="X1309" t="str">
            <v/>
          </cell>
          <cell r="Y1309">
            <v>0</v>
          </cell>
          <cell r="Z1309">
            <v>0</v>
          </cell>
          <cell r="AA1309" t="str">
            <v/>
          </cell>
        </row>
        <row r="1310">
          <cell r="I1310" t="str">
            <v/>
          </cell>
          <cell r="J1310" t="str">
            <v/>
          </cell>
          <cell r="K1310">
            <v>0</v>
          </cell>
          <cell r="L1310">
            <v>0</v>
          </cell>
          <cell r="M1310" t="str">
            <v/>
          </cell>
          <cell r="P1310" t="str">
            <v/>
          </cell>
          <cell r="Q1310" t="str">
            <v/>
          </cell>
          <cell r="R1310">
            <v>0</v>
          </cell>
          <cell r="S1310">
            <v>0</v>
          </cell>
          <cell r="T1310" t="str">
            <v/>
          </cell>
          <cell r="W1310" t="str">
            <v/>
          </cell>
          <cell r="X1310" t="str">
            <v/>
          </cell>
          <cell r="Y1310">
            <v>0</v>
          </cell>
          <cell r="Z1310">
            <v>0</v>
          </cell>
          <cell r="AA1310" t="str">
            <v/>
          </cell>
        </row>
        <row r="1311">
          <cell r="I1311" t="str">
            <v/>
          </cell>
          <cell r="J1311" t="str">
            <v/>
          </cell>
          <cell r="K1311">
            <v>0</v>
          </cell>
          <cell r="L1311">
            <v>0</v>
          </cell>
          <cell r="M1311" t="str">
            <v/>
          </cell>
          <cell r="P1311" t="str">
            <v/>
          </cell>
          <cell r="Q1311" t="str">
            <v/>
          </cell>
          <cell r="R1311">
            <v>0</v>
          </cell>
          <cell r="S1311">
            <v>0</v>
          </cell>
          <cell r="T1311" t="str">
            <v/>
          </cell>
          <cell r="W1311" t="str">
            <v/>
          </cell>
          <cell r="X1311" t="str">
            <v/>
          </cell>
          <cell r="Y1311">
            <v>0</v>
          </cell>
          <cell r="Z1311">
            <v>0</v>
          </cell>
          <cell r="AA1311" t="str">
            <v/>
          </cell>
        </row>
        <row r="1312">
          <cell r="I1312" t="str">
            <v/>
          </cell>
          <cell r="J1312" t="str">
            <v/>
          </cell>
          <cell r="K1312">
            <v>0</v>
          </cell>
          <cell r="L1312">
            <v>0</v>
          </cell>
          <cell r="M1312" t="str">
            <v/>
          </cell>
          <cell r="P1312" t="str">
            <v/>
          </cell>
          <cell r="Q1312" t="str">
            <v/>
          </cell>
          <cell r="R1312">
            <v>0</v>
          </cell>
          <cell r="S1312">
            <v>0</v>
          </cell>
          <cell r="T1312" t="str">
            <v/>
          </cell>
          <cell r="W1312" t="str">
            <v/>
          </cell>
          <cell r="X1312" t="str">
            <v/>
          </cell>
          <cell r="Y1312">
            <v>0</v>
          </cell>
          <cell r="Z1312">
            <v>0</v>
          </cell>
          <cell r="AA1312" t="str">
            <v/>
          </cell>
        </row>
        <row r="1313">
          <cell r="I1313" t="str">
            <v/>
          </cell>
          <cell r="J1313" t="str">
            <v/>
          </cell>
          <cell r="K1313">
            <v>0</v>
          </cell>
          <cell r="L1313">
            <v>0</v>
          </cell>
          <cell r="M1313" t="str">
            <v/>
          </cell>
          <cell r="P1313" t="str">
            <v/>
          </cell>
          <cell r="Q1313" t="str">
            <v/>
          </cell>
          <cell r="R1313">
            <v>0</v>
          </cell>
          <cell r="S1313">
            <v>0</v>
          </cell>
          <cell r="T1313" t="str">
            <v/>
          </cell>
          <cell r="W1313" t="str">
            <v/>
          </cell>
          <cell r="X1313" t="str">
            <v/>
          </cell>
          <cell r="Y1313">
            <v>0</v>
          </cell>
          <cell r="Z1313">
            <v>0</v>
          </cell>
          <cell r="AA1313" t="str">
            <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导表"/>
      <sheetName val="说明文档"/>
      <sheetName val="修改记录"/>
      <sheetName val="重复操作"/>
      <sheetName val="索引"/>
      <sheetName val="配置系数（兵法）"/>
      <sheetName val="数据总览"/>
      <sheetName val="兵法相关参数"/>
      <sheetName val="相关演算"/>
      <sheetName val="兵法调用模板"/>
      <sheetName val="大数据效果预估"/>
      <sheetName val="现有武将战法使用期望"/>
      <sheetName val="骊姬"/>
    </sheetNames>
    <sheetDataSet>
      <sheetData sheetId="0"/>
      <sheetData sheetId="1"/>
      <sheetData sheetId="2"/>
      <sheetData sheetId="3"/>
      <sheetData sheetId="4"/>
      <sheetData sheetId="5">
        <row r="3">
          <cell r="F3" t="str">
            <v>配置1</v>
          </cell>
          <cell r="M3" t="str">
            <v>配置2</v>
          </cell>
          <cell r="T3" t="str">
            <v>配置3</v>
          </cell>
          <cell r="AA3" t="str">
            <v>配置3</v>
          </cell>
          <cell r="AH3" t="str">
            <v>配置3</v>
          </cell>
        </row>
        <row r="4">
          <cell r="F4" t="str">
            <v>ID</v>
          </cell>
          <cell r="G4" t="str">
            <v>描述</v>
          </cell>
          <cell r="H4" t="str">
            <v>等级初始值</v>
          </cell>
          <cell r="I4" t="str">
            <v>等级公差</v>
          </cell>
          <cell r="J4" t="str">
            <v>等级数组</v>
          </cell>
          <cell r="K4" t="str">
            <v>数据放大倍数</v>
          </cell>
          <cell r="M4" t="str">
            <v>ID</v>
          </cell>
          <cell r="N4" t="str">
            <v>描述</v>
          </cell>
          <cell r="O4" t="str">
            <v>等级初始值</v>
          </cell>
          <cell r="P4" t="str">
            <v>等级公差</v>
          </cell>
          <cell r="Q4" t="str">
            <v>等级数组</v>
          </cell>
          <cell r="R4" t="str">
            <v>数据放大倍数</v>
          </cell>
          <cell r="T4" t="str">
            <v>ID</v>
          </cell>
          <cell r="U4" t="str">
            <v>描述</v>
          </cell>
          <cell r="V4" t="str">
            <v>等级初始值</v>
          </cell>
          <cell r="W4" t="str">
            <v>等级公差</v>
          </cell>
          <cell r="X4" t="str">
            <v>等级数组</v>
          </cell>
          <cell r="Y4" t="str">
            <v>数据放大倍数</v>
          </cell>
          <cell r="AA4" t="str">
            <v>ID</v>
          </cell>
          <cell r="AB4" t="str">
            <v>描述</v>
          </cell>
          <cell r="AC4" t="str">
            <v>等级初始值</v>
          </cell>
          <cell r="AD4" t="str">
            <v>等级公差</v>
          </cell>
          <cell r="AE4" t="str">
            <v>等级数组</v>
          </cell>
          <cell r="AF4" t="str">
            <v>数据放大倍数</v>
          </cell>
          <cell r="AH4" t="str">
            <v>ID</v>
          </cell>
          <cell r="AI4" t="str">
            <v>描述</v>
          </cell>
          <cell r="AJ4" t="str">
            <v>等级初始值</v>
          </cell>
          <cell r="AK4" t="str">
            <v>等级公差</v>
          </cell>
          <cell r="AL4" t="str">
            <v>等级数组</v>
          </cell>
          <cell r="AM4" t="str">
            <v>数据放大倍数</v>
          </cell>
        </row>
        <row r="5">
          <cell r="F5"/>
          <cell r="G5"/>
          <cell r="H5"/>
          <cell r="I5"/>
          <cell r="J5"/>
          <cell r="K5"/>
          <cell r="M5"/>
          <cell r="N5"/>
          <cell r="O5"/>
          <cell r="P5"/>
          <cell r="Q5"/>
          <cell r="R5"/>
          <cell r="T5"/>
          <cell r="U5"/>
          <cell r="V5"/>
          <cell r="W5"/>
          <cell r="X5"/>
          <cell r="Y5"/>
          <cell r="AA5"/>
          <cell r="AB5"/>
          <cell r="AC5"/>
          <cell r="AD5"/>
          <cell r="AE5"/>
          <cell r="AF5"/>
          <cell r="AH5"/>
          <cell r="AI5"/>
          <cell r="AJ5"/>
          <cell r="AK5"/>
          <cell r="AL5"/>
          <cell r="AM5"/>
        </row>
        <row r="6">
          <cell r="F6"/>
          <cell r="G6"/>
          <cell r="H6"/>
          <cell r="I6"/>
          <cell r="J6"/>
          <cell r="K6"/>
          <cell r="M6"/>
          <cell r="N6"/>
          <cell r="O6"/>
          <cell r="P6"/>
          <cell r="Q6"/>
          <cell r="R6"/>
          <cell r="T6"/>
          <cell r="U6"/>
          <cell r="V6"/>
          <cell r="W6"/>
          <cell r="X6"/>
          <cell r="Y6"/>
          <cell r="AA6"/>
          <cell r="AB6"/>
          <cell r="AC6"/>
          <cell r="AD6"/>
          <cell r="AE6"/>
          <cell r="AF6"/>
          <cell r="AH6"/>
          <cell r="AI6"/>
          <cell r="AJ6"/>
          <cell r="AK6"/>
          <cell r="AL6"/>
          <cell r="AM6"/>
        </row>
        <row r="7">
          <cell r="F7" t="str">
            <v>id||long</v>
          </cell>
          <cell r="G7" t="str">
            <v>describe||string</v>
          </cell>
          <cell r="H7" t="str">
            <v>firstItem||double</v>
          </cell>
          <cell r="I7" t="str">
            <v>tolerance||double</v>
          </cell>
          <cell r="J7" t="str">
            <v>extendArray||double[]</v>
          </cell>
          <cell r="K7" t="str">
            <v>multiple||double</v>
          </cell>
          <cell r="M7" t="str">
            <v>id||long</v>
          </cell>
          <cell r="N7" t="str">
            <v>describe||string</v>
          </cell>
          <cell r="O7" t="str">
            <v>firstItem||double</v>
          </cell>
          <cell r="P7" t="str">
            <v>tolerance||double</v>
          </cell>
          <cell r="Q7" t="str">
            <v>extendArray||double[]</v>
          </cell>
          <cell r="R7" t="str">
            <v>multiple||double</v>
          </cell>
          <cell r="T7" t="str">
            <v>id||long</v>
          </cell>
          <cell r="U7" t="str">
            <v>describe||string</v>
          </cell>
          <cell r="V7" t="str">
            <v>firstItem||double</v>
          </cell>
          <cell r="W7" t="str">
            <v>tolerance||double</v>
          </cell>
          <cell r="X7" t="str">
            <v>extendArray||double[]</v>
          </cell>
          <cell r="Y7" t="str">
            <v>multiple||double</v>
          </cell>
          <cell r="AA7" t="str">
            <v>id||long</v>
          </cell>
          <cell r="AB7" t="str">
            <v>describe||string</v>
          </cell>
          <cell r="AC7" t="str">
            <v>firstItem||double</v>
          </cell>
          <cell r="AD7" t="str">
            <v>tolerance||double</v>
          </cell>
          <cell r="AE7" t="str">
            <v>extendArray||double[]</v>
          </cell>
          <cell r="AF7" t="str">
            <v>multiple||double</v>
          </cell>
          <cell r="AH7" t="str">
            <v>id||long</v>
          </cell>
          <cell r="AI7" t="str">
            <v>describe||string</v>
          </cell>
          <cell r="AJ7" t="str">
            <v>firstItem||double</v>
          </cell>
          <cell r="AK7" t="str">
            <v>tolerance||double</v>
          </cell>
          <cell r="AL7" t="str">
            <v>extendArray||double[]</v>
          </cell>
          <cell r="AM7" t="str">
            <v>multiple||double</v>
          </cell>
        </row>
        <row r="8">
          <cell r="F8" t="str">
            <v>300011</v>
          </cell>
          <cell r="G8" t="str">
            <v>开场时，使我军全体步兵受到伤害降低 {0}%，持续 {1}秒。</v>
          </cell>
          <cell r="H8">
            <v>4.9000000000000002E-2</v>
          </cell>
          <cell r="I8">
            <v>8.0000000000000002E-3</v>
          </cell>
          <cell r="J8" t="str">
            <v>0+0+0+0+0+0+0+0+0+0+0+0+0+0+0+0+0+0+0+0+0+0+0+0+0+0+0+0+0+0+0+0+0+0+0</v>
          </cell>
          <cell r="K8">
            <v>100</v>
          </cell>
          <cell r="M8" t="str">
            <v>300012</v>
          </cell>
          <cell r="N8" t="str">
            <v>开场时，使我军全体步兵受到伤害降低 {0}%，持续 {1}秒。</v>
          </cell>
          <cell r="O8">
            <v>40</v>
          </cell>
          <cell r="P8">
            <v>0</v>
          </cell>
          <cell r="Q8" t="str">
            <v>0+0+0+0+0+0+0+0+0+0+0+0+0+0+0+0+0+0+0+0+0+0+0+0+0+0+0+0+0+0+0+0+0+0+0</v>
          </cell>
          <cell r="R8">
            <v>1</v>
          </cell>
          <cell r="T8" t="str">
            <v>300013</v>
          </cell>
          <cell r="U8" t="str">
            <v/>
          </cell>
          <cell r="V8" t="str">
            <v/>
          </cell>
          <cell r="W8" t="str">
            <v/>
          </cell>
          <cell r="X8" t="str">
            <v>0+0+0+0+0+0+0+0+0+0+0+0+0+0+0+0+0+0+0+0+0+0+0+0+0+0+0+0+0+0+0+0+0+0+0</v>
          </cell>
          <cell r="Y8">
            <v>1</v>
          </cell>
          <cell r="AA8" t="str">
            <v>300014</v>
          </cell>
          <cell r="AB8" t="str">
            <v/>
          </cell>
          <cell r="AC8" t="str">
            <v/>
          </cell>
          <cell r="AD8" t="str">
            <v/>
          </cell>
          <cell r="AE8" t="str">
            <v>0+0+0+0+0+0+0+0+0+0+0+0+0+0+0+0+0+0+0+0+0+0+0+0+0+0+0+0+0+0+0+0+0+0+0</v>
          </cell>
          <cell r="AF8">
            <v>1</v>
          </cell>
          <cell r="AH8" t="str">
            <v>300015</v>
          </cell>
          <cell r="AI8" t="str">
            <v/>
          </cell>
          <cell r="AJ8" t="str">
            <v/>
          </cell>
          <cell r="AK8" t="str">
            <v/>
          </cell>
          <cell r="AL8" t="str">
            <v>0+0+0+0+0+0+0+0+0+0+0+0+0+0+0+0+0+0+0+0+0+0+0+0+0+0+0+0+0+0+0+0+0+0+0</v>
          </cell>
          <cell r="AM8">
            <v>1</v>
          </cell>
        </row>
        <row r="9">
          <cell r="F9" t="str">
            <v>300021</v>
          </cell>
          <cell r="G9" t="str">
            <v>开场时，增加自身及自身小兵伤害 {0}%，持续 {1}秒。</v>
          </cell>
          <cell r="H9">
            <v>7.5999999999999998E-2</v>
          </cell>
          <cell r="I9">
            <v>1.2E-2</v>
          </cell>
          <cell r="J9" t="str">
            <v>0+0+0+0+0+0+0+0+0+0+0+0+0+0+0+0+0+0+0+0+0+0+0+0+0+0+0+0+0+0+0+0+0+0+0</v>
          </cell>
          <cell r="K9">
            <v>100</v>
          </cell>
          <cell r="M9" t="str">
            <v>300022</v>
          </cell>
          <cell r="N9" t="str">
            <v>开场时，增加自身及自身小兵伤害 {0}%，持续 {1}秒。</v>
          </cell>
          <cell r="O9">
            <v>40</v>
          </cell>
          <cell r="P9">
            <v>0</v>
          </cell>
          <cell r="Q9" t="str">
            <v>0+0+0+0+0+0+0+0+0+0+0+0+0+0+0+0+0+0+0+0+0+0+0+0+0+0+0+0+0+0+0+0+0+0+0</v>
          </cell>
          <cell r="R9">
            <v>1</v>
          </cell>
          <cell r="T9" t="str">
            <v>300023</v>
          </cell>
          <cell r="U9" t="str">
            <v/>
          </cell>
          <cell r="V9" t="str">
            <v/>
          </cell>
          <cell r="W9" t="str">
            <v/>
          </cell>
          <cell r="X9" t="str">
            <v>0+0+0+0+0+0+0+0+0+0+0+0+0+0+0+0+0+0+0+0+0+0+0+0+0+0+0+0+0+0+0+0+0+0+0</v>
          </cell>
          <cell r="Y9">
            <v>1</v>
          </cell>
          <cell r="AA9" t="str">
            <v>300024</v>
          </cell>
          <cell r="AB9" t="str">
            <v/>
          </cell>
          <cell r="AC9" t="str">
            <v/>
          </cell>
          <cell r="AD9" t="str">
            <v/>
          </cell>
          <cell r="AE9" t="str">
            <v>0+0+0+0+0+0+0+0+0+0+0+0+0+0+0+0+0+0+0+0+0+0+0+0+0+0+0+0+0+0+0+0+0+0+0</v>
          </cell>
          <cell r="AF9">
            <v>1</v>
          </cell>
          <cell r="AH9" t="str">
            <v>300025</v>
          </cell>
          <cell r="AI9" t="str">
            <v/>
          </cell>
          <cell r="AJ9" t="str">
            <v/>
          </cell>
          <cell r="AK9" t="str">
            <v/>
          </cell>
          <cell r="AL9" t="str">
            <v>0+0+0+0+0+0+0+0+0+0+0+0+0+0+0+0+0+0+0+0+0+0+0+0+0+0+0+0+0+0+0+0+0+0+0</v>
          </cell>
          <cell r="AM9">
            <v>1</v>
          </cell>
        </row>
        <row r="10">
          <cell r="F10" t="str">
            <v>300051</v>
          </cell>
          <cell r="G10" t="str">
            <v>自身生命低于{0}%时，对自身朝向方向扇形范围造成自身攻击力 {1}%武力伤害，如果自己血量低于目标血量额外造成自身攻击力 {2}%武力伤害。</v>
          </cell>
          <cell r="H10">
            <v>0.35</v>
          </cell>
          <cell r="I10">
            <v>0</v>
          </cell>
          <cell r="J10" t="str">
            <v>0+0+0+0+0+0+0+0+0+0+0+0+0+0+0+0+0+0+0+0+0+0+0+0+0+0+0+0+0+0+0+0+0+0+0</v>
          </cell>
          <cell r="K10">
            <v>100</v>
          </cell>
          <cell r="M10" t="str">
            <v>300052</v>
          </cell>
          <cell r="N10" t="str">
            <v>自身生命低于{0}%时，对自身朝向方向扇形范围造成自身攻击力 {1}%武力伤害，如果自己血量低于目标血量额外造成自身攻击力 {2}%武力伤害。</v>
          </cell>
          <cell r="O10">
            <v>0.61599999999999999</v>
          </cell>
          <cell r="P10">
            <v>2.5999999999999999E-2</v>
          </cell>
          <cell r="Q10" t="str">
            <v>0+0+0+0+0+0+0+0+0+0+0+0+0+0+0+0+0+0+0+0+0+0+0+0+0+0+0+0+0+0+0+0+0+0+0</v>
          </cell>
          <cell r="R10">
            <v>100</v>
          </cell>
          <cell r="T10" t="str">
            <v>300053</v>
          </cell>
          <cell r="U10" t="str">
            <v>自身生命低于{0}%时，对自身朝向方向扇形范围造成自身攻击力 {1}%武力伤害，如果自己血量低于目标血量额外造成自身攻击力 {2}%武力伤害。</v>
          </cell>
          <cell r="V10">
            <v>0.308</v>
          </cell>
          <cell r="W10">
            <v>1.2999999999999999E-2</v>
          </cell>
          <cell r="X10" t="str">
            <v>0+0+0+0+0+0+0+0+0+0+0+0+0+0+0+0+0+0+0+0+0+0+0+0+0+0+0+0+0+0+0+0+0+0+0</v>
          </cell>
          <cell r="Y10">
            <v>100</v>
          </cell>
          <cell r="AA10" t="str">
            <v>300054</v>
          </cell>
          <cell r="AB10" t="str">
            <v/>
          </cell>
          <cell r="AC10" t="str">
            <v/>
          </cell>
          <cell r="AD10" t="str">
            <v/>
          </cell>
          <cell r="AE10" t="str">
            <v>0+0+0+0+0+0+0+0+0+0+0+0+0+0+0+0+0+0+0+0+0+0+0+0+0+0+0+0+0+0+0+0+0+0+0</v>
          </cell>
          <cell r="AF10">
            <v>1</v>
          </cell>
          <cell r="AH10" t="str">
            <v>300055</v>
          </cell>
          <cell r="AI10" t="str">
            <v/>
          </cell>
          <cell r="AJ10" t="str">
            <v/>
          </cell>
          <cell r="AK10" t="str">
            <v/>
          </cell>
          <cell r="AL10" t="str">
            <v>0+0+0+0+0+0+0+0+0+0+0+0+0+0+0+0+0+0+0+0+0+0+0+0+0+0+0+0+0+0+0+0+0+0+0</v>
          </cell>
          <cell r="AM10">
            <v>1</v>
          </cell>
        </row>
        <row r="11">
          <cell r="F11" t="str">
            <v>301011</v>
          </cell>
          <cell r="G11" t="str">
            <v>自身受到的伤害降低{0}%,同时自身造成的伤害降低{1}%，自身生命提高{2}%</v>
          </cell>
          <cell r="H11">
            <v>7.2999999999999995E-2</v>
          </cell>
          <cell r="I11">
            <v>8.0000000000000002E-3</v>
          </cell>
          <cell r="J11" t="str">
            <v>0+0+0+0+0+0+0+0+0+0+0+0+0+0+0+0+0+0+0+0+0+0+0+0+0+0+0+0+0+0+0+0+0+0+0</v>
          </cell>
          <cell r="K11">
            <v>100</v>
          </cell>
          <cell r="M11" t="str">
            <v>301012</v>
          </cell>
          <cell r="N11" t="str">
            <v>自身受到的伤害降低{0}%,同时自身造成的伤害降低{1}%，自身生命提高{2}%</v>
          </cell>
          <cell r="O11">
            <v>-0.7</v>
          </cell>
          <cell r="P11">
            <v>0</v>
          </cell>
          <cell r="Q11" t="str">
            <v>0+0+0+0+0+0+0+0+0+0+0+0+0+0+0+0+0+0+0+0+0+0+0+0+0+0+0+0+0+0+0+0+0+0+0</v>
          </cell>
          <cell r="R11">
            <v>-100</v>
          </cell>
          <cell r="T11" t="str">
            <v>301013</v>
          </cell>
          <cell r="U11" t="str">
            <v>自身受到的伤害降低{0}%,同时自身造成的伤害降低{1}%，自身生命提高{2}%</v>
          </cell>
          <cell r="V11">
            <v>0.11899999999999999</v>
          </cell>
          <cell r="W11">
            <v>1.0999999999999999E-2</v>
          </cell>
          <cell r="X11" t="str">
            <v>0+0+0+0+0+0+0+0+0+0+0+0+0+0+0+0+0+0+0+0+0+0+0+0+0+0+0+0+0+0+0+0+0+0+0</v>
          </cell>
          <cell r="Y11">
            <v>100</v>
          </cell>
          <cell r="AA11" t="str">
            <v>301014</v>
          </cell>
          <cell r="AB11" t="str">
            <v/>
          </cell>
          <cell r="AC11" t="str">
            <v/>
          </cell>
          <cell r="AD11" t="str">
            <v/>
          </cell>
          <cell r="AE11" t="str">
            <v>0+0+0+0+0+0+0+0+0+0+0+0+0+0+0+0+0+0+0+0+0+0+0+0+0+0+0+0+0+0+0+0+0+0+0</v>
          </cell>
          <cell r="AF11">
            <v>1</v>
          </cell>
          <cell r="AH11" t="str">
            <v>301015</v>
          </cell>
          <cell r="AI11" t="str">
            <v/>
          </cell>
          <cell r="AJ11" t="str">
            <v/>
          </cell>
          <cell r="AK11" t="str">
            <v/>
          </cell>
          <cell r="AL11" t="str">
            <v>0+0+0+0+0+0+0+0+0+0+0+0+0+0+0+0+0+0+0+0+0+0+0+0+0+0+0+0+0+0+0+0+0+0+0</v>
          </cell>
          <cell r="AM11">
            <v>1</v>
          </cell>
        </row>
        <row r="12">
          <cell r="F12" t="str">
            <v>301021</v>
          </cell>
          <cell r="G12" t="str">
            <v>开场时，对战场所有敌军士兵随机造成5次伤害，每次造成自身攻击力 {0}%的策略伤害。</v>
          </cell>
          <cell r="H12">
            <v>0.25900000000000001</v>
          </cell>
          <cell r="I12">
            <v>1.4E-2</v>
          </cell>
          <cell r="J12" t="str">
            <v>0+0+0+0+0+0+0+0+0+0+0+0+0+0+0+0+0+0+0+0+0+0+0+0+0+0+0+0+0+0+0+0+0+0+0</v>
          </cell>
          <cell r="K12">
            <v>100</v>
          </cell>
          <cell r="M12" t="str">
            <v>301022</v>
          </cell>
          <cell r="N12" t="str">
            <v/>
          </cell>
          <cell r="O12" t="str">
            <v/>
          </cell>
          <cell r="P12" t="str">
            <v/>
          </cell>
          <cell r="Q12" t="str">
            <v>0+0+0+0+0+0+0+0+0+0+0+0+0+0+0+0+0+0+0+0+0+0+0+0+0+0+0+0+0+0+0+0+0+0+0</v>
          </cell>
          <cell r="R12">
            <v>1</v>
          </cell>
          <cell r="T12" t="str">
            <v>301023</v>
          </cell>
          <cell r="U12" t="str">
            <v/>
          </cell>
          <cell r="V12" t="str">
            <v/>
          </cell>
          <cell r="W12" t="str">
            <v/>
          </cell>
          <cell r="X12" t="str">
            <v>0+0+0+0+0+0+0+0+0+0+0+0+0+0+0+0+0+0+0+0+0+0+0+0+0+0+0+0+0+0+0+0+0+0+0</v>
          </cell>
          <cell r="Y12">
            <v>1</v>
          </cell>
          <cell r="AA12" t="str">
            <v>301024</v>
          </cell>
          <cell r="AB12" t="str">
            <v/>
          </cell>
          <cell r="AC12" t="str">
            <v/>
          </cell>
          <cell r="AD12" t="str">
            <v/>
          </cell>
          <cell r="AE12" t="str">
            <v>0+0+0+0+0+0+0+0+0+0+0+0+0+0+0+0+0+0+0+0+0+0+0+0+0+0+0+0+0+0+0+0+0+0+0</v>
          </cell>
          <cell r="AF12">
            <v>1</v>
          </cell>
          <cell r="AH12" t="str">
            <v>301025</v>
          </cell>
          <cell r="AI12" t="str">
            <v/>
          </cell>
          <cell r="AJ12" t="str">
            <v/>
          </cell>
          <cell r="AK12" t="str">
            <v/>
          </cell>
          <cell r="AL12" t="str">
            <v>0+0+0+0+0+0+0+0+0+0+0+0+0+0+0+0+0+0+0+0+0+0+0+0+0+0+0+0+0+0+0+0+0+0+0</v>
          </cell>
          <cell r="AM12">
            <v>1</v>
          </cell>
        </row>
        <row r="13">
          <cell r="F13" t="str">
            <v>301031</v>
          </cell>
          <cell r="G13" t="str">
            <v>对士兵造成的伤害提高{0}%，对武将造成的伤害降低{1}%</v>
          </cell>
          <cell r="H13">
            <v>0.18</v>
          </cell>
          <cell r="I13">
            <v>1.9E-2</v>
          </cell>
          <cell r="J13" t="str">
            <v>0+0+0+0+0+0+0+0+0+0+0+0+0+0+0+0+0+0+0+0+0+0+0+0+0+0+0+0+0+0+0+0+0+0+0</v>
          </cell>
          <cell r="K13">
            <v>100</v>
          </cell>
          <cell r="M13" t="str">
            <v>301032</v>
          </cell>
          <cell r="N13" t="str">
            <v>对士兵造成的伤害提高{0}%，对武将造成的伤害降低{1}%</v>
          </cell>
          <cell r="O13">
            <v>-0.3</v>
          </cell>
          <cell r="P13">
            <v>0</v>
          </cell>
          <cell r="Q13" t="str">
            <v>0+0+0+0+0+0+0+0+0+0+0+0+0+0+0+0+0+0+0+0+0+0+0+0+0+0+0+0+0+0+0+0+0+0+0</v>
          </cell>
          <cell r="R13">
            <v>-100</v>
          </cell>
          <cell r="T13" t="str">
            <v>301033</v>
          </cell>
          <cell r="U13" t="str">
            <v/>
          </cell>
          <cell r="V13" t="str">
            <v/>
          </cell>
          <cell r="W13" t="str">
            <v/>
          </cell>
          <cell r="X13" t="str">
            <v>0+0+0+0+0+0+0+0+0+0+0+0+0+0+0+0+0+0+0+0+0+0+0+0+0+0+0+0+0+0+0+0+0+0+0</v>
          </cell>
          <cell r="Y13">
            <v>1</v>
          </cell>
          <cell r="AA13" t="str">
            <v>301034</v>
          </cell>
          <cell r="AB13" t="str">
            <v/>
          </cell>
          <cell r="AC13" t="str">
            <v/>
          </cell>
          <cell r="AD13" t="str">
            <v/>
          </cell>
          <cell r="AE13" t="str">
            <v>0+0+0+0+0+0+0+0+0+0+0+0+0+0+0+0+0+0+0+0+0+0+0+0+0+0+0+0+0+0+0+0+0+0+0</v>
          </cell>
          <cell r="AF13">
            <v>1</v>
          </cell>
          <cell r="AH13" t="str">
            <v>301035</v>
          </cell>
          <cell r="AI13" t="str">
            <v/>
          </cell>
          <cell r="AJ13" t="str">
            <v/>
          </cell>
          <cell r="AK13" t="str">
            <v/>
          </cell>
          <cell r="AL13" t="str">
            <v>0+0+0+0+0+0+0+0+0+0+0+0+0+0+0+0+0+0+0+0+0+0+0+0+0+0+0+0+0+0+0+0+0+0+0</v>
          </cell>
          <cell r="AM13">
            <v>1</v>
          </cell>
        </row>
        <row r="14">
          <cell r="F14" t="str">
            <v>301041</v>
          </cell>
          <cell r="G14" t="str">
            <v>25秒时，随机敌方3名武将，使其不能释放主动技能（附带打断），持续 {0}秒。</v>
          </cell>
          <cell r="H14">
            <v>5.3</v>
          </cell>
          <cell r="I14">
            <v>0.7</v>
          </cell>
          <cell r="J14" t="str">
            <v>0+0+0+0+0+0+0+0+0+0+0+0+0+0+0+0+0+0+0+0+0+0+0+0+0+0+0+0+0+0+0+0+0+0+0</v>
          </cell>
          <cell r="K14">
            <v>1</v>
          </cell>
          <cell r="M14" t="str">
            <v>301042</v>
          </cell>
          <cell r="N14" t="str">
            <v/>
          </cell>
          <cell r="O14" t="str">
            <v/>
          </cell>
          <cell r="P14" t="str">
            <v/>
          </cell>
          <cell r="Q14" t="str">
            <v>0+0+0+0+0+0+0+0+0+0+0+0+0+0+0+0+0+0+0+0+0+0+0+0+0+0+0+0+0+0+0+0+0+0+0</v>
          </cell>
          <cell r="R14">
            <v>1</v>
          </cell>
          <cell r="T14" t="str">
            <v>301043</v>
          </cell>
          <cell r="U14" t="str">
            <v/>
          </cell>
          <cell r="V14" t="str">
            <v/>
          </cell>
          <cell r="W14" t="str">
            <v/>
          </cell>
          <cell r="X14" t="str">
            <v>0+0+0+0+0+0+0+0+0+0+0+0+0+0+0+0+0+0+0+0+0+0+0+0+0+0+0+0+0+0+0+0+0+0+0</v>
          </cell>
          <cell r="Y14">
            <v>1</v>
          </cell>
          <cell r="AA14" t="str">
            <v>301044</v>
          </cell>
          <cell r="AB14" t="str">
            <v/>
          </cell>
          <cell r="AC14" t="str">
            <v/>
          </cell>
          <cell r="AD14" t="str">
            <v/>
          </cell>
          <cell r="AE14" t="str">
            <v>0+0+0+0+0+0+0+0+0+0+0+0+0+0+0+0+0+0+0+0+0+0+0+0+0+0+0+0+0+0+0+0+0+0+0</v>
          </cell>
          <cell r="AF14">
            <v>1</v>
          </cell>
          <cell r="AH14" t="str">
            <v>301045</v>
          </cell>
          <cell r="AI14" t="str">
            <v/>
          </cell>
          <cell r="AJ14" t="str">
            <v/>
          </cell>
          <cell r="AK14" t="str">
            <v/>
          </cell>
          <cell r="AL14" t="str">
            <v>0+0+0+0+0+0+0+0+0+0+0+0+0+0+0+0+0+0+0+0+0+0+0+0+0+0+0+0+0+0+0+0+0+0+0</v>
          </cell>
          <cell r="AM14">
            <v>1</v>
          </cell>
        </row>
        <row r="15">
          <cell r="F15" t="str">
            <v>301051</v>
          </cell>
          <cell r="G15" t="str">
            <v>自身普通攻击，造成的伤害，会对自己前方扇形范围的敌人造成{0}%当次普攻伤害的分裂伤害。</v>
          </cell>
          <cell r="H15">
            <v>0.19500000000000001</v>
          </cell>
          <cell r="I15">
            <v>0.01</v>
          </cell>
          <cell r="J15" t="str">
            <v>0+0+0+0+0+0+0+0+0+0+0+0+0+0+0+0+0+0+0+0+0+0+0+0+0+0+0+0+0+0+0+0+0+0+0</v>
          </cell>
          <cell r="K15">
            <v>100</v>
          </cell>
          <cell r="M15" t="str">
            <v>301052</v>
          </cell>
          <cell r="N15" t="str">
            <v/>
          </cell>
          <cell r="O15" t="str">
            <v/>
          </cell>
          <cell r="P15" t="str">
            <v/>
          </cell>
          <cell r="Q15" t="str">
            <v>0+0+0+0+0+0+0+0+0+0+0+0+0+0+0+0+0+0+0+0+0+0+0+0+0+0+0+0+0+0+0+0+0+0+0</v>
          </cell>
          <cell r="R15">
            <v>1</v>
          </cell>
          <cell r="T15" t="str">
            <v>301053</v>
          </cell>
          <cell r="U15" t="str">
            <v/>
          </cell>
          <cell r="V15" t="str">
            <v/>
          </cell>
          <cell r="W15" t="str">
            <v/>
          </cell>
          <cell r="X15" t="str">
            <v>0+0+0+0+0+0+0+0+0+0+0+0+0+0+0+0+0+0+0+0+0+0+0+0+0+0+0+0+0+0+0+0+0+0+0</v>
          </cell>
          <cell r="Y15">
            <v>1</v>
          </cell>
          <cell r="AA15" t="str">
            <v>301054</v>
          </cell>
          <cell r="AB15" t="str">
            <v/>
          </cell>
          <cell r="AC15" t="str">
            <v/>
          </cell>
          <cell r="AD15" t="str">
            <v/>
          </cell>
          <cell r="AE15" t="str">
            <v>0+0+0+0+0+0+0+0+0+0+0+0+0+0+0+0+0+0+0+0+0+0+0+0+0+0+0+0+0+0+0+0+0+0+0</v>
          </cell>
          <cell r="AF15">
            <v>1</v>
          </cell>
          <cell r="AH15" t="str">
            <v>301055</v>
          </cell>
          <cell r="AI15" t="str">
            <v/>
          </cell>
          <cell r="AJ15" t="str">
            <v/>
          </cell>
          <cell r="AK15" t="str">
            <v/>
          </cell>
          <cell r="AL15" t="str">
            <v>0+0+0+0+0+0+0+0+0+0+0+0+0+0+0+0+0+0+0+0+0+0+0+0+0+0+0+0+0+0+0+0+0+0+0</v>
          </cell>
          <cell r="AM15">
            <v>1</v>
          </cell>
        </row>
        <row r="16">
          <cell r="F16" t="str">
            <v>301061</v>
          </cell>
          <cell r="G16" t="str">
            <v>5秒时，清除敌方4个单位一个有益buff，如果目标为士兵，同时减少{0}点士气</v>
          </cell>
          <cell r="H16">
            <v>-9.4</v>
          </cell>
          <cell r="I16">
            <v>-1.2</v>
          </cell>
          <cell r="J16" t="str">
            <v>0+0+0+0+0+0+0+0+0+0+0+0+0+0+0+0+0+0+0+0+0+0+0+0+0+0+0+0+0+0+0+0+0+0+0</v>
          </cell>
          <cell r="K16">
            <v>-1</v>
          </cell>
          <cell r="M16" t="str">
            <v>301062</v>
          </cell>
          <cell r="N16" t="str">
            <v/>
          </cell>
          <cell r="O16" t="str">
            <v/>
          </cell>
          <cell r="P16" t="str">
            <v/>
          </cell>
          <cell r="Q16" t="str">
            <v>0+0+0+0+0+0+0+0+0+0+0+0+0+0+0+0+0+0+0+0+0+0+0+0+0+0+0+0+0+0+0+0+0+0+0</v>
          </cell>
          <cell r="R16">
            <v>1</v>
          </cell>
          <cell r="T16" t="str">
            <v>301063</v>
          </cell>
          <cell r="U16" t="str">
            <v/>
          </cell>
          <cell r="V16" t="str">
            <v/>
          </cell>
          <cell r="W16" t="str">
            <v/>
          </cell>
          <cell r="X16" t="str">
            <v>0+0+0+0+0+0+0+0+0+0+0+0+0+0+0+0+0+0+0+0+0+0+0+0+0+0+0+0+0+0+0+0+0+0+0</v>
          </cell>
          <cell r="Y16">
            <v>1</v>
          </cell>
          <cell r="AA16" t="str">
            <v>301064</v>
          </cell>
          <cell r="AB16" t="str">
            <v/>
          </cell>
          <cell r="AC16" t="str">
            <v/>
          </cell>
          <cell r="AD16" t="str">
            <v/>
          </cell>
          <cell r="AE16" t="str">
            <v>0+0+0+0+0+0+0+0+0+0+0+0+0+0+0+0+0+0+0+0+0+0+0+0+0+0+0+0+0+0+0+0+0+0+0</v>
          </cell>
          <cell r="AF16">
            <v>1</v>
          </cell>
          <cell r="AH16" t="str">
            <v>301065</v>
          </cell>
          <cell r="AI16" t="str">
            <v/>
          </cell>
          <cell r="AJ16" t="str">
            <v/>
          </cell>
          <cell r="AK16" t="str">
            <v/>
          </cell>
          <cell r="AL16" t="str">
            <v>0+0+0+0+0+0+0+0+0+0+0+0+0+0+0+0+0+0+0+0+0+0+0+0+0+0+0+0+0+0+0+0+0+0+0</v>
          </cell>
          <cell r="AM16">
            <v>1</v>
          </cell>
        </row>
        <row r="17">
          <cell r="F17" t="str">
            <v>301071</v>
          </cell>
          <cell r="G17" t="str">
            <v>释放怒气后，自身与统率的士兵获得{0}%生命夺取效果，持续10秒。（可驱散）</v>
          </cell>
          <cell r="H17">
            <v>0.09</v>
          </cell>
          <cell r="I17">
            <v>1.0999999999999999E-2</v>
          </cell>
          <cell r="J17" t="str">
            <v>0+0+0+0+0+0+0+0+0+0+0+0+0+0+0+0+0+0+0+0+0+0+0+0+0+0+0+0+0+0+0+0+0+0+0</v>
          </cell>
          <cell r="K17">
            <v>100</v>
          </cell>
          <cell r="M17" t="str">
            <v>301072</v>
          </cell>
          <cell r="N17" t="str">
            <v/>
          </cell>
          <cell r="O17" t="str">
            <v/>
          </cell>
          <cell r="P17" t="str">
            <v/>
          </cell>
          <cell r="Q17" t="str">
            <v>0+0+0+0+0+0+0+0+0+0+0+0+0+0+0+0+0+0+0+0+0+0+0+0+0+0+0+0+0+0+0+0+0+0+0</v>
          </cell>
          <cell r="R17">
            <v>1</v>
          </cell>
          <cell r="T17" t="str">
            <v>301073</v>
          </cell>
          <cell r="U17" t="str">
            <v/>
          </cell>
          <cell r="V17" t="str">
            <v/>
          </cell>
          <cell r="W17" t="str">
            <v/>
          </cell>
          <cell r="X17" t="str">
            <v>0+0+0+0+0+0+0+0+0+0+0+0+0+0+0+0+0+0+0+0+0+0+0+0+0+0+0+0+0+0+0+0+0+0+0</v>
          </cell>
          <cell r="Y17">
            <v>1</v>
          </cell>
          <cell r="AA17" t="str">
            <v>301074</v>
          </cell>
          <cell r="AB17" t="str">
            <v/>
          </cell>
          <cell r="AC17" t="str">
            <v/>
          </cell>
          <cell r="AD17" t="str">
            <v/>
          </cell>
          <cell r="AE17" t="str">
            <v>0+0+0+0+0+0+0+0+0+0+0+0+0+0+0+0+0+0+0+0+0+0+0+0+0+0+0+0+0+0+0+0+0+0+0</v>
          </cell>
          <cell r="AF17">
            <v>1</v>
          </cell>
          <cell r="AH17" t="str">
            <v>301075</v>
          </cell>
          <cell r="AI17" t="str">
            <v/>
          </cell>
          <cell r="AJ17" t="str">
            <v/>
          </cell>
          <cell r="AK17" t="str">
            <v/>
          </cell>
          <cell r="AL17" t="str">
            <v>0+0+0+0+0+0+0+0+0+0+0+0+0+0+0+0+0+0+0+0+0+0+0+0+0+0+0+0+0+0+0+0+0+0+0</v>
          </cell>
          <cell r="AM17">
            <v>1</v>
          </cell>
        </row>
        <row r="18">
          <cell r="F18" t="str">
            <v>301081</v>
          </cell>
          <cell r="G18" t="str">
            <v>自身部队受到普通攻击，会对敌人造成自身伤害{0}%的武力伤害。</v>
          </cell>
          <cell r="H18">
            <v>1.7999999999999999E-2</v>
          </cell>
          <cell r="I18">
            <v>1E-3</v>
          </cell>
          <cell r="J18" t="str">
            <v>0+0+0+0+0+0+0+0+0+0+0+0+0+0+0+0+0+0+0+0+0+0+0+0+0+0+0+0+0+0+0+0+0+0+0</v>
          </cell>
          <cell r="K18">
            <v>100</v>
          </cell>
          <cell r="M18" t="str">
            <v>301082</v>
          </cell>
          <cell r="N18" t="str">
            <v/>
          </cell>
          <cell r="O18" t="str">
            <v/>
          </cell>
          <cell r="P18" t="str">
            <v/>
          </cell>
          <cell r="Q18" t="str">
            <v>0+0+0+0+0+0+0+0+0+0+0+0+0+0+0+0+0+0+0+0+0+0+0+0+0+0+0+0+0+0+0+0+0+0+0</v>
          </cell>
          <cell r="R18">
            <v>1</v>
          </cell>
          <cell r="T18" t="str">
            <v>301083</v>
          </cell>
          <cell r="U18" t="str">
            <v/>
          </cell>
          <cell r="V18" t="str">
            <v/>
          </cell>
          <cell r="W18" t="str">
            <v/>
          </cell>
          <cell r="X18" t="str">
            <v>0+0+0+0+0+0+0+0+0+0+0+0+0+0+0+0+0+0+0+0+0+0+0+0+0+0+0+0+0+0+0+0+0+0+0</v>
          </cell>
          <cell r="Y18">
            <v>1</v>
          </cell>
          <cell r="AA18" t="str">
            <v>301084</v>
          </cell>
          <cell r="AB18" t="str">
            <v/>
          </cell>
          <cell r="AC18" t="str">
            <v/>
          </cell>
          <cell r="AD18" t="str">
            <v/>
          </cell>
          <cell r="AE18" t="str">
            <v>0+0+0+0+0+0+0+0+0+0+0+0+0+0+0+0+0+0+0+0+0+0+0+0+0+0+0+0+0+0+0+0+0+0+0</v>
          </cell>
          <cell r="AF18">
            <v>1</v>
          </cell>
          <cell r="AH18" t="str">
            <v>301085</v>
          </cell>
          <cell r="AI18" t="str">
            <v/>
          </cell>
          <cell r="AJ18" t="str">
            <v/>
          </cell>
          <cell r="AK18" t="str">
            <v/>
          </cell>
          <cell r="AL18" t="str">
            <v>0+0+0+0+0+0+0+0+0+0+0+0+0+0+0+0+0+0+0+0+0+0+0+0+0+0+0+0+0+0+0+0+0+0+0</v>
          </cell>
          <cell r="AM18">
            <v>1</v>
          </cell>
        </row>
        <row r="19">
          <cell r="F19" t="str">
            <v>301091</v>
          </cell>
          <cell r="G19" t="str">
            <v>自身与率领的士兵生命值/兵力低于50%时，自身/士兵的伤害减免提升{0}%，持续12秒。（不可驱散）</v>
          </cell>
          <cell r="H19">
            <v>0.1</v>
          </cell>
          <cell r="I19">
            <v>0.01</v>
          </cell>
          <cell r="J19" t="str">
            <v>0+0+0+0+0+0+0+0+0+0+0+0+0+0+0+0+0+0+0+0+0+0+0+0+0+0+0+0+0+0+0+0+0+0+0</v>
          </cell>
          <cell r="K19">
            <v>100</v>
          </cell>
          <cell r="M19" t="str">
            <v>301092</v>
          </cell>
          <cell r="N19" t="str">
            <v/>
          </cell>
          <cell r="O19" t="str">
            <v/>
          </cell>
          <cell r="P19" t="str">
            <v/>
          </cell>
          <cell r="Q19" t="str">
            <v>0+0+0+0+0+0+0+0+0+0+0+0+0+0+0+0+0+0+0+0+0+0+0+0+0+0+0+0+0+0+0+0+0+0+0</v>
          </cell>
          <cell r="R19">
            <v>1</v>
          </cell>
          <cell r="T19" t="str">
            <v>301093</v>
          </cell>
          <cell r="U19" t="str">
            <v/>
          </cell>
          <cell r="V19" t="str">
            <v/>
          </cell>
          <cell r="W19" t="str">
            <v/>
          </cell>
          <cell r="X19" t="str">
            <v>0+0+0+0+0+0+0+0+0+0+0+0+0+0+0+0+0+0+0+0+0+0+0+0+0+0+0+0+0+0+0+0+0+0+0</v>
          </cell>
          <cell r="Y19">
            <v>1</v>
          </cell>
          <cell r="AA19" t="str">
            <v>301094</v>
          </cell>
          <cell r="AB19" t="str">
            <v/>
          </cell>
          <cell r="AC19" t="str">
            <v/>
          </cell>
          <cell r="AD19" t="str">
            <v/>
          </cell>
          <cell r="AE19" t="str">
            <v>0+0+0+0+0+0+0+0+0+0+0+0+0+0+0+0+0+0+0+0+0+0+0+0+0+0+0+0+0+0+0+0+0+0+0</v>
          </cell>
          <cell r="AF19">
            <v>1</v>
          </cell>
          <cell r="AH19" t="str">
            <v>301095</v>
          </cell>
          <cell r="AI19" t="str">
            <v/>
          </cell>
          <cell r="AJ19" t="str">
            <v/>
          </cell>
          <cell r="AK19" t="str">
            <v/>
          </cell>
          <cell r="AL19" t="str">
            <v>0+0+0+0+0+0+0+0+0+0+0+0+0+0+0+0+0+0+0+0+0+0+0+0+0+0+0+0+0+0+0+0+0+0+0</v>
          </cell>
          <cell r="AM19">
            <v>1</v>
          </cell>
        </row>
        <row r="20">
          <cell r="F20" t="str">
            <v>301101</v>
          </cell>
          <cell r="G20" t="str">
            <v>自身生命低于{0}%时，对目标造成自身攻击力 {1}%的武力伤害，如果自己血量高于目标血量则额外造成自身攻击力 {2}%武力伤害。</v>
          </cell>
          <cell r="H20">
            <v>0.6</v>
          </cell>
          <cell r="I20">
            <v>0</v>
          </cell>
          <cell r="J20" t="str">
            <v>0+0+0+0+0+0+0+0+0+0+0+0+0+0+0+0+0+0+0+0+0+0+0+0+0+0+0+0+0+0+0+0+0+0+0</v>
          </cell>
          <cell r="K20">
            <v>100</v>
          </cell>
          <cell r="M20" t="str">
            <v>301102</v>
          </cell>
          <cell r="N20" t="str">
            <v>自身生命低于{0}%时，对目标造成自身攻击力 {1}%的武力伤害，如果自己血量高于目标血量则额外造成自身攻击力 {2}%武力伤害。</v>
          </cell>
          <cell r="O20">
            <v>0.72</v>
          </cell>
          <cell r="P20">
            <v>3.7999999999999999E-2</v>
          </cell>
          <cell r="Q20" t="str">
            <v>0+0+0+0+0+0+0+0+0+0+0+0+0+0+0+0+0+0+0+0+0+0+0+0+0+0+0+0+0+0+0+0+0+0+0</v>
          </cell>
          <cell r="R20">
            <v>100</v>
          </cell>
          <cell r="T20" t="str">
            <v>301103</v>
          </cell>
          <cell r="U20" t="str">
            <v>自身生命低于{0}%时，对目标造成自身攻击力 {1}%的武力伤害，如果自己血量高于目标血量则额外造成自身攻击力 {2}%武力伤害。</v>
          </cell>
          <cell r="V20">
            <v>0.36</v>
          </cell>
          <cell r="W20">
            <v>1.9E-2</v>
          </cell>
          <cell r="X20" t="str">
            <v>0+0+0+0+0+0+0+0+0+0+0+0+0+0+0+0+0+0+0+0+0+0+0+0+0+0+0+0+0+0+0+0+0+0+0</v>
          </cell>
          <cell r="Y20">
            <v>100</v>
          </cell>
          <cell r="AA20" t="str">
            <v>301104</v>
          </cell>
          <cell r="AB20" t="str">
            <v/>
          </cell>
          <cell r="AC20" t="str">
            <v/>
          </cell>
          <cell r="AD20" t="str">
            <v/>
          </cell>
          <cell r="AE20" t="str">
            <v>0+0+0+0+0+0+0+0+0+0+0+0+0+0+0+0+0+0+0+0+0+0+0+0+0+0+0+0+0+0+0+0+0+0+0</v>
          </cell>
          <cell r="AF20">
            <v>1</v>
          </cell>
          <cell r="AH20" t="str">
            <v>301105</v>
          </cell>
          <cell r="AI20" t="str">
            <v/>
          </cell>
          <cell r="AJ20" t="str">
            <v/>
          </cell>
          <cell r="AK20" t="str">
            <v/>
          </cell>
          <cell r="AL20" t="str">
            <v>0+0+0+0+0+0+0+0+0+0+0+0+0+0+0+0+0+0+0+0+0+0+0+0+0+0+0+0+0+0+0+0+0+0+0</v>
          </cell>
          <cell r="AM20">
            <v>1</v>
          </cell>
        </row>
        <row r="21">
          <cell r="F21" t="str">
            <v>301111</v>
          </cell>
          <cell r="G21" t="str">
            <v>开场增加暴击概率{0}%</v>
          </cell>
          <cell r="H21">
            <v>0.19</v>
          </cell>
          <cell r="I21">
            <v>1.7999999999999999E-2</v>
          </cell>
          <cell r="J21" t="str">
            <v>0+0+0+0+0+0+0+0+0+0+0+0+0+0+0+0+0+0+0+0+0+0+0+0+0+0+0+0+0+0+0+0+0+0+0</v>
          </cell>
          <cell r="K21">
            <v>100</v>
          </cell>
          <cell r="M21" t="str">
            <v>301112</v>
          </cell>
          <cell r="N21" t="str">
            <v/>
          </cell>
          <cell r="O21" t="str">
            <v/>
          </cell>
          <cell r="P21" t="str">
            <v/>
          </cell>
          <cell r="Q21" t="str">
            <v>0+0+0+0+0+0+0+0+0+0+0+0+0+0+0+0+0+0+0+0+0+0+0+0+0+0+0+0+0+0+0+0+0+0+0</v>
          </cell>
          <cell r="R21">
            <v>1</v>
          </cell>
          <cell r="T21" t="str">
            <v>301113</v>
          </cell>
          <cell r="U21" t="str">
            <v/>
          </cell>
          <cell r="V21" t="str">
            <v/>
          </cell>
          <cell r="W21" t="str">
            <v/>
          </cell>
          <cell r="X21" t="str">
            <v>0+0+0+0+0+0+0+0+0+0+0+0+0+0+0+0+0+0+0+0+0+0+0+0+0+0+0+0+0+0+0+0+0+0+0</v>
          </cell>
          <cell r="Y21">
            <v>1</v>
          </cell>
          <cell r="AA21" t="str">
            <v>301114</v>
          </cell>
          <cell r="AB21" t="str">
            <v/>
          </cell>
          <cell r="AC21" t="str">
            <v/>
          </cell>
          <cell r="AD21" t="str">
            <v/>
          </cell>
          <cell r="AE21" t="str">
            <v>0+0+0+0+0+0+0+0+0+0+0+0+0+0+0+0+0+0+0+0+0+0+0+0+0+0+0+0+0+0+0+0+0+0+0</v>
          </cell>
          <cell r="AF21">
            <v>1</v>
          </cell>
          <cell r="AH21" t="str">
            <v>301115</v>
          </cell>
          <cell r="AI21" t="str">
            <v/>
          </cell>
          <cell r="AJ21" t="str">
            <v/>
          </cell>
          <cell r="AK21" t="str">
            <v/>
          </cell>
          <cell r="AL21" t="str">
            <v>0+0+0+0+0+0+0+0+0+0+0+0+0+0+0+0+0+0+0+0+0+0+0+0+0+0+0+0+0+0+0+0+0+0+0</v>
          </cell>
          <cell r="AM21">
            <v>1</v>
          </cell>
        </row>
        <row r="22">
          <cell r="F22" t="str">
            <v>301121</v>
          </cell>
          <cell r="G22" t="str">
            <v>普通攻击{0}%概率造成攻击力{1}%额外伤害</v>
          </cell>
          <cell r="H22">
            <v>0.5</v>
          </cell>
          <cell r="I22">
            <v>0</v>
          </cell>
          <cell r="J22" t="str">
            <v>0+0+0+0+0+0+0+0+0+0+0+0+0+0+0+0+0+0+0+0+0+0+0+0+0+0+0+0+0+0+0+0+0+0+0</v>
          </cell>
          <cell r="K22">
            <v>100</v>
          </cell>
          <cell r="M22" t="str">
            <v>301122</v>
          </cell>
          <cell r="N22" t="str">
            <v>普通攻击{0}%概率造成攻击力{1}%额外伤害</v>
          </cell>
          <cell r="O22">
            <v>7.0000000000000007E-2</v>
          </cell>
          <cell r="P22">
            <v>8.9999999999999993E-3</v>
          </cell>
          <cell r="Q22" t="str">
            <v>0+0+0+0+0+0+0+0+0+0+0+0+0+0+0+0+0+0+0+0+0+0+0+0+0+0+0+0+0+0+0+0+0+0+0</v>
          </cell>
          <cell r="R22">
            <v>100</v>
          </cell>
          <cell r="T22" t="str">
            <v>301123</v>
          </cell>
          <cell r="U22" t="str">
            <v/>
          </cell>
          <cell r="V22" t="str">
            <v/>
          </cell>
          <cell r="W22" t="str">
            <v/>
          </cell>
          <cell r="X22" t="str">
            <v>0+0+0+0+0+0+0+0+0+0+0+0+0+0+0+0+0+0+0+0+0+0+0+0+0+0+0+0+0+0+0+0+0+0+0</v>
          </cell>
          <cell r="Y22">
            <v>1</v>
          </cell>
          <cell r="AA22" t="str">
            <v>301124</v>
          </cell>
          <cell r="AB22" t="str">
            <v/>
          </cell>
          <cell r="AC22" t="str">
            <v/>
          </cell>
          <cell r="AD22" t="str">
            <v/>
          </cell>
          <cell r="AE22" t="str">
            <v>0+0+0+0+0+0+0+0+0+0+0+0+0+0+0+0+0+0+0+0+0+0+0+0+0+0+0+0+0+0+0+0+0+0+0</v>
          </cell>
          <cell r="AF22">
            <v>1</v>
          </cell>
          <cell r="AH22" t="str">
            <v>301125</v>
          </cell>
          <cell r="AI22" t="str">
            <v/>
          </cell>
          <cell r="AJ22" t="str">
            <v/>
          </cell>
          <cell r="AK22" t="str">
            <v/>
          </cell>
          <cell r="AL22" t="str">
            <v>0+0+0+0+0+0+0+0+0+0+0+0+0+0+0+0+0+0+0+0+0+0+0+0+0+0+0+0+0+0+0+0+0+0+0</v>
          </cell>
          <cell r="AM22">
            <v>1</v>
          </cell>
        </row>
        <row r="23">
          <cell r="F23" t="str">
            <v>301131</v>
          </cell>
          <cell r="G23" t="str">
            <v>开场增加{0}点怒气</v>
          </cell>
          <cell r="H23">
            <v>21.5</v>
          </cell>
          <cell r="I23">
            <v>3.1</v>
          </cell>
          <cell r="J23" t="str">
            <v>0+0+0+0+0+0+0+0+0+0+0+0+0+0+0+0+0+0+0+0+0+0+0+0+0+0+0+0+0+0+0+0+0+0+0</v>
          </cell>
          <cell r="K23">
            <v>1</v>
          </cell>
          <cell r="M23" t="str">
            <v>301132</v>
          </cell>
          <cell r="N23" t="str">
            <v/>
          </cell>
          <cell r="O23" t="str">
            <v/>
          </cell>
          <cell r="P23" t="str">
            <v/>
          </cell>
          <cell r="Q23" t="str">
            <v>0+0+0+0+0+0+0+0+0+0+0+0+0+0+0+0+0+0+0+0+0+0+0+0+0+0+0+0+0+0+0+0+0+0+0</v>
          </cell>
          <cell r="R23">
            <v>1</v>
          </cell>
          <cell r="T23" t="str">
            <v>301133</v>
          </cell>
          <cell r="U23" t="str">
            <v/>
          </cell>
          <cell r="V23" t="str">
            <v/>
          </cell>
          <cell r="W23" t="str">
            <v/>
          </cell>
          <cell r="X23" t="str">
            <v>0+0+0+0+0+0+0+0+0+0+0+0+0+0+0+0+0+0+0+0+0+0+0+0+0+0+0+0+0+0+0+0+0+0+0</v>
          </cell>
          <cell r="Y23">
            <v>1</v>
          </cell>
          <cell r="AA23" t="str">
            <v>301134</v>
          </cell>
          <cell r="AB23" t="str">
            <v/>
          </cell>
          <cell r="AC23" t="str">
            <v/>
          </cell>
          <cell r="AD23" t="str">
            <v/>
          </cell>
          <cell r="AE23" t="str">
            <v>0+0+0+0+0+0+0+0+0+0+0+0+0+0+0+0+0+0+0+0+0+0+0+0+0+0+0+0+0+0+0+0+0+0+0</v>
          </cell>
          <cell r="AF23">
            <v>1</v>
          </cell>
          <cell r="AH23" t="str">
            <v>301135</v>
          </cell>
          <cell r="AI23" t="str">
            <v/>
          </cell>
          <cell r="AJ23" t="str">
            <v/>
          </cell>
          <cell r="AK23" t="str">
            <v/>
          </cell>
          <cell r="AL23" t="str">
            <v>0+0+0+0+0+0+0+0+0+0+0+0+0+0+0+0+0+0+0+0+0+0+0+0+0+0+0+0+0+0+0+0+0+0+0</v>
          </cell>
          <cell r="AM23">
            <v>1</v>
          </cell>
        </row>
        <row r="24">
          <cell r="F24" t="str">
            <v>301141</v>
          </cell>
          <cell r="G24" t="str">
            <v>开场使自身沉默，持续{0}秒，三十秒后攻击速度提高 {1}，持续{2}秒，普攻回怒降低{3}%</v>
          </cell>
          <cell r="H24">
            <v>40</v>
          </cell>
          <cell r="I24">
            <v>0</v>
          </cell>
          <cell r="J24" t="str">
            <v>0+0+0+0+0+0+0+0+0+0+0+0+0+0+0+0+0+0+0+0+0+0+0+0+0+0+0+0+0+0+0+0+0+0+0</v>
          </cell>
          <cell r="K24">
            <v>1</v>
          </cell>
          <cell r="M24" t="str">
            <v>301142</v>
          </cell>
          <cell r="N24" t="str">
            <v>开场使自身沉默，持续{0}秒，三十秒后攻击速度提高 {1}，持续{2}秒，普攻回怒降低{3}%</v>
          </cell>
          <cell r="O24">
            <v>37.6</v>
          </cell>
          <cell r="P24">
            <v>4.8</v>
          </cell>
          <cell r="Q24" t="str">
            <v>0+0+0+0+0+0+0+0+0+0+0+0+0+0+0+0+0+0+0+0+0+0+0+0+0+0+0+0+0+0+0+0+0+0+0</v>
          </cell>
          <cell r="R24">
            <v>1</v>
          </cell>
          <cell r="T24" t="str">
            <v>301143</v>
          </cell>
          <cell r="U24" t="str">
            <v>开场使自身沉默，持续{0}秒，三十秒后攻击速度提高 {1}，持续{2}秒，普攻回怒降低{3}%</v>
          </cell>
          <cell r="V24">
            <v>45</v>
          </cell>
          <cell r="W24">
            <v>0</v>
          </cell>
          <cell r="X24" t="str">
            <v>0+0+0+0+0+0+0+0+0+0+0+0+0+0+0+0+0+0+0+0+0+0+0+0+0+0+0+0+0+0+0+0+0+0+0</v>
          </cell>
          <cell r="Y24">
            <v>1</v>
          </cell>
          <cell r="AA24" t="str">
            <v>301144</v>
          </cell>
          <cell r="AB24" t="str">
            <v>开场使自身沉默，持续{0}秒，三十秒后攻击速度提高 {1}，持续{2}秒，普攻回怒降低{3}%</v>
          </cell>
          <cell r="AC24">
            <v>-0.125</v>
          </cell>
          <cell r="AD24">
            <v>-1.6E-2</v>
          </cell>
          <cell r="AE24" t="str">
            <v>0+0+0+0+0+0+0+0+0+0+0+0+0+0+0+0+0+0+0+0+0+0+0+0+0+0+0+0+0+0+0+0+0+0+0</v>
          </cell>
          <cell r="AF24">
            <v>-100</v>
          </cell>
          <cell r="AH24" t="str">
            <v>301145</v>
          </cell>
          <cell r="AI24" t="str">
            <v/>
          </cell>
          <cell r="AJ24" t="str">
            <v/>
          </cell>
          <cell r="AK24" t="str">
            <v/>
          </cell>
          <cell r="AL24" t="str">
            <v>0+0+0+0+0+0+0+0+0+0+0+0+0+0+0+0+0+0+0+0+0+0+0+0+0+0+0+0+0+0+0+0+0+0+0</v>
          </cell>
          <cell r="AM24">
            <v>1</v>
          </cell>
        </row>
        <row r="25">
          <cell r="F25" t="str">
            <v>301151</v>
          </cell>
          <cell r="G25" t="str">
            <v>自身被敌人近身时，会将自身与敌人朝反方向推开一定距离，并且自身攻击距离增加，攻击速度提升{0}，持续{1}秒。（触发cd{2}秒）提升攻击速度时普攻获得怒气减少{3}%。</v>
          </cell>
          <cell r="H25">
            <v>47</v>
          </cell>
          <cell r="I25">
            <v>6</v>
          </cell>
          <cell r="J25" t="str">
            <v>0+0+0+0+0+0+0+0+0+0+0+0+0+0+0+0+0+0+0+0+0+0+0+0+0+0+0+0+0+0+0+0+0+0+0</v>
          </cell>
          <cell r="K25">
            <v>1</v>
          </cell>
          <cell r="M25" t="str">
            <v>301152</v>
          </cell>
          <cell r="N25" t="str">
            <v>自身被敌人近身时，会将自身与敌人朝反方向推开一定距离，并且自身攻击距离增加，攻击速度提升{0}，持续{1}秒。（触发cd{2}秒）提升攻击速度时普攻获得怒气减少{3}%。</v>
          </cell>
          <cell r="O25">
            <v>5</v>
          </cell>
          <cell r="P25">
            <v>0</v>
          </cell>
          <cell r="Q25" t="str">
            <v>0+0+0+0+0+0+0+0+0+0+0+0+0+0+0+0+0+0+0+0+0+0+0+0+0+0+0+0+0+0+0+0+0+0+0</v>
          </cell>
          <cell r="R25">
            <v>1</v>
          </cell>
          <cell r="T25" t="str">
            <v>301153</v>
          </cell>
          <cell r="U25" t="str">
            <v>自身被敌人近身时，会将自身与敌人朝反方向推开一定距离，并且自身攻击距离增加，攻击速度提升{0}，持续{1}秒。（触发cd{2}秒）提升攻击速度时普攻获得怒气减少{3}%。</v>
          </cell>
          <cell r="V25">
            <v>20</v>
          </cell>
          <cell r="W25">
            <v>0</v>
          </cell>
          <cell r="X25" t="str">
            <v>0+0+0+0+0+0+0+0+0+0+0+0+0+0+0+0+0+0+0+0+0+0+0+0+0+0+0+0+0+0+0+0+0+0+0</v>
          </cell>
          <cell r="Y25">
            <v>1</v>
          </cell>
          <cell r="AA25" t="str">
            <v>301154</v>
          </cell>
          <cell r="AB25" t="str">
            <v>自身被敌人近身时，会将自身与敌人朝反方向推开一定距离，并且自身攻击距离增加，攻击速度提升{0}，持续{1}秒。（触发cd{2}秒）提升攻击速度时普攻获得怒气减少{3}%。</v>
          </cell>
          <cell r="AC25">
            <v>-0.13400000000000001</v>
          </cell>
          <cell r="AD25">
            <v>-1.7000000000000001E-2</v>
          </cell>
          <cell r="AE25" t="str">
            <v>0+0+0+0+0+0+0+0+0+0+0+0+0+0+0+0+0+0+0+0+0+0+0+0+0+0+0+0+0+0+0+0+0+0+0</v>
          </cell>
          <cell r="AF25">
            <v>-100</v>
          </cell>
          <cell r="AH25" t="str">
            <v>301155</v>
          </cell>
          <cell r="AI25" t="str">
            <v/>
          </cell>
          <cell r="AJ25" t="str">
            <v/>
          </cell>
          <cell r="AK25" t="str">
            <v/>
          </cell>
          <cell r="AL25" t="str">
            <v>0+0+0+0+0+0+0+0+0+0+0+0+0+0+0+0+0+0+0+0+0+0+0+0+0+0+0+0+0+0+0+0+0+0+0</v>
          </cell>
          <cell r="AM25">
            <v>1</v>
          </cell>
        </row>
        <row r="26">
          <cell r="F26" t="str">
            <v>302011</v>
          </cell>
          <cell r="G26" t="str">
            <v>{0}秒时，为生命值最低的3队友军士兵每秒恢复{1}%攻击力的生命，持续{2}秒</v>
          </cell>
          <cell r="H26">
            <v>40</v>
          </cell>
          <cell r="I26">
            <v>0</v>
          </cell>
          <cell r="J26" t="str">
            <v>0+0+0+0+0+0+0+0+0+0+0+0+0+0+0+0+0+0+0+0+0+0+0+0+0+0+0+0+0+0+0+0+0+0+0</v>
          </cell>
          <cell r="K26">
            <v>1</v>
          </cell>
          <cell r="M26" t="str">
            <v>302012</v>
          </cell>
          <cell r="N26" t="str">
            <v>{0}秒时，为生命值最低的3队友军士兵每秒恢复{1}%攻击力的生命，持续{2}秒</v>
          </cell>
          <cell r="O26">
            <v>9.4E-2</v>
          </cell>
          <cell r="P26">
            <v>1.2E-2</v>
          </cell>
          <cell r="Q26" t="str">
            <v>0+0+0+0+0+0+0+0+0+0+0+0+0+0+0+0+0+0+0+0+0+0+0+0+0+0+0+0+0+0+0+0+0+0+0</v>
          </cell>
          <cell r="R26">
            <v>100</v>
          </cell>
          <cell r="T26" t="str">
            <v>302013</v>
          </cell>
          <cell r="U26" t="str">
            <v>{0}秒时，为生命值最低的3队友军士兵每秒恢复{1}%攻击力的生命，持续{2}秒</v>
          </cell>
          <cell r="V26">
            <v>5</v>
          </cell>
          <cell r="W26">
            <v>0</v>
          </cell>
          <cell r="X26" t="str">
            <v>0+0+0+0+0+0+0+0+0+0+0+0+0+0+0+0+0+0+0+0+0+0+0+0+0+0+0+0+0+0+0+0+0+0+0</v>
          </cell>
          <cell r="Y26">
            <v>1</v>
          </cell>
          <cell r="AA26" t="str">
            <v>302014</v>
          </cell>
          <cell r="AB26" t="str">
            <v/>
          </cell>
          <cell r="AC26" t="str">
            <v/>
          </cell>
          <cell r="AD26" t="str">
            <v/>
          </cell>
          <cell r="AE26" t="str">
            <v>0+0+0+0+0+0+0+0+0+0+0+0+0+0+0+0+0+0+0+0+0+0+0+0+0+0+0+0+0+0+0+0+0+0+0</v>
          </cell>
          <cell r="AF26">
            <v>1</v>
          </cell>
          <cell r="AH26" t="str">
            <v>302015</v>
          </cell>
          <cell r="AI26" t="str">
            <v/>
          </cell>
          <cell r="AJ26" t="str">
            <v/>
          </cell>
          <cell r="AK26" t="str">
            <v/>
          </cell>
          <cell r="AL26" t="str">
            <v>0+0+0+0+0+0+0+0+0+0+0+0+0+0+0+0+0+0+0+0+0+0+0+0+0+0+0+0+0+0+0+0+0+0+0</v>
          </cell>
          <cell r="AM26">
            <v>1</v>
          </cell>
        </row>
        <row r="27">
          <cell r="F27" t="str">
            <v>302021</v>
          </cell>
          <cell r="G27" t="str">
            <v>自身每{0}秒额外获得{1}点怒气</v>
          </cell>
          <cell r="H27">
            <v>5</v>
          </cell>
          <cell r="I27">
            <v>0</v>
          </cell>
          <cell r="J27" t="str">
            <v>0+0+0+0+0+0+0+0+0+0+0+0+0+0+0+0+0+0+0+0+0+0+0+0+0+0+0+0+0+0+0+0+0+0+0</v>
          </cell>
          <cell r="K27">
            <v>1</v>
          </cell>
          <cell r="M27" t="str">
            <v>302022</v>
          </cell>
          <cell r="N27" t="str">
            <v>自身每{0}秒额外获得{1}点怒气</v>
          </cell>
          <cell r="O27">
            <v>4.3</v>
          </cell>
          <cell r="P27">
            <v>0.4</v>
          </cell>
          <cell r="Q27" t="str">
            <v>0+0+0+0+0+0+0+0+0+0+0+0+0+0+0+0+0+0+0+0+0+0+0+0+0+0+0+0+0+0+0+0+0+0+0</v>
          </cell>
          <cell r="R27">
            <v>1</v>
          </cell>
          <cell r="T27" t="str">
            <v>302023</v>
          </cell>
          <cell r="U27" t="str">
            <v/>
          </cell>
          <cell r="V27" t="str">
            <v/>
          </cell>
          <cell r="W27" t="str">
            <v/>
          </cell>
          <cell r="X27" t="str">
            <v>0+0+0+0+0+0+0+0+0+0+0+0+0+0+0+0+0+0+0+0+0+0+0+0+0+0+0+0+0+0+0+0+0+0+0</v>
          </cell>
          <cell r="Y27">
            <v>1</v>
          </cell>
          <cell r="AA27" t="str">
            <v>302024</v>
          </cell>
          <cell r="AB27" t="str">
            <v/>
          </cell>
          <cell r="AC27" t="str">
            <v/>
          </cell>
          <cell r="AD27" t="str">
            <v/>
          </cell>
          <cell r="AE27" t="str">
            <v>0+0+0+0+0+0+0+0+0+0+0+0+0+0+0+0+0+0+0+0+0+0+0+0+0+0+0+0+0+0+0+0+0+0+0</v>
          </cell>
          <cell r="AF27">
            <v>1</v>
          </cell>
          <cell r="AH27" t="str">
            <v>302025</v>
          </cell>
          <cell r="AI27" t="str">
            <v/>
          </cell>
          <cell r="AJ27" t="str">
            <v/>
          </cell>
          <cell r="AK27" t="str">
            <v/>
          </cell>
          <cell r="AL27" t="str">
            <v>0+0+0+0+0+0+0+0+0+0+0+0+0+0+0+0+0+0+0+0+0+0+0+0+0+0+0+0+0+0+0+0+0+0+0</v>
          </cell>
          <cell r="AM27">
            <v>1</v>
          </cell>
        </row>
        <row r="28">
          <cell r="F28" t="str">
            <v>302031</v>
          </cell>
          <cell r="G28" t="str">
            <v>武将获得{0}点护甲，士兵获得{1}%士气减伤</v>
          </cell>
          <cell r="H28">
            <v>142.69999999999999</v>
          </cell>
          <cell r="I28">
            <v>13.5</v>
          </cell>
          <cell r="J28" t="str">
            <v>0+0+0+0+0+0+0+0+0+0+0+0+0+0+0+0+0+0+0+0+0+0+0+0+0+0+0+0+0+0+0+0+0+0+0</v>
          </cell>
          <cell r="K28">
            <v>1</v>
          </cell>
          <cell r="M28" t="str">
            <v>302032</v>
          </cell>
          <cell r="N28" t="str">
            <v>武将获得{0}点护甲，士兵获得{1}%士气减伤</v>
          </cell>
          <cell r="O28">
            <v>0.11899999999999999</v>
          </cell>
          <cell r="P28">
            <v>1.0999999999999999E-2</v>
          </cell>
          <cell r="Q28" t="str">
            <v>0+0+0+0+0+0+0+0+0+0+0+0+0+0+0+0+0+0+0+0+0+0+0+0+0+0+0+0+0+0+0+0+0+0+0</v>
          </cell>
          <cell r="R28">
            <v>100</v>
          </cell>
          <cell r="T28" t="str">
            <v>302033</v>
          </cell>
          <cell r="U28" t="str">
            <v/>
          </cell>
          <cell r="V28" t="str">
            <v/>
          </cell>
          <cell r="W28" t="str">
            <v/>
          </cell>
          <cell r="X28" t="str">
            <v>0+0+0+0+0+0+0+0+0+0+0+0+0+0+0+0+0+0+0+0+0+0+0+0+0+0+0+0+0+0+0+0+0+0+0</v>
          </cell>
          <cell r="Y28">
            <v>1</v>
          </cell>
          <cell r="AA28" t="str">
            <v>302034</v>
          </cell>
          <cell r="AB28" t="str">
            <v/>
          </cell>
          <cell r="AC28" t="str">
            <v/>
          </cell>
          <cell r="AD28" t="str">
            <v/>
          </cell>
          <cell r="AE28" t="str">
            <v>0+0+0+0+0+0+0+0+0+0+0+0+0+0+0+0+0+0+0+0+0+0+0+0+0+0+0+0+0+0+0+0+0+0+0</v>
          </cell>
          <cell r="AF28">
            <v>1</v>
          </cell>
          <cell r="AH28" t="str">
            <v>302035</v>
          </cell>
          <cell r="AI28" t="str">
            <v/>
          </cell>
          <cell r="AJ28" t="str">
            <v/>
          </cell>
          <cell r="AK28" t="str">
            <v/>
          </cell>
          <cell r="AL28" t="str">
            <v>0+0+0+0+0+0+0+0+0+0+0+0+0+0+0+0+0+0+0+0+0+0+0+0+0+0+0+0+0+0+0+0+0+0+0</v>
          </cell>
          <cell r="AM28">
            <v>1</v>
          </cell>
        </row>
        <row r="29">
          <cell r="F29" t="str">
            <v>302041</v>
          </cell>
          <cell r="G29" t="str">
            <v>{0}秒时，对生命最低的{1}个敌方单位每{2}秒造成{3}%攻击力的策略伤害，造成伤害的同时施加禁疗效果，持续{4}秒</v>
          </cell>
          <cell r="H29">
            <v>25</v>
          </cell>
          <cell r="I29">
            <v>0</v>
          </cell>
          <cell r="J29" t="str">
            <v>0+0+0+0+0+0+0+0+0+0+0+0+0+0+0+0+0+0+0+0+0+0+0+0+0+0+0+0+0+0+0+0+0+0+0</v>
          </cell>
          <cell r="K29">
            <v>1</v>
          </cell>
          <cell r="M29" t="str">
            <v>302042</v>
          </cell>
          <cell r="N29" t="str">
            <v>{0}秒时，对生命最低的{1}个敌方单位每{2}秒造成{3}%攻击力的策略伤害，造成伤害的同时施加禁疗效果，持续{4}秒</v>
          </cell>
          <cell r="O29">
            <v>3</v>
          </cell>
          <cell r="P29">
            <v>0</v>
          </cell>
          <cell r="Q29" t="str">
            <v>0+0+0+0+0+0+0+0+0+0+0+0+0+0+0+0+0+0+0+0+0+0+0+0+0+0+0+0+0+0+0+0+0+0+0</v>
          </cell>
          <cell r="R29">
            <v>1</v>
          </cell>
          <cell r="T29" t="str">
            <v>302043</v>
          </cell>
          <cell r="U29" t="str">
            <v>{0}秒时，对生命最低的{1}个敌方单位每{2}秒造成{3}%攻击力的策略伤害，造成伤害的同时施加禁疗效果，持续{4}秒</v>
          </cell>
          <cell r="V29">
            <v>3</v>
          </cell>
          <cell r="W29">
            <v>0</v>
          </cell>
          <cell r="X29" t="str">
            <v>0+0+0+0+0+0+0+0+0+0+0+0+0+0+0+0+0+0+0+0+0+0+0+0+0+0+0+0+0+0+0+0+0+0+0</v>
          </cell>
          <cell r="Y29">
            <v>1</v>
          </cell>
          <cell r="AA29" t="str">
            <v>302044</v>
          </cell>
          <cell r="AB29" t="str">
            <v>{0}秒时，对生命最低的{1}个敌方单位每{2}秒造成{3}%攻击力的策略伤害，造成伤害的同时施加禁疗效果，持续{4}秒</v>
          </cell>
          <cell r="AC29">
            <v>0.2</v>
          </cell>
          <cell r="AD29">
            <v>0</v>
          </cell>
          <cell r="AE29" t="str">
            <v>0+0+0+0+0+0+0+0+0+0+0+0+0+0+0+0+0+0+0+0+0+0+0+0+0+0+0+0+0+0+0+0+0+0+0</v>
          </cell>
          <cell r="AF29">
            <v>100</v>
          </cell>
          <cell r="AH29" t="str">
            <v>302045</v>
          </cell>
          <cell r="AI29" t="str">
            <v>{0}秒时，对生命最低的{1}个敌方单位每{2}秒造成{3}%攻击力的策略伤害，造成伤害的同时施加禁疗效果，持续{4}秒</v>
          </cell>
          <cell r="AJ29">
            <v>8.3000000000000007</v>
          </cell>
          <cell r="AK29">
            <v>0.4</v>
          </cell>
          <cell r="AL29" t="str">
            <v>0+0+0+0+0+0+0+0+0+0+0+0+0+0+0+0+0+0+0+0+0+0+0+0+0+0+0+0+0+0+0+0+0+0+0</v>
          </cell>
          <cell r="AM29">
            <v>1</v>
          </cell>
        </row>
        <row r="30">
          <cell r="F30" t="str">
            <v>302051</v>
          </cell>
          <cell r="G30" t="str">
            <v>每次普通攻击伤害有{0}%概率造成雷击效果，对敌人造成攻击力{1}%策略伤害，并且眩晕{2}秒。</v>
          </cell>
          <cell r="H30">
            <v>0.25</v>
          </cell>
          <cell r="I30">
            <v>0</v>
          </cell>
          <cell r="J30" t="str">
            <v>0+0+0+0+0+0+0+0+0+0+0+0+0+0+0+0+0+0+0+0+0+0+0+0+0+0+0+0+0+0+0+0+0+0+0</v>
          </cell>
          <cell r="K30">
            <v>100</v>
          </cell>
          <cell r="M30" t="str">
            <v>302052</v>
          </cell>
          <cell r="N30" t="str">
            <v>每次普通攻击伤害有{0}%概率造成雷击效果，对敌人造成攻击力{1}%策略伤害，并且眩晕{2}秒。</v>
          </cell>
          <cell r="O30">
            <v>0.379</v>
          </cell>
          <cell r="P30">
            <v>1.7999999999999999E-2</v>
          </cell>
          <cell r="Q30" t="str">
            <v>0+0+0+0+0+0+0+0+0+0+0+0+0+0+0+0+0+0+0+0+0+0+0+0+0+0+0+0+0+0+0+0+0+0+0</v>
          </cell>
          <cell r="R30">
            <v>100</v>
          </cell>
          <cell r="T30" t="str">
            <v>302053</v>
          </cell>
          <cell r="U30" t="str">
            <v>每次普通攻击伤害有{0}%概率造成雷击效果，对敌人造成攻击力{1}%策略伤害，并且眩晕{2}秒。</v>
          </cell>
          <cell r="V30">
            <v>2</v>
          </cell>
          <cell r="W30">
            <v>0</v>
          </cell>
          <cell r="X30" t="str">
            <v>0+0+0+0+0+0+0+0+0+0+0+0+0+0+0+0+0+0+0+0+0+0+0+0+0+0+0+0+0+0+0+0+0+0+0</v>
          </cell>
          <cell r="Y30">
            <v>1</v>
          </cell>
          <cell r="AA30" t="str">
            <v>302054</v>
          </cell>
          <cell r="AB30" t="str">
            <v/>
          </cell>
          <cell r="AC30" t="str">
            <v/>
          </cell>
          <cell r="AD30" t="str">
            <v/>
          </cell>
          <cell r="AE30" t="str">
            <v>0+0+0+0+0+0+0+0+0+0+0+0+0+0+0+0+0+0+0+0+0+0+0+0+0+0+0+0+0+0+0+0+0+0+0</v>
          </cell>
          <cell r="AF30">
            <v>1</v>
          </cell>
          <cell r="AH30" t="str">
            <v>302055</v>
          </cell>
          <cell r="AI30" t="str">
            <v/>
          </cell>
          <cell r="AJ30" t="str">
            <v/>
          </cell>
          <cell r="AK30" t="str">
            <v/>
          </cell>
          <cell r="AL30" t="str">
            <v>0+0+0+0+0+0+0+0+0+0+0+0+0+0+0+0+0+0+0+0+0+0+0+0+0+0+0+0+0+0+0+0+0+0+0</v>
          </cell>
          <cell r="AM30">
            <v>1</v>
          </cell>
        </row>
        <row r="31">
          <cell r="F31" t="str">
            <v>302061</v>
          </cell>
          <cell r="G31" t="str">
            <v>二十秒，三十秒， 四十秒，为血量最低的三支士兵部队恢复自身攻击力{0}%兵力，受智力影响。</v>
          </cell>
          <cell r="H31">
            <v>0.20499999999999999</v>
          </cell>
          <cell r="I31">
            <v>1.9E-2</v>
          </cell>
          <cell r="J31" t="str">
            <v>0+0+0+0+0+0+0+0+0+0+0+0+0+0+0+0+0+0+0+0+0+0+0+0+0+0+0+0+0+0+0+0+0+0+0</v>
          </cell>
          <cell r="K31">
            <v>100</v>
          </cell>
          <cell r="M31" t="str">
            <v>302062</v>
          </cell>
          <cell r="N31" t="str">
            <v/>
          </cell>
          <cell r="O31" t="str">
            <v/>
          </cell>
          <cell r="P31" t="str">
            <v/>
          </cell>
          <cell r="Q31" t="str">
            <v>0+0+0+0+0+0+0+0+0+0+0+0+0+0+0+0+0+0+0+0+0+0+0+0+0+0+0+0+0+0+0+0+0+0+0</v>
          </cell>
          <cell r="R31">
            <v>1</v>
          </cell>
          <cell r="T31" t="str">
            <v>302063</v>
          </cell>
          <cell r="U31" t="str">
            <v/>
          </cell>
          <cell r="V31" t="str">
            <v/>
          </cell>
          <cell r="W31" t="str">
            <v/>
          </cell>
          <cell r="X31" t="str">
            <v>0+0+0+0+0+0+0+0+0+0+0+0+0+0+0+0+0+0+0+0+0+0+0+0+0+0+0+0+0+0+0+0+0+0+0</v>
          </cell>
          <cell r="Y31">
            <v>1</v>
          </cell>
          <cell r="AA31" t="str">
            <v>302064</v>
          </cell>
          <cell r="AB31" t="str">
            <v/>
          </cell>
          <cell r="AC31" t="str">
            <v/>
          </cell>
          <cell r="AD31" t="str">
            <v/>
          </cell>
          <cell r="AE31" t="str">
            <v>0+0+0+0+0+0+0+0+0+0+0+0+0+0+0+0+0+0+0+0+0+0+0+0+0+0+0+0+0+0+0+0+0+0+0</v>
          </cell>
          <cell r="AF31">
            <v>1</v>
          </cell>
          <cell r="AH31" t="str">
            <v>302065</v>
          </cell>
          <cell r="AI31" t="str">
            <v/>
          </cell>
          <cell r="AJ31" t="str">
            <v/>
          </cell>
          <cell r="AK31" t="str">
            <v/>
          </cell>
          <cell r="AL31" t="str">
            <v>0+0+0+0+0+0+0+0+0+0+0+0+0+0+0+0+0+0+0+0+0+0+0+0+0+0+0+0+0+0+0+0+0+0+0</v>
          </cell>
          <cell r="AM31">
            <v>1</v>
          </cell>
        </row>
        <row r="32">
          <cell r="F32" t="str">
            <v>302071</v>
          </cell>
          <cell r="G32" t="str">
            <v>二十秒时，为我军血量最低的2个武将每3秒恢复自身攻击力{0}%的生命，持续{1}秒，受智力影响。</v>
          </cell>
          <cell r="H32">
            <v>0.06</v>
          </cell>
          <cell r="I32">
            <v>8.0000000000000002E-3</v>
          </cell>
          <cell r="J32" t="str">
            <v>0+0+0+0+0+0+0+0+0+0+0+0+0+0+0+0+0+0+0+0+0+0+0+0+0+0+0+0+0+0+0+0+0+0+0</v>
          </cell>
          <cell r="K32">
            <v>100</v>
          </cell>
          <cell r="M32" t="str">
            <v>302072</v>
          </cell>
          <cell r="N32" t="str">
            <v>二十秒时，为我军血量最低的2个武将每3秒恢复自身攻击力{0}%的生命，持续{1}秒，受智力影响。</v>
          </cell>
          <cell r="O32">
            <v>10</v>
          </cell>
          <cell r="P32">
            <v>0</v>
          </cell>
          <cell r="Q32" t="str">
            <v>0+0+0+0+0+0+0+0+0+0+0+0+0+0+0+0+0+0+0+0+0+0+0+0+0+0+0+0+0+0+0+0+0+0+0</v>
          </cell>
          <cell r="R32">
            <v>1</v>
          </cell>
          <cell r="T32" t="str">
            <v>302073</v>
          </cell>
          <cell r="U32" t="str">
            <v/>
          </cell>
          <cell r="V32" t="str">
            <v/>
          </cell>
          <cell r="W32" t="str">
            <v/>
          </cell>
          <cell r="X32" t="str">
            <v>0+0+0+0+0+0+0+0+0+0+0+0+0+0+0+0+0+0+0+0+0+0+0+0+0+0+0+0+0+0+0+0+0+0+0</v>
          </cell>
          <cell r="Y32">
            <v>1</v>
          </cell>
          <cell r="AA32" t="str">
            <v>302074</v>
          </cell>
          <cell r="AB32" t="str">
            <v/>
          </cell>
          <cell r="AC32" t="str">
            <v/>
          </cell>
          <cell r="AD32" t="str">
            <v/>
          </cell>
          <cell r="AE32" t="str">
            <v>0+0+0+0+0+0+0+0+0+0+0+0+0+0+0+0+0+0+0+0+0+0+0+0+0+0+0+0+0+0+0+0+0+0+0</v>
          </cell>
          <cell r="AF32">
            <v>1</v>
          </cell>
          <cell r="AH32" t="str">
            <v>302075</v>
          </cell>
          <cell r="AI32" t="str">
            <v/>
          </cell>
          <cell r="AJ32" t="str">
            <v/>
          </cell>
          <cell r="AK32" t="str">
            <v/>
          </cell>
          <cell r="AL32" t="str">
            <v>0+0+0+0+0+0+0+0+0+0+0+0+0+0+0+0+0+0+0+0+0+0+0+0+0+0+0+0+0+0+0+0+0+0+0</v>
          </cell>
          <cell r="AM32">
            <v>1</v>
          </cell>
        </row>
        <row r="33">
          <cell r="F33" t="str">
            <v>302081</v>
          </cell>
          <cell r="G33" t="str">
            <v>5秒时，清除敌军随机3个部队的增益效果，并使其武将怒气降低{0}，士兵受到的伤害增加{1}%，持续{2}秒。</v>
          </cell>
          <cell r="H33">
            <v>-6.7</v>
          </cell>
          <cell r="I33">
            <v>-0.6</v>
          </cell>
          <cell r="J33" t="str">
            <v>0+0+0+0+0+0+0+0+0+0+0+0+0+0+0+0+0+0+0+0+0+0+0+0+0+0+0+0+0+0+0+0+0+0+0</v>
          </cell>
          <cell r="K33">
            <v>-1</v>
          </cell>
          <cell r="M33" t="str">
            <v>302082</v>
          </cell>
          <cell r="N33" t="str">
            <v>5秒时，清除敌军随机3个部队的增益效果，并使其武将怒气降低{0}，士兵受到的伤害增加{1}%，持续{2}秒。</v>
          </cell>
          <cell r="O33">
            <v>-6.7000000000000004E-2</v>
          </cell>
          <cell r="P33">
            <v>-6.0000000000000001E-3</v>
          </cell>
          <cell r="Q33" t="str">
            <v>0+0+0+0+0+0+0+0+0+0+0+0+0+0+0+0+0+0+0+0+0+0+0+0+0+0+0+0+0+0+0+0+0+0+0</v>
          </cell>
          <cell r="R33">
            <v>-100</v>
          </cell>
          <cell r="T33" t="str">
            <v>302083</v>
          </cell>
          <cell r="U33" t="str">
            <v>5秒时，清除敌军随机3个部队的增益效果，并使其武将怒气降低{0}，士兵受到的伤害增加{1}%，持续{2}秒。</v>
          </cell>
          <cell r="V33">
            <v>15</v>
          </cell>
          <cell r="W33">
            <v>0</v>
          </cell>
          <cell r="X33" t="str">
            <v>0+0+0+0+0+0+0+0+0+0+0+0+0+0+0+0+0+0+0+0+0+0+0+0+0+0+0+0+0+0+0+0+0+0+0</v>
          </cell>
          <cell r="Y33">
            <v>1</v>
          </cell>
          <cell r="AA33" t="str">
            <v>302084</v>
          </cell>
          <cell r="AB33" t="str">
            <v/>
          </cell>
          <cell r="AC33" t="str">
            <v/>
          </cell>
          <cell r="AD33" t="str">
            <v/>
          </cell>
          <cell r="AE33" t="str">
            <v>0+0+0+0+0+0+0+0+0+0+0+0+0+0+0+0+0+0+0+0+0+0+0+0+0+0+0+0+0+0+0+0+0+0+0</v>
          </cell>
          <cell r="AF33">
            <v>1</v>
          </cell>
          <cell r="AH33" t="str">
            <v>302085</v>
          </cell>
          <cell r="AI33" t="str">
            <v/>
          </cell>
          <cell r="AJ33" t="str">
            <v/>
          </cell>
          <cell r="AK33" t="str">
            <v/>
          </cell>
          <cell r="AL33" t="str">
            <v>0+0+0+0+0+0+0+0+0+0+0+0+0+0+0+0+0+0+0+0+0+0+0+0+0+0+0+0+0+0+0+0+0+0+0</v>
          </cell>
          <cell r="AM33">
            <v>1</v>
          </cell>
        </row>
        <row r="34">
          <cell r="F34" t="str">
            <v>302091</v>
          </cell>
          <cell r="G34" t="str">
            <v>自身生命低于{0}%时，释放一道冲击波，对直线上的所有敌军造成自身攻击力{1}%的武力伤害，并且附带击退飞效果，被击退的敌人移动速度降低{2}%,持续{3}秒。</v>
          </cell>
          <cell r="H34">
            <v>0.4</v>
          </cell>
          <cell r="I34">
            <v>0</v>
          </cell>
          <cell r="J34" t="str">
            <v>0+0+0+0+0+0+0+0+0+0+0+0+0+0+0+0+0+0+0+0+0+0+0+0+0+0+0+0+0+0+0+0+0+0+0</v>
          </cell>
          <cell r="K34">
            <v>100</v>
          </cell>
          <cell r="M34" t="str">
            <v>302092</v>
          </cell>
          <cell r="N34" t="str">
            <v>自身生命低于{0}%时，释放一道冲击波，对直线上的所有敌军造成自身攻击力{1}%的武力伤害，并且附带击退飞效果，被击退的敌人移动速度降低{2}%,持续{3}秒。</v>
          </cell>
          <cell r="O34">
            <v>0.26500000000000001</v>
          </cell>
          <cell r="P34">
            <v>1.2999999999999999E-2</v>
          </cell>
          <cell r="Q34" t="str">
            <v>0+0+0+0+0+0+0+0+0+0+0+0+0+0+0+0+0+0+0+0+0+0+0+0+0+0+0+0+0+0+0+0+0+0+0</v>
          </cell>
          <cell r="R34">
            <v>100</v>
          </cell>
          <cell r="T34" t="str">
            <v>302093</v>
          </cell>
          <cell r="U34" t="str">
            <v>自身生命低于{0}%时，释放一道冲击波，对直线上的所有敌军造成自身攻击力{1}%的武力伤害，并且附带击退飞效果，被击退的敌人移动速度降低{2}%,持续{3}秒。</v>
          </cell>
          <cell r="V34">
            <v>-0.16700000000000001</v>
          </cell>
          <cell r="W34">
            <v>-1.6E-2</v>
          </cell>
          <cell r="X34" t="str">
            <v>0+0+0+0+0+0+0+0+0+0+0+0+0+0+0+0+0+0+0+0+0+0+0+0+0+0+0+0+0+0+0+0+0+0+0</v>
          </cell>
          <cell r="Y34">
            <v>-100</v>
          </cell>
          <cell r="AA34" t="str">
            <v>302094</v>
          </cell>
          <cell r="AB34" t="str">
            <v>自身生命低于{0}%时，释放一道冲击波，对直线上的所有敌军造成自身攻击力{1}%的武力伤害，并且附带击退飞效果，被击退的敌人移动速度降低{2}%,持续{3}秒。</v>
          </cell>
          <cell r="AC34">
            <v>15</v>
          </cell>
          <cell r="AD34">
            <v>0</v>
          </cell>
          <cell r="AE34" t="str">
            <v>0+0+0+0+0+0+0+0+0+0+0+0+0+0+0+0+0+0+0+0+0+0+0+0+0+0+0+0+0+0+0+0+0+0+0</v>
          </cell>
          <cell r="AF34">
            <v>1</v>
          </cell>
          <cell r="AH34" t="str">
            <v>302095</v>
          </cell>
          <cell r="AI34" t="str">
            <v>自身生命低于{0}%时，释放一道冲击波，对直线上的所有敌军造成自身攻击力{1}%的武力伤害，并且附带击退飞效果，被击退的敌人移动速度降低{2}%,持续{3}秒。</v>
          </cell>
          <cell r="AJ34">
            <v>2</v>
          </cell>
          <cell r="AK34" t="str">
            <v/>
          </cell>
          <cell r="AL34" t="str">
            <v>0+0+0+0+0+0+0+0+0+0+0+0+0+0+0+0+0+0+0+0+0+0+0+0+0+0+0+0+0+0+0+0+0+0+0</v>
          </cell>
          <cell r="AM34">
            <v>1</v>
          </cell>
        </row>
        <row r="35">
          <cell r="F35" t="str">
            <v>302101</v>
          </cell>
          <cell r="G35" t="str">
            <v>{0}秒时，随机选择{1}个敌方英雄，使其眩晕，持续{2}秒。</v>
          </cell>
          <cell r="H35">
            <v>30</v>
          </cell>
          <cell r="I35">
            <v>0</v>
          </cell>
          <cell r="J35" t="str">
            <v>0+0+0+0+0+0+0+0+0+0+0+0+0+0+0+0+0+0+0+0+0+0+0+0+0+0+0+0+0+0+0+0+0+0+0</v>
          </cell>
          <cell r="K35">
            <v>1</v>
          </cell>
          <cell r="M35" t="str">
            <v>302102</v>
          </cell>
          <cell r="N35" t="str">
            <v>{0}秒时，随机选择{1}个敌方英雄，使其眩晕，持续{2}秒。</v>
          </cell>
          <cell r="O35">
            <v>3</v>
          </cell>
          <cell r="P35">
            <v>0</v>
          </cell>
          <cell r="Q35" t="str">
            <v>0+0+0+0+0+0+0+0+0+0+0+0+0+0+0+0+0+0+0+0+0+0+0+0+0+0+0+0+0+0+0+0+0+0+0</v>
          </cell>
          <cell r="R35">
            <v>1</v>
          </cell>
          <cell r="T35" t="str">
            <v>302103</v>
          </cell>
          <cell r="U35" t="str">
            <v>{0}秒时，随机选择{1}个敌方英雄，使其眩晕，持续{2}秒。</v>
          </cell>
          <cell r="V35">
            <v>2.6</v>
          </cell>
          <cell r="W35">
            <v>0.2</v>
          </cell>
          <cell r="X35" t="str">
            <v>0+0+0+0+0+0+0+0+0+0+0+0+0+0+0+0+0+0+0+0+0+0+0+0+0+0+0+0+0+0+0+0+0+0+0</v>
          </cell>
          <cell r="Y35">
            <v>1</v>
          </cell>
          <cell r="AA35" t="str">
            <v>302104</v>
          </cell>
          <cell r="AB35" t="str">
            <v>{0}秒时，随机选择{1}个敌方英雄，使其眩晕，持续{2}秒。</v>
          </cell>
          <cell r="AC35" t="str">
            <v/>
          </cell>
          <cell r="AD35" t="str">
            <v/>
          </cell>
          <cell r="AE35" t="str">
            <v>0+0+0+0+0+0+0+0+0+0+0+0+0+0+0+0+0+0+0+0+0+0+0+0+0+0+0+0+0+0+0+0+0+0+0</v>
          </cell>
          <cell r="AF35">
            <v>1</v>
          </cell>
          <cell r="AH35" t="str">
            <v>302105</v>
          </cell>
          <cell r="AI35" t="str">
            <v/>
          </cell>
          <cell r="AJ35" t="str">
            <v/>
          </cell>
          <cell r="AK35" t="str">
            <v/>
          </cell>
          <cell r="AL35" t="str">
            <v>0+0+0+0+0+0+0+0+0+0+0+0+0+0+0+0+0+0+0+0+0+0+0+0+0+0+0+0+0+0+0+0+0+0+0</v>
          </cell>
          <cell r="AM35">
            <v>1</v>
          </cell>
        </row>
        <row r="36">
          <cell r="F36" t="str">
            <v>302111</v>
          </cell>
          <cell r="G36" t="str">
            <v>20秒，30秒， 40秒，我军生命最少的{0}个武将恢复自身攻击力{1}%的生命，受智力影响。</v>
          </cell>
          <cell r="H36">
            <v>2</v>
          </cell>
          <cell r="I36">
            <v>0</v>
          </cell>
          <cell r="J36" t="str">
            <v>0+0+0+0+0+0+0+0+0+0+0+0+0+0+0+0+0+0+0+0+0+0+0+0+0+0+0+0+0+0+0+0+0+0+0</v>
          </cell>
          <cell r="K36">
            <v>1</v>
          </cell>
          <cell r="M36" t="str">
            <v>302112</v>
          </cell>
          <cell r="N36" t="str">
            <v>20秒，30秒， 40秒，我军生命最少的{0}个武将恢复自身攻击力{1}%的生命，受智力影响。</v>
          </cell>
          <cell r="O36">
            <v>0.13300000000000001</v>
          </cell>
          <cell r="P36">
            <v>1.2999999999999999E-2</v>
          </cell>
          <cell r="Q36" t="str">
            <v>0+0+0+0+0+0+0+0+0+0+0+0+0+0+0+0+0+0+0+0+0+0+0+0+0+0+0+0+0+0+0+0+0+0+0</v>
          </cell>
          <cell r="R36">
            <v>100</v>
          </cell>
          <cell r="T36" t="str">
            <v>302113</v>
          </cell>
          <cell r="U36" t="str">
            <v/>
          </cell>
          <cell r="V36" t="str">
            <v/>
          </cell>
          <cell r="W36" t="str">
            <v/>
          </cell>
          <cell r="X36" t="str">
            <v>0+0+0+0+0+0+0+0+0+0+0+0+0+0+0+0+0+0+0+0+0+0+0+0+0+0+0+0+0+0+0+0+0+0+0</v>
          </cell>
          <cell r="Y36">
            <v>1</v>
          </cell>
          <cell r="AA36" t="str">
            <v>302114</v>
          </cell>
          <cell r="AB36" t="str">
            <v/>
          </cell>
          <cell r="AC36" t="str">
            <v/>
          </cell>
          <cell r="AD36" t="str">
            <v/>
          </cell>
          <cell r="AE36" t="str">
            <v>0+0+0+0+0+0+0+0+0+0+0+0+0+0+0+0+0+0+0+0+0+0+0+0+0+0+0+0+0+0+0+0+0+0+0</v>
          </cell>
          <cell r="AF36">
            <v>1</v>
          </cell>
          <cell r="AH36" t="str">
            <v>302115</v>
          </cell>
          <cell r="AI36" t="str">
            <v/>
          </cell>
          <cell r="AJ36" t="str">
            <v/>
          </cell>
          <cell r="AK36" t="str">
            <v/>
          </cell>
          <cell r="AL36" t="str">
            <v>0+0+0+0+0+0+0+0+0+0+0+0+0+0+0+0+0+0+0+0+0+0+0+0+0+0+0+0+0+0+0+0+0+0+0</v>
          </cell>
          <cell r="AM36">
            <v>1</v>
          </cell>
        </row>
        <row r="37">
          <cell r="F37" t="str">
            <v>302121</v>
          </cell>
          <cell r="G37" t="str">
            <v>{0}秒时，对敌方血量最少武将造成自身攻击力 {1}%策略伤害。</v>
          </cell>
          <cell r="H37">
            <v>74</v>
          </cell>
          <cell r="I37">
            <v>-0.5</v>
          </cell>
          <cell r="J37" t="str">
            <v>0+0+0+0+0+0+0+0+0+0+0+0+0+0+0+0+0+0+0+0+0+0+0+0+0+0+0+0+0+0+0+0+0+0+0</v>
          </cell>
          <cell r="K37">
            <v>1</v>
          </cell>
          <cell r="M37" t="str">
            <v>302122</v>
          </cell>
          <cell r="N37" t="str">
            <v>{0}秒时，对敌方血量最少武将造成自身攻击力 {1}%策略伤害。</v>
          </cell>
          <cell r="O37">
            <v>10</v>
          </cell>
          <cell r="P37">
            <v>0</v>
          </cell>
          <cell r="Q37" t="str">
            <v>0+0+0+0+0+0+0+0+0+0+0+0+0+0+0+0+0+0+0+0+0+0+0+0+0+0+0+0+0+0+0+0+0+0+0</v>
          </cell>
          <cell r="R37">
            <v>100</v>
          </cell>
          <cell r="T37" t="str">
            <v>302123</v>
          </cell>
          <cell r="U37" t="str">
            <v/>
          </cell>
          <cell r="V37" t="str">
            <v/>
          </cell>
          <cell r="W37" t="str">
            <v/>
          </cell>
          <cell r="X37" t="str">
            <v>0+0+0+0+0+0+0+0+0+0+0+0+0+0+0+0+0+0+0+0+0+0+0+0+0+0+0+0+0+0+0+0+0+0+0</v>
          </cell>
          <cell r="Y37">
            <v>1</v>
          </cell>
          <cell r="AA37" t="str">
            <v>302124</v>
          </cell>
          <cell r="AB37" t="str">
            <v/>
          </cell>
          <cell r="AC37" t="str">
            <v/>
          </cell>
          <cell r="AD37" t="str">
            <v/>
          </cell>
          <cell r="AE37" t="str">
            <v>0+0+0+0+0+0+0+0+0+0+0+0+0+0+0+0+0+0+0+0+0+0+0+0+0+0+0+0+0+0+0+0+0+0+0</v>
          </cell>
          <cell r="AF37">
            <v>1</v>
          </cell>
          <cell r="AH37" t="str">
            <v>302125</v>
          </cell>
          <cell r="AI37" t="str">
            <v/>
          </cell>
          <cell r="AJ37" t="str">
            <v/>
          </cell>
          <cell r="AK37" t="str">
            <v/>
          </cell>
          <cell r="AL37" t="str">
            <v>0+0+0+0+0+0+0+0+0+0+0+0+0+0+0+0+0+0+0+0+0+0+0+0+0+0+0+0+0+0+0+0+0+0+0</v>
          </cell>
          <cell r="AM37">
            <v>1</v>
          </cell>
        </row>
        <row r="38">
          <cell r="F38" t="str">
            <v>302131</v>
          </cell>
          <cell r="G38" t="str">
            <v>{0}秒时，降低敌方弓弩兵射程到{1}，持续{2}秒。</v>
          </cell>
          <cell r="H38">
            <v>32</v>
          </cell>
          <cell r="I38">
            <v>-0.5</v>
          </cell>
          <cell r="J38" t="str">
            <v>0+0+0+0+0+0+0+0+0+0+0+0+0+0+0+0+0+0+0+0+0+0+0+0+0+0+0+0+0+0+0+0+0+0+0</v>
          </cell>
          <cell r="K38">
            <v>1</v>
          </cell>
          <cell r="M38" t="str">
            <v>302132</v>
          </cell>
          <cell r="N38" t="str">
            <v>{0}秒时，降低敌方弓弩兵射程到{1}，持续{2}秒。</v>
          </cell>
          <cell r="O38">
            <v>30</v>
          </cell>
          <cell r="P38">
            <v>0</v>
          </cell>
          <cell r="Q38" t="str">
            <v>0+0+0+0+0+0+0+0+0+0+0+0+0+0+0+0+0+0+0+0+0+0+0+0+0+0+0+0+0+0+0+0+0+0+0</v>
          </cell>
          <cell r="R38">
            <v>1</v>
          </cell>
          <cell r="T38" t="str">
            <v>302133</v>
          </cell>
          <cell r="U38" t="str">
            <v>{0}秒时，降低敌方弓弩兵射程到{1}，持续{2}秒。</v>
          </cell>
          <cell r="V38">
            <v>20</v>
          </cell>
          <cell r="W38">
            <v>0</v>
          </cell>
          <cell r="X38" t="str">
            <v>0+0+0+0+0+0+0+0+0+0+0+0+0+0+0+0+0+0+0+0+0+0+0+0+0+0+0+0+0+0+0+0+0+0+0</v>
          </cell>
          <cell r="Y38">
            <v>1</v>
          </cell>
          <cell r="AA38" t="str">
            <v>302134</v>
          </cell>
          <cell r="AB38" t="str">
            <v/>
          </cell>
          <cell r="AC38" t="str">
            <v/>
          </cell>
          <cell r="AD38" t="str">
            <v/>
          </cell>
          <cell r="AE38" t="str">
            <v>0+0+0+0+0+0+0+0+0+0+0+0+0+0+0+0+0+0+0+0+0+0+0+0+0+0+0+0+0+0+0+0+0+0+0</v>
          </cell>
          <cell r="AF38">
            <v>1</v>
          </cell>
          <cell r="AH38" t="str">
            <v>302135</v>
          </cell>
          <cell r="AI38" t="str">
            <v/>
          </cell>
          <cell r="AJ38" t="str">
            <v/>
          </cell>
          <cell r="AK38" t="str">
            <v/>
          </cell>
          <cell r="AL38" t="str">
            <v>0+0+0+0+0+0+0+0+0+0+0+0+0+0+0+0+0+0+0+0+0+0+0+0+0+0+0+0+0+0+0+0+0+0+0</v>
          </cell>
          <cell r="AM38">
            <v>1</v>
          </cell>
        </row>
        <row r="39">
          <cell r="F39" t="str">
            <v>302141</v>
          </cell>
          <cell r="G39" t="str">
            <v>第20秒，40秒，60秒时，选择2个怒气最高的敌方武将，使其不能释放主动技能，持续{0}秒。</v>
          </cell>
          <cell r="H39">
            <v>3.3</v>
          </cell>
          <cell r="I39">
            <v>0.3</v>
          </cell>
          <cell r="J39" t="str">
            <v>0+0+0+0+0+0+0+0+0+0+0+0+0+0+0+0+0+0+0+0+0+0+0+0+0+0+0+0+0+0+0+0+0+0+0</v>
          </cell>
          <cell r="K39">
            <v>1</v>
          </cell>
          <cell r="M39" t="str">
            <v>302142</v>
          </cell>
          <cell r="N39" t="str">
            <v/>
          </cell>
          <cell r="O39" t="str">
            <v/>
          </cell>
          <cell r="P39" t="str">
            <v/>
          </cell>
          <cell r="Q39" t="str">
            <v>0+0+0+0+0+0+0+0+0+0+0+0+0+0+0+0+0+0+0+0+0+0+0+0+0+0+0+0+0+0+0+0+0+0+0</v>
          </cell>
          <cell r="R39">
            <v>1</v>
          </cell>
          <cell r="T39" t="str">
            <v>302143</v>
          </cell>
          <cell r="U39" t="str">
            <v/>
          </cell>
          <cell r="V39" t="str">
            <v/>
          </cell>
          <cell r="W39" t="str">
            <v/>
          </cell>
          <cell r="X39" t="str">
            <v>0+0+0+0+0+0+0+0+0+0+0+0+0+0+0+0+0+0+0+0+0+0+0+0+0+0+0+0+0+0+0+0+0+0+0</v>
          </cell>
          <cell r="Y39">
            <v>1</v>
          </cell>
          <cell r="AA39" t="str">
            <v>302144</v>
          </cell>
          <cell r="AB39" t="str">
            <v/>
          </cell>
          <cell r="AC39" t="str">
            <v/>
          </cell>
          <cell r="AD39" t="str">
            <v/>
          </cell>
          <cell r="AE39" t="str">
            <v>0+0+0+0+0+0+0+0+0+0+0+0+0+0+0+0+0+0+0+0+0+0+0+0+0+0+0+0+0+0+0+0+0+0+0</v>
          </cell>
          <cell r="AF39">
            <v>1</v>
          </cell>
          <cell r="AH39" t="str">
            <v>302145</v>
          </cell>
          <cell r="AI39" t="str">
            <v/>
          </cell>
          <cell r="AJ39" t="str">
            <v/>
          </cell>
          <cell r="AK39" t="str">
            <v/>
          </cell>
          <cell r="AL39" t="str">
            <v>0+0+0+0+0+0+0+0+0+0+0+0+0+0+0+0+0+0+0+0+0+0+0+0+0+0+0+0+0+0+0+0+0+0+0</v>
          </cell>
          <cell r="AM39">
            <v>1</v>
          </cell>
        </row>
        <row r="40">
          <cell r="F40" t="str">
            <v>302151</v>
          </cell>
          <cell r="G40" t="str">
            <v>开场时，自己与最近的2个部队伤害提升{0}%，持续{1}秒。</v>
          </cell>
          <cell r="H40">
            <v>7.0999999999999994E-2</v>
          </cell>
          <cell r="I40">
            <v>7.0000000000000001E-3</v>
          </cell>
          <cell r="J40" t="str">
            <v>0+0+0+0+0+0+0+0+0+0+0+0+0+0+0+0+0+0+0+0+0+0+0+0+0+0+0+0+0+0+0+0+0+0+0</v>
          </cell>
          <cell r="K40">
            <v>100</v>
          </cell>
          <cell r="M40" t="str">
            <v>302152</v>
          </cell>
          <cell r="N40" t="str">
            <v>开场时，自己与最近的2个部队伤害提升{0}%，持续{1}秒。</v>
          </cell>
          <cell r="O40">
            <v>40</v>
          </cell>
          <cell r="P40">
            <v>0</v>
          </cell>
          <cell r="Q40" t="str">
            <v>0+0+0+0+0+0+0+0+0+0+0+0+0+0+0+0+0+0+0+0+0+0+0+0+0+0+0+0+0+0+0+0+0+0+0</v>
          </cell>
          <cell r="R40">
            <v>1</v>
          </cell>
          <cell r="T40" t="str">
            <v>302153</v>
          </cell>
          <cell r="U40" t="str">
            <v/>
          </cell>
          <cell r="V40" t="str">
            <v/>
          </cell>
          <cell r="W40" t="str">
            <v/>
          </cell>
          <cell r="X40" t="str">
            <v>0+0+0+0+0+0+0+0+0+0+0+0+0+0+0+0+0+0+0+0+0+0+0+0+0+0+0+0+0+0+0+0+0+0+0</v>
          </cell>
          <cell r="Y40">
            <v>1</v>
          </cell>
          <cell r="AA40" t="str">
            <v>302154</v>
          </cell>
          <cell r="AB40" t="str">
            <v/>
          </cell>
          <cell r="AC40" t="str">
            <v/>
          </cell>
          <cell r="AD40" t="str">
            <v/>
          </cell>
          <cell r="AE40" t="str">
            <v>0+0+0+0+0+0+0+0+0+0+0+0+0+0+0+0+0+0+0+0+0+0+0+0+0+0+0+0+0+0+0+0+0+0+0</v>
          </cell>
          <cell r="AF40">
            <v>1</v>
          </cell>
          <cell r="AH40" t="str">
            <v>302155</v>
          </cell>
          <cell r="AI40" t="str">
            <v/>
          </cell>
          <cell r="AJ40" t="str">
            <v/>
          </cell>
          <cell r="AK40" t="str">
            <v/>
          </cell>
          <cell r="AL40" t="str">
            <v>0+0+0+0+0+0+0+0+0+0+0+0+0+0+0+0+0+0+0+0+0+0+0+0+0+0+0+0+0+0+0+0+0+0+0</v>
          </cell>
          <cell r="AM40">
            <v>1</v>
          </cell>
        </row>
        <row r="41">
          <cell r="F41" t="str">
            <v>302161</v>
          </cell>
          <cell r="G41" t="str">
            <v>开场时，自己与最近的2个部队免伤提升{0}%，持续{1}秒。</v>
          </cell>
          <cell r="H41">
            <v>8.1000000000000003E-2</v>
          </cell>
          <cell r="I41">
            <v>8.0000000000000002E-3</v>
          </cell>
          <cell r="J41" t="str">
            <v>0+0+0+0+0+0+0+0+0+0+0+0+0+0+0+0+0+0+0+0+0+0+0+0+0+0+0+0+0+0+0+0+0+0+0</v>
          </cell>
          <cell r="K41">
            <v>100</v>
          </cell>
          <cell r="M41" t="str">
            <v>302162</v>
          </cell>
          <cell r="N41" t="str">
            <v>开场时，自己与最近的2个部队免伤提升{0}%，持续{1}秒。</v>
          </cell>
          <cell r="O41">
            <v>40</v>
          </cell>
          <cell r="P41">
            <v>0</v>
          </cell>
          <cell r="Q41" t="str">
            <v>0+0+0+0+0+0+0+0+0+0+0+0+0+0+0+0+0+0+0+0+0+0+0+0+0+0+0+0+0+0+0+0+0+0+0</v>
          </cell>
          <cell r="R41">
            <v>1</v>
          </cell>
          <cell r="T41" t="str">
            <v>302163</v>
          </cell>
          <cell r="U41" t="str">
            <v/>
          </cell>
          <cell r="V41" t="str">
            <v/>
          </cell>
          <cell r="W41" t="str">
            <v/>
          </cell>
          <cell r="X41" t="str">
            <v>0+0+0+0+0+0+0+0+0+0+0+0+0+0+0+0+0+0+0+0+0+0+0+0+0+0+0+0+0+0+0+0+0+0+0</v>
          </cell>
          <cell r="Y41">
            <v>1</v>
          </cell>
          <cell r="AA41" t="str">
            <v>302164</v>
          </cell>
          <cell r="AB41" t="str">
            <v/>
          </cell>
          <cell r="AC41" t="str">
            <v/>
          </cell>
          <cell r="AD41" t="str">
            <v/>
          </cell>
          <cell r="AE41" t="str">
            <v>0+0+0+0+0+0+0+0+0+0+0+0+0+0+0+0+0+0+0+0+0+0+0+0+0+0+0+0+0+0+0+0+0+0+0</v>
          </cell>
          <cell r="AF41">
            <v>1</v>
          </cell>
          <cell r="AH41" t="str">
            <v>302165</v>
          </cell>
          <cell r="AI41" t="str">
            <v/>
          </cell>
          <cell r="AJ41" t="str">
            <v/>
          </cell>
          <cell r="AK41" t="str">
            <v/>
          </cell>
          <cell r="AL41" t="str">
            <v>0+0+0+0+0+0+0+0+0+0+0+0+0+0+0+0+0+0+0+0+0+0+0+0+0+0+0+0+0+0+0+0+0+0+0</v>
          </cell>
          <cell r="AM41">
            <v>1</v>
          </cell>
        </row>
        <row r="42">
          <cell r="F42" t="str">
            <v>302171</v>
          </cell>
          <cell r="G42" t="str">
            <v>自身每隔{0}秒，对所有敌人造成一次攻击力{1}%的策略伤害。</v>
          </cell>
          <cell r="H42">
            <v>5</v>
          </cell>
          <cell r="I42">
            <v>0</v>
          </cell>
          <cell r="J42" t="str">
            <v>0+0+0+0+0+0+0+0+0+0+0+0+0+0+0+0+0+0+0+0+0+0+0+0+0+0+0+0+0+0+0+0+0+0+0</v>
          </cell>
          <cell r="K42">
            <v>1</v>
          </cell>
          <cell r="M42" t="str">
            <v>302172</v>
          </cell>
          <cell r="N42" t="str">
            <v>自身每隔{0}秒，对所有敌人造成一次攻击力{1}%的策略伤害。</v>
          </cell>
          <cell r="O42">
            <v>2.1999999999999999E-2</v>
          </cell>
          <cell r="P42">
            <v>1E-3</v>
          </cell>
          <cell r="Q42" t="str">
            <v>0+0+0+0+0+0+0+0+0+0+0+0+0+0+0+0+0+0+0+0+0+0+0+0+0+0+0+0+0+0+0+0+0+0+0</v>
          </cell>
          <cell r="R42">
            <v>100</v>
          </cell>
          <cell r="T42" t="str">
            <v>302173</v>
          </cell>
          <cell r="U42" t="str">
            <v/>
          </cell>
          <cell r="V42" t="str">
            <v/>
          </cell>
          <cell r="W42" t="str">
            <v/>
          </cell>
          <cell r="X42" t="str">
            <v>0+0+0+0+0+0+0+0+0+0+0+0+0+0+0+0+0+0+0+0+0+0+0+0+0+0+0+0+0+0+0+0+0+0+0</v>
          </cell>
          <cell r="Y42">
            <v>1</v>
          </cell>
          <cell r="AA42" t="str">
            <v>302174</v>
          </cell>
          <cell r="AB42" t="str">
            <v/>
          </cell>
          <cell r="AC42" t="str">
            <v/>
          </cell>
          <cell r="AD42" t="str">
            <v/>
          </cell>
          <cell r="AE42" t="str">
            <v>0+0+0+0+0+0+0+0+0+0+0+0+0+0+0+0+0+0+0+0+0+0+0+0+0+0+0+0+0+0+0+0+0+0+0</v>
          </cell>
          <cell r="AF42">
            <v>1</v>
          </cell>
          <cell r="AH42" t="str">
            <v>302175</v>
          </cell>
          <cell r="AI42" t="str">
            <v/>
          </cell>
          <cell r="AJ42" t="str">
            <v/>
          </cell>
          <cell r="AK42" t="str">
            <v/>
          </cell>
          <cell r="AL42" t="str">
            <v>0+0+0+0+0+0+0+0+0+0+0+0+0+0+0+0+0+0+0+0+0+0+0+0+0+0+0+0+0+0+0+0+0+0+0</v>
          </cell>
          <cell r="AM42">
            <v>1</v>
          </cell>
        </row>
        <row r="43">
          <cell r="F43" t="str">
            <v>302181</v>
          </cell>
          <cell r="G43" t="str">
            <v>自身攻击速度提升{0}，但伤害降低{1}%。自身普攻回怒降低{2}%。</v>
          </cell>
          <cell r="H43">
            <v>66.599999999999994</v>
          </cell>
          <cell r="I43">
            <v>6.3</v>
          </cell>
          <cell r="J43" t="str">
            <v>0+0+0+0+0+0+0+0+0+0+0+0+0+0+0+0+0+0+0+0+0+0+0+0+0+0+0+0+0+0+0+0+0+0+0</v>
          </cell>
          <cell r="K43">
            <v>1</v>
          </cell>
          <cell r="M43" t="str">
            <v>302182</v>
          </cell>
          <cell r="N43" t="str">
            <v>自身攻击速度提升{0}，但伤害降低{1}%。自身普攻回怒降低{2}%。</v>
          </cell>
          <cell r="O43">
            <v>-0.3</v>
          </cell>
          <cell r="P43">
            <v>0</v>
          </cell>
          <cell r="Q43" t="str">
            <v>0+0+0+0+0+0+0+0+0+0+0+0+0+0+0+0+0+0+0+0+0+0+0+0+0+0+0+0+0+0+0+0+0+0+0</v>
          </cell>
          <cell r="R43">
            <v>-100</v>
          </cell>
          <cell r="T43" t="str">
            <v>302183</v>
          </cell>
          <cell r="U43" t="str">
            <v>自身攻击速度提升{0}，但伤害降低{1}%。自身普攻回怒降低{2}%。</v>
          </cell>
          <cell r="V43">
            <v>-0.17499999999999999</v>
          </cell>
          <cell r="W43">
            <v>-1.7000000000000001E-2</v>
          </cell>
          <cell r="X43" t="str">
            <v>0+0+0+0+0+0+0+0+0+0+0+0+0+0+0+0+0+0+0+0+0+0+0+0+0+0+0+0+0+0+0+0+0+0+0</v>
          </cell>
          <cell r="Y43">
            <v>-100</v>
          </cell>
          <cell r="AA43" t="str">
            <v>302184</v>
          </cell>
          <cell r="AB43" t="str">
            <v/>
          </cell>
          <cell r="AC43" t="str">
            <v/>
          </cell>
          <cell r="AD43" t="str">
            <v/>
          </cell>
          <cell r="AE43" t="str">
            <v>0+0+0+0+0+0+0+0+0+0+0+0+0+0+0+0+0+0+0+0+0+0+0+0+0+0+0+0+0+0+0+0+0+0+0</v>
          </cell>
          <cell r="AF43">
            <v>1</v>
          </cell>
          <cell r="AH43" t="str">
            <v>302185</v>
          </cell>
          <cell r="AI43" t="str">
            <v/>
          </cell>
          <cell r="AJ43" t="str">
            <v/>
          </cell>
          <cell r="AK43" t="str">
            <v/>
          </cell>
          <cell r="AL43" t="str">
            <v>0+0+0+0+0+0+0+0+0+0+0+0+0+0+0+0+0+0+0+0+0+0+0+0+0+0+0+0+0+0+0+0+0+0+0</v>
          </cell>
          <cell r="AM43">
            <v>1</v>
          </cell>
        </row>
        <row r="44">
          <cell r="F44" t="str">
            <v>302191</v>
          </cell>
          <cell r="G44" t="str">
            <v>提高自身暴击率{0}%，每隔{1}秒，普通攻击时，额外使用一次普通攻击。</v>
          </cell>
          <cell r="H44">
            <v>0.17799999999999999</v>
          </cell>
          <cell r="I44">
            <v>1.7000000000000001E-2</v>
          </cell>
          <cell r="J44" t="str">
            <v>0+0+0+0+0+0+0+0+0+0+0+0+0+0+0+0+0+0+0+0+0+0+0+0+0+0+0+0+0+0+0+0+0+0+0</v>
          </cell>
          <cell r="K44">
            <v>100</v>
          </cell>
          <cell r="M44" t="str">
            <v>302192</v>
          </cell>
          <cell r="N44" t="str">
            <v>提高自身暴击率{0}%，每隔{1}秒，普通攻击时，额外使用一次普通攻击。</v>
          </cell>
          <cell r="O44">
            <v>5</v>
          </cell>
          <cell r="P44">
            <v>0</v>
          </cell>
          <cell r="Q44" t="str">
            <v>0+0+0+0+0+0+0+0+0+0+0+0+0+0+0+0+0+0+0+0+0+0+0+0+0+0+0+0+0+0+0+0+0+0+0</v>
          </cell>
          <cell r="R44">
            <v>1</v>
          </cell>
          <cell r="T44" t="str">
            <v>302193</v>
          </cell>
          <cell r="U44" t="str">
            <v/>
          </cell>
          <cell r="V44" t="str">
            <v/>
          </cell>
          <cell r="W44" t="str">
            <v/>
          </cell>
          <cell r="X44" t="str">
            <v>0+0+0+0+0+0+0+0+0+0+0+0+0+0+0+0+0+0+0+0+0+0+0+0+0+0+0+0+0+0+0+0+0+0+0</v>
          </cell>
          <cell r="Y44">
            <v>1</v>
          </cell>
          <cell r="AA44" t="str">
            <v>302194</v>
          </cell>
          <cell r="AB44" t="str">
            <v/>
          </cell>
          <cell r="AC44" t="str">
            <v/>
          </cell>
          <cell r="AD44" t="str">
            <v/>
          </cell>
          <cell r="AE44" t="str">
            <v>0+0+0+0+0+0+0+0+0+0+0+0+0+0+0+0+0+0+0+0+0+0+0+0+0+0+0+0+0+0+0+0+0+0+0</v>
          </cell>
          <cell r="AF44">
            <v>1</v>
          </cell>
          <cell r="AH44" t="str">
            <v>302195</v>
          </cell>
          <cell r="AI44" t="str">
            <v/>
          </cell>
          <cell r="AJ44" t="str">
            <v/>
          </cell>
          <cell r="AK44" t="str">
            <v/>
          </cell>
          <cell r="AL44" t="str">
            <v>0+0+0+0+0+0+0+0+0+0+0+0+0+0+0+0+0+0+0+0+0+0+0+0+0+0+0+0+0+0+0+0+0+0+0</v>
          </cell>
          <cell r="AM44">
            <v>1</v>
          </cell>
        </row>
        <row r="45">
          <cell r="F45" t="str">
            <v>302201</v>
          </cell>
          <cell r="G45" t="str">
            <v>使攻击最高的女性武将部队获得{0}%暴击概率提升,再随机使2名女性武将部队获得{1}%伤害减免。</v>
          </cell>
          <cell r="H45">
            <v>0.14299999999999999</v>
          </cell>
          <cell r="I45">
            <v>1.2999999999999999E-2</v>
          </cell>
          <cell r="J45" t="str">
            <v>0+0+0+0+0+0+0+0+0+0+0+0+0+0+0+0+0+0+0+0+0+0+0+0+0+0+0+0+0+0+0+0+0+0+0</v>
          </cell>
          <cell r="K45">
            <v>100</v>
          </cell>
          <cell r="M45" t="str">
            <v>302202</v>
          </cell>
          <cell r="N45" t="str">
            <v>使攻击最高的女性武将部队获得{0}%暴击概率提升,再随机使2名女性武将部队获得{1}%伤害减免。</v>
          </cell>
          <cell r="O45">
            <v>5.7000000000000002E-2</v>
          </cell>
          <cell r="P45">
            <v>5.0000000000000001E-3</v>
          </cell>
          <cell r="Q45" t="str">
            <v>0+0+0+0+0+0+0+0+0+0+0+0+0+0+0+0+0+0+0+0+0+0+0+0+0+0+0+0+0+0+0+0+0+0+0</v>
          </cell>
          <cell r="R45">
            <v>100</v>
          </cell>
          <cell r="T45" t="str">
            <v>302203</v>
          </cell>
          <cell r="U45" t="str">
            <v/>
          </cell>
          <cell r="V45" t="str">
            <v/>
          </cell>
          <cell r="W45" t="str">
            <v/>
          </cell>
          <cell r="X45" t="str">
            <v>0+0+0+0+0+0+0+0+0+0+0+0+0+0+0+0+0+0+0+0+0+0+0+0+0+0+0+0+0+0+0+0+0+0+0</v>
          </cell>
          <cell r="Y45">
            <v>1</v>
          </cell>
          <cell r="AA45" t="str">
            <v>302204</v>
          </cell>
          <cell r="AB45" t="str">
            <v/>
          </cell>
          <cell r="AC45" t="str">
            <v/>
          </cell>
          <cell r="AD45" t="str">
            <v/>
          </cell>
          <cell r="AE45" t="str">
            <v>0+0+0+0+0+0+0+0+0+0+0+0+0+0+0+0+0+0+0+0+0+0+0+0+0+0+0+0+0+0+0+0+0+0+0</v>
          </cell>
          <cell r="AF45">
            <v>1</v>
          </cell>
          <cell r="AH45" t="str">
            <v>302205</v>
          </cell>
          <cell r="AI45" t="str">
            <v/>
          </cell>
          <cell r="AJ45" t="str">
            <v/>
          </cell>
          <cell r="AK45" t="str">
            <v/>
          </cell>
          <cell r="AL45" t="str">
            <v>0+0+0+0+0+0+0+0+0+0+0+0+0+0+0+0+0+0+0+0+0+0+0+0+0+0+0+0+0+0+0+0+0+0+0</v>
          </cell>
          <cell r="AM45">
            <v>1</v>
          </cell>
        </row>
        <row r="46">
          <cell r="F46" t="str">
            <v>302211</v>
          </cell>
          <cell r="G46" t="str">
            <v>施放怒气后3秒，为最近的2支友军部队净化负面及控制效果，移速提高10秒，骑兵部队会额外进行1次冲锋，造成攻击{0}%的武力伤害。（不再对携带者自身生效）</v>
          </cell>
          <cell r="H46">
            <v>0.11</v>
          </cell>
          <cell r="I46">
            <v>1.4E-2</v>
          </cell>
          <cell r="J46" t="str">
            <v>0+0+0+0+0+0+0+0+0+0+0+0+0+0+0+0+0+0+0+0+0+0+0+0+0+0+0+0+0+0+0+0+0+0+0</v>
          </cell>
          <cell r="K46">
            <v>100</v>
          </cell>
          <cell r="M46" t="str">
            <v>302212</v>
          </cell>
          <cell r="N46" t="str">
            <v/>
          </cell>
          <cell r="O46" t="str">
            <v/>
          </cell>
          <cell r="P46" t="str">
            <v/>
          </cell>
          <cell r="Q46" t="str">
            <v>0+0+0+0+0+0+0+0+0+0+0+0+0+0+0+0+0+0+0+0+0+0+0+0+0+0+0+0+0+0+0+0+0+0+0</v>
          </cell>
          <cell r="R46">
            <v>1</v>
          </cell>
          <cell r="T46" t="str">
            <v>302213</v>
          </cell>
          <cell r="U46" t="str">
            <v/>
          </cell>
          <cell r="V46" t="str">
            <v/>
          </cell>
          <cell r="W46" t="str">
            <v/>
          </cell>
          <cell r="X46" t="str">
            <v>0+0+0+0+0+0+0+0+0+0+0+0+0+0+0+0+0+0+0+0+0+0+0+0+0+0+0+0+0+0+0+0+0+0+0</v>
          </cell>
          <cell r="Y46">
            <v>1</v>
          </cell>
          <cell r="AA46" t="str">
            <v>302214</v>
          </cell>
          <cell r="AB46" t="str">
            <v/>
          </cell>
          <cell r="AC46" t="str">
            <v/>
          </cell>
          <cell r="AD46" t="str">
            <v/>
          </cell>
          <cell r="AE46" t="str">
            <v>0+0+0+0+0+0+0+0+0+0+0+0+0+0+0+0+0+0+0+0+0+0+0+0+0+0+0+0+0+0+0+0+0+0+0</v>
          </cell>
          <cell r="AF46">
            <v>1</v>
          </cell>
          <cell r="AH46" t="str">
            <v>302215</v>
          </cell>
          <cell r="AI46" t="str">
            <v/>
          </cell>
          <cell r="AJ46" t="str">
            <v/>
          </cell>
          <cell r="AK46" t="str">
            <v/>
          </cell>
          <cell r="AL46" t="str">
            <v>0+0+0+0+0+0+0+0+0+0+0+0+0+0+0+0+0+0+0+0+0+0+0+0+0+0+0+0+0+0+0+0+0+0+0</v>
          </cell>
          <cell r="AM46">
            <v>1</v>
          </cell>
        </row>
        <row r="47">
          <cell r="F47" t="str">
            <v>302221</v>
          </cell>
          <cell r="G47" t="str">
            <v>自身生命低于一半后，自身士兵立即脱离士气溃败效果，士气无法降低，士兵攻击速度提高{0}点，持续{1}秒.</v>
          </cell>
          <cell r="H47">
            <v>40</v>
          </cell>
          <cell r="I47">
            <v>4</v>
          </cell>
          <cell r="J47" t="str">
            <v>0+0+0+0+0+0+0+0+0+0+0+0+0+0+0+0+0+0+0+0+0+0+0+0+0+0+0+0+0+0+0+0+0+0+0</v>
          </cell>
          <cell r="K47">
            <v>1</v>
          </cell>
          <cell r="M47" t="str">
            <v>302222</v>
          </cell>
          <cell r="N47" t="str">
            <v>自身生命低于一半后，自身士兵立即脱离士气溃败效果，士气无法降低，士兵攻击速度提高{0}点，持续{1}秒.</v>
          </cell>
          <cell r="O47">
            <v>4</v>
          </cell>
          <cell r="P47">
            <v>0.6</v>
          </cell>
          <cell r="Q47" t="str">
            <v>0+0+0+0+0+0+0+0+0+0+0+0+0+0+0+0+0+0+0+0+0+0+0+0+0+0+0+0+0+0+0+0+0+0+0</v>
          </cell>
          <cell r="R47">
            <v>1</v>
          </cell>
          <cell r="T47" t="str">
            <v>302223</v>
          </cell>
          <cell r="U47" t="str">
            <v/>
          </cell>
          <cell r="V47" t="str">
            <v/>
          </cell>
          <cell r="W47" t="str">
            <v/>
          </cell>
          <cell r="X47" t="str">
            <v>0+0+0+0+0+0+0+0+0+0+0+0+0+0+0+0+0+0+0+0+0+0+0+0+0+0+0+0+0+0+0+0+0+0+0</v>
          </cell>
          <cell r="Y47">
            <v>1</v>
          </cell>
          <cell r="AA47" t="str">
            <v>302224</v>
          </cell>
          <cell r="AB47" t="str">
            <v/>
          </cell>
          <cell r="AC47" t="str">
            <v/>
          </cell>
          <cell r="AD47" t="str">
            <v/>
          </cell>
          <cell r="AE47" t="str">
            <v>0+0+0+0+0+0+0+0+0+0+0+0+0+0+0+0+0+0+0+0+0+0+0+0+0+0+0+0+0+0+0+0+0+0+0</v>
          </cell>
          <cell r="AF47">
            <v>1</v>
          </cell>
          <cell r="AH47" t="str">
            <v>302225</v>
          </cell>
          <cell r="AI47" t="str">
            <v/>
          </cell>
          <cell r="AJ47" t="str">
            <v/>
          </cell>
          <cell r="AK47" t="str">
            <v/>
          </cell>
          <cell r="AL47" t="str">
            <v>0+0+0+0+0+0+0+0+0+0+0+0+0+0+0+0+0+0+0+0+0+0+0+0+0+0+0+0+0+0+0+0+0+0+0</v>
          </cell>
          <cell r="AM47">
            <v>1</v>
          </cell>
        </row>
        <row r="48">
          <cell r="F48" t="str">
            <v>302231</v>
          </cell>
          <cell r="G48" t="str">
            <v>给予离自身最近的3个士兵部队蓄势待发效果，每当其士气值为一百时，则触发一次士气高昂，攻击速度增加{0}，并且获得{1}%吸血，持续{2}秒。（内置cd{3}秒）</v>
          </cell>
          <cell r="H48">
            <v>21.9</v>
          </cell>
          <cell r="I48">
            <v>2.1</v>
          </cell>
          <cell r="J48" t="str">
            <v>0+0+0+0+0+0+0+0+0+0+0+0+0+0+0+0+0+0+0+0+0+0+0+0+0+0+0+0+0+0+0+0+0+0+0</v>
          </cell>
          <cell r="K48">
            <v>1</v>
          </cell>
          <cell r="M48" t="str">
            <v>302232</v>
          </cell>
          <cell r="N48" t="str">
            <v>给予离自身最近的3个士兵部队蓄势待发效果，每当其士气值为一百时，则触发一次士气高昂，攻击速度增加{0}，并且获得{1}%吸血，持续{2}秒。（内置cd{3}秒）</v>
          </cell>
          <cell r="O48">
            <v>0.219</v>
          </cell>
          <cell r="P48">
            <v>2.1000000000000001E-2</v>
          </cell>
          <cell r="Q48" t="str">
            <v>0+0+0+0+0+0+0+0+0+0+0+0+0+0+0+0+0+0+0+0+0+0+0+0+0+0+0+0+0+0+0+0+0+0+0</v>
          </cell>
          <cell r="R48">
            <v>100</v>
          </cell>
          <cell r="T48" t="str">
            <v>302233</v>
          </cell>
          <cell r="U48" t="str">
            <v>给予离自身最近的3个士兵部队蓄势待发效果，每当其士气值为一百时，则触发一次士气高昂，攻击速度增加{0}，并且获得{1}%吸血，持续{2}秒。（内置cd{3}秒）</v>
          </cell>
          <cell r="V48">
            <v>10</v>
          </cell>
          <cell r="W48">
            <v>0</v>
          </cell>
          <cell r="X48" t="str">
            <v>0+0+0+0+0+0+0+0+0+0+0+0+0+0+0+0+0+0+0+0+0+0+0+0+0+0+0+0+0+0+0+0+0+0+0</v>
          </cell>
          <cell r="Y48">
            <v>1</v>
          </cell>
          <cell r="AA48" t="str">
            <v>302234</v>
          </cell>
          <cell r="AB48" t="str">
            <v>给予离自身最近的3个士兵部队蓄势待发效果，每当其士气值为一百时，则触发一次士气高昂，攻击速度增加{0}，并且获得{1}%吸血，持续{2}秒。（内置cd{3}秒）</v>
          </cell>
          <cell r="AC48">
            <v>20</v>
          </cell>
          <cell r="AD48">
            <v>0</v>
          </cell>
          <cell r="AE48" t="str">
            <v>0+0+0+0+0+0+0+0+0+0+0+0+0+0+0+0+0+0+0+0+0+0+0+0+0+0+0+0+0+0+0+0+0+0+0</v>
          </cell>
          <cell r="AF48">
            <v>1</v>
          </cell>
          <cell r="AH48" t="str">
            <v>302235</v>
          </cell>
          <cell r="AI48" t="str">
            <v/>
          </cell>
          <cell r="AJ48" t="str">
            <v/>
          </cell>
          <cell r="AK48" t="str">
            <v/>
          </cell>
          <cell r="AL48" t="str">
            <v>0+0+0+0+0+0+0+0+0+0+0+0+0+0+0+0+0+0+0+0+0+0+0+0+0+0+0+0+0+0+0+0+0+0+0</v>
          </cell>
          <cell r="AM48">
            <v>1</v>
          </cell>
        </row>
        <row r="49">
          <cell r="F49" t="str">
            <v>302241</v>
          </cell>
          <cell r="G49" t="str">
            <v>战斗开始后二十秒，三十秒，四十秒，每次使最近的一个敌方英雄向后传送移动{0}距离，移动速度降低{1}%，持续{2}秒</v>
          </cell>
          <cell r="H49">
            <v>47.6</v>
          </cell>
          <cell r="I49">
            <v>4.5</v>
          </cell>
          <cell r="J49" t="str">
            <v>0+0+0+0+0+0+0+0+0+0+0+0+0+0+0+0+0+0+0+0+0+0+0+0+0+0+0+0+0+0+0+0+0+0+0</v>
          </cell>
          <cell r="K49">
            <v>1</v>
          </cell>
          <cell r="M49" t="str">
            <v>302242</v>
          </cell>
          <cell r="N49" t="str">
            <v>战斗开始后二十秒，三十秒，四十秒，每次使最近的一个敌方英雄向后传送移动{0}距离，移动速度降低{1}%，持续{2}秒</v>
          </cell>
          <cell r="O49">
            <v>-0.5</v>
          </cell>
          <cell r="P49">
            <v>0</v>
          </cell>
          <cell r="Q49" t="str">
            <v>0+0+0+0+0+0+0+0+0+0+0+0+0+0+0+0+0+0+0+0+0+0+0+0+0+0+0+0+0+0+0+0+0+0+0</v>
          </cell>
          <cell r="R49">
            <v>-100</v>
          </cell>
          <cell r="T49" t="str">
            <v>302243</v>
          </cell>
          <cell r="U49" t="str">
            <v>战斗开始后二十秒，三十秒，四十秒，每次使最近的一个敌方英雄向后传送移动{0}距离，移动速度降低{1}%，持续{2}秒</v>
          </cell>
          <cell r="V49">
            <v>20</v>
          </cell>
          <cell r="W49">
            <v>0</v>
          </cell>
          <cell r="X49" t="str">
            <v>0+0+0+0+0+0+0+0+0+0+0+0+0+0+0+0+0+0+0+0+0+0+0+0+0+0+0+0+0+0+0+0+0+0+0</v>
          </cell>
          <cell r="Y49">
            <v>1</v>
          </cell>
          <cell r="AA49" t="str">
            <v>302244</v>
          </cell>
          <cell r="AB49" t="str">
            <v/>
          </cell>
          <cell r="AC49" t="str">
            <v/>
          </cell>
          <cell r="AD49" t="str">
            <v/>
          </cell>
          <cell r="AE49" t="str">
            <v>0+0+0+0+0+0+0+0+0+0+0+0+0+0+0+0+0+0+0+0+0+0+0+0+0+0+0+0+0+0+0+0+0+0+0</v>
          </cell>
          <cell r="AF49">
            <v>1</v>
          </cell>
          <cell r="AH49" t="str">
            <v>302245</v>
          </cell>
          <cell r="AI49" t="str">
            <v/>
          </cell>
          <cell r="AJ49" t="str">
            <v/>
          </cell>
          <cell r="AK49" t="str">
            <v/>
          </cell>
          <cell r="AL49" t="str">
            <v>0+0+0+0+0+0+0+0+0+0+0+0+0+0+0+0+0+0+0+0+0+0+0+0+0+0+0+0+0+0+0+0+0+0+0</v>
          </cell>
          <cell r="AM49">
            <v>1</v>
          </cell>
        </row>
        <row r="50">
          <cell r="F50" t="str">
            <v>302251</v>
          </cell>
          <cell r="G50" t="str">
            <v>战斗开始后{0}，{1}秒，将以自身为中心{2}码的敌人引力吸引过来，并造成{3}%攻击力的武力伤害。</v>
          </cell>
          <cell r="H50">
            <v>27</v>
          </cell>
          <cell r="I50">
            <v>-0.5</v>
          </cell>
          <cell r="J50" t="str">
            <v>0+0+0+0+0+0+0+0+0+0+0+0+0+0+0+0+0+0+0+0+0+0+0+0+0+0+0+0+0+0+0+0+0+0+0</v>
          </cell>
          <cell r="K50">
            <v>1</v>
          </cell>
          <cell r="M50" t="str">
            <v>302252</v>
          </cell>
          <cell r="N50" t="str">
            <v>战斗开始后{0}，{1}秒，将以自身为中心{2}码的敌人引力吸引过来，并造成{3}%攻击力的武力伤害。</v>
          </cell>
          <cell r="O50">
            <v>47</v>
          </cell>
          <cell r="P50">
            <v>-0.5</v>
          </cell>
          <cell r="Q50" t="str">
            <v>0+0+0+0+0+0+0+0+0+0+0+0+0+0+0+0+0+0+0+0+0+0+0+0+0+0+0+0+0+0+0+0+0+0+0</v>
          </cell>
          <cell r="R50">
            <v>1</v>
          </cell>
          <cell r="T50" t="str">
            <v>302253</v>
          </cell>
          <cell r="U50" t="str">
            <v>战斗开始后{0}，{1}秒，将以自身为中心{2}码的敌人引力吸引过来，并造成{3}%攻击力的武力伤害。</v>
          </cell>
          <cell r="V50">
            <v>210</v>
          </cell>
          <cell r="W50">
            <v>0</v>
          </cell>
          <cell r="X50" t="str">
            <v>0+0+0+0+0+0+0+0+0+0+0+0+0+0+0+0+0+0+0+0+0+0+0+0+0+0+0+0+0+0+0+0+0+0+0</v>
          </cell>
          <cell r="Y50">
            <v>1</v>
          </cell>
          <cell r="AA50" t="str">
            <v>302254</v>
          </cell>
          <cell r="AB50" t="str">
            <v>战斗开始后{0}，{1}秒，将以自身为中心{2}码的敌人引力吸引过来，并造成{3}%攻击力的武力伤害。</v>
          </cell>
          <cell r="AC50">
            <v>0.3</v>
          </cell>
          <cell r="AD50">
            <v>0</v>
          </cell>
          <cell r="AE50" t="str">
            <v>0+0+0+0+0+0+0+0+0+0+0+0+0+0+0+0+0+0+0+0+0+0+0+0+0+0+0+0+0+0+0+0+0+0+0</v>
          </cell>
          <cell r="AF50">
            <v>100</v>
          </cell>
          <cell r="AH50" t="str">
            <v>302255</v>
          </cell>
          <cell r="AI50" t="str">
            <v/>
          </cell>
          <cell r="AJ50" t="str">
            <v/>
          </cell>
          <cell r="AK50" t="str">
            <v/>
          </cell>
          <cell r="AL50" t="str">
            <v>0+0+0+0+0+0+0+0+0+0+0+0+0+0+0+0+0+0+0+0+0+0+0+0+0+0+0+0+0+0+0+0+0+0+0</v>
          </cell>
          <cell r="AM50">
            <v>1</v>
          </cell>
        </row>
        <row r="51">
          <cell r="F51" t="str">
            <v>302261</v>
          </cell>
          <cell r="G51" t="str">
            <v>战斗开始5秒后，自身与敌方离自身最远的一个武将，互相交换位置，并且自身免伤增加{0}%，持续{1}秒。</v>
          </cell>
          <cell r="H51">
            <v>7.0999999999999994E-2</v>
          </cell>
          <cell r="I51">
            <v>7.0000000000000001E-3</v>
          </cell>
          <cell r="J51" t="str">
            <v>0+0+0+0+0+0+0+0+0+0+0+0+0+0+0+0+0+0+0+0+0+0+0+0+0+0+0+0+0+0+0+0+0+0+0</v>
          </cell>
          <cell r="K51">
            <v>100</v>
          </cell>
          <cell r="M51" t="str">
            <v>302262</v>
          </cell>
          <cell r="N51" t="str">
            <v>战斗开始5秒后，自身与敌方离自身最远的一个武将，互相交换位置，并且自身免伤增加{0}%，持续{1}秒。</v>
          </cell>
          <cell r="O51">
            <v>30</v>
          </cell>
          <cell r="P51">
            <v>0</v>
          </cell>
          <cell r="Q51" t="str">
            <v>0+0+0+0+0+0+0+0+0+0+0+0+0+0+0+0+0+0+0+0+0+0+0+0+0+0+0+0+0+0+0+0+0+0+0</v>
          </cell>
          <cell r="R51">
            <v>1</v>
          </cell>
          <cell r="T51" t="str">
            <v>302263</v>
          </cell>
          <cell r="U51" t="str">
            <v/>
          </cell>
          <cell r="V51" t="str">
            <v/>
          </cell>
          <cell r="W51" t="str">
            <v/>
          </cell>
          <cell r="X51" t="str">
            <v>0+0+0+0+0+0+0+0+0+0+0+0+0+0+0+0+0+0+0+0+0+0+0+0+0+0+0+0+0+0+0+0+0+0+0</v>
          </cell>
          <cell r="Y51">
            <v>1</v>
          </cell>
          <cell r="AA51" t="str">
            <v>302264</v>
          </cell>
          <cell r="AB51" t="str">
            <v/>
          </cell>
          <cell r="AC51" t="str">
            <v/>
          </cell>
          <cell r="AD51" t="str">
            <v/>
          </cell>
          <cell r="AE51" t="str">
            <v>0+0+0+0+0+0+0+0+0+0+0+0+0+0+0+0+0+0+0+0+0+0+0+0+0+0+0+0+0+0+0+0+0+0+0</v>
          </cell>
          <cell r="AF51">
            <v>1</v>
          </cell>
          <cell r="AH51" t="str">
            <v>302265</v>
          </cell>
          <cell r="AI51" t="str">
            <v/>
          </cell>
          <cell r="AJ51" t="str">
            <v/>
          </cell>
          <cell r="AK51" t="str">
            <v/>
          </cell>
          <cell r="AL51" t="str">
            <v>0+0+0+0+0+0+0+0+0+0+0+0+0+0+0+0+0+0+0+0+0+0+0+0+0+0+0+0+0+0+0+0+0+0+0</v>
          </cell>
          <cell r="AM51">
            <v>1</v>
          </cell>
        </row>
        <row r="52">
          <cell r="F52" t="str">
            <v>302271</v>
          </cell>
          <cell r="G52" t="str">
            <v>自身与士兵韧性提升{0}%，并且受到普通攻击伤害时，有{1}%概率降低攻击方{2}攻击速度，持续{3}秒。</v>
          </cell>
          <cell r="H52">
            <v>0.14299999999999999</v>
          </cell>
          <cell r="I52">
            <v>1.2999999999999999E-2</v>
          </cell>
          <cell r="J52" t="str">
            <v>0+0+0+0+0+0+0+0+0+0+0+0+0+0+0+0+0+0+0+0+0+0+0+0+0+0+0+0+0+0+0+0+0+0+0</v>
          </cell>
          <cell r="K52">
            <v>100</v>
          </cell>
          <cell r="M52" t="str">
            <v>302272</v>
          </cell>
          <cell r="N52" t="str">
            <v>自身与士兵韧性提升{0}%，并且受到普通攻击伤害时，有{1}%概率降低攻击方{2}攻击速度，持续{3}秒。</v>
          </cell>
          <cell r="O52">
            <v>0.11899999999999999</v>
          </cell>
          <cell r="P52">
            <v>1.0999999999999999E-2</v>
          </cell>
          <cell r="Q52" t="str">
            <v>0+0+0+0+0+0+0+0+0+0+0+0+0+0+0+0+0+0+0+0+0+0+0+0+0+0+0+0+0+0+0+0+0+0+0</v>
          </cell>
          <cell r="R52">
            <v>100</v>
          </cell>
          <cell r="T52" t="str">
            <v>302273</v>
          </cell>
          <cell r="U52" t="str">
            <v>自身与士兵韧性提升{0}%，并且受到普通攻击伤害时，有{1}%概率降低攻击方{2}攻击速度，持续{3}秒。</v>
          </cell>
          <cell r="V52">
            <v>-60</v>
          </cell>
          <cell r="W52">
            <v>0</v>
          </cell>
          <cell r="X52" t="str">
            <v>0+0+0+0+0+0+0+0+0+0+0+0+0+0+0+0+0+0+0+0+0+0+0+0+0+0+0+0+0+0+0+0+0+0+0</v>
          </cell>
          <cell r="Y52">
            <v>-1</v>
          </cell>
          <cell r="AA52" t="str">
            <v>302274</v>
          </cell>
          <cell r="AB52" t="str">
            <v>自身与士兵韧性提升{0}%，并且受到普通攻击伤害时，有{1}%概率降低攻击方{2}攻击速度，持续{3}秒。</v>
          </cell>
          <cell r="AC52">
            <v>5</v>
          </cell>
          <cell r="AD52">
            <v>0</v>
          </cell>
          <cell r="AE52" t="str">
            <v>0+0+0+0+0+0+0+0+0+0+0+0+0+0+0+0+0+0+0+0+0+0+0+0+0+0+0+0+0+0+0+0+0+0+0</v>
          </cell>
          <cell r="AF52">
            <v>1</v>
          </cell>
          <cell r="AH52" t="str">
            <v>302275</v>
          </cell>
          <cell r="AI52" t="str">
            <v/>
          </cell>
          <cell r="AJ52" t="str">
            <v/>
          </cell>
          <cell r="AK52" t="str">
            <v/>
          </cell>
          <cell r="AL52" t="str">
            <v>0+0+0+0+0+0+0+0+0+0+0+0+0+0+0+0+0+0+0+0+0+0+0+0+0+0+0+0+0+0+0+0+0+0+0</v>
          </cell>
          <cell r="AM52">
            <v>1</v>
          </cell>
        </row>
        <row r="53">
          <cell r="F53" t="str">
            <v>303011</v>
          </cell>
          <cell r="G53" t="str">
            <v>开场时增加三个部队{0}攻击速度，持续{1}秒，同时受到增益的武将降低{2}%回怒</v>
          </cell>
          <cell r="H53">
            <v>33.299999999999997</v>
          </cell>
          <cell r="I53">
            <v>3.1</v>
          </cell>
          <cell r="J53" t="str">
            <v>0+0+0+0+0+0+0+0+0+0+0+0+0+0+0+0+0+0+0+0+0+0+0+0+0+0+0+0+0+0+0+0+0+0+0</v>
          </cell>
          <cell r="K53">
            <v>1</v>
          </cell>
          <cell r="M53" t="str">
            <v>303012</v>
          </cell>
          <cell r="N53" t="str">
            <v>开场时增加三个部队{0}攻击速度，持续{1}秒，同时受到增益的武将降低{2}%回怒</v>
          </cell>
          <cell r="O53">
            <v>30</v>
          </cell>
          <cell r="P53">
            <v>0</v>
          </cell>
          <cell r="Q53" t="str">
            <v>0+0+0+0+0+0+0+0+0+0+0+0+0+0+0+0+0+0+0+0+0+0+0+0+0+0+0+0+0+0+0+0+0+0+0</v>
          </cell>
          <cell r="R53">
            <v>1</v>
          </cell>
          <cell r="T53" t="str">
            <v>303013</v>
          </cell>
          <cell r="U53" t="str">
            <v>开场时增加三个部队{0}攻击速度，持续{1}秒，同时受到增益的武将降低{2}%回怒</v>
          </cell>
          <cell r="V53">
            <v>-0.13900000000000001</v>
          </cell>
          <cell r="W53">
            <v>-1.2999999999999999E-2</v>
          </cell>
          <cell r="X53" t="str">
            <v>0+0+0+0+0+0+0+0+0+0+0+0+0+0+0+0+0+0+0+0+0+0+0+0+0+0+0+0+0+0+0+0+0+0+0</v>
          </cell>
          <cell r="Y53">
            <v>-100</v>
          </cell>
          <cell r="AA53" t="str">
            <v>303014</v>
          </cell>
          <cell r="AB53" t="str">
            <v/>
          </cell>
          <cell r="AC53" t="str">
            <v/>
          </cell>
          <cell r="AD53" t="str">
            <v/>
          </cell>
          <cell r="AE53" t="str">
            <v>0+0+0+0+0+0+0+0+0+0+0+0+0+0+0+0+0+0+0+0+0+0+0+0+0+0+0+0+0+0+0+0+0+0+0</v>
          </cell>
          <cell r="AF53">
            <v>1</v>
          </cell>
          <cell r="AH53" t="str">
            <v>303015</v>
          </cell>
          <cell r="AI53" t="str">
            <v/>
          </cell>
          <cell r="AJ53" t="str">
            <v/>
          </cell>
          <cell r="AK53" t="str">
            <v/>
          </cell>
          <cell r="AL53" t="str">
            <v>0+0+0+0+0+0+0+0+0+0+0+0+0+0+0+0+0+0+0+0+0+0+0+0+0+0+0+0+0+0+0+0+0+0+0</v>
          </cell>
          <cell r="AM53">
            <v>1</v>
          </cell>
        </row>
        <row r="54">
          <cell r="F54" t="str">
            <v>303021</v>
          </cell>
          <cell r="G54" t="str">
            <v>士兵的普通攻击会对目标周围一定范围的最多3名敌人造成{0}%攻击力的策略伤害，内置cd{1}秒，概率为{2}%。</v>
          </cell>
          <cell r="H54">
            <v>0.114</v>
          </cell>
          <cell r="I54">
            <v>5.0000000000000001E-3</v>
          </cell>
          <cell r="J54" t="str">
            <v>0+0+0+0+0+0+0+0+0+0+0+0+0+0+0+0+0+0+0+0+0+0+0+0+0+0+0+0+0+0+0+0+0+0+0</v>
          </cell>
          <cell r="K54">
            <v>100</v>
          </cell>
          <cell r="M54" t="str">
            <v>303022</v>
          </cell>
          <cell r="N54" t="str">
            <v>士兵的普通攻击会对目标周围一定范围的最多3名敌人造成{0}%攻击力的策略伤害，内置cd{1}秒，概率为{2}%。</v>
          </cell>
          <cell r="O54">
            <v>3</v>
          </cell>
          <cell r="P54">
            <v>0</v>
          </cell>
          <cell r="Q54" t="str">
            <v>0+0+0+0+0+0+0+0+0+0+0+0+0+0+0+0+0+0+0+0+0+0+0+0+0+0+0+0+0+0+0+0+0+0+0</v>
          </cell>
          <cell r="R54">
            <v>1</v>
          </cell>
          <cell r="T54" t="str">
            <v>303023</v>
          </cell>
          <cell r="U54" t="str">
            <v>士兵的普通攻击会对目标周围一定范围的最多3名敌人造成{0}%攻击力的策略伤害，内置cd{1}秒，概率为{2}%。</v>
          </cell>
          <cell r="V54">
            <v>0.2</v>
          </cell>
          <cell r="W54">
            <v>0</v>
          </cell>
          <cell r="X54" t="str">
            <v>0+0+0+0+0+0+0+0+0+0+0+0+0+0+0+0+0+0+0+0+0+0+0+0+0+0+0+0+0+0+0+0+0+0+0</v>
          </cell>
          <cell r="Y54">
            <v>100</v>
          </cell>
          <cell r="AA54" t="str">
            <v>303024</v>
          </cell>
          <cell r="AB54" t="str">
            <v/>
          </cell>
          <cell r="AC54" t="str">
            <v/>
          </cell>
          <cell r="AD54" t="str">
            <v/>
          </cell>
          <cell r="AE54" t="str">
            <v>0+0+0+0+0+0+0+0+0+0+0+0+0+0+0+0+0+0+0+0+0+0+0+0+0+0+0+0+0+0+0+0+0+0+0</v>
          </cell>
          <cell r="AF54">
            <v>1</v>
          </cell>
          <cell r="AH54" t="str">
            <v>303025</v>
          </cell>
          <cell r="AI54" t="str">
            <v/>
          </cell>
          <cell r="AJ54" t="str">
            <v/>
          </cell>
          <cell r="AK54" t="str">
            <v/>
          </cell>
          <cell r="AL54" t="str">
            <v>0+0+0+0+0+0+0+0+0+0+0+0+0+0+0+0+0+0+0+0+0+0+0+0+0+0+0+0+0+0+0+0+0+0+0</v>
          </cell>
          <cell r="AM54">
            <v>1</v>
          </cell>
        </row>
        <row r="55">
          <cell r="F55" t="str">
            <v>303031</v>
          </cell>
          <cell r="G55" t="str">
            <v>自身生命低于{0}%时，嘲讽自身30码范围敌军,并且自己受到伤害降低 {1}%，持续 {2}秒。</v>
          </cell>
          <cell r="H55">
            <v>0.9</v>
          </cell>
          <cell r="I55">
            <v>0</v>
          </cell>
          <cell r="J55" t="str">
            <v>0+0+0+0+0+0+0+0+0+0+0+0+0+0+0+0+0+0+0+0+0+0+0+0+0+0+0+0+0+0+0+0+0+0+0</v>
          </cell>
          <cell r="K55">
            <v>100</v>
          </cell>
          <cell r="M55" t="str">
            <v>303032</v>
          </cell>
          <cell r="N55" t="str">
            <v>自身生命低于{0}%时，嘲讽自身30码范围敌军,并且自己受到伤害降低 {1}%，持续 {2}秒。</v>
          </cell>
          <cell r="O55">
            <v>9.5000000000000001E-2</v>
          </cell>
          <cell r="P55">
            <v>8.9999999999999993E-3</v>
          </cell>
          <cell r="Q55" t="str">
            <v>0+0+0+0+0+0+0+0+0+0+0+0+0+0+0+0+0+0+0+0+0+0+0+0+0+0+0+0+0+0+0+0+0+0+0</v>
          </cell>
          <cell r="R55">
            <v>100</v>
          </cell>
          <cell r="T55" t="str">
            <v>303033</v>
          </cell>
          <cell r="U55" t="str">
            <v>自身生命低于{0}%时，嘲讽自身30码范围敌军,并且自己受到伤害降低 {1}%，持续 {2}秒。</v>
          </cell>
          <cell r="V55">
            <v>20</v>
          </cell>
          <cell r="W55">
            <v>0</v>
          </cell>
          <cell r="X55" t="str">
            <v>0+0+0+0+0+0+0+0+0+0+0+0+0+0+0+0+0+0+0+0+0+0+0+0+0+0+0+0+0+0+0+0+0+0+0</v>
          </cell>
          <cell r="Y55">
            <v>1</v>
          </cell>
          <cell r="AA55" t="str">
            <v>303034</v>
          </cell>
          <cell r="AB55" t="str">
            <v/>
          </cell>
          <cell r="AC55" t="str">
            <v/>
          </cell>
          <cell r="AD55" t="str">
            <v/>
          </cell>
          <cell r="AE55" t="str">
            <v>0+0+0+0+0+0+0+0+0+0+0+0+0+0+0+0+0+0+0+0+0+0+0+0+0+0+0+0+0+0+0+0+0+0+0</v>
          </cell>
          <cell r="AF55">
            <v>1</v>
          </cell>
          <cell r="AH55" t="str">
            <v>303035</v>
          </cell>
          <cell r="AI55" t="str">
            <v/>
          </cell>
          <cell r="AJ55" t="str">
            <v/>
          </cell>
          <cell r="AK55" t="str">
            <v/>
          </cell>
          <cell r="AL55" t="str">
            <v>0+0+0+0+0+0+0+0+0+0+0+0+0+0+0+0+0+0+0+0+0+0+0+0+0+0+0+0+0+0+0+0+0+0+0</v>
          </cell>
          <cell r="AM55">
            <v>1</v>
          </cell>
        </row>
        <row r="56">
          <cell r="F56" t="str">
            <v>303041</v>
          </cell>
          <cell r="G56" t="str">
            <v>攻击目标阵亡后跳到生命值最低的敌人身前（优先敌方英雄），对其造成{0}%攻击的武力伤害，自身攻击力增加{1}%，并且沉默目标，效果均持续{2}秒</v>
          </cell>
          <cell r="H56">
            <v>0.22700000000000001</v>
          </cell>
          <cell r="I56">
            <v>1.0999999999999999E-2</v>
          </cell>
          <cell r="J56" t="str">
            <v>0+0+0+0+0+0+0+0+0+0+0+0+0+0+0+0+0+0+0+0+0+0+0+0+0+0+0+0+0+0+0+0+0+0+0</v>
          </cell>
          <cell r="K56">
            <v>100</v>
          </cell>
          <cell r="M56" t="str">
            <v>303042</v>
          </cell>
          <cell r="N56" t="str">
            <v>攻击目标阵亡后跳到生命值最低的敌人身前（优先敌方英雄），对其造成{0}%攻击的武力伤害，自身攻击力增加{1}%，并且沉默目标，效果均持续{2}秒</v>
          </cell>
          <cell r="O56">
            <v>9.5000000000000001E-2</v>
          </cell>
          <cell r="P56">
            <v>8.9999999999999993E-3</v>
          </cell>
          <cell r="Q56" t="str">
            <v>0+0+0+0+0+0+0+0+0+0+0+0+0+0+0+0+0+0+0+0+0+0+0+0+0+0+0+0+0+0+0+0+0+0+0</v>
          </cell>
          <cell r="R56">
            <v>100</v>
          </cell>
          <cell r="T56" t="str">
            <v>303043</v>
          </cell>
          <cell r="U56" t="str">
            <v>攻击目标阵亡后跳到生命值最低的敌人身前（优先敌方英雄），对其造成{0}%攻击的武力伤害，自身攻击力增加{1}%，并且沉默目标，效果均持续{2}秒</v>
          </cell>
          <cell r="V56">
            <v>5</v>
          </cell>
          <cell r="W56">
            <v>0</v>
          </cell>
          <cell r="X56" t="str">
            <v>0+0+0+0+0+0+0+0+0+0+0+0+0+0+0+0+0+0+0+0+0+0+0+0+0+0+0+0+0+0+0+0+0+0+0</v>
          </cell>
          <cell r="Y56">
            <v>1</v>
          </cell>
          <cell r="AA56" t="str">
            <v>303044</v>
          </cell>
          <cell r="AB56" t="str">
            <v>攻击目标阵亡后跳到生命值最低的敌人身前（优先敌方英雄），对其造成{0}%攻击的武力伤害，自身攻击力增加{1}%，并且沉默目标，效果均持续{2}秒</v>
          </cell>
          <cell r="AC56">
            <v>5</v>
          </cell>
          <cell r="AD56" t="str">
            <v/>
          </cell>
          <cell r="AE56" t="str">
            <v>0+0+0+0+0+0+0+0+0+0+0+0+0+0+0+0+0+0+0+0+0+0+0+0+0+0+0+0+0+0+0+0+0+0+0</v>
          </cell>
          <cell r="AF56">
            <v>1</v>
          </cell>
          <cell r="AH56" t="str">
            <v>303045</v>
          </cell>
          <cell r="AI56" t="str">
            <v/>
          </cell>
          <cell r="AJ56" t="str">
            <v/>
          </cell>
          <cell r="AK56" t="str">
            <v/>
          </cell>
          <cell r="AL56" t="str">
            <v>0+0+0+0+0+0+0+0+0+0+0+0+0+0+0+0+0+0+0+0+0+0+0+0+0+0+0+0+0+0+0+0+0+0+0</v>
          </cell>
          <cell r="AM56">
            <v>1</v>
          </cell>
        </row>
        <row r="57">
          <cell r="F57" t="str">
            <v>303051</v>
          </cell>
          <cell r="G57" t="str">
            <v>武将在{0}秒内受到{1}%自身最大生命值的伤害后，获得一个相当于自身最大生命{2}%的护盾，护盾持续时间{3}秒。可触发三次</v>
          </cell>
          <cell r="H57">
            <v>5</v>
          </cell>
          <cell r="I57">
            <v>0</v>
          </cell>
          <cell r="J57" t="str">
            <v>0+0+0+0+0+0+0+0+0+0+0+0+0+0+0+0+0+0+0+0+0+0+0+0+0+0+0+0+0+0+0+0+0+0+0</v>
          </cell>
          <cell r="K57">
            <v>1</v>
          </cell>
          <cell r="M57" t="str">
            <v>303052</v>
          </cell>
          <cell r="N57" t="str">
            <v>武将在{0}秒内受到{1}%自身最大生命值的伤害后，获得一个相当于自身最大生命{2}%的护盾，护盾持续时间{3}秒。可触发三次</v>
          </cell>
          <cell r="O57">
            <v>0.2</v>
          </cell>
          <cell r="P57">
            <v>0</v>
          </cell>
          <cell r="Q57" t="str">
            <v>0+0+0+0+0+0+0+0+0+0+0+0+0+0+0+0+0+0+0+0+0+0+0+0+0+0+0+0+0+0+0+0+0+0+0</v>
          </cell>
          <cell r="R57">
            <v>100</v>
          </cell>
          <cell r="T57" t="str">
            <v>303053</v>
          </cell>
          <cell r="U57" t="str">
            <v>武将在{0}秒内受到{1}%自身最大生命值的伤害后，获得一个相当于自身最大生命{2}%的护盾，护盾持续时间{3}秒。可触发三次</v>
          </cell>
          <cell r="V57">
            <v>7.2999999999999995E-2</v>
          </cell>
          <cell r="W57">
            <v>8.0000000000000002E-3</v>
          </cell>
          <cell r="X57" t="str">
            <v>0+0+0+0+0+0+0+0+0+0+0+0+0+0+0+0+0+0+0+0+0+0+0+0+0+0+0+0+0+0+0+0+0+0+0</v>
          </cell>
          <cell r="Y57">
            <v>100</v>
          </cell>
          <cell r="AA57" t="str">
            <v>303054</v>
          </cell>
          <cell r="AB57" t="str">
            <v>武将在{0}秒内受到{1}%自身最大生命值的伤害后，获得一个相当于自身最大生命{2}%的护盾，护盾持续时间{3}秒。可触发三次</v>
          </cell>
          <cell r="AC57">
            <v>10</v>
          </cell>
          <cell r="AD57">
            <v>0</v>
          </cell>
          <cell r="AE57" t="str">
            <v>0+0+0+0+0+0+0+0+0+0+0+0+0+0+0+0+0+0+0+0+0+0+0+0+0+0+0+0+0+0+0+0+0+0+0</v>
          </cell>
          <cell r="AF57">
            <v>1</v>
          </cell>
          <cell r="AH57" t="str">
            <v>303055</v>
          </cell>
          <cell r="AI57" t="str">
            <v/>
          </cell>
          <cell r="AJ57" t="str">
            <v/>
          </cell>
          <cell r="AK57" t="str">
            <v/>
          </cell>
          <cell r="AL57" t="str">
            <v>0+0+0+0+0+0+0+0+0+0+0+0+0+0+0+0+0+0+0+0+0+0+0+0+0+0+0+0+0+0+0+0+0+0+0</v>
          </cell>
          <cell r="AM57">
            <v>1</v>
          </cell>
        </row>
        <row r="58">
          <cell r="F58" t="str">
            <v>303061</v>
          </cell>
          <cell r="G58" t="str">
            <v>开场向战场中施放3根滚木冲向敌军，撞到敌军后爆炸造成攻击{0}%策略伤害并击飞，使其燃烧，每秒受到攻击3%策略伤害，持续8秒，且期间攻击速度降低{1}。</v>
          </cell>
          <cell r="H58">
            <v>0.14699999999999999</v>
          </cell>
          <cell r="I58">
            <v>1.2999999999999999E-2</v>
          </cell>
          <cell r="J58" t="str">
            <v>0+0+0+0+0+0+0+0+0+0+0+0+0+0+0+0+0+0+0+0+0+0+0+0+0+0+0+0+0+0+0+0+0+0+0</v>
          </cell>
          <cell r="K58">
            <v>100</v>
          </cell>
          <cell r="M58" t="str">
            <v>303062</v>
          </cell>
          <cell r="N58" t="str">
            <v>开场向战场中施放3根滚木冲向敌军，撞到敌军后爆炸造成攻击{0}%策略伤害并击飞，使其燃烧，每秒受到攻击3%策略伤害，持续8秒，且期间攻击速度降低{1}。</v>
          </cell>
          <cell r="O58">
            <v>-8</v>
          </cell>
          <cell r="P58">
            <v>-1.2</v>
          </cell>
          <cell r="Q58" t="str">
            <v>0+0+0+0+0+0+0+0+0+0+0+0+0+0+0+0+0+0+0+0+0+0+0+0+0+0+0+0+0+0+0+0+0+0+0</v>
          </cell>
          <cell r="R58">
            <v>-1</v>
          </cell>
          <cell r="T58" t="str">
            <v>303063</v>
          </cell>
          <cell r="U58" t="str">
            <v/>
          </cell>
          <cell r="V58" t="str">
            <v/>
          </cell>
          <cell r="W58" t="str">
            <v/>
          </cell>
          <cell r="X58" t="str">
            <v>0+0+0+0+0+0+0+0+0+0+0+0+0+0+0+0+0+0+0+0+0+0+0+0+0+0+0+0+0+0+0+0+0+0+0</v>
          </cell>
          <cell r="Y58">
            <v>1</v>
          </cell>
          <cell r="AA58" t="str">
            <v>303064</v>
          </cell>
          <cell r="AB58" t="str">
            <v/>
          </cell>
          <cell r="AC58" t="str">
            <v/>
          </cell>
          <cell r="AD58" t="str">
            <v/>
          </cell>
          <cell r="AE58" t="str">
            <v>0+0+0+0+0+0+0+0+0+0+0+0+0+0+0+0+0+0+0+0+0+0+0+0+0+0+0+0+0+0+0+0+0+0+0</v>
          </cell>
          <cell r="AF58">
            <v>1</v>
          </cell>
          <cell r="AH58" t="str">
            <v>303065</v>
          </cell>
          <cell r="AI58" t="str">
            <v/>
          </cell>
          <cell r="AJ58" t="str">
            <v/>
          </cell>
          <cell r="AK58" t="str">
            <v/>
          </cell>
          <cell r="AL58" t="str">
            <v>0+0+0+0+0+0+0+0+0+0+0+0+0+0+0+0+0+0+0+0+0+0+0+0+0+0+0+0+0+0+0+0+0+0+0</v>
          </cell>
          <cell r="AM58">
            <v>1</v>
          </cell>
        </row>
        <row r="59">
          <cell r="F59" t="str">
            <v>302281</v>
          </cell>
          <cell r="G59" t="str">
            <v>每次普通攻击，对生命值低于百分之四十的目标，附加一层每秒造成{0}%攻击力伤害的中毒，使其受到治疗效果降低60%，攻击目标死亡后，自身回复攻击力{1}%的生命值。</v>
          </cell>
          <cell r="H59">
            <v>0.114</v>
          </cell>
          <cell r="I59">
            <v>5.0000000000000001E-3</v>
          </cell>
          <cell r="J59" t="str">
            <v>0+0+0+0+0+0+0+0+0+0+0+0+0+0+0+0+0+0+0+0+0+0+0+0+0+0+0+0+0+0+0+0+0+0+0</v>
          </cell>
          <cell r="K59">
            <v>100</v>
          </cell>
          <cell r="M59" t="str">
            <v>302282</v>
          </cell>
          <cell r="N59" t="str">
            <v>每次普通攻击，对生命值低于百分之四十的目标，附加一层每秒造成{0}%攻击力伤害的中毒，使其受到治疗效果降低60%，攻击目标死亡后，自身回复攻击力{1}%的生命值。</v>
          </cell>
          <cell r="O59">
            <v>0.35699999999999998</v>
          </cell>
          <cell r="P59">
            <v>3.4000000000000002E-2</v>
          </cell>
          <cell r="Q59" t="str">
            <v>0+0+0+0+0+0+0+0+0+0+0+0+0+0+0+0+0+0+0+0+0+0+0+0+0+0+0+0+0+0+0+0+0+0+0</v>
          </cell>
          <cell r="R59">
            <v>100</v>
          </cell>
          <cell r="T59" t="str">
            <v>302283</v>
          </cell>
          <cell r="U59" t="str">
            <v/>
          </cell>
          <cell r="V59" t="str">
            <v/>
          </cell>
          <cell r="W59" t="str">
            <v/>
          </cell>
          <cell r="X59" t="str">
            <v>0+0+0+0+0+0+0+0+0+0+0+0+0+0+0+0+0+0+0+0+0+0+0+0+0+0+0+0+0+0+0+0+0+0+0</v>
          </cell>
          <cell r="Y59">
            <v>1</v>
          </cell>
          <cell r="AA59" t="str">
            <v>302284</v>
          </cell>
          <cell r="AB59" t="str">
            <v/>
          </cell>
          <cell r="AC59" t="str">
            <v/>
          </cell>
          <cell r="AD59" t="str">
            <v/>
          </cell>
          <cell r="AE59" t="str">
            <v>0+0+0+0+0+0+0+0+0+0+0+0+0+0+0+0+0+0+0+0+0+0+0+0+0+0+0+0+0+0+0+0+0+0+0</v>
          </cell>
          <cell r="AF59">
            <v>1</v>
          </cell>
          <cell r="AH59" t="str">
            <v>302285</v>
          </cell>
          <cell r="AI59" t="str">
            <v/>
          </cell>
          <cell r="AJ59" t="str">
            <v/>
          </cell>
          <cell r="AK59" t="str">
            <v/>
          </cell>
          <cell r="AL59" t="str">
            <v>0+0+0+0+0+0+0+0+0+0+0+0+0+0+0+0+0+0+0+0+0+0+0+0+0+0+0+0+0+0+0+0+0+0+0</v>
          </cell>
          <cell r="AM59">
            <v>1</v>
          </cell>
        </row>
        <row r="60">
          <cell r="F60" t="str">
            <v>302291</v>
          </cell>
          <cell r="G60" t="str">
            <v>自身周围如果没有友军英雄，则自身格挡{0}%远程伤害，并且伤害提升{1}%。</v>
          </cell>
          <cell r="H60">
            <v>0.11899999999999999</v>
          </cell>
          <cell r="I60">
            <v>1.0999999999999999E-2</v>
          </cell>
          <cell r="J60" t="str">
            <v>0+0+0+0+0+0+0+0+0+0+0+0+0+0+0+0+0+0+0+0+0+0+0+0+0+0+0+0+0+0+0+0+0+0+0</v>
          </cell>
          <cell r="K60">
            <v>100</v>
          </cell>
          <cell r="M60" t="str">
            <v>302292</v>
          </cell>
          <cell r="N60" t="str">
            <v>自身周围如果没有友军英雄，则自身格挡{0}%远程伤害，并且伤害提升{1}%。</v>
          </cell>
          <cell r="O60">
            <v>0.20499999999999999</v>
          </cell>
          <cell r="P60">
            <v>1.9E-2</v>
          </cell>
          <cell r="Q60" t="str">
            <v>0+0+0+0+0+0+0+0+0+0+0+0+0+0+0+0+0+0+0+0+0+0+0+0+0+0+0+0+0+0+0+0+0+0+0</v>
          </cell>
          <cell r="R60">
            <v>100</v>
          </cell>
          <cell r="T60" t="str">
            <v>302293</v>
          </cell>
          <cell r="U60" t="str">
            <v/>
          </cell>
          <cell r="V60" t="str">
            <v/>
          </cell>
          <cell r="W60" t="str">
            <v/>
          </cell>
          <cell r="X60" t="str">
            <v>0+0+0+0+0+0+0+0+0+0+0+0+0+0+0+0+0+0+0+0+0+0+0+0+0+0+0+0+0+0+0+0+0+0+0</v>
          </cell>
          <cell r="Y60">
            <v>1</v>
          </cell>
          <cell r="AA60" t="str">
            <v>302294</v>
          </cell>
          <cell r="AB60" t="str">
            <v/>
          </cell>
          <cell r="AC60" t="str">
            <v/>
          </cell>
          <cell r="AD60" t="str">
            <v/>
          </cell>
          <cell r="AE60" t="str">
            <v>0+0+0+0+0+0+0+0+0+0+0+0+0+0+0+0+0+0+0+0+0+0+0+0+0+0+0+0+0+0+0+0+0+0+0</v>
          </cell>
          <cell r="AF60">
            <v>1</v>
          </cell>
          <cell r="AH60" t="str">
            <v>302295</v>
          </cell>
          <cell r="AI60" t="str">
            <v/>
          </cell>
          <cell r="AJ60" t="str">
            <v/>
          </cell>
          <cell r="AK60" t="str">
            <v/>
          </cell>
          <cell r="AL60" t="str">
            <v>0+0+0+0+0+0+0+0+0+0+0+0+0+0+0+0+0+0+0+0+0+0+0+0+0+0+0+0+0+0+0+0+0+0+0</v>
          </cell>
          <cell r="AM60">
            <v>1</v>
          </cell>
        </row>
        <row r="61">
          <cell r="F61" t="str">
            <v>302301</v>
          </cell>
          <cell r="G61" t="str">
            <v>自身闪避增加{0}%，如果自身闪避成功，获得轻舞效果，回复自身{1}点怒气，并且获得{2}%的生命偷取效果，持续{3}秒。（轻舞效果间隔{4}秒）</v>
          </cell>
          <cell r="H61">
            <v>7.5999999999999998E-2</v>
          </cell>
          <cell r="I61">
            <v>7.0000000000000001E-3</v>
          </cell>
          <cell r="J61" t="str">
            <v>0+0+0+0+0+0+0+0+0+0+0+0+0+0+0+0+0+0+0+0+0+0+0+0+0+0+0+0+0+0+0+0+0+0+0</v>
          </cell>
          <cell r="K61">
            <v>100</v>
          </cell>
          <cell r="M61" t="str">
            <v>302302</v>
          </cell>
          <cell r="N61" t="str">
            <v>自身闪避增加{0}%，如果自身闪避成功，获得轻舞效果，回复自身{1}点怒气，并且获得{2}%的生命偷取效果，持续{3}秒。（轻舞效果间隔{4}秒）</v>
          </cell>
          <cell r="O61">
            <v>2.4</v>
          </cell>
          <cell r="P61">
            <v>0.2</v>
          </cell>
          <cell r="Q61" t="str">
            <v>0+0+0+0+0+0+0+0+0+0+0+0+0+0+0+0+0+0+0+0+0+0+0+0+0+0+0+0+0+0+0+0+0+0+0</v>
          </cell>
          <cell r="R61">
            <v>1</v>
          </cell>
          <cell r="T61" t="str">
            <v>302303</v>
          </cell>
          <cell r="U61" t="str">
            <v>自身闪避增加{0}%，如果自身闪避成功，获得轻舞效果，回复自身{1}点怒气，并且获得{2}%的生命偷取效果，持续{3}秒。（轻舞效果间隔{4}秒）</v>
          </cell>
          <cell r="V61">
            <v>5.8999999999999997E-2</v>
          </cell>
          <cell r="W61">
            <v>6.0000000000000001E-3</v>
          </cell>
          <cell r="X61" t="str">
            <v>0+0+0+0+0+0+0+0+0+0+0+0+0+0+0+0+0+0+0+0+0+0+0+0+0+0+0+0+0+0+0+0+0+0+0</v>
          </cell>
          <cell r="Y61">
            <v>100</v>
          </cell>
          <cell r="AA61" t="str">
            <v>302304</v>
          </cell>
          <cell r="AB61" t="str">
            <v>自身闪避增加{0}%，如果自身闪避成功，获得轻舞效果，回复自身{1}点怒气，并且获得{2}%的生命偷取效果，持续{3}秒。（轻舞效果间隔{4}秒）</v>
          </cell>
          <cell r="AC61">
            <v>4.5</v>
          </cell>
          <cell r="AD61">
            <v>0</v>
          </cell>
          <cell r="AE61" t="str">
            <v>0+0+0+0+0+0+0+0+0+0+0+0+0+0+0+0+0+0+0+0+0+0+0+0+0+0+0+0+0+0+0+0+0+0+0</v>
          </cell>
          <cell r="AF61">
            <v>1</v>
          </cell>
          <cell r="AH61" t="str">
            <v>302305</v>
          </cell>
          <cell r="AI61" t="str">
            <v>自身闪避增加{0}%，如果自身闪避成功，获得轻舞效果，回复自身{1}点怒气，并且获得{2}%的生命偷取效果，持续{3}秒。（轻舞效果间隔{4}秒）</v>
          </cell>
          <cell r="AJ61">
            <v>5</v>
          </cell>
          <cell r="AK61">
            <v>0</v>
          </cell>
          <cell r="AL61" t="str">
            <v>0+0+0+0+0+0+0+0+0+0+0+0+0+0+0+0+0+0+0+0+0+0+0+0+0+0+0+0+0+0+0+0+0+0+0</v>
          </cell>
          <cell r="AM61">
            <v>1</v>
          </cell>
        </row>
        <row r="62">
          <cell r="F62" t="str">
            <v>303101</v>
          </cell>
          <cell r="G62" t="str">
            <v>携带步兵时，武将士兵均会分担对方一半的伤害，且武将造成伤害的{0}%会治疗士兵，士兵造成伤害的{1}%会治疗武将</v>
          </cell>
          <cell r="H62">
            <v>8.2000000000000003E-2</v>
          </cell>
          <cell r="I62">
            <v>7.0000000000000001E-3</v>
          </cell>
          <cell r="J62" t="str">
            <v>0+0+0+0+0+0+0+0+0+0+0+0+0+0+0+0+0+0+0+0+0+0+0+0+0+0+0+0+0+0+0+0+0+0+0</v>
          </cell>
          <cell r="K62">
            <v>100</v>
          </cell>
          <cell r="M62" t="str">
            <v>303102</v>
          </cell>
          <cell r="N62" t="str">
            <v>携带步兵时，武将士兵均会分担对方一半的伤害，且武将造成伤害的{0}%会治疗士兵，士兵造成伤害的{1}%会治疗武将</v>
          </cell>
          <cell r="O62">
            <v>8.2000000000000003E-2</v>
          </cell>
          <cell r="P62">
            <v>7.0000000000000001E-3</v>
          </cell>
          <cell r="Q62" t="str">
            <v>0+0+0+0+0+0+0+0+0+0+0+0+0+0+0+0+0+0+0+0+0+0+0+0+0+0+0+0+0+0+0+0+0+0+0</v>
          </cell>
          <cell r="R62">
            <v>100</v>
          </cell>
          <cell r="T62" t="str">
            <v>303103</v>
          </cell>
          <cell r="U62" t="str">
            <v/>
          </cell>
          <cell r="V62" t="str">
            <v/>
          </cell>
          <cell r="W62" t="str">
            <v/>
          </cell>
          <cell r="X62" t="str">
            <v>0+0+0+0+0+0+0+0+0+0+0+0+0+0+0+0+0+0+0+0+0+0+0+0+0+0+0+0+0+0+0+0+0+0+0</v>
          </cell>
          <cell r="Y62">
            <v>1</v>
          </cell>
          <cell r="AA62" t="str">
            <v>303104</v>
          </cell>
          <cell r="AB62" t="str">
            <v/>
          </cell>
          <cell r="AC62" t="str">
            <v/>
          </cell>
          <cell r="AD62" t="str">
            <v/>
          </cell>
          <cell r="AE62" t="str">
            <v>0+0+0+0+0+0+0+0+0+0+0+0+0+0+0+0+0+0+0+0+0+0+0+0+0+0+0+0+0+0+0+0+0+0+0</v>
          </cell>
          <cell r="AF62">
            <v>1</v>
          </cell>
          <cell r="AH62" t="str">
            <v>303105</v>
          </cell>
          <cell r="AI62" t="str">
            <v/>
          </cell>
          <cell r="AJ62" t="str">
            <v/>
          </cell>
          <cell r="AK62" t="str">
            <v/>
          </cell>
          <cell r="AL62" t="str">
            <v>0+0+0+0+0+0+0+0+0+0+0+0+0+0+0+0+0+0+0+0+0+0+0+0+0+0+0+0+0+0+0+0+0+0+0</v>
          </cell>
          <cell r="AM62">
            <v>1</v>
          </cell>
        </row>
        <row r="63">
          <cell r="F63" t="str">
            <v>303111</v>
          </cell>
          <cell r="G63" t="str">
            <v>女性武将携带时，自身每隔8秒对随机2名武将造成{0}%攻击力的策略伤害，如果是男性武将则再降低其{1}点怒气</v>
          </cell>
          <cell r="H63">
            <v>0.125</v>
          </cell>
          <cell r="I63">
            <v>5.0000000000000001E-3</v>
          </cell>
          <cell r="J63" t="str">
            <v>0+0+0+0+0+0+0+0+0+0+0+0+0+0+0+0+0+0+0+0+0+0+0+0+0+0+0+0+0+0+0+0+0+0+0</v>
          </cell>
          <cell r="K63">
            <v>100</v>
          </cell>
          <cell r="M63" t="str">
            <v>303112</v>
          </cell>
          <cell r="N63" t="str">
            <v>女性武将携带时，自身每隔8秒对随机2名武将造成{0}%攻击力的策略伤害，如果是男性武将则再降低其{1}点怒气</v>
          </cell>
          <cell r="O63">
            <v>-5.5</v>
          </cell>
          <cell r="P63">
            <v>-0.7</v>
          </cell>
          <cell r="Q63" t="str">
            <v>0+0+0+0+0+0+0+0+0+0+0+0+0+0+0+0+0+0+0+0+0+0+0+0+0+0+0+0+0+0+0+0+0+0+0</v>
          </cell>
          <cell r="R63">
            <v>-1</v>
          </cell>
          <cell r="T63" t="str">
            <v>303113</v>
          </cell>
          <cell r="U63" t="str">
            <v/>
          </cell>
          <cell r="V63" t="str">
            <v/>
          </cell>
          <cell r="W63" t="str">
            <v/>
          </cell>
          <cell r="X63" t="str">
            <v>0+0+0+0+0+0+0+0+0+0+0+0+0+0+0+0+0+0+0+0+0+0+0+0+0+0+0+0+0+0+0+0+0+0+0</v>
          </cell>
          <cell r="Y63">
            <v>1</v>
          </cell>
          <cell r="AA63" t="str">
            <v>303114</v>
          </cell>
          <cell r="AB63" t="str">
            <v/>
          </cell>
          <cell r="AC63" t="str">
            <v/>
          </cell>
          <cell r="AD63" t="str">
            <v/>
          </cell>
          <cell r="AE63" t="str">
            <v>0+0+0+0+0+0+0+0+0+0+0+0+0+0+0+0+0+0+0+0+0+0+0+0+0+0+0+0+0+0+0+0+0+0+0</v>
          </cell>
          <cell r="AF63">
            <v>1</v>
          </cell>
          <cell r="AH63" t="str">
            <v>303115</v>
          </cell>
          <cell r="AI63" t="str">
            <v/>
          </cell>
          <cell r="AJ63" t="str">
            <v/>
          </cell>
          <cell r="AK63" t="str">
            <v/>
          </cell>
          <cell r="AL63" t="str">
            <v>0+0+0+0+0+0+0+0+0+0+0+0+0+0+0+0+0+0+0+0+0+0+0+0+0+0+0+0+0+0+0+0+0+0+0</v>
          </cell>
          <cell r="AM63">
            <v>1</v>
          </cell>
        </row>
        <row r="64">
          <cell r="F64" t="str">
            <v>303121</v>
          </cell>
          <cell r="G64" t="str">
            <v>自身与统率的士兵造成策略伤害时，有百分之四十的概率额外触发一次{0}%攻击力的策略伤害（内置cd1s）</v>
          </cell>
          <cell r="H64">
            <v>0.161</v>
          </cell>
          <cell r="I64">
            <v>8.0000000000000002E-3</v>
          </cell>
          <cell r="J64" t="str">
            <v>0+0+0+0+0+0+0+0+0+0+0+0+0+0+0+0+0+0+0+0+0+0+0+0+0+0+0+0+0+0+0+0+0+0+0</v>
          </cell>
          <cell r="K64">
            <v>100</v>
          </cell>
          <cell r="M64" t="str">
            <v>303122</v>
          </cell>
          <cell r="N64" t="str">
            <v/>
          </cell>
          <cell r="O64" t="str">
            <v/>
          </cell>
          <cell r="P64" t="str">
            <v/>
          </cell>
          <cell r="Q64" t="str">
            <v>0+0+0+0+0+0+0+0+0+0+0+0+0+0+0+0+0+0+0+0+0+0+0+0+0+0+0+0+0+0+0+0+0+0+0</v>
          </cell>
          <cell r="R64">
            <v>1</v>
          </cell>
          <cell r="T64" t="str">
            <v>303123</v>
          </cell>
          <cell r="U64" t="str">
            <v/>
          </cell>
          <cell r="V64" t="str">
            <v/>
          </cell>
          <cell r="W64" t="str">
            <v/>
          </cell>
          <cell r="X64" t="str">
            <v>0+0+0+0+0+0+0+0+0+0+0+0+0+0+0+0+0+0+0+0+0+0+0+0+0+0+0+0+0+0+0+0+0+0+0</v>
          </cell>
          <cell r="Y64">
            <v>1</v>
          </cell>
          <cell r="AA64" t="str">
            <v>303124</v>
          </cell>
          <cell r="AB64" t="str">
            <v/>
          </cell>
          <cell r="AC64" t="str">
            <v/>
          </cell>
          <cell r="AD64" t="str">
            <v/>
          </cell>
          <cell r="AE64" t="str">
            <v>0+0+0+0+0+0+0+0+0+0+0+0+0+0+0+0+0+0+0+0+0+0+0+0+0+0+0+0+0+0+0+0+0+0+0</v>
          </cell>
          <cell r="AF64">
            <v>1</v>
          </cell>
          <cell r="AH64" t="str">
            <v>303125</v>
          </cell>
          <cell r="AI64" t="str">
            <v/>
          </cell>
          <cell r="AJ64" t="str">
            <v/>
          </cell>
          <cell r="AK64" t="str">
            <v/>
          </cell>
          <cell r="AL64" t="str">
            <v>0+0+0+0+0+0+0+0+0+0+0+0+0+0+0+0+0+0+0+0+0+0+0+0+0+0+0+0+0+0+0+0+0+0+0</v>
          </cell>
          <cell r="AM64">
            <v>1</v>
          </cell>
        </row>
        <row r="65">
          <cell r="F65" t="str">
            <v>303131</v>
          </cell>
          <cell r="G65" t="str">
            <v>自身生命值低于一半时触发此效果（触发间隔二十秒），净化自身的负面与控制效果，并且给与自身一个攻击{0}%的护盾（持续时间8秒），如果护盾被击破，则自身暴击概率提升{1}%，持续15秒</v>
          </cell>
          <cell r="H65">
            <v>0.63400000000000001</v>
          </cell>
          <cell r="I65">
            <v>5.1999999999999998E-2</v>
          </cell>
          <cell r="J65" t="str">
            <v>0+0+0+0+0+0+0+0+0+0+0+0+0+0+0+0+0+0+0+0+0+0+0+0+0+0+0+0+0+0+0+0+0+0+0</v>
          </cell>
          <cell r="K65">
            <v>100</v>
          </cell>
          <cell r="M65" t="str">
            <v>303132</v>
          </cell>
          <cell r="N65" t="str">
            <v>自身生命值低于一半时触发此效果（触发间隔二十秒），净化自身的负面与控制效果，并且给与自身一个攻击{0}%的护盾（持续时间8秒），如果护盾被击破，则自身暴击概率提升{1}%，持续15秒</v>
          </cell>
          <cell r="O65">
            <v>0.26400000000000001</v>
          </cell>
          <cell r="P65">
            <v>2.1999999999999999E-2</v>
          </cell>
          <cell r="Q65" t="str">
            <v>0+0+0+0+0+0+0+0+0+0+0+0+0+0+0+0+0+0+0+0+0+0+0+0+0+0+0+0+0+0+0+0+0+0+0</v>
          </cell>
          <cell r="R65">
            <v>100</v>
          </cell>
          <cell r="T65" t="str">
            <v>303133</v>
          </cell>
          <cell r="U65" t="str">
            <v/>
          </cell>
          <cell r="V65" t="str">
            <v/>
          </cell>
          <cell r="W65" t="str">
            <v/>
          </cell>
          <cell r="X65" t="str">
            <v>0+0+0+0+0+0+0+0+0+0+0+0+0+0+0+0+0+0+0+0+0+0+0+0+0+0+0+0+0+0+0+0+0+0+0</v>
          </cell>
          <cell r="Y65">
            <v>1</v>
          </cell>
          <cell r="AA65" t="str">
            <v>303134</v>
          </cell>
          <cell r="AB65" t="str">
            <v/>
          </cell>
          <cell r="AC65" t="str">
            <v/>
          </cell>
          <cell r="AD65" t="str">
            <v/>
          </cell>
          <cell r="AE65" t="str">
            <v>0+0+0+0+0+0+0+0+0+0+0+0+0+0+0+0+0+0+0+0+0+0+0+0+0+0+0+0+0+0+0+0+0+0+0</v>
          </cell>
          <cell r="AF65">
            <v>1</v>
          </cell>
          <cell r="AH65" t="str">
            <v>303135</v>
          </cell>
          <cell r="AI65" t="str">
            <v/>
          </cell>
          <cell r="AJ65" t="str">
            <v/>
          </cell>
          <cell r="AK65" t="str">
            <v/>
          </cell>
          <cell r="AL65" t="str">
            <v>0+0+0+0+0+0+0+0+0+0+0+0+0+0+0+0+0+0+0+0+0+0+0+0+0+0+0+0+0+0+0+0+0+0+0</v>
          </cell>
          <cell r="AM65">
            <v>1</v>
          </cell>
        </row>
        <row r="66">
          <cell r="F66" t="str">
            <v>303141</v>
          </cell>
          <cell r="G66" t="str">
            <v>自身攻击速度降低五十（不可驱散），三十秒后，攻击速度恢复，并且攻击增加{0}%，暴击伤害增加{1}%。</v>
          </cell>
          <cell r="H66">
            <v>0.26400000000000001</v>
          </cell>
          <cell r="I66">
            <v>2.1999999999999999E-2</v>
          </cell>
          <cell r="J66" t="str">
            <v>0+0+0+0+0+0+0+0+0+0+0+0+0+0+0+0+0+0+0+0+0+0+0+0+0+0+0+0+0+0+0+0+0+0+0</v>
          </cell>
          <cell r="K66">
            <v>100</v>
          </cell>
          <cell r="M66" t="str">
            <v>303142</v>
          </cell>
          <cell r="N66" t="str">
            <v>自身攻击速度降低五十（不可驱散），三十秒后，攻击速度恢复，并且攻击增加{0}%，暴击伤害增加{1}%。</v>
          </cell>
          <cell r="O66">
            <v>0.52800000000000002</v>
          </cell>
          <cell r="P66">
            <v>4.2999999999999997E-2</v>
          </cell>
          <cell r="Q66" t="str">
            <v>0+0+0+0+0+0+0+0+0+0+0+0+0+0+0+0+0+0+0+0+0+0+0+0+0+0+0+0+0+0+0+0+0+0+0</v>
          </cell>
          <cell r="R66">
            <v>100</v>
          </cell>
          <cell r="T66" t="str">
            <v>303143</v>
          </cell>
          <cell r="U66" t="str">
            <v/>
          </cell>
          <cell r="V66" t="str">
            <v/>
          </cell>
          <cell r="W66" t="str">
            <v/>
          </cell>
          <cell r="X66" t="str">
            <v>0+0+0+0+0+0+0+0+0+0+0+0+0+0+0+0+0+0+0+0+0+0+0+0+0+0+0+0+0+0+0+0+0+0+0</v>
          </cell>
          <cell r="Y66">
            <v>1</v>
          </cell>
          <cell r="AA66" t="str">
            <v>303144</v>
          </cell>
          <cell r="AB66" t="str">
            <v/>
          </cell>
          <cell r="AC66" t="str">
            <v/>
          </cell>
          <cell r="AD66" t="str">
            <v/>
          </cell>
          <cell r="AE66" t="str">
            <v>0+0+0+0+0+0+0+0+0+0+0+0+0+0+0+0+0+0+0+0+0+0+0+0+0+0+0+0+0+0+0+0+0+0+0</v>
          </cell>
          <cell r="AF66">
            <v>1</v>
          </cell>
          <cell r="AH66" t="str">
            <v>303145</v>
          </cell>
          <cell r="AI66" t="str">
            <v/>
          </cell>
          <cell r="AJ66" t="str">
            <v/>
          </cell>
          <cell r="AK66" t="str">
            <v/>
          </cell>
          <cell r="AL66" t="str">
            <v>0+0+0+0+0+0+0+0+0+0+0+0+0+0+0+0+0+0+0+0+0+0+0+0+0+0+0+0+0+0+0+0+0+0+0</v>
          </cell>
          <cell r="AM66">
            <v>1</v>
          </cell>
        </row>
        <row r="67">
          <cell r="F67" t="str">
            <v>302311</v>
          </cell>
          <cell r="G67" t="str">
            <v>开场时，自己与自己最近的2个弓将获得绝处逢生效果。绝处逢生：受到致命伤害时触发，免疫死亡持续{0}秒，效果结束后恢复攻击力{1}%的生命值。</v>
          </cell>
          <cell r="H67">
            <v>1.5</v>
          </cell>
          <cell r="I67">
            <v>0.1</v>
          </cell>
          <cell r="J67" t="str">
            <v>0+0+0+0+0+0+0+0+0+0+0+0+0+0+0+0+0+0+0+0+0+0+0+0+0+0+0+0+0+0+0+0+0+0+0</v>
          </cell>
          <cell r="K67">
            <v>1</v>
          </cell>
          <cell r="M67" t="str">
            <v>302312</v>
          </cell>
          <cell r="N67" t="str">
            <v>开场时，自己与自己最近的2个弓将获得绝处逢生效果。绝处逢生：受到致命伤害时触发，免疫死亡持续{0}秒，效果结束后恢复攻击力{1}%的生命值。</v>
          </cell>
          <cell r="O67">
            <v>0.23</v>
          </cell>
          <cell r="P67">
            <v>2.1999999999999999E-2</v>
          </cell>
          <cell r="Q67" t="str">
            <v>0+0+0+0+0+0+0+0+0+0+0+0+0+0+0+0+0+0+0+0+0+0+0+0+0+0+0+0+0+0+0+0+0+0+0</v>
          </cell>
          <cell r="R67">
            <v>100</v>
          </cell>
          <cell r="T67" t="str">
            <v>302313</v>
          </cell>
          <cell r="U67" t="str">
            <v/>
          </cell>
          <cell r="V67" t="str">
            <v/>
          </cell>
          <cell r="W67" t="str">
            <v/>
          </cell>
          <cell r="X67" t="str">
            <v>0+0+0+0+0+0+0+0+0+0+0+0+0+0+0+0+0+0+0+0+0+0+0+0+0+0+0+0+0+0+0+0+0+0+0</v>
          </cell>
          <cell r="Y67">
            <v>1</v>
          </cell>
          <cell r="AA67" t="str">
            <v>302314</v>
          </cell>
          <cell r="AB67" t="str">
            <v/>
          </cell>
          <cell r="AC67" t="str">
            <v/>
          </cell>
          <cell r="AD67" t="str">
            <v/>
          </cell>
          <cell r="AE67" t="str">
            <v>0+0+0+0+0+0+0+0+0+0+0+0+0+0+0+0+0+0+0+0+0+0+0+0+0+0+0+0+0+0+0+0+0+0+0</v>
          </cell>
          <cell r="AF67">
            <v>1</v>
          </cell>
          <cell r="AH67" t="str">
            <v>302315</v>
          </cell>
          <cell r="AI67" t="str">
            <v/>
          </cell>
          <cell r="AJ67" t="str">
            <v/>
          </cell>
          <cell r="AK67" t="str">
            <v/>
          </cell>
          <cell r="AL67" t="str">
            <v>0+0+0+0+0+0+0+0+0+0+0+0+0+0+0+0+0+0+0+0+0+0+0+0+0+0+0+0+0+0+0+0+0+0+0</v>
          </cell>
          <cell r="AM67">
            <v>1</v>
          </cell>
        </row>
        <row r="68">
          <cell r="F68" t="str">
            <v>303151</v>
          </cell>
          <cell r="G68" t="str">
            <v>释放怒气技能有概率不消耗怒气（最多触发4次）每次概率为{0}%，{1}%，{2}%，100%（上一个概率触发成功才会进入下一个概率判定）。</v>
          </cell>
          <cell r="H68">
            <v>0.08</v>
          </cell>
          <cell r="I68">
            <v>5.0000000000000001E-3</v>
          </cell>
          <cell r="J68" t="str">
            <v>0+0+0+0+0+0+0+0+0+0+0+0+0+0+0+0+0+0+0+0+0+0+0+0+0+0+0+0+0+0+0+0+0+0+0</v>
          </cell>
          <cell r="K68">
            <v>100</v>
          </cell>
          <cell r="M68" t="str">
            <v>303152</v>
          </cell>
          <cell r="N68" t="str">
            <v>释放怒气技能有概率不消耗怒气（最多触发4次）每次概率为{0}%，{1}%，{2}%，100%（上一个概率触发成功才会进入下一个概率判定）。</v>
          </cell>
          <cell r="O68">
            <v>6.2E-2</v>
          </cell>
          <cell r="P68">
            <v>7.0000000000000001E-3</v>
          </cell>
          <cell r="Q68" t="str">
            <v>0+0+0+0+0+0+0+0+0+0+0+0+0+0+0+0+0+0+0+0+0+0+0+0+0+0+0+0+0+0+0+0+0+0+0</v>
          </cell>
          <cell r="R68">
            <v>100</v>
          </cell>
          <cell r="T68" t="str">
            <v>303153</v>
          </cell>
          <cell r="U68" t="str">
            <v>释放怒气技能有概率不消耗怒气（最多触发4次）每次概率为{0}%，{1}%，{2}%，100%（上一个概率触发成功才会进入下一个概率判定）。</v>
          </cell>
          <cell r="V68">
            <v>0.11</v>
          </cell>
          <cell r="W68">
            <v>0.01</v>
          </cell>
          <cell r="X68" t="str">
            <v>0+0+0+0+0+0+0+0+0+0+0+0+0+0+0+0+0+0+0+0+0+0+0+0+0+0+0+0+0+0+0+0+0+0+0</v>
          </cell>
          <cell r="Y68">
            <v>100</v>
          </cell>
          <cell r="AA68" t="str">
            <v>303154</v>
          </cell>
          <cell r="AB68" t="str">
            <v>释放怒气技能有概率不消耗怒气（最多触发4次）每次概率为{0}%，{1}%，{2}%，100%（上一个概率触发成功才会进入下一个概率判定）。</v>
          </cell>
          <cell r="AC68">
            <v>1</v>
          </cell>
          <cell r="AD68" t="str">
            <v/>
          </cell>
          <cell r="AE68" t="str">
            <v>0+0+0+0+0+0+0+0+0+0+0+0+0+0+0+0+0+0+0+0+0+0+0+0+0+0+0+0+0+0+0+0+0+0+0</v>
          </cell>
          <cell r="AF68">
            <v>1</v>
          </cell>
          <cell r="AH68" t="str">
            <v>303155</v>
          </cell>
          <cell r="AI68" t="str">
            <v/>
          </cell>
          <cell r="AJ68" t="str">
            <v/>
          </cell>
          <cell r="AK68" t="str">
            <v/>
          </cell>
          <cell r="AL68" t="str">
            <v>0+0+0+0+0+0+0+0+0+0+0+0+0+0+0+0+0+0+0+0+0+0+0+0+0+0+0+0+0+0+0+0+0+0+0</v>
          </cell>
          <cell r="AM68">
            <v>1</v>
          </cell>
        </row>
        <row r="69">
          <cell r="F69" t="str">
            <v>302321</v>
          </cell>
          <cell r="G69" t="str">
            <v>战斗开始后20、40、60秒时为我方血量最低的武将提供免疫一次控制的护盾并使其接下来{0}秒受到的伤害降低{1}%。</v>
          </cell>
          <cell r="H69">
            <v>4.5</v>
          </cell>
          <cell r="I69">
            <v>0.3</v>
          </cell>
          <cell r="J69" t="str">
            <v>0+0+0+0+0+0+0+0+0+0+0+0+0+0+0+0+0+0+0+0+0+0+0+0+0+0+0+0+0+0+0+0+0+0+0</v>
          </cell>
          <cell r="K69">
            <v>1</v>
          </cell>
          <cell r="M69" t="str">
            <v>302322</v>
          </cell>
          <cell r="N69" t="str">
            <v>战斗开始后20、40、60秒时为我方血量最低的武将提供免疫一次控制的护盾并使其接下来{0}秒受到的伤害降低{1}%。</v>
          </cell>
          <cell r="O69">
            <v>0.115</v>
          </cell>
          <cell r="P69">
            <v>1.0999999999999999E-2</v>
          </cell>
          <cell r="Q69" t="str">
            <v>0+0+0+0+0+0+0+0+0+0+0+0+0+0+0+0+0+0+0+0+0+0+0+0+0+0+0+0+0+0+0+0+0+0+0</v>
          </cell>
          <cell r="R69">
            <v>100</v>
          </cell>
          <cell r="T69" t="str">
            <v>302323</v>
          </cell>
          <cell r="U69" t="str">
            <v/>
          </cell>
          <cell r="V69" t="str">
            <v/>
          </cell>
          <cell r="W69" t="str">
            <v/>
          </cell>
          <cell r="X69" t="str">
            <v>0+0+0+0+0+0+0+0+0+0+0+0+0+0+0+0+0+0+0+0+0+0+0+0+0+0+0+0+0+0+0+0+0+0+0</v>
          </cell>
          <cell r="Y69">
            <v>1</v>
          </cell>
          <cell r="AA69" t="str">
            <v>302324</v>
          </cell>
          <cell r="AB69" t="str">
            <v/>
          </cell>
          <cell r="AC69" t="str">
            <v/>
          </cell>
          <cell r="AD69" t="str">
            <v/>
          </cell>
          <cell r="AE69" t="str">
            <v>0+0+0+0+0+0+0+0+0+0+0+0+0+0+0+0+0+0+0+0+0+0+0+0+0+0+0+0+0+0+0+0+0+0+0</v>
          </cell>
          <cell r="AF69">
            <v>1</v>
          </cell>
          <cell r="AH69" t="str">
            <v>302325</v>
          </cell>
          <cell r="AI69" t="str">
            <v/>
          </cell>
          <cell r="AJ69" t="str">
            <v/>
          </cell>
          <cell r="AK69" t="str">
            <v/>
          </cell>
          <cell r="AL69" t="str">
            <v>0+0+0+0+0+0+0+0+0+0+0+0+0+0+0+0+0+0+0+0+0+0+0+0+0+0+0+0+0+0+0+0+0+0+0</v>
          </cell>
          <cell r="AM69">
            <v>1</v>
          </cell>
        </row>
        <row r="70">
          <cell r="F70" t="str">
            <v>302331</v>
          </cell>
          <cell r="G70" t="str">
            <v>开场时使敌方全体武将获取怒气效率降低{0}%，可被净化。</v>
          </cell>
          <cell r="H70">
            <v>-5.0000000000000001E-3</v>
          </cell>
          <cell r="I70">
            <v>-1.7000000000000001E-2</v>
          </cell>
          <cell r="J70" t="str">
            <v>0+0+0+0+0+0+0+0+0+0+0+0+0+0+0+0+0+0+0+0+0+0+0+0+0+0+0+0+0+0+0+0+0+0+0</v>
          </cell>
          <cell r="K70">
            <v>-100</v>
          </cell>
          <cell r="M70" t="str">
            <v>302332</v>
          </cell>
          <cell r="N70" t="str">
            <v/>
          </cell>
          <cell r="O70" t="str">
            <v/>
          </cell>
          <cell r="P70" t="str">
            <v/>
          </cell>
          <cell r="Q70" t="str">
            <v>0+0+0+0+0+0+0+0+0+0+0+0+0+0+0+0+0+0+0+0+0+0+0+0+0+0+0+0+0+0+0+0+0+0+0</v>
          </cell>
          <cell r="R70">
            <v>1</v>
          </cell>
          <cell r="T70" t="str">
            <v>302333</v>
          </cell>
          <cell r="U70" t="str">
            <v/>
          </cell>
          <cell r="V70" t="str">
            <v/>
          </cell>
          <cell r="W70" t="str">
            <v/>
          </cell>
          <cell r="X70" t="str">
            <v>0+0+0+0+0+0+0+0+0+0+0+0+0+0+0+0+0+0+0+0+0+0+0+0+0+0+0+0+0+0+0+0+0+0+0</v>
          </cell>
          <cell r="Y70">
            <v>1</v>
          </cell>
          <cell r="AA70" t="str">
            <v>302334</v>
          </cell>
          <cell r="AB70" t="str">
            <v/>
          </cell>
          <cell r="AC70" t="str">
            <v/>
          </cell>
          <cell r="AD70" t="str">
            <v/>
          </cell>
          <cell r="AE70" t="str">
            <v>0+0+0+0+0+0+0+0+0+0+0+0+0+0+0+0+0+0+0+0+0+0+0+0+0+0+0+0+0+0+0+0+0+0+0</v>
          </cell>
          <cell r="AF70">
            <v>1</v>
          </cell>
          <cell r="AH70" t="str">
            <v>302335</v>
          </cell>
          <cell r="AI70" t="str">
            <v/>
          </cell>
          <cell r="AJ70" t="str">
            <v/>
          </cell>
          <cell r="AK70" t="str">
            <v/>
          </cell>
          <cell r="AL70" t="str">
            <v>0+0+0+0+0+0+0+0+0+0+0+0+0+0+0+0+0+0+0+0+0+0+0+0+0+0+0+0+0+0+0+0+0+0+0</v>
          </cell>
          <cell r="AM70">
            <v>1</v>
          </cell>
        </row>
        <row r="71">
          <cell r="F71" t="str">
            <v>302341</v>
          </cell>
          <cell r="G71" t="str">
            <v>每次普通攻击偷取目标{0}%攻击力和{1}点攻速，持续{2}秒（可叠加）。</v>
          </cell>
          <cell r="H71">
            <v>-5.0000000000000001E-3</v>
          </cell>
          <cell r="I71">
            <v>-1E-3</v>
          </cell>
          <cell r="J71" t="str">
            <v>0+0+0+0+0+0+0+0+0+0+0+0+0+0+0+0+0+0+0+0+0+0+0+0+0+0+0+0+0+0+0+0+0+0+0</v>
          </cell>
          <cell r="K71">
            <v>-100</v>
          </cell>
          <cell r="M71" t="str">
            <v>302342</v>
          </cell>
          <cell r="N71" t="str">
            <v>每次普通攻击偷取目标{0}%攻击力和{1}点攻速，持续{2}秒（可叠加）。</v>
          </cell>
          <cell r="O71">
            <v>-3</v>
          </cell>
          <cell r="P71">
            <v>-0.2</v>
          </cell>
          <cell r="Q71" t="str">
            <v>0+0+0+0+0+0+0+0+0+0+0+0+0+0+0+0+0+0+0+0+0+0+0+0+0+0+0+0+0+0+0+0+0+0+0</v>
          </cell>
          <cell r="R71">
            <v>-1</v>
          </cell>
          <cell r="T71" t="str">
            <v>302343</v>
          </cell>
          <cell r="U71" t="str">
            <v>每次普通攻击偷取目标{0}%攻击力和{1}点攻速，持续{2}秒（可叠加）。</v>
          </cell>
          <cell r="V71">
            <v>5</v>
          </cell>
          <cell r="W71">
            <v>0</v>
          </cell>
          <cell r="X71" t="str">
            <v>0+0+0+0+0+0+0+0+0+0+0+0+0+0+0+0+0+0+0+0+0+0+0+0+0+0+0+0+0+0+0+0+0+0+0</v>
          </cell>
          <cell r="Y71">
            <v>1</v>
          </cell>
          <cell r="AA71" t="str">
            <v>302344</v>
          </cell>
          <cell r="AB71" t="str">
            <v/>
          </cell>
          <cell r="AC71" t="str">
            <v/>
          </cell>
          <cell r="AD71" t="str">
            <v/>
          </cell>
          <cell r="AE71" t="str">
            <v>0+0+0+0+0+0+0+0+0+0+0+0+0+0+0+0+0+0+0+0+0+0+0+0+0+0+0+0+0+0+0+0+0+0+0</v>
          </cell>
          <cell r="AF71">
            <v>1</v>
          </cell>
          <cell r="AH71" t="str">
            <v>302345</v>
          </cell>
          <cell r="AI71" t="str">
            <v/>
          </cell>
          <cell r="AJ71" t="str">
            <v/>
          </cell>
          <cell r="AK71" t="str">
            <v/>
          </cell>
          <cell r="AL71" t="str">
            <v>0+0+0+0+0+0+0+0+0+0+0+0+0+0+0+0+0+0+0+0+0+0+0+0+0+0+0+0+0+0+0+0+0+0+0</v>
          </cell>
          <cell r="AM71">
            <v>1</v>
          </cell>
        </row>
        <row r="72">
          <cell r="F72" t="str">
            <v>303161</v>
          </cell>
          <cell r="G72" t="str">
            <v>战斗开始后30秒，恢复我方全体武将攻击力{0}%生命（受智力影响），并且使受到治疗的目标受到伤害降低{1}%，持续10秒。（减伤效果可以被清除）</v>
          </cell>
          <cell r="H72">
            <v>0.9</v>
          </cell>
          <cell r="I72">
            <v>0</v>
          </cell>
          <cell r="J72" t="str">
            <v>0+0+0+0+0+0+0+0+0+0+0+0+0+0+0+0+0+0+0+0+0+0+0+0+0+0+0+0+0+0+0+0+0+0+0</v>
          </cell>
          <cell r="K72">
            <v>100</v>
          </cell>
          <cell r="M72" t="str">
            <v>303162</v>
          </cell>
          <cell r="N72" t="str">
            <v>战斗开始后30秒，恢复我方全体武将攻击力{0}%生命（受智力影响），并且使受到治疗的目标受到伤害降低{1}%，持续10秒。（减伤效果可以被清除）</v>
          </cell>
          <cell r="O72">
            <v>0.115</v>
          </cell>
          <cell r="P72">
            <v>1.0999999999999999E-2</v>
          </cell>
          <cell r="Q72" t="str">
            <v>0+0+0+0+0+0+0+0+0+0+0+0+0+0+0+0+0+0+0+0+0+0+0+0+0+0+0+0+0+0+0+0+0+0+0</v>
          </cell>
          <cell r="R72">
            <v>100</v>
          </cell>
          <cell r="T72" t="str">
            <v>303163</v>
          </cell>
          <cell r="U72" t="str">
            <v/>
          </cell>
          <cell r="V72" t="str">
            <v/>
          </cell>
          <cell r="W72" t="str">
            <v/>
          </cell>
          <cell r="X72" t="str">
            <v>0+0+0+0+0+0+0+0+0+0+0+0+0+0+0+0+0+0+0+0+0+0+0+0+0+0+0+0+0+0+0+0+0+0+0</v>
          </cell>
          <cell r="Y72">
            <v>1</v>
          </cell>
          <cell r="AA72" t="str">
            <v>303164</v>
          </cell>
          <cell r="AB72" t="str">
            <v/>
          </cell>
          <cell r="AC72" t="str">
            <v/>
          </cell>
          <cell r="AD72" t="str">
            <v/>
          </cell>
          <cell r="AE72" t="str">
            <v>0+0+0+0+0+0+0+0+0+0+0+0+0+0+0+0+0+0+0+0+0+0+0+0+0+0+0+0+0+0+0+0+0+0+0</v>
          </cell>
          <cell r="AF72">
            <v>1</v>
          </cell>
          <cell r="AH72" t="str">
            <v>303165</v>
          </cell>
          <cell r="AI72" t="str">
            <v/>
          </cell>
          <cell r="AJ72" t="str">
            <v/>
          </cell>
          <cell r="AK72" t="str">
            <v/>
          </cell>
          <cell r="AL72" t="str">
            <v>0+0+0+0+0+0+0+0+0+0+0+0+0+0+0+0+0+0+0+0+0+0+0+0+0+0+0+0+0+0+0+0+0+0+0</v>
          </cell>
          <cell r="AM72">
            <v>1</v>
          </cell>
        </row>
        <row r="73">
          <cell r="F73" t="str">
            <v>303171</v>
          </cell>
          <cell r="G73" t="str">
            <v xml:space="preserve">战斗开始后15,25秒，移除自身及自身最近3个武将负面效果，并且使其提高{0}%攻击力，持续{1}秒。（攻击力提高可被清除）
</v>
          </cell>
          <cell r="H73">
            <v>0.14499999999999999</v>
          </cell>
          <cell r="I73">
            <v>1.2999999999999999E-2</v>
          </cell>
          <cell r="J73" t="str">
            <v>0+0+0+0+0+0+0+0+0+0+0+0+0+0+0+0+0+0+0+0+0+0+0+0+0+0+0+0+0+0+0+0+0+0+0</v>
          </cell>
          <cell r="K73">
            <v>100</v>
          </cell>
          <cell r="M73" t="str">
            <v>303172</v>
          </cell>
          <cell r="N73" t="str">
            <v xml:space="preserve">战斗开始后15,25秒，移除自身及自身最近3个武将负面效果，并且使其提高{0}%攻击力，持续{1}秒。（攻击力提高可被清除）
</v>
          </cell>
          <cell r="O73">
            <v>1.5</v>
          </cell>
          <cell r="P73">
            <v>0.1</v>
          </cell>
          <cell r="Q73" t="str">
            <v>0+0+0+0+0+0+0+0+0+0+0+0+0+0+0+0+0+0+0+0+0+0+0+0+0+0+0+0+0+0+0+0+0+0+0</v>
          </cell>
          <cell r="R73">
            <v>1</v>
          </cell>
          <cell r="T73" t="str">
            <v>303173</v>
          </cell>
          <cell r="U73" t="str">
            <v/>
          </cell>
          <cell r="V73" t="str">
            <v/>
          </cell>
          <cell r="W73" t="str">
            <v/>
          </cell>
          <cell r="X73" t="str">
            <v>0+0+0+0+0+0+0+0+0+0+0+0+0+0+0+0+0+0+0+0+0+0+0+0+0+0+0+0+0+0+0+0+0+0+0</v>
          </cell>
          <cell r="Y73">
            <v>1</v>
          </cell>
          <cell r="AA73" t="str">
            <v>303174</v>
          </cell>
          <cell r="AB73" t="str">
            <v/>
          </cell>
          <cell r="AC73" t="str">
            <v/>
          </cell>
          <cell r="AD73" t="str">
            <v/>
          </cell>
          <cell r="AE73" t="str">
            <v>0+0+0+0+0+0+0+0+0+0+0+0+0+0+0+0+0+0+0+0+0+0+0+0+0+0+0+0+0+0+0+0+0+0+0</v>
          </cell>
          <cell r="AF73">
            <v>1</v>
          </cell>
          <cell r="AH73" t="str">
            <v>303175</v>
          </cell>
          <cell r="AI73" t="str">
            <v/>
          </cell>
          <cell r="AJ73" t="str">
            <v/>
          </cell>
          <cell r="AK73" t="str">
            <v/>
          </cell>
          <cell r="AL73" t="str">
            <v>0+0+0+0+0+0+0+0+0+0+0+0+0+0+0+0+0+0+0+0+0+0+0+0+0+0+0+0+0+0+0+0+0+0+0</v>
          </cell>
          <cell r="AM73">
            <v>1</v>
          </cell>
        </row>
        <row r="74">
          <cell r="F74" t="str">
            <v>303181</v>
          </cell>
          <cell r="G74" t="str">
            <v>开局获得{0}%减伤，持续40秒，在5秒内受到自身生命30%的伤害时，使自身脱离战斗，向后传送150距离，并清除自身受到的持续伤害效果；之后3秒内不受敌人攻击，也无法进行攻击，每秒恢复攻击力{1}%的生命值（受智力影响），可触发3次。</v>
          </cell>
          <cell r="H74">
            <v>0.09</v>
          </cell>
          <cell r="I74">
            <v>6.0000000000000001E-3</v>
          </cell>
          <cell r="J74" t="str">
            <v>0+0+0+0+0+0+0+0+0+0+0+0+0+0+0+0+0+0+0+0+0+0+0+0+0+0+0+0+0+0+0+0+0+0+0</v>
          </cell>
          <cell r="K74">
            <v>100</v>
          </cell>
          <cell r="M74" t="str">
            <v>303182</v>
          </cell>
          <cell r="N74" t="str">
            <v>开局获得{0}%减伤，持续40秒，在5秒内受到自身生命30%的伤害时，使自身脱离战斗，向后传送150距离，并清除自身受到的持续伤害效果；之后3秒内不受敌人攻击，也无法进行攻击，每秒恢复攻击力{1}%的生命值（受智力影响），可触发3次。</v>
          </cell>
          <cell r="O74">
            <v>0.09</v>
          </cell>
          <cell r="P74">
            <v>6.0000000000000001E-3</v>
          </cell>
          <cell r="Q74" t="str">
            <v>0+0+0+0+0+0+0+0+0+0+0+0+0+0+0+0+0+0+0+0+0+0+0+0+0+0+0+0+0+0+0+0+0+0+0</v>
          </cell>
          <cell r="R74">
            <v>100</v>
          </cell>
          <cell r="T74" t="str">
            <v>303183</v>
          </cell>
          <cell r="U74" t="str">
            <v/>
          </cell>
          <cell r="V74" t="str">
            <v/>
          </cell>
          <cell r="W74" t="str">
            <v/>
          </cell>
          <cell r="X74" t="str">
            <v>0+0+0+0+0+0+0+0+0+0+0+0+0+0+0+0+0+0+0+0+0+0+0+0+0+0+0+0+0+0+0+0+0+0+0</v>
          </cell>
          <cell r="Y74">
            <v>1</v>
          </cell>
          <cell r="AA74" t="str">
            <v>303184</v>
          </cell>
          <cell r="AB74" t="str">
            <v/>
          </cell>
          <cell r="AC74" t="str">
            <v/>
          </cell>
          <cell r="AD74" t="str">
            <v/>
          </cell>
          <cell r="AE74" t="str">
            <v>0+0+0+0+0+0+0+0+0+0+0+0+0+0+0+0+0+0+0+0+0+0+0+0+0+0+0+0+0+0+0+0+0+0+0</v>
          </cell>
          <cell r="AF74">
            <v>1</v>
          </cell>
          <cell r="AH74" t="str">
            <v>303185</v>
          </cell>
          <cell r="AI74" t="str">
            <v/>
          </cell>
          <cell r="AJ74" t="str">
            <v/>
          </cell>
          <cell r="AK74" t="str">
            <v/>
          </cell>
          <cell r="AL74" t="str">
            <v>0+0+0+0+0+0+0+0+0+0+0+0+0+0+0+0+0+0+0+0+0+0+0+0+0+0+0+0+0+0+0+0+0+0+0</v>
          </cell>
          <cell r="AM74">
            <v>1</v>
          </cell>
        </row>
        <row r="75">
          <cell r="F75" t="str">
            <v>303191</v>
          </cell>
          <cell r="G75" t="str">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ell>
          <cell r="H75">
            <v>0.21099999999999999</v>
          </cell>
          <cell r="I75">
            <v>1.7000000000000001E-2</v>
          </cell>
          <cell r="J75" t="str">
            <v>0+0+0+0+0+0+0+0+0+0+0+0+0+0+0+0+0+0+0+0+0+0+0+0+0+0+0+0+0+0+0+0+0+0+0</v>
          </cell>
          <cell r="K75">
            <v>100</v>
          </cell>
          <cell r="M75" t="str">
            <v>303192</v>
          </cell>
          <cell r="N75" t="str">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ell>
          <cell r="O75">
            <v>1.147</v>
          </cell>
          <cell r="P75">
            <v>5.5E-2</v>
          </cell>
          <cell r="Q75" t="str">
            <v>0+0+0+0+0+0+0+0+0+0+0+0+0+0+0+0+0+0+0+0+0+0+0+0+0+0+0+0+0+0+0+0+0+0+0</v>
          </cell>
          <cell r="R75">
            <v>100</v>
          </cell>
          <cell r="T75" t="str">
            <v>303193</v>
          </cell>
          <cell r="U75" t="str">
            <v/>
          </cell>
          <cell r="V75" t="str">
            <v/>
          </cell>
          <cell r="W75" t="str">
            <v/>
          </cell>
          <cell r="X75" t="str">
            <v>0+0+0+0+0+0+0+0+0+0+0+0+0+0+0+0+0+0+0+0+0+0+0+0+0+0+0+0+0+0+0+0+0+0+0</v>
          </cell>
          <cell r="Y75">
            <v>1</v>
          </cell>
          <cell r="AA75" t="str">
            <v>303194</v>
          </cell>
          <cell r="AB75" t="str">
            <v/>
          </cell>
          <cell r="AC75" t="str">
            <v/>
          </cell>
          <cell r="AD75" t="str">
            <v/>
          </cell>
          <cell r="AE75" t="str">
            <v>0+0+0+0+0+0+0+0+0+0+0+0+0+0+0+0+0+0+0+0+0+0+0+0+0+0+0+0+0+0+0+0+0+0+0</v>
          </cell>
          <cell r="AF75">
            <v>1</v>
          </cell>
          <cell r="AH75" t="str">
            <v>303195</v>
          </cell>
          <cell r="AI75" t="str">
            <v/>
          </cell>
          <cell r="AJ75" t="str">
            <v/>
          </cell>
          <cell r="AK75" t="str">
            <v/>
          </cell>
          <cell r="AL75" t="str">
            <v>0+0+0+0+0+0+0+0+0+0+0+0+0+0+0+0+0+0+0+0+0+0+0+0+0+0+0+0+0+0+0+0+0+0+0</v>
          </cell>
          <cell r="AM75">
            <v>1</v>
          </cell>
        </row>
        <row r="76">
          <cell r="F76" t="str">
            <v>303201</v>
          </cell>
          <cell r="G76" t="str">
            <v>自身暴击概率提高{0}%，暴击伤害提高{1}%，对拥有护盾的单位造成伤害提高{2}%。</v>
          </cell>
          <cell r="H76">
            <v>0.16500000000000001</v>
          </cell>
          <cell r="I76">
            <v>2.1000000000000001E-2</v>
          </cell>
          <cell r="J76" t="str">
            <v>0+0+0+0+0+0+0+0+0+0+0+0+0+0+0+0+0+0+0+0+0+0+0+0+0+0+0+0+0+0+0+0+0+0+0</v>
          </cell>
          <cell r="K76">
            <v>100</v>
          </cell>
          <cell r="M76" t="str">
            <v>303202</v>
          </cell>
          <cell r="N76" t="str">
            <v>自身暴击概率提高{0}%，暴击伤害提高{1}%，对拥有护盾的单位造成伤害提高{2}%。</v>
          </cell>
          <cell r="O76">
            <v>0.4</v>
          </cell>
          <cell r="P76">
            <v>0</v>
          </cell>
          <cell r="Q76" t="str">
            <v>0+0+0+0+0+0+0+0+0+0+0+0+0+0+0+0+0+0+0+0+0+0+0+0+0+0+0+0+0+0+0+0+0+0+0</v>
          </cell>
          <cell r="R76">
            <v>100</v>
          </cell>
          <cell r="T76" t="str">
            <v>303203</v>
          </cell>
          <cell r="U76" t="str">
            <v>自身暴击概率提高{0}%，暴击伤害提高{1}%，对拥有护盾的单位造成伤害提高{2}%。</v>
          </cell>
          <cell r="V76">
            <v>0.375</v>
          </cell>
          <cell r="W76">
            <v>3.5000000000000003E-2</v>
          </cell>
          <cell r="X76" t="str">
            <v>0+0+0+0+0+0+0+0+0+0+0+0+0+0+0+0+0+0+0+0+0+0+0+0+0+0+0+0+0+0+0+0+0+0+0</v>
          </cell>
          <cell r="Y76">
            <v>100</v>
          </cell>
          <cell r="AA76" t="str">
            <v>303204</v>
          </cell>
          <cell r="AB76" t="str">
            <v/>
          </cell>
          <cell r="AC76" t="str">
            <v/>
          </cell>
          <cell r="AD76" t="str">
            <v/>
          </cell>
          <cell r="AE76" t="str">
            <v>0+0+0+0+0+0+0+0+0+0+0+0+0+0+0+0+0+0+0+0+0+0+0+0+0+0+0+0+0+0+0+0+0+0+0</v>
          </cell>
          <cell r="AF76">
            <v>1</v>
          </cell>
          <cell r="AH76" t="str">
            <v>303205</v>
          </cell>
          <cell r="AI76" t="str">
            <v/>
          </cell>
          <cell r="AJ76" t="str">
            <v/>
          </cell>
          <cell r="AK76" t="str">
            <v/>
          </cell>
          <cell r="AL76" t="str">
            <v>0+0+0+0+0+0+0+0+0+0+0+0+0+0+0+0+0+0+0+0+0+0+0+0+0+0+0+0+0+0+0+0+0+0+0</v>
          </cell>
          <cell r="AM76">
            <v>1</v>
          </cell>
        </row>
        <row r="77">
          <cell r="F77" t="str">
            <v>302351</v>
          </cell>
          <cell r="G77" t="str">
            <v>开场时，自身部队及最近的3支部队免疫负面效果{0}秒，如果是弓兵部队，则额外获得隐秘效果，隐秘期间攻击不会解除隐身，持续{1}秒。</v>
          </cell>
          <cell r="H77">
            <v>6.1</v>
          </cell>
          <cell r="I77">
            <v>0.54</v>
          </cell>
          <cell r="J77" t="str">
            <v>0+0+0+0+0+0+0+0+0+0+0+0+0+0+0+0+0+0+0+0+0+0+0+0+0+0+0+0+0+0+0+0+0+0+0</v>
          </cell>
          <cell r="K77">
            <v>1</v>
          </cell>
          <cell r="M77" t="str">
            <v>302352</v>
          </cell>
          <cell r="N77" t="str">
            <v>开场时，自身部队及最近的3支部队免疫负面效果{0}秒，如果是弓兵部队，则额外获得隐秘效果，隐秘期间攻击不会解除隐身，持续{1}秒。</v>
          </cell>
          <cell r="O77">
            <v>4.5</v>
          </cell>
          <cell r="P77">
            <v>0.3</v>
          </cell>
          <cell r="Q77" t="str">
            <v>0+0+0+0+0+0+0+0+0+0+0+0+0+0+0+0+0+0+0+0+0+0+0+0+0+0+0+0+0+0+0+0+0+0+0</v>
          </cell>
          <cell r="R77">
            <v>1</v>
          </cell>
          <cell r="T77" t="str">
            <v>302353</v>
          </cell>
          <cell r="U77" t="str">
            <v/>
          </cell>
          <cell r="V77" t="str">
            <v/>
          </cell>
          <cell r="W77" t="str">
            <v/>
          </cell>
          <cell r="X77" t="str">
            <v>0+0+0+0+0+0+0+0+0+0+0+0+0+0+0+0+0+0+0+0+0+0+0+0+0+0+0+0+0+0+0+0+0+0+0</v>
          </cell>
          <cell r="Y77">
            <v>1</v>
          </cell>
          <cell r="AA77" t="str">
            <v>302354</v>
          </cell>
          <cell r="AB77" t="str">
            <v/>
          </cell>
          <cell r="AC77" t="str">
            <v/>
          </cell>
          <cell r="AD77" t="str">
            <v/>
          </cell>
          <cell r="AE77" t="str">
            <v>0+0+0+0+0+0+0+0+0+0+0+0+0+0+0+0+0+0+0+0+0+0+0+0+0+0+0+0+0+0+0+0+0+0+0</v>
          </cell>
          <cell r="AF77">
            <v>1</v>
          </cell>
          <cell r="AH77" t="str">
            <v>302355</v>
          </cell>
          <cell r="AI77" t="str">
            <v/>
          </cell>
          <cell r="AJ77" t="str">
            <v/>
          </cell>
          <cell r="AK77" t="str">
            <v/>
          </cell>
          <cell r="AL77" t="str">
            <v>0+0+0+0+0+0+0+0+0+0+0+0+0+0+0+0+0+0+0+0+0+0+0+0+0+0+0+0+0+0+0+0+0+0+0</v>
          </cell>
          <cell r="AM77">
            <v>1</v>
          </cell>
        </row>
        <row r="78">
          <cell r="F78" t="str">
            <v>302361</v>
          </cell>
          <cell r="G78" t="str">
            <v>敌方武将每施放一次怒气技能，使其攻击降低{0}%，持续25秒，可叠加。</v>
          </cell>
          <cell r="H78">
            <v>-0.01</v>
          </cell>
          <cell r="I78">
            <v>-2E-3</v>
          </cell>
          <cell r="J78" t="str">
            <v>0+0+0+0+0+0+0+0+0+0+0+0+0+0+0+0+0+0+0+0+0+0+0+0+0+0+0+0+0+0+0+0+0+0+0</v>
          </cell>
          <cell r="K78">
            <v>-100</v>
          </cell>
          <cell r="M78" t="str">
            <v>302362</v>
          </cell>
          <cell r="N78" t="str">
            <v/>
          </cell>
          <cell r="O78" t="str">
            <v/>
          </cell>
          <cell r="P78" t="str">
            <v/>
          </cell>
          <cell r="Q78" t="str">
            <v>0+0+0+0+0+0+0+0+0+0+0+0+0+0+0+0+0+0+0+0+0+0+0+0+0+0+0+0+0+0+0+0+0+0+0</v>
          </cell>
          <cell r="R78">
            <v>1</v>
          </cell>
          <cell r="T78" t="str">
            <v>302363</v>
          </cell>
          <cell r="U78" t="str">
            <v/>
          </cell>
          <cell r="V78" t="str">
            <v/>
          </cell>
          <cell r="W78" t="str">
            <v/>
          </cell>
          <cell r="X78" t="str">
            <v>0+0+0+0+0+0+0+0+0+0+0+0+0+0+0+0+0+0+0+0+0+0+0+0+0+0+0+0+0+0+0+0+0+0+0</v>
          </cell>
          <cell r="Y78">
            <v>1</v>
          </cell>
          <cell r="AA78" t="str">
            <v>302364</v>
          </cell>
          <cell r="AB78" t="str">
            <v/>
          </cell>
          <cell r="AC78" t="str">
            <v/>
          </cell>
          <cell r="AD78" t="str">
            <v/>
          </cell>
          <cell r="AE78" t="str">
            <v>0+0+0+0+0+0+0+0+0+0+0+0+0+0+0+0+0+0+0+0+0+0+0+0+0+0+0+0+0+0+0+0+0+0+0</v>
          </cell>
          <cell r="AF78">
            <v>1</v>
          </cell>
          <cell r="AH78" t="str">
            <v>302365</v>
          </cell>
          <cell r="AI78" t="str">
            <v/>
          </cell>
          <cell r="AJ78" t="str">
            <v/>
          </cell>
          <cell r="AK78" t="str">
            <v/>
          </cell>
          <cell r="AL78" t="str">
            <v>0+0+0+0+0+0+0+0+0+0+0+0+0+0+0+0+0+0+0+0+0+0+0+0+0+0+0+0+0+0+0+0+0+0+0</v>
          </cell>
          <cell r="AM78">
            <v>1</v>
          </cell>
        </row>
        <row r="79">
          <cell r="F79" t="str">
            <v>303211</v>
          </cell>
          <cell r="G79" t="str">
            <v>开场获得{0}怒气，如果开场25秒内仇恨目标死亡，则获得{1}%攻击和{2}护甲。</v>
          </cell>
          <cell r="H79">
            <v>29</v>
          </cell>
          <cell r="I79">
            <v>2.6</v>
          </cell>
          <cell r="J79" t="str">
            <v>0+0+0+0+0+0+0+0+0+0+0+0+0+0+0+0+0+0+0+0+0+0+0+0+0+0+0+0+0+0+0+0+0+0+0</v>
          </cell>
          <cell r="K79">
            <v>1</v>
          </cell>
          <cell r="M79" t="str">
            <v>303212</v>
          </cell>
          <cell r="N79" t="str">
            <v>开场获得{0}怒气，如果开场25秒内仇恨目标死亡，则获得{1}%攻击和{2}护甲。</v>
          </cell>
          <cell r="O79">
            <v>0.06</v>
          </cell>
          <cell r="P79">
            <v>4.0000000000000001E-3</v>
          </cell>
          <cell r="Q79" t="str">
            <v>0+0+0+0+0+0+0+0+0+0+0+0+0+0+0+0+0+0+0+0+0+0+0+0+0+0+0+0+0+0+0+0+0+0+0</v>
          </cell>
          <cell r="R79">
            <v>100</v>
          </cell>
          <cell r="T79" t="str">
            <v>303213</v>
          </cell>
          <cell r="U79" t="str">
            <v>开场获得{0}怒气，如果开场25秒内仇恨目标死亡，则获得{1}%攻击和{2}护甲。</v>
          </cell>
          <cell r="V79">
            <v>205</v>
          </cell>
          <cell r="W79">
            <v>17</v>
          </cell>
          <cell r="X79" t="str">
            <v>0+0+0+0+0+0+0+0+0+0+0+0+0+0+0+0+0+0+0+0+0+0+0+0+0+0+0+0+0+0+0+0+0+0+0</v>
          </cell>
          <cell r="Y79">
            <v>1</v>
          </cell>
          <cell r="AA79" t="str">
            <v>303214</v>
          </cell>
          <cell r="AB79" t="str">
            <v/>
          </cell>
          <cell r="AC79" t="str">
            <v/>
          </cell>
          <cell r="AD79" t="str">
            <v/>
          </cell>
          <cell r="AE79" t="str">
            <v>0+0+0+0+0+0+0+0+0+0+0+0+0+0+0+0+0+0+0+0+0+0+0+0+0+0+0+0+0+0+0+0+0+0+0</v>
          </cell>
          <cell r="AF79">
            <v>1</v>
          </cell>
          <cell r="AH79" t="str">
            <v>303215</v>
          </cell>
          <cell r="AI79" t="str">
            <v/>
          </cell>
          <cell r="AJ79" t="str">
            <v/>
          </cell>
          <cell r="AK79" t="str">
            <v/>
          </cell>
          <cell r="AL79" t="str">
            <v>0+0+0+0+0+0+0+0+0+0+0+0+0+0+0+0+0+0+0+0+0+0+0+0+0+0+0+0+0+0+0+0+0+0+0</v>
          </cell>
          <cell r="AM79">
            <v>1</v>
          </cell>
        </row>
        <row r="80">
          <cell r="F80" t="str">
            <v>302371</v>
          </cell>
          <cell r="G80" t="str">
            <v>敌方头两名施放怒气技能的英雄，其后续施放技能所需怒气永久提高{0}点。</v>
          </cell>
          <cell r="H80">
            <v>14.5</v>
          </cell>
          <cell r="I80">
            <v>1.3</v>
          </cell>
          <cell r="J80" t="str">
            <v>0+0+0+0+0+0+0+0+0+0+0+0+0+0+0+0+0+0+0+0+0+0+0+0+0+0+0+0+0+0+0+0+0+0+0</v>
          </cell>
          <cell r="K80">
            <v>1</v>
          </cell>
          <cell r="M80" t="str">
            <v>302372</v>
          </cell>
          <cell r="N80" t="str">
            <v/>
          </cell>
          <cell r="O80" t="str">
            <v/>
          </cell>
          <cell r="P80" t="str">
            <v/>
          </cell>
          <cell r="Q80" t="str">
            <v>0+0+0+0+0+0+0+0+0+0+0+0+0+0+0+0+0+0+0+0+0+0+0+0+0+0+0+0+0+0+0+0+0+0+0</v>
          </cell>
          <cell r="R80">
            <v>1</v>
          </cell>
          <cell r="T80" t="str">
            <v>302373</v>
          </cell>
          <cell r="U80" t="str">
            <v/>
          </cell>
          <cell r="V80" t="str">
            <v/>
          </cell>
          <cell r="W80" t="str">
            <v/>
          </cell>
          <cell r="X80" t="str">
            <v>0+0+0+0+0+0+0+0+0+0+0+0+0+0+0+0+0+0+0+0+0+0+0+0+0+0+0+0+0+0+0+0+0+0+0</v>
          </cell>
          <cell r="Y80">
            <v>1</v>
          </cell>
          <cell r="AA80" t="str">
            <v>302374</v>
          </cell>
          <cell r="AB80" t="str">
            <v/>
          </cell>
          <cell r="AC80" t="str">
            <v/>
          </cell>
          <cell r="AD80" t="str">
            <v/>
          </cell>
          <cell r="AE80" t="str">
            <v>0+0+0+0+0+0+0+0+0+0+0+0+0+0+0+0+0+0+0+0+0+0+0+0+0+0+0+0+0+0+0+0+0+0+0</v>
          </cell>
          <cell r="AF80">
            <v>1</v>
          </cell>
          <cell r="AH80" t="str">
            <v>302375</v>
          </cell>
          <cell r="AI80" t="str">
            <v/>
          </cell>
          <cell r="AJ80" t="str">
            <v/>
          </cell>
          <cell r="AK80" t="str">
            <v/>
          </cell>
          <cell r="AL80" t="str">
            <v>0+0+0+0+0+0+0+0+0+0+0+0+0+0+0+0+0+0+0+0+0+0+0+0+0+0+0+0+0+0+0+0+0+0+0</v>
          </cell>
          <cell r="AM80">
            <v>1</v>
          </cell>
        </row>
        <row r="81">
          <cell r="F81" t="str">
            <v>302381</v>
          </cell>
          <cell r="G81" t="str">
            <v>每14秒，为敌方生命百分比最低的英雄施加毒血效果，使其在7秒内受到的治疗效果的{0}%转化为伤害。</v>
          </cell>
          <cell r="H81">
            <v>0.125</v>
          </cell>
          <cell r="I81">
            <v>2.5000000000000001E-2</v>
          </cell>
          <cell r="J81" t="str">
            <v>0+0+0+0+0+0+0+0+0+0+0+0+0+0+0+0+0+0+0+0+0+0+0+0+0+0+0+0+0+0+0+0+0+0+0</v>
          </cell>
          <cell r="K81">
            <v>100</v>
          </cell>
          <cell r="M81" t="str">
            <v>302382</v>
          </cell>
          <cell r="N81" t="str">
            <v/>
          </cell>
          <cell r="O81" t="str">
            <v/>
          </cell>
          <cell r="P81" t="str">
            <v/>
          </cell>
          <cell r="Q81" t="str">
            <v>0+0+0+0+0+0+0+0+0+0+0+0+0+0+0+0+0+0+0+0+0+0+0+0+0+0+0+0+0+0+0+0+0+0+0</v>
          </cell>
          <cell r="R81">
            <v>1</v>
          </cell>
          <cell r="T81" t="str">
            <v>302383</v>
          </cell>
          <cell r="U81" t="str">
            <v/>
          </cell>
          <cell r="V81" t="str">
            <v/>
          </cell>
          <cell r="W81" t="str">
            <v/>
          </cell>
          <cell r="X81" t="str">
            <v>0+0+0+0+0+0+0+0+0+0+0+0+0+0+0+0+0+0+0+0+0+0+0+0+0+0+0+0+0+0+0+0+0+0+0</v>
          </cell>
          <cell r="Y81">
            <v>1</v>
          </cell>
          <cell r="AA81" t="str">
            <v>302384</v>
          </cell>
          <cell r="AB81" t="str">
            <v/>
          </cell>
          <cell r="AC81" t="str">
            <v/>
          </cell>
          <cell r="AD81" t="str">
            <v/>
          </cell>
          <cell r="AE81" t="str">
            <v>0+0+0+0+0+0+0+0+0+0+0+0+0+0+0+0+0+0+0+0+0+0+0+0+0+0+0+0+0+0+0+0+0+0+0</v>
          </cell>
          <cell r="AF81">
            <v>1</v>
          </cell>
          <cell r="AH81" t="str">
            <v>302385</v>
          </cell>
          <cell r="AI81" t="str">
            <v/>
          </cell>
          <cell r="AJ81" t="str">
            <v/>
          </cell>
          <cell r="AK81" t="str">
            <v/>
          </cell>
          <cell r="AL81" t="str">
            <v>0+0+0+0+0+0+0+0+0+0+0+0+0+0+0+0+0+0+0+0+0+0+0+0+0+0+0+0+0+0+0+0+0+0+0</v>
          </cell>
          <cell r="AM81">
            <v>1</v>
          </cell>
        </row>
        <row r="82">
          <cell r="F82" t="str">
            <v>303221</v>
          </cell>
          <cell r="G82" t="str">
            <v>开场18秒生效，每隔20秒，沉默敌方怒气最高的两名英雄，并使其攻击降低{0}%，持续{1}秒。</v>
          </cell>
          <cell r="H82">
            <v>-6.5000000000000002E-2</v>
          </cell>
          <cell r="I82">
            <v>-5.0000000000000001E-3</v>
          </cell>
          <cell r="J82" t="str">
            <v>0+0+0+0+0+0+0+0+0+0+0+0+0+0+0+0+0+0+0+0+0+0+0+0+0+0+0+0+0+0+0+0+0+0+0</v>
          </cell>
          <cell r="K82">
            <v>-100</v>
          </cell>
          <cell r="M82" t="str">
            <v>303222</v>
          </cell>
          <cell r="N82" t="str">
            <v>开场18秒生效，每隔20秒，沉默敌方怒气最高的两名英雄，并使其攻击降低{0}%，持续{1}秒。</v>
          </cell>
          <cell r="O82">
            <v>3.5</v>
          </cell>
          <cell r="P82">
            <v>0.3</v>
          </cell>
          <cell r="Q82" t="str">
            <v>0+0+0+0+0+0+0+0+0+0+0+0+0+0+0+0+0+0+0+0+0+0+0+0+0+0+0+0+0+0+0+0+0+0+0</v>
          </cell>
          <cell r="R82">
            <v>1</v>
          </cell>
          <cell r="T82" t="str">
            <v>303223</v>
          </cell>
          <cell r="U82" t="str">
            <v/>
          </cell>
          <cell r="V82" t="str">
            <v/>
          </cell>
          <cell r="W82" t="str">
            <v/>
          </cell>
          <cell r="X82" t="str">
            <v>0+0+0+0+0+0+0+0+0+0+0+0+0+0+0+0+0+0+0+0+0+0+0+0+0+0+0+0+0+0+0+0+0+0+0</v>
          </cell>
          <cell r="Y82">
            <v>1</v>
          </cell>
          <cell r="AA82" t="str">
            <v>303224</v>
          </cell>
          <cell r="AB82" t="str">
            <v/>
          </cell>
          <cell r="AC82" t="str">
            <v/>
          </cell>
          <cell r="AD82" t="str">
            <v/>
          </cell>
          <cell r="AE82" t="str">
            <v>0+0+0+0+0+0+0+0+0+0+0+0+0+0+0+0+0+0+0+0+0+0+0+0+0+0+0+0+0+0+0+0+0+0+0</v>
          </cell>
          <cell r="AF82">
            <v>1</v>
          </cell>
          <cell r="AH82" t="str">
            <v>303225</v>
          </cell>
          <cell r="AI82" t="str">
            <v/>
          </cell>
          <cell r="AJ82" t="str">
            <v/>
          </cell>
          <cell r="AK82" t="str">
            <v/>
          </cell>
          <cell r="AL82" t="str">
            <v>0+0+0+0+0+0+0+0+0+0+0+0+0+0+0+0+0+0+0+0+0+0+0+0+0+0+0+0+0+0+0+0+0+0+0</v>
          </cell>
          <cell r="AM82">
            <v>1</v>
          </cell>
        </row>
        <row r="83">
          <cell r="F83" t="str">
            <v>302391</v>
          </cell>
          <cell r="G83" t="str">
            <v>敌方单位靠近我方弓将或弓弩兵时，会被击退并减速80%，持续{0}秒，我方弓将或弓弩兵获得必定命中效果并且攻速提升{1}点，持续6秒。（每个单位冷却时间20秒，攻速提升不会带来更多的回怒{2}%）</v>
          </cell>
          <cell r="H83">
            <v>1.5</v>
          </cell>
          <cell r="I83">
            <v>0.1</v>
          </cell>
          <cell r="J83" t="str">
            <v>0+0+0+0+0+0+0+0+0+0+0+0+0+0+0+0+0+0+0+0+0+0+0+0+0+0+0+0+0+0+0+0+0+0+0</v>
          </cell>
          <cell r="K83">
            <v>1</v>
          </cell>
          <cell r="M83" t="str">
            <v>302392</v>
          </cell>
          <cell r="N83" t="str">
            <v>敌方单位靠近我方弓将或弓弩兵时，会被击退并减速80%，持续{0}秒，我方弓将或弓弩兵获得必定命中效果并且攻速提升{1}点，持续6秒。（每个单位冷却时间20秒，攻速提升不会带来更多的回怒{2}%）</v>
          </cell>
          <cell r="O83">
            <v>58</v>
          </cell>
          <cell r="P83">
            <v>5.2</v>
          </cell>
          <cell r="Q83" t="str">
            <v>0+0+0+0+0+0+0+0+0+0+0+0+0+0+0+0+0+0+0+0+0+0+0+0+0+0+0+0+0+0+0+0+0+0+0</v>
          </cell>
          <cell r="R83">
            <v>1</v>
          </cell>
          <cell r="T83" t="str">
            <v>302393</v>
          </cell>
          <cell r="U83" t="str">
            <v>敌方单位靠近我方弓将或弓弩兵时，会被击退并减速80%，持续{0}秒，我方弓将或弓弩兵获得必定命中效果并且攻速提升{1}点，持续6秒。（每个单位冷却时间20秒，攻速提升不会带来更多的回怒{2}%）</v>
          </cell>
          <cell r="V83">
            <v>-0.17058823529411765</v>
          </cell>
          <cell r="W83">
            <v>-1.5294117647058824E-2</v>
          </cell>
          <cell r="X83" t="str">
            <v>0+0+0+0+0+0+0+0+0+0+0+0+0+0+0+0+0+0+0+0+0+0+0+0+0+0+0+0+0+0+0+0+0+0+0</v>
          </cell>
          <cell r="Y83">
            <v>-100</v>
          </cell>
          <cell r="AA83" t="str">
            <v>302394</v>
          </cell>
          <cell r="AB83" t="str">
            <v/>
          </cell>
          <cell r="AC83" t="str">
            <v/>
          </cell>
          <cell r="AD83" t="str">
            <v/>
          </cell>
          <cell r="AE83" t="str">
            <v>0+0+0+0+0+0+0+0+0+0+0+0+0+0+0+0+0+0+0+0+0+0+0+0+0+0+0+0+0+0+0+0+0+0+0</v>
          </cell>
          <cell r="AF83">
            <v>1</v>
          </cell>
          <cell r="AH83" t="str">
            <v>302395</v>
          </cell>
          <cell r="AI83" t="str">
            <v/>
          </cell>
          <cell r="AJ83" t="str">
            <v/>
          </cell>
          <cell r="AK83" t="str">
            <v/>
          </cell>
          <cell r="AL83" t="str">
            <v>0+0+0+0+0+0+0+0+0+0+0+0+0+0+0+0+0+0+0+0+0+0+0+0+0+0+0+0+0+0+0+0+0+0+0</v>
          </cell>
          <cell r="AM83">
            <v>1</v>
          </cell>
        </row>
        <row r="84">
          <cell r="F84" t="str">
            <v>302401</v>
          </cell>
          <cell r="G84" t="str">
            <v>己方其余武将生命低于40%时，携带兵法的武将对其周围敌人施加嘲讽，持续{0}秒，被嘲讽的敌人攻速降低{1}点，移速提升15点。（对每名友方武将仅触发1次）</v>
          </cell>
          <cell r="H84">
            <v>1.7</v>
          </cell>
          <cell r="I84">
            <v>0.18</v>
          </cell>
          <cell r="J84" t="str">
            <v>0+0+0+0+0+0+0+0+0+0+0+0+0+0+0+0+0+0+0+0+0+0+0+0+0+0+0+0+0+0+0+0+0+0+0</v>
          </cell>
          <cell r="K84">
            <v>1</v>
          </cell>
          <cell r="M84" t="str">
            <v>302402</v>
          </cell>
          <cell r="N84" t="str">
            <v>己方其余武将生命低于40%时，携带兵法的武将对其周围敌人施加嘲讽，持续{0}秒，被嘲讽的敌人攻速降低{1}点，移速提升15点。（对每名友方武将仅触发1次）</v>
          </cell>
          <cell r="O84">
            <v>-16</v>
          </cell>
          <cell r="P84">
            <v>-1.6</v>
          </cell>
          <cell r="Q84" t="str">
            <v>0+0+0+0+0+0+0+0+0+0+0+0+0+0+0+0+0+0+0+0+0+0+0+0+0+0+0+0+0+0+0+0+0+0+0</v>
          </cell>
          <cell r="R84">
            <v>-1</v>
          </cell>
          <cell r="T84" t="str">
            <v>302403</v>
          </cell>
          <cell r="U84" t="str">
            <v/>
          </cell>
          <cell r="V84" t="str">
            <v/>
          </cell>
          <cell r="W84" t="str">
            <v/>
          </cell>
          <cell r="X84" t="str">
            <v>0+0+0+0+0+0+0+0+0+0+0+0+0+0+0+0+0+0+0+0+0+0+0+0+0+0+0+0+0+0+0+0+0+0+0</v>
          </cell>
          <cell r="Y84">
            <v>1</v>
          </cell>
          <cell r="AA84" t="str">
            <v>302404</v>
          </cell>
          <cell r="AB84" t="str">
            <v/>
          </cell>
          <cell r="AC84" t="str">
            <v/>
          </cell>
          <cell r="AD84" t="str">
            <v/>
          </cell>
          <cell r="AE84" t="str">
            <v>0+0+0+0+0+0+0+0+0+0+0+0+0+0+0+0+0+0+0+0+0+0+0+0+0+0+0+0+0+0+0+0+0+0+0</v>
          </cell>
          <cell r="AF84">
            <v>1</v>
          </cell>
          <cell r="AH84" t="str">
            <v>302405</v>
          </cell>
          <cell r="AI84" t="str">
            <v/>
          </cell>
          <cell r="AJ84" t="str">
            <v/>
          </cell>
          <cell r="AK84" t="str">
            <v/>
          </cell>
          <cell r="AL84" t="str">
            <v>0+0+0+0+0+0+0+0+0+0+0+0+0+0+0+0+0+0+0+0+0+0+0+0+0+0+0+0+0+0+0+0+0+0+0</v>
          </cell>
          <cell r="AM84">
            <v>1</v>
          </cell>
        </row>
        <row r="85">
          <cell r="F85" t="str">
            <v>302411</v>
          </cell>
          <cell r="G85" t="str">
            <v>当武将生命值低于45%时，携带此兵法的武将与所在部队传送至离敌军较远处，获得狂暴状态，获得{0}%暴击率与{1}%吸血率，获得无限制普攻距离，持续15秒，结束后传送回己方最近的武将身边（仅触发一次）。</v>
          </cell>
          <cell r="H85">
            <v>0.17</v>
          </cell>
          <cell r="I85">
            <v>1.7999999999999999E-2</v>
          </cell>
          <cell r="J85" t="str">
            <v>0+0+0+0+0+0+0+0+0+0+0+0+0+0+0+0+0+0+0+0+0+0+0+0+0+0+0+0+0+0+0+0+0+0+0</v>
          </cell>
          <cell r="K85">
            <v>100</v>
          </cell>
          <cell r="M85" t="str">
            <v>302412</v>
          </cell>
          <cell r="N85" t="str">
            <v>当武将生命值低于45%时，携带此兵法的武将与所在部队传送至离敌军较远处，获得狂暴状态，获得{0}%暴击率与{1}%吸血率，获得无限制普攻距离，持续15秒，结束后传送回己方最近的武将身边（仅触发一次）。</v>
          </cell>
          <cell r="O85">
            <v>0.14499999999999999</v>
          </cell>
          <cell r="P85">
            <v>1.2999999999999999E-2</v>
          </cell>
          <cell r="Q85" t="str">
            <v>0+0+0+0+0+0+0+0+0+0+0+0+0+0+0+0+0+0+0+0+0+0+0+0+0+0+0+0+0+0+0+0+0+0+0</v>
          </cell>
          <cell r="R85">
            <v>100</v>
          </cell>
          <cell r="T85" t="str">
            <v>302413</v>
          </cell>
          <cell r="U85" t="str">
            <v/>
          </cell>
          <cell r="V85" t="str">
            <v/>
          </cell>
          <cell r="W85" t="str">
            <v/>
          </cell>
          <cell r="X85" t="str">
            <v>0+0+0+0+0+0+0+0+0+0+0+0+0+0+0+0+0+0+0+0+0+0+0+0+0+0+0+0+0+0+0+0+0+0+0</v>
          </cell>
          <cell r="Y85">
            <v>1</v>
          </cell>
          <cell r="AA85" t="str">
            <v>302414</v>
          </cell>
          <cell r="AB85" t="str">
            <v/>
          </cell>
          <cell r="AC85" t="str">
            <v/>
          </cell>
          <cell r="AD85" t="str">
            <v/>
          </cell>
          <cell r="AE85" t="str">
            <v>0+0+0+0+0+0+0+0+0+0+0+0+0+0+0+0+0+0+0+0+0+0+0+0+0+0+0+0+0+0+0+0+0+0+0</v>
          </cell>
          <cell r="AF85">
            <v>1</v>
          </cell>
          <cell r="AH85" t="str">
            <v>302415</v>
          </cell>
          <cell r="AI85" t="str">
            <v/>
          </cell>
          <cell r="AJ85" t="str">
            <v/>
          </cell>
          <cell r="AK85" t="str">
            <v/>
          </cell>
          <cell r="AL85" t="str">
            <v>0+0+0+0+0+0+0+0+0+0+0+0+0+0+0+0+0+0+0+0+0+0+0+0+0+0+0+0+0+0+0+0+0+0+0</v>
          </cell>
          <cell r="AM85">
            <v>1</v>
          </cell>
        </row>
        <row r="86">
          <cell r="F86" t="str">
            <v>303231</v>
          </cell>
          <cell r="G86" t="str">
            <v>自身造成伤害降低30%，但所率士兵造成伤害提高{0}%，减伤提高{1}%。（武将死亡时失效）</v>
          </cell>
          <cell r="H86">
            <v>0.25</v>
          </cell>
          <cell r="I86">
            <v>0.02</v>
          </cell>
          <cell r="J86" t="str">
            <v>0+0+0+0+0+0+0+0+0+0+0+0+0+0+0+0+0+0+0+0+0+0+0+0+0+0+0+0+0+0+0+0+0+0+0</v>
          </cell>
          <cell r="K86">
            <v>100</v>
          </cell>
          <cell r="M86" t="str">
            <v>303232</v>
          </cell>
          <cell r="N86" t="str">
            <v>自身造成伤害降低30%，但所率士兵造成伤害提高{0}%，减伤提高{1}%。（武将死亡时失效）</v>
          </cell>
          <cell r="O86">
            <v>7.0000000000000007E-2</v>
          </cell>
          <cell r="P86">
            <v>8.0000000000000002E-3</v>
          </cell>
          <cell r="Q86" t="str">
            <v>0+0+0+0+0+0+0+0+0+0+0+0+0+0+0+0+0+0+0+0+0+0+0+0+0+0+0+0+0+0+0+0+0+0+0</v>
          </cell>
          <cell r="R86">
            <v>100</v>
          </cell>
          <cell r="T86" t="str">
            <v>303233</v>
          </cell>
          <cell r="U86" t="str">
            <v/>
          </cell>
          <cell r="V86" t="str">
            <v/>
          </cell>
          <cell r="W86" t="str">
            <v/>
          </cell>
          <cell r="X86" t="str">
            <v>0+0+0+0+0+0+0+0+0+0+0+0+0+0+0+0+0+0+0+0+0+0+0+0+0+0+0+0+0+0+0+0+0+0+0</v>
          </cell>
          <cell r="Y86">
            <v>1</v>
          </cell>
          <cell r="AA86" t="str">
            <v>303234</v>
          </cell>
          <cell r="AB86" t="str">
            <v/>
          </cell>
          <cell r="AC86" t="str">
            <v/>
          </cell>
          <cell r="AD86" t="str">
            <v/>
          </cell>
          <cell r="AE86" t="str">
            <v>0+0+0+0+0+0+0+0+0+0+0+0+0+0+0+0+0+0+0+0+0+0+0+0+0+0+0+0+0+0+0+0+0+0+0</v>
          </cell>
          <cell r="AF86">
            <v>1</v>
          </cell>
          <cell r="AH86" t="str">
            <v>303235</v>
          </cell>
          <cell r="AI86" t="str">
            <v/>
          </cell>
          <cell r="AJ86" t="str">
            <v/>
          </cell>
          <cell r="AK86" t="str">
            <v/>
          </cell>
          <cell r="AL86" t="str">
            <v>0+0+0+0+0+0+0+0+0+0+0+0+0+0+0+0+0+0+0+0+0+0+0+0+0+0+0+0+0+0+0+0+0+0+0</v>
          </cell>
          <cell r="AM86">
            <v>1</v>
          </cell>
        </row>
        <row r="87">
          <cell r="F87" t="str">
            <v>303241</v>
          </cell>
          <cell r="G87" t="str">
            <v>武将释放怒气技能后立即获得{0}怒气，并使附近的士兵按类型得到{1}秒增强并回复武将攻击力{2}%的生命，弓弩兵获得隐身效果，车骑兵获得30%暴击率，步兵免疫负面效果。（所有效果冷却时间20秒）</v>
          </cell>
          <cell r="H87">
            <v>8.5</v>
          </cell>
          <cell r="I87">
            <v>0.9</v>
          </cell>
          <cell r="J87" t="str">
            <v>0+0+0+0+0+0+0+0+0+0+0+0+0+0+0+0+0+0+0+0+0+0+0+0+0+0+0+0+0+0+0+0+0+0+0</v>
          </cell>
          <cell r="K87">
            <v>1</v>
          </cell>
          <cell r="M87" t="str">
            <v>303242</v>
          </cell>
          <cell r="N87" t="str">
            <v>武将释放怒气技能后立即获得{0}怒气，并使附近的士兵按类型得到{1}秒增强并回复武将攻击力{2}%的生命，弓弩兵获得隐身效果，车骑兵获得30%暴击率，步兵免疫负面效果。（所有效果冷却时间20秒）</v>
          </cell>
          <cell r="O87">
            <v>2.2000000000000002</v>
          </cell>
          <cell r="P87">
            <v>0.28000000000000003</v>
          </cell>
          <cell r="Q87" t="str">
            <v>0+0+0+0+0+0+0+0+0+0+0+0+0+0+0+0+0+0+0+0+0+0+0+0+0+0+0+0+0+0+0+0+0+0+0</v>
          </cell>
          <cell r="R87">
            <v>1</v>
          </cell>
          <cell r="T87" t="str">
            <v>303243</v>
          </cell>
          <cell r="U87" t="str">
            <v>武将释放怒气技能后立即获得{0}怒气，并使附近的士兵按类型得到{1}秒增强并回复武将攻击力{2}%的生命，弓弩兵获得隐身效果，车骑兵获得30%暴击率，步兵免疫负面效果。（所有效果冷却时间20秒）</v>
          </cell>
          <cell r="V87">
            <v>5.5E-2</v>
          </cell>
          <cell r="W87">
            <v>7.0000000000000001E-3</v>
          </cell>
          <cell r="X87" t="str">
            <v>0+0+0+0+0+0+0+0+0+0+0+0+0+0+0+0+0+0+0+0+0+0+0+0+0+0+0+0+0+0+0+0+0+0+0</v>
          </cell>
          <cell r="Y87">
            <v>100</v>
          </cell>
          <cell r="AA87" t="str">
            <v>303244</v>
          </cell>
          <cell r="AB87" t="str">
            <v/>
          </cell>
          <cell r="AC87" t="str">
            <v/>
          </cell>
          <cell r="AD87" t="str">
            <v/>
          </cell>
          <cell r="AE87" t="str">
            <v>0+0+0+0+0+0+0+0+0+0+0+0+0+0+0+0+0+0+0+0+0+0+0+0+0+0+0+0+0+0+0+0+0+0+0</v>
          </cell>
          <cell r="AF87">
            <v>1</v>
          </cell>
          <cell r="AH87" t="str">
            <v>303245</v>
          </cell>
          <cell r="AI87" t="str">
            <v/>
          </cell>
          <cell r="AJ87" t="str">
            <v/>
          </cell>
          <cell r="AK87" t="str">
            <v/>
          </cell>
          <cell r="AL87" t="str">
            <v>0+0+0+0+0+0+0+0+0+0+0+0+0+0+0+0+0+0+0+0+0+0+0+0+0+0+0+0+0+0+0+0+0+0+0</v>
          </cell>
          <cell r="AM87">
            <v>1</v>
          </cell>
        </row>
        <row r="88">
          <cell r="F88" t="str">
            <v>303251</v>
          </cell>
          <cell r="G88" t="str">
            <v>施放怒气技能后，召唤一队焰灵向前冲锋，对沿途敌人造成攻击{0}%的武力伤害，并使其燃烧8秒，每秒受到攻击5%的武力伤害。若目标已经处于燃烧状态，则被削弱{1}%护甲，持续8秒，士兵还会被恐惧3秒。</v>
          </cell>
          <cell r="H88">
            <v>0.16</v>
          </cell>
          <cell r="I88">
            <v>1.4E-2</v>
          </cell>
          <cell r="J88" t="str">
            <v>0+0+0+0+0+0+0+0+0+0+0+0+0+0+0+0+0+0+0+0+0+0+0+0+0+0+0+0+0+0+0+0+0+0+0</v>
          </cell>
          <cell r="K88">
            <v>100</v>
          </cell>
          <cell r="M88" t="str">
            <v>303252</v>
          </cell>
          <cell r="N88" t="str">
            <v>施放怒气技能后，召唤一队焰灵向前冲锋，对沿途敌人造成攻击{0}%的武力伤害，并使其燃烧8秒，每秒受到攻击5%的武力伤害。若目标已经处于燃烧状态，则被削弱{1}%护甲，持续8秒，士兵还会被恐惧3秒。</v>
          </cell>
          <cell r="O88">
            <v>-4.4999999999999998E-2</v>
          </cell>
          <cell r="P88">
            <v>-3.0000000000000001E-3</v>
          </cell>
          <cell r="Q88" t="str">
            <v>0+0+0+0+0+0+0+0+0+0+0+0+0+0+0+0+0+0+0+0+0+0+0+0+0+0+0+0+0+0+0+0+0+0+0</v>
          </cell>
          <cell r="R88">
            <v>-100</v>
          </cell>
          <cell r="T88" t="str">
            <v>303253</v>
          </cell>
          <cell r="U88" t="str">
            <v/>
          </cell>
          <cell r="V88" t="str">
            <v/>
          </cell>
          <cell r="W88" t="str">
            <v/>
          </cell>
          <cell r="X88" t="str">
            <v>0+0+0+0+0+0+0+0+0+0+0+0+0+0+0+0+0+0+0+0+0+0+0+0+0+0+0+0+0+0+0+0+0+0+0</v>
          </cell>
          <cell r="Y88">
            <v>1</v>
          </cell>
          <cell r="AA88" t="str">
            <v>303254</v>
          </cell>
          <cell r="AB88" t="str">
            <v/>
          </cell>
          <cell r="AC88" t="str">
            <v/>
          </cell>
          <cell r="AD88" t="str">
            <v/>
          </cell>
          <cell r="AE88" t="str">
            <v>0+0+0+0+0+0+0+0+0+0+0+0+0+0+0+0+0+0+0+0+0+0+0+0+0+0+0+0+0+0+0+0+0+0+0</v>
          </cell>
          <cell r="AF88">
            <v>1</v>
          </cell>
          <cell r="AH88" t="str">
            <v>303255</v>
          </cell>
          <cell r="AI88" t="str">
            <v/>
          </cell>
          <cell r="AJ88" t="str">
            <v/>
          </cell>
          <cell r="AK88" t="str">
            <v/>
          </cell>
          <cell r="AL88" t="str">
            <v>0+0+0+0+0+0+0+0+0+0+0+0+0+0+0+0+0+0+0+0+0+0+0+0+0+0+0+0+0+0+0+0+0+0+0</v>
          </cell>
          <cell r="AM88">
            <v>1</v>
          </cell>
        </row>
        <row r="89">
          <cell r="F89" t="str">
            <v>303281</v>
          </cell>
          <cell r="G89" t="str">
            <v>护甲提高{0}点，自身仇恨目标受到所有来自士兵的伤害提高{1}%。</v>
          </cell>
          <cell r="H89">
            <v>205</v>
          </cell>
          <cell r="I89">
            <v>17</v>
          </cell>
          <cell r="J89" t="str">
            <v>0+0+0+0+0+0+0+0+0+0+0+0+0+0+0+0+0+0+0+0+0+0+0+0+0+0+0+0+0+0+0+0+0+0+0</v>
          </cell>
          <cell r="K89">
            <v>1</v>
          </cell>
          <cell r="M89" t="str">
            <v>303282</v>
          </cell>
          <cell r="N89" t="str">
            <v>护甲提高{0}点，自身仇恨目标受到所有来自士兵的伤害提高{1}%。</v>
          </cell>
          <cell r="O89">
            <v>-8.5000000000000006E-2</v>
          </cell>
          <cell r="P89">
            <v>-8.9999999999999993E-3</v>
          </cell>
          <cell r="Q89" t="str">
            <v>0+0+0+0+0+0+0+0+0+0+0+0+0+0+0+0+0+0+0+0+0+0+0+0+0+0+0+0+0+0+0+0+0+0+0</v>
          </cell>
          <cell r="R89">
            <v>-100</v>
          </cell>
          <cell r="T89" t="str">
            <v>303283</v>
          </cell>
          <cell r="U89" t="str">
            <v/>
          </cell>
          <cell r="V89" t="str">
            <v/>
          </cell>
          <cell r="W89" t="str">
            <v/>
          </cell>
          <cell r="X89" t="str">
            <v>0+0+0+0+0+0+0+0+0+0+0+0+0+0+0+0+0+0+0+0+0+0+0+0+0+0+0+0+0+0+0+0+0+0+0</v>
          </cell>
          <cell r="Y89">
            <v>1</v>
          </cell>
          <cell r="AA89" t="str">
            <v>303284</v>
          </cell>
          <cell r="AB89" t="str">
            <v/>
          </cell>
          <cell r="AC89" t="str">
            <v/>
          </cell>
          <cell r="AD89" t="str">
            <v/>
          </cell>
          <cell r="AE89" t="str">
            <v>0+0+0+0+0+0+0+0+0+0+0+0+0+0+0+0+0+0+0+0+0+0+0+0+0+0+0+0+0+0+0+0+0+0+0</v>
          </cell>
          <cell r="AF89">
            <v>1</v>
          </cell>
          <cell r="AH89" t="str">
            <v>303285</v>
          </cell>
          <cell r="AI89" t="str">
            <v/>
          </cell>
          <cell r="AJ89" t="str">
            <v/>
          </cell>
          <cell r="AK89" t="str">
            <v/>
          </cell>
          <cell r="AL89" t="str">
            <v>0+0+0+0+0+0+0+0+0+0+0+0+0+0+0+0+0+0+0+0+0+0+0+0+0+0+0+0+0+0+0+0+0+0+0</v>
          </cell>
          <cell r="AM89">
            <v>1</v>
          </cell>
        </row>
        <row r="90">
          <cell r="F90" t="str">
            <v>302421</v>
          </cell>
          <cell r="G90" t="str">
            <v>当我方士兵附近有其他友方士兵时，士气下降减少{0}%，攻击提高{1}%。</v>
          </cell>
          <cell r="H90">
            <v>-0.01</v>
          </cell>
          <cell r="I90">
            <v>-4.0000000000000001E-3</v>
          </cell>
          <cell r="J90" t="str">
            <v>0+0+0+0+0+0+0+0+0+0+0+0+0+0+0+0+0+0+0+0+0+0+0+0+0+0+0+0+0+0+0+0+0+0+0</v>
          </cell>
          <cell r="K90">
            <v>-100</v>
          </cell>
          <cell r="M90" t="str">
            <v>302422</v>
          </cell>
          <cell r="N90" t="str">
            <v>当我方士兵附近有其他友方士兵时，士气下降减少{0}%，攻击提高{1}%。</v>
          </cell>
          <cell r="O90">
            <v>4.4999999999999998E-2</v>
          </cell>
          <cell r="P90">
            <v>3.0000000000000001E-3</v>
          </cell>
          <cell r="Q90" t="str">
            <v>0+0+0+0+0+0+0+0+0+0+0+0+0+0+0+0+0+0+0+0+0+0+0+0+0+0+0+0+0+0+0+0+0+0+0</v>
          </cell>
          <cell r="R90">
            <v>100</v>
          </cell>
          <cell r="T90" t="str">
            <v>302423</v>
          </cell>
          <cell r="U90" t="str">
            <v/>
          </cell>
          <cell r="V90" t="str">
            <v/>
          </cell>
          <cell r="W90" t="str">
            <v/>
          </cell>
          <cell r="X90" t="str">
            <v>0+0+0+0+0+0+0+0+0+0+0+0+0+0+0+0+0+0+0+0+0+0+0+0+0+0+0+0+0+0+0+0+0+0+0</v>
          </cell>
          <cell r="Y90">
            <v>1</v>
          </cell>
          <cell r="AA90" t="str">
            <v>302424</v>
          </cell>
          <cell r="AB90" t="str">
            <v/>
          </cell>
          <cell r="AC90" t="str">
            <v/>
          </cell>
          <cell r="AD90" t="str">
            <v/>
          </cell>
          <cell r="AE90" t="str">
            <v>0+0+0+0+0+0+0+0+0+0+0+0+0+0+0+0+0+0+0+0+0+0+0+0+0+0+0+0+0+0+0+0+0+0+0</v>
          </cell>
          <cell r="AF90">
            <v>1</v>
          </cell>
          <cell r="AH90" t="str">
            <v>302425</v>
          </cell>
          <cell r="AI90" t="str">
            <v/>
          </cell>
          <cell r="AJ90" t="str">
            <v/>
          </cell>
          <cell r="AK90" t="str">
            <v/>
          </cell>
          <cell r="AL90" t="str">
            <v>0+0+0+0+0+0+0+0+0+0+0+0+0+0+0+0+0+0+0+0+0+0+0+0+0+0+0+0+0+0+0+0+0+0+0</v>
          </cell>
          <cell r="AM90">
            <v>1</v>
          </cell>
        </row>
        <row r="91">
          <cell r="F91" t="str">
            <v>302441</v>
          </cell>
          <cell r="G91" t="str">
            <v>我方护甲最高的友方英雄每受到12次伤害（持续伤害只计1次），自身下一次技能所需怒气减少{0}点（不可叠加）。</v>
          </cell>
          <cell r="H91">
            <v>-13</v>
          </cell>
          <cell r="I91">
            <v>-1.2</v>
          </cell>
          <cell r="J91" t="str">
            <v>0+0+0+0+0+0+0+0+0+0+0+0+0+0+0+0+0+0+0+0+0+0+0+0+0+0+0+0+0+0+0+0+0+0+0</v>
          </cell>
          <cell r="K91">
            <v>-1</v>
          </cell>
          <cell r="M91" t="str">
            <v>302442</v>
          </cell>
          <cell r="N91" t="str">
            <v/>
          </cell>
          <cell r="O91" t="str">
            <v/>
          </cell>
          <cell r="P91" t="str">
            <v/>
          </cell>
          <cell r="Q91" t="str">
            <v>0+0+0+0+0+0+0+0+0+0+0+0+0+0+0+0+0+0+0+0+0+0+0+0+0+0+0+0+0+0+0+0+0+0+0</v>
          </cell>
          <cell r="R91">
            <v>1</v>
          </cell>
          <cell r="T91" t="str">
            <v>302443</v>
          </cell>
          <cell r="U91" t="str">
            <v/>
          </cell>
          <cell r="V91" t="str">
            <v/>
          </cell>
          <cell r="W91" t="str">
            <v/>
          </cell>
          <cell r="X91" t="str">
            <v>0+0+0+0+0+0+0+0+0+0+0+0+0+0+0+0+0+0+0+0+0+0+0+0+0+0+0+0+0+0+0+0+0+0+0</v>
          </cell>
          <cell r="Y91">
            <v>1</v>
          </cell>
          <cell r="AA91" t="str">
            <v>302444</v>
          </cell>
          <cell r="AB91" t="str">
            <v/>
          </cell>
          <cell r="AC91" t="str">
            <v/>
          </cell>
          <cell r="AD91" t="str">
            <v/>
          </cell>
          <cell r="AE91" t="str">
            <v>0+0+0+0+0+0+0+0+0+0+0+0+0+0+0+0+0+0+0+0+0+0+0+0+0+0+0+0+0+0+0+0+0+0+0</v>
          </cell>
          <cell r="AF91">
            <v>1</v>
          </cell>
          <cell r="AH91" t="str">
            <v>302445</v>
          </cell>
          <cell r="AI91" t="str">
            <v/>
          </cell>
          <cell r="AJ91" t="str">
            <v/>
          </cell>
          <cell r="AK91" t="str">
            <v/>
          </cell>
          <cell r="AL91" t="str">
            <v>0+0+0+0+0+0+0+0+0+0+0+0+0+0+0+0+0+0+0+0+0+0+0+0+0+0+0+0+0+0+0+0+0+0+0</v>
          </cell>
          <cell r="AM91">
            <v>1</v>
          </cell>
        </row>
        <row r="92">
          <cell r="F92" t="str">
            <v>302431</v>
          </cell>
          <cell r="G92" t="str">
            <v>每20秒，所率士兵以及附近最多一支友方弓弩部队会集火自身仇恨目标，持续{0}秒，同时清除目标增益效果。</v>
          </cell>
          <cell r="H92">
            <v>2.2999999999999998</v>
          </cell>
          <cell r="I92">
            <v>0.22</v>
          </cell>
          <cell r="J92" t="str">
            <v>0+0+0+0+0+0+0+0+0+0+0+0+0+0+0+0+0+0+0+0+0+0+0+0+0+0+0+0+0+0+0+0+0+0+0</v>
          </cell>
          <cell r="K92">
            <v>1</v>
          </cell>
          <cell r="M92" t="str">
            <v>302432</v>
          </cell>
          <cell r="N92" t="str">
            <v/>
          </cell>
          <cell r="O92" t="str">
            <v/>
          </cell>
          <cell r="P92" t="str">
            <v/>
          </cell>
          <cell r="Q92" t="str">
            <v>0+0+0+0+0+0+0+0+0+0+0+0+0+0+0+0+0+0+0+0+0+0+0+0+0+0+0+0+0+0+0+0+0+0+0</v>
          </cell>
          <cell r="R92">
            <v>1</v>
          </cell>
          <cell r="T92" t="str">
            <v>302433</v>
          </cell>
          <cell r="U92" t="str">
            <v/>
          </cell>
          <cell r="V92" t="str">
            <v/>
          </cell>
          <cell r="W92" t="str">
            <v/>
          </cell>
          <cell r="X92" t="str">
            <v>0+0+0+0+0+0+0+0+0+0+0+0+0+0+0+0+0+0+0+0+0+0+0+0+0+0+0+0+0+0+0+0+0+0+0</v>
          </cell>
          <cell r="Y92">
            <v>1</v>
          </cell>
          <cell r="AA92" t="str">
            <v>302434</v>
          </cell>
          <cell r="AB92" t="str">
            <v/>
          </cell>
          <cell r="AC92" t="str">
            <v/>
          </cell>
          <cell r="AD92" t="str">
            <v/>
          </cell>
          <cell r="AE92" t="str">
            <v>0+0+0+0+0+0+0+0+0+0+0+0+0+0+0+0+0+0+0+0+0+0+0+0+0+0+0+0+0+0+0+0+0+0+0</v>
          </cell>
          <cell r="AF92">
            <v>1</v>
          </cell>
          <cell r="AH92" t="str">
            <v>302435</v>
          </cell>
          <cell r="AI92" t="str">
            <v/>
          </cell>
          <cell r="AJ92" t="str">
            <v/>
          </cell>
          <cell r="AK92" t="str">
            <v/>
          </cell>
          <cell r="AL92" t="str">
            <v>0+0+0+0+0+0+0+0+0+0+0+0+0+0+0+0+0+0+0+0+0+0+0+0+0+0+0+0+0+0+0+0+0+0+0</v>
          </cell>
          <cell r="AM92">
            <v>1</v>
          </cell>
        </row>
        <row r="93">
          <cell r="F93" t="str">
            <v>303271</v>
          </cell>
          <cell r="G93" t="str">
            <v>攻速提高{0}(攻速提升不会带来额外回怒），但每次普攻会额外射出箭矢，对护甲最高的友方武将造成攻击{1}%的武力伤害。</v>
          </cell>
          <cell r="H93">
            <v>15</v>
          </cell>
          <cell r="I93">
            <v>3</v>
          </cell>
          <cell r="J93" t="str">
            <v>0+0+0+0+0+0+0+0+0+0+0+0+0+0+0+0+0+0+0+0+0+0+0+0+0+0+0+0+0+0+0+0+0+0+0</v>
          </cell>
          <cell r="K93">
            <v>1</v>
          </cell>
          <cell r="M93" t="str">
            <v>303272</v>
          </cell>
          <cell r="N93" t="str">
            <v>攻速提高{0}(攻速提升不会带来额外回怒），但每次普攻会额外射出箭矢，对护甲最高的友方武将造成攻击{1}%的武力伤害。</v>
          </cell>
          <cell r="O93">
            <v>0.13</v>
          </cell>
          <cell r="P93">
            <v>-2E-3</v>
          </cell>
          <cell r="Q93" t="str">
            <v>0+0+0+0+0+0+0+0+0+0+0+0+0+0+0+0+0+0+0+0+0+0+0+0+0+0+0+0+0+0+0+0+0+0+0</v>
          </cell>
          <cell r="R93">
            <v>100</v>
          </cell>
          <cell r="T93" t="str">
            <v>303273</v>
          </cell>
          <cell r="U93" t="str">
            <v/>
          </cell>
          <cell r="V93" t="str">
            <v/>
          </cell>
          <cell r="W93" t="str">
            <v/>
          </cell>
          <cell r="X93" t="str">
            <v>0+0+0+0+0+0+0+0+0+0+0+0+0+0+0+0+0+0+0+0+0+0+0+0+0+0+0+0+0+0+0+0+0+0+0</v>
          </cell>
          <cell r="Y93">
            <v>1</v>
          </cell>
          <cell r="AA93" t="str">
            <v>303274</v>
          </cell>
          <cell r="AB93" t="str">
            <v/>
          </cell>
          <cell r="AC93" t="str">
            <v/>
          </cell>
          <cell r="AD93" t="str">
            <v/>
          </cell>
          <cell r="AE93" t="str">
            <v>0+0+0+0+0+0+0+0+0+0+0+0+0+0+0+0+0+0+0+0+0+0+0+0+0+0+0+0+0+0+0+0+0+0+0</v>
          </cell>
          <cell r="AF93">
            <v>1</v>
          </cell>
          <cell r="AH93" t="str">
            <v>303275</v>
          </cell>
          <cell r="AI93" t="str">
            <v/>
          </cell>
          <cell r="AJ93" t="str">
            <v/>
          </cell>
          <cell r="AK93" t="str">
            <v/>
          </cell>
          <cell r="AL93" t="str">
            <v>0+0+0+0+0+0+0+0+0+0+0+0+0+0+0+0+0+0+0+0+0+0+0+0+0+0+0+0+0+0+0+0+0+0+0</v>
          </cell>
          <cell r="AM93">
            <v>1</v>
          </cell>
        </row>
        <row r="94">
          <cell r="F94" t="str">
            <v>303261</v>
          </cell>
          <cell r="G94" t="str">
            <v>对敌方施加控制技能时，会立即沉默并嘲讽周围的敌人{0}秒，期间受到普攻会恢复自身最大生命值{1}%血量，至多触发12次。（所有效果每20秒触发一次）</v>
          </cell>
          <cell r="H94">
            <v>1</v>
          </cell>
          <cell r="I94">
            <v>0.2</v>
          </cell>
          <cell r="J94" t="str">
            <v>0+0+0+0+0+0+0+0+0+0+0+0+0+0+0+0+0+0+0+0+0+0+0+0+0+0+0+0+0+0+0+0+0+0+0</v>
          </cell>
          <cell r="K94">
            <v>1</v>
          </cell>
          <cell r="M94" t="str">
            <v>303262</v>
          </cell>
          <cell r="N94" t="str">
            <v>对敌方施加控制技能时，会立即沉默并嘲讽周围的敌人{0}秒，期间受到普攻会恢复自身最大生命值{1}%血量，至多触发12次。（所有效果每20秒触发一次）</v>
          </cell>
          <cell r="O94">
            <v>1.4999999999999999E-2</v>
          </cell>
          <cell r="P94">
            <v>1E-3</v>
          </cell>
          <cell r="Q94" t="str">
            <v>0+0+0+0+0+0+0+0+0+0+0+0+0+0+0+0+0+0+0+0+0+0+0+0+0+0+0+0+0+0+0+0+0+0+0</v>
          </cell>
          <cell r="R94">
            <v>100</v>
          </cell>
          <cell r="T94" t="str">
            <v>303263</v>
          </cell>
          <cell r="U94" t="str">
            <v/>
          </cell>
          <cell r="V94" t="str">
            <v/>
          </cell>
          <cell r="W94" t="str">
            <v/>
          </cell>
          <cell r="X94" t="str">
            <v>0+0+0+0+0+0+0+0+0+0+0+0+0+0+0+0+0+0+0+0+0+0+0+0+0+0+0+0+0+0+0+0+0+0+0</v>
          </cell>
          <cell r="Y94">
            <v>1</v>
          </cell>
          <cell r="AA94" t="str">
            <v>303264</v>
          </cell>
          <cell r="AB94" t="str">
            <v/>
          </cell>
          <cell r="AC94" t="str">
            <v/>
          </cell>
          <cell r="AD94" t="str">
            <v/>
          </cell>
          <cell r="AE94" t="str">
            <v>0+0+0+0+0+0+0+0+0+0+0+0+0+0+0+0+0+0+0+0+0+0+0+0+0+0+0+0+0+0+0+0+0+0+0</v>
          </cell>
          <cell r="AF94">
            <v>1</v>
          </cell>
          <cell r="AH94" t="str">
            <v>303265</v>
          </cell>
          <cell r="AI94" t="str">
            <v/>
          </cell>
          <cell r="AJ94" t="str">
            <v/>
          </cell>
          <cell r="AK94" t="str">
            <v/>
          </cell>
          <cell r="AL94" t="str">
            <v>0+0+0+0+0+0+0+0+0+0+0+0+0+0+0+0+0+0+0+0+0+0+0+0+0+0+0+0+0+0+0+0+0+0+0</v>
          </cell>
          <cell r="AM94">
            <v>1</v>
          </cell>
        </row>
        <row r="95">
          <cell r="F95" t="str">
            <v>303331</v>
          </cell>
          <cell r="G95" t="str">
            <v>已方三支队伍所受敌方士兵伤害减少{0}%，对敌方士兵造成伤害增加{1}%，20秒后扣除敌方2支队伍士气{2}点。</v>
          </cell>
          <cell r="H95">
            <v>0.04</v>
          </cell>
          <cell r="I95">
            <v>4.0000000000000001E-3</v>
          </cell>
          <cell r="J95" t="str">
            <v>0+0+0+0+0+0+0+0+0+0+0+0+0+0+0+0+0+0+0+0+0+0+0+0+0+0+0+0+0+0+0+0+0+0+0</v>
          </cell>
          <cell r="K95">
            <v>100</v>
          </cell>
          <cell r="M95" t="str">
            <v>303332</v>
          </cell>
          <cell r="N95" t="str">
            <v>已方三支队伍所受敌方士兵伤害减少{0}%，对敌方士兵造成伤害增加{1}%，20秒后扣除敌方2支队伍士气{2}点。</v>
          </cell>
          <cell r="O95">
            <v>4.4999999999999998E-2</v>
          </cell>
          <cell r="P95">
            <v>5.0000000000000001E-3</v>
          </cell>
          <cell r="Q95" t="str">
            <v>0+0+0+0+0+0+0+0+0+0+0+0+0+0+0+0+0+0+0+0+0+0+0+0+0+0+0+0+0+0+0+0+0+0+0</v>
          </cell>
          <cell r="R95">
            <v>100</v>
          </cell>
          <cell r="T95" t="str">
            <v>303333</v>
          </cell>
          <cell r="U95" t="str">
            <v>已方三支队伍所受敌方士兵伤害减少{0}%，对敌方士兵造成伤害增加{1}%，20秒后扣除敌方2支队伍士气{2}点。</v>
          </cell>
          <cell r="V95">
            <v>-5.5</v>
          </cell>
          <cell r="W95">
            <v>-0.7</v>
          </cell>
          <cell r="X95" t="str">
            <v>0+0+0+0+0+0+0+0+0+0+0+0+0+0+0+0+0+0+0+0+0+0+0+0+0+0+0+0+0+0+0+0+0+0+0</v>
          </cell>
          <cell r="Y95">
            <v>-1</v>
          </cell>
          <cell r="AA95" t="str">
            <v>303334</v>
          </cell>
          <cell r="AB95" t="str">
            <v/>
          </cell>
          <cell r="AC95" t="str">
            <v/>
          </cell>
          <cell r="AD95" t="str">
            <v/>
          </cell>
          <cell r="AE95" t="str">
            <v>0+0+0+0+0+0+0+0+0+0+0+0+0+0+0+0+0+0+0+0+0+0+0+0+0+0+0+0+0+0+0+0+0+0+0</v>
          </cell>
          <cell r="AF95">
            <v>1</v>
          </cell>
          <cell r="AH95" t="str">
            <v>303335</v>
          </cell>
          <cell r="AI95" t="str">
            <v/>
          </cell>
          <cell r="AJ95" t="str">
            <v/>
          </cell>
          <cell r="AK95" t="str">
            <v/>
          </cell>
          <cell r="AL95" t="str">
            <v>0+0+0+0+0+0+0+0+0+0+0+0+0+0+0+0+0+0+0+0+0+0+0+0+0+0+0+0+0+0+0+0+0+0+0</v>
          </cell>
          <cell r="AM95">
            <v>1</v>
          </cell>
        </row>
        <row r="96">
          <cell r="F96" t="str">
            <v>302461</v>
          </cell>
          <cell r="G96" t="str">
            <v>我方武将死亡时，周围士兵获得攻击{0}%的护盾，并恢复{1}点士气，同时清除周围敌人的增益效果（最多触发3次）。</v>
          </cell>
          <cell r="H96">
            <v>0.04</v>
          </cell>
          <cell r="I96">
            <v>8.0000000000000002E-3</v>
          </cell>
          <cell r="J96" t="str">
            <v>0+0+0+0+0+0+0+0+0+0+0+0+0+0+0+0+0+0+0+0+0+0+0+0+0+0+0+0+0+0+0+0+0+0+0</v>
          </cell>
          <cell r="K96">
            <v>100</v>
          </cell>
          <cell r="M96" t="str">
            <v>302462</v>
          </cell>
          <cell r="N96" t="str">
            <v>我方武将死亡时，周围士兵获得攻击{0}%的护盾，并恢复{1}点士气，同时清除周围敌人的增益效果（最多触发3次）。</v>
          </cell>
          <cell r="O96">
            <v>6.5</v>
          </cell>
          <cell r="P96">
            <v>0.5</v>
          </cell>
          <cell r="Q96" t="str">
            <v>0+0+0+0+0+0+0+0+0+0+0+0+0+0+0+0+0+0+0+0+0+0+0+0+0+0+0+0+0+0+0+0+0+0+0</v>
          </cell>
          <cell r="R96">
            <v>1</v>
          </cell>
          <cell r="T96" t="str">
            <v>302463</v>
          </cell>
          <cell r="U96" t="str">
            <v/>
          </cell>
          <cell r="V96" t="str">
            <v/>
          </cell>
          <cell r="W96" t="str">
            <v/>
          </cell>
          <cell r="X96" t="str">
            <v>0+0+0+0+0+0+0+0+0+0+0+0+0+0+0+0+0+0+0+0+0+0+0+0+0+0+0+0+0+0+0+0+0+0+0</v>
          </cell>
          <cell r="Y96">
            <v>1</v>
          </cell>
          <cell r="AA96" t="str">
            <v>302464</v>
          </cell>
          <cell r="AB96" t="str">
            <v/>
          </cell>
          <cell r="AC96" t="str">
            <v/>
          </cell>
          <cell r="AD96" t="str">
            <v/>
          </cell>
          <cell r="AE96" t="str">
            <v>0+0+0+0+0+0+0+0+0+0+0+0+0+0+0+0+0+0+0+0+0+0+0+0+0+0+0+0+0+0+0+0+0+0+0</v>
          </cell>
          <cell r="AF96">
            <v>1</v>
          </cell>
          <cell r="AH96" t="str">
            <v>302465</v>
          </cell>
          <cell r="AI96" t="str">
            <v/>
          </cell>
          <cell r="AJ96" t="str">
            <v/>
          </cell>
          <cell r="AK96" t="str">
            <v/>
          </cell>
          <cell r="AL96" t="str">
            <v>0+0+0+0+0+0+0+0+0+0+0+0+0+0+0+0+0+0+0+0+0+0+0+0+0+0+0+0+0+0+0+0+0+0+0</v>
          </cell>
          <cell r="AM96">
            <v>1</v>
          </cell>
        </row>
        <row r="97">
          <cell r="F97" t="str">
            <v>302451</v>
          </cell>
          <cell r="G97" t="str">
            <v>对处于燃烧的敌人伤害提高{0}%，当有敌人接近时，向前方扇形范围发射火焰，使其燃烧，每秒受到攻击{1}%的策略伤害，持续8秒。骑兵单位还会被恐惧4秒。（触发间隔12秒）</v>
          </cell>
          <cell r="H97">
            <v>0.04</v>
          </cell>
          <cell r="I97">
            <v>1.6E-2</v>
          </cell>
          <cell r="J97" t="str">
            <v>0+0+0+0+0+0+0+0+0+0+0+0+0+0+0+0+0+0+0+0+0+0+0+0+0+0+0+0+0+0+0+0+0+0+0</v>
          </cell>
          <cell r="K97">
            <v>100</v>
          </cell>
          <cell r="M97" t="str">
            <v>302452</v>
          </cell>
          <cell r="N97" t="str">
            <v>对处于燃烧的敌人伤害提高{0}%，当有敌人接近时，向前方扇形范围发射火焰，使其燃烧，每秒受到攻击{1}%的策略伤害，持续8秒。骑兵单位还会被恐惧4秒。（触发间隔12秒）</v>
          </cell>
          <cell r="O97">
            <v>0.02</v>
          </cell>
          <cell r="P97">
            <v>1E-3</v>
          </cell>
          <cell r="Q97" t="str">
            <v>0+0+0+0+0+0+0+0+0+0+0+0+0+0+0+0+0+0+0+0+0+0+0+0+0+0+0+0+0+0+0+0+0+0+0</v>
          </cell>
          <cell r="R97">
            <v>100</v>
          </cell>
          <cell r="T97" t="str">
            <v>302453</v>
          </cell>
          <cell r="U97" t="str">
            <v/>
          </cell>
          <cell r="V97" t="str">
            <v/>
          </cell>
          <cell r="W97" t="str">
            <v/>
          </cell>
          <cell r="X97" t="str">
            <v>0+0+0+0+0+0+0+0+0+0+0+0+0+0+0+0+0+0+0+0+0+0+0+0+0+0+0+0+0+0+0+0+0+0+0</v>
          </cell>
          <cell r="Y97">
            <v>1</v>
          </cell>
          <cell r="AA97" t="str">
            <v>302454</v>
          </cell>
          <cell r="AB97" t="str">
            <v/>
          </cell>
          <cell r="AC97" t="str">
            <v/>
          </cell>
          <cell r="AD97" t="str">
            <v/>
          </cell>
          <cell r="AE97" t="str">
            <v>0+0+0+0+0+0+0+0+0+0+0+0+0+0+0+0+0+0+0+0+0+0+0+0+0+0+0+0+0+0+0+0+0+0+0</v>
          </cell>
          <cell r="AF97">
            <v>1</v>
          </cell>
          <cell r="AH97" t="str">
            <v>302455</v>
          </cell>
          <cell r="AI97" t="str">
            <v/>
          </cell>
          <cell r="AJ97" t="str">
            <v/>
          </cell>
          <cell r="AK97" t="str">
            <v/>
          </cell>
          <cell r="AL97" t="str">
            <v>0+0+0+0+0+0+0+0+0+0+0+0+0+0+0+0+0+0+0+0+0+0+0+0+0+0+0+0+0+0+0+0+0+0+0</v>
          </cell>
          <cell r="AM97">
            <v>1</v>
          </cell>
        </row>
        <row r="98">
          <cell r="F98" t="str">
            <v>303301</v>
          </cell>
          <cell r="G98" t="str">
            <v>开场10秒生效，每1秒武力伤害提高{0}%，每次普攻后清除该加成（最多叠加8层）。若在3秒内受到最大生命值20%的伤害，则进入静默状态，减伤提高90%且无法行动，持续4秒（静默效果最多触发3次）。</v>
          </cell>
          <cell r="H98">
            <v>4.4999999999999998E-2</v>
          </cell>
          <cell r="I98">
            <v>5.0000000000000001E-3</v>
          </cell>
          <cell r="J98" t="str">
            <v>0+0+0+0+0+0+0+0+0+0+0+0+0+0+0+0+0+0+0+0+0+0+0+0+0+0+0+0+0+0+0+0+0+0+0</v>
          </cell>
          <cell r="K98">
            <v>100</v>
          </cell>
          <cell r="M98" t="str">
            <v>303302</v>
          </cell>
          <cell r="N98" t="str">
            <v/>
          </cell>
          <cell r="O98" t="str">
            <v/>
          </cell>
          <cell r="P98" t="str">
            <v/>
          </cell>
          <cell r="Q98" t="str">
            <v>0+0+0+0+0+0+0+0+0+0+0+0+0+0+0+0+0+0+0+0+0+0+0+0+0+0+0+0+0+0+0+0+0+0+0</v>
          </cell>
          <cell r="R98">
            <v>1</v>
          </cell>
          <cell r="T98" t="str">
            <v>303303</v>
          </cell>
          <cell r="U98" t="str">
            <v/>
          </cell>
          <cell r="V98" t="str">
            <v/>
          </cell>
          <cell r="W98" t="str">
            <v/>
          </cell>
          <cell r="X98" t="str">
            <v>0+0+0+0+0+0+0+0+0+0+0+0+0+0+0+0+0+0+0+0+0+0+0+0+0+0+0+0+0+0+0+0+0+0+0</v>
          </cell>
          <cell r="Y98">
            <v>1</v>
          </cell>
          <cell r="AA98" t="str">
            <v>303304</v>
          </cell>
          <cell r="AB98" t="str">
            <v/>
          </cell>
          <cell r="AC98" t="str">
            <v/>
          </cell>
          <cell r="AD98" t="str">
            <v/>
          </cell>
          <cell r="AE98" t="str">
            <v>0+0+0+0+0+0+0+0+0+0+0+0+0+0+0+0+0+0+0+0+0+0+0+0+0+0+0+0+0+0+0+0+0+0+0</v>
          </cell>
          <cell r="AF98">
            <v>1</v>
          </cell>
          <cell r="AH98" t="str">
            <v>303305</v>
          </cell>
          <cell r="AI98" t="str">
            <v/>
          </cell>
          <cell r="AJ98" t="str">
            <v/>
          </cell>
          <cell r="AK98" t="str">
            <v/>
          </cell>
          <cell r="AL98" t="str">
            <v>0+0+0+0+0+0+0+0+0+0+0+0+0+0+0+0+0+0+0+0+0+0+0+0+0+0+0+0+0+0+0+0+0+0+0</v>
          </cell>
          <cell r="AM98">
            <v>1</v>
          </cell>
        </row>
        <row r="99">
          <cell r="F99" t="str">
            <v>303311</v>
          </cell>
          <cell r="G99" t="str">
            <v>战斗开始第15，40秒，使我方随机3支部队免疫负面效果，持续{0}秒（可驱散）。</v>
          </cell>
          <cell r="H99">
            <v>5</v>
          </cell>
          <cell r="I99">
            <v>0.4</v>
          </cell>
          <cell r="J99" t="str">
            <v>0+0+0+0+0+0+0+0+0+0+0+0+0+0+0+0+0+0+0+0+0+0+0+0+0+0+0+0+0+0+0+0+0+0+0</v>
          </cell>
          <cell r="K99">
            <v>1</v>
          </cell>
          <cell r="M99" t="str">
            <v>303312</v>
          </cell>
          <cell r="N99" t="str">
            <v/>
          </cell>
          <cell r="O99" t="str">
            <v/>
          </cell>
          <cell r="P99" t="str">
            <v/>
          </cell>
          <cell r="Q99" t="str">
            <v>0+0+0+0+0+0+0+0+0+0+0+0+0+0+0+0+0+0+0+0+0+0+0+0+0+0+0+0+0+0+0+0+0+0+0</v>
          </cell>
          <cell r="R99">
            <v>1</v>
          </cell>
          <cell r="T99" t="str">
            <v>303313</v>
          </cell>
          <cell r="U99" t="str">
            <v/>
          </cell>
          <cell r="V99" t="str">
            <v/>
          </cell>
          <cell r="W99" t="str">
            <v/>
          </cell>
          <cell r="X99" t="str">
            <v>0+0+0+0+0+0+0+0+0+0+0+0+0+0+0+0+0+0+0+0+0+0+0+0+0+0+0+0+0+0+0+0+0+0+0</v>
          </cell>
          <cell r="Y99">
            <v>1</v>
          </cell>
          <cell r="AA99" t="str">
            <v>303314</v>
          </cell>
          <cell r="AB99" t="str">
            <v/>
          </cell>
          <cell r="AC99" t="str">
            <v/>
          </cell>
          <cell r="AD99" t="str">
            <v/>
          </cell>
          <cell r="AE99" t="str">
            <v>0+0+0+0+0+0+0+0+0+0+0+0+0+0+0+0+0+0+0+0+0+0+0+0+0+0+0+0+0+0+0+0+0+0+0</v>
          </cell>
          <cell r="AF99">
            <v>1</v>
          </cell>
          <cell r="AH99" t="str">
            <v>303315</v>
          </cell>
          <cell r="AI99" t="str">
            <v/>
          </cell>
          <cell r="AJ99" t="str">
            <v/>
          </cell>
          <cell r="AK99" t="str">
            <v/>
          </cell>
          <cell r="AL99" t="str">
            <v>0+0+0+0+0+0+0+0+0+0+0+0+0+0+0+0+0+0+0+0+0+0+0+0+0+0+0+0+0+0+0+0+0+0+0</v>
          </cell>
          <cell r="AM99">
            <v>1</v>
          </cell>
        </row>
        <row r="100">
          <cell r="F100" t="str">
            <v>303321</v>
          </cell>
          <cell r="G100" t="str">
            <v>开局获得{0}%怒气技能伤害提升效果，每次释放怒气技能效果下跌{1}%，第三次释放后怒气技能伤害降低至正常60%。</v>
          </cell>
          <cell r="H100">
            <v>0.79</v>
          </cell>
          <cell r="I100">
            <v>6.0000000000000001E-3</v>
          </cell>
          <cell r="J100" t="str">
            <v>0+0+0+0+0+0+0+0+0+0+0+0+0+0+0+0+0+0+0+0+0+0+0+0+0+0+0+0+0+0+0+0+0+0+0</v>
          </cell>
          <cell r="K100">
            <v>100</v>
          </cell>
          <cell r="M100" t="str">
            <v>303322</v>
          </cell>
          <cell r="N100" t="str">
            <v>开局获得{0}%怒气技能伤害提升效果，每次释放怒气技能效果下跌{1}%，第三次释放后怒气技能伤害降低至正常60%。</v>
          </cell>
          <cell r="O100">
            <v>-0.47</v>
          </cell>
          <cell r="P100">
            <v>2E-3</v>
          </cell>
          <cell r="Q100" t="str">
            <v>0+0+0+0+0+0+0+0+0+0+0+0+0+0+0+0+0+0+0+0+0+0+0+0+0+0+0+0+0+0+0+0+0+0+0</v>
          </cell>
          <cell r="R100">
            <v>-100</v>
          </cell>
          <cell r="T100" t="str">
            <v>303323</v>
          </cell>
          <cell r="U100" t="str">
            <v/>
          </cell>
          <cell r="V100" t="str">
            <v/>
          </cell>
          <cell r="W100" t="str">
            <v/>
          </cell>
          <cell r="X100" t="str">
            <v>0+0+0+0+0+0+0+0+0+0+0+0+0+0+0+0+0+0+0+0+0+0+0+0+0+0+0+0+0+0+0+0+0+0+0</v>
          </cell>
          <cell r="Y100">
            <v>1</v>
          </cell>
          <cell r="AA100" t="str">
            <v>303324</v>
          </cell>
          <cell r="AB100" t="str">
            <v/>
          </cell>
          <cell r="AC100" t="str">
            <v/>
          </cell>
          <cell r="AD100" t="str">
            <v/>
          </cell>
          <cell r="AE100" t="str">
            <v>0+0+0+0+0+0+0+0+0+0+0+0+0+0+0+0+0+0+0+0+0+0+0+0+0+0+0+0+0+0+0+0+0+0+0</v>
          </cell>
          <cell r="AF100">
            <v>1</v>
          </cell>
          <cell r="AH100" t="str">
            <v>303325</v>
          </cell>
          <cell r="AI100" t="str">
            <v/>
          </cell>
          <cell r="AJ100" t="str">
            <v/>
          </cell>
          <cell r="AK100" t="str">
            <v/>
          </cell>
          <cell r="AL100" t="str">
            <v>0+0+0+0+0+0+0+0+0+0+0+0+0+0+0+0+0+0+0+0+0+0+0+0+0+0+0+0+0+0+0+0+0+0+0</v>
          </cell>
          <cell r="AM100">
            <v>1</v>
          </cell>
        </row>
        <row r="101">
          <cell r="F101" t="str">
            <v>302471</v>
          </cell>
          <cell r="G101" t="str">
            <v>战斗开始16，30，50秒，对所有处于燃烧状态下的敌人施加虚弱，使其攻击降低{0}%，持续7秒，虚弱结束时还有{1}%概率使其眩晕3秒。</v>
          </cell>
          <cell r="H101">
            <v>-9.5000000000000001E-2</v>
          </cell>
          <cell r="I101">
            <v>-1.2999999999999999E-2</v>
          </cell>
          <cell r="J101" t="str">
            <v>0+0+0+0+0+0+0+0+0+0+0+0+0+0+0+0+0+0+0+0+0+0+0+0+0+0+0+0+0+0+0+0+0+0+0</v>
          </cell>
          <cell r="K101">
            <v>-100</v>
          </cell>
          <cell r="M101" t="str">
            <v>302472</v>
          </cell>
          <cell r="N101" t="str">
            <v>战斗开始16，30，50秒，对所有处于燃烧状态下的敌人施加虚弱，使其攻击降低{0}%，持续7秒，虚弱结束时还有{1}%概率使其眩晕3秒。</v>
          </cell>
          <cell r="O101">
            <v>0.11</v>
          </cell>
          <cell r="P101">
            <v>1.4E-2</v>
          </cell>
          <cell r="Q101" t="str">
            <v>0+0+0+0+0+0+0+0+0+0+0+0+0+0+0+0+0+0+0+0+0+0+0+0+0+0+0+0+0+0+0+0+0+0+0</v>
          </cell>
          <cell r="R101">
            <v>100</v>
          </cell>
          <cell r="T101" t="str">
            <v>302473</v>
          </cell>
          <cell r="U101" t="str">
            <v/>
          </cell>
          <cell r="V101" t="str">
            <v/>
          </cell>
          <cell r="W101" t="str">
            <v/>
          </cell>
          <cell r="X101" t="str">
            <v>0+0+0+0+0+0+0+0+0+0+0+0+0+0+0+0+0+0+0+0+0+0+0+0+0+0+0+0+0+0+0+0+0+0+0</v>
          </cell>
          <cell r="Y101">
            <v>1</v>
          </cell>
          <cell r="AA101" t="str">
            <v>302474</v>
          </cell>
          <cell r="AB101" t="str">
            <v/>
          </cell>
          <cell r="AC101" t="str">
            <v/>
          </cell>
          <cell r="AD101" t="str">
            <v/>
          </cell>
          <cell r="AE101" t="str">
            <v>0+0+0+0+0+0+0+0+0+0+0+0+0+0+0+0+0+0+0+0+0+0+0+0+0+0+0+0+0+0+0+0+0+0+0</v>
          </cell>
          <cell r="AF101">
            <v>1</v>
          </cell>
          <cell r="AH101" t="str">
            <v>302475</v>
          </cell>
          <cell r="AI101" t="str">
            <v/>
          </cell>
          <cell r="AJ101" t="str">
            <v/>
          </cell>
          <cell r="AK101" t="str">
            <v/>
          </cell>
          <cell r="AL101" t="str">
            <v>0+0+0+0+0+0+0+0+0+0+0+0+0+0+0+0+0+0+0+0+0+0+0+0+0+0+0+0+0+0+0+0+0+0+0</v>
          </cell>
          <cell r="AM101">
            <v>1</v>
          </cell>
        </row>
        <row r="102">
          <cell r="F102" t="str">
            <v>302481</v>
          </cell>
          <cell r="G102" t="str">
            <v>开场为我方随机4名武将施加锦囊效果，目标每受到12次伤害，为其回复攻击{0}%的治疗（携带者死亡时失效，同一目标最多触发4次）。</v>
          </cell>
          <cell r="H102">
            <v>7.0000000000000007E-2</v>
          </cell>
          <cell r="I102">
            <v>6.0000000000000001E-3</v>
          </cell>
          <cell r="J102" t="str">
            <v>0+0+0+0+0+0+0+0+0+0+0+0+0+0+0+0+0+0+0+0+0+0+0+0+0+0+0+0+0+0+0+0+0+0+0</v>
          </cell>
          <cell r="K102">
            <v>100</v>
          </cell>
          <cell r="M102" t="str">
            <v>302482</v>
          </cell>
          <cell r="N102" t="str">
            <v/>
          </cell>
          <cell r="O102" t="str">
            <v/>
          </cell>
          <cell r="P102" t="str">
            <v/>
          </cell>
          <cell r="Q102" t="str">
            <v>0+0+0+0+0+0+0+0+0+0+0+0+0+0+0+0+0+0+0+0+0+0+0+0+0+0+0+0+0+0+0+0+0+0+0</v>
          </cell>
          <cell r="R102">
            <v>1</v>
          </cell>
          <cell r="T102" t="str">
            <v>302483</v>
          </cell>
          <cell r="U102" t="str">
            <v/>
          </cell>
          <cell r="V102" t="str">
            <v/>
          </cell>
          <cell r="W102" t="str">
            <v/>
          </cell>
          <cell r="X102" t="str">
            <v>0+0+0+0+0+0+0+0+0+0+0+0+0+0+0+0+0+0+0+0+0+0+0+0+0+0+0+0+0+0+0+0+0+0+0</v>
          </cell>
          <cell r="Y102">
            <v>1</v>
          </cell>
          <cell r="AA102" t="str">
            <v>302484</v>
          </cell>
          <cell r="AB102" t="str">
            <v/>
          </cell>
          <cell r="AC102" t="str">
            <v/>
          </cell>
          <cell r="AD102" t="str">
            <v/>
          </cell>
          <cell r="AE102" t="str">
            <v>0+0+0+0+0+0+0+0+0+0+0+0+0+0+0+0+0+0+0+0+0+0+0+0+0+0+0+0+0+0+0+0+0+0+0</v>
          </cell>
          <cell r="AF102">
            <v>1</v>
          </cell>
          <cell r="AH102" t="str">
            <v>302485</v>
          </cell>
          <cell r="AI102" t="str">
            <v/>
          </cell>
          <cell r="AJ102" t="str">
            <v/>
          </cell>
          <cell r="AK102" t="str">
            <v/>
          </cell>
          <cell r="AL102" t="str">
            <v>0+0+0+0+0+0+0+0+0+0+0+0+0+0+0+0+0+0+0+0+0+0+0+0+0+0+0+0+0+0+0+0+0+0+0</v>
          </cell>
          <cell r="AM102">
            <v>1</v>
          </cell>
        </row>
        <row r="103">
          <cell r="F103" t="str">
            <v>303341</v>
          </cell>
          <cell r="G103" t="str">
            <v>开场为自身以及距离最近的两名武将施加攻击{0}%的护盾。敌方武将造成暴击时，使其暴击伤害降低{1}%，持续5秒，触发间隔8秒。</v>
          </cell>
          <cell r="H103">
            <v>0.15</v>
          </cell>
          <cell r="I103">
            <v>0.02</v>
          </cell>
          <cell r="J103" t="str">
            <v>0+0+0+0+0+0+0+0+0+0+0+0+0+0+0+0+0+0+0+0+0+0+0+0+0+0+0+0+0+0+0+0+0+0+0</v>
          </cell>
          <cell r="K103">
            <v>100</v>
          </cell>
          <cell r="M103" t="str">
            <v>303342</v>
          </cell>
          <cell r="N103" t="str">
            <v>开场为自身以及距离最近的两名武将施加攻击{0}%的护盾。敌方武将造成暴击时，使其暴击伤害降低{1}%，持续5秒，触发间隔8秒。</v>
          </cell>
          <cell r="O103">
            <v>-0.22500000000000001</v>
          </cell>
          <cell r="P103">
            <v>-1.4999999999999999E-2</v>
          </cell>
          <cell r="Q103" t="str">
            <v>0+0+0+0+0+0+0+0+0+0+0+0+0+0+0+0+0+0+0+0+0+0+0+0+0+0+0+0+0+0+0+0+0+0+0</v>
          </cell>
          <cell r="R103">
            <v>-100</v>
          </cell>
          <cell r="T103" t="str">
            <v>303343</v>
          </cell>
          <cell r="U103" t="str">
            <v/>
          </cell>
          <cell r="V103" t="str">
            <v/>
          </cell>
          <cell r="W103" t="str">
            <v/>
          </cell>
          <cell r="X103" t="str">
            <v>0+0+0+0+0+0+0+0+0+0+0+0+0+0+0+0+0+0+0+0+0+0+0+0+0+0+0+0+0+0+0+0+0+0+0</v>
          </cell>
          <cell r="Y103">
            <v>1</v>
          </cell>
          <cell r="AA103" t="str">
            <v>303344</v>
          </cell>
          <cell r="AB103" t="str">
            <v/>
          </cell>
          <cell r="AC103" t="str">
            <v/>
          </cell>
          <cell r="AD103" t="str">
            <v/>
          </cell>
          <cell r="AE103" t="str">
            <v>0+0+0+0+0+0+0+0+0+0+0+0+0+0+0+0+0+0+0+0+0+0+0+0+0+0+0+0+0+0+0+0+0+0+0</v>
          </cell>
          <cell r="AF103">
            <v>1</v>
          </cell>
          <cell r="AH103" t="str">
            <v>303345</v>
          </cell>
          <cell r="AI103" t="str">
            <v/>
          </cell>
          <cell r="AJ103" t="str">
            <v/>
          </cell>
          <cell r="AK103" t="str">
            <v/>
          </cell>
          <cell r="AL103" t="str">
            <v>0+0+0+0+0+0+0+0+0+0+0+0+0+0+0+0+0+0+0+0+0+0+0+0+0+0+0+0+0+0+0+0+0+0+0</v>
          </cell>
          <cell r="AM103">
            <v>1</v>
          </cell>
        </row>
        <row r="104">
          <cell r="F104" t="str">
            <v>302491</v>
          </cell>
          <cell r="G104" t="str">
            <v>开场怒气归零，但普攻及受击获取怒气的效率提升{0}%。</v>
          </cell>
          <cell r="H104">
            <v>0.17499999999999999</v>
          </cell>
          <cell r="I104">
            <v>1.4999999999999999E-2</v>
          </cell>
          <cell r="J104" t="str">
            <v>0+0+0+0+0+0+0+0+0+0+0+0+0+0+0+0+0+0+0+0+0+0+0+0+0+0+0+0+0+0+0+0+0+0+0</v>
          </cell>
          <cell r="K104">
            <v>100</v>
          </cell>
          <cell r="M104" t="str">
            <v>302492</v>
          </cell>
          <cell r="N104" t="str">
            <v/>
          </cell>
          <cell r="O104" t="str">
            <v/>
          </cell>
          <cell r="P104" t="str">
            <v/>
          </cell>
          <cell r="Q104" t="str">
            <v>0+0+0+0+0+0+0+0+0+0+0+0+0+0+0+0+0+0+0+0+0+0+0+0+0+0+0+0+0+0+0+0+0+0+0</v>
          </cell>
          <cell r="R104">
            <v>1</v>
          </cell>
          <cell r="T104" t="str">
            <v>302493</v>
          </cell>
          <cell r="U104" t="str">
            <v/>
          </cell>
          <cell r="V104" t="str">
            <v/>
          </cell>
          <cell r="W104" t="str">
            <v/>
          </cell>
          <cell r="X104" t="str">
            <v>0+0+0+0+0+0+0+0+0+0+0+0+0+0+0+0+0+0+0+0+0+0+0+0+0+0+0+0+0+0+0+0+0+0+0</v>
          </cell>
          <cell r="Y104">
            <v>1</v>
          </cell>
          <cell r="AA104" t="str">
            <v>302494</v>
          </cell>
          <cell r="AB104" t="str">
            <v/>
          </cell>
          <cell r="AC104" t="str">
            <v/>
          </cell>
          <cell r="AD104" t="str">
            <v/>
          </cell>
          <cell r="AE104" t="str">
            <v>0+0+0+0+0+0+0+0+0+0+0+0+0+0+0+0+0+0+0+0+0+0+0+0+0+0+0+0+0+0+0+0+0+0+0</v>
          </cell>
          <cell r="AF104">
            <v>1</v>
          </cell>
          <cell r="AH104" t="str">
            <v>302495</v>
          </cell>
          <cell r="AI104" t="str">
            <v/>
          </cell>
          <cell r="AJ104" t="str">
            <v/>
          </cell>
          <cell r="AK104" t="str">
            <v/>
          </cell>
          <cell r="AL104" t="str">
            <v>0+0+0+0+0+0+0+0+0+0+0+0+0+0+0+0+0+0+0+0+0+0+0+0+0+0+0+0+0+0+0+0+0+0+0</v>
          </cell>
          <cell r="AM104">
            <v>1</v>
          </cell>
        </row>
        <row r="105">
          <cell r="F105" t="str">
            <v>302501</v>
          </cell>
          <cell r="G105" t="str">
            <v>我方士兵兵力低于30%时，对其进行补给，在10秒内恢复{0}%最大兵力且持续期间获得30%减伤。（最多触发3次，同一目标最多触发1次）。</v>
          </cell>
          <cell r="H105">
            <v>0.11</v>
          </cell>
          <cell r="I105">
            <v>6.0000000000000001E-3</v>
          </cell>
          <cell r="J105" t="str">
            <v>0+0+0+0+0+0+0+0+0+0+0+0+0+0+0+0+0+0+0+0+0+0+0+0+0+0+0+0+0+0+0+0+0+0+0</v>
          </cell>
          <cell r="K105">
            <v>100</v>
          </cell>
          <cell r="M105" t="str">
            <v>302502</v>
          </cell>
          <cell r="N105" t="str">
            <v/>
          </cell>
          <cell r="O105" t="str">
            <v/>
          </cell>
          <cell r="P105" t="str">
            <v/>
          </cell>
          <cell r="Q105" t="str">
            <v>0+0+0+0+0+0+0+0+0+0+0+0+0+0+0+0+0+0+0+0+0+0+0+0+0+0+0+0+0+0+0+0+0+0+0</v>
          </cell>
          <cell r="R105">
            <v>1</v>
          </cell>
          <cell r="T105" t="str">
            <v>302503</v>
          </cell>
          <cell r="U105" t="str">
            <v/>
          </cell>
          <cell r="V105" t="str">
            <v/>
          </cell>
          <cell r="W105" t="str">
            <v/>
          </cell>
          <cell r="X105" t="str">
            <v>0+0+0+0+0+0+0+0+0+0+0+0+0+0+0+0+0+0+0+0+0+0+0+0+0+0+0+0+0+0+0+0+0+0+0</v>
          </cell>
          <cell r="Y105">
            <v>1</v>
          </cell>
          <cell r="AA105" t="str">
            <v>302504</v>
          </cell>
          <cell r="AB105" t="str">
            <v/>
          </cell>
          <cell r="AC105" t="str">
            <v/>
          </cell>
          <cell r="AD105" t="str">
            <v/>
          </cell>
          <cell r="AE105" t="str">
            <v>0+0+0+0+0+0+0+0+0+0+0+0+0+0+0+0+0+0+0+0+0+0+0+0+0+0+0+0+0+0+0+0+0+0+0</v>
          </cell>
          <cell r="AF105">
            <v>1</v>
          </cell>
          <cell r="AH105" t="str">
            <v>302505</v>
          </cell>
          <cell r="AI105" t="str">
            <v/>
          </cell>
          <cell r="AJ105" t="str">
            <v/>
          </cell>
          <cell r="AK105" t="str">
            <v/>
          </cell>
          <cell r="AL105" t="str">
            <v>0+0+0+0+0+0+0+0+0+0+0+0+0+0+0+0+0+0+0+0+0+0+0+0+0+0+0+0+0+0+0+0+0+0+0</v>
          </cell>
          <cell r="AM105">
            <v>1</v>
          </cell>
        </row>
        <row r="106">
          <cell r="F106" t="str">
            <v>303351</v>
          </cell>
          <cell r="G106" t="str">
            <v>受到近战伤害降低20%，每受到8次伤害（持续伤害只计1次），自身武力伤害提升{0}%（不可驱散），并获得12怒气，最多触发10次，触发10次后，每5秒回复{1}怒气。</v>
          </cell>
          <cell r="H106">
            <v>1E-3</v>
          </cell>
          <cell r="I106">
            <v>1E-3</v>
          </cell>
          <cell r="J106" t="str">
            <v>0+0+0+0+0+0+0+0+0+0+0+0+0+0+0+0+0+0+0+0+0+0+0+0+0+0+0+0+0+0+0+0+0+0+0</v>
          </cell>
          <cell r="K106">
            <v>100</v>
          </cell>
          <cell r="M106" t="str">
            <v>303352</v>
          </cell>
          <cell r="N106" t="str">
            <v>受到近战伤害降低20%，每受到8次伤害（持续伤害只计1次），自身武力伤害提升{0}%（不可驱散），并获得12怒气，最多触发10次，触发10次后，每5秒回复{1}怒气。</v>
          </cell>
          <cell r="O106">
            <v>3</v>
          </cell>
          <cell r="P106">
            <v>0.2</v>
          </cell>
          <cell r="Q106" t="str">
            <v>0+0+0+0+0+0+0+0+0+0+0+0+0+0+0+0+0+0+0+0+0+0+0+0+0+0+0+0+0+0+0+0+0+0+0</v>
          </cell>
          <cell r="R106">
            <v>1</v>
          </cell>
          <cell r="T106" t="str">
            <v>303353</v>
          </cell>
          <cell r="U106" t="str">
            <v/>
          </cell>
          <cell r="V106" t="str">
            <v/>
          </cell>
          <cell r="W106" t="str">
            <v/>
          </cell>
          <cell r="X106" t="str">
            <v>0+0+0+0+0+0+0+0+0+0+0+0+0+0+0+0+0+0+0+0+0+0+0+0+0+0+0+0+0+0+0+0+0+0+0</v>
          </cell>
          <cell r="Y106">
            <v>1</v>
          </cell>
          <cell r="AA106" t="str">
            <v>303354</v>
          </cell>
          <cell r="AB106" t="str">
            <v/>
          </cell>
          <cell r="AC106" t="str">
            <v/>
          </cell>
          <cell r="AD106" t="str">
            <v/>
          </cell>
          <cell r="AE106" t="str">
            <v>0+0+0+0+0+0+0+0+0+0+0+0+0+0+0+0+0+0+0+0+0+0+0+0+0+0+0+0+0+0+0+0+0+0+0</v>
          </cell>
          <cell r="AF106">
            <v>1</v>
          </cell>
          <cell r="AH106" t="str">
            <v>303355</v>
          </cell>
          <cell r="AI106" t="str">
            <v/>
          </cell>
          <cell r="AJ106" t="str">
            <v/>
          </cell>
          <cell r="AK106" t="str">
            <v/>
          </cell>
          <cell r="AL106" t="str">
            <v>0+0+0+0+0+0+0+0+0+0+0+0+0+0+0+0+0+0+0+0+0+0+0+0+0+0+0+0+0+0+0+0+0+0+0</v>
          </cell>
          <cell r="AM106">
            <v>1</v>
          </cell>
        </row>
        <row r="107">
          <cell r="F107" t="str">
            <v>303361</v>
          </cell>
          <cell r="G107" t="str">
            <v>战斗开始20，40秒，发动一次号令，为周围最多3支友方士兵净化控制和负面效果并提升{0}%暴击和10移速，持续10秒，且期间自身不会受到超过最大生命值20%的伤害，受影响士兵不会受到超过最大兵力{1}%的伤害。</v>
          </cell>
          <cell r="H107">
            <v>6.5000000000000002E-2</v>
          </cell>
          <cell r="I107">
            <v>1.0999999999999999E-2</v>
          </cell>
          <cell r="J107" t="str">
            <v>0+0+0+0+0+0+0+0+0+0+0+0+0+0+0+0+0+0+0+0+0+0+0+0+0+0+0+0+0+0+0+0+0+0+0</v>
          </cell>
          <cell r="K107">
            <v>100</v>
          </cell>
          <cell r="M107" t="str">
            <v>303362</v>
          </cell>
          <cell r="N107" t="str">
            <v>战斗开始20，40秒，发动一次号令，为周围最多3支友方士兵净化控制和负面效果并提升{0}%暴击和10移速，持续10秒，且期间自身不会受到超过最大生命值20%的伤害，受影响士兵不会受到超过最大兵力{1}%的伤害。</v>
          </cell>
          <cell r="O107">
            <v>0.39</v>
          </cell>
          <cell r="P107">
            <v>-4.0000000000000001E-3</v>
          </cell>
          <cell r="Q107" t="str">
            <v>0+0+0+0+0+0+0+0+0+0+0+0+0+0+0+0+0+0+0+0+0+0+0+0+0+0+0+0+0+0+0+0+0+0+0</v>
          </cell>
          <cell r="R107">
            <v>100</v>
          </cell>
          <cell r="T107" t="str">
            <v>303363</v>
          </cell>
          <cell r="U107" t="str">
            <v/>
          </cell>
          <cell r="V107" t="str">
            <v/>
          </cell>
          <cell r="W107" t="str">
            <v/>
          </cell>
          <cell r="X107" t="str">
            <v>0+0+0+0+0+0+0+0+0+0+0+0+0+0+0+0+0+0+0+0+0+0+0+0+0+0+0+0+0+0+0+0+0+0+0</v>
          </cell>
          <cell r="Y107">
            <v>1</v>
          </cell>
          <cell r="AA107" t="str">
            <v>303364</v>
          </cell>
          <cell r="AB107" t="str">
            <v/>
          </cell>
          <cell r="AC107" t="str">
            <v/>
          </cell>
          <cell r="AD107" t="str">
            <v/>
          </cell>
          <cell r="AE107" t="str">
            <v>0+0+0+0+0+0+0+0+0+0+0+0+0+0+0+0+0+0+0+0+0+0+0+0+0+0+0+0+0+0+0+0+0+0+0</v>
          </cell>
          <cell r="AF107">
            <v>1</v>
          </cell>
          <cell r="AH107" t="str">
            <v>303365</v>
          </cell>
          <cell r="AI107" t="str">
            <v/>
          </cell>
          <cell r="AJ107" t="str">
            <v/>
          </cell>
          <cell r="AK107" t="str">
            <v/>
          </cell>
          <cell r="AL107" t="str">
            <v>0+0+0+0+0+0+0+0+0+0+0+0+0+0+0+0+0+0+0+0+0+0+0+0+0+0+0+0+0+0+0+0+0+0+0</v>
          </cell>
          <cell r="AM107">
            <v>1</v>
          </cell>
        </row>
        <row r="108">
          <cell r="F108" t="str">
            <v>303371</v>
          </cell>
          <cell r="G108" t="str">
            <v>开场为最近的友方武将施加同仇效果，自身每获取或消耗60怒气，为其施加最大生命{0}%护盾，持续10秒，并对其周围敌人造成自身攻击{1}%武力伤害；对方每受到14次伤害（持续伤害只计1次），反向触发此效果（计算对方攻击）。</v>
          </cell>
          <cell r="H108">
            <v>9.5000000000000001E-2</v>
          </cell>
          <cell r="I108">
            <v>3.0000000000000001E-3</v>
          </cell>
          <cell r="J108" t="str">
            <v>0+0+0+0+0+0+0+0+0+0+0+0+0+0+0+0+0+0+0+0+0+0+0+0+0+0+0+0+0+0+0+0+0+0+0</v>
          </cell>
          <cell r="K108">
            <v>100</v>
          </cell>
          <cell r="M108" t="str">
            <v>303372</v>
          </cell>
          <cell r="N108" t="str">
            <v>开场为最近的友方武将施加同仇效果，自身每获取或消耗60怒气，为其施加最大生命{0}%护盾，持续10秒，并对其周围敌人造成自身攻击{1}%武力伤害；对方每受到14次伤害（持续伤害只计1次），反向触发此效果（计算对方攻击）。</v>
          </cell>
          <cell r="O108">
            <v>0.13</v>
          </cell>
          <cell r="P108">
            <v>1.7999999999999999E-2</v>
          </cell>
          <cell r="Q108" t="str">
            <v>0+0+0+0+0+0+0+0+0+0+0+0+0+0+0+0+0+0+0+0+0+0+0+0+0+0+0+0+0+0+0+0+0+0+0</v>
          </cell>
          <cell r="R108">
            <v>100</v>
          </cell>
          <cell r="T108" t="str">
            <v>303373</v>
          </cell>
          <cell r="U108" t="str">
            <v/>
          </cell>
          <cell r="V108" t="str">
            <v/>
          </cell>
          <cell r="W108" t="str">
            <v/>
          </cell>
          <cell r="X108" t="str">
            <v>0+0+0+0+0+0+0+0+0+0+0+0+0+0+0+0+0+0+0+0+0+0+0+0+0+0+0+0+0+0+0+0+0+0+0</v>
          </cell>
          <cell r="Y108">
            <v>1</v>
          </cell>
          <cell r="AA108" t="str">
            <v>303374</v>
          </cell>
          <cell r="AB108" t="str">
            <v/>
          </cell>
          <cell r="AC108" t="str">
            <v/>
          </cell>
          <cell r="AD108" t="str">
            <v/>
          </cell>
          <cell r="AE108" t="str">
            <v>0+0+0+0+0+0+0+0+0+0+0+0+0+0+0+0+0+0+0+0+0+0+0+0+0+0+0+0+0+0+0+0+0+0+0</v>
          </cell>
          <cell r="AF108">
            <v>1</v>
          </cell>
          <cell r="AH108" t="str">
            <v>303375</v>
          </cell>
          <cell r="AI108" t="str">
            <v/>
          </cell>
          <cell r="AJ108" t="str">
            <v/>
          </cell>
          <cell r="AK108" t="str">
            <v/>
          </cell>
          <cell r="AL108" t="str">
            <v>0+0+0+0+0+0+0+0+0+0+0+0+0+0+0+0+0+0+0+0+0+0+0+0+0+0+0+0+0+0+0+0+0+0+0</v>
          </cell>
          <cell r="AM108">
            <v>1</v>
          </cell>
        </row>
        <row r="109">
          <cell r="F109" t="str">
            <v>303381</v>
          </cell>
          <cell r="G109" t="str">
            <v>开场10秒，使自身与最近的两名武将解除控制效果，获得8秒{0}%伤害提高和免控效果，且可以立刻免消耗施放一次怒气技能，但之后将被沉默{1}秒，且期间无法回复怒气（沉默效果无法清除）。</v>
          </cell>
          <cell r="H109">
            <v>5.5E-2</v>
          </cell>
          <cell r="I109">
            <v>1.7000000000000001E-2</v>
          </cell>
          <cell r="J109" t="str">
            <v>0+0+0+0+0+0+0+0+0+0+0+0+0+0+0+0+0+0+0+0+0+0+0+0+0+0+0+0+0+0+0+0+0+0+0</v>
          </cell>
          <cell r="K109">
            <v>100</v>
          </cell>
          <cell r="M109" t="str">
            <v>303382</v>
          </cell>
          <cell r="N109" t="str">
            <v>开场10秒，使自身与最近的两名武将解除控制效果，获得8秒{0}%伤害提高和免控效果，且可以立刻免消耗施放一次怒气技能，但之后将被沉默{1}秒，且期间无法回复怒气（沉默效果无法清除）。</v>
          </cell>
          <cell r="O109">
            <v>20.75</v>
          </cell>
          <cell r="P109">
            <v>-0.25</v>
          </cell>
          <cell r="Q109" t="str">
            <v>0+0+0+0+0+0+0+0+0+0+0+0+0+0+0+0+0+0+0+0+0+0+0+0+0+0+0+0+0+0+0+0+0+0+0</v>
          </cell>
          <cell r="R109">
            <v>1</v>
          </cell>
          <cell r="T109" t="str">
            <v>303383</v>
          </cell>
          <cell r="U109" t="str">
            <v/>
          </cell>
          <cell r="V109" t="str">
            <v/>
          </cell>
          <cell r="W109" t="str">
            <v/>
          </cell>
          <cell r="X109" t="str">
            <v>0+0+0+0+0+0+0+0+0+0+0+0+0+0+0+0+0+0+0+0+0+0+0+0+0+0+0+0+0+0+0+0+0+0+0</v>
          </cell>
          <cell r="Y109">
            <v>1</v>
          </cell>
          <cell r="AA109" t="str">
            <v>303384</v>
          </cell>
          <cell r="AB109" t="str">
            <v/>
          </cell>
          <cell r="AC109" t="str">
            <v/>
          </cell>
          <cell r="AD109" t="str">
            <v/>
          </cell>
          <cell r="AE109" t="str">
            <v>0+0+0+0+0+0+0+0+0+0+0+0+0+0+0+0+0+0+0+0+0+0+0+0+0+0+0+0+0+0+0+0+0+0+0</v>
          </cell>
          <cell r="AF109">
            <v>1</v>
          </cell>
          <cell r="AH109" t="str">
            <v>303385</v>
          </cell>
          <cell r="AI109" t="str">
            <v/>
          </cell>
          <cell r="AJ109" t="str">
            <v/>
          </cell>
          <cell r="AK109" t="str">
            <v/>
          </cell>
          <cell r="AL109" t="str">
            <v>0+0+0+0+0+0+0+0+0+0+0+0+0+0+0+0+0+0+0+0+0+0+0+0+0+0+0+0+0+0+0+0+0+0+0</v>
          </cell>
          <cell r="AM109">
            <v>1</v>
          </cell>
        </row>
        <row r="110">
          <cell r="F110" t="str">
            <v>303391</v>
          </cell>
          <cell r="G110" t="str">
            <v>我方武将受到伤害（持续伤害只计1次）时，减伤提高{0}%，持续2秒（最多叠加5层，携带者死亡时失效）。</v>
          </cell>
          <cell r="H110">
            <v>5.0000000000000001E-3</v>
          </cell>
          <cell r="I110">
            <v>1E-3</v>
          </cell>
          <cell r="J110" t="str">
            <v>0+0+0+0+0+0+0+0+0+0+0+0+0+0+0+0+0+0+0+0+0+0+0+0+0+0+0+0+0+0+0+0+0+0+0</v>
          </cell>
          <cell r="K110">
            <v>100</v>
          </cell>
          <cell r="M110" t="str">
            <v>303392</v>
          </cell>
          <cell r="N110" t="str">
            <v/>
          </cell>
          <cell r="O110" t="str">
            <v/>
          </cell>
          <cell r="P110" t="str">
            <v/>
          </cell>
          <cell r="Q110" t="str">
            <v>0+0+0+0+0+0+0+0+0+0+0+0+0+0+0+0+0+0+0+0+0+0+0+0+0+0+0+0+0+0+0+0+0+0+0</v>
          </cell>
          <cell r="R110">
            <v>1</v>
          </cell>
          <cell r="T110" t="str">
            <v>303393</v>
          </cell>
          <cell r="U110" t="str">
            <v/>
          </cell>
          <cell r="V110" t="str">
            <v/>
          </cell>
          <cell r="W110" t="str">
            <v/>
          </cell>
          <cell r="X110" t="str">
            <v>0+0+0+0+0+0+0+0+0+0+0+0+0+0+0+0+0+0+0+0+0+0+0+0+0+0+0+0+0+0+0+0+0+0+0</v>
          </cell>
          <cell r="Y110">
            <v>1</v>
          </cell>
          <cell r="AA110" t="str">
            <v>303394</v>
          </cell>
          <cell r="AB110" t="str">
            <v/>
          </cell>
          <cell r="AC110" t="str">
            <v/>
          </cell>
          <cell r="AD110" t="str">
            <v/>
          </cell>
          <cell r="AE110" t="str">
            <v>0+0+0+0+0+0+0+0+0+0+0+0+0+0+0+0+0+0+0+0+0+0+0+0+0+0+0+0+0+0+0+0+0+0+0</v>
          </cell>
          <cell r="AF110">
            <v>1</v>
          </cell>
          <cell r="AH110" t="str">
            <v>303395</v>
          </cell>
          <cell r="AI110" t="str">
            <v/>
          </cell>
          <cell r="AJ110" t="str">
            <v/>
          </cell>
          <cell r="AK110" t="str">
            <v/>
          </cell>
          <cell r="AL110" t="str">
            <v>0+0+0+0+0+0+0+0+0+0+0+0+0+0+0+0+0+0+0+0+0+0+0+0+0+0+0+0+0+0+0+0+0+0+0</v>
          </cell>
          <cell r="AM110">
            <v>1</v>
          </cell>
        </row>
        <row r="111">
          <cell r="F111" t="str">
            <v>302511</v>
          </cell>
          <cell r="G111" t="str">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ell>
          <cell r="H111">
            <v>7.0000000000000007E-2</v>
          </cell>
          <cell r="I111">
            <v>8.0000000000000002E-3</v>
          </cell>
          <cell r="J111" t="str">
            <v>0+0+0+0+0+0+0+0+0+0+0+0+0+0+0+0+0+0+0+0+0+0+0+0+0+0+0+0+0+0+0+0+0+0+0</v>
          </cell>
          <cell r="K111">
            <v>100</v>
          </cell>
          <cell r="M111" t="str">
            <v>302512</v>
          </cell>
          <cell r="N111" t="str">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ell>
          <cell r="O111">
            <v>0.01</v>
          </cell>
          <cell r="P111">
            <v>1E-3</v>
          </cell>
          <cell r="Q111" t="str">
            <v>0+0+0+0+0+0+0+0+0+0+0+0+0+0+0+0+0+0+0+0+0+0+0+0+0+0+0+0+0+0+0+0+0+0+0</v>
          </cell>
          <cell r="R111">
            <v>100</v>
          </cell>
          <cell r="T111" t="str">
            <v>302513</v>
          </cell>
          <cell r="U111" t="str">
            <v/>
          </cell>
          <cell r="V111" t="str">
            <v/>
          </cell>
          <cell r="W111" t="str">
            <v/>
          </cell>
          <cell r="X111" t="str">
            <v>0+0+0+0+0+0+0+0+0+0+0+0+0+0+0+0+0+0+0+0+0+0+0+0+0+0+0+0+0+0+0+0+0+0+0</v>
          </cell>
          <cell r="Y111">
            <v>1</v>
          </cell>
          <cell r="AA111" t="str">
            <v>302514</v>
          </cell>
          <cell r="AB111" t="str">
            <v/>
          </cell>
          <cell r="AC111" t="str">
            <v/>
          </cell>
          <cell r="AD111" t="str">
            <v/>
          </cell>
          <cell r="AE111" t="str">
            <v>0+0+0+0+0+0+0+0+0+0+0+0+0+0+0+0+0+0+0+0+0+0+0+0+0+0+0+0+0+0+0+0+0+0+0</v>
          </cell>
          <cell r="AF111">
            <v>1</v>
          </cell>
          <cell r="AH111" t="str">
            <v>302515</v>
          </cell>
          <cell r="AI111" t="str">
            <v/>
          </cell>
          <cell r="AJ111" t="str">
            <v/>
          </cell>
          <cell r="AK111" t="str">
            <v/>
          </cell>
          <cell r="AL111" t="str">
            <v>0+0+0+0+0+0+0+0+0+0+0+0+0+0+0+0+0+0+0+0+0+0+0+0+0+0+0+0+0+0+0+0+0+0+0</v>
          </cell>
          <cell r="AM111">
            <v>1</v>
          </cell>
        </row>
        <row r="112">
          <cell r="F112" t="str">
            <v/>
          </cell>
          <cell r="G112" t="str">
            <v/>
          </cell>
          <cell r="H112" t="str">
            <v/>
          </cell>
          <cell r="I112" t="str">
            <v/>
          </cell>
          <cell r="J112" t="str">
            <v>0+0+0+0+0+0+0+0+0+0+0+0+0+0+0+0+0+0+0+0+0+0+0+0+0+0+0+0+0+0+0+0+0+0+0</v>
          </cell>
          <cell r="K112">
            <v>1</v>
          </cell>
          <cell r="M112" t="str">
            <v/>
          </cell>
          <cell r="N112" t="str">
            <v/>
          </cell>
          <cell r="O112" t="str">
            <v/>
          </cell>
          <cell r="P112" t="str">
            <v/>
          </cell>
          <cell r="Q112" t="str">
            <v>0+0+0+0+0+0+0+0+0+0+0+0+0+0+0+0+0+0+0+0+0+0+0+0+0+0+0+0+0+0+0+0+0+0+0</v>
          </cell>
          <cell r="R112">
            <v>1</v>
          </cell>
          <cell r="T112" t="str">
            <v/>
          </cell>
          <cell r="U112" t="str">
            <v/>
          </cell>
          <cell r="V112" t="str">
            <v/>
          </cell>
          <cell r="W112" t="str">
            <v/>
          </cell>
          <cell r="X112" t="str">
            <v>0+0+0+0+0+0+0+0+0+0+0+0+0+0+0+0+0+0+0+0+0+0+0+0+0+0+0+0+0+0+0+0+0+0+0</v>
          </cell>
          <cell r="Y112">
            <v>1</v>
          </cell>
          <cell r="AA112" t="str">
            <v/>
          </cell>
          <cell r="AB112" t="str">
            <v/>
          </cell>
          <cell r="AC112" t="str">
            <v/>
          </cell>
          <cell r="AD112" t="str">
            <v/>
          </cell>
          <cell r="AE112" t="str">
            <v>0+0+0+0+0+0+0+0+0+0+0+0+0+0+0+0+0+0+0+0+0+0+0+0+0+0+0+0+0+0+0+0+0+0+0</v>
          </cell>
          <cell r="AF112">
            <v>1</v>
          </cell>
          <cell r="AH112" t="str">
            <v/>
          </cell>
          <cell r="AI112" t="str">
            <v/>
          </cell>
          <cell r="AJ112" t="str">
            <v/>
          </cell>
          <cell r="AK112" t="str">
            <v/>
          </cell>
          <cell r="AL112" t="str">
            <v>0+0+0+0+0+0+0+0+0+0+0+0+0+0+0+0+0+0+0+0+0+0+0+0+0+0+0+0+0+0+0+0+0+0+0</v>
          </cell>
          <cell r="AM112">
            <v>1</v>
          </cell>
        </row>
        <row r="113">
          <cell r="F113" t="str">
            <v/>
          </cell>
          <cell r="G113" t="str">
            <v/>
          </cell>
          <cell r="H113" t="str">
            <v/>
          </cell>
          <cell r="I113" t="str">
            <v/>
          </cell>
          <cell r="J113" t="str">
            <v>0+0+0+0+0+0+0+0+0+0+0+0+0+0+0+0+0+0+0+0+0+0+0+0+0+0+0+0+0+0+0+0+0+0+0</v>
          </cell>
          <cell r="K113">
            <v>1</v>
          </cell>
          <cell r="M113" t="str">
            <v/>
          </cell>
          <cell r="N113" t="str">
            <v/>
          </cell>
          <cell r="O113" t="str">
            <v/>
          </cell>
          <cell r="P113" t="str">
            <v/>
          </cell>
          <cell r="Q113" t="str">
            <v>0+0+0+0+0+0+0+0+0+0+0+0+0+0+0+0+0+0+0+0+0+0+0+0+0+0+0+0+0+0+0+0+0+0+0</v>
          </cell>
          <cell r="R113">
            <v>1</v>
          </cell>
          <cell r="T113" t="str">
            <v/>
          </cell>
          <cell r="U113" t="str">
            <v/>
          </cell>
          <cell r="V113" t="str">
            <v/>
          </cell>
          <cell r="W113" t="str">
            <v/>
          </cell>
          <cell r="X113" t="str">
            <v>0+0+0+0+0+0+0+0+0+0+0+0+0+0+0+0+0+0+0+0+0+0+0+0+0+0+0+0+0+0+0+0+0+0+0</v>
          </cell>
          <cell r="Y113">
            <v>1</v>
          </cell>
          <cell r="AA113" t="str">
            <v/>
          </cell>
          <cell r="AB113" t="str">
            <v/>
          </cell>
          <cell r="AC113" t="str">
            <v/>
          </cell>
          <cell r="AD113" t="str">
            <v/>
          </cell>
          <cell r="AE113" t="str">
            <v>0+0+0+0+0+0+0+0+0+0+0+0+0+0+0+0+0+0+0+0+0+0+0+0+0+0+0+0+0+0+0+0+0+0+0</v>
          </cell>
          <cell r="AF113">
            <v>1</v>
          </cell>
          <cell r="AH113" t="str">
            <v/>
          </cell>
          <cell r="AI113" t="str">
            <v/>
          </cell>
          <cell r="AJ113" t="str">
            <v/>
          </cell>
          <cell r="AK113" t="str">
            <v/>
          </cell>
          <cell r="AL113" t="str">
            <v>0+0+0+0+0+0+0+0+0+0+0+0+0+0+0+0+0+0+0+0+0+0+0+0+0+0+0+0+0+0+0+0+0+0+0</v>
          </cell>
          <cell r="AM113">
            <v>1</v>
          </cell>
        </row>
        <row r="114">
          <cell r="F114" t="str">
            <v/>
          </cell>
          <cell r="G114" t="str">
            <v/>
          </cell>
          <cell r="H114" t="str">
            <v/>
          </cell>
          <cell r="I114" t="str">
            <v/>
          </cell>
          <cell r="J114" t="str">
            <v>0+0+0+0+0+0+0+0+0+0+0+0+0+0+0+0+0+0+0+0+0+0+0+0+0+0+0+0+0+0+0+0+0+0+0</v>
          </cell>
          <cell r="K114">
            <v>1</v>
          </cell>
          <cell r="M114" t="str">
            <v/>
          </cell>
          <cell r="N114" t="str">
            <v/>
          </cell>
          <cell r="O114" t="str">
            <v/>
          </cell>
          <cell r="P114" t="str">
            <v/>
          </cell>
          <cell r="Q114" t="str">
            <v>0+0+0+0+0+0+0+0+0+0+0+0+0+0+0+0+0+0+0+0+0+0+0+0+0+0+0+0+0+0+0+0+0+0+0</v>
          </cell>
          <cell r="R114">
            <v>1</v>
          </cell>
          <cell r="T114" t="str">
            <v/>
          </cell>
          <cell r="U114" t="str">
            <v/>
          </cell>
          <cell r="V114" t="str">
            <v/>
          </cell>
          <cell r="W114" t="str">
            <v/>
          </cell>
          <cell r="X114" t="str">
            <v>0+0+0+0+0+0+0+0+0+0+0+0+0+0+0+0+0+0+0+0+0+0+0+0+0+0+0+0+0+0+0+0+0+0+0</v>
          </cell>
          <cell r="Y114">
            <v>1</v>
          </cell>
          <cell r="AA114" t="str">
            <v/>
          </cell>
          <cell r="AB114" t="str">
            <v/>
          </cell>
          <cell r="AC114" t="str">
            <v/>
          </cell>
          <cell r="AD114" t="str">
            <v/>
          </cell>
          <cell r="AE114" t="str">
            <v>0+0+0+0+0+0+0+0+0+0+0+0+0+0+0+0+0+0+0+0+0+0+0+0+0+0+0+0+0+0+0+0+0+0+0</v>
          </cell>
          <cell r="AF114">
            <v>1</v>
          </cell>
          <cell r="AH114" t="str">
            <v/>
          </cell>
          <cell r="AI114" t="str">
            <v/>
          </cell>
          <cell r="AJ114" t="str">
            <v/>
          </cell>
          <cell r="AK114" t="str">
            <v/>
          </cell>
          <cell r="AL114" t="str">
            <v>0+0+0+0+0+0+0+0+0+0+0+0+0+0+0+0+0+0+0+0+0+0+0+0+0+0+0+0+0+0+0+0+0+0+0</v>
          </cell>
          <cell r="AM114">
            <v>1</v>
          </cell>
        </row>
        <row r="115">
          <cell r="F115" t="str">
            <v/>
          </cell>
          <cell r="G115" t="str">
            <v/>
          </cell>
          <cell r="H115" t="str">
            <v/>
          </cell>
          <cell r="I115" t="str">
            <v/>
          </cell>
          <cell r="J115" t="str">
            <v>0+0+0+0+0+0+0+0+0+0+0+0+0+0+0+0+0+0+0+0+0+0+0+0+0+0+0+0+0+0+0+0+0+0+0</v>
          </cell>
          <cell r="K115">
            <v>1</v>
          </cell>
          <cell r="M115" t="str">
            <v/>
          </cell>
          <cell r="N115" t="str">
            <v/>
          </cell>
          <cell r="O115" t="str">
            <v/>
          </cell>
          <cell r="P115" t="str">
            <v/>
          </cell>
          <cell r="Q115" t="str">
            <v>0+0+0+0+0+0+0+0+0+0+0+0+0+0+0+0+0+0+0+0+0+0+0+0+0+0+0+0+0+0+0+0+0+0+0</v>
          </cell>
          <cell r="R115">
            <v>1</v>
          </cell>
          <cell r="T115" t="str">
            <v/>
          </cell>
          <cell r="U115" t="str">
            <v/>
          </cell>
          <cell r="V115" t="str">
            <v/>
          </cell>
          <cell r="W115" t="str">
            <v/>
          </cell>
          <cell r="X115" t="str">
            <v>0+0+0+0+0+0+0+0+0+0+0+0+0+0+0+0+0+0+0+0+0+0+0+0+0+0+0+0+0+0+0+0+0+0+0</v>
          </cell>
          <cell r="Y115">
            <v>1</v>
          </cell>
          <cell r="AA115" t="str">
            <v/>
          </cell>
          <cell r="AB115" t="str">
            <v/>
          </cell>
          <cell r="AC115" t="str">
            <v/>
          </cell>
          <cell r="AD115" t="str">
            <v/>
          </cell>
          <cell r="AE115" t="str">
            <v>0+0+0+0+0+0+0+0+0+0+0+0+0+0+0+0+0+0+0+0+0+0+0+0+0+0+0+0+0+0+0+0+0+0+0</v>
          </cell>
          <cell r="AF115">
            <v>1</v>
          </cell>
          <cell r="AH115" t="str">
            <v/>
          </cell>
          <cell r="AI115" t="str">
            <v/>
          </cell>
          <cell r="AJ115" t="str">
            <v/>
          </cell>
          <cell r="AK115" t="str">
            <v/>
          </cell>
          <cell r="AL115" t="str">
            <v>0+0+0+0+0+0+0+0+0+0+0+0+0+0+0+0+0+0+0+0+0+0+0+0+0+0+0+0+0+0+0+0+0+0+0</v>
          </cell>
          <cell r="AM115">
            <v>1</v>
          </cell>
        </row>
        <row r="116">
          <cell r="F116" t="str">
            <v/>
          </cell>
          <cell r="G116" t="str">
            <v/>
          </cell>
          <cell r="H116" t="str">
            <v/>
          </cell>
          <cell r="I116" t="str">
            <v/>
          </cell>
          <cell r="J116" t="str">
            <v>0+0+0+0+0+0+0+0+0+0+0+0+0+0+0+0+0+0+0+0+0+0+0+0+0+0+0+0+0+0+0+0+0+0+0</v>
          </cell>
          <cell r="K116">
            <v>1</v>
          </cell>
          <cell r="M116" t="str">
            <v/>
          </cell>
          <cell r="N116" t="str">
            <v/>
          </cell>
          <cell r="O116" t="str">
            <v/>
          </cell>
          <cell r="P116" t="str">
            <v/>
          </cell>
          <cell r="Q116" t="str">
            <v>0+0+0+0+0+0+0+0+0+0+0+0+0+0+0+0+0+0+0+0+0+0+0+0+0+0+0+0+0+0+0+0+0+0+0</v>
          </cell>
          <cell r="R116">
            <v>1</v>
          </cell>
          <cell r="T116" t="str">
            <v/>
          </cell>
          <cell r="U116" t="str">
            <v/>
          </cell>
          <cell r="V116" t="str">
            <v/>
          </cell>
          <cell r="W116" t="str">
            <v/>
          </cell>
          <cell r="X116" t="str">
            <v>0+0+0+0+0+0+0+0+0+0+0+0+0+0+0+0+0+0+0+0+0+0+0+0+0+0+0+0+0+0+0+0+0+0+0</v>
          </cell>
          <cell r="Y116">
            <v>1</v>
          </cell>
          <cell r="AA116" t="str">
            <v/>
          </cell>
          <cell r="AB116" t="str">
            <v/>
          </cell>
          <cell r="AC116" t="str">
            <v/>
          </cell>
          <cell r="AD116" t="str">
            <v/>
          </cell>
          <cell r="AE116" t="str">
            <v>0+0+0+0+0+0+0+0+0+0+0+0+0+0+0+0+0+0+0+0+0+0+0+0+0+0+0+0+0+0+0+0+0+0+0</v>
          </cell>
          <cell r="AF116">
            <v>1</v>
          </cell>
          <cell r="AH116" t="str">
            <v/>
          </cell>
          <cell r="AI116" t="str">
            <v/>
          </cell>
          <cell r="AJ116" t="str">
            <v/>
          </cell>
          <cell r="AK116" t="str">
            <v/>
          </cell>
          <cell r="AL116" t="str">
            <v>0+0+0+0+0+0+0+0+0+0+0+0+0+0+0+0+0+0+0+0+0+0+0+0+0+0+0+0+0+0+0+0+0+0+0</v>
          </cell>
          <cell r="AM116">
            <v>1</v>
          </cell>
        </row>
        <row r="117">
          <cell r="F117" t="str">
            <v/>
          </cell>
          <cell r="G117" t="str">
            <v/>
          </cell>
          <cell r="H117" t="str">
            <v/>
          </cell>
          <cell r="I117" t="str">
            <v/>
          </cell>
          <cell r="J117" t="str">
            <v>0+0+0+0+0+0+0+0+0+0+0+0+0+0+0+0+0+0+0+0+0+0+0+0+0+0+0+0+0+0+0+0+0+0+0</v>
          </cell>
          <cell r="K117">
            <v>1</v>
          </cell>
          <cell r="M117" t="str">
            <v/>
          </cell>
          <cell r="N117" t="str">
            <v/>
          </cell>
          <cell r="O117" t="str">
            <v/>
          </cell>
          <cell r="P117" t="str">
            <v/>
          </cell>
          <cell r="Q117" t="str">
            <v>0+0+0+0+0+0+0+0+0+0+0+0+0+0+0+0+0+0+0+0+0+0+0+0+0+0+0+0+0+0+0+0+0+0+0</v>
          </cell>
          <cell r="R117">
            <v>1</v>
          </cell>
          <cell r="T117" t="str">
            <v/>
          </cell>
          <cell r="U117" t="str">
            <v/>
          </cell>
          <cell r="V117" t="str">
            <v/>
          </cell>
          <cell r="W117" t="str">
            <v/>
          </cell>
          <cell r="X117" t="str">
            <v>0+0+0+0+0+0+0+0+0+0+0+0+0+0+0+0+0+0+0+0+0+0+0+0+0+0+0+0+0+0+0+0+0+0+0</v>
          </cell>
          <cell r="Y117">
            <v>1</v>
          </cell>
          <cell r="AA117" t="str">
            <v/>
          </cell>
          <cell r="AB117" t="str">
            <v/>
          </cell>
          <cell r="AC117" t="str">
            <v/>
          </cell>
          <cell r="AD117" t="str">
            <v/>
          </cell>
          <cell r="AE117" t="str">
            <v>0+0+0+0+0+0+0+0+0+0+0+0+0+0+0+0+0+0+0+0+0+0+0+0+0+0+0+0+0+0+0+0+0+0+0</v>
          </cell>
          <cell r="AF117">
            <v>1</v>
          </cell>
          <cell r="AH117" t="str">
            <v/>
          </cell>
          <cell r="AI117" t="str">
            <v/>
          </cell>
          <cell r="AJ117" t="str">
            <v/>
          </cell>
          <cell r="AK117" t="str">
            <v/>
          </cell>
          <cell r="AL117" t="str">
            <v>0+0+0+0+0+0+0+0+0+0+0+0+0+0+0+0+0+0+0+0+0+0+0+0+0+0+0+0+0+0+0+0+0+0+0</v>
          </cell>
          <cell r="AM117">
            <v>1</v>
          </cell>
        </row>
        <row r="118">
          <cell r="F118" t="str">
            <v/>
          </cell>
          <cell r="G118" t="str">
            <v/>
          </cell>
          <cell r="H118" t="str">
            <v/>
          </cell>
          <cell r="I118" t="str">
            <v/>
          </cell>
          <cell r="J118" t="str">
            <v>0+0+0+0+0+0+0+0+0+0+0+0+0+0+0+0+0+0+0+0+0+0+0+0+0+0+0+0+0+0+0+0+0+0+0</v>
          </cell>
          <cell r="K118">
            <v>1</v>
          </cell>
          <cell r="M118" t="str">
            <v/>
          </cell>
          <cell r="N118" t="str">
            <v/>
          </cell>
          <cell r="O118" t="str">
            <v/>
          </cell>
          <cell r="P118" t="str">
            <v/>
          </cell>
          <cell r="Q118" t="str">
            <v>0+0+0+0+0+0+0+0+0+0+0+0+0+0+0+0+0+0+0+0+0+0+0+0+0+0+0+0+0+0+0+0+0+0+0</v>
          </cell>
          <cell r="R118">
            <v>1</v>
          </cell>
          <cell r="T118" t="str">
            <v/>
          </cell>
          <cell r="U118" t="str">
            <v/>
          </cell>
          <cell r="V118" t="str">
            <v/>
          </cell>
          <cell r="W118" t="str">
            <v/>
          </cell>
          <cell r="X118" t="str">
            <v>0+0+0+0+0+0+0+0+0+0+0+0+0+0+0+0+0+0+0+0+0+0+0+0+0+0+0+0+0+0+0+0+0+0+0</v>
          </cell>
          <cell r="Y118">
            <v>1</v>
          </cell>
          <cell r="AA118" t="str">
            <v/>
          </cell>
          <cell r="AB118" t="str">
            <v/>
          </cell>
          <cell r="AC118" t="str">
            <v/>
          </cell>
          <cell r="AD118" t="str">
            <v/>
          </cell>
          <cell r="AE118" t="str">
            <v>0+0+0+0+0+0+0+0+0+0+0+0+0+0+0+0+0+0+0+0+0+0+0+0+0+0+0+0+0+0+0+0+0+0+0</v>
          </cell>
          <cell r="AF118">
            <v>1</v>
          </cell>
          <cell r="AH118" t="str">
            <v/>
          </cell>
          <cell r="AI118" t="str">
            <v/>
          </cell>
          <cell r="AJ118" t="str">
            <v/>
          </cell>
          <cell r="AK118" t="str">
            <v/>
          </cell>
          <cell r="AL118" t="str">
            <v>0+0+0+0+0+0+0+0+0+0+0+0+0+0+0+0+0+0+0+0+0+0+0+0+0+0+0+0+0+0+0+0+0+0+0</v>
          </cell>
          <cell r="AM118">
            <v>1</v>
          </cell>
        </row>
        <row r="119">
          <cell r="F119" t="str">
            <v/>
          </cell>
          <cell r="G119" t="str">
            <v/>
          </cell>
          <cell r="H119" t="str">
            <v/>
          </cell>
          <cell r="I119" t="str">
            <v/>
          </cell>
          <cell r="J119" t="str">
            <v>0+0+0+0+0+0+0+0+0+0+0+0+0+0+0+0+0+0+0+0+0+0+0+0+0+0+0+0+0+0+0+0+0+0+0</v>
          </cell>
          <cell r="K119">
            <v>1</v>
          </cell>
          <cell r="M119" t="str">
            <v/>
          </cell>
          <cell r="N119" t="str">
            <v/>
          </cell>
          <cell r="O119" t="str">
            <v/>
          </cell>
          <cell r="P119" t="str">
            <v/>
          </cell>
          <cell r="Q119" t="str">
            <v>0+0+0+0+0+0+0+0+0+0+0+0+0+0+0+0+0+0+0+0+0+0+0+0+0+0+0+0+0+0+0+0+0+0+0</v>
          </cell>
          <cell r="R119">
            <v>1</v>
          </cell>
          <cell r="T119" t="str">
            <v/>
          </cell>
          <cell r="U119" t="str">
            <v/>
          </cell>
          <cell r="V119" t="str">
            <v/>
          </cell>
          <cell r="W119" t="str">
            <v/>
          </cell>
          <cell r="X119" t="str">
            <v>0+0+0+0+0+0+0+0+0+0+0+0+0+0+0+0+0+0+0+0+0+0+0+0+0+0+0+0+0+0+0+0+0+0+0</v>
          </cell>
          <cell r="Y119">
            <v>1</v>
          </cell>
          <cell r="AA119" t="str">
            <v/>
          </cell>
          <cell r="AB119" t="str">
            <v/>
          </cell>
          <cell r="AC119" t="str">
            <v/>
          </cell>
          <cell r="AD119" t="str">
            <v/>
          </cell>
          <cell r="AE119" t="str">
            <v>0+0+0+0+0+0+0+0+0+0+0+0+0+0+0+0+0+0+0+0+0+0+0+0+0+0+0+0+0+0+0+0+0+0+0</v>
          </cell>
          <cell r="AF119">
            <v>1</v>
          </cell>
          <cell r="AH119" t="str">
            <v/>
          </cell>
          <cell r="AI119" t="str">
            <v/>
          </cell>
          <cell r="AJ119" t="str">
            <v/>
          </cell>
          <cell r="AK119" t="str">
            <v/>
          </cell>
          <cell r="AL119" t="str">
            <v>0+0+0+0+0+0+0+0+0+0+0+0+0+0+0+0+0+0+0+0+0+0+0+0+0+0+0+0+0+0+0+0+0+0+0</v>
          </cell>
          <cell r="AM119">
            <v>1</v>
          </cell>
        </row>
        <row r="120">
          <cell r="F120" t="str">
            <v/>
          </cell>
          <cell r="G120" t="str">
            <v/>
          </cell>
          <cell r="H120" t="str">
            <v/>
          </cell>
          <cell r="I120" t="str">
            <v/>
          </cell>
          <cell r="J120" t="str">
            <v>0+0+0+0+0+0+0+0+0+0+0+0+0+0+0+0+0+0+0+0+0+0+0+0+0+0+0+0+0+0+0+0+0+0+0</v>
          </cell>
          <cell r="K120">
            <v>1</v>
          </cell>
          <cell r="M120" t="str">
            <v/>
          </cell>
          <cell r="N120" t="str">
            <v/>
          </cell>
          <cell r="O120" t="str">
            <v/>
          </cell>
          <cell r="P120" t="str">
            <v/>
          </cell>
          <cell r="Q120" t="str">
            <v>0+0+0+0+0+0+0+0+0+0+0+0+0+0+0+0+0+0+0+0+0+0+0+0+0+0+0+0+0+0+0+0+0+0+0</v>
          </cell>
          <cell r="R120">
            <v>1</v>
          </cell>
          <cell r="T120" t="str">
            <v/>
          </cell>
          <cell r="U120" t="str">
            <v/>
          </cell>
          <cell r="V120" t="str">
            <v/>
          </cell>
          <cell r="W120" t="str">
            <v/>
          </cell>
          <cell r="X120" t="str">
            <v>0+0+0+0+0+0+0+0+0+0+0+0+0+0+0+0+0+0+0+0+0+0+0+0+0+0+0+0+0+0+0+0+0+0+0</v>
          </cell>
          <cell r="Y120">
            <v>1</v>
          </cell>
          <cell r="AA120" t="str">
            <v/>
          </cell>
          <cell r="AB120" t="str">
            <v/>
          </cell>
          <cell r="AC120" t="str">
            <v/>
          </cell>
          <cell r="AD120" t="str">
            <v/>
          </cell>
          <cell r="AE120" t="str">
            <v>0+0+0+0+0+0+0+0+0+0+0+0+0+0+0+0+0+0+0+0+0+0+0+0+0+0+0+0+0+0+0+0+0+0+0</v>
          </cell>
          <cell r="AF120">
            <v>1</v>
          </cell>
          <cell r="AH120" t="str">
            <v/>
          </cell>
          <cell r="AI120" t="str">
            <v/>
          </cell>
          <cell r="AJ120" t="str">
            <v/>
          </cell>
          <cell r="AK120" t="str">
            <v/>
          </cell>
          <cell r="AL120" t="str">
            <v>0+0+0+0+0+0+0+0+0+0+0+0+0+0+0+0+0+0+0+0+0+0+0+0+0+0+0+0+0+0+0+0+0+0+0</v>
          </cell>
          <cell r="AM120">
            <v>1</v>
          </cell>
        </row>
        <row r="121">
          <cell r="F121" t="str">
            <v/>
          </cell>
          <cell r="G121" t="str">
            <v/>
          </cell>
          <cell r="H121" t="str">
            <v/>
          </cell>
          <cell r="I121" t="str">
            <v/>
          </cell>
          <cell r="J121" t="str">
            <v>0+0+0+0+0+0+0+0+0+0+0+0+0+0+0+0+0+0+0+0+0+0+0+0+0+0+0+0+0+0+0+0+0+0+0</v>
          </cell>
          <cell r="K121">
            <v>1</v>
          </cell>
          <cell r="M121" t="str">
            <v/>
          </cell>
          <cell r="N121" t="str">
            <v/>
          </cell>
          <cell r="O121" t="str">
            <v/>
          </cell>
          <cell r="P121" t="str">
            <v/>
          </cell>
          <cell r="Q121" t="str">
            <v>0+0+0+0+0+0+0+0+0+0+0+0+0+0+0+0+0+0+0+0+0+0+0+0+0+0+0+0+0+0+0+0+0+0+0</v>
          </cell>
          <cell r="R121">
            <v>1</v>
          </cell>
          <cell r="T121" t="str">
            <v/>
          </cell>
          <cell r="U121" t="str">
            <v/>
          </cell>
          <cell r="V121" t="str">
            <v/>
          </cell>
          <cell r="W121" t="str">
            <v/>
          </cell>
          <cell r="X121" t="str">
            <v>0+0+0+0+0+0+0+0+0+0+0+0+0+0+0+0+0+0+0+0+0+0+0+0+0+0+0+0+0+0+0+0+0+0+0</v>
          </cell>
          <cell r="Y121">
            <v>1</v>
          </cell>
          <cell r="AA121" t="str">
            <v/>
          </cell>
          <cell r="AB121" t="str">
            <v/>
          </cell>
          <cell r="AC121" t="str">
            <v/>
          </cell>
          <cell r="AD121" t="str">
            <v/>
          </cell>
          <cell r="AE121" t="str">
            <v>0+0+0+0+0+0+0+0+0+0+0+0+0+0+0+0+0+0+0+0+0+0+0+0+0+0+0+0+0+0+0+0+0+0+0</v>
          </cell>
          <cell r="AF121">
            <v>1</v>
          </cell>
          <cell r="AH121" t="str">
            <v/>
          </cell>
          <cell r="AI121" t="str">
            <v/>
          </cell>
          <cell r="AJ121" t="str">
            <v/>
          </cell>
          <cell r="AK121" t="str">
            <v/>
          </cell>
          <cell r="AL121" t="str">
            <v>0+0+0+0+0+0+0+0+0+0+0+0+0+0+0+0+0+0+0+0+0+0+0+0+0+0+0+0+0+0+0+0+0+0+0</v>
          </cell>
          <cell r="AM121">
            <v>1</v>
          </cell>
        </row>
        <row r="122">
          <cell r="F122" t="str">
            <v/>
          </cell>
          <cell r="G122" t="str">
            <v/>
          </cell>
          <cell r="H122" t="str">
            <v/>
          </cell>
          <cell r="I122" t="str">
            <v/>
          </cell>
          <cell r="J122" t="str">
            <v>0+0+0+0+0+0+0+0+0+0+0+0+0+0+0+0+0+0+0+0+0+0+0+0+0+0+0+0+0+0+0+0+0+0+0</v>
          </cell>
          <cell r="K122">
            <v>1</v>
          </cell>
          <cell r="M122" t="str">
            <v/>
          </cell>
          <cell r="N122" t="str">
            <v/>
          </cell>
          <cell r="O122" t="str">
            <v/>
          </cell>
          <cell r="P122" t="str">
            <v/>
          </cell>
          <cell r="Q122" t="str">
            <v>0+0+0+0+0+0+0+0+0+0+0+0+0+0+0+0+0+0+0+0+0+0+0+0+0+0+0+0+0+0+0+0+0+0+0</v>
          </cell>
          <cell r="R122">
            <v>1</v>
          </cell>
          <cell r="T122" t="str">
            <v/>
          </cell>
          <cell r="U122" t="str">
            <v/>
          </cell>
          <cell r="V122" t="str">
            <v/>
          </cell>
          <cell r="W122" t="str">
            <v/>
          </cell>
          <cell r="X122" t="str">
            <v>0+0+0+0+0+0+0+0+0+0+0+0+0+0+0+0+0+0+0+0+0+0+0+0+0+0+0+0+0+0+0+0+0+0+0</v>
          </cell>
          <cell r="Y122">
            <v>1</v>
          </cell>
          <cell r="AA122" t="str">
            <v/>
          </cell>
          <cell r="AB122" t="str">
            <v/>
          </cell>
          <cell r="AC122" t="str">
            <v/>
          </cell>
          <cell r="AD122" t="str">
            <v/>
          </cell>
          <cell r="AE122" t="str">
            <v>0+0+0+0+0+0+0+0+0+0+0+0+0+0+0+0+0+0+0+0+0+0+0+0+0+0+0+0+0+0+0+0+0+0+0</v>
          </cell>
          <cell r="AF122">
            <v>1</v>
          </cell>
          <cell r="AH122" t="str">
            <v/>
          </cell>
          <cell r="AI122" t="str">
            <v/>
          </cell>
          <cell r="AJ122" t="str">
            <v/>
          </cell>
          <cell r="AK122" t="str">
            <v/>
          </cell>
          <cell r="AL122" t="str">
            <v>0+0+0+0+0+0+0+0+0+0+0+0+0+0+0+0+0+0+0+0+0+0+0+0+0+0+0+0+0+0+0+0+0+0+0</v>
          </cell>
          <cell r="AM122">
            <v>1</v>
          </cell>
        </row>
        <row r="123">
          <cell r="F123" t="str">
            <v/>
          </cell>
          <cell r="G123" t="str">
            <v/>
          </cell>
          <cell r="H123" t="str">
            <v/>
          </cell>
          <cell r="I123" t="str">
            <v/>
          </cell>
          <cell r="J123" t="str">
            <v>0+0+0+0+0+0+0+0+0+0+0+0+0+0+0+0+0+0+0+0+0+0+0+0+0+0+0+0+0+0+0+0+0+0+0</v>
          </cell>
          <cell r="K123">
            <v>1</v>
          </cell>
          <cell r="M123" t="str">
            <v/>
          </cell>
          <cell r="N123" t="str">
            <v/>
          </cell>
          <cell r="O123" t="str">
            <v/>
          </cell>
          <cell r="P123" t="str">
            <v/>
          </cell>
          <cell r="Q123" t="str">
            <v>0+0+0+0+0+0+0+0+0+0+0+0+0+0+0+0+0+0+0+0+0+0+0+0+0+0+0+0+0+0+0+0+0+0+0</v>
          </cell>
          <cell r="R123">
            <v>1</v>
          </cell>
          <cell r="T123" t="str">
            <v/>
          </cell>
          <cell r="U123" t="str">
            <v/>
          </cell>
          <cell r="V123" t="str">
            <v/>
          </cell>
          <cell r="W123" t="str">
            <v/>
          </cell>
          <cell r="X123" t="str">
            <v>0+0+0+0+0+0+0+0+0+0+0+0+0+0+0+0+0+0+0+0+0+0+0+0+0+0+0+0+0+0+0+0+0+0+0</v>
          </cell>
          <cell r="Y123">
            <v>1</v>
          </cell>
          <cell r="AA123" t="str">
            <v/>
          </cell>
          <cell r="AB123" t="str">
            <v/>
          </cell>
          <cell r="AC123" t="str">
            <v/>
          </cell>
          <cell r="AD123" t="str">
            <v/>
          </cell>
          <cell r="AE123" t="str">
            <v>0+0+0+0+0+0+0+0+0+0+0+0+0+0+0+0+0+0+0+0+0+0+0+0+0+0+0+0+0+0+0+0+0+0+0</v>
          </cell>
          <cell r="AF123">
            <v>1</v>
          </cell>
          <cell r="AH123" t="str">
            <v/>
          </cell>
          <cell r="AI123" t="str">
            <v/>
          </cell>
          <cell r="AJ123" t="str">
            <v/>
          </cell>
          <cell r="AK123" t="str">
            <v/>
          </cell>
          <cell r="AL123" t="str">
            <v>0+0+0+0+0+0+0+0+0+0+0+0+0+0+0+0+0+0+0+0+0+0+0+0+0+0+0+0+0+0+0+0+0+0+0</v>
          </cell>
          <cell r="AM123">
            <v>1</v>
          </cell>
        </row>
        <row r="124">
          <cell r="F124" t="str">
            <v/>
          </cell>
          <cell r="G124" t="str">
            <v/>
          </cell>
          <cell r="H124" t="str">
            <v/>
          </cell>
          <cell r="I124" t="str">
            <v/>
          </cell>
          <cell r="J124" t="str">
            <v>0+0+0+0+0+0+0+0+0+0+0+0+0+0+0+0+0+0+0+0+0+0+0+0+0+0+0+0+0+0+0+0+0+0+0</v>
          </cell>
          <cell r="K124">
            <v>1</v>
          </cell>
          <cell r="M124" t="str">
            <v/>
          </cell>
          <cell r="N124" t="str">
            <v/>
          </cell>
          <cell r="O124" t="str">
            <v/>
          </cell>
          <cell r="P124" t="str">
            <v/>
          </cell>
          <cell r="Q124" t="str">
            <v>0+0+0+0+0+0+0+0+0+0+0+0+0+0+0+0+0+0+0+0+0+0+0+0+0+0+0+0+0+0+0+0+0+0+0</v>
          </cell>
          <cell r="R124">
            <v>1</v>
          </cell>
          <cell r="T124" t="str">
            <v/>
          </cell>
          <cell r="U124" t="str">
            <v/>
          </cell>
          <cell r="V124" t="str">
            <v/>
          </cell>
          <cell r="W124" t="str">
            <v/>
          </cell>
          <cell r="X124" t="str">
            <v>0+0+0+0+0+0+0+0+0+0+0+0+0+0+0+0+0+0+0+0+0+0+0+0+0+0+0+0+0+0+0+0+0+0+0</v>
          </cell>
          <cell r="Y124">
            <v>1</v>
          </cell>
          <cell r="AA124" t="str">
            <v/>
          </cell>
          <cell r="AB124" t="str">
            <v/>
          </cell>
          <cell r="AC124" t="str">
            <v/>
          </cell>
          <cell r="AD124" t="str">
            <v/>
          </cell>
          <cell r="AE124" t="str">
            <v>0+0+0+0+0+0+0+0+0+0+0+0+0+0+0+0+0+0+0+0+0+0+0+0+0+0+0+0+0+0+0+0+0+0+0</v>
          </cell>
          <cell r="AF124">
            <v>1</v>
          </cell>
          <cell r="AH124" t="str">
            <v/>
          </cell>
          <cell r="AI124" t="str">
            <v/>
          </cell>
          <cell r="AJ124" t="str">
            <v/>
          </cell>
          <cell r="AK124" t="str">
            <v/>
          </cell>
          <cell r="AL124" t="str">
            <v>0+0+0+0+0+0+0+0+0+0+0+0+0+0+0+0+0+0+0+0+0+0+0+0+0+0+0+0+0+0+0+0+0+0+0</v>
          </cell>
          <cell r="AM124">
            <v>1</v>
          </cell>
        </row>
        <row r="125">
          <cell r="F125" t="str">
            <v/>
          </cell>
          <cell r="G125" t="str">
            <v/>
          </cell>
          <cell r="H125" t="str">
            <v/>
          </cell>
          <cell r="I125" t="str">
            <v/>
          </cell>
          <cell r="J125" t="str">
            <v>0+0+0+0+0+0+0+0+0+0+0+0+0+0+0+0+0+0+0+0+0+0+0+0+0+0+0+0+0+0+0+0+0+0+0</v>
          </cell>
          <cell r="K125">
            <v>1</v>
          </cell>
          <cell r="M125" t="str">
            <v/>
          </cell>
          <cell r="N125" t="str">
            <v/>
          </cell>
          <cell r="O125" t="str">
            <v/>
          </cell>
          <cell r="P125" t="str">
            <v/>
          </cell>
          <cell r="Q125" t="str">
            <v>0+0+0+0+0+0+0+0+0+0+0+0+0+0+0+0+0+0+0+0+0+0+0+0+0+0+0+0+0+0+0+0+0+0+0</v>
          </cell>
          <cell r="R125">
            <v>1</v>
          </cell>
          <cell r="T125" t="str">
            <v/>
          </cell>
          <cell r="U125" t="str">
            <v/>
          </cell>
          <cell r="V125" t="str">
            <v/>
          </cell>
          <cell r="W125" t="str">
            <v/>
          </cell>
          <cell r="X125" t="str">
            <v>0+0+0+0+0+0+0+0+0+0+0+0+0+0+0+0+0+0+0+0+0+0+0+0+0+0+0+0+0+0+0+0+0+0+0</v>
          </cell>
          <cell r="Y125">
            <v>1</v>
          </cell>
          <cell r="AA125" t="str">
            <v/>
          </cell>
          <cell r="AB125" t="str">
            <v/>
          </cell>
          <cell r="AC125" t="str">
            <v/>
          </cell>
          <cell r="AD125" t="str">
            <v/>
          </cell>
          <cell r="AE125" t="str">
            <v>0+0+0+0+0+0+0+0+0+0+0+0+0+0+0+0+0+0+0+0+0+0+0+0+0+0+0+0+0+0+0+0+0+0+0</v>
          </cell>
          <cell r="AF125">
            <v>1</v>
          </cell>
          <cell r="AH125" t="str">
            <v/>
          </cell>
          <cell r="AI125" t="str">
            <v/>
          </cell>
          <cell r="AJ125" t="str">
            <v/>
          </cell>
          <cell r="AK125" t="str">
            <v/>
          </cell>
          <cell r="AL125" t="str">
            <v>0+0+0+0+0+0+0+0+0+0+0+0+0+0+0+0+0+0+0+0+0+0+0+0+0+0+0+0+0+0+0+0+0+0+0</v>
          </cell>
          <cell r="AM125">
            <v>1</v>
          </cell>
        </row>
        <row r="126">
          <cell r="F126" t="str">
            <v/>
          </cell>
          <cell r="G126" t="str">
            <v/>
          </cell>
          <cell r="H126" t="str">
            <v/>
          </cell>
          <cell r="I126" t="str">
            <v/>
          </cell>
          <cell r="J126" t="str">
            <v>0+0+0+0+0+0+0+0+0+0+0+0+0+0+0+0+0+0+0+0+0+0+0+0+0+0+0+0+0+0+0+0+0+0+0</v>
          </cell>
          <cell r="K126">
            <v>1</v>
          </cell>
          <cell r="M126" t="str">
            <v/>
          </cell>
          <cell r="N126" t="str">
            <v/>
          </cell>
          <cell r="O126" t="str">
            <v/>
          </cell>
          <cell r="P126" t="str">
            <v/>
          </cell>
          <cell r="Q126" t="str">
            <v>0+0+0+0+0+0+0+0+0+0+0+0+0+0+0+0+0+0+0+0+0+0+0+0+0+0+0+0+0+0+0+0+0+0+0</v>
          </cell>
          <cell r="R126">
            <v>1</v>
          </cell>
          <cell r="T126" t="str">
            <v/>
          </cell>
          <cell r="U126" t="str">
            <v/>
          </cell>
          <cell r="V126" t="str">
            <v/>
          </cell>
          <cell r="W126" t="str">
            <v/>
          </cell>
          <cell r="X126" t="str">
            <v>0+0+0+0+0+0+0+0+0+0+0+0+0+0+0+0+0+0+0+0+0+0+0+0+0+0+0+0+0+0+0+0+0+0+0</v>
          </cell>
          <cell r="Y126">
            <v>1</v>
          </cell>
          <cell r="AA126" t="str">
            <v/>
          </cell>
          <cell r="AB126" t="str">
            <v/>
          </cell>
          <cell r="AC126" t="str">
            <v/>
          </cell>
          <cell r="AD126" t="str">
            <v/>
          </cell>
          <cell r="AE126" t="str">
            <v>0+0+0+0+0+0+0+0+0+0+0+0+0+0+0+0+0+0+0+0+0+0+0+0+0+0+0+0+0+0+0+0+0+0+0</v>
          </cell>
          <cell r="AF126">
            <v>1</v>
          </cell>
          <cell r="AH126" t="str">
            <v/>
          </cell>
          <cell r="AI126" t="str">
            <v/>
          </cell>
          <cell r="AJ126" t="str">
            <v/>
          </cell>
          <cell r="AK126" t="str">
            <v/>
          </cell>
          <cell r="AL126" t="str">
            <v>0+0+0+0+0+0+0+0+0+0+0+0+0+0+0+0+0+0+0+0+0+0+0+0+0+0+0+0+0+0+0+0+0+0+0</v>
          </cell>
          <cell r="AM126">
            <v>1</v>
          </cell>
        </row>
        <row r="127">
          <cell r="F127" t="str">
            <v/>
          </cell>
          <cell r="G127" t="str">
            <v/>
          </cell>
          <cell r="H127" t="str">
            <v/>
          </cell>
          <cell r="I127" t="str">
            <v/>
          </cell>
          <cell r="J127" t="str">
            <v>0+0+0+0+0+0+0+0+0+0+0+0+0+0+0+0+0+0+0+0+0+0+0+0+0+0+0+0+0+0+0+0+0+0+0</v>
          </cell>
          <cell r="K127">
            <v>1</v>
          </cell>
          <cell r="M127" t="str">
            <v/>
          </cell>
          <cell r="N127" t="str">
            <v/>
          </cell>
          <cell r="O127" t="str">
            <v/>
          </cell>
          <cell r="P127" t="str">
            <v/>
          </cell>
          <cell r="Q127" t="str">
            <v>0+0+0+0+0+0+0+0+0+0+0+0+0+0+0+0+0+0+0+0+0+0+0+0+0+0+0+0+0+0+0+0+0+0+0</v>
          </cell>
          <cell r="R127">
            <v>1</v>
          </cell>
          <cell r="T127" t="str">
            <v/>
          </cell>
          <cell r="U127" t="str">
            <v/>
          </cell>
          <cell r="V127" t="str">
            <v/>
          </cell>
          <cell r="W127" t="str">
            <v/>
          </cell>
          <cell r="X127" t="str">
            <v>0+0+0+0+0+0+0+0+0+0+0+0+0+0+0+0+0+0+0+0+0+0+0+0+0+0+0+0+0+0+0+0+0+0+0</v>
          </cell>
          <cell r="Y127">
            <v>1</v>
          </cell>
          <cell r="AA127" t="str">
            <v/>
          </cell>
          <cell r="AB127" t="str">
            <v/>
          </cell>
          <cell r="AC127" t="str">
            <v/>
          </cell>
          <cell r="AD127" t="str">
            <v/>
          </cell>
          <cell r="AE127" t="str">
            <v>0+0+0+0+0+0+0+0+0+0+0+0+0+0+0+0+0+0+0+0+0+0+0+0+0+0+0+0+0+0+0+0+0+0+0</v>
          </cell>
          <cell r="AF127">
            <v>1</v>
          </cell>
          <cell r="AH127" t="str">
            <v/>
          </cell>
          <cell r="AI127" t="str">
            <v/>
          </cell>
          <cell r="AJ127" t="str">
            <v/>
          </cell>
          <cell r="AK127" t="str">
            <v/>
          </cell>
          <cell r="AL127" t="str">
            <v>0+0+0+0+0+0+0+0+0+0+0+0+0+0+0+0+0+0+0+0+0+0+0+0+0+0+0+0+0+0+0+0+0+0+0</v>
          </cell>
          <cell r="AM127">
            <v>1</v>
          </cell>
        </row>
        <row r="128">
          <cell r="F128" t="str">
            <v/>
          </cell>
          <cell r="G128" t="str">
            <v/>
          </cell>
          <cell r="H128" t="str">
            <v/>
          </cell>
          <cell r="I128" t="str">
            <v/>
          </cell>
          <cell r="J128" t="str">
            <v>0+0+0+0+0+0+0+0+0+0+0+0+0+0+0+0+0+0+0+0+0+0+0+0+0+0+0+0+0+0+0+0+0+0+0</v>
          </cell>
          <cell r="K128">
            <v>1</v>
          </cell>
          <cell r="M128" t="str">
            <v/>
          </cell>
          <cell r="N128" t="str">
            <v/>
          </cell>
          <cell r="O128" t="str">
            <v/>
          </cell>
          <cell r="P128" t="str">
            <v/>
          </cell>
          <cell r="Q128" t="str">
            <v>0+0+0+0+0+0+0+0+0+0+0+0+0+0+0+0+0+0+0+0+0+0+0+0+0+0+0+0+0+0+0+0+0+0+0</v>
          </cell>
          <cell r="R128">
            <v>1</v>
          </cell>
          <cell r="T128" t="str">
            <v/>
          </cell>
          <cell r="U128" t="str">
            <v/>
          </cell>
          <cell r="V128" t="str">
            <v/>
          </cell>
          <cell r="W128" t="str">
            <v/>
          </cell>
          <cell r="X128" t="str">
            <v>0+0+0+0+0+0+0+0+0+0+0+0+0+0+0+0+0+0+0+0+0+0+0+0+0+0+0+0+0+0+0+0+0+0+0</v>
          </cell>
          <cell r="Y128">
            <v>1</v>
          </cell>
          <cell r="AA128" t="str">
            <v/>
          </cell>
          <cell r="AB128" t="str">
            <v/>
          </cell>
          <cell r="AC128" t="str">
            <v/>
          </cell>
          <cell r="AD128" t="str">
            <v/>
          </cell>
          <cell r="AE128" t="str">
            <v>0+0+0+0+0+0+0+0+0+0+0+0+0+0+0+0+0+0+0+0+0+0+0+0+0+0+0+0+0+0+0+0+0+0+0</v>
          </cell>
          <cell r="AF128">
            <v>1</v>
          </cell>
          <cell r="AH128" t="str">
            <v/>
          </cell>
          <cell r="AI128" t="str">
            <v/>
          </cell>
          <cell r="AJ128" t="str">
            <v/>
          </cell>
          <cell r="AK128" t="str">
            <v/>
          </cell>
          <cell r="AL128" t="str">
            <v>0+0+0+0+0+0+0+0+0+0+0+0+0+0+0+0+0+0+0+0+0+0+0+0+0+0+0+0+0+0+0+0+0+0+0</v>
          </cell>
          <cell r="AM128">
            <v>1</v>
          </cell>
        </row>
        <row r="129">
          <cell r="F129" t="str">
            <v/>
          </cell>
          <cell r="G129" t="str">
            <v/>
          </cell>
          <cell r="H129" t="str">
            <v/>
          </cell>
          <cell r="I129" t="str">
            <v/>
          </cell>
          <cell r="J129" t="str">
            <v>0+0+0+0+0+0+0+0+0+0+0+0+0+0+0+0+0+0+0+0+0+0+0+0+0+0+0+0+0+0+0+0+0+0+0</v>
          </cell>
          <cell r="K129">
            <v>1</v>
          </cell>
          <cell r="M129" t="str">
            <v/>
          </cell>
          <cell r="N129" t="str">
            <v/>
          </cell>
          <cell r="O129" t="str">
            <v/>
          </cell>
          <cell r="P129" t="str">
            <v/>
          </cell>
          <cell r="Q129" t="str">
            <v>0+0+0+0+0+0+0+0+0+0+0+0+0+0+0+0+0+0+0+0+0+0+0+0+0+0+0+0+0+0+0+0+0+0+0</v>
          </cell>
          <cell r="R129">
            <v>1</v>
          </cell>
          <cell r="T129" t="str">
            <v/>
          </cell>
          <cell r="U129" t="str">
            <v/>
          </cell>
          <cell r="V129" t="str">
            <v/>
          </cell>
          <cell r="W129" t="str">
            <v/>
          </cell>
          <cell r="X129" t="str">
            <v>0+0+0+0+0+0+0+0+0+0+0+0+0+0+0+0+0+0+0+0+0+0+0+0+0+0+0+0+0+0+0+0+0+0+0</v>
          </cell>
          <cell r="Y129">
            <v>1</v>
          </cell>
          <cell r="AA129" t="str">
            <v/>
          </cell>
          <cell r="AB129" t="str">
            <v/>
          </cell>
          <cell r="AC129" t="str">
            <v/>
          </cell>
          <cell r="AD129" t="str">
            <v/>
          </cell>
          <cell r="AE129" t="str">
            <v>0+0+0+0+0+0+0+0+0+0+0+0+0+0+0+0+0+0+0+0+0+0+0+0+0+0+0+0+0+0+0+0+0+0+0</v>
          </cell>
          <cell r="AF129">
            <v>1</v>
          </cell>
          <cell r="AH129" t="str">
            <v/>
          </cell>
          <cell r="AI129" t="str">
            <v/>
          </cell>
          <cell r="AJ129" t="str">
            <v/>
          </cell>
          <cell r="AK129" t="str">
            <v/>
          </cell>
          <cell r="AL129" t="str">
            <v>0+0+0+0+0+0+0+0+0+0+0+0+0+0+0+0+0+0+0+0+0+0+0+0+0+0+0+0+0+0+0+0+0+0+0</v>
          </cell>
          <cell r="AM129">
            <v>1</v>
          </cell>
        </row>
        <row r="130">
          <cell r="F130" t="str">
            <v/>
          </cell>
          <cell r="G130" t="str">
            <v/>
          </cell>
          <cell r="H130" t="str">
            <v/>
          </cell>
          <cell r="I130" t="str">
            <v/>
          </cell>
          <cell r="J130" t="str">
            <v>0+0+0+0+0+0+0+0+0+0+0+0+0+0+0+0+0+0+0+0+0+0+0+0+0+0+0+0+0+0+0+0+0+0+0</v>
          </cell>
          <cell r="K130">
            <v>1</v>
          </cell>
          <cell r="M130" t="str">
            <v/>
          </cell>
          <cell r="N130" t="str">
            <v/>
          </cell>
          <cell r="O130" t="str">
            <v/>
          </cell>
          <cell r="P130" t="str">
            <v/>
          </cell>
          <cell r="Q130" t="str">
            <v>0+0+0+0+0+0+0+0+0+0+0+0+0+0+0+0+0+0+0+0+0+0+0+0+0+0+0+0+0+0+0+0+0+0+0</v>
          </cell>
          <cell r="R130">
            <v>1</v>
          </cell>
          <cell r="T130" t="str">
            <v/>
          </cell>
          <cell r="U130" t="str">
            <v/>
          </cell>
          <cell r="V130" t="str">
            <v/>
          </cell>
          <cell r="W130" t="str">
            <v/>
          </cell>
          <cell r="X130" t="str">
            <v>0+0+0+0+0+0+0+0+0+0+0+0+0+0+0+0+0+0+0+0+0+0+0+0+0+0+0+0+0+0+0+0+0+0+0</v>
          </cell>
          <cell r="Y130">
            <v>1</v>
          </cell>
          <cell r="AA130" t="str">
            <v/>
          </cell>
          <cell r="AB130" t="str">
            <v/>
          </cell>
          <cell r="AC130" t="str">
            <v/>
          </cell>
          <cell r="AD130" t="str">
            <v/>
          </cell>
          <cell r="AE130" t="str">
            <v>0+0+0+0+0+0+0+0+0+0+0+0+0+0+0+0+0+0+0+0+0+0+0+0+0+0+0+0+0+0+0+0+0+0+0</v>
          </cell>
          <cell r="AF130">
            <v>1</v>
          </cell>
          <cell r="AH130" t="str">
            <v/>
          </cell>
          <cell r="AI130" t="str">
            <v/>
          </cell>
          <cell r="AJ130" t="str">
            <v/>
          </cell>
          <cell r="AK130" t="str">
            <v/>
          </cell>
          <cell r="AL130" t="str">
            <v>0+0+0+0+0+0+0+0+0+0+0+0+0+0+0+0+0+0+0+0+0+0+0+0+0+0+0+0+0+0+0+0+0+0+0</v>
          </cell>
          <cell r="AM130">
            <v>1</v>
          </cell>
        </row>
        <row r="131">
          <cell r="F131" t="str">
            <v/>
          </cell>
          <cell r="G131" t="str">
            <v/>
          </cell>
          <cell r="H131" t="str">
            <v/>
          </cell>
          <cell r="I131" t="str">
            <v/>
          </cell>
          <cell r="J131" t="str">
            <v>0+0+0+0+0+0+0+0+0+0+0+0+0+0+0+0+0+0+0+0+0+0+0+0+0+0+0+0+0+0+0+0+0+0+0</v>
          </cell>
          <cell r="K131">
            <v>1</v>
          </cell>
          <cell r="M131" t="str">
            <v/>
          </cell>
          <cell r="N131" t="str">
            <v/>
          </cell>
          <cell r="O131" t="str">
            <v/>
          </cell>
          <cell r="P131" t="str">
            <v/>
          </cell>
          <cell r="Q131" t="str">
            <v>0+0+0+0+0+0+0+0+0+0+0+0+0+0+0+0+0+0+0+0+0+0+0+0+0+0+0+0+0+0+0+0+0+0+0</v>
          </cell>
          <cell r="R131">
            <v>1</v>
          </cell>
          <cell r="T131" t="str">
            <v/>
          </cell>
          <cell r="U131" t="str">
            <v/>
          </cell>
          <cell r="V131" t="str">
            <v/>
          </cell>
          <cell r="W131" t="str">
            <v/>
          </cell>
          <cell r="X131" t="str">
            <v>0+0+0+0+0+0+0+0+0+0+0+0+0+0+0+0+0+0+0+0+0+0+0+0+0+0+0+0+0+0+0+0+0+0+0</v>
          </cell>
          <cell r="Y131">
            <v>1</v>
          </cell>
          <cell r="AA131" t="str">
            <v/>
          </cell>
          <cell r="AB131" t="str">
            <v/>
          </cell>
          <cell r="AC131" t="str">
            <v/>
          </cell>
          <cell r="AD131" t="str">
            <v/>
          </cell>
          <cell r="AE131" t="str">
            <v>0+0+0+0+0+0+0+0+0+0+0+0+0+0+0+0+0+0+0+0+0+0+0+0+0+0+0+0+0+0+0+0+0+0+0</v>
          </cell>
          <cell r="AF131">
            <v>1</v>
          </cell>
          <cell r="AH131" t="str">
            <v/>
          </cell>
          <cell r="AI131" t="str">
            <v/>
          </cell>
          <cell r="AJ131" t="str">
            <v/>
          </cell>
          <cell r="AK131" t="str">
            <v/>
          </cell>
          <cell r="AL131" t="str">
            <v>0+0+0+0+0+0+0+0+0+0+0+0+0+0+0+0+0+0+0+0+0+0+0+0+0+0+0+0+0+0+0+0+0+0+0</v>
          </cell>
          <cell r="AM131">
            <v>1</v>
          </cell>
        </row>
        <row r="132">
          <cell r="F132" t="str">
            <v/>
          </cell>
          <cell r="G132" t="str">
            <v/>
          </cell>
          <cell r="H132" t="str">
            <v/>
          </cell>
          <cell r="I132" t="str">
            <v/>
          </cell>
          <cell r="J132" t="str">
            <v>0+0+0+0+0+0+0+0+0+0+0+0+0+0+0+0+0+0+0+0+0+0+0+0+0+0+0+0+0+0+0+0+0+0+0</v>
          </cell>
          <cell r="K132">
            <v>1</v>
          </cell>
          <cell r="M132" t="str">
            <v/>
          </cell>
          <cell r="N132" t="str">
            <v/>
          </cell>
          <cell r="O132" t="str">
            <v/>
          </cell>
          <cell r="P132" t="str">
            <v/>
          </cell>
          <cell r="Q132" t="str">
            <v>0+0+0+0+0+0+0+0+0+0+0+0+0+0+0+0+0+0+0+0+0+0+0+0+0+0+0+0+0+0+0+0+0+0+0</v>
          </cell>
          <cell r="R132">
            <v>1</v>
          </cell>
          <cell r="T132" t="str">
            <v/>
          </cell>
          <cell r="U132" t="str">
            <v/>
          </cell>
          <cell r="V132" t="str">
            <v/>
          </cell>
          <cell r="W132" t="str">
            <v/>
          </cell>
          <cell r="X132" t="str">
            <v>0+0+0+0+0+0+0+0+0+0+0+0+0+0+0+0+0+0+0+0+0+0+0+0+0+0+0+0+0+0+0+0+0+0+0</v>
          </cell>
          <cell r="Y132">
            <v>1</v>
          </cell>
          <cell r="AA132" t="str">
            <v/>
          </cell>
          <cell r="AB132" t="str">
            <v/>
          </cell>
          <cell r="AC132" t="str">
            <v/>
          </cell>
          <cell r="AD132" t="str">
            <v/>
          </cell>
          <cell r="AE132" t="str">
            <v>0+0+0+0+0+0+0+0+0+0+0+0+0+0+0+0+0+0+0+0+0+0+0+0+0+0+0+0+0+0+0+0+0+0+0</v>
          </cell>
          <cell r="AF132">
            <v>1</v>
          </cell>
          <cell r="AH132" t="str">
            <v/>
          </cell>
          <cell r="AI132" t="str">
            <v/>
          </cell>
          <cell r="AJ132" t="str">
            <v/>
          </cell>
          <cell r="AK132" t="str">
            <v/>
          </cell>
          <cell r="AL132" t="str">
            <v>0+0+0+0+0+0+0+0+0+0+0+0+0+0+0+0+0+0+0+0+0+0+0+0+0+0+0+0+0+0+0+0+0+0+0</v>
          </cell>
          <cell r="AM132">
            <v>1</v>
          </cell>
        </row>
        <row r="133">
          <cell r="F133" t="str">
            <v/>
          </cell>
          <cell r="G133" t="str">
            <v/>
          </cell>
          <cell r="H133" t="str">
            <v/>
          </cell>
          <cell r="I133" t="str">
            <v/>
          </cell>
          <cell r="J133" t="str">
            <v>0+0+0+0+0+0+0+0+0+0+0+0+0+0+0+0+0+0+0+0+0+0+0+0+0+0+0+0+0+0+0+0+0+0+0</v>
          </cell>
          <cell r="K133">
            <v>1</v>
          </cell>
          <cell r="M133" t="str">
            <v/>
          </cell>
          <cell r="N133" t="str">
            <v/>
          </cell>
          <cell r="O133" t="str">
            <v/>
          </cell>
          <cell r="P133" t="str">
            <v/>
          </cell>
          <cell r="Q133" t="str">
            <v>0+0+0+0+0+0+0+0+0+0+0+0+0+0+0+0+0+0+0+0+0+0+0+0+0+0+0+0+0+0+0+0+0+0+0</v>
          </cell>
          <cell r="R133">
            <v>1</v>
          </cell>
          <cell r="T133" t="str">
            <v/>
          </cell>
          <cell r="U133" t="str">
            <v/>
          </cell>
          <cell r="V133" t="str">
            <v/>
          </cell>
          <cell r="W133" t="str">
            <v/>
          </cell>
          <cell r="X133" t="str">
            <v>0+0+0+0+0+0+0+0+0+0+0+0+0+0+0+0+0+0+0+0+0+0+0+0+0+0+0+0+0+0+0+0+0+0+0</v>
          </cell>
          <cell r="Y133">
            <v>1</v>
          </cell>
          <cell r="AA133" t="str">
            <v/>
          </cell>
          <cell r="AB133" t="str">
            <v/>
          </cell>
          <cell r="AC133" t="str">
            <v/>
          </cell>
          <cell r="AD133" t="str">
            <v/>
          </cell>
          <cell r="AE133" t="str">
            <v>0+0+0+0+0+0+0+0+0+0+0+0+0+0+0+0+0+0+0+0+0+0+0+0+0+0+0+0+0+0+0+0+0+0+0</v>
          </cell>
          <cell r="AF133">
            <v>1</v>
          </cell>
          <cell r="AH133" t="str">
            <v/>
          </cell>
          <cell r="AI133" t="str">
            <v/>
          </cell>
          <cell r="AJ133" t="str">
            <v/>
          </cell>
          <cell r="AK133" t="str">
            <v/>
          </cell>
          <cell r="AL133" t="str">
            <v>0+0+0+0+0+0+0+0+0+0+0+0+0+0+0+0+0+0+0+0+0+0+0+0+0+0+0+0+0+0+0+0+0+0+0</v>
          </cell>
          <cell r="AM133">
            <v>1</v>
          </cell>
        </row>
        <row r="134">
          <cell r="F134" t="str">
            <v/>
          </cell>
          <cell r="G134" t="str">
            <v/>
          </cell>
          <cell r="H134" t="str">
            <v/>
          </cell>
          <cell r="I134" t="str">
            <v/>
          </cell>
          <cell r="J134" t="str">
            <v>0+0+0+0+0+0+0+0+0+0+0+0+0+0+0+0+0+0+0+0+0+0+0+0+0+0+0+0+0+0+0+0+0+0+0</v>
          </cell>
          <cell r="K134">
            <v>1</v>
          </cell>
          <cell r="M134" t="str">
            <v/>
          </cell>
          <cell r="N134" t="str">
            <v/>
          </cell>
          <cell r="O134" t="str">
            <v/>
          </cell>
          <cell r="P134" t="str">
            <v/>
          </cell>
          <cell r="Q134" t="str">
            <v>0+0+0+0+0+0+0+0+0+0+0+0+0+0+0+0+0+0+0+0+0+0+0+0+0+0+0+0+0+0+0+0+0+0+0</v>
          </cell>
          <cell r="R134">
            <v>1</v>
          </cell>
          <cell r="T134" t="str">
            <v/>
          </cell>
          <cell r="U134" t="str">
            <v/>
          </cell>
          <cell r="V134" t="str">
            <v/>
          </cell>
          <cell r="W134" t="str">
            <v/>
          </cell>
          <cell r="X134" t="str">
            <v>0+0+0+0+0+0+0+0+0+0+0+0+0+0+0+0+0+0+0+0+0+0+0+0+0+0+0+0+0+0+0+0+0+0+0</v>
          </cell>
          <cell r="Y134">
            <v>1</v>
          </cell>
          <cell r="AA134" t="str">
            <v/>
          </cell>
          <cell r="AB134" t="str">
            <v/>
          </cell>
          <cell r="AC134" t="str">
            <v/>
          </cell>
          <cell r="AD134" t="str">
            <v/>
          </cell>
          <cell r="AE134" t="str">
            <v>0+0+0+0+0+0+0+0+0+0+0+0+0+0+0+0+0+0+0+0+0+0+0+0+0+0+0+0+0+0+0+0+0+0+0</v>
          </cell>
          <cell r="AF134">
            <v>1</v>
          </cell>
          <cell r="AH134" t="str">
            <v/>
          </cell>
          <cell r="AI134" t="str">
            <v/>
          </cell>
          <cell r="AJ134" t="str">
            <v/>
          </cell>
          <cell r="AK134" t="str">
            <v/>
          </cell>
          <cell r="AL134" t="str">
            <v>0+0+0+0+0+0+0+0+0+0+0+0+0+0+0+0+0+0+0+0+0+0+0+0+0+0+0+0+0+0+0+0+0+0+0</v>
          </cell>
          <cell r="AM134">
            <v>1</v>
          </cell>
        </row>
        <row r="135">
          <cell r="F135" t="str">
            <v/>
          </cell>
          <cell r="G135" t="str">
            <v/>
          </cell>
          <cell r="H135" t="str">
            <v/>
          </cell>
          <cell r="I135" t="str">
            <v/>
          </cell>
          <cell r="J135" t="str">
            <v>0+0+0+0+0+0+0+0+0+0+0+0+0+0+0+0+0+0+0+0+0+0+0+0+0+0+0+0+0+0+0+0+0+0+0</v>
          </cell>
          <cell r="K135">
            <v>1</v>
          </cell>
          <cell r="M135" t="str">
            <v/>
          </cell>
          <cell r="N135" t="str">
            <v/>
          </cell>
          <cell r="O135" t="str">
            <v/>
          </cell>
          <cell r="P135" t="str">
            <v/>
          </cell>
          <cell r="Q135" t="str">
            <v>0+0+0+0+0+0+0+0+0+0+0+0+0+0+0+0+0+0+0+0+0+0+0+0+0+0+0+0+0+0+0+0+0+0+0</v>
          </cell>
          <cell r="R135">
            <v>1</v>
          </cell>
          <cell r="T135" t="str">
            <v/>
          </cell>
          <cell r="U135" t="str">
            <v/>
          </cell>
          <cell r="V135" t="str">
            <v/>
          </cell>
          <cell r="W135" t="str">
            <v/>
          </cell>
          <cell r="X135" t="str">
            <v>0+0+0+0+0+0+0+0+0+0+0+0+0+0+0+0+0+0+0+0+0+0+0+0+0+0+0+0+0+0+0+0+0+0+0</v>
          </cell>
          <cell r="Y135">
            <v>1</v>
          </cell>
          <cell r="AA135" t="str">
            <v/>
          </cell>
          <cell r="AB135" t="str">
            <v/>
          </cell>
          <cell r="AC135" t="str">
            <v/>
          </cell>
          <cell r="AD135" t="str">
            <v/>
          </cell>
          <cell r="AE135" t="str">
            <v>0+0+0+0+0+0+0+0+0+0+0+0+0+0+0+0+0+0+0+0+0+0+0+0+0+0+0+0+0+0+0+0+0+0+0</v>
          </cell>
          <cell r="AF135">
            <v>1</v>
          </cell>
          <cell r="AH135" t="str">
            <v/>
          </cell>
          <cell r="AI135" t="str">
            <v/>
          </cell>
          <cell r="AJ135" t="str">
            <v/>
          </cell>
          <cell r="AK135" t="str">
            <v/>
          </cell>
          <cell r="AL135" t="str">
            <v>0+0+0+0+0+0+0+0+0+0+0+0+0+0+0+0+0+0+0+0+0+0+0+0+0+0+0+0+0+0+0+0+0+0+0</v>
          </cell>
          <cell r="AM135">
            <v>1</v>
          </cell>
        </row>
        <row r="136">
          <cell r="F136" t="str">
            <v/>
          </cell>
          <cell r="G136" t="str">
            <v/>
          </cell>
          <cell r="H136" t="str">
            <v/>
          </cell>
          <cell r="I136" t="str">
            <v/>
          </cell>
          <cell r="J136" t="str">
            <v>0+0+0+0+0+0+0+0+0+0+0+0+0+0+0+0+0+0+0+0+0+0+0+0+0+0+0+0+0+0+0+0+0+0+0</v>
          </cell>
          <cell r="K136">
            <v>1</v>
          </cell>
          <cell r="M136" t="str">
            <v/>
          </cell>
          <cell r="N136" t="str">
            <v/>
          </cell>
          <cell r="O136" t="str">
            <v/>
          </cell>
          <cell r="P136" t="str">
            <v/>
          </cell>
          <cell r="Q136" t="str">
            <v>0+0+0+0+0+0+0+0+0+0+0+0+0+0+0+0+0+0+0+0+0+0+0+0+0+0+0+0+0+0+0+0+0+0+0</v>
          </cell>
          <cell r="R136">
            <v>1</v>
          </cell>
          <cell r="T136" t="str">
            <v/>
          </cell>
          <cell r="U136" t="str">
            <v/>
          </cell>
          <cell r="V136" t="str">
            <v/>
          </cell>
          <cell r="W136" t="str">
            <v/>
          </cell>
          <cell r="X136" t="str">
            <v>0+0+0+0+0+0+0+0+0+0+0+0+0+0+0+0+0+0+0+0+0+0+0+0+0+0+0+0+0+0+0+0+0+0+0</v>
          </cell>
          <cell r="Y136">
            <v>1</v>
          </cell>
          <cell r="AA136" t="str">
            <v/>
          </cell>
          <cell r="AB136" t="str">
            <v/>
          </cell>
          <cell r="AC136" t="str">
            <v/>
          </cell>
          <cell r="AD136" t="str">
            <v/>
          </cell>
          <cell r="AE136" t="str">
            <v>0+0+0+0+0+0+0+0+0+0+0+0+0+0+0+0+0+0+0+0+0+0+0+0+0+0+0+0+0+0+0+0+0+0+0</v>
          </cell>
          <cell r="AF136">
            <v>1</v>
          </cell>
          <cell r="AH136" t="str">
            <v/>
          </cell>
          <cell r="AI136" t="str">
            <v/>
          </cell>
          <cell r="AJ136" t="str">
            <v/>
          </cell>
          <cell r="AK136" t="str">
            <v/>
          </cell>
          <cell r="AL136" t="str">
            <v>0+0+0+0+0+0+0+0+0+0+0+0+0+0+0+0+0+0+0+0+0+0+0+0+0+0+0+0+0+0+0+0+0+0+0</v>
          </cell>
          <cell r="AM136">
            <v>1</v>
          </cell>
        </row>
        <row r="137">
          <cell r="F137" t="str">
            <v/>
          </cell>
          <cell r="G137" t="str">
            <v/>
          </cell>
          <cell r="H137" t="str">
            <v/>
          </cell>
          <cell r="I137" t="str">
            <v/>
          </cell>
          <cell r="J137" t="str">
            <v>0+0+0+0+0+0+0+0+0+0+0+0+0+0+0+0+0+0+0+0+0+0+0+0+0+0+0+0+0+0+0+0+0+0+0</v>
          </cell>
          <cell r="K137">
            <v>1</v>
          </cell>
          <cell r="M137" t="str">
            <v/>
          </cell>
          <cell r="N137" t="str">
            <v/>
          </cell>
          <cell r="O137" t="str">
            <v/>
          </cell>
          <cell r="P137" t="str">
            <v/>
          </cell>
          <cell r="Q137" t="str">
            <v>0+0+0+0+0+0+0+0+0+0+0+0+0+0+0+0+0+0+0+0+0+0+0+0+0+0+0+0+0+0+0+0+0+0+0</v>
          </cell>
          <cell r="R137">
            <v>1</v>
          </cell>
          <cell r="T137" t="str">
            <v/>
          </cell>
          <cell r="U137" t="str">
            <v/>
          </cell>
          <cell r="V137" t="str">
            <v/>
          </cell>
          <cell r="W137" t="str">
            <v/>
          </cell>
          <cell r="X137" t="str">
            <v>0+0+0+0+0+0+0+0+0+0+0+0+0+0+0+0+0+0+0+0+0+0+0+0+0+0+0+0+0+0+0+0+0+0+0</v>
          </cell>
          <cell r="Y137">
            <v>1</v>
          </cell>
          <cell r="AA137" t="str">
            <v/>
          </cell>
          <cell r="AB137" t="str">
            <v/>
          </cell>
          <cell r="AC137" t="str">
            <v/>
          </cell>
          <cell r="AD137" t="str">
            <v/>
          </cell>
          <cell r="AE137" t="str">
            <v>0+0+0+0+0+0+0+0+0+0+0+0+0+0+0+0+0+0+0+0+0+0+0+0+0+0+0+0+0+0+0+0+0+0+0</v>
          </cell>
          <cell r="AF137">
            <v>1</v>
          </cell>
          <cell r="AH137" t="str">
            <v/>
          </cell>
          <cell r="AI137" t="str">
            <v/>
          </cell>
          <cell r="AJ137" t="str">
            <v/>
          </cell>
          <cell r="AK137" t="str">
            <v/>
          </cell>
          <cell r="AL137" t="str">
            <v>0+0+0+0+0+0+0+0+0+0+0+0+0+0+0+0+0+0+0+0+0+0+0+0+0+0+0+0+0+0+0+0+0+0+0</v>
          </cell>
          <cell r="AM137">
            <v>1</v>
          </cell>
        </row>
        <row r="138">
          <cell r="F138" t="str">
            <v/>
          </cell>
          <cell r="G138" t="str">
            <v/>
          </cell>
          <cell r="H138" t="str">
            <v/>
          </cell>
          <cell r="I138" t="str">
            <v/>
          </cell>
          <cell r="J138" t="str">
            <v>0+0+0+0+0+0+0+0+0+0+0+0+0+0+0+0+0+0+0+0+0+0+0+0+0+0+0+0+0+0+0+0+0+0+0</v>
          </cell>
          <cell r="K138">
            <v>1</v>
          </cell>
          <cell r="M138" t="str">
            <v/>
          </cell>
          <cell r="N138" t="str">
            <v/>
          </cell>
          <cell r="O138" t="str">
            <v/>
          </cell>
          <cell r="P138" t="str">
            <v/>
          </cell>
          <cell r="Q138" t="str">
            <v>0+0+0+0+0+0+0+0+0+0+0+0+0+0+0+0+0+0+0+0+0+0+0+0+0+0+0+0+0+0+0+0+0+0+0</v>
          </cell>
          <cell r="R138">
            <v>1</v>
          </cell>
          <cell r="T138" t="str">
            <v/>
          </cell>
          <cell r="U138" t="str">
            <v/>
          </cell>
          <cell r="V138" t="str">
            <v/>
          </cell>
          <cell r="W138" t="str">
            <v/>
          </cell>
          <cell r="X138" t="str">
            <v>0+0+0+0+0+0+0+0+0+0+0+0+0+0+0+0+0+0+0+0+0+0+0+0+0+0+0+0+0+0+0+0+0+0+0</v>
          </cell>
          <cell r="Y138">
            <v>1</v>
          </cell>
          <cell r="AA138" t="str">
            <v/>
          </cell>
          <cell r="AB138" t="str">
            <v/>
          </cell>
          <cell r="AC138" t="str">
            <v/>
          </cell>
          <cell r="AD138" t="str">
            <v/>
          </cell>
          <cell r="AE138" t="str">
            <v>0+0+0+0+0+0+0+0+0+0+0+0+0+0+0+0+0+0+0+0+0+0+0+0+0+0+0+0+0+0+0+0+0+0+0</v>
          </cell>
          <cell r="AF138">
            <v>1</v>
          </cell>
          <cell r="AH138" t="str">
            <v/>
          </cell>
          <cell r="AI138" t="str">
            <v/>
          </cell>
          <cell r="AJ138" t="str">
            <v/>
          </cell>
          <cell r="AK138" t="str">
            <v/>
          </cell>
          <cell r="AL138" t="str">
            <v>0+0+0+0+0+0+0+0+0+0+0+0+0+0+0+0+0+0+0+0+0+0+0+0+0+0+0+0+0+0+0+0+0+0+0</v>
          </cell>
          <cell r="AM138">
            <v>1</v>
          </cell>
        </row>
        <row r="139">
          <cell r="F139" t="str">
            <v/>
          </cell>
          <cell r="G139" t="str">
            <v/>
          </cell>
          <cell r="H139" t="str">
            <v/>
          </cell>
          <cell r="I139" t="str">
            <v/>
          </cell>
          <cell r="J139" t="str">
            <v>0+0+0+0+0+0+0+0+0+0+0+0+0+0+0+0+0+0+0+0+0+0+0+0+0+0+0+0+0+0+0+0+0+0+0</v>
          </cell>
          <cell r="K139">
            <v>1</v>
          </cell>
          <cell r="M139" t="str">
            <v/>
          </cell>
          <cell r="N139" t="str">
            <v/>
          </cell>
          <cell r="O139" t="str">
            <v/>
          </cell>
          <cell r="P139" t="str">
            <v/>
          </cell>
          <cell r="Q139" t="str">
            <v>0+0+0+0+0+0+0+0+0+0+0+0+0+0+0+0+0+0+0+0+0+0+0+0+0+0+0+0+0+0+0+0+0+0+0</v>
          </cell>
          <cell r="R139">
            <v>1</v>
          </cell>
          <cell r="T139" t="str">
            <v/>
          </cell>
          <cell r="U139" t="str">
            <v/>
          </cell>
          <cell r="V139" t="str">
            <v/>
          </cell>
          <cell r="W139" t="str">
            <v/>
          </cell>
          <cell r="X139" t="str">
            <v>0+0+0+0+0+0+0+0+0+0+0+0+0+0+0+0+0+0+0+0+0+0+0+0+0+0+0+0+0+0+0+0+0+0+0</v>
          </cell>
          <cell r="Y139">
            <v>1</v>
          </cell>
          <cell r="AA139" t="str">
            <v/>
          </cell>
          <cell r="AB139" t="str">
            <v/>
          </cell>
          <cell r="AC139" t="str">
            <v/>
          </cell>
          <cell r="AD139" t="str">
            <v/>
          </cell>
          <cell r="AE139" t="str">
            <v>0+0+0+0+0+0+0+0+0+0+0+0+0+0+0+0+0+0+0+0+0+0+0+0+0+0+0+0+0+0+0+0+0+0+0</v>
          </cell>
          <cell r="AF139">
            <v>1</v>
          </cell>
          <cell r="AH139" t="str">
            <v/>
          </cell>
          <cell r="AI139" t="str">
            <v/>
          </cell>
          <cell r="AJ139" t="str">
            <v/>
          </cell>
          <cell r="AK139" t="str">
            <v/>
          </cell>
          <cell r="AL139" t="str">
            <v>0+0+0+0+0+0+0+0+0+0+0+0+0+0+0+0+0+0+0+0+0+0+0+0+0+0+0+0+0+0+0+0+0+0+0</v>
          </cell>
          <cell r="AM139">
            <v>1</v>
          </cell>
        </row>
        <row r="140">
          <cell r="F140" t="str">
            <v/>
          </cell>
          <cell r="G140" t="str">
            <v/>
          </cell>
          <cell r="H140" t="str">
            <v/>
          </cell>
          <cell r="I140" t="str">
            <v/>
          </cell>
          <cell r="J140" t="str">
            <v>0+0+0+0+0+0+0+0+0+0+0+0+0+0+0+0+0+0+0+0+0+0+0+0+0+0+0+0+0+0+0+0+0+0+0</v>
          </cell>
          <cell r="K140">
            <v>1</v>
          </cell>
          <cell r="M140" t="str">
            <v/>
          </cell>
          <cell r="N140" t="str">
            <v/>
          </cell>
          <cell r="O140" t="str">
            <v/>
          </cell>
          <cell r="P140" t="str">
            <v/>
          </cell>
          <cell r="Q140" t="str">
            <v>0+0+0+0+0+0+0+0+0+0+0+0+0+0+0+0+0+0+0+0+0+0+0+0+0+0+0+0+0+0+0+0+0+0+0</v>
          </cell>
          <cell r="R140">
            <v>1</v>
          </cell>
          <cell r="T140" t="str">
            <v/>
          </cell>
          <cell r="U140" t="str">
            <v/>
          </cell>
          <cell r="V140" t="str">
            <v/>
          </cell>
          <cell r="W140" t="str">
            <v/>
          </cell>
          <cell r="X140" t="str">
            <v>0+0+0+0+0+0+0+0+0+0+0+0+0+0+0+0+0+0+0+0+0+0+0+0+0+0+0+0+0+0+0+0+0+0+0</v>
          </cell>
          <cell r="Y140">
            <v>1</v>
          </cell>
          <cell r="AA140" t="str">
            <v/>
          </cell>
          <cell r="AB140" t="str">
            <v/>
          </cell>
          <cell r="AC140" t="str">
            <v/>
          </cell>
          <cell r="AD140" t="str">
            <v/>
          </cell>
          <cell r="AE140" t="str">
            <v>0+0+0+0+0+0+0+0+0+0+0+0+0+0+0+0+0+0+0+0+0+0+0+0+0+0+0+0+0+0+0+0+0+0+0</v>
          </cell>
          <cell r="AF140">
            <v>1</v>
          </cell>
          <cell r="AH140" t="str">
            <v/>
          </cell>
          <cell r="AI140" t="str">
            <v/>
          </cell>
          <cell r="AJ140" t="str">
            <v/>
          </cell>
          <cell r="AK140" t="str">
            <v/>
          </cell>
          <cell r="AL140" t="str">
            <v>0+0+0+0+0+0+0+0+0+0+0+0+0+0+0+0+0+0+0+0+0+0+0+0+0+0+0+0+0+0+0+0+0+0+0</v>
          </cell>
          <cell r="AM140">
            <v>1</v>
          </cell>
        </row>
        <row r="141">
          <cell r="F141" t="str">
            <v/>
          </cell>
          <cell r="G141" t="str">
            <v/>
          </cell>
          <cell r="H141" t="str">
            <v/>
          </cell>
          <cell r="I141" t="str">
            <v/>
          </cell>
          <cell r="J141" t="str">
            <v>0+0+0+0+0+0+0+0+0+0+0+0+0+0+0+0+0+0+0+0+0+0+0+0+0+0+0+0+0+0+0+0+0+0+0</v>
          </cell>
          <cell r="K141">
            <v>1</v>
          </cell>
          <cell r="M141" t="str">
            <v/>
          </cell>
          <cell r="N141" t="str">
            <v/>
          </cell>
          <cell r="O141" t="str">
            <v/>
          </cell>
          <cell r="P141" t="str">
            <v/>
          </cell>
          <cell r="Q141" t="str">
            <v>0+0+0+0+0+0+0+0+0+0+0+0+0+0+0+0+0+0+0+0+0+0+0+0+0+0+0+0+0+0+0+0+0+0+0</v>
          </cell>
          <cell r="R141">
            <v>1</v>
          </cell>
          <cell r="T141" t="str">
            <v/>
          </cell>
          <cell r="U141" t="str">
            <v/>
          </cell>
          <cell r="V141" t="str">
            <v/>
          </cell>
          <cell r="W141" t="str">
            <v/>
          </cell>
          <cell r="X141" t="str">
            <v>0+0+0+0+0+0+0+0+0+0+0+0+0+0+0+0+0+0+0+0+0+0+0+0+0+0+0+0+0+0+0+0+0+0+0</v>
          </cell>
          <cell r="Y141">
            <v>1</v>
          </cell>
          <cell r="AA141" t="str">
            <v/>
          </cell>
          <cell r="AB141" t="str">
            <v/>
          </cell>
          <cell r="AC141" t="str">
            <v/>
          </cell>
          <cell r="AD141" t="str">
            <v/>
          </cell>
          <cell r="AE141" t="str">
            <v>0+0+0+0+0+0+0+0+0+0+0+0+0+0+0+0+0+0+0+0+0+0+0+0+0+0+0+0+0+0+0+0+0+0+0</v>
          </cell>
          <cell r="AF141">
            <v>1</v>
          </cell>
          <cell r="AH141" t="str">
            <v/>
          </cell>
          <cell r="AI141" t="str">
            <v/>
          </cell>
          <cell r="AJ141" t="str">
            <v/>
          </cell>
          <cell r="AK141" t="str">
            <v/>
          </cell>
          <cell r="AL141" t="str">
            <v>0+0+0+0+0+0+0+0+0+0+0+0+0+0+0+0+0+0+0+0+0+0+0+0+0+0+0+0+0+0+0+0+0+0+0</v>
          </cell>
          <cell r="AM141">
            <v>1</v>
          </cell>
        </row>
        <row r="142">
          <cell r="F142" t="str">
            <v/>
          </cell>
          <cell r="G142" t="str">
            <v/>
          </cell>
          <cell r="H142" t="str">
            <v/>
          </cell>
          <cell r="I142" t="str">
            <v/>
          </cell>
          <cell r="J142" t="str">
            <v>0+0+0+0+0+0+0+0+0+0+0+0+0+0+0+0+0+0+0+0+0+0+0+0+0+0+0+0+0+0+0+0+0+0+0</v>
          </cell>
          <cell r="K142">
            <v>1</v>
          </cell>
          <cell r="M142" t="str">
            <v/>
          </cell>
          <cell r="N142" t="str">
            <v/>
          </cell>
          <cell r="O142" t="str">
            <v/>
          </cell>
          <cell r="P142" t="str">
            <v/>
          </cell>
          <cell r="Q142" t="str">
            <v>0+0+0+0+0+0+0+0+0+0+0+0+0+0+0+0+0+0+0+0+0+0+0+0+0+0+0+0+0+0+0+0+0+0+0</v>
          </cell>
          <cell r="R142">
            <v>1</v>
          </cell>
          <cell r="T142" t="str">
            <v/>
          </cell>
          <cell r="U142" t="str">
            <v/>
          </cell>
          <cell r="V142" t="str">
            <v/>
          </cell>
          <cell r="W142" t="str">
            <v/>
          </cell>
          <cell r="X142" t="str">
            <v>0+0+0+0+0+0+0+0+0+0+0+0+0+0+0+0+0+0+0+0+0+0+0+0+0+0+0+0+0+0+0+0+0+0+0</v>
          </cell>
          <cell r="Y142">
            <v>1</v>
          </cell>
          <cell r="AA142" t="str">
            <v/>
          </cell>
          <cell r="AB142" t="str">
            <v/>
          </cell>
          <cell r="AC142" t="str">
            <v/>
          </cell>
          <cell r="AD142" t="str">
            <v/>
          </cell>
          <cell r="AE142" t="str">
            <v>0+0+0+0+0+0+0+0+0+0+0+0+0+0+0+0+0+0+0+0+0+0+0+0+0+0+0+0+0+0+0+0+0+0+0</v>
          </cell>
          <cell r="AF142">
            <v>1</v>
          </cell>
          <cell r="AH142" t="str">
            <v/>
          </cell>
          <cell r="AI142" t="str">
            <v/>
          </cell>
          <cell r="AJ142" t="str">
            <v/>
          </cell>
          <cell r="AK142" t="str">
            <v/>
          </cell>
          <cell r="AL142" t="str">
            <v>0+0+0+0+0+0+0+0+0+0+0+0+0+0+0+0+0+0+0+0+0+0+0+0+0+0+0+0+0+0+0+0+0+0+0</v>
          </cell>
          <cell r="AM142">
            <v>1</v>
          </cell>
        </row>
        <row r="143">
          <cell r="F143" t="str">
            <v/>
          </cell>
          <cell r="G143" t="str">
            <v/>
          </cell>
          <cell r="H143" t="str">
            <v/>
          </cell>
          <cell r="I143" t="str">
            <v/>
          </cell>
          <cell r="J143" t="str">
            <v>0+0+0+0+0+0+0+0+0+0+0+0+0+0+0+0+0+0+0+0+0+0+0+0+0+0+0+0+0+0+0+0+0+0+0</v>
          </cell>
          <cell r="K143">
            <v>1</v>
          </cell>
          <cell r="M143" t="str">
            <v/>
          </cell>
          <cell r="N143" t="str">
            <v/>
          </cell>
          <cell r="O143" t="str">
            <v/>
          </cell>
          <cell r="P143" t="str">
            <v/>
          </cell>
          <cell r="Q143" t="str">
            <v>0+0+0+0+0+0+0+0+0+0+0+0+0+0+0+0+0+0+0+0+0+0+0+0+0+0+0+0+0+0+0+0+0+0+0</v>
          </cell>
          <cell r="R143">
            <v>1</v>
          </cell>
          <cell r="T143" t="str">
            <v/>
          </cell>
          <cell r="U143" t="str">
            <v/>
          </cell>
          <cell r="V143" t="str">
            <v/>
          </cell>
          <cell r="W143" t="str">
            <v/>
          </cell>
          <cell r="X143" t="str">
            <v>0+0+0+0+0+0+0+0+0+0+0+0+0+0+0+0+0+0+0+0+0+0+0+0+0+0+0+0+0+0+0+0+0+0+0</v>
          </cell>
          <cell r="Y143">
            <v>1</v>
          </cell>
          <cell r="AA143" t="str">
            <v/>
          </cell>
          <cell r="AB143" t="str">
            <v/>
          </cell>
          <cell r="AC143" t="str">
            <v/>
          </cell>
          <cell r="AD143" t="str">
            <v/>
          </cell>
          <cell r="AE143" t="str">
            <v>0+0+0+0+0+0+0+0+0+0+0+0+0+0+0+0+0+0+0+0+0+0+0+0+0+0+0+0+0+0+0+0+0+0+0</v>
          </cell>
          <cell r="AF143">
            <v>1</v>
          </cell>
          <cell r="AH143" t="str">
            <v/>
          </cell>
          <cell r="AI143" t="str">
            <v/>
          </cell>
          <cell r="AJ143" t="str">
            <v/>
          </cell>
          <cell r="AK143" t="str">
            <v/>
          </cell>
          <cell r="AL143" t="str">
            <v>0+0+0+0+0+0+0+0+0+0+0+0+0+0+0+0+0+0+0+0+0+0+0+0+0+0+0+0+0+0+0+0+0+0+0</v>
          </cell>
          <cell r="AM143">
            <v>1</v>
          </cell>
        </row>
        <row r="144">
          <cell r="F144" t="str">
            <v/>
          </cell>
          <cell r="G144" t="str">
            <v/>
          </cell>
          <cell r="H144" t="str">
            <v/>
          </cell>
          <cell r="I144" t="str">
            <v/>
          </cell>
          <cell r="J144" t="str">
            <v>0+0+0+0+0+0+0+0+0+0+0+0+0+0+0+0+0+0+0+0+0+0+0+0+0+0+0+0+0+0+0+0+0+0+0</v>
          </cell>
          <cell r="K144">
            <v>1</v>
          </cell>
          <cell r="M144" t="str">
            <v/>
          </cell>
          <cell r="N144" t="str">
            <v/>
          </cell>
          <cell r="O144" t="str">
            <v/>
          </cell>
          <cell r="P144" t="str">
            <v/>
          </cell>
          <cell r="Q144" t="str">
            <v>0+0+0+0+0+0+0+0+0+0+0+0+0+0+0+0+0+0+0+0+0+0+0+0+0+0+0+0+0+0+0+0+0+0+0</v>
          </cell>
          <cell r="R144">
            <v>1</v>
          </cell>
          <cell r="T144" t="str">
            <v/>
          </cell>
          <cell r="U144" t="str">
            <v/>
          </cell>
          <cell r="V144" t="str">
            <v/>
          </cell>
          <cell r="W144" t="str">
            <v/>
          </cell>
          <cell r="X144" t="str">
            <v>0+0+0+0+0+0+0+0+0+0+0+0+0+0+0+0+0+0+0+0+0+0+0+0+0+0+0+0+0+0+0+0+0+0+0</v>
          </cell>
          <cell r="Y144">
            <v>1</v>
          </cell>
          <cell r="AA144" t="str">
            <v/>
          </cell>
          <cell r="AB144" t="str">
            <v/>
          </cell>
          <cell r="AC144" t="str">
            <v/>
          </cell>
          <cell r="AD144" t="str">
            <v/>
          </cell>
          <cell r="AE144" t="str">
            <v>0+0+0+0+0+0+0+0+0+0+0+0+0+0+0+0+0+0+0+0+0+0+0+0+0+0+0+0+0+0+0+0+0+0+0</v>
          </cell>
          <cell r="AF144">
            <v>1</v>
          </cell>
          <cell r="AH144" t="str">
            <v/>
          </cell>
          <cell r="AI144" t="str">
            <v/>
          </cell>
          <cell r="AJ144" t="str">
            <v/>
          </cell>
          <cell r="AK144" t="str">
            <v/>
          </cell>
          <cell r="AL144" t="str">
            <v>0+0+0+0+0+0+0+0+0+0+0+0+0+0+0+0+0+0+0+0+0+0+0+0+0+0+0+0+0+0+0+0+0+0+0</v>
          </cell>
          <cell r="AM144">
            <v>1</v>
          </cell>
        </row>
        <row r="145">
          <cell r="F145" t="str">
            <v/>
          </cell>
          <cell r="G145" t="str">
            <v/>
          </cell>
          <cell r="H145" t="str">
            <v/>
          </cell>
          <cell r="I145" t="str">
            <v/>
          </cell>
          <cell r="J145" t="str">
            <v>0+0+0+0+0+0+0+0+0+0+0+0+0+0+0+0+0+0+0+0+0+0+0+0+0+0+0+0+0+0+0+0+0+0+0</v>
          </cell>
          <cell r="K145">
            <v>1</v>
          </cell>
          <cell r="M145" t="str">
            <v/>
          </cell>
          <cell r="N145" t="str">
            <v/>
          </cell>
          <cell r="O145" t="str">
            <v/>
          </cell>
          <cell r="P145" t="str">
            <v/>
          </cell>
          <cell r="Q145" t="str">
            <v>0+0+0+0+0+0+0+0+0+0+0+0+0+0+0+0+0+0+0+0+0+0+0+0+0+0+0+0+0+0+0+0+0+0+0</v>
          </cell>
          <cell r="R145">
            <v>1</v>
          </cell>
          <cell r="T145" t="str">
            <v/>
          </cell>
          <cell r="U145" t="str">
            <v/>
          </cell>
          <cell r="V145" t="str">
            <v/>
          </cell>
          <cell r="W145" t="str">
            <v/>
          </cell>
          <cell r="X145" t="str">
            <v>0+0+0+0+0+0+0+0+0+0+0+0+0+0+0+0+0+0+0+0+0+0+0+0+0+0+0+0+0+0+0+0+0+0+0</v>
          </cell>
          <cell r="Y145">
            <v>1</v>
          </cell>
          <cell r="AA145" t="str">
            <v/>
          </cell>
          <cell r="AB145" t="str">
            <v/>
          </cell>
          <cell r="AC145" t="str">
            <v/>
          </cell>
          <cell r="AD145" t="str">
            <v/>
          </cell>
          <cell r="AE145" t="str">
            <v>0+0+0+0+0+0+0+0+0+0+0+0+0+0+0+0+0+0+0+0+0+0+0+0+0+0+0+0+0+0+0+0+0+0+0</v>
          </cell>
          <cell r="AF145">
            <v>1</v>
          </cell>
          <cell r="AH145" t="str">
            <v/>
          </cell>
          <cell r="AI145" t="str">
            <v/>
          </cell>
          <cell r="AJ145" t="str">
            <v/>
          </cell>
          <cell r="AK145" t="str">
            <v/>
          </cell>
          <cell r="AL145" t="str">
            <v>0+0+0+0+0+0+0+0+0+0+0+0+0+0+0+0+0+0+0+0+0+0+0+0+0+0+0+0+0+0+0+0+0+0+0</v>
          </cell>
          <cell r="AM145">
            <v>1</v>
          </cell>
        </row>
        <row r="146">
          <cell r="F146" t="str">
            <v/>
          </cell>
          <cell r="G146" t="str">
            <v/>
          </cell>
          <cell r="H146" t="str">
            <v/>
          </cell>
          <cell r="I146" t="str">
            <v/>
          </cell>
          <cell r="J146" t="str">
            <v>0+0+0+0+0+0+0+0+0+0+0+0+0+0+0+0+0+0+0+0+0+0+0+0+0+0+0+0+0+0+0+0+0+0+0</v>
          </cell>
          <cell r="K146">
            <v>1</v>
          </cell>
          <cell r="M146" t="str">
            <v/>
          </cell>
          <cell r="N146" t="str">
            <v/>
          </cell>
          <cell r="O146" t="str">
            <v/>
          </cell>
          <cell r="P146" t="str">
            <v/>
          </cell>
          <cell r="Q146" t="str">
            <v>0+0+0+0+0+0+0+0+0+0+0+0+0+0+0+0+0+0+0+0+0+0+0+0+0+0+0+0+0+0+0+0+0+0+0</v>
          </cell>
          <cell r="R146">
            <v>1</v>
          </cell>
          <cell r="T146" t="str">
            <v/>
          </cell>
          <cell r="U146" t="str">
            <v/>
          </cell>
          <cell r="V146" t="str">
            <v/>
          </cell>
          <cell r="W146" t="str">
            <v/>
          </cell>
          <cell r="X146" t="str">
            <v>0+0+0+0+0+0+0+0+0+0+0+0+0+0+0+0+0+0+0+0+0+0+0+0+0+0+0+0+0+0+0+0+0+0+0</v>
          </cell>
          <cell r="Y146">
            <v>1</v>
          </cell>
          <cell r="AA146" t="str">
            <v/>
          </cell>
          <cell r="AB146" t="str">
            <v/>
          </cell>
          <cell r="AC146" t="str">
            <v/>
          </cell>
          <cell r="AD146" t="str">
            <v/>
          </cell>
          <cell r="AE146" t="str">
            <v>0+0+0+0+0+0+0+0+0+0+0+0+0+0+0+0+0+0+0+0+0+0+0+0+0+0+0+0+0+0+0+0+0+0+0</v>
          </cell>
          <cell r="AF146">
            <v>1</v>
          </cell>
          <cell r="AH146" t="str">
            <v/>
          </cell>
          <cell r="AI146" t="str">
            <v/>
          </cell>
          <cell r="AJ146" t="str">
            <v/>
          </cell>
          <cell r="AK146" t="str">
            <v/>
          </cell>
          <cell r="AL146" t="str">
            <v>0+0+0+0+0+0+0+0+0+0+0+0+0+0+0+0+0+0+0+0+0+0+0+0+0+0+0+0+0+0+0+0+0+0+0</v>
          </cell>
          <cell r="AM146">
            <v>1</v>
          </cell>
        </row>
        <row r="147">
          <cell r="F147" t="str">
            <v/>
          </cell>
          <cell r="G147" t="str">
            <v/>
          </cell>
          <cell r="H147" t="str">
            <v/>
          </cell>
          <cell r="I147" t="str">
            <v/>
          </cell>
          <cell r="J147" t="str">
            <v>0+0+0+0+0+0+0+0+0+0+0+0+0+0+0+0+0+0+0+0+0+0+0+0+0+0+0+0+0+0+0+0+0+0+0</v>
          </cell>
          <cell r="K147">
            <v>1</v>
          </cell>
          <cell r="M147" t="str">
            <v/>
          </cell>
          <cell r="N147" t="str">
            <v/>
          </cell>
          <cell r="O147" t="str">
            <v/>
          </cell>
          <cell r="P147" t="str">
            <v/>
          </cell>
          <cell r="Q147" t="str">
            <v>0+0+0+0+0+0+0+0+0+0+0+0+0+0+0+0+0+0+0+0+0+0+0+0+0+0+0+0+0+0+0+0+0+0+0</v>
          </cell>
          <cell r="R147">
            <v>1</v>
          </cell>
          <cell r="T147" t="str">
            <v/>
          </cell>
          <cell r="U147" t="str">
            <v/>
          </cell>
          <cell r="V147" t="str">
            <v/>
          </cell>
          <cell r="W147" t="str">
            <v/>
          </cell>
          <cell r="X147" t="str">
            <v>0+0+0+0+0+0+0+0+0+0+0+0+0+0+0+0+0+0+0+0+0+0+0+0+0+0+0+0+0+0+0+0+0+0+0</v>
          </cell>
          <cell r="Y147">
            <v>1</v>
          </cell>
          <cell r="AA147" t="str">
            <v/>
          </cell>
          <cell r="AB147" t="str">
            <v/>
          </cell>
          <cell r="AC147" t="str">
            <v/>
          </cell>
          <cell r="AD147" t="str">
            <v/>
          </cell>
          <cell r="AE147" t="str">
            <v>0+0+0+0+0+0+0+0+0+0+0+0+0+0+0+0+0+0+0+0+0+0+0+0+0+0+0+0+0+0+0+0+0+0+0</v>
          </cell>
          <cell r="AF147">
            <v>1</v>
          </cell>
          <cell r="AH147" t="str">
            <v/>
          </cell>
          <cell r="AI147" t="str">
            <v/>
          </cell>
          <cell r="AJ147" t="str">
            <v/>
          </cell>
          <cell r="AK147" t="str">
            <v/>
          </cell>
          <cell r="AL147" t="str">
            <v>0+0+0+0+0+0+0+0+0+0+0+0+0+0+0+0+0+0+0+0+0+0+0+0+0+0+0+0+0+0+0+0+0+0+0</v>
          </cell>
          <cell r="AM147">
            <v>1</v>
          </cell>
        </row>
        <row r="148">
          <cell r="F148" t="str">
            <v/>
          </cell>
          <cell r="G148" t="str">
            <v/>
          </cell>
          <cell r="H148" t="str">
            <v/>
          </cell>
          <cell r="I148" t="str">
            <v/>
          </cell>
          <cell r="J148" t="str">
            <v>0+0+0+0+0+0+0+0+0+0+0+0+0+0+0+0+0+0+0+0+0+0+0+0+0+0+0+0+0+0+0+0+0+0+0</v>
          </cell>
          <cell r="K148">
            <v>1</v>
          </cell>
          <cell r="M148" t="str">
            <v/>
          </cell>
          <cell r="N148" t="str">
            <v/>
          </cell>
          <cell r="O148" t="str">
            <v/>
          </cell>
          <cell r="P148" t="str">
            <v/>
          </cell>
          <cell r="Q148" t="str">
            <v>0+0+0+0+0+0+0+0+0+0+0+0+0+0+0+0+0+0+0+0+0+0+0+0+0+0+0+0+0+0+0+0+0+0+0</v>
          </cell>
          <cell r="R148">
            <v>1</v>
          </cell>
          <cell r="T148" t="str">
            <v/>
          </cell>
          <cell r="U148" t="str">
            <v/>
          </cell>
          <cell r="V148" t="str">
            <v/>
          </cell>
          <cell r="W148" t="str">
            <v/>
          </cell>
          <cell r="X148" t="str">
            <v>0+0+0+0+0+0+0+0+0+0+0+0+0+0+0+0+0+0+0+0+0+0+0+0+0+0+0+0+0+0+0+0+0+0+0</v>
          </cell>
          <cell r="Y148">
            <v>1</v>
          </cell>
          <cell r="AA148" t="str">
            <v/>
          </cell>
          <cell r="AB148" t="str">
            <v/>
          </cell>
          <cell r="AC148" t="str">
            <v/>
          </cell>
          <cell r="AD148" t="str">
            <v/>
          </cell>
          <cell r="AE148" t="str">
            <v>0+0+0+0+0+0+0+0+0+0+0+0+0+0+0+0+0+0+0+0+0+0+0+0+0+0+0+0+0+0+0+0+0+0+0</v>
          </cell>
          <cell r="AF148">
            <v>1</v>
          </cell>
          <cell r="AH148" t="str">
            <v/>
          </cell>
          <cell r="AI148" t="str">
            <v/>
          </cell>
          <cell r="AJ148" t="str">
            <v/>
          </cell>
          <cell r="AK148" t="str">
            <v/>
          </cell>
          <cell r="AL148" t="str">
            <v>0+0+0+0+0+0+0+0+0+0+0+0+0+0+0+0+0+0+0+0+0+0+0+0+0+0+0+0+0+0+0+0+0+0+0</v>
          </cell>
          <cell r="AM148">
            <v>1</v>
          </cell>
        </row>
        <row r="149">
          <cell r="F149" t="str">
            <v/>
          </cell>
          <cell r="G149" t="str">
            <v/>
          </cell>
          <cell r="H149" t="str">
            <v/>
          </cell>
          <cell r="I149" t="str">
            <v/>
          </cell>
          <cell r="J149" t="str">
            <v>0+0+0+0+0+0+0+0+0+0+0+0+0+0+0+0+0+0+0+0+0+0+0+0+0+0+0+0+0+0+0+0+0+0+0</v>
          </cell>
          <cell r="K149">
            <v>1</v>
          </cell>
          <cell r="M149" t="str">
            <v/>
          </cell>
          <cell r="N149" t="str">
            <v/>
          </cell>
          <cell r="O149" t="str">
            <v/>
          </cell>
          <cell r="P149" t="str">
            <v/>
          </cell>
          <cell r="Q149" t="str">
            <v>0+0+0+0+0+0+0+0+0+0+0+0+0+0+0+0+0+0+0+0+0+0+0+0+0+0+0+0+0+0+0+0+0+0+0</v>
          </cell>
          <cell r="R149">
            <v>1</v>
          </cell>
          <cell r="T149" t="str">
            <v/>
          </cell>
          <cell r="U149" t="str">
            <v/>
          </cell>
          <cell r="V149" t="str">
            <v/>
          </cell>
          <cell r="W149" t="str">
            <v/>
          </cell>
          <cell r="X149" t="str">
            <v>0+0+0+0+0+0+0+0+0+0+0+0+0+0+0+0+0+0+0+0+0+0+0+0+0+0+0+0+0+0+0+0+0+0+0</v>
          </cell>
          <cell r="Y149">
            <v>1</v>
          </cell>
          <cell r="AA149" t="str">
            <v/>
          </cell>
          <cell r="AB149" t="str">
            <v/>
          </cell>
          <cell r="AC149" t="str">
            <v/>
          </cell>
          <cell r="AD149" t="str">
            <v/>
          </cell>
          <cell r="AE149" t="str">
            <v>0+0+0+0+0+0+0+0+0+0+0+0+0+0+0+0+0+0+0+0+0+0+0+0+0+0+0+0+0+0+0+0+0+0+0</v>
          </cell>
          <cell r="AF149">
            <v>1</v>
          </cell>
          <cell r="AH149" t="str">
            <v/>
          </cell>
          <cell r="AI149" t="str">
            <v/>
          </cell>
          <cell r="AJ149" t="str">
            <v/>
          </cell>
          <cell r="AK149" t="str">
            <v/>
          </cell>
          <cell r="AL149" t="str">
            <v>0+0+0+0+0+0+0+0+0+0+0+0+0+0+0+0+0+0+0+0+0+0+0+0+0+0+0+0+0+0+0+0+0+0+0</v>
          </cell>
          <cell r="AM149">
            <v>1</v>
          </cell>
        </row>
        <row r="150">
          <cell r="F150" t="str">
            <v/>
          </cell>
          <cell r="G150" t="str">
            <v/>
          </cell>
          <cell r="H150" t="str">
            <v/>
          </cell>
          <cell r="I150" t="str">
            <v/>
          </cell>
          <cell r="J150" t="str">
            <v>0+0+0+0+0+0+0+0+0+0+0+0+0+0+0+0+0+0+0+0+0+0+0+0+0+0+0+0+0+0+0+0+0+0+0</v>
          </cell>
          <cell r="K150">
            <v>1</v>
          </cell>
          <cell r="M150" t="str">
            <v/>
          </cell>
          <cell r="N150" t="str">
            <v/>
          </cell>
          <cell r="O150" t="str">
            <v/>
          </cell>
          <cell r="P150" t="str">
            <v/>
          </cell>
          <cell r="Q150" t="str">
            <v>0+0+0+0+0+0+0+0+0+0+0+0+0+0+0+0+0+0+0+0+0+0+0+0+0+0+0+0+0+0+0+0+0+0+0</v>
          </cell>
          <cell r="R150">
            <v>1</v>
          </cell>
          <cell r="T150" t="str">
            <v/>
          </cell>
          <cell r="U150" t="str">
            <v/>
          </cell>
          <cell r="V150" t="str">
            <v/>
          </cell>
          <cell r="W150" t="str">
            <v/>
          </cell>
          <cell r="X150" t="str">
            <v>0+0+0+0+0+0+0+0+0+0+0+0+0+0+0+0+0+0+0+0+0+0+0+0+0+0+0+0+0+0+0+0+0+0+0</v>
          </cell>
          <cell r="Y150">
            <v>1</v>
          </cell>
          <cell r="AA150" t="str">
            <v/>
          </cell>
          <cell r="AB150" t="str">
            <v/>
          </cell>
          <cell r="AC150" t="str">
            <v/>
          </cell>
          <cell r="AD150" t="str">
            <v/>
          </cell>
          <cell r="AE150" t="str">
            <v>0+0+0+0+0+0+0+0+0+0+0+0+0+0+0+0+0+0+0+0+0+0+0+0+0+0+0+0+0+0+0+0+0+0+0</v>
          </cell>
          <cell r="AF150">
            <v>1</v>
          </cell>
          <cell r="AH150" t="str">
            <v/>
          </cell>
          <cell r="AI150" t="str">
            <v/>
          </cell>
          <cell r="AJ150" t="str">
            <v/>
          </cell>
          <cell r="AK150" t="str">
            <v/>
          </cell>
          <cell r="AL150" t="str">
            <v>0+0+0+0+0+0+0+0+0+0+0+0+0+0+0+0+0+0+0+0+0+0+0+0+0+0+0+0+0+0+0+0+0+0+0</v>
          </cell>
          <cell r="AM150">
            <v>1</v>
          </cell>
        </row>
        <row r="151">
          <cell r="F151" t="str">
            <v/>
          </cell>
          <cell r="G151" t="str">
            <v/>
          </cell>
          <cell r="H151" t="str">
            <v/>
          </cell>
          <cell r="I151" t="str">
            <v/>
          </cell>
          <cell r="J151" t="str">
            <v>0+0+0+0+0+0+0+0+0+0+0+0+0+0+0+0+0+0+0+0+0+0+0+0+0+0+0+0+0+0+0+0+0+0+0</v>
          </cell>
          <cell r="K151">
            <v>1</v>
          </cell>
          <cell r="M151" t="str">
            <v/>
          </cell>
          <cell r="N151" t="str">
            <v/>
          </cell>
          <cell r="O151" t="str">
            <v/>
          </cell>
          <cell r="P151" t="str">
            <v/>
          </cell>
          <cell r="Q151" t="str">
            <v>0+0+0+0+0+0+0+0+0+0+0+0+0+0+0+0+0+0+0+0+0+0+0+0+0+0+0+0+0+0+0+0+0+0+0</v>
          </cell>
          <cell r="R151">
            <v>1</v>
          </cell>
          <cell r="T151" t="str">
            <v/>
          </cell>
          <cell r="U151" t="str">
            <v/>
          </cell>
          <cell r="V151" t="str">
            <v/>
          </cell>
          <cell r="W151" t="str">
            <v/>
          </cell>
          <cell r="X151" t="str">
            <v>0+0+0+0+0+0+0+0+0+0+0+0+0+0+0+0+0+0+0+0+0+0+0+0+0+0+0+0+0+0+0+0+0+0+0</v>
          </cell>
          <cell r="Y151">
            <v>1</v>
          </cell>
          <cell r="AA151" t="str">
            <v/>
          </cell>
          <cell r="AB151" t="str">
            <v/>
          </cell>
          <cell r="AC151" t="str">
            <v/>
          </cell>
          <cell r="AD151" t="str">
            <v/>
          </cell>
          <cell r="AE151" t="str">
            <v>0+0+0+0+0+0+0+0+0+0+0+0+0+0+0+0+0+0+0+0+0+0+0+0+0+0+0+0+0+0+0+0+0+0+0</v>
          </cell>
          <cell r="AF151">
            <v>1</v>
          </cell>
          <cell r="AH151" t="str">
            <v/>
          </cell>
          <cell r="AI151" t="str">
            <v/>
          </cell>
          <cell r="AJ151" t="str">
            <v/>
          </cell>
          <cell r="AK151" t="str">
            <v/>
          </cell>
          <cell r="AL151" t="str">
            <v>0+0+0+0+0+0+0+0+0+0+0+0+0+0+0+0+0+0+0+0+0+0+0+0+0+0+0+0+0+0+0+0+0+0+0</v>
          </cell>
          <cell r="AM151">
            <v>1</v>
          </cell>
        </row>
        <row r="152">
          <cell r="F152" t="str">
            <v/>
          </cell>
          <cell r="G152" t="str">
            <v/>
          </cell>
          <cell r="H152" t="str">
            <v/>
          </cell>
          <cell r="I152" t="str">
            <v/>
          </cell>
          <cell r="J152" t="str">
            <v>0+0+0+0+0+0+0+0+0+0+0+0+0+0+0+0+0+0+0+0+0+0+0+0+0+0+0+0+0+0+0+0+0+0+0</v>
          </cell>
          <cell r="K152">
            <v>1</v>
          </cell>
          <cell r="M152" t="str">
            <v/>
          </cell>
          <cell r="N152" t="str">
            <v/>
          </cell>
          <cell r="O152" t="str">
            <v/>
          </cell>
          <cell r="P152" t="str">
            <v/>
          </cell>
          <cell r="Q152" t="str">
            <v>0+0+0+0+0+0+0+0+0+0+0+0+0+0+0+0+0+0+0+0+0+0+0+0+0+0+0+0+0+0+0+0+0+0+0</v>
          </cell>
          <cell r="R152">
            <v>1</v>
          </cell>
          <cell r="T152" t="str">
            <v/>
          </cell>
          <cell r="U152" t="str">
            <v/>
          </cell>
          <cell r="V152" t="str">
            <v/>
          </cell>
          <cell r="W152" t="str">
            <v/>
          </cell>
          <cell r="X152" t="str">
            <v>0+0+0+0+0+0+0+0+0+0+0+0+0+0+0+0+0+0+0+0+0+0+0+0+0+0+0+0+0+0+0+0+0+0+0</v>
          </cell>
          <cell r="Y152">
            <v>1</v>
          </cell>
          <cell r="AA152" t="str">
            <v/>
          </cell>
          <cell r="AB152" t="str">
            <v/>
          </cell>
          <cell r="AC152" t="str">
            <v/>
          </cell>
          <cell r="AD152" t="str">
            <v/>
          </cell>
          <cell r="AE152" t="str">
            <v>0+0+0+0+0+0+0+0+0+0+0+0+0+0+0+0+0+0+0+0+0+0+0+0+0+0+0+0+0+0+0+0+0+0+0</v>
          </cell>
          <cell r="AF152">
            <v>1</v>
          </cell>
          <cell r="AH152" t="str">
            <v/>
          </cell>
          <cell r="AI152" t="str">
            <v/>
          </cell>
          <cell r="AJ152" t="str">
            <v/>
          </cell>
          <cell r="AK152" t="str">
            <v/>
          </cell>
          <cell r="AL152" t="str">
            <v>0+0+0+0+0+0+0+0+0+0+0+0+0+0+0+0+0+0+0+0+0+0+0+0+0+0+0+0+0+0+0+0+0+0+0</v>
          </cell>
          <cell r="AM152">
            <v>1</v>
          </cell>
        </row>
        <row r="153">
          <cell r="F153" t="str">
            <v/>
          </cell>
          <cell r="G153" t="str">
            <v/>
          </cell>
          <cell r="H153" t="str">
            <v/>
          </cell>
          <cell r="I153" t="str">
            <v/>
          </cell>
          <cell r="J153" t="str">
            <v>0+0+0+0+0+0+0+0+0+0+0+0+0+0+0+0+0+0+0+0+0+0+0+0+0+0+0+0+0+0+0+0+0+0+0</v>
          </cell>
          <cell r="K153">
            <v>1</v>
          </cell>
          <cell r="M153" t="str">
            <v/>
          </cell>
          <cell r="N153" t="str">
            <v/>
          </cell>
          <cell r="O153" t="str">
            <v/>
          </cell>
          <cell r="P153" t="str">
            <v/>
          </cell>
          <cell r="Q153" t="str">
            <v>0+0+0+0+0+0+0+0+0+0+0+0+0+0+0+0+0+0+0+0+0+0+0+0+0+0+0+0+0+0+0+0+0+0+0</v>
          </cell>
          <cell r="R153">
            <v>1</v>
          </cell>
          <cell r="T153" t="str">
            <v/>
          </cell>
          <cell r="U153" t="str">
            <v/>
          </cell>
          <cell r="V153" t="str">
            <v/>
          </cell>
          <cell r="W153" t="str">
            <v/>
          </cell>
          <cell r="X153" t="str">
            <v>0+0+0+0+0+0+0+0+0+0+0+0+0+0+0+0+0+0+0+0+0+0+0+0+0+0+0+0+0+0+0+0+0+0+0</v>
          </cell>
          <cell r="Y153">
            <v>1</v>
          </cell>
          <cell r="AA153" t="str">
            <v/>
          </cell>
          <cell r="AB153" t="str">
            <v/>
          </cell>
          <cell r="AC153" t="str">
            <v/>
          </cell>
          <cell r="AD153" t="str">
            <v/>
          </cell>
          <cell r="AE153" t="str">
            <v>0+0+0+0+0+0+0+0+0+0+0+0+0+0+0+0+0+0+0+0+0+0+0+0+0+0+0+0+0+0+0+0+0+0+0</v>
          </cell>
          <cell r="AF153">
            <v>1</v>
          </cell>
          <cell r="AH153" t="str">
            <v/>
          </cell>
          <cell r="AI153" t="str">
            <v/>
          </cell>
          <cell r="AJ153" t="str">
            <v/>
          </cell>
          <cell r="AK153" t="str">
            <v/>
          </cell>
          <cell r="AL153" t="str">
            <v>0+0+0+0+0+0+0+0+0+0+0+0+0+0+0+0+0+0+0+0+0+0+0+0+0+0+0+0+0+0+0+0+0+0+0</v>
          </cell>
          <cell r="AM153">
            <v>1</v>
          </cell>
        </row>
        <row r="154">
          <cell r="F154" t="str">
            <v/>
          </cell>
          <cell r="G154" t="str">
            <v/>
          </cell>
          <cell r="H154" t="str">
            <v/>
          </cell>
          <cell r="I154" t="str">
            <v/>
          </cell>
          <cell r="J154" t="str">
            <v>0+0+0+0+0+0+0+0+0+0+0+0+0+0+0+0+0+0+0+0+0+0+0+0+0+0+0+0+0+0+0+0+0+0+0</v>
          </cell>
          <cell r="K154">
            <v>1</v>
          </cell>
          <cell r="M154" t="str">
            <v/>
          </cell>
          <cell r="N154" t="str">
            <v/>
          </cell>
          <cell r="O154" t="str">
            <v/>
          </cell>
          <cell r="P154" t="str">
            <v/>
          </cell>
          <cell r="Q154" t="str">
            <v>0+0+0+0+0+0+0+0+0+0+0+0+0+0+0+0+0+0+0+0+0+0+0+0+0+0+0+0+0+0+0+0+0+0+0</v>
          </cell>
          <cell r="R154">
            <v>1</v>
          </cell>
          <cell r="T154" t="str">
            <v/>
          </cell>
          <cell r="U154" t="str">
            <v/>
          </cell>
          <cell r="V154" t="str">
            <v/>
          </cell>
          <cell r="W154" t="str">
            <v/>
          </cell>
          <cell r="X154" t="str">
            <v>0+0+0+0+0+0+0+0+0+0+0+0+0+0+0+0+0+0+0+0+0+0+0+0+0+0+0+0+0+0+0+0+0+0+0</v>
          </cell>
          <cell r="Y154">
            <v>1</v>
          </cell>
          <cell r="AA154" t="str">
            <v/>
          </cell>
          <cell r="AB154" t="str">
            <v/>
          </cell>
          <cell r="AC154" t="str">
            <v/>
          </cell>
          <cell r="AD154" t="str">
            <v/>
          </cell>
          <cell r="AE154" t="str">
            <v>0+0+0+0+0+0+0+0+0+0+0+0+0+0+0+0+0+0+0+0+0+0+0+0+0+0+0+0+0+0+0+0+0+0+0</v>
          </cell>
          <cell r="AF154">
            <v>1</v>
          </cell>
          <cell r="AH154" t="str">
            <v/>
          </cell>
          <cell r="AI154" t="str">
            <v/>
          </cell>
          <cell r="AJ154" t="str">
            <v/>
          </cell>
          <cell r="AK154" t="str">
            <v/>
          </cell>
          <cell r="AL154" t="str">
            <v>0+0+0+0+0+0+0+0+0+0+0+0+0+0+0+0+0+0+0+0+0+0+0+0+0+0+0+0+0+0+0+0+0+0+0</v>
          </cell>
          <cell r="AM154">
            <v>1</v>
          </cell>
        </row>
        <row r="155">
          <cell r="F155" t="str">
            <v/>
          </cell>
          <cell r="G155" t="str">
            <v/>
          </cell>
          <cell r="H155" t="str">
            <v/>
          </cell>
          <cell r="I155" t="str">
            <v/>
          </cell>
          <cell r="J155" t="str">
            <v>0+0+0+0+0+0+0+0+0+0+0+0+0+0+0+0+0+0+0+0+0+0+0+0+0+0+0+0+0+0+0+0+0+0+0</v>
          </cell>
          <cell r="K155">
            <v>1</v>
          </cell>
          <cell r="M155" t="str">
            <v/>
          </cell>
          <cell r="N155" t="str">
            <v/>
          </cell>
          <cell r="O155" t="str">
            <v/>
          </cell>
          <cell r="P155" t="str">
            <v/>
          </cell>
          <cell r="Q155" t="str">
            <v>0+0+0+0+0+0+0+0+0+0+0+0+0+0+0+0+0+0+0+0+0+0+0+0+0+0+0+0+0+0+0+0+0+0+0</v>
          </cell>
          <cell r="R155">
            <v>1</v>
          </cell>
          <cell r="T155" t="str">
            <v/>
          </cell>
          <cell r="U155" t="str">
            <v/>
          </cell>
          <cell r="V155" t="str">
            <v/>
          </cell>
          <cell r="W155" t="str">
            <v/>
          </cell>
          <cell r="X155" t="str">
            <v>0+0+0+0+0+0+0+0+0+0+0+0+0+0+0+0+0+0+0+0+0+0+0+0+0+0+0+0+0+0+0+0+0+0+0</v>
          </cell>
          <cell r="Y155">
            <v>1</v>
          </cell>
          <cell r="AA155" t="str">
            <v/>
          </cell>
          <cell r="AB155" t="str">
            <v/>
          </cell>
          <cell r="AC155" t="str">
            <v/>
          </cell>
          <cell r="AD155" t="str">
            <v/>
          </cell>
          <cell r="AE155" t="str">
            <v>0+0+0+0+0+0+0+0+0+0+0+0+0+0+0+0+0+0+0+0+0+0+0+0+0+0+0+0+0+0+0+0+0+0+0</v>
          </cell>
          <cell r="AF155">
            <v>1</v>
          </cell>
          <cell r="AH155" t="str">
            <v/>
          </cell>
          <cell r="AI155" t="str">
            <v/>
          </cell>
          <cell r="AJ155" t="str">
            <v/>
          </cell>
          <cell r="AK155" t="str">
            <v/>
          </cell>
          <cell r="AL155" t="str">
            <v>0+0+0+0+0+0+0+0+0+0+0+0+0+0+0+0+0+0+0+0+0+0+0+0+0+0+0+0+0+0+0+0+0+0+0</v>
          </cell>
          <cell r="AM155">
            <v>1</v>
          </cell>
        </row>
        <row r="156">
          <cell r="F156" t="str">
            <v/>
          </cell>
          <cell r="G156" t="str">
            <v/>
          </cell>
          <cell r="H156" t="str">
            <v/>
          </cell>
          <cell r="I156" t="str">
            <v/>
          </cell>
          <cell r="J156" t="str">
            <v>0+0+0+0+0+0+0+0+0+0+0+0+0+0+0+0+0+0+0+0+0+0+0+0+0+0+0+0+0+0+0+0+0+0+0</v>
          </cell>
          <cell r="K156">
            <v>1</v>
          </cell>
          <cell r="M156" t="str">
            <v/>
          </cell>
          <cell r="N156" t="str">
            <v/>
          </cell>
          <cell r="O156" t="str">
            <v/>
          </cell>
          <cell r="P156" t="str">
            <v/>
          </cell>
          <cell r="Q156" t="str">
            <v>0+0+0+0+0+0+0+0+0+0+0+0+0+0+0+0+0+0+0+0+0+0+0+0+0+0+0+0+0+0+0+0+0+0+0</v>
          </cell>
          <cell r="R156">
            <v>1</v>
          </cell>
          <cell r="T156" t="str">
            <v/>
          </cell>
          <cell r="U156" t="str">
            <v/>
          </cell>
          <cell r="V156" t="str">
            <v/>
          </cell>
          <cell r="W156" t="str">
            <v/>
          </cell>
          <cell r="X156" t="str">
            <v>0+0+0+0+0+0+0+0+0+0+0+0+0+0+0+0+0+0+0+0+0+0+0+0+0+0+0+0+0+0+0+0+0+0+0</v>
          </cell>
          <cell r="Y156">
            <v>1</v>
          </cell>
          <cell r="AA156" t="str">
            <v/>
          </cell>
          <cell r="AB156" t="str">
            <v/>
          </cell>
          <cell r="AC156" t="str">
            <v/>
          </cell>
          <cell r="AD156" t="str">
            <v/>
          </cell>
          <cell r="AE156" t="str">
            <v>0+0+0+0+0+0+0+0+0+0+0+0+0+0+0+0+0+0+0+0+0+0+0+0+0+0+0+0+0+0+0+0+0+0+0</v>
          </cell>
          <cell r="AF156">
            <v>1</v>
          </cell>
          <cell r="AH156" t="str">
            <v/>
          </cell>
          <cell r="AI156" t="str">
            <v/>
          </cell>
          <cell r="AJ156" t="str">
            <v/>
          </cell>
          <cell r="AK156" t="str">
            <v/>
          </cell>
          <cell r="AL156" t="str">
            <v>0+0+0+0+0+0+0+0+0+0+0+0+0+0+0+0+0+0+0+0+0+0+0+0+0+0+0+0+0+0+0+0+0+0+0</v>
          </cell>
          <cell r="AM156">
            <v>1</v>
          </cell>
        </row>
        <row r="157">
          <cell r="F157" t="str">
            <v/>
          </cell>
          <cell r="G157" t="str">
            <v/>
          </cell>
          <cell r="H157" t="str">
            <v/>
          </cell>
          <cell r="I157" t="str">
            <v/>
          </cell>
          <cell r="J157" t="str">
            <v>0+0+0+0+0+0+0+0+0+0+0+0+0+0+0+0+0+0+0+0+0+0+0+0+0+0+0+0+0+0+0+0+0+0+0</v>
          </cell>
          <cell r="K157">
            <v>1</v>
          </cell>
          <cell r="M157" t="str">
            <v/>
          </cell>
          <cell r="N157" t="str">
            <v/>
          </cell>
          <cell r="O157" t="str">
            <v/>
          </cell>
          <cell r="P157" t="str">
            <v/>
          </cell>
          <cell r="Q157" t="str">
            <v>0+0+0+0+0+0+0+0+0+0+0+0+0+0+0+0+0+0+0+0+0+0+0+0+0+0+0+0+0+0+0+0+0+0+0</v>
          </cell>
          <cell r="R157">
            <v>1</v>
          </cell>
          <cell r="T157" t="str">
            <v/>
          </cell>
          <cell r="U157" t="str">
            <v/>
          </cell>
          <cell r="V157" t="str">
            <v/>
          </cell>
          <cell r="W157" t="str">
            <v/>
          </cell>
          <cell r="X157" t="str">
            <v>0+0+0+0+0+0+0+0+0+0+0+0+0+0+0+0+0+0+0+0+0+0+0+0+0+0+0+0+0+0+0+0+0+0+0</v>
          </cell>
          <cell r="Y157">
            <v>1</v>
          </cell>
          <cell r="AA157" t="str">
            <v/>
          </cell>
          <cell r="AB157" t="str">
            <v/>
          </cell>
          <cell r="AC157" t="str">
            <v/>
          </cell>
          <cell r="AD157" t="str">
            <v/>
          </cell>
          <cell r="AE157" t="str">
            <v>0+0+0+0+0+0+0+0+0+0+0+0+0+0+0+0+0+0+0+0+0+0+0+0+0+0+0+0+0+0+0+0+0+0+0</v>
          </cell>
          <cell r="AF157">
            <v>1</v>
          </cell>
          <cell r="AH157" t="str">
            <v/>
          </cell>
          <cell r="AI157" t="str">
            <v/>
          </cell>
          <cell r="AJ157" t="str">
            <v/>
          </cell>
          <cell r="AK157" t="str">
            <v/>
          </cell>
          <cell r="AL157" t="str">
            <v>0+0+0+0+0+0+0+0+0+0+0+0+0+0+0+0+0+0+0+0+0+0+0+0+0+0+0+0+0+0+0+0+0+0+0</v>
          </cell>
          <cell r="AM157">
            <v>1</v>
          </cell>
        </row>
        <row r="158">
          <cell r="F158" t="str">
            <v/>
          </cell>
          <cell r="G158" t="str">
            <v/>
          </cell>
          <cell r="H158" t="str">
            <v/>
          </cell>
          <cell r="I158" t="str">
            <v/>
          </cell>
          <cell r="J158" t="str">
            <v>0+0+0+0+0+0+0+0+0+0+0+0+0+0+0+0+0+0+0+0+0+0+0+0+0+0+0+0+0+0+0+0+0+0+0</v>
          </cell>
          <cell r="K158">
            <v>1</v>
          </cell>
          <cell r="M158" t="str">
            <v/>
          </cell>
          <cell r="N158" t="str">
            <v/>
          </cell>
          <cell r="O158" t="str">
            <v/>
          </cell>
          <cell r="P158" t="str">
            <v/>
          </cell>
          <cell r="Q158" t="str">
            <v>0+0+0+0+0+0+0+0+0+0+0+0+0+0+0+0+0+0+0+0+0+0+0+0+0+0+0+0+0+0+0+0+0+0+0</v>
          </cell>
          <cell r="R158">
            <v>1</v>
          </cell>
          <cell r="T158" t="str">
            <v/>
          </cell>
          <cell r="U158" t="str">
            <v/>
          </cell>
          <cell r="V158" t="str">
            <v/>
          </cell>
          <cell r="W158" t="str">
            <v/>
          </cell>
          <cell r="X158" t="str">
            <v>0+0+0+0+0+0+0+0+0+0+0+0+0+0+0+0+0+0+0+0+0+0+0+0+0+0+0+0+0+0+0+0+0+0+0</v>
          </cell>
          <cell r="Y158">
            <v>1</v>
          </cell>
          <cell r="AA158" t="str">
            <v/>
          </cell>
          <cell r="AB158" t="str">
            <v/>
          </cell>
          <cell r="AC158" t="str">
            <v/>
          </cell>
          <cell r="AD158" t="str">
            <v/>
          </cell>
          <cell r="AE158" t="str">
            <v>0+0+0+0+0+0+0+0+0+0+0+0+0+0+0+0+0+0+0+0+0+0+0+0+0+0+0+0+0+0+0+0+0+0+0</v>
          </cell>
          <cell r="AF158">
            <v>1</v>
          </cell>
          <cell r="AH158" t="str">
            <v/>
          </cell>
          <cell r="AI158" t="str">
            <v/>
          </cell>
          <cell r="AJ158" t="str">
            <v/>
          </cell>
          <cell r="AK158" t="str">
            <v/>
          </cell>
          <cell r="AL158" t="str">
            <v>0+0+0+0+0+0+0+0+0+0+0+0+0+0+0+0+0+0+0+0+0+0+0+0+0+0+0+0+0+0+0+0+0+0+0</v>
          </cell>
          <cell r="AM158">
            <v>1</v>
          </cell>
        </row>
        <row r="159">
          <cell r="F159" t="str">
            <v/>
          </cell>
          <cell r="G159" t="str">
            <v/>
          </cell>
          <cell r="H159" t="str">
            <v/>
          </cell>
          <cell r="I159" t="str">
            <v/>
          </cell>
          <cell r="J159" t="str">
            <v>0+0+0+0+0+0+0+0+0+0+0+0+0+0+0+0+0+0+0+0+0+0+0+0+0+0+0+0+0+0+0+0+0+0+0</v>
          </cell>
          <cell r="K159">
            <v>1</v>
          </cell>
          <cell r="M159" t="str">
            <v/>
          </cell>
          <cell r="N159" t="str">
            <v/>
          </cell>
          <cell r="O159" t="str">
            <v/>
          </cell>
          <cell r="P159" t="str">
            <v/>
          </cell>
          <cell r="Q159" t="str">
            <v>0+0+0+0+0+0+0+0+0+0+0+0+0+0+0+0+0+0+0+0+0+0+0+0+0+0+0+0+0+0+0+0+0+0+0</v>
          </cell>
          <cell r="R159">
            <v>1</v>
          </cell>
          <cell r="T159" t="str">
            <v/>
          </cell>
          <cell r="U159" t="str">
            <v/>
          </cell>
          <cell r="V159" t="str">
            <v/>
          </cell>
          <cell r="W159" t="str">
            <v/>
          </cell>
          <cell r="X159" t="str">
            <v>0+0+0+0+0+0+0+0+0+0+0+0+0+0+0+0+0+0+0+0+0+0+0+0+0+0+0+0+0+0+0+0+0+0+0</v>
          </cell>
          <cell r="Y159">
            <v>1</v>
          </cell>
          <cell r="AA159" t="str">
            <v/>
          </cell>
          <cell r="AB159" t="str">
            <v/>
          </cell>
          <cell r="AC159" t="str">
            <v/>
          </cell>
          <cell r="AD159" t="str">
            <v/>
          </cell>
          <cell r="AE159" t="str">
            <v>0+0+0+0+0+0+0+0+0+0+0+0+0+0+0+0+0+0+0+0+0+0+0+0+0+0+0+0+0+0+0+0+0+0+0</v>
          </cell>
          <cell r="AF159">
            <v>1</v>
          </cell>
          <cell r="AH159" t="str">
            <v/>
          </cell>
          <cell r="AI159" t="str">
            <v/>
          </cell>
          <cell r="AJ159" t="str">
            <v/>
          </cell>
          <cell r="AK159" t="str">
            <v/>
          </cell>
          <cell r="AL159" t="str">
            <v>0+0+0+0+0+0+0+0+0+0+0+0+0+0+0+0+0+0+0+0+0+0+0+0+0+0+0+0+0+0+0+0+0+0+0</v>
          </cell>
          <cell r="AM159">
            <v>1</v>
          </cell>
        </row>
        <row r="160">
          <cell r="F160" t="str">
            <v/>
          </cell>
          <cell r="G160" t="str">
            <v/>
          </cell>
          <cell r="H160" t="str">
            <v/>
          </cell>
          <cell r="I160" t="str">
            <v/>
          </cell>
          <cell r="J160" t="str">
            <v>0+0+0+0+0+0+0+0+0+0+0+0+0+0+0+0+0+0+0+0+0+0+0+0+0+0+0+0+0+0+0+0+0+0+0</v>
          </cell>
          <cell r="K160">
            <v>1</v>
          </cell>
          <cell r="M160" t="str">
            <v/>
          </cell>
          <cell r="N160" t="str">
            <v/>
          </cell>
          <cell r="O160" t="str">
            <v/>
          </cell>
          <cell r="P160" t="str">
            <v/>
          </cell>
          <cell r="Q160" t="str">
            <v>0+0+0+0+0+0+0+0+0+0+0+0+0+0+0+0+0+0+0+0+0+0+0+0+0+0+0+0+0+0+0+0+0+0+0</v>
          </cell>
          <cell r="R160">
            <v>1</v>
          </cell>
          <cell r="T160" t="str">
            <v/>
          </cell>
          <cell r="U160" t="str">
            <v/>
          </cell>
          <cell r="V160" t="str">
            <v/>
          </cell>
          <cell r="W160" t="str">
            <v/>
          </cell>
          <cell r="X160" t="str">
            <v>0+0+0+0+0+0+0+0+0+0+0+0+0+0+0+0+0+0+0+0+0+0+0+0+0+0+0+0+0+0+0+0+0+0+0</v>
          </cell>
          <cell r="Y160">
            <v>1</v>
          </cell>
          <cell r="AA160" t="str">
            <v/>
          </cell>
          <cell r="AB160" t="str">
            <v/>
          </cell>
          <cell r="AC160" t="str">
            <v/>
          </cell>
          <cell r="AD160" t="str">
            <v/>
          </cell>
          <cell r="AE160" t="str">
            <v>0+0+0+0+0+0+0+0+0+0+0+0+0+0+0+0+0+0+0+0+0+0+0+0+0+0+0+0+0+0+0+0+0+0+0</v>
          </cell>
          <cell r="AF160">
            <v>1</v>
          </cell>
          <cell r="AH160" t="str">
            <v/>
          </cell>
          <cell r="AI160" t="str">
            <v/>
          </cell>
          <cell r="AJ160" t="str">
            <v/>
          </cell>
          <cell r="AK160" t="str">
            <v/>
          </cell>
          <cell r="AL160" t="str">
            <v>0+0+0+0+0+0+0+0+0+0+0+0+0+0+0+0+0+0+0+0+0+0+0+0+0+0+0+0+0+0+0+0+0+0+0</v>
          </cell>
          <cell r="AM160">
            <v>1</v>
          </cell>
        </row>
        <row r="161">
          <cell r="F161" t="str">
            <v/>
          </cell>
          <cell r="G161" t="str">
            <v/>
          </cell>
          <cell r="H161" t="str">
            <v/>
          </cell>
          <cell r="I161" t="str">
            <v/>
          </cell>
          <cell r="J161" t="str">
            <v>0+0+0+0+0+0+0+0+0+0+0+0+0+0+0+0+0+0+0+0+0+0+0+0+0+0+0+0+0+0+0+0+0+0+0</v>
          </cell>
          <cell r="K161">
            <v>1</v>
          </cell>
          <cell r="M161" t="str">
            <v/>
          </cell>
          <cell r="N161" t="str">
            <v/>
          </cell>
          <cell r="O161" t="str">
            <v/>
          </cell>
          <cell r="P161" t="str">
            <v/>
          </cell>
          <cell r="Q161" t="str">
            <v>0+0+0+0+0+0+0+0+0+0+0+0+0+0+0+0+0+0+0+0+0+0+0+0+0+0+0+0+0+0+0+0+0+0+0</v>
          </cell>
          <cell r="R161">
            <v>1</v>
          </cell>
          <cell r="T161" t="str">
            <v/>
          </cell>
          <cell r="U161" t="str">
            <v/>
          </cell>
          <cell r="V161" t="str">
            <v/>
          </cell>
          <cell r="W161" t="str">
            <v/>
          </cell>
          <cell r="X161" t="str">
            <v>0+0+0+0+0+0+0+0+0+0+0+0+0+0+0+0+0+0+0+0+0+0+0+0+0+0+0+0+0+0+0+0+0+0+0</v>
          </cell>
          <cell r="Y161">
            <v>1</v>
          </cell>
          <cell r="AA161" t="str">
            <v/>
          </cell>
          <cell r="AB161" t="str">
            <v/>
          </cell>
          <cell r="AC161" t="str">
            <v/>
          </cell>
          <cell r="AD161" t="str">
            <v/>
          </cell>
          <cell r="AE161" t="str">
            <v>0+0+0+0+0+0+0+0+0+0+0+0+0+0+0+0+0+0+0+0+0+0+0+0+0+0+0+0+0+0+0+0+0+0+0</v>
          </cell>
          <cell r="AF161">
            <v>1</v>
          </cell>
          <cell r="AH161" t="str">
            <v/>
          </cell>
          <cell r="AI161" t="str">
            <v/>
          </cell>
          <cell r="AJ161" t="str">
            <v/>
          </cell>
          <cell r="AK161" t="str">
            <v/>
          </cell>
          <cell r="AL161" t="str">
            <v>0+0+0+0+0+0+0+0+0+0+0+0+0+0+0+0+0+0+0+0+0+0+0+0+0+0+0+0+0+0+0+0+0+0+0</v>
          </cell>
          <cell r="AM161">
            <v>1</v>
          </cell>
        </row>
        <row r="162">
          <cell r="F162" t="str">
            <v/>
          </cell>
          <cell r="G162" t="str">
            <v/>
          </cell>
          <cell r="H162" t="str">
            <v/>
          </cell>
          <cell r="I162" t="str">
            <v/>
          </cell>
          <cell r="J162" t="str">
            <v>0+0+0+0+0+0+0+0+0+0+0+0+0+0+0+0+0+0+0+0+0+0+0+0+0+0+0+0+0+0+0+0+0+0+0</v>
          </cell>
          <cell r="K162">
            <v>1</v>
          </cell>
          <cell r="M162" t="str">
            <v/>
          </cell>
          <cell r="N162" t="str">
            <v/>
          </cell>
          <cell r="O162" t="str">
            <v/>
          </cell>
          <cell r="P162" t="str">
            <v/>
          </cell>
          <cell r="Q162" t="str">
            <v>0+0+0+0+0+0+0+0+0+0+0+0+0+0+0+0+0+0+0+0+0+0+0+0+0+0+0+0+0+0+0+0+0+0+0</v>
          </cell>
          <cell r="R162">
            <v>1</v>
          </cell>
          <cell r="T162" t="str">
            <v/>
          </cell>
          <cell r="U162" t="str">
            <v/>
          </cell>
          <cell r="V162" t="str">
            <v/>
          </cell>
          <cell r="W162" t="str">
            <v/>
          </cell>
          <cell r="X162" t="str">
            <v>0+0+0+0+0+0+0+0+0+0+0+0+0+0+0+0+0+0+0+0+0+0+0+0+0+0+0+0+0+0+0+0+0+0+0</v>
          </cell>
          <cell r="Y162">
            <v>1</v>
          </cell>
          <cell r="AA162" t="str">
            <v/>
          </cell>
          <cell r="AB162" t="str">
            <v/>
          </cell>
          <cell r="AC162" t="str">
            <v/>
          </cell>
          <cell r="AD162" t="str">
            <v/>
          </cell>
          <cell r="AE162" t="str">
            <v>0+0+0+0+0+0+0+0+0+0+0+0+0+0+0+0+0+0+0+0+0+0+0+0+0+0+0+0+0+0+0+0+0+0+0</v>
          </cell>
          <cell r="AF162">
            <v>1</v>
          </cell>
          <cell r="AH162" t="str">
            <v/>
          </cell>
          <cell r="AI162" t="str">
            <v/>
          </cell>
          <cell r="AJ162" t="str">
            <v/>
          </cell>
          <cell r="AK162" t="str">
            <v/>
          </cell>
          <cell r="AL162" t="str">
            <v>0+0+0+0+0+0+0+0+0+0+0+0+0+0+0+0+0+0+0+0+0+0+0+0+0+0+0+0+0+0+0+0+0+0+0</v>
          </cell>
          <cell r="AM162">
            <v>1</v>
          </cell>
        </row>
        <row r="163">
          <cell r="F163" t="str">
            <v/>
          </cell>
          <cell r="G163" t="str">
            <v/>
          </cell>
          <cell r="H163" t="str">
            <v/>
          </cell>
          <cell r="I163" t="str">
            <v/>
          </cell>
          <cell r="J163" t="str">
            <v>0+0+0+0+0+0+0+0+0+0+0+0+0+0+0+0+0+0+0+0+0+0+0+0+0+0+0+0+0+0+0+0+0+0+0</v>
          </cell>
          <cell r="K163">
            <v>1</v>
          </cell>
          <cell r="M163" t="str">
            <v/>
          </cell>
          <cell r="N163" t="str">
            <v/>
          </cell>
          <cell r="O163" t="str">
            <v/>
          </cell>
          <cell r="P163" t="str">
            <v/>
          </cell>
          <cell r="Q163" t="str">
            <v>0+0+0+0+0+0+0+0+0+0+0+0+0+0+0+0+0+0+0+0+0+0+0+0+0+0+0+0+0+0+0+0+0+0+0</v>
          </cell>
          <cell r="R163">
            <v>1</v>
          </cell>
          <cell r="T163" t="str">
            <v/>
          </cell>
          <cell r="U163" t="str">
            <v/>
          </cell>
          <cell r="V163" t="str">
            <v/>
          </cell>
          <cell r="W163" t="str">
            <v/>
          </cell>
          <cell r="X163" t="str">
            <v>0+0+0+0+0+0+0+0+0+0+0+0+0+0+0+0+0+0+0+0+0+0+0+0+0+0+0+0+0+0+0+0+0+0+0</v>
          </cell>
          <cell r="Y163">
            <v>1</v>
          </cell>
          <cell r="AA163" t="str">
            <v/>
          </cell>
          <cell r="AB163" t="str">
            <v/>
          </cell>
          <cell r="AC163" t="str">
            <v/>
          </cell>
          <cell r="AD163" t="str">
            <v/>
          </cell>
          <cell r="AE163" t="str">
            <v>0+0+0+0+0+0+0+0+0+0+0+0+0+0+0+0+0+0+0+0+0+0+0+0+0+0+0+0+0+0+0+0+0+0+0</v>
          </cell>
          <cell r="AF163">
            <v>1</v>
          </cell>
          <cell r="AH163" t="str">
            <v/>
          </cell>
          <cell r="AI163" t="str">
            <v/>
          </cell>
          <cell r="AJ163" t="str">
            <v/>
          </cell>
          <cell r="AK163" t="str">
            <v/>
          </cell>
          <cell r="AL163" t="str">
            <v>0+0+0+0+0+0+0+0+0+0+0+0+0+0+0+0+0+0+0+0+0+0+0+0+0+0+0+0+0+0+0+0+0+0+0</v>
          </cell>
          <cell r="AM163">
            <v>1</v>
          </cell>
        </row>
        <row r="164">
          <cell r="F164" t="str">
            <v/>
          </cell>
          <cell r="G164" t="str">
            <v/>
          </cell>
          <cell r="H164" t="str">
            <v/>
          </cell>
          <cell r="I164" t="str">
            <v/>
          </cell>
          <cell r="J164" t="str">
            <v>0+0+0+0+0+0+0+0+0+0+0+0+0+0+0+0+0+0+0+0+0+0+0+0+0+0+0+0+0+0+0+0+0+0+0</v>
          </cell>
          <cell r="K164">
            <v>1</v>
          </cell>
          <cell r="M164" t="str">
            <v/>
          </cell>
          <cell r="N164" t="str">
            <v/>
          </cell>
          <cell r="O164" t="str">
            <v/>
          </cell>
          <cell r="P164" t="str">
            <v/>
          </cell>
          <cell r="Q164" t="str">
            <v>0+0+0+0+0+0+0+0+0+0+0+0+0+0+0+0+0+0+0+0+0+0+0+0+0+0+0+0+0+0+0+0+0+0+0</v>
          </cell>
          <cell r="R164">
            <v>1</v>
          </cell>
          <cell r="T164" t="str">
            <v/>
          </cell>
          <cell r="U164" t="str">
            <v/>
          </cell>
          <cell r="V164" t="str">
            <v/>
          </cell>
          <cell r="W164" t="str">
            <v/>
          </cell>
          <cell r="X164" t="str">
            <v>0+0+0+0+0+0+0+0+0+0+0+0+0+0+0+0+0+0+0+0+0+0+0+0+0+0+0+0+0+0+0+0+0+0+0</v>
          </cell>
          <cell r="Y164">
            <v>1</v>
          </cell>
          <cell r="AA164" t="str">
            <v/>
          </cell>
          <cell r="AB164" t="str">
            <v/>
          </cell>
          <cell r="AC164" t="str">
            <v/>
          </cell>
          <cell r="AD164" t="str">
            <v/>
          </cell>
          <cell r="AE164" t="str">
            <v>0+0+0+0+0+0+0+0+0+0+0+0+0+0+0+0+0+0+0+0+0+0+0+0+0+0+0+0+0+0+0+0+0+0+0</v>
          </cell>
          <cell r="AF164">
            <v>1</v>
          </cell>
          <cell r="AH164" t="str">
            <v/>
          </cell>
          <cell r="AI164" t="str">
            <v/>
          </cell>
          <cell r="AJ164" t="str">
            <v/>
          </cell>
          <cell r="AK164" t="str">
            <v/>
          </cell>
          <cell r="AL164" t="str">
            <v>0+0+0+0+0+0+0+0+0+0+0+0+0+0+0+0+0+0+0+0+0+0+0+0+0+0+0+0+0+0+0+0+0+0+0</v>
          </cell>
          <cell r="AM164">
            <v>1</v>
          </cell>
        </row>
        <row r="165">
          <cell r="F165" t="str">
            <v/>
          </cell>
          <cell r="G165" t="str">
            <v/>
          </cell>
          <cell r="H165" t="str">
            <v/>
          </cell>
          <cell r="I165" t="str">
            <v/>
          </cell>
          <cell r="J165" t="str">
            <v>0+0+0+0+0+0+0+0+0+0+0+0+0+0+0+0+0+0+0+0+0+0+0+0+0+0+0+0+0+0+0+0+0+0+0</v>
          </cell>
          <cell r="K165">
            <v>1</v>
          </cell>
          <cell r="M165" t="str">
            <v/>
          </cell>
          <cell r="N165" t="str">
            <v/>
          </cell>
          <cell r="O165" t="str">
            <v/>
          </cell>
          <cell r="P165" t="str">
            <v/>
          </cell>
          <cell r="Q165" t="str">
            <v>0+0+0+0+0+0+0+0+0+0+0+0+0+0+0+0+0+0+0+0+0+0+0+0+0+0+0+0+0+0+0+0+0+0+0</v>
          </cell>
          <cell r="R165">
            <v>1</v>
          </cell>
          <cell r="T165" t="str">
            <v/>
          </cell>
          <cell r="U165" t="str">
            <v/>
          </cell>
          <cell r="V165" t="str">
            <v/>
          </cell>
          <cell r="W165" t="str">
            <v/>
          </cell>
          <cell r="X165" t="str">
            <v>0+0+0+0+0+0+0+0+0+0+0+0+0+0+0+0+0+0+0+0+0+0+0+0+0+0+0+0+0+0+0+0+0+0+0</v>
          </cell>
          <cell r="Y165">
            <v>1</v>
          </cell>
          <cell r="AA165" t="str">
            <v/>
          </cell>
          <cell r="AB165" t="str">
            <v/>
          </cell>
          <cell r="AC165" t="str">
            <v/>
          </cell>
          <cell r="AD165" t="str">
            <v/>
          </cell>
          <cell r="AE165" t="str">
            <v>0+0+0+0+0+0+0+0+0+0+0+0+0+0+0+0+0+0+0+0+0+0+0+0+0+0+0+0+0+0+0+0+0+0+0</v>
          </cell>
          <cell r="AF165">
            <v>1</v>
          </cell>
          <cell r="AH165" t="str">
            <v/>
          </cell>
          <cell r="AI165" t="str">
            <v/>
          </cell>
          <cell r="AJ165" t="str">
            <v/>
          </cell>
          <cell r="AK165" t="str">
            <v/>
          </cell>
          <cell r="AL165" t="str">
            <v>0+0+0+0+0+0+0+0+0+0+0+0+0+0+0+0+0+0+0+0+0+0+0+0+0+0+0+0+0+0+0+0+0+0+0</v>
          </cell>
          <cell r="AM165">
            <v>1</v>
          </cell>
        </row>
        <row r="166">
          <cell r="F166" t="str">
            <v/>
          </cell>
          <cell r="G166" t="str">
            <v/>
          </cell>
          <cell r="H166" t="str">
            <v/>
          </cell>
          <cell r="I166" t="str">
            <v/>
          </cell>
          <cell r="J166" t="str">
            <v>0+0+0+0+0+0+0+0+0+0+0+0+0+0+0+0+0+0+0+0+0+0+0+0+0+0+0+0+0+0+0+0+0+0+0</v>
          </cell>
          <cell r="K166">
            <v>1</v>
          </cell>
          <cell r="M166" t="str">
            <v/>
          </cell>
          <cell r="N166" t="str">
            <v/>
          </cell>
          <cell r="O166" t="str">
            <v/>
          </cell>
          <cell r="P166" t="str">
            <v/>
          </cell>
          <cell r="Q166" t="str">
            <v>0+0+0+0+0+0+0+0+0+0+0+0+0+0+0+0+0+0+0+0+0+0+0+0+0+0+0+0+0+0+0+0+0+0+0</v>
          </cell>
          <cell r="R166">
            <v>1</v>
          </cell>
          <cell r="T166" t="str">
            <v/>
          </cell>
          <cell r="U166" t="str">
            <v/>
          </cell>
          <cell r="V166" t="str">
            <v/>
          </cell>
          <cell r="W166" t="str">
            <v/>
          </cell>
          <cell r="X166" t="str">
            <v>0+0+0+0+0+0+0+0+0+0+0+0+0+0+0+0+0+0+0+0+0+0+0+0+0+0+0+0+0+0+0+0+0+0+0</v>
          </cell>
          <cell r="Y166">
            <v>1</v>
          </cell>
          <cell r="AA166" t="str">
            <v/>
          </cell>
          <cell r="AB166" t="str">
            <v/>
          </cell>
          <cell r="AC166" t="str">
            <v/>
          </cell>
          <cell r="AD166" t="str">
            <v/>
          </cell>
          <cell r="AE166" t="str">
            <v>0+0+0+0+0+0+0+0+0+0+0+0+0+0+0+0+0+0+0+0+0+0+0+0+0+0+0+0+0+0+0+0+0+0+0</v>
          </cell>
          <cell r="AF166">
            <v>1</v>
          </cell>
          <cell r="AH166" t="str">
            <v/>
          </cell>
          <cell r="AI166" t="str">
            <v/>
          </cell>
          <cell r="AJ166" t="str">
            <v/>
          </cell>
          <cell r="AK166" t="str">
            <v/>
          </cell>
          <cell r="AL166" t="str">
            <v>0+0+0+0+0+0+0+0+0+0+0+0+0+0+0+0+0+0+0+0+0+0+0+0+0+0+0+0+0+0+0+0+0+0+0</v>
          </cell>
          <cell r="AM166">
            <v>1</v>
          </cell>
        </row>
        <row r="167">
          <cell r="F167" t="str">
            <v/>
          </cell>
          <cell r="G167" t="str">
            <v/>
          </cell>
          <cell r="H167" t="str">
            <v/>
          </cell>
          <cell r="I167" t="str">
            <v/>
          </cell>
          <cell r="J167" t="str">
            <v>0+0+0+0+0+0+0+0+0+0+0+0+0+0+0+0+0+0+0+0+0+0+0+0+0+0+0+0+0+0+0+0+0+0+0</v>
          </cell>
          <cell r="K167">
            <v>1</v>
          </cell>
          <cell r="M167" t="str">
            <v/>
          </cell>
          <cell r="N167" t="str">
            <v/>
          </cell>
          <cell r="O167" t="str">
            <v/>
          </cell>
          <cell r="P167" t="str">
            <v/>
          </cell>
          <cell r="Q167" t="str">
            <v>0+0+0+0+0+0+0+0+0+0+0+0+0+0+0+0+0+0+0+0+0+0+0+0+0+0+0+0+0+0+0+0+0+0+0</v>
          </cell>
          <cell r="R167">
            <v>1</v>
          </cell>
          <cell r="T167" t="str">
            <v/>
          </cell>
          <cell r="U167" t="str">
            <v/>
          </cell>
          <cell r="V167" t="str">
            <v/>
          </cell>
          <cell r="W167" t="str">
            <v/>
          </cell>
          <cell r="X167" t="str">
            <v>0+0+0+0+0+0+0+0+0+0+0+0+0+0+0+0+0+0+0+0+0+0+0+0+0+0+0+0+0+0+0+0+0+0+0</v>
          </cell>
          <cell r="Y167">
            <v>1</v>
          </cell>
          <cell r="AA167" t="str">
            <v/>
          </cell>
          <cell r="AB167" t="str">
            <v/>
          </cell>
          <cell r="AC167" t="str">
            <v/>
          </cell>
          <cell r="AD167" t="str">
            <v/>
          </cell>
          <cell r="AE167" t="str">
            <v>0+0+0+0+0+0+0+0+0+0+0+0+0+0+0+0+0+0+0+0+0+0+0+0+0+0+0+0+0+0+0+0+0+0+0</v>
          </cell>
          <cell r="AF167">
            <v>1</v>
          </cell>
          <cell r="AH167" t="str">
            <v/>
          </cell>
          <cell r="AI167" t="str">
            <v/>
          </cell>
          <cell r="AJ167" t="str">
            <v/>
          </cell>
          <cell r="AK167" t="str">
            <v/>
          </cell>
          <cell r="AL167" t="str">
            <v>0+0+0+0+0+0+0+0+0+0+0+0+0+0+0+0+0+0+0+0+0+0+0+0+0+0+0+0+0+0+0+0+0+0+0</v>
          </cell>
          <cell r="AM167">
            <v>1</v>
          </cell>
        </row>
        <row r="168">
          <cell r="F168" t="str">
            <v/>
          </cell>
          <cell r="G168" t="str">
            <v/>
          </cell>
          <cell r="H168" t="str">
            <v/>
          </cell>
          <cell r="I168" t="str">
            <v/>
          </cell>
          <cell r="J168" t="str">
            <v>0+0+0+0+0+0+0+0+0+0+0+0+0+0+0+0+0+0+0+0+0+0+0+0+0+0+0+0+0+0+0+0+0+0+0</v>
          </cell>
          <cell r="K168">
            <v>1</v>
          </cell>
          <cell r="M168" t="str">
            <v/>
          </cell>
          <cell r="N168" t="str">
            <v/>
          </cell>
          <cell r="O168" t="str">
            <v/>
          </cell>
          <cell r="P168" t="str">
            <v/>
          </cell>
          <cell r="Q168" t="str">
            <v>0+0+0+0+0+0+0+0+0+0+0+0+0+0+0+0+0+0+0+0+0+0+0+0+0+0+0+0+0+0+0+0+0+0+0</v>
          </cell>
          <cell r="R168">
            <v>1</v>
          </cell>
          <cell r="T168" t="str">
            <v/>
          </cell>
          <cell r="U168" t="str">
            <v/>
          </cell>
          <cell r="V168" t="str">
            <v/>
          </cell>
          <cell r="W168" t="str">
            <v/>
          </cell>
          <cell r="X168" t="str">
            <v>0+0+0+0+0+0+0+0+0+0+0+0+0+0+0+0+0+0+0+0+0+0+0+0+0+0+0+0+0+0+0+0+0+0+0</v>
          </cell>
          <cell r="Y168">
            <v>1</v>
          </cell>
          <cell r="AA168" t="str">
            <v/>
          </cell>
          <cell r="AB168" t="str">
            <v/>
          </cell>
          <cell r="AC168" t="str">
            <v/>
          </cell>
          <cell r="AD168" t="str">
            <v/>
          </cell>
          <cell r="AE168" t="str">
            <v>0+0+0+0+0+0+0+0+0+0+0+0+0+0+0+0+0+0+0+0+0+0+0+0+0+0+0+0+0+0+0+0+0+0+0</v>
          </cell>
          <cell r="AF168">
            <v>1</v>
          </cell>
          <cell r="AH168" t="str">
            <v/>
          </cell>
          <cell r="AI168" t="str">
            <v/>
          </cell>
          <cell r="AJ168" t="str">
            <v/>
          </cell>
          <cell r="AK168" t="str">
            <v/>
          </cell>
          <cell r="AL168" t="str">
            <v>0+0+0+0+0+0+0+0+0+0+0+0+0+0+0+0+0+0+0+0+0+0+0+0+0+0+0+0+0+0+0+0+0+0+0</v>
          </cell>
          <cell r="AM168">
            <v>1</v>
          </cell>
        </row>
        <row r="169">
          <cell r="F169" t="str">
            <v/>
          </cell>
          <cell r="G169" t="str">
            <v/>
          </cell>
          <cell r="H169" t="str">
            <v/>
          </cell>
          <cell r="I169" t="str">
            <v/>
          </cell>
          <cell r="J169" t="str">
            <v>0+0+0+0+0+0+0+0+0+0+0+0+0+0+0+0+0+0+0+0+0+0+0+0+0+0+0+0+0+0+0+0+0+0+0</v>
          </cell>
          <cell r="K169">
            <v>1</v>
          </cell>
          <cell r="M169" t="str">
            <v/>
          </cell>
          <cell r="N169" t="str">
            <v/>
          </cell>
          <cell r="O169" t="str">
            <v/>
          </cell>
          <cell r="P169" t="str">
            <v/>
          </cell>
          <cell r="Q169" t="str">
            <v>0+0+0+0+0+0+0+0+0+0+0+0+0+0+0+0+0+0+0+0+0+0+0+0+0+0+0+0+0+0+0+0+0+0+0</v>
          </cell>
          <cell r="R169">
            <v>1</v>
          </cell>
          <cell r="T169" t="str">
            <v/>
          </cell>
          <cell r="U169" t="str">
            <v/>
          </cell>
          <cell r="V169" t="str">
            <v/>
          </cell>
          <cell r="W169" t="str">
            <v/>
          </cell>
          <cell r="X169" t="str">
            <v>0+0+0+0+0+0+0+0+0+0+0+0+0+0+0+0+0+0+0+0+0+0+0+0+0+0+0+0+0+0+0+0+0+0+0</v>
          </cell>
          <cell r="Y169">
            <v>1</v>
          </cell>
          <cell r="AA169" t="str">
            <v/>
          </cell>
          <cell r="AB169" t="str">
            <v/>
          </cell>
          <cell r="AC169" t="str">
            <v/>
          </cell>
          <cell r="AD169" t="str">
            <v/>
          </cell>
          <cell r="AE169" t="str">
            <v>0+0+0+0+0+0+0+0+0+0+0+0+0+0+0+0+0+0+0+0+0+0+0+0+0+0+0+0+0+0+0+0+0+0+0</v>
          </cell>
          <cell r="AF169">
            <v>1</v>
          </cell>
          <cell r="AH169" t="str">
            <v/>
          </cell>
          <cell r="AI169" t="str">
            <v/>
          </cell>
          <cell r="AJ169" t="str">
            <v/>
          </cell>
          <cell r="AK169" t="str">
            <v/>
          </cell>
          <cell r="AL169" t="str">
            <v>0+0+0+0+0+0+0+0+0+0+0+0+0+0+0+0+0+0+0+0+0+0+0+0+0+0+0+0+0+0+0+0+0+0+0</v>
          </cell>
          <cell r="AM169">
            <v>1</v>
          </cell>
        </row>
        <row r="170">
          <cell r="F170" t="str">
            <v/>
          </cell>
          <cell r="G170" t="str">
            <v/>
          </cell>
          <cell r="H170" t="str">
            <v/>
          </cell>
          <cell r="I170" t="str">
            <v/>
          </cell>
          <cell r="J170" t="str">
            <v>0+0+0+0+0+0+0+0+0+0+0+0+0+0+0+0+0+0+0+0+0+0+0+0+0+0+0+0+0+0+0+0+0+0+0</v>
          </cell>
          <cell r="K170">
            <v>1</v>
          </cell>
          <cell r="M170" t="str">
            <v/>
          </cell>
          <cell r="N170" t="str">
            <v/>
          </cell>
          <cell r="O170" t="str">
            <v/>
          </cell>
          <cell r="P170" t="str">
            <v/>
          </cell>
          <cell r="Q170" t="str">
            <v>0+0+0+0+0+0+0+0+0+0+0+0+0+0+0+0+0+0+0+0+0+0+0+0+0+0+0+0+0+0+0+0+0+0+0</v>
          </cell>
          <cell r="R170">
            <v>1</v>
          </cell>
          <cell r="T170" t="str">
            <v/>
          </cell>
          <cell r="U170" t="str">
            <v/>
          </cell>
          <cell r="V170" t="str">
            <v/>
          </cell>
          <cell r="W170" t="str">
            <v/>
          </cell>
          <cell r="X170" t="str">
            <v>0+0+0+0+0+0+0+0+0+0+0+0+0+0+0+0+0+0+0+0+0+0+0+0+0+0+0+0+0+0+0+0+0+0+0</v>
          </cell>
          <cell r="Y170">
            <v>1</v>
          </cell>
          <cell r="AA170" t="str">
            <v/>
          </cell>
          <cell r="AB170" t="str">
            <v/>
          </cell>
          <cell r="AC170" t="str">
            <v/>
          </cell>
          <cell r="AD170" t="str">
            <v/>
          </cell>
          <cell r="AE170" t="str">
            <v>0+0+0+0+0+0+0+0+0+0+0+0+0+0+0+0+0+0+0+0+0+0+0+0+0+0+0+0+0+0+0+0+0+0+0</v>
          </cell>
          <cell r="AF170">
            <v>1</v>
          </cell>
          <cell r="AH170" t="str">
            <v/>
          </cell>
          <cell r="AI170" t="str">
            <v/>
          </cell>
          <cell r="AJ170" t="str">
            <v/>
          </cell>
          <cell r="AK170" t="str">
            <v/>
          </cell>
          <cell r="AL170" t="str">
            <v>0+0+0+0+0+0+0+0+0+0+0+0+0+0+0+0+0+0+0+0+0+0+0+0+0+0+0+0+0+0+0+0+0+0+0</v>
          </cell>
          <cell r="AM170">
            <v>1</v>
          </cell>
        </row>
        <row r="171">
          <cell r="F171" t="str">
            <v/>
          </cell>
          <cell r="G171" t="str">
            <v/>
          </cell>
          <cell r="H171" t="str">
            <v/>
          </cell>
          <cell r="I171" t="str">
            <v/>
          </cell>
          <cell r="J171" t="str">
            <v>0+0+0+0+0+0+0+0+0+0+0+0+0+0+0+0+0+0+0+0+0+0+0+0+0+0+0+0+0+0+0+0+0+0+0</v>
          </cell>
          <cell r="K171">
            <v>1</v>
          </cell>
          <cell r="M171" t="str">
            <v/>
          </cell>
          <cell r="N171" t="str">
            <v/>
          </cell>
          <cell r="O171" t="str">
            <v/>
          </cell>
          <cell r="P171" t="str">
            <v/>
          </cell>
          <cell r="Q171" t="str">
            <v>0+0+0+0+0+0+0+0+0+0+0+0+0+0+0+0+0+0+0+0+0+0+0+0+0+0+0+0+0+0+0+0+0+0+0</v>
          </cell>
          <cell r="R171">
            <v>1</v>
          </cell>
          <cell r="T171" t="str">
            <v/>
          </cell>
          <cell r="U171" t="str">
            <v/>
          </cell>
          <cell r="V171" t="str">
            <v/>
          </cell>
          <cell r="W171" t="str">
            <v/>
          </cell>
          <cell r="X171" t="str">
            <v>0+0+0+0+0+0+0+0+0+0+0+0+0+0+0+0+0+0+0+0+0+0+0+0+0+0+0+0+0+0+0+0+0+0+0</v>
          </cell>
          <cell r="Y171">
            <v>1</v>
          </cell>
          <cell r="AA171" t="str">
            <v/>
          </cell>
          <cell r="AB171" t="str">
            <v/>
          </cell>
          <cell r="AC171" t="str">
            <v/>
          </cell>
          <cell r="AD171" t="str">
            <v/>
          </cell>
          <cell r="AE171" t="str">
            <v>0+0+0+0+0+0+0+0+0+0+0+0+0+0+0+0+0+0+0+0+0+0+0+0+0+0+0+0+0+0+0+0+0+0+0</v>
          </cell>
          <cell r="AF171">
            <v>1</v>
          </cell>
          <cell r="AH171" t="str">
            <v/>
          </cell>
          <cell r="AI171" t="str">
            <v/>
          </cell>
          <cell r="AJ171" t="str">
            <v/>
          </cell>
          <cell r="AK171" t="str">
            <v/>
          </cell>
          <cell r="AL171" t="str">
            <v>0+0+0+0+0+0+0+0+0+0+0+0+0+0+0+0+0+0+0+0+0+0+0+0+0+0+0+0+0+0+0+0+0+0+0</v>
          </cell>
          <cell r="AM171">
            <v>1</v>
          </cell>
        </row>
        <row r="172">
          <cell r="F172" t="str">
            <v/>
          </cell>
          <cell r="G172" t="str">
            <v/>
          </cell>
          <cell r="H172" t="str">
            <v/>
          </cell>
          <cell r="I172" t="str">
            <v/>
          </cell>
          <cell r="J172" t="str">
            <v>0+0+0+0+0+0+0+0+0+0+0+0+0+0+0+0+0+0+0+0+0+0+0+0+0+0+0+0+0+0+0+0+0+0+0</v>
          </cell>
          <cell r="K172">
            <v>1</v>
          </cell>
          <cell r="M172" t="str">
            <v/>
          </cell>
          <cell r="N172" t="str">
            <v/>
          </cell>
          <cell r="O172" t="str">
            <v/>
          </cell>
          <cell r="P172" t="str">
            <v/>
          </cell>
          <cell r="Q172" t="str">
            <v>0+0+0+0+0+0+0+0+0+0+0+0+0+0+0+0+0+0+0+0+0+0+0+0+0+0+0+0+0+0+0+0+0+0+0</v>
          </cell>
          <cell r="R172">
            <v>1</v>
          </cell>
          <cell r="T172" t="str">
            <v/>
          </cell>
          <cell r="U172" t="str">
            <v/>
          </cell>
          <cell r="V172" t="str">
            <v/>
          </cell>
          <cell r="W172" t="str">
            <v/>
          </cell>
          <cell r="X172" t="str">
            <v>0+0+0+0+0+0+0+0+0+0+0+0+0+0+0+0+0+0+0+0+0+0+0+0+0+0+0+0+0+0+0+0+0+0+0</v>
          </cell>
          <cell r="Y172">
            <v>1</v>
          </cell>
          <cell r="AA172" t="str">
            <v/>
          </cell>
          <cell r="AB172" t="str">
            <v/>
          </cell>
          <cell r="AC172" t="str">
            <v/>
          </cell>
          <cell r="AD172" t="str">
            <v/>
          </cell>
          <cell r="AE172" t="str">
            <v>0+0+0+0+0+0+0+0+0+0+0+0+0+0+0+0+0+0+0+0+0+0+0+0+0+0+0+0+0+0+0+0+0+0+0</v>
          </cell>
          <cell r="AF172">
            <v>1</v>
          </cell>
          <cell r="AH172" t="str">
            <v/>
          </cell>
          <cell r="AI172" t="str">
            <v/>
          </cell>
          <cell r="AJ172" t="str">
            <v/>
          </cell>
          <cell r="AK172" t="str">
            <v/>
          </cell>
          <cell r="AL172" t="str">
            <v>0+0+0+0+0+0+0+0+0+0+0+0+0+0+0+0+0+0+0+0+0+0+0+0+0+0+0+0+0+0+0+0+0+0+0</v>
          </cell>
          <cell r="AM172">
            <v>1</v>
          </cell>
        </row>
        <row r="173">
          <cell r="F173" t="str">
            <v/>
          </cell>
          <cell r="G173" t="str">
            <v/>
          </cell>
          <cell r="H173" t="str">
            <v/>
          </cell>
          <cell r="I173" t="str">
            <v/>
          </cell>
          <cell r="J173" t="str">
            <v>0+0+0+0+0+0+0+0+0+0+0+0+0+0+0+0+0+0+0+0+0+0+0+0+0+0+0+0+0+0+0+0+0+0+0</v>
          </cell>
          <cell r="K173">
            <v>1</v>
          </cell>
          <cell r="M173" t="str">
            <v/>
          </cell>
          <cell r="N173" t="str">
            <v/>
          </cell>
          <cell r="O173" t="str">
            <v/>
          </cell>
          <cell r="P173" t="str">
            <v/>
          </cell>
          <cell r="Q173" t="str">
            <v>0+0+0+0+0+0+0+0+0+0+0+0+0+0+0+0+0+0+0+0+0+0+0+0+0+0+0+0+0+0+0+0+0+0+0</v>
          </cell>
          <cell r="R173">
            <v>1</v>
          </cell>
          <cell r="T173" t="str">
            <v/>
          </cell>
          <cell r="U173" t="str">
            <v/>
          </cell>
          <cell r="V173" t="str">
            <v/>
          </cell>
          <cell r="W173" t="str">
            <v/>
          </cell>
          <cell r="X173" t="str">
            <v>0+0+0+0+0+0+0+0+0+0+0+0+0+0+0+0+0+0+0+0+0+0+0+0+0+0+0+0+0+0+0+0+0+0+0</v>
          </cell>
          <cell r="Y173">
            <v>1</v>
          </cell>
          <cell r="AA173" t="str">
            <v/>
          </cell>
          <cell r="AB173" t="str">
            <v/>
          </cell>
          <cell r="AC173" t="str">
            <v/>
          </cell>
          <cell r="AD173" t="str">
            <v/>
          </cell>
          <cell r="AE173" t="str">
            <v>0+0+0+0+0+0+0+0+0+0+0+0+0+0+0+0+0+0+0+0+0+0+0+0+0+0+0+0+0+0+0+0+0+0+0</v>
          </cell>
          <cell r="AF173">
            <v>1</v>
          </cell>
          <cell r="AH173" t="str">
            <v/>
          </cell>
          <cell r="AI173" t="str">
            <v/>
          </cell>
          <cell r="AJ173" t="str">
            <v/>
          </cell>
          <cell r="AK173" t="str">
            <v/>
          </cell>
          <cell r="AL173" t="str">
            <v>0+0+0+0+0+0+0+0+0+0+0+0+0+0+0+0+0+0+0+0+0+0+0+0+0+0+0+0+0+0+0+0+0+0+0</v>
          </cell>
          <cell r="AM173">
            <v>1</v>
          </cell>
        </row>
        <row r="174">
          <cell r="F174" t="str">
            <v/>
          </cell>
          <cell r="G174" t="str">
            <v/>
          </cell>
          <cell r="H174" t="str">
            <v/>
          </cell>
          <cell r="I174" t="str">
            <v/>
          </cell>
          <cell r="J174" t="str">
            <v>0+0+0+0+0+0+0+0+0+0+0+0+0+0+0+0+0+0+0+0+0+0+0+0+0+0+0+0+0+0+0+0+0+0+0</v>
          </cell>
          <cell r="K174">
            <v>1</v>
          </cell>
          <cell r="M174" t="str">
            <v/>
          </cell>
          <cell r="N174" t="str">
            <v/>
          </cell>
          <cell r="O174" t="str">
            <v/>
          </cell>
          <cell r="P174" t="str">
            <v/>
          </cell>
          <cell r="Q174" t="str">
            <v>0+0+0+0+0+0+0+0+0+0+0+0+0+0+0+0+0+0+0+0+0+0+0+0+0+0+0+0+0+0+0+0+0+0+0</v>
          </cell>
          <cell r="R174">
            <v>1</v>
          </cell>
          <cell r="T174" t="str">
            <v/>
          </cell>
          <cell r="U174" t="str">
            <v/>
          </cell>
          <cell r="V174" t="str">
            <v/>
          </cell>
          <cell r="W174" t="str">
            <v/>
          </cell>
          <cell r="X174" t="str">
            <v>0+0+0+0+0+0+0+0+0+0+0+0+0+0+0+0+0+0+0+0+0+0+0+0+0+0+0+0+0+0+0+0+0+0+0</v>
          </cell>
          <cell r="Y174">
            <v>1</v>
          </cell>
          <cell r="AA174" t="str">
            <v/>
          </cell>
          <cell r="AB174" t="str">
            <v/>
          </cell>
          <cell r="AC174" t="str">
            <v/>
          </cell>
          <cell r="AD174" t="str">
            <v/>
          </cell>
          <cell r="AE174" t="str">
            <v>0+0+0+0+0+0+0+0+0+0+0+0+0+0+0+0+0+0+0+0+0+0+0+0+0+0+0+0+0+0+0+0+0+0+0</v>
          </cell>
          <cell r="AF174">
            <v>1</v>
          </cell>
          <cell r="AH174" t="str">
            <v/>
          </cell>
          <cell r="AI174" t="str">
            <v/>
          </cell>
          <cell r="AJ174" t="str">
            <v/>
          </cell>
          <cell r="AK174" t="str">
            <v/>
          </cell>
          <cell r="AL174" t="str">
            <v>0+0+0+0+0+0+0+0+0+0+0+0+0+0+0+0+0+0+0+0+0+0+0+0+0+0+0+0+0+0+0+0+0+0+0</v>
          </cell>
          <cell r="AM174">
            <v>1</v>
          </cell>
        </row>
        <row r="175">
          <cell r="F175" t="str">
            <v/>
          </cell>
          <cell r="G175" t="str">
            <v/>
          </cell>
          <cell r="H175" t="str">
            <v/>
          </cell>
          <cell r="I175" t="str">
            <v/>
          </cell>
          <cell r="J175" t="str">
            <v>0+0+0+0+0+0+0+0+0+0+0+0+0+0+0+0+0+0+0+0+0+0+0+0+0+0+0+0+0+0+0+0+0+0+0</v>
          </cell>
          <cell r="K175">
            <v>1</v>
          </cell>
          <cell r="M175" t="str">
            <v/>
          </cell>
          <cell r="N175" t="str">
            <v/>
          </cell>
          <cell r="O175" t="str">
            <v/>
          </cell>
          <cell r="P175" t="str">
            <v/>
          </cell>
          <cell r="Q175" t="str">
            <v>0+0+0+0+0+0+0+0+0+0+0+0+0+0+0+0+0+0+0+0+0+0+0+0+0+0+0+0+0+0+0+0+0+0+0</v>
          </cell>
          <cell r="R175">
            <v>1</v>
          </cell>
          <cell r="T175" t="str">
            <v/>
          </cell>
          <cell r="U175" t="str">
            <v/>
          </cell>
          <cell r="V175" t="str">
            <v/>
          </cell>
          <cell r="W175" t="str">
            <v/>
          </cell>
          <cell r="X175" t="str">
            <v>0+0+0+0+0+0+0+0+0+0+0+0+0+0+0+0+0+0+0+0+0+0+0+0+0+0+0+0+0+0+0+0+0+0+0</v>
          </cell>
          <cell r="Y175">
            <v>1</v>
          </cell>
          <cell r="AA175" t="str">
            <v/>
          </cell>
          <cell r="AB175" t="str">
            <v/>
          </cell>
          <cell r="AC175" t="str">
            <v/>
          </cell>
          <cell r="AD175" t="str">
            <v/>
          </cell>
          <cell r="AE175" t="str">
            <v>0+0+0+0+0+0+0+0+0+0+0+0+0+0+0+0+0+0+0+0+0+0+0+0+0+0+0+0+0+0+0+0+0+0+0</v>
          </cell>
          <cell r="AF175">
            <v>1</v>
          </cell>
          <cell r="AH175" t="str">
            <v/>
          </cell>
          <cell r="AI175" t="str">
            <v/>
          </cell>
          <cell r="AJ175" t="str">
            <v/>
          </cell>
          <cell r="AK175" t="str">
            <v/>
          </cell>
          <cell r="AL175" t="str">
            <v>0+0+0+0+0+0+0+0+0+0+0+0+0+0+0+0+0+0+0+0+0+0+0+0+0+0+0+0+0+0+0+0+0+0+0</v>
          </cell>
          <cell r="AM175">
            <v>1</v>
          </cell>
        </row>
        <row r="176">
          <cell r="F176" t="str">
            <v/>
          </cell>
          <cell r="G176" t="str">
            <v/>
          </cell>
          <cell r="H176" t="str">
            <v/>
          </cell>
          <cell r="I176" t="str">
            <v/>
          </cell>
          <cell r="J176" t="str">
            <v>0+0+0+0+0+0+0+0+0+0+0+0+0+0+0+0+0+0+0+0+0+0+0+0+0+0+0+0+0+0+0+0+0+0+0</v>
          </cell>
          <cell r="K176">
            <v>1</v>
          </cell>
          <cell r="M176" t="str">
            <v/>
          </cell>
          <cell r="N176" t="str">
            <v/>
          </cell>
          <cell r="O176" t="str">
            <v/>
          </cell>
          <cell r="P176" t="str">
            <v/>
          </cell>
          <cell r="Q176" t="str">
            <v>0+0+0+0+0+0+0+0+0+0+0+0+0+0+0+0+0+0+0+0+0+0+0+0+0+0+0+0+0+0+0+0+0+0+0</v>
          </cell>
          <cell r="R176">
            <v>1</v>
          </cell>
          <cell r="T176" t="str">
            <v/>
          </cell>
          <cell r="U176" t="str">
            <v/>
          </cell>
          <cell r="V176" t="str">
            <v/>
          </cell>
          <cell r="W176" t="str">
            <v/>
          </cell>
          <cell r="X176" t="str">
            <v>0+0+0+0+0+0+0+0+0+0+0+0+0+0+0+0+0+0+0+0+0+0+0+0+0+0+0+0+0+0+0+0+0+0+0</v>
          </cell>
          <cell r="Y176">
            <v>1</v>
          </cell>
          <cell r="AA176" t="str">
            <v/>
          </cell>
          <cell r="AB176" t="str">
            <v/>
          </cell>
          <cell r="AC176" t="str">
            <v/>
          </cell>
          <cell r="AD176" t="str">
            <v/>
          </cell>
          <cell r="AE176" t="str">
            <v>0+0+0+0+0+0+0+0+0+0+0+0+0+0+0+0+0+0+0+0+0+0+0+0+0+0+0+0+0+0+0+0+0+0+0</v>
          </cell>
          <cell r="AF176">
            <v>1</v>
          </cell>
          <cell r="AH176" t="str">
            <v/>
          </cell>
          <cell r="AI176" t="str">
            <v/>
          </cell>
          <cell r="AJ176" t="str">
            <v/>
          </cell>
          <cell r="AK176" t="str">
            <v/>
          </cell>
          <cell r="AL176" t="str">
            <v>0+0+0+0+0+0+0+0+0+0+0+0+0+0+0+0+0+0+0+0+0+0+0+0+0+0+0+0+0+0+0+0+0+0+0</v>
          </cell>
          <cell r="AM176">
            <v>1</v>
          </cell>
        </row>
        <row r="177">
          <cell r="F177" t="str">
            <v/>
          </cell>
          <cell r="G177" t="str">
            <v/>
          </cell>
          <cell r="H177" t="str">
            <v/>
          </cell>
          <cell r="I177" t="str">
            <v/>
          </cell>
          <cell r="J177" t="str">
            <v>0+0+0+0+0+0+0+0+0+0+0+0+0+0+0+0+0+0+0+0+0+0+0+0+0+0+0+0+0+0+0+0+0+0+0</v>
          </cell>
          <cell r="K177">
            <v>1</v>
          </cell>
          <cell r="M177" t="str">
            <v/>
          </cell>
          <cell r="N177" t="str">
            <v/>
          </cell>
          <cell r="O177" t="str">
            <v/>
          </cell>
          <cell r="P177" t="str">
            <v/>
          </cell>
          <cell r="Q177" t="str">
            <v>0+0+0+0+0+0+0+0+0+0+0+0+0+0+0+0+0+0+0+0+0+0+0+0+0+0+0+0+0+0+0+0+0+0+0</v>
          </cell>
          <cell r="R177">
            <v>1</v>
          </cell>
          <cell r="T177" t="str">
            <v/>
          </cell>
          <cell r="U177" t="str">
            <v/>
          </cell>
          <cell r="V177" t="str">
            <v/>
          </cell>
          <cell r="W177" t="str">
            <v/>
          </cell>
          <cell r="X177" t="str">
            <v>0+0+0+0+0+0+0+0+0+0+0+0+0+0+0+0+0+0+0+0+0+0+0+0+0+0+0+0+0+0+0+0+0+0+0</v>
          </cell>
          <cell r="Y177">
            <v>1</v>
          </cell>
          <cell r="AA177" t="str">
            <v/>
          </cell>
          <cell r="AB177" t="str">
            <v/>
          </cell>
          <cell r="AC177" t="str">
            <v/>
          </cell>
          <cell r="AD177" t="str">
            <v/>
          </cell>
          <cell r="AE177" t="str">
            <v>0+0+0+0+0+0+0+0+0+0+0+0+0+0+0+0+0+0+0+0+0+0+0+0+0+0+0+0+0+0+0+0+0+0+0</v>
          </cell>
          <cell r="AF177">
            <v>1</v>
          </cell>
          <cell r="AH177" t="str">
            <v/>
          </cell>
          <cell r="AI177" t="str">
            <v/>
          </cell>
          <cell r="AJ177" t="str">
            <v/>
          </cell>
          <cell r="AK177" t="str">
            <v/>
          </cell>
          <cell r="AL177" t="str">
            <v>0+0+0+0+0+0+0+0+0+0+0+0+0+0+0+0+0+0+0+0+0+0+0+0+0+0+0+0+0+0+0+0+0+0+0</v>
          </cell>
          <cell r="AM177">
            <v>1</v>
          </cell>
        </row>
        <row r="178">
          <cell r="F178" t="str">
            <v/>
          </cell>
          <cell r="G178" t="str">
            <v/>
          </cell>
          <cell r="H178" t="str">
            <v/>
          </cell>
          <cell r="I178" t="str">
            <v/>
          </cell>
          <cell r="J178" t="str">
            <v>0+0+0+0+0+0+0+0+0+0+0+0+0+0+0+0+0+0+0+0+0+0+0+0+0+0+0+0+0+0+0+0+0+0+0</v>
          </cell>
          <cell r="K178">
            <v>1</v>
          </cell>
          <cell r="M178" t="str">
            <v/>
          </cell>
          <cell r="N178" t="str">
            <v/>
          </cell>
          <cell r="O178" t="str">
            <v/>
          </cell>
          <cell r="P178" t="str">
            <v/>
          </cell>
          <cell r="Q178" t="str">
            <v>0+0+0+0+0+0+0+0+0+0+0+0+0+0+0+0+0+0+0+0+0+0+0+0+0+0+0+0+0+0+0+0+0+0+0</v>
          </cell>
          <cell r="R178">
            <v>1</v>
          </cell>
          <cell r="T178" t="str">
            <v/>
          </cell>
          <cell r="U178" t="str">
            <v/>
          </cell>
          <cell r="V178" t="str">
            <v/>
          </cell>
          <cell r="W178" t="str">
            <v/>
          </cell>
          <cell r="X178" t="str">
            <v>0+0+0+0+0+0+0+0+0+0+0+0+0+0+0+0+0+0+0+0+0+0+0+0+0+0+0+0+0+0+0+0+0+0+0</v>
          </cell>
          <cell r="Y178">
            <v>1</v>
          </cell>
          <cell r="AA178" t="str">
            <v/>
          </cell>
          <cell r="AB178" t="str">
            <v/>
          </cell>
          <cell r="AC178" t="str">
            <v/>
          </cell>
          <cell r="AD178" t="str">
            <v/>
          </cell>
          <cell r="AE178" t="str">
            <v>0+0+0+0+0+0+0+0+0+0+0+0+0+0+0+0+0+0+0+0+0+0+0+0+0+0+0+0+0+0+0+0+0+0+0</v>
          </cell>
          <cell r="AF178">
            <v>1</v>
          </cell>
          <cell r="AH178" t="str">
            <v/>
          </cell>
          <cell r="AI178" t="str">
            <v/>
          </cell>
          <cell r="AJ178" t="str">
            <v/>
          </cell>
          <cell r="AK178" t="str">
            <v/>
          </cell>
          <cell r="AL178" t="str">
            <v>0+0+0+0+0+0+0+0+0+0+0+0+0+0+0+0+0+0+0+0+0+0+0+0+0+0+0+0+0+0+0+0+0+0+0</v>
          </cell>
          <cell r="AM178">
            <v>1</v>
          </cell>
        </row>
        <row r="179">
          <cell r="F179" t="str">
            <v/>
          </cell>
          <cell r="G179" t="str">
            <v/>
          </cell>
          <cell r="H179" t="str">
            <v/>
          </cell>
          <cell r="I179" t="str">
            <v/>
          </cell>
          <cell r="J179" t="str">
            <v>0+0+0+0+0+0+0+0+0+0+0+0+0+0+0+0+0+0+0+0+0+0+0+0+0+0+0+0+0+0+0+0+0+0+0</v>
          </cell>
          <cell r="K179">
            <v>1</v>
          </cell>
          <cell r="M179" t="str">
            <v/>
          </cell>
          <cell r="N179" t="str">
            <v/>
          </cell>
          <cell r="O179" t="str">
            <v/>
          </cell>
          <cell r="P179" t="str">
            <v/>
          </cell>
          <cell r="Q179" t="str">
            <v>0+0+0+0+0+0+0+0+0+0+0+0+0+0+0+0+0+0+0+0+0+0+0+0+0+0+0+0+0+0+0+0+0+0+0</v>
          </cell>
          <cell r="R179">
            <v>1</v>
          </cell>
          <cell r="T179" t="str">
            <v/>
          </cell>
          <cell r="U179" t="str">
            <v/>
          </cell>
          <cell r="V179" t="str">
            <v/>
          </cell>
          <cell r="W179" t="str">
            <v/>
          </cell>
          <cell r="X179" t="str">
            <v>0+0+0+0+0+0+0+0+0+0+0+0+0+0+0+0+0+0+0+0+0+0+0+0+0+0+0+0+0+0+0+0+0+0+0</v>
          </cell>
          <cell r="Y179">
            <v>1</v>
          </cell>
          <cell r="AA179" t="str">
            <v/>
          </cell>
          <cell r="AB179" t="str">
            <v/>
          </cell>
          <cell r="AC179" t="str">
            <v/>
          </cell>
          <cell r="AD179" t="str">
            <v/>
          </cell>
          <cell r="AE179" t="str">
            <v>0+0+0+0+0+0+0+0+0+0+0+0+0+0+0+0+0+0+0+0+0+0+0+0+0+0+0+0+0+0+0+0+0+0+0</v>
          </cell>
          <cell r="AF179">
            <v>1</v>
          </cell>
          <cell r="AH179" t="str">
            <v/>
          </cell>
          <cell r="AI179" t="str">
            <v/>
          </cell>
          <cell r="AJ179" t="str">
            <v/>
          </cell>
          <cell r="AK179" t="str">
            <v/>
          </cell>
          <cell r="AL179" t="str">
            <v>0+0+0+0+0+0+0+0+0+0+0+0+0+0+0+0+0+0+0+0+0+0+0+0+0+0+0+0+0+0+0+0+0+0+0</v>
          </cell>
          <cell r="AM179">
            <v>1</v>
          </cell>
        </row>
        <row r="180">
          <cell r="F180" t="str">
            <v/>
          </cell>
          <cell r="G180" t="str">
            <v/>
          </cell>
          <cell r="H180" t="str">
            <v/>
          </cell>
          <cell r="I180" t="str">
            <v/>
          </cell>
          <cell r="J180" t="str">
            <v>0+0+0+0+0+0+0+0+0+0+0+0+0+0+0+0+0+0+0+0+0+0+0+0+0+0+0+0+0+0+0+0+0+0+0</v>
          </cell>
          <cell r="K180">
            <v>1</v>
          </cell>
          <cell r="M180" t="str">
            <v/>
          </cell>
          <cell r="N180" t="str">
            <v/>
          </cell>
          <cell r="O180" t="str">
            <v/>
          </cell>
          <cell r="P180" t="str">
            <v/>
          </cell>
          <cell r="Q180" t="str">
            <v>0+0+0+0+0+0+0+0+0+0+0+0+0+0+0+0+0+0+0+0+0+0+0+0+0+0+0+0+0+0+0+0+0+0+0</v>
          </cell>
          <cell r="R180">
            <v>1</v>
          </cell>
          <cell r="T180" t="str">
            <v/>
          </cell>
          <cell r="U180" t="str">
            <v/>
          </cell>
          <cell r="V180" t="str">
            <v/>
          </cell>
          <cell r="W180" t="str">
            <v/>
          </cell>
          <cell r="X180" t="str">
            <v>0+0+0+0+0+0+0+0+0+0+0+0+0+0+0+0+0+0+0+0+0+0+0+0+0+0+0+0+0+0+0+0+0+0+0</v>
          </cell>
          <cell r="Y180">
            <v>1</v>
          </cell>
          <cell r="AA180" t="str">
            <v/>
          </cell>
          <cell r="AB180" t="str">
            <v/>
          </cell>
          <cell r="AC180" t="str">
            <v/>
          </cell>
          <cell r="AD180" t="str">
            <v/>
          </cell>
          <cell r="AE180" t="str">
            <v>0+0+0+0+0+0+0+0+0+0+0+0+0+0+0+0+0+0+0+0+0+0+0+0+0+0+0+0+0+0+0+0+0+0+0</v>
          </cell>
          <cell r="AF180">
            <v>1</v>
          </cell>
          <cell r="AH180" t="str">
            <v/>
          </cell>
          <cell r="AI180" t="str">
            <v/>
          </cell>
          <cell r="AJ180" t="str">
            <v/>
          </cell>
          <cell r="AK180" t="str">
            <v/>
          </cell>
          <cell r="AL180" t="str">
            <v>0+0+0+0+0+0+0+0+0+0+0+0+0+0+0+0+0+0+0+0+0+0+0+0+0+0+0+0+0+0+0+0+0+0+0</v>
          </cell>
          <cell r="AM180">
            <v>1</v>
          </cell>
        </row>
        <row r="181">
          <cell r="F181" t="str">
            <v/>
          </cell>
          <cell r="G181" t="str">
            <v/>
          </cell>
          <cell r="H181" t="str">
            <v/>
          </cell>
          <cell r="I181" t="str">
            <v/>
          </cell>
          <cell r="J181" t="str">
            <v>0+0+0+0+0+0+0+0+0+0+0+0+0+0+0+0+0+0+0+0+0+0+0+0+0+0+0+0+0+0+0+0+0+0+0</v>
          </cell>
          <cell r="K181">
            <v>1</v>
          </cell>
          <cell r="M181" t="str">
            <v/>
          </cell>
          <cell r="N181" t="str">
            <v/>
          </cell>
          <cell r="O181" t="str">
            <v/>
          </cell>
          <cell r="P181" t="str">
            <v/>
          </cell>
          <cell r="Q181" t="str">
            <v>0+0+0+0+0+0+0+0+0+0+0+0+0+0+0+0+0+0+0+0+0+0+0+0+0+0+0+0+0+0+0+0+0+0+0</v>
          </cell>
          <cell r="R181">
            <v>1</v>
          </cell>
          <cell r="T181" t="str">
            <v/>
          </cell>
          <cell r="U181" t="str">
            <v/>
          </cell>
          <cell r="V181" t="str">
            <v/>
          </cell>
          <cell r="W181" t="str">
            <v/>
          </cell>
          <cell r="X181" t="str">
            <v>0+0+0+0+0+0+0+0+0+0+0+0+0+0+0+0+0+0+0+0+0+0+0+0+0+0+0+0+0+0+0+0+0+0+0</v>
          </cell>
          <cell r="Y181">
            <v>1</v>
          </cell>
          <cell r="AA181" t="str">
            <v/>
          </cell>
          <cell r="AB181" t="str">
            <v/>
          </cell>
          <cell r="AC181" t="str">
            <v/>
          </cell>
          <cell r="AD181" t="str">
            <v/>
          </cell>
          <cell r="AE181" t="str">
            <v>0+0+0+0+0+0+0+0+0+0+0+0+0+0+0+0+0+0+0+0+0+0+0+0+0+0+0+0+0+0+0+0+0+0+0</v>
          </cell>
          <cell r="AF181">
            <v>1</v>
          </cell>
          <cell r="AH181" t="str">
            <v/>
          </cell>
          <cell r="AI181" t="str">
            <v/>
          </cell>
          <cell r="AJ181" t="str">
            <v/>
          </cell>
          <cell r="AK181" t="str">
            <v/>
          </cell>
          <cell r="AL181" t="str">
            <v>0+0+0+0+0+0+0+0+0+0+0+0+0+0+0+0+0+0+0+0+0+0+0+0+0+0+0+0+0+0+0+0+0+0+0</v>
          </cell>
          <cell r="AM181">
            <v>1</v>
          </cell>
        </row>
        <row r="182">
          <cell r="F182" t="str">
            <v/>
          </cell>
          <cell r="G182" t="str">
            <v/>
          </cell>
          <cell r="H182" t="str">
            <v/>
          </cell>
          <cell r="I182" t="str">
            <v/>
          </cell>
          <cell r="J182" t="str">
            <v>0+0+0+0+0+0+0+0+0+0+0+0+0+0+0+0+0+0+0+0+0+0+0+0+0+0+0+0+0+0+0+0+0+0+0</v>
          </cell>
          <cell r="K182">
            <v>1</v>
          </cell>
          <cell r="M182" t="str">
            <v/>
          </cell>
          <cell r="N182" t="str">
            <v/>
          </cell>
          <cell r="O182" t="str">
            <v/>
          </cell>
          <cell r="P182" t="str">
            <v/>
          </cell>
          <cell r="Q182" t="str">
            <v>0+0+0+0+0+0+0+0+0+0+0+0+0+0+0+0+0+0+0+0+0+0+0+0+0+0+0+0+0+0+0+0+0+0+0</v>
          </cell>
          <cell r="R182">
            <v>1</v>
          </cell>
          <cell r="T182" t="str">
            <v/>
          </cell>
          <cell r="U182" t="str">
            <v/>
          </cell>
          <cell r="V182" t="str">
            <v/>
          </cell>
          <cell r="W182" t="str">
            <v/>
          </cell>
          <cell r="X182" t="str">
            <v>0+0+0+0+0+0+0+0+0+0+0+0+0+0+0+0+0+0+0+0+0+0+0+0+0+0+0+0+0+0+0+0+0+0+0</v>
          </cell>
          <cell r="Y182">
            <v>1</v>
          </cell>
          <cell r="AA182" t="str">
            <v/>
          </cell>
          <cell r="AB182" t="str">
            <v/>
          </cell>
          <cell r="AC182" t="str">
            <v/>
          </cell>
          <cell r="AD182" t="str">
            <v/>
          </cell>
          <cell r="AE182" t="str">
            <v>0+0+0+0+0+0+0+0+0+0+0+0+0+0+0+0+0+0+0+0+0+0+0+0+0+0+0+0+0+0+0+0+0+0+0</v>
          </cell>
          <cell r="AF182">
            <v>1</v>
          </cell>
          <cell r="AH182" t="str">
            <v/>
          </cell>
          <cell r="AI182" t="str">
            <v/>
          </cell>
          <cell r="AJ182" t="str">
            <v/>
          </cell>
          <cell r="AK182" t="str">
            <v/>
          </cell>
          <cell r="AL182" t="str">
            <v>0+0+0+0+0+0+0+0+0+0+0+0+0+0+0+0+0+0+0+0+0+0+0+0+0+0+0+0+0+0+0+0+0+0+0</v>
          </cell>
          <cell r="AM182">
            <v>1</v>
          </cell>
        </row>
        <row r="183">
          <cell r="F183" t="str">
            <v/>
          </cell>
          <cell r="G183" t="str">
            <v/>
          </cell>
          <cell r="H183" t="str">
            <v/>
          </cell>
          <cell r="I183" t="str">
            <v/>
          </cell>
          <cell r="J183" t="str">
            <v>0+0+0+0+0+0+0+0+0+0+0+0+0+0+0+0+0+0+0+0+0+0+0+0+0+0+0+0+0+0+0+0+0+0+0</v>
          </cell>
          <cell r="K183">
            <v>1</v>
          </cell>
          <cell r="M183" t="str">
            <v/>
          </cell>
          <cell r="N183" t="str">
            <v/>
          </cell>
          <cell r="O183" t="str">
            <v/>
          </cell>
          <cell r="P183" t="str">
            <v/>
          </cell>
          <cell r="Q183" t="str">
            <v>0+0+0+0+0+0+0+0+0+0+0+0+0+0+0+0+0+0+0+0+0+0+0+0+0+0+0+0+0+0+0+0+0+0+0</v>
          </cell>
          <cell r="R183">
            <v>1</v>
          </cell>
          <cell r="T183" t="str">
            <v/>
          </cell>
          <cell r="U183" t="str">
            <v/>
          </cell>
          <cell r="V183" t="str">
            <v/>
          </cell>
          <cell r="W183" t="str">
            <v/>
          </cell>
          <cell r="X183" t="str">
            <v>0+0+0+0+0+0+0+0+0+0+0+0+0+0+0+0+0+0+0+0+0+0+0+0+0+0+0+0+0+0+0+0+0+0+0</v>
          </cell>
          <cell r="Y183">
            <v>1</v>
          </cell>
          <cell r="AA183" t="str">
            <v/>
          </cell>
          <cell r="AB183" t="str">
            <v/>
          </cell>
          <cell r="AC183" t="str">
            <v/>
          </cell>
          <cell r="AD183" t="str">
            <v/>
          </cell>
          <cell r="AE183" t="str">
            <v>0+0+0+0+0+0+0+0+0+0+0+0+0+0+0+0+0+0+0+0+0+0+0+0+0+0+0+0+0+0+0+0+0+0+0</v>
          </cell>
          <cell r="AF183">
            <v>1</v>
          </cell>
          <cell r="AH183" t="str">
            <v/>
          </cell>
          <cell r="AI183" t="str">
            <v/>
          </cell>
          <cell r="AJ183" t="str">
            <v/>
          </cell>
          <cell r="AK183" t="str">
            <v/>
          </cell>
          <cell r="AL183" t="str">
            <v>0+0+0+0+0+0+0+0+0+0+0+0+0+0+0+0+0+0+0+0+0+0+0+0+0+0+0+0+0+0+0+0+0+0+0</v>
          </cell>
          <cell r="AM183">
            <v>1</v>
          </cell>
        </row>
        <row r="184">
          <cell r="F184" t="str">
            <v/>
          </cell>
          <cell r="G184" t="str">
            <v/>
          </cell>
          <cell r="H184" t="str">
            <v/>
          </cell>
          <cell r="I184" t="str">
            <v/>
          </cell>
          <cell r="J184" t="str">
            <v>0+0+0+0+0+0+0+0+0+0+0+0+0+0+0+0+0+0+0+0+0+0+0+0+0+0+0+0+0+0+0+0+0+0+0</v>
          </cell>
          <cell r="K184">
            <v>1</v>
          </cell>
          <cell r="M184" t="str">
            <v/>
          </cell>
          <cell r="N184" t="str">
            <v/>
          </cell>
          <cell r="O184" t="str">
            <v/>
          </cell>
          <cell r="P184" t="str">
            <v/>
          </cell>
          <cell r="Q184" t="str">
            <v>0+0+0+0+0+0+0+0+0+0+0+0+0+0+0+0+0+0+0+0+0+0+0+0+0+0+0+0+0+0+0+0+0+0+0</v>
          </cell>
          <cell r="R184">
            <v>1</v>
          </cell>
          <cell r="T184" t="str">
            <v/>
          </cell>
          <cell r="U184" t="str">
            <v/>
          </cell>
          <cell r="V184" t="str">
            <v/>
          </cell>
          <cell r="W184" t="str">
            <v/>
          </cell>
          <cell r="X184" t="str">
            <v>0+0+0+0+0+0+0+0+0+0+0+0+0+0+0+0+0+0+0+0+0+0+0+0+0+0+0+0+0+0+0+0+0+0+0</v>
          </cell>
          <cell r="Y184">
            <v>1</v>
          </cell>
          <cell r="AA184" t="str">
            <v/>
          </cell>
          <cell r="AB184" t="str">
            <v/>
          </cell>
          <cell r="AC184" t="str">
            <v/>
          </cell>
          <cell r="AD184" t="str">
            <v/>
          </cell>
          <cell r="AE184" t="str">
            <v>0+0+0+0+0+0+0+0+0+0+0+0+0+0+0+0+0+0+0+0+0+0+0+0+0+0+0+0+0+0+0+0+0+0+0</v>
          </cell>
          <cell r="AF184">
            <v>1</v>
          </cell>
          <cell r="AH184" t="str">
            <v/>
          </cell>
          <cell r="AI184" t="str">
            <v/>
          </cell>
          <cell r="AJ184" t="str">
            <v/>
          </cell>
          <cell r="AK184" t="str">
            <v/>
          </cell>
          <cell r="AL184" t="str">
            <v>0+0+0+0+0+0+0+0+0+0+0+0+0+0+0+0+0+0+0+0+0+0+0+0+0+0+0+0+0+0+0+0+0+0+0</v>
          </cell>
          <cell r="AM184">
            <v>1</v>
          </cell>
        </row>
        <row r="185">
          <cell r="F185" t="str">
            <v/>
          </cell>
          <cell r="G185" t="str">
            <v/>
          </cell>
          <cell r="H185" t="str">
            <v/>
          </cell>
          <cell r="I185" t="str">
            <v/>
          </cell>
          <cell r="J185" t="str">
            <v>0+0+0+0+0+0+0+0+0+0+0+0+0+0+0+0+0+0+0+0+0+0+0+0+0+0+0+0+0+0+0+0+0+0+0</v>
          </cell>
          <cell r="K185">
            <v>1</v>
          </cell>
          <cell r="M185" t="str">
            <v/>
          </cell>
          <cell r="N185" t="str">
            <v/>
          </cell>
          <cell r="O185" t="str">
            <v/>
          </cell>
          <cell r="P185" t="str">
            <v/>
          </cell>
          <cell r="Q185" t="str">
            <v>0+0+0+0+0+0+0+0+0+0+0+0+0+0+0+0+0+0+0+0+0+0+0+0+0+0+0+0+0+0+0+0+0+0+0</v>
          </cell>
          <cell r="R185">
            <v>1</v>
          </cell>
          <cell r="T185" t="str">
            <v/>
          </cell>
          <cell r="U185" t="str">
            <v/>
          </cell>
          <cell r="V185" t="str">
            <v/>
          </cell>
          <cell r="W185" t="str">
            <v/>
          </cell>
          <cell r="X185" t="str">
            <v>0+0+0+0+0+0+0+0+0+0+0+0+0+0+0+0+0+0+0+0+0+0+0+0+0+0+0+0+0+0+0+0+0+0+0</v>
          </cell>
          <cell r="Y185">
            <v>1</v>
          </cell>
          <cell r="AA185" t="str">
            <v/>
          </cell>
          <cell r="AB185" t="str">
            <v/>
          </cell>
          <cell r="AC185" t="str">
            <v/>
          </cell>
          <cell r="AD185" t="str">
            <v/>
          </cell>
          <cell r="AE185" t="str">
            <v>0+0+0+0+0+0+0+0+0+0+0+0+0+0+0+0+0+0+0+0+0+0+0+0+0+0+0+0+0+0+0+0+0+0+0</v>
          </cell>
          <cell r="AF185">
            <v>1</v>
          </cell>
          <cell r="AH185" t="str">
            <v/>
          </cell>
          <cell r="AI185" t="str">
            <v/>
          </cell>
          <cell r="AJ185" t="str">
            <v/>
          </cell>
          <cell r="AK185" t="str">
            <v/>
          </cell>
          <cell r="AL185" t="str">
            <v>0+0+0+0+0+0+0+0+0+0+0+0+0+0+0+0+0+0+0+0+0+0+0+0+0+0+0+0+0+0+0+0+0+0+0</v>
          </cell>
          <cell r="AM185">
            <v>1</v>
          </cell>
        </row>
        <row r="186">
          <cell r="F186" t="str">
            <v/>
          </cell>
          <cell r="G186" t="str">
            <v/>
          </cell>
          <cell r="H186" t="str">
            <v/>
          </cell>
          <cell r="I186" t="str">
            <v/>
          </cell>
          <cell r="J186" t="str">
            <v>0+0+0+0+0+0+0+0+0+0+0+0+0+0+0+0+0+0+0+0+0+0+0+0+0+0+0+0+0+0+0+0+0+0+0</v>
          </cell>
          <cell r="K186">
            <v>1</v>
          </cell>
          <cell r="M186" t="str">
            <v/>
          </cell>
          <cell r="N186" t="str">
            <v/>
          </cell>
          <cell r="O186" t="str">
            <v/>
          </cell>
          <cell r="P186" t="str">
            <v/>
          </cell>
          <cell r="Q186" t="str">
            <v>0+0+0+0+0+0+0+0+0+0+0+0+0+0+0+0+0+0+0+0+0+0+0+0+0+0+0+0+0+0+0+0+0+0+0</v>
          </cell>
          <cell r="R186">
            <v>1</v>
          </cell>
          <cell r="T186" t="str">
            <v/>
          </cell>
          <cell r="U186" t="str">
            <v/>
          </cell>
          <cell r="V186" t="str">
            <v/>
          </cell>
          <cell r="W186" t="str">
            <v/>
          </cell>
          <cell r="X186" t="str">
            <v>0+0+0+0+0+0+0+0+0+0+0+0+0+0+0+0+0+0+0+0+0+0+0+0+0+0+0+0+0+0+0+0+0+0+0</v>
          </cell>
          <cell r="Y186">
            <v>1</v>
          </cell>
          <cell r="AA186" t="str">
            <v/>
          </cell>
          <cell r="AB186" t="str">
            <v/>
          </cell>
          <cell r="AC186" t="str">
            <v/>
          </cell>
          <cell r="AD186" t="str">
            <v/>
          </cell>
          <cell r="AE186" t="str">
            <v>0+0+0+0+0+0+0+0+0+0+0+0+0+0+0+0+0+0+0+0+0+0+0+0+0+0+0+0+0+0+0+0+0+0+0</v>
          </cell>
          <cell r="AF186">
            <v>1</v>
          </cell>
          <cell r="AH186" t="str">
            <v/>
          </cell>
          <cell r="AI186" t="str">
            <v/>
          </cell>
          <cell r="AJ186" t="str">
            <v/>
          </cell>
          <cell r="AK186" t="str">
            <v/>
          </cell>
          <cell r="AL186" t="str">
            <v>0+0+0+0+0+0+0+0+0+0+0+0+0+0+0+0+0+0+0+0+0+0+0+0+0+0+0+0+0+0+0+0+0+0+0</v>
          </cell>
          <cell r="AM186">
            <v>1</v>
          </cell>
        </row>
        <row r="187">
          <cell r="F187" t="str">
            <v/>
          </cell>
          <cell r="G187" t="str">
            <v/>
          </cell>
          <cell r="H187" t="str">
            <v/>
          </cell>
          <cell r="I187" t="str">
            <v/>
          </cell>
          <cell r="J187" t="str">
            <v>0+0+0+0+0+0+0+0+0+0+0+0+0+0+0+0+0+0+0+0+0+0+0+0+0+0+0+0+0+0+0+0+0+0+0</v>
          </cell>
          <cell r="K187">
            <v>1</v>
          </cell>
          <cell r="M187" t="str">
            <v/>
          </cell>
          <cell r="N187" t="str">
            <v/>
          </cell>
          <cell r="O187" t="str">
            <v/>
          </cell>
          <cell r="P187" t="str">
            <v/>
          </cell>
          <cell r="Q187" t="str">
            <v>0+0+0+0+0+0+0+0+0+0+0+0+0+0+0+0+0+0+0+0+0+0+0+0+0+0+0+0+0+0+0+0+0+0+0</v>
          </cell>
          <cell r="R187">
            <v>1</v>
          </cell>
          <cell r="T187" t="str">
            <v/>
          </cell>
          <cell r="U187" t="str">
            <v/>
          </cell>
          <cell r="V187" t="str">
            <v/>
          </cell>
          <cell r="W187" t="str">
            <v/>
          </cell>
          <cell r="X187" t="str">
            <v>0+0+0+0+0+0+0+0+0+0+0+0+0+0+0+0+0+0+0+0+0+0+0+0+0+0+0+0+0+0+0+0+0+0+0</v>
          </cell>
          <cell r="Y187">
            <v>1</v>
          </cell>
          <cell r="AA187" t="str">
            <v/>
          </cell>
          <cell r="AB187" t="str">
            <v/>
          </cell>
          <cell r="AC187" t="str">
            <v/>
          </cell>
          <cell r="AD187" t="str">
            <v/>
          </cell>
          <cell r="AE187" t="str">
            <v>0+0+0+0+0+0+0+0+0+0+0+0+0+0+0+0+0+0+0+0+0+0+0+0+0+0+0+0+0+0+0+0+0+0+0</v>
          </cell>
          <cell r="AF187">
            <v>1</v>
          </cell>
          <cell r="AH187" t="str">
            <v/>
          </cell>
          <cell r="AI187" t="str">
            <v/>
          </cell>
          <cell r="AJ187" t="str">
            <v/>
          </cell>
          <cell r="AK187" t="str">
            <v/>
          </cell>
          <cell r="AL187" t="str">
            <v>0+0+0+0+0+0+0+0+0+0+0+0+0+0+0+0+0+0+0+0+0+0+0+0+0+0+0+0+0+0+0+0+0+0+0</v>
          </cell>
          <cell r="AM187">
            <v>1</v>
          </cell>
        </row>
        <row r="188">
          <cell r="F188" t="str">
            <v/>
          </cell>
          <cell r="G188" t="str">
            <v/>
          </cell>
          <cell r="H188" t="str">
            <v/>
          </cell>
          <cell r="I188" t="str">
            <v/>
          </cell>
          <cell r="J188" t="str">
            <v>0+0+0+0+0+0+0+0+0+0+0+0+0+0+0+0+0+0+0+0+0+0+0+0+0+0+0+0+0+0+0+0+0+0+0</v>
          </cell>
          <cell r="K188">
            <v>1</v>
          </cell>
          <cell r="M188" t="str">
            <v/>
          </cell>
          <cell r="N188" t="str">
            <v/>
          </cell>
          <cell r="O188" t="str">
            <v/>
          </cell>
          <cell r="P188" t="str">
            <v/>
          </cell>
          <cell r="Q188" t="str">
            <v>0+0+0+0+0+0+0+0+0+0+0+0+0+0+0+0+0+0+0+0+0+0+0+0+0+0+0+0+0+0+0+0+0+0+0</v>
          </cell>
          <cell r="R188">
            <v>1</v>
          </cell>
          <cell r="T188" t="str">
            <v/>
          </cell>
          <cell r="U188" t="str">
            <v/>
          </cell>
          <cell r="V188" t="str">
            <v/>
          </cell>
          <cell r="W188" t="str">
            <v/>
          </cell>
          <cell r="X188" t="str">
            <v>0+0+0+0+0+0+0+0+0+0+0+0+0+0+0+0+0+0+0+0+0+0+0+0+0+0+0+0+0+0+0+0+0+0+0</v>
          </cell>
          <cell r="Y188">
            <v>1</v>
          </cell>
          <cell r="AA188" t="str">
            <v/>
          </cell>
          <cell r="AB188" t="str">
            <v/>
          </cell>
          <cell r="AC188" t="str">
            <v/>
          </cell>
          <cell r="AD188" t="str">
            <v/>
          </cell>
          <cell r="AE188" t="str">
            <v>0+0+0+0+0+0+0+0+0+0+0+0+0+0+0+0+0+0+0+0+0+0+0+0+0+0+0+0+0+0+0+0+0+0+0</v>
          </cell>
          <cell r="AF188">
            <v>1</v>
          </cell>
          <cell r="AH188" t="str">
            <v/>
          </cell>
          <cell r="AI188" t="str">
            <v/>
          </cell>
          <cell r="AJ188" t="str">
            <v/>
          </cell>
          <cell r="AK188" t="str">
            <v/>
          </cell>
          <cell r="AL188" t="str">
            <v>0+0+0+0+0+0+0+0+0+0+0+0+0+0+0+0+0+0+0+0+0+0+0+0+0+0+0+0+0+0+0+0+0+0+0</v>
          </cell>
          <cell r="AM188">
            <v>1</v>
          </cell>
        </row>
        <row r="189">
          <cell r="F189" t="str">
            <v/>
          </cell>
          <cell r="G189" t="str">
            <v/>
          </cell>
          <cell r="H189" t="str">
            <v/>
          </cell>
          <cell r="I189" t="str">
            <v/>
          </cell>
          <cell r="J189" t="str">
            <v>0+0+0+0+0+0+0+0+0+0+0+0+0+0+0+0+0+0+0+0+0+0+0+0+0+0+0+0+0+0+0+0+0+0+0</v>
          </cell>
          <cell r="K189">
            <v>1</v>
          </cell>
          <cell r="M189" t="str">
            <v/>
          </cell>
          <cell r="N189" t="str">
            <v/>
          </cell>
          <cell r="O189" t="str">
            <v/>
          </cell>
          <cell r="P189" t="str">
            <v/>
          </cell>
          <cell r="Q189" t="str">
            <v>0+0+0+0+0+0+0+0+0+0+0+0+0+0+0+0+0+0+0+0+0+0+0+0+0+0+0+0+0+0+0+0+0+0+0</v>
          </cell>
          <cell r="R189">
            <v>1</v>
          </cell>
          <cell r="T189" t="str">
            <v/>
          </cell>
          <cell r="U189" t="str">
            <v/>
          </cell>
          <cell r="V189" t="str">
            <v/>
          </cell>
          <cell r="W189" t="str">
            <v/>
          </cell>
          <cell r="X189" t="str">
            <v>0+0+0+0+0+0+0+0+0+0+0+0+0+0+0+0+0+0+0+0+0+0+0+0+0+0+0+0+0+0+0+0+0+0+0</v>
          </cell>
          <cell r="Y189">
            <v>1</v>
          </cell>
          <cell r="AA189" t="str">
            <v/>
          </cell>
          <cell r="AB189" t="str">
            <v/>
          </cell>
          <cell r="AC189" t="str">
            <v/>
          </cell>
          <cell r="AD189" t="str">
            <v/>
          </cell>
          <cell r="AE189" t="str">
            <v>0+0+0+0+0+0+0+0+0+0+0+0+0+0+0+0+0+0+0+0+0+0+0+0+0+0+0+0+0+0+0+0+0+0+0</v>
          </cell>
          <cell r="AF189">
            <v>1</v>
          </cell>
          <cell r="AH189" t="str">
            <v/>
          </cell>
          <cell r="AI189" t="str">
            <v/>
          </cell>
          <cell r="AJ189" t="str">
            <v/>
          </cell>
          <cell r="AK189" t="str">
            <v/>
          </cell>
          <cell r="AL189" t="str">
            <v>0+0+0+0+0+0+0+0+0+0+0+0+0+0+0+0+0+0+0+0+0+0+0+0+0+0+0+0+0+0+0+0+0+0+0</v>
          </cell>
          <cell r="AM189">
            <v>1</v>
          </cell>
        </row>
        <row r="190">
          <cell r="F190" t="str">
            <v/>
          </cell>
          <cell r="G190" t="str">
            <v/>
          </cell>
          <cell r="H190" t="str">
            <v/>
          </cell>
          <cell r="I190" t="str">
            <v/>
          </cell>
          <cell r="J190" t="str">
            <v>0+0+0+0+0+0+0+0+0+0+0+0+0+0+0+0+0+0+0+0+0+0+0+0+0+0+0+0+0+0+0+0+0+0+0</v>
          </cell>
          <cell r="K190">
            <v>1</v>
          </cell>
          <cell r="M190" t="str">
            <v/>
          </cell>
          <cell r="N190" t="str">
            <v/>
          </cell>
          <cell r="O190" t="str">
            <v/>
          </cell>
          <cell r="P190" t="str">
            <v/>
          </cell>
          <cell r="Q190" t="str">
            <v>0+0+0+0+0+0+0+0+0+0+0+0+0+0+0+0+0+0+0+0+0+0+0+0+0+0+0+0+0+0+0+0+0+0+0</v>
          </cell>
          <cell r="R190">
            <v>1</v>
          </cell>
          <cell r="T190" t="str">
            <v/>
          </cell>
          <cell r="U190" t="str">
            <v/>
          </cell>
          <cell r="V190" t="str">
            <v/>
          </cell>
          <cell r="W190" t="str">
            <v/>
          </cell>
          <cell r="X190" t="str">
            <v>0+0+0+0+0+0+0+0+0+0+0+0+0+0+0+0+0+0+0+0+0+0+0+0+0+0+0+0+0+0+0+0+0+0+0</v>
          </cell>
          <cell r="Y190">
            <v>1</v>
          </cell>
          <cell r="AA190" t="str">
            <v/>
          </cell>
          <cell r="AB190" t="str">
            <v/>
          </cell>
          <cell r="AC190" t="str">
            <v/>
          </cell>
          <cell r="AD190" t="str">
            <v/>
          </cell>
          <cell r="AE190" t="str">
            <v>0+0+0+0+0+0+0+0+0+0+0+0+0+0+0+0+0+0+0+0+0+0+0+0+0+0+0+0+0+0+0+0+0+0+0</v>
          </cell>
          <cell r="AF190">
            <v>1</v>
          </cell>
          <cell r="AH190" t="str">
            <v/>
          </cell>
          <cell r="AI190" t="str">
            <v/>
          </cell>
          <cell r="AJ190" t="str">
            <v/>
          </cell>
          <cell r="AK190" t="str">
            <v/>
          </cell>
          <cell r="AL190" t="str">
            <v>0+0+0+0+0+0+0+0+0+0+0+0+0+0+0+0+0+0+0+0+0+0+0+0+0+0+0+0+0+0+0+0+0+0+0</v>
          </cell>
          <cell r="AM190">
            <v>1</v>
          </cell>
        </row>
        <row r="191">
          <cell r="F191" t="str">
            <v/>
          </cell>
          <cell r="G191" t="str">
            <v/>
          </cell>
          <cell r="H191" t="str">
            <v/>
          </cell>
          <cell r="I191" t="str">
            <v/>
          </cell>
          <cell r="J191" t="str">
            <v>0+0+0+0+0+0+0+0+0+0+0+0+0+0+0+0+0+0+0+0+0+0+0+0+0+0+0+0+0+0+0+0+0+0+0</v>
          </cell>
          <cell r="K191">
            <v>1</v>
          </cell>
          <cell r="M191" t="str">
            <v/>
          </cell>
          <cell r="N191" t="str">
            <v/>
          </cell>
          <cell r="O191" t="str">
            <v/>
          </cell>
          <cell r="P191" t="str">
            <v/>
          </cell>
          <cell r="Q191" t="str">
            <v>0+0+0+0+0+0+0+0+0+0+0+0+0+0+0+0+0+0+0+0+0+0+0+0+0+0+0+0+0+0+0+0+0+0+0</v>
          </cell>
          <cell r="R191">
            <v>1</v>
          </cell>
          <cell r="T191" t="str">
            <v/>
          </cell>
          <cell r="U191" t="str">
            <v/>
          </cell>
          <cell r="V191" t="str">
            <v/>
          </cell>
          <cell r="W191" t="str">
            <v/>
          </cell>
          <cell r="X191" t="str">
            <v>0+0+0+0+0+0+0+0+0+0+0+0+0+0+0+0+0+0+0+0+0+0+0+0+0+0+0+0+0+0+0+0+0+0+0</v>
          </cell>
          <cell r="Y191">
            <v>1</v>
          </cell>
          <cell r="AA191" t="str">
            <v/>
          </cell>
          <cell r="AB191" t="str">
            <v/>
          </cell>
          <cell r="AC191" t="str">
            <v/>
          </cell>
          <cell r="AD191" t="str">
            <v/>
          </cell>
          <cell r="AE191" t="str">
            <v>0+0+0+0+0+0+0+0+0+0+0+0+0+0+0+0+0+0+0+0+0+0+0+0+0+0+0+0+0+0+0+0+0+0+0</v>
          </cell>
          <cell r="AF191">
            <v>1</v>
          </cell>
          <cell r="AH191" t="str">
            <v/>
          </cell>
          <cell r="AI191" t="str">
            <v/>
          </cell>
          <cell r="AJ191" t="str">
            <v/>
          </cell>
          <cell r="AK191" t="str">
            <v/>
          </cell>
          <cell r="AL191" t="str">
            <v>0+0+0+0+0+0+0+0+0+0+0+0+0+0+0+0+0+0+0+0+0+0+0+0+0+0+0+0+0+0+0+0+0+0+0</v>
          </cell>
          <cell r="AM191">
            <v>1</v>
          </cell>
        </row>
        <row r="192">
          <cell r="F192" t="str">
            <v/>
          </cell>
          <cell r="G192" t="str">
            <v/>
          </cell>
          <cell r="H192" t="str">
            <v/>
          </cell>
          <cell r="I192" t="str">
            <v/>
          </cell>
          <cell r="J192" t="str">
            <v>0+0+0+0+0+0+0+0+0+0+0+0+0+0+0+0+0+0+0+0+0+0+0+0+0+0+0+0+0+0+0+0+0+0+0</v>
          </cell>
          <cell r="K192">
            <v>1</v>
          </cell>
          <cell r="M192" t="str">
            <v/>
          </cell>
          <cell r="N192" t="str">
            <v/>
          </cell>
          <cell r="O192" t="str">
            <v/>
          </cell>
          <cell r="P192" t="str">
            <v/>
          </cell>
          <cell r="Q192" t="str">
            <v>0+0+0+0+0+0+0+0+0+0+0+0+0+0+0+0+0+0+0+0+0+0+0+0+0+0+0+0+0+0+0+0+0+0+0</v>
          </cell>
          <cell r="R192">
            <v>1</v>
          </cell>
          <cell r="T192" t="str">
            <v/>
          </cell>
          <cell r="U192" t="str">
            <v/>
          </cell>
          <cell r="V192" t="str">
            <v/>
          </cell>
          <cell r="W192" t="str">
            <v/>
          </cell>
          <cell r="X192" t="str">
            <v>0+0+0+0+0+0+0+0+0+0+0+0+0+0+0+0+0+0+0+0+0+0+0+0+0+0+0+0+0+0+0+0+0+0+0</v>
          </cell>
          <cell r="Y192">
            <v>1</v>
          </cell>
          <cell r="AA192" t="str">
            <v/>
          </cell>
          <cell r="AB192" t="str">
            <v/>
          </cell>
          <cell r="AC192" t="str">
            <v/>
          </cell>
          <cell r="AD192" t="str">
            <v/>
          </cell>
          <cell r="AE192" t="str">
            <v>0+0+0+0+0+0+0+0+0+0+0+0+0+0+0+0+0+0+0+0+0+0+0+0+0+0+0+0+0+0+0+0+0+0+0</v>
          </cell>
          <cell r="AF192">
            <v>1</v>
          </cell>
          <cell r="AH192" t="str">
            <v/>
          </cell>
          <cell r="AI192" t="str">
            <v/>
          </cell>
          <cell r="AJ192" t="str">
            <v/>
          </cell>
          <cell r="AK192" t="str">
            <v/>
          </cell>
          <cell r="AL192" t="str">
            <v>0+0+0+0+0+0+0+0+0+0+0+0+0+0+0+0+0+0+0+0+0+0+0+0+0+0+0+0+0+0+0+0+0+0+0</v>
          </cell>
          <cell r="AM192">
            <v>1</v>
          </cell>
        </row>
        <row r="193">
          <cell r="F193" t="str">
            <v/>
          </cell>
          <cell r="G193" t="str">
            <v/>
          </cell>
          <cell r="H193" t="str">
            <v/>
          </cell>
          <cell r="I193" t="str">
            <v/>
          </cell>
          <cell r="J193" t="str">
            <v>0+0+0+0+0+0+0+0+0+0+0+0+0+0+0+0+0+0+0+0+0+0+0+0+0+0+0+0+0+0+0+0+0+0+0</v>
          </cell>
          <cell r="K193">
            <v>1</v>
          </cell>
          <cell r="M193" t="str">
            <v/>
          </cell>
          <cell r="N193" t="str">
            <v/>
          </cell>
          <cell r="O193" t="str">
            <v/>
          </cell>
          <cell r="P193" t="str">
            <v/>
          </cell>
          <cell r="Q193" t="str">
            <v>0+0+0+0+0+0+0+0+0+0+0+0+0+0+0+0+0+0+0+0+0+0+0+0+0+0+0+0+0+0+0+0+0+0+0</v>
          </cell>
          <cell r="R193">
            <v>1</v>
          </cell>
          <cell r="T193" t="str">
            <v/>
          </cell>
          <cell r="U193" t="str">
            <v/>
          </cell>
          <cell r="V193" t="str">
            <v/>
          </cell>
          <cell r="W193" t="str">
            <v/>
          </cell>
          <cell r="X193" t="str">
            <v>0+0+0+0+0+0+0+0+0+0+0+0+0+0+0+0+0+0+0+0+0+0+0+0+0+0+0+0+0+0+0+0+0+0+0</v>
          </cell>
          <cell r="Y193">
            <v>1</v>
          </cell>
          <cell r="AA193" t="str">
            <v/>
          </cell>
          <cell r="AB193" t="str">
            <v/>
          </cell>
          <cell r="AC193" t="str">
            <v/>
          </cell>
          <cell r="AD193" t="str">
            <v/>
          </cell>
          <cell r="AE193" t="str">
            <v>0+0+0+0+0+0+0+0+0+0+0+0+0+0+0+0+0+0+0+0+0+0+0+0+0+0+0+0+0+0+0+0+0+0+0</v>
          </cell>
          <cell r="AF193">
            <v>1</v>
          </cell>
          <cell r="AH193" t="str">
            <v/>
          </cell>
          <cell r="AI193" t="str">
            <v/>
          </cell>
          <cell r="AJ193" t="str">
            <v/>
          </cell>
          <cell r="AK193" t="str">
            <v/>
          </cell>
          <cell r="AL193" t="str">
            <v>0+0+0+0+0+0+0+0+0+0+0+0+0+0+0+0+0+0+0+0+0+0+0+0+0+0+0+0+0+0+0+0+0+0+0</v>
          </cell>
          <cell r="AM193">
            <v>1</v>
          </cell>
        </row>
        <row r="194">
          <cell r="F194" t="str">
            <v/>
          </cell>
          <cell r="G194" t="str">
            <v/>
          </cell>
          <cell r="H194" t="str">
            <v/>
          </cell>
          <cell r="I194" t="str">
            <v/>
          </cell>
          <cell r="J194" t="str">
            <v>0+0+0+0+0+0+0+0+0+0+0+0+0+0+0+0+0+0+0+0+0+0+0+0+0+0+0+0+0+0+0+0+0+0+0</v>
          </cell>
          <cell r="K194">
            <v>1</v>
          </cell>
          <cell r="M194" t="str">
            <v/>
          </cell>
          <cell r="N194" t="str">
            <v/>
          </cell>
          <cell r="O194" t="str">
            <v/>
          </cell>
          <cell r="P194" t="str">
            <v/>
          </cell>
          <cell r="Q194" t="str">
            <v>0+0+0+0+0+0+0+0+0+0+0+0+0+0+0+0+0+0+0+0+0+0+0+0+0+0+0+0+0+0+0+0+0+0+0</v>
          </cell>
          <cell r="R194">
            <v>1</v>
          </cell>
          <cell r="T194" t="str">
            <v/>
          </cell>
          <cell r="U194" t="str">
            <v/>
          </cell>
          <cell r="V194" t="str">
            <v/>
          </cell>
          <cell r="W194" t="str">
            <v/>
          </cell>
          <cell r="X194" t="str">
            <v>0+0+0+0+0+0+0+0+0+0+0+0+0+0+0+0+0+0+0+0+0+0+0+0+0+0+0+0+0+0+0+0+0+0+0</v>
          </cell>
          <cell r="Y194">
            <v>1</v>
          </cell>
          <cell r="AA194" t="str">
            <v/>
          </cell>
          <cell r="AB194" t="str">
            <v/>
          </cell>
          <cell r="AC194" t="str">
            <v/>
          </cell>
          <cell r="AD194" t="str">
            <v/>
          </cell>
          <cell r="AE194" t="str">
            <v>0+0+0+0+0+0+0+0+0+0+0+0+0+0+0+0+0+0+0+0+0+0+0+0+0+0+0+0+0+0+0+0+0+0+0</v>
          </cell>
          <cell r="AF194">
            <v>1</v>
          </cell>
          <cell r="AH194" t="str">
            <v/>
          </cell>
          <cell r="AI194" t="str">
            <v/>
          </cell>
          <cell r="AJ194" t="str">
            <v/>
          </cell>
          <cell r="AK194" t="str">
            <v/>
          </cell>
          <cell r="AL194" t="str">
            <v>0+0+0+0+0+0+0+0+0+0+0+0+0+0+0+0+0+0+0+0+0+0+0+0+0+0+0+0+0+0+0+0+0+0+0</v>
          </cell>
          <cell r="AM194">
            <v>1</v>
          </cell>
        </row>
        <row r="195">
          <cell r="F195" t="str">
            <v/>
          </cell>
          <cell r="G195" t="str">
            <v/>
          </cell>
          <cell r="H195" t="str">
            <v/>
          </cell>
          <cell r="I195" t="str">
            <v/>
          </cell>
          <cell r="J195" t="str">
            <v>0+0+0+0+0+0+0+0+0+0+0+0+0+0+0+0+0+0+0+0+0+0+0+0+0+0+0+0+0+0+0+0+0+0+0</v>
          </cell>
          <cell r="K195">
            <v>1</v>
          </cell>
          <cell r="M195" t="str">
            <v/>
          </cell>
          <cell r="N195" t="str">
            <v/>
          </cell>
          <cell r="O195" t="str">
            <v/>
          </cell>
          <cell r="P195" t="str">
            <v/>
          </cell>
          <cell r="Q195" t="str">
            <v>0+0+0+0+0+0+0+0+0+0+0+0+0+0+0+0+0+0+0+0+0+0+0+0+0+0+0+0+0+0+0+0+0+0+0</v>
          </cell>
          <cell r="R195">
            <v>1</v>
          </cell>
          <cell r="T195" t="str">
            <v/>
          </cell>
          <cell r="U195" t="str">
            <v/>
          </cell>
          <cell r="V195" t="str">
            <v/>
          </cell>
          <cell r="W195" t="str">
            <v/>
          </cell>
          <cell r="X195" t="str">
            <v>0+0+0+0+0+0+0+0+0+0+0+0+0+0+0+0+0+0+0+0+0+0+0+0+0+0+0+0+0+0+0+0+0+0+0</v>
          </cell>
          <cell r="Y195">
            <v>1</v>
          </cell>
          <cell r="AA195" t="str">
            <v/>
          </cell>
          <cell r="AB195" t="str">
            <v/>
          </cell>
          <cell r="AC195" t="str">
            <v/>
          </cell>
          <cell r="AD195" t="str">
            <v/>
          </cell>
          <cell r="AE195" t="str">
            <v>0+0+0+0+0+0+0+0+0+0+0+0+0+0+0+0+0+0+0+0+0+0+0+0+0+0+0+0+0+0+0+0+0+0+0</v>
          </cell>
          <cell r="AF195">
            <v>1</v>
          </cell>
          <cell r="AH195" t="str">
            <v/>
          </cell>
          <cell r="AI195" t="str">
            <v/>
          </cell>
          <cell r="AJ195" t="str">
            <v/>
          </cell>
          <cell r="AK195" t="str">
            <v/>
          </cell>
          <cell r="AL195" t="str">
            <v>0+0+0+0+0+0+0+0+0+0+0+0+0+0+0+0+0+0+0+0+0+0+0+0+0+0+0+0+0+0+0+0+0+0+0</v>
          </cell>
          <cell r="AM195">
            <v>1</v>
          </cell>
        </row>
        <row r="196">
          <cell r="F196" t="str">
            <v/>
          </cell>
          <cell r="G196" t="str">
            <v/>
          </cell>
          <cell r="H196" t="str">
            <v/>
          </cell>
          <cell r="I196" t="str">
            <v/>
          </cell>
          <cell r="J196" t="str">
            <v>0+0+0+0+0+0+0+0+0+0+0+0+0+0+0+0+0+0+0+0+0+0+0+0+0+0+0+0+0+0+0+0+0+0+0</v>
          </cell>
          <cell r="K196">
            <v>1</v>
          </cell>
          <cell r="M196" t="str">
            <v/>
          </cell>
          <cell r="N196" t="str">
            <v/>
          </cell>
          <cell r="O196" t="str">
            <v/>
          </cell>
          <cell r="P196" t="str">
            <v/>
          </cell>
          <cell r="Q196" t="str">
            <v>0+0+0+0+0+0+0+0+0+0+0+0+0+0+0+0+0+0+0+0+0+0+0+0+0+0+0+0+0+0+0+0+0+0+0</v>
          </cell>
          <cell r="R196">
            <v>1</v>
          </cell>
          <cell r="T196" t="str">
            <v/>
          </cell>
          <cell r="U196" t="str">
            <v/>
          </cell>
          <cell r="V196" t="str">
            <v/>
          </cell>
          <cell r="W196" t="str">
            <v/>
          </cell>
          <cell r="X196" t="str">
            <v>0+0+0+0+0+0+0+0+0+0+0+0+0+0+0+0+0+0+0+0+0+0+0+0+0+0+0+0+0+0+0+0+0+0+0</v>
          </cell>
          <cell r="Y196">
            <v>1</v>
          </cell>
          <cell r="AA196" t="str">
            <v/>
          </cell>
          <cell r="AB196" t="str">
            <v/>
          </cell>
          <cell r="AC196" t="str">
            <v/>
          </cell>
          <cell r="AD196" t="str">
            <v/>
          </cell>
          <cell r="AE196" t="str">
            <v>0+0+0+0+0+0+0+0+0+0+0+0+0+0+0+0+0+0+0+0+0+0+0+0+0+0+0+0+0+0+0+0+0+0+0</v>
          </cell>
          <cell r="AF196">
            <v>1</v>
          </cell>
          <cell r="AH196" t="str">
            <v/>
          </cell>
          <cell r="AI196" t="str">
            <v/>
          </cell>
          <cell r="AJ196" t="str">
            <v/>
          </cell>
          <cell r="AK196" t="str">
            <v/>
          </cell>
          <cell r="AL196" t="str">
            <v>0+0+0+0+0+0+0+0+0+0+0+0+0+0+0+0+0+0+0+0+0+0+0+0+0+0+0+0+0+0+0+0+0+0+0</v>
          </cell>
          <cell r="AM196">
            <v>1</v>
          </cell>
        </row>
        <row r="197">
          <cell r="F197" t="str">
            <v/>
          </cell>
          <cell r="G197" t="str">
            <v/>
          </cell>
          <cell r="H197" t="str">
            <v/>
          </cell>
          <cell r="I197" t="str">
            <v/>
          </cell>
          <cell r="J197" t="str">
            <v>0+0+0+0+0+0+0+0+0+0+0+0+0+0+0+0+0+0+0+0+0+0+0+0+0+0+0+0+0+0+0+0+0+0+0</v>
          </cell>
          <cell r="K197">
            <v>1</v>
          </cell>
          <cell r="M197" t="str">
            <v/>
          </cell>
          <cell r="N197" t="str">
            <v/>
          </cell>
          <cell r="O197" t="str">
            <v/>
          </cell>
          <cell r="P197" t="str">
            <v/>
          </cell>
          <cell r="Q197" t="str">
            <v>0+0+0+0+0+0+0+0+0+0+0+0+0+0+0+0+0+0+0+0+0+0+0+0+0+0+0+0+0+0+0+0+0+0+0</v>
          </cell>
          <cell r="R197">
            <v>1</v>
          </cell>
          <cell r="T197" t="str">
            <v/>
          </cell>
          <cell r="U197" t="str">
            <v/>
          </cell>
          <cell r="V197" t="str">
            <v/>
          </cell>
          <cell r="W197" t="str">
            <v/>
          </cell>
          <cell r="X197" t="str">
            <v>0+0+0+0+0+0+0+0+0+0+0+0+0+0+0+0+0+0+0+0+0+0+0+0+0+0+0+0+0+0+0+0+0+0+0</v>
          </cell>
          <cell r="Y197">
            <v>1</v>
          </cell>
          <cell r="AA197" t="str">
            <v/>
          </cell>
          <cell r="AB197" t="str">
            <v/>
          </cell>
          <cell r="AC197" t="str">
            <v/>
          </cell>
          <cell r="AD197" t="str">
            <v/>
          </cell>
          <cell r="AE197" t="str">
            <v>0+0+0+0+0+0+0+0+0+0+0+0+0+0+0+0+0+0+0+0+0+0+0+0+0+0+0+0+0+0+0+0+0+0+0</v>
          </cell>
          <cell r="AF197">
            <v>1</v>
          </cell>
          <cell r="AH197" t="str">
            <v/>
          </cell>
          <cell r="AI197" t="str">
            <v/>
          </cell>
          <cell r="AJ197" t="str">
            <v/>
          </cell>
          <cell r="AK197" t="str">
            <v/>
          </cell>
          <cell r="AL197" t="str">
            <v>0+0+0+0+0+0+0+0+0+0+0+0+0+0+0+0+0+0+0+0+0+0+0+0+0+0+0+0+0+0+0+0+0+0+0</v>
          </cell>
          <cell r="AM197">
            <v>1</v>
          </cell>
        </row>
        <row r="198">
          <cell r="F198" t="str">
            <v/>
          </cell>
          <cell r="G198" t="str">
            <v/>
          </cell>
          <cell r="H198" t="str">
            <v/>
          </cell>
          <cell r="I198" t="str">
            <v/>
          </cell>
          <cell r="J198" t="str">
            <v>0+0+0+0+0+0+0+0+0+0+0+0+0+0+0+0+0+0+0+0+0+0+0+0+0+0+0+0+0+0+0+0+0+0+0</v>
          </cell>
          <cell r="K198">
            <v>1</v>
          </cell>
          <cell r="M198" t="str">
            <v/>
          </cell>
          <cell r="N198" t="str">
            <v/>
          </cell>
          <cell r="O198" t="str">
            <v/>
          </cell>
          <cell r="P198" t="str">
            <v/>
          </cell>
          <cell r="Q198" t="str">
            <v>0+0+0+0+0+0+0+0+0+0+0+0+0+0+0+0+0+0+0+0+0+0+0+0+0+0+0+0+0+0+0+0+0+0+0</v>
          </cell>
          <cell r="R198">
            <v>1</v>
          </cell>
          <cell r="T198" t="str">
            <v/>
          </cell>
          <cell r="U198" t="str">
            <v/>
          </cell>
          <cell r="V198" t="str">
            <v/>
          </cell>
          <cell r="W198" t="str">
            <v/>
          </cell>
          <cell r="X198" t="str">
            <v>0+0+0+0+0+0+0+0+0+0+0+0+0+0+0+0+0+0+0+0+0+0+0+0+0+0+0+0+0+0+0+0+0+0+0</v>
          </cell>
          <cell r="Y198">
            <v>1</v>
          </cell>
          <cell r="AA198" t="str">
            <v/>
          </cell>
          <cell r="AB198" t="str">
            <v/>
          </cell>
          <cell r="AC198" t="str">
            <v/>
          </cell>
          <cell r="AD198" t="str">
            <v/>
          </cell>
          <cell r="AE198" t="str">
            <v>0+0+0+0+0+0+0+0+0+0+0+0+0+0+0+0+0+0+0+0+0+0+0+0+0+0+0+0+0+0+0+0+0+0+0</v>
          </cell>
          <cell r="AF198">
            <v>1</v>
          </cell>
          <cell r="AH198" t="str">
            <v/>
          </cell>
          <cell r="AI198" t="str">
            <v/>
          </cell>
          <cell r="AJ198" t="str">
            <v/>
          </cell>
          <cell r="AK198" t="str">
            <v/>
          </cell>
          <cell r="AL198" t="str">
            <v>0+0+0+0+0+0+0+0+0+0+0+0+0+0+0+0+0+0+0+0+0+0+0+0+0+0+0+0+0+0+0+0+0+0+0</v>
          </cell>
          <cell r="AM198">
            <v>1</v>
          </cell>
        </row>
        <row r="199">
          <cell r="F199" t="str">
            <v/>
          </cell>
          <cell r="G199" t="str">
            <v/>
          </cell>
          <cell r="H199" t="str">
            <v/>
          </cell>
          <cell r="I199" t="str">
            <v/>
          </cell>
          <cell r="J199" t="str">
            <v>0+0+0+0+0+0+0+0+0+0+0+0+0+0+0+0+0+0+0+0+0+0+0+0+0+0+0+0+0+0+0+0+0+0+0</v>
          </cell>
          <cell r="K199">
            <v>1</v>
          </cell>
          <cell r="M199" t="str">
            <v/>
          </cell>
          <cell r="N199" t="str">
            <v/>
          </cell>
          <cell r="O199" t="str">
            <v/>
          </cell>
          <cell r="P199" t="str">
            <v/>
          </cell>
          <cell r="Q199" t="str">
            <v>0+0+0+0+0+0+0+0+0+0+0+0+0+0+0+0+0+0+0+0+0+0+0+0+0+0+0+0+0+0+0+0+0+0+0</v>
          </cell>
          <cell r="R199">
            <v>1</v>
          </cell>
          <cell r="T199" t="str">
            <v/>
          </cell>
          <cell r="U199" t="str">
            <v/>
          </cell>
          <cell r="V199" t="str">
            <v/>
          </cell>
          <cell r="W199" t="str">
            <v/>
          </cell>
          <cell r="X199" t="str">
            <v>0+0+0+0+0+0+0+0+0+0+0+0+0+0+0+0+0+0+0+0+0+0+0+0+0+0+0+0+0+0+0+0+0+0+0</v>
          </cell>
          <cell r="Y199">
            <v>1</v>
          </cell>
          <cell r="AA199" t="str">
            <v/>
          </cell>
          <cell r="AB199" t="str">
            <v/>
          </cell>
          <cell r="AC199" t="str">
            <v/>
          </cell>
          <cell r="AD199" t="str">
            <v/>
          </cell>
          <cell r="AE199" t="str">
            <v>0+0+0+0+0+0+0+0+0+0+0+0+0+0+0+0+0+0+0+0+0+0+0+0+0+0+0+0+0+0+0+0+0+0+0</v>
          </cell>
          <cell r="AF199">
            <v>1</v>
          </cell>
          <cell r="AH199" t="str">
            <v/>
          </cell>
          <cell r="AI199" t="str">
            <v/>
          </cell>
          <cell r="AJ199" t="str">
            <v/>
          </cell>
          <cell r="AK199" t="str">
            <v/>
          </cell>
          <cell r="AL199" t="str">
            <v>0+0+0+0+0+0+0+0+0+0+0+0+0+0+0+0+0+0+0+0+0+0+0+0+0+0+0+0+0+0+0+0+0+0+0</v>
          </cell>
          <cell r="AM199">
            <v>1</v>
          </cell>
        </row>
        <row r="200">
          <cell r="F200" t="str">
            <v/>
          </cell>
          <cell r="G200" t="str">
            <v/>
          </cell>
          <cell r="H200" t="str">
            <v/>
          </cell>
          <cell r="I200" t="str">
            <v/>
          </cell>
          <cell r="J200" t="str">
            <v>0+0+0+0+0+0+0+0+0+0+0+0+0+0+0+0+0+0+0+0+0+0+0+0+0+0+0+0+0+0+0+0+0+0+0</v>
          </cell>
          <cell r="K200">
            <v>1</v>
          </cell>
          <cell r="M200" t="str">
            <v/>
          </cell>
          <cell r="N200" t="str">
            <v/>
          </cell>
          <cell r="O200" t="str">
            <v/>
          </cell>
          <cell r="P200" t="str">
            <v/>
          </cell>
          <cell r="Q200" t="str">
            <v>0+0+0+0+0+0+0+0+0+0+0+0+0+0+0+0+0+0+0+0+0+0+0+0+0+0+0+0+0+0+0+0+0+0+0</v>
          </cell>
          <cell r="R200">
            <v>1</v>
          </cell>
          <cell r="T200" t="str">
            <v/>
          </cell>
          <cell r="U200" t="str">
            <v/>
          </cell>
          <cell r="V200" t="str">
            <v/>
          </cell>
          <cell r="W200" t="str">
            <v/>
          </cell>
          <cell r="X200" t="str">
            <v>0+0+0+0+0+0+0+0+0+0+0+0+0+0+0+0+0+0+0+0+0+0+0+0+0+0+0+0+0+0+0+0+0+0+0</v>
          </cell>
          <cell r="Y200">
            <v>1</v>
          </cell>
          <cell r="AA200" t="str">
            <v/>
          </cell>
          <cell r="AB200" t="str">
            <v/>
          </cell>
          <cell r="AC200" t="str">
            <v/>
          </cell>
          <cell r="AD200" t="str">
            <v/>
          </cell>
          <cell r="AE200" t="str">
            <v>0+0+0+0+0+0+0+0+0+0+0+0+0+0+0+0+0+0+0+0+0+0+0+0+0+0+0+0+0+0+0+0+0+0+0</v>
          </cell>
          <cell r="AF200">
            <v>1</v>
          </cell>
          <cell r="AH200" t="str">
            <v/>
          </cell>
          <cell r="AI200" t="str">
            <v/>
          </cell>
          <cell r="AJ200" t="str">
            <v/>
          </cell>
          <cell r="AK200" t="str">
            <v/>
          </cell>
          <cell r="AL200" t="str">
            <v>0+0+0+0+0+0+0+0+0+0+0+0+0+0+0+0+0+0+0+0+0+0+0+0+0+0+0+0+0+0+0+0+0+0+0</v>
          </cell>
          <cell r="AM200">
            <v>1</v>
          </cell>
        </row>
      </sheetData>
      <sheetData sheetId="6"/>
      <sheetData sheetId="7"/>
      <sheetData sheetId="8"/>
      <sheetData sheetId="9"/>
      <sheetData sheetId="10"/>
      <sheetData sheetId="11"/>
      <sheetData sheetId="1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提取数据（将领）"/>
      <sheetName val="整理数据（将领）"/>
      <sheetName val="提取数据（士兵）"/>
      <sheetName val="整理数据（士兵）"/>
      <sheetName val="资料"/>
    </sheetNames>
    <sheetDataSet>
      <sheetData sheetId="0"/>
      <sheetData sheetId="1">
        <row r="2">
          <cell r="B2" t="str">
            <v>职业</v>
          </cell>
          <cell r="E2" t="str">
            <v>普攻系数附加</v>
          </cell>
          <cell r="F2" t="str">
            <v>技攻系数附加</v>
          </cell>
          <cell r="G2" t="str">
            <v>自身攻击</v>
          </cell>
          <cell r="H2" t="str">
            <v>自身圆桌伤害</v>
          </cell>
          <cell r="I2" t="str">
            <v>自身伤害</v>
          </cell>
          <cell r="J2" t="str">
            <v>固定输出</v>
          </cell>
          <cell r="K2" t="str">
            <v>自身生命</v>
          </cell>
          <cell r="L2" t="str">
            <v>自身防御</v>
          </cell>
          <cell r="M2" t="str">
            <v>自身圆桌免伤</v>
          </cell>
          <cell r="N2" t="str">
            <v>自身免伤</v>
          </cell>
          <cell r="O2" t="str">
            <v>吸血</v>
          </cell>
          <cell r="P2" t="str">
            <v>目标攻击增加</v>
          </cell>
          <cell r="Q2" t="str">
            <v>敌方承伤增加</v>
          </cell>
          <cell r="R2" t="str">
            <v>目标士气降低</v>
          </cell>
          <cell r="S2" t="str">
            <v>目标怒气增加</v>
          </cell>
          <cell r="T2" t="str">
            <v>目标防御减少</v>
          </cell>
          <cell r="U2" t="str">
            <v>目标圆桌伤害增加</v>
          </cell>
          <cell r="V2" t="str">
            <v>目标伤害增加</v>
          </cell>
          <cell r="W2" t="str">
            <v>目标系数附加</v>
          </cell>
          <cell r="X2" t="str">
            <v>辅助输出增加</v>
          </cell>
          <cell r="Y2" t="str">
            <v>将领目标治疗</v>
          </cell>
          <cell r="Z2" t="str">
            <v>士兵目标治疗</v>
          </cell>
          <cell r="AA2" t="str">
            <v>目标生命增加</v>
          </cell>
          <cell r="AB2" t="str">
            <v>目标攻击减少</v>
          </cell>
          <cell r="AC2" t="str">
            <v>目标士气增加</v>
          </cell>
          <cell r="AD2" t="str">
            <v>目标怒气降低</v>
          </cell>
          <cell r="AE2" t="str">
            <v>目标防御增加</v>
          </cell>
          <cell r="AF2" t="str">
            <v>目标圆桌免伤增加</v>
          </cell>
          <cell r="AG2" t="str">
            <v>目标免伤增加</v>
          </cell>
          <cell r="AH2" t="str">
            <v>辅助生存增加</v>
          </cell>
          <cell r="AI2" t="str">
            <v>控制率</v>
          </cell>
          <cell r="AJ2" t="str">
            <v>免控率</v>
          </cell>
          <cell r="AK2" t="str">
            <v>普攻占用率</v>
          </cell>
          <cell r="AL2" t="str">
            <v>战法辅助强化</v>
          </cell>
        </row>
        <row r="9">
          <cell r="E9">
            <v>3448.8440308448885</v>
          </cell>
          <cell r="F9">
            <v>3448.8440308448885</v>
          </cell>
          <cell r="G9">
            <v>1.0395235483069076</v>
          </cell>
          <cell r="H9">
            <v>0.97790458435341043</v>
          </cell>
          <cell r="I9">
            <v>0.92632775454383043</v>
          </cell>
          <cell r="J9">
            <v>3444.3719490339031</v>
          </cell>
          <cell r="K9">
            <v>1.0416911031063014</v>
          </cell>
          <cell r="L9">
            <v>6.9875581638715624E-4</v>
          </cell>
          <cell r="M9">
            <v>1.1491939157749833</v>
          </cell>
          <cell r="N9">
            <v>1.1435041375291581</v>
          </cell>
          <cell r="O9">
            <v>3129.1319509997516</v>
          </cell>
          <cell r="P9">
            <v>0.92746060993181201</v>
          </cell>
          <cell r="Q9">
            <v>0.78678747748564892</v>
          </cell>
          <cell r="R9">
            <v>0.78678747748564892</v>
          </cell>
          <cell r="S9">
            <v>1.216</v>
          </cell>
          <cell r="T9">
            <v>5.1564217485117127E-4</v>
          </cell>
          <cell r="U9">
            <v>1</v>
          </cell>
          <cell r="V9">
            <v>1</v>
          </cell>
          <cell r="W9">
            <v>0.76664047142921776</v>
          </cell>
          <cell r="X9">
            <v>0.280854172083849</v>
          </cell>
          <cell r="Y9">
            <v>2867.9336911891887</v>
          </cell>
          <cell r="Z9">
            <v>2867.9336911891887</v>
          </cell>
          <cell r="AA9">
            <v>0.92746060993181201</v>
          </cell>
          <cell r="AB9">
            <v>0.92746060993181201</v>
          </cell>
          <cell r="AC9">
            <v>1</v>
          </cell>
          <cell r="AD9">
            <v>1.5455253607822959</v>
          </cell>
          <cell r="AE9">
            <v>6.2500000000000001E-4</v>
          </cell>
          <cell r="AF9">
            <v>1.008513494372336</v>
          </cell>
          <cell r="AG9">
            <v>1.0552774471073174</v>
          </cell>
          <cell r="AH9">
            <v>0.33613890307988586</v>
          </cell>
          <cell r="AI9">
            <v>1</v>
          </cell>
          <cell r="AJ9">
            <v>1</v>
          </cell>
          <cell r="AK9">
            <v>-1</v>
          </cell>
          <cell r="AL9">
            <v>1</v>
          </cell>
        </row>
        <row r="17">
          <cell r="E17">
            <v>3177.7251868545286</v>
          </cell>
          <cell r="F17">
            <v>3177.7251868545286</v>
          </cell>
          <cell r="G17">
            <v>0.82004342427937116</v>
          </cell>
          <cell r="H17">
            <v>0.82949859858117425</v>
          </cell>
          <cell r="I17">
            <v>0.88590141693284896</v>
          </cell>
          <cell r="J17">
            <v>3117.136207640734</v>
          </cell>
          <cell r="K17">
            <v>1.0283945326457231</v>
          </cell>
          <cell r="L17">
            <v>6.6209730244513204E-4</v>
          </cell>
          <cell r="M17">
            <v>1.0873777035951975</v>
          </cell>
          <cell r="N17">
            <v>1.0714640585602326</v>
          </cell>
          <cell r="O17">
            <v>3148.5309798124285</v>
          </cell>
          <cell r="P17">
            <v>0.91303937471851815</v>
          </cell>
          <cell r="Q17">
            <v>0.63326431470289812</v>
          </cell>
          <cell r="R17">
            <v>0.63326431470289812</v>
          </cell>
          <cell r="S17">
            <v>1.216</v>
          </cell>
          <cell r="T17">
            <v>3.9579019668931146E-4</v>
          </cell>
          <cell r="U17">
            <v>1</v>
          </cell>
          <cell r="V17">
            <v>1</v>
          </cell>
          <cell r="W17">
            <v>0.76664047142921776</v>
          </cell>
          <cell r="X17">
            <v>0.40323730228399063</v>
          </cell>
          <cell r="Y17">
            <v>3110.0480356442959</v>
          </cell>
          <cell r="Z17">
            <v>3110.0480356442959</v>
          </cell>
          <cell r="AA17">
            <v>0.91303937471851815</v>
          </cell>
          <cell r="AB17">
            <v>0.91303937471851815</v>
          </cell>
          <cell r="AC17">
            <v>1</v>
          </cell>
          <cell r="AD17">
            <v>1.9202092582312924</v>
          </cell>
          <cell r="AE17">
            <v>6.2500000000000001E-4</v>
          </cell>
          <cell r="AF17">
            <v>1.019901026228357</v>
          </cell>
          <cell r="AG17">
            <v>1.0464560941551124</v>
          </cell>
          <cell r="AH17">
            <v>0.75566211139164663</v>
          </cell>
          <cell r="AI17">
            <v>1</v>
          </cell>
          <cell r="AJ17">
            <v>1</v>
          </cell>
          <cell r="AK17">
            <v>-1</v>
          </cell>
          <cell r="AL17">
            <v>1</v>
          </cell>
        </row>
        <row r="24">
          <cell r="E24">
            <v>5998.5361689216224</v>
          </cell>
          <cell r="F24">
            <v>5998.5361689216224</v>
          </cell>
          <cell r="G24">
            <v>0.95713371552060666</v>
          </cell>
          <cell r="H24">
            <v>0.94589493210155484</v>
          </cell>
          <cell r="I24">
            <v>0.91078818931406436</v>
          </cell>
          <cell r="J24">
            <v>5686.2434144925937</v>
          </cell>
          <cell r="K24">
            <v>0.99336913552621764</v>
          </cell>
          <cell r="L24">
            <v>6.3657840177089634E-4</v>
          </cell>
          <cell r="M24">
            <v>1.0185254428334343</v>
          </cell>
          <cell r="N24">
            <v>1.0126027784429807</v>
          </cell>
          <cell r="O24">
            <v>3139.7253297727293</v>
          </cell>
          <cell r="P24">
            <v>0.8954134205689368</v>
          </cell>
          <cell r="Q24">
            <v>2.114583333333333</v>
          </cell>
          <cell r="R24">
            <v>2.114583333333333</v>
          </cell>
          <cell r="S24">
            <v>1.2159999999999997</v>
          </cell>
          <cell r="T24">
            <v>1.3216145833333335E-3</v>
          </cell>
          <cell r="U24">
            <v>1</v>
          </cell>
          <cell r="V24">
            <v>1</v>
          </cell>
          <cell r="W24">
            <v>0.76664047142921776</v>
          </cell>
          <cell r="X24">
            <v>0.7136978378256934</v>
          </cell>
          <cell r="Y24">
            <v>3000</v>
          </cell>
          <cell r="Z24">
            <v>3000</v>
          </cell>
          <cell r="AA24">
            <v>0.8954134205689368</v>
          </cell>
          <cell r="AB24">
            <v>0.8954134205689368</v>
          </cell>
          <cell r="AC24">
            <v>1</v>
          </cell>
          <cell r="AD24">
            <v>0.5750541871921182</v>
          </cell>
          <cell r="AE24">
            <v>6.249999999999999E-4</v>
          </cell>
          <cell r="AF24">
            <v>1.0814528094762292</v>
          </cell>
          <cell r="AG24">
            <v>1.0599349663754485</v>
          </cell>
          <cell r="AH24">
            <v>0.57313057677239065</v>
          </cell>
          <cell r="AI24">
            <v>1</v>
          </cell>
          <cell r="AJ24">
            <v>1</v>
          </cell>
          <cell r="AK24">
            <v>-1</v>
          </cell>
          <cell r="AL24">
            <v>1</v>
          </cell>
        </row>
      </sheetData>
      <sheetData sheetId="2"/>
      <sheetData sheetId="3">
        <row r="8">
          <cell r="E8">
            <v>1510.060203714899</v>
          </cell>
        </row>
        <row r="9">
          <cell r="E9">
            <v>1510.060203714899</v>
          </cell>
          <cell r="F9">
            <v>1510.060203714899</v>
          </cell>
          <cell r="G9">
            <v>0.81598879623462717</v>
          </cell>
          <cell r="H9">
            <v>0.81598879623462717</v>
          </cell>
          <cell r="I9">
            <v>0.81598879623462717</v>
          </cell>
          <cell r="J9">
            <v>1510.060203714899</v>
          </cell>
          <cell r="K9">
            <v>1.7204301075268815</v>
          </cell>
          <cell r="L9">
            <v>7.1684587813620072E-4</v>
          </cell>
          <cell r="M9">
            <v>2.2199098161637179</v>
          </cell>
          <cell r="N9">
            <v>1.7204301075268815</v>
          </cell>
          <cell r="O9">
            <v>4294.1935483870966</v>
          </cell>
          <cell r="P9">
            <v>0.81604944793087553</v>
          </cell>
          <cell r="Q9">
            <v>0.23510318187262966</v>
          </cell>
          <cell r="R9">
            <v>0.2351031818726296</v>
          </cell>
          <cell r="S9">
            <v>1</v>
          </cell>
          <cell r="T9">
            <v>1.4693948867039352E-4</v>
          </cell>
          <cell r="U9">
            <v>1</v>
          </cell>
          <cell r="V9">
            <v>1</v>
          </cell>
          <cell r="W9">
            <v>0</v>
          </cell>
          <cell r="X9">
            <v>0</v>
          </cell>
          <cell r="Y9">
            <v>2496</v>
          </cell>
          <cell r="Z9">
            <v>2496</v>
          </cell>
          <cell r="AA9">
            <v>0.81604944793087553</v>
          </cell>
          <cell r="AB9">
            <v>3.4710268122742023</v>
          </cell>
          <cell r="AC9">
            <v>1</v>
          </cell>
          <cell r="AD9">
            <v>4.253451578302176</v>
          </cell>
          <cell r="AE9">
            <v>6.2500000000000001E-4</v>
          </cell>
          <cell r="AF9">
            <v>1</v>
          </cell>
          <cell r="AG9">
            <v>1</v>
          </cell>
          <cell r="AH9">
            <v>0.36819093976106615</v>
          </cell>
          <cell r="AI9">
            <v>4.9727204080008107</v>
          </cell>
          <cell r="AJ9">
            <v>1</v>
          </cell>
          <cell r="AK9">
            <v>-1</v>
          </cell>
          <cell r="AL9">
            <v>1</v>
          </cell>
        </row>
        <row r="17">
          <cell r="E17">
            <v>5658.1096250144992</v>
          </cell>
          <cell r="F17">
            <v>5658.1096250144992</v>
          </cell>
          <cell r="G17">
            <v>1.5573678042356385</v>
          </cell>
          <cell r="H17">
            <v>1.5573678042356385</v>
          </cell>
          <cell r="I17">
            <v>1.5573678042356385</v>
          </cell>
          <cell r="J17">
            <v>5520.1069512336599</v>
          </cell>
          <cell r="K17">
            <v>1</v>
          </cell>
          <cell r="L17">
            <v>7.4487953756796155E-4</v>
          </cell>
          <cell r="M17">
            <v>1.0428313525951463</v>
          </cell>
          <cell r="N17">
            <v>1</v>
          </cell>
          <cell r="O17">
            <v>5184</v>
          </cell>
          <cell r="P17">
            <v>0.82600370186639716</v>
          </cell>
          <cell r="Q17">
            <v>2.5836746692797647</v>
          </cell>
          <cell r="R17">
            <v>2.5836746692797647</v>
          </cell>
          <cell r="S17">
            <v>1</v>
          </cell>
          <cell r="T17">
            <v>1.6147966682998529E-3</v>
          </cell>
          <cell r="U17">
            <v>1</v>
          </cell>
          <cell r="V17">
            <v>1</v>
          </cell>
          <cell r="W17">
            <v>0</v>
          </cell>
          <cell r="X17">
            <v>0</v>
          </cell>
          <cell r="Y17">
            <v>5184</v>
          </cell>
          <cell r="Z17">
            <v>5184</v>
          </cell>
          <cell r="AA17">
            <v>0.82600370186639716</v>
          </cell>
          <cell r="AB17">
            <v>0.319701126340592</v>
          </cell>
          <cell r="AC17">
            <v>1</v>
          </cell>
          <cell r="AD17">
            <v>0.38704563383700469</v>
          </cell>
          <cell r="AE17">
            <v>6.2500000000000001E-4</v>
          </cell>
          <cell r="AF17">
            <v>1</v>
          </cell>
          <cell r="AG17">
            <v>1</v>
          </cell>
          <cell r="AH17">
            <v>3.283101943726284E-2</v>
          </cell>
          <cell r="AI17">
            <v>0.40523909011485088</v>
          </cell>
          <cell r="AJ17">
            <v>1</v>
          </cell>
          <cell r="AK17">
            <v>-1</v>
          </cell>
          <cell r="AL17">
            <v>1</v>
          </cell>
        </row>
        <row r="25">
          <cell r="E25">
            <v>2809.2394883554043</v>
          </cell>
          <cell r="F25">
            <v>2809.2394883554043</v>
          </cell>
          <cell r="G25">
            <v>2.0089285714285716</v>
          </cell>
          <cell r="H25">
            <v>2.0089285714285716</v>
          </cell>
          <cell r="I25">
            <v>2.0089285714285716</v>
          </cell>
          <cell r="J25">
            <v>2809.2394883554043</v>
          </cell>
          <cell r="K25">
            <v>1</v>
          </cell>
          <cell r="L25">
            <v>6.2500000000000001E-4</v>
          </cell>
          <cell r="M25">
            <v>1</v>
          </cell>
          <cell r="N25">
            <v>1</v>
          </cell>
          <cell r="O25">
            <v>3840.0000000000005</v>
          </cell>
          <cell r="P25">
            <v>0.81827739039223091</v>
          </cell>
          <cell r="Q25">
            <v>0.58841588211215723</v>
          </cell>
          <cell r="R25">
            <v>0.58841588211215723</v>
          </cell>
          <cell r="S25">
            <v>1</v>
          </cell>
          <cell r="T25">
            <v>3.6775992632009826E-4</v>
          </cell>
          <cell r="U25">
            <v>1</v>
          </cell>
          <cell r="V25">
            <v>1</v>
          </cell>
          <cell r="W25">
            <v>0</v>
          </cell>
          <cell r="X25">
            <v>0.12121511166306416</v>
          </cell>
          <cell r="Y25">
            <v>3840</v>
          </cell>
          <cell r="Z25">
            <v>3840</v>
          </cell>
          <cell r="AA25">
            <v>0.81827739039223091</v>
          </cell>
          <cell r="AB25">
            <v>1.7534167725839962</v>
          </cell>
          <cell r="AC25">
            <v>1</v>
          </cell>
          <cell r="AD25">
            <v>1.6994782608695651</v>
          </cell>
          <cell r="AE25">
            <v>6.2500000000000001E-4</v>
          </cell>
          <cell r="AF25">
            <v>1</v>
          </cell>
          <cell r="AG25">
            <v>1</v>
          </cell>
          <cell r="AH25">
            <v>0.44039012387457971</v>
          </cell>
          <cell r="AI25">
            <v>1.6994782608695651</v>
          </cell>
          <cell r="AJ25">
            <v>1.1207710066204688</v>
          </cell>
          <cell r="AK25">
            <v>-1</v>
          </cell>
          <cell r="AL25">
            <v>1</v>
          </cell>
        </row>
        <row r="33">
          <cell r="E33">
            <v>2855.9144241895438</v>
          </cell>
          <cell r="F33">
            <v>2855.9144241895438</v>
          </cell>
          <cell r="G33">
            <v>1.4145617650546101</v>
          </cell>
          <cell r="H33">
            <v>1.4145617650546101</v>
          </cell>
          <cell r="I33">
            <v>1.3959172701099898</v>
          </cell>
          <cell r="J33">
            <v>2809.2394883554043</v>
          </cell>
          <cell r="K33">
            <v>1.4268802634395206</v>
          </cell>
          <cell r="L33">
            <v>8.9180016464970033E-4</v>
          </cell>
          <cell r="M33">
            <v>1.9817781436660009</v>
          </cell>
          <cell r="N33">
            <v>1.4659108460591295</v>
          </cell>
          <cell r="O33">
            <v>5479.2202116077597</v>
          </cell>
          <cell r="P33">
            <v>0.82612098902136932</v>
          </cell>
          <cell r="Q33">
            <v>0.58841588211215723</v>
          </cell>
          <cell r="R33">
            <v>0.58841588211215723</v>
          </cell>
          <cell r="S33">
            <v>1</v>
          </cell>
          <cell r="T33">
            <v>3.6775992632009832E-4</v>
          </cell>
          <cell r="U33">
            <v>1</v>
          </cell>
          <cell r="V33">
            <v>1</v>
          </cell>
          <cell r="W33">
            <v>0</v>
          </cell>
          <cell r="X33">
            <v>0.39824182932798879</v>
          </cell>
          <cell r="Y33">
            <v>3840</v>
          </cell>
          <cell r="Z33">
            <v>3840</v>
          </cell>
          <cell r="AA33">
            <v>0.82612098902136932</v>
          </cell>
          <cell r="AB33">
            <v>1.4432020996600521</v>
          </cell>
          <cell r="AC33">
            <v>1</v>
          </cell>
          <cell r="AD33">
            <v>1.6994782608695651</v>
          </cell>
          <cell r="AE33">
            <v>6.2500000000000001E-4</v>
          </cell>
          <cell r="AF33">
            <v>1</v>
          </cell>
          <cell r="AG33">
            <v>1</v>
          </cell>
          <cell r="AH33">
            <v>0.13686698960101804</v>
          </cell>
          <cell r="AI33">
            <v>1.7834301724066302</v>
          </cell>
          <cell r="AJ33">
            <v>1</v>
          </cell>
          <cell r="AK33">
            <v>-1</v>
          </cell>
          <cell r="AL33">
            <v>1</v>
          </cell>
        </row>
        <row r="41">
          <cell r="E41">
            <v>10313.220912913997</v>
          </cell>
          <cell r="F41">
            <v>10313.220912913997</v>
          </cell>
          <cell r="G41">
            <v>1.45</v>
          </cell>
          <cell r="H41">
            <v>1.45</v>
          </cell>
          <cell r="I41">
            <v>1.0714285714285714</v>
          </cell>
          <cell r="J41">
            <v>7112.5661468372391</v>
          </cell>
          <cell r="K41">
            <v>1.2195121951219512</v>
          </cell>
          <cell r="L41">
            <v>9.3808630393996258E-4</v>
          </cell>
          <cell r="M41">
            <v>1.2195121951219512</v>
          </cell>
          <cell r="N41">
            <v>1.4872099940511598</v>
          </cell>
          <cell r="O41">
            <v>8487.8048780487807</v>
          </cell>
          <cell r="P41">
            <v>0.81694062491541763</v>
          </cell>
          <cell r="Q41">
            <v>4.3405128205128216</v>
          </cell>
          <cell r="R41">
            <v>4.3405128205128216</v>
          </cell>
          <cell r="S41">
            <v>1</v>
          </cell>
          <cell r="T41">
            <v>2.7128205128205134E-3</v>
          </cell>
          <cell r="U41">
            <v>1</v>
          </cell>
          <cell r="V41">
            <v>1</v>
          </cell>
          <cell r="W41">
            <v>0</v>
          </cell>
          <cell r="X41">
            <v>0</v>
          </cell>
          <cell r="Y41">
            <v>4800</v>
          </cell>
          <cell r="Z41">
            <v>4800</v>
          </cell>
          <cell r="AA41">
            <v>0.81694062491541763</v>
          </cell>
          <cell r="AB41">
            <v>0.18821292752659075</v>
          </cell>
          <cell r="AC41">
            <v>1</v>
          </cell>
          <cell r="AD41">
            <v>0.23038752362948955</v>
          </cell>
          <cell r="AE41">
            <v>6.2500000000000001E-4</v>
          </cell>
          <cell r="AF41">
            <v>1</v>
          </cell>
          <cell r="AG41">
            <v>1</v>
          </cell>
          <cell r="AH41">
            <v>5.776663305085894E-2</v>
          </cell>
          <cell r="AI41">
            <v>0.25549768070926354</v>
          </cell>
          <cell r="AJ41">
            <v>1</v>
          </cell>
          <cell r="AK41">
            <v>-1</v>
          </cell>
          <cell r="AL41">
            <v>1</v>
          </cell>
        </row>
        <row r="49">
          <cell r="E49">
            <v>9281.6486628662115</v>
          </cell>
          <cell r="F49">
            <v>9281.6486628662115</v>
          </cell>
          <cell r="G49">
            <v>1.5026154118801802</v>
          </cell>
          <cell r="H49">
            <v>1.5026154118801802</v>
          </cell>
          <cell r="I49">
            <v>1.1666666666666667</v>
          </cell>
          <cell r="J49">
            <v>7112.5661468372391</v>
          </cell>
          <cell r="K49">
            <v>1</v>
          </cell>
          <cell r="L49">
            <v>7.6923076923076934E-4</v>
          </cell>
          <cell r="M49">
            <v>1</v>
          </cell>
          <cell r="N49">
            <v>1</v>
          </cell>
          <cell r="O49">
            <v>6263.8311773829782</v>
          </cell>
          <cell r="P49">
            <v>0.82840539167610261</v>
          </cell>
          <cell r="Q49">
            <v>4.3405128205128216</v>
          </cell>
          <cell r="R49">
            <v>4.3405128205128216</v>
          </cell>
          <cell r="S49">
            <v>1</v>
          </cell>
          <cell r="T49">
            <v>2.7128205128205134E-3</v>
          </cell>
          <cell r="U49">
            <v>1</v>
          </cell>
          <cell r="V49">
            <v>1</v>
          </cell>
          <cell r="W49">
            <v>0</v>
          </cell>
          <cell r="X49">
            <v>1.0901041278547023</v>
          </cell>
          <cell r="Y49">
            <v>4800</v>
          </cell>
          <cell r="Z49">
            <v>4800</v>
          </cell>
          <cell r="AA49">
            <v>0.82840539167610261</v>
          </cell>
          <cell r="AB49">
            <v>0.19085426674957465</v>
          </cell>
          <cell r="AC49">
            <v>1</v>
          </cell>
          <cell r="AD49">
            <v>0.23038752362948955</v>
          </cell>
          <cell r="AE49">
            <v>6.2500000000000001E-4</v>
          </cell>
          <cell r="AF49">
            <v>1</v>
          </cell>
          <cell r="AG49">
            <v>1</v>
          </cell>
          <cell r="AH49">
            <v>5.2763919498180531E-2</v>
          </cell>
          <cell r="AI49">
            <v>0.23230932139330085</v>
          </cell>
          <cell r="AJ49">
            <v>1</v>
          </cell>
          <cell r="AK49">
            <v>-1</v>
          </cell>
          <cell r="AL49">
            <v>0</v>
          </cell>
        </row>
      </sheetData>
      <sheetData sheetId="4">
        <row r="6">
          <cell r="R6">
            <v>1.673216675021965E-2</v>
          </cell>
          <cell r="S6">
            <v>7.1709286072369951E-3</v>
          </cell>
        </row>
        <row r="7">
          <cell r="D7">
            <v>1</v>
          </cell>
          <cell r="E7">
            <v>1</v>
          </cell>
          <cell r="F7">
            <v>4</v>
          </cell>
          <cell r="G7">
            <v>30</v>
          </cell>
          <cell r="H7">
            <v>53</v>
          </cell>
          <cell r="R7">
            <v>3.3464333500439314E-2</v>
          </cell>
          <cell r="S7">
            <v>2.0038693812101771E-2</v>
          </cell>
        </row>
        <row r="8">
          <cell r="D8">
            <v>2</v>
          </cell>
          <cell r="E8">
            <v>2</v>
          </cell>
          <cell r="F8">
            <v>9</v>
          </cell>
          <cell r="G8">
            <v>42</v>
          </cell>
          <cell r="H8">
            <v>57</v>
          </cell>
          <cell r="R8">
            <v>5.0196500250658978E-2</v>
          </cell>
          <cell r="S8">
            <v>3.2906459016966545E-2</v>
          </cell>
        </row>
        <row r="9">
          <cell r="D9">
            <v>3</v>
          </cell>
          <cell r="E9">
            <v>3</v>
          </cell>
          <cell r="F9">
            <v>13</v>
          </cell>
          <cell r="G9">
            <v>49</v>
          </cell>
          <cell r="H9">
            <v>61</v>
          </cell>
          <cell r="R9">
            <v>6.6928667000878642E-2</v>
          </cell>
          <cell r="S9">
            <v>4.5774224221831319E-2</v>
          </cell>
        </row>
        <row r="10">
          <cell r="D10">
            <v>4</v>
          </cell>
          <cell r="E10">
            <v>4</v>
          </cell>
          <cell r="F10">
            <v>17</v>
          </cell>
          <cell r="G10">
            <v>54</v>
          </cell>
          <cell r="H10">
            <v>63</v>
          </cell>
          <cell r="R10">
            <v>8.3660833751098285E-2</v>
          </cell>
          <cell r="S10">
            <v>5.8641989426696094E-2</v>
          </cell>
        </row>
        <row r="11">
          <cell r="D11">
            <v>5</v>
          </cell>
          <cell r="E11">
            <v>5</v>
          </cell>
          <cell r="F11">
            <v>20</v>
          </cell>
          <cell r="G11">
            <v>58</v>
          </cell>
          <cell r="H11">
            <v>90</v>
          </cell>
          <cell r="R11">
            <v>0.10039300050131796</v>
          </cell>
          <cell r="S11">
            <v>7.1509754631560868E-2</v>
          </cell>
        </row>
        <row r="12">
          <cell r="D12">
            <v>6</v>
          </cell>
          <cell r="E12">
            <v>6</v>
          </cell>
          <cell r="F12">
            <v>23</v>
          </cell>
          <cell r="G12">
            <v>61</v>
          </cell>
          <cell r="H12">
            <v>92</v>
          </cell>
          <cell r="R12">
            <v>0.11712516725153761</v>
          </cell>
          <cell r="S12">
            <v>8.4377519836425635E-2</v>
          </cell>
        </row>
        <row r="13">
          <cell r="D13">
            <v>7</v>
          </cell>
          <cell r="E13">
            <v>7</v>
          </cell>
          <cell r="F13">
            <v>25</v>
          </cell>
          <cell r="G13">
            <v>65</v>
          </cell>
          <cell r="H13">
            <v>94</v>
          </cell>
          <cell r="R13">
            <v>0.13385733400175728</v>
          </cell>
          <cell r="S13">
            <v>9.7245285041290416E-2</v>
          </cell>
        </row>
        <row r="14">
          <cell r="D14">
            <v>9</v>
          </cell>
          <cell r="E14">
            <v>9</v>
          </cell>
          <cell r="F14">
            <v>27</v>
          </cell>
          <cell r="G14">
            <v>67</v>
          </cell>
          <cell r="H14">
            <v>96</v>
          </cell>
          <cell r="R14">
            <v>0.15058950075197691</v>
          </cell>
          <cell r="S14">
            <v>0.11011305024615518</v>
          </cell>
        </row>
        <row r="15">
          <cell r="D15">
            <v>10</v>
          </cell>
          <cell r="E15">
            <v>10</v>
          </cell>
          <cell r="F15">
            <v>29</v>
          </cell>
          <cell r="G15">
            <v>70</v>
          </cell>
          <cell r="H15">
            <v>98</v>
          </cell>
          <cell r="R15">
            <v>0.16732166750219657</v>
          </cell>
          <cell r="S15">
            <v>0.12298081545101996</v>
          </cell>
        </row>
        <row r="16">
          <cell r="D16">
            <v>10</v>
          </cell>
          <cell r="E16">
            <v>10</v>
          </cell>
          <cell r="F16">
            <v>29</v>
          </cell>
          <cell r="G16">
            <v>70</v>
          </cell>
          <cell r="H16">
            <v>98</v>
          </cell>
          <cell r="R16">
            <v>0.1807661797461588</v>
          </cell>
          <cell r="S16">
            <v>0.1471380790048829</v>
          </cell>
        </row>
        <row r="17">
          <cell r="D17">
            <v>10</v>
          </cell>
          <cell r="E17">
            <v>10</v>
          </cell>
          <cell r="F17">
            <v>29</v>
          </cell>
          <cell r="G17">
            <v>70</v>
          </cell>
          <cell r="H17">
            <v>98</v>
          </cell>
          <cell r="R17">
            <v>0.19770578280074688</v>
          </cell>
          <cell r="S17">
            <v>0.17141110024311884</v>
          </cell>
        </row>
        <row r="18">
          <cell r="D18">
            <v>10</v>
          </cell>
          <cell r="E18">
            <v>10</v>
          </cell>
          <cell r="F18">
            <v>29</v>
          </cell>
          <cell r="G18">
            <v>70</v>
          </cell>
          <cell r="H18">
            <v>98</v>
          </cell>
          <cell r="R18">
            <v>0.21516411397533969</v>
          </cell>
          <cell r="S18">
            <v>0.19510213383452035</v>
          </cell>
        </row>
        <row r="19">
          <cell r="D19">
            <v>10</v>
          </cell>
          <cell r="E19">
            <v>10</v>
          </cell>
          <cell r="F19">
            <v>29</v>
          </cell>
          <cell r="G19">
            <v>70</v>
          </cell>
          <cell r="H19">
            <v>98</v>
          </cell>
          <cell r="R19">
            <v>0.2329508313554399</v>
          </cell>
          <cell r="S19">
            <v>0.21842473412218183</v>
          </cell>
        </row>
        <row r="20">
          <cell r="D20">
            <v>10</v>
          </cell>
          <cell r="E20">
            <v>10</v>
          </cell>
          <cell r="F20">
            <v>29</v>
          </cell>
          <cell r="G20">
            <v>70</v>
          </cell>
          <cell r="H20">
            <v>98</v>
          </cell>
          <cell r="R20">
            <v>0.25095856926330828</v>
          </cell>
          <cell r="S20">
            <v>0.24149936015917653</v>
          </cell>
        </row>
        <row r="21">
          <cell r="D21">
            <v>10</v>
          </cell>
          <cell r="E21">
            <v>10</v>
          </cell>
          <cell r="F21">
            <v>29</v>
          </cell>
          <cell r="G21">
            <v>70</v>
          </cell>
          <cell r="H21">
            <v>98</v>
          </cell>
          <cell r="R21">
            <v>0.26912216662504623</v>
          </cell>
          <cell r="S21">
            <v>0.2643991194918297</v>
          </cell>
        </row>
        <row r="22">
          <cell r="D22">
            <v>10</v>
          </cell>
          <cell r="E22">
            <v>10</v>
          </cell>
          <cell r="F22">
            <v>29</v>
          </cell>
          <cell r="G22">
            <v>70</v>
          </cell>
          <cell r="H22">
            <v>98</v>
          </cell>
          <cell r="R22">
            <v>0.28739978471471916</v>
          </cell>
          <cell r="S22">
            <v>0.28717095312972674</v>
          </cell>
        </row>
        <row r="23">
          <cell r="D23">
            <v>10</v>
          </cell>
          <cell r="E23">
            <v>10</v>
          </cell>
          <cell r="F23">
            <v>29</v>
          </cell>
          <cell r="G23">
            <v>70</v>
          </cell>
          <cell r="H23">
            <v>98</v>
          </cell>
          <cell r="R23">
            <v>0.30576332976336873</v>
          </cell>
          <cell r="S23">
            <v>0.30984638091121081</v>
          </cell>
        </row>
        <row r="24">
          <cell r="R24">
            <v>0.32419323694610358</v>
          </cell>
          <cell r="S24">
            <v>0.33161260585509966</v>
          </cell>
        </row>
        <row r="25">
          <cell r="R25">
            <v>0.34058720663136038</v>
          </cell>
          <cell r="S25">
            <v>0.35078123247524945</v>
          </cell>
        </row>
        <row r="26">
          <cell r="R26">
            <v>0.34680102566565685</v>
          </cell>
          <cell r="S26">
            <v>0.3595549279435854</v>
          </cell>
        </row>
        <row r="27">
          <cell r="R27">
            <v>0.35301841383146215</v>
          </cell>
          <cell r="S27">
            <v>0.36832461902047264</v>
          </cell>
        </row>
        <row r="28">
          <cell r="R28">
            <v>0.35923910862162189</v>
          </cell>
          <cell r="S28">
            <v>0.37709060022613267</v>
          </cell>
        </row>
        <row r="29">
          <cell r="R29">
            <v>0.36546287265591892</v>
          </cell>
          <cell r="S29">
            <v>0.38585313788959025</v>
          </cell>
        </row>
        <row r="30">
          <cell r="R30">
            <v>0.37168949074492508</v>
          </cell>
          <cell r="S30">
            <v>0.39461247344288619</v>
          </cell>
        </row>
        <row r="31">
          <cell r="R31">
            <v>0.37791876735616847</v>
          </cell>
          <cell r="S31">
            <v>0.40336882626391596</v>
          </cell>
        </row>
        <row r="32">
          <cell r="R32">
            <v>0.38415052441973579</v>
          </cell>
          <cell r="S32">
            <v>0.41212239613843588</v>
          </cell>
        </row>
        <row r="33">
          <cell r="R33">
            <v>0.39610254005538514</v>
          </cell>
          <cell r="S33">
            <v>0.42504368929718872</v>
          </cell>
        </row>
        <row r="34">
          <cell r="M34">
            <v>0</v>
          </cell>
          <cell r="R34">
            <v>0.43167243742365952</v>
          </cell>
          <cell r="S34">
            <v>0.45534703288331202</v>
          </cell>
        </row>
        <row r="35">
          <cell r="M35">
            <v>9</v>
          </cell>
          <cell r="R35">
            <v>0.46721023843761489</v>
          </cell>
          <cell r="S35">
            <v>0.48568638701330547</v>
          </cell>
        </row>
        <row r="36">
          <cell r="M36">
            <v>18</v>
          </cell>
          <cell r="R36">
            <v>0.50272387022112697</v>
          </cell>
          <cell r="S36">
            <v>0.51605285784086952</v>
          </cell>
        </row>
        <row r="37">
          <cell r="M37">
            <v>31</v>
          </cell>
          <cell r="R37">
            <v>0.53821567246792568</v>
          </cell>
          <cell r="S37">
            <v>0.54644382034377059</v>
          </cell>
        </row>
        <row r="38">
          <cell r="M38">
            <v>44</v>
          </cell>
          <cell r="R38">
            <v>0.57368769232087891</v>
          </cell>
          <cell r="S38">
            <v>0.57685697772757139</v>
          </cell>
        </row>
        <row r="39">
          <cell r="M39">
            <v>55</v>
          </cell>
          <cell r="R39">
            <v>0.6089673322336</v>
          </cell>
          <cell r="S39">
            <v>0.60716199865666642</v>
          </cell>
        </row>
        <row r="40">
          <cell r="M40">
            <v>66</v>
          </cell>
          <cell r="R40">
            <v>0.62383704038453747</v>
          </cell>
          <cell r="S40">
            <v>0.62466106421502132</v>
          </cell>
        </row>
        <row r="41">
          <cell r="M41">
            <v>76</v>
          </cell>
          <cell r="R41">
            <v>0.63739409555535931</v>
          </cell>
          <cell r="S41">
            <v>0.643902569626147</v>
          </cell>
        </row>
        <row r="42">
          <cell r="M42">
            <v>87</v>
          </cell>
          <cell r="R42">
            <v>0.65120562916807812</v>
          </cell>
          <cell r="S42">
            <v>0.66285856263904663</v>
          </cell>
        </row>
        <row r="43">
          <cell r="M43">
            <v>87</v>
          </cell>
          <cell r="R43">
            <v>0.66522304998343995</v>
          </cell>
          <cell r="S43">
            <v>0.68158356025385891</v>
          </cell>
        </row>
        <row r="44">
          <cell r="M44">
            <v>87</v>
          </cell>
          <cell r="R44">
            <v>0.6794093974582005</v>
          </cell>
          <cell r="S44">
            <v>0.70011903039715051</v>
          </cell>
        </row>
        <row r="45">
          <cell r="M45">
            <v>87</v>
          </cell>
          <cell r="R45">
            <v>0.68991932698315228</v>
          </cell>
          <cell r="S45">
            <v>0.71554582684065993</v>
          </cell>
        </row>
        <row r="46">
          <cell r="M46">
            <v>87</v>
          </cell>
          <cell r="R46">
            <v>0.70195380230433524</v>
          </cell>
          <cell r="S46">
            <v>0.72524857408071175</v>
          </cell>
        </row>
        <row r="47">
          <cell r="M47">
            <v>87</v>
          </cell>
          <cell r="R47">
            <v>0.71399892612413929</v>
          </cell>
          <cell r="S47">
            <v>0.73493937422475009</v>
          </cell>
        </row>
        <row r="48">
          <cell r="M48">
            <v>87</v>
          </cell>
          <cell r="R48">
            <v>0.72605433543685771</v>
          </cell>
          <cell r="S48">
            <v>0.74461863454746979</v>
          </cell>
        </row>
        <row r="49">
          <cell r="M49">
            <v>87</v>
          </cell>
          <cell r="R49">
            <v>0.74134671138897545</v>
          </cell>
          <cell r="S49">
            <v>0.75678463276063557</v>
          </cell>
        </row>
        <row r="50">
          <cell r="M50">
            <v>87</v>
          </cell>
          <cell r="R50">
            <v>0.75552225364616965</v>
          </cell>
          <cell r="S50">
            <v>0.76895980857783686</v>
          </cell>
        </row>
        <row r="51">
          <cell r="R51">
            <v>0.76969885358940027</v>
          </cell>
          <cell r="S51">
            <v>0.78144237067203259</v>
          </cell>
        </row>
        <row r="52">
          <cell r="R52">
            <v>0.78387646014692103</v>
          </cell>
          <cell r="S52">
            <v>0.79392380339409718</v>
          </cell>
        </row>
        <row r="53">
          <cell r="R53">
            <v>0.79805502548298934</v>
          </cell>
          <cell r="S53">
            <v>0.80640416041340168</v>
          </cell>
        </row>
        <row r="54">
          <cell r="R54">
            <v>0.81223450474556214</v>
          </cell>
          <cell r="S54">
            <v>0.81888349205174971</v>
          </cell>
        </row>
        <row r="55">
          <cell r="R55">
            <v>0.82847795835343696</v>
          </cell>
          <cell r="S55">
            <v>0.83335134304933711</v>
          </cell>
        </row>
        <row r="56">
          <cell r="R56">
            <v>0.85139254367748052</v>
          </cell>
          <cell r="S56">
            <v>0.85327806967985098</v>
          </cell>
        </row>
        <row r="57">
          <cell r="R57">
            <v>0.87486194799421757</v>
          </cell>
          <cell r="S57">
            <v>0.87361652467967521</v>
          </cell>
        </row>
        <row r="58">
          <cell r="R58">
            <v>0.89832996107915808</v>
          </cell>
          <cell r="S58">
            <v>0.89395654057370977</v>
          </cell>
        </row>
        <row r="59">
          <cell r="R59">
            <v>0.91872386674838169</v>
          </cell>
          <cell r="S59">
            <v>0.91177449700484159</v>
          </cell>
        </row>
        <row r="60">
          <cell r="R60">
            <v>0.93820153015220731</v>
          </cell>
          <cell r="S60">
            <v>0.92857531443944907</v>
          </cell>
        </row>
        <row r="61">
          <cell r="R61">
            <v>0.95767110358006802</v>
          </cell>
          <cell r="S61">
            <v>0.94538520843245644</v>
          </cell>
        </row>
        <row r="62">
          <cell r="R62">
            <v>0.97713314831759512</v>
          </cell>
          <cell r="S62">
            <v>0.96220354924876439</v>
          </cell>
        </row>
        <row r="63">
          <cell r="R63">
            <v>0.99658817490113927</v>
          </cell>
          <cell r="S63">
            <v>0.97902976409149256</v>
          </cell>
        </row>
        <row r="64">
          <cell r="R64">
            <v>1.0160366487266781</v>
          </cell>
          <cell r="S64">
            <v>0.99586333080905598</v>
          </cell>
        </row>
        <row r="65">
          <cell r="R65">
            <v>1.0410851177464635</v>
          </cell>
          <cell r="S65">
            <v>1.0161107125373769</v>
          </cell>
        </row>
        <row r="66">
          <cell r="R66">
            <v>1.0669663659069426</v>
          </cell>
          <cell r="S66">
            <v>1.0366956894793902</v>
          </cell>
        </row>
        <row r="67">
          <cell r="R67">
            <v>1.0928415299650505</v>
          </cell>
          <cell r="S67">
            <v>1.0572874924874784</v>
          </cell>
        </row>
        <row r="68">
          <cell r="R68">
            <v>1.118711053301555</v>
          </cell>
          <cell r="S68">
            <v>1.0778856241100483</v>
          </cell>
        </row>
        <row r="69">
          <cell r="R69">
            <v>1.1445753372369363</v>
          </cell>
          <cell r="S69">
            <v>1.098489634085098</v>
          </cell>
        </row>
        <row r="70">
          <cell r="R70">
            <v>1.1702345642235459</v>
          </cell>
          <cell r="S70">
            <v>1.1189567815655648</v>
          </cell>
        </row>
        <row r="71">
          <cell r="R71">
            <v>1.1919634604541338</v>
          </cell>
          <cell r="S71">
            <v>1.1366186937465723</v>
          </cell>
        </row>
        <row r="72">
          <cell r="R72">
            <v>1.2135116697402895</v>
          </cell>
          <cell r="S72">
            <v>1.1541314191628507</v>
          </cell>
        </row>
        <row r="73">
          <cell r="R73">
            <v>1.2350705061772067</v>
          </cell>
          <cell r="S73">
            <v>1.171632221434372</v>
          </cell>
        </row>
        <row r="74">
          <cell r="R74">
            <v>1.256167941786916</v>
          </cell>
          <cell r="S74">
            <v>1.1889589766439674</v>
          </cell>
        </row>
        <row r="75">
          <cell r="R75">
            <v>1.2690655212617412</v>
          </cell>
          <cell r="S75">
            <v>1.2001541629112167</v>
          </cell>
        </row>
        <row r="76">
          <cell r="R76">
            <v>1.2819692411016748</v>
          </cell>
          <cell r="S76">
            <v>1.2112844456626908</v>
          </cell>
        </row>
        <row r="77">
          <cell r="R77">
            <v>1.2963377691661946</v>
          </cell>
          <cell r="S77">
            <v>1.2234506128983083</v>
          </cell>
        </row>
        <row r="78">
          <cell r="R78">
            <v>1.3265115061599519</v>
          </cell>
          <cell r="S78">
            <v>1.2463930043993754</v>
          </cell>
        </row>
        <row r="79">
          <cell r="R79">
            <v>1.3566581000483604</v>
          </cell>
          <cell r="S79">
            <v>1.2691058041090113</v>
          </cell>
        </row>
        <row r="80">
          <cell r="R80">
            <v>1.3847548361158308</v>
          </cell>
          <cell r="S80">
            <v>1.2903397302643991</v>
          </cell>
        </row>
        <row r="81">
          <cell r="R81">
            <v>1.4117935431254978</v>
          </cell>
          <cell r="S81">
            <v>1.3134515549919108</v>
          </cell>
        </row>
        <row r="82">
          <cell r="R82">
            <v>1.4388319443935997</v>
          </cell>
          <cell r="S82">
            <v>1.3365637227465448</v>
          </cell>
        </row>
        <row r="83">
          <cell r="R83">
            <v>1.4651729129924087</v>
          </cell>
          <cell r="S83">
            <v>1.3592413409658679</v>
          </cell>
        </row>
        <row r="84">
          <cell r="R84">
            <v>1.4881549005869239</v>
          </cell>
          <cell r="S84">
            <v>1.379926371572566</v>
          </cell>
        </row>
        <row r="85">
          <cell r="R85">
            <v>1.5111399185855405</v>
          </cell>
          <cell r="S85">
            <v>1.4006080022136866</v>
          </cell>
        </row>
        <row r="86">
          <cell r="R86">
            <v>1.5395371448044353</v>
          </cell>
          <cell r="S86">
            <v>1.4240551021954015</v>
          </cell>
        </row>
        <row r="87">
          <cell r="R87">
            <v>1.5705186017394284</v>
          </cell>
          <cell r="S87">
            <v>1.4489208350967395</v>
          </cell>
        </row>
        <row r="88">
          <cell r="R88">
            <v>1.6010575217959326</v>
          </cell>
          <cell r="S88">
            <v>1.4737688120058268</v>
          </cell>
        </row>
        <row r="89">
          <cell r="R89">
            <v>1.6314862326269162</v>
          </cell>
          <cell r="S89">
            <v>1.4986817422120564</v>
          </cell>
        </row>
        <row r="90">
          <cell r="R90">
            <v>1.6349630804756954</v>
          </cell>
          <cell r="S90">
            <v>1.5054669215911549</v>
          </cell>
        </row>
        <row r="91">
          <cell r="R91">
            <v>1.6349630804756954</v>
          </cell>
          <cell r="S91">
            <v>1.5099254312274661</v>
          </cell>
        </row>
        <row r="92">
          <cell r="R92">
            <v>1.6349630804756954</v>
          </cell>
          <cell r="S92">
            <v>1.5143839408637771</v>
          </cell>
        </row>
        <row r="93">
          <cell r="R93">
            <v>1.6349630804756954</v>
          </cell>
          <cell r="S93">
            <v>1.5188424505000884</v>
          </cell>
        </row>
        <row r="94">
          <cell r="R94">
            <v>1.6349630804756954</v>
          </cell>
          <cell r="S94">
            <v>1.5233009601363994</v>
          </cell>
        </row>
        <row r="95">
          <cell r="R95">
            <v>1.6349630804756954</v>
          </cell>
          <cell r="S95">
            <v>1.5277594697727106</v>
          </cell>
        </row>
        <row r="96">
          <cell r="R96">
            <v>1.6349630804756954</v>
          </cell>
          <cell r="S96">
            <v>1.529948932931346</v>
          </cell>
        </row>
        <row r="97">
          <cell r="R97">
            <v>1.6349630804756954</v>
          </cell>
          <cell r="S97">
            <v>1.529948932931346</v>
          </cell>
        </row>
        <row r="98">
          <cell r="R98">
            <v>1.6349630804756954</v>
          </cell>
          <cell r="S98">
            <v>1.529948932931346</v>
          </cell>
        </row>
        <row r="99">
          <cell r="R99">
            <v>1.6349630804756954</v>
          </cell>
          <cell r="S99">
            <v>1.529948932931346</v>
          </cell>
        </row>
        <row r="100">
          <cell r="R100">
            <v>1.6349630804756954</v>
          </cell>
          <cell r="S100">
            <v>1.529948932931346</v>
          </cell>
        </row>
        <row r="101">
          <cell r="R101">
            <v>1.6349630804756954</v>
          </cell>
          <cell r="S101">
            <v>1.529948932931346</v>
          </cell>
        </row>
        <row r="102">
          <cell r="R102">
            <v>1.6349630804756954</v>
          </cell>
          <cell r="S102">
            <v>1.529948932931346</v>
          </cell>
        </row>
        <row r="103">
          <cell r="R103">
            <v>1.6349630804756954</v>
          </cell>
          <cell r="S103">
            <v>1.529948932931346</v>
          </cell>
        </row>
        <row r="104">
          <cell r="R104">
            <v>1.6349630804756954</v>
          </cell>
          <cell r="S104">
            <v>1.529948932931346</v>
          </cell>
        </row>
        <row r="105">
          <cell r="R105">
            <v>1.6349630804756954</v>
          </cell>
          <cell r="S105">
            <v>1.529948932931346</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结果汇总"/>
      <sheetName val="正常战斗1"/>
      <sheetName val="正常战斗2"/>
      <sheetName val="正常战斗3"/>
      <sheetName val="绕后战斗1"/>
      <sheetName val="绕后战斗2"/>
      <sheetName val="同阵容战斗1 TDW"/>
      <sheetName val="同阵容战斗2 TDD"/>
      <sheetName val="同阵容战斗3 T2DW"/>
      <sheetName val="同阵容战斗4 T2DD"/>
      <sheetName val="同阵容战斗5 TWW"/>
      <sheetName val="同阵容战斗6 T2WW"/>
      <sheetName val="战斗1 TDW vs TDD"/>
      <sheetName val="战斗2 TDW vs TWW"/>
      <sheetName val="战斗3 TDW vs T2DD"/>
      <sheetName val="战斗4 TDW vs T2DW"/>
      <sheetName val="战斗5 TDW vs T2WW"/>
      <sheetName val="战斗6 TDD vs TWW"/>
      <sheetName val="战斗7 TDD vs T2DD"/>
      <sheetName val="战斗8 TDD vs T2DW"/>
      <sheetName val="战斗9 TDD vs T2WW"/>
      <sheetName val="战斗10 TWW vs T2DW"/>
      <sheetName val="战斗11 TWW vs T2DD"/>
      <sheetName val="战斗12 TWW vs T2WW"/>
      <sheetName val="战斗13 T2DD vs T2DW"/>
      <sheetName val="战斗14 T2DD vs T2WW"/>
      <sheetName val="战斗15 T2DW vs T2WW"/>
      <sheetName val="战斗模拟器（模板）"/>
    </sheetNames>
    <sheetDataSet>
      <sheetData sheetId="0">
        <row r="5">
          <cell r="E5">
            <v>1</v>
          </cell>
          <cell r="F5">
            <v>1</v>
          </cell>
          <cell r="G5">
            <v>1</v>
          </cell>
          <cell r="H5">
            <v>1</v>
          </cell>
          <cell r="I5">
            <v>1</v>
          </cell>
          <cell r="J5">
            <v>1</v>
          </cell>
          <cell r="K5">
            <v>1</v>
          </cell>
          <cell r="L5">
            <v>1</v>
          </cell>
          <cell r="N5">
            <v>1</v>
          </cell>
          <cell r="O5">
            <v>0</v>
          </cell>
          <cell r="P5">
            <v>0</v>
          </cell>
          <cell r="Q5">
            <v>0</v>
          </cell>
          <cell r="R5">
            <v>0</v>
          </cell>
          <cell r="S5">
            <v>0.5</v>
          </cell>
          <cell r="T5">
            <v>0.5</v>
          </cell>
          <cell r="U5">
            <v>0</v>
          </cell>
          <cell r="V5">
            <v>0.75</v>
          </cell>
          <cell r="W5">
            <v>0.25</v>
          </cell>
          <cell r="X5">
            <v>0</v>
          </cell>
          <cell r="Y5">
            <v>0</v>
          </cell>
          <cell r="Z5">
            <v>1</v>
          </cell>
          <cell r="AA5">
            <v>0</v>
          </cell>
          <cell r="AB5">
            <v>0</v>
          </cell>
          <cell r="AC5">
            <v>0</v>
          </cell>
        </row>
        <row r="6">
          <cell r="E6">
            <v>0.96058222222222212</v>
          </cell>
          <cell r="F6">
            <v>0.97865000000000002</v>
          </cell>
          <cell r="G6">
            <v>0.99335000000000007</v>
          </cell>
          <cell r="H6">
            <v>1</v>
          </cell>
          <cell r="I6">
            <v>0.96674125</v>
          </cell>
          <cell r="J6">
            <v>0.97331250000000002</v>
          </cell>
          <cell r="K6">
            <v>0.99376562499999999</v>
          </cell>
          <cell r="L6">
            <v>0.99376562499999999</v>
          </cell>
          <cell r="N6">
            <v>1</v>
          </cell>
          <cell r="O6">
            <v>0</v>
          </cell>
          <cell r="P6">
            <v>0</v>
          </cell>
          <cell r="Q6">
            <v>0</v>
          </cell>
          <cell r="R6">
            <v>0</v>
          </cell>
          <cell r="S6">
            <v>0.5</v>
          </cell>
          <cell r="T6">
            <v>0.5</v>
          </cell>
          <cell r="U6">
            <v>0</v>
          </cell>
          <cell r="V6">
            <v>0.75</v>
          </cell>
          <cell r="W6">
            <v>0.25</v>
          </cell>
          <cell r="X6">
            <v>0</v>
          </cell>
          <cell r="Y6">
            <v>0</v>
          </cell>
          <cell r="Z6">
            <v>1</v>
          </cell>
          <cell r="AA6">
            <v>0</v>
          </cell>
          <cell r="AB6">
            <v>0</v>
          </cell>
          <cell r="AC6">
            <v>0</v>
          </cell>
        </row>
        <row r="7">
          <cell r="E7">
            <v>0.92137700846090531</v>
          </cell>
          <cell r="F7">
            <v>0.95759791999999988</v>
          </cell>
          <cell r="G7">
            <v>0.98678493333333339</v>
          </cell>
          <cell r="H7">
            <v>1</v>
          </cell>
          <cell r="I7">
            <v>0.93366185088888887</v>
          </cell>
          <cell r="J7">
            <v>0.94699739999999999</v>
          </cell>
          <cell r="K7">
            <v>0.987610875</v>
          </cell>
          <cell r="L7">
            <v>0.987610875</v>
          </cell>
          <cell r="N7">
            <v>1</v>
          </cell>
          <cell r="O7">
            <v>0</v>
          </cell>
          <cell r="P7">
            <v>0</v>
          </cell>
          <cell r="Q7">
            <v>0</v>
          </cell>
          <cell r="R7">
            <v>0</v>
          </cell>
          <cell r="S7">
            <v>0.5</v>
          </cell>
          <cell r="T7">
            <v>0.5</v>
          </cell>
          <cell r="U7">
            <v>0</v>
          </cell>
          <cell r="V7">
            <v>0.75</v>
          </cell>
          <cell r="W7">
            <v>0.25</v>
          </cell>
          <cell r="X7">
            <v>0</v>
          </cell>
          <cell r="Y7">
            <v>0</v>
          </cell>
          <cell r="Z7">
            <v>1</v>
          </cell>
          <cell r="AA7">
            <v>0</v>
          </cell>
          <cell r="AB7">
            <v>0</v>
          </cell>
          <cell r="AC7">
            <v>0</v>
          </cell>
        </row>
        <row r="8">
          <cell r="E8">
            <v>0.88238321244490869</v>
          </cell>
          <cell r="F8">
            <v>0.93684013060266669</v>
          </cell>
          <cell r="G8">
            <v>0.98030340970666674</v>
          </cell>
          <cell r="H8">
            <v>1</v>
          </cell>
          <cell r="I8">
            <v>0.90076083550039177</v>
          </cell>
          <cell r="J8">
            <v>0.92105016325333333</v>
          </cell>
          <cell r="K8">
            <v>0.9815344466</v>
          </cell>
          <cell r="L8">
            <v>0.9815344466</v>
          </cell>
          <cell r="N8">
            <v>1</v>
          </cell>
          <cell r="O8">
            <v>0</v>
          </cell>
          <cell r="P8">
            <v>0</v>
          </cell>
          <cell r="Q8">
            <v>0</v>
          </cell>
          <cell r="R8">
            <v>0</v>
          </cell>
          <cell r="S8">
            <v>0.5</v>
          </cell>
          <cell r="T8">
            <v>0.5</v>
          </cell>
          <cell r="U8">
            <v>0</v>
          </cell>
          <cell r="V8">
            <v>0.75</v>
          </cell>
          <cell r="W8">
            <v>0.25</v>
          </cell>
          <cell r="X8">
            <v>0</v>
          </cell>
          <cell r="Y8">
            <v>0</v>
          </cell>
          <cell r="Z8">
            <v>1</v>
          </cell>
          <cell r="AA8">
            <v>0</v>
          </cell>
          <cell r="AB8">
            <v>0</v>
          </cell>
          <cell r="AC8">
            <v>0</v>
          </cell>
        </row>
        <row r="9">
          <cell r="E9">
            <v>0.843599694084465</v>
          </cell>
          <cell r="F9">
            <v>0.91637305535303681</v>
          </cell>
          <cell r="G9">
            <v>0.97390405658339563</v>
          </cell>
          <cell r="H9">
            <v>1</v>
          </cell>
          <cell r="I9">
            <v>0.86803724188376741</v>
          </cell>
          <cell r="J9">
            <v>0.89546631919129605</v>
          </cell>
          <cell r="K9">
            <v>0.97553505304693333</v>
          </cell>
          <cell r="L9">
            <v>0.97553505304693333</v>
          </cell>
          <cell r="N9">
            <v>1</v>
          </cell>
          <cell r="O9">
            <v>0</v>
          </cell>
          <cell r="P9">
            <v>0</v>
          </cell>
          <cell r="Q9">
            <v>0</v>
          </cell>
          <cell r="R9">
            <v>0</v>
          </cell>
          <cell r="S9">
            <v>0.5</v>
          </cell>
          <cell r="T9">
            <v>0.5</v>
          </cell>
          <cell r="U9">
            <v>0</v>
          </cell>
          <cell r="V9">
            <v>0.75</v>
          </cell>
          <cell r="W9">
            <v>0.25</v>
          </cell>
          <cell r="X9">
            <v>0</v>
          </cell>
          <cell r="Y9">
            <v>0</v>
          </cell>
          <cell r="Z9">
            <v>1</v>
          </cell>
          <cell r="AA9">
            <v>0</v>
          </cell>
          <cell r="AB9">
            <v>0</v>
          </cell>
          <cell r="AC9">
            <v>0</v>
          </cell>
        </row>
        <row r="10">
          <cell r="E10">
            <v>0.80502531943784672</v>
          </cell>
          <cell r="F10">
            <v>0.89619317008437038</v>
          </cell>
          <cell r="G10">
            <v>0.96758551889298039</v>
          </cell>
          <cell r="H10">
            <v>1</v>
          </cell>
          <cell r="I10">
            <v>0.83549011327568312</v>
          </cell>
          <cell r="J10">
            <v>0.87024146260546298</v>
          </cell>
          <cell r="K10">
            <v>0.96961142396216915</v>
          </cell>
          <cell r="L10">
            <v>0.96961142396216915</v>
          </cell>
          <cell r="N10">
            <v>1</v>
          </cell>
          <cell r="O10">
            <v>0</v>
          </cell>
          <cell r="P10">
            <v>0</v>
          </cell>
          <cell r="Q10">
            <v>0</v>
          </cell>
          <cell r="R10">
            <v>0</v>
          </cell>
          <cell r="S10">
            <v>0.5</v>
          </cell>
          <cell r="T10">
            <v>0.5</v>
          </cell>
          <cell r="U10">
            <v>0</v>
          </cell>
          <cell r="V10">
            <v>0.75</v>
          </cell>
          <cell r="W10">
            <v>0.25</v>
          </cell>
          <cell r="X10">
            <v>0</v>
          </cell>
          <cell r="Y10">
            <v>0</v>
          </cell>
          <cell r="Z10">
            <v>1</v>
          </cell>
          <cell r="AA10">
            <v>0</v>
          </cell>
          <cell r="AB10">
            <v>0</v>
          </cell>
          <cell r="AC10">
            <v>0</v>
          </cell>
        </row>
        <row r="11">
          <cell r="E11">
            <v>0.76665896067821138</v>
          </cell>
          <cell r="F11">
            <v>0.87629700227390006</v>
          </cell>
          <cell r="G11">
            <v>0.96134645874399505</v>
          </cell>
          <cell r="H11">
            <v>1</v>
          </cell>
          <cell r="I11">
            <v>0.803118498072241</v>
          </cell>
          <cell r="J11">
            <v>0.84537125284237513</v>
          </cell>
          <cell r="K11">
            <v>0.96376230507249538</v>
          </cell>
          <cell r="L11">
            <v>0.96376230507249538</v>
          </cell>
          <cell r="N11">
            <v>1</v>
          </cell>
          <cell r="O11">
            <v>0</v>
          </cell>
          <cell r="P11">
            <v>0</v>
          </cell>
          <cell r="Q11">
            <v>0</v>
          </cell>
          <cell r="R11">
            <v>0</v>
          </cell>
          <cell r="S11">
            <v>0.5</v>
          </cell>
          <cell r="T11">
            <v>0.5</v>
          </cell>
          <cell r="U11">
            <v>0</v>
          </cell>
          <cell r="V11">
            <v>0.75</v>
          </cell>
          <cell r="W11">
            <v>0.25</v>
          </cell>
          <cell r="X11">
            <v>0</v>
          </cell>
          <cell r="Y11">
            <v>0</v>
          </cell>
          <cell r="Z11">
            <v>1</v>
          </cell>
          <cell r="AA11">
            <v>0</v>
          </cell>
          <cell r="AB11">
            <v>0</v>
          </cell>
          <cell r="AC11">
            <v>0</v>
          </cell>
        </row>
        <row r="12">
          <cell r="E12">
            <v>0.72849949606062814</v>
          </cell>
          <cell r="F12">
            <v>0.8566811304083537</v>
          </cell>
          <cell r="G12">
            <v>0.95518555514082615</v>
          </cell>
          <cell r="H12">
            <v>1</v>
          </cell>
          <cell r="I12">
            <v>0.77092144980115507</v>
          </cell>
          <cell r="J12">
            <v>0.82085141301044229</v>
          </cell>
          <cell r="K12">
            <v>0.95798645794452453</v>
          </cell>
          <cell r="L12">
            <v>0.95798645794452453</v>
          </cell>
          <cell r="N12">
            <v>1</v>
          </cell>
          <cell r="O12">
            <v>0</v>
          </cell>
          <cell r="P12">
            <v>0</v>
          </cell>
          <cell r="Q12">
            <v>0</v>
          </cell>
          <cell r="R12">
            <v>0</v>
          </cell>
          <cell r="S12">
            <v>0.5</v>
          </cell>
          <cell r="T12">
            <v>0.5</v>
          </cell>
          <cell r="U12">
            <v>0</v>
          </cell>
          <cell r="V12">
            <v>0.75</v>
          </cell>
          <cell r="W12">
            <v>0.25</v>
          </cell>
          <cell r="X12">
            <v>0</v>
          </cell>
          <cell r="Y12">
            <v>0</v>
          </cell>
          <cell r="Z12">
            <v>1</v>
          </cell>
          <cell r="AA12">
            <v>0</v>
          </cell>
          <cell r="AB12">
            <v>0</v>
          </cell>
          <cell r="AC12">
            <v>0</v>
          </cell>
        </row>
        <row r="13">
          <cell r="E13">
            <v>0.69054580988927894</v>
          </cell>
          <cell r="F13">
            <v>0.83734218335912824</v>
          </cell>
          <cell r="G13">
            <v>0.94910150370396551</v>
          </cell>
          <cell r="H13">
            <v>1</v>
          </cell>
          <cell r="I13">
            <v>0.73889802709407926</v>
          </cell>
          <cell r="J13">
            <v>0.79667772919891033</v>
          </cell>
          <cell r="K13">
            <v>0.95228265972246762</v>
          </cell>
          <cell r="L13">
            <v>0.95228265972246762</v>
          </cell>
          <cell r="N13">
            <v>1</v>
          </cell>
          <cell r="O13">
            <v>0</v>
          </cell>
          <cell r="P13">
            <v>0</v>
          </cell>
          <cell r="Q13">
            <v>0</v>
          </cell>
          <cell r="R13">
            <v>0</v>
          </cell>
          <cell r="S13">
            <v>0.5</v>
          </cell>
          <cell r="T13">
            <v>0.5</v>
          </cell>
          <cell r="U13">
            <v>0</v>
          </cell>
          <cell r="V13">
            <v>0.75</v>
          </cell>
          <cell r="W13">
            <v>0.25</v>
          </cell>
          <cell r="X13">
            <v>0</v>
          </cell>
          <cell r="Y13">
            <v>0</v>
          </cell>
          <cell r="Z13">
            <v>1</v>
          </cell>
          <cell r="AA13">
            <v>0</v>
          </cell>
          <cell r="AB13">
            <v>0</v>
          </cell>
          <cell r="AC13">
            <v>0</v>
          </cell>
        </row>
        <row r="14">
          <cell r="E14">
            <v>0.65279679248483913</v>
          </cell>
          <cell r="F14">
            <v>0.81827683976699406</v>
          </cell>
          <cell r="G14">
            <v>0.94309301639383281</v>
          </cell>
          <cell r="H14">
            <v>1</v>
          </cell>
          <cell r="I14">
            <v>0.70704729365908303</v>
          </cell>
          <cell r="J14">
            <v>0.77284604970874249</v>
          </cell>
          <cell r="K14">
            <v>0.94664970286921823</v>
          </cell>
          <cell r="L14">
            <v>0.94664970286921823</v>
          </cell>
          <cell r="N14">
            <v>1</v>
          </cell>
          <cell r="O14">
            <v>0</v>
          </cell>
          <cell r="P14">
            <v>0</v>
          </cell>
          <cell r="Q14">
            <v>0</v>
          </cell>
          <cell r="R14">
            <v>0</v>
          </cell>
          <cell r="S14">
            <v>0.5</v>
          </cell>
          <cell r="T14">
            <v>0.5</v>
          </cell>
          <cell r="U14">
            <v>0</v>
          </cell>
          <cell r="V14">
            <v>0.75</v>
          </cell>
          <cell r="W14">
            <v>0.25</v>
          </cell>
          <cell r="X14">
            <v>0</v>
          </cell>
          <cell r="Y14">
            <v>0</v>
          </cell>
          <cell r="Z14">
            <v>1</v>
          </cell>
          <cell r="AA14">
            <v>0</v>
          </cell>
          <cell r="AB14">
            <v>0</v>
          </cell>
          <cell r="AC14">
            <v>0</v>
          </cell>
        </row>
        <row r="15">
          <cell r="E15">
            <v>0.61525134015203198</v>
          </cell>
          <cell r="F15">
            <v>0.79948182743621377</v>
          </cell>
          <cell r="G15">
            <v>0.93715882123807459</v>
          </cell>
          <cell r="H15">
            <v>1</v>
          </cell>
          <cell r="I15">
            <v>0.67536831825327692</v>
          </cell>
          <cell r="J15">
            <v>0.74935228429526712</v>
          </cell>
          <cell r="K15">
            <v>0.9410863949106949</v>
          </cell>
          <cell r="L15">
            <v>0.9410863949106949</v>
          </cell>
          <cell r="N15">
            <v>1</v>
          </cell>
          <cell r="O15">
            <v>0</v>
          </cell>
          <cell r="P15">
            <v>0</v>
          </cell>
          <cell r="Q15">
            <v>0</v>
          </cell>
          <cell r="R15">
            <v>0</v>
          </cell>
          <cell r="S15">
            <v>0.5</v>
          </cell>
          <cell r="T15">
            <v>0.5</v>
          </cell>
          <cell r="U15">
            <v>0</v>
          </cell>
          <cell r="V15">
            <v>0.75</v>
          </cell>
          <cell r="W15">
            <v>0.25</v>
          </cell>
          <cell r="X15">
            <v>0</v>
          </cell>
          <cell r="Y15">
            <v>0</v>
          </cell>
          <cell r="Z15">
            <v>1</v>
          </cell>
          <cell r="AA15">
            <v>0</v>
          </cell>
          <cell r="AB15">
            <v>0</v>
          </cell>
          <cell r="AC15">
            <v>0</v>
          </cell>
        </row>
        <row r="16">
          <cell r="E16">
            <v>0.57790835514736028</v>
          </cell>
          <cell r="F16">
            <v>0.78095392273795849</v>
          </cell>
          <cell r="G16">
            <v>0.93129766206227693</v>
          </cell>
          <cell r="H16">
            <v>1</v>
          </cell>
          <cell r="I16">
            <v>0.6438601746555852</v>
          </cell>
          <cell r="J16">
            <v>0.72619240342244795</v>
          </cell>
          <cell r="K16">
            <v>0.93559155818338469</v>
          </cell>
          <cell r="L16">
            <v>0.93559155818338469</v>
          </cell>
          <cell r="N16">
            <v>1</v>
          </cell>
          <cell r="O16">
            <v>0</v>
          </cell>
          <cell r="P16">
            <v>0</v>
          </cell>
          <cell r="Q16">
            <v>0</v>
          </cell>
          <cell r="R16">
            <v>0</v>
          </cell>
          <cell r="S16">
            <v>0.5</v>
          </cell>
          <cell r="T16">
            <v>0.5</v>
          </cell>
          <cell r="U16">
            <v>0</v>
          </cell>
          <cell r="V16">
            <v>0.75</v>
          </cell>
          <cell r="W16">
            <v>0.25</v>
          </cell>
          <cell r="X16">
            <v>0</v>
          </cell>
          <cell r="Y16">
            <v>0</v>
          </cell>
          <cell r="Z16">
            <v>1</v>
          </cell>
          <cell r="AA16">
            <v>0</v>
          </cell>
          <cell r="AB16">
            <v>0</v>
          </cell>
          <cell r="AC16">
            <v>0</v>
          </cell>
        </row>
        <row r="17">
          <cell r="E17">
            <v>0.54076674564701011</v>
          </cell>
          <cell r="F17">
            <v>0.76268995002290563</v>
          </cell>
          <cell r="G17">
            <v>0.92550829822403957</v>
          </cell>
          <cell r="H17">
            <v>1</v>
          </cell>
          <cell r="I17">
            <v>0.61252194163966478</v>
          </cell>
          <cell r="J17">
            <v>0.70336243752863192</v>
          </cell>
          <cell r="K17">
            <v>0.93016402958503708</v>
          </cell>
          <cell r="L17">
            <v>0.93016402958503708</v>
          </cell>
          <cell r="N17">
            <v>1</v>
          </cell>
          <cell r="O17">
            <v>0</v>
          </cell>
          <cell r="P17">
            <v>0</v>
          </cell>
          <cell r="Q17">
            <v>0</v>
          </cell>
          <cell r="R17">
            <v>0</v>
          </cell>
          <cell r="S17">
            <v>0.5</v>
          </cell>
          <cell r="T17">
            <v>0.5</v>
          </cell>
          <cell r="U17">
            <v>0</v>
          </cell>
          <cell r="V17">
            <v>0.75</v>
          </cell>
          <cell r="W17">
            <v>0.25</v>
          </cell>
          <cell r="X17">
            <v>0</v>
          </cell>
          <cell r="Y17">
            <v>0</v>
          </cell>
          <cell r="Z17">
            <v>1</v>
          </cell>
          <cell r="AA17">
            <v>0</v>
          </cell>
          <cell r="AB17">
            <v>0</v>
          </cell>
          <cell r="AC17">
            <v>0</v>
          </cell>
        </row>
        <row r="18">
          <cell r="E18">
            <v>0.5038254257149285</v>
          </cell>
          <cell r="F18">
            <v>0.74468678104290931</v>
          </cell>
          <cell r="G18">
            <v>0.91978950435035067</v>
          </cell>
          <cell r="H18">
            <v>1</v>
          </cell>
          <cell r="I18">
            <v>0.58135270294697083</v>
          </cell>
          <cell r="J18">
            <v>0.6808584763036365</v>
          </cell>
          <cell r="K18">
            <v>0.92480266032845382</v>
          </cell>
          <cell r="L18">
            <v>0.92480266032845382</v>
          </cell>
          <cell r="N18">
            <v>1</v>
          </cell>
          <cell r="O18">
            <v>0</v>
          </cell>
          <cell r="P18">
            <v>0</v>
          </cell>
          <cell r="Q18">
            <v>0</v>
          </cell>
          <cell r="R18">
            <v>0</v>
          </cell>
          <cell r="S18">
            <v>0.5</v>
          </cell>
          <cell r="T18">
            <v>0.5</v>
          </cell>
          <cell r="U18">
            <v>0</v>
          </cell>
          <cell r="V18">
            <v>0.75</v>
          </cell>
          <cell r="W18">
            <v>0.25</v>
          </cell>
          <cell r="X18">
            <v>0</v>
          </cell>
          <cell r="Y18">
            <v>0</v>
          </cell>
          <cell r="Z18">
            <v>1</v>
          </cell>
          <cell r="AA18">
            <v>0</v>
          </cell>
          <cell r="AB18">
            <v>0</v>
          </cell>
          <cell r="AC18">
            <v>0</v>
          </cell>
        </row>
        <row r="19">
          <cell r="E19">
            <v>0.46708331527107311</v>
          </cell>
          <cell r="F19">
            <v>0.72694133438162911</v>
          </cell>
          <cell r="G19">
            <v>0.91414007007821052</v>
          </cell>
          <cell r="H19">
            <v>1</v>
          </cell>
          <cell r="I19">
            <v>0.56514095340077963</v>
          </cell>
          <cell r="J19">
            <v>0.65867666797703639</v>
          </cell>
          <cell r="K19">
            <v>0.91950631569832242</v>
          </cell>
          <cell r="L19">
            <v>0.91950631569832242</v>
          </cell>
          <cell r="N19">
            <v>1</v>
          </cell>
          <cell r="O19">
            <v>0</v>
          </cell>
          <cell r="P19">
            <v>0</v>
          </cell>
          <cell r="Q19">
            <v>0</v>
          </cell>
          <cell r="R19">
            <v>0</v>
          </cell>
          <cell r="S19">
            <v>0.5</v>
          </cell>
          <cell r="T19">
            <v>0.5</v>
          </cell>
          <cell r="U19">
            <v>0</v>
          </cell>
          <cell r="V19">
            <v>0.75</v>
          </cell>
          <cell r="W19">
            <v>0.25</v>
          </cell>
          <cell r="X19">
            <v>0</v>
          </cell>
          <cell r="Y19">
            <v>0</v>
          </cell>
          <cell r="Z19">
            <v>1</v>
          </cell>
          <cell r="AA19">
            <v>0</v>
          </cell>
          <cell r="AB19">
            <v>0</v>
          </cell>
          <cell r="AC19">
            <v>0</v>
          </cell>
        </row>
        <row r="20">
          <cell r="E20">
            <v>0.41273345089809316</v>
          </cell>
          <cell r="F20">
            <v>0.70945057489401098</v>
          </cell>
          <cell r="G20">
            <v>0.90855879979844645</v>
          </cell>
          <cell r="H20">
            <v>1</v>
          </cell>
          <cell r="I20">
            <v>0.55589319329651465</v>
          </cell>
          <cell r="J20">
            <v>0.63681321861751372</v>
          </cell>
          <cell r="K20">
            <v>0.91427387481104361</v>
          </cell>
          <cell r="L20">
            <v>0.91427387481104361</v>
          </cell>
          <cell r="N20">
            <v>1</v>
          </cell>
          <cell r="O20">
            <v>0</v>
          </cell>
          <cell r="P20">
            <v>0</v>
          </cell>
          <cell r="Q20">
            <v>0</v>
          </cell>
          <cell r="R20">
            <v>0</v>
          </cell>
          <cell r="S20">
            <v>0.5</v>
          </cell>
          <cell r="T20">
            <v>0.5</v>
          </cell>
          <cell r="U20">
            <v>0</v>
          </cell>
          <cell r="V20">
            <v>0.75</v>
          </cell>
          <cell r="W20">
            <v>0.25</v>
          </cell>
          <cell r="X20">
            <v>0</v>
          </cell>
          <cell r="Y20">
            <v>0</v>
          </cell>
          <cell r="Z20">
            <v>1</v>
          </cell>
          <cell r="AA20">
            <v>0</v>
          </cell>
          <cell r="AB20">
            <v>0</v>
          </cell>
          <cell r="AC20">
            <v>0</v>
          </cell>
        </row>
        <row r="21">
          <cell r="E21">
            <v>0.35891065539996692</v>
          </cell>
          <cell r="F21">
            <v>0.69221151315451102</v>
          </cell>
          <cell r="G21">
            <v>0.90304451240266692</v>
          </cell>
          <cell r="H21">
            <v>1</v>
          </cell>
          <cell r="I21">
            <v>0.54669530259488608</v>
          </cell>
          <cell r="J21">
            <v>0.61526439144313871</v>
          </cell>
          <cell r="K21">
            <v>0.90910423037750021</v>
          </cell>
          <cell r="L21">
            <v>0.90910423037750021</v>
          </cell>
          <cell r="N21">
            <v>1</v>
          </cell>
          <cell r="O21">
            <v>0</v>
          </cell>
          <cell r="P21">
            <v>0</v>
          </cell>
          <cell r="Q21">
            <v>0</v>
          </cell>
          <cell r="R21">
            <v>0</v>
          </cell>
          <cell r="S21">
            <v>0.5</v>
          </cell>
          <cell r="T21">
            <v>0.5</v>
          </cell>
          <cell r="U21">
            <v>0</v>
          </cell>
          <cell r="V21">
            <v>0.75</v>
          </cell>
          <cell r="W21">
            <v>0.25</v>
          </cell>
          <cell r="X21">
            <v>0</v>
          </cell>
          <cell r="Y21">
            <v>0</v>
          </cell>
          <cell r="Z21">
            <v>1</v>
          </cell>
          <cell r="AA21">
            <v>0</v>
          </cell>
          <cell r="AB21">
            <v>0</v>
          </cell>
          <cell r="AC21">
            <v>0</v>
          </cell>
        </row>
        <row r="22">
          <cell r="E22">
            <v>0.30560956296763958</v>
          </cell>
          <cell r="F22">
            <v>0.67522120491395843</v>
          </cell>
          <cell r="G22">
            <v>0.89759604103329849</v>
          </cell>
          <cell r="H22">
            <v>1</v>
          </cell>
          <cell r="I22">
            <v>0.53754701237052249</v>
          </cell>
          <cell r="J22">
            <v>0.59402650614244812</v>
          </cell>
          <cell r="K22">
            <v>0.90399628846871727</v>
          </cell>
          <cell r="L22">
            <v>0.90399628846871727</v>
          </cell>
          <cell r="N22">
            <v>1</v>
          </cell>
          <cell r="O22">
            <v>0</v>
          </cell>
          <cell r="P22">
            <v>0</v>
          </cell>
          <cell r="Q22">
            <v>0</v>
          </cell>
          <cell r="R22">
            <v>0</v>
          </cell>
          <cell r="S22">
            <v>0.5</v>
          </cell>
          <cell r="T22">
            <v>0.5</v>
          </cell>
          <cell r="U22">
            <v>0</v>
          </cell>
          <cell r="V22">
            <v>0.75</v>
          </cell>
          <cell r="W22">
            <v>0.25</v>
          </cell>
          <cell r="X22">
            <v>0</v>
          </cell>
          <cell r="Y22">
            <v>0</v>
          </cell>
          <cell r="Z22">
            <v>1</v>
          </cell>
          <cell r="AA22">
            <v>0</v>
          </cell>
          <cell r="AB22">
            <v>0</v>
          </cell>
          <cell r="AC22">
            <v>0</v>
          </cell>
        </row>
        <row r="23">
          <cell r="E23">
            <v>0.25282486394453946</v>
          </cell>
          <cell r="F23">
            <v>0.65847675056495303</v>
          </cell>
          <cell r="G23">
            <v>0.89221223283665629</v>
          </cell>
          <cell r="H23">
            <v>1</v>
          </cell>
          <cell r="I23">
            <v>0.52844805514825777</v>
          </cell>
          <cell r="J23">
            <v>0.5730959382061912</v>
          </cell>
          <cell r="K23">
            <v>0.89894896828436532</v>
          </cell>
          <cell r="L23">
            <v>0.89894896828436532</v>
          </cell>
          <cell r="N23">
            <v>1</v>
          </cell>
          <cell r="O23">
            <v>0</v>
          </cell>
          <cell r="P23">
            <v>0</v>
          </cell>
          <cell r="Q23">
            <v>0</v>
          </cell>
          <cell r="R23">
            <v>0</v>
          </cell>
          <cell r="S23">
            <v>0.5</v>
          </cell>
          <cell r="T23">
            <v>0.5</v>
          </cell>
          <cell r="U23">
            <v>0</v>
          </cell>
          <cell r="V23">
            <v>0.75</v>
          </cell>
          <cell r="W23">
            <v>0.25</v>
          </cell>
          <cell r="X23">
            <v>0</v>
          </cell>
          <cell r="Y23">
            <v>0</v>
          </cell>
          <cell r="Z23">
            <v>1</v>
          </cell>
          <cell r="AA23">
            <v>0</v>
          </cell>
          <cell r="AB23">
            <v>0</v>
          </cell>
          <cell r="AC23">
            <v>0</v>
          </cell>
        </row>
        <row r="24">
          <cell r="E24">
            <v>0.2005513042302311</v>
          </cell>
          <cell r="F24">
            <v>0.64197529461569436</v>
          </cell>
          <cell r="G24">
            <v>0.8868919487189928</v>
          </cell>
          <cell r="H24">
            <v>1</v>
          </cell>
          <cell r="I24">
            <v>0.5193981648953101</v>
          </cell>
          <cell r="J24">
            <v>0.55246911826961786</v>
          </cell>
          <cell r="K24">
            <v>0.89396120192405581</v>
          </cell>
          <cell r="L24">
            <v>0.89396120192405581</v>
          </cell>
          <cell r="N24">
            <v>1</v>
          </cell>
          <cell r="O24">
            <v>0</v>
          </cell>
          <cell r="P24">
            <v>0</v>
          </cell>
          <cell r="Q24">
            <v>0</v>
          </cell>
          <cell r="R24">
            <v>0</v>
          </cell>
          <cell r="S24">
            <v>0.5</v>
          </cell>
          <cell r="T24">
            <v>0.5</v>
          </cell>
          <cell r="U24">
            <v>0</v>
          </cell>
          <cell r="V24">
            <v>0.75</v>
          </cell>
          <cell r="W24">
            <v>0.25</v>
          </cell>
          <cell r="X24">
            <v>0</v>
          </cell>
          <cell r="Y24">
            <v>0</v>
          </cell>
          <cell r="Z24">
            <v>1</v>
          </cell>
          <cell r="AA24">
            <v>0</v>
          </cell>
          <cell r="AB24">
            <v>0</v>
          </cell>
          <cell r="AC24">
            <v>0</v>
          </cell>
        </row>
        <row r="25">
          <cell r="E25">
            <v>0.17528542460859781</v>
          </cell>
          <cell r="F25">
            <v>0.62571402517214436</v>
          </cell>
          <cell r="G25">
            <v>0.88163406310547443</v>
          </cell>
          <cell r="H25">
            <v>1</v>
          </cell>
          <cell r="I25">
            <v>0.51039707701350434</v>
          </cell>
          <cell r="J25">
            <v>0.53214253146518042</v>
          </cell>
          <cell r="K25">
            <v>0.88903193416138238</v>
          </cell>
          <cell r="L25">
            <v>0.88903193416138238</v>
          </cell>
          <cell r="N25">
            <v>0.4</v>
          </cell>
          <cell r="O25">
            <v>0</v>
          </cell>
          <cell r="P25">
            <v>0.3</v>
          </cell>
          <cell r="Q25">
            <v>0.3</v>
          </cell>
          <cell r="R25">
            <v>0</v>
          </cell>
          <cell r="S25">
            <v>0.5</v>
          </cell>
          <cell r="T25">
            <v>0.5</v>
          </cell>
          <cell r="U25">
            <v>0</v>
          </cell>
          <cell r="V25">
            <v>0</v>
          </cell>
          <cell r="W25">
            <v>0.25</v>
          </cell>
          <cell r="X25">
            <v>0.33333333333333331</v>
          </cell>
          <cell r="Y25">
            <v>0.41666666666666663</v>
          </cell>
          <cell r="Z25">
            <v>0.5</v>
          </cell>
          <cell r="AA25">
            <v>0</v>
          </cell>
          <cell r="AB25">
            <v>0.25</v>
          </cell>
          <cell r="AC25">
            <v>0.25</v>
          </cell>
        </row>
        <row r="26">
          <cell r="E26">
            <v>0.16467499654107884</v>
          </cell>
          <cell r="F26">
            <v>0.60969017342842236</v>
          </cell>
          <cell r="G26">
            <v>0.86367413036870155</v>
          </cell>
          <cell r="H26">
            <v>0.96456923076923073</v>
          </cell>
          <cell r="I26">
            <v>0.48705077833153521</v>
          </cell>
          <cell r="J26">
            <v>0.51211271678552794</v>
          </cell>
          <cell r="K26">
            <v>0.87219449722065778</v>
          </cell>
          <cell r="L26">
            <v>0.87219449722065778</v>
          </cell>
          <cell r="N26">
            <v>0.4</v>
          </cell>
          <cell r="O26">
            <v>0</v>
          </cell>
          <cell r="P26">
            <v>0.3</v>
          </cell>
          <cell r="Q26">
            <v>0.3</v>
          </cell>
          <cell r="R26">
            <v>0</v>
          </cell>
          <cell r="S26">
            <v>0.5</v>
          </cell>
          <cell r="T26">
            <v>0.5</v>
          </cell>
          <cell r="U26">
            <v>0</v>
          </cell>
          <cell r="V26">
            <v>0</v>
          </cell>
          <cell r="W26">
            <v>0.25</v>
          </cell>
          <cell r="X26">
            <v>0.33333333333333331</v>
          </cell>
          <cell r="Y26">
            <v>0.41666666666666663</v>
          </cell>
          <cell r="Z26">
            <v>0.5</v>
          </cell>
          <cell r="AA26">
            <v>0</v>
          </cell>
          <cell r="AB26">
            <v>0.25</v>
          </cell>
          <cell r="AC26">
            <v>0.25</v>
          </cell>
        </row>
        <row r="27">
          <cell r="E27">
            <v>0.15412178618936098</v>
          </cell>
          <cell r="F27">
            <v>0.5939010131653365</v>
          </cell>
          <cell r="G27">
            <v>0.84603354014894416</v>
          </cell>
          <cell r="H27">
            <v>0.92989026650887585</v>
          </cell>
          <cell r="I27">
            <v>0.47151792076923077</v>
          </cell>
          <cell r="J27">
            <v>0.49237626645667054</v>
          </cell>
          <cell r="K27">
            <v>0.85565644388963513</v>
          </cell>
          <cell r="L27">
            <v>0.85565644388963513</v>
          </cell>
          <cell r="N27">
            <v>0.4</v>
          </cell>
          <cell r="O27">
            <v>0</v>
          </cell>
          <cell r="P27">
            <v>0.3</v>
          </cell>
          <cell r="Q27">
            <v>0.3</v>
          </cell>
          <cell r="R27">
            <v>0</v>
          </cell>
          <cell r="S27">
            <v>0.5</v>
          </cell>
          <cell r="T27">
            <v>0.5</v>
          </cell>
          <cell r="U27">
            <v>0</v>
          </cell>
          <cell r="V27">
            <v>0</v>
          </cell>
          <cell r="W27">
            <v>0.25</v>
          </cell>
          <cell r="X27">
            <v>0.33333333333333331</v>
          </cell>
          <cell r="Y27">
            <v>0.41666666666666663</v>
          </cell>
          <cell r="Z27">
            <v>0.5</v>
          </cell>
          <cell r="AA27">
            <v>0</v>
          </cell>
          <cell r="AB27">
            <v>0.25</v>
          </cell>
          <cell r="AC27">
            <v>0.25</v>
          </cell>
        </row>
        <row r="28">
          <cell r="E28">
            <v>0.13831436899905206</v>
          </cell>
          <cell r="F28">
            <v>0.57834386025695561</v>
          </cell>
          <cell r="G28">
            <v>0.82870631440442422</v>
          </cell>
          <cell r="H28">
            <v>0.89594580612532726</v>
          </cell>
          <cell r="I28">
            <v>0.45772798373841417</v>
          </cell>
          <cell r="J28">
            <v>0.47292982532119449</v>
          </cell>
          <cell r="K28">
            <v>0.8394121697541479</v>
          </cell>
          <cell r="L28">
            <v>0.8394121697541479</v>
          </cell>
          <cell r="N28">
            <v>0.4</v>
          </cell>
          <cell r="O28">
            <v>0</v>
          </cell>
          <cell r="P28">
            <v>0.3</v>
          </cell>
          <cell r="Q28">
            <v>0.3</v>
          </cell>
          <cell r="R28">
            <v>0</v>
          </cell>
          <cell r="S28">
            <v>0.5</v>
          </cell>
          <cell r="T28">
            <v>0.5</v>
          </cell>
          <cell r="U28">
            <v>0</v>
          </cell>
          <cell r="V28">
            <v>0</v>
          </cell>
          <cell r="W28">
            <v>0.25</v>
          </cell>
          <cell r="X28">
            <v>0.33333333333333331</v>
          </cell>
          <cell r="Y28">
            <v>0.41666666666666663</v>
          </cell>
          <cell r="Z28">
            <v>0.5</v>
          </cell>
          <cell r="AA28">
            <v>0</v>
          </cell>
          <cell r="AB28">
            <v>0.25</v>
          </cell>
          <cell r="AC28">
            <v>0.25</v>
          </cell>
        </row>
        <row r="29">
          <cell r="E29">
            <v>0.12267743773044003</v>
          </cell>
          <cell r="F29">
            <v>0.56301607218512795</v>
          </cell>
          <cell r="G29">
            <v>0.81168658806442751</v>
          </cell>
          <cell r="H29">
            <v>0.86271891955119873</v>
          </cell>
          <cell r="I29">
            <v>0.44422956106767447</v>
          </cell>
          <cell r="J29">
            <v>0.45377009023141002</v>
          </cell>
          <cell r="K29">
            <v>0.82345617631040091</v>
          </cell>
          <cell r="L29">
            <v>0.82345617631040091</v>
          </cell>
          <cell r="N29">
            <v>0.4</v>
          </cell>
          <cell r="O29">
            <v>0</v>
          </cell>
          <cell r="P29">
            <v>0.3</v>
          </cell>
          <cell r="Q29">
            <v>0.3</v>
          </cell>
          <cell r="R29">
            <v>0</v>
          </cell>
          <cell r="S29">
            <v>0.5</v>
          </cell>
          <cell r="T29">
            <v>0.5</v>
          </cell>
          <cell r="U29">
            <v>0</v>
          </cell>
          <cell r="V29">
            <v>0</v>
          </cell>
          <cell r="W29">
            <v>0.25</v>
          </cell>
          <cell r="X29">
            <v>0.33333333333333331</v>
          </cell>
          <cell r="Y29">
            <v>0.41666666666666663</v>
          </cell>
          <cell r="Z29">
            <v>0.5</v>
          </cell>
          <cell r="AA29">
            <v>0</v>
          </cell>
          <cell r="AB29">
            <v>0.25</v>
          </cell>
          <cell r="AC29">
            <v>0.25</v>
          </cell>
        </row>
        <row r="30">
          <cell r="E30">
            <v>0.10720915366128801</v>
          </cell>
          <cell r="F30">
            <v>0.54791504756185394</v>
          </cell>
          <cell r="G30">
            <v>0.79496860690479354</v>
          </cell>
          <cell r="H30">
            <v>0.83019303919590226</v>
          </cell>
          <cell r="I30">
            <v>0.43101592217333529</v>
          </cell>
          <cell r="J30">
            <v>0.43489380945231759</v>
          </cell>
          <cell r="K30">
            <v>0.80778306897324392</v>
          </cell>
          <cell r="L30">
            <v>0.80778306897324392</v>
          </cell>
          <cell r="N30">
            <v>0.4</v>
          </cell>
          <cell r="O30">
            <v>0</v>
          </cell>
          <cell r="P30">
            <v>0.3</v>
          </cell>
          <cell r="Q30">
            <v>0.3</v>
          </cell>
          <cell r="R30">
            <v>0</v>
          </cell>
          <cell r="S30">
            <v>0.5</v>
          </cell>
          <cell r="T30">
            <v>0.5</v>
          </cell>
          <cell r="U30">
            <v>0</v>
          </cell>
          <cell r="V30">
            <v>0</v>
          </cell>
          <cell r="W30">
            <v>0.25</v>
          </cell>
          <cell r="X30">
            <v>0.33333333333333331</v>
          </cell>
          <cell r="Y30">
            <v>0.41666666666666663</v>
          </cell>
          <cell r="Z30">
            <v>0.5</v>
          </cell>
          <cell r="AA30">
            <v>0</v>
          </cell>
          <cell r="AB30">
            <v>0.25</v>
          </cell>
          <cell r="AC30">
            <v>0.25</v>
          </cell>
        </row>
        <row r="31">
          <cell r="E31">
            <v>9.1907697900318872E-2</v>
          </cell>
          <cell r="F31">
            <v>0.53303822565942161</v>
          </cell>
          <cell r="G31">
            <v>0.77854672546539638</v>
          </cell>
          <cell r="H31">
            <v>0.79835195158145478</v>
          </cell>
          <cell r="I31">
            <v>0.41808048032996598</v>
          </cell>
          <cell r="J31">
            <v>0.4162977820742772</v>
          </cell>
          <cell r="K31">
            <v>0.79238755512380932</v>
          </cell>
          <cell r="L31">
            <v>0.79238755512380932</v>
          </cell>
          <cell r="N31">
            <v>0.4</v>
          </cell>
          <cell r="O31">
            <v>0</v>
          </cell>
          <cell r="P31">
            <v>0.3</v>
          </cell>
          <cell r="Q31">
            <v>0.3</v>
          </cell>
          <cell r="R31">
            <v>0</v>
          </cell>
          <cell r="S31">
            <v>0.5</v>
          </cell>
          <cell r="T31">
            <v>0.5</v>
          </cell>
          <cell r="U31">
            <v>0</v>
          </cell>
          <cell r="V31">
            <v>0</v>
          </cell>
          <cell r="W31">
            <v>0.25</v>
          </cell>
          <cell r="X31">
            <v>0.33333333333333331</v>
          </cell>
          <cell r="Y31">
            <v>0.41666666666666663</v>
          </cell>
          <cell r="Z31">
            <v>0.5</v>
          </cell>
          <cell r="AA31">
            <v>0</v>
          </cell>
          <cell r="AB31">
            <v>0.25</v>
          </cell>
          <cell r="AC31">
            <v>0.25</v>
          </cell>
        </row>
        <row r="32">
          <cell r="E32">
            <v>7.6771271173334682E-2</v>
          </cell>
          <cell r="F32">
            <v>0.51838308594821692</v>
          </cell>
          <cell r="G32">
            <v>0.76241540500882388</v>
          </cell>
          <cell r="H32">
            <v>0.76717978915923801</v>
          </cell>
          <cell r="I32">
            <v>0.40541678934594039</v>
          </cell>
          <cell r="J32">
            <v>0.39797885743527117</v>
          </cell>
          <cell r="K32">
            <v>0.7772644421957724</v>
          </cell>
          <cell r="L32">
            <v>0.7772644421957724</v>
          </cell>
          <cell r="N32">
            <v>0.4</v>
          </cell>
          <cell r="O32">
            <v>0</v>
          </cell>
          <cell r="P32">
            <v>0.3</v>
          </cell>
          <cell r="Q32">
            <v>0.3</v>
          </cell>
          <cell r="R32">
            <v>0</v>
          </cell>
          <cell r="S32">
            <v>0.5</v>
          </cell>
          <cell r="T32">
            <v>0.5</v>
          </cell>
          <cell r="U32">
            <v>0</v>
          </cell>
          <cell r="V32">
            <v>0</v>
          </cell>
          <cell r="W32">
            <v>0.25</v>
          </cell>
          <cell r="X32">
            <v>0.33333333333333331</v>
          </cell>
          <cell r="Y32">
            <v>0.41666666666666663</v>
          </cell>
          <cell r="Z32">
            <v>0.5</v>
          </cell>
          <cell r="AA32">
            <v>0</v>
          </cell>
          <cell r="AB32">
            <v>0.25</v>
          </cell>
          <cell r="AC32">
            <v>0.25</v>
          </cell>
        </row>
        <row r="33">
          <cell r="E33">
            <v>6.1798093611643012E-2</v>
          </cell>
          <cell r="F33">
            <v>0.50394714764211868</v>
          </cell>
          <cell r="G33">
            <v>0.74656921151947586</v>
          </cell>
          <cell r="H33">
            <v>0.73666102230353381</v>
          </cell>
          <cell r="I33">
            <v>0.39301854031081063</v>
          </cell>
          <cell r="J33">
            <v>0.3799339345526484</v>
          </cell>
          <cell r="K33">
            <v>0.76240863579950857</v>
          </cell>
          <cell r="L33">
            <v>0.76240863579950857</v>
          </cell>
          <cell r="N33">
            <v>0.4</v>
          </cell>
          <cell r="O33">
            <v>0</v>
          </cell>
          <cell r="P33">
            <v>0.3</v>
          </cell>
          <cell r="Q33">
            <v>0.3</v>
          </cell>
          <cell r="R33">
            <v>0</v>
          </cell>
          <cell r="S33">
            <v>0.5</v>
          </cell>
          <cell r="T33">
            <v>0.5</v>
          </cell>
          <cell r="U33">
            <v>0</v>
          </cell>
          <cell r="V33">
            <v>0</v>
          </cell>
          <cell r="W33">
            <v>0.25</v>
          </cell>
          <cell r="X33">
            <v>0.33333333333333331</v>
          </cell>
          <cell r="Y33">
            <v>0.41666666666666663</v>
          </cell>
          <cell r="Z33">
            <v>0.5</v>
          </cell>
          <cell r="AA33">
            <v>0</v>
          </cell>
          <cell r="AB33">
            <v>0.25</v>
          </cell>
          <cell r="AC33">
            <v>0.25</v>
          </cell>
        </row>
        <row r="34">
          <cell r="E34">
            <v>4.6986404542764842E-2</v>
          </cell>
          <cell r="F34">
            <v>0.48972796925139472</v>
          </cell>
          <cell r="G34">
            <v>0.73100281374232623</v>
          </cell>
          <cell r="H34">
            <v>0.70678045147774538</v>
          </cell>
          <cell r="I34">
            <v>0.38087955841283405</v>
          </cell>
          <cell r="J34">
            <v>0.3621599615642434</v>
          </cell>
          <cell r="K34">
            <v>0.74781513788343079</v>
          </cell>
          <cell r="L34">
            <v>0.74781513788343079</v>
          </cell>
          <cell r="N34">
            <v>0.4</v>
          </cell>
          <cell r="O34">
            <v>0</v>
          </cell>
          <cell r="P34">
            <v>0.3</v>
          </cell>
          <cell r="Q34">
            <v>0.3</v>
          </cell>
          <cell r="R34">
            <v>0</v>
          </cell>
          <cell r="S34">
            <v>0.5</v>
          </cell>
          <cell r="T34">
            <v>0.5</v>
          </cell>
          <cell r="U34">
            <v>0</v>
          </cell>
          <cell r="V34">
            <v>0</v>
          </cell>
          <cell r="W34">
            <v>0.25</v>
          </cell>
          <cell r="X34">
            <v>0.33333333333333331</v>
          </cell>
          <cell r="Y34">
            <v>0.41666666666666663</v>
          </cell>
          <cell r="Z34">
            <v>0.5</v>
          </cell>
          <cell r="AA34">
            <v>0</v>
          </cell>
          <cell r="AB34">
            <v>0.25</v>
          </cell>
          <cell r="AC34">
            <v>0.25</v>
          </cell>
        </row>
        <row r="35">
          <cell r="E35">
            <v>3.2334462283399916E-2</v>
          </cell>
          <cell r="F35">
            <v>0.4757231481430112</v>
          </cell>
          <cell r="G35">
            <v>0.71571098126060051</v>
          </cell>
          <cell r="H35">
            <v>0.67752319956930451</v>
          </cell>
          <cell r="I35">
            <v>0.36899379982502989</v>
          </cell>
          <cell r="J35">
            <v>0.34465393517876403</v>
          </cell>
          <cell r="K35">
            <v>0.73347904493181315</v>
          </cell>
          <cell r="L35">
            <v>0.73347904493181315</v>
          </cell>
          <cell r="N35">
            <v>0.4</v>
          </cell>
          <cell r="O35">
            <v>0</v>
          </cell>
          <cell r="P35">
            <v>0.3</v>
          </cell>
          <cell r="Q35">
            <v>0.3</v>
          </cell>
          <cell r="R35">
            <v>0</v>
          </cell>
          <cell r="S35">
            <v>0.5</v>
          </cell>
          <cell r="T35">
            <v>0.5</v>
          </cell>
          <cell r="U35">
            <v>0</v>
          </cell>
          <cell r="V35">
            <v>0</v>
          </cell>
          <cell r="W35">
            <v>0.25</v>
          </cell>
          <cell r="X35">
            <v>0.33333333333333331</v>
          </cell>
          <cell r="Y35">
            <v>0.41666666666666663</v>
          </cell>
          <cell r="Z35">
            <v>0.5</v>
          </cell>
          <cell r="AA35">
            <v>0</v>
          </cell>
          <cell r="AB35">
            <v>0.25</v>
          </cell>
          <cell r="AC35">
            <v>0.25</v>
          </cell>
        </row>
        <row r="36">
          <cell r="E36">
            <v>1.7840543934624874E-2</v>
          </cell>
          <cell r="F36">
            <v>0.46193032010827417</v>
          </cell>
          <cell r="G36">
            <v>0.70068858261163947</v>
          </cell>
          <cell r="H36">
            <v>0.64887470438935357</v>
          </cell>
          <cell r="I36">
            <v>0.35735534865817487</v>
          </cell>
          <cell r="J36">
            <v>0.32741290013534274</v>
          </cell>
          <cell r="K36">
            <v>0.71939554619841217</v>
          </cell>
          <cell r="L36">
            <v>0.71939554619841217</v>
          </cell>
          <cell r="N36">
            <v>0.4</v>
          </cell>
          <cell r="O36">
            <v>0</v>
          </cell>
          <cell r="P36">
            <v>0.3</v>
          </cell>
          <cell r="Q36">
            <v>0.3</v>
          </cell>
          <cell r="R36">
            <v>0</v>
          </cell>
          <cell r="S36">
            <v>0.5</v>
          </cell>
          <cell r="T36">
            <v>0.5</v>
          </cell>
          <cell r="U36">
            <v>0</v>
          </cell>
          <cell r="V36">
            <v>0</v>
          </cell>
          <cell r="W36">
            <v>0.25</v>
          </cell>
          <cell r="X36">
            <v>0.33333333333333331</v>
          </cell>
          <cell r="Y36">
            <v>0.41666666666666663</v>
          </cell>
          <cell r="Z36">
            <v>0.5</v>
          </cell>
          <cell r="AA36">
            <v>0</v>
          </cell>
          <cell r="AB36">
            <v>0.25</v>
          </cell>
          <cell r="AC36">
            <v>0.25</v>
          </cell>
        </row>
        <row r="37">
          <cell r="E37">
            <v>3.5029451793003289E-3</v>
          </cell>
          <cell r="F37">
            <v>0.44834715893771965</v>
          </cell>
          <cell r="G37">
            <v>0.68593058344023616</v>
          </cell>
          <cell r="H37">
            <v>0.62082071133337557</v>
          </cell>
          <cell r="I37">
            <v>0.34595841397918381</v>
          </cell>
          <cell r="J37">
            <v>0.31043394867214963</v>
          </cell>
          <cell r="K37">
            <v>0.70555992197522155</v>
          </cell>
          <cell r="L37">
            <v>0.70555992197522155</v>
          </cell>
          <cell r="N37">
            <v>0.4</v>
          </cell>
          <cell r="O37">
            <v>0</v>
          </cell>
          <cell r="P37">
            <v>0.3</v>
          </cell>
          <cell r="Q37">
            <v>0.3</v>
          </cell>
          <cell r="R37">
            <v>0</v>
          </cell>
          <cell r="S37">
            <v>0.5</v>
          </cell>
          <cell r="T37">
            <v>0.5</v>
          </cell>
          <cell r="U37">
            <v>0</v>
          </cell>
          <cell r="V37">
            <v>0</v>
          </cell>
          <cell r="W37">
            <v>0.25</v>
          </cell>
          <cell r="X37">
            <v>0.33333333333333331</v>
          </cell>
          <cell r="Y37">
            <v>0.41666666666666663</v>
          </cell>
          <cell r="Z37">
            <v>0.5</v>
          </cell>
          <cell r="AA37">
            <v>0</v>
          </cell>
          <cell r="AB37">
            <v>0.25</v>
          </cell>
          <cell r="AC37">
            <v>0.25</v>
          </cell>
        </row>
        <row r="38">
          <cell r="E38">
            <v>0</v>
          </cell>
          <cell r="F38">
            <v>0.43497137600317287</v>
          </cell>
          <cell r="G38">
            <v>0.67143204468874451</v>
          </cell>
          <cell r="H38">
            <v>0.59334726619902545</v>
          </cell>
          <cell r="I38">
            <v>0.33479732689335401</v>
          </cell>
          <cell r="J38">
            <v>0.29371422000396608</v>
          </cell>
          <cell r="K38">
            <v>0.69196754189569809</v>
          </cell>
          <cell r="L38">
            <v>0.69196754189569809</v>
          </cell>
          <cell r="N38">
            <v>0</v>
          </cell>
          <cell r="O38">
            <v>0</v>
          </cell>
          <cell r="P38">
            <v>0.3</v>
          </cell>
          <cell r="Q38">
            <v>0.7</v>
          </cell>
          <cell r="R38">
            <v>0</v>
          </cell>
          <cell r="S38">
            <v>0.5</v>
          </cell>
          <cell r="T38">
            <v>0.5</v>
          </cell>
          <cell r="U38">
            <v>0</v>
          </cell>
          <cell r="V38">
            <v>0</v>
          </cell>
          <cell r="W38">
            <v>0.25</v>
          </cell>
          <cell r="X38">
            <v>0.33333333333333331</v>
          </cell>
          <cell r="Y38">
            <v>0.41666666666666663</v>
          </cell>
          <cell r="Z38">
            <v>0</v>
          </cell>
          <cell r="AA38">
            <v>0</v>
          </cell>
          <cell r="AB38">
            <v>0.25</v>
          </cell>
          <cell r="AC38">
            <v>0.75</v>
          </cell>
        </row>
        <row r="39">
          <cell r="E39">
            <v>0</v>
          </cell>
          <cell r="F39">
            <v>0.42180071984689632</v>
          </cell>
          <cell r="G39">
            <v>0.65718812082327516</v>
          </cell>
          <cell r="H39">
            <v>0.54807916969596515</v>
          </cell>
          <cell r="I39">
            <v>0.31640716268898583</v>
          </cell>
          <cell r="J39">
            <v>0.2772508998086205</v>
          </cell>
          <cell r="K39">
            <v>0.67861386327182061</v>
          </cell>
          <cell r="L39">
            <v>0.67861386327182061</v>
          </cell>
          <cell r="N39">
            <v>0</v>
          </cell>
          <cell r="O39">
            <v>0</v>
          </cell>
          <cell r="P39">
            <v>0.3</v>
          </cell>
          <cell r="Q39">
            <v>0.7</v>
          </cell>
          <cell r="R39">
            <v>0</v>
          </cell>
          <cell r="S39">
            <v>0.5</v>
          </cell>
          <cell r="T39">
            <v>0.5</v>
          </cell>
          <cell r="U39">
            <v>0</v>
          </cell>
          <cell r="V39">
            <v>0</v>
          </cell>
          <cell r="W39">
            <v>0.25</v>
          </cell>
          <cell r="X39">
            <v>0.33333333333333331</v>
          </cell>
          <cell r="Y39">
            <v>0.41666666666666663</v>
          </cell>
          <cell r="Z39">
            <v>0</v>
          </cell>
          <cell r="AA39">
            <v>0</v>
          </cell>
          <cell r="AB39">
            <v>0.25</v>
          </cell>
          <cell r="AC39">
            <v>0.75</v>
          </cell>
        </row>
        <row r="40">
          <cell r="E40">
            <v>0</v>
          </cell>
          <cell r="F40">
            <v>0.40883297577775013</v>
          </cell>
          <cell r="G40">
            <v>0.64319405809530794</v>
          </cell>
          <cell r="H40">
            <v>0.50379170358494552</v>
          </cell>
          <cell r="I40">
            <v>0.29841537958138409</v>
          </cell>
          <cell r="J40">
            <v>0.26104121972218775</v>
          </cell>
          <cell r="K40">
            <v>0.66549442946435133</v>
          </cell>
          <cell r="L40">
            <v>0.66549442946435133</v>
          </cell>
          <cell r="N40">
            <v>0</v>
          </cell>
          <cell r="O40">
            <v>0</v>
          </cell>
          <cell r="P40">
            <v>0.3</v>
          </cell>
          <cell r="Q40">
            <v>0.7</v>
          </cell>
          <cell r="R40">
            <v>0</v>
          </cell>
          <cell r="S40">
            <v>0.5</v>
          </cell>
          <cell r="T40">
            <v>0.5</v>
          </cell>
          <cell r="U40">
            <v>0</v>
          </cell>
          <cell r="V40">
            <v>0</v>
          </cell>
          <cell r="W40">
            <v>0.25</v>
          </cell>
          <cell r="X40">
            <v>0.33333333333333331</v>
          </cell>
          <cell r="Y40">
            <v>0.41666666666666663</v>
          </cell>
          <cell r="Z40">
            <v>0</v>
          </cell>
          <cell r="AA40">
            <v>0</v>
          </cell>
          <cell r="AB40">
            <v>0.25</v>
          </cell>
          <cell r="AC40">
            <v>0.75</v>
          </cell>
        </row>
        <row r="41">
          <cell r="E41">
            <v>0</v>
          </cell>
          <cell r="F41">
            <v>0.39606596547428696</v>
          </cell>
          <cell r="G41">
            <v>0.62944519283806111</v>
          </cell>
          <cell r="H41">
            <v>0.46046183788144829</v>
          </cell>
          <cell r="I41">
            <v>0.2808126216393384</v>
          </cell>
          <cell r="J41">
            <v>0.24508245684285873</v>
          </cell>
          <cell r="K41">
            <v>0.65260486828568232</v>
          </cell>
          <cell r="L41">
            <v>0.65260486828568232</v>
          </cell>
          <cell r="N41">
            <v>0</v>
          </cell>
          <cell r="O41">
            <v>0</v>
          </cell>
          <cell r="P41">
            <v>0.3</v>
          </cell>
          <cell r="Q41">
            <v>0.7</v>
          </cell>
          <cell r="R41">
            <v>0</v>
          </cell>
          <cell r="S41">
            <v>0.5</v>
          </cell>
          <cell r="T41">
            <v>0.5</v>
          </cell>
          <cell r="U41">
            <v>0</v>
          </cell>
          <cell r="V41">
            <v>0</v>
          </cell>
          <cell r="W41">
            <v>0.25</v>
          </cell>
          <cell r="X41">
            <v>0.33333333333333331</v>
          </cell>
          <cell r="Y41">
            <v>0.41666666666666663</v>
          </cell>
          <cell r="Z41">
            <v>0</v>
          </cell>
          <cell r="AA41">
            <v>0</v>
          </cell>
          <cell r="AB41">
            <v>0.25</v>
          </cell>
          <cell r="AC41">
            <v>0.75</v>
          </cell>
        </row>
        <row r="42">
          <cell r="E42">
            <v>0</v>
          </cell>
          <cell r="F42">
            <v>0.38349754659470714</v>
          </cell>
          <cell r="G42">
            <v>0.61593694979697644</v>
          </cell>
          <cell r="H42">
            <v>0.42907704141265696</v>
          </cell>
          <cell r="I42">
            <v>0.2635897377980107</v>
          </cell>
          <cell r="J42">
            <v>0.22937193324338412</v>
          </cell>
          <cell r="K42">
            <v>0.63994089043466551</v>
          </cell>
          <cell r="L42">
            <v>0.63994089043466551</v>
          </cell>
          <cell r="N42">
            <v>0</v>
          </cell>
          <cell r="O42">
            <v>0</v>
          </cell>
          <cell r="P42">
            <v>0.3</v>
          </cell>
          <cell r="Q42">
            <v>0.7</v>
          </cell>
          <cell r="R42">
            <v>0</v>
          </cell>
          <cell r="S42">
            <v>0.5</v>
          </cell>
          <cell r="T42">
            <v>0.5</v>
          </cell>
          <cell r="U42">
            <v>0</v>
          </cell>
          <cell r="V42">
            <v>0</v>
          </cell>
          <cell r="W42">
            <v>0.25</v>
          </cell>
          <cell r="X42">
            <v>0.33333333333333331</v>
          </cell>
          <cell r="Y42">
            <v>0.41666666666666663</v>
          </cell>
          <cell r="Z42">
            <v>0</v>
          </cell>
          <cell r="AA42">
            <v>0</v>
          </cell>
          <cell r="AB42">
            <v>0.25</v>
          </cell>
          <cell r="AC42">
            <v>0.75</v>
          </cell>
        </row>
        <row r="43">
          <cell r="E43">
            <v>0</v>
          </cell>
          <cell r="F43">
            <v>0.37112561239360103</v>
          </cell>
          <cell r="G43">
            <v>0.60261900550661096</v>
          </cell>
          <cell r="H43">
            <v>0.41236528008010409</v>
          </cell>
          <cell r="I43">
            <v>0.23659579135755804</v>
          </cell>
          <cell r="J43">
            <v>0.21390701549200136</v>
          </cell>
          <cell r="K43">
            <v>0.62745531766244789</v>
          </cell>
          <cell r="L43">
            <v>0.62745531766244789</v>
          </cell>
          <cell r="N43">
            <v>0</v>
          </cell>
          <cell r="O43">
            <v>0</v>
          </cell>
          <cell r="P43">
            <v>0.3</v>
          </cell>
          <cell r="Q43">
            <v>0.7</v>
          </cell>
          <cell r="R43">
            <v>0</v>
          </cell>
          <cell r="S43">
            <v>0.5</v>
          </cell>
          <cell r="T43">
            <v>0.5</v>
          </cell>
          <cell r="U43">
            <v>0</v>
          </cell>
          <cell r="V43">
            <v>0</v>
          </cell>
          <cell r="W43">
            <v>0.25</v>
          </cell>
          <cell r="X43">
            <v>0.33333333333333331</v>
          </cell>
          <cell r="Y43">
            <v>0.41666666666666663</v>
          </cell>
          <cell r="Z43">
            <v>0</v>
          </cell>
          <cell r="AA43">
            <v>0</v>
          </cell>
          <cell r="AB43">
            <v>0.25</v>
          </cell>
          <cell r="AC43">
            <v>0.75</v>
          </cell>
        </row>
        <row r="44">
          <cell r="E44">
            <v>0</v>
          </cell>
          <cell r="F44">
            <v>0.35894809134540367</v>
          </cell>
          <cell r="G44">
            <v>0.58944709784976146</v>
          </cell>
          <cell r="H44">
            <v>0.39604226002654841</v>
          </cell>
          <cell r="I44">
            <v>0.209943521061698</v>
          </cell>
          <cell r="J44">
            <v>0.19868511418175466</v>
          </cell>
          <cell r="K44">
            <v>0.61510665423415134</v>
          </cell>
          <cell r="L44">
            <v>0.61510665423415134</v>
          </cell>
          <cell r="N44">
            <v>0</v>
          </cell>
          <cell r="O44">
            <v>0</v>
          </cell>
          <cell r="P44">
            <v>0.3</v>
          </cell>
          <cell r="Q44">
            <v>0.7</v>
          </cell>
          <cell r="R44">
            <v>0</v>
          </cell>
          <cell r="S44">
            <v>0.5</v>
          </cell>
          <cell r="T44">
            <v>0.5</v>
          </cell>
          <cell r="U44">
            <v>0</v>
          </cell>
          <cell r="V44">
            <v>0</v>
          </cell>
          <cell r="W44">
            <v>0.25</v>
          </cell>
          <cell r="X44">
            <v>0.33333333333333331</v>
          </cell>
          <cell r="Y44">
            <v>0.41666666666666663</v>
          </cell>
          <cell r="Z44">
            <v>0</v>
          </cell>
          <cell r="AA44">
            <v>0</v>
          </cell>
          <cell r="AB44">
            <v>0.25</v>
          </cell>
          <cell r="AC44">
            <v>0.75</v>
          </cell>
        </row>
        <row r="45">
          <cell r="E45">
            <v>0</v>
          </cell>
          <cell r="F45">
            <v>0.34696294677449407</v>
          </cell>
          <cell r="G45">
            <v>0.57962326953665999</v>
          </cell>
          <cell r="H45">
            <v>0.38009893853177706</v>
          </cell>
          <cell r="I45">
            <v>0.20129019377853444</v>
          </cell>
          <cell r="J45">
            <v>0.18370368346811766</v>
          </cell>
          <cell r="K45">
            <v>0.60289225653888234</v>
          </cell>
          <cell r="L45">
            <v>0.60289225653888234</v>
          </cell>
          <cell r="N45">
            <v>0</v>
          </cell>
          <cell r="O45">
            <v>0</v>
          </cell>
          <cell r="P45">
            <v>0.6</v>
          </cell>
          <cell r="Q45">
            <v>0.4</v>
          </cell>
          <cell r="R45">
            <v>0</v>
          </cell>
          <cell r="S45">
            <v>0.5</v>
          </cell>
          <cell r="T45">
            <v>0.5</v>
          </cell>
          <cell r="U45">
            <v>0</v>
          </cell>
          <cell r="V45">
            <v>0</v>
          </cell>
          <cell r="W45">
            <v>0.25</v>
          </cell>
          <cell r="X45">
            <v>0.75</v>
          </cell>
          <cell r="Y45">
            <v>0</v>
          </cell>
          <cell r="Z45">
            <v>0</v>
          </cell>
          <cell r="AA45">
            <v>0</v>
          </cell>
          <cell r="AB45">
            <v>0.5</v>
          </cell>
          <cell r="AC45">
            <v>0.5</v>
          </cell>
        </row>
        <row r="46">
          <cell r="E46">
            <v>0</v>
          </cell>
          <cell r="F46">
            <v>0.33516817649186675</v>
          </cell>
          <cell r="G46">
            <v>0.56435393646892207</v>
          </cell>
          <cell r="H46">
            <v>0.36452648322316095</v>
          </cell>
          <cell r="I46">
            <v>0.19496388380940916</v>
          </cell>
          <cell r="J46">
            <v>0.16896022061483357</v>
          </cell>
          <cell r="K46">
            <v>0.57856098210628115</v>
          </cell>
          <cell r="L46">
            <v>0.57856098210628115</v>
          </cell>
          <cell r="N46">
            <v>0</v>
          </cell>
          <cell r="O46">
            <v>0</v>
          </cell>
          <cell r="P46">
            <v>0.6</v>
          </cell>
          <cell r="Q46">
            <v>0.4</v>
          </cell>
          <cell r="R46">
            <v>0</v>
          </cell>
          <cell r="S46">
            <v>0.5</v>
          </cell>
          <cell r="T46">
            <v>0.5</v>
          </cell>
          <cell r="U46">
            <v>0</v>
          </cell>
          <cell r="V46">
            <v>0</v>
          </cell>
          <cell r="W46">
            <v>0.25</v>
          </cell>
          <cell r="X46">
            <v>0.75</v>
          </cell>
          <cell r="Y46">
            <v>0</v>
          </cell>
          <cell r="Z46">
            <v>0</v>
          </cell>
          <cell r="AA46">
            <v>0</v>
          </cell>
          <cell r="AB46">
            <v>0.5</v>
          </cell>
          <cell r="AC46">
            <v>0.5</v>
          </cell>
        </row>
        <row r="47">
          <cell r="E47">
            <v>0</v>
          </cell>
          <cell r="F47">
            <v>0.32356181243830823</v>
          </cell>
          <cell r="G47">
            <v>0.5439848721949575</v>
          </cell>
          <cell r="H47">
            <v>0.3493162671826468</v>
          </cell>
          <cell r="I47">
            <v>0.18878473354295028</v>
          </cell>
          <cell r="J47">
            <v>0.15445226554788538</v>
          </cell>
          <cell r="K47">
            <v>0.55946498434943948</v>
          </cell>
          <cell r="L47">
            <v>0.55946498434943948</v>
          </cell>
          <cell r="N47">
            <v>0</v>
          </cell>
          <cell r="O47">
            <v>0</v>
          </cell>
          <cell r="P47">
            <v>0.6</v>
          </cell>
          <cell r="Q47">
            <v>0.4</v>
          </cell>
          <cell r="R47">
            <v>0</v>
          </cell>
          <cell r="S47">
            <v>0.5</v>
          </cell>
          <cell r="T47">
            <v>0.5</v>
          </cell>
          <cell r="U47">
            <v>0</v>
          </cell>
          <cell r="V47">
            <v>0</v>
          </cell>
          <cell r="W47">
            <v>0.25</v>
          </cell>
          <cell r="X47">
            <v>0.75</v>
          </cell>
          <cell r="Y47">
            <v>0</v>
          </cell>
          <cell r="Z47">
            <v>0</v>
          </cell>
          <cell r="AA47">
            <v>0</v>
          </cell>
          <cell r="AB47">
            <v>0.5</v>
          </cell>
          <cell r="AC47">
            <v>0.5</v>
          </cell>
        </row>
        <row r="48">
          <cell r="E48">
            <v>0</v>
          </cell>
          <cell r="F48">
            <v>0.31214192033401056</v>
          </cell>
          <cell r="G48">
            <v>0.52395837667286627</v>
          </cell>
          <cell r="H48">
            <v>0.3344598641675674</v>
          </cell>
          <cell r="I48">
            <v>0.18274931981807427</v>
          </cell>
          <cell r="J48">
            <v>0.14017740041751328</v>
          </cell>
          <cell r="K48">
            <v>0.5406901447974789</v>
          </cell>
          <cell r="L48">
            <v>0.5406901447974789</v>
          </cell>
          <cell r="N48">
            <v>0</v>
          </cell>
          <cell r="O48">
            <v>0</v>
          </cell>
          <cell r="P48">
            <v>0.6</v>
          </cell>
          <cell r="Q48">
            <v>0.4</v>
          </cell>
          <cell r="R48">
            <v>0</v>
          </cell>
          <cell r="S48">
            <v>0.5</v>
          </cell>
          <cell r="T48">
            <v>0.5</v>
          </cell>
          <cell r="U48">
            <v>0</v>
          </cell>
          <cell r="V48">
            <v>0</v>
          </cell>
          <cell r="W48">
            <v>0.25</v>
          </cell>
          <cell r="X48">
            <v>0.75</v>
          </cell>
          <cell r="Y48">
            <v>0</v>
          </cell>
          <cell r="Z48">
            <v>0</v>
          </cell>
          <cell r="AA48">
            <v>0</v>
          </cell>
          <cell r="AB48">
            <v>0.5</v>
          </cell>
          <cell r="AC48">
            <v>0.5</v>
          </cell>
        </row>
        <row r="49">
          <cell r="E49">
            <v>0</v>
          </cell>
          <cell r="F49">
            <v>0.30090659933455699</v>
          </cell>
          <cell r="G49">
            <v>0.50426793019167016</v>
          </cell>
          <cell r="H49">
            <v>0.31994904394262336</v>
          </cell>
          <cell r="I49">
            <v>0.17685429910169076</v>
          </cell>
          <cell r="J49">
            <v>0.12613324916819635</v>
          </cell>
          <cell r="K49">
            <v>0.52223035122135741</v>
          </cell>
          <cell r="L49">
            <v>0.52223035122135741</v>
          </cell>
          <cell r="N49">
            <v>0</v>
          </cell>
          <cell r="O49">
            <v>0</v>
          </cell>
          <cell r="P49">
            <v>0.6</v>
          </cell>
          <cell r="Q49">
            <v>0.4</v>
          </cell>
          <cell r="R49">
            <v>0</v>
          </cell>
          <cell r="S49">
            <v>0.5</v>
          </cell>
          <cell r="T49">
            <v>0.5</v>
          </cell>
          <cell r="U49">
            <v>0</v>
          </cell>
          <cell r="V49">
            <v>0</v>
          </cell>
          <cell r="W49">
            <v>0.25</v>
          </cell>
          <cell r="X49">
            <v>0.75</v>
          </cell>
          <cell r="Y49">
            <v>0</v>
          </cell>
          <cell r="Z49">
            <v>0</v>
          </cell>
          <cell r="AA49">
            <v>0</v>
          </cell>
          <cell r="AB49">
            <v>0.5</v>
          </cell>
          <cell r="AC49">
            <v>0.5</v>
          </cell>
        </row>
        <row r="50">
          <cell r="E50">
            <v>0</v>
          </cell>
          <cell r="F50">
            <v>0.28985398169321414</v>
          </cell>
          <cell r="G50">
            <v>0.48490712686951176</v>
          </cell>
          <cell r="H50">
            <v>0.30577576772045034</v>
          </cell>
          <cell r="I50">
            <v>0.17109640563643297</v>
          </cell>
          <cell r="J50">
            <v>0.11231747711651771</v>
          </cell>
          <cell r="K50">
            <v>0.504079598106834</v>
          </cell>
          <cell r="L50">
            <v>0.504079598106834</v>
          </cell>
          <cell r="N50">
            <v>0</v>
          </cell>
          <cell r="O50">
            <v>0</v>
          </cell>
          <cell r="P50">
            <v>0.6</v>
          </cell>
          <cell r="Q50">
            <v>0.4</v>
          </cell>
          <cell r="R50">
            <v>0</v>
          </cell>
          <cell r="S50">
            <v>0.5</v>
          </cell>
          <cell r="T50">
            <v>0.5</v>
          </cell>
          <cell r="U50">
            <v>0</v>
          </cell>
          <cell r="V50">
            <v>0</v>
          </cell>
          <cell r="W50">
            <v>0.25</v>
          </cell>
          <cell r="X50">
            <v>0.75</v>
          </cell>
          <cell r="Y50">
            <v>0</v>
          </cell>
          <cell r="Z50">
            <v>0</v>
          </cell>
          <cell r="AA50">
            <v>0</v>
          </cell>
          <cell r="AB50">
            <v>0.5</v>
          </cell>
          <cell r="AC50">
            <v>0.5</v>
          </cell>
        </row>
        <row r="51">
          <cell r="E51">
            <v>0</v>
          </cell>
          <cell r="F51">
            <v>0.27898223242946718</v>
          </cell>
          <cell r="G51">
            <v>0.46586967250269173</v>
          </cell>
          <cell r="H51">
            <v>0.29193218370824542</v>
          </cell>
          <cell r="I51">
            <v>0.16547244963147473</v>
          </cell>
          <cell r="J51">
            <v>9.8727790536834004E-2</v>
          </cell>
          <cell r="K51">
            <v>0.48623198463794015</v>
          </cell>
          <cell r="L51">
            <v>0.48623198463794015</v>
          </cell>
          <cell r="N51">
            <v>0</v>
          </cell>
          <cell r="O51">
            <v>0</v>
          </cell>
          <cell r="P51">
            <v>0.6</v>
          </cell>
          <cell r="Q51">
            <v>0.4</v>
          </cell>
          <cell r="R51">
            <v>0</v>
          </cell>
          <cell r="S51">
            <v>0.5</v>
          </cell>
          <cell r="T51">
            <v>0.5</v>
          </cell>
          <cell r="U51">
            <v>0</v>
          </cell>
          <cell r="V51">
            <v>0</v>
          </cell>
          <cell r="W51">
            <v>0.25</v>
          </cell>
          <cell r="X51">
            <v>0.75</v>
          </cell>
          <cell r="Y51">
            <v>0</v>
          </cell>
          <cell r="Z51">
            <v>0</v>
          </cell>
          <cell r="AA51">
            <v>0</v>
          </cell>
          <cell r="AB51">
            <v>0.5</v>
          </cell>
          <cell r="AC51">
            <v>0.5</v>
          </cell>
        </row>
        <row r="52">
          <cell r="E52">
            <v>0</v>
          </cell>
          <cell r="F52">
            <v>0.26828954900373686</v>
          </cell>
          <cell r="G52">
            <v>0.44714938245321051</v>
          </cell>
          <cell r="H52">
            <v>0.27841062275798595</v>
          </cell>
          <cell r="I52">
            <v>0.15997931549543182</v>
          </cell>
          <cell r="J52">
            <v>8.5361936254671089E-2</v>
          </cell>
          <cell r="K52">
            <v>0.46868171271655168</v>
          </cell>
          <cell r="L52">
            <v>0.46868171271655168</v>
          </cell>
          <cell r="N52">
            <v>0</v>
          </cell>
          <cell r="O52">
            <v>0</v>
          </cell>
          <cell r="P52">
            <v>0.6</v>
          </cell>
          <cell r="Q52">
            <v>0.4</v>
          </cell>
          <cell r="R52">
            <v>0</v>
          </cell>
          <cell r="S52">
            <v>0.5</v>
          </cell>
          <cell r="T52">
            <v>0.5</v>
          </cell>
          <cell r="U52">
            <v>0</v>
          </cell>
          <cell r="V52">
            <v>0</v>
          </cell>
          <cell r="W52">
            <v>0.25</v>
          </cell>
          <cell r="X52">
            <v>0.75</v>
          </cell>
          <cell r="Y52">
            <v>0</v>
          </cell>
          <cell r="Z52">
            <v>0</v>
          </cell>
          <cell r="AA52">
            <v>0</v>
          </cell>
          <cell r="AB52">
            <v>0.5</v>
          </cell>
          <cell r="AC52">
            <v>0.5</v>
          </cell>
        </row>
        <row r="53">
          <cell r="E53">
            <v>0</v>
          </cell>
          <cell r="F53">
            <v>0.25777416099821593</v>
          </cell>
          <cell r="G53">
            <v>0.42874017957409222</v>
          </cell>
          <cell r="H53">
            <v>0.26520359411783095</v>
          </cell>
          <cell r="I53">
            <v>0.15461396011036885</v>
          </cell>
          <cell r="J53">
            <v>7.2217701247769939E-2</v>
          </cell>
          <cell r="K53">
            <v>0.45142308501737816</v>
          </cell>
          <cell r="L53">
            <v>0.45142308501737816</v>
          </cell>
          <cell r="N53">
            <v>0</v>
          </cell>
          <cell r="O53">
            <v>0</v>
          </cell>
          <cell r="P53">
            <v>0.6</v>
          </cell>
          <cell r="Q53">
            <v>0.4</v>
          </cell>
          <cell r="R53">
            <v>0</v>
          </cell>
          <cell r="S53">
            <v>0.5</v>
          </cell>
          <cell r="T53">
            <v>0.5</v>
          </cell>
          <cell r="U53">
            <v>0</v>
          </cell>
          <cell r="V53">
            <v>0</v>
          </cell>
          <cell r="W53">
            <v>0.25</v>
          </cell>
          <cell r="X53">
            <v>0.75</v>
          </cell>
          <cell r="Y53">
            <v>0</v>
          </cell>
          <cell r="Z53">
            <v>0</v>
          </cell>
          <cell r="AA53">
            <v>0</v>
          </cell>
          <cell r="AB53">
            <v>0.5</v>
          </cell>
          <cell r="AC53">
            <v>0.5</v>
          </cell>
        </row>
        <row r="54">
          <cell r="E54">
            <v>0</v>
          </cell>
          <cell r="F54">
            <v>0.24743432980376628</v>
          </cell>
          <cell r="G54">
            <v>0.41063609217177782</v>
          </cell>
          <cell r="H54">
            <v>0.25230378128235159</v>
          </cell>
          <cell r="I54">
            <v>0.14937341114595534</v>
          </cell>
          <cell r="J54">
            <v>5.9292912254707897E-2</v>
          </cell>
          <cell r="K54">
            <v>0.43445050307770838</v>
          </cell>
          <cell r="L54">
            <v>0.43445050307770838</v>
          </cell>
          <cell r="N54">
            <v>0</v>
          </cell>
          <cell r="O54">
            <v>0</v>
          </cell>
          <cell r="P54">
            <v>0.6</v>
          </cell>
          <cell r="Q54">
            <v>0.4</v>
          </cell>
          <cell r="R54">
            <v>0</v>
          </cell>
          <cell r="S54">
            <v>0.5</v>
          </cell>
          <cell r="T54">
            <v>0.5</v>
          </cell>
          <cell r="U54">
            <v>0</v>
          </cell>
          <cell r="V54">
            <v>0</v>
          </cell>
          <cell r="W54">
            <v>0.25</v>
          </cell>
          <cell r="X54">
            <v>0.75</v>
          </cell>
          <cell r="Y54">
            <v>0</v>
          </cell>
          <cell r="Z54">
            <v>0</v>
          </cell>
          <cell r="AA54">
            <v>0</v>
          </cell>
          <cell r="AB54">
            <v>0.5</v>
          </cell>
          <cell r="AC54">
            <v>0.5</v>
          </cell>
        </row>
        <row r="55">
          <cell r="E55">
            <v>0</v>
          </cell>
          <cell r="F55">
            <v>0.23726834831281737</v>
          </cell>
          <cell r="G55">
            <v>0.39501083226384476</v>
          </cell>
          <cell r="H55">
            <v>0.23970403793929132</v>
          </cell>
          <cell r="I55">
            <v>0.14425476541283713</v>
          </cell>
          <cell r="J55">
            <v>4.6585435391021793E-2</v>
          </cell>
          <cell r="K55">
            <v>0.41775846542125228</v>
          </cell>
          <cell r="L55">
            <v>0.41775846542125228</v>
          </cell>
          <cell r="N55">
            <v>0</v>
          </cell>
          <cell r="O55">
            <v>0</v>
          </cell>
          <cell r="P55">
            <v>0.6</v>
          </cell>
          <cell r="Q55">
            <v>0.4</v>
          </cell>
          <cell r="R55">
            <v>0</v>
          </cell>
          <cell r="S55">
            <v>0.5</v>
          </cell>
          <cell r="T55">
            <v>0.5</v>
          </cell>
          <cell r="U55">
            <v>0</v>
          </cell>
          <cell r="V55">
            <v>0</v>
          </cell>
          <cell r="W55">
            <v>0.25</v>
          </cell>
          <cell r="X55">
            <v>0.75</v>
          </cell>
          <cell r="Y55">
            <v>0</v>
          </cell>
          <cell r="Z55">
            <v>0</v>
          </cell>
          <cell r="AA55">
            <v>0</v>
          </cell>
          <cell r="AB55">
            <v>0.5</v>
          </cell>
          <cell r="AC55">
            <v>0.5</v>
          </cell>
        </row>
        <row r="56">
          <cell r="E56">
            <v>0</v>
          </cell>
          <cell r="F56">
            <v>0.22721351237095844</v>
          </cell>
          <cell r="G56">
            <v>0.38131785228380854</v>
          </cell>
          <cell r="H56">
            <v>0.22739738401061119</v>
          </cell>
          <cell r="I56">
            <v>0.13925518725431082</v>
          </cell>
          <cell r="J56">
            <v>3.4016890463698088E-2</v>
          </cell>
          <cell r="K56">
            <v>0.39776183474091259</v>
          </cell>
          <cell r="L56">
            <v>0.39776183474091259</v>
          </cell>
          <cell r="N56">
            <v>0</v>
          </cell>
          <cell r="O56">
            <v>0</v>
          </cell>
          <cell r="P56">
            <v>0.6</v>
          </cell>
          <cell r="Q56">
            <v>0.4</v>
          </cell>
          <cell r="R56">
            <v>0</v>
          </cell>
          <cell r="S56">
            <v>0.5</v>
          </cell>
          <cell r="T56">
            <v>0.5</v>
          </cell>
          <cell r="U56">
            <v>0</v>
          </cell>
          <cell r="V56">
            <v>0</v>
          </cell>
          <cell r="W56">
            <v>0.25</v>
          </cell>
          <cell r="X56">
            <v>0.75</v>
          </cell>
          <cell r="Y56">
            <v>0</v>
          </cell>
          <cell r="Z56">
            <v>0</v>
          </cell>
          <cell r="AA56">
            <v>0</v>
          </cell>
          <cell r="AB56">
            <v>0.5</v>
          </cell>
          <cell r="AC56">
            <v>0.5</v>
          </cell>
        </row>
        <row r="57">
          <cell r="E57">
            <v>0</v>
          </cell>
          <cell r="F57">
            <v>0.21722229059164827</v>
          </cell>
          <cell r="G57">
            <v>0.36788047459673301</v>
          </cell>
          <cell r="H57">
            <v>0.21537700178562588</v>
          </cell>
          <cell r="I57">
            <v>0.13437190697541054</v>
          </cell>
          <cell r="J57">
            <v>2.1527863239560401E-2</v>
          </cell>
          <cell r="K57">
            <v>0.37874211160110383</v>
          </cell>
          <cell r="L57">
            <v>0.37874211160110383</v>
          </cell>
          <cell r="N57">
            <v>0</v>
          </cell>
          <cell r="O57">
            <v>0</v>
          </cell>
          <cell r="P57">
            <v>0.6</v>
          </cell>
          <cell r="Q57">
            <v>0.4</v>
          </cell>
          <cell r="R57">
            <v>0</v>
          </cell>
          <cell r="S57">
            <v>0.5</v>
          </cell>
          <cell r="T57">
            <v>0</v>
          </cell>
          <cell r="U57">
            <v>0.5</v>
          </cell>
          <cell r="V57">
            <v>0</v>
          </cell>
          <cell r="W57">
            <v>0.25</v>
          </cell>
          <cell r="X57">
            <v>0.75</v>
          </cell>
          <cell r="Y57">
            <v>0</v>
          </cell>
          <cell r="Z57">
            <v>0</v>
          </cell>
          <cell r="AA57">
            <v>0</v>
          </cell>
          <cell r="AB57">
            <v>0.5</v>
          </cell>
          <cell r="AC57">
            <v>0.5</v>
          </cell>
        </row>
        <row r="58">
          <cell r="E58">
            <v>0</v>
          </cell>
          <cell r="F58">
            <v>0.21166897049626637</v>
          </cell>
          <cell r="G58">
            <v>0.35469392795981625</v>
          </cell>
          <cell r="H58">
            <v>0.20147101308284152</v>
          </cell>
          <cell r="I58">
            <v>0.12872259906490441</v>
          </cell>
          <cell r="J58">
            <v>1.5018924022833268E-2</v>
          </cell>
          <cell r="K58">
            <v>0.36637972412899433</v>
          </cell>
          <cell r="L58">
            <v>0.36637972412899433</v>
          </cell>
          <cell r="N58">
            <v>0</v>
          </cell>
          <cell r="O58">
            <v>0</v>
          </cell>
          <cell r="P58">
            <v>0.6</v>
          </cell>
          <cell r="Q58">
            <v>0.4</v>
          </cell>
          <cell r="R58">
            <v>0</v>
          </cell>
          <cell r="S58">
            <v>0.5</v>
          </cell>
          <cell r="T58">
            <v>0</v>
          </cell>
          <cell r="U58">
            <v>0.5</v>
          </cell>
          <cell r="V58">
            <v>0</v>
          </cell>
          <cell r="W58">
            <v>0.25</v>
          </cell>
          <cell r="X58">
            <v>0.75</v>
          </cell>
          <cell r="Y58">
            <v>0</v>
          </cell>
          <cell r="Z58">
            <v>0</v>
          </cell>
          <cell r="AA58">
            <v>0</v>
          </cell>
          <cell r="AB58">
            <v>0.5</v>
          </cell>
          <cell r="AC58">
            <v>0.5</v>
          </cell>
        </row>
        <row r="59">
          <cell r="E59">
            <v>0</v>
          </cell>
          <cell r="F59">
            <v>0.2094367246756392</v>
          </cell>
          <cell r="G59">
            <v>0.34175353019345517</v>
          </cell>
          <cell r="H59">
            <v>0.1878884990711128</v>
          </cell>
          <cell r="I59">
            <v>0.12320470274763959</v>
          </cell>
          <cell r="J59">
            <v>1.5018924022833268E-2</v>
          </cell>
          <cell r="K59">
            <v>0.35424810122303085</v>
          </cell>
          <cell r="L59">
            <v>0.35424810122303085</v>
          </cell>
          <cell r="N59">
            <v>0</v>
          </cell>
          <cell r="O59">
            <v>0</v>
          </cell>
          <cell r="P59">
            <v>0.6</v>
          </cell>
          <cell r="Q59">
            <v>0.4</v>
          </cell>
          <cell r="R59">
            <v>0</v>
          </cell>
          <cell r="S59">
            <v>0.5</v>
          </cell>
          <cell r="T59">
            <v>0</v>
          </cell>
          <cell r="U59">
            <v>0.5</v>
          </cell>
          <cell r="V59">
            <v>0</v>
          </cell>
          <cell r="W59">
            <v>0.25</v>
          </cell>
          <cell r="X59">
            <v>0.75</v>
          </cell>
          <cell r="Y59">
            <v>0</v>
          </cell>
          <cell r="Z59">
            <v>0</v>
          </cell>
          <cell r="AA59">
            <v>0</v>
          </cell>
          <cell r="AB59">
            <v>0.5</v>
          </cell>
          <cell r="AC59">
            <v>0.5</v>
          </cell>
        </row>
        <row r="60">
          <cell r="E60">
            <v>0</v>
          </cell>
          <cell r="F60">
            <v>0.20725448116139403</v>
          </cell>
          <cell r="G60">
            <v>0.32905468651873288</v>
          </cell>
          <cell r="H60">
            <v>0.17462193523147221</v>
          </cell>
          <cell r="I60">
            <v>0.11781516118778562</v>
          </cell>
          <cell r="J60">
            <v>1.5018924022833268E-2</v>
          </cell>
          <cell r="K60">
            <v>0.34234293527797865</v>
          </cell>
          <cell r="L60">
            <v>0.34234293527797865</v>
          </cell>
          <cell r="N60">
            <v>0</v>
          </cell>
          <cell r="O60">
            <v>0</v>
          </cell>
          <cell r="P60">
            <v>0.6</v>
          </cell>
          <cell r="Q60">
            <v>0.4</v>
          </cell>
          <cell r="R60">
            <v>0</v>
          </cell>
          <cell r="S60">
            <v>0.5</v>
          </cell>
          <cell r="T60">
            <v>0</v>
          </cell>
          <cell r="U60">
            <v>0.5</v>
          </cell>
          <cell r="V60">
            <v>0</v>
          </cell>
          <cell r="W60">
            <v>0.25</v>
          </cell>
          <cell r="X60">
            <v>0.75</v>
          </cell>
          <cell r="Y60">
            <v>0</v>
          </cell>
          <cell r="Z60">
            <v>0</v>
          </cell>
          <cell r="AA60">
            <v>0</v>
          </cell>
          <cell r="AB60">
            <v>0.5</v>
          </cell>
          <cell r="AC60">
            <v>0.5</v>
          </cell>
        </row>
        <row r="61">
          <cell r="E61">
            <v>0</v>
          </cell>
          <cell r="F61">
            <v>0.20512111990186799</v>
          </cell>
          <cell r="G61">
            <v>0.31659288792593876</v>
          </cell>
          <cell r="H61">
            <v>0.16166397207683986</v>
          </cell>
          <cell r="I61">
            <v>0.11255098865621624</v>
          </cell>
          <cell r="J61">
            <v>1.5018924022833268E-2</v>
          </cell>
          <cell r="K61">
            <v>0.3306599990972342</v>
          </cell>
          <cell r="L61">
            <v>0.3306599990972342</v>
          </cell>
          <cell r="N61">
            <v>0</v>
          </cell>
          <cell r="O61">
            <v>0</v>
          </cell>
          <cell r="P61">
            <v>0.6</v>
          </cell>
          <cell r="Q61">
            <v>0.4</v>
          </cell>
          <cell r="R61">
            <v>0</v>
          </cell>
          <cell r="S61">
            <v>0.5</v>
          </cell>
          <cell r="T61">
            <v>0</v>
          </cell>
          <cell r="U61">
            <v>0.5</v>
          </cell>
          <cell r="V61">
            <v>0</v>
          </cell>
          <cell r="W61">
            <v>0.25</v>
          </cell>
          <cell r="X61">
            <v>0.75</v>
          </cell>
          <cell r="Y61">
            <v>0</v>
          </cell>
          <cell r="Z61">
            <v>0</v>
          </cell>
          <cell r="AA61">
            <v>0</v>
          </cell>
          <cell r="AB61">
            <v>0.5</v>
          </cell>
          <cell r="AC61">
            <v>0.5</v>
          </cell>
        </row>
        <row r="62">
          <cell r="E62">
            <v>0</v>
          </cell>
          <cell r="F62">
            <v>0.20303554593455533</v>
          </cell>
          <cell r="G62">
            <v>0.30436370957354347</v>
          </cell>
          <cell r="H62">
            <v>0.14900743108051223</v>
          </cell>
          <cell r="I62">
            <v>0.10740926887645813</v>
          </cell>
          <cell r="J62">
            <v>1.5018924022833268E-2</v>
          </cell>
          <cell r="K62">
            <v>0.31919514439186364</v>
          </cell>
          <cell r="L62">
            <v>0.31919514439186364</v>
          </cell>
          <cell r="N62">
            <v>0</v>
          </cell>
          <cell r="O62">
            <v>0</v>
          </cell>
          <cell r="P62">
            <v>0.6</v>
          </cell>
          <cell r="Q62">
            <v>0.4</v>
          </cell>
          <cell r="R62">
            <v>0</v>
          </cell>
          <cell r="S62">
            <v>0.5</v>
          </cell>
          <cell r="T62">
            <v>0</v>
          </cell>
          <cell r="U62">
            <v>0.5</v>
          </cell>
          <cell r="V62">
            <v>0</v>
          </cell>
          <cell r="W62">
            <v>0.25</v>
          </cell>
          <cell r="X62">
            <v>0.75</v>
          </cell>
          <cell r="Y62">
            <v>0</v>
          </cell>
          <cell r="Z62">
            <v>0</v>
          </cell>
          <cell r="AA62">
            <v>0</v>
          </cell>
          <cell r="AB62">
            <v>0.5</v>
          </cell>
          <cell r="AC62">
            <v>0.5</v>
          </cell>
        </row>
        <row r="63">
          <cell r="E63">
            <v>0</v>
          </cell>
          <cell r="F63">
            <v>0.20099668882411043</v>
          </cell>
          <cell r="G63">
            <v>0.29236280921705959</v>
          </cell>
          <cell r="H63">
            <v>0.13664530069936071</v>
          </cell>
          <cell r="I63">
            <v>0.10238715340911532</v>
          </cell>
          <cell r="J63">
            <v>1.5018924022833268E-2</v>
          </cell>
          <cell r="K63">
            <v>0.30794430030765996</v>
          </cell>
          <cell r="L63">
            <v>0.30794430030765996</v>
          </cell>
          <cell r="N63">
            <v>0</v>
          </cell>
          <cell r="O63">
            <v>0</v>
          </cell>
          <cell r="P63">
            <v>0.6</v>
          </cell>
          <cell r="Q63">
            <v>0.4</v>
          </cell>
          <cell r="R63">
            <v>0</v>
          </cell>
          <cell r="S63">
            <v>0.5</v>
          </cell>
          <cell r="T63">
            <v>0</v>
          </cell>
          <cell r="U63">
            <v>0.5</v>
          </cell>
          <cell r="V63">
            <v>0</v>
          </cell>
          <cell r="W63">
            <v>0.25</v>
          </cell>
          <cell r="X63">
            <v>0.75</v>
          </cell>
          <cell r="Y63">
            <v>0</v>
          </cell>
          <cell r="Z63">
            <v>0</v>
          </cell>
          <cell r="AA63">
            <v>0</v>
          </cell>
          <cell r="AB63">
            <v>0.5</v>
          </cell>
          <cell r="AC63">
            <v>0.5</v>
          </cell>
        </row>
        <row r="64">
          <cell r="E64">
            <v>0</v>
          </cell>
          <cell r="F64">
            <v>0.19900350211293955</v>
          </cell>
          <cell r="G64">
            <v>0.28058592566722995</v>
          </cell>
          <cell r="H64">
            <v>0.1245707324895369</v>
          </cell>
          <cell r="I64">
            <v>9.7481860073874396E-2</v>
          </cell>
          <cell r="J64">
            <v>1.5018924022833268E-2</v>
          </cell>
          <cell r="K64">
            <v>0.29690347197969474</v>
          </cell>
          <cell r="L64">
            <v>0.29690347197969474</v>
          </cell>
          <cell r="N64">
            <v>0</v>
          </cell>
          <cell r="O64">
            <v>0</v>
          </cell>
          <cell r="P64">
            <v>0.6</v>
          </cell>
          <cell r="Q64">
            <v>0.4</v>
          </cell>
          <cell r="R64">
            <v>0</v>
          </cell>
          <cell r="S64">
            <v>0.5</v>
          </cell>
          <cell r="T64">
            <v>0</v>
          </cell>
          <cell r="U64">
            <v>0.5</v>
          </cell>
          <cell r="V64">
            <v>0</v>
          </cell>
          <cell r="W64">
            <v>0.25</v>
          </cell>
          <cell r="X64">
            <v>0.75</v>
          </cell>
          <cell r="Y64">
            <v>0</v>
          </cell>
          <cell r="Z64">
            <v>0</v>
          </cell>
          <cell r="AA64">
            <v>0</v>
          </cell>
          <cell r="AB64">
            <v>0.5</v>
          </cell>
          <cell r="AC64">
            <v>0.5</v>
          </cell>
        </row>
        <row r="65">
          <cell r="E65">
            <v>0</v>
          </cell>
          <cell r="F65">
            <v>0.19705496278409884</v>
          </cell>
          <cell r="G65">
            <v>0.26902887727699726</v>
          </cell>
          <cell r="H65">
            <v>0.11277703731253237</v>
          </cell>
          <cell r="I65">
            <v>9.2690671408216296E-2</v>
          </cell>
          <cell r="J65">
            <v>1.5018924022833268E-2</v>
          </cell>
          <cell r="K65">
            <v>0.28606873911385156</v>
          </cell>
          <cell r="L65">
            <v>0.28606873911385156</v>
          </cell>
          <cell r="N65">
            <v>0</v>
          </cell>
          <cell r="O65">
            <v>0</v>
          </cell>
          <cell r="P65">
            <v>0.6</v>
          </cell>
          <cell r="Q65">
            <v>0.4</v>
          </cell>
          <cell r="R65">
            <v>0</v>
          </cell>
          <cell r="S65">
            <v>0.5</v>
          </cell>
          <cell r="T65">
            <v>0</v>
          </cell>
          <cell r="U65">
            <v>0.5</v>
          </cell>
          <cell r="V65">
            <v>0</v>
          </cell>
          <cell r="W65">
            <v>0.25</v>
          </cell>
          <cell r="X65">
            <v>0.75</v>
          </cell>
          <cell r="Y65">
            <v>0</v>
          </cell>
          <cell r="Z65">
            <v>0</v>
          </cell>
          <cell r="AA65">
            <v>0</v>
          </cell>
          <cell r="AB65">
            <v>0.5</v>
          </cell>
          <cell r="AC65">
            <v>0.5</v>
          </cell>
        </row>
        <row r="66">
          <cell r="E66">
            <v>0</v>
          </cell>
          <cell r="F66">
            <v>0.19515007073622423</v>
          </cell>
          <cell r="G66">
            <v>0.25768756045671554</v>
          </cell>
          <cell r="H66">
            <v>0.10125768162949139</v>
          </cell>
          <cell r="I66">
            <v>8.80109331619809E-2</v>
          </cell>
          <cell r="J66">
            <v>1.5018924022833268E-2</v>
          </cell>
          <cell r="K66">
            <v>0.27543625459483745</v>
          </cell>
          <cell r="L66">
            <v>0.27543625459483745</v>
          </cell>
          <cell r="N66">
            <v>0</v>
          </cell>
          <cell r="O66">
            <v>0</v>
          </cell>
          <cell r="P66">
            <v>0.6</v>
          </cell>
          <cell r="Q66">
            <v>0.4</v>
          </cell>
          <cell r="R66">
            <v>0</v>
          </cell>
          <cell r="S66">
            <v>0.5</v>
          </cell>
          <cell r="T66">
            <v>0</v>
          </cell>
          <cell r="U66">
            <v>0.5</v>
          </cell>
          <cell r="V66">
            <v>0</v>
          </cell>
          <cell r="W66">
            <v>0.25</v>
          </cell>
          <cell r="X66">
            <v>0.75</v>
          </cell>
          <cell r="Y66">
            <v>0</v>
          </cell>
          <cell r="Z66">
            <v>0</v>
          </cell>
          <cell r="AA66">
            <v>0</v>
          </cell>
          <cell r="AB66">
            <v>0.5</v>
          </cell>
          <cell r="AC66">
            <v>0.5</v>
          </cell>
        </row>
        <row r="67">
          <cell r="E67">
            <v>0</v>
          </cell>
          <cell r="F67">
            <v>0.19328784827022197</v>
          </cell>
          <cell r="G67">
            <v>0.24655794821707902</v>
          </cell>
          <cell r="H67">
            <v>9.0006283881723617E-2</v>
          </cell>
          <cell r="I67">
            <v>8.3440052826950245E-2</v>
          </cell>
          <cell r="J67">
            <v>1.5018924022833268E-2</v>
          </cell>
          <cell r="K67">
            <v>0.26500224312017823</v>
          </cell>
          <cell r="L67">
            <v>0.26500224312017823</v>
          </cell>
          <cell r="N67">
            <v>0</v>
          </cell>
          <cell r="O67">
            <v>0</v>
          </cell>
          <cell r="P67">
            <v>0.6</v>
          </cell>
          <cell r="Q67">
            <v>0.4</v>
          </cell>
          <cell r="R67">
            <v>0</v>
          </cell>
          <cell r="S67">
            <v>0.5</v>
          </cell>
          <cell r="T67">
            <v>0</v>
          </cell>
          <cell r="U67">
            <v>0.5</v>
          </cell>
          <cell r="V67">
            <v>0</v>
          </cell>
          <cell r="W67">
            <v>0.25</v>
          </cell>
          <cell r="X67">
            <v>0.75</v>
          </cell>
          <cell r="Y67">
            <v>0</v>
          </cell>
          <cell r="Z67">
            <v>0</v>
          </cell>
          <cell r="AA67">
            <v>0</v>
          </cell>
          <cell r="AB67">
            <v>0.5</v>
          </cell>
          <cell r="AC67">
            <v>0.5</v>
          </cell>
        </row>
        <row r="68">
          <cell r="E68">
            <v>0</v>
          </cell>
          <cell r="F68">
            <v>0.19146733958745818</v>
          </cell>
          <cell r="G68">
            <v>0.2356360887392491</v>
          </cell>
          <cell r="H68">
            <v>7.9016610955411598E-2</v>
          </cell>
          <cell r="I68">
            <v>7.8975498200635985E-2</v>
          </cell>
          <cell r="J68">
            <v>1.5018924022833268E-2</v>
          </cell>
          <cell r="K68">
            <v>0.25476299985971262</v>
          </cell>
          <cell r="L68">
            <v>0.25476299985971262</v>
          </cell>
          <cell r="N68">
            <v>0</v>
          </cell>
          <cell r="O68">
            <v>0</v>
          </cell>
          <cell r="P68">
            <v>0.6</v>
          </cell>
          <cell r="Q68">
            <v>0.4</v>
          </cell>
          <cell r="R68">
            <v>0</v>
          </cell>
          <cell r="S68">
            <v>0.5</v>
          </cell>
          <cell r="T68">
            <v>0</v>
          </cell>
          <cell r="U68">
            <v>0.5</v>
          </cell>
          <cell r="V68">
            <v>0</v>
          </cell>
          <cell r="W68">
            <v>0.25</v>
          </cell>
          <cell r="X68">
            <v>0.75</v>
          </cell>
          <cell r="Y68">
            <v>0</v>
          </cell>
          <cell r="Z68">
            <v>0</v>
          </cell>
          <cell r="AA68">
            <v>0</v>
          </cell>
          <cell r="AB68">
            <v>0.5</v>
          </cell>
          <cell r="AC68">
            <v>0.5</v>
          </cell>
        </row>
        <row r="69">
          <cell r="E69">
            <v>0</v>
          </cell>
          <cell r="F69">
            <v>0.18968761029918829</v>
          </cell>
          <cell r="G69">
            <v>0.224918103971672</v>
          </cell>
          <cell r="H69">
            <v>7.1727013452853552E-2</v>
          </cell>
          <cell r="I69">
            <v>7.4614795983475382E-2</v>
          </cell>
          <cell r="J69">
            <v>1.5018924022833268E-2</v>
          </cell>
          <cell r="K69">
            <v>0.24471488914010914</v>
          </cell>
          <cell r="L69">
            <v>0.24471488914010914</v>
          </cell>
          <cell r="N69">
            <v>0</v>
          </cell>
          <cell r="O69">
            <v>0</v>
          </cell>
          <cell r="P69">
            <v>0.6</v>
          </cell>
          <cell r="Q69">
            <v>0.4</v>
          </cell>
          <cell r="R69">
            <v>0</v>
          </cell>
          <cell r="S69">
            <v>0.5</v>
          </cell>
          <cell r="T69">
            <v>0</v>
          </cell>
          <cell r="U69">
            <v>0.5</v>
          </cell>
          <cell r="V69">
            <v>0</v>
          </cell>
          <cell r="W69">
            <v>0.25</v>
          </cell>
          <cell r="X69">
            <v>0.75</v>
          </cell>
          <cell r="Y69">
            <v>0</v>
          </cell>
          <cell r="Z69">
            <v>0</v>
          </cell>
          <cell r="AA69">
            <v>0</v>
          </cell>
          <cell r="AB69">
            <v>0.5</v>
          </cell>
          <cell r="AC69">
            <v>0.5</v>
          </cell>
        </row>
        <row r="70">
          <cell r="E70">
            <v>0</v>
          </cell>
          <cell r="F70">
            <v>0.18794774694697564</v>
          </cell>
          <cell r="G70">
            <v>0.21440018825308968</v>
          </cell>
          <cell r="H70">
            <v>6.5618375812720495E-2</v>
          </cell>
          <cell r="I70">
            <v>6.8512798983256573E-2</v>
          </cell>
          <cell r="J70">
            <v>1.5018924022833268E-2</v>
          </cell>
          <cell r="K70">
            <v>0.23485434315393824</v>
          </cell>
          <cell r="L70">
            <v>0.23485434315393824</v>
          </cell>
          <cell r="N70">
            <v>0</v>
          </cell>
          <cell r="O70">
            <v>0</v>
          </cell>
          <cell r="P70">
            <v>0.6</v>
          </cell>
          <cell r="Q70">
            <v>0.4</v>
          </cell>
          <cell r="R70">
            <v>0</v>
          </cell>
          <cell r="S70">
            <v>0.5</v>
          </cell>
          <cell r="T70">
            <v>0</v>
          </cell>
          <cell r="U70">
            <v>0.5</v>
          </cell>
          <cell r="V70">
            <v>0</v>
          </cell>
          <cell r="W70">
            <v>0.25</v>
          </cell>
          <cell r="X70">
            <v>0.75</v>
          </cell>
          <cell r="Y70">
            <v>0</v>
          </cell>
          <cell r="Z70">
            <v>0</v>
          </cell>
          <cell r="AA70">
            <v>0</v>
          </cell>
          <cell r="AB70">
            <v>0.5</v>
          </cell>
          <cell r="AC70">
            <v>0.5</v>
          </cell>
        </row>
        <row r="71">
          <cell r="E71">
            <v>0</v>
          </cell>
          <cell r="F71">
            <v>0.18624685653385256</v>
          </cell>
          <cell r="G71">
            <v>0.20407860696125421</v>
          </cell>
          <cell r="H71">
            <v>5.9612692470166692E-2</v>
          </cell>
          <cell r="I71">
            <v>6.2484430051044704E-2</v>
          </cell>
          <cell r="J71">
            <v>1.5018924022833268E-2</v>
          </cell>
          <cell r="K71">
            <v>0.22517786069284249</v>
          </cell>
          <cell r="L71">
            <v>0.22517786069284249</v>
          </cell>
          <cell r="N71">
            <v>0</v>
          </cell>
          <cell r="O71">
            <v>0</v>
          </cell>
          <cell r="P71">
            <v>0.6</v>
          </cell>
          <cell r="Q71">
            <v>0.4</v>
          </cell>
          <cell r="R71">
            <v>0</v>
          </cell>
          <cell r="S71">
            <v>0.5</v>
          </cell>
          <cell r="T71">
            <v>0</v>
          </cell>
          <cell r="U71">
            <v>0.5</v>
          </cell>
          <cell r="V71">
            <v>0</v>
          </cell>
          <cell r="W71">
            <v>0.25</v>
          </cell>
          <cell r="X71">
            <v>0.75</v>
          </cell>
          <cell r="Y71">
            <v>0</v>
          </cell>
          <cell r="Z71">
            <v>0</v>
          </cell>
          <cell r="AA71">
            <v>0</v>
          </cell>
          <cell r="AB71">
            <v>0.5</v>
          </cell>
          <cell r="AC71">
            <v>0.5</v>
          </cell>
        </row>
        <row r="72">
          <cell r="E72">
            <v>0</v>
          </cell>
          <cell r="F72">
            <v>0.18458406606598343</v>
          </cell>
          <cell r="G72">
            <v>0.19394969518686633</v>
          </cell>
          <cell r="H72">
            <v>5.3707568549839199E-2</v>
          </cell>
          <cell r="I72">
            <v>5.6974949723372199E-2</v>
          </cell>
          <cell r="J72">
            <v>1.5018924022833268E-2</v>
          </cell>
          <cell r="K72">
            <v>0.21568200590435388</v>
          </cell>
          <cell r="L72">
            <v>0.21568200590435388</v>
          </cell>
          <cell r="N72">
            <v>0</v>
          </cell>
          <cell r="O72">
            <v>0</v>
          </cell>
          <cell r="P72">
            <v>0.7</v>
          </cell>
          <cell r="Q72">
            <v>0.3</v>
          </cell>
          <cell r="R72">
            <v>0.5</v>
          </cell>
          <cell r="S72">
            <v>0.5</v>
          </cell>
          <cell r="T72">
            <v>0</v>
          </cell>
          <cell r="U72">
            <v>0</v>
          </cell>
          <cell r="V72">
            <v>0</v>
          </cell>
          <cell r="W72">
            <v>0.25</v>
          </cell>
          <cell r="X72">
            <v>0.75</v>
          </cell>
          <cell r="Y72">
            <v>0</v>
          </cell>
          <cell r="Z72">
            <v>0</v>
          </cell>
          <cell r="AA72">
            <v>0</v>
          </cell>
          <cell r="AB72">
            <v>0.625</v>
          </cell>
          <cell r="AC72">
            <v>0.375</v>
          </cell>
        </row>
        <row r="73">
          <cell r="E73">
            <v>0</v>
          </cell>
          <cell r="F73">
            <v>0.18295852210459457</v>
          </cell>
          <cell r="G73">
            <v>0.18400985643226708</v>
          </cell>
          <cell r="H73">
            <v>4.9583357192562544E-2</v>
          </cell>
          <cell r="I73">
            <v>5.5299488859478559E-2</v>
          </cell>
          <cell r="J73">
            <v>1.5018924022833268E-2</v>
          </cell>
          <cell r="K73">
            <v>0.20636340707191703</v>
          </cell>
          <cell r="L73">
            <v>0.20636340707191703</v>
          </cell>
          <cell r="N73">
            <v>0</v>
          </cell>
          <cell r="O73">
            <v>0</v>
          </cell>
          <cell r="P73">
            <v>0.7</v>
          </cell>
          <cell r="Q73">
            <v>0.3</v>
          </cell>
          <cell r="R73">
            <v>0.5</v>
          </cell>
          <cell r="S73">
            <v>0.5</v>
          </cell>
          <cell r="T73">
            <v>0</v>
          </cell>
          <cell r="U73">
            <v>0</v>
          </cell>
          <cell r="V73">
            <v>0</v>
          </cell>
          <cell r="W73">
            <v>0.25</v>
          </cell>
          <cell r="X73">
            <v>0.75</v>
          </cell>
          <cell r="Y73">
            <v>0</v>
          </cell>
          <cell r="Z73">
            <v>0</v>
          </cell>
          <cell r="AA73">
            <v>0</v>
          </cell>
          <cell r="AB73">
            <v>0.625</v>
          </cell>
          <cell r="AC73">
            <v>0.375</v>
          </cell>
        </row>
        <row r="74">
          <cell r="E74">
            <v>0</v>
          </cell>
          <cell r="F74">
            <v>0.18136939032794083</v>
          </cell>
          <cell r="G74">
            <v>0.1742555613344203</v>
          </cell>
          <cell r="H74">
            <v>4.5555081336396699E-2</v>
          </cell>
          <cell r="I74">
            <v>5.3663001792911183E-2</v>
          </cell>
          <cell r="J74">
            <v>1.5018924022833268E-2</v>
          </cell>
          <cell r="K74">
            <v>0.19721875541768571</v>
          </cell>
          <cell r="L74">
            <v>0.19721875541768571</v>
          </cell>
          <cell r="N74">
            <v>0</v>
          </cell>
          <cell r="O74">
            <v>0</v>
          </cell>
          <cell r="P74">
            <v>0.7</v>
          </cell>
          <cell r="Q74">
            <v>0.3</v>
          </cell>
          <cell r="R74">
            <v>0.5</v>
          </cell>
          <cell r="S74">
            <v>0.5</v>
          </cell>
          <cell r="T74">
            <v>0</v>
          </cell>
          <cell r="U74">
            <v>0</v>
          </cell>
          <cell r="V74">
            <v>0</v>
          </cell>
          <cell r="W74">
            <v>0.25</v>
          </cell>
          <cell r="X74">
            <v>0.75</v>
          </cell>
          <cell r="Y74">
            <v>0</v>
          </cell>
          <cell r="Z74">
            <v>0</v>
          </cell>
          <cell r="AA74">
            <v>0</v>
          </cell>
          <cell r="AB74">
            <v>0.625</v>
          </cell>
          <cell r="AC74">
            <v>0.375</v>
          </cell>
        </row>
        <row r="75">
          <cell r="E75">
            <v>0</v>
          </cell>
          <cell r="F75">
            <v>0.17981585510308412</v>
          </cell>
          <cell r="G75">
            <v>0.16468334641173335</v>
          </cell>
          <cell r="H75">
            <v>4.162050937399274E-2</v>
          </cell>
          <cell r="I75">
            <v>5.2064581933184577E-2</v>
          </cell>
          <cell r="J75">
            <v>1.5018924022833268E-2</v>
          </cell>
          <cell r="K75">
            <v>0.18824480392766668</v>
          </cell>
          <cell r="L75">
            <v>0.18824480392766668</v>
          </cell>
          <cell r="N75">
            <v>0</v>
          </cell>
          <cell r="O75">
            <v>0</v>
          </cell>
          <cell r="P75">
            <v>0.7</v>
          </cell>
          <cell r="Q75">
            <v>0.3</v>
          </cell>
          <cell r="R75">
            <v>0.5</v>
          </cell>
          <cell r="S75">
            <v>0.5</v>
          </cell>
          <cell r="T75">
            <v>0</v>
          </cell>
          <cell r="U75">
            <v>0</v>
          </cell>
          <cell r="V75">
            <v>0</v>
          </cell>
          <cell r="W75">
            <v>0.25</v>
          </cell>
          <cell r="X75">
            <v>0.75</v>
          </cell>
          <cell r="Y75">
            <v>0</v>
          </cell>
          <cell r="Z75">
            <v>0</v>
          </cell>
          <cell r="AA75">
            <v>0</v>
          </cell>
          <cell r="AB75">
            <v>0.625</v>
          </cell>
          <cell r="AC75">
            <v>0.375</v>
          </cell>
        </row>
        <row r="76">
          <cell r="E76">
            <v>0</v>
          </cell>
          <cell r="F76">
            <v>0.1782971190672642</v>
          </cell>
          <cell r="G76">
            <v>0.15528981283426987</v>
          </cell>
          <cell r="H76">
            <v>3.7777461608621936E-2</v>
          </cell>
          <cell r="I76">
            <v>5.0503343778502685E-2</v>
          </cell>
          <cell r="J76">
            <v>1.5018924022833268E-2</v>
          </cell>
          <cell r="K76">
            <v>0.17943836619879466</v>
          </cell>
          <cell r="L76">
            <v>0.17943836619879466</v>
          </cell>
          <cell r="N76">
            <v>0</v>
          </cell>
          <cell r="O76">
            <v>0</v>
          </cell>
          <cell r="P76">
            <v>0.7</v>
          </cell>
          <cell r="Q76">
            <v>0.3</v>
          </cell>
          <cell r="R76">
            <v>0.5</v>
          </cell>
          <cell r="S76">
            <v>0.5</v>
          </cell>
          <cell r="T76">
            <v>0</v>
          </cell>
          <cell r="U76">
            <v>0</v>
          </cell>
          <cell r="V76">
            <v>0</v>
          </cell>
          <cell r="W76">
            <v>0.25</v>
          </cell>
          <cell r="X76">
            <v>0.75</v>
          </cell>
          <cell r="Y76">
            <v>0</v>
          </cell>
          <cell r="Z76">
            <v>0</v>
          </cell>
          <cell r="AA76">
            <v>0</v>
          </cell>
          <cell r="AB76">
            <v>0.625</v>
          </cell>
          <cell r="AC76">
            <v>0.375</v>
          </cell>
        </row>
        <row r="77">
          <cell r="E77">
            <v>0</v>
          </cell>
          <cell r="F77">
            <v>0.17681240271864665</v>
          </cell>
          <cell r="G77">
            <v>0.14607162521691908</v>
          </cell>
          <cell r="H77">
            <v>3.4023809046654821E-2</v>
          </cell>
          <cell r="I77">
            <v>4.8978422425203547E-2</v>
          </cell>
          <cell r="J77">
            <v>1.5018924022833268E-2</v>
          </cell>
          <cell r="K77">
            <v>0.17079631530752828</v>
          </cell>
          <cell r="L77">
            <v>0.17079631530752828</v>
          </cell>
          <cell r="N77">
            <v>0</v>
          </cell>
          <cell r="O77">
            <v>0</v>
          </cell>
          <cell r="P77">
            <v>0.7</v>
          </cell>
          <cell r="Q77">
            <v>0.3</v>
          </cell>
          <cell r="R77">
            <v>0.5</v>
          </cell>
          <cell r="S77">
            <v>0.5</v>
          </cell>
          <cell r="T77">
            <v>0</v>
          </cell>
          <cell r="U77">
            <v>0</v>
          </cell>
          <cell r="V77">
            <v>0</v>
          </cell>
          <cell r="W77">
            <v>0.25</v>
          </cell>
          <cell r="X77">
            <v>0.75</v>
          </cell>
          <cell r="Y77">
            <v>0</v>
          </cell>
          <cell r="Z77">
            <v>0</v>
          </cell>
          <cell r="AA77">
            <v>0</v>
          </cell>
          <cell r="AB77">
            <v>0.625</v>
          </cell>
          <cell r="AC77">
            <v>0.375</v>
          </cell>
        </row>
        <row r="78">
          <cell r="E78">
            <v>0</v>
          </cell>
          <cell r="F78">
            <v>0.17536094401623814</v>
          </cell>
          <cell r="G78">
            <v>0.13702551043509215</v>
          </cell>
          <cell r="H78">
            <v>3.0357472218129164E-2</v>
          </cell>
          <cell r="I78">
            <v>4.7488973088614994E-2</v>
          </cell>
          <cell r="J78">
            <v>1.5018924022833268E-2</v>
          </cell>
          <cell r="K78">
            <v>0.16231558269956553</v>
          </cell>
          <cell r="L78">
            <v>0.16231558269956553</v>
          </cell>
          <cell r="N78">
            <v>0</v>
          </cell>
          <cell r="O78">
            <v>0</v>
          </cell>
          <cell r="P78">
            <v>0.7</v>
          </cell>
          <cell r="Q78">
            <v>0.3</v>
          </cell>
          <cell r="R78">
            <v>0.5</v>
          </cell>
          <cell r="S78">
            <v>0.5</v>
          </cell>
          <cell r="T78">
            <v>0</v>
          </cell>
          <cell r="U78">
            <v>0</v>
          </cell>
          <cell r="V78">
            <v>0</v>
          </cell>
          <cell r="W78">
            <v>0.25</v>
          </cell>
          <cell r="X78">
            <v>0.75</v>
          </cell>
          <cell r="Y78">
            <v>0</v>
          </cell>
          <cell r="Z78">
            <v>0</v>
          </cell>
          <cell r="AA78">
            <v>0</v>
          </cell>
          <cell r="AB78">
            <v>0.625</v>
          </cell>
          <cell r="AC78">
            <v>0.375</v>
          </cell>
        </row>
        <row r="79">
          <cell r="E79">
            <v>0</v>
          </cell>
          <cell r="F79">
            <v>0.17394199798876359</v>
          </cell>
          <cell r="G79">
            <v>0.12814825646252598</v>
          </cell>
          <cell r="H79">
            <v>2.6776420024753212E-2</v>
          </cell>
          <cell r="I79">
            <v>4.6034170635056021E-2</v>
          </cell>
          <cell r="J79">
            <v>1.5018924022833268E-2</v>
          </cell>
          <cell r="K79">
            <v>0.15399315710028474</v>
          </cell>
          <cell r="L79">
            <v>0.15399315710028474</v>
          </cell>
          <cell r="N79">
            <v>0</v>
          </cell>
          <cell r="O79">
            <v>0</v>
          </cell>
          <cell r="P79">
            <v>0.7</v>
          </cell>
          <cell r="Q79">
            <v>0.3</v>
          </cell>
          <cell r="R79">
            <v>0.5</v>
          </cell>
          <cell r="S79">
            <v>0.5</v>
          </cell>
          <cell r="T79">
            <v>0</v>
          </cell>
          <cell r="U79">
            <v>0</v>
          </cell>
          <cell r="V79">
            <v>0</v>
          </cell>
          <cell r="W79">
            <v>0.25</v>
          </cell>
          <cell r="X79">
            <v>0.75</v>
          </cell>
          <cell r="Y79">
            <v>0</v>
          </cell>
          <cell r="Z79">
            <v>0</v>
          </cell>
          <cell r="AA79">
            <v>0</v>
          </cell>
          <cell r="AB79">
            <v>0.625</v>
          </cell>
          <cell r="AC79">
            <v>0.375</v>
          </cell>
        </row>
        <row r="80">
          <cell r="E80">
            <v>0</v>
          </cell>
          <cell r="F80">
            <v>0.17255483635230445</v>
          </cell>
          <cell r="G80">
            <v>0.11943671123078105</v>
          </cell>
          <cell r="H80">
            <v>2.3278668614706247E-2</v>
          </cell>
          <cell r="I80">
            <v>4.461320912472444E-2</v>
          </cell>
          <cell r="J80">
            <v>1.5018924022833268E-2</v>
          </cell>
          <cell r="K80">
            <v>0.14582608344552389</v>
          </cell>
          <cell r="L80">
            <v>0.14582608344552389</v>
          </cell>
          <cell r="N80">
            <v>0</v>
          </cell>
          <cell r="O80">
            <v>0</v>
          </cell>
          <cell r="P80">
            <v>0.7</v>
          </cell>
          <cell r="Q80">
            <v>0.3</v>
          </cell>
          <cell r="R80">
            <v>0.5</v>
          </cell>
          <cell r="S80">
            <v>0.5</v>
          </cell>
          <cell r="T80">
            <v>0</v>
          </cell>
          <cell r="U80">
            <v>0</v>
          </cell>
          <cell r="V80">
            <v>0</v>
          </cell>
          <cell r="W80">
            <v>0.25</v>
          </cell>
          <cell r="X80">
            <v>0.75</v>
          </cell>
          <cell r="Y80">
            <v>0</v>
          </cell>
          <cell r="Z80">
            <v>0</v>
          </cell>
          <cell r="AA80">
            <v>0</v>
          </cell>
          <cell r="AB80">
            <v>0.625</v>
          </cell>
          <cell r="AC80">
            <v>0.375</v>
          </cell>
        </row>
        <row r="81">
          <cell r="E81">
            <v>0</v>
          </cell>
          <cell r="F81">
            <v>0.17119874713650199</v>
          </cell>
          <cell r="G81">
            <v>0.11088778151002868</v>
          </cell>
          <cell r="H81">
            <v>2.1086048561094139E-2</v>
          </cell>
          <cell r="I81">
            <v>4.3225301365217808E-2</v>
          </cell>
          <cell r="J81">
            <v>1.5018924022833268E-2</v>
          </cell>
          <cell r="K81">
            <v>0.13781146183231854</v>
          </cell>
          <cell r="L81">
            <v>0.13781146183231854</v>
          </cell>
          <cell r="N81">
            <v>0</v>
          </cell>
          <cell r="O81">
            <v>0</v>
          </cell>
          <cell r="P81">
            <v>0.7</v>
          </cell>
          <cell r="Q81">
            <v>0.3</v>
          </cell>
          <cell r="R81">
            <v>0.5</v>
          </cell>
          <cell r="S81">
            <v>0.5</v>
          </cell>
          <cell r="T81">
            <v>0</v>
          </cell>
          <cell r="U81">
            <v>0</v>
          </cell>
          <cell r="V81">
            <v>0</v>
          </cell>
          <cell r="W81">
            <v>0.25</v>
          </cell>
          <cell r="X81">
            <v>0.75</v>
          </cell>
          <cell r="Y81">
            <v>0</v>
          </cell>
          <cell r="Z81">
            <v>0</v>
          </cell>
          <cell r="AA81">
            <v>0</v>
          </cell>
          <cell r="AB81">
            <v>0.625</v>
          </cell>
          <cell r="AC81">
            <v>0.375</v>
          </cell>
        </row>
        <row r="82">
          <cell r="E82">
            <v>0</v>
          </cell>
          <cell r="F82">
            <v>0.16987303431913353</v>
          </cell>
          <cell r="G82">
            <v>0.10249843181073037</v>
          </cell>
          <cell r="H82">
            <v>2.1086048561094139E-2</v>
          </cell>
          <cell r="I82">
            <v>4.0490926365217804E-2</v>
          </cell>
          <cell r="J82">
            <v>1.5018924022833268E-2</v>
          </cell>
          <cell r="K82">
            <v>0.12994644648922637</v>
          </cell>
          <cell r="L82">
            <v>0.12994644648922637</v>
          </cell>
          <cell r="N82">
            <v>0</v>
          </cell>
          <cell r="O82">
            <v>0</v>
          </cell>
          <cell r="P82">
            <v>0.7</v>
          </cell>
          <cell r="Q82">
            <v>0.3</v>
          </cell>
          <cell r="R82">
            <v>0.5</v>
          </cell>
          <cell r="S82">
            <v>0.5</v>
          </cell>
          <cell r="T82">
            <v>0</v>
          </cell>
          <cell r="U82">
            <v>0</v>
          </cell>
          <cell r="V82">
            <v>0</v>
          </cell>
          <cell r="W82">
            <v>0.25</v>
          </cell>
          <cell r="X82">
            <v>0.75</v>
          </cell>
          <cell r="Y82">
            <v>0</v>
          </cell>
          <cell r="Z82">
            <v>0</v>
          </cell>
          <cell r="AA82">
            <v>0</v>
          </cell>
          <cell r="AB82">
            <v>0.625</v>
          </cell>
          <cell r="AC82">
            <v>0.375</v>
          </cell>
        </row>
        <row r="83">
          <cell r="E83">
            <v>0</v>
          </cell>
          <cell r="F83">
            <v>0.1685770174688741</v>
          </cell>
          <cell r="G83">
            <v>9.426568330581897E-2</v>
          </cell>
          <cell r="H83">
            <v>2.1086048561094139E-2</v>
          </cell>
          <cell r="I83">
            <v>3.77565513652178E-2</v>
          </cell>
          <cell r="J83">
            <v>1.5018924022833268E-2</v>
          </cell>
          <cell r="K83">
            <v>0.12222824476587191</v>
          </cell>
          <cell r="L83">
            <v>0.12222824476587191</v>
          </cell>
          <cell r="N83">
            <v>0</v>
          </cell>
          <cell r="O83">
            <v>0</v>
          </cell>
          <cell r="P83">
            <v>0.7</v>
          </cell>
          <cell r="Q83">
            <v>0.3</v>
          </cell>
          <cell r="R83">
            <v>0.5</v>
          </cell>
          <cell r="S83">
            <v>0.5</v>
          </cell>
          <cell r="T83">
            <v>0</v>
          </cell>
          <cell r="U83">
            <v>0</v>
          </cell>
          <cell r="V83">
            <v>0</v>
          </cell>
          <cell r="W83">
            <v>0.25</v>
          </cell>
          <cell r="X83">
            <v>0.75</v>
          </cell>
          <cell r="Y83">
            <v>0</v>
          </cell>
          <cell r="Z83">
            <v>0</v>
          </cell>
          <cell r="AA83">
            <v>0</v>
          </cell>
          <cell r="AB83">
            <v>0.625</v>
          </cell>
          <cell r="AC83">
            <v>0.375</v>
          </cell>
        </row>
        <row r="84">
          <cell r="E84">
            <v>0</v>
          </cell>
          <cell r="F84">
            <v>0.16731003139606049</v>
          </cell>
          <cell r="G84">
            <v>8.618661277299923E-2</v>
          </cell>
          <cell r="H84">
            <v>2.1086048561094139E-2</v>
          </cell>
          <cell r="I84">
            <v>3.5022176365217803E-2</v>
          </cell>
          <cell r="J84">
            <v>1.5018924022833268E-2</v>
          </cell>
          <cell r="K84">
            <v>0.11465411614135343</v>
          </cell>
          <cell r="L84">
            <v>0.11465411614135343</v>
          </cell>
          <cell r="N84">
            <v>0</v>
          </cell>
          <cell r="O84">
            <v>0</v>
          </cell>
          <cell r="P84">
            <v>0.7</v>
          </cell>
          <cell r="Q84">
            <v>0.3</v>
          </cell>
          <cell r="R84">
            <v>0.5</v>
          </cell>
          <cell r="S84">
            <v>0.5</v>
          </cell>
          <cell r="T84">
            <v>0</v>
          </cell>
          <cell r="U84">
            <v>0</v>
          </cell>
          <cell r="V84">
            <v>0</v>
          </cell>
          <cell r="W84">
            <v>0.25</v>
          </cell>
          <cell r="X84">
            <v>0.75</v>
          </cell>
          <cell r="Y84">
            <v>0</v>
          </cell>
          <cell r="Z84">
            <v>0</v>
          </cell>
          <cell r="AA84">
            <v>0</v>
          </cell>
          <cell r="AB84">
            <v>0.625</v>
          </cell>
          <cell r="AC84">
            <v>0.375</v>
          </cell>
        </row>
        <row r="85">
          <cell r="E85">
            <v>0</v>
          </cell>
          <cell r="F85">
            <v>0.1660714258112779</v>
          </cell>
          <cell r="G85">
            <v>7.825835155679213E-2</v>
          </cell>
          <cell r="H85">
            <v>2.1086048561094139E-2</v>
          </cell>
          <cell r="I85">
            <v>3.2287801365217805E-2</v>
          </cell>
          <cell r="J85">
            <v>1.5018924022833268E-2</v>
          </cell>
          <cell r="K85">
            <v>0.10722137125115927</v>
          </cell>
          <cell r="L85">
            <v>0.10722137125115927</v>
          </cell>
          <cell r="N85">
            <v>0</v>
          </cell>
          <cell r="O85">
            <v>0</v>
          </cell>
          <cell r="P85">
            <v>0.7</v>
          </cell>
          <cell r="Q85">
            <v>0.3</v>
          </cell>
          <cell r="R85">
            <v>0.5</v>
          </cell>
          <cell r="S85">
            <v>0.5</v>
          </cell>
          <cell r="T85">
            <v>0</v>
          </cell>
          <cell r="U85">
            <v>0</v>
          </cell>
          <cell r="V85">
            <v>0</v>
          </cell>
          <cell r="W85">
            <v>0.25</v>
          </cell>
          <cell r="X85">
            <v>0.75</v>
          </cell>
          <cell r="Y85">
            <v>0</v>
          </cell>
          <cell r="Z85">
            <v>0</v>
          </cell>
          <cell r="AA85">
            <v>0</v>
          </cell>
          <cell r="AB85">
            <v>0.625</v>
          </cell>
          <cell r="AC85">
            <v>0.375</v>
          </cell>
        </row>
        <row r="86">
          <cell r="E86">
            <v>0</v>
          </cell>
          <cell r="F86">
            <v>0.16486056499159446</v>
          </cell>
          <cell r="G86">
            <v>7.0478084549954231E-2</v>
          </cell>
          <cell r="H86">
            <v>2.1086048561094139E-2</v>
          </cell>
          <cell r="I86">
            <v>2.9553426365217801E-2</v>
          </cell>
          <cell r="J86">
            <v>1.5018924022833268E-2</v>
          </cell>
          <cell r="K86">
            <v>9.9927370932248738E-2</v>
          </cell>
          <cell r="L86">
            <v>9.9927370932248738E-2</v>
          </cell>
          <cell r="N86">
            <v>0</v>
          </cell>
          <cell r="O86">
            <v>0</v>
          </cell>
          <cell r="P86">
            <v>0.7</v>
          </cell>
          <cell r="Q86">
            <v>0.3</v>
          </cell>
          <cell r="R86">
            <v>0.5</v>
          </cell>
          <cell r="S86">
            <v>0.5</v>
          </cell>
          <cell r="T86">
            <v>0</v>
          </cell>
          <cell r="U86">
            <v>0</v>
          </cell>
          <cell r="V86">
            <v>0</v>
          </cell>
          <cell r="W86">
            <v>0.25</v>
          </cell>
          <cell r="X86">
            <v>0.75</v>
          </cell>
          <cell r="Y86">
            <v>0</v>
          </cell>
          <cell r="Z86">
            <v>0</v>
          </cell>
          <cell r="AA86">
            <v>0</v>
          </cell>
          <cell r="AB86">
            <v>0.625</v>
          </cell>
          <cell r="AC86">
            <v>0.375</v>
          </cell>
        </row>
        <row r="87">
          <cell r="E87">
            <v>0</v>
          </cell>
          <cell r="F87">
            <v>0.16367682745427192</v>
          </cell>
          <cell r="G87">
            <v>6.2843049193910649E-2</v>
          </cell>
          <cell r="H87">
            <v>2.1086048561094139E-2</v>
          </cell>
          <cell r="I87">
            <v>2.68190513652178E-2</v>
          </cell>
          <cell r="J87">
            <v>1.5018924022833268E-2</v>
          </cell>
          <cell r="K87">
            <v>9.2769525285957874E-2</v>
          </cell>
          <cell r="L87">
            <v>9.2769525285957874E-2</v>
          </cell>
          <cell r="N87">
            <v>0</v>
          </cell>
          <cell r="O87">
            <v>0</v>
          </cell>
          <cell r="P87">
            <v>0.7</v>
          </cell>
          <cell r="Q87">
            <v>0.3</v>
          </cell>
          <cell r="R87">
            <v>0.5</v>
          </cell>
          <cell r="S87">
            <v>0.5</v>
          </cell>
          <cell r="T87">
            <v>0</v>
          </cell>
          <cell r="U87">
            <v>0</v>
          </cell>
          <cell r="V87">
            <v>0</v>
          </cell>
          <cell r="W87">
            <v>0.25</v>
          </cell>
          <cell r="X87">
            <v>0.75</v>
          </cell>
          <cell r="Y87">
            <v>0</v>
          </cell>
          <cell r="Z87">
            <v>0</v>
          </cell>
          <cell r="AA87">
            <v>0</v>
          </cell>
          <cell r="AB87">
            <v>0.625</v>
          </cell>
          <cell r="AC87">
            <v>0.375</v>
          </cell>
        </row>
        <row r="88">
          <cell r="E88">
            <v>0</v>
          </cell>
          <cell r="F88">
            <v>0.16251960563778539</v>
          </cell>
          <cell r="G88">
            <v>5.5350534497846528E-2</v>
          </cell>
          <cell r="H88">
            <v>2.1086048561094139E-2</v>
          </cell>
          <cell r="I88">
            <v>2.40846763652178E-2</v>
          </cell>
          <cell r="J88">
            <v>1.5018924022833268E-2</v>
          </cell>
          <cell r="K88">
            <v>8.5745292758397762E-2</v>
          </cell>
          <cell r="L88">
            <v>8.5745292758397762E-2</v>
          </cell>
          <cell r="N88">
            <v>0</v>
          </cell>
          <cell r="O88">
            <v>0</v>
          </cell>
          <cell r="P88">
            <v>0.7</v>
          </cell>
          <cell r="Q88">
            <v>0.3</v>
          </cell>
          <cell r="R88">
            <v>0.5</v>
          </cell>
          <cell r="S88">
            <v>0.5</v>
          </cell>
          <cell r="T88">
            <v>0</v>
          </cell>
          <cell r="U88">
            <v>0</v>
          </cell>
          <cell r="V88">
            <v>0</v>
          </cell>
          <cell r="W88">
            <v>0.25</v>
          </cell>
          <cell r="X88">
            <v>0.75</v>
          </cell>
          <cell r="Y88">
            <v>0</v>
          </cell>
          <cell r="Z88">
            <v>0</v>
          </cell>
          <cell r="AA88">
            <v>0</v>
          </cell>
          <cell r="AB88">
            <v>0.625</v>
          </cell>
          <cell r="AC88">
            <v>0.375</v>
          </cell>
        </row>
        <row r="89">
          <cell r="E89">
            <v>0</v>
          </cell>
          <cell r="F89">
            <v>0.16138830558998815</v>
          </cell>
          <cell r="G89">
            <v>4.7997880076108959E-2</v>
          </cell>
          <cell r="H89">
            <v>2.1086048561094139E-2</v>
          </cell>
          <cell r="I89">
            <v>2.1350301365217803E-2</v>
          </cell>
          <cell r="J89">
            <v>1.5018924022833268E-2</v>
          </cell>
          <cell r="K89">
            <v>7.8852179238018794E-2</v>
          </cell>
          <cell r="L89">
            <v>7.8852179238018794E-2</v>
          </cell>
          <cell r="N89">
            <v>0</v>
          </cell>
          <cell r="O89">
            <v>0</v>
          </cell>
          <cell r="P89">
            <v>0.7</v>
          </cell>
          <cell r="Q89">
            <v>0.3</v>
          </cell>
          <cell r="R89">
            <v>0.5</v>
          </cell>
          <cell r="S89">
            <v>0.5</v>
          </cell>
          <cell r="T89">
            <v>0</v>
          </cell>
          <cell r="U89">
            <v>0</v>
          </cell>
          <cell r="V89">
            <v>0</v>
          </cell>
          <cell r="W89">
            <v>0.25</v>
          </cell>
          <cell r="X89">
            <v>0.75</v>
          </cell>
          <cell r="Y89">
            <v>0</v>
          </cell>
          <cell r="Z89">
            <v>0</v>
          </cell>
          <cell r="AA89">
            <v>0</v>
          </cell>
          <cell r="AB89">
            <v>0.625</v>
          </cell>
          <cell r="AC89">
            <v>0.375</v>
          </cell>
        </row>
        <row r="90">
          <cell r="E90">
            <v>0</v>
          </cell>
          <cell r="F90">
            <v>0.1602823466632616</v>
          </cell>
          <cell r="G90">
            <v>4.0782475203577133E-2</v>
          </cell>
          <cell r="H90">
            <v>2.1086048561094139E-2</v>
          </cell>
          <cell r="I90">
            <v>2.0284957227944503E-2</v>
          </cell>
          <cell r="J90">
            <v>1.5018924022833268E-2</v>
          </cell>
          <cell r="K90">
            <v>7.2087737170020205E-2</v>
          </cell>
          <cell r="L90">
            <v>7.2087737170020205E-2</v>
          </cell>
          <cell r="N90">
            <v>0</v>
          </cell>
          <cell r="O90">
            <v>0.2</v>
          </cell>
          <cell r="P90">
            <v>0.7</v>
          </cell>
          <cell r="Q90">
            <v>0.1</v>
          </cell>
          <cell r="R90">
            <v>0.5</v>
          </cell>
          <cell r="S90">
            <v>0.5</v>
          </cell>
          <cell r="T90">
            <v>0</v>
          </cell>
          <cell r="U90">
            <v>0</v>
          </cell>
          <cell r="V90">
            <v>0</v>
          </cell>
          <cell r="W90">
            <v>0.25</v>
          </cell>
          <cell r="X90">
            <v>0.75</v>
          </cell>
          <cell r="Y90">
            <v>0</v>
          </cell>
          <cell r="Z90">
            <v>0</v>
          </cell>
          <cell r="AA90">
            <v>0.25</v>
          </cell>
          <cell r="AB90">
            <v>0.625</v>
          </cell>
          <cell r="AC90">
            <v>0.125</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总纲"/>
      <sheetName val="信息索引"/>
      <sheetName val="基础状态预期"/>
      <sheetName val="战法升级"/>
      <sheetName val="战法升星"/>
      <sheetName val="战法经验消耗"/>
      <sheetName val="投放验证"/>
      <sheetName val="战法实力"/>
      <sheetName val="Sheet1"/>
      <sheetName val="Sheet3"/>
      <sheetName val="Sheet2"/>
      <sheetName val="Sheet4"/>
      <sheetName val="战法币兑换战法"/>
      <sheetName val="将魂消耗"/>
    </sheetNames>
    <sheetDataSet>
      <sheetData sheetId="0"/>
      <sheetData sheetId="1"/>
      <sheetData sheetId="2">
        <row r="67">
          <cell r="I67">
            <v>4.9233107395287314</v>
          </cell>
          <cell r="J67">
            <v>3.2435198746953007</v>
          </cell>
          <cell r="K67">
            <v>3</v>
          </cell>
          <cell r="L67">
            <v>0</v>
          </cell>
        </row>
      </sheetData>
      <sheetData sheetId="3"/>
      <sheetData sheetId="4"/>
      <sheetData sheetId="5"/>
      <sheetData sheetId="6"/>
      <sheetData sheetId="7"/>
      <sheetData sheetId="8"/>
      <sheetData sheetId="9"/>
      <sheetData sheetId="10"/>
      <sheetData sheetId="11"/>
      <sheetData sheetId="12" refreshError="1"/>
      <sheetData sheetId="1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节奏总纲"/>
      <sheetName val="其他调用"/>
      <sheetName val="设计思路"/>
      <sheetName val="基础状态预期"/>
      <sheetName val="宝物升星"/>
      <sheetName val="宝物升星货币产销情况"/>
      <sheetName val="盗宝贼掉落"/>
      <sheetName val="匈奴铁骑掉落"/>
      <sheetName val="宝物鉴赏"/>
      <sheetName val="宝物温养"/>
      <sheetName val="投放验证"/>
      <sheetName val="宝物效用情况"/>
      <sheetName val="宝物实力"/>
      <sheetName val="宝物图鉴"/>
      <sheetName val="武将升星（废弃）"/>
      <sheetName val="Sheet2"/>
      <sheetName val="武将觉醒(废弃）"/>
      <sheetName val="属性分配（废弃）"/>
    </sheetNames>
    <sheetDataSet>
      <sheetData sheetId="0" refreshError="1"/>
      <sheetData sheetId="1" refreshError="1"/>
      <sheetData sheetId="2" refreshError="1"/>
      <sheetData sheetId="3" refreshError="1"/>
      <sheetData sheetId="4" refreshError="1">
        <row r="43">
          <cell r="C43">
            <v>0</v>
          </cell>
          <cell r="F43">
            <v>0.12</v>
          </cell>
          <cell r="G43">
            <v>0.2</v>
          </cell>
        </row>
        <row r="44">
          <cell r="C44">
            <v>1</v>
          </cell>
          <cell r="F44">
            <v>0.12</v>
          </cell>
          <cell r="G44">
            <v>0.2</v>
          </cell>
        </row>
        <row r="45">
          <cell r="C45">
            <v>2</v>
          </cell>
          <cell r="F45">
            <v>0.12</v>
          </cell>
          <cell r="G45">
            <v>0.2</v>
          </cell>
        </row>
        <row r="46">
          <cell r="C46">
            <v>3</v>
          </cell>
          <cell r="F46">
            <v>0.12</v>
          </cell>
          <cell r="G46">
            <v>0.2</v>
          </cell>
        </row>
        <row r="47">
          <cell r="C47">
            <v>4</v>
          </cell>
          <cell r="F47">
            <v>0.12</v>
          </cell>
          <cell r="G47">
            <v>0.2</v>
          </cell>
        </row>
        <row r="48">
          <cell r="C48">
            <v>5</v>
          </cell>
          <cell r="F48">
            <v>0.24</v>
          </cell>
          <cell r="G48">
            <v>0.4</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节奏总纲"/>
      <sheetName val="其他调用"/>
      <sheetName val="基础状态预期"/>
      <sheetName val="备份"/>
      <sheetName val="武将升星"/>
      <sheetName val="武将升级"/>
      <sheetName val="第4特性"/>
      <sheetName val="武将羁绊"/>
      <sheetName val="三国武将羁绊"/>
      <sheetName val="武将上阵羁绊"/>
      <sheetName val="武将进阶"/>
      <sheetName val="武将觉醒"/>
      <sheetName val="武将天赋"/>
      <sheetName val="武将经验消耗"/>
      <sheetName val="银币消耗"/>
      <sheetName val="属性汇总"/>
      <sheetName val="武将升星（废弃）"/>
      <sheetName val="Sheet2"/>
      <sheetName val="武将觉醒(废弃）"/>
      <sheetName val="属性分配（废弃）"/>
      <sheetName val="武将数量星级阶位验证"/>
      <sheetName val="武将天赋进度验证"/>
      <sheetName val="抽奖相关（日韩版本）"/>
      <sheetName val="130和140抽将（越南）"/>
      <sheetName val="140武将价值"/>
      <sheetName val="祈愿验证"/>
      <sheetName val="武将战力价值情况"/>
      <sheetName val="各r阵容卡情况"/>
      <sheetName val="抽奖券产出"/>
      <sheetName val="武将产出"/>
      <sheetName val="消耗-武将觉醒"/>
      <sheetName val="消耗-武将升星"/>
      <sheetName val="升级经验"/>
      <sheetName val="非r"/>
      <sheetName val="小r"/>
      <sheetName val="中r"/>
      <sheetName val="大r"/>
      <sheetName val="超r"/>
      <sheetName val="非r分类武将战斗属性"/>
      <sheetName val="中r分类武将战斗属性"/>
      <sheetName val="超r分类武将战斗属性"/>
      <sheetName val="Sheet1"/>
      <sheetName val="武将资质"/>
      <sheetName val="武将三维评级"/>
      <sheetName val="羁绊传记"/>
      <sheetName val="武将特性解锁"/>
      <sheetName val="羁绊简述"/>
      <sheetName val="羁绊设计"/>
      <sheetName val="羁绊解锁统计"/>
      <sheetName val="分列处理"/>
      <sheetName val="各武将羁绊具体加成"/>
      <sheetName val="武将"/>
      <sheetName val="武将怪物"/>
      <sheetName val="导表"/>
      <sheetName val="羁绊相关资料"/>
      <sheetName val="武将素材"/>
      <sheetName val="语言包"/>
      <sheetName val="语言包C"/>
      <sheetName val="140武将价值（草稿）"/>
      <sheetName val="验算"/>
    </sheetNames>
    <sheetDataSet>
      <sheetData sheetId="0"/>
      <sheetData sheetId="1"/>
      <sheetData sheetId="2"/>
      <sheetData sheetId="3"/>
      <sheetData sheetId="4">
        <row r="68">
          <cell r="D68">
            <v>0</v>
          </cell>
        </row>
      </sheetData>
      <sheetData sheetId="5"/>
      <sheetData sheetId="6">
        <row r="16">
          <cell r="H16">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90"/>
  <sheetViews>
    <sheetView topLeftCell="B1" workbookViewId="0">
      <selection activeCell="O31" sqref="O30:O31"/>
    </sheetView>
  </sheetViews>
  <sheetFormatPr defaultRowHeight="11.25" x14ac:dyDescent="0.15"/>
  <cols>
    <col min="1" max="1" width="7.625" style="71" customWidth="1"/>
    <col min="2" max="2" width="12.25" style="71" customWidth="1"/>
    <col min="3" max="3" width="6.25" style="71" customWidth="1"/>
    <col min="4" max="10" width="10.625" style="71" customWidth="1"/>
    <col min="11" max="12" width="7.5" style="71" customWidth="1"/>
    <col min="13" max="13" width="8.375" style="71" customWidth="1"/>
    <col min="14" max="14" width="5" style="71" customWidth="1"/>
    <col min="15" max="15" width="7.875" style="71" customWidth="1"/>
    <col min="16" max="16" width="7.5" style="71" customWidth="1"/>
    <col min="17" max="17" width="10.5" style="71" customWidth="1"/>
    <col min="18" max="18" width="6.25" style="71" customWidth="1"/>
    <col min="19" max="21" width="10.625" style="71" customWidth="1"/>
    <col min="22" max="16384" width="9" style="71"/>
  </cols>
  <sheetData>
    <row r="1" spans="1:22" x14ac:dyDescent="0.15">
      <c r="A1" s="70" t="s">
        <v>190</v>
      </c>
      <c r="B1" s="70" t="s">
        <v>191</v>
      </c>
      <c r="H1" s="72" t="s">
        <v>192</v>
      </c>
      <c r="I1" s="72"/>
      <c r="J1" s="72"/>
      <c r="K1" s="212" t="str">
        <f ca="1">CELL("filename")</f>
        <v>F:\slg_cehua\trunk\数值文档\数值设计\战斗\日服\[技能设计骑将.xlsm]魏延</v>
      </c>
      <c r="L1" s="212"/>
      <c r="M1" s="212"/>
      <c r="N1" s="212"/>
      <c r="O1" s="212"/>
    </row>
    <row r="2" spans="1:22" x14ac:dyDescent="0.15">
      <c r="H2" s="72" t="s">
        <v>193</v>
      </c>
      <c r="I2" s="72"/>
      <c r="J2" s="72"/>
      <c r="K2" s="212" t="s">
        <v>194</v>
      </c>
      <c r="L2" s="212"/>
      <c r="M2" s="212"/>
      <c r="N2" s="212"/>
      <c r="O2" s="212"/>
    </row>
    <row r="11" spans="1:22" x14ac:dyDescent="0.15">
      <c r="A11" s="213" t="s">
        <v>195</v>
      </c>
      <c r="B11" s="73" t="s">
        <v>196</v>
      </c>
      <c r="C11" s="73" t="s">
        <v>197</v>
      </c>
      <c r="D11" s="73" t="s">
        <v>198</v>
      </c>
      <c r="E11" s="73" t="s">
        <v>199</v>
      </c>
      <c r="F11" s="73" t="s">
        <v>200</v>
      </c>
      <c r="G11" s="73" t="s">
        <v>201</v>
      </c>
      <c r="H11" s="73" t="s">
        <v>202</v>
      </c>
      <c r="I11" s="73" t="s">
        <v>203</v>
      </c>
      <c r="J11" s="73" t="s">
        <v>204</v>
      </c>
      <c r="K11" s="74" t="s">
        <v>205</v>
      </c>
      <c r="L11" s="74" t="s">
        <v>206</v>
      </c>
      <c r="M11" s="74" t="s">
        <v>207</v>
      </c>
      <c r="P11" s="213" t="s">
        <v>208</v>
      </c>
      <c r="Q11" s="75" t="s">
        <v>209</v>
      </c>
      <c r="R11" s="73" t="s">
        <v>210</v>
      </c>
      <c r="S11" s="73" t="s">
        <v>211</v>
      </c>
      <c r="T11" s="74" t="s">
        <v>212</v>
      </c>
      <c r="U11" s="74" t="s">
        <v>213</v>
      </c>
      <c r="V11" s="74" t="s">
        <v>214</v>
      </c>
    </row>
    <row r="12" spans="1:22" x14ac:dyDescent="0.15">
      <c r="A12" s="213"/>
      <c r="B12" s="76"/>
      <c r="C12" s="77"/>
      <c r="D12" s="68"/>
      <c r="E12" s="61"/>
      <c r="F12" s="61"/>
      <c r="G12" s="68"/>
      <c r="H12" s="68"/>
      <c r="I12" s="68"/>
      <c r="J12" s="68"/>
      <c r="K12" s="78"/>
      <c r="L12" s="79"/>
      <c r="M12" s="80" t="str">
        <f t="shared" ref="M12:M43" si="0">$K$2&amp;"后台\"&amp;版本选择&amp;"\"</f>
        <v>F:\slg_cehua\trunk\数值文档\战国导表\后台\c#\</v>
      </c>
      <c r="O12" s="71" t="s">
        <v>218</v>
      </c>
      <c r="P12" s="213"/>
      <c r="Q12" s="92" t="s">
        <v>216</v>
      </c>
      <c r="R12" s="77" t="s">
        <v>215</v>
      </c>
      <c r="S12" s="61" t="s">
        <v>516</v>
      </c>
      <c r="T12" s="78"/>
      <c r="U12" s="79"/>
      <c r="V12" s="81" t="str">
        <f t="shared" ref="V12:V43" si="1">$K$2&amp;"前台\"&amp;版本选择&amp;"\"</f>
        <v>F:\slg_cehua\trunk\数值文档\战国导表\前台\c#\</v>
      </c>
    </row>
    <row r="13" spans="1:22" x14ac:dyDescent="0.15">
      <c r="A13" s="213"/>
      <c r="B13" s="76"/>
      <c r="C13" s="77"/>
      <c r="D13" s="68"/>
      <c r="E13" s="61"/>
      <c r="F13" s="61"/>
      <c r="G13" s="68"/>
      <c r="H13" s="61"/>
      <c r="I13" s="68"/>
      <c r="J13" s="61"/>
      <c r="K13" s="79"/>
      <c r="L13" s="79"/>
      <c r="M13" s="80" t="str">
        <f t="shared" si="0"/>
        <v>F:\slg_cehua\trunk\数值文档\战国导表\后台\c#\</v>
      </c>
      <c r="O13" s="71" t="s">
        <v>219</v>
      </c>
      <c r="P13" s="213"/>
      <c r="Q13" s="82" t="s">
        <v>217</v>
      </c>
      <c r="R13" s="77" t="s">
        <v>215</v>
      </c>
      <c r="S13" s="61" t="s">
        <v>516</v>
      </c>
      <c r="T13" s="79"/>
      <c r="U13" s="79"/>
      <c r="V13" s="81" t="str">
        <f t="shared" si="1"/>
        <v>F:\slg_cehua\trunk\数值文档\战国导表\前台\c#\</v>
      </c>
    </row>
    <row r="14" spans="1:22" s="7" customFormat="1" x14ac:dyDescent="0.15">
      <c r="A14" s="213"/>
      <c r="B14" s="76"/>
      <c r="C14" s="77"/>
      <c r="D14" s="61"/>
      <c r="E14" s="61"/>
      <c r="F14" s="61"/>
      <c r="G14" s="61"/>
      <c r="H14" s="61"/>
      <c r="I14" s="68"/>
      <c r="J14" s="61"/>
      <c r="K14" s="79"/>
      <c r="L14" s="79"/>
      <c r="M14" s="80" t="str">
        <f t="shared" si="0"/>
        <v>F:\slg_cehua\trunk\数值文档\战国导表\后台\c#\</v>
      </c>
      <c r="N14" s="71"/>
      <c r="O14" s="71"/>
      <c r="P14" s="213"/>
      <c r="Q14" s="82"/>
      <c r="R14" s="77"/>
      <c r="S14" s="61"/>
      <c r="T14" s="79"/>
      <c r="U14" s="79"/>
      <c r="V14" s="81" t="str">
        <f t="shared" si="1"/>
        <v>F:\slg_cehua\trunk\数值文档\战国导表\前台\c#\</v>
      </c>
    </row>
    <row r="15" spans="1:22" x14ac:dyDescent="0.15">
      <c r="A15" s="213"/>
      <c r="B15" s="76"/>
      <c r="C15" s="77"/>
      <c r="D15" s="68"/>
      <c r="E15" s="61"/>
      <c r="F15" s="61"/>
      <c r="G15" s="61"/>
      <c r="H15" s="61"/>
      <c r="I15" s="61"/>
      <c r="J15" s="61"/>
      <c r="K15" s="79"/>
      <c r="L15" s="79"/>
      <c r="M15" s="80" t="str">
        <f t="shared" si="0"/>
        <v>F:\slg_cehua\trunk\数值文档\战国导表\后台\c#\</v>
      </c>
      <c r="P15" s="213"/>
      <c r="Q15" s="82"/>
      <c r="R15" s="77"/>
      <c r="S15" s="61"/>
      <c r="T15" s="79"/>
      <c r="U15" s="79"/>
      <c r="V15" s="81" t="str">
        <f t="shared" si="1"/>
        <v>F:\slg_cehua\trunk\数值文档\战国导表\前台\c#\</v>
      </c>
    </row>
    <row r="16" spans="1:22" x14ac:dyDescent="0.15">
      <c r="A16" s="213"/>
      <c r="B16" s="76"/>
      <c r="C16" s="77"/>
      <c r="D16" s="61"/>
      <c r="E16" s="61"/>
      <c r="F16" s="61"/>
      <c r="G16" s="61"/>
      <c r="H16" s="61"/>
      <c r="I16" s="61"/>
      <c r="J16" s="61"/>
      <c r="K16" s="79"/>
      <c r="L16" s="79"/>
      <c r="M16" s="80" t="str">
        <f t="shared" si="0"/>
        <v>F:\slg_cehua\trunk\数值文档\战国导表\后台\c#\</v>
      </c>
      <c r="P16" s="213"/>
      <c r="Q16" s="82"/>
      <c r="R16" s="77"/>
      <c r="S16" s="61"/>
      <c r="T16" s="83"/>
      <c r="U16" s="79"/>
      <c r="V16" s="81" t="str">
        <f t="shared" si="1"/>
        <v>F:\slg_cehua\trunk\数值文档\战国导表\前台\c#\</v>
      </c>
    </row>
    <row r="17" spans="1:22" x14ac:dyDescent="0.15">
      <c r="A17" s="213"/>
      <c r="B17" s="84"/>
      <c r="C17" s="77"/>
      <c r="D17" s="68"/>
      <c r="E17" s="61"/>
      <c r="F17" s="61"/>
      <c r="G17" s="61"/>
      <c r="H17" s="61"/>
      <c r="I17" s="61"/>
      <c r="J17" s="61"/>
      <c r="K17" s="83"/>
      <c r="L17" s="79"/>
      <c r="M17" s="80" t="str">
        <f t="shared" si="0"/>
        <v>F:\slg_cehua\trunk\数值文档\战国导表\后台\c#\</v>
      </c>
      <c r="P17" s="213"/>
      <c r="Q17" s="82"/>
      <c r="R17" s="77"/>
      <c r="S17" s="61"/>
      <c r="T17" s="79"/>
      <c r="U17" s="79"/>
      <c r="V17" s="81" t="str">
        <f t="shared" si="1"/>
        <v>F:\slg_cehua\trunk\数值文档\战国导表\前台\c#\</v>
      </c>
    </row>
    <row r="18" spans="1:22" x14ac:dyDescent="0.15">
      <c r="A18" s="213"/>
      <c r="B18" s="76"/>
      <c r="C18" s="77"/>
      <c r="D18" s="61"/>
      <c r="E18" s="61"/>
      <c r="F18" s="61"/>
      <c r="G18" s="61"/>
      <c r="H18" s="61"/>
      <c r="I18" s="61"/>
      <c r="J18" s="61"/>
      <c r="K18" s="79"/>
      <c r="L18" s="79"/>
      <c r="M18" s="80" t="str">
        <f t="shared" si="0"/>
        <v>F:\slg_cehua\trunk\数值文档\战国导表\后台\c#\</v>
      </c>
      <c r="P18" s="213"/>
      <c r="Q18" s="82"/>
      <c r="R18" s="77"/>
      <c r="S18" s="61"/>
      <c r="T18" s="79"/>
      <c r="U18" s="79"/>
      <c r="V18" s="81" t="str">
        <f t="shared" si="1"/>
        <v>F:\slg_cehua\trunk\数值文档\战国导表\前台\c#\</v>
      </c>
    </row>
    <row r="19" spans="1:22" x14ac:dyDescent="0.15">
      <c r="A19" s="213"/>
      <c r="B19" s="76"/>
      <c r="C19" s="77"/>
      <c r="D19" s="61"/>
      <c r="E19" s="61"/>
      <c r="F19" s="61"/>
      <c r="G19" s="61"/>
      <c r="H19" s="61"/>
      <c r="I19" s="61"/>
      <c r="J19" s="61"/>
      <c r="K19" s="79"/>
      <c r="L19" s="79"/>
      <c r="M19" s="80" t="str">
        <f t="shared" si="0"/>
        <v>F:\slg_cehua\trunk\数值文档\战国导表\后台\c#\</v>
      </c>
      <c r="P19" s="213"/>
      <c r="Q19" s="82"/>
      <c r="R19" s="77"/>
      <c r="S19" s="61"/>
      <c r="T19" s="79"/>
      <c r="U19" s="79"/>
      <c r="V19" s="81" t="str">
        <f t="shared" si="1"/>
        <v>F:\slg_cehua\trunk\数值文档\战国导表\前台\c#\</v>
      </c>
    </row>
    <row r="20" spans="1:22" x14ac:dyDescent="0.15">
      <c r="A20" s="213"/>
      <c r="B20" s="76"/>
      <c r="C20" s="77"/>
      <c r="D20" s="61"/>
      <c r="E20" s="61"/>
      <c r="F20" s="61"/>
      <c r="G20" s="61"/>
      <c r="H20" s="61"/>
      <c r="I20" s="61"/>
      <c r="J20" s="61"/>
      <c r="K20" s="79"/>
      <c r="L20" s="79"/>
      <c r="M20" s="80" t="str">
        <f t="shared" si="0"/>
        <v>F:\slg_cehua\trunk\数值文档\战国导表\后台\c#\</v>
      </c>
      <c r="P20" s="213"/>
      <c r="Q20" s="82"/>
      <c r="R20" s="77"/>
      <c r="S20" s="61"/>
      <c r="T20" s="79"/>
      <c r="U20" s="79"/>
      <c r="V20" s="81" t="str">
        <f t="shared" si="1"/>
        <v>F:\slg_cehua\trunk\数值文档\战国导表\前台\c#\</v>
      </c>
    </row>
    <row r="21" spans="1:22" x14ac:dyDescent="0.15">
      <c r="A21" s="213"/>
      <c r="B21" s="76"/>
      <c r="C21" s="77"/>
      <c r="D21" s="61"/>
      <c r="E21" s="61"/>
      <c r="F21" s="61"/>
      <c r="G21" s="61"/>
      <c r="H21" s="61"/>
      <c r="I21" s="61"/>
      <c r="J21" s="61"/>
      <c r="K21" s="79"/>
      <c r="L21" s="79"/>
      <c r="M21" s="80" t="str">
        <f t="shared" si="0"/>
        <v>F:\slg_cehua\trunk\数值文档\战国导表\后台\c#\</v>
      </c>
      <c r="P21" s="213"/>
      <c r="Q21" s="82"/>
      <c r="R21" s="77"/>
      <c r="S21" s="61"/>
      <c r="T21" s="79"/>
      <c r="U21" s="79"/>
      <c r="V21" s="81" t="str">
        <f t="shared" si="1"/>
        <v>F:\slg_cehua\trunk\数值文档\战国导表\前台\c#\</v>
      </c>
    </row>
    <row r="22" spans="1:22" x14ac:dyDescent="0.15">
      <c r="A22" s="213"/>
      <c r="B22" s="84"/>
      <c r="C22" s="77"/>
      <c r="D22" s="68"/>
      <c r="E22" s="61"/>
      <c r="F22" s="61"/>
      <c r="G22" s="61"/>
      <c r="H22" s="61"/>
      <c r="I22" s="61"/>
      <c r="J22" s="61"/>
      <c r="K22" s="79"/>
      <c r="L22" s="79"/>
      <c r="M22" s="80" t="str">
        <f t="shared" si="0"/>
        <v>F:\slg_cehua\trunk\数值文档\战国导表\后台\c#\</v>
      </c>
      <c r="P22" s="213"/>
      <c r="Q22" s="85"/>
      <c r="R22" s="77"/>
      <c r="S22" s="61"/>
      <c r="T22" s="79"/>
      <c r="U22" s="79"/>
      <c r="V22" s="81" t="str">
        <f t="shared" si="1"/>
        <v>F:\slg_cehua\trunk\数值文档\战国导表\前台\c#\</v>
      </c>
    </row>
    <row r="23" spans="1:22" x14ac:dyDescent="0.15">
      <c r="A23" s="213"/>
      <c r="B23" s="76"/>
      <c r="C23" s="77"/>
      <c r="D23" s="45"/>
      <c r="E23" s="45"/>
      <c r="F23" s="45"/>
      <c r="G23" s="45"/>
      <c r="H23" s="45"/>
      <c r="I23" s="45"/>
      <c r="J23" s="45"/>
      <c r="K23" s="79"/>
      <c r="L23" s="79"/>
      <c r="M23" s="80" t="str">
        <f t="shared" si="0"/>
        <v>F:\slg_cehua\trunk\数值文档\战国导表\后台\c#\</v>
      </c>
      <c r="P23" s="213"/>
      <c r="Q23" s="82"/>
      <c r="R23" s="77"/>
      <c r="S23" s="61"/>
      <c r="T23" s="79"/>
      <c r="U23" s="79"/>
      <c r="V23" s="81" t="str">
        <f t="shared" si="1"/>
        <v>F:\slg_cehua\trunk\数值文档\战国导表\前台\c#\</v>
      </c>
    </row>
    <row r="24" spans="1:22" x14ac:dyDescent="0.15">
      <c r="A24" s="213"/>
      <c r="B24" s="76"/>
      <c r="C24" s="77"/>
      <c r="D24" s="61"/>
      <c r="E24" s="61"/>
      <c r="F24" s="61"/>
      <c r="G24" s="61"/>
      <c r="H24" s="61"/>
      <c r="I24" s="61"/>
      <c r="J24" s="61"/>
      <c r="K24" s="79"/>
      <c r="L24" s="79"/>
      <c r="M24" s="80" t="str">
        <f t="shared" si="0"/>
        <v>F:\slg_cehua\trunk\数值文档\战国导表\后台\c#\</v>
      </c>
      <c r="P24" s="213"/>
      <c r="Q24" s="85"/>
      <c r="R24" s="77"/>
      <c r="S24" s="61"/>
      <c r="T24" s="79"/>
      <c r="U24" s="79"/>
      <c r="V24" s="81" t="str">
        <f t="shared" si="1"/>
        <v>F:\slg_cehua\trunk\数值文档\战国导表\前台\c#\</v>
      </c>
    </row>
    <row r="25" spans="1:22" x14ac:dyDescent="0.15">
      <c r="A25" s="213"/>
      <c r="B25" s="76"/>
      <c r="C25" s="77"/>
      <c r="D25" s="61"/>
      <c r="E25" s="61"/>
      <c r="F25" s="61"/>
      <c r="G25" s="61"/>
      <c r="H25" s="61"/>
      <c r="I25" s="61"/>
      <c r="J25" s="61"/>
      <c r="K25" s="79"/>
      <c r="L25" s="79"/>
      <c r="M25" s="80" t="str">
        <f t="shared" si="0"/>
        <v>F:\slg_cehua\trunk\数值文档\战国导表\后台\c#\</v>
      </c>
      <c r="P25" s="213"/>
      <c r="Q25" s="85"/>
      <c r="R25" s="77"/>
      <c r="S25" s="61"/>
      <c r="T25" s="79"/>
      <c r="U25" s="79"/>
      <c r="V25" s="81" t="str">
        <f t="shared" si="1"/>
        <v>F:\slg_cehua\trunk\数值文档\战国导表\前台\c#\</v>
      </c>
    </row>
    <row r="26" spans="1:22" x14ac:dyDescent="0.15">
      <c r="A26" s="213"/>
      <c r="B26" s="76"/>
      <c r="C26" s="77"/>
      <c r="D26" s="61"/>
      <c r="E26" s="61"/>
      <c r="F26" s="61"/>
      <c r="G26" s="61"/>
      <c r="H26" s="61"/>
      <c r="I26" s="61"/>
      <c r="J26" s="61"/>
      <c r="K26" s="79"/>
      <c r="L26" s="79"/>
      <c r="M26" s="80" t="str">
        <f t="shared" si="0"/>
        <v>F:\slg_cehua\trunk\数值文档\战国导表\后台\c#\</v>
      </c>
      <c r="P26" s="213"/>
      <c r="Q26" s="82"/>
      <c r="R26" s="77"/>
      <c r="S26" s="61"/>
      <c r="T26" s="79"/>
      <c r="U26" s="79"/>
      <c r="V26" s="81" t="str">
        <f t="shared" si="1"/>
        <v>F:\slg_cehua\trunk\数值文档\战国导表\前台\c#\</v>
      </c>
    </row>
    <row r="27" spans="1:22" x14ac:dyDescent="0.15">
      <c r="A27" s="213"/>
      <c r="B27" s="76"/>
      <c r="C27" s="77"/>
      <c r="D27" s="61"/>
      <c r="E27" s="61"/>
      <c r="F27" s="61"/>
      <c r="G27" s="61"/>
      <c r="H27" s="61"/>
      <c r="I27" s="61"/>
      <c r="J27" s="61"/>
      <c r="K27" s="79"/>
      <c r="L27" s="79"/>
      <c r="M27" s="80" t="str">
        <f t="shared" si="0"/>
        <v>F:\slg_cehua\trunk\数值文档\战国导表\后台\c#\</v>
      </c>
      <c r="P27" s="213"/>
      <c r="Q27" s="85"/>
      <c r="R27" s="77"/>
      <c r="S27" s="61"/>
      <c r="T27" s="79"/>
      <c r="U27" s="79"/>
      <c r="V27" s="81" t="str">
        <f t="shared" si="1"/>
        <v>F:\slg_cehua\trunk\数值文档\战国导表\前台\c#\</v>
      </c>
    </row>
    <row r="28" spans="1:22" ht="12.75" customHeight="1" x14ac:dyDescent="0.15">
      <c r="A28" s="213"/>
      <c r="B28" s="76"/>
      <c r="C28" s="77"/>
      <c r="D28" s="61"/>
      <c r="E28" s="79"/>
      <c r="F28" s="61"/>
      <c r="G28" s="61"/>
      <c r="H28" s="61"/>
      <c r="I28" s="61"/>
      <c r="J28" s="61"/>
      <c r="K28" s="79"/>
      <c r="L28" s="79"/>
      <c r="M28" s="80" t="str">
        <f t="shared" si="0"/>
        <v>F:\slg_cehua\trunk\数值文档\战国导表\后台\c#\</v>
      </c>
      <c r="P28" s="213"/>
      <c r="Q28" s="85"/>
      <c r="R28" s="77"/>
      <c r="S28" s="61"/>
      <c r="T28" s="79"/>
      <c r="U28" s="79"/>
      <c r="V28" s="81" t="str">
        <f t="shared" si="1"/>
        <v>F:\slg_cehua\trunk\数值文档\战国导表\前台\c#\</v>
      </c>
    </row>
    <row r="29" spans="1:22" x14ac:dyDescent="0.15">
      <c r="A29" s="213"/>
      <c r="B29" s="76"/>
      <c r="C29" s="77"/>
      <c r="D29" s="61"/>
      <c r="E29" s="61"/>
      <c r="F29" s="61"/>
      <c r="G29" s="61"/>
      <c r="H29" s="61"/>
      <c r="I29" s="61"/>
      <c r="J29" s="61"/>
      <c r="K29" s="79"/>
      <c r="L29" s="79"/>
      <c r="M29" s="80" t="str">
        <f t="shared" si="0"/>
        <v>F:\slg_cehua\trunk\数值文档\战国导表\后台\c#\</v>
      </c>
      <c r="P29" s="213"/>
      <c r="Q29" s="82"/>
      <c r="R29" s="77"/>
      <c r="S29" s="61"/>
      <c r="T29" s="79"/>
      <c r="U29" s="79"/>
      <c r="V29" s="81" t="str">
        <f t="shared" si="1"/>
        <v>F:\slg_cehua\trunk\数值文档\战国导表\前台\c#\</v>
      </c>
    </row>
    <row r="30" spans="1:22" x14ac:dyDescent="0.15">
      <c r="A30" s="213"/>
      <c r="B30" s="76"/>
      <c r="C30" s="77"/>
      <c r="D30" s="86"/>
      <c r="E30" s="61"/>
      <c r="F30" s="61"/>
      <c r="G30" s="61"/>
      <c r="H30" s="61"/>
      <c r="I30" s="61"/>
      <c r="J30" s="61"/>
      <c r="K30" s="79"/>
      <c r="L30" s="79"/>
      <c r="M30" s="80" t="str">
        <f t="shared" si="0"/>
        <v>F:\slg_cehua\trunk\数值文档\战国导表\后台\c#\</v>
      </c>
      <c r="P30" s="213"/>
      <c r="Q30" s="82"/>
      <c r="R30" s="77"/>
      <c r="S30" s="61"/>
      <c r="T30" s="79"/>
      <c r="U30" s="79"/>
      <c r="V30" s="81" t="str">
        <f t="shared" si="1"/>
        <v>F:\slg_cehua\trunk\数值文档\战国导表\前台\c#\</v>
      </c>
    </row>
    <row r="31" spans="1:22" x14ac:dyDescent="0.15">
      <c r="A31" s="213"/>
      <c r="B31" s="76"/>
      <c r="C31" s="77"/>
      <c r="D31" s="61"/>
      <c r="E31" s="61"/>
      <c r="F31" s="61"/>
      <c r="G31" s="61"/>
      <c r="H31" s="61"/>
      <c r="I31" s="61"/>
      <c r="J31" s="61"/>
      <c r="K31" s="79"/>
      <c r="L31" s="79"/>
      <c r="M31" s="80" t="str">
        <f t="shared" si="0"/>
        <v>F:\slg_cehua\trunk\数值文档\战国导表\后台\c#\</v>
      </c>
      <c r="P31" s="213"/>
      <c r="Q31" s="82"/>
      <c r="R31" s="77"/>
      <c r="S31" s="61"/>
      <c r="T31" s="79"/>
      <c r="U31" s="79"/>
      <c r="V31" s="81" t="str">
        <f t="shared" si="1"/>
        <v>F:\slg_cehua\trunk\数值文档\战国导表\前台\c#\</v>
      </c>
    </row>
    <row r="32" spans="1:22" x14ac:dyDescent="0.15">
      <c r="A32" s="213"/>
      <c r="B32" s="76"/>
      <c r="C32" s="77"/>
      <c r="D32" s="76"/>
      <c r="E32" s="76"/>
      <c r="F32" s="61"/>
      <c r="G32" s="61"/>
      <c r="H32" s="61"/>
      <c r="I32" s="61"/>
      <c r="J32" s="61"/>
      <c r="K32" s="79"/>
      <c r="L32" s="79"/>
      <c r="M32" s="80" t="str">
        <f t="shared" si="0"/>
        <v>F:\slg_cehua\trunk\数值文档\战国导表\后台\c#\</v>
      </c>
      <c r="P32" s="213"/>
      <c r="Q32" s="82"/>
      <c r="R32" s="77"/>
      <c r="S32" s="61"/>
      <c r="T32" s="79"/>
      <c r="U32" s="79"/>
      <c r="V32" s="81" t="str">
        <f t="shared" si="1"/>
        <v>F:\slg_cehua\trunk\数值文档\战国导表\前台\c#\</v>
      </c>
    </row>
    <row r="33" spans="1:22" x14ac:dyDescent="0.15">
      <c r="A33" s="213"/>
      <c r="B33" s="76"/>
      <c r="C33" s="77"/>
      <c r="D33" s="61"/>
      <c r="E33" s="61"/>
      <c r="F33" s="61"/>
      <c r="G33" s="61"/>
      <c r="H33" s="61"/>
      <c r="I33" s="61"/>
      <c r="J33" s="61"/>
      <c r="K33" s="79"/>
      <c r="L33" s="79"/>
      <c r="M33" s="80" t="str">
        <f t="shared" si="0"/>
        <v>F:\slg_cehua\trunk\数值文档\战国导表\后台\c#\</v>
      </c>
      <c r="P33" s="213"/>
      <c r="Q33" s="82"/>
      <c r="R33" s="77"/>
      <c r="S33" s="61"/>
      <c r="T33" s="79"/>
      <c r="U33" s="79"/>
      <c r="V33" s="81" t="str">
        <f t="shared" si="1"/>
        <v>F:\slg_cehua\trunk\数值文档\战国导表\前台\c#\</v>
      </c>
    </row>
    <row r="34" spans="1:22" x14ac:dyDescent="0.15">
      <c r="A34" s="213"/>
      <c r="B34" s="76"/>
      <c r="C34" s="77"/>
      <c r="D34" s="61"/>
      <c r="E34" s="61"/>
      <c r="F34" s="61"/>
      <c r="G34" s="61"/>
      <c r="H34" s="61"/>
      <c r="I34" s="61"/>
      <c r="J34" s="61"/>
      <c r="K34" s="79"/>
      <c r="L34" s="79"/>
      <c r="M34" s="80" t="str">
        <f t="shared" si="0"/>
        <v>F:\slg_cehua\trunk\数值文档\战国导表\后台\c#\</v>
      </c>
      <c r="P34" s="213"/>
      <c r="Q34" s="85"/>
      <c r="R34" s="77"/>
      <c r="S34" s="61"/>
      <c r="T34" s="79"/>
      <c r="U34" s="79"/>
      <c r="V34" s="81" t="str">
        <f t="shared" si="1"/>
        <v>F:\slg_cehua\trunk\数值文档\战国导表\前台\c#\</v>
      </c>
    </row>
    <row r="35" spans="1:22" x14ac:dyDescent="0.15">
      <c r="A35" s="213"/>
      <c r="B35" s="76"/>
      <c r="C35" s="77"/>
      <c r="D35" s="61"/>
      <c r="E35" s="61"/>
      <c r="F35" s="61"/>
      <c r="G35" s="61"/>
      <c r="H35" s="61"/>
      <c r="I35" s="61"/>
      <c r="J35" s="61"/>
      <c r="K35" s="79"/>
      <c r="L35" s="79"/>
      <c r="M35" s="80" t="str">
        <f t="shared" si="0"/>
        <v>F:\slg_cehua\trunk\数值文档\战国导表\后台\c#\</v>
      </c>
      <c r="P35" s="213"/>
      <c r="Q35" s="82"/>
      <c r="R35" s="77"/>
      <c r="S35" s="61"/>
      <c r="T35" s="79"/>
      <c r="U35" s="79"/>
      <c r="V35" s="81" t="str">
        <f t="shared" si="1"/>
        <v>F:\slg_cehua\trunk\数值文档\战国导表\前台\c#\</v>
      </c>
    </row>
    <row r="36" spans="1:22" x14ac:dyDescent="0.15">
      <c r="A36" s="213"/>
      <c r="B36" s="76"/>
      <c r="C36" s="77"/>
      <c r="D36" s="61"/>
      <c r="E36" s="61"/>
      <c r="F36" s="61"/>
      <c r="G36" s="61"/>
      <c r="H36" s="61"/>
      <c r="I36" s="61"/>
      <c r="J36" s="61"/>
      <c r="K36" s="79"/>
      <c r="L36" s="79"/>
      <c r="M36" s="80" t="str">
        <f t="shared" si="0"/>
        <v>F:\slg_cehua\trunk\数值文档\战国导表\后台\c#\</v>
      </c>
      <c r="P36" s="213"/>
      <c r="Q36" s="82"/>
      <c r="R36" s="77"/>
      <c r="S36" s="61"/>
      <c r="T36" s="79"/>
      <c r="U36" s="79"/>
      <c r="V36" s="81" t="str">
        <f t="shared" si="1"/>
        <v>F:\slg_cehua\trunk\数值文档\战国导表\前台\c#\</v>
      </c>
    </row>
    <row r="37" spans="1:22" x14ac:dyDescent="0.15">
      <c r="A37" s="213"/>
      <c r="B37" s="76"/>
      <c r="C37" s="77"/>
      <c r="D37" s="61"/>
      <c r="E37" s="61"/>
      <c r="F37" s="61"/>
      <c r="G37" s="61"/>
      <c r="H37" s="61"/>
      <c r="I37" s="61"/>
      <c r="J37" s="61"/>
      <c r="K37" s="79"/>
      <c r="L37" s="79"/>
      <c r="M37" s="80" t="str">
        <f t="shared" si="0"/>
        <v>F:\slg_cehua\trunk\数值文档\战国导表\后台\c#\</v>
      </c>
      <c r="P37" s="213"/>
      <c r="Q37" s="82"/>
      <c r="R37" s="77"/>
      <c r="S37" s="61"/>
      <c r="T37" s="79"/>
      <c r="U37" s="79"/>
      <c r="V37" s="81" t="str">
        <f t="shared" si="1"/>
        <v>F:\slg_cehua\trunk\数值文档\战国导表\前台\c#\</v>
      </c>
    </row>
    <row r="38" spans="1:22" x14ac:dyDescent="0.15">
      <c r="A38" s="213"/>
      <c r="B38" s="76"/>
      <c r="C38" s="77"/>
      <c r="D38" s="61"/>
      <c r="E38" s="61"/>
      <c r="F38" s="61"/>
      <c r="G38" s="61"/>
      <c r="H38" s="61"/>
      <c r="I38" s="61"/>
      <c r="J38" s="61"/>
      <c r="K38" s="79"/>
      <c r="L38" s="79"/>
      <c r="M38" s="80" t="str">
        <f t="shared" si="0"/>
        <v>F:\slg_cehua\trunk\数值文档\战国导表\后台\c#\</v>
      </c>
      <c r="P38" s="213"/>
      <c r="Q38" s="82"/>
      <c r="R38" s="77"/>
      <c r="S38" s="61"/>
      <c r="T38" s="79"/>
      <c r="U38" s="79"/>
      <c r="V38" s="81" t="str">
        <f t="shared" si="1"/>
        <v>F:\slg_cehua\trunk\数值文档\战国导表\前台\c#\</v>
      </c>
    </row>
    <row r="39" spans="1:22" x14ac:dyDescent="0.15">
      <c r="A39" s="213"/>
      <c r="B39" s="76"/>
      <c r="C39" s="77"/>
      <c r="D39" s="61"/>
      <c r="E39" s="61"/>
      <c r="F39" s="61"/>
      <c r="G39" s="61"/>
      <c r="H39" s="61"/>
      <c r="I39" s="61"/>
      <c r="J39" s="61"/>
      <c r="K39" s="79"/>
      <c r="L39" s="79"/>
      <c r="M39" s="80" t="str">
        <f t="shared" si="0"/>
        <v>F:\slg_cehua\trunk\数值文档\战国导表\后台\c#\</v>
      </c>
      <c r="P39" s="213"/>
      <c r="Q39" s="82"/>
      <c r="R39" s="77"/>
      <c r="S39" s="61"/>
      <c r="T39" s="79"/>
      <c r="U39" s="79"/>
      <c r="V39" s="81" t="str">
        <f t="shared" si="1"/>
        <v>F:\slg_cehua\trunk\数值文档\战国导表\前台\c#\</v>
      </c>
    </row>
    <row r="40" spans="1:22" x14ac:dyDescent="0.15">
      <c r="A40" s="213"/>
      <c r="B40" s="76"/>
      <c r="C40" s="77"/>
      <c r="D40" s="86"/>
      <c r="E40" s="61"/>
      <c r="F40" s="61"/>
      <c r="G40" s="61"/>
      <c r="H40" s="61"/>
      <c r="I40" s="61"/>
      <c r="J40" s="61"/>
      <c r="K40" s="79"/>
      <c r="L40" s="79"/>
      <c r="M40" s="80" t="str">
        <f t="shared" si="0"/>
        <v>F:\slg_cehua\trunk\数值文档\战国导表\后台\c#\</v>
      </c>
      <c r="P40" s="213"/>
      <c r="Q40" s="82"/>
      <c r="R40" s="77"/>
      <c r="S40" s="61"/>
      <c r="T40" s="79"/>
      <c r="U40" s="79"/>
      <c r="V40" s="81" t="str">
        <f t="shared" si="1"/>
        <v>F:\slg_cehua\trunk\数值文档\战国导表\前台\c#\</v>
      </c>
    </row>
    <row r="41" spans="1:22" ht="10.5" customHeight="1" x14ac:dyDescent="0.15">
      <c r="A41" s="213"/>
      <c r="B41" s="76"/>
      <c r="C41" s="77"/>
      <c r="D41" s="61"/>
      <c r="E41" s="61"/>
      <c r="F41" s="61"/>
      <c r="G41" s="61"/>
      <c r="H41" s="61"/>
      <c r="I41" s="61"/>
      <c r="J41" s="61"/>
      <c r="K41" s="79"/>
      <c r="L41" s="79"/>
      <c r="M41" s="80" t="str">
        <f t="shared" si="0"/>
        <v>F:\slg_cehua\trunk\数值文档\战国导表\后台\c#\</v>
      </c>
      <c r="P41" s="213"/>
      <c r="Q41" s="82"/>
      <c r="R41" s="77"/>
      <c r="S41" s="61"/>
      <c r="T41" s="79"/>
      <c r="U41" s="79"/>
      <c r="V41" s="81" t="str">
        <f t="shared" si="1"/>
        <v>F:\slg_cehua\trunk\数值文档\战国导表\前台\c#\</v>
      </c>
    </row>
    <row r="42" spans="1:22" x14ac:dyDescent="0.15">
      <c r="A42" s="213"/>
      <c r="B42" s="76"/>
      <c r="C42" s="77"/>
      <c r="D42" s="61"/>
      <c r="E42" s="61"/>
      <c r="F42" s="61"/>
      <c r="G42" s="61"/>
      <c r="H42" s="61"/>
      <c r="I42" s="61"/>
      <c r="J42" s="61"/>
      <c r="K42" s="79"/>
      <c r="L42" s="79"/>
      <c r="M42" s="80" t="str">
        <f t="shared" si="0"/>
        <v>F:\slg_cehua\trunk\数值文档\战国导表\后台\c#\</v>
      </c>
      <c r="P42" s="213"/>
      <c r="Q42" s="82"/>
      <c r="R42" s="77"/>
      <c r="S42" s="61"/>
      <c r="T42" s="79"/>
      <c r="U42" s="79"/>
      <c r="V42" s="81" t="str">
        <f t="shared" si="1"/>
        <v>F:\slg_cehua\trunk\数值文档\战国导表\前台\c#\</v>
      </c>
    </row>
    <row r="43" spans="1:22" x14ac:dyDescent="0.15">
      <c r="A43" s="213"/>
      <c r="B43" s="76"/>
      <c r="C43" s="77"/>
      <c r="D43" s="61"/>
      <c r="E43" s="61"/>
      <c r="F43" s="61"/>
      <c r="G43" s="61"/>
      <c r="H43" s="61"/>
      <c r="I43" s="61"/>
      <c r="J43" s="61"/>
      <c r="K43" s="79"/>
      <c r="L43" s="79"/>
      <c r="M43" s="80" t="str">
        <f t="shared" si="0"/>
        <v>F:\slg_cehua\trunk\数值文档\战国导表\后台\c#\</v>
      </c>
      <c r="P43" s="213"/>
      <c r="Q43" s="82"/>
      <c r="R43" s="77"/>
      <c r="S43" s="61"/>
      <c r="T43" s="79"/>
      <c r="U43" s="79"/>
      <c r="V43" s="81" t="str">
        <f t="shared" si="1"/>
        <v>F:\slg_cehua\trunk\数值文档\战国导表\前台\c#\</v>
      </c>
    </row>
    <row r="44" spans="1:22" x14ac:dyDescent="0.15">
      <c r="A44" s="213"/>
      <c r="B44" s="76"/>
      <c r="C44" s="77"/>
      <c r="D44" s="61"/>
      <c r="E44" s="61"/>
      <c r="F44" s="61"/>
      <c r="G44" s="61"/>
      <c r="H44" s="61"/>
      <c r="I44" s="61"/>
      <c r="J44" s="61"/>
      <c r="K44" s="79"/>
      <c r="L44" s="79"/>
      <c r="M44" s="80" t="str">
        <f t="shared" ref="M44:M66" si="2">$K$2&amp;"后台\"&amp;版本选择&amp;"\"</f>
        <v>F:\slg_cehua\trunk\数值文档\战国导表\后台\c#\</v>
      </c>
      <c r="P44" s="213"/>
      <c r="Q44" s="82"/>
      <c r="R44" s="77"/>
      <c r="S44" s="61"/>
      <c r="T44" s="79"/>
      <c r="U44" s="79"/>
      <c r="V44" s="81" t="str">
        <f t="shared" ref="V44:V66" si="3">$K$2&amp;"前台\"&amp;版本选择&amp;"\"</f>
        <v>F:\slg_cehua\trunk\数值文档\战国导表\前台\c#\</v>
      </c>
    </row>
    <row r="45" spans="1:22" x14ac:dyDescent="0.15">
      <c r="A45" s="213"/>
      <c r="B45" s="76"/>
      <c r="C45" s="77"/>
      <c r="D45" s="86"/>
      <c r="E45" s="86"/>
      <c r="F45" s="61"/>
      <c r="G45" s="61"/>
      <c r="H45" s="61"/>
      <c r="I45" s="61"/>
      <c r="J45" s="61"/>
      <c r="K45" s="79"/>
      <c r="L45" s="79"/>
      <c r="M45" s="80" t="str">
        <f t="shared" si="2"/>
        <v>F:\slg_cehua\trunk\数值文档\战国导表\后台\c#\</v>
      </c>
      <c r="P45" s="213"/>
      <c r="Q45" s="82"/>
      <c r="R45" s="77"/>
      <c r="S45" s="61"/>
      <c r="T45" s="79"/>
      <c r="U45" s="79"/>
      <c r="V45" s="81" t="str">
        <f t="shared" si="3"/>
        <v>F:\slg_cehua\trunk\数值文档\战国导表\前台\c#\</v>
      </c>
    </row>
    <row r="46" spans="1:22" x14ac:dyDescent="0.15">
      <c r="A46" s="213"/>
      <c r="B46" s="76"/>
      <c r="C46" s="77"/>
      <c r="D46" s="86"/>
      <c r="E46" s="61"/>
      <c r="F46" s="61"/>
      <c r="G46" s="61"/>
      <c r="H46" s="61"/>
      <c r="I46" s="61"/>
      <c r="J46" s="61"/>
      <c r="K46" s="79"/>
      <c r="L46" s="79"/>
      <c r="M46" s="80" t="str">
        <f t="shared" si="2"/>
        <v>F:\slg_cehua\trunk\数值文档\战国导表\后台\c#\</v>
      </c>
      <c r="P46" s="213"/>
      <c r="Q46" s="87"/>
      <c r="R46" s="77"/>
      <c r="S46" s="61"/>
      <c r="T46" s="79"/>
      <c r="U46" s="79"/>
      <c r="V46" s="81" t="str">
        <f t="shared" si="3"/>
        <v>F:\slg_cehua\trunk\数值文档\战国导表\前台\c#\</v>
      </c>
    </row>
    <row r="47" spans="1:22" x14ac:dyDescent="0.15">
      <c r="A47" s="213"/>
      <c r="B47" s="76"/>
      <c r="C47" s="77"/>
      <c r="D47" s="61"/>
      <c r="E47" s="61"/>
      <c r="F47" s="61"/>
      <c r="G47" s="61"/>
      <c r="H47" s="61"/>
      <c r="I47" s="61"/>
      <c r="J47" s="61"/>
      <c r="K47" s="79"/>
      <c r="L47" s="79"/>
      <c r="M47" s="80" t="str">
        <f t="shared" si="2"/>
        <v>F:\slg_cehua\trunk\数值文档\战国导表\后台\c#\</v>
      </c>
      <c r="P47" s="213"/>
      <c r="Q47" s="82"/>
      <c r="R47" s="77"/>
      <c r="S47" s="61"/>
      <c r="T47" s="79"/>
      <c r="U47" s="79"/>
      <c r="V47" s="81" t="str">
        <f t="shared" si="3"/>
        <v>F:\slg_cehua\trunk\数值文档\战国导表\前台\c#\</v>
      </c>
    </row>
    <row r="48" spans="1:22" ht="13.5" customHeight="1" x14ac:dyDescent="0.15">
      <c r="A48" s="213"/>
      <c r="B48" s="76"/>
      <c r="C48" s="77"/>
      <c r="D48" s="61"/>
      <c r="E48" s="61"/>
      <c r="F48" s="61"/>
      <c r="G48" s="61"/>
      <c r="H48" s="61"/>
      <c r="I48" s="61"/>
      <c r="J48" s="61"/>
      <c r="K48" s="79"/>
      <c r="L48" s="79"/>
      <c r="M48" s="80" t="str">
        <f t="shared" si="2"/>
        <v>F:\slg_cehua\trunk\数值文档\战国导表\后台\c#\</v>
      </c>
      <c r="P48" s="213"/>
      <c r="Q48" s="87"/>
      <c r="R48" s="77"/>
      <c r="S48" s="61"/>
      <c r="T48" s="79"/>
      <c r="U48" s="79"/>
      <c r="V48" s="81" t="str">
        <f t="shared" si="3"/>
        <v>F:\slg_cehua\trunk\数值文档\战国导表\前台\c#\</v>
      </c>
    </row>
    <row r="49" spans="1:22" x14ac:dyDescent="0.15">
      <c r="A49" s="213"/>
      <c r="B49" s="76"/>
      <c r="C49" s="77"/>
      <c r="D49" s="61"/>
      <c r="E49" s="61"/>
      <c r="F49" s="61"/>
      <c r="G49" s="61"/>
      <c r="H49" s="61"/>
      <c r="I49" s="61"/>
      <c r="J49" s="61"/>
      <c r="K49" s="79"/>
      <c r="L49" s="79"/>
      <c r="M49" s="80" t="str">
        <f t="shared" si="2"/>
        <v>F:\slg_cehua\trunk\数值文档\战国导表\后台\c#\</v>
      </c>
      <c r="P49" s="213"/>
      <c r="Q49" s="82"/>
      <c r="R49" s="77"/>
      <c r="S49" s="61"/>
      <c r="T49" s="79"/>
      <c r="U49" s="79"/>
      <c r="V49" s="81" t="str">
        <f t="shared" si="3"/>
        <v>F:\slg_cehua\trunk\数值文档\战国导表\前台\c#\</v>
      </c>
    </row>
    <row r="50" spans="1:22" x14ac:dyDescent="0.15">
      <c r="A50" s="213"/>
      <c r="B50" s="76"/>
      <c r="C50" s="77"/>
      <c r="D50" s="61"/>
      <c r="E50" s="61"/>
      <c r="F50" s="61"/>
      <c r="G50" s="61"/>
      <c r="H50" s="61"/>
      <c r="I50" s="61"/>
      <c r="J50" s="61"/>
      <c r="K50" s="79"/>
      <c r="L50" s="79"/>
      <c r="M50" s="80" t="str">
        <f t="shared" si="2"/>
        <v>F:\slg_cehua\trunk\数值文档\战国导表\后台\c#\</v>
      </c>
      <c r="P50" s="213"/>
      <c r="Q50" s="82"/>
      <c r="R50" s="77"/>
      <c r="S50" s="61"/>
      <c r="T50" s="79"/>
      <c r="U50" s="79"/>
      <c r="V50" s="81" t="str">
        <f t="shared" si="3"/>
        <v>F:\slg_cehua\trunk\数值文档\战国导表\前台\c#\</v>
      </c>
    </row>
    <row r="51" spans="1:22" x14ac:dyDescent="0.15">
      <c r="A51" s="213"/>
      <c r="B51" s="76"/>
      <c r="C51" s="77"/>
      <c r="D51" s="61"/>
      <c r="E51" s="61"/>
      <c r="F51" s="61"/>
      <c r="G51" s="61"/>
      <c r="H51" s="61"/>
      <c r="I51" s="61"/>
      <c r="J51" s="61"/>
      <c r="K51" s="79"/>
      <c r="L51" s="79"/>
      <c r="M51" s="80" t="str">
        <f t="shared" si="2"/>
        <v>F:\slg_cehua\trunk\数值文档\战国导表\后台\c#\</v>
      </c>
      <c r="P51" s="213"/>
      <c r="Q51" s="82"/>
      <c r="R51" s="77"/>
      <c r="S51" s="61"/>
      <c r="T51" s="79"/>
      <c r="U51" s="79"/>
      <c r="V51" s="81" t="str">
        <f t="shared" si="3"/>
        <v>F:\slg_cehua\trunk\数值文档\战国导表\前台\c#\</v>
      </c>
    </row>
    <row r="52" spans="1:22" x14ac:dyDescent="0.15">
      <c r="A52" s="213"/>
      <c r="B52" s="76"/>
      <c r="C52" s="77"/>
      <c r="D52" s="61"/>
      <c r="E52" s="61"/>
      <c r="F52" s="61"/>
      <c r="G52" s="61"/>
      <c r="H52" s="61"/>
      <c r="I52" s="61"/>
      <c r="J52" s="61"/>
      <c r="K52" s="79"/>
      <c r="L52" s="79"/>
      <c r="M52" s="80" t="str">
        <f t="shared" si="2"/>
        <v>F:\slg_cehua\trunk\数值文档\战国导表\后台\c#\</v>
      </c>
      <c r="P52" s="213"/>
      <c r="Q52" s="82"/>
      <c r="R52" s="77"/>
      <c r="S52" s="79"/>
      <c r="T52" s="79"/>
      <c r="U52" s="79"/>
      <c r="V52" s="81" t="str">
        <f t="shared" si="3"/>
        <v>F:\slg_cehua\trunk\数值文档\战国导表\前台\c#\</v>
      </c>
    </row>
    <row r="53" spans="1:22" x14ac:dyDescent="0.15">
      <c r="A53" s="213"/>
      <c r="B53" s="76"/>
      <c r="C53" s="77"/>
      <c r="D53" s="76"/>
      <c r="E53" s="61"/>
      <c r="F53" s="61"/>
      <c r="G53" s="61"/>
      <c r="H53" s="61"/>
      <c r="I53" s="61"/>
      <c r="J53" s="61"/>
      <c r="K53" s="79"/>
      <c r="L53" s="79"/>
      <c r="M53" s="80" t="str">
        <f t="shared" si="2"/>
        <v>F:\slg_cehua\trunk\数值文档\战国导表\后台\c#\</v>
      </c>
      <c r="P53" s="213"/>
      <c r="Q53" s="82"/>
      <c r="R53" s="77"/>
      <c r="S53" s="61"/>
      <c r="T53" s="79"/>
      <c r="U53" s="79"/>
      <c r="V53" s="81" t="str">
        <f t="shared" si="3"/>
        <v>F:\slg_cehua\trunk\数值文档\战国导表\前台\c#\</v>
      </c>
    </row>
    <row r="54" spans="1:22" x14ac:dyDescent="0.15">
      <c r="A54" s="213"/>
      <c r="B54" s="76"/>
      <c r="C54" s="77"/>
      <c r="D54" s="61"/>
      <c r="E54" s="61"/>
      <c r="F54" s="61"/>
      <c r="G54" s="61"/>
      <c r="H54" s="61"/>
      <c r="I54" s="61"/>
      <c r="J54" s="61"/>
      <c r="K54" s="79"/>
      <c r="L54" s="79"/>
      <c r="M54" s="80" t="str">
        <f t="shared" si="2"/>
        <v>F:\slg_cehua\trunk\数值文档\战国导表\后台\c#\</v>
      </c>
      <c r="P54" s="213"/>
      <c r="Q54" s="88"/>
      <c r="R54" s="77"/>
      <c r="S54" s="89"/>
      <c r="T54" s="90"/>
      <c r="U54" s="79"/>
      <c r="V54" s="81" t="str">
        <f t="shared" si="3"/>
        <v>F:\slg_cehua\trunk\数值文档\战国导表\前台\c#\</v>
      </c>
    </row>
    <row r="55" spans="1:22" x14ac:dyDescent="0.15">
      <c r="A55" s="213"/>
      <c r="B55" s="76"/>
      <c r="C55" s="77"/>
      <c r="D55" s="61"/>
      <c r="E55" s="61"/>
      <c r="F55" s="61"/>
      <c r="G55" s="61"/>
      <c r="H55" s="89"/>
      <c r="I55" s="89"/>
      <c r="J55" s="89"/>
      <c r="K55" s="79"/>
      <c r="L55" s="79"/>
      <c r="M55" s="80" t="str">
        <f t="shared" si="2"/>
        <v>F:\slg_cehua\trunk\数值文档\战国导表\后台\c#\</v>
      </c>
      <c r="P55" s="213"/>
      <c r="Q55" s="89"/>
      <c r="R55" s="77"/>
      <c r="S55" s="89"/>
      <c r="T55" s="90"/>
      <c r="U55" s="79"/>
      <c r="V55" s="81" t="str">
        <f t="shared" si="3"/>
        <v>F:\slg_cehua\trunk\数值文档\战国导表\前台\c#\</v>
      </c>
    </row>
    <row r="56" spans="1:22" x14ac:dyDescent="0.15">
      <c r="A56" s="213"/>
      <c r="B56" s="76"/>
      <c r="C56" s="77"/>
      <c r="D56" s="61"/>
      <c r="E56" s="61"/>
      <c r="F56" s="61"/>
      <c r="G56" s="61"/>
      <c r="H56" s="61"/>
      <c r="I56" s="61"/>
      <c r="J56" s="61"/>
      <c r="K56" s="79"/>
      <c r="L56" s="79"/>
      <c r="M56" s="80" t="str">
        <f t="shared" si="2"/>
        <v>F:\slg_cehua\trunk\数值文档\战国导表\后台\c#\</v>
      </c>
      <c r="P56" s="213"/>
      <c r="Q56" s="89"/>
      <c r="R56" s="77"/>
      <c r="S56" s="89"/>
      <c r="T56" s="90"/>
      <c r="U56" s="79"/>
      <c r="V56" s="81" t="str">
        <f t="shared" si="3"/>
        <v>F:\slg_cehua\trunk\数值文档\战国导表\前台\c#\</v>
      </c>
    </row>
    <row r="57" spans="1:22" x14ac:dyDescent="0.15">
      <c r="A57" s="213"/>
      <c r="B57" s="76"/>
      <c r="C57" s="77"/>
      <c r="D57" s="61"/>
      <c r="E57" s="61"/>
      <c r="F57" s="61"/>
      <c r="G57" s="61"/>
      <c r="H57" s="61"/>
      <c r="I57" s="61"/>
      <c r="J57" s="61"/>
      <c r="K57" s="79"/>
      <c r="L57" s="79"/>
      <c r="M57" s="80" t="str">
        <f t="shared" si="2"/>
        <v>F:\slg_cehua\trunk\数值文档\战国导表\后台\c#\</v>
      </c>
      <c r="P57" s="213"/>
      <c r="Q57" s="89"/>
      <c r="R57" s="77"/>
      <c r="S57" s="89"/>
      <c r="T57" s="90"/>
      <c r="U57" s="79"/>
      <c r="V57" s="81" t="str">
        <f t="shared" si="3"/>
        <v>F:\slg_cehua\trunk\数值文档\战国导表\前台\c#\</v>
      </c>
    </row>
    <row r="58" spans="1:22" x14ac:dyDescent="0.15">
      <c r="A58" s="213"/>
      <c r="B58" s="76"/>
      <c r="C58" s="77"/>
      <c r="D58" s="61"/>
      <c r="E58" s="61"/>
      <c r="F58" s="61"/>
      <c r="G58" s="61"/>
      <c r="H58" s="61"/>
      <c r="I58" s="61"/>
      <c r="J58" s="61"/>
      <c r="K58" s="79"/>
      <c r="L58" s="79"/>
      <c r="M58" s="80" t="str">
        <f t="shared" si="2"/>
        <v>F:\slg_cehua\trunk\数值文档\战国导表\后台\c#\</v>
      </c>
      <c r="P58" s="213"/>
      <c r="Q58" s="89"/>
      <c r="R58" s="77"/>
      <c r="S58" s="89"/>
      <c r="T58" s="90"/>
      <c r="U58" s="79"/>
      <c r="V58" s="81" t="str">
        <f t="shared" si="3"/>
        <v>F:\slg_cehua\trunk\数值文档\战国导表\前台\c#\</v>
      </c>
    </row>
    <row r="59" spans="1:22" x14ac:dyDescent="0.15">
      <c r="A59" s="213"/>
      <c r="B59" s="76"/>
      <c r="C59" s="77"/>
      <c r="D59" s="61"/>
      <c r="E59" s="61"/>
      <c r="F59" s="61"/>
      <c r="G59" s="61"/>
      <c r="H59" s="61"/>
      <c r="I59" s="61"/>
      <c r="J59" s="61"/>
      <c r="K59" s="79"/>
      <c r="L59" s="79"/>
      <c r="M59" s="80" t="str">
        <f t="shared" si="2"/>
        <v>F:\slg_cehua\trunk\数值文档\战国导表\后台\c#\</v>
      </c>
      <c r="P59" s="213"/>
      <c r="Q59" s="89"/>
      <c r="R59" s="77"/>
      <c r="S59" s="91"/>
      <c r="T59" s="90"/>
      <c r="U59" s="79"/>
      <c r="V59" s="81" t="str">
        <f t="shared" si="3"/>
        <v>F:\slg_cehua\trunk\数值文档\战国导表\前台\c#\</v>
      </c>
    </row>
    <row r="60" spans="1:22" x14ac:dyDescent="0.15">
      <c r="A60" s="213"/>
      <c r="B60" s="76"/>
      <c r="C60" s="77"/>
      <c r="D60" s="61"/>
      <c r="E60" s="61"/>
      <c r="F60" s="61"/>
      <c r="G60" s="61"/>
      <c r="H60" s="61"/>
      <c r="I60" s="61"/>
      <c r="J60" s="61"/>
      <c r="K60" s="79"/>
      <c r="L60" s="79"/>
      <c r="M60" s="80" t="str">
        <f t="shared" si="2"/>
        <v>F:\slg_cehua\trunk\数值文档\战国导表\后台\c#\</v>
      </c>
      <c r="P60" s="213"/>
      <c r="Q60" s="89"/>
      <c r="R60" s="77"/>
      <c r="S60" s="89"/>
      <c r="T60" s="90"/>
      <c r="U60" s="79"/>
      <c r="V60" s="81" t="str">
        <f t="shared" si="3"/>
        <v>F:\slg_cehua\trunk\数值文档\战国导表\前台\c#\</v>
      </c>
    </row>
    <row r="61" spans="1:22" x14ac:dyDescent="0.15">
      <c r="A61" s="213"/>
      <c r="B61" s="76"/>
      <c r="C61" s="77"/>
      <c r="D61" s="61"/>
      <c r="E61" s="61"/>
      <c r="F61" s="61"/>
      <c r="G61" s="61"/>
      <c r="H61" s="61"/>
      <c r="I61" s="61"/>
      <c r="J61" s="61"/>
      <c r="K61" s="79"/>
      <c r="L61" s="79"/>
      <c r="M61" s="80" t="str">
        <f t="shared" si="2"/>
        <v>F:\slg_cehua\trunk\数值文档\战国导表\后台\c#\</v>
      </c>
      <c r="P61" s="213"/>
      <c r="Q61" s="89"/>
      <c r="R61" s="77"/>
      <c r="S61" s="89"/>
      <c r="T61" s="90"/>
      <c r="U61" s="79"/>
      <c r="V61" s="81" t="str">
        <f t="shared" si="3"/>
        <v>F:\slg_cehua\trunk\数值文档\战国导表\前台\c#\</v>
      </c>
    </row>
    <row r="62" spans="1:22" x14ac:dyDescent="0.15">
      <c r="A62" s="213"/>
      <c r="B62" s="76"/>
      <c r="C62" s="77"/>
      <c r="D62" s="61"/>
      <c r="E62" s="61"/>
      <c r="F62" s="61"/>
      <c r="G62" s="61"/>
      <c r="H62" s="61"/>
      <c r="I62" s="61"/>
      <c r="J62" s="61"/>
      <c r="K62" s="79"/>
      <c r="L62" s="79"/>
      <c r="M62" s="80" t="str">
        <f t="shared" si="2"/>
        <v>F:\slg_cehua\trunk\数值文档\战国导表\后台\c#\</v>
      </c>
      <c r="P62" s="213"/>
      <c r="Q62" s="89"/>
      <c r="R62" s="77"/>
      <c r="S62" s="89"/>
      <c r="T62" s="90"/>
      <c r="U62" s="79"/>
      <c r="V62" s="81" t="str">
        <f t="shared" si="3"/>
        <v>F:\slg_cehua\trunk\数值文档\战国导表\前台\c#\</v>
      </c>
    </row>
    <row r="63" spans="1:22" x14ac:dyDescent="0.15">
      <c r="A63" s="213"/>
      <c r="B63" s="76"/>
      <c r="C63" s="77"/>
      <c r="D63" s="89"/>
      <c r="E63" s="61"/>
      <c r="F63" s="61"/>
      <c r="G63" s="61"/>
      <c r="H63" s="61"/>
      <c r="I63" s="61"/>
      <c r="J63" s="61"/>
      <c r="K63" s="79"/>
      <c r="L63" s="79"/>
      <c r="M63" s="80" t="str">
        <f t="shared" si="2"/>
        <v>F:\slg_cehua\trunk\数值文档\战国导表\后台\c#\</v>
      </c>
      <c r="P63" s="213"/>
      <c r="Q63" s="89"/>
      <c r="R63" s="77"/>
      <c r="S63" s="89"/>
      <c r="T63" s="90"/>
      <c r="U63" s="79"/>
      <c r="V63" s="81" t="str">
        <f t="shared" si="3"/>
        <v>F:\slg_cehua\trunk\数值文档\战国导表\前台\c#\</v>
      </c>
    </row>
    <row r="64" spans="1:22" x14ac:dyDescent="0.15">
      <c r="A64" s="213"/>
      <c r="B64" s="76"/>
      <c r="C64" s="77"/>
      <c r="D64" s="89"/>
      <c r="E64" s="79"/>
      <c r="F64" s="61"/>
      <c r="G64" s="61"/>
      <c r="H64" s="61"/>
      <c r="I64" s="61"/>
      <c r="J64" s="61"/>
      <c r="K64" s="79"/>
      <c r="L64" s="79"/>
      <c r="M64" s="80" t="str">
        <f t="shared" si="2"/>
        <v>F:\slg_cehua\trunk\数值文档\战国导表\后台\c#\</v>
      </c>
      <c r="P64" s="213"/>
      <c r="Q64" s="89"/>
      <c r="R64" s="77"/>
      <c r="S64" s="89"/>
      <c r="T64" s="90"/>
      <c r="U64" s="79"/>
      <c r="V64" s="81" t="str">
        <f t="shared" si="3"/>
        <v>F:\slg_cehua\trunk\数值文档\战国导表\前台\c#\</v>
      </c>
    </row>
    <row r="65" spans="1:22" x14ac:dyDescent="0.15">
      <c r="A65" s="213"/>
      <c r="B65" s="76"/>
      <c r="C65" s="77"/>
      <c r="D65" s="61"/>
      <c r="E65" s="61"/>
      <c r="F65" s="61"/>
      <c r="G65" s="61"/>
      <c r="H65" s="61"/>
      <c r="I65" s="61"/>
      <c r="J65" s="61"/>
      <c r="K65" s="79"/>
      <c r="L65" s="79"/>
      <c r="M65" s="80" t="str">
        <f t="shared" si="2"/>
        <v>F:\slg_cehua\trunk\数值文档\战国导表\后台\c#\</v>
      </c>
      <c r="P65" s="213"/>
      <c r="Q65" s="89"/>
      <c r="R65" s="77"/>
      <c r="S65" s="89"/>
      <c r="T65" s="90"/>
      <c r="U65" s="79"/>
      <c r="V65" s="81" t="str">
        <f t="shared" si="3"/>
        <v>F:\slg_cehua\trunk\数值文档\战国导表\前台\c#\</v>
      </c>
    </row>
    <row r="66" spans="1:22" x14ac:dyDescent="0.15">
      <c r="A66" s="213"/>
      <c r="B66" s="76"/>
      <c r="C66" s="77"/>
      <c r="D66" s="61"/>
      <c r="E66" s="61"/>
      <c r="F66" s="61"/>
      <c r="G66" s="61"/>
      <c r="H66" s="61"/>
      <c r="I66" s="61"/>
      <c r="J66" s="61"/>
      <c r="K66" s="79"/>
      <c r="L66" s="79"/>
      <c r="M66" s="80" t="str">
        <f t="shared" si="2"/>
        <v>F:\slg_cehua\trunk\数值文档\战国导表\后台\c#\</v>
      </c>
      <c r="P66" s="213"/>
      <c r="Q66" s="89"/>
      <c r="R66" s="77"/>
      <c r="S66" s="89"/>
      <c r="T66" s="90"/>
      <c r="U66" s="79"/>
      <c r="V66" s="81" t="str">
        <f t="shared" si="3"/>
        <v>F:\slg_cehua\trunk\数值文档\战国导表\前台\c#\</v>
      </c>
    </row>
    <row r="68" spans="1:22" x14ac:dyDescent="0.15">
      <c r="H68" s="13"/>
      <c r="I68" s="13"/>
      <c r="J68" s="13"/>
    </row>
    <row r="69" spans="1:22" x14ac:dyDescent="0.15">
      <c r="H69" s="13"/>
      <c r="I69" s="13"/>
      <c r="J69" s="13"/>
    </row>
    <row r="70" spans="1:22" x14ac:dyDescent="0.15">
      <c r="H70" s="13"/>
      <c r="I70" s="13"/>
      <c r="J70" s="13"/>
    </row>
    <row r="71" spans="1:22" x14ac:dyDescent="0.15">
      <c r="H71" s="13"/>
      <c r="I71" s="13"/>
      <c r="J71" s="13"/>
    </row>
    <row r="72" spans="1:22" x14ac:dyDescent="0.15">
      <c r="H72" s="13"/>
      <c r="I72" s="13"/>
      <c r="J72" s="13"/>
    </row>
    <row r="73" spans="1:22" x14ac:dyDescent="0.15">
      <c r="H73" s="13"/>
      <c r="I73" s="13"/>
      <c r="J73" s="13"/>
    </row>
    <row r="74" spans="1:22" x14ac:dyDescent="0.15">
      <c r="H74" s="13"/>
      <c r="I74" s="13"/>
      <c r="J74" s="13"/>
    </row>
    <row r="75" spans="1:22" x14ac:dyDescent="0.15">
      <c r="H75" s="13"/>
      <c r="I75" s="13"/>
      <c r="J75" s="13"/>
    </row>
    <row r="76" spans="1:22" x14ac:dyDescent="0.15">
      <c r="H76" s="13"/>
      <c r="I76" s="13"/>
      <c r="J76" s="13"/>
    </row>
    <row r="77" spans="1:22" x14ac:dyDescent="0.15">
      <c r="H77" s="13"/>
      <c r="I77" s="13"/>
      <c r="J77" s="13"/>
    </row>
    <row r="78" spans="1:22" x14ac:dyDescent="0.15">
      <c r="H78" s="13"/>
      <c r="I78" s="13"/>
      <c r="J78" s="13"/>
    </row>
    <row r="79" spans="1:22" x14ac:dyDescent="0.15">
      <c r="H79" s="13"/>
      <c r="I79" s="13"/>
      <c r="J79" s="13"/>
    </row>
    <row r="80" spans="1:22" x14ac:dyDescent="0.15">
      <c r="H80" s="13"/>
      <c r="I80" s="13"/>
      <c r="J80" s="13"/>
    </row>
    <row r="81" spans="8:10" x14ac:dyDescent="0.15">
      <c r="H81" s="13"/>
      <c r="I81" s="13"/>
      <c r="J81" s="13"/>
    </row>
    <row r="82" spans="8:10" x14ac:dyDescent="0.15">
      <c r="H82" s="13"/>
      <c r="I82" s="13"/>
      <c r="J82" s="13"/>
    </row>
    <row r="83" spans="8:10" x14ac:dyDescent="0.15">
      <c r="H83" s="13"/>
      <c r="I83" s="13"/>
      <c r="J83" s="13"/>
    </row>
    <row r="84" spans="8:10" x14ac:dyDescent="0.15">
      <c r="H84" s="13"/>
      <c r="I84" s="13"/>
      <c r="J84" s="13"/>
    </row>
    <row r="85" spans="8:10" x14ac:dyDescent="0.15">
      <c r="H85" s="13"/>
      <c r="I85" s="13"/>
      <c r="J85" s="13"/>
    </row>
    <row r="86" spans="8:10" x14ac:dyDescent="0.15">
      <c r="H86" s="13"/>
      <c r="I86" s="13"/>
      <c r="J86" s="13"/>
    </row>
    <row r="87" spans="8:10" x14ac:dyDescent="0.15">
      <c r="H87" s="13"/>
      <c r="I87" s="13"/>
      <c r="J87" s="13"/>
    </row>
    <row r="88" spans="8:10" x14ac:dyDescent="0.15">
      <c r="H88" s="13"/>
      <c r="I88" s="13"/>
      <c r="J88" s="13"/>
    </row>
    <row r="89" spans="8:10" x14ac:dyDescent="0.15">
      <c r="H89" s="13"/>
      <c r="I89" s="13"/>
      <c r="J89" s="13"/>
    </row>
    <row r="90" spans="8:10" x14ac:dyDescent="0.15">
      <c r="H90" s="13"/>
      <c r="I90" s="13"/>
      <c r="J90" s="13"/>
    </row>
  </sheetData>
  <protectedRanges>
    <protectedRange sqref="Q11" name="区域1_1_2" securityDescriptor="O:WDG:WDD:(A;;CC;;;WD)"/>
    <protectedRange sqref="Q24:Q25 Q22" name="区域1_2_2_2_1_1_2" securityDescriptor="O:WDG:WDD:(A;;CC;;;WD)"/>
    <protectedRange sqref="Q34" name="区域1_3" securityDescriptor="O:WDG:WDD:(A;;CC;;;WD)"/>
  </protectedRanges>
  <mergeCells count="4">
    <mergeCell ref="K1:O1"/>
    <mergeCell ref="K2:O2"/>
    <mergeCell ref="A11:A66"/>
    <mergeCell ref="P11:P66"/>
  </mergeCells>
  <phoneticPr fontId="2" type="noConversion"/>
  <conditionalFormatting sqref="C58:C64 C12 C14:C56">
    <cfRule type="containsText" dxfId="7" priority="6" operator="containsText" text="是">
      <formula>NOT(ISERROR(SEARCH("是",C12)))</formula>
    </cfRule>
  </conditionalFormatting>
  <conditionalFormatting sqref="R12:R59">
    <cfRule type="containsText" dxfId="6" priority="5" operator="containsText" text="是">
      <formula>NOT(ISERROR(SEARCH("是",R12)))</formula>
    </cfRule>
  </conditionalFormatting>
  <conditionalFormatting sqref="C65:C66">
    <cfRule type="containsText" dxfId="5" priority="4" operator="containsText" text="是">
      <formula>NOT(ISERROR(SEARCH("是",C65)))</formula>
    </cfRule>
  </conditionalFormatting>
  <conditionalFormatting sqref="C57">
    <cfRule type="containsText" dxfId="4" priority="3" operator="containsText" text="是">
      <formula>NOT(ISERROR(SEARCH("是",C57)))</formula>
    </cfRule>
  </conditionalFormatting>
  <conditionalFormatting sqref="R60:R66">
    <cfRule type="containsText" dxfId="3" priority="2" operator="containsText" text="是">
      <formula>NOT(ISERROR(SEARCH("是",R60)))</formula>
    </cfRule>
  </conditionalFormatting>
  <conditionalFormatting sqref="C13">
    <cfRule type="containsText" dxfId="2" priority="1" operator="containsText" text="是">
      <formula>NOT(ISERROR(SEARCH("是",C13)))</formula>
    </cfRule>
  </conditionalFormatting>
  <dataValidations count="3">
    <dataValidation type="list" allowBlank="1" showInputMessage="1" showErrorMessage="1" sqref="B1" xr:uid="{00000000-0002-0000-0000-000000000000}">
      <formula1>"lua,c#"</formula1>
    </dataValidation>
    <dataValidation type="list" allowBlank="1" showInputMessage="1" showErrorMessage="1" sqref="C12:C66 R12:R66" xr:uid="{00000000-0002-0000-0000-000001000000}">
      <formula1>"是,否"</formula1>
    </dataValidation>
    <dataValidation type="list" allowBlank="1" showInputMessage="1" showErrorMessage="1" sqref="R11 C11" xr:uid="{00000000-0002-0000-0000-000002000000}">
      <formula1>$AD$2:$AD$3</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2673" r:id="rId4" name="Button 1">
              <controlPr defaultSize="0" print="0" autoFill="0" autoPict="0">
                <anchor moveWithCells="1">
                  <from>
                    <xdr:col>3</xdr:col>
                    <xdr:colOff>9525</xdr:colOff>
                    <xdr:row>5</xdr:row>
                    <xdr:rowOff>85725</xdr:rowOff>
                  </from>
                  <to>
                    <xdr:col>4</xdr:col>
                    <xdr:colOff>295275</xdr:colOff>
                    <xdr:row>7</xdr:row>
                    <xdr:rowOff>76200</xdr:rowOff>
                  </to>
                </anchor>
              </controlPr>
            </control>
          </mc:Choice>
        </mc:AlternateContent>
        <mc:AlternateContent xmlns:mc="http://schemas.openxmlformats.org/markup-compatibility/2006">
          <mc:Choice Requires="x14">
            <control shapeId="412674" r:id="rId5" name="Button 2">
              <controlPr defaultSize="0" print="0" autoFill="0" autoPict="0" macro="[0]!前台导表">
                <anchor moveWithCells="1">
                  <from>
                    <xdr:col>15</xdr:col>
                    <xdr:colOff>171450</xdr:colOff>
                    <xdr:row>5</xdr:row>
                    <xdr:rowOff>47625</xdr:rowOff>
                  </from>
                  <to>
                    <xdr:col>17</xdr:col>
                    <xdr:colOff>142875</xdr:colOff>
                    <xdr:row>6</xdr:row>
                    <xdr:rowOff>123825</xdr:rowOff>
                  </to>
                </anchor>
              </controlPr>
            </control>
          </mc:Choice>
        </mc:AlternateContent>
        <mc:AlternateContent xmlns:mc="http://schemas.openxmlformats.org/markup-compatibility/2006">
          <mc:Choice Requires="x14">
            <control shapeId="412675" r:id="rId6" name="Button 3">
              <controlPr defaultSize="0" print="0" autoFill="0" autoPict="0">
                <anchor moveWithCells="1" sizeWithCells="1">
                  <from>
                    <xdr:col>7</xdr:col>
                    <xdr:colOff>685800</xdr:colOff>
                    <xdr:row>5</xdr:row>
                    <xdr:rowOff>47625</xdr:rowOff>
                  </from>
                  <to>
                    <xdr:col>12</xdr:col>
                    <xdr:colOff>76200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5"/>
  <dimension ref="C3:D15"/>
  <sheetViews>
    <sheetView workbookViewId="0">
      <selection activeCell="H31" sqref="H31"/>
    </sheetView>
  </sheetViews>
  <sheetFormatPr defaultRowHeight="13.5" x14ac:dyDescent="0.15"/>
  <sheetData>
    <row r="3" spans="3:4" x14ac:dyDescent="0.15">
      <c r="C3">
        <v>1</v>
      </c>
      <c r="D3" s="175" t="s">
        <v>573</v>
      </c>
    </row>
    <row r="4" spans="3:4" x14ac:dyDescent="0.15">
      <c r="C4">
        <v>2</v>
      </c>
      <c r="D4" s="175" t="s">
        <v>635</v>
      </c>
    </row>
    <row r="5" spans="3:4" x14ac:dyDescent="0.15">
      <c r="C5">
        <v>3</v>
      </c>
      <c r="D5" s="175" t="s">
        <v>636</v>
      </c>
    </row>
    <row r="6" spans="3:4" x14ac:dyDescent="0.15">
      <c r="C6">
        <v>4</v>
      </c>
      <c r="D6" s="175" t="s">
        <v>697</v>
      </c>
    </row>
    <row r="7" spans="3:4" x14ac:dyDescent="0.15">
      <c r="C7">
        <v>5</v>
      </c>
      <c r="D7" s="175" t="s">
        <v>699</v>
      </c>
    </row>
    <row r="8" spans="3:4" x14ac:dyDescent="0.15">
      <c r="C8">
        <v>6</v>
      </c>
      <c r="D8" s="194" t="s">
        <v>700</v>
      </c>
    </row>
    <row r="9" spans="3:4" x14ac:dyDescent="0.15">
      <c r="C9">
        <v>7</v>
      </c>
      <c r="D9" s="194" t="s">
        <v>825</v>
      </c>
    </row>
    <row r="10" spans="3:4" x14ac:dyDescent="0.15">
      <c r="C10">
        <v>8</v>
      </c>
      <c r="D10" s="194" t="s">
        <v>864</v>
      </c>
    </row>
    <row r="11" spans="3:4" x14ac:dyDescent="0.15">
      <c r="C11">
        <v>9</v>
      </c>
      <c r="D11" s="194" t="s">
        <v>701</v>
      </c>
    </row>
    <row r="12" spans="3:4" x14ac:dyDescent="0.15">
      <c r="C12">
        <v>10</v>
      </c>
      <c r="D12" s="194" t="s">
        <v>702</v>
      </c>
    </row>
    <row r="13" spans="3:4" x14ac:dyDescent="0.15">
      <c r="C13">
        <v>11</v>
      </c>
      <c r="D13" s="175" t="s">
        <v>983</v>
      </c>
    </row>
    <row r="14" spans="3:4" x14ac:dyDescent="0.15">
      <c r="C14">
        <v>12</v>
      </c>
      <c r="D14" s="175" t="s">
        <v>984</v>
      </c>
    </row>
    <row r="15" spans="3:4" x14ac:dyDescent="0.15">
      <c r="C15">
        <v>13</v>
      </c>
      <c r="D15" s="195" t="s">
        <v>987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7"/>
  </sheetPr>
  <dimension ref="D11:Q245"/>
  <sheetViews>
    <sheetView workbookViewId="0">
      <selection activeCell="D228" sqref="D228"/>
    </sheetView>
  </sheetViews>
  <sheetFormatPr defaultRowHeight="11.25" x14ac:dyDescent="0.15"/>
  <cols>
    <col min="1" max="16384" width="9" style="13"/>
  </cols>
  <sheetData>
    <row r="11" spans="4:12" x14ac:dyDescent="0.15">
      <c r="D11" s="211" t="str">
        <f>IF([1]武将基本资料!Y4="","",[1]武将基本资料!Y4)</f>
        <v>三国武将名称</v>
      </c>
      <c r="E11" s="211" t="str">
        <f>IF([1]武将基本资料!Z4="","",[1]武将基本资料!Z4)</f>
        <v>职业</v>
      </c>
      <c r="F11" s="211" t="str">
        <f>IF([1]武将基本资料!AA4="","",[1]武将基本资料!AA4)</f>
        <v>对应职业序号</v>
      </c>
      <c r="G11" s="211" t="str">
        <f>IF([1]武将基本资料!AB4="","",[1]武将基本资料!AB4)</f>
        <v>资质</v>
      </c>
      <c r="H11" s="211" t="str">
        <f>IF([1]武将基本资料!AC4="","",[1]武将基本资料!AC4)</f>
        <v>初始兵种子类</v>
      </c>
      <c r="I11" s="211" t="str">
        <f>IF([1]武将基本资料!AD4="","",[1]武将基本资料!AD4)</f>
        <v>资质</v>
      </c>
      <c r="J11" s="211" t="str">
        <f>IF([1]武将基本资料!AE4="","",[1]武将基本资料!AE4)</f>
        <v>武将定位</v>
      </c>
      <c r="K11" s="211" t="str">
        <f>IF([1]武将基本资料!AF4="","",[1]武将基本资料!AF4)</f>
        <v>统帅</v>
      </c>
      <c r="L11" s="211" t="str">
        <f>IF([1]武将基本资料!AG4="","",[1]武将基本资料!AG4)</f>
        <v>勇武</v>
      </c>
    </row>
    <row r="12" spans="4:12" x14ac:dyDescent="0.15">
      <c r="D12" s="211">
        <f>IF([1]武将基本资料!W5="","",[1]武将基本资料!W5)</f>
        <v>16501</v>
      </c>
      <c r="E12" s="211" t="str">
        <f>IF([1]武将基本资料!X5="","",[1]武将基本资料!X5)</f>
        <v>80素材</v>
      </c>
      <c r="F12" s="211" t="str">
        <f>IF([1]武将基本资料!Y5="","",[1]武将基本资料!Y5)</f>
        <v>80素材</v>
      </c>
      <c r="G12" s="211" t="str">
        <f>IF([1]武将基本资料!Z5="","",[1]武将基本资料!Z5)</f>
        <v/>
      </c>
      <c r="H12" s="211" t="str">
        <f>IF([1]武将基本资料!AA5="","",[1]武将基本资料!AA5)</f>
        <v/>
      </c>
      <c r="I12" s="211" t="str">
        <f>IF([1]武将基本资料!AB5="","",[1]武将基本资料!AB5)</f>
        <v>白</v>
      </c>
      <c r="J12" s="211" t="str">
        <f>IF([1]武将基本资料!AC5="","",[1]武将基本资料!AC5)</f>
        <v/>
      </c>
      <c r="K12" s="211">
        <f>IF([1]武将基本资料!AD5="","",[1]武将基本资料!AD5)</f>
        <v>80</v>
      </c>
      <c r="L12" s="211" t="str">
        <f>IF([1]武将基本资料!AE5="","",[1]武将基本资料!AE5)</f>
        <v>平衡</v>
      </c>
    </row>
    <row r="13" spans="4:12" x14ac:dyDescent="0.15">
      <c r="D13" s="211">
        <f>IF([1]武将基本资料!W6="","",[1]武将基本资料!W6)</f>
        <v>16502</v>
      </c>
      <c r="E13" s="211" t="str">
        <f>IF([1]武将基本资料!X6="","",[1]武将基本资料!X6)</f>
        <v>90素材</v>
      </c>
      <c r="F13" s="211" t="str">
        <f>IF([1]武将基本资料!Y6="","",[1]武将基本资料!Y6)</f>
        <v>千夫长</v>
      </c>
      <c r="G13" s="211" t="str">
        <f>IF([1]武将基本资料!Z6="","",[1]武将基本资料!Z6)</f>
        <v/>
      </c>
      <c r="H13" s="211" t="str">
        <f>IF([1]武将基本资料!AA6="","",[1]武将基本资料!AA6)</f>
        <v/>
      </c>
      <c r="I13" s="211" t="str">
        <f>IF([1]武将基本资料!AB6="","",[1]武将基本资料!AB6)</f>
        <v>蓝</v>
      </c>
      <c r="J13" s="211" t="str">
        <f>IF([1]武将基本资料!AC6="","",[1]武将基本资料!AC6)</f>
        <v/>
      </c>
      <c r="K13" s="211">
        <f>IF([1]武将基本资料!AD6="","",[1]武将基本资料!AD6)</f>
        <v>100</v>
      </c>
      <c r="L13" s="211" t="str">
        <f>IF([1]武将基本资料!AE6="","",[1]武将基本资料!AE6)</f>
        <v>平衡</v>
      </c>
    </row>
    <row r="14" spans="4:12" x14ac:dyDescent="0.15">
      <c r="D14" s="211">
        <f>IF([1]武将基本资料!W7="","",[1]武将基本资料!W7)</f>
        <v>16503</v>
      </c>
      <c r="E14" s="211" t="str">
        <f>IF([1]武将基本资料!X7="","",[1]武将基本资料!X7)</f>
        <v>100素材</v>
      </c>
      <c r="F14" s="211" t="str">
        <f>IF([1]武将基本资料!Y7="","",[1]武将基本资料!Y7)</f>
        <v>左庶长</v>
      </c>
      <c r="G14" s="211" t="str">
        <f>IF([1]武将基本资料!Z7="","",[1]武将基本资料!Z7)</f>
        <v/>
      </c>
      <c r="H14" s="211" t="str">
        <f>IF([1]武将基本资料!AA7="","",[1]武将基本资料!AA7)</f>
        <v/>
      </c>
      <c r="I14" s="211" t="str">
        <f>IF([1]武将基本资料!AB7="","",[1]武将基本资料!AB7)</f>
        <v>蓝</v>
      </c>
      <c r="J14" s="211" t="str">
        <f>IF([1]武将基本资料!AC7="","",[1]武将基本资料!AC7)</f>
        <v/>
      </c>
      <c r="K14" s="211">
        <f>IF([1]武将基本资料!AD7="","",[1]武将基本资料!AD7)</f>
        <v>100</v>
      </c>
      <c r="L14" s="211" t="str">
        <f>IF([1]武将基本资料!AE7="","",[1]武将基本资料!AE7)</f>
        <v>平衡</v>
      </c>
    </row>
    <row r="15" spans="4:12" x14ac:dyDescent="0.15">
      <c r="D15" s="211">
        <f>IF([1]武将基本资料!W8="","",[1]武将基本资料!W8)</f>
        <v>16504</v>
      </c>
      <c r="E15" s="211" t="str">
        <f>IF([1]武将基本资料!X8="","",[1]武将基本资料!X8)</f>
        <v>110素材</v>
      </c>
      <c r="F15" s="211" t="str">
        <f>IF([1]武将基本资料!Y8="","",[1]武将基本资料!Y8)</f>
        <v>都尉</v>
      </c>
      <c r="G15" s="211" t="str">
        <f>IF([1]武将基本资料!Z8="","",[1]武将基本资料!Z8)</f>
        <v/>
      </c>
      <c r="H15" s="211" t="str">
        <f>IF([1]武将基本资料!AA8="","",[1]武将基本资料!AA8)</f>
        <v/>
      </c>
      <c r="I15" s="211" t="str">
        <f>IF([1]武将基本资料!AB8="","",[1]武将基本资料!AB8)</f>
        <v>紫</v>
      </c>
      <c r="J15" s="211" t="str">
        <f>IF([1]武将基本资料!AC8="","",[1]武将基本资料!AC8)</f>
        <v/>
      </c>
      <c r="K15" s="211">
        <f>IF([1]武将基本资料!AD8="","",[1]武将基本资料!AD8)</f>
        <v>110</v>
      </c>
      <c r="L15" s="211" t="str">
        <f>IF([1]武将基本资料!AE8="","",[1]武将基本资料!AE8)</f>
        <v>平衡</v>
      </c>
    </row>
    <row r="16" spans="4:12" x14ac:dyDescent="0.15">
      <c r="D16" s="211">
        <f>IF([1]武将基本资料!W9="","",[1]武将基本资料!W9)</f>
        <v>16505</v>
      </c>
      <c r="E16" s="211" t="str">
        <f>IF([1]武将基本资料!X9="","",[1]武将基本资料!X9)</f>
        <v>120素材</v>
      </c>
      <c r="F16" s="211" t="str">
        <f>IF([1]武将基本资料!Y9="","",[1]武将基本资料!Y9)</f>
        <v>国尉</v>
      </c>
      <c r="G16" s="211" t="str">
        <f>IF([1]武将基本资料!Z9="","",[1]武将基本资料!Z9)</f>
        <v/>
      </c>
      <c r="H16" s="211" t="str">
        <f>IF([1]武将基本资料!AA9="","",[1]武将基本资料!AA9)</f>
        <v/>
      </c>
      <c r="I16" s="211" t="str">
        <f>IF([1]武将基本资料!AB9="","",[1]武将基本资料!AB9)</f>
        <v>橙</v>
      </c>
      <c r="J16" s="211" t="str">
        <f>IF([1]武将基本资料!AC9="","",[1]武将基本资料!AC9)</f>
        <v/>
      </c>
      <c r="K16" s="211">
        <f>IF([1]武将基本资料!AD9="","",[1]武将基本资料!AD9)</f>
        <v>120</v>
      </c>
      <c r="L16" s="211" t="str">
        <f>IF([1]武将基本资料!AE9="","",[1]武将基本资料!AE9)</f>
        <v>平衡</v>
      </c>
    </row>
    <row r="17" spans="4:12" x14ac:dyDescent="0.15">
      <c r="D17" s="211">
        <f>IF([1]武将基本资料!W10="","",[1]武将基本资料!W10)</f>
        <v>16506</v>
      </c>
      <c r="E17" s="211" t="str">
        <f>IF([1]武将基本资料!X10="","",[1]武将基本资料!X10)</f>
        <v>130素材</v>
      </c>
      <c r="F17" s="211" t="str">
        <f>IF([1]武将基本资料!Y10="","",[1]武将基本资料!Y10)</f>
        <v>主将</v>
      </c>
      <c r="G17" s="211" t="str">
        <f>IF([1]武将基本资料!Z10="","",[1]武将基本资料!Z10)</f>
        <v/>
      </c>
      <c r="H17" s="211" t="str">
        <f>IF([1]武将基本资料!AA10="","",[1]武将基本资料!AA10)</f>
        <v/>
      </c>
      <c r="I17" s="211" t="str">
        <f>IF([1]武将基本资料!AB10="","",[1]武将基本资料!AB10)</f>
        <v>橙+</v>
      </c>
      <c r="J17" s="211" t="str">
        <f>IF([1]武将基本资料!AC10="","",[1]武将基本资料!AC10)</f>
        <v/>
      </c>
      <c r="K17" s="211">
        <f>IF([1]武将基本资料!AD10="","",[1]武将基本资料!AD10)</f>
        <v>130</v>
      </c>
      <c r="L17" s="211" t="str">
        <f>IF([1]武将基本资料!AE10="","",[1]武将基本资料!AE10)</f>
        <v>平衡</v>
      </c>
    </row>
    <row r="18" spans="4:12" x14ac:dyDescent="0.15">
      <c r="D18" s="211" t="str">
        <f>IF([1]武将基本资料!W11="","",[1]武将基本资料!W11)</f>
        <v/>
      </c>
      <c r="E18" s="211" t="str">
        <f>IF([1]武将基本资料!X11="","",[1]武将基本资料!X11)</f>
        <v/>
      </c>
      <c r="F18" s="211" t="str">
        <f>IF([1]武将基本资料!Y11="","",[1]武将基本资料!Y11)</f>
        <v/>
      </c>
      <c r="G18" s="211" t="str">
        <f>IF([1]武将基本资料!Z11="","",[1]武将基本资料!Z11)</f>
        <v/>
      </c>
      <c r="H18" s="211" t="str">
        <f>IF([1]武将基本资料!AA11="","",[1]武将基本资料!AA11)</f>
        <v/>
      </c>
      <c r="I18" s="211" t="str">
        <f>IF([1]武将基本资料!AB11="","",[1]武将基本资料!AB11)</f>
        <v/>
      </c>
      <c r="J18" s="211" t="str">
        <f>IF([1]武将基本资料!AC11="","",[1]武将基本资料!AC11)</f>
        <v/>
      </c>
      <c r="K18" s="211" t="str">
        <f>IF([1]武将基本资料!AD11="","",[1]武将基本资料!AD11)</f>
        <v/>
      </c>
      <c r="L18" s="211" t="str">
        <f>IF([1]武将基本资料!AE11="","",[1]武将基本资料!AE11)</f>
        <v/>
      </c>
    </row>
    <row r="19" spans="4:12" x14ac:dyDescent="0.15">
      <c r="D19" s="211">
        <f>IF([1]武将基本资料!W12="","",[1]武将基本资料!W12)</f>
        <v>10001</v>
      </c>
      <c r="E19" s="211" t="str">
        <f>IF([1]武将基本资料!X12="","",[1]武将基本资料!X12)</f>
        <v>骊姬</v>
      </c>
      <c r="F19" s="211" t="str">
        <f>IF([1]武将基本资料!Y12="","",[1]武将基本资料!Y12)</f>
        <v>吕玲绮</v>
      </c>
      <c r="G19" s="211" t="str">
        <f>IF([1]武将基本资料!Z12="","",[1]武将基本资料!Z12)</f>
        <v>步将</v>
      </c>
      <c r="H19" s="211">
        <f>IF([1]武将基本资料!AA12="","",[1]武将基本资料!AA12)</f>
        <v>3</v>
      </c>
      <c r="I19" s="211" t="str">
        <f>IF([1]武将基本资料!AB12="","",[1]武将基本资料!AB12)</f>
        <v>橙</v>
      </c>
      <c r="J19" s="211" t="str">
        <f>IF([1]武将基本资料!AC12="","",[1]武将基本资料!AC12)</f>
        <v/>
      </c>
      <c r="K19" s="211">
        <f>IF([1]武将基本资料!AD12="","",[1]武将基本资料!AD12)</f>
        <v>120</v>
      </c>
      <c r="L19" s="211" t="str">
        <f>IF([1]武将基本资料!AE12="","",[1]武将基本资料!AE12)</f>
        <v>勇武</v>
      </c>
    </row>
    <row r="20" spans="4:12" x14ac:dyDescent="0.15">
      <c r="D20" s="211">
        <f>IF([1]武将基本资料!W13="","",[1]武将基本资料!W13)</f>
        <v>10002</v>
      </c>
      <c r="E20" s="211" t="str">
        <f>IF([1]武将基本资料!X13="","",[1]武将基本资料!X13)</f>
        <v>王翦</v>
      </c>
      <c r="F20" s="211" t="str">
        <f>IF([1]武将基本资料!Y13="","",[1]武将基本资料!Y13)</f>
        <v>曹仁</v>
      </c>
      <c r="G20" s="211" t="str">
        <f>IF([1]武将基本资料!Z13="","",[1]武将基本资料!Z13)</f>
        <v>步将</v>
      </c>
      <c r="H20" s="211">
        <f>IF([1]武将基本资料!AA13="","",[1]武将基本资料!AA13)</f>
        <v>3</v>
      </c>
      <c r="I20" s="211" t="str">
        <f>IF([1]武将基本资料!AB13="","",[1]武将基本资料!AB13)</f>
        <v>橙+</v>
      </c>
      <c r="J20" s="211" t="str">
        <f>IF([1]武将基本资料!AC13="","",[1]武将基本资料!AC13)</f>
        <v/>
      </c>
      <c r="K20" s="211">
        <f>IF([1]武将基本资料!AD13="","",[1]武将基本资料!AD13)</f>
        <v>130</v>
      </c>
      <c r="L20" s="211" t="str">
        <f>IF([1]武将基本资料!AE13="","",[1]武将基本资料!AE13)</f>
        <v>勇武</v>
      </c>
    </row>
    <row r="21" spans="4:12" x14ac:dyDescent="0.15">
      <c r="D21" s="211" t="str">
        <f>IF([1]武将基本资料!W14="","",[1]武将基本资料!W14)</f>
        <v/>
      </c>
      <c r="E21" s="211" t="str">
        <f>IF([1]武将基本资料!X14="","",[1]武将基本资料!X14)</f>
        <v>义渠骇</v>
      </c>
      <c r="F21" s="211" t="str">
        <f>IF([1]武将基本资料!Y14="","",[1]武将基本资料!Y14)</f>
        <v>踏顿</v>
      </c>
      <c r="G21" s="211" t="str">
        <f>IF([1]武将基本资料!Z14="","",[1]武将基本资料!Z14)</f>
        <v>骑将</v>
      </c>
      <c r="H21" s="211">
        <f>IF([1]武将基本资料!AA14="","",[1]武将基本资料!AA14)</f>
        <v>6</v>
      </c>
      <c r="I21" s="211" t="str">
        <f>IF([1]武将基本资料!AB14="","",[1]武将基本资料!AB14)</f>
        <v>橙</v>
      </c>
      <c r="J21" s="211" t="str">
        <f>IF([1]武将基本资料!AC14="","",[1]武将基本资料!AC14)</f>
        <v/>
      </c>
      <c r="K21" s="211">
        <f>IF([1]武将基本资料!AD14="","",[1]武将基本资料!AD14)</f>
        <v>120</v>
      </c>
      <c r="L21" s="211" t="str">
        <f>IF([1]武将基本资料!AE14="","",[1]武将基本资料!AE14)</f>
        <v>统帅</v>
      </c>
    </row>
    <row r="22" spans="4:12" x14ac:dyDescent="0.15">
      <c r="D22" s="211" t="str">
        <f>IF([1]武将基本资料!W15="","",[1]武将基本资料!W15)</f>
        <v/>
      </c>
      <c r="E22" s="211" t="str">
        <f>IF([1]武将基本资料!X15="","",[1]武将基本资料!X15)</f>
        <v>白起</v>
      </c>
      <c r="F22" s="211" t="str">
        <f>IF([1]武将基本资料!Y15="","",[1]武将基本资料!Y15)</f>
        <v/>
      </c>
      <c r="G22" s="211" t="str">
        <f>IF([1]武将基本资料!Z15="","",[1]武将基本资料!Z15)</f>
        <v/>
      </c>
      <c r="H22" s="211" t="str">
        <f>IF([1]武将基本资料!AA15="","",[1]武将基本资料!AA15)</f>
        <v/>
      </c>
      <c r="I22" s="211" t="str">
        <f>IF([1]武将基本资料!AB15="","",[1]武将基本资料!AB15)</f>
        <v/>
      </c>
      <c r="J22" s="211" t="str">
        <f>IF([1]武将基本资料!AC15="","",[1]武将基本资料!AC15)</f>
        <v/>
      </c>
      <c r="K22" s="211" t="str">
        <f>IF([1]武将基本资料!AD15="","",[1]武将基本资料!AD15)</f>
        <v/>
      </c>
      <c r="L22" s="211" t="str">
        <f>IF([1]武将基本资料!AE15="","",[1]武将基本资料!AE15)</f>
        <v/>
      </c>
    </row>
    <row r="23" spans="4:12" x14ac:dyDescent="0.15">
      <c r="D23" s="211">
        <f>IF([1]武将基本资料!W16="","",[1]武将基本资料!W16)</f>
        <v>10005</v>
      </c>
      <c r="E23" s="211" t="str">
        <f>IF([1]武将基本资料!X16="","",[1]武将基本资料!X16)</f>
        <v>廉颇</v>
      </c>
      <c r="F23" s="211" t="str">
        <f>IF([1]武将基本资料!Y16="","",[1]武将基本资料!Y16)</f>
        <v>程普</v>
      </c>
      <c r="G23" s="211" t="str">
        <f>IF([1]武将基本资料!Z16="","",[1]武将基本资料!Z16)</f>
        <v>骑将</v>
      </c>
      <c r="H23" s="211">
        <f>IF([1]武将基本资料!AA16="","",[1]武将基本资料!AA16)</f>
        <v>6</v>
      </c>
      <c r="I23" s="211" t="str">
        <f>IF([1]武将基本资料!AB16="","",[1]武将基本资料!AB16)</f>
        <v>橙</v>
      </c>
      <c r="J23" s="211" t="str">
        <f>IF([1]武将基本资料!AC16="","",[1]武将基本资料!AC16)</f>
        <v/>
      </c>
      <c r="K23" s="211">
        <f>IF([1]武将基本资料!AD16="","",[1]武将基本资料!AD16)</f>
        <v>120</v>
      </c>
      <c r="L23" s="211" t="str">
        <f>IF([1]武将基本资料!AE16="","",[1]武将基本资料!AE16)</f>
        <v>勇武</v>
      </c>
    </row>
    <row r="24" spans="4:12" x14ac:dyDescent="0.15">
      <c r="D24" s="211">
        <f>IF([1]武将基本资料!W17="","",[1]武将基本资料!W17)</f>
        <v>10006</v>
      </c>
      <c r="E24" s="211" t="str">
        <f>IF([1]武将基本资料!X17="","",[1]武将基本资料!X17)</f>
        <v>信陵君</v>
      </c>
      <c r="F24" s="211" t="str">
        <f>IF([1]武将基本资料!Y17="","",[1]武将基本资料!Y17)</f>
        <v>周瑜</v>
      </c>
      <c r="G24" s="211" t="str">
        <f>IF([1]武将基本资料!Z17="","",[1]武将基本资料!Z17)</f>
        <v>弓将</v>
      </c>
      <c r="H24" s="211">
        <f>IF([1]武将基本资料!AA17="","",[1]武将基本资料!AA17)</f>
        <v>4</v>
      </c>
      <c r="I24" s="211" t="str">
        <f>IF([1]武将基本资料!AB17="","",[1]武将基本资料!AB17)</f>
        <v>橙+</v>
      </c>
      <c r="J24" s="211" t="str">
        <f>IF([1]武将基本资料!AC17="","",[1]武将基本资料!AC17)</f>
        <v/>
      </c>
      <c r="K24" s="211">
        <f>IF([1]武将基本资料!AD17="","",[1]武将基本资料!AD17)</f>
        <v>130</v>
      </c>
      <c r="L24" s="211" t="str">
        <f>IF([1]武将基本资料!AE17="","",[1]武将基本资料!AE17)</f>
        <v>智略</v>
      </c>
    </row>
    <row r="25" spans="4:12" x14ac:dyDescent="0.15">
      <c r="D25" s="211">
        <f>IF([1]武将基本资料!W18="","",[1]武将基本资料!W18)</f>
        <v>10007</v>
      </c>
      <c r="E25" s="211" t="str">
        <f>IF([1]武将基本资料!X18="","",[1]武将基本资料!X18)</f>
        <v>西施</v>
      </c>
      <c r="F25" s="211" t="str">
        <f>IF([1]武将基本资料!Y18="","",[1]武将基本资料!Y18)</f>
        <v>大乔</v>
      </c>
      <c r="G25" s="211" t="str">
        <f>IF([1]武将基本资料!Z18="","",[1]武将基本资料!Z18)</f>
        <v>弓将</v>
      </c>
      <c r="H25" s="211">
        <f>IF([1]武将基本资料!AA18="","",[1]武将基本资料!AA18)</f>
        <v>4</v>
      </c>
      <c r="I25" s="211" t="str">
        <f>IF([1]武将基本资料!AB18="","",[1]武将基本资料!AB18)</f>
        <v>橙</v>
      </c>
      <c r="J25" s="211" t="str">
        <f>IF([1]武将基本资料!AC18="","",[1]武将基本资料!AC18)</f>
        <v/>
      </c>
      <c r="K25" s="211">
        <f>IF([1]武将基本资料!AD18="","",[1]武将基本资料!AD18)</f>
        <v>120</v>
      </c>
      <c r="L25" s="211" t="str">
        <f>IF([1]武将基本资料!AE18="","",[1]武将基本资料!AE18)</f>
        <v>智略</v>
      </c>
    </row>
    <row r="26" spans="4:12" x14ac:dyDescent="0.15">
      <c r="D26" s="211" t="str">
        <f>IF([1]武将基本资料!W19="","",[1]武将基本资料!W19)</f>
        <v/>
      </c>
      <c r="E26" s="211" t="str">
        <f>IF([1]武将基本资料!X19="","",[1]武将基本资料!X19)</f>
        <v>李牧</v>
      </c>
      <c r="F26" s="211" t="str">
        <f>IF([1]武将基本资料!Y19="","",[1]武将基本资料!Y19)</f>
        <v/>
      </c>
      <c r="G26" s="211" t="str">
        <f>IF([1]武将基本资料!Z19="","",[1]武将基本资料!Z19)</f>
        <v/>
      </c>
      <c r="H26" s="211" t="str">
        <f>IF([1]武将基本资料!AA19="","",[1]武将基本资料!AA19)</f>
        <v/>
      </c>
      <c r="I26" s="211" t="str">
        <f>IF([1]武将基本资料!AB19="","",[1]武将基本资料!AB19)</f>
        <v/>
      </c>
      <c r="J26" s="211" t="str">
        <f>IF([1]武将基本资料!AC19="","",[1]武将基本资料!AC19)</f>
        <v/>
      </c>
      <c r="K26" s="211" t="str">
        <f>IF([1]武将基本资料!AD19="","",[1]武将基本资料!AD19)</f>
        <v/>
      </c>
      <c r="L26" s="211" t="str">
        <f>IF([1]武将基本资料!AE19="","",[1]武将基本资料!AE19)</f>
        <v/>
      </c>
    </row>
    <row r="27" spans="4:12" x14ac:dyDescent="0.15">
      <c r="D27" s="211">
        <f>IF([1]武将基本资料!W20="","",[1]武将基本资料!W20)</f>
        <v>10009</v>
      </c>
      <c r="E27" s="211" t="str">
        <f>IF([1]武将基本资料!X20="","",[1]武将基本资料!X20)</f>
        <v>吴起</v>
      </c>
      <c r="F27" s="211" t="str">
        <f>IF([1]武将基本资料!Y20="","",[1]武将基本资料!Y20)</f>
        <v>邓艾</v>
      </c>
      <c r="G27" s="211" t="str">
        <f>IF([1]武将基本资料!Z20="","",[1]武将基本资料!Z20)</f>
        <v>步将</v>
      </c>
      <c r="H27" s="211">
        <f>IF([1]武将基本资料!AA20="","",[1]武将基本资料!AA20)</f>
        <v>3</v>
      </c>
      <c r="I27" s="211" t="str">
        <f>IF([1]武将基本资料!AB20="","",[1]武将基本资料!AB20)</f>
        <v>橙+</v>
      </c>
      <c r="J27" s="211" t="str">
        <f>IF([1]武将基本资料!AC20="","",[1]武将基本资料!AC20)</f>
        <v/>
      </c>
      <c r="K27" s="211">
        <f>IF([1]武将基本资料!AD20="","",[1]武将基本资料!AD20)</f>
        <v>130</v>
      </c>
      <c r="L27" s="211" t="str">
        <f>IF([1]武将基本资料!AE20="","",[1]武将基本资料!AE20)</f>
        <v>智略</v>
      </c>
    </row>
    <row r="28" spans="4:12" x14ac:dyDescent="0.15">
      <c r="D28" s="211">
        <f>IF([1]武将基本资料!W21="","",[1]武将基本资料!W21)</f>
        <v>10010</v>
      </c>
      <c r="E28" s="211" t="str">
        <f>IF([1]武将基本资料!X21="","",[1]武将基本资料!X21)</f>
        <v>聂荌</v>
      </c>
      <c r="F28" s="211" t="str">
        <f>IF([1]武将基本资料!Y21="","",[1]武将基本资料!Y21)</f>
        <v>王异</v>
      </c>
      <c r="G28" s="211" t="str">
        <f>IF([1]武将基本资料!Z21="","",[1]武将基本资料!Z21)</f>
        <v>步将</v>
      </c>
      <c r="H28" s="211">
        <f>IF([1]武将基本资料!AA21="","",[1]武将基本资料!AA21)</f>
        <v>3</v>
      </c>
      <c r="I28" s="211" t="str">
        <f>IF([1]武将基本资料!AB21="","",[1]武将基本资料!AB21)</f>
        <v>橙</v>
      </c>
      <c r="J28" s="211" t="str">
        <f>IF([1]武将基本资料!AC21="","",[1]武将基本资料!AC21)</f>
        <v/>
      </c>
      <c r="K28" s="211">
        <f>IF([1]武将基本资料!AD21="","",[1]武将基本资料!AD21)</f>
        <v>120</v>
      </c>
      <c r="L28" s="211" t="str">
        <f>IF([1]武将基本资料!AE21="","",[1]武将基本资料!AE21)</f>
        <v>勇武</v>
      </c>
    </row>
    <row r="29" spans="4:12" x14ac:dyDescent="0.15">
      <c r="D29" s="211">
        <f>IF([1]武将基本资料!W22="","",[1]武将基本资料!W22)</f>
        <v>10011</v>
      </c>
      <c r="E29" s="211" t="str">
        <f>IF([1]武将基本资料!X22="","",[1]武将基本资料!X22)</f>
        <v>专诸</v>
      </c>
      <c r="F29" s="211" t="str">
        <f>IF([1]武将基本资料!Y22="","",[1]武将基本资料!Y22)</f>
        <v>丁奉</v>
      </c>
      <c r="G29" s="211" t="str">
        <f>IF([1]武将基本资料!Z22="","",[1]武将基本资料!Z22)</f>
        <v>步将</v>
      </c>
      <c r="H29" s="211">
        <f>IF([1]武将基本资料!AA22="","",[1]武将基本资料!AA22)</f>
        <v>3</v>
      </c>
      <c r="I29" s="211" t="str">
        <f>IF([1]武将基本资料!AB22="","",[1]武将基本资料!AB22)</f>
        <v>紫</v>
      </c>
      <c r="J29" s="211" t="str">
        <f>IF([1]武将基本资料!AC22="","",[1]武将基本资料!AC22)</f>
        <v/>
      </c>
      <c r="K29" s="211">
        <f>IF([1]武将基本资料!AD22="","",[1]武将基本资料!AD22)</f>
        <v>110</v>
      </c>
      <c r="L29" s="211" t="str">
        <f>IF([1]武将基本资料!AE22="","",[1]武将基本资料!AE22)</f>
        <v>勇武</v>
      </c>
    </row>
    <row r="30" spans="4:12" x14ac:dyDescent="0.15">
      <c r="D30" s="211">
        <f>IF([1]武将基本资料!W23="","",[1]武将基本资料!W23)</f>
        <v>10012</v>
      </c>
      <c r="E30" s="211" t="str">
        <f>IF([1]武将基本资料!X23="","",[1]武将基本资料!X23)</f>
        <v>吕雉</v>
      </c>
      <c r="F30" s="211" t="str">
        <f>IF([1]武将基本资料!Y23="","",[1]武将基本资料!Y23)</f>
        <v>何太后</v>
      </c>
      <c r="G30" s="211" t="str">
        <f>IF([1]武将基本资料!Z23="","",[1]武将基本资料!Z23)</f>
        <v>弓将</v>
      </c>
      <c r="H30" s="211">
        <f>IF([1]武将基本资料!AA23="","",[1]武将基本资料!AA23)</f>
        <v>4</v>
      </c>
      <c r="I30" s="211" t="str">
        <f>IF([1]武将基本资料!AB23="","",[1]武将基本资料!AB23)</f>
        <v>橙+</v>
      </c>
      <c r="J30" s="211" t="str">
        <f>IF([1]武将基本资料!AC23="","",[1]武将基本资料!AC23)</f>
        <v/>
      </c>
      <c r="K30" s="211">
        <f>IF([1]武将基本资料!AD23="","",[1]武将基本资料!AD23)</f>
        <v>130</v>
      </c>
      <c r="L30" s="211" t="str">
        <f>IF([1]武将基本资料!AE23="","",[1]武将基本资料!AE23)</f>
        <v>智略</v>
      </c>
    </row>
    <row r="31" spans="4:12" x14ac:dyDescent="0.15">
      <c r="D31" s="211">
        <f>IF([1]武将基本资料!W24="","",[1]武将基本资料!W24)</f>
        <v>10013</v>
      </c>
      <c r="E31" s="211" t="str">
        <f>IF([1]武将基本资料!X24="","",[1]武将基本资料!X24)</f>
        <v>养由基</v>
      </c>
      <c r="F31" s="211" t="str">
        <f>IF([1]武将基本资料!Y24="","",[1]武将基本资料!Y24)</f>
        <v>太史慈</v>
      </c>
      <c r="G31" s="211" t="str">
        <f>IF([1]武将基本资料!Z24="","",[1]武将基本资料!Z24)</f>
        <v>步将</v>
      </c>
      <c r="H31" s="211">
        <f>IF([1]武将基本资料!AA24="","",[1]武将基本资料!AA24)</f>
        <v>3</v>
      </c>
      <c r="I31" s="211" t="str">
        <f>IF([1]武将基本资料!AB24="","",[1]武将基本资料!AB24)</f>
        <v>橙+</v>
      </c>
      <c r="J31" s="211" t="str">
        <f>IF([1]武将基本资料!AC24="","",[1]武将基本资料!AC24)</f>
        <v/>
      </c>
      <c r="K31" s="211">
        <f>IF([1]武将基本资料!AD24="","",[1]武将基本资料!AD24)</f>
        <v>130</v>
      </c>
      <c r="L31" s="211" t="str">
        <f>IF([1]武将基本资料!AE24="","",[1]武将基本资料!AE24)</f>
        <v>勇武</v>
      </c>
    </row>
    <row r="32" spans="4:12" x14ac:dyDescent="0.15">
      <c r="D32" s="211">
        <f>IF([1]武将基本资料!W25="","",[1]武将基本资料!W25)</f>
        <v>10014</v>
      </c>
      <c r="E32" s="211" t="str">
        <f>IF([1]武将基本资料!X25="","",[1]武将基本资料!X25)</f>
        <v>李广</v>
      </c>
      <c r="F32" s="211" t="str">
        <f>IF([1]武将基本资料!Y25="","",[1]武将基本资料!Y25)</f>
        <v>黄忠</v>
      </c>
      <c r="G32" s="211" t="str">
        <f>IF([1]武将基本资料!Z25="","",[1]武将基本资料!Z25)</f>
        <v>弓将</v>
      </c>
      <c r="H32" s="211">
        <f>IF([1]武将基本资料!AA25="","",[1]武将基本资料!AA25)</f>
        <v>4</v>
      </c>
      <c r="I32" s="211" t="str">
        <f>IF([1]武将基本资料!AB25="","",[1]武将基本资料!AB25)</f>
        <v>橙+</v>
      </c>
      <c r="J32" s="211" t="str">
        <f>IF([1]武将基本资料!AC25="","",[1]武将基本资料!AC25)</f>
        <v/>
      </c>
      <c r="K32" s="211">
        <f>IF([1]武将基本资料!AD25="","",[1]武将基本资料!AD25)</f>
        <v>130</v>
      </c>
      <c r="L32" s="211" t="str">
        <f>IF([1]武将基本资料!AE25="","",[1]武将基本资料!AE25)</f>
        <v>勇武</v>
      </c>
    </row>
    <row r="33" spans="4:12" x14ac:dyDescent="0.15">
      <c r="D33" s="211">
        <f>IF([1]武将基本资料!W26="","",[1]武将基本资料!W26)</f>
        <v>10015</v>
      </c>
      <c r="E33" s="211" t="str">
        <f>IF([1]武将基本资料!X26="","",[1]武将基本资料!X26)</f>
        <v>楚庄王</v>
      </c>
      <c r="F33" s="211" t="str">
        <f>IF([1]武将基本资料!Y26="","",[1]武将基本资料!Y26)</f>
        <v>马腾</v>
      </c>
      <c r="G33" s="211" t="str">
        <f>IF([1]武将基本资料!Z26="","",[1]武将基本资料!Z26)</f>
        <v>诸侯</v>
      </c>
      <c r="H33" s="211">
        <f>IF([1]武将基本资料!AA26="","",[1]武将基本资料!AA26)</f>
        <v>1</v>
      </c>
      <c r="I33" s="211" t="str">
        <f>IF([1]武将基本资料!AB26="","",[1]武将基本资料!AB26)</f>
        <v>橙</v>
      </c>
      <c r="J33" s="211" t="str">
        <f>IF([1]武将基本资料!AC26="","",[1]武将基本资料!AC26)</f>
        <v/>
      </c>
      <c r="K33" s="211">
        <f>IF([1]武将基本资料!AD26="","",[1]武将基本资料!AD26)</f>
        <v>120</v>
      </c>
      <c r="L33" s="211" t="str">
        <f>IF([1]武将基本资料!AE26="","",[1]武将基本资料!AE26)</f>
        <v>勇武</v>
      </c>
    </row>
    <row r="34" spans="4:12" x14ac:dyDescent="0.15">
      <c r="D34" s="211">
        <f>IF([1]武将基本资料!W27="","",[1]武将基本资料!W27)</f>
        <v>10016</v>
      </c>
      <c r="E34" s="211" t="str">
        <f>IF([1]武将基本资料!X27="","",[1]武将基本资料!X27)</f>
        <v>田单</v>
      </c>
      <c r="F34" s="211" t="str">
        <f>IF([1]武将基本资料!Y27="","",[1]武将基本资料!Y27)</f>
        <v>曹洪</v>
      </c>
      <c r="G34" s="211" t="str">
        <f>IF([1]武将基本资料!Z27="","",[1]武将基本资料!Z27)</f>
        <v>步将</v>
      </c>
      <c r="H34" s="211">
        <f>IF([1]武将基本资料!AA27="","",[1]武将基本资料!AA27)</f>
        <v>3</v>
      </c>
      <c r="I34" s="211" t="str">
        <f>IF([1]武将基本资料!AB27="","",[1]武将基本资料!AB27)</f>
        <v>橙</v>
      </c>
      <c r="J34" s="211" t="str">
        <f>IF([1]武将基本资料!AC27="","",[1]武将基本资料!AC27)</f>
        <v/>
      </c>
      <c r="K34" s="211">
        <f>IF([1]武将基本资料!AD27="","",[1]武将基本资料!AD27)</f>
        <v>120</v>
      </c>
      <c r="L34" s="211" t="str">
        <f>IF([1]武将基本资料!AE27="","",[1]武将基本资料!AE27)</f>
        <v>智略</v>
      </c>
    </row>
    <row r="35" spans="4:12" x14ac:dyDescent="0.15">
      <c r="D35" s="211">
        <f>IF([1]武将基本资料!W28="","",[1]武将基本资料!W28)</f>
        <v>10017</v>
      </c>
      <c r="E35" s="211" t="str">
        <f>IF([1]武将基本资料!X28="","",[1]武将基本资料!X28)</f>
        <v>司马错</v>
      </c>
      <c r="F35" s="211" t="str">
        <f>IF([1]武将基本资料!Y28="","",[1]武将基本资料!Y28)</f>
        <v>严颜</v>
      </c>
      <c r="G35" s="211" t="str">
        <f>IF([1]武将基本资料!Z28="","",[1]武将基本资料!Z28)</f>
        <v>步将</v>
      </c>
      <c r="H35" s="211">
        <f>IF([1]武将基本资料!AA28="","",[1]武将基本资料!AA28)</f>
        <v>3</v>
      </c>
      <c r="I35" s="211" t="str">
        <f>IF([1]武将基本资料!AB28="","",[1]武将基本资料!AB28)</f>
        <v>紫</v>
      </c>
      <c r="J35" s="211" t="str">
        <f>IF([1]武将基本资料!AC28="","",[1]武将基本资料!AC28)</f>
        <v/>
      </c>
      <c r="K35" s="211">
        <f>IF([1]武将基本资料!AD28="","",[1]武将基本资料!AD28)</f>
        <v>110</v>
      </c>
      <c r="L35" s="211" t="str">
        <f>IF([1]武将基本资料!AE28="","",[1]武将基本资料!AE28)</f>
        <v>勇武</v>
      </c>
    </row>
    <row r="36" spans="4:12" x14ac:dyDescent="0.15">
      <c r="D36" s="211">
        <f>IF([1]武将基本资料!W29="","",[1]武将基本资料!W29)</f>
        <v>10018</v>
      </c>
      <c r="E36" s="211" t="str">
        <f>IF([1]武将基本资料!X29="","",[1]武将基本资料!X29)</f>
        <v>吕不韦</v>
      </c>
      <c r="F36" s="211" t="str">
        <f>IF([1]武将基本资料!Y29="","",[1]武将基本资料!Y29)</f>
        <v>王允</v>
      </c>
      <c r="G36" s="211" t="str">
        <f>IF([1]武将基本资料!Z29="","",[1]武将基本资料!Z29)</f>
        <v>弓将</v>
      </c>
      <c r="H36" s="211">
        <f>IF([1]武将基本资料!AA29="","",[1]武将基本资料!AA29)</f>
        <v>4</v>
      </c>
      <c r="I36" s="211" t="str">
        <f>IF([1]武将基本资料!AB29="","",[1]武将基本资料!AB29)</f>
        <v>橙</v>
      </c>
      <c r="J36" s="211" t="str">
        <f>IF([1]武将基本资料!AC29="","",[1]武将基本资料!AC29)</f>
        <v/>
      </c>
      <c r="K36" s="211">
        <f>IF([1]武将基本资料!AD29="","",[1]武将基本资料!AD29)</f>
        <v>120</v>
      </c>
      <c r="L36" s="211" t="str">
        <f>IF([1]武将基本资料!AE29="","",[1]武将基本资料!AE29)</f>
        <v>智略</v>
      </c>
    </row>
    <row r="37" spans="4:12" x14ac:dyDescent="0.15">
      <c r="D37" s="211">
        <f>IF([1]武将基本资料!W30="","",[1]武将基本资料!W30)</f>
        <v>10019</v>
      </c>
      <c r="E37" s="211" t="str">
        <f>IF([1]武将基本资料!X30="","",[1]武将基本资料!X30)</f>
        <v>荀彧</v>
      </c>
      <c r="F37" s="211" t="str">
        <f>IF([1]武将基本资料!Y30="","",[1]武将基本资料!Y30)</f>
        <v>荀彧</v>
      </c>
      <c r="G37" s="211" t="str">
        <f>IF([1]武将基本资料!Z30="","",[1]武将基本资料!Z30)</f>
        <v>弓将</v>
      </c>
      <c r="H37" s="211">
        <f>IF([1]武将基本资料!AA30="","",[1]武将基本资料!AA30)</f>
        <v>4</v>
      </c>
      <c r="I37" s="211" t="str">
        <f>IF([1]武将基本资料!AB30="","",[1]武将基本资料!AB30)</f>
        <v>橙+</v>
      </c>
      <c r="J37" s="211" t="str">
        <f>IF([1]武将基本资料!AC30="","",[1]武将基本资料!AC30)</f>
        <v/>
      </c>
      <c r="K37" s="211">
        <f>IF([1]武将基本资料!AD30="","",[1]武将基本资料!AD30)</f>
        <v>130</v>
      </c>
      <c r="L37" s="211" t="str">
        <f>IF([1]武将基本资料!AE30="","",[1]武将基本资料!AE30)</f>
        <v>智略</v>
      </c>
    </row>
    <row r="38" spans="4:12" x14ac:dyDescent="0.15">
      <c r="D38" s="211" t="str">
        <f>IF([1]武将基本资料!W31="","",[1]武将基本资料!W31)</f>
        <v/>
      </c>
      <c r="E38" s="211" t="str">
        <f>IF([1]武将基本资料!X31="","",[1]武将基本资料!X31)</f>
        <v>秦武王</v>
      </c>
      <c r="F38" s="211" t="str">
        <f>IF([1]武将基本资料!Y31="","",[1]武将基本资料!Y31)</f>
        <v/>
      </c>
      <c r="G38" s="211" t="str">
        <f>IF([1]武将基本资料!Z31="","",[1]武将基本资料!Z31)</f>
        <v/>
      </c>
      <c r="H38" s="211" t="str">
        <f>IF([1]武将基本资料!AA31="","",[1]武将基本资料!AA31)</f>
        <v/>
      </c>
      <c r="I38" s="211" t="str">
        <f>IF([1]武将基本资料!AB31="","",[1]武将基本资料!AB31)</f>
        <v/>
      </c>
      <c r="J38" s="211" t="str">
        <f>IF([1]武将基本资料!AC31="","",[1]武将基本资料!AC31)</f>
        <v/>
      </c>
      <c r="K38" s="211" t="str">
        <f>IF([1]武将基本资料!AD31="","",[1]武将基本资料!AD31)</f>
        <v/>
      </c>
      <c r="L38" s="211" t="str">
        <f>IF([1]武将基本资料!AE31="","",[1]武将基本资料!AE31)</f>
        <v/>
      </c>
    </row>
    <row r="39" spans="4:12" x14ac:dyDescent="0.15">
      <c r="D39" s="211">
        <f>IF([1]武将基本资料!W32="","",[1]武将基本资料!W32)</f>
        <v>10021</v>
      </c>
      <c r="E39" s="211" t="str">
        <f>IF([1]武将基本资料!X32="","",[1]武将基本资料!X32)</f>
        <v>嫪毐</v>
      </c>
      <c r="F39" s="211" t="str">
        <f>IF([1]武将基本资料!Y32="","",[1]武将基本资料!Y32)</f>
        <v>李儒</v>
      </c>
      <c r="G39" s="211" t="str">
        <f>IF([1]武将基本资料!Z32="","",[1]武将基本资料!Z32)</f>
        <v>弓将</v>
      </c>
      <c r="H39" s="211">
        <f>IF([1]武将基本资料!AA32="","",[1]武将基本资料!AA32)</f>
        <v>4</v>
      </c>
      <c r="I39" s="211" t="str">
        <f>IF([1]武将基本资料!AB32="","",[1]武将基本资料!AB32)</f>
        <v>紫</v>
      </c>
      <c r="J39" s="211" t="str">
        <f>IF([1]武将基本资料!AC32="","",[1]武将基本资料!AC32)</f>
        <v/>
      </c>
      <c r="K39" s="211">
        <f>IF([1]武将基本资料!AD32="","",[1]武将基本资料!AD32)</f>
        <v>110</v>
      </c>
      <c r="L39" s="211" t="str">
        <f>IF([1]武将基本资料!AE32="","",[1]武将基本资料!AE32)</f>
        <v>智略</v>
      </c>
    </row>
    <row r="40" spans="4:12" x14ac:dyDescent="0.15">
      <c r="D40" s="211">
        <f>IF([1]武将基本资料!W33="","",[1]武将基本资料!W33)</f>
        <v>10022</v>
      </c>
      <c r="E40" s="211" t="str">
        <f>IF([1]武将基本资料!X33="","",[1]武将基本资料!X33)</f>
        <v>范增</v>
      </c>
      <c r="F40" s="211" t="str">
        <f>IF([1]武将基本资料!Y33="","",[1]武将基本资料!Y33)</f>
        <v>张昭</v>
      </c>
      <c r="G40" s="211" t="str">
        <f>IF([1]武将基本资料!Z33="","",[1]武将基本资料!Z33)</f>
        <v>弓将</v>
      </c>
      <c r="H40" s="211">
        <f>IF([1]武将基本资料!AA33="","",[1]武将基本资料!AA33)</f>
        <v>4</v>
      </c>
      <c r="I40" s="211" t="str">
        <f>IF([1]武将基本资料!AB33="","",[1]武将基本资料!AB33)</f>
        <v>橙+</v>
      </c>
      <c r="J40" s="211" t="str">
        <f>IF([1]武将基本资料!AC33="","",[1]武将基本资料!AC33)</f>
        <v/>
      </c>
      <c r="K40" s="211">
        <f>IF([1]武将基本资料!AD33="","",[1]武将基本资料!AD33)</f>
        <v>130</v>
      </c>
      <c r="L40" s="211" t="str">
        <f>IF([1]武将基本资料!AE33="","",[1]武将基本资料!AE33)</f>
        <v>智略</v>
      </c>
    </row>
    <row r="41" spans="4:12" x14ac:dyDescent="0.15">
      <c r="D41" s="211">
        <f>IF([1]武将基本资料!W34="","",[1]武将基本资料!W34)</f>
        <v>10023</v>
      </c>
      <c r="E41" s="211" t="str">
        <f>IF([1]武将基本资料!X34="","",[1]武将基本资料!X34)</f>
        <v>陈阿娇</v>
      </c>
      <c r="F41" s="211" t="str">
        <f>IF([1]武将基本资料!Y34="","",[1]武将基本资料!Y34)</f>
        <v>步练师</v>
      </c>
      <c r="G41" s="211" t="str">
        <f>IF([1]武将基本资料!Z34="","",[1]武将基本资料!Z34)</f>
        <v>弓将</v>
      </c>
      <c r="H41" s="211">
        <f>IF([1]武将基本资料!AA34="","",[1]武将基本资料!AA34)</f>
        <v>4</v>
      </c>
      <c r="I41" s="211" t="str">
        <f>IF([1]武将基本资料!AB34="","",[1]武将基本资料!AB34)</f>
        <v>橙+</v>
      </c>
      <c r="J41" s="211" t="str">
        <f>IF([1]武将基本资料!AC34="","",[1]武将基本资料!AC34)</f>
        <v/>
      </c>
      <c r="K41" s="211">
        <f>IF([1]武将基本资料!AD34="","",[1]武将基本资料!AD34)</f>
        <v>130</v>
      </c>
      <c r="L41" s="211" t="str">
        <f>IF([1]武将基本资料!AE34="","",[1]武将基本资料!AE34)</f>
        <v>智略</v>
      </c>
    </row>
    <row r="42" spans="4:12" x14ac:dyDescent="0.15">
      <c r="D42" s="211">
        <f>IF([1]武将基本资料!W35="","",[1]武将基本资料!W35)</f>
        <v>10024</v>
      </c>
      <c r="E42" s="211" t="str">
        <f>IF([1]武将基本资料!X35="","",[1]武将基本资料!X35)</f>
        <v>范雎</v>
      </c>
      <c r="F42" s="211" t="str">
        <f>IF([1]武将基本资料!Y35="","",[1]武将基本资料!Y35)</f>
        <v>陶谦</v>
      </c>
      <c r="G42" s="211" t="str">
        <f>IF([1]武将基本资料!Z35="","",[1]武将基本资料!Z35)</f>
        <v>弓将</v>
      </c>
      <c r="H42" s="211">
        <f>IF([1]武将基本资料!AA35="","",[1]武将基本资料!AA35)</f>
        <v>4</v>
      </c>
      <c r="I42" s="211" t="str">
        <f>IF([1]武将基本资料!AB35="","",[1]武将基本资料!AB35)</f>
        <v>蓝</v>
      </c>
      <c r="J42" s="211" t="str">
        <f>IF([1]武将基本资料!AC35="","",[1]武将基本资料!AC35)</f>
        <v/>
      </c>
      <c r="K42" s="211">
        <f>IF([1]武将基本资料!AD35="","",[1]武将基本资料!AD35)</f>
        <v>100</v>
      </c>
      <c r="L42" s="211" t="str">
        <f>IF([1]武将基本资料!AE35="","",[1]武将基本资料!AE35)</f>
        <v>智略</v>
      </c>
    </row>
    <row r="43" spans="4:12" x14ac:dyDescent="0.15">
      <c r="D43" s="211" t="str">
        <f>IF([1]武将基本资料!W36="","",[1]武将基本资料!W36)</f>
        <v/>
      </c>
      <c r="E43" s="211" t="str">
        <f>IF([1]武将基本资料!X36="","",[1]武将基本资料!X36)</f>
        <v>秦始皇</v>
      </c>
      <c r="F43" s="211" t="str">
        <f>IF([1]武将基本资料!Y36="","",[1]武将基本资料!Y36)</f>
        <v/>
      </c>
      <c r="G43" s="211" t="str">
        <f>IF([1]武将基本资料!Z36="","",[1]武将基本资料!Z36)</f>
        <v/>
      </c>
      <c r="H43" s="211" t="str">
        <f>IF([1]武将基本资料!AA36="","",[1]武将基本资料!AA36)</f>
        <v/>
      </c>
      <c r="I43" s="211" t="str">
        <f>IF([1]武将基本资料!AB36="","",[1]武将基本资料!AB36)</f>
        <v/>
      </c>
      <c r="J43" s="211" t="str">
        <f>IF([1]武将基本资料!AC36="","",[1]武将基本资料!AC36)</f>
        <v/>
      </c>
      <c r="K43" s="211" t="str">
        <f>IF([1]武将基本资料!AD36="","",[1]武将基本资料!AD36)</f>
        <v/>
      </c>
      <c r="L43" s="211" t="str">
        <f>IF([1]武将基本资料!AE36="","",[1]武将基本资料!AE36)</f>
        <v/>
      </c>
    </row>
    <row r="44" spans="4:12" x14ac:dyDescent="0.15">
      <c r="D44" s="211">
        <f>IF([1]武将基本资料!W37="","",[1]武将基本资料!W37)</f>
        <v>10026</v>
      </c>
      <c r="E44" s="211" t="str">
        <f>IF([1]武将基本资料!X37="","",[1]武将基本资料!X37)</f>
        <v>李斯</v>
      </c>
      <c r="F44" s="211" t="str">
        <f>IF([1]武将基本资料!Y37="","",[1]武将基本资料!Y37)</f>
        <v>邓芝</v>
      </c>
      <c r="G44" s="211" t="str">
        <f>IF([1]武将基本资料!Z37="","",[1]武将基本资料!Z37)</f>
        <v>弓将</v>
      </c>
      <c r="H44" s="211">
        <f>IF([1]武将基本资料!AA37="","",[1]武将基本资料!AA37)</f>
        <v>4</v>
      </c>
      <c r="I44" s="211" t="str">
        <f>IF([1]武将基本资料!AB37="","",[1]武将基本资料!AB37)</f>
        <v>橙</v>
      </c>
      <c r="J44" s="211" t="str">
        <f>IF([1]武将基本资料!AC37="","",[1]武将基本资料!AC37)</f>
        <v/>
      </c>
      <c r="K44" s="211">
        <f>IF([1]武将基本资料!AD37="","",[1]武将基本资料!AD37)</f>
        <v>120</v>
      </c>
      <c r="L44" s="211" t="str">
        <f>IF([1]武将基本资料!AE37="","",[1]武将基本资料!AE37)</f>
        <v>智略</v>
      </c>
    </row>
    <row r="45" spans="4:12" x14ac:dyDescent="0.15">
      <c r="D45" s="211">
        <f>IF([1]武将基本资料!W38="","",[1]武将基本资料!W38)</f>
        <v>10027</v>
      </c>
      <c r="E45" s="211" t="str">
        <f>IF([1]武将基本资料!X38="","",[1]武将基本资料!X38)</f>
        <v>樗里疾</v>
      </c>
      <c r="F45" s="211" t="str">
        <f>IF([1]武将基本资料!Y38="","",[1]武将基本资料!Y38)</f>
        <v>公孙瓒</v>
      </c>
      <c r="G45" s="211" t="str">
        <f>IF([1]武将基本资料!Z38="","",[1]武将基本资料!Z38)</f>
        <v>弓将</v>
      </c>
      <c r="H45" s="211">
        <f>IF([1]武将基本资料!AA38="","",[1]武将基本资料!AA38)</f>
        <v>4</v>
      </c>
      <c r="I45" s="211" t="str">
        <f>IF([1]武将基本资料!AB38="","",[1]武将基本资料!AB38)</f>
        <v>橙+</v>
      </c>
      <c r="J45" s="211" t="str">
        <f>IF([1]武将基本资料!AC38="","",[1]武将基本资料!AC38)</f>
        <v/>
      </c>
      <c r="K45" s="211">
        <f>IF([1]武将基本资料!AD38="","",[1]武将基本资料!AD38)</f>
        <v>130</v>
      </c>
      <c r="L45" s="211" t="str">
        <f>IF([1]武将基本资料!AE38="","",[1]武将基本资料!AE38)</f>
        <v>统帅</v>
      </c>
    </row>
    <row r="46" spans="4:12" x14ac:dyDescent="0.15">
      <c r="D46" s="211" t="str">
        <f>IF([1]武将基本资料!W39="","",[1]武将基本资料!W39)</f>
        <v/>
      </c>
      <c r="E46" s="211" t="str">
        <f>IF([1]武将基本资料!X39="","",[1]武将基本资料!X39)</f>
        <v>伯乐</v>
      </c>
      <c r="F46" s="211" t="str">
        <f>IF([1]武将基本资料!Y39="","",[1]武将基本资料!Y39)</f>
        <v/>
      </c>
      <c r="G46" s="211" t="str">
        <f>IF([1]武将基本资料!Z39="","",[1]武将基本资料!Z39)</f>
        <v/>
      </c>
      <c r="H46" s="211" t="str">
        <f>IF([1]武将基本资料!AA39="","",[1]武将基本资料!AA39)</f>
        <v/>
      </c>
      <c r="I46" s="211" t="str">
        <f>IF([1]武将基本资料!AB39="","",[1]武将基本资料!AB39)</f>
        <v/>
      </c>
      <c r="J46" s="211" t="str">
        <f>IF([1]武将基本资料!AC39="","",[1]武将基本资料!AC39)</f>
        <v/>
      </c>
      <c r="K46" s="211" t="str">
        <f>IF([1]武将基本资料!AD39="","",[1]武将基本资料!AD39)</f>
        <v/>
      </c>
      <c r="L46" s="211" t="str">
        <f>IF([1]武将基本资料!AE39="","",[1]武将基本资料!AE39)</f>
        <v/>
      </c>
    </row>
    <row r="47" spans="4:12" x14ac:dyDescent="0.15">
      <c r="D47" s="211">
        <f>IF([1]武将基本资料!W40="","",[1]武将基本资料!W40)</f>
        <v>10029</v>
      </c>
      <c r="E47" s="211" t="str">
        <f>IF([1]武将基本资料!X40="","",[1]武将基本资料!X40)</f>
        <v>钟无艳</v>
      </c>
      <c r="F47" s="211" t="str">
        <f>IF([1]武将基本资料!Y40="","",[1]武将基本资料!Y40)</f>
        <v>孙尚香</v>
      </c>
      <c r="G47" s="211" t="str">
        <f>IF([1]武将基本资料!Z40="","",[1]武将基本资料!Z40)</f>
        <v>弓将</v>
      </c>
      <c r="H47" s="211">
        <f>IF([1]武将基本资料!AA40="","",[1]武将基本资料!AA40)</f>
        <v>4</v>
      </c>
      <c r="I47" s="211" t="str">
        <f>IF([1]武将基本资料!AB40="","",[1]武将基本资料!AB40)</f>
        <v>橙</v>
      </c>
      <c r="J47" s="211" t="str">
        <f>IF([1]武将基本资料!AC40="","",[1]武将基本资料!AC40)</f>
        <v/>
      </c>
      <c r="K47" s="211">
        <f>IF([1]武将基本资料!AD40="","",[1]武将基本资料!AD40)</f>
        <v>120</v>
      </c>
      <c r="L47" s="211" t="str">
        <f>IF([1]武将基本资料!AE40="","",[1]武将基本资料!AE40)</f>
        <v>勇武</v>
      </c>
    </row>
    <row r="48" spans="4:12" x14ac:dyDescent="0.15">
      <c r="D48" s="211">
        <f>IF([1]武将基本资料!W41="","",[1]武将基本资料!W41)</f>
        <v>10030</v>
      </c>
      <c r="E48" s="211" t="str">
        <f>IF([1]武将基本资料!X41="","",[1]武将基本资料!X41)</f>
        <v>孟尝君</v>
      </c>
      <c r="F48" s="211" t="str">
        <f>IF([1]武将基本资料!Y41="","",[1]武将基本资料!Y41)</f>
        <v>凌统</v>
      </c>
      <c r="G48" s="211" t="str">
        <f>IF([1]武将基本资料!Z41="","",[1]武将基本资料!Z41)</f>
        <v>骑将</v>
      </c>
      <c r="H48" s="211">
        <f>IF([1]武将基本资料!AA41="","",[1]武将基本资料!AA41)</f>
        <v>6</v>
      </c>
      <c r="I48" s="211" t="str">
        <f>IF([1]武将基本资料!AB41="","",[1]武将基本资料!AB41)</f>
        <v>橙</v>
      </c>
      <c r="J48" s="211" t="str">
        <f>IF([1]武将基本资料!AC41="","",[1]武将基本资料!AC41)</f>
        <v/>
      </c>
      <c r="K48" s="211">
        <f>IF([1]武将基本资料!AD41="","",[1]武将基本资料!AD41)</f>
        <v>120</v>
      </c>
      <c r="L48" s="211" t="str">
        <f>IF([1]武将基本资料!AE41="","",[1]武将基本资料!AE41)</f>
        <v>智略</v>
      </c>
    </row>
    <row r="49" spans="4:12" x14ac:dyDescent="0.15">
      <c r="D49" s="211">
        <f>IF([1]武将基本资料!W42="","",[1]武将基本资料!W42)</f>
        <v>10031</v>
      </c>
      <c r="E49" s="211" t="str">
        <f>IF([1]武将基本资料!X42="","",[1]武将基本资料!X42)</f>
        <v>邹衍</v>
      </c>
      <c r="F49" s="211" t="str">
        <f>IF([1]武将基本资料!Y42="","",[1]武将基本资料!Y42)</f>
        <v>于吉</v>
      </c>
      <c r="G49" s="211" t="str">
        <f>IF([1]武将基本资料!Z42="","",[1]武将基本资料!Z42)</f>
        <v>弓将</v>
      </c>
      <c r="H49" s="211">
        <f>IF([1]武将基本资料!AA42="","",[1]武将基本资料!AA42)</f>
        <v>4</v>
      </c>
      <c r="I49" s="211" t="str">
        <f>IF([1]武将基本资料!AB42="","",[1]武将基本资料!AB42)</f>
        <v>橙+</v>
      </c>
      <c r="J49" s="211" t="str">
        <f>IF([1]武将基本资料!AC42="","",[1]武将基本资料!AC42)</f>
        <v/>
      </c>
      <c r="K49" s="211">
        <f>IF([1]武将基本资料!AD42="","",[1]武将基本资料!AD42)</f>
        <v>130</v>
      </c>
      <c r="L49" s="211" t="str">
        <f>IF([1]武将基本资料!AE42="","",[1]武将基本资料!AE42)</f>
        <v>智略</v>
      </c>
    </row>
    <row r="50" spans="4:12" x14ac:dyDescent="0.15">
      <c r="D50" s="211">
        <f>IF([1]武将基本资料!W43="","",[1]武将基本资料!W43)</f>
        <v>10032</v>
      </c>
      <c r="E50" s="211" t="str">
        <f>IF([1]武将基本资料!X43="","",[1]武将基本资料!X43)</f>
        <v>扁鹊</v>
      </c>
      <c r="F50" s="211" t="str">
        <f>IF([1]武将基本资料!Y43="","",[1]武将基本资料!Y43)</f>
        <v>华佗</v>
      </c>
      <c r="G50" s="211" t="str">
        <f>IF([1]武将基本资料!Z43="","",[1]武将基本资料!Z43)</f>
        <v>弓将</v>
      </c>
      <c r="H50" s="211">
        <f>IF([1]武将基本资料!AA43="","",[1]武将基本资料!AA43)</f>
        <v>4</v>
      </c>
      <c r="I50" s="211" t="str">
        <f>IF([1]武将基本资料!AB43="","",[1]武将基本资料!AB43)</f>
        <v>橙+</v>
      </c>
      <c r="J50" s="211" t="str">
        <f>IF([1]武将基本资料!AC43="","",[1]武将基本资料!AC43)</f>
        <v/>
      </c>
      <c r="K50" s="211">
        <f>IF([1]武将基本资料!AD43="","",[1]武将基本资料!AD43)</f>
        <v>130</v>
      </c>
      <c r="L50" s="211" t="str">
        <f>IF([1]武将基本资料!AE43="","",[1]武将基本资料!AE43)</f>
        <v>智略</v>
      </c>
    </row>
    <row r="51" spans="4:12" x14ac:dyDescent="0.15">
      <c r="D51" s="211">
        <f>IF([1]武将基本资料!W44="","",[1]武将基本资料!W44)</f>
        <v>10033</v>
      </c>
      <c r="E51" s="211" t="str">
        <f>IF([1]武将基本资料!X44="","",[1]武将基本资料!X44)</f>
        <v>田忌</v>
      </c>
      <c r="F51" s="211" t="str">
        <f>IF([1]武将基本资料!Y44="","",[1]武将基本资料!Y44)</f>
        <v>廖化</v>
      </c>
      <c r="G51" s="211" t="str">
        <f>IF([1]武将基本资料!Z44="","",[1]武将基本资料!Z44)</f>
        <v>骑将</v>
      </c>
      <c r="H51" s="211">
        <f>IF([1]武将基本资料!AA44="","",[1]武将基本资料!AA44)</f>
        <v>6</v>
      </c>
      <c r="I51" s="211" t="str">
        <f>IF([1]武将基本资料!AB44="","",[1]武将基本资料!AB44)</f>
        <v>紫</v>
      </c>
      <c r="J51" s="211" t="str">
        <f>IF([1]武将基本资料!AC44="","",[1]武将基本资料!AC44)</f>
        <v/>
      </c>
      <c r="K51" s="211">
        <f>IF([1]武将基本资料!AD44="","",[1]武将基本资料!AD44)</f>
        <v>110</v>
      </c>
      <c r="L51" s="211" t="str">
        <f>IF([1]武将基本资料!AE44="","",[1]武将基本资料!AE44)</f>
        <v>勇武</v>
      </c>
    </row>
    <row r="52" spans="4:12" x14ac:dyDescent="0.15">
      <c r="D52" s="211">
        <f>IF([1]武将基本资料!W45="","",[1]武将基本资料!W45)</f>
        <v>10034</v>
      </c>
      <c r="E52" s="211" t="str">
        <f>IF([1]武将基本资料!X45="","",[1]武将基本资料!X45)</f>
        <v>司马穰苴</v>
      </c>
      <c r="F52" s="211" t="str">
        <f>IF([1]武将基本资料!Y45="","",[1]武将基本资料!Y45)</f>
        <v>张辽</v>
      </c>
      <c r="G52" s="211" t="str">
        <f>IF([1]武将基本资料!Z45="","",[1]武将基本资料!Z45)</f>
        <v>骑将</v>
      </c>
      <c r="H52" s="211">
        <f>IF([1]武将基本资料!AA45="","",[1]武将基本资料!AA45)</f>
        <v>6</v>
      </c>
      <c r="I52" s="211" t="str">
        <f>IF([1]武将基本资料!AB45="","",[1]武将基本资料!AB45)</f>
        <v>橙+</v>
      </c>
      <c r="J52" s="211" t="str">
        <f>IF([1]武将基本资料!AC45="","",[1]武将基本资料!AC45)</f>
        <v/>
      </c>
      <c r="K52" s="211">
        <f>IF([1]武将基本资料!AD45="","",[1]武将基本资料!AD45)</f>
        <v>130</v>
      </c>
      <c r="L52" s="211" t="str">
        <f>IF([1]武将基本资料!AE45="","",[1]武将基本资料!AE45)</f>
        <v>勇武</v>
      </c>
    </row>
    <row r="53" spans="4:12" x14ac:dyDescent="0.15">
      <c r="D53" s="211" t="str">
        <f>IF([1]武将基本资料!W46="","",[1]武将基本资料!W46)</f>
        <v/>
      </c>
      <c r="E53" s="211" t="str">
        <f>IF([1]武将基本资料!X46="","",[1]武将基本资料!X46)</f>
        <v>鲍叔牙</v>
      </c>
      <c r="F53" s="211" t="str">
        <f>IF([1]武将基本资料!Y46="","",[1]武将基本资料!Y46)</f>
        <v>羊祜</v>
      </c>
      <c r="G53" s="211" t="str">
        <f>IF([1]武将基本资料!Z46="","",[1]武将基本资料!Z46)</f>
        <v>弓将</v>
      </c>
      <c r="H53" s="211">
        <f>IF([1]武将基本资料!AA46="","",[1]武将基本资料!AA46)</f>
        <v>4</v>
      </c>
      <c r="I53" s="211" t="str">
        <f>IF([1]武将基本资料!AB46="","",[1]武将基本资料!AB46)</f>
        <v>橙</v>
      </c>
      <c r="J53" s="211" t="str">
        <f>IF([1]武将基本资料!AC46="","",[1]武将基本资料!AC46)</f>
        <v/>
      </c>
      <c r="K53" s="211">
        <f>IF([1]武将基本资料!AD46="","",[1]武将基本资料!AD46)</f>
        <v>120</v>
      </c>
      <c r="L53" s="211" t="str">
        <f>IF([1]武将基本资料!AE46="","",[1]武将基本资料!AE46)</f>
        <v>统帅</v>
      </c>
    </row>
    <row r="54" spans="4:12" x14ac:dyDescent="0.15">
      <c r="D54" s="211">
        <f>IF([1]武将基本资料!W47="","",[1]武将基本资料!W47)</f>
        <v>10036</v>
      </c>
      <c r="E54" s="211" t="str">
        <f>IF([1]武将基本资料!X47="","",[1]武将基本资料!X47)</f>
        <v>孙膑</v>
      </c>
      <c r="F54" s="211" t="str">
        <f>IF([1]武将基本资料!Y47="","",[1]武将基本资料!Y47)</f>
        <v>卧龙先生</v>
      </c>
      <c r="G54" s="211" t="str">
        <f>IF([1]武将基本资料!Z47="","",[1]武将基本资料!Z47)</f>
        <v>弓将</v>
      </c>
      <c r="H54" s="211">
        <f>IF([1]武将基本资料!AA47="","",[1]武将基本资料!AA47)</f>
        <v>4</v>
      </c>
      <c r="I54" s="211" t="str">
        <f>IF([1]武将基本资料!AB47="","",[1]武将基本资料!AB47)</f>
        <v>橙</v>
      </c>
      <c r="J54" s="211" t="str">
        <f>IF([1]武将基本资料!AC47="","",[1]武将基本资料!AC47)</f>
        <v/>
      </c>
      <c r="K54" s="211">
        <f>IF([1]武将基本资料!AD47="","",[1]武将基本资料!AD47)</f>
        <v>120</v>
      </c>
      <c r="L54" s="211" t="str">
        <f>IF([1]武将基本资料!AE47="","",[1]武将基本资料!AE47)</f>
        <v>智略</v>
      </c>
    </row>
    <row r="55" spans="4:12" x14ac:dyDescent="0.15">
      <c r="D55" s="211">
        <f>IF([1]武将基本资料!W48="","",[1]武将基本资料!W48)</f>
        <v>10037</v>
      </c>
      <c r="E55" s="211" t="str">
        <f>IF([1]武将基本资料!X48="","",[1]武将基本资料!X48)</f>
        <v>孟子</v>
      </c>
      <c r="F55" s="211" t="str">
        <f>IF([1]武将基本资料!Y48="","",[1]武将基本资料!Y48)</f>
        <v>马良</v>
      </c>
      <c r="G55" s="211" t="str">
        <f>IF([1]武将基本资料!Z48="","",[1]武将基本资料!Z48)</f>
        <v>弓将</v>
      </c>
      <c r="H55" s="211">
        <f>IF([1]武将基本资料!AA48="","",[1]武将基本资料!AA48)</f>
        <v>4</v>
      </c>
      <c r="I55" s="211" t="str">
        <f>IF([1]武将基本资料!AB48="","",[1]武将基本资料!AB48)</f>
        <v>橙</v>
      </c>
      <c r="J55" s="211" t="str">
        <f>IF([1]武将基本资料!AC48="","",[1]武将基本资料!AC48)</f>
        <v/>
      </c>
      <c r="K55" s="211">
        <f>IF([1]武将基本资料!AD48="","",[1]武将基本资料!AD48)</f>
        <v>120</v>
      </c>
      <c r="L55" s="211" t="str">
        <f>IF([1]武将基本资料!AE48="","",[1]武将基本资料!AE48)</f>
        <v>智略</v>
      </c>
    </row>
    <row r="56" spans="4:12" x14ac:dyDescent="0.15">
      <c r="D56" s="211">
        <f>IF([1]武将基本资料!W49="","",[1]武将基本资料!W49)</f>
        <v>10038</v>
      </c>
      <c r="E56" s="211" t="str">
        <f>IF([1]武将基本资料!X49="","",[1]武将基本资料!X49)</f>
        <v>齐桓公</v>
      </c>
      <c r="F56" s="211" t="str">
        <f>IF([1]武将基本资料!Y49="","",[1]武将基本资料!Y49)</f>
        <v>孙皓</v>
      </c>
      <c r="G56" s="211" t="str">
        <f>IF([1]武将基本资料!Z49="","",[1]武将基本资料!Z49)</f>
        <v>诸侯</v>
      </c>
      <c r="H56" s="211">
        <f>IF([1]武将基本资料!AA49="","",[1]武将基本资料!AA49)</f>
        <v>1</v>
      </c>
      <c r="I56" s="211" t="str">
        <f>IF([1]武将基本资料!AB49="","",[1]武将基本资料!AB49)</f>
        <v>橙+</v>
      </c>
      <c r="J56" s="211" t="str">
        <f>IF([1]武将基本资料!AC49="","",[1]武将基本资料!AC49)</f>
        <v/>
      </c>
      <c r="K56" s="211">
        <f>IF([1]武将基本资料!AD49="","",[1]武将基本资料!AD49)</f>
        <v>130</v>
      </c>
      <c r="L56" s="211" t="str">
        <f>IF([1]武将基本资料!AE49="","",[1]武将基本资料!AE49)</f>
        <v>勇武</v>
      </c>
    </row>
    <row r="57" spans="4:12" x14ac:dyDescent="0.15">
      <c r="D57" s="211" t="str">
        <f>IF([1]武将基本资料!W50="","",[1]武将基本资料!W50)</f>
        <v/>
      </c>
      <c r="E57" s="211" t="str">
        <f>IF([1]武将基本资料!X50="","",[1]武将基本资料!X50)</f>
        <v>管仲</v>
      </c>
      <c r="F57" s="211" t="str">
        <f>IF([1]武将基本资料!Y50="","",[1]武将基本资料!Y50)</f>
        <v>张角</v>
      </c>
      <c r="G57" s="211" t="str">
        <f>IF([1]武将基本资料!Z50="","",[1]武将基本资料!Z50)</f>
        <v>弓将</v>
      </c>
      <c r="H57" s="211">
        <f>IF([1]武将基本资料!AA50="","",[1]武将基本资料!AA50)</f>
        <v>4</v>
      </c>
      <c r="I57" s="211" t="str">
        <f>IF([1]武将基本资料!AB50="","",[1]武将基本资料!AB50)</f>
        <v>橙+</v>
      </c>
      <c r="J57" s="211" t="str">
        <f>IF([1]武将基本资料!AC50="","",[1]武将基本资料!AC50)</f>
        <v/>
      </c>
      <c r="K57" s="211">
        <f>IF([1]武将基本资料!AD50="","",[1]武将基本资料!AD50)</f>
        <v>130</v>
      </c>
      <c r="L57" s="211" t="str">
        <f>IF([1]武将基本资料!AE50="","",[1]武将基本资料!AE50)</f>
        <v>智略</v>
      </c>
    </row>
    <row r="58" spans="4:12" x14ac:dyDescent="0.15">
      <c r="D58" s="211">
        <f>IF([1]武将基本资料!W51="","",[1]武将基本资料!W51)</f>
        <v>10040</v>
      </c>
      <c r="E58" s="211" t="str">
        <f>IF([1]武将基本资料!X51="","",[1]武将基本资料!X51)</f>
        <v>屈原</v>
      </c>
      <c r="F58" s="211" t="str">
        <f>IF([1]武将基本资料!Y51="","",[1]武将基本资料!Y51)</f>
        <v>徐庶</v>
      </c>
      <c r="G58" s="211" t="str">
        <f>IF([1]武将基本资料!Z51="","",[1]武将基本资料!Z51)</f>
        <v>弓将</v>
      </c>
      <c r="H58" s="211">
        <f>IF([1]武将基本资料!AA51="","",[1]武将基本资料!AA51)</f>
        <v>4</v>
      </c>
      <c r="I58" s="211" t="str">
        <f>IF([1]武将基本资料!AB51="","",[1]武将基本资料!AB51)</f>
        <v>橙</v>
      </c>
      <c r="J58" s="211" t="str">
        <f>IF([1]武将基本资料!AC51="","",[1]武将基本资料!AC51)</f>
        <v/>
      </c>
      <c r="K58" s="211">
        <f>IF([1]武将基本资料!AD51="","",[1]武将基本资料!AD51)</f>
        <v>120</v>
      </c>
      <c r="L58" s="211" t="str">
        <f>IF([1]武将基本资料!AE51="","",[1]武将基本资料!AE51)</f>
        <v>智略</v>
      </c>
    </row>
    <row r="59" spans="4:12" x14ac:dyDescent="0.15">
      <c r="D59" s="211">
        <f>IF([1]武将基本资料!W52="","",[1]武将基本资料!W52)</f>
        <v>10041</v>
      </c>
      <c r="E59" s="211" t="str">
        <f>IF([1]武将基本资料!X52="","",[1]武将基本资料!X52)</f>
        <v>项燕</v>
      </c>
      <c r="F59" s="211" t="str">
        <f>IF([1]武将基本资料!Y52="","",[1]武将基本资料!Y52)</f>
        <v>孙坚</v>
      </c>
      <c r="G59" s="211" t="str">
        <f>IF([1]武将基本资料!Z52="","",[1]武将基本资料!Z52)</f>
        <v>诸侯</v>
      </c>
      <c r="H59" s="211">
        <f>IF([1]武将基本资料!AA52="","",[1]武将基本资料!AA52)</f>
        <v>1</v>
      </c>
      <c r="I59" s="211" t="str">
        <f>IF([1]武将基本资料!AB52="","",[1]武将基本资料!AB52)</f>
        <v>橙</v>
      </c>
      <c r="J59" s="211" t="str">
        <f>IF([1]武将基本资料!AC52="","",[1]武将基本资料!AC52)</f>
        <v/>
      </c>
      <c r="K59" s="211">
        <f>IF([1]武将基本资料!AD52="","",[1]武将基本资料!AD52)</f>
        <v>120</v>
      </c>
      <c r="L59" s="211" t="str">
        <f>IF([1]武将基本资料!AE52="","",[1]武将基本资料!AE52)</f>
        <v>勇武</v>
      </c>
    </row>
    <row r="60" spans="4:12" x14ac:dyDescent="0.15">
      <c r="D60" s="211">
        <f>IF([1]武将基本资料!W53="","",[1]武将基本资料!W53)</f>
        <v>10042</v>
      </c>
      <c r="E60" s="211" t="str">
        <f>IF([1]武将基本资料!X53="","",[1]武将基本资料!X53)</f>
        <v>春申君</v>
      </c>
      <c r="F60" s="211" t="str">
        <f>IF([1]武将基本资料!Y53="","",[1]武将基本资料!Y53)</f>
        <v>马谡</v>
      </c>
      <c r="G60" s="211" t="str">
        <f>IF([1]武将基本资料!Z53="","",[1]武将基本资料!Z53)</f>
        <v>弓将</v>
      </c>
      <c r="H60" s="211">
        <f>IF([1]武将基本资料!AA53="","",[1]武将基本资料!AA53)</f>
        <v>4</v>
      </c>
      <c r="I60" s="211" t="str">
        <f>IF([1]武将基本资料!AB53="","",[1]武将基本资料!AB53)</f>
        <v>紫</v>
      </c>
      <c r="J60" s="211" t="str">
        <f>IF([1]武将基本资料!AC53="","",[1]武将基本资料!AC53)</f>
        <v/>
      </c>
      <c r="K60" s="211">
        <f>IF([1]武将基本资料!AD53="","",[1]武将基本资料!AD53)</f>
        <v>110</v>
      </c>
      <c r="L60" s="211" t="str">
        <f>IF([1]武将基本资料!AE53="","",[1]武将基本资料!AE53)</f>
        <v>智略</v>
      </c>
    </row>
    <row r="61" spans="4:12" x14ac:dyDescent="0.15">
      <c r="D61" s="211">
        <f>IF([1]武将基本资料!W54="","",[1]武将基本资料!W54)</f>
        <v>10043</v>
      </c>
      <c r="E61" s="211" t="str">
        <f>IF([1]武将基本资料!X54="","",[1]武将基本资料!X54)</f>
        <v>莫邪</v>
      </c>
      <c r="F61" s="211" t="str">
        <f>IF([1]武将基本资料!Y54="","",[1]武将基本资料!Y54)</f>
        <v>关银屏</v>
      </c>
      <c r="G61" s="211" t="str">
        <f>IF([1]武将基本资料!Z54="","",[1]武将基本资料!Z54)</f>
        <v>弓将</v>
      </c>
      <c r="H61" s="211">
        <f>IF([1]武将基本资料!AA54="","",[1]武将基本资料!AA54)</f>
        <v>4</v>
      </c>
      <c r="I61" s="211" t="str">
        <f>IF([1]武将基本资料!AB54="","",[1]武将基本资料!AB54)</f>
        <v>橙</v>
      </c>
      <c r="J61" s="211" t="str">
        <f>IF([1]武将基本资料!AC54="","",[1]武将基本资料!AC54)</f>
        <v/>
      </c>
      <c r="K61" s="211">
        <f>IF([1]武将基本资料!AD54="","",[1]武将基本资料!AD54)</f>
        <v>120</v>
      </c>
      <c r="L61" s="211" t="str">
        <f>IF([1]武将基本资料!AE54="","",[1]武将基本资料!AE54)</f>
        <v>勇武</v>
      </c>
    </row>
    <row r="62" spans="4:12" x14ac:dyDescent="0.15">
      <c r="D62" s="211">
        <f>IF([1]武将基本资料!W55="","",[1]武将基本资料!W55)</f>
        <v>10044</v>
      </c>
      <c r="E62" s="211" t="str">
        <f>IF([1]武将基本资料!X55="","",[1]武将基本资料!X55)</f>
        <v>干将</v>
      </c>
      <c r="F62" s="211" t="str">
        <f>IF([1]武将基本资料!Y55="","",[1]武将基本资料!Y55)</f>
        <v>于禁</v>
      </c>
      <c r="G62" s="211" t="str">
        <f>IF([1]武将基本资料!Z55="","",[1]武将基本资料!Z55)</f>
        <v>步将</v>
      </c>
      <c r="H62" s="211">
        <f>IF([1]武将基本资料!AA55="","",[1]武将基本资料!AA55)</f>
        <v>3</v>
      </c>
      <c r="I62" s="211" t="str">
        <f>IF([1]武将基本资料!AB55="","",[1]武将基本资料!AB55)</f>
        <v>橙+</v>
      </c>
      <c r="J62" s="211" t="str">
        <f>IF([1]武将基本资料!AC55="","",[1]武将基本资料!AC55)</f>
        <v/>
      </c>
      <c r="K62" s="211">
        <f>IF([1]武将基本资料!AD55="","",[1]武将基本资料!AD55)</f>
        <v>130</v>
      </c>
      <c r="L62" s="211" t="str">
        <f>IF([1]武将基本资料!AE55="","",[1]武将基本资料!AE55)</f>
        <v>统帅</v>
      </c>
    </row>
    <row r="63" spans="4:12" x14ac:dyDescent="0.15">
      <c r="D63" s="211">
        <f>IF([1]武将基本资料!W56="","",[1]武将基本资料!W56)</f>
        <v>10045</v>
      </c>
      <c r="E63" s="211" t="str">
        <f>IF([1]武将基本资料!X56="","",[1]武将基本资料!X56)</f>
        <v>孙叔敖</v>
      </c>
      <c r="F63" s="211" t="str">
        <f>IF([1]武将基本资料!Y56="","",[1]武将基本资料!Y56)</f>
        <v>荀攸</v>
      </c>
      <c r="G63" s="211" t="str">
        <f>IF([1]武将基本资料!Z56="","",[1]武将基本资料!Z56)</f>
        <v>弓将</v>
      </c>
      <c r="H63" s="211">
        <f>IF([1]武将基本资料!AA56="","",[1]武将基本资料!AA56)</f>
        <v>4</v>
      </c>
      <c r="I63" s="211" t="str">
        <f>IF([1]武将基本资料!AB56="","",[1]武将基本资料!AB56)</f>
        <v>橙+</v>
      </c>
      <c r="J63" s="211" t="str">
        <f>IF([1]武将基本资料!AC56="","",[1]武将基本资料!AC56)</f>
        <v/>
      </c>
      <c r="K63" s="211">
        <f>IF([1]武将基本资料!AD56="","",[1]武将基本资料!AD56)</f>
        <v>130</v>
      </c>
      <c r="L63" s="211" t="str">
        <f>IF([1]武将基本资料!AE56="","",[1]武将基本资料!AE56)</f>
        <v>智略</v>
      </c>
    </row>
    <row r="64" spans="4:12" x14ac:dyDescent="0.15">
      <c r="D64" s="211" t="str">
        <f>IF([1]武将基本资料!W57="","",[1]武将基本资料!W57)</f>
        <v/>
      </c>
      <c r="E64" s="211" t="str">
        <f>IF([1]武将基本资料!X57="","",[1]武将基本资料!X57)</f>
        <v>平原君</v>
      </c>
      <c r="F64" s="211" t="str">
        <f>IF([1]武将基本资料!Y57="","",[1]武将基本资料!Y57)</f>
        <v/>
      </c>
      <c r="G64" s="211" t="str">
        <f>IF([1]武将基本资料!Z57="","",[1]武将基本资料!Z57)</f>
        <v/>
      </c>
      <c r="H64" s="211" t="str">
        <f>IF([1]武将基本资料!AA57="","",[1]武将基本资料!AA57)</f>
        <v/>
      </c>
      <c r="I64" s="211" t="str">
        <f>IF([1]武将基本资料!AB57="","",[1]武将基本资料!AB57)</f>
        <v/>
      </c>
      <c r="J64" s="211" t="str">
        <f>IF([1]武将基本资料!AC57="","",[1]武将基本资料!AC57)</f>
        <v/>
      </c>
      <c r="K64" s="211" t="str">
        <f>IF([1]武将基本资料!AD57="","",[1]武将基本资料!AD57)</f>
        <v/>
      </c>
      <c r="L64" s="211" t="str">
        <f>IF([1]武将基本资料!AE57="","",[1]武将基本资料!AE57)</f>
        <v/>
      </c>
    </row>
    <row r="65" spans="4:17" x14ac:dyDescent="0.15">
      <c r="D65" s="211">
        <f>IF([1]武将基本资料!W58="","",[1]武将基本资料!W58)</f>
        <v>10047</v>
      </c>
      <c r="E65" s="211" t="str">
        <f>IF([1]武将基本资料!X58="","",[1]武将基本资料!X58)</f>
        <v>蔺相如</v>
      </c>
      <c r="F65" s="211" t="str">
        <f>IF([1]武将基本资料!Y58="","",[1]武将基本资料!Y58)</f>
        <v>糜竺</v>
      </c>
      <c r="G65" s="211" t="str">
        <f>IF([1]武将基本资料!Z58="","",[1]武将基本资料!Z58)</f>
        <v>骑将</v>
      </c>
      <c r="H65" s="211">
        <f>IF([1]武将基本资料!AA58="","",[1]武将基本资料!AA58)</f>
        <v>6</v>
      </c>
      <c r="I65" s="211" t="str">
        <f>IF([1]武将基本资料!AB58="","",[1]武将基本资料!AB58)</f>
        <v>橙+</v>
      </c>
      <c r="J65" s="211" t="str">
        <f>IF([1]武将基本资料!AC58="","",[1]武将基本资料!AC58)</f>
        <v/>
      </c>
      <c r="K65" s="211">
        <f>IF([1]武将基本资料!AD58="","",[1]武将基本资料!AD58)</f>
        <v>130</v>
      </c>
      <c r="L65" s="211" t="str">
        <f>IF([1]武将基本资料!AE58="","",[1]武将基本资料!AE58)</f>
        <v>智略</v>
      </c>
    </row>
    <row r="66" spans="4:17" x14ac:dyDescent="0.15">
      <c r="D66" s="211">
        <f>IF([1]武将基本资料!W59="","",[1]武将基本资料!W59)</f>
        <v>10048</v>
      </c>
      <c r="E66" s="211" t="str">
        <f>IF([1]武将基本资料!X59="","",[1]武将基本资料!X59)</f>
        <v>赵奢</v>
      </c>
      <c r="F66" s="211" t="str">
        <f>IF([1]武将基本资料!Y59="","",[1]武将基本资料!Y59)</f>
        <v>魏延</v>
      </c>
      <c r="G66" s="211" t="str">
        <f>IF([1]武将基本资料!Z59="","",[1]武将基本资料!Z59)</f>
        <v>骑将</v>
      </c>
      <c r="H66" s="211">
        <f>IF([1]武将基本资料!AA59="","",[1]武将基本资料!AA59)</f>
        <v>6</v>
      </c>
      <c r="I66" s="211" t="str">
        <f>IF([1]武将基本资料!AB59="","",[1]武将基本资料!AB59)</f>
        <v>橙</v>
      </c>
      <c r="J66" s="211" t="str">
        <f>IF([1]武将基本资料!AC59="","",[1]武将基本资料!AC59)</f>
        <v/>
      </c>
      <c r="K66" s="211">
        <f>IF([1]武将基本资料!AD59="","",[1]武将基本资料!AD59)</f>
        <v>120</v>
      </c>
      <c r="L66" s="211" t="str">
        <f>IF([1]武将基本资料!AE59="","",[1]武将基本资料!AE59)</f>
        <v>统帅</v>
      </c>
    </row>
    <row r="67" spans="4:17" x14ac:dyDescent="0.15">
      <c r="D67" s="211">
        <f>IF([1]武将基本资料!W60="","",[1]武将基本资料!W60)</f>
        <v>10049</v>
      </c>
      <c r="E67" s="211" t="str">
        <f>IF([1]武将基本资料!X60="","",[1]武将基本资料!X60)</f>
        <v>庞涓</v>
      </c>
      <c r="F67" s="211" t="str">
        <f>IF([1]武将基本资料!Y60="","",[1]武将基本资料!Y60)</f>
        <v>郭汜</v>
      </c>
      <c r="G67" s="211" t="str">
        <f>IF([1]武将基本资料!Z60="","",[1]武将基本资料!Z60)</f>
        <v>步将</v>
      </c>
      <c r="H67" s="211">
        <f>IF([1]武将基本资料!AA60="","",[1]武将基本资料!AA60)</f>
        <v>3</v>
      </c>
      <c r="I67" s="211" t="str">
        <f>IF([1]武将基本资料!AB60="","",[1]武将基本资料!AB60)</f>
        <v>蓝</v>
      </c>
      <c r="J67" s="211" t="str">
        <f>IF([1]武将基本资料!AC60="","",[1]武将基本资料!AC60)</f>
        <v/>
      </c>
      <c r="K67" s="211">
        <f>IF([1]武将基本资料!AD60="","",[1]武将基本资料!AD60)</f>
        <v>100</v>
      </c>
      <c r="L67" s="211" t="str">
        <f>IF([1]武将基本资料!AE60="","",[1]武将基本资料!AE60)</f>
        <v>勇武</v>
      </c>
    </row>
    <row r="68" spans="4:17" x14ac:dyDescent="0.15">
      <c r="D68" s="211">
        <f>IF([1]武将基本资料!W61="","",[1]武将基本资料!W61)</f>
        <v>10050</v>
      </c>
      <c r="E68" s="211" t="str">
        <f>IF([1]武将基本资料!X61="","",[1]武将基本资料!X61)</f>
        <v>朱亥</v>
      </c>
      <c r="F68" s="211" t="str">
        <f>IF([1]武将基本资料!Y61="","",[1]武将基本资料!Y61)</f>
        <v>张飞</v>
      </c>
      <c r="G68" s="211" t="str">
        <f>IF([1]武将基本资料!Z61="","",[1]武将基本资料!Z61)</f>
        <v>步将</v>
      </c>
      <c r="H68" s="211">
        <f>IF([1]武将基本资料!AA61="","",[1]武将基本资料!AA61)</f>
        <v>3</v>
      </c>
      <c r="I68" s="211" t="str">
        <f>IF([1]武将基本资料!AB61="","",[1]武将基本资料!AB61)</f>
        <v>橙+</v>
      </c>
      <c r="J68" s="211" t="str">
        <f>IF([1]武将基本资料!AC61="","",[1]武将基本资料!AC61)</f>
        <v/>
      </c>
      <c r="K68" s="211">
        <f>IF([1]武将基本资料!AD61="","",[1]武将基本资料!AD61)</f>
        <v>130</v>
      </c>
      <c r="L68" s="211" t="str">
        <f>IF([1]武将基本资料!AE61="","",[1]武将基本资料!AE61)</f>
        <v>勇武</v>
      </c>
    </row>
    <row r="69" spans="4:17" x14ac:dyDescent="0.15">
      <c r="D69" s="211">
        <f>IF([1]武将基本资料!W62="","",[1]武将基本资料!W62)</f>
        <v>10051</v>
      </c>
      <c r="E69" s="211" t="str">
        <f>IF([1]武将基本资料!X62="","",[1]武将基本资料!X62)</f>
        <v>西门豹</v>
      </c>
      <c r="F69" s="211" t="str">
        <f>IF([1]武将基本资料!Y62="","",[1]武将基本资料!Y62)</f>
        <v>陈宫</v>
      </c>
      <c r="G69" s="211" t="str">
        <f>IF([1]武将基本资料!Z62="","",[1]武将基本资料!Z62)</f>
        <v>弓将</v>
      </c>
      <c r="H69" s="211">
        <f>IF([1]武将基本资料!AA62="","",[1]武将基本资料!AA62)</f>
        <v>4</v>
      </c>
      <c r="I69" s="211" t="str">
        <f>IF([1]武将基本资料!AB62="","",[1]武将基本资料!AB62)</f>
        <v>橙</v>
      </c>
      <c r="J69" s="211" t="str">
        <f>IF([1]武将基本资料!AC62="","",[1]武将基本资料!AC62)</f>
        <v/>
      </c>
      <c r="K69" s="211">
        <f>IF([1]武将基本资料!AD62="","",[1]武将基本资料!AD62)</f>
        <v>120</v>
      </c>
      <c r="L69" s="211" t="str">
        <f>IF([1]武将基本资料!AE62="","",[1]武将基本资料!AE62)</f>
        <v>智略</v>
      </c>
    </row>
    <row r="70" spans="4:17" x14ac:dyDescent="0.15">
      <c r="D70" s="211">
        <f>IF([1]武将基本资料!W63="","",[1]武将基本资料!W63)</f>
        <v>10052</v>
      </c>
      <c r="E70" s="211" t="str">
        <f>IF([1]武将基本资料!X63="","",[1]武将基本资料!X63)</f>
        <v>韩非子</v>
      </c>
      <c r="F70" s="211" t="str">
        <f>IF([1]武将基本资料!Y63="","",[1]武将基本资料!Y63)</f>
        <v>诸葛瑾</v>
      </c>
      <c r="G70" s="211" t="str">
        <f>IF([1]武将基本资料!Z63="","",[1]武将基本资料!Z63)</f>
        <v>骑将</v>
      </c>
      <c r="H70" s="211">
        <f>IF([1]武将基本资料!AA63="","",[1]武将基本资料!AA63)</f>
        <v>6</v>
      </c>
      <c r="I70" s="211" t="str">
        <f>IF([1]武将基本资料!AB63="","",[1]武将基本资料!AB63)</f>
        <v>橙</v>
      </c>
      <c r="J70" s="211" t="str">
        <f>IF([1]武将基本资料!AC63="","",[1]武将基本资料!AC63)</f>
        <v/>
      </c>
      <c r="K70" s="211">
        <f>IF([1]武将基本资料!AD63="","",[1]武将基本资料!AD63)</f>
        <v>120</v>
      </c>
      <c r="L70" s="211" t="str">
        <f>IF([1]武将基本资料!AE63="","",[1]武将基本资料!AE63)</f>
        <v>智略</v>
      </c>
    </row>
    <row r="71" spans="4:17" x14ac:dyDescent="0.15">
      <c r="D71" s="211">
        <f>IF([1]武将基本资料!W64="","",[1]武将基本资料!W64)</f>
        <v>10053</v>
      </c>
      <c r="E71" s="211" t="str">
        <f>IF([1]武将基本资料!X64="","",[1]武将基本资料!X64)</f>
        <v>暴鸢</v>
      </c>
      <c r="F71" s="211" t="str">
        <f>IF([1]武将基本资料!Y64="","",[1]武将基本资料!Y64)</f>
        <v>典韦</v>
      </c>
      <c r="G71" s="211" t="str">
        <f>IF([1]武将基本资料!Z64="","",[1]武将基本资料!Z64)</f>
        <v>步将</v>
      </c>
      <c r="H71" s="211">
        <f>IF([1]武将基本资料!AA64="","",[1]武将基本资料!AA64)</f>
        <v>3</v>
      </c>
      <c r="I71" s="211" t="str">
        <f>IF([1]武将基本资料!AB64="","",[1]武将基本资料!AB64)</f>
        <v>橙+</v>
      </c>
      <c r="J71" s="211" t="str">
        <f>IF([1]武将基本资料!AC64="","",[1]武将基本资料!AC64)</f>
        <v/>
      </c>
      <c r="K71" s="211">
        <f>IF([1]武将基本资料!AD64="","",[1]武将基本资料!AD64)</f>
        <v>130</v>
      </c>
      <c r="L71" s="211" t="str">
        <f>IF([1]武将基本资料!AE64="","",[1]武将基本资料!AE64)</f>
        <v>勇武</v>
      </c>
    </row>
    <row r="72" spans="4:17" x14ac:dyDescent="0.15">
      <c r="D72" s="211">
        <f>IF([1]武将基本资料!W65="","",[1]武将基本资料!W65)</f>
        <v>10054</v>
      </c>
      <c r="E72" s="211" t="str">
        <f>IF([1]武将基本资料!X65="","",[1]武将基本资料!X65)</f>
        <v>申不害</v>
      </c>
      <c r="F72" s="211" t="str">
        <f>IF([1]武将基本资料!Y65="","",[1]武将基本资料!Y65)</f>
        <v>贾诩</v>
      </c>
      <c r="G72" s="211" t="str">
        <f>IF([1]武将基本资料!Z65="","",[1]武将基本资料!Z65)</f>
        <v>骑将</v>
      </c>
      <c r="H72" s="211">
        <f>IF([1]武将基本资料!AA65="","",[1]武将基本资料!AA65)</f>
        <v>6</v>
      </c>
      <c r="I72" s="211" t="str">
        <f>IF([1]武将基本资料!AB65="","",[1]武将基本资料!AB65)</f>
        <v>橙+</v>
      </c>
      <c r="J72" s="211" t="str">
        <f>IF([1]武将基本资料!AC65="","",[1]武将基本资料!AC65)</f>
        <v/>
      </c>
      <c r="K72" s="211">
        <f>IF([1]武将基本资料!AD65="","",[1]武将基本资料!AD65)</f>
        <v>130</v>
      </c>
      <c r="L72" s="211" t="str">
        <f>IF([1]武将基本资料!AE65="","",[1]武将基本资料!AE65)</f>
        <v>智略</v>
      </c>
    </row>
    <row r="73" spans="4:17" x14ac:dyDescent="0.15">
      <c r="D73" s="211">
        <f>IF([1]武将基本资料!W66="","",[1]武将基本资料!W66)</f>
        <v>10055</v>
      </c>
      <c r="E73" s="211" t="str">
        <f>IF([1]武将基本资料!X66="","",[1]武将基本资料!X66)</f>
        <v>乐毅</v>
      </c>
      <c r="F73" s="211" t="str">
        <f>IF([1]武将基本资料!Y66="","",[1]武将基本资料!Y66)</f>
        <v>李典</v>
      </c>
      <c r="G73" s="211" t="str">
        <f>IF([1]武将基本资料!Z66="","",[1]武将基本资料!Z66)</f>
        <v>步将</v>
      </c>
      <c r="H73" s="211">
        <f>IF([1]武将基本资料!AA66="","",[1]武将基本资料!AA66)</f>
        <v>3</v>
      </c>
      <c r="I73" s="211" t="str">
        <f>IF([1]武将基本资料!AB66="","",[1]武将基本资料!AB66)</f>
        <v>橙</v>
      </c>
      <c r="J73" s="211" t="str">
        <f>IF([1]武将基本资料!AC66="","",[1]武将基本资料!AC66)</f>
        <v/>
      </c>
      <c r="K73" s="211">
        <f>IF([1]武将基本资料!AD66="","",[1]武将基本资料!AD66)</f>
        <v>120</v>
      </c>
      <c r="L73" s="211" t="str">
        <f>IF([1]武将基本资料!AE66="","",[1]武将基本资料!AE66)</f>
        <v>统帅</v>
      </c>
    </row>
    <row r="74" spans="4:17" x14ac:dyDescent="0.15">
      <c r="D74" s="211">
        <f>IF([1]武将基本资料!W67="","",[1]武将基本资料!W67)</f>
        <v>10056</v>
      </c>
      <c r="E74" s="211" t="str">
        <f>IF([1]武将基本资料!X67="","",[1]武将基本资料!X67)</f>
        <v>荆轲</v>
      </c>
      <c r="F74" s="211" t="str">
        <f>IF([1]武将基本资料!Y67="","",[1]武将基本资料!Y67)</f>
        <v>吕蒙</v>
      </c>
      <c r="G74" s="211" t="str">
        <f>IF([1]武将基本资料!Z67="","",[1]武将基本资料!Z67)</f>
        <v>步将</v>
      </c>
      <c r="H74" s="211">
        <f>IF([1]武将基本资料!AA67="","",[1]武将基本资料!AA67)</f>
        <v>3</v>
      </c>
      <c r="I74" s="211" t="str">
        <f>IF([1]武将基本资料!AB67="","",[1]武将基本资料!AB67)</f>
        <v>橙+</v>
      </c>
      <c r="J74" s="211" t="str">
        <f>IF([1]武将基本资料!AC67="","",[1]武将基本资料!AC67)</f>
        <v/>
      </c>
      <c r="K74" s="211">
        <f>IF([1]武将基本资料!AD67="","",[1]武将基本资料!AD67)</f>
        <v>130</v>
      </c>
      <c r="L74" s="211" t="str">
        <f>IF([1]武将基本资料!AE67="","",[1]武将基本资料!AE67)</f>
        <v>勇武</v>
      </c>
    </row>
    <row r="75" spans="4:17" x14ac:dyDescent="0.15">
      <c r="D75" s="211">
        <f>IF([1]武将基本资料!W68="","",[1]武将基本资料!W68)</f>
        <v>10057</v>
      </c>
      <c r="E75" s="211" t="str">
        <f>IF([1]武将基本资料!X68="","",[1]武将基本资料!X68)</f>
        <v>苏秦</v>
      </c>
      <c r="F75" s="211" t="str">
        <f>IF([1]武将基本资料!Y68="","",[1]武将基本资料!Y68)</f>
        <v>袁术</v>
      </c>
      <c r="G75" s="211" t="str">
        <f>IF([1]武将基本资料!Z68="","",[1]武将基本资料!Z68)</f>
        <v>诸侯</v>
      </c>
      <c r="H75" s="211">
        <f>IF([1]武将基本资料!AA68="","",[1]武将基本资料!AA68)</f>
        <v>1</v>
      </c>
      <c r="I75" s="211" t="str">
        <f>IF([1]武将基本资料!AB68="","",[1]武将基本资料!AB68)</f>
        <v>紫</v>
      </c>
      <c r="J75" s="211" t="str">
        <f>IF([1]武将基本资料!AC68="","",[1]武将基本资料!AC68)</f>
        <v/>
      </c>
      <c r="K75" s="211">
        <f>IF([1]武将基本资料!AD68="","",[1]武将基本资料!AD68)</f>
        <v>110</v>
      </c>
      <c r="L75" s="211" t="str">
        <f>IF([1]武将基本资料!AE68="","",[1]武将基本资料!AE68)</f>
        <v>智略</v>
      </c>
    </row>
    <row r="76" spans="4:17" x14ac:dyDescent="0.15">
      <c r="D76" s="211">
        <f>IF([1]武将基本资料!W69="","",[1]武将基本资料!W69)</f>
        <v>10058</v>
      </c>
      <c r="E76" s="211" t="str">
        <f>IF([1]武将基本资料!X69="","",[1]武将基本资料!X69)</f>
        <v>秦开</v>
      </c>
      <c r="F76" s="211" t="str">
        <f>IF([1]武将基本资料!Y69="","",[1]武将基本资料!Y69)</f>
        <v>韩当</v>
      </c>
      <c r="G76" s="211" t="str">
        <f>IF([1]武将基本资料!Z69="","",[1]武将基本资料!Z69)</f>
        <v>骑将</v>
      </c>
      <c r="H76" s="211">
        <f>IF([1]武将基本资料!AA69="","",[1]武将基本资料!AA69)</f>
        <v>6</v>
      </c>
      <c r="I76" s="211" t="str">
        <f>IF([1]武将基本资料!AB69="","",[1]武将基本资料!AB69)</f>
        <v>紫</v>
      </c>
      <c r="J76" s="211" t="str">
        <f>IF([1]武将基本资料!AC69="","",[1]武将基本资料!AC69)</f>
        <v/>
      </c>
      <c r="K76" s="211">
        <f>IF([1]武将基本资料!AD69="","",[1]武将基本资料!AD69)</f>
        <v>110</v>
      </c>
      <c r="L76" s="211" t="str">
        <f>IF([1]武将基本资料!AE69="","",[1]武将基本资料!AE69)</f>
        <v>勇武</v>
      </c>
      <c r="Q76" s="13" t="s">
        <v>380</v>
      </c>
    </row>
    <row r="77" spans="4:17" x14ac:dyDescent="0.15">
      <c r="D77" s="211">
        <f>IF([1]武将基本资料!W70="","",[1]武将基本资料!W70)</f>
        <v>10059</v>
      </c>
      <c r="E77" s="211" t="str">
        <f>IF([1]武将基本资料!X70="","",[1]武将基本资料!X70)</f>
        <v>墨子</v>
      </c>
      <c r="F77" s="211" t="str">
        <f>IF([1]武将基本资料!Y70="","",[1]武将基本资料!Y70)</f>
        <v>王平</v>
      </c>
      <c r="G77" s="211" t="str">
        <f>IF([1]武将基本资料!Z70="","",[1]武将基本资料!Z70)</f>
        <v>弓将</v>
      </c>
      <c r="H77" s="211">
        <f>IF([1]武将基本资料!AA70="","",[1]武将基本资料!AA70)</f>
        <v>4</v>
      </c>
      <c r="I77" s="211" t="str">
        <f>IF([1]武将基本资料!AB70="","",[1]武将基本资料!AB70)</f>
        <v>橙</v>
      </c>
      <c r="J77" s="211" t="str">
        <f>IF([1]武将基本资料!AC70="","",[1]武将基本资料!AC70)</f>
        <v/>
      </c>
      <c r="K77" s="211">
        <f>IF([1]武将基本资料!AD70="","",[1]武将基本资料!AD70)</f>
        <v>120</v>
      </c>
      <c r="L77" s="211" t="str">
        <f>IF([1]武将基本资料!AE70="","",[1]武将基本资料!AE70)</f>
        <v>统帅</v>
      </c>
      <c r="Q77" s="13" t="s">
        <v>380</v>
      </c>
    </row>
    <row r="78" spans="4:17" x14ac:dyDescent="0.15">
      <c r="D78" s="211">
        <f>IF([1]武将基本资料!W71="","",[1]武将基本资料!W71)</f>
        <v>10060</v>
      </c>
      <c r="E78" s="211" t="str">
        <f>IF([1]武将基本资料!X71="","",[1]武将基本资料!X71)</f>
        <v>褒姒</v>
      </c>
      <c r="F78" s="211" t="str">
        <f>IF([1]武将基本资料!Y71="","",[1]武将基本资料!Y71)</f>
        <v>甄姬</v>
      </c>
      <c r="G78" s="211" t="str">
        <f>IF([1]武将基本资料!Z71="","",[1]武将基本资料!Z71)</f>
        <v>弓将</v>
      </c>
      <c r="H78" s="211">
        <f>IF([1]武将基本资料!AA71="","",[1]武将基本资料!AA71)</f>
        <v>4</v>
      </c>
      <c r="I78" s="211" t="str">
        <f>IF([1]武将基本资料!AB71="","",[1]武将基本资料!AB71)</f>
        <v>橙+</v>
      </c>
      <c r="J78" s="211" t="str">
        <f>IF([1]武将基本资料!AC71="","",[1]武将基本资料!AC71)</f>
        <v/>
      </c>
      <c r="K78" s="211">
        <f>IF([1]武将基本资料!AD71="","",[1]武将基本资料!AD71)</f>
        <v>130</v>
      </c>
      <c r="L78" s="211" t="str">
        <f>IF([1]武将基本资料!AE71="","",[1]武将基本资料!AE71)</f>
        <v>智略</v>
      </c>
      <c r="Q78" s="13" t="s">
        <v>380</v>
      </c>
    </row>
    <row r="79" spans="4:17" x14ac:dyDescent="0.15">
      <c r="D79" s="211">
        <f>IF([1]武将基本资料!W72="","",[1]武将基本资料!W72)</f>
        <v>10061</v>
      </c>
      <c r="E79" s="211" t="str">
        <f>IF([1]武将基本资料!X72="","",[1]武将基本资料!X72)</f>
        <v>鲁班</v>
      </c>
      <c r="F79" s="211" t="str">
        <f>IF([1]武将基本资料!Y72="","",[1]武将基本资料!Y72)</f>
        <v>马钧</v>
      </c>
      <c r="G79" s="211" t="str">
        <f>IF([1]武将基本资料!Z72="","",[1]武将基本资料!Z72)</f>
        <v>骑将</v>
      </c>
      <c r="H79" s="211">
        <f>IF([1]武将基本资料!AA72="","",[1]武将基本资料!AA72)</f>
        <v>6</v>
      </c>
      <c r="I79" s="211" t="str">
        <f>IF([1]武将基本资料!AB72="","",[1]武将基本资料!AB72)</f>
        <v>橙</v>
      </c>
      <c r="J79" s="211" t="str">
        <f>IF([1]武将基本资料!AC72="","",[1]武将基本资料!AC72)</f>
        <v/>
      </c>
      <c r="K79" s="211">
        <f>IF([1]武将基本资料!AD72="","",[1]武将基本资料!AD72)</f>
        <v>120</v>
      </c>
      <c r="L79" s="211" t="str">
        <f>IF([1]武将基本资料!AE72="","",[1]武将基本资料!AE72)</f>
        <v>智略</v>
      </c>
      <c r="Q79" s="13" t="s">
        <v>380</v>
      </c>
    </row>
    <row r="80" spans="4:17" x14ac:dyDescent="0.15">
      <c r="D80" s="211">
        <f>IF([1]武将基本资料!W73="","",[1]武将基本资料!W73)</f>
        <v>10062</v>
      </c>
      <c r="E80" s="211" t="str">
        <f>IF([1]武将基本资料!X73="","",[1]武将基本资料!X73)</f>
        <v>伍子胥</v>
      </c>
      <c r="F80" s="211" t="str">
        <f>IF([1]武将基本资料!Y73="","",[1]武将基本资料!Y73)</f>
        <v>黄盖</v>
      </c>
      <c r="G80" s="211" t="str">
        <f>IF([1]武将基本资料!Z73="","",[1]武将基本资料!Z73)</f>
        <v>骑将</v>
      </c>
      <c r="H80" s="211">
        <f>IF([1]武将基本资料!AA73="","",[1]武将基本资料!AA73)</f>
        <v>6</v>
      </c>
      <c r="I80" s="211" t="str">
        <f>IF([1]武将基本资料!AB73="","",[1]武将基本资料!AB73)</f>
        <v>橙+</v>
      </c>
      <c r="J80" s="211" t="str">
        <f>IF([1]武将基本资料!AC73="","",[1]武将基本资料!AC73)</f>
        <v/>
      </c>
      <c r="K80" s="211">
        <f>IF([1]武将基本资料!AD73="","",[1]武将基本资料!AD73)</f>
        <v>130</v>
      </c>
      <c r="L80" s="211" t="str">
        <f>IF([1]武将基本资料!AE73="","",[1]武将基本资料!AE73)</f>
        <v>勇武</v>
      </c>
      <c r="Q80" s="13" t="s">
        <v>380</v>
      </c>
    </row>
    <row r="81" spans="4:17" x14ac:dyDescent="0.15">
      <c r="D81" s="211">
        <f>IF([1]武将基本资料!W74="","",[1]武将基本资料!W74)</f>
        <v>10063</v>
      </c>
      <c r="E81" s="211" t="str">
        <f>IF([1]武将基本资料!X74="","",[1]武将基本资料!X74)</f>
        <v>欧冶子</v>
      </c>
      <c r="F81" s="211" t="str">
        <f>IF([1]武将基本资料!Y74="","",[1]武将基本资料!Y74)</f>
        <v>蒲元</v>
      </c>
      <c r="G81" s="211" t="str">
        <f>IF([1]武将基本资料!Z74="","",[1]武将基本资料!Z74)</f>
        <v>步将</v>
      </c>
      <c r="H81" s="211">
        <f>IF([1]武将基本资料!AA74="","",[1]武将基本资料!AA74)</f>
        <v>3</v>
      </c>
      <c r="I81" s="211" t="str">
        <f>IF([1]武将基本资料!AB74="","",[1]武将基本资料!AB74)</f>
        <v>橙+</v>
      </c>
      <c r="J81" s="211" t="str">
        <f>IF([1]武将基本资料!AC74="","",[1]武将基本资料!AC74)</f>
        <v/>
      </c>
      <c r="K81" s="211">
        <f>IF([1]武将基本资料!AD74="","",[1]武将基本资料!AD74)</f>
        <v>130</v>
      </c>
      <c r="L81" s="211" t="str">
        <f>IF([1]武将基本资料!AE74="","",[1]武将基本资料!AE74)</f>
        <v>勇武</v>
      </c>
      <c r="Q81" s="13" t="s">
        <v>380</v>
      </c>
    </row>
    <row r="82" spans="4:17" x14ac:dyDescent="0.15">
      <c r="D82" s="211">
        <f>IF([1]武将基本资料!W75="","",[1]武将基本资料!W75)</f>
        <v>10064</v>
      </c>
      <c r="E82" s="211" t="str">
        <f>IF([1]武将基本资料!X75="","",[1]武将基本资料!X75)</f>
        <v>勾践</v>
      </c>
      <c r="F82" s="211" t="str">
        <f>IF([1]武将基本资料!Y75="","",[1]武将基本资料!Y75)</f>
        <v>刘备</v>
      </c>
      <c r="G82" s="211" t="str">
        <f>IF([1]武将基本资料!Z75="","",[1]武将基本资料!Z75)</f>
        <v>诸侯</v>
      </c>
      <c r="H82" s="211">
        <f>IF([1]武将基本资料!AA75="","",[1]武将基本资料!AA75)</f>
        <v>1</v>
      </c>
      <c r="I82" s="211" t="str">
        <f>IF([1]武将基本资料!AB75="","",[1]武将基本资料!AB75)</f>
        <v>橙+</v>
      </c>
      <c r="J82" s="211" t="str">
        <f>IF([1]武将基本资料!AC75="","",[1]武将基本资料!AC75)</f>
        <v/>
      </c>
      <c r="K82" s="211">
        <f>IF([1]武将基本资料!AD75="","",[1]武将基本资料!AD75)</f>
        <v>130</v>
      </c>
      <c r="L82" s="211" t="str">
        <f>IF([1]武将基本资料!AE75="","",[1]武将基本资料!AE75)</f>
        <v>智略</v>
      </c>
      <c r="Q82" s="13" t="s">
        <v>380</v>
      </c>
    </row>
    <row r="83" spans="4:17" x14ac:dyDescent="0.15">
      <c r="D83" s="211">
        <f>IF([1]武将基本资料!W76="","",[1]武将基本资料!W76)</f>
        <v>10065</v>
      </c>
      <c r="E83" s="211" t="str">
        <f>IF([1]武将基本资料!X76="","",[1]武将基本资料!X76)</f>
        <v>晋文公</v>
      </c>
      <c r="F83" s="211" t="str">
        <f>IF([1]武将基本资料!Y76="","",[1]武将基本资料!Y76)</f>
        <v>孙权</v>
      </c>
      <c r="G83" s="211" t="str">
        <f>IF([1]武将基本资料!Z76="","",[1]武将基本资料!Z76)</f>
        <v>诸侯</v>
      </c>
      <c r="H83" s="211">
        <f>IF([1]武将基本资料!AA76="","",[1]武将基本资料!AA76)</f>
        <v>1</v>
      </c>
      <c r="I83" s="211" t="str">
        <f>IF([1]武将基本资料!AB76="","",[1]武将基本资料!AB76)</f>
        <v>橙+</v>
      </c>
      <c r="J83" s="211" t="str">
        <f>IF([1]武将基本资料!AC76="","",[1]武将基本资料!AC76)</f>
        <v/>
      </c>
      <c r="K83" s="211">
        <f>IF([1]武将基本资料!AD76="","",[1]武将基本资料!AD76)</f>
        <v>130</v>
      </c>
      <c r="L83" s="211" t="str">
        <f>IF([1]武将基本资料!AE76="","",[1]武将基本资料!AE76)</f>
        <v>统帅</v>
      </c>
      <c r="Q83" s="13" t="s">
        <v>380</v>
      </c>
    </row>
    <row r="84" spans="4:17" x14ac:dyDescent="0.15">
      <c r="D84" s="211" t="str">
        <f>IF([1]武将基本资料!W77="","",[1]武将基本资料!W77)</f>
        <v/>
      </c>
      <c r="E84" s="211" t="str">
        <f>IF([1]武将基本资料!X77="","",[1]武将基本资料!X77)</f>
        <v>范蠡</v>
      </c>
      <c r="F84" s="211" t="str">
        <f>IF([1]武将基本资料!Y77="","",[1]武将基本资料!Y77)</f>
        <v>法正</v>
      </c>
      <c r="G84" s="211" t="str">
        <f>IF([1]武将基本资料!Z77="","",[1]武将基本资料!Z77)</f>
        <v>弓将</v>
      </c>
      <c r="H84" s="211">
        <f>IF([1]武将基本资料!AA77="","",[1]武将基本资料!AA77)</f>
        <v>4</v>
      </c>
      <c r="I84" s="211" t="str">
        <f>IF([1]武将基本资料!AB77="","",[1]武将基本资料!AB77)</f>
        <v>橙+</v>
      </c>
      <c r="J84" s="211" t="str">
        <f>IF([1]武将基本资料!AC77="","",[1]武将基本资料!AC77)</f>
        <v/>
      </c>
      <c r="K84" s="211">
        <f>IF([1]武将基本资料!AD77="","",[1]武将基本资料!AD77)</f>
        <v>130</v>
      </c>
      <c r="L84" s="211" t="str">
        <f>IF([1]武将基本资料!AE77="","",[1]武将基本资料!AE77)</f>
        <v>智略</v>
      </c>
      <c r="Q84" s="13" t="s">
        <v>380</v>
      </c>
    </row>
    <row r="85" spans="4:17" x14ac:dyDescent="0.15">
      <c r="D85" s="211">
        <f>IF([1]武将基本资料!W78="","",[1]武将基本资料!W78)</f>
        <v>10067</v>
      </c>
      <c r="E85" s="211" t="str">
        <f>IF([1]武将基本资料!X78="","",[1]武将基本资料!X78)</f>
        <v>孙武</v>
      </c>
      <c r="F85" s="211" t="str">
        <f>IF([1]武将基本资料!Y78="","",[1]武将基本资料!Y78)</f>
        <v>司马懿</v>
      </c>
      <c r="G85" s="211" t="str">
        <f>IF([1]武将基本资料!Z78="","",[1]武将基本资料!Z78)</f>
        <v>弓将</v>
      </c>
      <c r="H85" s="211">
        <f>IF([1]武将基本资料!AA78="","",[1]武将基本资料!AA78)</f>
        <v>4</v>
      </c>
      <c r="I85" s="211" t="str">
        <f>IF([1]武将基本资料!AB78="","",[1]武将基本资料!AB78)</f>
        <v>红</v>
      </c>
      <c r="J85" s="211" t="str">
        <f>IF([1]武将基本资料!AC78="","",[1]武将基本资料!AC78)</f>
        <v/>
      </c>
      <c r="K85" s="211">
        <f>IF([1]武将基本资料!AD78="","",[1]武将基本资料!AD78)</f>
        <v>140</v>
      </c>
      <c r="L85" s="211" t="str">
        <f>IF([1]武将基本资料!AE78="","",[1]武将基本资料!AE78)</f>
        <v>智略</v>
      </c>
      <c r="Q85" s="13" t="s">
        <v>380</v>
      </c>
    </row>
    <row r="86" spans="4:17" x14ac:dyDescent="0.15">
      <c r="D86" s="211">
        <f>IF([1]武将基本资料!W79="","",[1]武将基本资料!W79)</f>
        <v>10068</v>
      </c>
      <c r="E86" s="211" t="str">
        <f>IF([1]武将基本资料!X79="","",[1]武将基本资料!X79)</f>
        <v>鬼谷子</v>
      </c>
      <c r="F86" s="211" t="str">
        <f>IF([1]武将基本资料!Y79="","",[1]武将基本资料!Y79)</f>
        <v>水镜先生</v>
      </c>
      <c r="G86" s="211" t="str">
        <f>IF([1]武将基本资料!Z79="","",[1]武将基本资料!Z79)</f>
        <v>弓将</v>
      </c>
      <c r="H86" s="211">
        <f>IF([1]武将基本资料!AA79="","",[1]武将基本资料!AA79)</f>
        <v>4</v>
      </c>
      <c r="I86" s="211" t="str">
        <f>IF([1]武将基本资料!AB79="","",[1]武将基本资料!AB79)</f>
        <v>橙+</v>
      </c>
      <c r="J86" s="211" t="str">
        <f>IF([1]武将基本资料!AC79="","",[1]武将基本资料!AC79)</f>
        <v/>
      </c>
      <c r="K86" s="211">
        <f>IF([1]武将基本资料!AD79="","",[1]武将基本资料!AD79)</f>
        <v>130</v>
      </c>
      <c r="L86" s="211" t="str">
        <f>IF([1]武将基本资料!AE79="","",[1]武将基本资料!AE79)</f>
        <v>智略</v>
      </c>
      <c r="Q86" s="13" t="s">
        <v>380</v>
      </c>
    </row>
    <row r="87" spans="4:17" x14ac:dyDescent="0.15">
      <c r="D87" s="211" t="str">
        <f>IF([1]武将基本资料!W80="","",[1]武将基本资料!W80)</f>
        <v/>
      </c>
      <c r="E87" s="211" t="str">
        <f>IF([1]武将基本资料!X80="","",[1]武将基本资料!X80)</f>
        <v>孔丘</v>
      </c>
      <c r="F87" s="211" t="str">
        <f>IF([1]武将基本资料!Y80="","",[1]武将基本资料!Y80)</f>
        <v/>
      </c>
      <c r="G87" s="211" t="str">
        <f>IF([1]武将基本资料!Z80="","",[1]武将基本资料!Z80)</f>
        <v/>
      </c>
      <c r="H87" s="211" t="str">
        <f>IF([1]武将基本资料!AA80="","",[1]武将基本资料!AA80)</f>
        <v/>
      </c>
      <c r="I87" s="211" t="str">
        <f>IF([1]武将基本资料!AB80="","",[1]武将基本资料!AB80)</f>
        <v/>
      </c>
      <c r="J87" s="211" t="str">
        <f>IF([1]武将基本资料!AC80="","",[1]武将基本资料!AC80)</f>
        <v/>
      </c>
      <c r="K87" s="211" t="str">
        <f>IF([1]武将基本资料!AD80="","",[1]武将基本资料!AD80)</f>
        <v/>
      </c>
      <c r="L87" s="211" t="str">
        <f>IF([1]武将基本资料!AE80="","",[1]武将基本资料!AE80)</f>
        <v/>
      </c>
      <c r="Q87" s="13" t="s">
        <v>380</v>
      </c>
    </row>
    <row r="88" spans="4:17" x14ac:dyDescent="0.15">
      <c r="D88" s="211" t="str">
        <f>IF([1]武将基本资料!W81="","",[1]武将基本资料!W81)</f>
        <v/>
      </c>
      <c r="E88" s="211" t="str">
        <f>IF([1]武将基本资料!X81="","",[1]武将基本资料!X81)</f>
        <v>老子</v>
      </c>
      <c r="F88" s="211" t="str">
        <f>IF([1]武将基本资料!Y81="","",[1]武将基本资料!Y81)</f>
        <v/>
      </c>
      <c r="G88" s="211" t="str">
        <f>IF([1]武将基本资料!Z81="","",[1]武将基本资料!Z81)</f>
        <v/>
      </c>
      <c r="H88" s="211" t="str">
        <f>IF([1]武将基本资料!AA81="","",[1]武将基本资料!AA81)</f>
        <v/>
      </c>
      <c r="I88" s="211" t="str">
        <f>IF([1]武将基本资料!AB81="","",[1]武将基本资料!AB81)</f>
        <v/>
      </c>
      <c r="J88" s="211" t="str">
        <f>IF([1]武将基本资料!AC81="","",[1]武将基本资料!AC81)</f>
        <v/>
      </c>
      <c r="K88" s="211" t="str">
        <f>IF([1]武将基本资料!AD81="","",[1]武将基本资料!AD81)</f>
        <v/>
      </c>
      <c r="L88" s="211" t="str">
        <f>IF([1]武将基本资料!AE81="","",[1]武将基本资料!AE81)</f>
        <v/>
      </c>
    </row>
    <row r="89" spans="4:17" x14ac:dyDescent="0.15">
      <c r="D89" s="211">
        <f>IF([1]武将基本资料!W82="","",[1]武将基本资料!W82)</f>
        <v>10071</v>
      </c>
      <c r="E89" s="211" t="str">
        <f>IF([1]武将基本资料!X82="","",[1]武将基本资料!X82)</f>
        <v>赵括</v>
      </c>
      <c r="F89" s="211" t="str">
        <f>IF([1]武将基本资料!Y82="","",[1]武将基本资料!Y82)</f>
        <v>李傕</v>
      </c>
      <c r="G89" s="211" t="str">
        <f>IF([1]武将基本资料!Z82="","",[1]武将基本资料!Z82)</f>
        <v>弓将</v>
      </c>
      <c r="H89" s="211">
        <f>IF([1]武将基本资料!AA82="","",[1]武将基本资料!AA82)</f>
        <v>4</v>
      </c>
      <c r="I89" s="211" t="str">
        <f>IF([1]武将基本资料!AB82="","",[1]武将基本资料!AB82)</f>
        <v>紫</v>
      </c>
      <c r="J89" s="211" t="str">
        <f>IF([1]武将基本资料!AC82="","",[1]武将基本资料!AC82)</f>
        <v/>
      </c>
      <c r="K89" s="211">
        <f>IF([1]武将基本资料!AD82="","",[1]武将基本资料!AD82)</f>
        <v>110</v>
      </c>
      <c r="L89" s="211" t="str">
        <f>IF([1]武将基本资料!AE82="","",[1]武将基本资料!AE82)</f>
        <v>勇武</v>
      </c>
    </row>
    <row r="90" spans="4:17" x14ac:dyDescent="0.15">
      <c r="D90" s="211" t="str">
        <f>IF([1]武将基本资料!W83="","",[1]武将基本资料!W83)</f>
        <v/>
      </c>
      <c r="E90" s="211" t="str">
        <f>IF([1]武将基本资料!X83="","",[1]武将基本资料!X83)</f>
        <v>典藏吕不韦</v>
      </c>
      <c r="F90" s="211" t="str">
        <f>IF([1]武将基本资料!Y83="","",[1]武将基本资料!Y83)</f>
        <v/>
      </c>
      <c r="G90" s="211" t="str">
        <f>IF([1]武将基本资料!Z83="","",[1]武将基本资料!Z83)</f>
        <v/>
      </c>
      <c r="H90" s="211" t="str">
        <f>IF([1]武将基本资料!AA83="","",[1]武将基本资料!AA83)</f>
        <v/>
      </c>
      <c r="I90" s="211" t="str">
        <f>IF([1]武将基本资料!AB83="","",[1]武将基本资料!AB83)</f>
        <v/>
      </c>
      <c r="J90" s="211" t="str">
        <f>IF([1]武将基本资料!AC83="","",[1]武将基本资料!AC83)</f>
        <v/>
      </c>
      <c r="K90" s="211" t="str">
        <f>IF([1]武将基本资料!AD83="","",[1]武将基本资料!AD83)</f>
        <v/>
      </c>
      <c r="L90" s="211" t="str">
        <f>IF([1]武将基本资料!AE83="","",[1]武将基本资料!AE83)</f>
        <v/>
      </c>
    </row>
    <row r="91" spans="4:17" x14ac:dyDescent="0.15">
      <c r="D91" s="211">
        <f>IF([1]武将基本资料!W84="","",[1]武将基本资料!W84)</f>
        <v>10073</v>
      </c>
      <c r="E91" s="211" t="str">
        <f>IF([1]武将基本资料!X84="","",[1]武将基本资料!X84)</f>
        <v>嬴政</v>
      </c>
      <c r="F91" s="211" t="str">
        <f>IF([1]武将基本资料!Y84="","",[1]武将基本资料!Y84)</f>
        <v>曹丕</v>
      </c>
      <c r="G91" s="211" t="str">
        <f>IF([1]武将基本资料!Z84="","",[1]武将基本资料!Z84)</f>
        <v>诸侯</v>
      </c>
      <c r="H91" s="211">
        <f>IF([1]武将基本资料!AA84="","",[1]武将基本资料!AA84)</f>
        <v>1</v>
      </c>
      <c r="I91" s="211" t="str">
        <f>IF([1]武将基本资料!AB84="","",[1]武将基本资料!AB84)</f>
        <v>橙+</v>
      </c>
      <c r="J91" s="211" t="str">
        <f>IF([1]武将基本资料!AC84="","",[1]武将基本资料!AC84)</f>
        <v/>
      </c>
      <c r="K91" s="211">
        <f>IF([1]武将基本资料!AD84="","",[1]武将基本资料!AD84)</f>
        <v>130</v>
      </c>
      <c r="L91" s="211" t="str">
        <f>IF([1]武将基本资料!AE84="","",[1]武将基本资料!AE84)</f>
        <v>智略</v>
      </c>
    </row>
    <row r="92" spans="4:17" x14ac:dyDescent="0.15">
      <c r="D92" s="211">
        <f>IF([1]武将基本资料!W85="","",[1]武将基本资料!W85)</f>
        <v>10074</v>
      </c>
      <c r="E92" s="211" t="str">
        <f>IF([1]武将基本资料!X85="","",[1]武将基本资料!X85)</f>
        <v>蒙恬</v>
      </c>
      <c r="F92" s="211" t="str">
        <f>IF([1]武将基本资料!Y85="","",[1]武将基本资料!Y85)</f>
        <v>徐晃</v>
      </c>
      <c r="G92" s="211" t="str">
        <f>IF([1]武将基本资料!Z85="","",[1]武将基本资料!Z85)</f>
        <v>步将</v>
      </c>
      <c r="H92" s="211">
        <f>IF([1]武将基本资料!AA85="","",[1]武将基本资料!AA85)</f>
        <v>3</v>
      </c>
      <c r="I92" s="211" t="str">
        <f>IF([1]武将基本资料!AB85="","",[1]武将基本资料!AB85)</f>
        <v>橙</v>
      </c>
      <c r="J92" s="211" t="str">
        <f>IF([1]武将基本资料!AC85="","",[1]武将基本资料!AC85)</f>
        <v/>
      </c>
      <c r="K92" s="211">
        <f>IF([1]武将基本资料!AD85="","",[1]武将基本资料!AD85)</f>
        <v>120</v>
      </c>
      <c r="L92" s="211" t="str">
        <f>IF([1]武将基本资料!AE85="","",[1]武将基本资料!AE85)</f>
        <v>勇武</v>
      </c>
    </row>
    <row r="93" spans="4:17" x14ac:dyDescent="0.15">
      <c r="D93" s="211">
        <f>IF([1]武将基本资料!W86="","",[1]武将基本资料!W86)</f>
        <v>10075</v>
      </c>
      <c r="E93" s="211" t="str">
        <f>IF([1]武将基本资料!X86="","",[1]武将基本资料!X86)</f>
        <v>弄玉</v>
      </c>
      <c r="F93" s="211" t="str">
        <f>IF([1]武将基本资料!Y86="","",[1]武将基本资料!Y86)</f>
        <v>小乔</v>
      </c>
      <c r="G93" s="211" t="str">
        <f>IF([1]武将基本资料!Z86="","",[1]武将基本资料!Z86)</f>
        <v>弓将</v>
      </c>
      <c r="H93" s="211">
        <f>IF([1]武将基本资料!AA86="","",[1]武将基本资料!AA86)</f>
        <v>4</v>
      </c>
      <c r="I93" s="211" t="str">
        <f>IF([1]武将基本资料!AB86="","",[1]武将基本资料!AB86)</f>
        <v>橙</v>
      </c>
      <c r="J93" s="211" t="str">
        <f>IF([1]武将基本资料!AC86="","",[1]武将基本资料!AC86)</f>
        <v/>
      </c>
      <c r="K93" s="211">
        <f>IF([1]武将基本资料!AD86="","",[1]武将基本资料!AD86)</f>
        <v>120</v>
      </c>
      <c r="L93" s="211" t="str">
        <f>IF([1]武将基本资料!AE86="","",[1]武将基本资料!AE86)</f>
        <v>智略</v>
      </c>
    </row>
    <row r="94" spans="4:17" x14ac:dyDescent="0.15">
      <c r="D94" s="211">
        <f>IF([1]武将基本资料!W87="","",[1]武将基本资料!W87)</f>
        <v>10076</v>
      </c>
      <c r="E94" s="211" t="str">
        <f>IF([1]武将基本资料!X87="","",[1]武将基本资料!X87)</f>
        <v>越女</v>
      </c>
      <c r="F94" s="211" t="str">
        <f>IF([1]武将基本资料!Y87="","",[1]武将基本资料!Y87)</f>
        <v>马云禄</v>
      </c>
      <c r="G94" s="211" t="str">
        <f>IF([1]武将基本资料!Z87="","",[1]武将基本资料!Z87)</f>
        <v>步将</v>
      </c>
      <c r="H94" s="211">
        <f>IF([1]武将基本资料!AA87="","",[1]武将基本资料!AA87)</f>
        <v>3</v>
      </c>
      <c r="I94" s="211" t="str">
        <f>IF([1]武将基本资料!AB87="","",[1]武将基本资料!AB87)</f>
        <v>橙+</v>
      </c>
      <c r="J94" s="211" t="str">
        <f>IF([1]武将基本资料!AC87="","",[1]武将基本资料!AC87)</f>
        <v/>
      </c>
      <c r="K94" s="211">
        <f>IF([1]武将基本资料!AD87="","",[1]武将基本资料!AD87)</f>
        <v>130</v>
      </c>
      <c r="L94" s="211" t="str">
        <f>IF([1]武将基本资料!AE87="","",[1]武将基本资料!AE87)</f>
        <v>勇武</v>
      </c>
    </row>
    <row r="95" spans="4:17" x14ac:dyDescent="0.15">
      <c r="D95" s="211">
        <f>IF([1]武将基本资料!W88="","",[1]武将基本资料!W88)</f>
        <v>10077</v>
      </c>
      <c r="E95" s="211" t="str">
        <f>IF([1]武将基本资料!X88="","",[1]武将基本资料!X88)</f>
        <v>虞姬</v>
      </c>
      <c r="F95" s="211" t="str">
        <f>IF([1]武将基本资料!Y88="","",[1]武将基本资料!Y88)</f>
        <v>夏侯惇</v>
      </c>
      <c r="G95" s="211" t="str">
        <f>IF([1]武将基本资料!Z88="","",[1]武将基本资料!Z88)</f>
        <v>弓将</v>
      </c>
      <c r="H95" s="211">
        <f>IF([1]武将基本资料!AA88="","",[1]武将基本资料!AA88)</f>
        <v>4</v>
      </c>
      <c r="I95" s="211" t="str">
        <f>IF([1]武将基本资料!AB88="","",[1]武将基本资料!AB88)</f>
        <v>橙+</v>
      </c>
      <c r="J95" s="211" t="str">
        <f>IF([1]武将基本资料!AC88="","",[1]武将基本资料!AC88)</f>
        <v/>
      </c>
      <c r="K95" s="211">
        <f>IF([1]武将基本资料!AD88="","",[1]武将基本资料!AD88)</f>
        <v>130</v>
      </c>
      <c r="L95" s="211" t="str">
        <f>IF([1]武将基本资料!AE88="","",[1]武将基本资料!AE88)</f>
        <v>勇武</v>
      </c>
    </row>
    <row r="96" spans="4:17" x14ac:dyDescent="0.15">
      <c r="D96" s="211" t="str">
        <f>IF([1]武将基本资料!W89="","",[1]武将基本资料!W89)</f>
        <v/>
      </c>
      <c r="E96" s="211" t="str">
        <f>IF([1]武将基本资料!X89="","",[1]武将基本资料!X89)</f>
        <v>项羽</v>
      </c>
      <c r="F96" s="211" t="str">
        <f>IF([1]武将基本资料!Y89="","",[1]武将基本资料!Y89)</f>
        <v/>
      </c>
      <c r="G96" s="211" t="str">
        <f>IF([1]武将基本资料!Z89="","",[1]武将基本资料!Z89)</f>
        <v/>
      </c>
      <c r="H96" s="211" t="str">
        <f>IF([1]武将基本资料!AA89="","",[1]武将基本资料!AA89)</f>
        <v/>
      </c>
      <c r="I96" s="211" t="str">
        <f>IF([1]武将基本资料!AB89="","",[1]武将基本资料!AB89)</f>
        <v/>
      </c>
      <c r="J96" s="211" t="str">
        <f>IF([1]武将基本资料!AC89="","",[1]武将基本资料!AC89)</f>
        <v/>
      </c>
      <c r="K96" s="211" t="str">
        <f>IF([1]武将基本资料!AD89="","",[1]武将基本资料!AD89)</f>
        <v/>
      </c>
      <c r="L96" s="211" t="str">
        <f>IF([1]武将基本资料!AE89="","",[1]武将基本资料!AE89)</f>
        <v/>
      </c>
    </row>
    <row r="97" spans="4:12" x14ac:dyDescent="0.15">
      <c r="D97" s="211" t="str">
        <f>IF([1]武将基本资料!W90="","",[1]武将基本资料!W90)</f>
        <v/>
      </c>
      <c r="E97" s="211" t="str">
        <f>IF([1]武将基本资料!X90="","",[1]武将基本资料!X90)</f>
        <v>刘邦</v>
      </c>
      <c r="F97" s="211" t="str">
        <f>IF([1]武将基本资料!Y90="","",[1]武将基本资料!Y90)</f>
        <v/>
      </c>
      <c r="G97" s="211" t="str">
        <f>IF([1]武将基本资料!Z90="","",[1]武将基本资料!Z90)</f>
        <v/>
      </c>
      <c r="H97" s="211" t="str">
        <f>IF([1]武将基本资料!AA90="","",[1]武将基本资料!AA90)</f>
        <v/>
      </c>
      <c r="I97" s="211" t="str">
        <f>IF([1]武将基本资料!AB90="","",[1]武将基本资料!AB90)</f>
        <v/>
      </c>
      <c r="J97" s="211" t="str">
        <f>IF([1]武将基本资料!AC90="","",[1]武将基本资料!AC90)</f>
        <v/>
      </c>
      <c r="K97" s="211" t="str">
        <f>IF([1]武将基本资料!AD90="","",[1]武将基本资料!AD90)</f>
        <v/>
      </c>
      <c r="L97" s="211" t="str">
        <f>IF([1]武将基本资料!AE90="","",[1]武将基本资料!AE90)</f>
        <v/>
      </c>
    </row>
    <row r="98" spans="4:12" x14ac:dyDescent="0.15">
      <c r="D98" s="211" t="str">
        <f>IF([1]武将基本资料!W91="","",[1]武将基本资料!W91)</f>
        <v/>
      </c>
      <c r="E98" s="211" t="str">
        <f>IF([1]武将基本资料!X91="","",[1]武将基本资料!X91)</f>
        <v>韩信</v>
      </c>
      <c r="F98" s="211" t="str">
        <f>IF([1]武将基本资料!Y91="","",[1]武将基本资料!Y91)</f>
        <v/>
      </c>
      <c r="G98" s="211" t="str">
        <f>IF([1]武将基本资料!Z91="","",[1]武将基本资料!Z91)</f>
        <v/>
      </c>
      <c r="H98" s="211" t="str">
        <f>IF([1]武将基本资料!AA91="","",[1]武将基本资料!AA91)</f>
        <v/>
      </c>
      <c r="I98" s="211" t="str">
        <f>IF([1]武将基本资料!AB91="","",[1]武将基本资料!AB91)</f>
        <v/>
      </c>
      <c r="J98" s="211" t="str">
        <f>IF([1]武将基本资料!AC91="","",[1]武将基本资料!AC91)</f>
        <v/>
      </c>
      <c r="K98" s="211" t="str">
        <f>IF([1]武将基本资料!AD91="","",[1]武将基本资料!AD91)</f>
        <v/>
      </c>
      <c r="L98" s="211" t="str">
        <f>IF([1]武将基本资料!AE91="","",[1]武将基本资料!AE91)</f>
        <v/>
      </c>
    </row>
    <row r="99" spans="4:12" x14ac:dyDescent="0.15">
      <c r="D99" s="211" t="str">
        <f>IF([1]武将基本资料!W92="","",[1]武将基本资料!W92)</f>
        <v/>
      </c>
      <c r="E99" s="211" t="str">
        <f>IF([1]武将基本资料!X92="","",[1]武将基本资料!X92)</f>
        <v>卫青</v>
      </c>
      <c r="F99" s="211" t="str">
        <f>IF([1]武将基本资料!Y92="","",[1]武将基本资料!Y92)</f>
        <v/>
      </c>
      <c r="G99" s="211" t="str">
        <f>IF([1]武将基本资料!Z92="","",[1]武将基本资料!Z92)</f>
        <v/>
      </c>
      <c r="H99" s="211" t="str">
        <f>IF([1]武将基本资料!AA92="","",[1]武将基本资料!AA92)</f>
        <v/>
      </c>
      <c r="I99" s="211" t="str">
        <f>IF([1]武将基本资料!AB92="","",[1]武将基本资料!AB92)</f>
        <v/>
      </c>
      <c r="J99" s="211" t="str">
        <f>IF([1]武将基本资料!AC92="","",[1]武将基本资料!AC92)</f>
        <v/>
      </c>
      <c r="K99" s="211" t="str">
        <f>IF([1]武将基本资料!AD92="","",[1]武将基本资料!AD92)</f>
        <v/>
      </c>
      <c r="L99" s="211" t="str">
        <f>IF([1]武将基本资料!AE92="","",[1]武将基本资料!AE92)</f>
        <v/>
      </c>
    </row>
    <row r="100" spans="4:12" x14ac:dyDescent="0.15">
      <c r="D100" s="211">
        <f>IF([1]武将基本资料!W93="","",[1]武将基本资料!W93)</f>
        <v>10082</v>
      </c>
      <c r="E100" s="211" t="str">
        <f>IF([1]武将基本资料!X93="","",[1]武将基本资料!X93)</f>
        <v>霍去病</v>
      </c>
      <c r="F100" s="211" t="str">
        <f>IF([1]武将基本资料!Y93="","",[1]武将基本资料!Y93)</f>
        <v>乐进</v>
      </c>
      <c r="G100" s="211" t="str">
        <f>IF([1]武将基本资料!Z93="","",[1]武将基本资料!Z93)</f>
        <v>骑将</v>
      </c>
      <c r="H100" s="211">
        <f>IF([1]武将基本资料!AA93="","",[1]武将基本资料!AA93)</f>
        <v>6</v>
      </c>
      <c r="I100" s="211" t="str">
        <f>IF([1]武将基本资料!AB93="","",[1]武将基本资料!AB93)</f>
        <v>橙+</v>
      </c>
      <c r="J100" s="211" t="str">
        <f>IF([1]武将基本资料!AC93="","",[1]武将基本资料!AC93)</f>
        <v/>
      </c>
      <c r="K100" s="211">
        <f>IF([1]武将基本资料!AD93="","",[1]武将基本资料!AD93)</f>
        <v>130</v>
      </c>
      <c r="L100" s="211" t="str">
        <f>IF([1]武将基本资料!AE93="","",[1]武将基本资料!AE93)</f>
        <v>勇武</v>
      </c>
    </row>
    <row r="101" spans="4:12" x14ac:dyDescent="0.15">
      <c r="D101" s="211" t="str">
        <f>IF([1]武将基本资料!W94="","",[1]武将基本资料!W94)</f>
        <v/>
      </c>
      <c r="E101" s="211" t="str">
        <f>IF([1]武将基本资料!X94="","",[1]武将基本资料!X94)</f>
        <v>曹操</v>
      </c>
      <c r="F101" s="211" t="str">
        <f>IF([1]武将基本资料!Y94="","",[1]武将基本资料!Y94)</f>
        <v>庞统</v>
      </c>
      <c r="G101" s="211" t="str">
        <f>IF([1]武将基本资料!Z94="","",[1]武将基本资料!Z94)</f>
        <v>步将</v>
      </c>
      <c r="H101" s="211">
        <f>IF([1]武将基本资料!AA94="","",[1]武将基本资料!AA94)</f>
        <v>3</v>
      </c>
      <c r="I101" s="211" t="str">
        <f>IF([1]武将基本资料!AB94="","",[1]武将基本资料!AB94)</f>
        <v>橙+</v>
      </c>
      <c r="J101" s="211" t="str">
        <f>IF([1]武将基本资料!AC94="","",[1]武将基本资料!AC94)</f>
        <v/>
      </c>
      <c r="K101" s="211">
        <f>IF([1]武将基本资料!AD94="","",[1]武将基本资料!AD94)</f>
        <v>130</v>
      </c>
      <c r="L101" s="211" t="str">
        <f>IF([1]武将基本资料!AE94="","",[1]武将基本资料!AE94)</f>
        <v>智略</v>
      </c>
    </row>
    <row r="102" spans="4:12" x14ac:dyDescent="0.15">
      <c r="D102" s="211">
        <f>IF([1]武将基本资料!W95="","",[1]武将基本资料!W95)</f>
        <v>10084</v>
      </c>
      <c r="E102" s="211" t="str">
        <f>IF([1]武将基本资料!X95="","",[1]武将基本资料!X95)</f>
        <v>吕布</v>
      </c>
      <c r="F102" s="211" t="str">
        <f>IF([1]武将基本资料!Y95="","",[1]武将基本资料!Y95)</f>
        <v>吕布</v>
      </c>
      <c r="G102" s="211" t="str">
        <f>IF([1]武将基本资料!Z95="","",[1]武将基本资料!Z95)</f>
        <v>骑将</v>
      </c>
      <c r="H102" s="211">
        <f>IF([1]武将基本资料!AA95="","",[1]武将基本资料!AA95)</f>
        <v>6</v>
      </c>
      <c r="I102" s="211" t="str">
        <f>IF([1]武将基本资料!AB95="","",[1]武将基本资料!AB95)</f>
        <v>红</v>
      </c>
      <c r="J102" s="211" t="str">
        <f>IF([1]武将基本资料!AC95="","",[1]武将基本资料!AC95)</f>
        <v/>
      </c>
      <c r="K102" s="211">
        <f>IF([1]武将基本资料!AD95="","",[1]武将基本资料!AD95)</f>
        <v>140</v>
      </c>
      <c r="L102" s="211" t="str">
        <f>IF([1]武将基本资料!AE95="","",[1]武将基本资料!AE95)</f>
        <v>勇武</v>
      </c>
    </row>
    <row r="103" spans="4:12" x14ac:dyDescent="0.15">
      <c r="D103" s="211">
        <f>IF([1]武将基本资料!W96="","",[1]武将基本资料!W96)</f>
        <v>10085</v>
      </c>
      <c r="E103" s="211" t="str">
        <f>IF([1]武将基本资料!X96="","",[1]武将基本资料!X96)</f>
        <v>赵云</v>
      </c>
      <c r="F103" s="211" t="str">
        <f>IF([1]武将基本资料!Y96="","",[1]武将基本资料!Y96)</f>
        <v>赵云</v>
      </c>
      <c r="G103" s="211" t="str">
        <f>IF([1]武将基本资料!Z96="","",[1]武将基本资料!Z96)</f>
        <v>骑将</v>
      </c>
      <c r="H103" s="211">
        <f>IF([1]武将基本资料!AA96="","",[1]武将基本资料!AA96)</f>
        <v>6</v>
      </c>
      <c r="I103" s="211" t="str">
        <f>IF([1]武将基本资料!AB96="","",[1]武将基本资料!AB96)</f>
        <v>橙+</v>
      </c>
      <c r="J103" s="211" t="str">
        <f>IF([1]武将基本资料!AC96="","",[1]武将基本资料!AC96)</f>
        <v/>
      </c>
      <c r="K103" s="211">
        <f>IF([1]武将基本资料!AD96="","",[1]武将基本资料!AD96)</f>
        <v>130</v>
      </c>
      <c r="L103" s="211" t="str">
        <f>IF([1]武将基本资料!AE96="","",[1]武将基本资料!AE96)</f>
        <v>勇武</v>
      </c>
    </row>
    <row r="104" spans="4:12" x14ac:dyDescent="0.15">
      <c r="D104" s="211">
        <f>IF([1]武将基本资料!W97="","",[1]武将基本资料!W97)</f>
        <v>10086</v>
      </c>
      <c r="E104" s="211" t="str">
        <f>IF([1]武将基本资料!X97="","",[1]武将基本资料!X97)</f>
        <v>刘备</v>
      </c>
      <c r="F104" s="211" t="str">
        <f>IF([1]武将基本资料!Y97="","",[1]武将基本资料!Y97)</f>
        <v>蔡文姬</v>
      </c>
      <c r="G104" s="211" t="str">
        <f>IF([1]武将基本资料!Z97="","",[1]武将基本资料!Z97)</f>
        <v>弓将</v>
      </c>
      <c r="H104" s="211">
        <f>IF([1]武将基本资料!AA97="","",[1]武将基本资料!AA97)</f>
        <v>4</v>
      </c>
      <c r="I104" s="211" t="str">
        <f>IF([1]武将基本资料!AB97="","",[1]武将基本资料!AB97)</f>
        <v>橙+</v>
      </c>
      <c r="J104" s="211" t="str">
        <f>IF([1]武将基本资料!AC97="","",[1]武将基本资料!AC97)</f>
        <v/>
      </c>
      <c r="K104" s="211">
        <f>IF([1]武将基本资料!AD97="","",[1]武将基本资料!AD97)</f>
        <v>130</v>
      </c>
      <c r="L104" s="211" t="str">
        <f>IF([1]武将基本资料!AE97="","",[1]武将基本资料!AE97)</f>
        <v>智略</v>
      </c>
    </row>
    <row r="105" spans="4:12" x14ac:dyDescent="0.15">
      <c r="D105" s="211">
        <f>IF([1]武将基本资料!W98="","",[1]武将基本资料!W98)</f>
        <v>10087</v>
      </c>
      <c r="E105" s="211" t="str">
        <f>IF([1]武将基本资料!X98="","",[1]武将基本资料!X98)</f>
        <v>陆逊</v>
      </c>
      <c r="F105" s="211" t="str">
        <f>IF([1]武将基本资料!Y98="","",[1]武将基本资料!Y98)</f>
        <v>陆逊</v>
      </c>
      <c r="G105" s="211" t="str">
        <f>IF([1]武将基本资料!Z98="","",[1]武将基本资料!Z98)</f>
        <v>弓将</v>
      </c>
      <c r="H105" s="211">
        <f>IF([1]武将基本资料!AA98="","",[1]武将基本资料!AA98)</f>
        <v>4</v>
      </c>
      <c r="I105" s="211" t="str">
        <f>IF([1]武将基本资料!AB98="","",[1]武将基本资料!AB98)</f>
        <v>橙+</v>
      </c>
      <c r="J105" s="211" t="str">
        <f>IF([1]武将基本资料!AC98="","",[1]武将基本资料!AC98)</f>
        <v/>
      </c>
      <c r="K105" s="211">
        <f>IF([1]武将基本资料!AD98="","",[1]武将基本资料!AD98)</f>
        <v>130</v>
      </c>
      <c r="L105" s="211" t="str">
        <f>IF([1]武将基本资料!AE98="","",[1]武将基本资料!AE98)</f>
        <v>智略</v>
      </c>
    </row>
    <row r="106" spans="4:12" x14ac:dyDescent="0.15">
      <c r="D106" s="211">
        <f>IF([1]武将基本资料!W99="","",[1]武将基本资料!W99)</f>
        <v>10088</v>
      </c>
      <c r="E106" s="211" t="str">
        <f>IF([1]武将基本资料!X99="","",[1]武将基本资料!X99)</f>
        <v>诸葛亮</v>
      </c>
      <c r="F106" s="211" t="str">
        <f>IF([1]武将基本资料!Y99="","",[1]武将基本资料!Y99)</f>
        <v>诸葛亮</v>
      </c>
      <c r="G106" s="211" t="str">
        <f>IF([1]武将基本资料!Z99="","",[1]武将基本资料!Z99)</f>
        <v>弓将</v>
      </c>
      <c r="H106" s="211">
        <f>IF([1]武将基本资料!AA99="","",[1]武将基本资料!AA99)</f>
        <v>4</v>
      </c>
      <c r="I106" s="211" t="str">
        <f>IF([1]武将基本资料!AB99="","",[1]武将基本资料!AB99)</f>
        <v>红</v>
      </c>
      <c r="J106" s="211" t="str">
        <f>IF([1]武将基本资料!AC99="","",[1]武将基本资料!AC99)</f>
        <v/>
      </c>
      <c r="K106" s="211">
        <f>IF([1]武将基本资料!AD99="","",[1]武将基本资料!AD99)</f>
        <v>140</v>
      </c>
      <c r="L106" s="211" t="str">
        <f>IF([1]武将基本资料!AE99="","",[1]武将基本资料!AE99)</f>
        <v>统帅</v>
      </c>
    </row>
    <row r="107" spans="4:12" x14ac:dyDescent="0.15">
      <c r="D107" s="211" t="str">
        <f>IF([1]武将基本资料!W100="","",[1]武将基本资料!W100)</f>
        <v/>
      </c>
      <c r="E107" s="211" t="str">
        <f>IF([1]武将基本资料!X100="","",[1]武将基本资料!X100)</f>
        <v>太史慈</v>
      </c>
      <c r="F107" s="211" t="str">
        <f>IF([1]武将基本资料!Y100="","",[1]武将基本资料!Y100)</f>
        <v>甘宁</v>
      </c>
      <c r="G107" s="211" t="str">
        <f>IF([1]武将基本资料!Z100="","",[1]武将基本资料!Z100)</f>
        <v>步将</v>
      </c>
      <c r="H107" s="211">
        <f>IF([1]武将基本资料!AA100="","",[1]武将基本资料!AA100)</f>
        <v>3</v>
      </c>
      <c r="I107" s="211" t="str">
        <f>IF([1]武将基本资料!AB100="","",[1]武将基本资料!AB100)</f>
        <v>橙+</v>
      </c>
      <c r="J107" s="211" t="str">
        <f>IF([1]武将基本资料!AC100="","",[1]武将基本资料!AC100)</f>
        <v/>
      </c>
      <c r="K107" s="211">
        <f>IF([1]武将基本资料!AD100="","",[1]武将基本资料!AD100)</f>
        <v>130</v>
      </c>
      <c r="L107" s="211" t="str">
        <f>IF([1]武将基本资料!AE100="","",[1]武将基本资料!AE100)</f>
        <v>勇武</v>
      </c>
    </row>
    <row r="108" spans="4:12" x14ac:dyDescent="0.15">
      <c r="D108" s="211" t="str">
        <f>IF([1]武将基本资料!W101="","",[1]武将基本资料!W101)</f>
        <v/>
      </c>
      <c r="E108" s="211" t="str">
        <f>IF([1]武将基本资料!X101="","",[1]武将基本资料!X101)</f>
        <v>孙权</v>
      </c>
      <c r="F108" s="211" t="str">
        <f>IF([1]武将基本资料!Y101="","",[1]武将基本资料!Y101)</f>
        <v/>
      </c>
      <c r="G108" s="211" t="str">
        <f>IF([1]武将基本资料!Z101="","",[1]武将基本资料!Z101)</f>
        <v/>
      </c>
      <c r="H108" s="211" t="str">
        <f>IF([1]武将基本资料!AA101="","",[1]武将基本资料!AA101)</f>
        <v/>
      </c>
      <c r="I108" s="211" t="str">
        <f>IF([1]武将基本资料!AB101="","",[1]武将基本资料!AB101)</f>
        <v/>
      </c>
      <c r="J108" s="211" t="str">
        <f>IF([1]武将基本资料!AC101="","",[1]武将基本资料!AC101)</f>
        <v/>
      </c>
      <c r="K108" s="211" t="str">
        <f>IF([1]武将基本资料!AD101="","",[1]武将基本资料!AD101)</f>
        <v/>
      </c>
      <c r="L108" s="211" t="str">
        <f>IF([1]武将基本资料!AE101="","",[1]武将基本资料!AE101)</f>
        <v/>
      </c>
    </row>
    <row r="109" spans="4:12" x14ac:dyDescent="0.15">
      <c r="D109" s="211" t="str">
        <f>IF([1]武将基本资料!W102="","",[1]武将基本资料!W102)</f>
        <v/>
      </c>
      <c r="E109" s="211" t="str">
        <f>IF([1]武将基本资料!X102="","",[1]武将基本资料!X102)</f>
        <v>夏侯渊</v>
      </c>
      <c r="F109" s="211" t="str">
        <f>IF([1]武将基本资料!Y102="","",[1]武将基本资料!Y102)</f>
        <v/>
      </c>
      <c r="G109" s="211" t="str">
        <f>IF([1]武将基本资料!Z102="","",[1]武将基本资料!Z102)</f>
        <v/>
      </c>
      <c r="H109" s="211" t="str">
        <f>IF([1]武将基本资料!AA102="","",[1]武将基本资料!AA102)</f>
        <v/>
      </c>
      <c r="I109" s="211" t="str">
        <f>IF([1]武将基本资料!AB102="","",[1]武将基本资料!AB102)</f>
        <v/>
      </c>
      <c r="J109" s="211" t="str">
        <f>IF([1]武将基本资料!AC102="","",[1]武将基本资料!AC102)</f>
        <v/>
      </c>
      <c r="K109" s="211" t="str">
        <f>IF([1]武将基本资料!AD102="","",[1]武将基本资料!AD102)</f>
        <v/>
      </c>
      <c r="L109" s="211" t="str">
        <f>IF([1]武将基本资料!AE102="","",[1]武将基本资料!AE102)</f>
        <v/>
      </c>
    </row>
    <row r="110" spans="4:12" x14ac:dyDescent="0.15">
      <c r="D110" s="211" t="str">
        <f>IF([1]武将基本资料!W103="","",[1]武将基本资料!W103)</f>
        <v/>
      </c>
      <c r="E110" s="211" t="str">
        <f>IF([1]武将基本资料!X103="","",[1]武将基本资料!X103)</f>
        <v>司马懿</v>
      </c>
      <c r="F110" s="211" t="str">
        <f>IF([1]武将基本资料!Y103="","",[1]武将基本资料!Y103)</f>
        <v/>
      </c>
      <c r="G110" s="211" t="str">
        <f>IF([1]武将基本资料!Z103="","",[1]武将基本资料!Z103)</f>
        <v/>
      </c>
      <c r="H110" s="211" t="str">
        <f>IF([1]武将基本资料!AA103="","",[1]武将基本资料!AA103)</f>
        <v/>
      </c>
      <c r="I110" s="211" t="str">
        <f>IF([1]武将基本资料!AB103="","",[1]武将基本资料!AB103)</f>
        <v/>
      </c>
      <c r="J110" s="211" t="str">
        <f>IF([1]武将基本资料!AC103="","",[1]武将基本资料!AC103)</f>
        <v/>
      </c>
      <c r="K110" s="211" t="str">
        <f>IF([1]武将基本资料!AD103="","",[1]武将基本资料!AD103)</f>
        <v/>
      </c>
      <c r="L110" s="211" t="str">
        <f>IF([1]武将基本资料!AE103="","",[1]武将基本资料!AE103)</f>
        <v/>
      </c>
    </row>
    <row r="111" spans="4:12" x14ac:dyDescent="0.15">
      <c r="D111" s="211" t="str">
        <f>IF([1]武将基本资料!W104="","",[1]武将基本资料!W104)</f>
        <v/>
      </c>
      <c r="E111" s="211">
        <f>IF([1]武将基本资料!X104="","",[1]武将基本资料!X104)</f>
        <v>0</v>
      </c>
      <c r="F111" s="211" t="str">
        <f>IF([1]武将基本资料!Y104="","",[1]武将基本资料!Y104)</f>
        <v/>
      </c>
      <c r="G111" s="211" t="str">
        <f>IF([1]武将基本资料!Z104="","",[1]武将基本资料!Z104)</f>
        <v/>
      </c>
      <c r="H111" s="211" t="str">
        <f>IF([1]武将基本资料!AA104="","",[1]武将基本资料!AA104)</f>
        <v/>
      </c>
      <c r="I111" s="211" t="str">
        <f>IF([1]武将基本资料!AB104="","",[1]武将基本资料!AB104)</f>
        <v/>
      </c>
      <c r="J111" s="211" t="str">
        <f>IF([1]武将基本资料!AC104="","",[1]武将基本资料!AC104)</f>
        <v/>
      </c>
      <c r="K111" s="211" t="str">
        <f>IF([1]武将基本资料!AD104="","",[1]武将基本资料!AD104)</f>
        <v/>
      </c>
      <c r="L111" s="211" t="str">
        <f>IF([1]武将基本资料!AE104="","",[1]武将基本资料!AE104)</f>
        <v/>
      </c>
    </row>
    <row r="112" spans="4:12" x14ac:dyDescent="0.15">
      <c r="D112" s="211" t="str">
        <f>IF([1]武将基本资料!W105="","",[1]武将基本资料!W105)</f>
        <v/>
      </c>
      <c r="E112" s="211">
        <f>IF([1]武将基本资料!X105="","",[1]武将基本资料!X105)</f>
        <v>0</v>
      </c>
      <c r="F112" s="211" t="str">
        <f>IF([1]武将基本资料!Y105="","",[1]武将基本资料!Y105)</f>
        <v/>
      </c>
      <c r="G112" s="211" t="str">
        <f>IF([1]武将基本资料!Z105="","",[1]武将基本资料!Z105)</f>
        <v/>
      </c>
      <c r="H112" s="211" t="str">
        <f>IF([1]武将基本资料!AA105="","",[1]武将基本资料!AA105)</f>
        <v/>
      </c>
      <c r="I112" s="211" t="str">
        <f>IF([1]武将基本资料!AB105="","",[1]武将基本资料!AB105)</f>
        <v/>
      </c>
      <c r="J112" s="211" t="str">
        <f>IF([1]武将基本资料!AC105="","",[1]武将基本资料!AC105)</f>
        <v/>
      </c>
      <c r="K112" s="211" t="str">
        <f>IF([1]武将基本资料!AD105="","",[1]武将基本资料!AD105)</f>
        <v/>
      </c>
      <c r="L112" s="211" t="str">
        <f>IF([1]武将基本资料!AE105="","",[1]武将基本资料!AE105)</f>
        <v/>
      </c>
    </row>
    <row r="113" spans="4:12" x14ac:dyDescent="0.15">
      <c r="D113" s="211" t="str">
        <f>IF([1]武将基本资料!W106="","",[1]武将基本资料!W106)</f>
        <v/>
      </c>
      <c r="E113" s="211">
        <f>IF([1]武将基本资料!X106="","",[1]武将基本资料!X106)</f>
        <v>0</v>
      </c>
      <c r="F113" s="211" t="str">
        <f>IF([1]武将基本资料!Y106="","",[1]武将基本资料!Y106)</f>
        <v/>
      </c>
      <c r="G113" s="211" t="str">
        <f>IF([1]武将基本资料!Z106="","",[1]武将基本资料!Z106)</f>
        <v/>
      </c>
      <c r="H113" s="211" t="str">
        <f>IF([1]武将基本资料!AA106="","",[1]武将基本资料!AA106)</f>
        <v/>
      </c>
      <c r="I113" s="211" t="str">
        <f>IF([1]武将基本资料!AB106="","",[1]武将基本资料!AB106)</f>
        <v/>
      </c>
      <c r="J113" s="211" t="str">
        <f>IF([1]武将基本资料!AC106="","",[1]武将基本资料!AC106)</f>
        <v/>
      </c>
      <c r="K113" s="211" t="str">
        <f>IF([1]武将基本资料!AD106="","",[1]武将基本资料!AD106)</f>
        <v/>
      </c>
      <c r="L113" s="211" t="str">
        <f>IF([1]武将基本资料!AE106="","",[1]武将基本资料!AE106)</f>
        <v/>
      </c>
    </row>
    <row r="114" spans="4:12" x14ac:dyDescent="0.15">
      <c r="D114" s="211" t="str">
        <f>IF([1]武将基本资料!W107="","",[1]武将基本资料!W107)</f>
        <v/>
      </c>
      <c r="E114" s="211">
        <f>IF([1]武将基本资料!X107="","",[1]武将基本资料!X107)</f>
        <v>0</v>
      </c>
      <c r="F114" s="211" t="str">
        <f>IF([1]武将基本资料!Y107="","",[1]武将基本资料!Y107)</f>
        <v/>
      </c>
      <c r="G114" s="211" t="str">
        <f>IF([1]武将基本资料!Z107="","",[1]武将基本资料!Z107)</f>
        <v/>
      </c>
      <c r="H114" s="211" t="str">
        <f>IF([1]武将基本资料!AA107="","",[1]武将基本资料!AA107)</f>
        <v/>
      </c>
      <c r="I114" s="211" t="str">
        <f>IF([1]武将基本资料!AB107="","",[1]武将基本资料!AB107)</f>
        <v/>
      </c>
      <c r="J114" s="211" t="str">
        <f>IF([1]武将基本资料!AC107="","",[1]武将基本资料!AC107)</f>
        <v/>
      </c>
      <c r="K114" s="211" t="str">
        <f>IF([1]武将基本资料!AD107="","",[1]武将基本资料!AD107)</f>
        <v/>
      </c>
      <c r="L114" s="211" t="str">
        <f>IF([1]武将基本资料!AE107="","",[1]武将基本资料!AE107)</f>
        <v/>
      </c>
    </row>
    <row r="115" spans="4:12" x14ac:dyDescent="0.15">
      <c r="D115" s="211" t="str">
        <f>IF([1]武将基本资料!W108="","",[1]武将基本资料!W108)</f>
        <v/>
      </c>
      <c r="E115" s="211">
        <f>IF([1]武将基本资料!X108="","",[1]武将基本资料!X108)</f>
        <v>0</v>
      </c>
      <c r="F115" s="211" t="str">
        <f>IF([1]武将基本资料!Y108="","",[1]武将基本资料!Y108)</f>
        <v/>
      </c>
      <c r="G115" s="211" t="str">
        <f>IF([1]武将基本资料!Z108="","",[1]武将基本资料!Z108)</f>
        <v/>
      </c>
      <c r="H115" s="211" t="str">
        <f>IF([1]武将基本资料!AA108="","",[1]武将基本资料!AA108)</f>
        <v/>
      </c>
      <c r="I115" s="211" t="str">
        <f>IF([1]武将基本资料!AB108="","",[1]武将基本资料!AB108)</f>
        <v/>
      </c>
      <c r="J115" s="211" t="str">
        <f>IF([1]武将基本资料!AC108="","",[1]武将基本资料!AC108)</f>
        <v/>
      </c>
      <c r="K115" s="211" t="str">
        <f>IF([1]武将基本资料!AD108="","",[1]武将基本资料!AD108)</f>
        <v/>
      </c>
      <c r="L115" s="211" t="str">
        <f>IF([1]武将基本资料!AE108="","",[1]武将基本资料!AE108)</f>
        <v/>
      </c>
    </row>
    <row r="116" spans="4:12" x14ac:dyDescent="0.15">
      <c r="D116" s="211" t="str">
        <f>IF([1]武将基本资料!W109="","",[1]武将基本资料!W109)</f>
        <v/>
      </c>
      <c r="E116" s="211">
        <f>IF([1]武将基本资料!X109="","",[1]武将基本资料!X109)</f>
        <v>0</v>
      </c>
      <c r="F116" s="211" t="str">
        <f>IF([1]武将基本资料!Y109="","",[1]武将基本资料!Y109)</f>
        <v/>
      </c>
      <c r="G116" s="211" t="str">
        <f>IF([1]武将基本资料!Z109="","",[1]武将基本资料!Z109)</f>
        <v/>
      </c>
      <c r="H116" s="211" t="str">
        <f>IF([1]武将基本资料!AA109="","",[1]武将基本资料!AA109)</f>
        <v/>
      </c>
      <c r="I116" s="211" t="str">
        <f>IF([1]武将基本资料!AB109="","",[1]武将基本资料!AB109)</f>
        <v/>
      </c>
      <c r="J116" s="211" t="str">
        <f>IF([1]武将基本资料!AC109="","",[1]武将基本资料!AC109)</f>
        <v/>
      </c>
      <c r="K116" s="211" t="str">
        <f>IF([1]武将基本资料!AD109="","",[1]武将基本资料!AD109)</f>
        <v/>
      </c>
      <c r="L116" s="211" t="str">
        <f>IF([1]武将基本资料!AE109="","",[1]武将基本资料!AE109)</f>
        <v/>
      </c>
    </row>
    <row r="117" spans="4:12" x14ac:dyDescent="0.15">
      <c r="D117" s="211" t="str">
        <f>IF([1]武将基本资料!W110="","",[1]武将基本资料!W110)</f>
        <v/>
      </c>
      <c r="E117" s="211">
        <f>IF([1]武将基本资料!X110="","",[1]武将基本资料!X110)</f>
        <v>0</v>
      </c>
      <c r="F117" s="211" t="str">
        <f>IF([1]武将基本资料!Y110="","",[1]武将基本资料!Y110)</f>
        <v/>
      </c>
      <c r="G117" s="211" t="str">
        <f>IF([1]武将基本资料!Z110="","",[1]武将基本资料!Z110)</f>
        <v/>
      </c>
      <c r="H117" s="211" t="str">
        <f>IF([1]武将基本资料!AA110="","",[1]武将基本资料!AA110)</f>
        <v/>
      </c>
      <c r="I117" s="211" t="str">
        <f>IF([1]武将基本资料!AB110="","",[1]武将基本资料!AB110)</f>
        <v/>
      </c>
      <c r="J117" s="211" t="str">
        <f>IF([1]武将基本资料!AC110="","",[1]武将基本资料!AC110)</f>
        <v/>
      </c>
      <c r="K117" s="211" t="str">
        <f>IF([1]武将基本资料!AD110="","",[1]武将基本资料!AD110)</f>
        <v/>
      </c>
      <c r="L117" s="211" t="str">
        <f>IF([1]武将基本资料!AE110="","",[1]武将基本资料!AE110)</f>
        <v/>
      </c>
    </row>
    <row r="118" spans="4:12" x14ac:dyDescent="0.15">
      <c r="D118" s="211" t="str">
        <f>IF([1]武将基本资料!W111="","",[1]武将基本资料!W111)</f>
        <v/>
      </c>
      <c r="E118" s="211">
        <f>IF([1]武将基本资料!X111="","",[1]武将基本资料!X111)</f>
        <v>0</v>
      </c>
      <c r="F118" s="211" t="str">
        <f>IF([1]武将基本资料!Y111="","",[1]武将基本资料!Y111)</f>
        <v/>
      </c>
      <c r="G118" s="211" t="str">
        <f>IF([1]武将基本资料!Z111="","",[1]武将基本资料!Z111)</f>
        <v/>
      </c>
      <c r="H118" s="211" t="str">
        <f>IF([1]武将基本资料!AA111="","",[1]武将基本资料!AA111)</f>
        <v/>
      </c>
      <c r="I118" s="211" t="str">
        <f>IF([1]武将基本资料!AB111="","",[1]武将基本资料!AB111)</f>
        <v/>
      </c>
      <c r="J118" s="211" t="str">
        <f>IF([1]武将基本资料!AC111="","",[1]武将基本资料!AC111)</f>
        <v/>
      </c>
      <c r="K118" s="211" t="str">
        <f>IF([1]武将基本资料!AD111="","",[1]武将基本资料!AD111)</f>
        <v/>
      </c>
      <c r="L118" s="211" t="str">
        <f>IF([1]武将基本资料!AE111="","",[1]武将基本资料!AE111)</f>
        <v/>
      </c>
    </row>
    <row r="119" spans="4:12" x14ac:dyDescent="0.15">
      <c r="D119" s="211" t="str">
        <f>IF([1]武将基本资料!W112="","",[1]武将基本资料!W112)</f>
        <v/>
      </c>
      <c r="E119" s="211">
        <f>IF([1]武将基本资料!X112="","",[1]武将基本资料!X112)</f>
        <v>0</v>
      </c>
      <c r="F119" s="211" t="str">
        <f>IF([1]武将基本资料!Y112="","",[1]武将基本资料!Y112)</f>
        <v/>
      </c>
      <c r="G119" s="211" t="str">
        <f>IF([1]武将基本资料!Z112="","",[1]武将基本资料!Z112)</f>
        <v/>
      </c>
      <c r="H119" s="211" t="str">
        <f>IF([1]武将基本资料!AA112="","",[1]武将基本资料!AA112)</f>
        <v/>
      </c>
      <c r="I119" s="211" t="str">
        <f>IF([1]武将基本资料!AB112="","",[1]武将基本资料!AB112)</f>
        <v/>
      </c>
      <c r="J119" s="211" t="str">
        <f>IF([1]武将基本资料!AC112="","",[1]武将基本资料!AC112)</f>
        <v/>
      </c>
      <c r="K119" s="211" t="str">
        <f>IF([1]武将基本资料!AD112="","",[1]武将基本资料!AD112)</f>
        <v/>
      </c>
      <c r="L119" s="211" t="str">
        <f>IF([1]武将基本资料!AE112="","",[1]武将基本资料!AE112)</f>
        <v/>
      </c>
    </row>
    <row r="120" spans="4:12" x14ac:dyDescent="0.15">
      <c r="D120" s="211" t="str">
        <f>IF([1]武将基本资料!W113="","",[1]武将基本资料!W113)</f>
        <v/>
      </c>
      <c r="E120" s="211">
        <f>IF([1]武将基本资料!X113="","",[1]武将基本资料!X113)</f>
        <v>0</v>
      </c>
      <c r="F120" s="211" t="str">
        <f>IF([1]武将基本资料!Y113="","",[1]武将基本资料!Y113)</f>
        <v/>
      </c>
      <c r="G120" s="211" t="str">
        <f>IF([1]武将基本资料!Z113="","",[1]武将基本资料!Z113)</f>
        <v/>
      </c>
      <c r="H120" s="211" t="str">
        <f>IF([1]武将基本资料!AA113="","",[1]武将基本资料!AA113)</f>
        <v/>
      </c>
      <c r="I120" s="211" t="str">
        <f>IF([1]武将基本资料!AB113="","",[1]武将基本资料!AB113)</f>
        <v/>
      </c>
      <c r="J120" s="211" t="str">
        <f>IF([1]武将基本资料!AC113="","",[1]武将基本资料!AC113)</f>
        <v/>
      </c>
      <c r="K120" s="211" t="str">
        <f>IF([1]武将基本资料!AD113="","",[1]武将基本资料!AD113)</f>
        <v/>
      </c>
      <c r="L120" s="211" t="str">
        <f>IF([1]武将基本资料!AE113="","",[1]武将基本资料!AE113)</f>
        <v/>
      </c>
    </row>
    <row r="121" spans="4:12" x14ac:dyDescent="0.15">
      <c r="D121" s="211" t="str">
        <f>IF([1]武将基本资料!W114="","",[1]武将基本资料!W114)</f>
        <v/>
      </c>
      <c r="E121" s="211">
        <f>IF([1]武将基本资料!X114="","",[1]武将基本资料!X114)</f>
        <v>0</v>
      </c>
      <c r="F121" s="211" t="str">
        <f>IF([1]武将基本资料!Y114="","",[1]武将基本资料!Y114)</f>
        <v/>
      </c>
      <c r="G121" s="211" t="str">
        <f>IF([1]武将基本资料!Z114="","",[1]武将基本资料!Z114)</f>
        <v/>
      </c>
      <c r="H121" s="211" t="str">
        <f>IF([1]武将基本资料!AA114="","",[1]武将基本资料!AA114)</f>
        <v/>
      </c>
      <c r="I121" s="211" t="str">
        <f>IF([1]武将基本资料!AB114="","",[1]武将基本资料!AB114)</f>
        <v/>
      </c>
      <c r="J121" s="211" t="str">
        <f>IF([1]武将基本资料!AC114="","",[1]武将基本资料!AC114)</f>
        <v/>
      </c>
      <c r="K121" s="211" t="str">
        <f>IF([1]武将基本资料!AD114="","",[1]武将基本资料!AD114)</f>
        <v/>
      </c>
      <c r="L121" s="211" t="str">
        <f>IF([1]武将基本资料!AE114="","",[1]武将基本资料!AE114)</f>
        <v/>
      </c>
    </row>
    <row r="122" spans="4:12" x14ac:dyDescent="0.15">
      <c r="D122" s="211" t="str">
        <f>IF([1]武将基本资料!W115="","",[1]武将基本资料!W115)</f>
        <v/>
      </c>
      <c r="E122" s="211">
        <f>IF([1]武将基本资料!X115="","",[1]武将基本资料!X115)</f>
        <v>0</v>
      </c>
      <c r="F122" s="211" t="str">
        <f>IF([1]武将基本资料!Y115="","",[1]武将基本资料!Y115)</f>
        <v/>
      </c>
      <c r="G122" s="211" t="str">
        <f>IF([1]武将基本资料!Z115="","",[1]武将基本资料!Z115)</f>
        <v/>
      </c>
      <c r="H122" s="211" t="str">
        <f>IF([1]武将基本资料!AA115="","",[1]武将基本资料!AA115)</f>
        <v/>
      </c>
      <c r="I122" s="211" t="str">
        <f>IF([1]武将基本资料!AB115="","",[1]武将基本资料!AB115)</f>
        <v/>
      </c>
      <c r="J122" s="211" t="str">
        <f>IF([1]武将基本资料!AC115="","",[1]武将基本资料!AC115)</f>
        <v/>
      </c>
      <c r="K122" s="211" t="str">
        <f>IF([1]武将基本资料!AD115="","",[1]武将基本资料!AD115)</f>
        <v/>
      </c>
      <c r="L122" s="211" t="str">
        <f>IF([1]武将基本资料!AE115="","",[1]武将基本资料!AE115)</f>
        <v/>
      </c>
    </row>
    <row r="123" spans="4:12" x14ac:dyDescent="0.15">
      <c r="D123" s="211" t="str">
        <f>IF([1]武将基本资料!W116="","",[1]武将基本资料!W116)</f>
        <v/>
      </c>
      <c r="E123" s="211">
        <f>IF([1]武将基本资料!X116="","",[1]武将基本资料!X116)</f>
        <v>0</v>
      </c>
      <c r="F123" s="211" t="str">
        <f>IF([1]武将基本资料!Y116="","",[1]武将基本资料!Y116)</f>
        <v/>
      </c>
      <c r="G123" s="211" t="str">
        <f>IF([1]武将基本资料!Z116="","",[1]武将基本资料!Z116)</f>
        <v/>
      </c>
      <c r="H123" s="211" t="str">
        <f>IF([1]武将基本资料!AA116="","",[1]武将基本资料!AA116)</f>
        <v/>
      </c>
      <c r="I123" s="211" t="str">
        <f>IF([1]武将基本资料!AB116="","",[1]武将基本资料!AB116)</f>
        <v/>
      </c>
      <c r="J123" s="211" t="str">
        <f>IF([1]武将基本资料!AC116="","",[1]武将基本资料!AC116)</f>
        <v/>
      </c>
      <c r="K123" s="211" t="str">
        <f>IF([1]武将基本资料!AD116="","",[1]武将基本资料!AD116)</f>
        <v/>
      </c>
      <c r="L123" s="211" t="str">
        <f>IF([1]武将基本资料!AE116="","",[1]武将基本资料!AE116)</f>
        <v/>
      </c>
    </row>
    <row r="124" spans="4:12" x14ac:dyDescent="0.15">
      <c r="D124" s="211" t="str">
        <f>IF([1]武将基本资料!W117="","",[1]武将基本资料!W117)</f>
        <v/>
      </c>
      <c r="E124" s="211">
        <f>IF([1]武将基本资料!X117="","",[1]武将基本资料!X117)</f>
        <v>0</v>
      </c>
      <c r="F124" s="211" t="str">
        <f>IF([1]武将基本资料!Y117="","",[1]武将基本资料!Y117)</f>
        <v/>
      </c>
      <c r="G124" s="211" t="str">
        <f>IF([1]武将基本资料!Z117="","",[1]武将基本资料!Z117)</f>
        <v/>
      </c>
      <c r="H124" s="211" t="str">
        <f>IF([1]武将基本资料!AA117="","",[1]武将基本资料!AA117)</f>
        <v/>
      </c>
      <c r="I124" s="211" t="str">
        <f>IF([1]武将基本资料!AB117="","",[1]武将基本资料!AB117)</f>
        <v/>
      </c>
      <c r="J124" s="211" t="str">
        <f>IF([1]武将基本资料!AC117="","",[1]武将基本资料!AC117)</f>
        <v/>
      </c>
      <c r="K124" s="211" t="str">
        <f>IF([1]武将基本资料!AD117="","",[1]武将基本资料!AD117)</f>
        <v/>
      </c>
      <c r="L124" s="211" t="str">
        <f>IF([1]武将基本资料!AE117="","",[1]武将基本资料!AE117)</f>
        <v/>
      </c>
    </row>
    <row r="125" spans="4:12" x14ac:dyDescent="0.15">
      <c r="D125" s="211" t="str">
        <f>IF([1]武将基本资料!W118="","",[1]武将基本资料!W118)</f>
        <v/>
      </c>
      <c r="E125" s="211">
        <f>IF([1]武将基本资料!X118="","",[1]武将基本资料!X118)</f>
        <v>0</v>
      </c>
      <c r="F125" s="211" t="str">
        <f>IF([1]武将基本资料!Y118="","",[1]武将基本资料!Y118)</f>
        <v/>
      </c>
      <c r="G125" s="211" t="str">
        <f>IF([1]武将基本资料!Z118="","",[1]武将基本资料!Z118)</f>
        <v/>
      </c>
      <c r="H125" s="211" t="str">
        <f>IF([1]武将基本资料!AA118="","",[1]武将基本资料!AA118)</f>
        <v/>
      </c>
      <c r="I125" s="211" t="str">
        <f>IF([1]武将基本资料!AB118="","",[1]武将基本资料!AB118)</f>
        <v/>
      </c>
      <c r="J125" s="211" t="str">
        <f>IF([1]武将基本资料!AC118="","",[1]武将基本资料!AC118)</f>
        <v/>
      </c>
      <c r="K125" s="211" t="str">
        <f>IF([1]武将基本资料!AD118="","",[1]武将基本资料!AD118)</f>
        <v/>
      </c>
      <c r="L125" s="211" t="str">
        <f>IF([1]武将基本资料!AE118="","",[1]武将基本资料!AE118)</f>
        <v/>
      </c>
    </row>
    <row r="126" spans="4:12" x14ac:dyDescent="0.15">
      <c r="D126" s="211" t="str">
        <f>IF([1]武将基本资料!W119="","",[1]武将基本资料!W119)</f>
        <v/>
      </c>
      <c r="E126" s="211">
        <f>IF([1]武将基本资料!X119="","",[1]武将基本资料!X119)</f>
        <v>0</v>
      </c>
      <c r="F126" s="211" t="str">
        <f>IF([1]武将基本资料!Y119="","",[1]武将基本资料!Y119)</f>
        <v/>
      </c>
      <c r="G126" s="211" t="str">
        <f>IF([1]武将基本资料!Z119="","",[1]武将基本资料!Z119)</f>
        <v/>
      </c>
      <c r="H126" s="211" t="str">
        <f>IF([1]武将基本资料!AA119="","",[1]武将基本资料!AA119)</f>
        <v/>
      </c>
      <c r="I126" s="211" t="str">
        <f>IF([1]武将基本资料!AB119="","",[1]武将基本资料!AB119)</f>
        <v/>
      </c>
      <c r="J126" s="211" t="str">
        <f>IF([1]武将基本资料!AC119="","",[1]武将基本资料!AC119)</f>
        <v/>
      </c>
      <c r="K126" s="211" t="str">
        <f>IF([1]武将基本资料!AD119="","",[1]武将基本资料!AD119)</f>
        <v/>
      </c>
      <c r="L126" s="211" t="str">
        <f>IF([1]武将基本资料!AE119="","",[1]武将基本资料!AE119)</f>
        <v/>
      </c>
    </row>
    <row r="127" spans="4:12" x14ac:dyDescent="0.15">
      <c r="D127" s="211" t="str">
        <f>IF([1]武将基本资料!W120="","",[1]武将基本资料!W120)</f>
        <v/>
      </c>
      <c r="E127" s="211">
        <f>IF([1]武将基本资料!X120="","",[1]武将基本资料!X120)</f>
        <v>0</v>
      </c>
      <c r="F127" s="211" t="str">
        <f>IF([1]武将基本资料!Y120="","",[1]武将基本资料!Y120)</f>
        <v/>
      </c>
      <c r="G127" s="211" t="str">
        <f>IF([1]武将基本资料!Z120="","",[1]武将基本资料!Z120)</f>
        <v/>
      </c>
      <c r="H127" s="211" t="str">
        <f>IF([1]武将基本资料!AA120="","",[1]武将基本资料!AA120)</f>
        <v/>
      </c>
      <c r="I127" s="211" t="str">
        <f>IF([1]武将基本资料!AB120="","",[1]武将基本资料!AB120)</f>
        <v/>
      </c>
      <c r="J127" s="211" t="str">
        <f>IF([1]武将基本资料!AC120="","",[1]武将基本资料!AC120)</f>
        <v/>
      </c>
      <c r="K127" s="211" t="str">
        <f>IF([1]武将基本资料!AD120="","",[1]武将基本资料!AD120)</f>
        <v/>
      </c>
      <c r="L127" s="211" t="str">
        <f>IF([1]武将基本资料!AE120="","",[1]武将基本资料!AE120)</f>
        <v/>
      </c>
    </row>
    <row r="128" spans="4:12" x14ac:dyDescent="0.15">
      <c r="D128" s="211" t="str">
        <f>IF([1]武将基本资料!W121="","",[1]武将基本资料!W121)</f>
        <v/>
      </c>
      <c r="E128" s="211">
        <f>IF([1]武将基本资料!X121="","",[1]武将基本资料!X121)</f>
        <v>0</v>
      </c>
      <c r="F128" s="211" t="str">
        <f>IF([1]武将基本资料!Y121="","",[1]武将基本资料!Y121)</f>
        <v/>
      </c>
      <c r="G128" s="211" t="str">
        <f>IF([1]武将基本资料!Z121="","",[1]武将基本资料!Z121)</f>
        <v/>
      </c>
      <c r="H128" s="211" t="str">
        <f>IF([1]武将基本资料!AA121="","",[1]武将基本资料!AA121)</f>
        <v/>
      </c>
      <c r="I128" s="211" t="str">
        <f>IF([1]武将基本资料!AB121="","",[1]武将基本资料!AB121)</f>
        <v/>
      </c>
      <c r="J128" s="211" t="str">
        <f>IF([1]武将基本资料!AC121="","",[1]武将基本资料!AC121)</f>
        <v/>
      </c>
      <c r="K128" s="211" t="str">
        <f>IF([1]武将基本资料!AD121="","",[1]武将基本资料!AD121)</f>
        <v/>
      </c>
      <c r="L128" s="211" t="str">
        <f>IF([1]武将基本资料!AE121="","",[1]武将基本资料!AE121)</f>
        <v/>
      </c>
    </row>
    <row r="129" spans="4:12" x14ac:dyDescent="0.15">
      <c r="D129" s="211" t="str">
        <f>IF([1]武将基本资料!W122="","",[1]武将基本资料!W122)</f>
        <v/>
      </c>
      <c r="E129" s="211">
        <f>IF([1]武将基本资料!X122="","",[1]武将基本资料!X122)</f>
        <v>0</v>
      </c>
      <c r="F129" s="211" t="str">
        <f>IF([1]武将基本资料!Y122="","",[1]武将基本资料!Y122)</f>
        <v/>
      </c>
      <c r="G129" s="211" t="str">
        <f>IF([1]武将基本资料!Z122="","",[1]武将基本资料!Z122)</f>
        <v/>
      </c>
      <c r="H129" s="211" t="str">
        <f>IF([1]武将基本资料!AA122="","",[1]武将基本资料!AA122)</f>
        <v/>
      </c>
      <c r="I129" s="211" t="str">
        <f>IF([1]武将基本资料!AB122="","",[1]武将基本资料!AB122)</f>
        <v/>
      </c>
      <c r="J129" s="211" t="str">
        <f>IF([1]武将基本资料!AC122="","",[1]武将基本资料!AC122)</f>
        <v/>
      </c>
      <c r="K129" s="211" t="str">
        <f>IF([1]武将基本资料!AD122="","",[1]武将基本资料!AD122)</f>
        <v/>
      </c>
      <c r="L129" s="211" t="str">
        <f>IF([1]武将基本资料!AE122="","",[1]武将基本资料!AE122)</f>
        <v/>
      </c>
    </row>
    <row r="130" spans="4:12" x14ac:dyDescent="0.15">
      <c r="D130" s="211" t="str">
        <f>IF([1]武将基本资料!W123="","",[1]武将基本资料!W123)</f>
        <v/>
      </c>
      <c r="E130" s="211">
        <f>IF([1]武将基本资料!X123="","",[1]武将基本资料!X123)</f>
        <v>0</v>
      </c>
      <c r="F130" s="211" t="str">
        <f>IF([1]武将基本资料!Y123="","",[1]武将基本资料!Y123)</f>
        <v/>
      </c>
      <c r="G130" s="211" t="str">
        <f>IF([1]武将基本资料!Z123="","",[1]武将基本资料!Z123)</f>
        <v/>
      </c>
      <c r="H130" s="211" t="str">
        <f>IF([1]武将基本资料!AA123="","",[1]武将基本资料!AA123)</f>
        <v/>
      </c>
      <c r="I130" s="211" t="str">
        <f>IF([1]武将基本资料!AB123="","",[1]武将基本资料!AB123)</f>
        <v/>
      </c>
      <c r="J130" s="211" t="str">
        <f>IF([1]武将基本资料!AC123="","",[1]武将基本资料!AC123)</f>
        <v/>
      </c>
      <c r="K130" s="211" t="str">
        <f>IF([1]武将基本资料!AD123="","",[1]武将基本资料!AD123)</f>
        <v/>
      </c>
      <c r="L130" s="211" t="str">
        <f>IF([1]武将基本资料!AE123="","",[1]武将基本资料!AE123)</f>
        <v/>
      </c>
    </row>
    <row r="131" spans="4:12" x14ac:dyDescent="0.15">
      <c r="D131" s="211" t="str">
        <f>IF([1]武将基本资料!W124="","",[1]武将基本资料!W124)</f>
        <v/>
      </c>
      <c r="E131" s="211">
        <f>IF([1]武将基本资料!X124="","",[1]武将基本资料!X124)</f>
        <v>0</v>
      </c>
      <c r="F131" s="211" t="str">
        <f>IF([1]武将基本资料!Y124="","",[1]武将基本资料!Y124)</f>
        <v/>
      </c>
      <c r="G131" s="211" t="str">
        <f>IF([1]武将基本资料!Z124="","",[1]武将基本资料!Z124)</f>
        <v/>
      </c>
      <c r="H131" s="211" t="str">
        <f>IF([1]武将基本资料!AA124="","",[1]武将基本资料!AA124)</f>
        <v/>
      </c>
      <c r="I131" s="211" t="str">
        <f>IF([1]武将基本资料!AB124="","",[1]武将基本资料!AB124)</f>
        <v/>
      </c>
      <c r="J131" s="211" t="str">
        <f>IF([1]武将基本资料!AC124="","",[1]武将基本资料!AC124)</f>
        <v/>
      </c>
      <c r="K131" s="211" t="str">
        <f>IF([1]武将基本资料!AD124="","",[1]武将基本资料!AD124)</f>
        <v/>
      </c>
      <c r="L131" s="211" t="str">
        <f>IF([1]武将基本资料!AE124="","",[1]武将基本资料!AE124)</f>
        <v/>
      </c>
    </row>
    <row r="132" spans="4:12" x14ac:dyDescent="0.15">
      <c r="D132" s="211" t="str">
        <f>IF([1]武将基本资料!W125="","",[1]武将基本资料!W125)</f>
        <v/>
      </c>
      <c r="E132" s="211">
        <f>IF([1]武将基本资料!X125="","",[1]武将基本资料!X125)</f>
        <v>0</v>
      </c>
      <c r="F132" s="211" t="str">
        <f>IF([1]武将基本资料!Y125="","",[1]武将基本资料!Y125)</f>
        <v/>
      </c>
      <c r="G132" s="211" t="str">
        <f>IF([1]武将基本资料!Z125="","",[1]武将基本资料!Z125)</f>
        <v/>
      </c>
      <c r="H132" s="211" t="str">
        <f>IF([1]武将基本资料!AA125="","",[1]武将基本资料!AA125)</f>
        <v/>
      </c>
      <c r="I132" s="211" t="str">
        <f>IF([1]武将基本资料!AB125="","",[1]武将基本资料!AB125)</f>
        <v/>
      </c>
      <c r="J132" s="211" t="str">
        <f>IF([1]武将基本资料!AC125="","",[1]武将基本资料!AC125)</f>
        <v/>
      </c>
      <c r="K132" s="211" t="str">
        <f>IF([1]武将基本资料!AD125="","",[1]武将基本资料!AD125)</f>
        <v/>
      </c>
      <c r="L132" s="211" t="str">
        <f>IF([1]武将基本资料!AE125="","",[1]武将基本资料!AE125)</f>
        <v/>
      </c>
    </row>
    <row r="133" spans="4:12" x14ac:dyDescent="0.15">
      <c r="D133" s="211" t="str">
        <f>IF([1]武将基本资料!W126="","",[1]武将基本资料!W126)</f>
        <v/>
      </c>
      <c r="E133" s="211">
        <f>IF([1]武将基本资料!X126="","",[1]武将基本资料!X126)</f>
        <v>0</v>
      </c>
      <c r="F133" s="211" t="str">
        <f>IF([1]武将基本资料!Y126="","",[1]武将基本资料!Y126)</f>
        <v/>
      </c>
      <c r="G133" s="211" t="str">
        <f>IF([1]武将基本资料!Z126="","",[1]武将基本资料!Z126)</f>
        <v/>
      </c>
      <c r="H133" s="211" t="str">
        <f>IF([1]武将基本资料!AA126="","",[1]武将基本资料!AA126)</f>
        <v/>
      </c>
      <c r="I133" s="211" t="str">
        <f>IF([1]武将基本资料!AB126="","",[1]武将基本资料!AB126)</f>
        <v/>
      </c>
      <c r="J133" s="211" t="str">
        <f>IF([1]武将基本资料!AC126="","",[1]武将基本资料!AC126)</f>
        <v/>
      </c>
      <c r="K133" s="211" t="str">
        <f>IF([1]武将基本资料!AD126="","",[1]武将基本资料!AD126)</f>
        <v/>
      </c>
      <c r="L133" s="211" t="str">
        <f>IF([1]武将基本资料!AE126="","",[1]武将基本资料!AE126)</f>
        <v/>
      </c>
    </row>
    <row r="134" spans="4:12" x14ac:dyDescent="0.15">
      <c r="D134" s="211" t="str">
        <f>IF([1]武将基本资料!W127="","",[1]武将基本资料!W127)</f>
        <v/>
      </c>
      <c r="E134" s="211">
        <f>IF([1]武将基本资料!X127="","",[1]武将基本资料!X127)</f>
        <v>0</v>
      </c>
      <c r="F134" s="211" t="str">
        <f>IF([1]武将基本资料!Y127="","",[1]武将基本资料!Y127)</f>
        <v/>
      </c>
      <c r="G134" s="211" t="str">
        <f>IF([1]武将基本资料!Z127="","",[1]武将基本资料!Z127)</f>
        <v/>
      </c>
      <c r="H134" s="211" t="str">
        <f>IF([1]武将基本资料!AA127="","",[1]武将基本资料!AA127)</f>
        <v/>
      </c>
      <c r="I134" s="211" t="str">
        <f>IF([1]武将基本资料!AB127="","",[1]武将基本资料!AB127)</f>
        <v/>
      </c>
      <c r="J134" s="211" t="str">
        <f>IF([1]武将基本资料!AC127="","",[1]武将基本资料!AC127)</f>
        <v/>
      </c>
      <c r="K134" s="211" t="str">
        <f>IF([1]武将基本资料!AD127="","",[1]武将基本资料!AD127)</f>
        <v/>
      </c>
      <c r="L134" s="211" t="str">
        <f>IF([1]武将基本资料!AE127="","",[1]武将基本资料!AE127)</f>
        <v/>
      </c>
    </row>
    <row r="135" spans="4:12" x14ac:dyDescent="0.15">
      <c r="D135" s="211" t="str">
        <f>IF([1]武将基本资料!W128="","",[1]武将基本资料!W128)</f>
        <v/>
      </c>
      <c r="E135" s="211">
        <f>IF([1]武将基本资料!X128="","",[1]武将基本资料!X128)</f>
        <v>0</v>
      </c>
      <c r="F135" s="211" t="str">
        <f>IF([1]武将基本资料!Y128="","",[1]武将基本资料!Y128)</f>
        <v/>
      </c>
      <c r="G135" s="211" t="str">
        <f>IF([1]武将基本资料!Z128="","",[1]武将基本资料!Z128)</f>
        <v/>
      </c>
      <c r="H135" s="211" t="str">
        <f>IF([1]武将基本资料!AA128="","",[1]武将基本资料!AA128)</f>
        <v/>
      </c>
      <c r="I135" s="211" t="str">
        <f>IF([1]武将基本资料!AB128="","",[1]武将基本资料!AB128)</f>
        <v/>
      </c>
      <c r="J135" s="211" t="str">
        <f>IF([1]武将基本资料!AC128="","",[1]武将基本资料!AC128)</f>
        <v/>
      </c>
      <c r="K135" s="211" t="str">
        <f>IF([1]武将基本资料!AD128="","",[1]武将基本资料!AD128)</f>
        <v/>
      </c>
      <c r="L135" s="211" t="str">
        <f>IF([1]武将基本资料!AE128="","",[1]武将基本资料!AE128)</f>
        <v/>
      </c>
    </row>
    <row r="136" spans="4:12" x14ac:dyDescent="0.15">
      <c r="D136" s="211" t="str">
        <f>IF([1]武将基本资料!W129="","",[1]武将基本资料!W129)</f>
        <v/>
      </c>
      <c r="E136" s="211">
        <f>IF([1]武将基本资料!X129="","",[1]武将基本资料!X129)</f>
        <v>0</v>
      </c>
      <c r="F136" s="211" t="str">
        <f>IF([1]武将基本资料!Y129="","",[1]武将基本资料!Y129)</f>
        <v/>
      </c>
      <c r="G136" s="211" t="str">
        <f>IF([1]武将基本资料!Z129="","",[1]武将基本资料!Z129)</f>
        <v/>
      </c>
      <c r="H136" s="211" t="str">
        <f>IF([1]武将基本资料!AA129="","",[1]武将基本资料!AA129)</f>
        <v/>
      </c>
      <c r="I136" s="211" t="str">
        <f>IF([1]武将基本资料!AB129="","",[1]武将基本资料!AB129)</f>
        <v/>
      </c>
      <c r="J136" s="211" t="str">
        <f>IF([1]武将基本资料!AC129="","",[1]武将基本资料!AC129)</f>
        <v/>
      </c>
      <c r="K136" s="211" t="str">
        <f>IF([1]武将基本资料!AD129="","",[1]武将基本资料!AD129)</f>
        <v/>
      </c>
      <c r="L136" s="211" t="str">
        <f>IF([1]武将基本资料!AE129="","",[1]武将基本资料!AE129)</f>
        <v/>
      </c>
    </row>
    <row r="137" spans="4:12" x14ac:dyDescent="0.15">
      <c r="D137" s="211" t="str">
        <f>IF([1]武将基本资料!W130="","",[1]武将基本资料!W130)</f>
        <v/>
      </c>
      <c r="E137" s="211">
        <f>IF([1]武将基本资料!X130="","",[1]武将基本资料!X130)</f>
        <v>0</v>
      </c>
      <c r="F137" s="211" t="str">
        <f>IF([1]武将基本资料!Y130="","",[1]武将基本资料!Y130)</f>
        <v/>
      </c>
      <c r="G137" s="211" t="str">
        <f>IF([1]武将基本资料!Z130="","",[1]武将基本资料!Z130)</f>
        <v/>
      </c>
      <c r="H137" s="211" t="str">
        <f>IF([1]武将基本资料!AA130="","",[1]武将基本资料!AA130)</f>
        <v/>
      </c>
      <c r="I137" s="211" t="str">
        <f>IF([1]武将基本资料!AB130="","",[1]武将基本资料!AB130)</f>
        <v/>
      </c>
      <c r="J137" s="211" t="str">
        <f>IF([1]武将基本资料!AC130="","",[1]武将基本资料!AC130)</f>
        <v/>
      </c>
      <c r="K137" s="211" t="str">
        <f>IF([1]武将基本资料!AD130="","",[1]武将基本资料!AD130)</f>
        <v/>
      </c>
      <c r="L137" s="211" t="str">
        <f>IF([1]武将基本资料!AE130="","",[1]武将基本资料!AE130)</f>
        <v/>
      </c>
    </row>
    <row r="138" spans="4:12" x14ac:dyDescent="0.15">
      <c r="D138" s="211" t="str">
        <f>IF([1]武将基本资料!W131="","",[1]武将基本资料!W131)</f>
        <v/>
      </c>
      <c r="E138" s="211">
        <f>IF([1]武将基本资料!X131="","",[1]武将基本资料!X131)</f>
        <v>0</v>
      </c>
      <c r="F138" s="211" t="str">
        <f>IF([1]武将基本资料!Y131="","",[1]武将基本资料!Y131)</f>
        <v/>
      </c>
      <c r="G138" s="211" t="str">
        <f>IF([1]武将基本资料!Z131="","",[1]武将基本资料!Z131)</f>
        <v/>
      </c>
      <c r="H138" s="211" t="str">
        <f>IF([1]武将基本资料!AA131="","",[1]武将基本资料!AA131)</f>
        <v/>
      </c>
      <c r="I138" s="211" t="str">
        <f>IF([1]武将基本资料!AB131="","",[1]武将基本资料!AB131)</f>
        <v/>
      </c>
      <c r="J138" s="211" t="str">
        <f>IF([1]武将基本资料!AC131="","",[1]武将基本资料!AC131)</f>
        <v/>
      </c>
      <c r="K138" s="211" t="str">
        <f>IF([1]武将基本资料!AD131="","",[1]武将基本资料!AD131)</f>
        <v/>
      </c>
      <c r="L138" s="211" t="str">
        <f>IF([1]武将基本资料!AE131="","",[1]武将基本资料!AE131)</f>
        <v/>
      </c>
    </row>
    <row r="139" spans="4:12" x14ac:dyDescent="0.15">
      <c r="D139" s="211" t="str">
        <f>IF([1]武将基本资料!W132="","",[1]武将基本资料!W132)</f>
        <v/>
      </c>
      <c r="E139" s="211">
        <f>IF([1]武将基本资料!X132="","",[1]武将基本资料!X132)</f>
        <v>0</v>
      </c>
      <c r="F139" s="211" t="str">
        <f>IF([1]武将基本资料!Y132="","",[1]武将基本资料!Y132)</f>
        <v/>
      </c>
      <c r="G139" s="211" t="str">
        <f>IF([1]武将基本资料!Z132="","",[1]武将基本资料!Z132)</f>
        <v/>
      </c>
      <c r="H139" s="211" t="str">
        <f>IF([1]武将基本资料!AA132="","",[1]武将基本资料!AA132)</f>
        <v/>
      </c>
      <c r="I139" s="211" t="str">
        <f>IF([1]武将基本资料!AB132="","",[1]武将基本资料!AB132)</f>
        <v/>
      </c>
      <c r="J139" s="211" t="str">
        <f>IF([1]武将基本资料!AC132="","",[1]武将基本资料!AC132)</f>
        <v/>
      </c>
      <c r="K139" s="211" t="str">
        <f>IF([1]武将基本资料!AD132="","",[1]武将基本资料!AD132)</f>
        <v/>
      </c>
      <c r="L139" s="211" t="str">
        <f>IF([1]武将基本资料!AE132="","",[1]武将基本资料!AE132)</f>
        <v/>
      </c>
    </row>
    <row r="140" spans="4:12" x14ac:dyDescent="0.15">
      <c r="D140" s="211" t="str">
        <f>IF([1]武将基本资料!W133="","",[1]武将基本资料!W133)</f>
        <v/>
      </c>
      <c r="E140" s="211">
        <f>IF([1]武将基本资料!X133="","",[1]武将基本资料!X133)</f>
        <v>0</v>
      </c>
      <c r="F140" s="211" t="str">
        <f>IF([1]武将基本资料!Y133="","",[1]武将基本资料!Y133)</f>
        <v/>
      </c>
      <c r="G140" s="211" t="str">
        <f>IF([1]武将基本资料!Z133="","",[1]武将基本资料!Z133)</f>
        <v/>
      </c>
      <c r="H140" s="211" t="str">
        <f>IF([1]武将基本资料!AA133="","",[1]武将基本资料!AA133)</f>
        <v/>
      </c>
      <c r="I140" s="211" t="str">
        <f>IF([1]武将基本资料!AB133="","",[1]武将基本资料!AB133)</f>
        <v/>
      </c>
      <c r="J140" s="211" t="str">
        <f>IF([1]武将基本资料!AC133="","",[1]武将基本资料!AC133)</f>
        <v/>
      </c>
      <c r="K140" s="211" t="str">
        <f>IF([1]武将基本资料!AD133="","",[1]武将基本资料!AD133)</f>
        <v/>
      </c>
      <c r="L140" s="211" t="str">
        <f>IF([1]武将基本资料!AE133="","",[1]武将基本资料!AE133)</f>
        <v/>
      </c>
    </row>
    <row r="141" spans="4:12" x14ac:dyDescent="0.15">
      <c r="D141" s="211" t="str">
        <f>IF([1]武将基本资料!W134="","",[1]武将基本资料!W134)</f>
        <v/>
      </c>
      <c r="E141" s="211">
        <f>IF([1]武将基本资料!X134="","",[1]武将基本资料!X134)</f>
        <v>0</v>
      </c>
      <c r="F141" s="211" t="str">
        <f>IF([1]武将基本资料!Y134="","",[1]武将基本资料!Y134)</f>
        <v/>
      </c>
      <c r="G141" s="211" t="str">
        <f>IF([1]武将基本资料!Z134="","",[1]武将基本资料!Z134)</f>
        <v/>
      </c>
      <c r="H141" s="211" t="str">
        <f>IF([1]武将基本资料!AA134="","",[1]武将基本资料!AA134)</f>
        <v/>
      </c>
      <c r="I141" s="211" t="str">
        <f>IF([1]武将基本资料!AB134="","",[1]武将基本资料!AB134)</f>
        <v/>
      </c>
      <c r="J141" s="211" t="str">
        <f>IF([1]武将基本资料!AC134="","",[1]武将基本资料!AC134)</f>
        <v/>
      </c>
      <c r="K141" s="211" t="str">
        <f>IF([1]武将基本资料!AD134="","",[1]武将基本资料!AD134)</f>
        <v/>
      </c>
      <c r="L141" s="211" t="str">
        <f>IF([1]武将基本资料!AE134="","",[1]武将基本资料!AE134)</f>
        <v/>
      </c>
    </row>
    <row r="142" spans="4:12" x14ac:dyDescent="0.15">
      <c r="D142" s="211" t="str">
        <f>IF([1]武将基本资料!W135="","",[1]武将基本资料!W135)</f>
        <v/>
      </c>
      <c r="E142" s="211">
        <f>IF([1]武将基本资料!X135="","",[1]武将基本资料!X135)</f>
        <v>0</v>
      </c>
      <c r="F142" s="211" t="str">
        <f>IF([1]武将基本资料!Y135="","",[1]武将基本资料!Y135)</f>
        <v/>
      </c>
      <c r="G142" s="211" t="str">
        <f>IF([1]武将基本资料!Z135="","",[1]武将基本资料!Z135)</f>
        <v/>
      </c>
      <c r="H142" s="211" t="str">
        <f>IF([1]武将基本资料!AA135="","",[1]武将基本资料!AA135)</f>
        <v/>
      </c>
      <c r="I142" s="211" t="str">
        <f>IF([1]武将基本资料!AB135="","",[1]武将基本资料!AB135)</f>
        <v/>
      </c>
      <c r="J142" s="211" t="str">
        <f>IF([1]武将基本资料!AC135="","",[1]武将基本资料!AC135)</f>
        <v/>
      </c>
      <c r="K142" s="211" t="str">
        <f>IF([1]武将基本资料!AD135="","",[1]武将基本资料!AD135)</f>
        <v/>
      </c>
      <c r="L142" s="211" t="str">
        <f>IF([1]武将基本资料!AE135="","",[1]武将基本资料!AE135)</f>
        <v/>
      </c>
    </row>
    <row r="143" spans="4:12" x14ac:dyDescent="0.15">
      <c r="D143" s="211" t="str">
        <f>IF([1]武将基本资料!W136="","",[1]武将基本资料!W136)</f>
        <v/>
      </c>
      <c r="E143" s="211">
        <f>IF([1]武将基本资料!X136="","",[1]武将基本资料!X136)</f>
        <v>0</v>
      </c>
      <c r="F143" s="211" t="str">
        <f>IF([1]武将基本资料!Y136="","",[1]武将基本资料!Y136)</f>
        <v/>
      </c>
      <c r="G143" s="211" t="str">
        <f>IF([1]武将基本资料!Z136="","",[1]武将基本资料!Z136)</f>
        <v/>
      </c>
      <c r="H143" s="211" t="str">
        <f>IF([1]武将基本资料!AA136="","",[1]武将基本资料!AA136)</f>
        <v/>
      </c>
      <c r="I143" s="211" t="str">
        <f>IF([1]武将基本资料!AB136="","",[1]武将基本资料!AB136)</f>
        <v/>
      </c>
      <c r="J143" s="211" t="str">
        <f>IF([1]武将基本资料!AC136="","",[1]武将基本资料!AC136)</f>
        <v/>
      </c>
      <c r="K143" s="211" t="str">
        <f>IF([1]武将基本资料!AD136="","",[1]武将基本资料!AD136)</f>
        <v/>
      </c>
      <c r="L143" s="211" t="str">
        <f>IF([1]武将基本资料!AE136="","",[1]武将基本资料!AE136)</f>
        <v/>
      </c>
    </row>
    <row r="144" spans="4:12" x14ac:dyDescent="0.15">
      <c r="D144" s="211" t="str">
        <f>IF([1]武将基本资料!W137="","",[1]武将基本资料!W137)</f>
        <v/>
      </c>
      <c r="E144" s="211">
        <f>IF([1]武将基本资料!X137="","",[1]武将基本资料!X137)</f>
        <v>0</v>
      </c>
      <c r="F144" s="211" t="str">
        <f>IF([1]武将基本资料!Y137="","",[1]武将基本资料!Y137)</f>
        <v/>
      </c>
      <c r="G144" s="211" t="str">
        <f>IF([1]武将基本资料!Z137="","",[1]武将基本资料!Z137)</f>
        <v/>
      </c>
      <c r="H144" s="211" t="str">
        <f>IF([1]武将基本资料!AA137="","",[1]武将基本资料!AA137)</f>
        <v/>
      </c>
      <c r="I144" s="211" t="str">
        <f>IF([1]武将基本资料!AB137="","",[1]武将基本资料!AB137)</f>
        <v/>
      </c>
      <c r="J144" s="211" t="str">
        <f>IF([1]武将基本资料!AC137="","",[1]武将基本资料!AC137)</f>
        <v/>
      </c>
      <c r="K144" s="211" t="str">
        <f>IF([1]武将基本资料!AD137="","",[1]武将基本资料!AD137)</f>
        <v/>
      </c>
      <c r="L144" s="211" t="str">
        <f>IF([1]武将基本资料!AE137="","",[1]武将基本资料!AE137)</f>
        <v/>
      </c>
    </row>
    <row r="145" spans="4:12" x14ac:dyDescent="0.15">
      <c r="D145" s="211" t="str">
        <f>IF([1]武将基本资料!W138="","",[1]武将基本资料!W138)</f>
        <v/>
      </c>
      <c r="E145" s="211">
        <f>IF([1]武将基本资料!X138="","",[1]武将基本资料!X138)</f>
        <v>0</v>
      </c>
      <c r="F145" s="211" t="str">
        <f>IF([1]武将基本资料!Y138="","",[1]武将基本资料!Y138)</f>
        <v/>
      </c>
      <c r="G145" s="211" t="str">
        <f>IF([1]武将基本资料!Z138="","",[1]武将基本资料!Z138)</f>
        <v/>
      </c>
      <c r="H145" s="211" t="str">
        <f>IF([1]武将基本资料!AA138="","",[1]武将基本资料!AA138)</f>
        <v/>
      </c>
      <c r="I145" s="211" t="str">
        <f>IF([1]武将基本资料!AB138="","",[1]武将基本资料!AB138)</f>
        <v/>
      </c>
      <c r="J145" s="211" t="str">
        <f>IF([1]武将基本资料!AC138="","",[1]武将基本资料!AC138)</f>
        <v/>
      </c>
      <c r="K145" s="211" t="str">
        <f>IF([1]武将基本资料!AD138="","",[1]武将基本资料!AD138)</f>
        <v/>
      </c>
      <c r="L145" s="211" t="str">
        <f>IF([1]武将基本资料!AE138="","",[1]武将基本资料!AE138)</f>
        <v/>
      </c>
    </row>
    <row r="146" spans="4:12" x14ac:dyDescent="0.15">
      <c r="D146" s="211" t="str">
        <f>IF([1]武将基本资料!W139="","",[1]武将基本资料!W139)</f>
        <v/>
      </c>
      <c r="E146" s="211">
        <f>IF([1]武将基本资料!X139="","",[1]武将基本资料!X139)</f>
        <v>0</v>
      </c>
      <c r="F146" s="211" t="str">
        <f>IF([1]武将基本资料!Y139="","",[1]武将基本资料!Y139)</f>
        <v/>
      </c>
      <c r="G146" s="211" t="str">
        <f>IF([1]武将基本资料!Z139="","",[1]武将基本资料!Z139)</f>
        <v/>
      </c>
      <c r="H146" s="211" t="str">
        <f>IF([1]武将基本资料!AA139="","",[1]武将基本资料!AA139)</f>
        <v/>
      </c>
      <c r="I146" s="211" t="str">
        <f>IF([1]武将基本资料!AB139="","",[1]武将基本资料!AB139)</f>
        <v/>
      </c>
      <c r="J146" s="211" t="str">
        <f>IF([1]武将基本资料!AC139="","",[1]武将基本资料!AC139)</f>
        <v/>
      </c>
      <c r="K146" s="211" t="str">
        <f>IF([1]武将基本资料!AD139="","",[1]武将基本资料!AD139)</f>
        <v/>
      </c>
      <c r="L146" s="211" t="str">
        <f>IF([1]武将基本资料!AE139="","",[1]武将基本资料!AE139)</f>
        <v/>
      </c>
    </row>
    <row r="147" spans="4:12" x14ac:dyDescent="0.15">
      <c r="D147" s="211" t="str">
        <f>IF([1]武将基本资料!W140="","",[1]武将基本资料!W140)</f>
        <v/>
      </c>
      <c r="E147" s="211">
        <f>IF([1]武将基本资料!X140="","",[1]武将基本资料!X140)</f>
        <v>0</v>
      </c>
      <c r="F147" s="211" t="str">
        <f>IF([1]武将基本资料!Y140="","",[1]武将基本资料!Y140)</f>
        <v/>
      </c>
      <c r="G147" s="211" t="str">
        <f>IF([1]武将基本资料!Z140="","",[1]武将基本资料!Z140)</f>
        <v/>
      </c>
      <c r="H147" s="211" t="str">
        <f>IF([1]武将基本资料!AA140="","",[1]武将基本资料!AA140)</f>
        <v/>
      </c>
      <c r="I147" s="211" t="str">
        <f>IF([1]武将基本资料!AB140="","",[1]武将基本资料!AB140)</f>
        <v/>
      </c>
      <c r="J147" s="211" t="str">
        <f>IF([1]武将基本资料!AC140="","",[1]武将基本资料!AC140)</f>
        <v/>
      </c>
      <c r="K147" s="211" t="str">
        <f>IF([1]武将基本资料!AD140="","",[1]武将基本资料!AD140)</f>
        <v/>
      </c>
      <c r="L147" s="211" t="str">
        <f>IF([1]武将基本资料!AE140="","",[1]武将基本资料!AE140)</f>
        <v/>
      </c>
    </row>
    <row r="148" spans="4:12" x14ac:dyDescent="0.15">
      <c r="D148" s="211" t="str">
        <f>IF([1]武将基本资料!W141="","",[1]武将基本资料!W141)</f>
        <v/>
      </c>
      <c r="E148" s="211">
        <f>IF([1]武将基本资料!X141="","",[1]武将基本资料!X141)</f>
        <v>0</v>
      </c>
      <c r="F148" s="211" t="str">
        <f>IF([1]武将基本资料!Y141="","",[1]武将基本资料!Y141)</f>
        <v/>
      </c>
      <c r="G148" s="211" t="str">
        <f>IF([1]武将基本资料!Z141="","",[1]武将基本资料!Z141)</f>
        <v/>
      </c>
      <c r="H148" s="211" t="str">
        <f>IF([1]武将基本资料!AA141="","",[1]武将基本资料!AA141)</f>
        <v/>
      </c>
      <c r="I148" s="211" t="str">
        <f>IF([1]武将基本资料!AB141="","",[1]武将基本资料!AB141)</f>
        <v/>
      </c>
      <c r="J148" s="211" t="str">
        <f>IF([1]武将基本资料!AC141="","",[1]武将基本资料!AC141)</f>
        <v/>
      </c>
      <c r="K148" s="211" t="str">
        <f>IF([1]武将基本资料!AD141="","",[1]武将基本资料!AD141)</f>
        <v/>
      </c>
      <c r="L148" s="211" t="str">
        <f>IF([1]武将基本资料!AE141="","",[1]武将基本资料!AE141)</f>
        <v/>
      </c>
    </row>
    <row r="149" spans="4:12" x14ac:dyDescent="0.15">
      <c r="D149" s="211" t="str">
        <f>IF([1]武将基本资料!W142="","",[1]武将基本资料!W142)</f>
        <v/>
      </c>
      <c r="E149" s="211">
        <f>IF([1]武将基本资料!X142="","",[1]武将基本资料!X142)</f>
        <v>0</v>
      </c>
      <c r="F149" s="211" t="str">
        <f>IF([1]武将基本资料!Y142="","",[1]武将基本资料!Y142)</f>
        <v/>
      </c>
      <c r="G149" s="211" t="str">
        <f>IF([1]武将基本资料!Z142="","",[1]武将基本资料!Z142)</f>
        <v/>
      </c>
      <c r="H149" s="211" t="str">
        <f>IF([1]武将基本资料!AA142="","",[1]武将基本资料!AA142)</f>
        <v/>
      </c>
      <c r="I149" s="211" t="str">
        <f>IF([1]武将基本资料!AB142="","",[1]武将基本资料!AB142)</f>
        <v/>
      </c>
      <c r="J149" s="211" t="str">
        <f>IF([1]武将基本资料!AC142="","",[1]武将基本资料!AC142)</f>
        <v/>
      </c>
      <c r="K149" s="211" t="str">
        <f>IF([1]武将基本资料!AD142="","",[1]武将基本资料!AD142)</f>
        <v/>
      </c>
      <c r="L149" s="211" t="str">
        <f>IF([1]武将基本资料!AE142="","",[1]武将基本资料!AE142)</f>
        <v/>
      </c>
    </row>
    <row r="150" spans="4:12" x14ac:dyDescent="0.15">
      <c r="D150" s="211" t="str">
        <f>IF([1]武将基本资料!W143="","",[1]武将基本资料!W143)</f>
        <v/>
      </c>
      <c r="E150" s="211">
        <f>IF([1]武将基本资料!X143="","",[1]武将基本资料!X143)</f>
        <v>0</v>
      </c>
      <c r="F150" s="211" t="str">
        <f>IF([1]武将基本资料!Y143="","",[1]武将基本资料!Y143)</f>
        <v/>
      </c>
      <c r="G150" s="211" t="str">
        <f>IF([1]武将基本资料!Z143="","",[1]武将基本资料!Z143)</f>
        <v/>
      </c>
      <c r="H150" s="211" t="str">
        <f>IF([1]武将基本资料!AA143="","",[1]武将基本资料!AA143)</f>
        <v/>
      </c>
      <c r="I150" s="211" t="str">
        <f>IF([1]武将基本资料!AB143="","",[1]武将基本资料!AB143)</f>
        <v/>
      </c>
      <c r="J150" s="211" t="str">
        <f>IF([1]武将基本资料!AC143="","",[1]武将基本资料!AC143)</f>
        <v/>
      </c>
      <c r="K150" s="211" t="str">
        <f>IF([1]武将基本资料!AD143="","",[1]武将基本资料!AD143)</f>
        <v/>
      </c>
      <c r="L150" s="211" t="str">
        <f>IF([1]武将基本资料!AE143="","",[1]武将基本资料!AE143)</f>
        <v/>
      </c>
    </row>
    <row r="151" spans="4:12" x14ac:dyDescent="0.15">
      <c r="D151" s="211" t="str">
        <f>IF([1]武将基本资料!W144="","",[1]武将基本资料!W144)</f>
        <v/>
      </c>
      <c r="E151" s="211">
        <f>IF([1]武将基本资料!X144="","",[1]武将基本资料!X144)</f>
        <v>0</v>
      </c>
      <c r="F151" s="211" t="str">
        <f>IF([1]武将基本资料!Y144="","",[1]武将基本资料!Y144)</f>
        <v/>
      </c>
      <c r="G151" s="211" t="str">
        <f>IF([1]武将基本资料!Z144="","",[1]武将基本资料!Z144)</f>
        <v/>
      </c>
      <c r="H151" s="211" t="str">
        <f>IF([1]武将基本资料!AA144="","",[1]武将基本资料!AA144)</f>
        <v/>
      </c>
      <c r="I151" s="211" t="str">
        <f>IF([1]武将基本资料!AB144="","",[1]武将基本资料!AB144)</f>
        <v/>
      </c>
      <c r="J151" s="211" t="str">
        <f>IF([1]武将基本资料!AC144="","",[1]武将基本资料!AC144)</f>
        <v/>
      </c>
      <c r="K151" s="211" t="str">
        <f>IF([1]武将基本资料!AD144="","",[1]武将基本资料!AD144)</f>
        <v/>
      </c>
      <c r="L151" s="211" t="str">
        <f>IF([1]武将基本资料!AE144="","",[1]武将基本资料!AE144)</f>
        <v/>
      </c>
    </row>
    <row r="152" spans="4:12" x14ac:dyDescent="0.15">
      <c r="D152" s="211" t="str">
        <f>IF([1]武将基本资料!W145="","",[1]武将基本资料!W145)</f>
        <v/>
      </c>
      <c r="E152" s="211">
        <f>IF([1]武将基本资料!X145="","",[1]武将基本资料!X145)</f>
        <v>0</v>
      </c>
      <c r="F152" s="211" t="str">
        <f>IF([1]武将基本资料!Y145="","",[1]武将基本资料!Y145)</f>
        <v/>
      </c>
      <c r="G152" s="211" t="str">
        <f>IF([1]武将基本资料!Z145="","",[1]武将基本资料!Z145)</f>
        <v/>
      </c>
      <c r="H152" s="211" t="str">
        <f>IF([1]武将基本资料!AA145="","",[1]武将基本资料!AA145)</f>
        <v/>
      </c>
      <c r="I152" s="211" t="str">
        <f>IF([1]武将基本资料!AB145="","",[1]武将基本资料!AB145)</f>
        <v/>
      </c>
      <c r="J152" s="211" t="str">
        <f>IF([1]武将基本资料!AC145="","",[1]武将基本资料!AC145)</f>
        <v/>
      </c>
      <c r="K152" s="211" t="str">
        <f>IF([1]武将基本资料!AD145="","",[1]武将基本资料!AD145)</f>
        <v/>
      </c>
      <c r="L152" s="211" t="str">
        <f>IF([1]武将基本资料!AE145="","",[1]武将基本资料!AE145)</f>
        <v/>
      </c>
    </row>
    <row r="153" spans="4:12" x14ac:dyDescent="0.15">
      <c r="D153" s="211" t="str">
        <f>IF([1]武将基本资料!W146="","",[1]武将基本资料!W146)</f>
        <v/>
      </c>
      <c r="E153" s="211">
        <f>IF([1]武将基本资料!X146="","",[1]武将基本资料!X146)</f>
        <v>0</v>
      </c>
      <c r="F153" s="211" t="str">
        <f>IF([1]武将基本资料!Y146="","",[1]武将基本资料!Y146)</f>
        <v/>
      </c>
      <c r="G153" s="211" t="str">
        <f>IF([1]武将基本资料!Z146="","",[1]武将基本资料!Z146)</f>
        <v/>
      </c>
      <c r="H153" s="211" t="str">
        <f>IF([1]武将基本资料!AA146="","",[1]武将基本资料!AA146)</f>
        <v/>
      </c>
      <c r="I153" s="211" t="str">
        <f>IF([1]武将基本资料!AB146="","",[1]武将基本资料!AB146)</f>
        <v/>
      </c>
      <c r="J153" s="211" t="str">
        <f>IF([1]武将基本资料!AC146="","",[1]武将基本资料!AC146)</f>
        <v/>
      </c>
      <c r="K153" s="211" t="str">
        <f>IF([1]武将基本资料!AD146="","",[1]武将基本资料!AD146)</f>
        <v/>
      </c>
      <c r="L153" s="211" t="str">
        <f>IF([1]武将基本资料!AE146="","",[1]武将基本资料!AE146)</f>
        <v/>
      </c>
    </row>
    <row r="154" spans="4:12" x14ac:dyDescent="0.15">
      <c r="D154" s="211" t="str">
        <f>IF([1]武将基本资料!W147="","",[1]武将基本资料!W147)</f>
        <v/>
      </c>
      <c r="E154" s="211">
        <f>IF([1]武将基本资料!X147="","",[1]武将基本资料!X147)</f>
        <v>0</v>
      </c>
      <c r="F154" s="211" t="str">
        <f>IF([1]武将基本资料!Y147="","",[1]武将基本资料!Y147)</f>
        <v/>
      </c>
      <c r="G154" s="211" t="str">
        <f>IF([1]武将基本资料!Z147="","",[1]武将基本资料!Z147)</f>
        <v/>
      </c>
      <c r="H154" s="211" t="str">
        <f>IF([1]武将基本资料!AA147="","",[1]武将基本资料!AA147)</f>
        <v/>
      </c>
      <c r="I154" s="211" t="str">
        <f>IF([1]武将基本资料!AB147="","",[1]武将基本资料!AB147)</f>
        <v/>
      </c>
      <c r="J154" s="211" t="str">
        <f>IF([1]武将基本资料!AC147="","",[1]武将基本资料!AC147)</f>
        <v/>
      </c>
      <c r="K154" s="211" t="str">
        <f>IF([1]武将基本资料!AD147="","",[1]武将基本资料!AD147)</f>
        <v/>
      </c>
      <c r="L154" s="211" t="str">
        <f>IF([1]武将基本资料!AE147="","",[1]武将基本资料!AE147)</f>
        <v/>
      </c>
    </row>
    <row r="155" spans="4:12" x14ac:dyDescent="0.15">
      <c r="D155" s="211" t="str">
        <f>IF([1]武将基本资料!W148="","",[1]武将基本资料!W148)</f>
        <v/>
      </c>
      <c r="E155" s="211">
        <f>IF([1]武将基本资料!X148="","",[1]武将基本资料!X148)</f>
        <v>0</v>
      </c>
      <c r="F155" s="211" t="str">
        <f>IF([1]武将基本资料!Y148="","",[1]武将基本资料!Y148)</f>
        <v/>
      </c>
      <c r="G155" s="211" t="str">
        <f>IF([1]武将基本资料!Z148="","",[1]武将基本资料!Z148)</f>
        <v/>
      </c>
      <c r="H155" s="211" t="str">
        <f>IF([1]武将基本资料!AA148="","",[1]武将基本资料!AA148)</f>
        <v/>
      </c>
      <c r="I155" s="211" t="str">
        <f>IF([1]武将基本资料!AB148="","",[1]武将基本资料!AB148)</f>
        <v/>
      </c>
      <c r="J155" s="211" t="str">
        <f>IF([1]武将基本资料!AC148="","",[1]武将基本资料!AC148)</f>
        <v/>
      </c>
      <c r="K155" s="211" t="str">
        <f>IF([1]武将基本资料!AD148="","",[1]武将基本资料!AD148)</f>
        <v/>
      </c>
      <c r="L155" s="211" t="str">
        <f>IF([1]武将基本资料!AE148="","",[1]武将基本资料!AE148)</f>
        <v/>
      </c>
    </row>
    <row r="156" spans="4:12" x14ac:dyDescent="0.15">
      <c r="D156" s="211" t="str">
        <f>IF([1]武将基本资料!W149="","",[1]武将基本资料!W149)</f>
        <v/>
      </c>
      <c r="E156" s="211">
        <f>IF([1]武将基本资料!X149="","",[1]武将基本资料!X149)</f>
        <v>0</v>
      </c>
      <c r="F156" s="211" t="str">
        <f>IF([1]武将基本资料!Y149="","",[1]武将基本资料!Y149)</f>
        <v/>
      </c>
      <c r="G156" s="211" t="str">
        <f>IF([1]武将基本资料!Z149="","",[1]武将基本资料!Z149)</f>
        <v/>
      </c>
      <c r="H156" s="211" t="str">
        <f>IF([1]武将基本资料!AA149="","",[1]武将基本资料!AA149)</f>
        <v/>
      </c>
      <c r="I156" s="211" t="str">
        <f>IF([1]武将基本资料!AB149="","",[1]武将基本资料!AB149)</f>
        <v/>
      </c>
      <c r="J156" s="211" t="str">
        <f>IF([1]武将基本资料!AC149="","",[1]武将基本资料!AC149)</f>
        <v/>
      </c>
      <c r="K156" s="211" t="str">
        <f>IF([1]武将基本资料!AD149="","",[1]武将基本资料!AD149)</f>
        <v/>
      </c>
      <c r="L156" s="211" t="str">
        <f>IF([1]武将基本资料!AE149="","",[1]武将基本资料!AE149)</f>
        <v/>
      </c>
    </row>
    <row r="157" spans="4:12" x14ac:dyDescent="0.15">
      <c r="D157" s="211" t="str">
        <f>IF([1]武将基本资料!W150="","",[1]武将基本资料!W150)</f>
        <v/>
      </c>
      <c r="E157" s="211">
        <f>IF([1]武将基本资料!X150="","",[1]武将基本资料!X150)</f>
        <v>0</v>
      </c>
      <c r="F157" s="211" t="str">
        <f>IF([1]武将基本资料!Y150="","",[1]武将基本资料!Y150)</f>
        <v/>
      </c>
      <c r="G157" s="211" t="str">
        <f>IF([1]武将基本资料!Z150="","",[1]武将基本资料!Z150)</f>
        <v/>
      </c>
      <c r="H157" s="211" t="str">
        <f>IF([1]武将基本资料!AA150="","",[1]武将基本资料!AA150)</f>
        <v/>
      </c>
      <c r="I157" s="211" t="str">
        <f>IF([1]武将基本资料!AB150="","",[1]武将基本资料!AB150)</f>
        <v/>
      </c>
      <c r="J157" s="211" t="str">
        <f>IF([1]武将基本资料!AC150="","",[1]武将基本资料!AC150)</f>
        <v/>
      </c>
      <c r="K157" s="211" t="str">
        <f>IF([1]武将基本资料!AD150="","",[1]武将基本资料!AD150)</f>
        <v/>
      </c>
      <c r="L157" s="211" t="str">
        <f>IF([1]武将基本资料!AE150="","",[1]武将基本资料!AE150)</f>
        <v/>
      </c>
    </row>
    <row r="158" spans="4:12" x14ac:dyDescent="0.15">
      <c r="D158" s="211" t="str">
        <f>IF([1]武将基本资料!W151="","",[1]武将基本资料!W151)</f>
        <v/>
      </c>
      <c r="E158" s="211">
        <f>IF([1]武将基本资料!X151="","",[1]武将基本资料!X151)</f>
        <v>0</v>
      </c>
      <c r="F158" s="211" t="str">
        <f>IF([1]武将基本资料!Y151="","",[1]武将基本资料!Y151)</f>
        <v/>
      </c>
      <c r="G158" s="211" t="str">
        <f>IF([1]武将基本资料!Z151="","",[1]武将基本资料!Z151)</f>
        <v/>
      </c>
      <c r="H158" s="211" t="str">
        <f>IF([1]武将基本资料!AA151="","",[1]武将基本资料!AA151)</f>
        <v/>
      </c>
      <c r="I158" s="211" t="str">
        <f>IF([1]武将基本资料!AB151="","",[1]武将基本资料!AB151)</f>
        <v/>
      </c>
      <c r="J158" s="211" t="str">
        <f>IF([1]武将基本资料!AC151="","",[1]武将基本资料!AC151)</f>
        <v/>
      </c>
      <c r="K158" s="211" t="str">
        <f>IF([1]武将基本资料!AD151="","",[1]武将基本资料!AD151)</f>
        <v/>
      </c>
      <c r="L158" s="211" t="str">
        <f>IF([1]武将基本资料!AE151="","",[1]武将基本资料!AE151)</f>
        <v/>
      </c>
    </row>
    <row r="159" spans="4:12" x14ac:dyDescent="0.15">
      <c r="D159" s="211" t="str">
        <f>IF([1]武将基本资料!W152="","",[1]武将基本资料!W152)</f>
        <v/>
      </c>
      <c r="E159" s="211">
        <f>IF([1]武将基本资料!X152="","",[1]武将基本资料!X152)</f>
        <v>0</v>
      </c>
      <c r="F159" s="211" t="str">
        <f>IF([1]武将基本资料!Y152="","",[1]武将基本资料!Y152)</f>
        <v/>
      </c>
      <c r="G159" s="211" t="str">
        <f>IF([1]武将基本资料!Z152="","",[1]武将基本资料!Z152)</f>
        <v/>
      </c>
      <c r="H159" s="211" t="str">
        <f>IF([1]武将基本资料!AA152="","",[1]武将基本资料!AA152)</f>
        <v/>
      </c>
      <c r="I159" s="211" t="str">
        <f>IF([1]武将基本资料!AB152="","",[1]武将基本资料!AB152)</f>
        <v/>
      </c>
      <c r="J159" s="211" t="str">
        <f>IF([1]武将基本资料!AC152="","",[1]武将基本资料!AC152)</f>
        <v/>
      </c>
      <c r="K159" s="211" t="str">
        <f>IF([1]武将基本资料!AD152="","",[1]武将基本资料!AD152)</f>
        <v/>
      </c>
      <c r="L159" s="211" t="str">
        <f>IF([1]武将基本资料!AE152="","",[1]武将基本资料!AE152)</f>
        <v/>
      </c>
    </row>
    <row r="160" spans="4:12" x14ac:dyDescent="0.15">
      <c r="D160" s="211" t="str">
        <f>IF([1]武将基本资料!W153="","",[1]武将基本资料!W153)</f>
        <v/>
      </c>
      <c r="E160" s="211">
        <f>IF([1]武将基本资料!X153="","",[1]武将基本资料!X153)</f>
        <v>0</v>
      </c>
      <c r="F160" s="211" t="str">
        <f>IF([1]武将基本资料!Y153="","",[1]武将基本资料!Y153)</f>
        <v/>
      </c>
      <c r="G160" s="211" t="str">
        <f>IF([1]武将基本资料!Z153="","",[1]武将基本资料!Z153)</f>
        <v/>
      </c>
      <c r="H160" s="211" t="str">
        <f>IF([1]武将基本资料!AA153="","",[1]武将基本资料!AA153)</f>
        <v/>
      </c>
      <c r="I160" s="211" t="str">
        <f>IF([1]武将基本资料!AB153="","",[1]武将基本资料!AB153)</f>
        <v/>
      </c>
      <c r="J160" s="211" t="str">
        <f>IF([1]武将基本资料!AC153="","",[1]武将基本资料!AC153)</f>
        <v/>
      </c>
      <c r="K160" s="211" t="str">
        <f>IF([1]武将基本资料!AD153="","",[1]武将基本资料!AD153)</f>
        <v/>
      </c>
      <c r="L160" s="211" t="str">
        <f>IF([1]武将基本资料!AE153="","",[1]武将基本资料!AE153)</f>
        <v/>
      </c>
    </row>
    <row r="161" spans="4:12" x14ac:dyDescent="0.15">
      <c r="D161" s="211" t="str">
        <f>IF([1]武将基本资料!W154="","",[1]武将基本资料!W154)</f>
        <v/>
      </c>
      <c r="E161" s="211">
        <f>IF([1]武将基本资料!X154="","",[1]武将基本资料!X154)</f>
        <v>0</v>
      </c>
      <c r="F161" s="211" t="str">
        <f>IF([1]武将基本资料!Y154="","",[1]武将基本资料!Y154)</f>
        <v/>
      </c>
      <c r="G161" s="211" t="str">
        <f>IF([1]武将基本资料!Z154="","",[1]武将基本资料!Z154)</f>
        <v/>
      </c>
      <c r="H161" s="211" t="str">
        <f>IF([1]武将基本资料!AA154="","",[1]武将基本资料!AA154)</f>
        <v/>
      </c>
      <c r="I161" s="211" t="str">
        <f>IF([1]武将基本资料!AB154="","",[1]武将基本资料!AB154)</f>
        <v/>
      </c>
      <c r="J161" s="211" t="str">
        <f>IF([1]武将基本资料!AC154="","",[1]武将基本资料!AC154)</f>
        <v/>
      </c>
      <c r="K161" s="211" t="str">
        <f>IF([1]武将基本资料!AD154="","",[1]武将基本资料!AD154)</f>
        <v/>
      </c>
      <c r="L161" s="211" t="str">
        <f>IF([1]武将基本资料!AE154="","",[1]武将基本资料!AE154)</f>
        <v/>
      </c>
    </row>
    <row r="162" spans="4:12" x14ac:dyDescent="0.15">
      <c r="D162" s="211" t="str">
        <f>IF([1]武将基本资料!W155="","",[1]武将基本资料!W155)</f>
        <v/>
      </c>
      <c r="E162" s="211">
        <f>IF([1]武将基本资料!X155="","",[1]武将基本资料!X155)</f>
        <v>0</v>
      </c>
      <c r="F162" s="211" t="str">
        <f>IF([1]武将基本资料!Y155="","",[1]武将基本资料!Y155)</f>
        <v/>
      </c>
      <c r="G162" s="211" t="str">
        <f>IF([1]武将基本资料!Z155="","",[1]武将基本资料!Z155)</f>
        <v/>
      </c>
      <c r="H162" s="211" t="str">
        <f>IF([1]武将基本资料!AA155="","",[1]武将基本资料!AA155)</f>
        <v/>
      </c>
      <c r="I162" s="211" t="str">
        <f>IF([1]武将基本资料!AB155="","",[1]武将基本资料!AB155)</f>
        <v/>
      </c>
      <c r="J162" s="211" t="str">
        <f>IF([1]武将基本资料!AC155="","",[1]武将基本资料!AC155)</f>
        <v/>
      </c>
      <c r="K162" s="211" t="str">
        <f>IF([1]武将基本资料!AD155="","",[1]武将基本资料!AD155)</f>
        <v/>
      </c>
      <c r="L162" s="211" t="str">
        <f>IF([1]武将基本资料!AE155="","",[1]武将基本资料!AE155)</f>
        <v/>
      </c>
    </row>
    <row r="163" spans="4:12" x14ac:dyDescent="0.15">
      <c r="D163" s="211" t="str">
        <f>IF([1]武将基本资料!W156="","",[1]武将基本资料!W156)</f>
        <v/>
      </c>
      <c r="E163" s="211">
        <f>IF([1]武将基本资料!X156="","",[1]武将基本资料!X156)</f>
        <v>0</v>
      </c>
      <c r="F163" s="211" t="str">
        <f>IF([1]武将基本资料!Y156="","",[1]武将基本资料!Y156)</f>
        <v/>
      </c>
      <c r="G163" s="211" t="str">
        <f>IF([1]武将基本资料!Z156="","",[1]武将基本资料!Z156)</f>
        <v/>
      </c>
      <c r="H163" s="211" t="str">
        <f>IF([1]武将基本资料!AA156="","",[1]武将基本资料!AA156)</f>
        <v/>
      </c>
      <c r="I163" s="211" t="str">
        <f>IF([1]武将基本资料!AB156="","",[1]武将基本资料!AB156)</f>
        <v/>
      </c>
      <c r="J163" s="211" t="str">
        <f>IF([1]武将基本资料!AC156="","",[1]武将基本资料!AC156)</f>
        <v/>
      </c>
      <c r="K163" s="211" t="str">
        <f>IF([1]武将基本资料!AD156="","",[1]武将基本资料!AD156)</f>
        <v/>
      </c>
      <c r="L163" s="211" t="str">
        <f>IF([1]武将基本资料!AE156="","",[1]武将基本资料!AE156)</f>
        <v/>
      </c>
    </row>
    <row r="164" spans="4:12" x14ac:dyDescent="0.15">
      <c r="D164" s="211" t="str">
        <f>IF([1]武将基本资料!W157="","",[1]武将基本资料!W157)</f>
        <v/>
      </c>
      <c r="E164" s="211">
        <f>IF([1]武将基本资料!X157="","",[1]武将基本资料!X157)</f>
        <v>0</v>
      </c>
      <c r="F164" s="211" t="str">
        <f>IF([1]武将基本资料!Y157="","",[1]武将基本资料!Y157)</f>
        <v/>
      </c>
      <c r="G164" s="211" t="str">
        <f>IF([1]武将基本资料!Z157="","",[1]武将基本资料!Z157)</f>
        <v/>
      </c>
      <c r="H164" s="211" t="str">
        <f>IF([1]武将基本资料!AA157="","",[1]武将基本资料!AA157)</f>
        <v/>
      </c>
      <c r="I164" s="211" t="str">
        <f>IF([1]武将基本资料!AB157="","",[1]武将基本资料!AB157)</f>
        <v/>
      </c>
      <c r="J164" s="211" t="str">
        <f>IF([1]武将基本资料!AC157="","",[1]武将基本资料!AC157)</f>
        <v/>
      </c>
      <c r="K164" s="211" t="str">
        <f>IF([1]武将基本资料!AD157="","",[1]武将基本资料!AD157)</f>
        <v/>
      </c>
      <c r="L164" s="211" t="str">
        <f>IF([1]武将基本资料!AE157="","",[1]武将基本资料!AE157)</f>
        <v/>
      </c>
    </row>
    <row r="165" spans="4:12" x14ac:dyDescent="0.15">
      <c r="D165" s="211" t="str">
        <f>IF([1]武将基本资料!W158="","",[1]武将基本资料!W158)</f>
        <v/>
      </c>
      <c r="E165" s="211">
        <f>IF([1]武将基本资料!X158="","",[1]武将基本资料!X158)</f>
        <v>0</v>
      </c>
      <c r="F165" s="211" t="str">
        <f>IF([1]武将基本资料!Y158="","",[1]武将基本资料!Y158)</f>
        <v/>
      </c>
      <c r="G165" s="211" t="str">
        <f>IF([1]武将基本资料!Z158="","",[1]武将基本资料!Z158)</f>
        <v/>
      </c>
      <c r="H165" s="211" t="str">
        <f>IF([1]武将基本资料!AA158="","",[1]武将基本资料!AA158)</f>
        <v/>
      </c>
      <c r="I165" s="211" t="str">
        <f>IF([1]武将基本资料!AB158="","",[1]武将基本资料!AB158)</f>
        <v/>
      </c>
      <c r="J165" s="211" t="str">
        <f>IF([1]武将基本资料!AC158="","",[1]武将基本资料!AC158)</f>
        <v/>
      </c>
      <c r="K165" s="211" t="str">
        <f>IF([1]武将基本资料!AD158="","",[1]武将基本资料!AD158)</f>
        <v/>
      </c>
      <c r="L165" s="211" t="str">
        <f>IF([1]武将基本资料!AE158="","",[1]武将基本资料!AE158)</f>
        <v/>
      </c>
    </row>
    <row r="166" spans="4:12" x14ac:dyDescent="0.15">
      <c r="D166" s="211" t="str">
        <f>IF([1]武将基本资料!W159="","",[1]武将基本资料!W159)</f>
        <v/>
      </c>
      <c r="E166" s="211">
        <f>IF([1]武将基本资料!X159="","",[1]武将基本资料!X159)</f>
        <v>0</v>
      </c>
      <c r="F166" s="211" t="str">
        <f>IF([1]武将基本资料!Y159="","",[1]武将基本资料!Y159)</f>
        <v/>
      </c>
      <c r="G166" s="211" t="str">
        <f>IF([1]武将基本资料!Z159="","",[1]武将基本资料!Z159)</f>
        <v/>
      </c>
      <c r="H166" s="211" t="str">
        <f>IF([1]武将基本资料!AA159="","",[1]武将基本资料!AA159)</f>
        <v/>
      </c>
      <c r="I166" s="211" t="str">
        <f>IF([1]武将基本资料!AB159="","",[1]武将基本资料!AB159)</f>
        <v/>
      </c>
      <c r="J166" s="211" t="str">
        <f>IF([1]武将基本资料!AC159="","",[1]武将基本资料!AC159)</f>
        <v/>
      </c>
      <c r="K166" s="211" t="str">
        <f>IF([1]武将基本资料!AD159="","",[1]武将基本资料!AD159)</f>
        <v/>
      </c>
      <c r="L166" s="211" t="str">
        <f>IF([1]武将基本资料!AE159="","",[1]武将基本资料!AE159)</f>
        <v/>
      </c>
    </row>
    <row r="167" spans="4:12" x14ac:dyDescent="0.15">
      <c r="D167" s="211" t="str">
        <f>IF([1]武将基本资料!W160="","",[1]武将基本资料!W160)</f>
        <v/>
      </c>
      <c r="E167" s="211">
        <f>IF([1]武将基本资料!X160="","",[1]武将基本资料!X160)</f>
        <v>0</v>
      </c>
      <c r="F167" s="211" t="str">
        <f>IF([1]武将基本资料!Y160="","",[1]武将基本资料!Y160)</f>
        <v/>
      </c>
      <c r="G167" s="211" t="str">
        <f>IF([1]武将基本资料!Z160="","",[1]武将基本资料!Z160)</f>
        <v/>
      </c>
      <c r="H167" s="211" t="str">
        <f>IF([1]武将基本资料!AA160="","",[1]武将基本资料!AA160)</f>
        <v/>
      </c>
      <c r="I167" s="211" t="str">
        <f>IF([1]武将基本资料!AB160="","",[1]武将基本资料!AB160)</f>
        <v/>
      </c>
      <c r="J167" s="211" t="str">
        <f>IF([1]武将基本资料!AC160="","",[1]武将基本资料!AC160)</f>
        <v/>
      </c>
      <c r="K167" s="211" t="str">
        <f>IF([1]武将基本资料!AD160="","",[1]武将基本资料!AD160)</f>
        <v/>
      </c>
      <c r="L167" s="211" t="str">
        <f>IF([1]武将基本资料!AE160="","",[1]武将基本资料!AE160)</f>
        <v/>
      </c>
    </row>
    <row r="168" spans="4:12" x14ac:dyDescent="0.15">
      <c r="D168" s="211" t="str">
        <f>IF([1]武将基本资料!W161="","",[1]武将基本资料!W161)</f>
        <v/>
      </c>
      <c r="E168" s="211">
        <f>IF([1]武将基本资料!X161="","",[1]武将基本资料!X161)</f>
        <v>0</v>
      </c>
      <c r="F168" s="211" t="str">
        <f>IF([1]武将基本资料!Y161="","",[1]武将基本资料!Y161)</f>
        <v/>
      </c>
      <c r="G168" s="211" t="str">
        <f>IF([1]武将基本资料!Z161="","",[1]武将基本资料!Z161)</f>
        <v/>
      </c>
      <c r="H168" s="211" t="str">
        <f>IF([1]武将基本资料!AA161="","",[1]武将基本资料!AA161)</f>
        <v/>
      </c>
      <c r="I168" s="211" t="str">
        <f>IF([1]武将基本资料!AB161="","",[1]武将基本资料!AB161)</f>
        <v/>
      </c>
      <c r="J168" s="211" t="str">
        <f>IF([1]武将基本资料!AC161="","",[1]武将基本资料!AC161)</f>
        <v/>
      </c>
      <c r="K168" s="211" t="str">
        <f>IF([1]武将基本资料!AD161="","",[1]武将基本资料!AD161)</f>
        <v/>
      </c>
      <c r="L168" s="211" t="str">
        <f>IF([1]武将基本资料!AE161="","",[1]武将基本资料!AE161)</f>
        <v/>
      </c>
    </row>
    <row r="169" spans="4:12" x14ac:dyDescent="0.15">
      <c r="D169" s="211" t="str">
        <f>IF([1]武将基本资料!W162="","",[1]武将基本资料!W162)</f>
        <v/>
      </c>
      <c r="E169" s="211">
        <f>IF([1]武将基本资料!X162="","",[1]武将基本资料!X162)</f>
        <v>0</v>
      </c>
      <c r="F169" s="211" t="str">
        <f>IF([1]武将基本资料!Y162="","",[1]武将基本资料!Y162)</f>
        <v/>
      </c>
      <c r="G169" s="211" t="str">
        <f>IF([1]武将基本资料!Z162="","",[1]武将基本资料!Z162)</f>
        <v/>
      </c>
      <c r="H169" s="211" t="str">
        <f>IF([1]武将基本资料!AA162="","",[1]武将基本资料!AA162)</f>
        <v/>
      </c>
      <c r="I169" s="211" t="str">
        <f>IF([1]武将基本资料!AB162="","",[1]武将基本资料!AB162)</f>
        <v/>
      </c>
      <c r="J169" s="211" t="str">
        <f>IF([1]武将基本资料!AC162="","",[1]武将基本资料!AC162)</f>
        <v/>
      </c>
      <c r="K169" s="211" t="str">
        <f>IF([1]武将基本资料!AD162="","",[1]武将基本资料!AD162)</f>
        <v/>
      </c>
      <c r="L169" s="211" t="str">
        <f>IF([1]武将基本资料!AE162="","",[1]武将基本资料!AE162)</f>
        <v/>
      </c>
    </row>
    <row r="170" spans="4:12" x14ac:dyDescent="0.15">
      <c r="D170" s="211" t="str">
        <f>IF([1]武将基本资料!W163="","",[1]武将基本资料!W163)</f>
        <v/>
      </c>
      <c r="E170" s="211">
        <f>IF([1]武将基本资料!X163="","",[1]武将基本资料!X163)</f>
        <v>0</v>
      </c>
      <c r="F170" s="211" t="str">
        <f>IF([1]武将基本资料!Y163="","",[1]武将基本资料!Y163)</f>
        <v/>
      </c>
      <c r="G170" s="211" t="str">
        <f>IF([1]武将基本资料!Z163="","",[1]武将基本资料!Z163)</f>
        <v/>
      </c>
      <c r="H170" s="211" t="str">
        <f>IF([1]武将基本资料!AA163="","",[1]武将基本资料!AA163)</f>
        <v/>
      </c>
      <c r="I170" s="211" t="str">
        <f>IF([1]武将基本资料!AB163="","",[1]武将基本资料!AB163)</f>
        <v/>
      </c>
      <c r="J170" s="211" t="str">
        <f>IF([1]武将基本资料!AC163="","",[1]武将基本资料!AC163)</f>
        <v/>
      </c>
      <c r="K170" s="211" t="str">
        <f>IF([1]武将基本资料!AD163="","",[1]武将基本资料!AD163)</f>
        <v/>
      </c>
      <c r="L170" s="211" t="str">
        <f>IF([1]武将基本资料!AE163="","",[1]武将基本资料!AE163)</f>
        <v/>
      </c>
    </row>
    <row r="171" spans="4:12" x14ac:dyDescent="0.15">
      <c r="D171" s="211" t="str">
        <f>IF([1]武将基本资料!W164="","",[1]武将基本资料!W164)</f>
        <v/>
      </c>
      <c r="E171" s="211">
        <f>IF([1]武将基本资料!X164="","",[1]武将基本资料!X164)</f>
        <v>0</v>
      </c>
      <c r="F171" s="211" t="str">
        <f>IF([1]武将基本资料!Y164="","",[1]武将基本资料!Y164)</f>
        <v/>
      </c>
      <c r="G171" s="211" t="str">
        <f>IF([1]武将基本资料!Z164="","",[1]武将基本资料!Z164)</f>
        <v/>
      </c>
      <c r="H171" s="211" t="str">
        <f>IF([1]武将基本资料!AA164="","",[1]武将基本资料!AA164)</f>
        <v/>
      </c>
      <c r="I171" s="211" t="str">
        <f>IF([1]武将基本资料!AB164="","",[1]武将基本资料!AB164)</f>
        <v/>
      </c>
      <c r="J171" s="211" t="str">
        <f>IF([1]武将基本资料!AC164="","",[1]武将基本资料!AC164)</f>
        <v/>
      </c>
      <c r="K171" s="211" t="str">
        <f>IF([1]武将基本资料!AD164="","",[1]武将基本资料!AD164)</f>
        <v/>
      </c>
      <c r="L171" s="211" t="str">
        <f>IF([1]武将基本资料!AE164="","",[1]武将基本资料!AE164)</f>
        <v/>
      </c>
    </row>
    <row r="172" spans="4:12" x14ac:dyDescent="0.15">
      <c r="D172" s="211" t="str">
        <f>IF([1]武将基本资料!W165="","",[1]武将基本资料!W165)</f>
        <v/>
      </c>
      <c r="E172" s="211">
        <f>IF([1]武将基本资料!X165="","",[1]武将基本资料!X165)</f>
        <v>0</v>
      </c>
      <c r="F172" s="211" t="str">
        <f>IF([1]武将基本资料!Y165="","",[1]武将基本资料!Y165)</f>
        <v/>
      </c>
      <c r="G172" s="211" t="str">
        <f>IF([1]武将基本资料!Z165="","",[1]武将基本资料!Z165)</f>
        <v/>
      </c>
      <c r="H172" s="211" t="str">
        <f>IF([1]武将基本资料!AA165="","",[1]武将基本资料!AA165)</f>
        <v/>
      </c>
      <c r="I172" s="211" t="str">
        <f>IF([1]武将基本资料!AB165="","",[1]武将基本资料!AB165)</f>
        <v/>
      </c>
      <c r="J172" s="211" t="str">
        <f>IF([1]武将基本资料!AC165="","",[1]武将基本资料!AC165)</f>
        <v/>
      </c>
      <c r="K172" s="211" t="str">
        <f>IF([1]武将基本资料!AD165="","",[1]武将基本资料!AD165)</f>
        <v/>
      </c>
      <c r="L172" s="211" t="str">
        <f>IF([1]武将基本资料!AE165="","",[1]武将基本资料!AE165)</f>
        <v/>
      </c>
    </row>
    <row r="173" spans="4:12" x14ac:dyDescent="0.15">
      <c r="D173" s="211" t="str">
        <f>IF([1]武将基本资料!W166="","",[1]武将基本资料!W166)</f>
        <v/>
      </c>
      <c r="E173" s="211">
        <f>IF([1]武将基本资料!X166="","",[1]武将基本资料!X166)</f>
        <v>0</v>
      </c>
      <c r="F173" s="211" t="str">
        <f>IF([1]武将基本资料!Y166="","",[1]武将基本资料!Y166)</f>
        <v/>
      </c>
      <c r="G173" s="211" t="str">
        <f>IF([1]武将基本资料!Z166="","",[1]武将基本资料!Z166)</f>
        <v/>
      </c>
      <c r="H173" s="211" t="str">
        <f>IF([1]武将基本资料!AA166="","",[1]武将基本资料!AA166)</f>
        <v/>
      </c>
      <c r="I173" s="211" t="str">
        <f>IF([1]武将基本资料!AB166="","",[1]武将基本资料!AB166)</f>
        <v/>
      </c>
      <c r="J173" s="211" t="str">
        <f>IF([1]武将基本资料!AC166="","",[1]武将基本资料!AC166)</f>
        <v/>
      </c>
      <c r="K173" s="211" t="str">
        <f>IF([1]武将基本资料!AD166="","",[1]武将基本资料!AD166)</f>
        <v/>
      </c>
      <c r="L173" s="211" t="str">
        <f>IF([1]武将基本资料!AE166="","",[1]武将基本资料!AE166)</f>
        <v/>
      </c>
    </row>
    <row r="174" spans="4:12" x14ac:dyDescent="0.15">
      <c r="D174" s="211" t="str">
        <f>IF([1]武将基本资料!W167="","",[1]武将基本资料!W167)</f>
        <v/>
      </c>
      <c r="E174" s="211">
        <f>IF([1]武将基本资料!X167="","",[1]武将基本资料!X167)</f>
        <v>0</v>
      </c>
      <c r="F174" s="211" t="str">
        <f>IF([1]武将基本资料!Y167="","",[1]武将基本资料!Y167)</f>
        <v/>
      </c>
      <c r="G174" s="211" t="str">
        <f>IF([1]武将基本资料!Z167="","",[1]武将基本资料!Z167)</f>
        <v/>
      </c>
      <c r="H174" s="211" t="str">
        <f>IF([1]武将基本资料!AA167="","",[1]武将基本资料!AA167)</f>
        <v/>
      </c>
      <c r="I174" s="211" t="str">
        <f>IF([1]武将基本资料!AB167="","",[1]武将基本资料!AB167)</f>
        <v/>
      </c>
      <c r="J174" s="211" t="str">
        <f>IF([1]武将基本资料!AC167="","",[1]武将基本资料!AC167)</f>
        <v/>
      </c>
      <c r="K174" s="211" t="str">
        <f>IF([1]武将基本资料!AD167="","",[1]武将基本资料!AD167)</f>
        <v/>
      </c>
      <c r="L174" s="211" t="str">
        <f>IF([1]武将基本资料!AE167="","",[1]武将基本资料!AE167)</f>
        <v/>
      </c>
    </row>
    <row r="175" spans="4:12" x14ac:dyDescent="0.15">
      <c r="D175" s="211" t="str">
        <f>IF([1]武将基本资料!W168="","",[1]武将基本资料!W168)</f>
        <v/>
      </c>
      <c r="E175" s="211">
        <f>IF([1]武将基本资料!X168="","",[1]武将基本资料!X168)</f>
        <v>0</v>
      </c>
      <c r="F175" s="211" t="str">
        <f>IF([1]武将基本资料!Y168="","",[1]武将基本资料!Y168)</f>
        <v/>
      </c>
      <c r="G175" s="211" t="str">
        <f>IF([1]武将基本资料!Z168="","",[1]武将基本资料!Z168)</f>
        <v/>
      </c>
      <c r="H175" s="211" t="str">
        <f>IF([1]武将基本资料!AA168="","",[1]武将基本资料!AA168)</f>
        <v/>
      </c>
      <c r="I175" s="211" t="str">
        <f>IF([1]武将基本资料!AB168="","",[1]武将基本资料!AB168)</f>
        <v/>
      </c>
      <c r="J175" s="211" t="str">
        <f>IF([1]武将基本资料!AC168="","",[1]武将基本资料!AC168)</f>
        <v/>
      </c>
      <c r="K175" s="211" t="str">
        <f>IF([1]武将基本资料!AD168="","",[1]武将基本资料!AD168)</f>
        <v/>
      </c>
      <c r="L175" s="211" t="str">
        <f>IF([1]武将基本资料!AE168="","",[1]武将基本资料!AE168)</f>
        <v/>
      </c>
    </row>
    <row r="176" spans="4:12" x14ac:dyDescent="0.15">
      <c r="D176" s="211" t="str">
        <f>IF([1]武将基本资料!W169="","",[1]武将基本资料!W169)</f>
        <v/>
      </c>
      <c r="E176" s="211">
        <f>IF([1]武将基本资料!X169="","",[1]武将基本资料!X169)</f>
        <v>0</v>
      </c>
      <c r="F176" s="211" t="str">
        <f>IF([1]武将基本资料!Y169="","",[1]武将基本资料!Y169)</f>
        <v/>
      </c>
      <c r="G176" s="211" t="str">
        <f>IF([1]武将基本资料!Z169="","",[1]武将基本资料!Z169)</f>
        <v/>
      </c>
      <c r="H176" s="211" t="str">
        <f>IF([1]武将基本资料!AA169="","",[1]武将基本资料!AA169)</f>
        <v/>
      </c>
      <c r="I176" s="211" t="str">
        <f>IF([1]武将基本资料!AB169="","",[1]武将基本资料!AB169)</f>
        <v/>
      </c>
      <c r="J176" s="211" t="str">
        <f>IF([1]武将基本资料!AC169="","",[1]武将基本资料!AC169)</f>
        <v/>
      </c>
      <c r="K176" s="211" t="str">
        <f>IF([1]武将基本资料!AD169="","",[1]武将基本资料!AD169)</f>
        <v/>
      </c>
      <c r="L176" s="211" t="str">
        <f>IF([1]武将基本资料!AE169="","",[1]武将基本资料!AE169)</f>
        <v/>
      </c>
    </row>
    <row r="177" spans="4:12" x14ac:dyDescent="0.15">
      <c r="D177" s="211" t="str">
        <f>IF([1]武将基本资料!W170="","",[1]武将基本资料!W170)</f>
        <v/>
      </c>
      <c r="E177" s="211">
        <f>IF([1]武将基本资料!X170="","",[1]武将基本资料!X170)</f>
        <v>0</v>
      </c>
      <c r="F177" s="211" t="str">
        <f>IF([1]武将基本资料!Y170="","",[1]武将基本资料!Y170)</f>
        <v/>
      </c>
      <c r="G177" s="211" t="str">
        <f>IF([1]武将基本资料!Z170="","",[1]武将基本资料!Z170)</f>
        <v/>
      </c>
      <c r="H177" s="211" t="str">
        <f>IF([1]武将基本资料!AA170="","",[1]武将基本资料!AA170)</f>
        <v/>
      </c>
      <c r="I177" s="211" t="str">
        <f>IF([1]武将基本资料!AB170="","",[1]武将基本资料!AB170)</f>
        <v/>
      </c>
      <c r="J177" s="211" t="str">
        <f>IF([1]武将基本资料!AC170="","",[1]武将基本资料!AC170)</f>
        <v/>
      </c>
      <c r="K177" s="211" t="str">
        <f>IF([1]武将基本资料!AD170="","",[1]武将基本资料!AD170)</f>
        <v/>
      </c>
      <c r="L177" s="211" t="str">
        <f>IF([1]武将基本资料!AE170="","",[1]武将基本资料!AE170)</f>
        <v/>
      </c>
    </row>
    <row r="178" spans="4:12" x14ac:dyDescent="0.15">
      <c r="D178" s="211" t="str">
        <f>IF([1]武将基本资料!W171="","",[1]武将基本资料!W171)</f>
        <v/>
      </c>
      <c r="E178" s="211">
        <f>IF([1]武将基本资料!X171="","",[1]武将基本资料!X171)</f>
        <v>0</v>
      </c>
      <c r="F178" s="211" t="str">
        <f>IF([1]武将基本资料!Y171="","",[1]武将基本资料!Y171)</f>
        <v/>
      </c>
      <c r="G178" s="211" t="str">
        <f>IF([1]武将基本资料!Z171="","",[1]武将基本资料!Z171)</f>
        <v/>
      </c>
      <c r="H178" s="211" t="str">
        <f>IF([1]武将基本资料!AA171="","",[1]武将基本资料!AA171)</f>
        <v/>
      </c>
      <c r="I178" s="211" t="str">
        <f>IF([1]武将基本资料!AB171="","",[1]武将基本资料!AB171)</f>
        <v/>
      </c>
      <c r="J178" s="211" t="str">
        <f>IF([1]武将基本资料!AC171="","",[1]武将基本资料!AC171)</f>
        <v/>
      </c>
      <c r="K178" s="211" t="str">
        <f>IF([1]武将基本资料!AD171="","",[1]武将基本资料!AD171)</f>
        <v/>
      </c>
      <c r="L178" s="211" t="str">
        <f>IF([1]武将基本资料!AE171="","",[1]武将基本资料!AE171)</f>
        <v/>
      </c>
    </row>
    <row r="179" spans="4:12" x14ac:dyDescent="0.15">
      <c r="D179" s="211" t="str">
        <f>IF([1]武将基本资料!W172="","",[1]武将基本资料!W172)</f>
        <v/>
      </c>
      <c r="E179" s="211">
        <f>IF([1]武将基本资料!X172="","",[1]武将基本资料!X172)</f>
        <v>0</v>
      </c>
      <c r="F179" s="211" t="str">
        <f>IF([1]武将基本资料!Y172="","",[1]武将基本资料!Y172)</f>
        <v/>
      </c>
      <c r="G179" s="211" t="str">
        <f>IF([1]武将基本资料!Z172="","",[1]武将基本资料!Z172)</f>
        <v/>
      </c>
      <c r="H179" s="211" t="str">
        <f>IF([1]武将基本资料!AA172="","",[1]武将基本资料!AA172)</f>
        <v/>
      </c>
      <c r="I179" s="211" t="str">
        <f>IF([1]武将基本资料!AB172="","",[1]武将基本资料!AB172)</f>
        <v/>
      </c>
      <c r="J179" s="211" t="str">
        <f>IF([1]武将基本资料!AC172="","",[1]武将基本资料!AC172)</f>
        <v/>
      </c>
      <c r="K179" s="211" t="str">
        <f>IF([1]武将基本资料!AD172="","",[1]武将基本资料!AD172)</f>
        <v/>
      </c>
      <c r="L179" s="211" t="str">
        <f>IF([1]武将基本资料!AE172="","",[1]武将基本资料!AE172)</f>
        <v/>
      </c>
    </row>
    <row r="180" spans="4:12" x14ac:dyDescent="0.15">
      <c r="D180" s="211" t="str">
        <f>IF([1]武将基本资料!W173="","",[1]武将基本资料!W173)</f>
        <v/>
      </c>
      <c r="E180" s="211">
        <f>IF([1]武将基本资料!X173="","",[1]武将基本资料!X173)</f>
        <v>0</v>
      </c>
      <c r="F180" s="211" t="str">
        <f>IF([1]武将基本资料!Y173="","",[1]武将基本资料!Y173)</f>
        <v/>
      </c>
      <c r="G180" s="211" t="str">
        <f>IF([1]武将基本资料!Z173="","",[1]武将基本资料!Z173)</f>
        <v/>
      </c>
      <c r="H180" s="211" t="str">
        <f>IF([1]武将基本资料!AA173="","",[1]武将基本资料!AA173)</f>
        <v/>
      </c>
      <c r="I180" s="211" t="str">
        <f>IF([1]武将基本资料!AB173="","",[1]武将基本资料!AB173)</f>
        <v/>
      </c>
      <c r="J180" s="211" t="str">
        <f>IF([1]武将基本资料!AC173="","",[1]武将基本资料!AC173)</f>
        <v/>
      </c>
      <c r="K180" s="211" t="str">
        <f>IF([1]武将基本资料!AD173="","",[1]武将基本资料!AD173)</f>
        <v/>
      </c>
      <c r="L180" s="211" t="str">
        <f>IF([1]武将基本资料!AE173="","",[1]武将基本资料!AE173)</f>
        <v/>
      </c>
    </row>
    <row r="181" spans="4:12" x14ac:dyDescent="0.15">
      <c r="D181" s="211" t="str">
        <f>IF([1]武将基本资料!W174="","",[1]武将基本资料!W174)</f>
        <v/>
      </c>
      <c r="E181" s="211">
        <f>IF([1]武将基本资料!X174="","",[1]武将基本资料!X174)</f>
        <v>0</v>
      </c>
      <c r="F181" s="211" t="str">
        <f>IF([1]武将基本资料!Y174="","",[1]武将基本资料!Y174)</f>
        <v/>
      </c>
      <c r="G181" s="211" t="str">
        <f>IF([1]武将基本资料!Z174="","",[1]武将基本资料!Z174)</f>
        <v/>
      </c>
      <c r="H181" s="211" t="str">
        <f>IF([1]武将基本资料!AA174="","",[1]武将基本资料!AA174)</f>
        <v/>
      </c>
      <c r="I181" s="211" t="str">
        <f>IF([1]武将基本资料!AB174="","",[1]武将基本资料!AB174)</f>
        <v/>
      </c>
      <c r="J181" s="211" t="str">
        <f>IF([1]武将基本资料!AC174="","",[1]武将基本资料!AC174)</f>
        <v/>
      </c>
      <c r="K181" s="211" t="str">
        <f>IF([1]武将基本资料!AD174="","",[1]武将基本资料!AD174)</f>
        <v/>
      </c>
      <c r="L181" s="211" t="str">
        <f>IF([1]武将基本资料!AE174="","",[1]武将基本资料!AE174)</f>
        <v/>
      </c>
    </row>
    <row r="182" spans="4:12" x14ac:dyDescent="0.15">
      <c r="D182" s="211" t="str">
        <f>IF([1]武将基本资料!W175="","",[1]武将基本资料!W175)</f>
        <v/>
      </c>
      <c r="E182" s="211">
        <f>IF([1]武将基本资料!X175="","",[1]武将基本资料!X175)</f>
        <v>0</v>
      </c>
      <c r="F182" s="211" t="str">
        <f>IF([1]武将基本资料!Y175="","",[1]武将基本资料!Y175)</f>
        <v/>
      </c>
      <c r="G182" s="211" t="str">
        <f>IF([1]武将基本资料!Z175="","",[1]武将基本资料!Z175)</f>
        <v/>
      </c>
      <c r="H182" s="211" t="str">
        <f>IF([1]武将基本资料!AA175="","",[1]武将基本资料!AA175)</f>
        <v/>
      </c>
      <c r="I182" s="211" t="str">
        <f>IF([1]武将基本资料!AB175="","",[1]武将基本资料!AB175)</f>
        <v/>
      </c>
      <c r="J182" s="211" t="str">
        <f>IF([1]武将基本资料!AC175="","",[1]武将基本资料!AC175)</f>
        <v/>
      </c>
      <c r="K182" s="211" t="str">
        <f>IF([1]武将基本资料!AD175="","",[1]武将基本资料!AD175)</f>
        <v/>
      </c>
      <c r="L182" s="211" t="str">
        <f>IF([1]武将基本资料!AE175="","",[1]武将基本资料!AE175)</f>
        <v/>
      </c>
    </row>
    <row r="183" spans="4:12" x14ac:dyDescent="0.15">
      <c r="D183" s="211" t="str">
        <f>IF([1]武将基本资料!W176="","",[1]武将基本资料!W176)</f>
        <v/>
      </c>
      <c r="E183" s="211">
        <f>IF([1]武将基本资料!X176="","",[1]武将基本资料!X176)</f>
        <v>0</v>
      </c>
      <c r="F183" s="211" t="str">
        <f>IF([1]武将基本资料!Y176="","",[1]武将基本资料!Y176)</f>
        <v/>
      </c>
      <c r="G183" s="211" t="str">
        <f>IF([1]武将基本资料!Z176="","",[1]武将基本资料!Z176)</f>
        <v/>
      </c>
      <c r="H183" s="211" t="str">
        <f>IF([1]武将基本资料!AA176="","",[1]武将基本资料!AA176)</f>
        <v/>
      </c>
      <c r="I183" s="211" t="str">
        <f>IF([1]武将基本资料!AB176="","",[1]武将基本资料!AB176)</f>
        <v/>
      </c>
      <c r="J183" s="211" t="str">
        <f>IF([1]武将基本资料!AC176="","",[1]武将基本资料!AC176)</f>
        <v/>
      </c>
      <c r="K183" s="211" t="str">
        <f>IF([1]武将基本资料!AD176="","",[1]武将基本资料!AD176)</f>
        <v/>
      </c>
      <c r="L183" s="211" t="str">
        <f>IF([1]武将基本资料!AE176="","",[1]武将基本资料!AE176)</f>
        <v/>
      </c>
    </row>
    <row r="184" spans="4:12" x14ac:dyDescent="0.15">
      <c r="D184" s="211" t="str">
        <f>IF([1]武将基本资料!W177="","",[1]武将基本资料!W177)</f>
        <v/>
      </c>
      <c r="E184" s="211">
        <f>IF([1]武将基本资料!X177="","",[1]武将基本资料!X177)</f>
        <v>0</v>
      </c>
      <c r="F184" s="211" t="str">
        <f>IF([1]武将基本资料!Y177="","",[1]武将基本资料!Y177)</f>
        <v/>
      </c>
      <c r="G184" s="211" t="str">
        <f>IF([1]武将基本资料!Z177="","",[1]武将基本资料!Z177)</f>
        <v/>
      </c>
      <c r="H184" s="211" t="str">
        <f>IF([1]武将基本资料!AA177="","",[1]武将基本资料!AA177)</f>
        <v/>
      </c>
      <c r="I184" s="211" t="str">
        <f>IF([1]武将基本资料!AB177="","",[1]武将基本资料!AB177)</f>
        <v/>
      </c>
      <c r="J184" s="211" t="str">
        <f>IF([1]武将基本资料!AC177="","",[1]武将基本资料!AC177)</f>
        <v/>
      </c>
      <c r="K184" s="211" t="str">
        <f>IF([1]武将基本资料!AD177="","",[1]武将基本资料!AD177)</f>
        <v/>
      </c>
      <c r="L184" s="211" t="str">
        <f>IF([1]武将基本资料!AE177="","",[1]武将基本资料!AE177)</f>
        <v/>
      </c>
    </row>
    <row r="185" spans="4:12" x14ac:dyDescent="0.15">
      <c r="D185" s="211" t="str">
        <f>IF([1]武将基本资料!W178="","",[1]武将基本资料!W178)</f>
        <v/>
      </c>
      <c r="E185" s="211">
        <f>IF([1]武将基本资料!X178="","",[1]武将基本资料!X178)</f>
        <v>0</v>
      </c>
      <c r="F185" s="211" t="str">
        <f>IF([1]武将基本资料!Y178="","",[1]武将基本资料!Y178)</f>
        <v/>
      </c>
      <c r="G185" s="211" t="str">
        <f>IF([1]武将基本资料!Z178="","",[1]武将基本资料!Z178)</f>
        <v/>
      </c>
      <c r="H185" s="211" t="str">
        <f>IF([1]武将基本资料!AA178="","",[1]武将基本资料!AA178)</f>
        <v/>
      </c>
      <c r="I185" s="211" t="str">
        <f>IF([1]武将基本资料!AB178="","",[1]武将基本资料!AB178)</f>
        <v/>
      </c>
      <c r="J185" s="211" t="str">
        <f>IF([1]武将基本资料!AC178="","",[1]武将基本资料!AC178)</f>
        <v/>
      </c>
      <c r="K185" s="211" t="str">
        <f>IF([1]武将基本资料!AD178="","",[1]武将基本资料!AD178)</f>
        <v/>
      </c>
      <c r="L185" s="211" t="str">
        <f>IF([1]武将基本资料!AE178="","",[1]武将基本资料!AE178)</f>
        <v/>
      </c>
    </row>
    <row r="186" spans="4:12" x14ac:dyDescent="0.15">
      <c r="D186" s="211" t="str">
        <f>IF([1]武将基本资料!W179="","",[1]武将基本资料!W179)</f>
        <v/>
      </c>
      <c r="E186" s="211">
        <f>IF([1]武将基本资料!X179="","",[1]武将基本资料!X179)</f>
        <v>0</v>
      </c>
      <c r="F186" s="211" t="str">
        <f>IF([1]武将基本资料!Y179="","",[1]武将基本资料!Y179)</f>
        <v/>
      </c>
      <c r="G186" s="211" t="str">
        <f>IF([1]武将基本资料!Z179="","",[1]武将基本资料!Z179)</f>
        <v/>
      </c>
      <c r="H186" s="211" t="str">
        <f>IF([1]武将基本资料!AA179="","",[1]武将基本资料!AA179)</f>
        <v/>
      </c>
      <c r="I186" s="211" t="str">
        <f>IF([1]武将基本资料!AB179="","",[1]武将基本资料!AB179)</f>
        <v/>
      </c>
      <c r="J186" s="211" t="str">
        <f>IF([1]武将基本资料!AC179="","",[1]武将基本资料!AC179)</f>
        <v/>
      </c>
      <c r="K186" s="211" t="str">
        <f>IF([1]武将基本资料!AD179="","",[1]武将基本资料!AD179)</f>
        <v/>
      </c>
      <c r="L186" s="211" t="str">
        <f>IF([1]武将基本资料!AE179="","",[1]武将基本资料!AE179)</f>
        <v/>
      </c>
    </row>
    <row r="187" spans="4:12" x14ac:dyDescent="0.15">
      <c r="D187" s="211" t="str">
        <f>IF([1]武将基本资料!W180="","",[1]武将基本资料!W180)</f>
        <v/>
      </c>
      <c r="E187" s="211">
        <f>IF([1]武将基本资料!X180="","",[1]武将基本资料!X180)</f>
        <v>0</v>
      </c>
      <c r="F187" s="211" t="str">
        <f>IF([1]武将基本资料!Y180="","",[1]武将基本资料!Y180)</f>
        <v/>
      </c>
      <c r="G187" s="211" t="str">
        <f>IF([1]武将基本资料!Z180="","",[1]武将基本资料!Z180)</f>
        <v/>
      </c>
      <c r="H187" s="211" t="str">
        <f>IF([1]武将基本资料!AA180="","",[1]武将基本资料!AA180)</f>
        <v/>
      </c>
      <c r="I187" s="211" t="str">
        <f>IF([1]武将基本资料!AB180="","",[1]武将基本资料!AB180)</f>
        <v/>
      </c>
      <c r="J187" s="211" t="str">
        <f>IF([1]武将基本资料!AC180="","",[1]武将基本资料!AC180)</f>
        <v/>
      </c>
      <c r="K187" s="211" t="str">
        <f>IF([1]武将基本资料!AD180="","",[1]武将基本资料!AD180)</f>
        <v/>
      </c>
      <c r="L187" s="211" t="str">
        <f>IF([1]武将基本资料!AE180="","",[1]武将基本资料!AE180)</f>
        <v/>
      </c>
    </row>
    <row r="188" spans="4:12" x14ac:dyDescent="0.15">
      <c r="D188" s="211" t="str">
        <f>IF([1]武将基本资料!W181="","",[1]武将基本资料!W181)</f>
        <v/>
      </c>
      <c r="E188" s="211">
        <f>IF([1]武将基本资料!X181="","",[1]武将基本资料!X181)</f>
        <v>0</v>
      </c>
      <c r="F188" s="211" t="str">
        <f>IF([1]武将基本资料!Y181="","",[1]武将基本资料!Y181)</f>
        <v/>
      </c>
      <c r="G188" s="211" t="str">
        <f>IF([1]武将基本资料!Z181="","",[1]武将基本资料!Z181)</f>
        <v/>
      </c>
      <c r="H188" s="211" t="str">
        <f>IF([1]武将基本资料!AA181="","",[1]武将基本资料!AA181)</f>
        <v/>
      </c>
      <c r="I188" s="211" t="str">
        <f>IF([1]武将基本资料!AB181="","",[1]武将基本资料!AB181)</f>
        <v/>
      </c>
      <c r="J188" s="211" t="str">
        <f>IF([1]武将基本资料!AC181="","",[1]武将基本资料!AC181)</f>
        <v/>
      </c>
      <c r="K188" s="211" t="str">
        <f>IF([1]武将基本资料!AD181="","",[1]武将基本资料!AD181)</f>
        <v/>
      </c>
      <c r="L188" s="211" t="str">
        <f>IF([1]武将基本资料!AE181="","",[1]武将基本资料!AE181)</f>
        <v/>
      </c>
    </row>
    <row r="189" spans="4:12" x14ac:dyDescent="0.15">
      <c r="D189" s="211" t="str">
        <f>IF([1]武将基本资料!W182="","",[1]武将基本资料!W182)</f>
        <v/>
      </c>
      <c r="E189" s="211">
        <f>IF([1]武将基本资料!X182="","",[1]武将基本资料!X182)</f>
        <v>0</v>
      </c>
      <c r="F189" s="211" t="str">
        <f>IF([1]武将基本资料!Y182="","",[1]武将基本资料!Y182)</f>
        <v/>
      </c>
      <c r="G189" s="211" t="str">
        <f>IF([1]武将基本资料!Z182="","",[1]武将基本资料!Z182)</f>
        <v/>
      </c>
      <c r="H189" s="211" t="str">
        <f>IF([1]武将基本资料!AA182="","",[1]武将基本资料!AA182)</f>
        <v/>
      </c>
      <c r="I189" s="211" t="str">
        <f>IF([1]武将基本资料!AB182="","",[1]武将基本资料!AB182)</f>
        <v/>
      </c>
      <c r="J189" s="211" t="str">
        <f>IF([1]武将基本资料!AC182="","",[1]武将基本资料!AC182)</f>
        <v/>
      </c>
      <c r="K189" s="211" t="str">
        <f>IF([1]武将基本资料!AD182="","",[1]武将基本资料!AD182)</f>
        <v/>
      </c>
      <c r="L189" s="211" t="str">
        <f>IF([1]武将基本资料!AE182="","",[1]武将基本资料!AE182)</f>
        <v/>
      </c>
    </row>
    <row r="190" spans="4:12" x14ac:dyDescent="0.15">
      <c r="D190" s="211" t="str">
        <f>IF([1]武将基本资料!W183="","",[1]武将基本资料!W183)</f>
        <v/>
      </c>
      <c r="E190" s="211">
        <f>IF([1]武将基本资料!X183="","",[1]武将基本资料!X183)</f>
        <v>0</v>
      </c>
      <c r="F190" s="211" t="str">
        <f>IF([1]武将基本资料!Y183="","",[1]武将基本资料!Y183)</f>
        <v/>
      </c>
      <c r="G190" s="211" t="str">
        <f>IF([1]武将基本资料!Z183="","",[1]武将基本资料!Z183)</f>
        <v/>
      </c>
      <c r="H190" s="211" t="str">
        <f>IF([1]武将基本资料!AA183="","",[1]武将基本资料!AA183)</f>
        <v/>
      </c>
      <c r="I190" s="211" t="str">
        <f>IF([1]武将基本资料!AB183="","",[1]武将基本资料!AB183)</f>
        <v/>
      </c>
      <c r="J190" s="211" t="str">
        <f>IF([1]武将基本资料!AC183="","",[1]武将基本资料!AC183)</f>
        <v/>
      </c>
      <c r="K190" s="211" t="str">
        <f>IF([1]武将基本资料!AD183="","",[1]武将基本资料!AD183)</f>
        <v/>
      </c>
      <c r="L190" s="211" t="str">
        <f>IF([1]武将基本资料!AE183="","",[1]武将基本资料!AE183)</f>
        <v/>
      </c>
    </row>
    <row r="191" spans="4:12" x14ac:dyDescent="0.15">
      <c r="D191" s="211" t="str">
        <f>IF([1]武将基本资料!W184="","",[1]武将基本资料!W184)</f>
        <v/>
      </c>
      <c r="E191" s="211">
        <f>IF([1]武将基本资料!X184="","",[1]武将基本资料!X184)</f>
        <v>0</v>
      </c>
      <c r="F191" s="211" t="str">
        <f>IF([1]武将基本资料!Y184="","",[1]武将基本资料!Y184)</f>
        <v/>
      </c>
      <c r="G191" s="211" t="str">
        <f>IF([1]武将基本资料!Z184="","",[1]武将基本资料!Z184)</f>
        <v/>
      </c>
      <c r="H191" s="211" t="str">
        <f>IF([1]武将基本资料!AA184="","",[1]武将基本资料!AA184)</f>
        <v/>
      </c>
      <c r="I191" s="211" t="str">
        <f>IF([1]武将基本资料!AB184="","",[1]武将基本资料!AB184)</f>
        <v/>
      </c>
      <c r="J191" s="211" t="str">
        <f>IF([1]武将基本资料!AC184="","",[1]武将基本资料!AC184)</f>
        <v/>
      </c>
      <c r="K191" s="211" t="str">
        <f>IF([1]武将基本资料!AD184="","",[1]武将基本资料!AD184)</f>
        <v/>
      </c>
      <c r="L191" s="211" t="str">
        <f>IF([1]武将基本资料!AE184="","",[1]武将基本资料!AE184)</f>
        <v/>
      </c>
    </row>
    <row r="192" spans="4:12" x14ac:dyDescent="0.15">
      <c r="D192" s="211" t="str">
        <f>IF([1]武将基本资料!W185="","",[1]武将基本资料!W185)</f>
        <v/>
      </c>
      <c r="E192" s="211">
        <f>IF([1]武将基本资料!X185="","",[1]武将基本资料!X185)</f>
        <v>0</v>
      </c>
      <c r="F192" s="211" t="str">
        <f>IF([1]武将基本资料!Y185="","",[1]武将基本资料!Y185)</f>
        <v/>
      </c>
      <c r="G192" s="211" t="str">
        <f>IF([1]武将基本资料!Z185="","",[1]武将基本资料!Z185)</f>
        <v/>
      </c>
      <c r="H192" s="211" t="str">
        <f>IF([1]武将基本资料!AA185="","",[1]武将基本资料!AA185)</f>
        <v/>
      </c>
      <c r="I192" s="211" t="str">
        <f>IF([1]武将基本资料!AB185="","",[1]武将基本资料!AB185)</f>
        <v/>
      </c>
      <c r="J192" s="211" t="str">
        <f>IF([1]武将基本资料!AC185="","",[1]武将基本资料!AC185)</f>
        <v/>
      </c>
      <c r="K192" s="211" t="str">
        <f>IF([1]武将基本资料!AD185="","",[1]武将基本资料!AD185)</f>
        <v/>
      </c>
      <c r="L192" s="211" t="str">
        <f>IF([1]武将基本资料!AE185="","",[1]武将基本资料!AE185)</f>
        <v/>
      </c>
    </row>
    <row r="193" spans="4:12" x14ac:dyDescent="0.15">
      <c r="D193" s="211" t="str">
        <f>IF([1]武将基本资料!W186="","",[1]武将基本资料!W186)</f>
        <v/>
      </c>
      <c r="E193" s="211">
        <f>IF([1]武将基本资料!X186="","",[1]武将基本资料!X186)</f>
        <v>0</v>
      </c>
      <c r="F193" s="211" t="str">
        <f>IF([1]武将基本资料!Y186="","",[1]武将基本资料!Y186)</f>
        <v/>
      </c>
      <c r="G193" s="211" t="str">
        <f>IF([1]武将基本资料!Z186="","",[1]武将基本资料!Z186)</f>
        <v/>
      </c>
      <c r="H193" s="211" t="str">
        <f>IF([1]武将基本资料!AA186="","",[1]武将基本资料!AA186)</f>
        <v/>
      </c>
      <c r="I193" s="211" t="str">
        <f>IF([1]武将基本资料!AB186="","",[1]武将基本资料!AB186)</f>
        <v/>
      </c>
      <c r="J193" s="211" t="str">
        <f>IF([1]武将基本资料!AC186="","",[1]武将基本资料!AC186)</f>
        <v/>
      </c>
      <c r="K193" s="211" t="str">
        <f>IF([1]武将基本资料!AD186="","",[1]武将基本资料!AD186)</f>
        <v/>
      </c>
      <c r="L193" s="211" t="str">
        <f>IF([1]武将基本资料!AE186="","",[1]武将基本资料!AE186)</f>
        <v/>
      </c>
    </row>
    <row r="194" spans="4:12" x14ac:dyDescent="0.15">
      <c r="D194" s="211" t="str">
        <f>IF([1]武将基本资料!W187="","",[1]武将基本资料!W187)</f>
        <v/>
      </c>
      <c r="E194" s="211">
        <f>IF([1]武将基本资料!X187="","",[1]武将基本资料!X187)</f>
        <v>0</v>
      </c>
      <c r="F194" s="211" t="str">
        <f>IF([1]武将基本资料!Y187="","",[1]武将基本资料!Y187)</f>
        <v/>
      </c>
      <c r="G194" s="211" t="str">
        <f>IF([1]武将基本资料!Z187="","",[1]武将基本资料!Z187)</f>
        <v/>
      </c>
      <c r="H194" s="211" t="str">
        <f>IF([1]武将基本资料!AA187="","",[1]武将基本资料!AA187)</f>
        <v/>
      </c>
      <c r="I194" s="211" t="str">
        <f>IF([1]武将基本资料!AB187="","",[1]武将基本资料!AB187)</f>
        <v/>
      </c>
      <c r="J194" s="211" t="str">
        <f>IF([1]武将基本资料!AC187="","",[1]武将基本资料!AC187)</f>
        <v/>
      </c>
      <c r="K194" s="211" t="str">
        <f>IF([1]武将基本资料!AD187="","",[1]武将基本资料!AD187)</f>
        <v/>
      </c>
      <c r="L194" s="211" t="str">
        <f>IF([1]武将基本资料!AE187="","",[1]武将基本资料!AE187)</f>
        <v/>
      </c>
    </row>
    <row r="195" spans="4:12" x14ac:dyDescent="0.15">
      <c r="D195" s="211" t="str">
        <f>IF([1]武将基本资料!W188="","",[1]武将基本资料!W188)</f>
        <v/>
      </c>
      <c r="E195" s="211">
        <f>IF([1]武将基本资料!X188="","",[1]武将基本资料!X188)</f>
        <v>0</v>
      </c>
      <c r="F195" s="211" t="str">
        <f>IF([1]武将基本资料!Y188="","",[1]武将基本资料!Y188)</f>
        <v/>
      </c>
      <c r="G195" s="211" t="str">
        <f>IF([1]武将基本资料!Z188="","",[1]武将基本资料!Z188)</f>
        <v/>
      </c>
      <c r="H195" s="211" t="str">
        <f>IF([1]武将基本资料!AA188="","",[1]武将基本资料!AA188)</f>
        <v/>
      </c>
      <c r="I195" s="211" t="str">
        <f>IF([1]武将基本资料!AB188="","",[1]武将基本资料!AB188)</f>
        <v/>
      </c>
      <c r="J195" s="211" t="str">
        <f>IF([1]武将基本资料!AC188="","",[1]武将基本资料!AC188)</f>
        <v/>
      </c>
      <c r="K195" s="211" t="str">
        <f>IF([1]武将基本资料!AD188="","",[1]武将基本资料!AD188)</f>
        <v/>
      </c>
      <c r="L195" s="211" t="str">
        <f>IF([1]武将基本资料!AE188="","",[1]武将基本资料!AE188)</f>
        <v/>
      </c>
    </row>
    <row r="196" spans="4:12" x14ac:dyDescent="0.15">
      <c r="D196" s="211" t="str">
        <f>IF([1]武将基本资料!W189="","",[1]武将基本资料!W189)</f>
        <v/>
      </c>
      <c r="E196" s="211">
        <f>IF([1]武将基本资料!X189="","",[1]武将基本资料!X189)</f>
        <v>0</v>
      </c>
      <c r="F196" s="211" t="str">
        <f>IF([1]武将基本资料!Y189="","",[1]武将基本资料!Y189)</f>
        <v/>
      </c>
      <c r="G196" s="211" t="str">
        <f>IF([1]武将基本资料!Z189="","",[1]武将基本资料!Z189)</f>
        <v/>
      </c>
      <c r="H196" s="211" t="str">
        <f>IF([1]武将基本资料!AA189="","",[1]武将基本资料!AA189)</f>
        <v/>
      </c>
      <c r="I196" s="211" t="str">
        <f>IF([1]武将基本资料!AB189="","",[1]武将基本资料!AB189)</f>
        <v/>
      </c>
      <c r="J196" s="211" t="str">
        <f>IF([1]武将基本资料!AC189="","",[1]武将基本资料!AC189)</f>
        <v/>
      </c>
      <c r="K196" s="211" t="str">
        <f>IF([1]武将基本资料!AD189="","",[1]武将基本资料!AD189)</f>
        <v/>
      </c>
      <c r="L196" s="211" t="str">
        <f>IF([1]武将基本资料!AE189="","",[1]武将基本资料!AE189)</f>
        <v/>
      </c>
    </row>
    <row r="197" spans="4:12" x14ac:dyDescent="0.15">
      <c r="D197" s="211" t="str">
        <f>IF([1]武将基本资料!W190="","",[1]武将基本资料!W190)</f>
        <v/>
      </c>
      <c r="E197" s="211">
        <f>IF([1]武将基本资料!X190="","",[1]武将基本资料!X190)</f>
        <v>0</v>
      </c>
      <c r="F197" s="211" t="str">
        <f>IF([1]武将基本资料!Y190="","",[1]武将基本资料!Y190)</f>
        <v/>
      </c>
      <c r="G197" s="211" t="str">
        <f>IF([1]武将基本资料!Z190="","",[1]武将基本资料!Z190)</f>
        <v/>
      </c>
      <c r="H197" s="211" t="str">
        <f>IF([1]武将基本资料!AA190="","",[1]武将基本资料!AA190)</f>
        <v/>
      </c>
      <c r="I197" s="211" t="str">
        <f>IF([1]武将基本资料!AB190="","",[1]武将基本资料!AB190)</f>
        <v/>
      </c>
      <c r="J197" s="211" t="str">
        <f>IF([1]武将基本资料!AC190="","",[1]武将基本资料!AC190)</f>
        <v/>
      </c>
      <c r="K197" s="211" t="str">
        <f>IF([1]武将基本资料!AD190="","",[1]武将基本资料!AD190)</f>
        <v/>
      </c>
      <c r="L197" s="211" t="str">
        <f>IF([1]武将基本资料!AE190="","",[1]武将基本资料!AE190)</f>
        <v/>
      </c>
    </row>
    <row r="198" spans="4:12" x14ac:dyDescent="0.15">
      <c r="D198" s="211" t="str">
        <f>IF([1]武将基本资料!W191="","",[1]武将基本资料!W191)</f>
        <v/>
      </c>
      <c r="E198" s="211">
        <f>IF([1]武将基本资料!X191="","",[1]武将基本资料!X191)</f>
        <v>0</v>
      </c>
      <c r="F198" s="211" t="str">
        <f>IF([1]武将基本资料!Y191="","",[1]武将基本资料!Y191)</f>
        <v/>
      </c>
      <c r="G198" s="211" t="str">
        <f>IF([1]武将基本资料!Z191="","",[1]武将基本资料!Z191)</f>
        <v/>
      </c>
      <c r="H198" s="211" t="str">
        <f>IF([1]武将基本资料!AA191="","",[1]武将基本资料!AA191)</f>
        <v/>
      </c>
      <c r="I198" s="211" t="str">
        <f>IF([1]武将基本资料!AB191="","",[1]武将基本资料!AB191)</f>
        <v/>
      </c>
      <c r="J198" s="211" t="str">
        <f>IF([1]武将基本资料!AC191="","",[1]武将基本资料!AC191)</f>
        <v/>
      </c>
      <c r="K198" s="211" t="str">
        <f>IF([1]武将基本资料!AD191="","",[1]武将基本资料!AD191)</f>
        <v/>
      </c>
      <c r="L198" s="211" t="str">
        <f>IF([1]武将基本资料!AE191="","",[1]武将基本资料!AE191)</f>
        <v/>
      </c>
    </row>
    <row r="199" spans="4:12" x14ac:dyDescent="0.15">
      <c r="D199" s="211" t="str">
        <f>IF([1]武将基本资料!W192="","",[1]武将基本资料!W192)</f>
        <v/>
      </c>
      <c r="E199" s="211">
        <f>IF([1]武将基本资料!X192="","",[1]武将基本资料!X192)</f>
        <v>0</v>
      </c>
      <c r="F199" s="211" t="str">
        <f>IF([1]武将基本资料!Y192="","",[1]武将基本资料!Y192)</f>
        <v/>
      </c>
      <c r="G199" s="211" t="str">
        <f>IF([1]武将基本资料!Z192="","",[1]武将基本资料!Z192)</f>
        <v/>
      </c>
      <c r="H199" s="211" t="str">
        <f>IF([1]武将基本资料!AA192="","",[1]武将基本资料!AA192)</f>
        <v/>
      </c>
      <c r="I199" s="211" t="str">
        <f>IF([1]武将基本资料!AB192="","",[1]武将基本资料!AB192)</f>
        <v/>
      </c>
      <c r="J199" s="211" t="str">
        <f>IF([1]武将基本资料!AC192="","",[1]武将基本资料!AC192)</f>
        <v/>
      </c>
      <c r="K199" s="211" t="str">
        <f>IF([1]武将基本资料!AD192="","",[1]武将基本资料!AD192)</f>
        <v/>
      </c>
      <c r="L199" s="211" t="str">
        <f>IF([1]武将基本资料!AE192="","",[1]武将基本资料!AE192)</f>
        <v/>
      </c>
    </row>
    <row r="200" spans="4:12" x14ac:dyDescent="0.15">
      <c r="D200" s="211" t="str">
        <f>IF([1]武将基本资料!W193="","",[1]武将基本资料!W193)</f>
        <v/>
      </c>
      <c r="E200" s="211">
        <f>IF([1]武将基本资料!X193="","",[1]武将基本资料!X193)</f>
        <v>0</v>
      </c>
      <c r="F200" s="211" t="str">
        <f>IF([1]武将基本资料!Y193="","",[1]武将基本资料!Y193)</f>
        <v/>
      </c>
      <c r="G200" s="211" t="str">
        <f>IF([1]武将基本资料!Z193="","",[1]武将基本资料!Z193)</f>
        <v/>
      </c>
      <c r="H200" s="211" t="str">
        <f>IF([1]武将基本资料!AA193="","",[1]武将基本资料!AA193)</f>
        <v/>
      </c>
      <c r="I200" s="211" t="str">
        <f>IF([1]武将基本资料!AB193="","",[1]武将基本资料!AB193)</f>
        <v/>
      </c>
      <c r="J200" s="211" t="str">
        <f>IF([1]武将基本资料!AC193="","",[1]武将基本资料!AC193)</f>
        <v/>
      </c>
      <c r="K200" s="211" t="str">
        <f>IF([1]武将基本资料!AD193="","",[1]武将基本资料!AD193)</f>
        <v/>
      </c>
      <c r="L200" s="211" t="str">
        <f>IF([1]武将基本资料!AE193="","",[1]武将基本资料!AE193)</f>
        <v/>
      </c>
    </row>
    <row r="201" spans="4:12" x14ac:dyDescent="0.15">
      <c r="D201" s="211" t="str">
        <f>IF([1]武将基本资料!W194="","",[1]武将基本资料!W194)</f>
        <v/>
      </c>
      <c r="E201" s="211">
        <f>IF([1]武将基本资料!X194="","",[1]武将基本资料!X194)</f>
        <v>0</v>
      </c>
      <c r="F201" s="211" t="str">
        <f>IF([1]武将基本资料!Y194="","",[1]武将基本资料!Y194)</f>
        <v/>
      </c>
      <c r="G201" s="211" t="str">
        <f>IF([1]武将基本资料!Z194="","",[1]武将基本资料!Z194)</f>
        <v/>
      </c>
      <c r="H201" s="211" t="str">
        <f>IF([1]武将基本资料!AA194="","",[1]武将基本资料!AA194)</f>
        <v/>
      </c>
      <c r="I201" s="211" t="str">
        <f>IF([1]武将基本资料!AB194="","",[1]武将基本资料!AB194)</f>
        <v/>
      </c>
      <c r="J201" s="211" t="str">
        <f>IF([1]武将基本资料!AC194="","",[1]武将基本资料!AC194)</f>
        <v/>
      </c>
      <c r="K201" s="211" t="str">
        <f>IF([1]武将基本资料!AD194="","",[1]武将基本资料!AD194)</f>
        <v/>
      </c>
      <c r="L201" s="211" t="str">
        <f>IF([1]武将基本资料!AE194="","",[1]武将基本资料!AE194)</f>
        <v/>
      </c>
    </row>
    <row r="202" spans="4:12" x14ac:dyDescent="0.15">
      <c r="D202" s="211" t="str">
        <f>IF([1]武将基本资料!W195="","",[1]武将基本资料!W195)</f>
        <v/>
      </c>
      <c r="E202" s="211">
        <f>IF([1]武将基本资料!X195="","",[1]武将基本资料!X195)</f>
        <v>0</v>
      </c>
      <c r="F202" s="211" t="str">
        <f>IF([1]武将基本资料!Y195="","",[1]武将基本资料!Y195)</f>
        <v/>
      </c>
      <c r="G202" s="211" t="str">
        <f>IF([1]武将基本资料!Z195="","",[1]武将基本资料!Z195)</f>
        <v/>
      </c>
      <c r="H202" s="211" t="str">
        <f>IF([1]武将基本资料!AA195="","",[1]武将基本资料!AA195)</f>
        <v/>
      </c>
      <c r="I202" s="211" t="str">
        <f>IF([1]武将基本资料!AB195="","",[1]武将基本资料!AB195)</f>
        <v/>
      </c>
      <c r="J202" s="211" t="str">
        <f>IF([1]武将基本资料!AC195="","",[1]武将基本资料!AC195)</f>
        <v/>
      </c>
      <c r="K202" s="211" t="str">
        <f>IF([1]武将基本资料!AD195="","",[1]武将基本资料!AD195)</f>
        <v/>
      </c>
      <c r="L202" s="211" t="str">
        <f>IF([1]武将基本资料!AE195="","",[1]武将基本资料!AE195)</f>
        <v/>
      </c>
    </row>
    <row r="203" spans="4:12" x14ac:dyDescent="0.15">
      <c r="D203" s="211" t="str">
        <f>IF([1]武将基本资料!W196="","",[1]武将基本资料!W196)</f>
        <v/>
      </c>
      <c r="E203" s="211">
        <f>IF([1]武将基本资料!X196="","",[1]武将基本资料!X196)</f>
        <v>0</v>
      </c>
      <c r="F203" s="211" t="str">
        <f>IF([1]武将基本资料!Y196="","",[1]武将基本资料!Y196)</f>
        <v/>
      </c>
      <c r="G203" s="211" t="str">
        <f>IF([1]武将基本资料!Z196="","",[1]武将基本资料!Z196)</f>
        <v/>
      </c>
      <c r="H203" s="211" t="str">
        <f>IF([1]武将基本资料!AA196="","",[1]武将基本资料!AA196)</f>
        <v/>
      </c>
      <c r="I203" s="211" t="str">
        <f>IF([1]武将基本资料!AB196="","",[1]武将基本资料!AB196)</f>
        <v/>
      </c>
      <c r="J203" s="211" t="str">
        <f>IF([1]武将基本资料!AC196="","",[1]武将基本资料!AC196)</f>
        <v/>
      </c>
      <c r="K203" s="211" t="str">
        <f>IF([1]武将基本资料!AD196="","",[1]武将基本资料!AD196)</f>
        <v/>
      </c>
      <c r="L203" s="211" t="str">
        <f>IF([1]武将基本资料!AE196="","",[1]武将基本资料!AE196)</f>
        <v/>
      </c>
    </row>
    <row r="204" spans="4:12" x14ac:dyDescent="0.15">
      <c r="D204" s="211" t="str">
        <f>IF([1]武将基本资料!W197="","",[1]武将基本资料!W197)</f>
        <v/>
      </c>
      <c r="E204" s="211">
        <f>IF([1]武将基本资料!X197="","",[1]武将基本资料!X197)</f>
        <v>0</v>
      </c>
      <c r="F204" s="211" t="str">
        <f>IF([1]武将基本资料!Y197="","",[1]武将基本资料!Y197)</f>
        <v/>
      </c>
      <c r="G204" s="211" t="str">
        <f>IF([1]武将基本资料!Z197="","",[1]武将基本资料!Z197)</f>
        <v/>
      </c>
      <c r="H204" s="211" t="str">
        <f>IF([1]武将基本资料!AA197="","",[1]武将基本资料!AA197)</f>
        <v/>
      </c>
      <c r="I204" s="211" t="str">
        <f>IF([1]武将基本资料!AB197="","",[1]武将基本资料!AB197)</f>
        <v/>
      </c>
      <c r="J204" s="211" t="str">
        <f>IF([1]武将基本资料!AC197="","",[1]武将基本资料!AC197)</f>
        <v/>
      </c>
      <c r="K204" s="211" t="str">
        <f>IF([1]武将基本资料!AD197="","",[1]武将基本资料!AD197)</f>
        <v/>
      </c>
      <c r="L204" s="211" t="str">
        <f>IF([1]武将基本资料!AE197="","",[1]武将基本资料!AE197)</f>
        <v/>
      </c>
    </row>
    <row r="205" spans="4:12" x14ac:dyDescent="0.15">
      <c r="D205" s="211" t="str">
        <f>IF([1]武将基本资料!W198="","",[1]武将基本资料!W198)</f>
        <v/>
      </c>
      <c r="E205" s="211">
        <f>IF([1]武将基本资料!X198="","",[1]武将基本资料!X198)</f>
        <v>0</v>
      </c>
      <c r="F205" s="211" t="str">
        <f>IF([1]武将基本资料!Y198="","",[1]武将基本资料!Y198)</f>
        <v/>
      </c>
      <c r="G205" s="211" t="str">
        <f>IF([1]武将基本资料!Z198="","",[1]武将基本资料!Z198)</f>
        <v/>
      </c>
      <c r="H205" s="211" t="str">
        <f>IF([1]武将基本资料!AA198="","",[1]武将基本资料!AA198)</f>
        <v/>
      </c>
      <c r="I205" s="211" t="str">
        <f>IF([1]武将基本资料!AB198="","",[1]武将基本资料!AB198)</f>
        <v/>
      </c>
      <c r="J205" s="211" t="str">
        <f>IF([1]武将基本资料!AC198="","",[1]武将基本资料!AC198)</f>
        <v/>
      </c>
      <c r="K205" s="211" t="str">
        <f>IF([1]武将基本资料!AD198="","",[1]武将基本资料!AD198)</f>
        <v/>
      </c>
      <c r="L205" s="211" t="str">
        <f>IF([1]武将基本资料!AE198="","",[1]武将基本资料!AE198)</f>
        <v/>
      </c>
    </row>
    <row r="206" spans="4:12" x14ac:dyDescent="0.15">
      <c r="D206" s="211" t="str">
        <f>IF([1]武将基本资料!W199="","",[1]武将基本资料!W199)</f>
        <v/>
      </c>
      <c r="E206" s="211">
        <f>IF([1]武将基本资料!X199="","",[1]武将基本资料!X199)</f>
        <v>0</v>
      </c>
      <c r="F206" s="211" t="str">
        <f>IF([1]武将基本资料!Y199="","",[1]武将基本资料!Y199)</f>
        <v/>
      </c>
      <c r="G206" s="211" t="str">
        <f>IF([1]武将基本资料!Z199="","",[1]武将基本资料!Z199)</f>
        <v/>
      </c>
      <c r="H206" s="211" t="str">
        <f>IF([1]武将基本资料!AA199="","",[1]武将基本资料!AA199)</f>
        <v/>
      </c>
      <c r="I206" s="211" t="str">
        <f>IF([1]武将基本资料!AB199="","",[1]武将基本资料!AB199)</f>
        <v/>
      </c>
      <c r="J206" s="211" t="str">
        <f>IF([1]武将基本资料!AC199="","",[1]武将基本资料!AC199)</f>
        <v/>
      </c>
      <c r="K206" s="211" t="str">
        <f>IF([1]武将基本资料!AD199="","",[1]武将基本资料!AD199)</f>
        <v/>
      </c>
      <c r="L206" s="211" t="str">
        <f>IF([1]武将基本资料!AE199="","",[1]武将基本资料!AE199)</f>
        <v/>
      </c>
    </row>
    <row r="207" spans="4:12" x14ac:dyDescent="0.15">
      <c r="D207" s="211" t="str">
        <f>IF([1]武将基本资料!W200="","",[1]武将基本资料!W200)</f>
        <v/>
      </c>
      <c r="E207" s="211">
        <f>IF([1]武将基本资料!X200="","",[1]武将基本资料!X200)</f>
        <v>0</v>
      </c>
      <c r="F207" s="211" t="str">
        <f>IF([1]武将基本资料!Y200="","",[1]武将基本资料!Y200)</f>
        <v/>
      </c>
      <c r="G207" s="211" t="str">
        <f>IF([1]武将基本资料!Z200="","",[1]武将基本资料!Z200)</f>
        <v/>
      </c>
      <c r="H207" s="211" t="str">
        <f>IF([1]武将基本资料!AA200="","",[1]武将基本资料!AA200)</f>
        <v/>
      </c>
      <c r="I207" s="211" t="str">
        <f>IF([1]武将基本资料!AB200="","",[1]武将基本资料!AB200)</f>
        <v/>
      </c>
      <c r="J207" s="211" t="str">
        <f>IF([1]武将基本资料!AC200="","",[1]武将基本资料!AC200)</f>
        <v/>
      </c>
      <c r="K207" s="211" t="str">
        <f>IF([1]武将基本资料!AD200="","",[1]武将基本资料!AD200)</f>
        <v/>
      </c>
      <c r="L207" s="211" t="str">
        <f>IF([1]武将基本资料!AE200="","",[1]武将基本资料!AE200)</f>
        <v/>
      </c>
    </row>
    <row r="208" spans="4:12" x14ac:dyDescent="0.15">
      <c r="D208" s="211" t="str">
        <f>IF([1]武将基本资料!W201="","",[1]武将基本资料!W201)</f>
        <v/>
      </c>
      <c r="E208" s="211">
        <f>IF([1]武将基本资料!X201="","",[1]武将基本资料!X201)</f>
        <v>0</v>
      </c>
      <c r="F208" s="211" t="str">
        <f>IF([1]武将基本资料!Y201="","",[1]武将基本资料!Y201)</f>
        <v/>
      </c>
      <c r="G208" s="211" t="str">
        <f>IF([1]武将基本资料!Z201="","",[1]武将基本资料!Z201)</f>
        <v/>
      </c>
      <c r="H208" s="211" t="str">
        <f>IF([1]武将基本资料!AA201="","",[1]武将基本资料!AA201)</f>
        <v/>
      </c>
      <c r="I208" s="211" t="str">
        <f>IF([1]武将基本资料!AB201="","",[1]武将基本资料!AB201)</f>
        <v/>
      </c>
      <c r="J208" s="211" t="str">
        <f>IF([1]武将基本资料!AC201="","",[1]武将基本资料!AC201)</f>
        <v/>
      </c>
      <c r="K208" s="211" t="str">
        <f>IF([1]武将基本资料!AD201="","",[1]武将基本资料!AD201)</f>
        <v/>
      </c>
      <c r="L208" s="211" t="str">
        <f>IF([1]武将基本资料!AE201="","",[1]武将基本资料!AE201)</f>
        <v/>
      </c>
    </row>
    <row r="209" spans="4:12" x14ac:dyDescent="0.15">
      <c r="D209" s="211" t="str">
        <f>IF([1]武将基本资料!W202="","",[1]武将基本资料!W202)</f>
        <v/>
      </c>
      <c r="E209" s="211">
        <f>IF([1]武将基本资料!X202="","",[1]武将基本资料!X202)</f>
        <v>0</v>
      </c>
      <c r="F209" s="211" t="str">
        <f>IF([1]武将基本资料!Y202="","",[1]武将基本资料!Y202)</f>
        <v/>
      </c>
      <c r="G209" s="211" t="str">
        <f>IF([1]武将基本资料!Z202="","",[1]武将基本资料!Z202)</f>
        <v/>
      </c>
      <c r="H209" s="211" t="str">
        <f>IF([1]武将基本资料!AA202="","",[1]武将基本资料!AA202)</f>
        <v/>
      </c>
      <c r="I209" s="211" t="str">
        <f>IF([1]武将基本资料!AB202="","",[1]武将基本资料!AB202)</f>
        <v/>
      </c>
      <c r="J209" s="211" t="str">
        <f>IF([1]武将基本资料!AC202="","",[1]武将基本资料!AC202)</f>
        <v/>
      </c>
      <c r="K209" s="211" t="str">
        <f>IF([1]武将基本资料!AD202="","",[1]武将基本资料!AD202)</f>
        <v/>
      </c>
      <c r="L209" s="211" t="str">
        <f>IF([1]武将基本资料!AE202="","",[1]武将基本资料!AE202)</f>
        <v/>
      </c>
    </row>
    <row r="210" spans="4:12" x14ac:dyDescent="0.15">
      <c r="D210" s="211" t="str">
        <f>IF([1]武将基本资料!W203="","",[1]武将基本资料!W203)</f>
        <v/>
      </c>
      <c r="E210" s="211">
        <f>IF([1]武将基本资料!X203="","",[1]武将基本资料!X203)</f>
        <v>0</v>
      </c>
      <c r="F210" s="211" t="str">
        <f>IF([1]武将基本资料!Y203="","",[1]武将基本资料!Y203)</f>
        <v/>
      </c>
      <c r="G210" s="211" t="str">
        <f>IF([1]武将基本资料!Z203="","",[1]武将基本资料!Z203)</f>
        <v/>
      </c>
      <c r="H210" s="211" t="str">
        <f>IF([1]武将基本资料!AA203="","",[1]武将基本资料!AA203)</f>
        <v/>
      </c>
      <c r="I210" s="211" t="str">
        <f>IF([1]武将基本资料!AB203="","",[1]武将基本资料!AB203)</f>
        <v/>
      </c>
      <c r="J210" s="211" t="str">
        <f>IF([1]武将基本资料!AC203="","",[1]武将基本资料!AC203)</f>
        <v/>
      </c>
      <c r="K210" s="211" t="str">
        <f>IF([1]武将基本资料!AD203="","",[1]武将基本资料!AD203)</f>
        <v/>
      </c>
      <c r="L210" s="211" t="str">
        <f>IF([1]武将基本资料!AE203="","",[1]武将基本资料!AE203)</f>
        <v/>
      </c>
    </row>
    <row r="211" spans="4:12" x14ac:dyDescent="0.15">
      <c r="D211" s="211" t="str">
        <f>IF([1]武将基本资料!W204="","",[1]武将基本资料!W204)</f>
        <v/>
      </c>
      <c r="E211" s="211">
        <f>IF([1]武将基本资料!X204="","",[1]武将基本资料!X204)</f>
        <v>0</v>
      </c>
      <c r="F211" s="211" t="str">
        <f>IF([1]武将基本资料!Y204="","",[1]武将基本资料!Y204)</f>
        <v/>
      </c>
      <c r="G211" s="211" t="str">
        <f>IF([1]武将基本资料!Z204="","",[1]武将基本资料!Z204)</f>
        <v/>
      </c>
      <c r="H211" s="211" t="str">
        <f>IF([1]武将基本资料!AA204="","",[1]武将基本资料!AA204)</f>
        <v/>
      </c>
      <c r="I211" s="211" t="str">
        <f>IF([1]武将基本资料!AB204="","",[1]武将基本资料!AB204)</f>
        <v/>
      </c>
      <c r="J211" s="211" t="str">
        <f>IF([1]武将基本资料!AC204="","",[1]武将基本资料!AC204)</f>
        <v/>
      </c>
      <c r="K211" s="211" t="str">
        <f>IF([1]武将基本资料!AD204="","",[1]武将基本资料!AD204)</f>
        <v/>
      </c>
      <c r="L211" s="211" t="str">
        <f>IF([1]武将基本资料!AE204="","",[1]武将基本资料!AE204)</f>
        <v/>
      </c>
    </row>
    <row r="212" spans="4:12" x14ac:dyDescent="0.15">
      <c r="D212" s="211" t="str">
        <f>IF([1]武将基本资料!W205="","",[1]武将基本资料!W205)</f>
        <v/>
      </c>
      <c r="E212" s="211">
        <f>IF([1]武将基本资料!X205="","",[1]武将基本资料!X205)</f>
        <v>0</v>
      </c>
      <c r="F212" s="211" t="str">
        <f>IF([1]武将基本资料!Y205="","",[1]武将基本资料!Y205)</f>
        <v/>
      </c>
      <c r="G212" s="211" t="str">
        <f>IF([1]武将基本资料!Z205="","",[1]武将基本资料!Z205)</f>
        <v/>
      </c>
      <c r="H212" s="211" t="str">
        <f>IF([1]武将基本资料!AA205="","",[1]武将基本资料!AA205)</f>
        <v/>
      </c>
      <c r="I212" s="211" t="str">
        <f>IF([1]武将基本资料!AB205="","",[1]武将基本资料!AB205)</f>
        <v/>
      </c>
      <c r="J212" s="211" t="str">
        <f>IF([1]武将基本资料!AC205="","",[1]武将基本资料!AC205)</f>
        <v/>
      </c>
      <c r="K212" s="211" t="str">
        <f>IF([1]武将基本资料!AD205="","",[1]武将基本资料!AD205)</f>
        <v/>
      </c>
      <c r="L212" s="211" t="str">
        <f>IF([1]武将基本资料!AE205="","",[1]武将基本资料!AE205)</f>
        <v/>
      </c>
    </row>
    <row r="213" spans="4:12" x14ac:dyDescent="0.15">
      <c r="D213" s="211" t="str">
        <f>IF([1]武将基本资料!W206="","",[1]武将基本资料!W206)</f>
        <v/>
      </c>
      <c r="E213" s="211">
        <f>IF([1]武将基本资料!X206="","",[1]武将基本资料!X206)</f>
        <v>0</v>
      </c>
      <c r="F213" s="211" t="str">
        <f>IF([1]武将基本资料!Y206="","",[1]武将基本资料!Y206)</f>
        <v/>
      </c>
      <c r="G213" s="211" t="str">
        <f>IF([1]武将基本资料!Z206="","",[1]武将基本资料!Z206)</f>
        <v/>
      </c>
      <c r="H213" s="211" t="str">
        <f>IF([1]武将基本资料!AA206="","",[1]武将基本资料!AA206)</f>
        <v/>
      </c>
      <c r="I213" s="211" t="str">
        <f>IF([1]武将基本资料!AB206="","",[1]武将基本资料!AB206)</f>
        <v/>
      </c>
      <c r="J213" s="211" t="str">
        <f>IF([1]武将基本资料!AC206="","",[1]武将基本资料!AC206)</f>
        <v/>
      </c>
      <c r="K213" s="211" t="str">
        <f>IF([1]武将基本资料!AD206="","",[1]武将基本资料!AD206)</f>
        <v/>
      </c>
      <c r="L213" s="211" t="str">
        <f>IF([1]武将基本资料!AE206="","",[1]武将基本资料!AE206)</f>
        <v/>
      </c>
    </row>
    <row r="214" spans="4:12" x14ac:dyDescent="0.15">
      <c r="D214" s="211" t="str">
        <f>IF([1]武将基本资料!W207="","",[1]武将基本资料!W207)</f>
        <v/>
      </c>
      <c r="E214" s="211">
        <f>IF([1]武将基本资料!X207="","",[1]武将基本资料!X207)</f>
        <v>0</v>
      </c>
      <c r="F214" s="211" t="str">
        <f>IF([1]武将基本资料!Y207="","",[1]武将基本资料!Y207)</f>
        <v/>
      </c>
      <c r="G214" s="211" t="str">
        <f>IF([1]武将基本资料!Z207="","",[1]武将基本资料!Z207)</f>
        <v/>
      </c>
      <c r="H214" s="211" t="str">
        <f>IF([1]武将基本资料!AA207="","",[1]武将基本资料!AA207)</f>
        <v/>
      </c>
      <c r="I214" s="211" t="str">
        <f>IF([1]武将基本资料!AB207="","",[1]武将基本资料!AB207)</f>
        <v/>
      </c>
      <c r="J214" s="211" t="str">
        <f>IF([1]武将基本资料!AC207="","",[1]武将基本资料!AC207)</f>
        <v/>
      </c>
      <c r="K214" s="211" t="str">
        <f>IF([1]武将基本资料!AD207="","",[1]武将基本资料!AD207)</f>
        <v/>
      </c>
      <c r="L214" s="211" t="str">
        <f>IF([1]武将基本资料!AE207="","",[1]武将基本资料!AE207)</f>
        <v/>
      </c>
    </row>
    <row r="215" spans="4:12" x14ac:dyDescent="0.15">
      <c r="D215" s="211" t="str">
        <f>IF([1]武将基本资料!W208="","",[1]武将基本资料!W208)</f>
        <v/>
      </c>
      <c r="E215" s="211">
        <f>IF([1]武将基本资料!X208="","",[1]武将基本资料!X208)</f>
        <v>0</v>
      </c>
      <c r="F215" s="211" t="str">
        <f>IF([1]武将基本资料!Y208="","",[1]武将基本资料!Y208)</f>
        <v/>
      </c>
      <c r="G215" s="211" t="str">
        <f>IF([1]武将基本资料!Z208="","",[1]武将基本资料!Z208)</f>
        <v/>
      </c>
      <c r="H215" s="211" t="str">
        <f>IF([1]武将基本资料!AA208="","",[1]武将基本资料!AA208)</f>
        <v/>
      </c>
      <c r="I215" s="211" t="str">
        <f>IF([1]武将基本资料!AB208="","",[1]武将基本资料!AB208)</f>
        <v/>
      </c>
      <c r="J215" s="211" t="str">
        <f>IF([1]武将基本资料!AC208="","",[1]武将基本资料!AC208)</f>
        <v/>
      </c>
      <c r="K215" s="211" t="str">
        <f>IF([1]武将基本资料!AD208="","",[1]武将基本资料!AD208)</f>
        <v/>
      </c>
      <c r="L215" s="211" t="str">
        <f>IF([1]武将基本资料!AE208="","",[1]武将基本资料!AE208)</f>
        <v/>
      </c>
    </row>
    <row r="216" spans="4:12" x14ac:dyDescent="0.15">
      <c r="D216" s="211" t="str">
        <f>IF([1]武将基本资料!W209="","",[1]武将基本资料!W209)</f>
        <v/>
      </c>
      <c r="E216" s="211">
        <f>IF([1]武将基本资料!X209="","",[1]武将基本资料!X209)</f>
        <v>0</v>
      </c>
      <c r="F216" s="211" t="str">
        <f>IF([1]武将基本资料!Y209="","",[1]武将基本资料!Y209)</f>
        <v/>
      </c>
      <c r="G216" s="211" t="str">
        <f>IF([1]武将基本资料!Z209="","",[1]武将基本资料!Z209)</f>
        <v/>
      </c>
      <c r="H216" s="211" t="str">
        <f>IF([1]武将基本资料!AA209="","",[1]武将基本资料!AA209)</f>
        <v/>
      </c>
      <c r="I216" s="211" t="str">
        <f>IF([1]武将基本资料!AB209="","",[1]武将基本资料!AB209)</f>
        <v/>
      </c>
      <c r="J216" s="211" t="str">
        <f>IF([1]武将基本资料!AC209="","",[1]武将基本资料!AC209)</f>
        <v/>
      </c>
      <c r="K216" s="211" t="str">
        <f>IF([1]武将基本资料!AD209="","",[1]武将基本资料!AD209)</f>
        <v/>
      </c>
      <c r="L216" s="211" t="str">
        <f>IF([1]武将基本资料!AE209="","",[1]武将基本资料!AE209)</f>
        <v/>
      </c>
    </row>
    <row r="217" spans="4:12" x14ac:dyDescent="0.15">
      <c r="D217" s="211" t="str">
        <f>IF([1]武将基本资料!W210="","",[1]武将基本资料!W210)</f>
        <v/>
      </c>
      <c r="E217" s="211" t="str">
        <f>IF([1]武将基本资料!X210="","",[1]武将基本资料!X210)</f>
        <v>貂蝉</v>
      </c>
      <c r="F217" s="211" t="str">
        <f>IF([1]武将基本资料!Y210="","",[1]武将基本资料!Y210)</f>
        <v/>
      </c>
      <c r="G217" s="211" t="str">
        <f>IF([1]武将基本资料!Z210="","",[1]武将基本资料!Z210)</f>
        <v/>
      </c>
      <c r="H217" s="211" t="str">
        <f>IF([1]武将基本资料!AA210="","",[1]武将基本资料!AA210)</f>
        <v/>
      </c>
      <c r="I217" s="211" t="str">
        <f>IF([1]武将基本资料!AB210="","",[1]武将基本资料!AB210)</f>
        <v/>
      </c>
      <c r="J217" s="211" t="str">
        <f>IF([1]武将基本资料!AC210="","",[1]武将基本资料!AC210)</f>
        <v/>
      </c>
      <c r="K217" s="211" t="str">
        <f>IF([1]武将基本资料!AD210="","",[1]武将基本资料!AD210)</f>
        <v/>
      </c>
      <c r="L217" s="211" t="str">
        <f>IF([1]武将基本资料!AE210="","",[1]武将基本资料!AE210)</f>
        <v/>
      </c>
    </row>
    <row r="218" spans="4:12" x14ac:dyDescent="0.15">
      <c r="D218" s="211" t="str">
        <f>IF([1]武将基本资料!W211="","",[1]武将基本资料!W211)</f>
        <v/>
      </c>
      <c r="E218" s="211">
        <f>IF([1]武将基本资料!X211="","",[1]武将基本资料!X211)</f>
        <v>0</v>
      </c>
      <c r="F218" s="211" t="str">
        <f>IF([1]武将基本资料!Y211="","",[1]武将基本资料!Y211)</f>
        <v/>
      </c>
      <c r="G218" s="211" t="str">
        <f>IF([1]武将基本资料!Z211="","",[1]武将基本资料!Z211)</f>
        <v/>
      </c>
      <c r="H218" s="211" t="str">
        <f>IF([1]武将基本资料!AA211="","",[1]武将基本资料!AA211)</f>
        <v/>
      </c>
      <c r="I218" s="211" t="str">
        <f>IF([1]武将基本资料!AB211="","",[1]武将基本资料!AB211)</f>
        <v/>
      </c>
      <c r="J218" s="211" t="str">
        <f>IF([1]武将基本资料!AC211="","",[1]武将基本资料!AC211)</f>
        <v/>
      </c>
      <c r="K218" s="211" t="str">
        <f>IF([1]武将基本资料!AD211="","",[1]武将基本资料!AD211)</f>
        <v/>
      </c>
      <c r="L218" s="211" t="str">
        <f>IF([1]武将基本资料!AE211="","",[1]武将基本资料!AE211)</f>
        <v/>
      </c>
    </row>
    <row r="219" spans="4:12" x14ac:dyDescent="0.15">
      <c r="D219" s="211" t="str">
        <f>IF([1]武将基本资料!W212="","",[1]武将基本资料!W212)</f>
        <v/>
      </c>
      <c r="E219" s="211" t="str">
        <f>IF([1]武将基本资料!X212="","",[1]武将基本资料!X212)</f>
        <v>彭越</v>
      </c>
      <c r="F219" s="211" t="str">
        <f>IF([1]武将基本资料!Y212="","",[1]武将基本资料!Y212)</f>
        <v/>
      </c>
      <c r="G219" s="211" t="str">
        <f>IF([1]武将基本资料!Z212="","",[1]武将基本资料!Z212)</f>
        <v/>
      </c>
      <c r="H219" s="211" t="str">
        <f>IF([1]武将基本资料!AA212="","",[1]武将基本资料!AA212)</f>
        <v/>
      </c>
      <c r="I219" s="211" t="str">
        <f>IF([1]武将基本资料!AB212="","",[1]武将基本资料!AB212)</f>
        <v/>
      </c>
      <c r="J219" s="211" t="str">
        <f>IF([1]武将基本资料!AC212="","",[1]武将基本资料!AC212)</f>
        <v/>
      </c>
      <c r="K219" s="211" t="str">
        <f>IF([1]武将基本资料!AD212="","",[1]武将基本资料!AD212)</f>
        <v/>
      </c>
      <c r="L219" s="211" t="str">
        <f>IF([1]武将基本资料!AE212="","",[1]武将基本资料!AE212)</f>
        <v/>
      </c>
    </row>
    <row r="220" spans="4:12" x14ac:dyDescent="0.15">
      <c r="D220" s="211" t="str">
        <f>IF([1]武将基本资料!W213="","",[1]武将基本资料!W213)</f>
        <v/>
      </c>
      <c r="E220" s="211" t="str">
        <f>IF([1]武将基本资料!X213="","",[1]武将基本资料!X213)</f>
        <v>袁绍</v>
      </c>
      <c r="F220" s="211" t="str">
        <f>IF([1]武将基本资料!Y213="","",[1]武将基本资料!Y213)</f>
        <v/>
      </c>
      <c r="G220" s="211" t="str">
        <f>IF([1]武将基本资料!Z213="","",[1]武将基本资料!Z213)</f>
        <v/>
      </c>
      <c r="H220" s="211" t="str">
        <f>IF([1]武将基本资料!AA213="","",[1]武将基本资料!AA213)</f>
        <v/>
      </c>
      <c r="I220" s="211" t="str">
        <f>IF([1]武将基本资料!AB213="","",[1]武将基本资料!AB213)</f>
        <v/>
      </c>
      <c r="J220" s="211" t="str">
        <f>IF([1]武将基本资料!AC213="","",[1]武将基本资料!AC213)</f>
        <v/>
      </c>
      <c r="K220" s="211" t="str">
        <f>IF([1]武将基本资料!AD213="","",[1]武将基本资料!AD213)</f>
        <v/>
      </c>
      <c r="L220" s="211" t="str">
        <f>IF([1]武将基本资料!AE213="","",[1]武将基本资料!AE213)</f>
        <v/>
      </c>
    </row>
    <row r="221" spans="4:12" x14ac:dyDescent="0.15">
      <c r="D221" s="211">
        <f>IF([1]武将基本资料!W214="","",[1]武将基本资料!W214)</f>
        <v>12001</v>
      </c>
      <c r="E221" s="211" t="str">
        <f>IF([1]武将基本资料!X214="","",[1]武将基本资料!X214)</f>
        <v>关羽</v>
      </c>
      <c r="F221" s="211" t="str">
        <f>IF([1]武将基本资料!Y214="","",[1]武将基本资料!Y214)</f>
        <v>貂蝉</v>
      </c>
      <c r="G221" s="211" t="str">
        <f>IF([1]武将基本资料!Z214="","",[1]武将基本资料!Z214)</f>
        <v>弓将</v>
      </c>
      <c r="H221" s="211">
        <f>IF([1]武将基本资料!AA214="","",[1]武将基本资料!AA214)</f>
        <v>4</v>
      </c>
      <c r="I221" s="211" t="str">
        <f>IF([1]武将基本资料!AB214="","",[1]武将基本资料!AB214)</f>
        <v>橙</v>
      </c>
      <c r="J221" s="211" t="str">
        <f>IF([1]武将基本资料!AC214="","",[1]武将基本资料!AC214)</f>
        <v/>
      </c>
      <c r="K221" s="211">
        <f>IF([1]武将基本资料!AD214="","",[1]武将基本资料!AD214)</f>
        <v>120</v>
      </c>
      <c r="L221" s="211" t="str">
        <f>IF([1]武将基本资料!AE214="","",[1]武将基本资料!AE214)</f>
        <v>智略</v>
      </c>
    </row>
    <row r="222" spans="4:12" x14ac:dyDescent="0.15">
      <c r="D222" s="211">
        <f>IF([1]武将基本资料!W215="","",[1]武将基本资料!W215)</f>
        <v>12002</v>
      </c>
      <c r="E222" s="211" t="str">
        <f>IF([1]武将基本资料!X215="","",[1]武将基本资料!X215)</f>
        <v>董卓</v>
      </c>
      <c r="F222" s="211" t="str">
        <f>IF([1]武将基本资料!Y215="","",[1]武将基本资料!Y215)</f>
        <v>马超</v>
      </c>
      <c r="G222" s="211" t="str">
        <f>IF([1]武将基本资料!Z215="","",[1]武将基本资料!Z215)</f>
        <v>骑将</v>
      </c>
      <c r="H222" s="211">
        <f>IF([1]武将基本资料!AA215="","",[1]武将基本资料!AA215)</f>
        <v>6</v>
      </c>
      <c r="I222" s="211" t="str">
        <f>IF([1]武将基本资料!AB215="","",[1]武将基本资料!AB215)</f>
        <v>橙+</v>
      </c>
      <c r="J222" s="211" t="str">
        <f>IF([1]武将基本资料!AC215="","",[1]武将基本资料!AC215)</f>
        <v/>
      </c>
      <c r="K222" s="211">
        <f>IF([1]武将基本资料!AD215="","",[1]武将基本资料!AD215)</f>
        <v>130</v>
      </c>
      <c r="L222" s="211" t="str">
        <f>IF([1]武将基本资料!AE215="","",[1]武将基本资料!AE215)</f>
        <v>勇武</v>
      </c>
    </row>
    <row r="223" spans="4:12" x14ac:dyDescent="0.15">
      <c r="D223" s="211">
        <f>IF([1]武将基本资料!W216="","",[1]武将基本资料!W216)</f>
        <v>12003</v>
      </c>
      <c r="E223" s="211">
        <f>IF([1]武将基本资料!X216="","",[1]武将基本资料!X216)</f>
        <v>0</v>
      </c>
      <c r="F223" s="211" t="str">
        <f>IF([1]武将基本资料!AA224="","",[1]武将基本资料!AA224)</f>
        <v/>
      </c>
      <c r="G223" s="211" t="str">
        <f>IF([1]武将基本资料!Z216="","",[1]武将基本资料!Z216)</f>
        <v>步将</v>
      </c>
      <c r="H223" s="211">
        <f>IF([1]武将基本资料!AA216="","",[1]武将基本资料!AA216)</f>
        <v>3</v>
      </c>
      <c r="I223" s="211" t="str">
        <f>IF([1]武将基本资料!AB216="","",[1]武将基本资料!AB216)</f>
        <v>橙</v>
      </c>
      <c r="J223" s="211" t="str">
        <f>IF([1]武将基本资料!AC216="","",[1]武将基本资料!AC216)</f>
        <v/>
      </c>
      <c r="K223" s="211">
        <f>IF([1]武将基本资料!AD216="","",[1]武将基本资料!AD216)</f>
        <v>120</v>
      </c>
      <c r="L223" s="211" t="str">
        <f>IF([1]武将基本资料!AE216="","",[1]武将基本资料!AE216)</f>
        <v>统帅</v>
      </c>
    </row>
    <row r="224" spans="4:12" x14ac:dyDescent="0.15">
      <c r="D224" s="211">
        <f>IF([1]武将基本资料!W217="","",[1]武将基本资料!W217)</f>
        <v>12004</v>
      </c>
      <c r="E224" s="211">
        <f>IF([1]武将基本资料!X217="","",[1]武将基本资料!X217)</f>
        <v>0</v>
      </c>
      <c r="F224" s="211" t="str">
        <f>IF([1]武将基本资料!Y217="","",[1]武将基本资料!Y217)</f>
        <v>袁绍</v>
      </c>
      <c r="G224" s="211" t="str">
        <f>IF([1]武将基本资料!Z217="","",[1]武将基本资料!Z217)</f>
        <v>诸侯</v>
      </c>
      <c r="H224" s="211">
        <f>IF([1]武将基本资料!AA217="","",[1]武将基本资料!AA217)</f>
        <v>1</v>
      </c>
      <c r="I224" s="211" t="str">
        <f>IF([1]武将基本资料!AB217="","",[1]武将基本资料!AB217)</f>
        <v>橙+</v>
      </c>
      <c r="J224" s="211" t="str">
        <f>IF([1]武将基本资料!AC217="","",[1]武将基本资料!AC217)</f>
        <v/>
      </c>
      <c r="K224" s="211">
        <f>IF([1]武将基本资料!AD217="","",[1]武将基本资料!AD217)</f>
        <v>130</v>
      </c>
      <c r="L224" s="211" t="str">
        <f>IF([1]武将基本资料!AE217="","",[1]武将基本资料!AE217)</f>
        <v>智略</v>
      </c>
    </row>
    <row r="225" spans="4:12" x14ac:dyDescent="0.15">
      <c r="D225" s="211">
        <f>IF([1]武将基本资料!W218="","",[1]武将基本资料!W218)</f>
        <v>12005</v>
      </c>
      <c r="E225" s="211">
        <f>IF([1]武将基本资料!X218="","",[1]武将基本资料!X218)</f>
        <v>0</v>
      </c>
      <c r="F225" s="211" t="str">
        <f>IF([1]武将基本资料!Y218="","",[1]武将基本资料!Y218)</f>
        <v>关羽</v>
      </c>
      <c r="G225" s="211" t="str">
        <f>IF([1]武将基本资料!Z218="","",[1]武将基本资料!Z218)</f>
        <v>骑将</v>
      </c>
      <c r="H225" s="211">
        <f>IF([1]武将基本资料!AA218="","",[1]武将基本资料!AA218)</f>
        <v>6</v>
      </c>
      <c r="I225" s="211" t="str">
        <f>IF([1]武将基本资料!AB218="","",[1]武将基本资料!AB218)</f>
        <v>橙+</v>
      </c>
      <c r="J225" s="211" t="str">
        <f>IF([1]武将基本资料!AC218="","",[1]武将基本资料!AC218)</f>
        <v/>
      </c>
      <c r="K225" s="211">
        <f>IF([1]武将基本资料!AD218="","",[1]武将基本资料!AD218)</f>
        <v>130</v>
      </c>
      <c r="L225" s="211" t="str">
        <f>IF([1]武将基本资料!AE218="","",[1]武将基本资料!AE218)</f>
        <v>勇武</v>
      </c>
    </row>
    <row r="226" spans="4:12" x14ac:dyDescent="0.15">
      <c r="D226" s="211">
        <f>IF([1]武将基本资料!W219="","",[1]武将基本资料!W219)</f>
        <v>12006</v>
      </c>
      <c r="E226" s="211">
        <f>IF([1]武将基本资料!X219="","",[1]武将基本资料!X219)</f>
        <v>0</v>
      </c>
      <c r="F226" s="211" t="str">
        <f>IF([1]武将基本资料!Y219="","",[1]武将基本资料!Y219)</f>
        <v>董卓</v>
      </c>
      <c r="G226" s="211" t="str">
        <f>IF([1]武将基本资料!Z219="","",[1]武将基本资料!Z219)</f>
        <v>诸侯</v>
      </c>
      <c r="H226" s="211">
        <f>IF([1]武将基本资料!AA219="","",[1]武将基本资料!AA219)</f>
        <v>1</v>
      </c>
      <c r="I226" s="211" t="str">
        <f>IF([1]武将基本资料!AB219="","",[1]武将基本资料!AB219)</f>
        <v>橙+</v>
      </c>
      <c r="J226" s="211" t="str">
        <f>IF([1]武将基本资料!AC219="","",[1]武将基本资料!AC219)</f>
        <v/>
      </c>
      <c r="K226" s="211">
        <f>IF([1]武将基本资料!AD219="","",[1]武将基本资料!AD219)</f>
        <v>130</v>
      </c>
      <c r="L226" s="211" t="str">
        <f>IF([1]武将基本资料!AE219="","",[1]武将基本资料!AE219)</f>
        <v>勇武</v>
      </c>
    </row>
    <row r="227" spans="4:12" x14ac:dyDescent="0.15">
      <c r="D227" s="211">
        <f>IF([1]武将基本资料!W220="","",[1]武将基本资料!W220)</f>
        <v>12007</v>
      </c>
      <c r="E227" s="211">
        <f>IF([1]武将基本资料!X220="","",[1]武将基本资料!X220)</f>
        <v>0</v>
      </c>
      <c r="F227" s="211" t="str">
        <f>IF([1]武将基本资料!Y220="","",[1]武将基本资料!Y220)</f>
        <v>许褚</v>
      </c>
      <c r="G227" s="211" t="str">
        <f>IF([1]武将基本资料!Z220="","",[1]武将基本资料!Z220)</f>
        <v>步将</v>
      </c>
      <c r="H227" s="211">
        <f>IF([1]武将基本资料!AA220="","",[1]武将基本资料!AA220)</f>
        <v>3</v>
      </c>
      <c r="I227" s="211" t="str">
        <f>IF([1]武将基本资料!AB220="","",[1]武将基本资料!AB220)</f>
        <v>橙+</v>
      </c>
      <c r="J227" s="211" t="str">
        <f>IF([1]武将基本资料!AC220="","",[1]武将基本资料!AC220)</f>
        <v/>
      </c>
      <c r="K227" s="211">
        <f>IF([1]武将基本资料!AD220="","",[1]武将基本资料!AD220)</f>
        <v>130</v>
      </c>
      <c r="L227" s="211" t="str">
        <f>IF([1]武将基本资料!AE220="","",[1]武将基本资料!AE220)</f>
        <v>勇武</v>
      </c>
    </row>
    <row r="228" spans="4:12" x14ac:dyDescent="0.15">
      <c r="D228" s="211">
        <f>IF([1]武将基本资料!W221="","",[1]武将基本资料!W221)</f>
        <v>12008</v>
      </c>
      <c r="E228" s="211">
        <f>IF([1]武将基本资料!X221="","",[1]武将基本资料!X221)</f>
        <v>0</v>
      </c>
      <c r="F228" s="211" t="str">
        <f>IF([1]武将基本资料!Y221="","",[1]武将基本资料!Y221)</f>
        <v>孙策</v>
      </c>
      <c r="G228" s="211" t="str">
        <f>IF([1]武将基本资料!Z221="","",[1]武将基本资料!Z221)</f>
        <v>步将</v>
      </c>
      <c r="H228" s="211">
        <f>IF([1]武将基本资料!AA221="","",[1]武将基本资料!AA221)</f>
        <v>3</v>
      </c>
      <c r="I228" s="211" t="str">
        <f>IF([1]武将基本资料!AB221="","",[1]武将基本资料!AB221)</f>
        <v>橙</v>
      </c>
      <c r="J228" s="211" t="str">
        <f>IF([1]武将基本资料!AC221="","",[1]武将基本资料!AC221)</f>
        <v/>
      </c>
      <c r="K228" s="211">
        <f>IF([1]武将基本资料!AD221="","",[1]武将基本资料!AD221)</f>
        <v>120</v>
      </c>
      <c r="L228" s="211" t="str">
        <f>IF([1]武将基本资料!AE221="","",[1]武将基本资料!AE221)</f>
        <v>勇武</v>
      </c>
    </row>
    <row r="229" spans="4:12" x14ac:dyDescent="0.15">
      <c r="D229" s="211" t="str">
        <f>IF([1]武将基本资料!W222="","",[1]武将基本资料!W222)</f>
        <v/>
      </c>
      <c r="E229" s="211">
        <f>IF([1]武将基本资料!X222="","",[1]武将基本资料!X222)</f>
        <v>0</v>
      </c>
      <c r="F229" s="211" t="str">
        <f>IF([1]武将基本资料!Y222="","",[1]武将基本资料!Y222)</f>
        <v/>
      </c>
      <c r="G229" s="211" t="str">
        <f>IF([1]武将基本资料!Z222="","",[1]武将基本资料!Z222)</f>
        <v/>
      </c>
      <c r="H229" s="211" t="str">
        <f>IF([1]武将基本资料!AA222="","",[1]武将基本资料!AA222)</f>
        <v/>
      </c>
      <c r="I229" s="211" t="str">
        <f>IF([1]武将基本资料!AB222="","",[1]武将基本资料!AB222)</f>
        <v/>
      </c>
      <c r="J229" s="211" t="str">
        <f>IF([1]武将基本资料!AC222="","",[1]武将基本资料!AC222)</f>
        <v/>
      </c>
      <c r="K229" s="211" t="str">
        <f>IF([1]武将基本资料!AD222="","",[1]武将基本资料!AD222)</f>
        <v/>
      </c>
      <c r="L229" s="211" t="str">
        <f>IF([1]武将基本资料!AE222="","",[1]武将基本资料!AE222)</f>
        <v/>
      </c>
    </row>
    <row r="230" spans="4:12" x14ac:dyDescent="0.15">
      <c r="D230" s="211" t="str">
        <f>IF([1]武将基本资料!W223="","",[1]武将基本资料!W223)</f>
        <v/>
      </c>
      <c r="E230" s="211">
        <f>IF([1]武将基本资料!X223="","",[1]武将基本资料!X223)</f>
        <v>0</v>
      </c>
      <c r="F230" s="211" t="str">
        <f>IF([1]武将基本资料!Y223="","",[1]武将基本资料!Y223)</f>
        <v/>
      </c>
      <c r="G230" s="211" t="str">
        <f>IF([1]武将基本资料!Z223="","",[1]武将基本资料!Z223)</f>
        <v/>
      </c>
      <c r="H230" s="211" t="str">
        <f>IF([1]武将基本资料!AA223="","",[1]武将基本资料!AA223)</f>
        <v/>
      </c>
      <c r="I230" s="211" t="str">
        <f>IF([1]武将基本资料!AB223="","",[1]武将基本资料!AB223)</f>
        <v/>
      </c>
      <c r="J230" s="211" t="str">
        <f>IF([1]武将基本资料!AC223="","",[1]武将基本资料!AC223)</f>
        <v/>
      </c>
      <c r="K230" s="211" t="str">
        <f>IF([1]武将基本资料!AD223="","",[1]武将基本资料!AD223)</f>
        <v/>
      </c>
      <c r="L230" s="211" t="str">
        <f>IF([1]武将基本资料!AE223="","",[1]武将基本资料!AE223)</f>
        <v/>
      </c>
    </row>
    <row r="231" spans="4:12" x14ac:dyDescent="0.15">
      <c r="D231" s="211" t="str">
        <f>IF([1]武将基本资料!W224="","",[1]武将基本资料!W224)</f>
        <v/>
      </c>
      <c r="E231" s="211">
        <f>IF([1]武将基本资料!X224="","",[1]武将基本资料!X224)</f>
        <v>0</v>
      </c>
      <c r="F231" s="211" t="str">
        <f>IF([1]武将基本资料!Y224="","",[1]武将基本资料!Y224)</f>
        <v/>
      </c>
      <c r="G231" s="211" t="str">
        <f>IF([1]武将基本资料!Z224="","",[1]武将基本资料!Z224)</f>
        <v/>
      </c>
      <c r="H231" s="211" t="e">
        <f>IF([1]武将基本资料!#REF!="","",[1]武将基本资料!#REF!)</f>
        <v>#REF!</v>
      </c>
      <c r="I231" s="211" t="str">
        <f>IF([1]武将基本资料!AB224="","",[1]武将基本资料!AB224)</f>
        <v/>
      </c>
      <c r="J231" s="211" t="str">
        <f>IF([1]武将基本资料!AC224="","",[1]武将基本资料!AC224)</f>
        <v/>
      </c>
      <c r="K231" s="211" t="str">
        <f>IF([1]武将基本资料!AD224="","",[1]武将基本资料!AD224)</f>
        <v/>
      </c>
      <c r="L231" s="211" t="str">
        <f>IF([1]武将基本资料!AE224="","",[1]武将基本资料!AE224)</f>
        <v/>
      </c>
    </row>
    <row r="232" spans="4:12" x14ac:dyDescent="0.15">
      <c r="D232" s="211" t="str">
        <f>IF([1]武将基本资料!W225="","",[1]武将基本资料!W225)</f>
        <v/>
      </c>
      <c r="E232" s="211">
        <f>IF([1]武将基本资料!X225="","",[1]武将基本资料!X225)</f>
        <v>0</v>
      </c>
      <c r="F232" s="211" t="str">
        <f>IF([1]武将基本资料!Y225="","",[1]武将基本资料!Y225)</f>
        <v/>
      </c>
      <c r="G232" s="211" t="str">
        <f>IF([1]武将基本资料!Z225="","",[1]武将基本资料!Z225)</f>
        <v/>
      </c>
      <c r="H232" s="211" t="str">
        <f>IF([1]武将基本资料!AA225="","",[1]武将基本资料!AA225)</f>
        <v/>
      </c>
      <c r="I232" s="211" t="str">
        <f>IF([1]武将基本资料!AB225="","",[1]武将基本资料!AB225)</f>
        <v/>
      </c>
      <c r="J232" s="211" t="str">
        <f>IF([1]武将基本资料!AC225="","",[1]武将基本资料!AC225)</f>
        <v/>
      </c>
      <c r="K232" s="211" t="str">
        <f>IF([1]武将基本资料!AD225="","",[1]武将基本资料!AD225)</f>
        <v/>
      </c>
      <c r="L232" s="211" t="str">
        <f>IF([1]武将基本资料!AE225="","",[1]武将基本资料!AE225)</f>
        <v/>
      </c>
    </row>
    <row r="233" spans="4:12" x14ac:dyDescent="0.15">
      <c r="D233" s="211" t="str">
        <f>IF([1]武将基本资料!W226="","",[1]武将基本资料!W226)</f>
        <v/>
      </c>
      <c r="E233" s="211">
        <f>IF([1]武将基本资料!X226="","",[1]武将基本资料!X226)</f>
        <v>0</v>
      </c>
      <c r="F233" s="211" t="str">
        <f>IF([1]武将基本资料!Y226="","",[1]武将基本资料!Y226)</f>
        <v/>
      </c>
      <c r="G233" s="211" t="str">
        <f>IF([1]武将基本资料!Z226="","",[1]武将基本资料!Z226)</f>
        <v/>
      </c>
      <c r="H233" s="211" t="str">
        <f>IF([1]武将基本资料!AA226="","",[1]武将基本资料!AA226)</f>
        <v/>
      </c>
      <c r="I233" s="211" t="str">
        <f>IF([1]武将基本资料!AB226="","",[1]武将基本资料!AB226)</f>
        <v/>
      </c>
      <c r="J233" s="211" t="str">
        <f>IF([1]武将基本资料!AC226="","",[1]武将基本资料!AC226)</f>
        <v/>
      </c>
      <c r="K233" s="211" t="str">
        <f>IF([1]武将基本资料!AD226="","",[1]武将基本资料!AD226)</f>
        <v/>
      </c>
      <c r="L233" s="211" t="str">
        <f>IF([1]武将基本资料!AE226="","",[1]武将基本资料!AE226)</f>
        <v/>
      </c>
    </row>
    <row r="234" spans="4:12" x14ac:dyDescent="0.15">
      <c r="D234" s="211" t="str">
        <f>IF([1]武将基本资料!W227="","",[1]武将基本资料!W227)</f>
        <v/>
      </c>
      <c r="E234" s="211">
        <f>IF([1]武将基本资料!X227="","",[1]武将基本资料!X227)</f>
        <v>0</v>
      </c>
      <c r="F234" s="211" t="str">
        <f>IF([1]武将基本资料!Y227="","",[1]武将基本资料!Y227)</f>
        <v/>
      </c>
      <c r="G234" s="211" t="str">
        <f>IF([1]武将基本资料!Z227="","",[1]武将基本资料!Z227)</f>
        <v/>
      </c>
      <c r="H234" s="211" t="str">
        <f>IF([1]武将基本资料!AA227="","",[1]武将基本资料!AA227)</f>
        <v/>
      </c>
      <c r="I234" s="211" t="str">
        <f>IF([1]武将基本资料!AB227="","",[1]武将基本资料!AB227)</f>
        <v/>
      </c>
      <c r="J234" s="211" t="str">
        <f>IF([1]武将基本资料!AC227="","",[1]武将基本资料!AC227)</f>
        <v/>
      </c>
      <c r="K234" s="211" t="str">
        <f>IF([1]武将基本资料!AD227="","",[1]武将基本资料!AD227)</f>
        <v/>
      </c>
      <c r="L234" s="211" t="str">
        <f>IF([1]武将基本资料!AE227="","",[1]武将基本资料!AE227)</f>
        <v/>
      </c>
    </row>
    <row r="235" spans="4:12" x14ac:dyDescent="0.15">
      <c r="D235" s="211" t="str">
        <f>IF([1]武将基本资料!W228="","",[1]武将基本资料!W228)</f>
        <v/>
      </c>
      <c r="E235" s="211">
        <f>IF([1]武将基本资料!X228="","",[1]武将基本资料!X228)</f>
        <v>0</v>
      </c>
      <c r="F235" s="211" t="str">
        <f>IF([1]武将基本资料!Y228="","",[1]武将基本资料!Y228)</f>
        <v/>
      </c>
      <c r="G235" s="211" t="str">
        <f>IF([1]武将基本资料!Z228="","",[1]武将基本资料!Z228)</f>
        <v/>
      </c>
      <c r="H235" s="211" t="str">
        <f>IF([1]武将基本资料!AA228="","",[1]武将基本资料!AA228)</f>
        <v/>
      </c>
      <c r="I235" s="211" t="str">
        <f>IF([1]武将基本资料!AB228="","",[1]武将基本资料!AB228)</f>
        <v/>
      </c>
      <c r="J235" s="211" t="str">
        <f>IF([1]武将基本资料!AC228="","",[1]武将基本资料!AC228)</f>
        <v/>
      </c>
      <c r="K235" s="211" t="str">
        <f>IF([1]武将基本资料!AD228="","",[1]武将基本资料!AD228)</f>
        <v/>
      </c>
      <c r="L235" s="211" t="str">
        <f>IF([1]武将基本资料!AE228="","",[1]武将基本资料!AE228)</f>
        <v/>
      </c>
    </row>
    <row r="236" spans="4:12" x14ac:dyDescent="0.15">
      <c r="D236" s="211" t="str">
        <f>IF([1]武将基本资料!W229="","",[1]武将基本资料!W229)</f>
        <v/>
      </c>
      <c r="E236" s="211">
        <f>IF([1]武将基本资料!X229="","",[1]武将基本资料!X229)</f>
        <v>0</v>
      </c>
      <c r="F236" s="211" t="str">
        <f>IF([1]武将基本资料!Y229="","",[1]武将基本资料!Y229)</f>
        <v/>
      </c>
      <c r="G236" s="211" t="str">
        <f>IF([1]武将基本资料!Z229="","",[1]武将基本资料!Z229)</f>
        <v/>
      </c>
      <c r="H236" s="211" t="str">
        <f>IF([1]武将基本资料!AA229="","",[1]武将基本资料!AA229)</f>
        <v/>
      </c>
      <c r="I236" s="211" t="str">
        <f>IF([1]武将基本资料!AB229="","",[1]武将基本资料!AB229)</f>
        <v/>
      </c>
      <c r="J236" s="211" t="str">
        <f>IF([1]武将基本资料!AC229="","",[1]武将基本资料!AC229)</f>
        <v/>
      </c>
      <c r="K236" s="211" t="str">
        <f>IF([1]武将基本资料!AD229="","",[1]武将基本资料!AD229)</f>
        <v/>
      </c>
      <c r="L236" s="211" t="str">
        <f>IF([1]武将基本资料!AE229="","",[1]武将基本资料!AE229)</f>
        <v/>
      </c>
    </row>
    <row r="237" spans="4:12" x14ac:dyDescent="0.15">
      <c r="D237" s="211" t="str">
        <f>IF([1]武将基本资料!W230="","",[1]武将基本资料!W230)</f>
        <v/>
      </c>
      <c r="E237" s="211">
        <f>IF([1]武将基本资料!X230="","",[1]武将基本资料!X230)</f>
        <v>0</v>
      </c>
      <c r="F237" s="211" t="str">
        <f>IF([1]武将基本资料!Y230="","",[1]武将基本资料!Y230)</f>
        <v/>
      </c>
      <c r="G237" s="211" t="str">
        <f>IF([1]武将基本资料!Z230="","",[1]武将基本资料!Z230)</f>
        <v/>
      </c>
      <c r="H237" s="211" t="str">
        <f>IF([1]武将基本资料!AA230="","",[1]武将基本资料!AA230)</f>
        <v/>
      </c>
      <c r="I237" s="211" t="str">
        <f>IF([1]武将基本资料!AB230="","",[1]武将基本资料!AB230)</f>
        <v/>
      </c>
      <c r="J237" s="211" t="str">
        <f>IF([1]武将基本资料!AC230="","",[1]武将基本资料!AC230)</f>
        <v/>
      </c>
      <c r="K237" s="211" t="str">
        <f>IF([1]武将基本资料!AD230="","",[1]武将基本资料!AD230)</f>
        <v/>
      </c>
      <c r="L237" s="211" t="str">
        <f>IF([1]武将基本资料!AE230="","",[1]武将基本资料!AE230)</f>
        <v/>
      </c>
    </row>
    <row r="238" spans="4:12" x14ac:dyDescent="0.15">
      <c r="D238" s="211" t="str">
        <f>IF([1]武将基本资料!W231="","",[1]武将基本资料!W231)</f>
        <v/>
      </c>
      <c r="E238" s="211">
        <f>IF([1]武将基本资料!X231="","",[1]武将基本资料!X231)</f>
        <v>0</v>
      </c>
      <c r="F238" s="211" t="str">
        <f>IF([1]武将基本资料!Y231="","",[1]武将基本资料!Y231)</f>
        <v/>
      </c>
      <c r="G238" s="211" t="str">
        <f>IF([1]武将基本资料!Z231="","",[1]武将基本资料!Z231)</f>
        <v/>
      </c>
      <c r="H238" s="211" t="str">
        <f>IF([1]武将基本资料!AA231="","",[1]武将基本资料!AA231)</f>
        <v/>
      </c>
      <c r="I238" s="211" t="str">
        <f>IF([1]武将基本资料!AB231="","",[1]武将基本资料!AB231)</f>
        <v/>
      </c>
      <c r="J238" s="211" t="str">
        <f>IF([1]武将基本资料!AC231="","",[1]武将基本资料!AC231)</f>
        <v/>
      </c>
      <c r="K238" s="211" t="str">
        <f>IF([1]武将基本资料!AD231="","",[1]武将基本资料!AD231)</f>
        <v/>
      </c>
      <c r="L238" s="211" t="str">
        <f>IF([1]武将基本资料!AE231="","",[1]武将基本资料!AE231)</f>
        <v/>
      </c>
    </row>
    <row r="239" spans="4:12" x14ac:dyDescent="0.15">
      <c r="D239" s="211" t="str">
        <f>IF([1]武将基本资料!W232="","",[1]武将基本资料!W232)</f>
        <v/>
      </c>
      <c r="E239" s="211">
        <f>IF([1]武将基本资料!X232="","",[1]武将基本资料!X232)</f>
        <v>0</v>
      </c>
      <c r="F239" s="211" t="str">
        <f>IF([1]武将基本资料!Y232="","",[1]武将基本资料!Y232)</f>
        <v/>
      </c>
      <c r="G239" s="211" t="str">
        <f>IF([1]武将基本资料!Z232="","",[1]武将基本资料!Z232)</f>
        <v/>
      </c>
      <c r="H239" s="211" t="str">
        <f>IF([1]武将基本资料!AA232="","",[1]武将基本资料!AA232)</f>
        <v/>
      </c>
      <c r="I239" s="211" t="str">
        <f>IF([1]武将基本资料!AB232="","",[1]武将基本资料!AB232)</f>
        <v/>
      </c>
      <c r="J239" s="211" t="str">
        <f>IF([1]武将基本资料!AC232="","",[1]武将基本资料!AC232)</f>
        <v/>
      </c>
      <c r="K239" s="211" t="str">
        <f>IF([1]武将基本资料!AD232="","",[1]武将基本资料!AD232)</f>
        <v/>
      </c>
      <c r="L239" s="211" t="str">
        <f>IF([1]武将基本资料!AE232="","",[1]武将基本资料!AE232)</f>
        <v/>
      </c>
    </row>
    <row r="240" spans="4:12" x14ac:dyDescent="0.15">
      <c r="D240" s="211" t="str">
        <f>IF([1]武将基本资料!W233="","",[1]武将基本资料!W233)</f>
        <v/>
      </c>
      <c r="E240" s="211">
        <f>IF([1]武将基本资料!X233="","",[1]武将基本资料!X233)</f>
        <v>0</v>
      </c>
      <c r="F240" s="211" t="str">
        <f>IF([1]武将基本资料!Y233="","",[1]武将基本资料!Y233)</f>
        <v/>
      </c>
      <c r="G240" s="211" t="str">
        <f>IF([1]武将基本资料!Z233="","",[1]武将基本资料!Z233)</f>
        <v/>
      </c>
      <c r="H240" s="211" t="str">
        <f>IF([1]武将基本资料!AA233="","",[1]武将基本资料!AA233)</f>
        <v/>
      </c>
      <c r="I240" s="211" t="str">
        <f>IF([1]武将基本资料!AB233="","",[1]武将基本资料!AB233)</f>
        <v/>
      </c>
      <c r="J240" s="211" t="str">
        <f>IF([1]武将基本资料!AC233="","",[1]武将基本资料!AC233)</f>
        <v/>
      </c>
      <c r="K240" s="211" t="str">
        <f>IF([1]武将基本资料!AD233="","",[1]武将基本资料!AD233)</f>
        <v/>
      </c>
      <c r="L240" s="211" t="str">
        <f>IF([1]武将基本资料!AE233="","",[1]武将基本资料!AE233)</f>
        <v/>
      </c>
    </row>
    <row r="241" spans="4:12" x14ac:dyDescent="0.15">
      <c r="D241" s="211" t="str">
        <f>IF([1]武将基本资料!W234="","",[1]武将基本资料!W234)</f>
        <v/>
      </c>
      <c r="E241" s="211">
        <f>IF([1]武将基本资料!X234="","",[1]武将基本资料!X234)</f>
        <v>0</v>
      </c>
      <c r="F241" s="211" t="str">
        <f>IF([1]武将基本资料!Y234="","",[1]武将基本资料!Y234)</f>
        <v/>
      </c>
      <c r="G241" s="211" t="str">
        <f>IF([1]武将基本资料!Z234="","",[1]武将基本资料!Z234)</f>
        <v/>
      </c>
      <c r="H241" s="211" t="str">
        <f>IF([1]武将基本资料!AA234="","",[1]武将基本资料!AA234)</f>
        <v/>
      </c>
      <c r="I241" s="211" t="str">
        <f>IF([1]武将基本资料!AB234="","",[1]武将基本资料!AB234)</f>
        <v/>
      </c>
      <c r="J241" s="211" t="str">
        <f>IF([1]武将基本资料!AC234="","",[1]武将基本资料!AC234)</f>
        <v/>
      </c>
      <c r="K241" s="211" t="str">
        <f>IF([1]武将基本资料!AD234="","",[1]武将基本资料!AD234)</f>
        <v/>
      </c>
      <c r="L241" s="211" t="str">
        <f>IF([1]武将基本资料!AE234="","",[1]武将基本资料!AE234)</f>
        <v/>
      </c>
    </row>
    <row r="242" spans="4:12" x14ac:dyDescent="0.15">
      <c r="D242" s="211" t="str">
        <f>IF([1]武将基本资料!Y235="","",[1]武将基本资料!Y235)</f>
        <v/>
      </c>
      <c r="E242" s="211" t="str">
        <f>IF([1]武将基本资料!Z235="","",[1]武将基本资料!Z235)</f>
        <v/>
      </c>
      <c r="F242" s="211" t="str">
        <f>IF([1]武将基本资料!AA235="","",[1]武将基本资料!AA235)</f>
        <v/>
      </c>
      <c r="G242" s="211" t="str">
        <f>IF([1]武将基本资料!AB235="","",[1]武将基本资料!AB235)</f>
        <v/>
      </c>
      <c r="H242" s="211" t="str">
        <f>IF([1]武将基本资料!AC235="","",[1]武将基本资料!AC235)</f>
        <v/>
      </c>
      <c r="I242" s="211" t="str">
        <f>IF([1]武将基本资料!AD235="","",[1]武将基本资料!AD235)</f>
        <v/>
      </c>
      <c r="J242" s="211" t="str">
        <f>IF([1]武将基本资料!AE235="","",[1]武将基本资料!AE235)</f>
        <v/>
      </c>
      <c r="K242" s="211" t="str">
        <f>IF([1]武将基本资料!AF235="","",[1]武将基本资料!AF235)</f>
        <v/>
      </c>
      <c r="L242" s="211" t="str">
        <f>IF([1]武将基本资料!AG235="","",[1]武将基本资料!AG235)</f>
        <v/>
      </c>
    </row>
    <row r="243" spans="4:12" x14ac:dyDescent="0.15">
      <c r="D243" s="211" t="str">
        <f>IF([1]武将基本资料!Y236="","",[1]武将基本资料!Y236)</f>
        <v/>
      </c>
      <c r="E243" s="211" t="str">
        <f>IF([1]武将基本资料!Z236="","",[1]武将基本资料!Z236)</f>
        <v/>
      </c>
      <c r="F243" s="211" t="str">
        <f>IF([1]武将基本资料!AA236="","",[1]武将基本资料!AA236)</f>
        <v/>
      </c>
      <c r="G243" s="211" t="str">
        <f>IF([1]武将基本资料!AB236="","",[1]武将基本资料!AB236)</f>
        <v/>
      </c>
      <c r="H243" s="211" t="str">
        <f>IF([1]武将基本资料!AC236="","",[1]武将基本资料!AC236)</f>
        <v/>
      </c>
      <c r="I243" s="211" t="str">
        <f>IF([1]武将基本资料!AD236="","",[1]武将基本资料!AD236)</f>
        <v/>
      </c>
      <c r="J243" s="211" t="str">
        <f>IF([1]武将基本资料!AE236="","",[1]武将基本资料!AE236)</f>
        <v/>
      </c>
      <c r="K243" s="211" t="str">
        <f>IF([1]武将基本资料!AF236="","",[1]武将基本资料!AF236)</f>
        <v/>
      </c>
      <c r="L243" s="211" t="str">
        <f>IF([1]武将基本资料!AG236="","",[1]武将基本资料!AG236)</f>
        <v/>
      </c>
    </row>
    <row r="244" spans="4:12" x14ac:dyDescent="0.15">
      <c r="D244" s="211" t="str">
        <f>IF([1]武将基本资料!Y237="","",[1]武将基本资料!Y237)</f>
        <v/>
      </c>
      <c r="E244" s="211" t="str">
        <f>IF([1]武将基本资料!Z237="","",[1]武将基本资料!Z237)</f>
        <v/>
      </c>
      <c r="F244" s="211" t="str">
        <f>IF([1]武将基本资料!AA237="","",[1]武将基本资料!AA237)</f>
        <v/>
      </c>
      <c r="G244" s="211" t="str">
        <f>IF([1]武将基本资料!AB237="","",[1]武将基本资料!AB237)</f>
        <v/>
      </c>
      <c r="H244" s="211" t="str">
        <f>IF([1]武将基本资料!AC237="","",[1]武将基本资料!AC237)</f>
        <v/>
      </c>
      <c r="I244" s="211" t="str">
        <f>IF([1]武将基本资料!AD237="","",[1]武将基本资料!AD237)</f>
        <v/>
      </c>
      <c r="J244" s="211" t="str">
        <f>IF([1]武将基本资料!AE237="","",[1]武将基本资料!AE237)</f>
        <v/>
      </c>
      <c r="K244" s="211" t="str">
        <f>IF([1]武将基本资料!AF237="","",[1]武将基本资料!AF237)</f>
        <v/>
      </c>
      <c r="L244" s="211" t="str">
        <f>IF([1]武将基本资料!AG237="","",[1]武将基本资料!AG237)</f>
        <v/>
      </c>
    </row>
    <row r="245" spans="4:12" x14ac:dyDescent="0.15">
      <c r="D245" s="211" t="str">
        <f>IF([1]武将基本资料!Y238="","",[1]武将基本资料!Y238)</f>
        <v/>
      </c>
      <c r="E245" s="211" t="str">
        <f>IF([1]武将基本资料!Z238="","",[1]武将基本资料!Z238)</f>
        <v/>
      </c>
      <c r="F245" s="211" t="str">
        <f>IF([1]武将基本资料!AA238="","",[1]武将基本资料!AA238)</f>
        <v/>
      </c>
      <c r="G245" s="211" t="str">
        <f>IF([1]武将基本资料!AB238="","",[1]武将基本资料!AB238)</f>
        <v/>
      </c>
      <c r="H245" s="211" t="str">
        <f>IF([1]武将基本资料!AC238="","",[1]武将基本资料!AC238)</f>
        <v/>
      </c>
      <c r="I245" s="211" t="str">
        <f>IF([1]武将基本资料!AD238="","",[1]武将基本资料!AD238)</f>
        <v/>
      </c>
      <c r="J245" s="211" t="str">
        <f>IF([1]武将基本资料!AE238="","",[1]武将基本资料!AE238)</f>
        <v/>
      </c>
      <c r="K245" s="211" t="str">
        <f>IF([1]武将基本资料!AF238="","",[1]武将基本资料!AF238)</f>
        <v/>
      </c>
      <c r="L245" s="211" t="str">
        <f>IF([1]武将基本资料!AG238="","",[1]武将基本资料!AG238)</f>
        <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5"/>
  <dimension ref="A1:B92"/>
  <sheetViews>
    <sheetView workbookViewId="0">
      <selection activeCell="I4" sqref="I4"/>
    </sheetView>
  </sheetViews>
  <sheetFormatPr defaultRowHeight="13.5" x14ac:dyDescent="0.15"/>
  <cols>
    <col min="1" max="1" width="10.5" bestFit="1" customWidth="1"/>
  </cols>
  <sheetData>
    <row r="1" spans="1:2" x14ac:dyDescent="0.15">
      <c r="A1" s="175" t="s">
        <v>748</v>
      </c>
      <c r="B1" s="175" t="s">
        <v>749</v>
      </c>
    </row>
    <row r="2" spans="1:2" x14ac:dyDescent="0.15">
      <c r="A2" s="175" t="s">
        <v>750</v>
      </c>
      <c r="B2" s="175" t="s">
        <v>753</v>
      </c>
    </row>
    <row r="3" spans="1:2" x14ac:dyDescent="0.15">
      <c r="A3" s="175" t="s">
        <v>751</v>
      </c>
      <c r="B3" s="175" t="s">
        <v>752</v>
      </c>
    </row>
    <row r="4" spans="1:2" x14ac:dyDescent="0.15">
      <c r="A4" s="175" t="s">
        <v>751</v>
      </c>
      <c r="B4" s="175" t="s">
        <v>754</v>
      </c>
    </row>
    <row r="5" spans="1:2" x14ac:dyDescent="0.15">
      <c r="A5" s="175" t="s">
        <v>755</v>
      </c>
      <c r="B5" s="175" t="s">
        <v>756</v>
      </c>
    </row>
    <row r="6" spans="1:2" x14ac:dyDescent="0.15">
      <c r="A6" s="175" t="s">
        <v>757</v>
      </c>
      <c r="B6" s="175" t="s">
        <v>758</v>
      </c>
    </row>
    <row r="7" spans="1:2" x14ac:dyDescent="0.15">
      <c r="A7" s="175" t="s">
        <v>759</v>
      </c>
      <c r="B7" s="175" t="s">
        <v>760</v>
      </c>
    </row>
    <row r="8" spans="1:2" x14ac:dyDescent="0.15">
      <c r="A8" s="175" t="s">
        <v>761</v>
      </c>
      <c r="B8" s="175" t="s">
        <v>762</v>
      </c>
    </row>
    <row r="9" spans="1:2" x14ac:dyDescent="0.15">
      <c r="A9" s="175" t="s">
        <v>763</v>
      </c>
      <c r="B9" s="175" t="s">
        <v>764</v>
      </c>
    </row>
    <row r="10" spans="1:2" x14ac:dyDescent="0.15">
      <c r="A10" s="175" t="s">
        <v>765</v>
      </c>
      <c r="B10" s="175" t="s">
        <v>766</v>
      </c>
    </row>
    <row r="11" spans="1:2" x14ac:dyDescent="0.15">
      <c r="A11" s="175" t="s">
        <v>767</v>
      </c>
      <c r="B11" s="175" t="s">
        <v>768</v>
      </c>
    </row>
    <row r="12" spans="1:2" x14ac:dyDescent="0.15">
      <c r="A12" s="175" t="s">
        <v>769</v>
      </c>
      <c r="B12" s="175" t="s">
        <v>770</v>
      </c>
    </row>
    <row r="13" spans="1:2" x14ac:dyDescent="0.15">
      <c r="A13" s="175" t="s">
        <v>771</v>
      </c>
      <c r="B13" s="175" t="s">
        <v>772</v>
      </c>
    </row>
    <row r="14" spans="1:2" x14ac:dyDescent="0.15">
      <c r="A14" s="175" t="s">
        <v>773</v>
      </c>
      <c r="B14" s="175" t="s">
        <v>774</v>
      </c>
    </row>
    <row r="15" spans="1:2" x14ac:dyDescent="0.15">
      <c r="A15" s="175" t="s">
        <v>775</v>
      </c>
      <c r="B15" s="175" t="s">
        <v>776</v>
      </c>
    </row>
    <row r="16" spans="1:2" x14ac:dyDescent="0.15">
      <c r="A16" s="175" t="s">
        <v>777</v>
      </c>
      <c r="B16" s="175" t="s">
        <v>778</v>
      </c>
    </row>
    <row r="17" spans="1:2" x14ac:dyDescent="0.15">
      <c r="A17" s="175" t="s">
        <v>779</v>
      </c>
      <c r="B17" s="175" t="s">
        <v>780</v>
      </c>
    </row>
    <row r="18" spans="1:2" x14ac:dyDescent="0.15">
      <c r="A18" s="175" t="s">
        <v>783</v>
      </c>
      <c r="B18" s="175" t="s">
        <v>784</v>
      </c>
    </row>
    <row r="19" spans="1:2" x14ac:dyDescent="0.15">
      <c r="A19" s="175" t="s">
        <v>783</v>
      </c>
      <c r="B19" s="175" t="s">
        <v>785</v>
      </c>
    </row>
    <row r="20" spans="1:2" x14ac:dyDescent="0.15">
      <c r="A20" s="175" t="s">
        <v>786</v>
      </c>
      <c r="B20" s="175" t="s">
        <v>787</v>
      </c>
    </row>
    <row r="21" spans="1:2" x14ac:dyDescent="0.15">
      <c r="A21" s="175" t="s">
        <v>788</v>
      </c>
      <c r="B21" s="188" t="s">
        <v>789</v>
      </c>
    </row>
    <row r="22" spans="1:2" x14ac:dyDescent="0.15">
      <c r="A22" s="175" t="s">
        <v>796</v>
      </c>
      <c r="B22" s="175" t="s">
        <v>797</v>
      </c>
    </row>
    <row r="23" spans="1:2" x14ac:dyDescent="0.15">
      <c r="A23" s="175" t="s">
        <v>798</v>
      </c>
      <c r="B23" s="175" t="s">
        <v>799</v>
      </c>
    </row>
    <row r="24" spans="1:2" x14ac:dyDescent="0.15">
      <c r="A24" s="175" t="s">
        <v>800</v>
      </c>
      <c r="B24" s="175" t="s">
        <v>801</v>
      </c>
    </row>
    <row r="25" spans="1:2" x14ac:dyDescent="0.15">
      <c r="A25" s="175" t="s">
        <v>802</v>
      </c>
      <c r="B25" s="175" t="s">
        <v>803</v>
      </c>
    </row>
    <row r="26" spans="1:2" x14ac:dyDescent="0.15">
      <c r="A26" s="175" t="s">
        <v>804</v>
      </c>
      <c r="B26" s="175" t="s">
        <v>805</v>
      </c>
    </row>
    <row r="27" spans="1:2" x14ac:dyDescent="0.15">
      <c r="A27" s="175" t="s">
        <v>806</v>
      </c>
      <c r="B27" s="175" t="s">
        <v>807</v>
      </c>
    </row>
    <row r="28" spans="1:2" x14ac:dyDescent="0.15">
      <c r="A28" s="175" t="s">
        <v>811</v>
      </c>
      <c r="B28" s="175" t="s">
        <v>812</v>
      </c>
    </row>
    <row r="29" spans="1:2" x14ac:dyDescent="0.15">
      <c r="A29" s="175" t="s">
        <v>818</v>
      </c>
      <c r="B29" s="175" t="s">
        <v>819</v>
      </c>
    </row>
    <row r="30" spans="1:2" x14ac:dyDescent="0.15">
      <c r="A30" s="175" t="s">
        <v>820</v>
      </c>
      <c r="B30" s="175" t="s">
        <v>821</v>
      </c>
    </row>
    <row r="31" spans="1:2" x14ac:dyDescent="0.15">
      <c r="A31" s="175" t="s">
        <v>822</v>
      </c>
      <c r="B31" s="175" t="s">
        <v>823</v>
      </c>
    </row>
    <row r="32" spans="1:2" x14ac:dyDescent="0.15">
      <c r="A32" s="175" t="s">
        <v>824</v>
      </c>
      <c r="B32" s="175" t="s">
        <v>890</v>
      </c>
    </row>
    <row r="33" spans="1:2" x14ac:dyDescent="0.15">
      <c r="A33" s="175" t="s">
        <v>826</v>
      </c>
      <c r="B33" s="175" t="s">
        <v>827</v>
      </c>
    </row>
    <row r="34" spans="1:2" x14ac:dyDescent="0.15">
      <c r="A34" s="175" t="s">
        <v>828</v>
      </c>
      <c r="B34" s="175" t="s">
        <v>829</v>
      </c>
    </row>
    <row r="35" spans="1:2" x14ac:dyDescent="0.15">
      <c r="A35" s="175" t="s">
        <v>830</v>
      </c>
      <c r="B35" s="175" t="s">
        <v>831</v>
      </c>
    </row>
    <row r="36" spans="1:2" x14ac:dyDescent="0.15">
      <c r="A36" s="175" t="s">
        <v>832</v>
      </c>
      <c r="B36" s="175" t="s">
        <v>833</v>
      </c>
    </row>
    <row r="37" spans="1:2" x14ac:dyDescent="0.15">
      <c r="A37" s="175" t="s">
        <v>834</v>
      </c>
      <c r="B37" s="175" t="s">
        <v>835</v>
      </c>
    </row>
    <row r="38" spans="1:2" x14ac:dyDescent="0.15">
      <c r="A38" s="175" t="s">
        <v>836</v>
      </c>
      <c r="B38" s="175" t="s">
        <v>837</v>
      </c>
    </row>
    <row r="39" spans="1:2" x14ac:dyDescent="0.15">
      <c r="A39" s="175" t="s">
        <v>844</v>
      </c>
      <c r="B39" s="175" t="s">
        <v>845</v>
      </c>
    </row>
    <row r="40" spans="1:2" x14ac:dyDescent="0.15">
      <c r="A40" s="175" t="s">
        <v>846</v>
      </c>
      <c r="B40" s="175" t="s">
        <v>847</v>
      </c>
    </row>
    <row r="41" spans="1:2" x14ac:dyDescent="0.15">
      <c r="A41" s="175" t="s">
        <v>848</v>
      </c>
      <c r="B41" s="175" t="s">
        <v>849</v>
      </c>
    </row>
    <row r="42" spans="1:2" x14ac:dyDescent="0.15">
      <c r="A42" s="175" t="s">
        <v>850</v>
      </c>
      <c r="B42" s="175" t="s">
        <v>851</v>
      </c>
    </row>
    <row r="43" spans="1:2" x14ac:dyDescent="0.15">
      <c r="A43" s="175" t="s">
        <v>852</v>
      </c>
      <c r="B43" s="175" t="s">
        <v>853</v>
      </c>
    </row>
    <row r="44" spans="1:2" x14ac:dyDescent="0.15">
      <c r="A44" s="175" t="s">
        <v>854</v>
      </c>
      <c r="B44" s="175" t="s">
        <v>855</v>
      </c>
    </row>
    <row r="45" spans="1:2" x14ac:dyDescent="0.15">
      <c r="A45" s="175" t="s">
        <v>856</v>
      </c>
      <c r="B45" s="175" t="s">
        <v>857</v>
      </c>
    </row>
    <row r="46" spans="1:2" x14ac:dyDescent="0.15">
      <c r="A46" s="175" t="s">
        <v>858</v>
      </c>
      <c r="B46" s="175" t="s">
        <v>859</v>
      </c>
    </row>
    <row r="47" spans="1:2" x14ac:dyDescent="0.15">
      <c r="A47" s="175" t="s">
        <v>860</v>
      </c>
      <c r="B47" s="175" t="s">
        <v>861</v>
      </c>
    </row>
    <row r="48" spans="1:2" x14ac:dyDescent="0.15">
      <c r="A48" s="175" t="s">
        <v>862</v>
      </c>
      <c r="B48" s="175" t="s">
        <v>863</v>
      </c>
    </row>
    <row r="49" spans="1:2" x14ac:dyDescent="0.15">
      <c r="A49" s="175" t="s">
        <v>865</v>
      </c>
      <c r="B49" s="175" t="s">
        <v>866</v>
      </c>
    </row>
    <row r="50" spans="1:2" x14ac:dyDescent="0.15">
      <c r="A50" s="175" t="s">
        <v>867</v>
      </c>
      <c r="B50" s="175" t="s">
        <v>868</v>
      </c>
    </row>
    <row r="51" spans="1:2" x14ac:dyDescent="0.15">
      <c r="A51" s="175" t="s">
        <v>869</v>
      </c>
      <c r="B51" s="175" t="s">
        <v>870</v>
      </c>
    </row>
    <row r="52" spans="1:2" x14ac:dyDescent="0.15">
      <c r="A52" s="175" t="s">
        <v>871</v>
      </c>
      <c r="B52" s="175" t="s">
        <v>872</v>
      </c>
    </row>
    <row r="53" spans="1:2" x14ac:dyDescent="0.15">
      <c r="A53" s="175" t="s">
        <v>873</v>
      </c>
      <c r="B53" s="175" t="s">
        <v>874</v>
      </c>
    </row>
    <row r="54" spans="1:2" x14ac:dyDescent="0.15">
      <c r="A54" s="175" t="s">
        <v>875</v>
      </c>
      <c r="B54" s="175" t="s">
        <v>876</v>
      </c>
    </row>
    <row r="55" spans="1:2" x14ac:dyDescent="0.15">
      <c r="A55" s="175" t="s">
        <v>875</v>
      </c>
      <c r="B55" s="175" t="s">
        <v>877</v>
      </c>
    </row>
    <row r="56" spans="1:2" x14ac:dyDescent="0.15">
      <c r="A56" s="175" t="s">
        <v>878</v>
      </c>
      <c r="B56" s="175" t="s">
        <v>879</v>
      </c>
    </row>
    <row r="57" spans="1:2" x14ac:dyDescent="0.15">
      <c r="A57" s="175" t="s">
        <v>881</v>
      </c>
      <c r="B57" s="175" t="s">
        <v>882</v>
      </c>
    </row>
    <row r="58" spans="1:2" x14ac:dyDescent="0.15">
      <c r="A58" s="175" t="s">
        <v>881</v>
      </c>
      <c r="B58" s="175" t="s">
        <v>883</v>
      </c>
    </row>
    <row r="59" spans="1:2" x14ac:dyDescent="0.15">
      <c r="A59" s="175" t="s">
        <v>884</v>
      </c>
      <c r="B59" s="175" t="s">
        <v>885</v>
      </c>
    </row>
    <row r="60" spans="1:2" x14ac:dyDescent="0.15">
      <c r="A60" s="175" t="s">
        <v>886</v>
      </c>
      <c r="B60" s="175" t="s">
        <v>887</v>
      </c>
    </row>
    <row r="61" spans="1:2" x14ac:dyDescent="0.15">
      <c r="A61" s="175" t="s">
        <v>888</v>
      </c>
      <c r="B61" s="175" t="s">
        <v>889</v>
      </c>
    </row>
    <row r="62" spans="1:2" x14ac:dyDescent="0.15">
      <c r="A62" s="175" t="s">
        <v>891</v>
      </c>
      <c r="B62" s="175" t="s">
        <v>892</v>
      </c>
    </row>
    <row r="63" spans="1:2" x14ac:dyDescent="0.15">
      <c r="A63" s="175" t="s">
        <v>893</v>
      </c>
      <c r="B63" s="175" t="s">
        <v>894</v>
      </c>
    </row>
    <row r="64" spans="1:2" x14ac:dyDescent="0.15">
      <c r="A64" s="175" t="s">
        <v>895</v>
      </c>
      <c r="B64" s="175" t="s">
        <v>896</v>
      </c>
    </row>
    <row r="65" spans="1:2" x14ac:dyDescent="0.15">
      <c r="A65" s="175" t="s">
        <v>897</v>
      </c>
      <c r="B65" s="175" t="s">
        <v>898</v>
      </c>
    </row>
    <row r="66" spans="1:2" x14ac:dyDescent="0.15">
      <c r="A66" s="175" t="s">
        <v>899</v>
      </c>
      <c r="B66" s="175" t="s">
        <v>900</v>
      </c>
    </row>
    <row r="67" spans="1:2" x14ac:dyDescent="0.15">
      <c r="A67" s="175" t="s">
        <v>901</v>
      </c>
      <c r="B67" s="175" t="s">
        <v>902</v>
      </c>
    </row>
    <row r="68" spans="1:2" x14ac:dyDescent="0.15">
      <c r="A68" s="175" t="s">
        <v>905</v>
      </c>
      <c r="B68" s="175" t="s">
        <v>903</v>
      </c>
    </row>
    <row r="69" spans="1:2" x14ac:dyDescent="0.15">
      <c r="A69" s="175" t="s">
        <v>904</v>
      </c>
      <c r="B69" s="175" t="s">
        <v>906</v>
      </c>
    </row>
    <row r="70" spans="1:2" x14ac:dyDescent="0.15">
      <c r="A70" s="175" t="s">
        <v>907</v>
      </c>
      <c r="B70" s="175" t="s">
        <v>908</v>
      </c>
    </row>
    <row r="71" spans="1:2" x14ac:dyDescent="0.15">
      <c r="A71" s="175" t="s">
        <v>909</v>
      </c>
      <c r="B71" s="175" t="s">
        <v>910</v>
      </c>
    </row>
    <row r="72" spans="1:2" x14ac:dyDescent="0.15">
      <c r="A72" s="175" t="s">
        <v>911</v>
      </c>
      <c r="B72" s="175" t="s">
        <v>912</v>
      </c>
    </row>
    <row r="73" spans="1:2" x14ac:dyDescent="0.15">
      <c r="A73" s="175" t="s">
        <v>913</v>
      </c>
      <c r="B73" s="175" t="s">
        <v>914</v>
      </c>
    </row>
    <row r="74" spans="1:2" x14ac:dyDescent="0.15">
      <c r="A74" s="175" t="s">
        <v>915</v>
      </c>
      <c r="B74" s="175" t="s">
        <v>916</v>
      </c>
    </row>
    <row r="75" spans="1:2" x14ac:dyDescent="0.15">
      <c r="A75" s="175" t="s">
        <v>917</v>
      </c>
      <c r="B75" s="175" t="s">
        <v>918</v>
      </c>
    </row>
    <row r="76" spans="1:2" x14ac:dyDescent="0.15">
      <c r="A76" s="175" t="s">
        <v>950</v>
      </c>
      <c r="B76" s="175" t="s">
        <v>951</v>
      </c>
    </row>
    <row r="77" spans="1:2" x14ac:dyDescent="0.15">
      <c r="A77" s="175" t="s">
        <v>952</v>
      </c>
      <c r="B77" s="175" t="s">
        <v>953</v>
      </c>
    </row>
    <row r="78" spans="1:2" x14ac:dyDescent="0.15">
      <c r="A78" s="175" t="s">
        <v>954</v>
      </c>
      <c r="B78" s="175" t="s">
        <v>955</v>
      </c>
    </row>
    <row r="79" spans="1:2" x14ac:dyDescent="0.15">
      <c r="A79" s="175" t="s">
        <v>956</v>
      </c>
      <c r="B79" s="175" t="s">
        <v>957</v>
      </c>
    </row>
    <row r="80" spans="1:2" x14ac:dyDescent="0.15">
      <c r="A80" s="175" t="s">
        <v>958</v>
      </c>
      <c r="B80" s="175" t="s">
        <v>959</v>
      </c>
    </row>
    <row r="81" spans="1:2" x14ac:dyDescent="0.15">
      <c r="A81" s="175" t="s">
        <v>962</v>
      </c>
      <c r="B81" s="175" t="s">
        <v>963</v>
      </c>
    </row>
    <row r="82" spans="1:2" x14ac:dyDescent="0.15">
      <c r="A82" s="175" t="s">
        <v>966</v>
      </c>
      <c r="B82" s="175" t="s">
        <v>967</v>
      </c>
    </row>
    <row r="83" spans="1:2" x14ac:dyDescent="0.15">
      <c r="A83" s="175" t="s">
        <v>968</v>
      </c>
      <c r="B83" s="175" t="s">
        <v>969</v>
      </c>
    </row>
    <row r="84" spans="1:2" x14ac:dyDescent="0.15">
      <c r="A84" s="175" t="s">
        <v>971</v>
      </c>
      <c r="B84" s="175" t="s">
        <v>972</v>
      </c>
    </row>
    <row r="85" spans="1:2" x14ac:dyDescent="0.15">
      <c r="A85" s="175" t="s">
        <v>973</v>
      </c>
      <c r="B85" s="175" t="s">
        <v>974</v>
      </c>
    </row>
    <row r="86" spans="1:2" x14ac:dyDescent="0.15">
      <c r="A86" s="175" t="s">
        <v>977</v>
      </c>
      <c r="B86" s="175" t="s">
        <v>978</v>
      </c>
    </row>
    <row r="87" spans="1:2" x14ac:dyDescent="0.15">
      <c r="A87" s="175" t="s">
        <v>979</v>
      </c>
      <c r="B87" s="175" t="s">
        <v>980</v>
      </c>
    </row>
    <row r="88" spans="1:2" x14ac:dyDescent="0.15">
      <c r="A88" s="175" t="s">
        <v>981</v>
      </c>
      <c r="B88" s="175" t="s">
        <v>982</v>
      </c>
    </row>
    <row r="89" spans="1:2" x14ac:dyDescent="0.15">
      <c r="A89" s="175" t="s">
        <v>985</v>
      </c>
      <c r="B89" s="175" t="s">
        <v>986</v>
      </c>
    </row>
    <row r="90" spans="1:2" x14ac:dyDescent="0.15">
      <c r="A90" s="175" t="s">
        <v>988</v>
      </c>
      <c r="B90" s="175" t="s">
        <v>989</v>
      </c>
    </row>
    <row r="91" spans="1:2" x14ac:dyDescent="0.15">
      <c r="A91" s="175" t="s">
        <v>1001</v>
      </c>
      <c r="B91" s="175" t="s">
        <v>1002</v>
      </c>
    </row>
    <row r="92" spans="1:2" x14ac:dyDescent="0.15">
      <c r="A92" s="175" t="s">
        <v>1024</v>
      </c>
      <c r="B92" s="175" t="s">
        <v>1025</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6"/>
  <dimension ref="B2:E99"/>
  <sheetViews>
    <sheetView workbookViewId="0">
      <selection activeCell="L21" sqref="L21"/>
    </sheetView>
  </sheetViews>
  <sheetFormatPr defaultColWidth="6.25" defaultRowHeight="11.25" x14ac:dyDescent="0.15"/>
  <cols>
    <col min="1" max="2" width="6.25" style="105"/>
    <col min="3" max="5" width="12.5" style="105" customWidth="1"/>
    <col min="6" max="16384" width="6.25" style="105"/>
  </cols>
  <sheetData>
    <row r="2" spans="2:5" ht="13.5" customHeight="1" x14ac:dyDescent="0.15">
      <c r="C2" s="214" t="s">
        <v>467</v>
      </c>
      <c r="D2" s="214" t="s">
        <v>28</v>
      </c>
      <c r="E2" s="214"/>
    </row>
    <row r="3" spans="2:5" x14ac:dyDescent="0.15">
      <c r="C3" s="214"/>
      <c r="D3" s="105" t="s">
        <v>468</v>
      </c>
      <c r="E3" s="105" t="s">
        <v>469</v>
      </c>
    </row>
    <row r="4" spans="2:5" x14ac:dyDescent="0.15">
      <c r="B4" s="105" t="s">
        <v>470</v>
      </c>
      <c r="C4" s="105" t="s">
        <v>693</v>
      </c>
      <c r="D4" s="105" t="s">
        <v>693</v>
      </c>
      <c r="E4" s="105" t="s">
        <v>693</v>
      </c>
    </row>
    <row r="5" spans="2:5" x14ac:dyDescent="0.15">
      <c r="B5" s="105" t="s">
        <v>471</v>
      </c>
      <c r="C5" s="105" t="s">
        <v>1000</v>
      </c>
      <c r="D5" s="105" t="s">
        <v>472</v>
      </c>
      <c r="E5" s="105" t="s">
        <v>472</v>
      </c>
    </row>
    <row r="6" spans="2:5" x14ac:dyDescent="0.15">
      <c r="B6" s="105" t="s">
        <v>473</v>
      </c>
      <c r="C6" s="105" t="s">
        <v>643</v>
      </c>
      <c r="D6" s="13" t="s">
        <v>356</v>
      </c>
      <c r="E6" s="105" t="s">
        <v>479</v>
      </c>
    </row>
    <row r="7" spans="2:5" x14ac:dyDescent="0.15">
      <c r="B7" s="105" t="s">
        <v>474</v>
      </c>
      <c r="C7" s="105" t="str">
        <f>IFERROR(SUBSTITUTE(索引!G7,索引!G7,索引!E7),"")</f>
        <v/>
      </c>
      <c r="D7" s="13" t="s">
        <v>356</v>
      </c>
    </row>
    <row r="8" spans="2:5" x14ac:dyDescent="0.15">
      <c r="C8" s="105" t="str">
        <f>IFERROR(SUBSTITUTE(索引!G8,索引!G8,索引!E8),"")</f>
        <v>吕玲绮</v>
      </c>
      <c r="D8" s="13" t="s">
        <v>463</v>
      </c>
      <c r="E8" s="105" t="str">
        <f>IFERROR(SUBSTITUTE(索引!N17,索引!N17,索引!L17),"")</f>
        <v>利趾</v>
      </c>
    </row>
    <row r="9" spans="2:5" x14ac:dyDescent="0.15">
      <c r="C9" s="105" t="str">
        <f>IFERROR(SUBSTITUTE(索引!G9,索引!G9,索引!E9),"")</f>
        <v>曹仁</v>
      </c>
      <c r="D9" s="13" t="s">
        <v>464</v>
      </c>
      <c r="E9" s="105" t="str">
        <f>IFERROR(SUBSTITUTE(索引!N18,索引!N18,索引!L18),"")</f>
        <v>盾兵</v>
      </c>
    </row>
    <row r="10" spans="2:5" x14ac:dyDescent="0.15">
      <c r="C10" s="105" t="str">
        <f>IFERROR(SUBSTITUTE(索引!G10,索引!G10,索引!E10),"")</f>
        <v/>
      </c>
      <c r="D10" s="13" t="s">
        <v>465</v>
      </c>
      <c r="E10" s="105" t="str">
        <f>IFERROR(SUBSTITUTE(索引!N19,索引!N19,索引!L19),"")</f>
        <v>角试营</v>
      </c>
    </row>
    <row r="11" spans="2:5" x14ac:dyDescent="0.15">
      <c r="C11" s="105" t="str">
        <f>IFERROR(SUBSTITUTE(索引!G11,索引!G11,索引!E11),"")</f>
        <v/>
      </c>
      <c r="D11" s="13" t="s">
        <v>357</v>
      </c>
      <c r="E11" s="105" t="str">
        <f>IFERROR(SUBSTITUTE(索引!N20,索引!N20,索引!L20),"")</f>
        <v>巨盾兵</v>
      </c>
    </row>
    <row r="12" spans="2:5" x14ac:dyDescent="0.15">
      <c r="C12" s="105" t="str">
        <f>IFERROR(SUBSTITUTE(索引!G12,索引!G12,索引!E12),"")</f>
        <v>程普</v>
      </c>
      <c r="D12" s="13" t="s">
        <v>466</v>
      </c>
      <c r="E12" s="105" t="str">
        <f>IFERROR(SUBSTITUTE(索引!N21,索引!N21,索引!L21),"")</f>
        <v>戟兵</v>
      </c>
    </row>
    <row r="13" spans="2:5" x14ac:dyDescent="0.15">
      <c r="C13" s="105" t="str">
        <f>IFERROR(SUBSTITUTE(索引!G13,索引!G13,索引!E13),"")</f>
        <v>周瑜</v>
      </c>
      <c r="D13" s="13" t="s">
        <v>476</v>
      </c>
      <c r="E13" s="105" t="str">
        <f>IFERROR(SUBSTITUTE(索引!N22,索引!N22,索引!L22),"")</f>
        <v>长戟兵</v>
      </c>
    </row>
    <row r="14" spans="2:5" x14ac:dyDescent="0.15">
      <c r="C14" s="105" t="str">
        <f>IFERROR(SUBSTITUTE(索引!G14,索引!G14,索引!E14),"")</f>
        <v>大乔</v>
      </c>
      <c r="D14" s="13" t="s">
        <v>477</v>
      </c>
      <c r="E14" s="105" t="str">
        <f>IFERROR(SUBSTITUTE(索引!N23,索引!N23,索引!L23),"")</f>
        <v>巨斧兵</v>
      </c>
    </row>
    <row r="15" spans="2:5" x14ac:dyDescent="0.15">
      <c r="C15" s="105" t="str">
        <f>IFERROR(SUBSTITUTE(索引!G15,索引!G15,索引!E15),"")</f>
        <v/>
      </c>
      <c r="D15" s="105" t="s">
        <v>504</v>
      </c>
      <c r="E15" s="105" t="str">
        <f>IFERROR(SUBSTITUTE(索引!N24,索引!N24,索引!L24),"")</f>
        <v>女兵</v>
      </c>
    </row>
    <row r="16" spans="2:5" x14ac:dyDescent="0.15">
      <c r="C16" s="105" t="str">
        <f>IFERROR(SUBSTITUTE(索引!G16,索引!G16,索引!E16),"")</f>
        <v>邓艾</v>
      </c>
      <c r="E16" s="105" t="str">
        <f>IFERROR(SUBSTITUTE(索引!N25,索引!N25,索引!L25),"")</f>
        <v>大戟士</v>
      </c>
    </row>
    <row r="17" spans="3:5" x14ac:dyDescent="0.15">
      <c r="C17" s="105" t="str">
        <f>IFERROR(SUBSTITUTE(索引!G17,索引!G17,索引!E17),"")</f>
        <v>王异</v>
      </c>
      <c r="E17" s="105" t="str">
        <f>IFERROR(SUBSTITUTE(索引!N26,索引!N26,索引!L26),"")</f>
        <v>轻骑兵</v>
      </c>
    </row>
    <row r="18" spans="3:5" x14ac:dyDescent="0.15">
      <c r="C18" s="105" t="str">
        <f>IFERROR(SUBSTITUTE(索引!G18,索引!G18,索引!E18),"")</f>
        <v>丁奉</v>
      </c>
      <c r="E18" s="105" t="str">
        <f>IFERROR(SUBSTITUTE(索引!N27,索引!N27,索引!L27),"")</f>
        <v>东胡轻骑兵</v>
      </c>
    </row>
    <row r="19" spans="3:5" x14ac:dyDescent="0.15">
      <c r="C19" s="105" t="str">
        <f>IFERROR(SUBSTITUTE(索引!G19,索引!G19,索引!E19),"")</f>
        <v>何太后</v>
      </c>
      <c r="E19" s="105" t="str">
        <f>IFERROR(SUBSTITUTE(索引!N28,索引!N28,索引!L28),"")</f>
        <v>戟骑兵</v>
      </c>
    </row>
    <row r="20" spans="3:5" x14ac:dyDescent="0.15">
      <c r="C20" s="105" t="str">
        <f>IFERROR(SUBSTITUTE(索引!G20,索引!G20,索引!E20),"")</f>
        <v>太史慈</v>
      </c>
      <c r="E20" s="105" t="str">
        <f>IFERROR(SUBSTITUTE(索引!N29,索引!N29,索引!L29),"")</f>
        <v>骆驼骑兵</v>
      </c>
    </row>
    <row r="21" spans="3:5" x14ac:dyDescent="0.15">
      <c r="C21" s="105" t="str">
        <f>IFERROR(SUBSTITUTE(索引!G21,索引!G21,索引!E21),"")</f>
        <v>黄忠</v>
      </c>
      <c r="E21" s="105" t="str">
        <f>IFERROR(SUBSTITUTE(索引!N30,索引!N30,索引!L30),"")</f>
        <v>重甲骑兵</v>
      </c>
    </row>
    <row r="22" spans="3:5" x14ac:dyDescent="0.15">
      <c r="C22" s="105" t="str">
        <f>IFERROR(SUBSTITUTE(索引!G22,索引!G22,索引!E22),"")</f>
        <v>马腾</v>
      </c>
      <c r="E22" s="105" t="str">
        <f>IFERROR(SUBSTITUTE(索引!N31,索引!N31,索引!L31),"")</f>
        <v>轻甲战车</v>
      </c>
    </row>
    <row r="23" spans="3:5" x14ac:dyDescent="0.15">
      <c r="C23" s="105" t="str">
        <f>IFERROR(SUBSTITUTE(索引!G23,索引!G23,索引!E23),"")</f>
        <v>曹洪</v>
      </c>
      <c r="E23" s="105" t="str">
        <f>IFERROR(SUBSTITUTE(索引!N32,索引!N32,索引!L32),"")</f>
        <v>四马重战车</v>
      </c>
    </row>
    <row r="24" spans="3:5" x14ac:dyDescent="0.15">
      <c r="C24" s="105" t="str">
        <f>IFERROR(SUBSTITUTE(索引!G24,索引!G24,索引!E24),"")</f>
        <v>严颜</v>
      </c>
      <c r="E24" s="105" t="str">
        <f>IFERROR(SUBSTITUTE(索引!N33,索引!N33,索引!L33),"")</f>
        <v>兽纹战车</v>
      </c>
    </row>
    <row r="25" spans="3:5" x14ac:dyDescent="0.15">
      <c r="C25" s="105" t="str">
        <f>IFERROR(SUBSTITUTE(索引!G25,索引!G25,索引!E25),"")</f>
        <v>王允</v>
      </c>
      <c r="E25" s="105" t="str">
        <f>IFERROR(SUBSTITUTE(索引!N34,索引!N34,索引!L34),"")</f>
        <v>虎头喷火车</v>
      </c>
    </row>
    <row r="26" spans="3:5" x14ac:dyDescent="0.15">
      <c r="C26" s="105" t="str">
        <f>IFERROR(SUBSTITUTE(索引!G26,索引!G26,索引!E26),"")</f>
        <v>荀彧</v>
      </c>
      <c r="E26" s="105" t="str">
        <f>IFERROR(SUBSTITUTE(索引!N35,索引!N35,索引!L35),"")</f>
        <v>苹车</v>
      </c>
    </row>
    <row r="27" spans="3:5" x14ac:dyDescent="0.15">
      <c r="C27" s="105" t="str">
        <f>IFERROR(SUBSTITUTE(索引!G27,索引!G27,索引!E27),"")</f>
        <v/>
      </c>
      <c r="E27" s="105" t="str">
        <f>IFERROR(SUBSTITUTE(索引!N36,索引!N36,索引!L36),"")</f>
        <v>弓箭兵</v>
      </c>
    </row>
    <row r="28" spans="3:5" x14ac:dyDescent="0.15">
      <c r="C28" s="105" t="str">
        <f>IFERROR(SUBSTITUTE(索引!G28,索引!G28,索引!E28),"")</f>
        <v>李儒</v>
      </c>
      <c r="E28" s="105" t="str">
        <f>IFERROR(SUBSTITUTE(索引!N37,索引!N37,索引!L37),"")</f>
        <v>越毒弓</v>
      </c>
    </row>
    <row r="29" spans="3:5" x14ac:dyDescent="0.15">
      <c r="C29" s="105" t="str">
        <f>IFERROR(SUBSTITUTE(索引!G29,索引!G29,索引!E29),"")</f>
        <v>张昭</v>
      </c>
      <c r="E29" s="105" t="str">
        <f>IFERROR(SUBSTITUTE(索引!N38,索引!N38,索引!L38),"")</f>
        <v>弹石兵</v>
      </c>
    </row>
    <row r="30" spans="3:5" x14ac:dyDescent="0.15">
      <c r="C30" s="105" t="str">
        <f>IFERROR(SUBSTITUTE(索引!G30,索引!G30,索引!E30),"")</f>
        <v>步练师</v>
      </c>
      <c r="E30" s="105" t="str">
        <f>IFERROR(SUBSTITUTE(索引!N39,索引!N39,索引!L39),"")</f>
        <v>火箭营</v>
      </c>
    </row>
    <row r="31" spans="3:5" x14ac:dyDescent="0.15">
      <c r="C31" s="105" t="str">
        <f>IFERROR(SUBSTITUTE(索引!G31,索引!G31,索引!E31),"")</f>
        <v>陶谦</v>
      </c>
      <c r="E31" s="105" t="str">
        <f>IFERROR(SUBSTITUTE(索引!N40,索引!N40,索引!L40),"")</f>
        <v>没羽士</v>
      </c>
    </row>
    <row r="32" spans="3:5" x14ac:dyDescent="0.15">
      <c r="C32" s="105" t="str">
        <f>IFERROR(SUBSTITUTE(索引!G32,索引!G32,索引!E32),"")</f>
        <v/>
      </c>
      <c r="E32" s="105" t="str">
        <f>IFERROR(SUBSTITUTE(索引!N41,索引!N41,索引!L41),"")</f>
        <v>弩兵</v>
      </c>
    </row>
    <row r="33" spans="3:5" x14ac:dyDescent="0.15">
      <c r="C33" s="105" t="str">
        <f>IFERROR(SUBSTITUTE(索引!G33,索引!G33,索引!E33),"")</f>
        <v>邓芝</v>
      </c>
      <c r="E33" s="105" t="str">
        <f>IFERROR(SUBSTITUTE(索引!N42,索引!N42,索引!L42),"")</f>
        <v>精锐弩兵</v>
      </c>
    </row>
    <row r="34" spans="3:5" x14ac:dyDescent="0.15">
      <c r="C34" s="105" t="str">
        <f>IFERROR(SUBSTITUTE(索引!G34,索引!G34,索引!E34),"")</f>
        <v>公孙瓒</v>
      </c>
      <c r="E34" s="105" t="str">
        <f>IFERROR(SUBSTITUTE(索引!N43,索引!N43,索引!L43),"")</f>
        <v>博浪锤勇士</v>
      </c>
    </row>
    <row r="35" spans="3:5" x14ac:dyDescent="0.15">
      <c r="C35" s="105" t="str">
        <f>IFERROR(SUBSTITUTE(索引!G35,索引!G35,索引!E35),"")</f>
        <v/>
      </c>
      <c r="E35" s="105" t="str">
        <f>IFERROR(SUBSTITUTE(索引!N44,索引!N44,索引!L44),"")</f>
        <v>投矛手</v>
      </c>
    </row>
    <row r="36" spans="3:5" x14ac:dyDescent="0.15">
      <c r="C36" s="105" t="str">
        <f>IFERROR(SUBSTITUTE(索引!G36,索引!G36,索引!E36),"")</f>
        <v>孙尚香</v>
      </c>
      <c r="E36" s="105" t="str">
        <f>IFERROR(SUBSTITUTE(索引!N45,索引!N45,索引!L45),"")</f>
        <v>踏弩兵</v>
      </c>
    </row>
    <row r="37" spans="3:5" x14ac:dyDescent="0.15">
      <c r="C37" s="105" t="str">
        <f>IFERROR(SUBSTITUTE(索引!G37,索引!G37,索引!E37),"")</f>
        <v>凌统</v>
      </c>
      <c r="E37" s="105" t="str">
        <f>IFERROR(SUBSTITUTE(索引!N46,索引!N46,索引!L46),"")</f>
        <v>攻城冲车</v>
      </c>
    </row>
    <row r="38" spans="3:5" x14ac:dyDescent="0.15">
      <c r="C38" s="105" t="str">
        <f>IFERROR(SUBSTITUTE(索引!G38,索引!G38,索引!E38),"")</f>
        <v>于吉</v>
      </c>
      <c r="E38" s="105" t="str">
        <f>IFERROR(SUBSTITUTE(索引!N47,索引!N47,索引!L47),"")</f>
        <v>牛车</v>
      </c>
    </row>
    <row r="39" spans="3:5" x14ac:dyDescent="0.15">
      <c r="C39" s="105" t="str">
        <f>IFERROR(SUBSTITUTE(索引!G39,索引!G39,索引!E39),"")</f>
        <v>华佗</v>
      </c>
      <c r="E39" s="105" t="str">
        <f>IFERROR(SUBSTITUTE(索引!N48,索引!N48,索引!L48),"")</f>
        <v>擂鼓兵</v>
      </c>
    </row>
    <row r="40" spans="3:5" x14ac:dyDescent="0.15">
      <c r="C40" s="105" t="str">
        <f>IFERROR(SUBSTITUTE(索引!G40,索引!G40,索引!E40),"")</f>
        <v>廖化</v>
      </c>
      <c r="E40" s="105" t="str">
        <f>IFERROR(SUBSTITUTE(索引!N49,索引!N49,索引!L49),"")</f>
        <v>轒辒车</v>
      </c>
    </row>
    <row r="41" spans="3:5" x14ac:dyDescent="0.15">
      <c r="C41" s="105" t="str">
        <f>IFERROR(SUBSTITUTE(索引!G41,索引!G41,索引!E41),"")</f>
        <v>张辽</v>
      </c>
      <c r="E41" s="105" t="str">
        <f>IFERROR(SUBSTITUTE(索引!N50,索引!N50,索引!L50),"")</f>
        <v>辎重营</v>
      </c>
    </row>
    <row r="42" spans="3:5" x14ac:dyDescent="0.15">
      <c r="C42" s="105" t="str">
        <f>IFERROR(SUBSTITUTE(索引!G42,索引!G42,索引!E42),"")</f>
        <v/>
      </c>
      <c r="E42" s="105" t="str">
        <f>IFERROR(SUBSTITUTE(索引!N51,索引!N51,索引!L51),"")</f>
        <v>井阑</v>
      </c>
    </row>
    <row r="43" spans="3:5" x14ac:dyDescent="0.15">
      <c r="C43" s="105" t="str">
        <f>IFERROR(SUBSTITUTE(索引!G43,索引!G43,索引!E43),"")</f>
        <v>卧龙先生</v>
      </c>
      <c r="E43" s="105" t="str">
        <f>IFERROR(SUBSTITUTE(索引!N52,索引!N52,索引!L52),"")</f>
        <v>投石车</v>
      </c>
    </row>
    <row r="44" spans="3:5" x14ac:dyDescent="0.15">
      <c r="C44" s="105" t="str">
        <f>IFERROR(SUBSTITUTE(索引!G44,索引!G44,索引!E44),"")</f>
        <v>马良</v>
      </c>
      <c r="E44" s="105" t="str">
        <f>IFERROR(SUBSTITUTE(索引!N53,索引!N53,索引!L53),"")</f>
        <v>木鸢</v>
      </c>
    </row>
    <row r="45" spans="3:5" x14ac:dyDescent="0.15">
      <c r="C45" s="105" t="str">
        <f>IFERROR(SUBSTITUTE(索引!G45,索引!G45,索引!E45),"")</f>
        <v>孙皓</v>
      </c>
      <c r="E45" s="105" t="str">
        <f>IFERROR(SUBSTITUTE(索引!N54,索引!N54,索引!L54),"")</f>
        <v>床弩</v>
      </c>
    </row>
    <row r="46" spans="3:5" x14ac:dyDescent="0.15">
      <c r="C46" s="105" t="str">
        <f>IFERROR(SUBSTITUTE(索引!G46,索引!G46,索引!E46),"")</f>
        <v/>
      </c>
      <c r="E46" s="105" t="str">
        <f>IFERROR(SUBSTITUTE(索引!N55,索引!N55,索引!L55),"")</f>
        <v>火油投石车</v>
      </c>
    </row>
    <row r="47" spans="3:5" x14ac:dyDescent="0.15">
      <c r="C47" s="105" t="str">
        <f>IFERROR(SUBSTITUTE(索引!G47,索引!G47,索引!E47),"")</f>
        <v>徐庶</v>
      </c>
      <c r="E47" s="105" t="str">
        <f>IFERROR(SUBSTITUTE(索引!N56,索引!N56,索引!L56),"")</f>
        <v>黑衣铁骑</v>
      </c>
    </row>
    <row r="48" spans="3:5" x14ac:dyDescent="0.15">
      <c r="C48" s="105" t="str">
        <f>IFERROR(SUBSTITUTE(索引!G48,索引!G48,索引!E48),"")</f>
        <v>孙坚</v>
      </c>
      <c r="E48" s="105" t="str">
        <f>IFERROR(SUBSTITUTE(索引!N57,索引!N57,索引!L57),"")</f>
        <v>胡服骑兵</v>
      </c>
    </row>
    <row r="49" spans="3:5" x14ac:dyDescent="0.15">
      <c r="C49" s="105" t="str">
        <f>IFERROR(SUBSTITUTE(索引!G49,索引!G49,索引!E49),"")</f>
        <v>马谡</v>
      </c>
      <c r="E49" s="105" t="str">
        <f>IFERROR(SUBSTITUTE(索引!N58,索引!N58,索引!L58),"")</f>
        <v>技击之士</v>
      </c>
    </row>
    <row r="50" spans="3:5" x14ac:dyDescent="0.15">
      <c r="C50" s="105" t="str">
        <f>IFERROR(SUBSTITUTE(索引!G50,索引!G50,索引!E50),"")</f>
        <v>关银屏</v>
      </c>
      <c r="E50" s="105" t="str">
        <f>IFERROR(SUBSTITUTE(索引!N59,索引!N59,索引!L59),"")</f>
        <v>燕死士</v>
      </c>
    </row>
    <row r="51" spans="3:5" x14ac:dyDescent="0.15">
      <c r="C51" s="105" t="str">
        <f>IFERROR(SUBSTITUTE(索引!G51,索引!G51,索引!E51),"")</f>
        <v>于禁</v>
      </c>
      <c r="E51" s="105" t="str">
        <f>IFERROR(SUBSTITUTE(索引!N60,索引!N60,索引!L60),"")</f>
        <v>申息师</v>
      </c>
    </row>
    <row r="52" spans="3:5" x14ac:dyDescent="0.15">
      <c r="C52" s="105" t="str">
        <f>IFERROR(SUBSTITUTE(索引!G52,索引!G52,索引!E52),"")</f>
        <v>荀攸</v>
      </c>
      <c r="E52" s="105" t="str">
        <f>IFERROR(SUBSTITUTE(索引!N61,索引!N61,索引!L61),"")</f>
        <v>重甲武卒</v>
      </c>
    </row>
    <row r="53" spans="3:5" x14ac:dyDescent="0.15">
      <c r="C53" s="105" t="str">
        <f>IFERROR(SUBSTITUTE(索引!G53,索引!G53,索引!E53),"")</f>
        <v/>
      </c>
      <c r="E53" s="105" t="str">
        <f>IFERROR(SUBSTITUTE(索引!N62,索引!N62,索引!L62),"")</f>
        <v>击刹</v>
      </c>
    </row>
    <row r="54" spans="3:5" x14ac:dyDescent="0.15">
      <c r="C54" s="105" t="str">
        <f>IFERROR(SUBSTITUTE(索引!G54,索引!G54,索引!E54),"")</f>
        <v>糜竺</v>
      </c>
      <c r="E54" s="105" t="str">
        <f>IFERROR(SUBSTITUTE(索引!N63,索引!N63,索引!L63),"")</f>
        <v>乱音营</v>
      </c>
    </row>
    <row r="55" spans="3:5" x14ac:dyDescent="0.15">
      <c r="C55" s="105" t="str">
        <f>IFERROR(SUBSTITUTE(索引!G55,索引!G55,索引!E55),"")</f>
        <v>魏延</v>
      </c>
      <c r="E55" s="105" t="str">
        <f>IFERROR(SUBSTITUTE(索引!N64,索引!N64,索引!L64),"")</f>
        <v>火牛营</v>
      </c>
    </row>
    <row r="56" spans="3:5" x14ac:dyDescent="0.15">
      <c r="C56" s="105" t="str">
        <f>IFERROR(SUBSTITUTE(索引!G56,索引!G56,索引!E56),"")</f>
        <v>郭汜</v>
      </c>
      <c r="E56" s="105" t="str">
        <f>IFERROR(SUBSTITUTE(索引!N65,索引!N65,索引!L65),"")</f>
        <v>先登死士</v>
      </c>
    </row>
    <row r="57" spans="3:5" x14ac:dyDescent="0.15">
      <c r="C57" s="105" t="str">
        <f>IFERROR(SUBSTITUTE(索引!G57,索引!G57,索引!E57),"")</f>
        <v>张飞</v>
      </c>
      <c r="E57" s="105" t="str">
        <f>IFERROR(SUBSTITUTE(索引!N66,索引!N66,索引!L66),"")</f>
        <v>山贼</v>
      </c>
    </row>
    <row r="58" spans="3:5" x14ac:dyDescent="0.15">
      <c r="C58" s="105" t="str">
        <f>IFERROR(SUBSTITUTE(索引!G58,索引!G58,索引!E58),"")</f>
        <v>陈宫</v>
      </c>
      <c r="E58" s="105" t="str">
        <f>IFERROR(SUBSTITUTE(索引!N67,索引!N67,索引!L67),"")</f>
        <v>象兵</v>
      </c>
    </row>
    <row r="59" spans="3:5" x14ac:dyDescent="0.15">
      <c r="C59" s="105" t="str">
        <f>IFERROR(SUBSTITUTE(索引!G59,索引!G59,索引!E59),"")</f>
        <v>诸葛瑾</v>
      </c>
      <c r="E59" s="105" t="str">
        <f>IFERROR(SUBSTITUTE(索引!N68,索引!N68,索引!L68),"")</f>
        <v>机关木人</v>
      </c>
    </row>
    <row r="60" spans="3:5" x14ac:dyDescent="0.15">
      <c r="C60" s="105" t="str">
        <f>IFERROR(SUBSTITUTE(索引!G60,索引!G60,索引!E60),"")</f>
        <v>典韦</v>
      </c>
      <c r="E60" s="105" t="str">
        <f>IFERROR(SUBSTITUTE(索引!N69,索引!N69,索引!L69),"")</f>
        <v>星官</v>
      </c>
    </row>
    <row r="61" spans="3:5" x14ac:dyDescent="0.15">
      <c r="C61" s="105" t="str">
        <f>IFERROR(SUBSTITUTE(索引!G61,索引!G61,索引!E61),"")</f>
        <v>贾诩</v>
      </c>
      <c r="E61" s="105" t="str">
        <f>IFERROR(SUBSTITUTE(索引!N70,索引!N70,索引!L70),"")</f>
        <v>金瓜武士</v>
      </c>
    </row>
    <row r="62" spans="3:5" x14ac:dyDescent="0.15">
      <c r="C62" s="105" t="str">
        <f>IFERROR(SUBSTITUTE(索引!G62,索引!G62,索引!E62),"")</f>
        <v>李典</v>
      </c>
      <c r="E62" s="105" t="str">
        <f>IFERROR(SUBSTITUTE(索引!N71,索引!N71,索引!L71),"")</f>
        <v/>
      </c>
    </row>
    <row r="63" spans="3:5" x14ac:dyDescent="0.15">
      <c r="C63" s="105" t="str">
        <f>IFERROR(SUBSTITUTE(索引!G63,索引!G63,索引!E63),"")</f>
        <v>吕蒙</v>
      </c>
      <c r="E63" s="105" t="str">
        <f>IFERROR(SUBSTITUTE(索引!N72,索引!N72,索引!L72),"")</f>
        <v/>
      </c>
    </row>
    <row r="64" spans="3:5" x14ac:dyDescent="0.15">
      <c r="C64" s="105" t="str">
        <f>IFERROR(SUBSTITUTE(索引!G64,索引!G64,索引!E64),"")</f>
        <v>袁术</v>
      </c>
      <c r="E64" s="105" t="str">
        <f>IFERROR(SUBSTITUTE(索引!N73,索引!N73,索引!L73),"")</f>
        <v>吴钩</v>
      </c>
    </row>
    <row r="65" spans="3:5" x14ac:dyDescent="0.15">
      <c r="C65" s="105" t="str">
        <f>IFERROR(SUBSTITUTE(索引!G65,索引!G65,索引!E65),"")</f>
        <v>韩当</v>
      </c>
      <c r="E65" s="105" t="str">
        <f>IFERROR(SUBSTITUTE(索引!N74,索引!N74,索引!L74),"")</f>
        <v/>
      </c>
    </row>
    <row r="66" spans="3:5" x14ac:dyDescent="0.15">
      <c r="C66" s="105" t="str">
        <f>IFERROR(SUBSTITUTE(索引!G66,索引!G66,索引!E66),"")</f>
        <v>王平</v>
      </c>
      <c r="E66" s="105" t="str">
        <f>IFERROR(SUBSTITUTE(索引!N75,索引!N75,索引!L75),"")</f>
        <v/>
      </c>
    </row>
    <row r="67" spans="3:5" x14ac:dyDescent="0.15">
      <c r="C67" s="105" t="str">
        <f>IFERROR(SUBSTITUTE(索引!G67,索引!G67,索引!E67),"")</f>
        <v>甄姬</v>
      </c>
      <c r="E67" s="105" t="str">
        <f>IFERROR(SUBSTITUTE(索引!N76,索引!N76,索引!L76),"")</f>
        <v/>
      </c>
    </row>
    <row r="68" spans="3:5" x14ac:dyDescent="0.15">
      <c r="C68" s="105" t="str">
        <f>IFERROR(SUBSTITUTE(索引!G68,索引!G68,索引!E68),"")</f>
        <v>马钧</v>
      </c>
      <c r="E68" s="105" t="str">
        <f>IFERROR(SUBSTITUTE(索引!N77,索引!N77,索引!L77),"")</f>
        <v/>
      </c>
    </row>
    <row r="69" spans="3:5" x14ac:dyDescent="0.15">
      <c r="C69" s="105" t="str">
        <f>IFERROR(SUBSTITUTE(索引!G69,索引!G69,索引!E69),"")</f>
        <v>黄盖</v>
      </c>
      <c r="E69" s="105" t="str">
        <f>IFERROR(SUBSTITUTE(索引!N78,索引!N78,索引!L78),"")</f>
        <v/>
      </c>
    </row>
    <row r="70" spans="3:5" x14ac:dyDescent="0.15">
      <c r="C70" s="105" t="str">
        <f>IFERROR(SUBSTITUTE(索引!G70,索引!G70,索引!E70),"")</f>
        <v>蒲元</v>
      </c>
      <c r="E70" s="105" t="str">
        <f>IFERROR(SUBSTITUTE(索引!N79,索引!N79,索引!L79),"")</f>
        <v/>
      </c>
    </row>
    <row r="71" spans="3:5" x14ac:dyDescent="0.15">
      <c r="C71" s="105" t="str">
        <f>IFERROR(SUBSTITUTE(索引!G71,索引!G71,索引!E71),"")</f>
        <v>刘备</v>
      </c>
      <c r="E71" s="105" t="str">
        <f>IFERROR(SUBSTITUTE(索引!N80,索引!N80,索引!L80),"")</f>
        <v/>
      </c>
    </row>
    <row r="72" spans="3:5" x14ac:dyDescent="0.15">
      <c r="C72" s="105" t="str">
        <f>IFERROR(SUBSTITUTE(索引!G72,索引!G72,索引!E72),"")</f>
        <v>孙权</v>
      </c>
      <c r="E72" s="105" t="str">
        <f>IFERROR(SUBSTITUTE(索引!N81,索引!N81,索引!L81),"")</f>
        <v/>
      </c>
    </row>
    <row r="73" spans="3:5" x14ac:dyDescent="0.15">
      <c r="C73" s="105" t="str">
        <f>IFERROR(SUBSTITUTE(索引!G73,索引!G73,索引!E73),"")</f>
        <v/>
      </c>
      <c r="E73" s="105" t="str">
        <f>IFERROR(SUBSTITUTE(索引!N82,索引!N82,索引!L82),"")</f>
        <v/>
      </c>
    </row>
    <row r="74" spans="3:5" x14ac:dyDescent="0.15">
      <c r="C74" s="105" t="str">
        <f>IFERROR(SUBSTITUTE(索引!G74,索引!G74,索引!E74),"")</f>
        <v>司马懿</v>
      </c>
      <c r="E74" s="105" t="str">
        <f>IFERROR(SUBSTITUTE(索引!N83,索引!N83,索引!L83),"")</f>
        <v/>
      </c>
    </row>
    <row r="75" spans="3:5" x14ac:dyDescent="0.15">
      <c r="C75" s="105" t="str">
        <f>IFERROR(SUBSTITUTE(索引!G75,索引!G75,索引!E75),"")</f>
        <v>水镜先生</v>
      </c>
      <c r="E75" s="105" t="str">
        <f>IFERROR(SUBSTITUTE(索引!N84,索引!N84,索引!L84),"")</f>
        <v/>
      </c>
    </row>
    <row r="76" spans="3:5" x14ac:dyDescent="0.15">
      <c r="C76" s="105" t="str">
        <f>IFERROR(SUBSTITUTE(索引!G76,索引!G76,索引!E76),"")</f>
        <v/>
      </c>
      <c r="E76" s="105" t="str">
        <f>IFERROR(SUBSTITUTE(索引!N85,索引!N85,索引!L85),"")</f>
        <v>拒马</v>
      </c>
    </row>
    <row r="77" spans="3:5" x14ac:dyDescent="0.15">
      <c r="C77" s="105" t="str">
        <f>IFERROR(SUBSTITUTE(索引!G77,索引!G77,索引!E77),"")</f>
        <v/>
      </c>
      <c r="E77" s="105" t="str">
        <f>IFERROR(SUBSTITUTE(索引!N86,索引!N86,索引!L86),"")</f>
        <v/>
      </c>
    </row>
    <row r="78" spans="3:5" x14ac:dyDescent="0.15">
      <c r="C78" s="105" t="str">
        <f>IFERROR(SUBSTITUTE(索引!G78,索引!G78,索引!E78),"")</f>
        <v>李傕</v>
      </c>
      <c r="E78" s="105" t="str">
        <f>IFERROR(SUBSTITUTE(索引!N87,索引!N87,索引!L87),"")</f>
        <v/>
      </c>
    </row>
    <row r="79" spans="3:5" x14ac:dyDescent="0.15">
      <c r="C79" s="105" t="str">
        <f>IFERROR(SUBSTITUTE(索引!G79,索引!G79,索引!E79),"")</f>
        <v/>
      </c>
      <c r="E79" s="105" t="str">
        <f>IFERROR(SUBSTITUTE(索引!N88,索引!N88,索引!L88),"")</f>
        <v/>
      </c>
    </row>
    <row r="80" spans="3:5" x14ac:dyDescent="0.15">
      <c r="C80" s="105" t="str">
        <f>IFERROR(SUBSTITUTE(索引!G80,索引!G80,索引!E80),"")</f>
        <v>曹丕</v>
      </c>
      <c r="E80" s="105" t="str">
        <f>IFERROR(SUBSTITUTE(索引!N89,索引!N89,索引!L89),"")</f>
        <v>豪狶骑士</v>
      </c>
    </row>
    <row r="81" spans="3:3" x14ac:dyDescent="0.15">
      <c r="C81" s="105" t="str">
        <f>IFERROR(SUBSTITUTE(索引!G81,索引!G81,索引!E81),"")</f>
        <v>徐晃</v>
      </c>
    </row>
    <row r="82" spans="3:3" x14ac:dyDescent="0.15">
      <c r="C82" s="105" t="str">
        <f>IFERROR(SUBSTITUTE(索引!G82,索引!G82,索引!E82),"")</f>
        <v>小乔</v>
      </c>
    </row>
    <row r="83" spans="3:3" x14ac:dyDescent="0.15">
      <c r="C83" s="105" t="str">
        <f>IFERROR(SUBSTITUTE(索引!G83,索引!G83,索引!E83),"")</f>
        <v>马云禄</v>
      </c>
    </row>
    <row r="84" spans="3:3" x14ac:dyDescent="0.15">
      <c r="C84" s="105" t="str">
        <f>IFERROR(SUBSTITUTE(索引!G84,索引!G84,索引!E84),"")</f>
        <v>夏侯惇</v>
      </c>
    </row>
    <row r="85" spans="3:3" x14ac:dyDescent="0.15">
      <c r="C85" s="105" t="str">
        <f>IFERROR(SUBSTITUTE(索引!G85,索引!G85,索引!E85),"")</f>
        <v/>
      </c>
    </row>
    <row r="86" spans="3:3" x14ac:dyDescent="0.15">
      <c r="C86" s="105" t="str">
        <f>IFERROR(SUBSTITUTE(索引!G86,索引!G86,索引!E86),"")</f>
        <v/>
      </c>
    </row>
    <row r="87" spans="3:3" x14ac:dyDescent="0.15">
      <c r="C87" s="105" t="str">
        <f>IFERROR(SUBSTITUTE(索引!G87,索引!G87,索引!E87),"")</f>
        <v/>
      </c>
    </row>
    <row r="88" spans="3:3" x14ac:dyDescent="0.15">
      <c r="C88" s="105" t="str">
        <f>IFERROR(SUBSTITUTE(索引!G88,索引!G88,索引!E88),"")</f>
        <v/>
      </c>
    </row>
    <row r="89" spans="3:3" x14ac:dyDescent="0.15">
      <c r="C89" s="105" t="str">
        <f>IFERROR(SUBSTITUTE(索引!G89,索引!G89,索引!E89),"")</f>
        <v>乐进</v>
      </c>
    </row>
    <row r="90" spans="3:3" x14ac:dyDescent="0.15">
      <c r="C90" s="105" t="str">
        <f>IFERROR(SUBSTITUTE(索引!G90,索引!G90,索引!E90),"")</f>
        <v/>
      </c>
    </row>
    <row r="91" spans="3:3" x14ac:dyDescent="0.15">
      <c r="C91" s="105" t="str">
        <f>IFERROR(SUBSTITUTE(索引!G91,索引!G91,索引!E91),"")</f>
        <v>吕布</v>
      </c>
    </row>
    <row r="92" spans="3:3" x14ac:dyDescent="0.15">
      <c r="C92" s="105" t="str">
        <f>IFERROR(SUBSTITUTE(索引!G92,索引!G92,索引!E92),"")</f>
        <v>赵云</v>
      </c>
    </row>
    <row r="93" spans="3:3" x14ac:dyDescent="0.15">
      <c r="C93" s="105" t="str">
        <f>IFERROR(SUBSTITUTE(索引!G93,索引!G93,索引!E93),"")</f>
        <v>蔡文姬</v>
      </c>
    </row>
    <row r="94" spans="3:3" x14ac:dyDescent="0.15">
      <c r="C94" s="105" t="str">
        <f>IFERROR(SUBSTITUTE(索引!G94,索引!G94,索引!E94),"")</f>
        <v>陆逊</v>
      </c>
    </row>
    <row r="95" spans="3:3" x14ac:dyDescent="0.15">
      <c r="C95" s="105" t="str">
        <f>IFERROR(SUBSTITUTE(索引!G95,索引!G95,索引!E95),"")</f>
        <v>诸葛亮</v>
      </c>
    </row>
    <row r="96" spans="3:3" x14ac:dyDescent="0.15">
      <c r="C96" s="105" t="str">
        <f>IFERROR(SUBSTITUTE(索引!G96,索引!G96,索引!E96),"")</f>
        <v/>
      </c>
    </row>
    <row r="97" spans="3:3" x14ac:dyDescent="0.15">
      <c r="C97" s="105" t="str">
        <f>IFERROR(SUBSTITUTE(索引!G97,索引!G97,索引!E97),"")</f>
        <v/>
      </c>
    </row>
    <row r="98" spans="3:3" x14ac:dyDescent="0.15">
      <c r="C98" s="105" t="str">
        <f>IFERROR(SUBSTITUTE(索引!G98,索引!G98,索引!E98),"")</f>
        <v/>
      </c>
    </row>
    <row r="99" spans="3:3" x14ac:dyDescent="0.15">
      <c r="C99" s="105" t="str">
        <f>IFERROR(SUBSTITUTE(索引!G99,索引!G99,索引!E99),"")</f>
        <v/>
      </c>
    </row>
  </sheetData>
  <mergeCells count="2">
    <mergeCell ref="D2:E2"/>
    <mergeCell ref="C2:C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9345" r:id="rId3" name="Button 1">
              <controlPr defaultSize="0" print="0" autoFill="0" autoPict="0" macro="[0]!复制将领演算区域">
                <anchor moveWithCells="1">
                  <from>
                    <xdr:col>8</xdr:col>
                    <xdr:colOff>0</xdr:colOff>
                    <xdr:row>3</xdr:row>
                    <xdr:rowOff>0</xdr:rowOff>
                  </from>
                  <to>
                    <xdr:col>12</xdr:col>
                    <xdr:colOff>238125</xdr:colOff>
                    <xdr:row>5</xdr:row>
                    <xdr:rowOff>0</xdr:rowOff>
                  </to>
                </anchor>
              </controlPr>
            </control>
          </mc:Choice>
        </mc:AlternateContent>
        <mc:AlternateContent xmlns:mc="http://schemas.openxmlformats.org/markup-compatibility/2006">
          <mc:Choice Requires="x14">
            <control shapeId="569346" r:id="rId4" name="Button 2">
              <controlPr defaultSize="0" print="0" autoFill="0" autoPict="0" macro="[0]!复制将领配置区域">
                <anchor moveWithCells="1">
                  <from>
                    <xdr:col>7</xdr:col>
                    <xdr:colOff>466725</xdr:colOff>
                    <xdr:row>6</xdr:row>
                    <xdr:rowOff>0</xdr:rowOff>
                  </from>
                  <to>
                    <xdr:col>12</xdr:col>
                    <xdr:colOff>228600</xdr:colOff>
                    <xdr:row>8</xdr:row>
                    <xdr:rowOff>0</xdr:rowOff>
                  </to>
                </anchor>
              </controlPr>
            </control>
          </mc:Choice>
        </mc:AlternateContent>
        <mc:AlternateContent xmlns:mc="http://schemas.openxmlformats.org/markup-compatibility/2006">
          <mc:Choice Requires="x14">
            <control shapeId="569347" r:id="rId5" name="Button 3">
              <controlPr defaultSize="0" print="0" autoFill="0" autoPict="0" macro="[0]!复制士兵单独演算区域">
                <anchor moveWithCells="1">
                  <from>
                    <xdr:col>14</xdr:col>
                    <xdr:colOff>0</xdr:colOff>
                    <xdr:row>3</xdr:row>
                    <xdr:rowOff>0</xdr:rowOff>
                  </from>
                  <to>
                    <xdr:col>18</xdr:col>
                    <xdr:colOff>238125</xdr:colOff>
                    <xdr:row>5</xdr:row>
                    <xdr:rowOff>0</xdr:rowOff>
                  </to>
                </anchor>
              </controlPr>
            </control>
          </mc:Choice>
        </mc:AlternateContent>
        <mc:AlternateContent xmlns:mc="http://schemas.openxmlformats.org/markup-compatibility/2006">
          <mc:Choice Requires="x14">
            <control shapeId="569348" r:id="rId6" name="Button 4">
              <controlPr defaultSize="0" print="0" autoFill="0" autoPict="0" macro="[0]!复制士兵单独配置区域">
                <anchor moveWithCells="1">
                  <from>
                    <xdr:col>14</xdr:col>
                    <xdr:colOff>0</xdr:colOff>
                    <xdr:row>6</xdr:row>
                    <xdr:rowOff>0</xdr:rowOff>
                  </from>
                  <to>
                    <xdr:col>18</xdr:col>
                    <xdr:colOff>238125</xdr:colOff>
                    <xdr:row>8</xdr:row>
                    <xdr:rowOff>0</xdr:rowOff>
                  </to>
                </anchor>
              </controlPr>
            </control>
          </mc:Choice>
        </mc:AlternateContent>
        <mc:AlternateContent xmlns:mc="http://schemas.openxmlformats.org/markup-compatibility/2006">
          <mc:Choice Requires="x14">
            <control shapeId="569349" r:id="rId7" name="Button 5">
              <controlPr defaultSize="0" print="0" autoFill="0" autoPict="0" macro="[0]!复制士兵公共演算区域">
                <anchor moveWithCells="1">
                  <from>
                    <xdr:col>14</xdr:col>
                    <xdr:colOff>0</xdr:colOff>
                    <xdr:row>9</xdr:row>
                    <xdr:rowOff>0</xdr:rowOff>
                  </from>
                  <to>
                    <xdr:col>18</xdr:col>
                    <xdr:colOff>238125</xdr:colOff>
                    <xdr:row>11</xdr:row>
                    <xdr:rowOff>0</xdr:rowOff>
                  </to>
                </anchor>
              </controlPr>
            </control>
          </mc:Choice>
        </mc:AlternateContent>
        <mc:AlternateContent xmlns:mc="http://schemas.openxmlformats.org/markup-compatibility/2006">
          <mc:Choice Requires="x14">
            <control shapeId="569350" r:id="rId8" name="Button 6">
              <controlPr defaultSize="0" print="0" autoFill="0" autoPict="0" macro="[0]!复制士兵公共配置区域">
                <anchor moveWithCells="1">
                  <from>
                    <xdr:col>14</xdr:col>
                    <xdr:colOff>0</xdr:colOff>
                    <xdr:row>12</xdr:row>
                    <xdr:rowOff>0</xdr:rowOff>
                  </from>
                  <to>
                    <xdr:col>18</xdr:col>
                    <xdr:colOff>238125</xdr:colOff>
                    <xdr:row>14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D6:W124"/>
  <sheetViews>
    <sheetView tabSelected="1" topLeftCell="C10" workbookViewId="0">
      <selection activeCell="V27" sqref="V27"/>
    </sheetView>
  </sheetViews>
  <sheetFormatPr defaultColWidth="9" defaultRowHeight="11.25" x14ac:dyDescent="0.15"/>
  <cols>
    <col min="1" max="4" width="9" style="13"/>
    <col min="5" max="5" width="13.25" style="13" customWidth="1"/>
    <col min="6" max="11" width="9" style="13"/>
    <col min="12" max="12" width="13.875" style="13" customWidth="1"/>
    <col min="13" max="16384" width="9" style="13"/>
  </cols>
  <sheetData>
    <row r="6" spans="4:23" x14ac:dyDescent="0.15">
      <c r="E6" s="13" t="s">
        <v>455</v>
      </c>
      <c r="F6" s="13" t="s">
        <v>362</v>
      </c>
      <c r="G6" s="13" t="s">
        <v>456</v>
      </c>
      <c r="H6" s="13" t="s">
        <v>457</v>
      </c>
      <c r="I6" s="13" t="s">
        <v>458</v>
      </c>
      <c r="J6" s="13" t="s">
        <v>459</v>
      </c>
      <c r="L6" s="13" t="s">
        <v>460</v>
      </c>
      <c r="M6" s="13" t="s">
        <v>461</v>
      </c>
      <c r="N6" s="13" t="s">
        <v>456</v>
      </c>
      <c r="O6" s="13" t="s">
        <v>462</v>
      </c>
      <c r="P6" s="13" t="s">
        <v>458</v>
      </c>
      <c r="Q6" s="13" t="s">
        <v>459</v>
      </c>
      <c r="S6" s="13" t="s">
        <v>539</v>
      </c>
      <c r="T6" s="13" t="s">
        <v>540</v>
      </c>
      <c r="V6" s="13">
        <v>1</v>
      </c>
      <c r="W6" s="13" t="s">
        <v>1030</v>
      </c>
    </row>
    <row r="7" spans="4:23" x14ac:dyDescent="0.15">
      <c r="E7" s="206" t="str">
        <f>IFERROR(INDEX([1]武将!$H:$H,MATCH(F7,[1]武将!$C:$C,0)),"")</f>
        <v/>
      </c>
      <c r="F7" s="45">
        <v>10000</v>
      </c>
      <c r="G7" s="206" t="str">
        <f>IFERROR(INDEX($W$6:$W$9,MATCH(INDEX([1]武将!$AM:$AM,MATCH(F7,[1]武将!$C:$C,0)),$V$6:$V$9,0)),"")</f>
        <v/>
      </c>
      <c r="H7" s="206" t="str">
        <f>IFERROR(INDEX([1]武将!$Q:$Q,MATCH(F7,[1]武将!$C:$C,0)),"")</f>
        <v/>
      </c>
      <c r="I7" s="210" t="str">
        <f>IFERROR(IFERROR(SUBSTITUTE(H7,H7,15),0)+0,"")</f>
        <v/>
      </c>
      <c r="J7" s="45">
        <f>SUM($I7:I$7)</f>
        <v>0</v>
      </c>
      <c r="K7" s="13">
        <v>1</v>
      </c>
      <c r="L7" s="206" t="str">
        <f>[2]索引!L7</f>
        <v>占位</v>
      </c>
      <c r="M7" s="206">
        <f>[2]索引!M7</f>
        <v>0</v>
      </c>
      <c r="N7" s="206">
        <f>[2]索引!N7</f>
        <v>0</v>
      </c>
      <c r="O7" s="206">
        <f>[2]索引!O7</f>
        <v>0</v>
      </c>
      <c r="P7" s="206">
        <f>[2]索引!P7</f>
        <v>0</v>
      </c>
      <c r="Q7" s="206">
        <f>[2]索引!Q7</f>
        <v>1</v>
      </c>
      <c r="S7" s="13" t="s">
        <v>541</v>
      </c>
      <c r="T7" s="13">
        <v>30001</v>
      </c>
      <c r="V7" s="13">
        <v>3</v>
      </c>
      <c r="W7" s="13" t="s">
        <v>1031</v>
      </c>
    </row>
    <row r="8" spans="4:23" x14ac:dyDescent="0.15">
      <c r="D8" s="13">
        <f>IFERROR(INDEX([1]武将!$AB:$AB,MATCH(F8,[1]武将!$C:$C,0)),"")</f>
        <v>1</v>
      </c>
      <c r="E8" s="206" t="str">
        <f>IFERROR(INDEX([1]武将!$H:$H,MATCH(F8,[1]武将!$C:$C,0)),"")</f>
        <v>吕玲绮</v>
      </c>
      <c r="F8" s="45">
        <v>10001</v>
      </c>
      <c r="G8" s="206" t="str">
        <f>IFERROR(INDEX($W$6:$W$9,MATCH(INDEX([1]武将!$AM:$AM,MATCH(F8,[1]武将!$C:$C,0)),$V$6:$V$9,0)),"")</f>
        <v>步将</v>
      </c>
      <c r="H8" s="206">
        <f>IFERROR(INDEX([1]武将!$Q:$Q,MATCH(F8,[1]武将!$C:$C,0)),"")</f>
        <v>120</v>
      </c>
      <c r="I8" s="210">
        <f t="shared" ref="I8:I71" si="0">IFERROR(IFERROR(SUBSTITUTE(H8,H8,15),0)+0,"")</f>
        <v>15</v>
      </c>
      <c r="J8" s="45">
        <f>SUM($I$7:I8)</f>
        <v>15</v>
      </c>
      <c r="K8" s="13">
        <v>2</v>
      </c>
      <c r="L8" s="206">
        <f>[2]索引!L8</f>
        <v>0</v>
      </c>
      <c r="M8" s="206">
        <f>[2]索引!M8</f>
        <v>0</v>
      </c>
      <c r="N8" s="206">
        <f>[2]索引!N8</f>
        <v>0</v>
      </c>
      <c r="O8" s="206">
        <f>[2]索引!O8</f>
        <v>0</v>
      </c>
      <c r="P8" s="206">
        <f>[2]索引!P8</f>
        <v>0</v>
      </c>
      <c r="Q8" s="206">
        <f>[2]索引!Q8</f>
        <v>0</v>
      </c>
      <c r="S8" s="13" t="s">
        <v>542</v>
      </c>
      <c r="T8" s="13">
        <v>30002</v>
      </c>
      <c r="V8" s="13">
        <v>4</v>
      </c>
      <c r="W8" s="13" t="s">
        <v>1032</v>
      </c>
    </row>
    <row r="9" spans="4:23" x14ac:dyDescent="0.15">
      <c r="D9" s="13">
        <f>IFERROR(INDEX([1]武将!$AB:$AB,MATCH(F9,[1]武将!$C:$C,0)),"")</f>
        <v>1</v>
      </c>
      <c r="E9" s="206" t="str">
        <f>IFERROR(INDEX([1]武将!$H:$H,MATCH(F9,[1]武将!$C:$C,0)),"")</f>
        <v>曹仁</v>
      </c>
      <c r="F9" s="45">
        <v>10002</v>
      </c>
      <c r="G9" s="206" t="str">
        <f>IFERROR(INDEX($W$6:$W$9,MATCH(INDEX([1]武将!$AM:$AM,MATCH(F9,[1]武将!$C:$C,0)),$V$6:$V$9,0)),"")</f>
        <v>步将</v>
      </c>
      <c r="H9" s="206">
        <f>IFERROR(INDEX([1]武将!$Q:$Q,MATCH(F9,[1]武将!$C:$C,0)),"")</f>
        <v>130</v>
      </c>
      <c r="I9" s="210">
        <f t="shared" si="0"/>
        <v>15</v>
      </c>
      <c r="J9" s="45">
        <f>SUM($I$7:I9)</f>
        <v>30</v>
      </c>
      <c r="K9" s="13">
        <v>3</v>
      </c>
      <c r="L9" s="206">
        <f>[2]索引!L9</f>
        <v>0</v>
      </c>
      <c r="M9" s="206">
        <f>[2]索引!M9</f>
        <v>0</v>
      </c>
      <c r="N9" s="206">
        <f>[2]索引!N9</f>
        <v>0</v>
      </c>
      <c r="O9" s="206">
        <f>[2]索引!O9</f>
        <v>0</v>
      </c>
      <c r="P9" s="206">
        <f>[2]索引!P9</f>
        <v>0</v>
      </c>
      <c r="Q9" s="206">
        <f>[2]索引!Q9</f>
        <v>0</v>
      </c>
      <c r="S9" s="13" t="s">
        <v>549</v>
      </c>
      <c r="T9" s="13">
        <v>30005</v>
      </c>
      <c r="V9" s="13">
        <v>6</v>
      </c>
      <c r="W9" s="13" t="s">
        <v>1033</v>
      </c>
    </row>
    <row r="10" spans="4:23" x14ac:dyDescent="0.15">
      <c r="D10" s="13" t="str">
        <f>IFERROR(INDEX([1]武将!$AB:$AB,MATCH(F10,[1]武将!$C:$C,0)),"")</f>
        <v/>
      </c>
      <c r="E10" s="206" t="str">
        <f>IFERROR(INDEX([1]武将!$H:$H,MATCH(F10,[1]武将!$C:$C,0)),"")</f>
        <v/>
      </c>
      <c r="F10" s="45">
        <v>10003</v>
      </c>
      <c r="G10" s="206" t="str">
        <f>IFERROR(INDEX($W$6:$W$9,MATCH(INDEX([1]武将!$AM:$AM,MATCH(F10,[1]武将!$C:$C,0)),$V$6:$V$9,0)),"")</f>
        <v/>
      </c>
      <c r="H10" s="206" t="str">
        <f>IFERROR(INDEX([1]武将!$Q:$Q,MATCH(F10,[1]武将!$C:$C,0)),"")</f>
        <v/>
      </c>
      <c r="I10" s="210" t="str">
        <f t="shared" si="0"/>
        <v/>
      </c>
      <c r="J10" s="45">
        <f>SUM($I$7:I10)</f>
        <v>30</v>
      </c>
      <c r="K10" s="13">
        <v>4</v>
      </c>
      <c r="L10" s="206">
        <f>[2]索引!L10</f>
        <v>0</v>
      </c>
      <c r="M10" s="206">
        <f>[2]索引!M10</f>
        <v>0</v>
      </c>
      <c r="N10" s="206">
        <f>[2]索引!N10</f>
        <v>0</v>
      </c>
      <c r="O10" s="206">
        <f>[2]索引!O10</f>
        <v>0</v>
      </c>
      <c r="P10" s="206">
        <f>[2]索引!P10</f>
        <v>0</v>
      </c>
      <c r="Q10" s="206">
        <f>[2]索引!Q10</f>
        <v>0</v>
      </c>
      <c r="S10" s="13" t="s">
        <v>919</v>
      </c>
      <c r="T10" s="13">
        <v>30101</v>
      </c>
    </row>
    <row r="11" spans="4:23" x14ac:dyDescent="0.15">
      <c r="D11" s="13" t="str">
        <f>IFERROR(INDEX([1]武将!$AB:$AB,MATCH(F11,[1]武将!$C:$C,0)),"")</f>
        <v/>
      </c>
      <c r="E11" s="206" t="str">
        <f>IFERROR(INDEX([1]武将!$H:$H,MATCH(F11,[1]武将!$C:$C,0)),"")</f>
        <v/>
      </c>
      <c r="F11" s="45">
        <v>10004</v>
      </c>
      <c r="G11" s="206" t="str">
        <f>IFERROR(INDEX($W$6:$W$9,MATCH(INDEX([1]武将!$AM:$AM,MATCH(F11,[1]武将!$C:$C,0)),$V$6:$V$9,0)),"")</f>
        <v/>
      </c>
      <c r="H11" s="206" t="str">
        <f>IFERROR(INDEX([1]武将!$Q:$Q,MATCH(F11,[1]武将!$C:$C,0)),"")</f>
        <v/>
      </c>
      <c r="I11" s="210" t="str">
        <f t="shared" si="0"/>
        <v/>
      </c>
      <c r="J11" s="45">
        <f>SUM($I$7:I11)</f>
        <v>30</v>
      </c>
      <c r="K11" s="13">
        <v>5</v>
      </c>
      <c r="L11" s="206">
        <f>[2]索引!L11</f>
        <v>0</v>
      </c>
      <c r="M11" s="206">
        <f>[2]索引!M11</f>
        <v>0</v>
      </c>
      <c r="N11" s="206">
        <f>[2]索引!N11</f>
        <v>0</v>
      </c>
      <c r="O11" s="206">
        <f>[2]索引!O11</f>
        <v>0</v>
      </c>
      <c r="P11" s="206">
        <f>[2]索引!P11</f>
        <v>0</v>
      </c>
      <c r="Q11" s="206">
        <f>[2]索引!Q11</f>
        <v>0</v>
      </c>
      <c r="S11" s="13" t="s">
        <v>533</v>
      </c>
      <c r="T11" s="13">
        <v>30102</v>
      </c>
    </row>
    <row r="12" spans="4:23" x14ac:dyDescent="0.15">
      <c r="D12" s="13">
        <f>IFERROR(INDEX([1]武将!$AB:$AB,MATCH(F12,[1]武将!$C:$C,0)),"")</f>
        <v>1</v>
      </c>
      <c r="E12" s="206" t="str">
        <f>IFERROR(INDEX([1]武将!$H:$H,MATCH(F12,[1]武将!$C:$C,0)),"")</f>
        <v>程普</v>
      </c>
      <c r="F12" s="45">
        <v>10005</v>
      </c>
      <c r="G12" s="206" t="str">
        <f>IFERROR(INDEX($W$6:$W$9,MATCH(INDEX([1]武将!$AM:$AM,MATCH(F12,[1]武将!$C:$C,0)),$V$6:$V$9,0)),"")</f>
        <v>骑将</v>
      </c>
      <c r="H12" s="206">
        <f>IFERROR(INDEX([1]武将!$Q:$Q,MATCH(F12,[1]武将!$C:$C,0)),"")</f>
        <v>120</v>
      </c>
      <c r="I12" s="210">
        <f t="shared" si="0"/>
        <v>15</v>
      </c>
      <c r="J12" s="45">
        <f>SUM($I$7:I12)</f>
        <v>45</v>
      </c>
      <c r="K12" s="13">
        <v>6</v>
      </c>
      <c r="L12" s="206">
        <f>[2]索引!L12</f>
        <v>0</v>
      </c>
      <c r="M12" s="206">
        <f>[2]索引!M12</f>
        <v>0</v>
      </c>
      <c r="N12" s="206">
        <f>[2]索引!N12</f>
        <v>0</v>
      </c>
      <c r="O12" s="206">
        <f>[2]索引!O12</f>
        <v>0</v>
      </c>
      <c r="P12" s="206">
        <f>[2]索引!P12</f>
        <v>0</v>
      </c>
      <c r="Q12" s="206">
        <f>[2]索引!Q12</f>
        <v>0</v>
      </c>
      <c r="S12" s="13" t="s">
        <v>920</v>
      </c>
      <c r="T12" s="13">
        <v>30103</v>
      </c>
    </row>
    <row r="13" spans="4:23" x14ac:dyDescent="0.15">
      <c r="D13" s="13">
        <f>IFERROR(INDEX([1]武将!$AB:$AB,MATCH(F13,[1]武将!$C:$C,0)),"")</f>
        <v>0</v>
      </c>
      <c r="E13" s="206" t="str">
        <f>IFERROR(INDEX([1]武将!$H:$H,MATCH(F13,[1]武将!$C:$C,0)),"")</f>
        <v>周瑜</v>
      </c>
      <c r="F13" s="45">
        <v>10006</v>
      </c>
      <c r="G13" s="206" t="str">
        <f>IFERROR(INDEX($W$6:$W$9,MATCH(INDEX([1]武将!$AM:$AM,MATCH(F13,[1]武将!$C:$C,0)),$V$6:$V$9,0)),"")</f>
        <v>弓将</v>
      </c>
      <c r="H13" s="206">
        <f>IFERROR(INDEX([1]武将!$Q:$Q,MATCH(F13,[1]武将!$C:$C,0)),"")</f>
        <v>130</v>
      </c>
      <c r="I13" s="210">
        <f t="shared" si="0"/>
        <v>15</v>
      </c>
      <c r="J13" s="45">
        <f>SUM($I$7:I13)</f>
        <v>60</v>
      </c>
      <c r="K13" s="13">
        <v>7</v>
      </c>
      <c r="L13" s="206">
        <f>[2]索引!L13</f>
        <v>0</v>
      </c>
      <c r="M13" s="206">
        <f>[2]索引!M13</f>
        <v>0</v>
      </c>
      <c r="N13" s="206">
        <f>[2]索引!N13</f>
        <v>0</v>
      </c>
      <c r="O13" s="206">
        <f>[2]索引!O13</f>
        <v>0</v>
      </c>
      <c r="P13" s="206">
        <f>[2]索引!P13</f>
        <v>0</v>
      </c>
      <c r="Q13" s="206">
        <f>[2]索引!Q13</f>
        <v>0</v>
      </c>
      <c r="S13" s="13" t="s">
        <v>543</v>
      </c>
      <c r="T13" s="13">
        <v>30104</v>
      </c>
    </row>
    <row r="14" spans="4:23" x14ac:dyDescent="0.15">
      <c r="D14" s="13">
        <f>IFERROR(INDEX([1]武将!$AB:$AB,MATCH(F14,[1]武将!$C:$C,0)),"")</f>
        <v>1</v>
      </c>
      <c r="E14" s="206" t="str">
        <f>IFERROR(INDEX([1]武将!$H:$H,MATCH(F14,[1]武将!$C:$C,0)),"")</f>
        <v>大乔</v>
      </c>
      <c r="F14" s="45">
        <v>10007</v>
      </c>
      <c r="G14" s="206" t="str">
        <f>IFERROR(INDEX($W$6:$W$9,MATCH(INDEX([1]武将!$AM:$AM,MATCH(F14,[1]武将!$C:$C,0)),$V$6:$V$9,0)),"")</f>
        <v>弓将</v>
      </c>
      <c r="H14" s="206">
        <f>IFERROR(INDEX([1]武将!$Q:$Q,MATCH(F14,[1]武将!$C:$C,0)),"")</f>
        <v>120</v>
      </c>
      <c r="I14" s="210">
        <f t="shared" si="0"/>
        <v>15</v>
      </c>
      <c r="J14" s="45">
        <f>SUM($I$7:I14)</f>
        <v>75</v>
      </c>
      <c r="K14" s="13">
        <v>8</v>
      </c>
      <c r="L14" s="206">
        <f>[2]索引!L14</f>
        <v>0</v>
      </c>
      <c r="M14" s="206">
        <f>[2]索引!M14</f>
        <v>0</v>
      </c>
      <c r="N14" s="206">
        <f>[2]索引!N14</f>
        <v>0</v>
      </c>
      <c r="O14" s="206">
        <f>[2]索引!O14</f>
        <v>0</v>
      </c>
      <c r="P14" s="206">
        <f>[2]索引!P14</f>
        <v>0</v>
      </c>
      <c r="Q14" s="206">
        <f>[2]索引!Q14</f>
        <v>0</v>
      </c>
      <c r="S14" s="13" t="s">
        <v>921</v>
      </c>
      <c r="T14" s="13">
        <v>30105</v>
      </c>
    </row>
    <row r="15" spans="4:23" x14ac:dyDescent="0.15">
      <c r="D15" s="13" t="str">
        <f>IFERROR(INDEX([1]武将!$AB:$AB,MATCH(F15,[1]武将!$C:$C,0)),"")</f>
        <v/>
      </c>
      <c r="E15" s="206" t="str">
        <f>IFERROR(INDEX([1]武将!$H:$H,MATCH(F15,[1]武将!$C:$C,0)),"")</f>
        <v/>
      </c>
      <c r="F15" s="45">
        <v>10008</v>
      </c>
      <c r="G15" s="206" t="str">
        <f>IFERROR(INDEX($W$6:$W$9,MATCH(INDEX([1]武将!$AM:$AM,MATCH(F15,[1]武将!$C:$C,0)),$V$6:$V$9,0)),"")</f>
        <v/>
      </c>
      <c r="H15" s="206" t="str">
        <f>IFERROR(INDEX([1]武将!$Q:$Q,MATCH(F15,[1]武将!$C:$C,0)),"")</f>
        <v/>
      </c>
      <c r="I15" s="210" t="str">
        <f t="shared" si="0"/>
        <v/>
      </c>
      <c r="J15" s="45">
        <f>SUM($I$7:I15)</f>
        <v>75</v>
      </c>
      <c r="K15" s="13">
        <v>9</v>
      </c>
      <c r="L15" s="206">
        <f>[2]索引!L15</f>
        <v>0</v>
      </c>
      <c r="M15" s="206">
        <f>[2]索引!M15</f>
        <v>0</v>
      </c>
      <c r="N15" s="206">
        <f>[2]索引!N15</f>
        <v>0</v>
      </c>
      <c r="O15" s="206">
        <f>[2]索引!O15</f>
        <v>0</v>
      </c>
      <c r="P15" s="206">
        <f>[2]索引!P15</f>
        <v>0</v>
      </c>
      <c r="Q15" s="206">
        <f>[2]索引!Q15</f>
        <v>0</v>
      </c>
      <c r="S15" s="13" t="s">
        <v>544</v>
      </c>
      <c r="T15" s="13">
        <v>30106</v>
      </c>
    </row>
    <row r="16" spans="4:23" x14ac:dyDescent="0.15">
      <c r="D16" s="13">
        <f>IFERROR(INDEX([1]武将!$AB:$AB,MATCH(F16,[1]武将!$C:$C,0)),"")</f>
        <v>0</v>
      </c>
      <c r="E16" s="206" t="str">
        <f>IFERROR(INDEX([1]武将!$H:$H,MATCH(F16,[1]武将!$C:$C,0)),"")</f>
        <v>邓艾</v>
      </c>
      <c r="F16" s="45">
        <v>10009</v>
      </c>
      <c r="G16" s="206" t="str">
        <f>IFERROR(INDEX($W$6:$W$9,MATCH(INDEX([1]武将!$AM:$AM,MATCH(F16,[1]武将!$C:$C,0)),$V$6:$V$9,0)),"")</f>
        <v>步将</v>
      </c>
      <c r="H16" s="206">
        <f>IFERROR(INDEX([1]武将!$Q:$Q,MATCH(F16,[1]武将!$C:$C,0)),"")</f>
        <v>130</v>
      </c>
      <c r="I16" s="210">
        <f t="shared" si="0"/>
        <v>15</v>
      </c>
      <c r="J16" s="45">
        <f>SUM($I$7:I16)</f>
        <v>90</v>
      </c>
      <c r="K16" s="13">
        <v>10</v>
      </c>
      <c r="L16" s="206" t="str">
        <f>[2]索引!L16</f>
        <v>朴刀兵</v>
      </c>
      <c r="M16" s="206">
        <f>[2]索引!M16</f>
        <v>600101</v>
      </c>
      <c r="N16" s="206" t="str">
        <f>[2]索引!N16</f>
        <v>刀兵</v>
      </c>
      <c r="O16" s="206">
        <f>[2]索引!O16</f>
        <v>1</v>
      </c>
      <c r="P16" s="206">
        <f>[2]索引!P16</f>
        <v>10</v>
      </c>
      <c r="Q16" s="206">
        <f>[2]索引!Q16</f>
        <v>10</v>
      </c>
      <c r="S16" s="13" t="s">
        <v>976</v>
      </c>
      <c r="T16" s="13">
        <v>30107</v>
      </c>
    </row>
    <row r="17" spans="4:20" x14ac:dyDescent="0.15">
      <c r="D17" s="13">
        <f>IFERROR(INDEX([1]武将!$AB:$AB,MATCH(F17,[1]武将!$C:$C,0)),"")</f>
        <v>1</v>
      </c>
      <c r="E17" s="206" t="str">
        <f>IFERROR(INDEX([1]武将!$H:$H,MATCH(F17,[1]武将!$C:$C,0)),"")</f>
        <v>王异</v>
      </c>
      <c r="F17" s="45">
        <v>10010</v>
      </c>
      <c r="G17" s="206" t="str">
        <f>IFERROR(INDEX($W$6:$W$9,MATCH(INDEX([1]武将!$AM:$AM,MATCH(F17,[1]武将!$C:$C,0)),$V$6:$V$9,0)),"")</f>
        <v>步将</v>
      </c>
      <c r="H17" s="206">
        <f>IFERROR(INDEX([1]武将!$Q:$Q,MATCH(F17,[1]武将!$C:$C,0)),"")</f>
        <v>120</v>
      </c>
      <c r="I17" s="210">
        <f t="shared" si="0"/>
        <v>15</v>
      </c>
      <c r="J17" s="45">
        <f>SUM($I$7:I17)</f>
        <v>105</v>
      </c>
      <c r="K17" s="13">
        <v>11</v>
      </c>
      <c r="L17" s="206" t="str">
        <f>[2]索引!L17</f>
        <v>利趾</v>
      </c>
      <c r="M17" s="206">
        <f>[2]索引!M17</f>
        <v>600154</v>
      </c>
      <c r="N17" s="206" t="str">
        <f>[2]索引!N17</f>
        <v>刀兵</v>
      </c>
      <c r="O17" s="206">
        <f>[2]索引!O17</f>
        <v>2</v>
      </c>
      <c r="P17" s="206">
        <f>[2]索引!P17</f>
        <v>10</v>
      </c>
      <c r="Q17" s="206">
        <f>[2]索引!Q17</f>
        <v>20</v>
      </c>
      <c r="S17" s="13" t="s">
        <v>922</v>
      </c>
      <c r="T17" s="13">
        <v>30108</v>
      </c>
    </row>
    <row r="18" spans="4:20" x14ac:dyDescent="0.15">
      <c r="D18" s="13">
        <f>IFERROR(INDEX([1]武将!$AB:$AB,MATCH(F18,[1]武将!$C:$C,0)),"")</f>
        <v>1</v>
      </c>
      <c r="E18" s="206" t="str">
        <f>IFERROR(INDEX([1]武将!$H:$H,MATCH(F18,[1]武将!$C:$C,0)),"")</f>
        <v>丁奉</v>
      </c>
      <c r="F18" s="45">
        <v>10011</v>
      </c>
      <c r="G18" s="206" t="str">
        <f>IFERROR(INDEX($W$6:$W$9,MATCH(INDEX([1]武将!$AM:$AM,MATCH(F18,[1]武将!$C:$C,0)),$V$6:$V$9,0)),"")</f>
        <v>步将</v>
      </c>
      <c r="H18" s="206">
        <f>IFERROR(INDEX([1]武将!$Q:$Q,MATCH(F18,[1]武将!$C:$C,0)),"")</f>
        <v>110</v>
      </c>
      <c r="I18" s="210">
        <f t="shared" si="0"/>
        <v>15</v>
      </c>
      <c r="J18" s="45">
        <f>SUM($I$7:I18)</f>
        <v>120</v>
      </c>
      <c r="K18" s="13">
        <v>12</v>
      </c>
      <c r="L18" s="206" t="str">
        <f>[2]索引!L18</f>
        <v>盾兵</v>
      </c>
      <c r="M18" s="206">
        <f>[2]索引!M18</f>
        <v>600102</v>
      </c>
      <c r="N18" s="206" t="str">
        <f>[2]索引!N18</f>
        <v>刀兵</v>
      </c>
      <c r="O18" s="206">
        <f>[2]索引!O18</f>
        <v>3</v>
      </c>
      <c r="P18" s="206">
        <f>[2]索引!P18</f>
        <v>10</v>
      </c>
      <c r="Q18" s="206">
        <f>[2]索引!Q18</f>
        <v>30</v>
      </c>
      <c r="S18" s="13" t="s">
        <v>545</v>
      </c>
      <c r="T18" s="13">
        <v>30109</v>
      </c>
    </row>
    <row r="19" spans="4:20" x14ac:dyDescent="0.15">
      <c r="D19" s="13">
        <f>IFERROR(INDEX([1]武将!$AB:$AB,MATCH(F19,[1]武将!$C:$C,0)),"")</f>
        <v>0</v>
      </c>
      <c r="E19" s="206" t="str">
        <f>IFERROR(INDEX([1]武将!$H:$H,MATCH(F19,[1]武将!$C:$C,0)),"")</f>
        <v>何太后</v>
      </c>
      <c r="F19" s="45">
        <v>10012</v>
      </c>
      <c r="G19" s="206" t="str">
        <f>IFERROR(INDEX($W$6:$W$9,MATCH(INDEX([1]武将!$AM:$AM,MATCH(F19,[1]武将!$C:$C,0)),$V$6:$V$9,0)),"")</f>
        <v>弓将</v>
      </c>
      <c r="H19" s="206">
        <f>IFERROR(INDEX([1]武将!$Q:$Q,MATCH(F19,[1]武将!$C:$C,0)),"")</f>
        <v>130</v>
      </c>
      <c r="I19" s="210">
        <f t="shared" si="0"/>
        <v>15</v>
      </c>
      <c r="J19" s="45">
        <f>SUM($I$7:I19)</f>
        <v>135</v>
      </c>
      <c r="K19" s="13">
        <v>13</v>
      </c>
      <c r="L19" s="206" t="str">
        <f>[2]索引!L19</f>
        <v>角试营</v>
      </c>
      <c r="M19" s="206">
        <f>[2]索引!M19</f>
        <v>600103</v>
      </c>
      <c r="N19" s="206" t="str">
        <f>[2]索引!N19</f>
        <v>刀兵</v>
      </c>
      <c r="O19" s="206">
        <f>[2]索引!O19</f>
        <v>4</v>
      </c>
      <c r="P19" s="206">
        <f>[2]索引!P19</f>
        <v>10</v>
      </c>
      <c r="Q19" s="206">
        <f>[2]索引!Q19</f>
        <v>40</v>
      </c>
      <c r="S19" s="13" t="s">
        <v>546</v>
      </c>
      <c r="T19" s="13">
        <v>30110</v>
      </c>
    </row>
    <row r="20" spans="4:20" x14ac:dyDescent="0.15">
      <c r="D20" s="13">
        <f>IFERROR(INDEX([1]武将!$AB:$AB,MATCH(F20,[1]武将!$C:$C,0)),"")</f>
        <v>0</v>
      </c>
      <c r="E20" s="206" t="str">
        <f>IFERROR(INDEX([1]武将!$H:$H,MATCH(F20,[1]武将!$C:$C,0)),"")</f>
        <v>太史慈</v>
      </c>
      <c r="F20" s="45">
        <v>10013</v>
      </c>
      <c r="G20" s="206" t="str">
        <f>IFERROR(INDEX($W$6:$W$9,MATCH(INDEX([1]武将!$AM:$AM,MATCH(F20,[1]武将!$C:$C,0)),$V$6:$V$9,0)),"")</f>
        <v>步将</v>
      </c>
      <c r="H20" s="206">
        <f>IFERROR(INDEX([1]武将!$Q:$Q,MATCH(F20,[1]武将!$C:$C,0)),"")</f>
        <v>130</v>
      </c>
      <c r="I20" s="210">
        <f t="shared" si="0"/>
        <v>15</v>
      </c>
      <c r="J20" s="45">
        <f>SUM($I$7:I20)</f>
        <v>150</v>
      </c>
      <c r="K20" s="13">
        <v>14</v>
      </c>
      <c r="L20" s="206" t="str">
        <f>[2]索引!L20</f>
        <v>巨盾兵</v>
      </c>
      <c r="M20" s="206">
        <f>[2]索引!M20</f>
        <v>600109</v>
      </c>
      <c r="N20" s="206" t="str">
        <f>[2]索引!N20</f>
        <v>刀兵</v>
      </c>
      <c r="O20" s="206">
        <f>[2]索引!O20</f>
        <v>5</v>
      </c>
      <c r="P20" s="206">
        <f>[2]索引!P20</f>
        <v>10</v>
      </c>
      <c r="Q20" s="206">
        <f>[2]索引!Q20</f>
        <v>50</v>
      </c>
      <c r="S20" s="13" t="s">
        <v>478</v>
      </c>
      <c r="T20" s="13">
        <v>30111</v>
      </c>
    </row>
    <row r="21" spans="4:20" x14ac:dyDescent="0.15">
      <c r="D21" s="13">
        <f>IFERROR(INDEX([1]武将!$AB:$AB,MATCH(F21,[1]武将!$C:$C,0)),"")</f>
        <v>0</v>
      </c>
      <c r="E21" s="206" t="str">
        <f>IFERROR(INDEX([1]武将!$H:$H,MATCH(F21,[1]武将!$C:$C,0)),"")</f>
        <v>黄忠</v>
      </c>
      <c r="F21" s="45">
        <v>10014</v>
      </c>
      <c r="G21" s="206" t="str">
        <f>IFERROR(INDEX($W$6:$W$9,MATCH(INDEX([1]武将!$AM:$AM,MATCH(F21,[1]武将!$C:$C,0)),$V$6:$V$9,0)),"")</f>
        <v>弓将</v>
      </c>
      <c r="H21" s="206">
        <f>IFERROR(INDEX([1]武将!$Q:$Q,MATCH(F21,[1]武将!$C:$C,0)),"")</f>
        <v>130</v>
      </c>
      <c r="I21" s="210">
        <f t="shared" si="0"/>
        <v>15</v>
      </c>
      <c r="J21" s="45">
        <f>SUM($I$7:I21)</f>
        <v>165</v>
      </c>
      <c r="K21" s="13">
        <v>15</v>
      </c>
      <c r="L21" s="206" t="str">
        <f>[2]索引!L21</f>
        <v>戟兵</v>
      </c>
      <c r="M21" s="206">
        <f>[2]索引!M21</f>
        <v>600151</v>
      </c>
      <c r="N21" s="206" t="str">
        <f>[2]索引!N21</f>
        <v>枪兵</v>
      </c>
      <c r="O21" s="206">
        <f>[2]索引!O21</f>
        <v>1</v>
      </c>
      <c r="P21" s="206">
        <f>[2]索引!P21</f>
        <v>10</v>
      </c>
      <c r="Q21" s="206">
        <f>[2]索引!Q21</f>
        <v>60</v>
      </c>
      <c r="S21" s="13" t="s">
        <v>923</v>
      </c>
      <c r="T21" s="13">
        <v>30112</v>
      </c>
    </row>
    <row r="22" spans="4:20" x14ac:dyDescent="0.15">
      <c r="D22" s="13">
        <f>IFERROR(INDEX([1]武将!$AB:$AB,MATCH(F22,[1]武将!$C:$C,0)),"")</f>
        <v>1</v>
      </c>
      <c r="E22" s="206" t="str">
        <f>IFERROR(INDEX([1]武将!$H:$H,MATCH(F22,[1]武将!$C:$C,0)),"")</f>
        <v>马腾</v>
      </c>
      <c r="F22" s="45">
        <v>10015</v>
      </c>
      <c r="G22" s="77" t="s">
        <v>1047</v>
      </c>
      <c r="H22" s="206">
        <f>IFERROR(INDEX([1]武将!$Q:$Q,MATCH(F22,[1]武将!$C:$C,0)),"")</f>
        <v>120</v>
      </c>
      <c r="I22" s="210">
        <f t="shared" si="0"/>
        <v>15</v>
      </c>
      <c r="J22" s="45">
        <f>SUM($I$7:I22)</f>
        <v>180</v>
      </c>
      <c r="K22" s="13">
        <v>16</v>
      </c>
      <c r="L22" s="206" t="str">
        <f>[2]索引!L22</f>
        <v>长戟兵</v>
      </c>
      <c r="M22" s="206">
        <f>[2]索引!M22</f>
        <v>600153</v>
      </c>
      <c r="N22" s="206" t="str">
        <f>[2]索引!N22</f>
        <v>枪兵</v>
      </c>
      <c r="O22" s="206">
        <f>[2]索引!O22</f>
        <v>2</v>
      </c>
      <c r="P22" s="206">
        <f>[2]索引!P22</f>
        <v>10</v>
      </c>
      <c r="Q22" s="206">
        <f>[2]索引!Q22</f>
        <v>70</v>
      </c>
      <c r="S22" s="13" t="s">
        <v>924</v>
      </c>
      <c r="T22" s="13">
        <v>30113</v>
      </c>
    </row>
    <row r="23" spans="4:20" x14ac:dyDescent="0.15">
      <c r="D23" s="13">
        <f>IFERROR(INDEX([1]武将!$AB:$AB,MATCH(F23,[1]武将!$C:$C,0)),"")</f>
        <v>1</v>
      </c>
      <c r="E23" s="206" t="str">
        <f>IFERROR(INDEX([1]武将!$H:$H,MATCH(F23,[1]武将!$C:$C,0)),"")</f>
        <v>曹洪</v>
      </c>
      <c r="F23" s="45">
        <v>10016</v>
      </c>
      <c r="G23" s="206" t="str">
        <f>IFERROR(INDEX($W$6:$W$9,MATCH(INDEX([1]武将!$AM:$AM,MATCH(F23,[1]武将!$C:$C,0)),$V$6:$V$9,0)),"")</f>
        <v>步将</v>
      </c>
      <c r="H23" s="206">
        <f>IFERROR(INDEX([1]武将!$Q:$Q,MATCH(F23,[1]武将!$C:$C,0)),"")</f>
        <v>120</v>
      </c>
      <c r="I23" s="210">
        <f t="shared" si="0"/>
        <v>15</v>
      </c>
      <c r="J23" s="45">
        <f>SUM($I$7:I23)</f>
        <v>195</v>
      </c>
      <c r="K23" s="13">
        <v>17</v>
      </c>
      <c r="L23" s="206" t="str">
        <f>[2]索引!L23</f>
        <v>巨斧兵</v>
      </c>
      <c r="M23" s="206">
        <f>[2]索引!M23</f>
        <v>600155</v>
      </c>
      <c r="N23" s="206" t="str">
        <f>[2]索引!N23</f>
        <v>枪兵</v>
      </c>
      <c r="O23" s="206">
        <f>[2]索引!O23</f>
        <v>3</v>
      </c>
      <c r="P23" s="206">
        <f>[2]索引!P23</f>
        <v>10</v>
      </c>
      <c r="Q23" s="206">
        <f>[2]索引!Q23</f>
        <v>80</v>
      </c>
      <c r="S23" s="13" t="s">
        <v>925</v>
      </c>
      <c r="T23" s="13">
        <v>30114</v>
      </c>
    </row>
    <row r="24" spans="4:20" x14ac:dyDescent="0.15">
      <c r="D24" s="13">
        <f>IFERROR(INDEX([1]武将!$AB:$AB,MATCH(F24,[1]武将!$C:$C,0)),"")</f>
        <v>0</v>
      </c>
      <c r="E24" s="206" t="str">
        <f>IFERROR(INDEX([1]武将!$H:$H,MATCH(F24,[1]武将!$C:$C,0)),"")</f>
        <v>严颜</v>
      </c>
      <c r="F24" s="45">
        <v>10017</v>
      </c>
      <c r="G24" s="206" t="str">
        <f>IFERROR(INDEX($W$6:$W$9,MATCH(INDEX([1]武将!$AM:$AM,MATCH(F24,[1]武将!$C:$C,0)),$V$6:$V$9,0)),"")</f>
        <v>步将</v>
      </c>
      <c r="H24" s="206">
        <f>IFERROR(INDEX([1]武将!$Q:$Q,MATCH(F24,[1]武将!$C:$C,0)),"")</f>
        <v>110</v>
      </c>
      <c r="I24" s="210">
        <f t="shared" si="0"/>
        <v>15</v>
      </c>
      <c r="J24" s="45">
        <f>SUM($I$7:I24)</f>
        <v>210</v>
      </c>
      <c r="K24" s="13">
        <v>18</v>
      </c>
      <c r="L24" s="206" t="str">
        <f>[2]索引!L24</f>
        <v>女兵</v>
      </c>
      <c r="M24" s="206">
        <f>[2]索引!M24</f>
        <v>600107</v>
      </c>
      <c r="N24" s="206" t="str">
        <f>[2]索引!N24</f>
        <v>枪兵</v>
      </c>
      <c r="O24" s="206">
        <f>[2]索引!O24</f>
        <v>4</v>
      </c>
      <c r="P24" s="206">
        <f>[2]索引!P24</f>
        <v>10</v>
      </c>
      <c r="Q24" s="206">
        <f>[2]索引!Q24</f>
        <v>90</v>
      </c>
      <c r="S24" s="13" t="s">
        <v>926</v>
      </c>
      <c r="T24" s="13">
        <v>30115</v>
      </c>
    </row>
    <row r="25" spans="4:20" x14ac:dyDescent="0.15">
      <c r="D25" s="13">
        <f>IFERROR(INDEX([1]武将!$AB:$AB,MATCH(F25,[1]武将!$C:$C,0)),"")</f>
        <v>0</v>
      </c>
      <c r="E25" s="206" t="str">
        <f>IFERROR(INDEX([1]武将!$H:$H,MATCH(F25,[1]武将!$C:$C,0)),"")</f>
        <v>王允</v>
      </c>
      <c r="F25" s="45">
        <v>10018</v>
      </c>
      <c r="G25" s="206" t="str">
        <f>IFERROR(INDEX($W$6:$W$9,MATCH(INDEX([1]武将!$AM:$AM,MATCH(F25,[1]武将!$C:$C,0)),$V$6:$V$9,0)),"")</f>
        <v>弓将</v>
      </c>
      <c r="H25" s="206">
        <f>IFERROR(INDEX([1]武将!$Q:$Q,MATCH(F25,[1]武将!$C:$C,0)),"")</f>
        <v>120</v>
      </c>
      <c r="I25" s="210">
        <f t="shared" si="0"/>
        <v>15</v>
      </c>
      <c r="J25" s="45">
        <f>SUM($I$7:I25)</f>
        <v>225</v>
      </c>
      <c r="K25" s="13">
        <v>19</v>
      </c>
      <c r="L25" s="206" t="str">
        <f>[2]索引!L25</f>
        <v>大戟士</v>
      </c>
      <c r="M25" s="206">
        <f>[2]索引!M25</f>
        <v>6021</v>
      </c>
      <c r="N25" s="206" t="str">
        <f>[2]索引!N25</f>
        <v>枪兵</v>
      </c>
      <c r="O25" s="206">
        <f>[2]索引!O25</f>
        <v>5</v>
      </c>
      <c r="P25" s="206">
        <f>[2]索引!P25</f>
        <v>10</v>
      </c>
      <c r="Q25" s="206">
        <f>[2]索引!Q25</f>
        <v>100</v>
      </c>
      <c r="S25" s="13" t="s">
        <v>927</v>
      </c>
      <c r="T25" s="13">
        <v>30201</v>
      </c>
    </row>
    <row r="26" spans="4:20" x14ac:dyDescent="0.15">
      <c r="D26" s="13">
        <f>IFERROR(INDEX([1]武将!$AB:$AB,MATCH(F26,[1]武将!$C:$C,0)),"")</f>
        <v>0</v>
      </c>
      <c r="E26" s="206" t="str">
        <f>IFERROR(INDEX([1]武将!$H:$H,MATCH(F26,[1]武将!$C:$C,0)),"")</f>
        <v>荀彧</v>
      </c>
      <c r="F26" s="45">
        <v>10019</v>
      </c>
      <c r="G26" s="206" t="str">
        <f>IFERROR(INDEX($W$6:$W$9,MATCH(INDEX([1]武将!$AM:$AM,MATCH(F26,[1]武将!$C:$C,0)),$V$6:$V$9,0)),"")</f>
        <v>弓将</v>
      </c>
      <c r="H26" s="206">
        <f>IFERROR(INDEX([1]武将!$Q:$Q,MATCH(F26,[1]武将!$C:$C,0)),"")</f>
        <v>130</v>
      </c>
      <c r="I26" s="210">
        <f t="shared" si="0"/>
        <v>15</v>
      </c>
      <c r="J26" s="45">
        <f>SUM($I$7:I26)</f>
        <v>240</v>
      </c>
      <c r="K26" s="13">
        <v>20</v>
      </c>
      <c r="L26" s="206" t="str">
        <f>[2]索引!L26</f>
        <v>轻骑兵</v>
      </c>
      <c r="M26" s="206">
        <f>[2]索引!M26</f>
        <v>600201</v>
      </c>
      <c r="N26" s="206" t="str">
        <f>[2]索引!N26</f>
        <v>骑兵</v>
      </c>
      <c r="O26" s="206">
        <f>[2]索引!O26</f>
        <v>1</v>
      </c>
      <c r="P26" s="206">
        <f>[2]索引!P26</f>
        <v>10</v>
      </c>
      <c r="Q26" s="206">
        <f>[2]索引!Q26</f>
        <v>110</v>
      </c>
      <c r="S26" s="13" t="s">
        <v>928</v>
      </c>
      <c r="T26" s="13">
        <v>30202</v>
      </c>
    </row>
    <row r="27" spans="4:20" x14ac:dyDescent="0.15">
      <c r="D27" s="13" t="str">
        <f>IFERROR(INDEX([1]武将!$AB:$AB,MATCH(F27,[1]武将!$C:$C,0)),"")</f>
        <v/>
      </c>
      <c r="E27" s="206" t="str">
        <f>IFERROR(INDEX([1]武将!$H:$H,MATCH(F27,[1]武将!$C:$C,0)),"")</f>
        <v/>
      </c>
      <c r="F27" s="45">
        <v>10020</v>
      </c>
      <c r="G27" s="77" t="s">
        <v>1046</v>
      </c>
      <c r="H27" s="206" t="str">
        <f>IFERROR(INDEX([1]武将!$Q:$Q,MATCH(F27,[1]武将!$C:$C,0)),"")</f>
        <v/>
      </c>
      <c r="I27" s="210" t="str">
        <f t="shared" si="0"/>
        <v/>
      </c>
      <c r="J27" s="45">
        <f>SUM($I$7:I27)</f>
        <v>240</v>
      </c>
      <c r="K27" s="13">
        <v>21</v>
      </c>
      <c r="L27" s="206" t="str">
        <f>[2]索引!L27</f>
        <v>东胡轻骑兵</v>
      </c>
      <c r="M27" s="206">
        <f>[2]索引!M27</f>
        <v>600204</v>
      </c>
      <c r="N27" s="206" t="str">
        <f>[2]索引!N27</f>
        <v>骑兵</v>
      </c>
      <c r="O27" s="206">
        <f>[2]索引!O27</f>
        <v>2</v>
      </c>
      <c r="P27" s="206">
        <f>[2]索引!P27</f>
        <v>10</v>
      </c>
      <c r="Q27" s="206">
        <f>[2]索引!Q27</f>
        <v>120</v>
      </c>
      <c r="S27" s="13" t="s">
        <v>929</v>
      </c>
      <c r="T27" s="13">
        <v>30203</v>
      </c>
    </row>
    <row r="28" spans="4:20" x14ac:dyDescent="0.15">
      <c r="D28" s="13">
        <f>IFERROR(INDEX([1]武将!$AB:$AB,MATCH(F28,[1]武将!$C:$C,0)),"")</f>
        <v>1</v>
      </c>
      <c r="E28" s="206" t="str">
        <f>IFERROR(INDEX([1]武将!$H:$H,MATCH(F28,[1]武将!$C:$C,0)),"")</f>
        <v>李儒</v>
      </c>
      <c r="F28" s="45">
        <v>10021</v>
      </c>
      <c r="G28" s="206" t="str">
        <f>IFERROR(INDEX($W$6:$W$9,MATCH(INDEX([1]武将!$AM:$AM,MATCH(F28,[1]武将!$C:$C,0)),$V$6:$V$9,0)),"")</f>
        <v>弓将</v>
      </c>
      <c r="H28" s="206">
        <f>IFERROR(INDEX([1]武将!$Q:$Q,MATCH(F28,[1]武将!$C:$C,0)),"")</f>
        <v>110</v>
      </c>
      <c r="I28" s="210">
        <f t="shared" si="0"/>
        <v>15</v>
      </c>
      <c r="J28" s="45">
        <f>SUM($I$7:I28)</f>
        <v>255</v>
      </c>
      <c r="K28" s="13">
        <v>22</v>
      </c>
      <c r="L28" s="206" t="str">
        <f>[2]索引!L28</f>
        <v>戟骑兵</v>
      </c>
      <c r="M28" s="206">
        <f>[2]索引!M28</f>
        <v>600203</v>
      </c>
      <c r="N28" s="206" t="str">
        <f>[2]索引!N28</f>
        <v>骑兵</v>
      </c>
      <c r="O28" s="206">
        <f>[2]索引!O28</f>
        <v>3</v>
      </c>
      <c r="P28" s="206">
        <f>[2]索引!P28</f>
        <v>10</v>
      </c>
      <c r="Q28" s="206">
        <f>[2]索引!Q28</f>
        <v>130</v>
      </c>
      <c r="S28" s="13" t="s">
        <v>930</v>
      </c>
      <c r="T28" s="13">
        <v>30204</v>
      </c>
    </row>
    <row r="29" spans="4:20" x14ac:dyDescent="0.15">
      <c r="D29" s="13">
        <f>IFERROR(INDEX([1]武将!$AB:$AB,MATCH(F29,[1]武将!$C:$C,0)),"")</f>
        <v>0</v>
      </c>
      <c r="E29" s="206" t="str">
        <f>IFERROR(INDEX([1]武将!$H:$H,MATCH(F29,[1]武将!$C:$C,0)),"")</f>
        <v>张昭</v>
      </c>
      <c r="F29" s="45">
        <v>10022</v>
      </c>
      <c r="G29" s="206" t="str">
        <f>IFERROR(INDEX($W$6:$W$9,MATCH(INDEX([1]武将!$AM:$AM,MATCH(F29,[1]武将!$C:$C,0)),$V$6:$V$9,0)),"")</f>
        <v>弓将</v>
      </c>
      <c r="H29" s="206">
        <f>IFERROR(INDEX([1]武将!$Q:$Q,MATCH(F29,[1]武将!$C:$C,0)),"")</f>
        <v>130</v>
      </c>
      <c r="I29" s="210">
        <f t="shared" si="0"/>
        <v>15</v>
      </c>
      <c r="J29" s="45">
        <f>SUM($I$7:I29)</f>
        <v>270</v>
      </c>
      <c r="K29" s="13">
        <v>23</v>
      </c>
      <c r="L29" s="206" t="str">
        <f>[2]索引!L29</f>
        <v>骆驼骑兵</v>
      </c>
      <c r="M29" s="206">
        <f>[2]索引!M29</f>
        <v>600202</v>
      </c>
      <c r="N29" s="206" t="str">
        <f>[2]索引!N29</f>
        <v>骑兵</v>
      </c>
      <c r="O29" s="206">
        <f>[2]索引!O29</f>
        <v>4</v>
      </c>
      <c r="P29" s="206">
        <f>[2]索引!P29</f>
        <v>10</v>
      </c>
      <c r="Q29" s="206">
        <f>[2]索引!Q29</f>
        <v>140</v>
      </c>
      <c r="S29" s="13" t="s">
        <v>931</v>
      </c>
      <c r="T29" s="13">
        <v>30205</v>
      </c>
    </row>
    <row r="30" spans="4:20" x14ac:dyDescent="0.15">
      <c r="D30" s="13">
        <f>IFERROR(INDEX([1]武将!$AB:$AB,MATCH(F30,[1]武将!$C:$C,0)),"")</f>
        <v>0</v>
      </c>
      <c r="E30" s="206" t="str">
        <f>IFERROR(INDEX([1]武将!$H:$H,MATCH(F30,[1]武将!$C:$C,0)),"")</f>
        <v>步练师</v>
      </c>
      <c r="F30" s="45">
        <v>10023</v>
      </c>
      <c r="G30" s="206" t="str">
        <f>IFERROR(INDEX($W$6:$W$9,MATCH(INDEX([1]武将!$AM:$AM,MATCH(F30,[1]武将!$C:$C,0)),$V$6:$V$9,0)),"")</f>
        <v>弓将</v>
      </c>
      <c r="H30" s="206">
        <f>IFERROR(INDEX([1]武将!$Q:$Q,MATCH(F30,[1]武将!$C:$C,0)),"")</f>
        <v>130</v>
      </c>
      <c r="I30" s="210">
        <f t="shared" si="0"/>
        <v>15</v>
      </c>
      <c r="J30" s="45">
        <f>SUM($I$7:I30)</f>
        <v>285</v>
      </c>
      <c r="K30" s="13">
        <v>24</v>
      </c>
      <c r="L30" s="206" t="str">
        <f>[2]索引!L30</f>
        <v>重甲骑兵</v>
      </c>
      <c r="M30" s="206">
        <f>[2]索引!M30</f>
        <v>600205</v>
      </c>
      <c r="N30" s="206" t="str">
        <f>[2]索引!N30</f>
        <v>骑兵</v>
      </c>
      <c r="O30" s="206">
        <f>[2]索引!O30</f>
        <v>5</v>
      </c>
      <c r="P30" s="206">
        <f>[2]索引!P30</f>
        <v>10</v>
      </c>
      <c r="Q30" s="206">
        <f>[2]索引!Q30</f>
        <v>150</v>
      </c>
      <c r="S30" s="13" t="s">
        <v>547</v>
      </c>
      <c r="T30" s="13">
        <v>30206</v>
      </c>
    </row>
    <row r="31" spans="4:20" x14ac:dyDescent="0.15">
      <c r="D31" s="13">
        <f>IFERROR(INDEX([1]武将!$AB:$AB,MATCH(F31,[1]武将!$C:$C,0)),"")</f>
        <v>1</v>
      </c>
      <c r="E31" s="206" t="str">
        <f>IFERROR(INDEX([1]武将!$H:$H,MATCH(F31,[1]武将!$C:$C,0)),"")</f>
        <v>陶谦</v>
      </c>
      <c r="F31" s="45">
        <v>10024</v>
      </c>
      <c r="G31" s="206" t="str">
        <f>IFERROR(INDEX($W$6:$W$9,MATCH(INDEX([1]武将!$AM:$AM,MATCH(F31,[1]武将!$C:$C,0)),$V$6:$V$9,0)),"")</f>
        <v>弓将</v>
      </c>
      <c r="H31" s="206">
        <f>IFERROR(INDEX([1]武将!$Q:$Q,MATCH(F31,[1]武将!$C:$C,0)),"")</f>
        <v>100</v>
      </c>
      <c r="I31" s="210">
        <f t="shared" si="0"/>
        <v>15</v>
      </c>
      <c r="J31" s="45">
        <f>SUM($I$7:I31)</f>
        <v>300</v>
      </c>
      <c r="K31" s="13">
        <v>25</v>
      </c>
      <c r="L31" s="206" t="str">
        <f>[2]索引!L31</f>
        <v>轻甲战车</v>
      </c>
      <c r="M31" s="206">
        <f>[2]索引!M31</f>
        <v>600251</v>
      </c>
      <c r="N31" s="206" t="str">
        <f>[2]索引!N31</f>
        <v>车兵</v>
      </c>
      <c r="O31" s="206">
        <f>[2]索引!O31</f>
        <v>1</v>
      </c>
      <c r="P31" s="206">
        <f>[2]索引!P31</f>
        <v>10</v>
      </c>
      <c r="Q31" s="206">
        <f>[2]索引!Q31</f>
        <v>160</v>
      </c>
      <c r="S31" s="13" t="s">
        <v>538</v>
      </c>
      <c r="T31" s="13">
        <v>30207</v>
      </c>
    </row>
    <row r="32" spans="4:20" x14ac:dyDescent="0.15">
      <c r="D32" s="13" t="str">
        <f>IFERROR(INDEX([1]武将!$AB:$AB,MATCH(F32,[1]武将!$C:$C,0)),"")</f>
        <v/>
      </c>
      <c r="E32" s="206" t="str">
        <f>IFERROR(INDEX([1]武将!$H:$H,MATCH(F32,[1]武将!$C:$C,0)),"")</f>
        <v/>
      </c>
      <c r="F32" s="45"/>
      <c r="G32" s="206" t="str">
        <f>IFERROR(INDEX($W$6:$W$9,MATCH(INDEX([1]武将!$AM:$AM,MATCH(F32,[1]武将!$C:$C,0)),$V$6:$V$9,0)),"")</f>
        <v/>
      </c>
      <c r="H32" s="206" t="str">
        <f>IFERROR(INDEX([1]武将!$Q:$Q,MATCH(F32,[1]武将!$C:$C,0)),"")</f>
        <v/>
      </c>
      <c r="I32" s="210" t="str">
        <f t="shared" ref="I32:I33" si="1">IFERROR(IFERROR(SUBSTITUTE(H32,H32,15),0)+0,"")</f>
        <v/>
      </c>
      <c r="J32" s="45">
        <f>SUM($I$7:I32)</f>
        <v>300</v>
      </c>
      <c r="K32" s="13">
        <v>26</v>
      </c>
      <c r="L32" s="206" t="str">
        <f>[2]索引!L32</f>
        <v>四马重战车</v>
      </c>
      <c r="M32" s="206">
        <f>[2]索引!M32</f>
        <v>600252</v>
      </c>
      <c r="N32" s="206" t="str">
        <f>[2]索引!N32</f>
        <v>车兵</v>
      </c>
      <c r="O32" s="206">
        <f>[2]索引!O32</f>
        <v>2</v>
      </c>
      <c r="P32" s="206">
        <f>[2]索引!P32</f>
        <v>10</v>
      </c>
      <c r="Q32" s="206">
        <f>[2]索引!Q32</f>
        <v>170</v>
      </c>
      <c r="S32" s="13" t="s">
        <v>932</v>
      </c>
      <c r="T32" s="13">
        <v>30208</v>
      </c>
    </row>
    <row r="33" spans="4:20" x14ac:dyDescent="0.15">
      <c r="D33" s="13">
        <f>IFERROR(INDEX([1]武将!$AB:$AB,MATCH(F33,[1]武将!$C:$C,0)),"")</f>
        <v>1</v>
      </c>
      <c r="E33" s="206" t="str">
        <f>IFERROR(INDEX([1]武将!$H:$H,MATCH(F33,[1]武将!$C:$C,0)),"")</f>
        <v>邓芝</v>
      </c>
      <c r="F33" s="45">
        <v>10026</v>
      </c>
      <c r="G33" s="206" t="str">
        <f>IFERROR(INDEX($W$6:$W$9,MATCH(INDEX([1]武将!$AM:$AM,MATCH(F33,[1]武将!$C:$C,0)),$V$6:$V$9,0)),"")</f>
        <v>弓将</v>
      </c>
      <c r="H33" s="206">
        <f>IFERROR(INDEX([1]武将!$Q:$Q,MATCH(F33,[1]武将!$C:$C,0)),"")</f>
        <v>120</v>
      </c>
      <c r="I33" s="210">
        <f t="shared" si="1"/>
        <v>15</v>
      </c>
      <c r="J33" s="45">
        <f>SUM($I$7:I33)</f>
        <v>315</v>
      </c>
      <c r="K33" s="13">
        <v>27</v>
      </c>
      <c r="L33" s="206" t="str">
        <f>[2]索引!L33</f>
        <v>兽纹战车</v>
      </c>
      <c r="M33" s="206">
        <f>[2]索引!M33</f>
        <v>6041</v>
      </c>
      <c r="N33" s="206" t="str">
        <f>[2]索引!N33</f>
        <v>车兵</v>
      </c>
      <c r="O33" s="206">
        <f>[2]索引!O33</f>
        <v>3</v>
      </c>
      <c r="P33" s="206">
        <f>[2]索引!P33</f>
        <v>10</v>
      </c>
      <c r="Q33" s="206">
        <f>[2]索引!Q33</f>
        <v>180</v>
      </c>
      <c r="S33" s="13" t="s">
        <v>537</v>
      </c>
      <c r="T33" s="13">
        <v>30209</v>
      </c>
    </row>
    <row r="34" spans="4:20" x14ac:dyDescent="0.15">
      <c r="D34" s="13">
        <f>IFERROR(INDEX([1]武将!$AB:$AB,MATCH(F34,[1]武将!$C:$C,0)),"")</f>
        <v>1</v>
      </c>
      <c r="E34" s="206" t="str">
        <f>IFERROR(INDEX([1]武将!$H:$H,MATCH(F34,[1]武将!$C:$C,0)),"")</f>
        <v>公孙瓒</v>
      </c>
      <c r="F34" s="45">
        <v>10027</v>
      </c>
      <c r="G34" s="206" t="str">
        <f>IFERROR(INDEX($W$6:$W$9,MATCH(INDEX([1]武将!$AM:$AM,MATCH(F34,[1]武将!$C:$C,0)),$V$6:$V$9,0)),"")</f>
        <v>弓将</v>
      </c>
      <c r="H34" s="206">
        <f>IFERROR(INDEX([1]武将!$Q:$Q,MATCH(F34,[1]武将!$C:$C,0)),"")</f>
        <v>130</v>
      </c>
      <c r="I34" s="210">
        <f t="shared" si="0"/>
        <v>15</v>
      </c>
      <c r="J34" s="45">
        <f>SUM($I$7:I34)</f>
        <v>330</v>
      </c>
      <c r="K34" s="13">
        <v>28</v>
      </c>
      <c r="L34" s="206" t="str">
        <f>[2]索引!L34</f>
        <v>虎头喷火车</v>
      </c>
      <c r="M34" s="206">
        <f>[2]索引!M34</f>
        <v>6042</v>
      </c>
      <c r="N34" s="206" t="str">
        <f>[2]索引!N34</f>
        <v>车兵</v>
      </c>
      <c r="O34" s="206">
        <f>[2]索引!O34</f>
        <v>4</v>
      </c>
      <c r="P34" s="206">
        <f>[2]索引!P34</f>
        <v>10</v>
      </c>
      <c r="Q34" s="206">
        <f>[2]索引!Q34</f>
        <v>190</v>
      </c>
      <c r="S34" s="13" t="s">
        <v>536</v>
      </c>
      <c r="T34" s="13">
        <v>30210</v>
      </c>
    </row>
    <row r="35" spans="4:20" x14ac:dyDescent="0.15">
      <c r="D35" s="13" t="str">
        <f>IFERROR(INDEX([1]武将!$AB:$AB,MATCH(F35,[1]武将!$C:$C,0)),"")</f>
        <v/>
      </c>
      <c r="E35" s="206" t="str">
        <f>IFERROR(INDEX([1]武将!$H:$H,MATCH(F35,[1]武将!$C:$C,0)),"")</f>
        <v/>
      </c>
      <c r="F35" s="45">
        <v>10028</v>
      </c>
      <c r="G35" s="206" t="str">
        <f>IFERROR(INDEX($W$6:$W$9,MATCH(INDEX([1]武将!$AM:$AM,MATCH(F35,[1]武将!$C:$C,0)),$V$6:$V$9,0)),"")</f>
        <v/>
      </c>
      <c r="H35" s="206" t="str">
        <f>IFERROR(INDEX([1]武将!$Q:$Q,MATCH(F35,[1]武将!$C:$C,0)),"")</f>
        <v/>
      </c>
      <c r="I35" s="210" t="str">
        <f t="shared" si="0"/>
        <v/>
      </c>
      <c r="J35" s="45">
        <f>SUM($I$7:I35)</f>
        <v>330</v>
      </c>
      <c r="K35" s="13">
        <v>29</v>
      </c>
      <c r="L35" s="206" t="str">
        <f>[2]索引!L35</f>
        <v>苹车</v>
      </c>
      <c r="M35" s="206">
        <f>[2]索引!M35</f>
        <v>6043</v>
      </c>
      <c r="N35" s="206" t="str">
        <f>[2]索引!N35</f>
        <v>车兵</v>
      </c>
      <c r="O35" s="206">
        <f>[2]索引!O35</f>
        <v>5</v>
      </c>
      <c r="P35" s="206">
        <f>[2]索引!P35</f>
        <v>10</v>
      </c>
      <c r="Q35" s="206">
        <f>[2]索引!Q35</f>
        <v>200</v>
      </c>
      <c r="S35" s="13" t="s">
        <v>534</v>
      </c>
      <c r="T35" s="13">
        <v>30211</v>
      </c>
    </row>
    <row r="36" spans="4:20" x14ac:dyDescent="0.15">
      <c r="D36" s="13">
        <f>IFERROR(INDEX([1]武将!$AB:$AB,MATCH(F36,[1]武将!$C:$C,0)),"")</f>
        <v>1</v>
      </c>
      <c r="E36" s="206" t="str">
        <f>IFERROR(INDEX([1]武将!$H:$H,MATCH(F36,[1]武将!$C:$C,0)),"")</f>
        <v>孙尚香</v>
      </c>
      <c r="F36" s="45">
        <v>10029</v>
      </c>
      <c r="G36" s="206" t="str">
        <f>IFERROR(INDEX($W$6:$W$9,MATCH(INDEX([1]武将!$AM:$AM,MATCH(F36,[1]武将!$C:$C,0)),$V$6:$V$9,0)),"")</f>
        <v>弓将</v>
      </c>
      <c r="H36" s="206">
        <f>IFERROR(INDEX([1]武将!$Q:$Q,MATCH(F36,[1]武将!$C:$C,0)),"")</f>
        <v>120</v>
      </c>
      <c r="I36" s="210">
        <f t="shared" si="0"/>
        <v>15</v>
      </c>
      <c r="J36" s="45">
        <f>SUM($I$7:I36)</f>
        <v>345</v>
      </c>
      <c r="K36" s="13">
        <v>30</v>
      </c>
      <c r="L36" s="206" t="str">
        <f>[2]索引!L36</f>
        <v>弓箭兵</v>
      </c>
      <c r="M36" s="206">
        <f>[2]索引!M36</f>
        <v>600301</v>
      </c>
      <c r="N36" s="206" t="str">
        <f>[2]索引!N36</f>
        <v>弓兵</v>
      </c>
      <c r="O36" s="206">
        <f>[2]索引!O36</f>
        <v>1</v>
      </c>
      <c r="P36" s="206">
        <f>[2]索引!P36</f>
        <v>10</v>
      </c>
      <c r="Q36" s="206">
        <f>[2]索引!Q36</f>
        <v>210</v>
      </c>
      <c r="S36" s="13" t="s">
        <v>535</v>
      </c>
      <c r="T36" s="13">
        <v>30212</v>
      </c>
    </row>
    <row r="37" spans="4:20" x14ac:dyDescent="0.15">
      <c r="D37" s="13">
        <f>IFERROR(INDEX([1]武将!$AB:$AB,MATCH(F37,[1]武将!$C:$C,0)),"")</f>
        <v>0</v>
      </c>
      <c r="E37" s="206" t="str">
        <f>IFERROR(INDEX([1]武将!$H:$H,MATCH(F37,[1]武将!$C:$C,0)),"")</f>
        <v>凌统</v>
      </c>
      <c r="F37" s="45">
        <v>10030</v>
      </c>
      <c r="G37" s="206" t="str">
        <f>IFERROR(INDEX($W$6:$W$9,MATCH(INDEX([1]武将!$AM:$AM,MATCH(F37,[1]武将!$C:$C,0)),$V$6:$V$9,0)),"")</f>
        <v>骑将</v>
      </c>
      <c r="H37" s="206">
        <f>IFERROR(INDEX([1]武将!$Q:$Q,MATCH(F37,[1]武将!$C:$C,0)),"")</f>
        <v>120</v>
      </c>
      <c r="I37" s="210">
        <f t="shared" si="0"/>
        <v>15</v>
      </c>
      <c r="J37" s="45">
        <f>SUM($I$7:I37)</f>
        <v>360</v>
      </c>
      <c r="K37" s="13">
        <v>31</v>
      </c>
      <c r="L37" s="206" t="str">
        <f>[2]索引!L37</f>
        <v>越毒弓</v>
      </c>
      <c r="M37" s="206">
        <f>[2]索引!M37</f>
        <v>600304</v>
      </c>
      <c r="N37" s="206" t="str">
        <f>[2]索引!N37</f>
        <v>弓兵</v>
      </c>
      <c r="O37" s="206">
        <f>[2]索引!O37</f>
        <v>2</v>
      </c>
      <c r="P37" s="206">
        <f>[2]索引!P37</f>
        <v>10</v>
      </c>
      <c r="Q37" s="206">
        <f>[2]索引!Q37</f>
        <v>220</v>
      </c>
      <c r="S37" s="13" t="s">
        <v>933</v>
      </c>
      <c r="T37" s="13">
        <v>30213</v>
      </c>
    </row>
    <row r="38" spans="4:20" x14ac:dyDescent="0.15">
      <c r="D38" s="13">
        <f>IFERROR(INDEX([1]武将!$AB:$AB,MATCH(F38,[1]武将!$C:$C,0)),"")</f>
        <v>0</v>
      </c>
      <c r="E38" s="206" t="str">
        <f>IFERROR(INDEX([1]武将!$H:$H,MATCH(F38,[1]武将!$C:$C,0)),"")</f>
        <v>于吉</v>
      </c>
      <c r="F38" s="45">
        <v>10031</v>
      </c>
      <c r="G38" s="206" t="str">
        <f>IFERROR(INDEX($W$6:$W$9,MATCH(INDEX([1]武将!$AM:$AM,MATCH(F38,[1]武将!$C:$C,0)),$V$6:$V$9,0)),"")</f>
        <v>弓将</v>
      </c>
      <c r="H38" s="206">
        <f>IFERROR(INDEX([1]武将!$Q:$Q,MATCH(F38,[1]武将!$C:$C,0)),"")</f>
        <v>130</v>
      </c>
      <c r="I38" s="210">
        <f t="shared" si="0"/>
        <v>15</v>
      </c>
      <c r="J38" s="45">
        <f>SUM($I$7:I38)</f>
        <v>375</v>
      </c>
      <c r="K38" s="13">
        <v>32</v>
      </c>
      <c r="L38" s="206" t="str">
        <f>[2]索引!L38</f>
        <v>弹石兵</v>
      </c>
      <c r="M38" s="206">
        <f>[2]索引!M38</f>
        <v>600302</v>
      </c>
      <c r="N38" s="206" t="str">
        <f>[2]索引!N38</f>
        <v>弓兵</v>
      </c>
      <c r="O38" s="206">
        <f>[2]索引!O38</f>
        <v>3</v>
      </c>
      <c r="P38" s="206">
        <f>[2]索引!P38</f>
        <v>10</v>
      </c>
      <c r="Q38" s="206">
        <f>[2]索引!Q38</f>
        <v>230</v>
      </c>
      <c r="S38" s="13" t="s">
        <v>934</v>
      </c>
      <c r="T38" s="13">
        <v>30214</v>
      </c>
    </row>
    <row r="39" spans="4:20" x14ac:dyDescent="0.15">
      <c r="D39" s="13">
        <f>IFERROR(INDEX([1]武将!$AB:$AB,MATCH(F39,[1]武将!$C:$C,0)),"")</f>
        <v>0</v>
      </c>
      <c r="E39" s="206" t="str">
        <f>IFERROR(INDEX([1]武将!$H:$H,MATCH(F39,[1]武将!$C:$C,0)),"")</f>
        <v>华佗</v>
      </c>
      <c r="F39" s="45">
        <v>10032</v>
      </c>
      <c r="G39" s="206" t="str">
        <f>IFERROR(INDEX($W$6:$W$9,MATCH(INDEX([1]武将!$AM:$AM,MATCH(F39,[1]武将!$C:$C,0)),$V$6:$V$9,0)),"")</f>
        <v>弓将</v>
      </c>
      <c r="H39" s="206">
        <f>IFERROR(INDEX([1]武将!$Q:$Q,MATCH(F39,[1]武将!$C:$C,0)),"")</f>
        <v>130</v>
      </c>
      <c r="I39" s="210">
        <f t="shared" si="0"/>
        <v>15</v>
      </c>
      <c r="J39" s="45">
        <f>SUM($I$7:I39)</f>
        <v>390</v>
      </c>
      <c r="K39" s="13">
        <v>33</v>
      </c>
      <c r="L39" s="206" t="str">
        <f>[2]索引!L39</f>
        <v>火箭营</v>
      </c>
      <c r="M39" s="206">
        <f>[2]索引!M39</f>
        <v>600303</v>
      </c>
      <c r="N39" s="206" t="str">
        <f>[2]索引!N39</f>
        <v>弓兵</v>
      </c>
      <c r="O39" s="206">
        <f>[2]索引!O39</f>
        <v>4</v>
      </c>
      <c r="P39" s="206">
        <f>[2]索引!P39</f>
        <v>10</v>
      </c>
      <c r="Q39" s="206">
        <f>[2]索引!Q39</f>
        <v>240</v>
      </c>
      <c r="S39" s="13" t="s">
        <v>935</v>
      </c>
      <c r="T39" s="13">
        <v>30215</v>
      </c>
    </row>
    <row r="40" spans="4:20" x14ac:dyDescent="0.15">
      <c r="D40" s="13">
        <f>IFERROR(INDEX([1]武将!$AB:$AB,MATCH(F40,[1]武将!$C:$C,0)),"")</f>
        <v>1</v>
      </c>
      <c r="E40" s="206" t="str">
        <f>IFERROR(INDEX([1]武将!$H:$H,MATCH(F40,[1]武将!$C:$C,0)),"")</f>
        <v>廖化</v>
      </c>
      <c r="F40" s="45">
        <v>10033</v>
      </c>
      <c r="G40" s="206" t="str">
        <f>IFERROR(INDEX($W$6:$W$9,MATCH(INDEX([1]武将!$AM:$AM,MATCH(F40,[1]武将!$C:$C,0)),$V$6:$V$9,0)),"")</f>
        <v>骑将</v>
      </c>
      <c r="H40" s="206">
        <f>IFERROR(INDEX([1]武将!$Q:$Q,MATCH(F40,[1]武将!$C:$C,0)),"")</f>
        <v>110</v>
      </c>
      <c r="I40" s="210">
        <f t="shared" si="0"/>
        <v>15</v>
      </c>
      <c r="J40" s="45">
        <f>SUM($I$7:I40)</f>
        <v>405</v>
      </c>
      <c r="K40" s="13">
        <v>34</v>
      </c>
      <c r="L40" s="206" t="str">
        <f>[2]索引!L40</f>
        <v>没羽士</v>
      </c>
      <c r="M40" s="206">
        <f>[2]索引!M40</f>
        <v>6052</v>
      </c>
      <c r="N40" s="206" t="str">
        <f>[2]索引!N40</f>
        <v>弓兵</v>
      </c>
      <c r="O40" s="206">
        <f>[2]索引!O40</f>
        <v>5</v>
      </c>
      <c r="P40" s="206">
        <f>[2]索引!P40</f>
        <v>10</v>
      </c>
      <c r="Q40" s="206">
        <f>[2]索引!Q40</f>
        <v>250</v>
      </c>
      <c r="S40" s="13" t="s">
        <v>936</v>
      </c>
      <c r="T40" s="13">
        <v>30216</v>
      </c>
    </row>
    <row r="41" spans="4:20" x14ac:dyDescent="0.15">
      <c r="D41" s="13">
        <f>IFERROR(INDEX([1]武将!$AB:$AB,MATCH(F41,[1]武将!$C:$C,0)),"")</f>
        <v>0</v>
      </c>
      <c r="E41" s="206" t="str">
        <f>IFERROR(INDEX([1]武将!$H:$H,MATCH(F41,[1]武将!$C:$C,0)),"")</f>
        <v>张辽</v>
      </c>
      <c r="F41" s="45">
        <v>10034</v>
      </c>
      <c r="G41" s="206" t="str">
        <f>IFERROR(INDEX($W$6:$W$9,MATCH(INDEX([1]武将!$AM:$AM,MATCH(F41,[1]武将!$C:$C,0)),$V$6:$V$9,0)),"")</f>
        <v>骑将</v>
      </c>
      <c r="H41" s="206">
        <f>IFERROR(INDEX([1]武将!$Q:$Q,MATCH(F41,[1]武将!$C:$C,0)),"")</f>
        <v>130</v>
      </c>
      <c r="I41" s="210">
        <f t="shared" si="0"/>
        <v>15</v>
      </c>
      <c r="J41" s="45">
        <f>SUM($I$7:I41)</f>
        <v>420</v>
      </c>
      <c r="K41" s="13">
        <v>35</v>
      </c>
      <c r="L41" s="206" t="str">
        <f>[2]索引!L41</f>
        <v>弩兵</v>
      </c>
      <c r="M41" s="206">
        <f>[2]索引!M41</f>
        <v>600351</v>
      </c>
      <c r="N41" s="206" t="str">
        <f>[2]索引!N41</f>
        <v>弩兵</v>
      </c>
      <c r="O41" s="206">
        <f>[2]索引!O41</f>
        <v>1</v>
      </c>
      <c r="P41" s="206">
        <f>[2]索引!P41</f>
        <v>10</v>
      </c>
      <c r="Q41" s="206">
        <f>[2]索引!Q41</f>
        <v>260</v>
      </c>
      <c r="S41" s="13" t="s">
        <v>937</v>
      </c>
      <c r="T41" s="13">
        <v>30217</v>
      </c>
    </row>
    <row r="42" spans="4:20" x14ac:dyDescent="0.15">
      <c r="D42" s="13" t="str">
        <f>IFERROR(INDEX([1]武将!$AB:$AB,MATCH(F42,[1]武将!$C:$C,0)),"")</f>
        <v/>
      </c>
      <c r="E42" s="206" t="str">
        <f>IFERROR(INDEX([1]武将!$H:$H,MATCH(F42,[1]武将!$C:$C,0)),"")</f>
        <v/>
      </c>
      <c r="F42" s="45">
        <v>10035</v>
      </c>
      <c r="G42" s="206" t="str">
        <f>IFERROR(INDEX($W$6:$W$9,MATCH(INDEX([1]武将!$AM:$AM,MATCH(F42,[1]武将!$C:$C,0)),$V$6:$V$9,0)),"")</f>
        <v/>
      </c>
      <c r="H42" s="206" t="str">
        <f>IFERROR(INDEX([1]武将!$Q:$Q,MATCH(F42,[1]武将!$C:$C,0)),"")</f>
        <v/>
      </c>
      <c r="I42" s="210" t="str">
        <f t="shared" si="0"/>
        <v/>
      </c>
      <c r="J42" s="45">
        <f>SUM($I$7:I42)</f>
        <v>420</v>
      </c>
      <c r="K42" s="13">
        <v>36</v>
      </c>
      <c r="L42" s="206" t="str">
        <f>[2]索引!L42</f>
        <v>精锐弩兵</v>
      </c>
      <c r="M42" s="206">
        <f>[2]索引!M42</f>
        <v>600352</v>
      </c>
      <c r="N42" s="206" t="str">
        <f>[2]索引!N42</f>
        <v>弩兵</v>
      </c>
      <c r="O42" s="206">
        <f>[2]索引!O42</f>
        <v>2</v>
      </c>
      <c r="P42" s="206">
        <f>[2]索引!P42</f>
        <v>10</v>
      </c>
      <c r="Q42" s="206">
        <f>[2]索引!Q42</f>
        <v>270</v>
      </c>
      <c r="S42" s="13" t="s">
        <v>938</v>
      </c>
      <c r="T42" s="13">
        <v>30218</v>
      </c>
    </row>
    <row r="43" spans="4:20" x14ac:dyDescent="0.15">
      <c r="D43" s="13">
        <f>IFERROR(INDEX([1]武将!$AB:$AB,MATCH(F43,[1]武将!$C:$C,0)),"")</f>
        <v>0</v>
      </c>
      <c r="E43" s="206" t="str">
        <f>IFERROR(INDEX([1]武将!$H:$H,MATCH(F43,[1]武将!$C:$C,0)),"")</f>
        <v>卧龙先生</v>
      </c>
      <c r="F43" s="45">
        <v>10036</v>
      </c>
      <c r="G43" s="206" t="str">
        <f>IFERROR(INDEX($W$6:$W$9,MATCH(INDEX([1]武将!$AM:$AM,MATCH(F43,[1]武将!$C:$C,0)),$V$6:$V$9,0)),"")</f>
        <v>弓将</v>
      </c>
      <c r="H43" s="206">
        <f>IFERROR(INDEX([1]武将!$Q:$Q,MATCH(F43,[1]武将!$C:$C,0)),"")</f>
        <v>120</v>
      </c>
      <c r="I43" s="210">
        <f t="shared" si="0"/>
        <v>15</v>
      </c>
      <c r="J43" s="45">
        <f>SUM($I$7:I43)</f>
        <v>435</v>
      </c>
      <c r="K43" s="13">
        <v>37</v>
      </c>
      <c r="L43" s="206" t="str">
        <f>[2]索引!L43</f>
        <v>博浪锤勇士</v>
      </c>
      <c r="M43" s="206">
        <f>[2]索引!M43</f>
        <v>6061</v>
      </c>
      <c r="N43" s="206" t="str">
        <f>[2]索引!N43</f>
        <v>弩兵</v>
      </c>
      <c r="O43" s="206">
        <f>[2]索引!O43</f>
        <v>3</v>
      </c>
      <c r="P43" s="206">
        <f>[2]索引!P43</f>
        <v>10</v>
      </c>
      <c r="Q43" s="206">
        <f>[2]索引!Q43</f>
        <v>280</v>
      </c>
      <c r="S43" s="13" t="s">
        <v>939</v>
      </c>
      <c r="T43" s="13">
        <v>30219</v>
      </c>
    </row>
    <row r="44" spans="4:20" x14ac:dyDescent="0.15">
      <c r="D44" s="13">
        <f>IFERROR(INDEX([1]武将!$AB:$AB,MATCH(F44,[1]武将!$C:$C,0)),"")</f>
        <v>1</v>
      </c>
      <c r="E44" s="206" t="str">
        <f>IFERROR(INDEX([1]武将!$H:$H,MATCH(F44,[1]武将!$C:$C,0)),"")</f>
        <v>马良</v>
      </c>
      <c r="F44" s="45">
        <v>10037</v>
      </c>
      <c r="G44" s="206" t="str">
        <f>IFERROR(INDEX($W$6:$W$9,MATCH(INDEX([1]武将!$AM:$AM,MATCH(F44,[1]武将!$C:$C,0)),$V$6:$V$9,0)),"")</f>
        <v>弓将</v>
      </c>
      <c r="H44" s="206">
        <f>IFERROR(INDEX([1]武将!$Q:$Q,MATCH(F44,[1]武将!$C:$C,0)),"")</f>
        <v>120</v>
      </c>
      <c r="I44" s="210">
        <f t="shared" si="0"/>
        <v>15</v>
      </c>
      <c r="J44" s="45">
        <f>SUM($I$7:I44)</f>
        <v>450</v>
      </c>
      <c r="K44" s="13">
        <v>38</v>
      </c>
      <c r="L44" s="206" t="str">
        <f>[2]索引!L44</f>
        <v>投矛手</v>
      </c>
      <c r="M44" s="206">
        <f>[2]索引!M44</f>
        <v>600353</v>
      </c>
      <c r="N44" s="206" t="str">
        <f>[2]索引!N44</f>
        <v>弩兵</v>
      </c>
      <c r="O44" s="206">
        <f>[2]索引!O44</f>
        <v>4</v>
      </c>
      <c r="P44" s="206">
        <f>[2]索引!P44</f>
        <v>10</v>
      </c>
      <c r="Q44" s="206">
        <f>[2]索引!Q44</f>
        <v>290</v>
      </c>
      <c r="S44" s="13" t="s">
        <v>975</v>
      </c>
      <c r="T44" s="13">
        <v>30220</v>
      </c>
    </row>
    <row r="45" spans="4:20" x14ac:dyDescent="0.15">
      <c r="D45" s="13">
        <f>IFERROR(INDEX([1]武将!$AB:$AB,MATCH(F45,[1]武将!$C:$C,0)),"")</f>
        <v>1</v>
      </c>
      <c r="E45" s="206" t="str">
        <f>IFERROR(INDEX([1]武将!$H:$H,MATCH(F45,[1]武将!$C:$C,0)),"")</f>
        <v>孙皓</v>
      </c>
      <c r="F45" s="45">
        <v>10038</v>
      </c>
      <c r="G45" s="77" t="s">
        <v>1046</v>
      </c>
      <c r="H45" s="206">
        <f>IFERROR(INDEX([1]武将!$Q:$Q,MATCH(F45,[1]武将!$C:$C,0)),"")</f>
        <v>130</v>
      </c>
      <c r="I45" s="210">
        <f t="shared" si="0"/>
        <v>15</v>
      </c>
      <c r="J45" s="45">
        <f>SUM($I$7:I45)</f>
        <v>465</v>
      </c>
      <c r="K45" s="13">
        <v>39</v>
      </c>
      <c r="L45" s="206" t="str">
        <f>[2]索引!L45</f>
        <v>踏弩兵</v>
      </c>
      <c r="M45" s="206">
        <f>[2]索引!M45</f>
        <v>600355</v>
      </c>
      <c r="N45" s="206" t="str">
        <f>[2]索引!N45</f>
        <v>弩兵</v>
      </c>
      <c r="O45" s="206">
        <f>[2]索引!O45</f>
        <v>5</v>
      </c>
      <c r="P45" s="206">
        <f>[2]索引!P45</f>
        <v>10</v>
      </c>
      <c r="Q45" s="206">
        <f>[2]索引!Q45</f>
        <v>300</v>
      </c>
      <c r="S45" s="13" t="s">
        <v>940</v>
      </c>
      <c r="T45" s="13">
        <v>30221</v>
      </c>
    </row>
    <row r="46" spans="4:20" x14ac:dyDescent="0.15">
      <c r="D46" s="13" t="str">
        <f>IFERROR(INDEX([1]武将!$AB:$AB,MATCH(F46,[1]武将!$C:$C,0)),"")</f>
        <v/>
      </c>
      <c r="E46" s="206" t="str">
        <f>IFERROR(INDEX([1]武将!$H:$H,MATCH(F46,[1]武将!$C:$C,0)),"")</f>
        <v/>
      </c>
      <c r="F46" s="45">
        <v>10039</v>
      </c>
      <c r="G46" s="206" t="str">
        <f>IFERROR(INDEX($W$6:$W$9,MATCH(INDEX([1]武将!$AM:$AM,MATCH(F46,[1]武将!$C:$C,0)),$V$6:$V$9,0)),"")</f>
        <v/>
      </c>
      <c r="H46" s="206" t="str">
        <f>IFERROR(INDEX([1]武将!$Q:$Q,MATCH(F46,[1]武将!$C:$C,0)),"")</f>
        <v/>
      </c>
      <c r="I46" s="210" t="str">
        <f t="shared" si="0"/>
        <v/>
      </c>
      <c r="J46" s="45">
        <f>SUM($I$7:I46)</f>
        <v>465</v>
      </c>
      <c r="K46" s="13">
        <v>40</v>
      </c>
      <c r="L46" s="206" t="str">
        <f>[2]索引!L46</f>
        <v>攻城冲车</v>
      </c>
      <c r="M46" s="206">
        <f>[2]索引!M46</f>
        <v>600402</v>
      </c>
      <c r="N46" s="206" t="str">
        <f>[2]索引!N46</f>
        <v>近战器械</v>
      </c>
      <c r="O46" s="206">
        <f>[2]索引!O46</f>
        <v>1</v>
      </c>
      <c r="P46" s="206">
        <f>[2]索引!P46</f>
        <v>10</v>
      </c>
      <c r="Q46" s="206">
        <f>[2]索引!Q46</f>
        <v>310</v>
      </c>
      <c r="S46" s="13" t="s">
        <v>941</v>
      </c>
      <c r="T46" s="13">
        <v>30222</v>
      </c>
    </row>
    <row r="47" spans="4:20" x14ac:dyDescent="0.15">
      <c r="D47" s="13">
        <f>IFERROR(INDEX([1]武将!$AB:$AB,MATCH(F47,[1]武将!$C:$C,0)),"")</f>
        <v>1</v>
      </c>
      <c r="E47" s="206" t="str">
        <f>IFERROR(INDEX([1]武将!$H:$H,MATCH(F47,[1]武将!$C:$C,0)),"")</f>
        <v>徐庶</v>
      </c>
      <c r="F47" s="45">
        <v>10040</v>
      </c>
      <c r="G47" s="206" t="str">
        <f>IFERROR(INDEX($W$6:$W$9,MATCH(INDEX([1]武将!$AM:$AM,MATCH(F47,[1]武将!$C:$C,0)),$V$6:$V$9,0)),"")</f>
        <v>弓将</v>
      </c>
      <c r="H47" s="206">
        <f>IFERROR(INDEX([1]武将!$Q:$Q,MATCH(F47,[1]武将!$C:$C,0)),"")</f>
        <v>120</v>
      </c>
      <c r="I47" s="210">
        <f t="shared" si="0"/>
        <v>15</v>
      </c>
      <c r="J47" s="45">
        <f>SUM($I$7:I47)</f>
        <v>480</v>
      </c>
      <c r="K47" s="13">
        <v>41</v>
      </c>
      <c r="L47" s="206" t="str">
        <f>[2]索引!L47</f>
        <v>牛车</v>
      </c>
      <c r="M47" s="206">
        <f>[2]索引!M47</f>
        <v>600410</v>
      </c>
      <c r="N47" s="206" t="str">
        <f>[2]索引!N47</f>
        <v>近战器械</v>
      </c>
      <c r="O47" s="206">
        <f>[2]索引!O47</f>
        <v>2</v>
      </c>
      <c r="P47" s="206">
        <f>[2]索引!P47</f>
        <v>10</v>
      </c>
      <c r="Q47" s="206">
        <f>[2]索引!Q47</f>
        <v>320</v>
      </c>
      <c r="S47" s="13" t="s">
        <v>942</v>
      </c>
      <c r="T47" s="13">
        <v>30223</v>
      </c>
    </row>
    <row r="48" spans="4:20" x14ac:dyDescent="0.15">
      <c r="D48" s="13">
        <f>IFERROR(INDEX([1]武将!$AB:$AB,MATCH(F48,[1]武将!$C:$C,0)),"")</f>
        <v>1</v>
      </c>
      <c r="E48" s="206" t="str">
        <f>IFERROR(INDEX([1]武将!$H:$H,MATCH(F48,[1]武将!$C:$C,0)),"")</f>
        <v>孙坚</v>
      </c>
      <c r="F48" s="45">
        <v>10041</v>
      </c>
      <c r="G48" s="77" t="s">
        <v>1046</v>
      </c>
      <c r="H48" s="206">
        <f>IFERROR(INDEX([1]武将!$Q:$Q,MATCH(F48,[1]武将!$C:$C,0)),"")</f>
        <v>120</v>
      </c>
      <c r="I48" s="210">
        <f t="shared" si="0"/>
        <v>15</v>
      </c>
      <c r="J48" s="45">
        <f>SUM($I$7:I48)</f>
        <v>495</v>
      </c>
      <c r="K48" s="13">
        <v>42</v>
      </c>
      <c r="L48" s="206" t="str">
        <f>[2]索引!L48</f>
        <v>擂鼓兵</v>
      </c>
      <c r="M48" s="206">
        <f>[2]索引!M48</f>
        <v>600405</v>
      </c>
      <c r="N48" s="206" t="str">
        <f>[2]索引!N48</f>
        <v>近战器械</v>
      </c>
      <c r="O48" s="206">
        <f>[2]索引!O48</f>
        <v>3</v>
      </c>
      <c r="P48" s="206">
        <f>[2]索引!P48</f>
        <v>10</v>
      </c>
      <c r="Q48" s="206">
        <f>[2]索引!Q48</f>
        <v>330</v>
      </c>
      <c r="S48" s="13" t="s">
        <v>618</v>
      </c>
      <c r="T48" s="13">
        <v>30224</v>
      </c>
    </row>
    <row r="49" spans="4:20" x14ac:dyDescent="0.15">
      <c r="D49" s="13">
        <f>IFERROR(INDEX([1]武将!$AB:$AB,MATCH(F49,[1]武将!$C:$C,0)),"")</f>
        <v>1</v>
      </c>
      <c r="E49" s="206" t="str">
        <f>IFERROR(INDEX([1]武将!$H:$H,MATCH(F49,[1]武将!$C:$C,0)),"")</f>
        <v>马谡</v>
      </c>
      <c r="F49" s="45">
        <v>10042</v>
      </c>
      <c r="G49" s="206" t="str">
        <f>IFERROR(INDEX($W$6:$W$9,MATCH(INDEX([1]武将!$AM:$AM,MATCH(F49,[1]武将!$C:$C,0)),$V$6:$V$9,0)),"")</f>
        <v>弓将</v>
      </c>
      <c r="H49" s="206">
        <f>IFERROR(INDEX([1]武将!$Q:$Q,MATCH(F49,[1]武将!$C:$C,0)),"")</f>
        <v>110</v>
      </c>
      <c r="I49" s="210">
        <f t="shared" si="0"/>
        <v>15</v>
      </c>
      <c r="J49" s="45">
        <f>SUM($I$7:I49)</f>
        <v>510</v>
      </c>
      <c r="K49" s="13">
        <v>43</v>
      </c>
      <c r="L49" s="206" t="str">
        <f>[2]索引!L49</f>
        <v>轒辒车</v>
      </c>
      <c r="M49" s="206">
        <f>[2]索引!M49</f>
        <v>600409</v>
      </c>
      <c r="N49" s="206" t="str">
        <f>[2]索引!N49</f>
        <v>近战器械</v>
      </c>
      <c r="O49" s="206">
        <f>[2]索引!O49</f>
        <v>4</v>
      </c>
      <c r="P49" s="206">
        <f>[2]索引!P49</f>
        <v>10</v>
      </c>
      <c r="Q49" s="206">
        <f>[2]索引!Q49</f>
        <v>340</v>
      </c>
      <c r="S49" s="13" t="s">
        <v>943</v>
      </c>
      <c r="T49" s="13">
        <v>30225</v>
      </c>
    </row>
    <row r="50" spans="4:20" x14ac:dyDescent="0.15">
      <c r="D50" s="13">
        <f>IFERROR(INDEX([1]武将!$AB:$AB,MATCH(F50,[1]武将!$C:$C,0)),"")</f>
        <v>1</v>
      </c>
      <c r="E50" s="206" t="str">
        <f>IFERROR(INDEX([1]武将!$H:$H,MATCH(F50,[1]武将!$C:$C,0)),"")</f>
        <v>关银屏</v>
      </c>
      <c r="F50" s="45">
        <v>10043</v>
      </c>
      <c r="G50" s="206" t="str">
        <f>IFERROR(INDEX($W$6:$W$9,MATCH(INDEX([1]武将!$AM:$AM,MATCH(F50,[1]武将!$C:$C,0)),$V$6:$V$9,0)),"")</f>
        <v>弓将</v>
      </c>
      <c r="H50" s="206">
        <f>IFERROR(INDEX([1]武将!$Q:$Q,MATCH(F50,[1]武将!$C:$C,0)),"")</f>
        <v>120</v>
      </c>
      <c r="I50" s="210">
        <f t="shared" si="0"/>
        <v>15</v>
      </c>
      <c r="J50" s="45">
        <f>SUM($I$7:I50)</f>
        <v>525</v>
      </c>
      <c r="K50" s="13">
        <v>44</v>
      </c>
      <c r="L50" s="206" t="str">
        <f>[2]索引!L50</f>
        <v>辎重营</v>
      </c>
      <c r="M50" s="206">
        <f>[2]索引!M50</f>
        <v>600412</v>
      </c>
      <c r="N50" s="206" t="str">
        <f>[2]索引!N50</f>
        <v>近战器械</v>
      </c>
      <c r="O50" s="206">
        <f>[2]索引!O50</f>
        <v>5</v>
      </c>
      <c r="P50" s="206">
        <f>[2]索引!P50</f>
        <v>10</v>
      </c>
      <c r="Q50" s="206">
        <f>[2]索引!Q50</f>
        <v>350</v>
      </c>
      <c r="S50" s="13" t="s">
        <v>944</v>
      </c>
      <c r="T50" s="13">
        <v>30226</v>
      </c>
    </row>
    <row r="51" spans="4:20" x14ac:dyDescent="0.15">
      <c r="D51" s="13">
        <f>IFERROR(INDEX([1]武将!$AB:$AB,MATCH(F51,[1]武将!$C:$C,0)),"")</f>
        <v>0</v>
      </c>
      <c r="E51" s="206" t="str">
        <f>IFERROR(INDEX([1]武将!$H:$H,MATCH(F51,[1]武将!$C:$C,0)),"")</f>
        <v>于禁</v>
      </c>
      <c r="F51" s="45">
        <v>10044</v>
      </c>
      <c r="G51" s="206" t="str">
        <f>IFERROR(INDEX($W$6:$W$9,MATCH(INDEX([1]武将!$AM:$AM,MATCH(F51,[1]武将!$C:$C,0)),$V$6:$V$9,0)),"")</f>
        <v>步将</v>
      </c>
      <c r="H51" s="206">
        <f>IFERROR(INDEX([1]武将!$Q:$Q,MATCH(F51,[1]武将!$C:$C,0)),"")</f>
        <v>130</v>
      </c>
      <c r="I51" s="210">
        <f t="shared" si="0"/>
        <v>15</v>
      </c>
      <c r="J51" s="45">
        <f>SUM($I$7:I51)</f>
        <v>540</v>
      </c>
      <c r="K51" s="13">
        <v>45</v>
      </c>
      <c r="L51" s="206" t="str">
        <f>[2]索引!L51</f>
        <v>井阑</v>
      </c>
      <c r="M51" s="206">
        <f>[2]索引!M51</f>
        <v>600408</v>
      </c>
      <c r="N51" s="206" t="str">
        <f>[2]索引!N51</f>
        <v>远程器械</v>
      </c>
      <c r="O51" s="206">
        <f>[2]索引!O51</f>
        <v>1</v>
      </c>
      <c r="P51" s="206">
        <f>[2]索引!P51</f>
        <v>10</v>
      </c>
      <c r="Q51" s="206">
        <f>[2]索引!Q51</f>
        <v>360</v>
      </c>
      <c r="S51" s="13" t="s">
        <v>945</v>
      </c>
      <c r="T51" s="13">
        <v>30227</v>
      </c>
    </row>
    <row r="52" spans="4:20" x14ac:dyDescent="0.15">
      <c r="D52" s="13">
        <f>IFERROR(INDEX([1]武将!$AB:$AB,MATCH(F52,[1]武将!$C:$C,0)),"")</f>
        <v>1</v>
      </c>
      <c r="E52" s="206" t="str">
        <f>IFERROR(INDEX([1]武将!$H:$H,MATCH(F52,[1]武将!$C:$C,0)),"")</f>
        <v>荀攸</v>
      </c>
      <c r="F52" s="45">
        <v>10045</v>
      </c>
      <c r="G52" s="206" t="str">
        <f>IFERROR(INDEX($W$6:$W$9,MATCH(INDEX([1]武将!$AM:$AM,MATCH(F52,[1]武将!$C:$C,0)),$V$6:$V$9,0)),"")</f>
        <v>弓将</v>
      </c>
      <c r="H52" s="206">
        <f>IFERROR(INDEX([1]武将!$Q:$Q,MATCH(F52,[1]武将!$C:$C,0)),"")</f>
        <v>130</v>
      </c>
      <c r="I52" s="210">
        <f t="shared" si="0"/>
        <v>15</v>
      </c>
      <c r="J52" s="45">
        <f>SUM($I$7:I52)</f>
        <v>555</v>
      </c>
      <c r="K52" s="13">
        <v>46</v>
      </c>
      <c r="L52" s="206" t="str">
        <f>[2]索引!L52</f>
        <v>投石车</v>
      </c>
      <c r="M52" s="206">
        <f>[2]索引!M52</f>
        <v>600413</v>
      </c>
      <c r="N52" s="206" t="str">
        <f>[2]索引!N52</f>
        <v>远程器械</v>
      </c>
      <c r="O52" s="206">
        <f>[2]索引!O52</f>
        <v>2</v>
      </c>
      <c r="P52" s="206">
        <f>[2]索引!P52</f>
        <v>10</v>
      </c>
      <c r="Q52" s="206">
        <f>[2]索引!Q52</f>
        <v>370</v>
      </c>
      <c r="S52" s="13" t="s">
        <v>548</v>
      </c>
      <c r="T52" s="13">
        <v>30301</v>
      </c>
    </row>
    <row r="53" spans="4:20" x14ac:dyDescent="0.15">
      <c r="D53" s="13" t="str">
        <f>IFERROR(INDEX([1]武将!$AB:$AB,MATCH(F53,[1]武将!$C:$C,0)),"")</f>
        <v/>
      </c>
      <c r="E53" s="206" t="str">
        <f>IFERROR(INDEX([1]武将!$H:$H,MATCH(F53,[1]武将!$C:$C,0)),"")</f>
        <v/>
      </c>
      <c r="F53" s="45">
        <v>10046</v>
      </c>
      <c r="G53" s="206" t="str">
        <f>IFERROR(INDEX($W$6:$W$9,MATCH(INDEX([1]武将!$AM:$AM,MATCH(F53,[1]武将!$C:$C,0)),$V$6:$V$9,0)),"")</f>
        <v/>
      </c>
      <c r="H53" s="206" t="str">
        <f>IFERROR(INDEX([1]武将!$Q:$Q,MATCH(F53,[1]武将!$C:$C,0)),"")</f>
        <v/>
      </c>
      <c r="I53" s="210" t="str">
        <f t="shared" si="0"/>
        <v/>
      </c>
      <c r="J53" s="45">
        <f>SUM($I$7:I53)</f>
        <v>555</v>
      </c>
      <c r="K53" s="13">
        <v>47</v>
      </c>
      <c r="L53" s="206" t="str">
        <f>[2]索引!L53</f>
        <v>木鸢</v>
      </c>
      <c r="M53" s="206">
        <f>[2]索引!M53</f>
        <v>600404</v>
      </c>
      <c r="N53" s="206" t="str">
        <f>[2]索引!N53</f>
        <v>远程器械</v>
      </c>
      <c r="O53" s="206">
        <f>[2]索引!O53</f>
        <v>3</v>
      </c>
      <c r="P53" s="206">
        <f>[2]索引!P53</f>
        <v>10</v>
      </c>
      <c r="Q53" s="206">
        <f>[2]索引!Q53</f>
        <v>380</v>
      </c>
      <c r="S53" s="13" t="s">
        <v>946</v>
      </c>
      <c r="T53" s="13">
        <v>30302</v>
      </c>
    </row>
    <row r="54" spans="4:20" x14ac:dyDescent="0.15">
      <c r="D54" s="13">
        <f>IFERROR(INDEX([1]武将!$AB:$AB,MATCH(F54,[1]武将!$C:$C,0)),"")</f>
        <v>0</v>
      </c>
      <c r="E54" s="206" t="str">
        <f>IFERROR(INDEX([1]武将!$H:$H,MATCH(F54,[1]武将!$C:$C,0)),"")</f>
        <v>糜竺</v>
      </c>
      <c r="F54" s="45">
        <v>10047</v>
      </c>
      <c r="G54" s="206" t="str">
        <f>IFERROR(INDEX($W$6:$W$9,MATCH(INDEX([1]武将!$AM:$AM,MATCH(F54,[1]武将!$C:$C,0)),$V$6:$V$9,0)),"")</f>
        <v>骑将</v>
      </c>
      <c r="H54" s="206">
        <f>IFERROR(INDEX([1]武将!$Q:$Q,MATCH(F54,[1]武将!$C:$C,0)),"")</f>
        <v>130</v>
      </c>
      <c r="I54" s="210">
        <f t="shared" si="0"/>
        <v>15</v>
      </c>
      <c r="J54" s="45">
        <f>SUM($I$7:I54)</f>
        <v>570</v>
      </c>
      <c r="K54" s="13">
        <v>48</v>
      </c>
      <c r="L54" s="206" t="str">
        <f>[2]索引!L54</f>
        <v>床弩</v>
      </c>
      <c r="M54" s="206">
        <f>[2]索引!M54</f>
        <v>600407</v>
      </c>
      <c r="N54" s="206" t="str">
        <f>[2]索引!N54</f>
        <v>远程器械</v>
      </c>
      <c r="O54" s="206">
        <f>[2]索引!O54</f>
        <v>4</v>
      </c>
      <c r="P54" s="206">
        <f>[2]索引!P54</f>
        <v>10</v>
      </c>
      <c r="Q54" s="206">
        <f>[2]索引!Q54</f>
        <v>390</v>
      </c>
      <c r="S54" s="13" t="s">
        <v>550</v>
      </c>
      <c r="T54" s="13">
        <v>30303</v>
      </c>
    </row>
    <row r="55" spans="4:20" x14ac:dyDescent="0.15">
      <c r="D55" s="13">
        <f>IFERROR(INDEX([1]武将!$AB:$AB,MATCH(F55,[1]武将!$C:$C,0)),"")</f>
        <v>1</v>
      </c>
      <c r="E55" s="206" t="str">
        <f>IFERROR(INDEX([1]武将!$H:$H,MATCH(F55,[1]武将!$C:$C,0)),"")</f>
        <v>魏延</v>
      </c>
      <c r="F55" s="45">
        <v>10048</v>
      </c>
      <c r="G55" s="206" t="str">
        <f>IFERROR(INDEX($W$6:$W$9,MATCH(INDEX([1]武将!$AM:$AM,MATCH(F55,[1]武将!$C:$C,0)),$V$6:$V$9,0)),"")</f>
        <v>骑将</v>
      </c>
      <c r="H55" s="206">
        <f>IFERROR(INDEX([1]武将!$Q:$Q,MATCH(F55,[1]武将!$C:$C,0)),"")</f>
        <v>120</v>
      </c>
      <c r="I55" s="210">
        <f t="shared" si="0"/>
        <v>15</v>
      </c>
      <c r="J55" s="45">
        <f>SUM($I$7:I55)</f>
        <v>585</v>
      </c>
      <c r="K55" s="13">
        <v>49</v>
      </c>
      <c r="L55" s="206" t="str">
        <f>[2]索引!L55</f>
        <v>火油投石车</v>
      </c>
      <c r="M55" s="206">
        <f>[2]索引!M55</f>
        <v>600403</v>
      </c>
      <c r="N55" s="206" t="str">
        <f>[2]索引!N55</f>
        <v>远程器械</v>
      </c>
      <c r="O55" s="206">
        <f>[2]索引!O55</f>
        <v>5</v>
      </c>
      <c r="P55" s="206">
        <f>[2]索引!P55</f>
        <v>10</v>
      </c>
      <c r="Q55" s="206">
        <f>[2]索引!Q55</f>
        <v>400</v>
      </c>
      <c r="S55" s="13" t="s">
        <v>947</v>
      </c>
      <c r="T55" s="13">
        <v>30304</v>
      </c>
    </row>
    <row r="56" spans="4:20" x14ac:dyDescent="0.15">
      <c r="D56" s="13">
        <f>IFERROR(INDEX([1]武将!$AB:$AB,MATCH(F56,[1]武将!$C:$C,0)),"")</f>
        <v>1</v>
      </c>
      <c r="E56" s="206" t="str">
        <f>IFERROR(INDEX([1]武将!$H:$H,MATCH(F56,[1]武将!$C:$C,0)),"")</f>
        <v>郭汜</v>
      </c>
      <c r="F56" s="45">
        <v>10049</v>
      </c>
      <c r="G56" s="206" t="str">
        <f>IFERROR(INDEX($W$6:$W$9,MATCH(INDEX([1]武将!$AM:$AM,MATCH(F56,[1]武将!$C:$C,0)),$V$6:$V$9,0)),"")</f>
        <v>步将</v>
      </c>
      <c r="H56" s="206">
        <f>IFERROR(INDEX([1]武将!$Q:$Q,MATCH(F56,[1]武将!$C:$C,0)),"")</f>
        <v>100</v>
      </c>
      <c r="I56" s="210">
        <f t="shared" si="0"/>
        <v>15</v>
      </c>
      <c r="J56" s="45">
        <f>SUM($I$7:I56)</f>
        <v>600</v>
      </c>
      <c r="K56" s="13">
        <v>50</v>
      </c>
      <c r="L56" s="206" t="str">
        <f>[2]索引!L56</f>
        <v>黑衣铁骑</v>
      </c>
      <c r="M56" s="206">
        <f>[2]索引!M56</f>
        <v>6031</v>
      </c>
      <c r="N56" s="206" t="str">
        <f>[2]索引!N56</f>
        <v>骑兵</v>
      </c>
      <c r="O56" s="206">
        <f>[2]索引!O56</f>
        <v>3.5</v>
      </c>
      <c r="P56" s="206">
        <f>[2]索引!P56</f>
        <v>10</v>
      </c>
      <c r="Q56" s="206">
        <f>[2]索引!Q56</f>
        <v>410</v>
      </c>
      <c r="S56" s="13" t="s">
        <v>948</v>
      </c>
      <c r="T56" s="13">
        <v>30305</v>
      </c>
    </row>
    <row r="57" spans="4:20" x14ac:dyDescent="0.15">
      <c r="D57" s="13">
        <f>IFERROR(INDEX([1]武将!$AB:$AB,MATCH(F57,[1]武将!$C:$C,0)),"")</f>
        <v>0</v>
      </c>
      <c r="E57" s="206" t="str">
        <f>IFERROR(INDEX([1]武将!$H:$H,MATCH(F57,[1]武将!$C:$C,0)),"")</f>
        <v>张飞</v>
      </c>
      <c r="F57" s="45">
        <v>10050</v>
      </c>
      <c r="G57" s="206" t="str">
        <f>IFERROR(INDEX($W$6:$W$9,MATCH(INDEX([1]武将!$AM:$AM,MATCH(F57,[1]武将!$C:$C,0)),$V$6:$V$9,0)),"")</f>
        <v>步将</v>
      </c>
      <c r="H57" s="206">
        <f>IFERROR(INDEX([1]武将!$Q:$Q,MATCH(F57,[1]武将!$C:$C,0)),"")</f>
        <v>130</v>
      </c>
      <c r="I57" s="210">
        <f t="shared" si="0"/>
        <v>15</v>
      </c>
      <c r="J57" s="45">
        <f>SUM($I$7:I57)</f>
        <v>615</v>
      </c>
      <c r="K57" s="13">
        <v>51</v>
      </c>
      <c r="L57" s="206" t="str">
        <f>[2]索引!L57</f>
        <v>胡服骑兵</v>
      </c>
      <c r="M57" s="206">
        <f>[2]索引!M57</f>
        <v>6051</v>
      </c>
      <c r="N57" s="206" t="str">
        <f>[2]索引!N57</f>
        <v>弓兵</v>
      </c>
      <c r="O57" s="206">
        <f>[2]索引!O57</f>
        <v>3.5</v>
      </c>
      <c r="P57" s="206">
        <f>[2]索引!P57</f>
        <v>10</v>
      </c>
      <c r="Q57" s="206">
        <f>[2]索引!Q57</f>
        <v>420</v>
      </c>
      <c r="S57" s="13" t="s">
        <v>949</v>
      </c>
      <c r="T57" s="13">
        <v>30306</v>
      </c>
    </row>
    <row r="58" spans="4:20" x14ac:dyDescent="0.15">
      <c r="D58" s="13">
        <f>IFERROR(INDEX([1]武将!$AB:$AB,MATCH(F58,[1]武将!$C:$C,0)),"")</f>
        <v>1</v>
      </c>
      <c r="E58" s="206" t="str">
        <f>IFERROR(INDEX([1]武将!$H:$H,MATCH(F58,[1]武将!$C:$C,0)),"")</f>
        <v>陈宫</v>
      </c>
      <c r="F58" s="45">
        <v>10051</v>
      </c>
      <c r="G58" s="206" t="str">
        <f>IFERROR(INDEX($W$6:$W$9,MATCH(INDEX([1]武将!$AM:$AM,MATCH(F58,[1]武将!$C:$C,0)),$V$6:$V$9,0)),"")</f>
        <v>弓将</v>
      </c>
      <c r="H58" s="206">
        <f>IFERROR(INDEX([1]武将!$Q:$Q,MATCH(F58,[1]武将!$C:$C,0)),"")</f>
        <v>120</v>
      </c>
      <c r="I58" s="210">
        <f t="shared" si="0"/>
        <v>15</v>
      </c>
      <c r="J58" s="45">
        <f>SUM($I$7:I58)</f>
        <v>630</v>
      </c>
      <c r="K58" s="13">
        <v>52</v>
      </c>
      <c r="L58" s="206" t="str">
        <f>[2]索引!L58</f>
        <v>技击之士</v>
      </c>
      <c r="M58" s="206">
        <f>[2]索引!M58</f>
        <v>6012</v>
      </c>
      <c r="N58" s="206" t="str">
        <f>[2]索引!N58</f>
        <v>枪兵</v>
      </c>
      <c r="O58" s="206">
        <f>[2]索引!O58</f>
        <v>3.5</v>
      </c>
      <c r="P58" s="206">
        <f>[2]索引!P58</f>
        <v>10</v>
      </c>
      <c r="Q58" s="206">
        <f>[2]索引!Q58</f>
        <v>430</v>
      </c>
      <c r="S58" s="13" t="s">
        <v>1004</v>
      </c>
      <c r="T58" s="13">
        <v>30228</v>
      </c>
    </row>
    <row r="59" spans="4:20" x14ac:dyDescent="0.15">
      <c r="D59" s="13">
        <f>IFERROR(INDEX([1]武将!$AB:$AB,MATCH(F59,[1]武将!$C:$C,0)),"")</f>
        <v>1</v>
      </c>
      <c r="E59" s="206" t="str">
        <f>IFERROR(INDEX([1]武将!$H:$H,MATCH(F59,[1]武将!$C:$C,0)),"")</f>
        <v>诸葛瑾</v>
      </c>
      <c r="F59" s="45">
        <v>10052</v>
      </c>
      <c r="G59" s="206" t="str">
        <f>IFERROR(INDEX($W$6:$W$9,MATCH(INDEX([1]武将!$AM:$AM,MATCH(F59,[1]武将!$C:$C,0)),$V$6:$V$9,0)),"")</f>
        <v>骑将</v>
      </c>
      <c r="H59" s="206">
        <f>IFERROR(INDEX([1]武将!$Q:$Q,MATCH(F59,[1]武将!$C:$C,0)),"")</f>
        <v>120</v>
      </c>
      <c r="I59" s="210">
        <f t="shared" si="0"/>
        <v>15</v>
      </c>
      <c r="J59" s="45">
        <f>SUM($I$7:I59)</f>
        <v>645</v>
      </c>
      <c r="K59" s="13">
        <v>53</v>
      </c>
      <c r="L59" s="206" t="str">
        <f>[2]索引!L59</f>
        <v>燕死士</v>
      </c>
      <c r="M59" s="206">
        <f>[2]索引!M59</f>
        <v>6014</v>
      </c>
      <c r="N59" s="206" t="str">
        <f>[2]索引!N59</f>
        <v>枪兵</v>
      </c>
      <c r="O59" s="206">
        <f>[2]索引!O59</f>
        <v>3.5</v>
      </c>
      <c r="P59" s="206">
        <f>[2]索引!P59</f>
        <v>10</v>
      </c>
      <c r="Q59" s="206">
        <f>[2]索引!Q59</f>
        <v>440</v>
      </c>
      <c r="S59" s="13" t="s">
        <v>1005</v>
      </c>
      <c r="T59" s="13">
        <v>30229</v>
      </c>
    </row>
    <row r="60" spans="4:20" x14ac:dyDescent="0.15">
      <c r="D60" s="13">
        <f>IFERROR(INDEX([1]武将!$AB:$AB,MATCH(F60,[1]武将!$C:$C,0)),"")</f>
        <v>0</v>
      </c>
      <c r="E60" s="206" t="str">
        <f>IFERROR(INDEX([1]武将!$H:$H,MATCH(F60,[1]武将!$C:$C,0)),"")</f>
        <v>典韦</v>
      </c>
      <c r="F60" s="45">
        <v>10053</v>
      </c>
      <c r="G60" s="206" t="str">
        <f>IFERROR(INDEX($W$6:$W$9,MATCH(INDEX([1]武将!$AM:$AM,MATCH(F60,[1]武将!$C:$C,0)),$V$6:$V$9,0)),"")</f>
        <v>步将</v>
      </c>
      <c r="H60" s="206">
        <f>IFERROR(INDEX([1]武将!$Q:$Q,MATCH(F60,[1]武将!$C:$C,0)),"")</f>
        <v>130</v>
      </c>
      <c r="I60" s="210">
        <f t="shared" si="0"/>
        <v>15</v>
      </c>
      <c r="J60" s="45">
        <f>SUM($I$7:I60)</f>
        <v>660</v>
      </c>
      <c r="K60" s="13">
        <v>54</v>
      </c>
      <c r="L60" s="206" t="str">
        <f>[2]索引!L60</f>
        <v>申息师</v>
      </c>
      <c r="M60" s="206">
        <f>[2]索引!M60</f>
        <v>6023</v>
      </c>
      <c r="N60" s="206" t="str">
        <f>[2]索引!N60</f>
        <v>刀兵</v>
      </c>
      <c r="O60" s="206">
        <f>[2]索引!O60</f>
        <v>3.5</v>
      </c>
      <c r="P60" s="206">
        <f>[2]索引!P60</f>
        <v>10</v>
      </c>
      <c r="Q60" s="206">
        <f>[2]索引!Q60</f>
        <v>450</v>
      </c>
      <c r="S60" s="13" t="s">
        <v>1006</v>
      </c>
      <c r="T60" s="13">
        <v>30230</v>
      </c>
    </row>
    <row r="61" spans="4:20" x14ac:dyDescent="0.15">
      <c r="D61" s="13">
        <f>IFERROR(INDEX([1]武将!$AB:$AB,MATCH(F61,[1]武将!$C:$C,0)),"")</f>
        <v>0</v>
      </c>
      <c r="E61" s="206" t="str">
        <f>IFERROR(INDEX([1]武将!$H:$H,MATCH(F61,[1]武将!$C:$C,0)),"")</f>
        <v>贾诩</v>
      </c>
      <c r="F61" s="45">
        <v>10054</v>
      </c>
      <c r="G61" s="206" t="str">
        <f>IFERROR(INDEX($W$6:$W$9,MATCH(INDEX([1]武将!$AM:$AM,MATCH(F61,[1]武将!$C:$C,0)),$V$6:$V$9,0)),"")</f>
        <v>骑将</v>
      </c>
      <c r="H61" s="206">
        <f>IFERROR(INDEX([1]武将!$Q:$Q,MATCH(F61,[1]武将!$C:$C,0)),"")</f>
        <v>130</v>
      </c>
      <c r="I61" s="210">
        <f t="shared" si="0"/>
        <v>15</v>
      </c>
      <c r="J61" s="45">
        <f>SUM($I$7:I61)</f>
        <v>675</v>
      </c>
      <c r="K61" s="13">
        <v>55</v>
      </c>
      <c r="L61" s="206" t="str">
        <f>[2]索引!L61</f>
        <v>重甲武卒</v>
      </c>
      <c r="M61" s="206">
        <f>[2]索引!M61</f>
        <v>600110</v>
      </c>
      <c r="N61" s="206" t="str">
        <f>[2]索引!N61</f>
        <v>刀兵</v>
      </c>
      <c r="O61" s="206">
        <f>[2]索引!O61</f>
        <v>3.5</v>
      </c>
      <c r="P61" s="206">
        <f>[2]索引!P61</f>
        <v>10</v>
      </c>
      <c r="Q61" s="206">
        <f>[2]索引!Q61</f>
        <v>460</v>
      </c>
      <c r="S61" s="13" t="s">
        <v>1007</v>
      </c>
      <c r="T61" s="13">
        <v>30310</v>
      </c>
    </row>
    <row r="62" spans="4:20" x14ac:dyDescent="0.15">
      <c r="D62" s="13">
        <f>IFERROR(INDEX([1]武将!$AB:$AB,MATCH(F62,[1]武将!$C:$C,0)),"")</f>
        <v>1</v>
      </c>
      <c r="E62" s="206" t="str">
        <f>IFERROR(INDEX([1]武将!$H:$H,MATCH(F62,[1]武将!$C:$C,0)),"")</f>
        <v>李典</v>
      </c>
      <c r="F62" s="45">
        <v>10055</v>
      </c>
      <c r="G62" s="206" t="str">
        <f>IFERROR(INDEX($W$6:$W$9,MATCH(INDEX([1]武将!$AM:$AM,MATCH(F62,[1]武将!$C:$C,0)),$V$6:$V$9,0)),"")</f>
        <v>步将</v>
      </c>
      <c r="H62" s="206">
        <f>IFERROR(INDEX([1]武将!$Q:$Q,MATCH(F62,[1]武将!$C:$C,0)),"")</f>
        <v>120</v>
      </c>
      <c r="I62" s="210">
        <f t="shared" si="0"/>
        <v>15</v>
      </c>
      <c r="J62" s="45">
        <f>SUM($I$7:I62)</f>
        <v>690</v>
      </c>
      <c r="K62" s="13">
        <v>56</v>
      </c>
      <c r="L62" s="206" t="str">
        <f>[2]索引!L62</f>
        <v>击刹</v>
      </c>
      <c r="M62" s="206">
        <f>[2]索引!M62</f>
        <v>600354</v>
      </c>
      <c r="N62" s="206" t="str">
        <f>[2]索引!N62</f>
        <v>弩兵</v>
      </c>
      <c r="O62" s="206">
        <f>[2]索引!O62</f>
        <v>3.5</v>
      </c>
      <c r="P62" s="206">
        <f>[2]索引!P62</f>
        <v>10</v>
      </c>
      <c r="Q62" s="206">
        <f>[2]索引!Q62</f>
        <v>470</v>
      </c>
      <c r="S62" s="13" t="s">
        <v>1008</v>
      </c>
      <c r="T62" s="13">
        <v>30311</v>
      </c>
    </row>
    <row r="63" spans="4:20" x14ac:dyDescent="0.15">
      <c r="D63" s="13">
        <f>IFERROR(INDEX([1]武将!$AB:$AB,MATCH(F63,[1]武将!$C:$C,0)),"")</f>
        <v>0</v>
      </c>
      <c r="E63" s="206" t="str">
        <f>IFERROR(INDEX([1]武将!$H:$H,MATCH(F63,[1]武将!$C:$C,0)),"")</f>
        <v>吕蒙</v>
      </c>
      <c r="F63" s="45">
        <v>10056</v>
      </c>
      <c r="G63" s="206" t="str">
        <f>IFERROR(INDEX($W$6:$W$9,MATCH(INDEX([1]武将!$AM:$AM,MATCH(F63,[1]武将!$C:$C,0)),$V$6:$V$9,0)),"")</f>
        <v>步将</v>
      </c>
      <c r="H63" s="206">
        <f>IFERROR(INDEX([1]武将!$Q:$Q,MATCH(F63,[1]武将!$C:$C,0)),"")</f>
        <v>130</v>
      </c>
      <c r="I63" s="210">
        <f t="shared" si="0"/>
        <v>15</v>
      </c>
      <c r="J63" s="45">
        <f>SUM($I$7:I63)</f>
        <v>705</v>
      </c>
      <c r="K63" s="13">
        <v>57</v>
      </c>
      <c r="L63" s="206" t="str">
        <f>[2]索引!L63</f>
        <v>乱音营</v>
      </c>
      <c r="M63" s="206">
        <f>[2]索引!M63</f>
        <v>600305</v>
      </c>
      <c r="N63" s="206" t="str">
        <f>[2]索引!N63</f>
        <v>弩兵</v>
      </c>
      <c r="O63" s="206">
        <f>[2]索引!O63</f>
        <v>2.5</v>
      </c>
      <c r="P63" s="206">
        <f>[2]索引!P63</f>
        <v>10</v>
      </c>
      <c r="Q63" s="206">
        <f>[2]索引!Q63</f>
        <v>480</v>
      </c>
      <c r="S63" s="13" t="s">
        <v>1009</v>
      </c>
      <c r="T63" s="13">
        <v>30312</v>
      </c>
    </row>
    <row r="64" spans="4:20" x14ac:dyDescent="0.15">
      <c r="D64" s="13">
        <f>IFERROR(INDEX([1]武将!$AB:$AB,MATCH(F64,[1]武将!$C:$C,0)),"")</f>
        <v>1</v>
      </c>
      <c r="E64" s="206" t="str">
        <f>IFERROR(INDEX([1]武将!$H:$H,MATCH(F64,[1]武将!$C:$C,0)),"")</f>
        <v>袁术</v>
      </c>
      <c r="F64" s="45">
        <v>10057</v>
      </c>
      <c r="G64" s="77" t="s">
        <v>1045</v>
      </c>
      <c r="H64" s="206">
        <f>IFERROR(INDEX([1]武将!$Q:$Q,MATCH(F64,[1]武将!$C:$C,0)),"")</f>
        <v>110</v>
      </c>
      <c r="I64" s="210">
        <f t="shared" si="0"/>
        <v>15</v>
      </c>
      <c r="J64" s="45">
        <f>SUM($I$7:I64)</f>
        <v>720</v>
      </c>
      <c r="K64" s="13">
        <v>58</v>
      </c>
      <c r="L64" s="206" t="str">
        <f>[2]索引!L64</f>
        <v>火牛营</v>
      </c>
      <c r="M64" s="206">
        <f>[2]索引!M64</f>
        <v>6032</v>
      </c>
      <c r="N64" s="206" t="str">
        <f>[2]索引!N64</f>
        <v>骑兵</v>
      </c>
      <c r="O64" s="206">
        <f>[2]索引!O64</f>
        <v>2.5</v>
      </c>
      <c r="P64" s="206">
        <f>[2]索引!P64</f>
        <v>10</v>
      </c>
      <c r="Q64" s="206">
        <f>[2]索引!Q64</f>
        <v>490</v>
      </c>
      <c r="S64" s="13" t="s">
        <v>1010</v>
      </c>
      <c r="T64" s="13">
        <v>30313</v>
      </c>
    </row>
    <row r="65" spans="4:20" x14ac:dyDescent="0.15">
      <c r="D65" s="13">
        <f>IFERROR(INDEX([1]武将!$AB:$AB,MATCH(F65,[1]武将!$C:$C,0)),"")</f>
        <v>1</v>
      </c>
      <c r="E65" s="206" t="str">
        <f>IFERROR(INDEX([1]武将!$H:$H,MATCH(F65,[1]武将!$C:$C,0)),"")</f>
        <v>韩当</v>
      </c>
      <c r="F65" s="45">
        <v>10058</v>
      </c>
      <c r="G65" s="206" t="str">
        <f>IFERROR(INDEX($W$6:$W$9,MATCH(INDEX([1]武将!$AM:$AM,MATCH(F65,[1]武将!$C:$C,0)),$V$6:$V$9,0)),"")</f>
        <v>骑将</v>
      </c>
      <c r="H65" s="206">
        <f>IFERROR(INDEX([1]武将!$Q:$Q,MATCH(F65,[1]武将!$C:$C,0)),"")</f>
        <v>110</v>
      </c>
      <c r="I65" s="210">
        <f t="shared" si="0"/>
        <v>15</v>
      </c>
      <c r="J65" s="45">
        <f>SUM($I$7:I65)</f>
        <v>735</v>
      </c>
      <c r="K65" s="13">
        <v>59</v>
      </c>
      <c r="L65" s="206" t="str">
        <f>[2]索引!L65</f>
        <v>先登死士</v>
      </c>
      <c r="M65" s="206">
        <f>[2]索引!M65</f>
        <v>600108</v>
      </c>
      <c r="N65" s="206" t="str">
        <f>[2]索引!N65</f>
        <v>枪兵</v>
      </c>
      <c r="O65" s="206">
        <f>[2]索引!O65</f>
        <v>2.5</v>
      </c>
      <c r="P65" s="206">
        <f>[2]索引!P65</f>
        <v>10</v>
      </c>
      <c r="Q65" s="206">
        <f>[2]索引!Q65</f>
        <v>500</v>
      </c>
      <c r="S65" s="13" t="s">
        <v>1011</v>
      </c>
      <c r="T65" s="13">
        <v>30314</v>
      </c>
    </row>
    <row r="66" spans="4:20" x14ac:dyDescent="0.15">
      <c r="D66" s="13">
        <f>IFERROR(INDEX([1]武将!$AB:$AB,MATCH(F66,[1]武将!$C:$C,0)),"")</f>
        <v>0</v>
      </c>
      <c r="E66" s="206" t="str">
        <f>IFERROR(INDEX([1]武将!$H:$H,MATCH(F66,[1]武将!$C:$C,0)),"")</f>
        <v>王平</v>
      </c>
      <c r="F66" s="45">
        <v>10059</v>
      </c>
      <c r="G66" s="206" t="str">
        <f>IFERROR(INDEX($W$6:$W$9,MATCH(INDEX([1]武将!$AM:$AM,MATCH(F66,[1]武将!$C:$C,0)),$V$6:$V$9,0)),"")</f>
        <v>弓将</v>
      </c>
      <c r="H66" s="206">
        <f>IFERROR(INDEX([1]武将!$Q:$Q,MATCH(F66,[1]武将!$C:$C,0)),"")</f>
        <v>120</v>
      </c>
      <c r="I66" s="210">
        <f t="shared" si="0"/>
        <v>15</v>
      </c>
      <c r="J66" s="45">
        <f>SUM($I$7:I66)</f>
        <v>750</v>
      </c>
      <c r="K66" s="13">
        <v>60</v>
      </c>
      <c r="L66" s="206" t="str">
        <f>[2]索引!L66</f>
        <v>山贼</v>
      </c>
      <c r="M66" s="206">
        <f>[2]索引!M66</f>
        <v>6034</v>
      </c>
      <c r="N66" s="206" t="str">
        <f>[2]索引!N66</f>
        <v>骑兵</v>
      </c>
      <c r="O66" s="206">
        <f>[2]索引!O66</f>
        <v>2.5</v>
      </c>
      <c r="P66" s="206">
        <f>[2]索引!P66</f>
        <v>10</v>
      </c>
      <c r="Q66" s="206">
        <f>[2]索引!Q66</f>
        <v>510</v>
      </c>
      <c r="S66" s="13" t="s">
        <v>1012</v>
      </c>
      <c r="T66" s="13">
        <v>30231</v>
      </c>
    </row>
    <row r="67" spans="4:20" x14ac:dyDescent="0.15">
      <c r="D67" s="13">
        <f>IFERROR(INDEX([1]武将!$AB:$AB,MATCH(F67,[1]武将!$C:$C,0)),"")</f>
        <v>0</v>
      </c>
      <c r="E67" s="206" t="str">
        <f>IFERROR(INDEX([1]武将!$H:$H,MATCH(F67,[1]武将!$C:$C,0)),"")</f>
        <v>甄姬</v>
      </c>
      <c r="F67" s="45">
        <v>10060</v>
      </c>
      <c r="G67" s="206" t="str">
        <f>IFERROR(INDEX($W$6:$W$9,MATCH(INDEX([1]武将!$AM:$AM,MATCH(F67,[1]武将!$C:$C,0)),$V$6:$V$9,0)),"")</f>
        <v>弓将</v>
      </c>
      <c r="H67" s="206">
        <f>IFERROR(INDEX([1]武将!$Q:$Q,MATCH(F67,[1]武将!$C:$C,0)),"")</f>
        <v>130</v>
      </c>
      <c r="I67" s="210">
        <f t="shared" si="0"/>
        <v>15</v>
      </c>
      <c r="J67" s="45">
        <f>SUM($I$7:I67)</f>
        <v>765</v>
      </c>
      <c r="K67" s="13">
        <v>61</v>
      </c>
      <c r="L67" s="206" t="str">
        <f>[2]索引!L67</f>
        <v>象兵</v>
      </c>
      <c r="M67" s="206">
        <f>[2]索引!M67</f>
        <v>6033</v>
      </c>
      <c r="N67" s="206" t="str">
        <f>[2]索引!N67</f>
        <v>骑兵</v>
      </c>
      <c r="O67" s="206">
        <f>[2]索引!O67</f>
        <v>4.5</v>
      </c>
      <c r="P67" s="206">
        <f>[2]索引!P67</f>
        <v>10</v>
      </c>
      <c r="Q67" s="206">
        <f>[2]索引!Q67</f>
        <v>520</v>
      </c>
      <c r="S67" s="13" t="s">
        <v>1018</v>
      </c>
      <c r="T67" s="13">
        <v>30315</v>
      </c>
    </row>
    <row r="68" spans="4:20" x14ac:dyDescent="0.15">
      <c r="D68" s="13">
        <f>IFERROR(INDEX([1]武将!$AB:$AB,MATCH(F68,[1]武将!$C:$C,0)),"")</f>
        <v>1</v>
      </c>
      <c r="E68" s="206" t="str">
        <f>IFERROR(INDEX([1]武将!$H:$H,MATCH(F68,[1]武将!$C:$C,0)),"")</f>
        <v>马钧</v>
      </c>
      <c r="F68" s="45">
        <v>10061</v>
      </c>
      <c r="G68" s="206" t="str">
        <f>IFERROR(INDEX($W$6:$W$9,MATCH(INDEX([1]武将!$AM:$AM,MATCH(F68,[1]武将!$C:$C,0)),$V$6:$V$9,0)),"")</f>
        <v>骑将</v>
      </c>
      <c r="H68" s="206">
        <f>IFERROR(INDEX([1]武将!$Q:$Q,MATCH(F68,[1]武将!$C:$C,0)),"")</f>
        <v>120</v>
      </c>
      <c r="I68" s="210">
        <f t="shared" si="0"/>
        <v>15</v>
      </c>
      <c r="J68" s="45">
        <f>SUM($I$7:I68)</f>
        <v>780</v>
      </c>
      <c r="K68" s="13">
        <v>62</v>
      </c>
      <c r="L68" s="206" t="str">
        <f>[2]索引!L68</f>
        <v>机关木人</v>
      </c>
      <c r="M68" s="206">
        <f>[2]索引!M68</f>
        <v>600411</v>
      </c>
      <c r="N68" s="206" t="str">
        <f>[2]索引!N68</f>
        <v>近战器械</v>
      </c>
      <c r="O68" s="206">
        <f>[2]索引!O68</f>
        <v>3.5</v>
      </c>
      <c r="P68" s="206">
        <f>[2]索引!P68</f>
        <v>10</v>
      </c>
      <c r="Q68" s="206">
        <f>[2]索引!Q68</f>
        <v>530</v>
      </c>
      <c r="S68" s="13" t="s">
        <v>1023</v>
      </c>
      <c r="T68" s="13">
        <v>30232</v>
      </c>
    </row>
    <row r="69" spans="4:20" x14ac:dyDescent="0.15">
      <c r="D69" s="13">
        <f>IFERROR(INDEX([1]武将!$AB:$AB,MATCH(F69,[1]武将!$C:$C,0)),"")</f>
        <v>0</v>
      </c>
      <c r="E69" s="206" t="str">
        <f>IFERROR(INDEX([1]武将!$H:$H,MATCH(F69,[1]武将!$C:$C,0)),"")</f>
        <v>黄盖</v>
      </c>
      <c r="F69" s="45">
        <v>10062</v>
      </c>
      <c r="G69" s="206" t="str">
        <f>IFERROR(INDEX($W$6:$W$9,MATCH(INDEX([1]武将!$AM:$AM,MATCH(F69,[1]武将!$C:$C,0)),$V$6:$V$9,0)),"")</f>
        <v>骑将</v>
      </c>
      <c r="H69" s="206">
        <f>IFERROR(INDEX([1]武将!$Q:$Q,MATCH(F69,[1]武将!$C:$C,0)),"")</f>
        <v>130</v>
      </c>
      <c r="I69" s="210">
        <f t="shared" si="0"/>
        <v>15</v>
      </c>
      <c r="J69" s="45">
        <f>SUM($I$7:I69)</f>
        <v>795</v>
      </c>
      <c r="K69" s="13">
        <v>63</v>
      </c>
      <c r="L69" s="206" t="str">
        <f>[2]索引!L69</f>
        <v>星官</v>
      </c>
      <c r="M69" s="206">
        <f>[2]索引!M69</f>
        <v>6053</v>
      </c>
      <c r="N69" s="206" t="str">
        <f>[2]索引!N69</f>
        <v>弓兵</v>
      </c>
      <c r="O69" s="206">
        <f>[2]索引!O69</f>
        <v>4.5</v>
      </c>
      <c r="P69" s="206">
        <f>[2]索引!P69</f>
        <v>10</v>
      </c>
      <c r="Q69" s="206">
        <f>[2]索引!Q69</f>
        <v>540</v>
      </c>
      <c r="S69" s="13" t="s">
        <v>1021</v>
      </c>
      <c r="T69" s="13">
        <v>30233</v>
      </c>
    </row>
    <row r="70" spans="4:20" x14ac:dyDescent="0.15">
      <c r="D70" s="13">
        <f>IFERROR(INDEX([1]武将!$AB:$AB,MATCH(F70,[1]武将!$C:$C,0)),"")</f>
        <v>1</v>
      </c>
      <c r="E70" s="206" t="str">
        <f>IFERROR(INDEX([1]武将!$H:$H,MATCH(F70,[1]武将!$C:$C,0)),"")</f>
        <v>蒲元</v>
      </c>
      <c r="F70" s="45">
        <v>10063</v>
      </c>
      <c r="G70" s="206" t="str">
        <f>IFERROR(INDEX($W$6:$W$9,MATCH(INDEX([1]武将!$AM:$AM,MATCH(F70,[1]武将!$C:$C,0)),$V$6:$V$9,0)),"")</f>
        <v>步将</v>
      </c>
      <c r="H70" s="206">
        <f>IFERROR(INDEX([1]武将!$Q:$Q,MATCH(F70,[1]武将!$C:$C,0)),"")</f>
        <v>130</v>
      </c>
      <c r="I70" s="210">
        <f t="shared" si="0"/>
        <v>15</v>
      </c>
      <c r="J70" s="45">
        <f>SUM($I$7:I70)</f>
        <v>810</v>
      </c>
      <c r="K70" s="13">
        <v>64</v>
      </c>
      <c r="L70" s="206" t="str">
        <f>[2]索引!L70</f>
        <v>金瓜武士</v>
      </c>
      <c r="M70" s="206">
        <f>[2]索引!M70</f>
        <v>6024</v>
      </c>
      <c r="N70" s="206" t="str">
        <f>[2]索引!N70</f>
        <v>枪兵</v>
      </c>
      <c r="O70" s="206">
        <f>[2]索引!O70</f>
        <v>3.5</v>
      </c>
      <c r="P70" s="206">
        <f>[2]索引!P70</f>
        <v>10</v>
      </c>
      <c r="Q70" s="206">
        <f>[2]索引!Q70</f>
        <v>550</v>
      </c>
      <c r="S70" s="13" t="s">
        <v>1022</v>
      </c>
      <c r="T70" s="13">
        <v>30234</v>
      </c>
    </row>
    <row r="71" spans="4:20" x14ac:dyDescent="0.15">
      <c r="D71" s="13">
        <f>IFERROR(INDEX([1]武将!$AB:$AB,MATCH(F71,[1]武将!$C:$C,0)),"")</f>
        <v>1</v>
      </c>
      <c r="E71" s="206" t="str">
        <f>IFERROR(INDEX([1]武将!$H:$H,MATCH(F71,[1]武将!$C:$C,0)),"")</f>
        <v>刘备</v>
      </c>
      <c r="F71" s="45">
        <v>10064</v>
      </c>
      <c r="G71" s="77" t="s">
        <v>1037</v>
      </c>
      <c r="H71" s="206">
        <f>IFERROR(INDEX([1]武将!$Q:$Q,MATCH(F71,[1]武将!$C:$C,0)),"")</f>
        <v>130</v>
      </c>
      <c r="I71" s="210">
        <f t="shared" si="0"/>
        <v>15</v>
      </c>
      <c r="J71" s="45">
        <f>SUM($I$7:I71)</f>
        <v>825</v>
      </c>
      <c r="K71" s="13">
        <v>65</v>
      </c>
      <c r="L71" s="206" t="str">
        <f>[2]索引!L71</f>
        <v>公子府死士</v>
      </c>
      <c r="M71" s="206">
        <f>[2]索引!M71</f>
        <v>600106</v>
      </c>
      <c r="N71" s="206" t="e">
        <f>[2]索引!N71</f>
        <v>#REF!</v>
      </c>
      <c r="O71" s="206" t="e">
        <f>[2]索引!O71</f>
        <v>#REF!</v>
      </c>
      <c r="P71" s="206">
        <f>[2]索引!P71</f>
        <v>0</v>
      </c>
      <c r="Q71" s="206">
        <f>[2]索引!Q71</f>
        <v>550</v>
      </c>
      <c r="S71" s="13" t="s">
        <v>1038</v>
      </c>
      <c r="T71" s="13">
        <v>30325</v>
      </c>
    </row>
    <row r="72" spans="4:20" x14ac:dyDescent="0.15">
      <c r="D72" s="13">
        <f>IFERROR(INDEX([1]武将!$AB:$AB,MATCH(F72,[1]武将!$C:$C,0)),"")</f>
        <v>0</v>
      </c>
      <c r="E72" s="206" t="str">
        <f>IFERROR(INDEX([1]武将!$H:$H,MATCH(F72,[1]武将!$C:$C,0)),"")</f>
        <v>孙权</v>
      </c>
      <c r="F72" s="45">
        <v>10065</v>
      </c>
      <c r="G72" s="77" t="s">
        <v>1046</v>
      </c>
      <c r="H72" s="206">
        <f>IFERROR(INDEX([1]武将!$Q:$Q,MATCH(F72,[1]武将!$C:$C,0)),"")</f>
        <v>130</v>
      </c>
      <c r="I72" s="210">
        <f t="shared" ref="I72:I114" si="2">IFERROR(IFERROR(SUBSTITUTE(H72,H72,15),0)+0,"")</f>
        <v>15</v>
      </c>
      <c r="J72" s="45">
        <f>SUM($I$7:I72)</f>
        <v>840</v>
      </c>
      <c r="K72" s="13">
        <v>66</v>
      </c>
      <c r="L72" s="206" t="str">
        <f>[2]索引!L72</f>
        <v>兽面盾</v>
      </c>
      <c r="M72" s="206">
        <f>[2]索引!M72</f>
        <v>6011</v>
      </c>
      <c r="N72" s="206" t="e">
        <f>[2]索引!N72</f>
        <v>#REF!</v>
      </c>
      <c r="O72" s="206" t="e">
        <f>[2]索引!O72</f>
        <v>#REF!</v>
      </c>
      <c r="P72" s="206">
        <f>[2]索引!P72</f>
        <v>0</v>
      </c>
      <c r="Q72" s="206">
        <f>[2]索引!Q72</f>
        <v>550</v>
      </c>
      <c r="S72" s="13" t="s">
        <v>1039</v>
      </c>
      <c r="T72" s="13">
        <v>30239</v>
      </c>
    </row>
    <row r="73" spans="4:20" x14ac:dyDescent="0.15">
      <c r="D73" s="13" t="str">
        <f>IFERROR(INDEX([1]武将!$AB:$AB,MATCH(F73,[1]武将!$C:$C,0)),"")</f>
        <v/>
      </c>
      <c r="E73" s="206" t="str">
        <f>IFERROR(INDEX([1]武将!$H:$H,MATCH(F73,[1]武将!$C:$C,0)),"")</f>
        <v/>
      </c>
      <c r="F73" s="45">
        <v>10066</v>
      </c>
      <c r="G73" s="206" t="str">
        <f>IFERROR(INDEX($W$6:$W$9,MATCH(INDEX([1]武将!$AM:$AM,MATCH(F73,[1]武将!$C:$C,0)),$V$6:$V$9,0)),"")</f>
        <v/>
      </c>
      <c r="H73" s="206" t="str">
        <f>IFERROR(INDEX([1]武将!$Q:$Q,MATCH(F73,[1]武将!$C:$C,0)),"")</f>
        <v/>
      </c>
      <c r="I73" s="210" t="str">
        <f t="shared" si="2"/>
        <v/>
      </c>
      <c r="J73" s="45">
        <f>SUM($I$7:I73)</f>
        <v>840</v>
      </c>
      <c r="K73" s="13">
        <v>67</v>
      </c>
      <c r="L73" s="206" t="str">
        <f>[2]索引!L73</f>
        <v>吴钩</v>
      </c>
      <c r="M73" s="206">
        <f>[2]索引!M73</f>
        <v>6013</v>
      </c>
      <c r="N73" s="206" t="str">
        <f>[2]索引!N73</f>
        <v>刀兵</v>
      </c>
      <c r="O73" s="206">
        <f>[2]索引!O73</f>
        <v>2.5</v>
      </c>
      <c r="P73" s="206">
        <f>[2]索引!P73</f>
        <v>10</v>
      </c>
      <c r="Q73" s="206">
        <f>[2]索引!Q73</f>
        <v>560</v>
      </c>
      <c r="S73" s="13" t="s">
        <v>1040</v>
      </c>
      <c r="T73" s="13">
        <v>30240</v>
      </c>
    </row>
    <row r="74" spans="4:20" x14ac:dyDescent="0.15">
      <c r="D74" s="13">
        <f>IFERROR(INDEX([1]武将!$AB:$AB,MATCH(F74,[1]武将!$C:$C,0)),"")</f>
        <v>0</v>
      </c>
      <c r="E74" s="206" t="str">
        <f>IFERROR(INDEX([1]武将!$H:$H,MATCH(F74,[1]武将!$C:$C,0)),"")</f>
        <v>司马懿</v>
      </c>
      <c r="F74" s="45">
        <v>10067</v>
      </c>
      <c r="G74" s="206" t="str">
        <f>IFERROR(INDEX($W$6:$W$9,MATCH(INDEX([1]武将!$AM:$AM,MATCH(F74,[1]武将!$C:$C,0)),$V$6:$V$9,0)),"")</f>
        <v>弓将</v>
      </c>
      <c r="H74" s="206">
        <f>IFERROR(INDEX([1]武将!$Q:$Q,MATCH(F74,[1]武将!$C:$C,0)),"")</f>
        <v>140</v>
      </c>
      <c r="I74" s="210">
        <f t="shared" si="2"/>
        <v>15</v>
      </c>
      <c r="J74" s="45">
        <f>SUM($I$7:I74)</f>
        <v>855</v>
      </c>
      <c r="K74" s="13">
        <v>68</v>
      </c>
      <c r="L74" s="206" t="str">
        <f>[2]索引!L74</f>
        <v>虎贲军</v>
      </c>
      <c r="M74" s="206">
        <f>[2]索引!M74</f>
        <v>6015</v>
      </c>
      <c r="N74" s="206" t="e">
        <f>[2]索引!N74</f>
        <v>#REF!</v>
      </c>
      <c r="O74" s="206" t="e">
        <f>[2]索引!O74</f>
        <v>#REF!</v>
      </c>
      <c r="P74" s="206">
        <f>[2]索引!P74</f>
        <v>0</v>
      </c>
      <c r="Q74" s="206">
        <f>[2]索引!Q74</f>
        <v>560</v>
      </c>
      <c r="S74" s="13" t="s">
        <v>1041</v>
      </c>
      <c r="T74" s="13">
        <v>30241</v>
      </c>
    </row>
    <row r="75" spans="4:20" x14ac:dyDescent="0.15">
      <c r="D75" s="13">
        <f>IFERROR(INDEX([1]武将!$AB:$AB,MATCH(F75,[1]武将!$C:$C,0)),"")</f>
        <v>0</v>
      </c>
      <c r="E75" s="206" t="str">
        <f>IFERROR(INDEX([1]武将!$H:$H,MATCH(F75,[1]武将!$C:$C,0)),"")</f>
        <v>水镜先生</v>
      </c>
      <c r="F75" s="45">
        <v>10068</v>
      </c>
      <c r="G75" s="206" t="str">
        <f>IFERROR(INDEX($W$6:$W$9,MATCH(INDEX([1]武将!$AM:$AM,MATCH(F75,[1]武将!$C:$C,0)),$V$6:$V$9,0)),"")</f>
        <v>弓将</v>
      </c>
      <c r="H75" s="206">
        <f>IFERROR(INDEX([1]武将!$Q:$Q,MATCH(F75,[1]武将!$C:$C,0)),"")</f>
        <v>130</v>
      </c>
      <c r="I75" s="210">
        <f t="shared" si="2"/>
        <v>15</v>
      </c>
      <c r="J75" s="45">
        <f>SUM($I$7:I75)</f>
        <v>870</v>
      </c>
      <c r="K75" s="13">
        <v>69</v>
      </c>
      <c r="L75" s="206" t="str">
        <f>[2]索引!L75</f>
        <v>精锐枪兵</v>
      </c>
      <c r="M75" s="206">
        <f>[2]索引!M75</f>
        <v>600152</v>
      </c>
      <c r="N75" s="206" t="e">
        <f>[2]索引!N75</f>
        <v>#REF!</v>
      </c>
      <c r="O75" s="206" t="e">
        <f>[2]索引!O75</f>
        <v>#REF!</v>
      </c>
      <c r="P75" s="206">
        <f>[2]索引!P75</f>
        <v>0</v>
      </c>
      <c r="Q75" s="206">
        <f>[2]索引!Q75</f>
        <v>560</v>
      </c>
      <c r="S75" s="13" t="s">
        <v>1042</v>
      </c>
      <c r="T75" s="13">
        <v>30324</v>
      </c>
    </row>
    <row r="76" spans="4:20" x14ac:dyDescent="0.15">
      <c r="D76" s="13" t="str">
        <f>IFERROR(INDEX([1]武将!$AB:$AB,MATCH(F76,[1]武将!$C:$C,0)),"")</f>
        <v/>
      </c>
      <c r="E76" s="206" t="str">
        <f>IFERROR(INDEX([1]武将!$H:$H,MATCH(F76,[1]武将!$C:$C,0)),"")</f>
        <v/>
      </c>
      <c r="F76" s="45">
        <v>10069</v>
      </c>
      <c r="G76" s="206" t="str">
        <f>IFERROR(INDEX($W$6:$W$9,MATCH(INDEX([1]武将!$AM:$AM,MATCH(F76,[1]武将!$C:$C,0)),$V$6:$V$9,0)),"")</f>
        <v/>
      </c>
      <c r="H76" s="206" t="str">
        <f>IFERROR(INDEX([1]武将!$Q:$Q,MATCH(F76,[1]武将!$C:$C,0)),"")</f>
        <v/>
      </c>
      <c r="I76" s="210" t="str">
        <f t="shared" si="2"/>
        <v/>
      </c>
      <c r="J76" s="45">
        <f>SUM($I$7:I76)</f>
        <v>870</v>
      </c>
      <c r="K76" s="13">
        <v>70</v>
      </c>
      <c r="L76" s="206" t="str">
        <f>[2]索引!L76</f>
        <v>精锐步兵</v>
      </c>
      <c r="M76" s="206">
        <f>[2]索引!M76</f>
        <v>600104</v>
      </c>
      <c r="N76" s="206" t="e">
        <f>[2]索引!N76</f>
        <v>#REF!</v>
      </c>
      <c r="O76" s="206" t="e">
        <f>[2]索引!O76</f>
        <v>#REF!</v>
      </c>
      <c r="P76" s="206">
        <f>[2]索引!P76</f>
        <v>0</v>
      </c>
      <c r="Q76" s="206">
        <f>[2]索引!Q76</f>
        <v>560</v>
      </c>
      <c r="S76" s="13" t="s">
        <v>1043</v>
      </c>
      <c r="T76" s="13">
        <v>30322</v>
      </c>
    </row>
    <row r="77" spans="4:20" x14ac:dyDescent="0.15">
      <c r="D77" s="13" t="str">
        <f>IFERROR(INDEX([1]武将!$AB:$AB,MATCH(F77,[1]武将!$C:$C,0)),"")</f>
        <v/>
      </c>
      <c r="E77" s="206" t="str">
        <f>IFERROR(INDEX([1]武将!$H:$H,MATCH(F77,[1]武将!$C:$C,0)),"")</f>
        <v/>
      </c>
      <c r="F77" s="45">
        <v>10070</v>
      </c>
      <c r="G77" s="206" t="str">
        <f>IFERROR(INDEX($W$6:$W$9,MATCH(INDEX([1]武将!$AM:$AM,MATCH(F77,[1]武将!$C:$C,0)),$V$6:$V$9,0)),"")</f>
        <v/>
      </c>
      <c r="H77" s="206" t="str">
        <f>IFERROR(INDEX([1]武将!$Q:$Q,MATCH(F77,[1]武将!$C:$C,0)),"")</f>
        <v/>
      </c>
      <c r="I77" s="210" t="str">
        <f t="shared" si="2"/>
        <v/>
      </c>
      <c r="J77" s="45">
        <f>SUM($I$7:I77)</f>
        <v>870</v>
      </c>
      <c r="K77" s="13">
        <v>71</v>
      </c>
      <c r="L77" s="206" t="str">
        <f>[2]索引!L77</f>
        <v>韩材士</v>
      </c>
      <c r="M77" s="206">
        <f>[2]索引!M77</f>
        <v>6022</v>
      </c>
      <c r="N77" s="206" t="e">
        <f>[2]索引!N77</f>
        <v>#REF!</v>
      </c>
      <c r="O77" s="206" t="e">
        <f>[2]索引!O77</f>
        <v>#REF!</v>
      </c>
      <c r="P77" s="206">
        <f>[2]索引!P77</f>
        <v>0</v>
      </c>
      <c r="Q77" s="206">
        <f>[2]索引!Q77</f>
        <v>560</v>
      </c>
      <c r="S77" s="13" t="s">
        <v>1044</v>
      </c>
      <c r="T77" s="13">
        <v>30333</v>
      </c>
    </row>
    <row r="78" spans="4:20" x14ac:dyDescent="0.15">
      <c r="D78" s="13">
        <f>IFERROR(INDEX([1]武将!$AB:$AB,MATCH(F78,[1]武将!$C:$C,0)),"")</f>
        <v>1</v>
      </c>
      <c r="E78" s="206" t="str">
        <f>IFERROR(INDEX([1]武将!$H:$H,MATCH(F78,[1]武将!$C:$C,0)),"")</f>
        <v>李傕</v>
      </c>
      <c r="F78" s="45">
        <v>10071</v>
      </c>
      <c r="G78" s="206" t="str">
        <f>IFERROR(INDEX($W$6:$W$9,MATCH(INDEX([1]武将!$AM:$AM,MATCH(F78,[1]武将!$C:$C,0)),$V$6:$V$9,0)),"")</f>
        <v>弓将</v>
      </c>
      <c r="H78" s="206">
        <f>IFERROR(INDEX([1]武将!$Q:$Q,MATCH(F78,[1]武将!$C:$C,0)),"")</f>
        <v>110</v>
      </c>
      <c r="I78" s="210">
        <f t="shared" si="2"/>
        <v>15</v>
      </c>
      <c r="J78" s="45">
        <f>SUM($I$7:I78)</f>
        <v>885</v>
      </c>
      <c r="K78" s="13">
        <v>72</v>
      </c>
      <c r="L78" s="206" t="str">
        <f>[2]索引!L78</f>
        <v>精锐骑兵</v>
      </c>
      <c r="M78" s="206" t="e">
        <f>[2]索引!M78</f>
        <v>#N/A</v>
      </c>
      <c r="N78" s="206" t="e">
        <f>[2]索引!N78</f>
        <v>#REF!</v>
      </c>
      <c r="O78" s="206" t="e">
        <f>[2]索引!O78</f>
        <v>#REF!</v>
      </c>
      <c r="P78" s="206">
        <f>[2]索引!P78</f>
        <v>0</v>
      </c>
      <c r="Q78" s="206">
        <f>[2]索引!Q78</f>
        <v>560</v>
      </c>
      <c r="S78" s="105" t="s">
        <v>1048</v>
      </c>
      <c r="T78" s="105">
        <v>30242</v>
      </c>
    </row>
    <row r="79" spans="4:20" x14ac:dyDescent="0.15">
      <c r="D79" s="13" t="str">
        <f>IFERROR(INDEX([1]武将!$AB:$AB,MATCH(F79,[1]武将!$C:$C,0)),"")</f>
        <v/>
      </c>
      <c r="E79" s="206" t="str">
        <f>IFERROR(INDEX([1]武将!$H:$H,MATCH(F79,[1]武将!$C:$C,0)),"")</f>
        <v/>
      </c>
      <c r="F79" s="45">
        <v>10072</v>
      </c>
      <c r="G79" s="206" t="str">
        <f>IFERROR(INDEX($W$6:$W$9,MATCH(INDEX([1]武将!$AM:$AM,MATCH(F79,[1]武将!$C:$C,0)),$V$6:$V$9,0)),"")</f>
        <v/>
      </c>
      <c r="H79" s="206" t="str">
        <f>IFERROR(INDEX([1]武将!$Q:$Q,MATCH(F79,[1]武将!$C:$C,0)),"")</f>
        <v/>
      </c>
      <c r="I79" s="210" t="str">
        <f t="shared" si="2"/>
        <v/>
      </c>
      <c r="J79" s="45">
        <f>SUM($I$7:I79)</f>
        <v>885</v>
      </c>
      <c r="K79" s="13">
        <v>73</v>
      </c>
      <c r="L79" s="206" t="str">
        <f>[2]索引!L79</f>
        <v>楼烦鹰卫</v>
      </c>
      <c r="M79" s="206" t="e">
        <f>[2]索引!M79</f>
        <v>#N/A</v>
      </c>
      <c r="N79" s="206" t="e">
        <f>[2]索引!N79</f>
        <v>#REF!</v>
      </c>
      <c r="O79" s="206" t="e">
        <f>[2]索引!O79</f>
        <v>#REF!</v>
      </c>
      <c r="P79" s="206">
        <f>[2]索引!P79</f>
        <v>0</v>
      </c>
      <c r="Q79" s="206">
        <f>[2]索引!Q79</f>
        <v>560</v>
      </c>
      <c r="S79" s="105" t="s">
        <v>1049</v>
      </c>
      <c r="T79" s="105">
        <v>30243</v>
      </c>
    </row>
    <row r="80" spans="4:20" x14ac:dyDescent="0.15">
      <c r="D80" s="13">
        <f>IFERROR(INDEX([1]武将!$AB:$AB,MATCH(F80,[1]武将!$C:$C,0)),"")</f>
        <v>0</v>
      </c>
      <c r="E80" s="206" t="str">
        <f>IFERROR(INDEX([1]武将!$H:$H,MATCH(F80,[1]武将!$C:$C,0)),"")</f>
        <v>曹丕</v>
      </c>
      <c r="F80" s="45">
        <v>10073</v>
      </c>
      <c r="G80" s="206" t="str">
        <f>IFERROR(INDEX($W$6:$W$9,MATCH(INDEX([1]武将!$AM:$AM,MATCH(F80,[1]武将!$C:$C,0)),$V$6:$V$9,0)),"")</f>
        <v>君主</v>
      </c>
      <c r="H80" s="206">
        <f>IFERROR(INDEX([1]武将!$Q:$Q,MATCH(F80,[1]武将!$C:$C,0)),"")</f>
        <v>130</v>
      </c>
      <c r="I80" s="210">
        <f t="shared" si="2"/>
        <v>15</v>
      </c>
      <c r="J80" s="45">
        <f>SUM($I$7:I80)</f>
        <v>900</v>
      </c>
      <c r="K80" s="13">
        <v>74</v>
      </c>
      <c r="L80" s="206" t="str">
        <f>[2]索引!L80</f>
        <v>公戎车</v>
      </c>
      <c r="M80" s="206" t="e">
        <f>[2]索引!M80</f>
        <v>#N/A</v>
      </c>
      <c r="N80" s="206" t="e">
        <f>[2]索引!N80</f>
        <v>#REF!</v>
      </c>
      <c r="O80" s="206" t="e">
        <f>[2]索引!O80</f>
        <v>#REF!</v>
      </c>
      <c r="P80" s="206">
        <f>[2]索引!P80</f>
        <v>0</v>
      </c>
      <c r="Q80" s="206">
        <f>[2]索引!Q80</f>
        <v>560</v>
      </c>
      <c r="S80" s="105" t="s">
        <v>1050</v>
      </c>
      <c r="T80" s="105">
        <v>30244</v>
      </c>
    </row>
    <row r="81" spans="4:20" x14ac:dyDescent="0.15">
      <c r="D81" s="13">
        <f>IFERROR(INDEX([1]武将!$AB:$AB,MATCH(F81,[1]武将!$C:$C,0)),"")</f>
        <v>1</v>
      </c>
      <c r="E81" s="206" t="str">
        <f>IFERROR(INDEX([1]武将!$H:$H,MATCH(F81,[1]武将!$C:$C,0)),"")</f>
        <v>徐晃</v>
      </c>
      <c r="F81" s="45">
        <v>10074</v>
      </c>
      <c r="G81" s="206" t="str">
        <f>IFERROR(INDEX($W$6:$W$9,MATCH(INDEX([1]武将!$AM:$AM,MATCH(F81,[1]武将!$C:$C,0)),$V$6:$V$9,0)),"")</f>
        <v>步将</v>
      </c>
      <c r="H81" s="206">
        <f>IFERROR(INDEX([1]武将!$Q:$Q,MATCH(F81,[1]武将!$C:$C,0)),"")</f>
        <v>120</v>
      </c>
      <c r="I81" s="210">
        <f t="shared" si="2"/>
        <v>15</v>
      </c>
      <c r="J81" s="45">
        <f>SUM($I$7:I81)</f>
        <v>915</v>
      </c>
      <c r="K81" s="13">
        <v>75</v>
      </c>
      <c r="L81" s="206" t="str">
        <f>[2]索引!L81</f>
        <v>巨刀兵</v>
      </c>
      <c r="M81" s="206" t="e">
        <f>[2]索引!M81</f>
        <v>#N/A</v>
      </c>
      <c r="N81" s="206" t="e">
        <f>[2]索引!N81</f>
        <v>#REF!</v>
      </c>
      <c r="O81" s="206" t="e">
        <f>[2]索引!O81</f>
        <v>#REF!</v>
      </c>
      <c r="P81" s="206">
        <f>[2]索引!P81</f>
        <v>0</v>
      </c>
      <c r="Q81" s="206">
        <f>[2]索引!Q81</f>
        <v>560</v>
      </c>
      <c r="S81" s="105" t="s">
        <v>1051</v>
      </c>
      <c r="T81" s="105">
        <v>30327</v>
      </c>
    </row>
    <row r="82" spans="4:20" x14ac:dyDescent="0.15">
      <c r="D82" s="13">
        <f>IFERROR(INDEX([1]武将!$AB:$AB,MATCH(F82,[1]武将!$C:$C,0)),"")</f>
        <v>1</v>
      </c>
      <c r="E82" s="206" t="str">
        <f>IFERROR(INDEX([1]武将!$H:$H,MATCH(F82,[1]武将!$C:$C,0)),"")</f>
        <v>小乔</v>
      </c>
      <c r="F82" s="45">
        <v>10075</v>
      </c>
      <c r="G82" s="206" t="str">
        <f>IFERROR(INDEX($W$6:$W$9,MATCH(INDEX([1]武将!$AM:$AM,MATCH(F82,[1]武将!$C:$C,0)),$V$6:$V$9,0)),"")</f>
        <v>弓将</v>
      </c>
      <c r="H82" s="206">
        <f>IFERROR(INDEX([1]武将!$Q:$Q,MATCH(F82,[1]武将!$C:$C,0)),"")</f>
        <v>120</v>
      </c>
      <c r="I82" s="210">
        <f t="shared" si="2"/>
        <v>15</v>
      </c>
      <c r="J82" s="45">
        <f>SUM($I$7:I82)</f>
        <v>930</v>
      </c>
      <c r="K82" s="13">
        <v>76</v>
      </c>
      <c r="L82" s="206" t="str">
        <f>[2]索引!L82</f>
        <v>精锐弓兵</v>
      </c>
      <c r="M82" s="206" t="e">
        <f>[2]索引!M82</f>
        <v>#N/A</v>
      </c>
      <c r="N82" s="206" t="e">
        <f>[2]索引!N82</f>
        <v>#REF!</v>
      </c>
      <c r="O82" s="206" t="e">
        <f>[2]索引!O82</f>
        <v>#REF!</v>
      </c>
      <c r="P82" s="206">
        <f>[2]索引!P82</f>
        <v>0</v>
      </c>
      <c r="Q82" s="206">
        <f>[2]索引!Q82</f>
        <v>560</v>
      </c>
      <c r="S82" s="105" t="s">
        <v>1052</v>
      </c>
      <c r="T82" s="105">
        <v>30328</v>
      </c>
    </row>
    <row r="83" spans="4:20" x14ac:dyDescent="0.15">
      <c r="D83" s="13">
        <f>IFERROR(INDEX([1]武将!$AB:$AB,MATCH(F83,[1]武将!$C:$C,0)),"")</f>
        <v>0</v>
      </c>
      <c r="E83" s="206" t="str">
        <f>IFERROR(INDEX([1]武将!$H:$H,MATCH(F83,[1]武将!$C:$C,0)),"")</f>
        <v>马云禄</v>
      </c>
      <c r="F83" s="45">
        <v>10076</v>
      </c>
      <c r="G83" s="206" t="str">
        <f>IFERROR(INDEX($W$6:$W$9,MATCH(INDEX([1]武将!$AM:$AM,MATCH(F83,[1]武将!$C:$C,0)),$V$6:$V$9,0)),"")</f>
        <v>步将</v>
      </c>
      <c r="H83" s="206">
        <f>IFERROR(INDEX([1]武将!$Q:$Q,MATCH(F83,[1]武将!$C:$C,0)),"")</f>
        <v>130</v>
      </c>
      <c r="I83" s="210">
        <f t="shared" si="2"/>
        <v>15</v>
      </c>
      <c r="J83" s="45">
        <f>SUM($I$7:I83)</f>
        <v>945</v>
      </c>
      <c r="K83" s="13">
        <v>77</v>
      </c>
      <c r="L83" s="206" t="str">
        <f>[2]索引!L83</f>
        <v>重装弓弩手</v>
      </c>
      <c r="M83" s="206" t="e">
        <f>[2]索引!M83</f>
        <v>#N/A</v>
      </c>
      <c r="N83" s="206" t="e">
        <f>[2]索引!N83</f>
        <v>#REF!</v>
      </c>
      <c r="O83" s="206" t="e">
        <f>[2]索引!O83</f>
        <v>#REF!</v>
      </c>
      <c r="P83" s="206">
        <f>[2]索引!P83</f>
        <v>0</v>
      </c>
      <c r="Q83" s="206">
        <f>[2]索引!Q83</f>
        <v>560</v>
      </c>
      <c r="S83" s="105" t="s">
        <v>1055</v>
      </c>
      <c r="T83" s="105">
        <v>30330</v>
      </c>
    </row>
    <row r="84" spans="4:20" x14ac:dyDescent="0.15">
      <c r="D84" s="13">
        <f>IFERROR(INDEX([1]武将!$AB:$AB,MATCH(F84,[1]武将!$C:$C,0)),"")</f>
        <v>0</v>
      </c>
      <c r="E84" s="206" t="str">
        <f>IFERROR(INDEX([1]武将!$H:$H,MATCH(F84,[1]武将!$C:$C,0)),"")</f>
        <v>夏侯惇</v>
      </c>
      <c r="F84" s="45">
        <v>10077</v>
      </c>
      <c r="G84" s="206" t="str">
        <f>IFERROR(INDEX($W$6:$W$9,MATCH(INDEX([1]武将!$AM:$AM,MATCH(F84,[1]武将!$C:$C,0)),$V$6:$V$9,0)),"")</f>
        <v>弓将</v>
      </c>
      <c r="H84" s="206">
        <f>IFERROR(INDEX([1]武将!$Q:$Q,MATCH(F84,[1]武将!$C:$C,0)),"")</f>
        <v>130</v>
      </c>
      <c r="I84" s="210">
        <f t="shared" si="2"/>
        <v>15</v>
      </c>
      <c r="J84" s="45">
        <f>SUM($I$7:I84)</f>
        <v>960</v>
      </c>
      <c r="K84" s="13">
        <v>78</v>
      </c>
      <c r="L84" s="206" t="str">
        <f>[2]索引!L84</f>
        <v>繁弱营</v>
      </c>
      <c r="M84" s="206" t="e">
        <f>[2]索引!M84</f>
        <v>#N/A</v>
      </c>
      <c r="N84" s="206" t="e">
        <f>[2]索引!N84</f>
        <v>#REF!</v>
      </c>
      <c r="O84" s="206" t="e">
        <f>[2]索引!O84</f>
        <v>#REF!</v>
      </c>
      <c r="P84" s="206">
        <f>[2]索引!P84</f>
        <v>0</v>
      </c>
      <c r="Q84" s="206">
        <f>[2]索引!Q84</f>
        <v>560</v>
      </c>
      <c r="S84" s="105" t="s">
        <v>1056</v>
      </c>
      <c r="T84" s="105">
        <v>30331</v>
      </c>
    </row>
    <row r="85" spans="4:20" x14ac:dyDescent="0.15">
      <c r="D85" s="13" t="str">
        <f>IFERROR(INDEX([1]武将!$AB:$AB,MATCH(F85,[1]武将!$C:$C,0)),"")</f>
        <v/>
      </c>
      <c r="E85" s="206" t="str">
        <f>IFERROR(INDEX([1]武将!$H:$H,MATCH(F85,[1]武将!$C:$C,0)),"")</f>
        <v/>
      </c>
      <c r="F85" s="45">
        <v>10078</v>
      </c>
      <c r="G85" s="206" t="str">
        <f>IFERROR(INDEX($W$6:$W$9,MATCH(INDEX([1]武将!$AM:$AM,MATCH(F85,[1]武将!$C:$C,0)),$V$6:$V$9,0)),"")</f>
        <v/>
      </c>
      <c r="H85" s="206" t="str">
        <f>IFERROR(INDEX([1]武将!$Q:$Q,MATCH(F85,[1]武将!$C:$C,0)),"")</f>
        <v/>
      </c>
      <c r="I85" s="210" t="str">
        <f t="shared" si="2"/>
        <v/>
      </c>
      <c r="J85" s="45">
        <f>SUM($I$7:I85)</f>
        <v>960</v>
      </c>
      <c r="K85" s="13">
        <v>79</v>
      </c>
      <c r="L85" s="206" t="str">
        <f>[2]索引!L85</f>
        <v>拒马</v>
      </c>
      <c r="M85" s="206">
        <f>[2]索引!M85</f>
        <v>600401</v>
      </c>
      <c r="N85" s="206" t="str">
        <f>[2]索引!N85</f>
        <v>骑兵</v>
      </c>
      <c r="O85" s="206">
        <f>[2]索引!O85</f>
        <v>1</v>
      </c>
      <c r="P85" s="206">
        <f>[2]索引!P85</f>
        <v>10</v>
      </c>
      <c r="Q85" s="206">
        <f>[2]索引!Q85</f>
        <v>570</v>
      </c>
      <c r="S85" s="105" t="s">
        <v>1057</v>
      </c>
      <c r="T85" s="105">
        <v>30332</v>
      </c>
    </row>
    <row r="86" spans="4:20" x14ac:dyDescent="0.15">
      <c r="D86" s="13" t="str">
        <f>IFERROR(INDEX([1]武将!$AB:$AB,MATCH(F86,[1]武将!$C:$C,0)),"")</f>
        <v/>
      </c>
      <c r="E86" s="206" t="str">
        <f>IFERROR(INDEX([1]武将!$H:$H,MATCH(F86,[1]武将!$C:$C,0)),"")</f>
        <v/>
      </c>
      <c r="F86" s="45">
        <v>10079</v>
      </c>
      <c r="G86" s="206" t="str">
        <f>IFERROR(INDEX($W$6:$W$9,MATCH(INDEX([1]武将!$AM:$AM,MATCH(F86,[1]武将!$C:$C,0)),$V$6:$V$9,0)),"")</f>
        <v/>
      </c>
      <c r="H86" s="206" t="str">
        <f>IFERROR(INDEX([1]武将!$Q:$Q,MATCH(F86,[1]武将!$C:$C,0)),"")</f>
        <v/>
      </c>
      <c r="I86" s="210" t="str">
        <f t="shared" si="2"/>
        <v/>
      </c>
      <c r="J86" s="45">
        <f>SUM($I$7:I86)</f>
        <v>960</v>
      </c>
      <c r="K86" s="13">
        <v>80</v>
      </c>
      <c r="L86" s="206" t="str">
        <f>[2]索引!L86</f>
        <v>箭塔</v>
      </c>
      <c r="M86" s="206">
        <f>[2]索引!M86</f>
        <v>600406</v>
      </c>
      <c r="N86" s="206" t="e">
        <f>[2]索引!N86</f>
        <v>#REF!</v>
      </c>
      <c r="O86" s="206" t="e">
        <f>[2]索引!O86</f>
        <v>#REF!</v>
      </c>
      <c r="P86" s="206">
        <f>[2]索引!P86</f>
        <v>0</v>
      </c>
      <c r="Q86" s="206">
        <f>[2]索引!Q86</f>
        <v>570</v>
      </c>
      <c r="S86" s="105" t="s">
        <v>1053</v>
      </c>
      <c r="T86" s="105">
        <v>30245</v>
      </c>
    </row>
    <row r="87" spans="4:20" x14ac:dyDescent="0.15">
      <c r="D87" s="13" t="str">
        <f>IFERROR(INDEX([1]武将!$AB:$AB,MATCH(F87,[1]武将!$C:$C,0)),"")</f>
        <v/>
      </c>
      <c r="E87" s="206" t="str">
        <f>IFERROR(INDEX([1]武将!$H:$H,MATCH(F87,[1]武将!$C:$C,0)),"")</f>
        <v/>
      </c>
      <c r="F87" s="45">
        <v>10080</v>
      </c>
      <c r="G87" s="206" t="str">
        <f>IFERROR(INDEX($W$6:$W$9,MATCH(INDEX([1]武将!$AM:$AM,MATCH(F87,[1]武将!$C:$C,0)),$V$6:$V$9,0)),"")</f>
        <v/>
      </c>
      <c r="H87" s="206" t="str">
        <f>IFERROR(INDEX([1]武将!$Q:$Q,MATCH(F87,[1]武将!$C:$C,0)),"")</f>
        <v/>
      </c>
      <c r="I87" s="210" t="str">
        <f t="shared" si="2"/>
        <v/>
      </c>
      <c r="J87" s="45">
        <f>SUM($I$7:I87)</f>
        <v>960</v>
      </c>
      <c r="K87" s="13">
        <v>81</v>
      </c>
      <c r="L87" s="206" t="str">
        <f>[2]索引!L87</f>
        <v>巨弩车</v>
      </c>
      <c r="M87" s="206" t="e">
        <f>[2]索引!M87</f>
        <v>#N/A</v>
      </c>
      <c r="N87" s="206" t="e">
        <f>[2]索引!N87</f>
        <v>#REF!</v>
      </c>
      <c r="O87" s="206" t="e">
        <f>[2]索引!O87</f>
        <v>#REF!</v>
      </c>
      <c r="P87" s="206">
        <f>[2]索引!P87</f>
        <v>0</v>
      </c>
      <c r="Q87" s="206">
        <f>[2]索引!Q87</f>
        <v>570</v>
      </c>
      <c r="S87" s="105" t="s">
        <v>1054</v>
      </c>
      <c r="T87" s="105">
        <v>30246</v>
      </c>
    </row>
    <row r="88" spans="4:20" x14ac:dyDescent="0.15">
      <c r="D88" s="13" t="str">
        <f>IFERROR(INDEX([1]武将!$AB:$AB,MATCH(F88,[1]武将!$C:$C,0)),"")</f>
        <v/>
      </c>
      <c r="E88" s="206" t="str">
        <f>IFERROR(INDEX([1]武将!$H:$H,MATCH(F88,[1]武将!$C:$C,0)),"")</f>
        <v/>
      </c>
      <c r="F88" s="45">
        <v>10081</v>
      </c>
      <c r="G88" s="206" t="str">
        <f>IFERROR(INDEX($W$6:$W$9,MATCH(INDEX([1]武将!$AM:$AM,MATCH(F88,[1]武将!$C:$C,0)),$V$6:$V$9,0)),"")</f>
        <v/>
      </c>
      <c r="H88" s="206" t="str">
        <f>IFERROR(INDEX([1]武将!$Q:$Q,MATCH(F88,[1]武将!$C:$C,0)),"")</f>
        <v/>
      </c>
      <c r="I88" s="210" t="str">
        <f t="shared" si="2"/>
        <v/>
      </c>
      <c r="J88" s="45">
        <f>SUM($I$7:I88)</f>
        <v>960</v>
      </c>
      <c r="K88" s="13">
        <v>82</v>
      </c>
      <c r="L88" s="206" t="str">
        <f>[2]索引!L88</f>
        <v>战斗之士</v>
      </c>
      <c r="M88" s="206">
        <f>[2]索引!M88</f>
        <v>600105</v>
      </c>
      <c r="N88" s="206" t="e">
        <f>[2]索引!N88</f>
        <v>#REF!</v>
      </c>
      <c r="O88" s="206" t="e">
        <f>[2]索引!O88</f>
        <v>#REF!</v>
      </c>
      <c r="P88" s="206">
        <f>[2]索引!P88</f>
        <v>0</v>
      </c>
      <c r="Q88" s="206">
        <f>[2]索引!Q88</f>
        <v>570</v>
      </c>
      <c r="S88" s="13" t="s">
        <v>1060</v>
      </c>
      <c r="T88" s="13">
        <v>30326</v>
      </c>
    </row>
    <row r="89" spans="4:20" x14ac:dyDescent="0.15">
      <c r="D89" s="13">
        <f>IFERROR(INDEX([1]武将!$AB:$AB,MATCH(F89,[1]武将!$C:$C,0)),"")</f>
        <v>1</v>
      </c>
      <c r="E89" s="206" t="str">
        <f>IFERROR(INDEX([1]武将!$H:$H,MATCH(F89,[1]武将!$C:$C,0)),"")</f>
        <v>乐进</v>
      </c>
      <c r="F89" s="45">
        <v>10082</v>
      </c>
      <c r="G89" s="206" t="str">
        <f>IFERROR(INDEX($W$6:$W$9,MATCH(INDEX([1]武将!$AM:$AM,MATCH(F89,[1]武将!$C:$C,0)),$V$6:$V$9,0)),"")</f>
        <v>骑将</v>
      </c>
      <c r="H89" s="206">
        <f>IFERROR(INDEX([1]武将!$Q:$Q,MATCH(F89,[1]武将!$C:$C,0)),"")</f>
        <v>130</v>
      </c>
      <c r="I89" s="210">
        <f t="shared" si="2"/>
        <v>15</v>
      </c>
      <c r="J89" s="45">
        <f>SUM($I$7:I89)</f>
        <v>975</v>
      </c>
      <c r="K89" s="13">
        <v>83</v>
      </c>
      <c r="L89" s="206" t="str">
        <f>[2]索引!L89</f>
        <v>豪狶骑士</v>
      </c>
      <c r="M89" s="206">
        <f>[2]索引!M89</f>
        <v>600206</v>
      </c>
      <c r="N89" s="206" t="str">
        <f>[2]索引!N89</f>
        <v>骑兵</v>
      </c>
      <c r="O89" s="206">
        <f>[2]索引!O89</f>
        <v>6</v>
      </c>
      <c r="P89" s="206">
        <f>[2]索引!P89</f>
        <v>10</v>
      </c>
      <c r="Q89" s="206">
        <f>[2]索引!Q89</f>
        <v>580</v>
      </c>
      <c r="S89" s="13" t="s">
        <v>1061</v>
      </c>
      <c r="T89" s="13">
        <v>30235</v>
      </c>
    </row>
    <row r="90" spans="4:20" x14ac:dyDescent="0.15">
      <c r="D90" s="13" t="str">
        <f>IFERROR(INDEX([1]武将!$AB:$AB,MATCH(F90,[1]武将!$C:$C,0)),"")</f>
        <v/>
      </c>
      <c r="E90" s="206" t="str">
        <f>IFERROR(INDEX([1]武将!$H:$H,MATCH(F90,[1]武将!$C:$C,0)),"")</f>
        <v/>
      </c>
      <c r="F90" s="45">
        <v>10083</v>
      </c>
      <c r="G90" s="206" t="str">
        <f>IFERROR(INDEX($W$6:$W$9,MATCH(INDEX([1]武将!$AM:$AM,MATCH(F90,[1]武将!$C:$C,0)),$V$6:$V$9,0)),"")</f>
        <v/>
      </c>
      <c r="H90" s="206" t="str">
        <f>IFERROR(INDEX([1]武将!$Q:$Q,MATCH(F90,[1]武将!$C:$C,0)),"")</f>
        <v/>
      </c>
      <c r="I90" s="210" t="str">
        <f t="shared" si="2"/>
        <v/>
      </c>
      <c r="J90" s="45">
        <f>SUM($I$7:I90)</f>
        <v>975</v>
      </c>
      <c r="K90" s="13">
        <v>84</v>
      </c>
      <c r="L90" s="206" t="str">
        <f>[2]索引!L90</f>
        <v>犬戎狼骑兵</v>
      </c>
      <c r="M90" s="206">
        <f>[2]索引!M90</f>
        <v>600207</v>
      </c>
      <c r="N90" s="206" t="str">
        <f>[2]索引!N90</f>
        <v>骑兵</v>
      </c>
      <c r="O90" s="206">
        <f>[2]索引!O90</f>
        <v>5.5</v>
      </c>
      <c r="P90" s="206">
        <f>[2]索引!P90</f>
        <v>10</v>
      </c>
      <c r="Q90" s="206">
        <f>[2]索引!Q90</f>
        <v>590</v>
      </c>
      <c r="S90" s="13" t="s">
        <v>1062</v>
      </c>
      <c r="T90" s="13">
        <v>30236</v>
      </c>
    </row>
    <row r="91" spans="4:20" x14ac:dyDescent="0.15">
      <c r="D91" s="13">
        <f>IFERROR(INDEX([1]武将!$AB:$AB,MATCH(F91,[1]武将!$C:$C,0)),"")</f>
        <v>0</v>
      </c>
      <c r="E91" s="206" t="str">
        <f>IFERROR(INDEX([1]武将!$H:$H,MATCH(F91,[1]武将!$C:$C,0)),"")</f>
        <v>吕布</v>
      </c>
      <c r="F91" s="45">
        <v>10084</v>
      </c>
      <c r="G91" s="206" t="str">
        <f>IFERROR(INDEX($W$6:$W$9,MATCH(INDEX([1]武将!$AM:$AM,MATCH(F91,[1]武将!$C:$C,0)),$V$6:$V$9,0)),"")</f>
        <v>骑将</v>
      </c>
      <c r="H91" s="206">
        <f>IFERROR(INDEX([1]武将!$Q:$Q,MATCH(F91,[1]武将!$C:$C,0)),"")</f>
        <v>140</v>
      </c>
      <c r="I91" s="210">
        <f t="shared" si="2"/>
        <v>15</v>
      </c>
      <c r="J91" s="45">
        <f>SUM($I$7:I91)</f>
        <v>990</v>
      </c>
      <c r="K91" s="13">
        <v>85</v>
      </c>
      <c r="L91" s="206" t="str">
        <f>[2]索引!L91</f>
        <v>方士营</v>
      </c>
      <c r="M91" s="206">
        <f>[2]索引!M91</f>
        <v>600306</v>
      </c>
      <c r="N91" s="206" t="str">
        <f>[2]索引!N91</f>
        <v>弓兵</v>
      </c>
      <c r="O91" s="206">
        <f>[2]索引!O91</f>
        <v>6</v>
      </c>
      <c r="P91" s="206">
        <f>[2]索引!P91</f>
        <v>10</v>
      </c>
      <c r="Q91" s="206">
        <f>[2]索引!Q91</f>
        <v>600</v>
      </c>
      <c r="S91" s="13" t="s">
        <v>1063</v>
      </c>
      <c r="T91" s="13">
        <v>30237</v>
      </c>
    </row>
    <row r="92" spans="4:20" x14ac:dyDescent="0.15">
      <c r="D92" s="13">
        <f>IFERROR(INDEX([1]武将!$AB:$AB,MATCH(F92,[1]武将!$C:$C,0)),"")</f>
        <v>1</v>
      </c>
      <c r="E92" s="206" t="str">
        <f>IFERROR(INDEX([1]武将!$H:$H,MATCH(F92,[1]武将!$C:$C,0)),"")</f>
        <v>赵云</v>
      </c>
      <c r="F92" s="45">
        <v>10085</v>
      </c>
      <c r="G92" s="206" t="str">
        <f>IFERROR(INDEX($W$6:$W$9,MATCH(INDEX([1]武将!$AM:$AM,MATCH(F92,[1]武将!$C:$C,0)),$V$6:$V$9,0)),"")</f>
        <v>骑将</v>
      </c>
      <c r="H92" s="206">
        <f>IFERROR(INDEX([1]武将!$Q:$Q,MATCH(F92,[1]武将!$C:$C,0)),"")</f>
        <v>130</v>
      </c>
      <c r="I92" s="210">
        <f t="shared" si="2"/>
        <v>15</v>
      </c>
      <c r="J92" s="45">
        <f>SUM($I$7:I92)</f>
        <v>1005</v>
      </c>
      <c r="K92" s="13">
        <v>86</v>
      </c>
      <c r="L92" s="206" t="str">
        <f>[2]索引!L92</f>
        <v>铁甲犀战车</v>
      </c>
      <c r="M92" s="206">
        <f>[2]索引!M92</f>
        <v>600253</v>
      </c>
      <c r="N92" s="206" t="str">
        <f>[2]索引!N92</f>
        <v>车兵</v>
      </c>
      <c r="O92" s="206">
        <f>[2]索引!O92</f>
        <v>6</v>
      </c>
      <c r="P92" s="206">
        <f>[2]索引!P92</f>
        <v>10</v>
      </c>
      <c r="Q92" s="206">
        <f>[2]索引!Q92</f>
        <v>610</v>
      </c>
      <c r="S92" s="13" t="s">
        <v>1064</v>
      </c>
      <c r="T92" s="13">
        <v>30238</v>
      </c>
    </row>
    <row r="93" spans="4:20" x14ac:dyDescent="0.15">
      <c r="D93" s="13">
        <f>IFERROR(INDEX([1]武将!$AB:$AB,MATCH(F93,[1]武将!$C:$C,0)),"")</f>
        <v>0</v>
      </c>
      <c r="E93" s="206" t="str">
        <f>IFERROR(INDEX([1]武将!$H:$H,MATCH(F93,[1]武将!$C:$C,0)),"")</f>
        <v>蔡文姬</v>
      </c>
      <c r="F93" s="45">
        <v>10086</v>
      </c>
      <c r="G93" s="206" t="str">
        <f>IFERROR(INDEX($W$6:$W$9,MATCH(INDEX([1]武将!$AM:$AM,MATCH(F93,[1]武将!$C:$C,0)),$V$6:$V$9,0)),"")</f>
        <v>弓将</v>
      </c>
      <c r="H93" s="206">
        <f>IFERROR(INDEX([1]武将!$Q:$Q,MATCH(F93,[1]武将!$C:$C,0)),"")</f>
        <v>130</v>
      </c>
      <c r="I93" s="210">
        <f t="shared" si="2"/>
        <v>15</v>
      </c>
      <c r="J93" s="45">
        <f>SUM($I$7:I93)</f>
        <v>1020</v>
      </c>
      <c r="K93" s="13">
        <v>87</v>
      </c>
      <c r="L93" s="206" t="str">
        <f>[2]索引!L93</f>
        <v>铁甲犀骑兵</v>
      </c>
      <c r="M93" s="206">
        <f>[2]索引!M93</f>
        <v>600208</v>
      </c>
      <c r="N93" s="206" t="str">
        <f>[2]索引!N93</f>
        <v>骑兵</v>
      </c>
      <c r="O93" s="206">
        <f>[2]索引!O93</f>
        <v>6</v>
      </c>
      <c r="P93" s="206">
        <f>[2]索引!P93</f>
        <v>10</v>
      </c>
      <c r="Q93" s="206">
        <f>[2]索引!Q93</f>
        <v>620</v>
      </c>
      <c r="S93" s="13" t="s">
        <v>1066</v>
      </c>
      <c r="T93" s="13">
        <v>30249</v>
      </c>
    </row>
    <row r="94" spans="4:20" x14ac:dyDescent="0.15">
      <c r="D94" s="13">
        <f>IFERROR(INDEX([1]武将!$AB:$AB,MATCH(F94,[1]武将!$C:$C,0)),"")</f>
        <v>1</v>
      </c>
      <c r="E94" s="206" t="str">
        <f>IFERROR(INDEX([1]武将!$H:$H,MATCH(F94,[1]武将!$C:$C,0)),"")</f>
        <v>陆逊</v>
      </c>
      <c r="F94" s="45">
        <v>10087</v>
      </c>
      <c r="G94" s="206" t="str">
        <f>IFERROR(INDEX($W$6:$W$9,MATCH(INDEX([1]武将!$AM:$AM,MATCH(F94,[1]武将!$C:$C,0)),$V$6:$V$9,0)),"")</f>
        <v>弓将</v>
      </c>
      <c r="H94" s="206">
        <f>IFERROR(INDEX([1]武将!$Q:$Q,MATCH(F94,[1]武将!$C:$C,0)),"")</f>
        <v>130</v>
      </c>
      <c r="I94" s="210">
        <f t="shared" si="2"/>
        <v>15</v>
      </c>
      <c r="J94" s="45">
        <f>SUM($I$7:I94)</f>
        <v>1035</v>
      </c>
      <c r="K94" s="13">
        <v>88</v>
      </c>
      <c r="L94" s="206" t="str">
        <f>[2]索引!L94</f>
        <v>重锤勇士</v>
      </c>
      <c r="M94" s="206">
        <f>[2]索引!M94</f>
        <v>600157</v>
      </c>
      <c r="N94" s="206" t="str">
        <f>[2]索引!N94</f>
        <v>枪兵</v>
      </c>
      <c r="O94" s="206">
        <f>[2]索引!O94</f>
        <v>6</v>
      </c>
      <c r="P94" s="206">
        <f>[2]索引!P94</f>
        <v>10</v>
      </c>
      <c r="Q94" s="206">
        <f>[2]索引!Q94</f>
        <v>630</v>
      </c>
      <c r="S94" s="13" t="s">
        <v>1067</v>
      </c>
      <c r="T94" s="13">
        <v>30250</v>
      </c>
    </row>
    <row r="95" spans="4:20" x14ac:dyDescent="0.15">
      <c r="D95" s="13">
        <f>IFERROR(INDEX([1]武将!$AB:$AB,MATCH(F95,[1]武将!$C:$C,0)),"")</f>
        <v>0</v>
      </c>
      <c r="E95" s="206" t="str">
        <f>IFERROR(INDEX([1]武将!$H:$H,MATCH(F95,[1]武将!$C:$C,0)),"")</f>
        <v>诸葛亮</v>
      </c>
      <c r="F95" s="45">
        <v>10088</v>
      </c>
      <c r="G95" s="206" t="str">
        <f>IFERROR(INDEX($W$6:$W$9,MATCH(INDEX([1]武将!$AM:$AM,MATCH(F95,[1]武将!$C:$C,0)),$V$6:$V$9,0)),"")</f>
        <v>弓将</v>
      </c>
      <c r="H95" s="206">
        <f>IFERROR(INDEX([1]武将!$Q:$Q,MATCH(F95,[1]武将!$C:$C,0)),"")</f>
        <v>140</v>
      </c>
      <c r="I95" s="210">
        <f t="shared" ref="I95" si="3">IFERROR(IFERROR(SUBSTITUTE(H95,H95,15),0)+0,"")</f>
        <v>15</v>
      </c>
      <c r="J95" s="45">
        <f>SUM($I$7:I95)</f>
        <v>1050</v>
      </c>
      <c r="K95" s="13">
        <v>89</v>
      </c>
      <c r="L95" s="206" t="str">
        <f>[2]索引!L95</f>
        <v>精锐刀盾兵</v>
      </c>
      <c r="M95" s="206">
        <f>[2]索引!M95</f>
        <v>600111</v>
      </c>
      <c r="N95" s="206" t="str">
        <f>[2]索引!N95</f>
        <v>刀兵</v>
      </c>
      <c r="O95" s="206">
        <f>[2]索引!O95</f>
        <v>6</v>
      </c>
      <c r="P95" s="206">
        <f>[2]索引!P95</f>
        <v>10</v>
      </c>
      <c r="Q95" s="206">
        <f>[2]索引!Q95</f>
        <v>640</v>
      </c>
      <c r="S95" s="13" t="s">
        <v>1068</v>
      </c>
      <c r="T95" s="13">
        <v>30335</v>
      </c>
    </row>
    <row r="96" spans="4:20" x14ac:dyDescent="0.15">
      <c r="D96" s="13" t="str">
        <f>IFERROR(INDEX([1]武将!$AB:$AB,MATCH(F96,[1]武将!$C:$C,0)),"")</f>
        <v/>
      </c>
      <c r="E96" s="206" t="str">
        <f>IFERROR(INDEX([1]武将!$H:$H,MATCH(F96,[1]武将!$C:$C,0)),"")</f>
        <v/>
      </c>
      <c r="F96" s="45">
        <v>10089</v>
      </c>
      <c r="G96" s="206" t="str">
        <f>IFERROR(INDEX($W$6:$W$9,MATCH(INDEX([1]武将!$AM:$AM,MATCH(F96,[1]武将!$C:$C,0)),$V$6:$V$9,0)),"")</f>
        <v/>
      </c>
      <c r="H96" s="206" t="str">
        <f>IFERROR(INDEX([1]武将!$Q:$Q,MATCH(F96,[1]武将!$C:$C,0)),"")</f>
        <v/>
      </c>
      <c r="I96" s="210" t="str">
        <f t="shared" si="2"/>
        <v/>
      </c>
      <c r="J96" s="45">
        <f>SUM($I$7:I96)</f>
        <v>1050</v>
      </c>
      <c r="K96" s="13">
        <v>90</v>
      </c>
      <c r="L96" s="206" t="str">
        <f>[2]索引!L96</f>
        <v>连弩兵</v>
      </c>
      <c r="M96" s="206">
        <f>[2]索引!M96</f>
        <v>600356</v>
      </c>
      <c r="N96" s="206" t="str">
        <f>[2]索引!N96</f>
        <v>弩兵</v>
      </c>
      <c r="O96" s="206">
        <f>[2]索引!O96</f>
        <v>6</v>
      </c>
      <c r="P96" s="206">
        <f>[2]索引!P96</f>
        <v>10</v>
      </c>
      <c r="Q96" s="206">
        <f>[2]索引!Q96</f>
        <v>650</v>
      </c>
      <c r="S96" s="13" t="s">
        <v>1069</v>
      </c>
      <c r="T96" s="13">
        <v>30336</v>
      </c>
    </row>
    <row r="97" spans="4:20" x14ac:dyDescent="0.15">
      <c r="D97" s="13" t="str">
        <f>IFERROR(INDEX([1]武将!$AB:$AB,MATCH(F97,[1]武将!$C:$C,0)),"")</f>
        <v/>
      </c>
      <c r="E97" s="206" t="str">
        <f>IFERROR(INDEX([1]武将!$H:$H,MATCH(F97,[1]武将!$C:$C,0)),"")</f>
        <v/>
      </c>
      <c r="F97" s="45">
        <v>10090</v>
      </c>
      <c r="G97" s="206" t="str">
        <f>IFERROR(INDEX($W$6:$W$9,MATCH(INDEX([1]武将!$AM:$AM,MATCH(F97,[1]武将!$C:$C,0)),$V$6:$V$9,0)),"")</f>
        <v/>
      </c>
      <c r="H97" s="206" t="str">
        <f>IFERROR(INDEX([1]武将!$Q:$Q,MATCH(F97,[1]武将!$C:$C,0)),"")</f>
        <v/>
      </c>
      <c r="I97" s="210" t="str">
        <f t="shared" si="2"/>
        <v/>
      </c>
      <c r="J97" s="45">
        <f>SUM($I$7:I97)</f>
        <v>1050</v>
      </c>
      <c r="K97" s="13">
        <v>91</v>
      </c>
      <c r="S97" s="13" t="s">
        <v>1070</v>
      </c>
      <c r="T97" s="13">
        <v>30321</v>
      </c>
    </row>
    <row r="98" spans="4:20" x14ac:dyDescent="0.15">
      <c r="D98" s="13" t="str">
        <f>IFERROR(INDEX([1]武将!$AB:$AB,MATCH(F98,[1]武将!$C:$C,0)),"")</f>
        <v/>
      </c>
      <c r="E98" s="206" t="str">
        <f>IFERROR(INDEX([1]武将!$H:$H,MATCH(F98,[1]武将!$C:$C,0)),"")</f>
        <v/>
      </c>
      <c r="F98" s="45">
        <v>10091</v>
      </c>
      <c r="G98" s="206" t="str">
        <f>IFERROR(INDEX($W$6:$W$9,MATCH(INDEX([1]武将!$AM:$AM,MATCH(F98,[1]武将!$C:$C,0)),$V$6:$V$9,0)),"")</f>
        <v/>
      </c>
      <c r="H98" s="206" t="str">
        <f>IFERROR(INDEX([1]武将!$Q:$Q,MATCH(F98,[1]武将!$C:$C,0)),"")</f>
        <v/>
      </c>
      <c r="I98" s="210" t="str">
        <f t="shared" si="2"/>
        <v/>
      </c>
      <c r="J98" s="45">
        <f>SUM($I$7:I98)</f>
        <v>1050</v>
      </c>
      <c r="K98" s="13">
        <v>92</v>
      </c>
      <c r="S98" s="13" t="s">
        <v>1071</v>
      </c>
      <c r="T98" s="13">
        <v>30247</v>
      </c>
    </row>
    <row r="99" spans="4:20" x14ac:dyDescent="0.15">
      <c r="D99" s="13" t="str">
        <f>IFERROR(INDEX([1]武将!$AB:$AB,MATCH(F99,[1]武将!$C:$C,0)),"")</f>
        <v/>
      </c>
      <c r="E99" s="206" t="str">
        <f>IFERROR(INDEX([1]武将!$H:$H,MATCH(F99,[1]武将!$C:$C,0)),"")</f>
        <v/>
      </c>
      <c r="F99" s="45">
        <v>10092</v>
      </c>
      <c r="G99" s="206" t="str">
        <f>IFERROR(INDEX($W$6:$W$9,MATCH(INDEX([1]武将!$AM:$AM,MATCH(F99,[1]武将!$C:$C,0)),$V$6:$V$9,0)),"")</f>
        <v/>
      </c>
      <c r="H99" s="206" t="str">
        <f>IFERROR(INDEX([1]武将!$Q:$Q,MATCH(F99,[1]武将!$C:$C,0)),"")</f>
        <v/>
      </c>
      <c r="I99" s="210" t="str">
        <f t="shared" si="2"/>
        <v/>
      </c>
      <c r="J99" s="45">
        <f>SUM($I$7:I99)</f>
        <v>1050</v>
      </c>
      <c r="K99" s="13">
        <v>93</v>
      </c>
    </row>
    <row r="100" spans="4:20" x14ac:dyDescent="0.15">
      <c r="D100" s="13" t="str">
        <f>IFERROR(INDEX([1]武将!$AB:$AB,MATCH(F100,[1]武将!$C:$C,0)),"")</f>
        <v/>
      </c>
      <c r="E100" s="206" t="str">
        <f>IFERROR(INDEX([1]武将!$H:$H,MATCH(F100,[1]武将!$C:$C,0)),"")</f>
        <v/>
      </c>
      <c r="F100" s="45">
        <v>10093</v>
      </c>
      <c r="G100" s="206" t="str">
        <f>IFERROR(INDEX($W$6:$W$9,MATCH(INDEX([1]武将!$AM:$AM,MATCH(F100,[1]武将!$C:$C,0)),$V$6:$V$9,0)),"")</f>
        <v/>
      </c>
      <c r="H100" s="206" t="str">
        <f>IFERROR(INDEX([1]武将!$Q:$Q,MATCH(F100,[1]武将!$C:$C,0)),"")</f>
        <v/>
      </c>
      <c r="I100" s="210" t="str">
        <f t="shared" si="2"/>
        <v/>
      </c>
      <c r="J100" s="45">
        <f>SUM($I$7:I100)</f>
        <v>1050</v>
      </c>
      <c r="K100" s="13">
        <v>94</v>
      </c>
    </row>
    <row r="101" spans="4:20" x14ac:dyDescent="0.15">
      <c r="D101" s="13" t="str">
        <f>IFERROR(INDEX([1]武将!$AB:$AB,MATCH(F101,[1]武将!$C:$C,0)),"")</f>
        <v/>
      </c>
      <c r="E101" s="206" t="str">
        <f>IFERROR(INDEX([1]武将!$H:$H,MATCH(F101,[1]武将!$C:$C,0)),"")</f>
        <v/>
      </c>
      <c r="F101" s="45">
        <v>10094</v>
      </c>
      <c r="G101" s="206" t="str">
        <f>IFERROR(INDEX($W$6:$W$9,MATCH(INDEX([1]武将!$AM:$AM,MATCH(F101,[1]武将!$C:$C,0)),$V$6:$V$9,0)),"")</f>
        <v/>
      </c>
      <c r="H101" s="206" t="str">
        <f>IFERROR(INDEX([1]武将!$Q:$Q,MATCH(F101,[1]武将!$C:$C,0)),"")</f>
        <v/>
      </c>
      <c r="I101" s="210" t="str">
        <f t="shared" si="2"/>
        <v/>
      </c>
      <c r="J101" s="45">
        <f>SUM($I$7:I101)</f>
        <v>1050</v>
      </c>
      <c r="K101" s="13">
        <v>95</v>
      </c>
    </row>
    <row r="102" spans="4:20" x14ac:dyDescent="0.15">
      <c r="D102" s="13" t="str">
        <f>IFERROR(INDEX([1]武将!$AB:$AB,MATCH(F102,[1]武将!$C:$C,0)),"")</f>
        <v/>
      </c>
      <c r="E102" s="206" t="str">
        <f>IFERROR(INDEX([1]武将!$H:$H,MATCH(F102,[1]武将!$C:$C,0)),"")</f>
        <v/>
      </c>
      <c r="F102" s="45">
        <v>10095</v>
      </c>
      <c r="G102" s="206" t="str">
        <f>IFERROR(INDEX($W$6:$W$9,MATCH(INDEX([1]武将!$AM:$AM,MATCH(F102,[1]武将!$C:$C,0)),$V$6:$V$9,0)),"")</f>
        <v/>
      </c>
      <c r="H102" s="206" t="str">
        <f>IFERROR(INDEX([1]武将!$Q:$Q,MATCH(F102,[1]武将!$C:$C,0)),"")</f>
        <v/>
      </c>
      <c r="I102" s="210" t="str">
        <f t="shared" si="2"/>
        <v/>
      </c>
      <c r="J102" s="45">
        <f>SUM($I$7:I102)</f>
        <v>1050</v>
      </c>
      <c r="K102" s="13">
        <v>96</v>
      </c>
    </row>
    <row r="103" spans="4:20" x14ac:dyDescent="0.15">
      <c r="D103" s="13" t="str">
        <f>IFERROR(INDEX([1]武将!$AB:$AB,MATCH(F103,[1]武将!$C:$C,0)),"")</f>
        <v/>
      </c>
      <c r="E103" s="206" t="str">
        <f>IFERROR(INDEX([1]武将!$H:$H,MATCH(F103,[1]武将!$C:$C,0)),"")</f>
        <v/>
      </c>
      <c r="F103" s="45">
        <v>10096</v>
      </c>
      <c r="G103" s="206" t="str">
        <f>IFERROR(INDEX($W$6:$W$9,MATCH(INDEX([1]武将!$AM:$AM,MATCH(F103,[1]武将!$C:$C,0)),$V$6:$V$9,0)),"")</f>
        <v/>
      </c>
      <c r="H103" s="206" t="str">
        <f>IFERROR(INDEX([1]武将!$Q:$Q,MATCH(F103,[1]武将!$C:$C,0)),"")</f>
        <v/>
      </c>
      <c r="I103" s="210" t="str">
        <f t="shared" si="2"/>
        <v/>
      </c>
      <c r="J103" s="45">
        <f>SUM($I$7:I103)</f>
        <v>1050</v>
      </c>
      <c r="K103" s="13">
        <v>97</v>
      </c>
    </row>
    <row r="104" spans="4:20" x14ac:dyDescent="0.15">
      <c r="D104" s="13" t="str">
        <f>IFERROR(INDEX([1]武将!$AB:$AB,MATCH(F104,[1]武将!$C:$C,0)),"")</f>
        <v/>
      </c>
      <c r="E104" s="206" t="str">
        <f>IFERROR(INDEX([1]武将!$H:$H,MATCH(F104,[1]武将!$C:$C,0)),"")</f>
        <v/>
      </c>
      <c r="F104" s="45">
        <v>10097</v>
      </c>
      <c r="G104" s="206" t="str">
        <f>IFERROR(INDEX($W$6:$W$9,MATCH(INDEX([1]武将!$AM:$AM,MATCH(F104,[1]武将!$C:$C,0)),$V$6:$V$9,0)),"")</f>
        <v/>
      </c>
      <c r="H104" s="206" t="str">
        <f>IFERROR(INDEX([1]武将!$Q:$Q,MATCH(F104,[1]武将!$C:$C,0)),"")</f>
        <v/>
      </c>
      <c r="I104" s="210" t="str">
        <f t="shared" si="2"/>
        <v/>
      </c>
      <c r="J104" s="45">
        <f>SUM($I$7:I104)</f>
        <v>1050</v>
      </c>
      <c r="K104" s="13">
        <v>98</v>
      </c>
    </row>
    <row r="105" spans="4:20" x14ac:dyDescent="0.15">
      <c r="D105" s="13" t="str">
        <f>IFERROR(INDEX([1]武将!$AB:$AB,MATCH(F105,[1]武将!$C:$C,0)),"")</f>
        <v/>
      </c>
      <c r="E105" s="206" t="str">
        <f>IFERROR(INDEX([1]武将!$H:$H,MATCH(F105,[1]武将!$C:$C,0)),"")</f>
        <v/>
      </c>
      <c r="F105" s="45">
        <v>10098</v>
      </c>
      <c r="G105" s="206" t="str">
        <f>IFERROR(INDEX($W$6:$W$9,MATCH(INDEX([1]武将!$AM:$AM,MATCH(F105,[1]武将!$C:$C,0)),$V$6:$V$9,0)),"")</f>
        <v/>
      </c>
      <c r="H105" s="206" t="str">
        <f>IFERROR(INDEX([1]武将!$Q:$Q,MATCH(F105,[1]武将!$C:$C,0)),"")</f>
        <v/>
      </c>
      <c r="I105" s="210" t="str">
        <f t="shared" si="2"/>
        <v/>
      </c>
      <c r="J105" s="45">
        <f>SUM($I$7:I105)</f>
        <v>1050</v>
      </c>
      <c r="K105" s="13">
        <v>99</v>
      </c>
    </row>
    <row r="106" spans="4:20" x14ac:dyDescent="0.15">
      <c r="D106" s="13" t="str">
        <f>IFERROR(INDEX([1]武将!$AB:$AB,MATCH(F106,[1]武将!$C:$C,0)),"")</f>
        <v/>
      </c>
      <c r="E106" s="206" t="str">
        <f>IFERROR(INDEX([1]武将!$H:$H,MATCH(F106,[1]武将!$C:$C,0)),"")</f>
        <v/>
      </c>
      <c r="F106" s="45">
        <v>10099</v>
      </c>
      <c r="G106" s="206" t="str">
        <f>IFERROR(INDEX($W$6:$W$9,MATCH(INDEX([1]武将!$AM:$AM,MATCH(F106,[1]武将!$C:$C,0)),$V$6:$V$9,0)),"")</f>
        <v/>
      </c>
      <c r="H106" s="206" t="str">
        <f>IFERROR(INDEX([1]武将!$Q:$Q,MATCH(F106,[1]武将!$C:$C,0)),"")</f>
        <v/>
      </c>
      <c r="I106" s="210" t="str">
        <f t="shared" si="2"/>
        <v/>
      </c>
      <c r="J106" s="45">
        <f>SUM($I$7:I106)</f>
        <v>1050</v>
      </c>
      <c r="K106" s="13">
        <v>100</v>
      </c>
    </row>
    <row r="107" spans="4:20" x14ac:dyDescent="0.15">
      <c r="D107" s="13" t="str">
        <f>IFERROR(INDEX([1]武将!$AB:$AB,MATCH(F107,[1]武将!$C:$C,0)),"")</f>
        <v/>
      </c>
      <c r="E107" s="206" t="str">
        <f>IFERROR(INDEX([1]武将!$H:$H,MATCH(F107,[1]武将!$C:$C,0)),"")</f>
        <v/>
      </c>
      <c r="F107" s="45">
        <v>10100</v>
      </c>
      <c r="G107" s="206" t="str">
        <f>IFERROR(INDEX($W$6:$W$9,MATCH(INDEX([1]武将!$AM:$AM,MATCH(F107,[1]武将!$C:$C,0)),$V$6:$V$9,0)),"")</f>
        <v/>
      </c>
      <c r="H107" s="206" t="str">
        <f>IFERROR(INDEX([1]武将!$Q:$Q,MATCH(F107,[1]武将!$C:$C,0)),"")</f>
        <v/>
      </c>
      <c r="I107" s="210" t="str">
        <f t="shared" si="2"/>
        <v/>
      </c>
      <c r="J107" s="45">
        <f>SUM($I$7:I107)</f>
        <v>1050</v>
      </c>
      <c r="K107" s="13">
        <v>101</v>
      </c>
    </row>
    <row r="108" spans="4:20" x14ac:dyDescent="0.15">
      <c r="D108" s="13">
        <f>IFERROR(INDEX([1]武将!$AB:$AB,MATCH(F108,[1]武将!$C:$C,0)),"")</f>
        <v>1</v>
      </c>
      <c r="E108" s="206" t="str">
        <f>IFERROR(INDEX([1]武将!$H:$H,MATCH(F108,[1]武将!$C:$C,0)),"")</f>
        <v>貂蝉</v>
      </c>
      <c r="F108" s="45">
        <v>12001</v>
      </c>
      <c r="G108" s="206" t="str">
        <f>IFERROR(INDEX($W$6:$W$9,MATCH(INDEX([1]武将!$AM:$AM,MATCH(F108,[1]武将!$C:$C,0)),$V$6:$V$9,0)),"")</f>
        <v>弓将</v>
      </c>
      <c r="H108" s="206">
        <f>IFERROR(INDEX([1]武将!$Q:$Q,MATCH(F108,[1]武将!$C:$C,0)),"")</f>
        <v>120</v>
      </c>
      <c r="I108" s="210">
        <f t="shared" si="2"/>
        <v>15</v>
      </c>
      <c r="J108" s="45">
        <f>SUM($I$7:I108)</f>
        <v>1065</v>
      </c>
      <c r="K108" s="13">
        <v>102</v>
      </c>
    </row>
    <row r="109" spans="4:20" x14ac:dyDescent="0.15">
      <c r="D109" s="13">
        <f>IFERROR(INDEX([1]武将!$AB:$AB,MATCH(F109,[1]武将!$C:$C,0)),"")</f>
        <v>0</v>
      </c>
      <c r="E109" s="206" t="str">
        <f>IFERROR(INDEX([1]武将!$H:$H,MATCH(F109,[1]武将!$C:$C,0)),"")</f>
        <v>马超</v>
      </c>
      <c r="F109" s="45">
        <v>12002</v>
      </c>
      <c r="G109" s="206" t="str">
        <f>IFERROR(INDEX($W$6:$W$9,MATCH(INDEX([1]武将!$AM:$AM,MATCH(F109,[1]武将!$C:$C,0)),$V$6:$V$9,0)),"")</f>
        <v>骑将</v>
      </c>
      <c r="H109" s="206">
        <f>IFERROR(INDEX([1]武将!$Q:$Q,MATCH(F109,[1]武将!$C:$C,0)),"")</f>
        <v>130</v>
      </c>
      <c r="I109" s="210">
        <f t="shared" si="2"/>
        <v>15</v>
      </c>
      <c r="J109" s="45">
        <f>SUM($I$7:I109)</f>
        <v>1080</v>
      </c>
      <c r="K109" s="13">
        <v>103</v>
      </c>
    </row>
    <row r="110" spans="4:20" x14ac:dyDescent="0.15">
      <c r="D110" s="13">
        <f>IFERROR(INDEX([1]武将!$AB:$AB,MATCH(F110,[1]武将!$C:$C,0)),"")</f>
        <v>1</v>
      </c>
      <c r="E110" s="206" t="str">
        <f>IFERROR(INDEX([1]武将!$H:$H,MATCH(F110,[1]武将!$C:$C,0)),"")</f>
        <v>皇甫嵩</v>
      </c>
      <c r="F110" s="45">
        <v>12003</v>
      </c>
      <c r="G110" s="206" t="str">
        <f>IFERROR(INDEX($W$6:$W$9,MATCH(INDEX([1]武将!$AM:$AM,MATCH(F110,[1]武将!$C:$C,0)),$V$6:$V$9,0)),"")</f>
        <v>步将</v>
      </c>
      <c r="H110" s="206">
        <f>IFERROR(INDEX([1]武将!$Q:$Q,MATCH(F110,[1]武将!$C:$C,0)),"")</f>
        <v>120</v>
      </c>
      <c r="I110" s="210">
        <f t="shared" si="2"/>
        <v>15</v>
      </c>
      <c r="J110" s="45">
        <f>SUM($I$7:I110)</f>
        <v>1095</v>
      </c>
      <c r="K110" s="13">
        <v>104</v>
      </c>
    </row>
    <row r="111" spans="4:20" x14ac:dyDescent="0.15">
      <c r="D111" s="13">
        <f>IFERROR(INDEX([1]武将!$AB:$AB,MATCH(F111,[1]武将!$C:$C,0)),"")</f>
        <v>0</v>
      </c>
      <c r="E111" s="206" t="str">
        <f>IFERROR(INDEX([1]武将!$H:$H,MATCH(F111,[1]武将!$C:$C,0)),"")</f>
        <v>袁绍</v>
      </c>
      <c r="F111" s="45">
        <v>12004</v>
      </c>
      <c r="G111" s="77" t="s">
        <v>1045</v>
      </c>
      <c r="H111" s="206">
        <f>IFERROR(INDEX([1]武将!$Q:$Q,MATCH(F111,[1]武将!$C:$C,0)),"")</f>
        <v>130</v>
      </c>
      <c r="I111" s="210">
        <f t="shared" si="2"/>
        <v>15</v>
      </c>
      <c r="J111" s="45">
        <f>SUM($I$7:I111)</f>
        <v>1110</v>
      </c>
      <c r="K111" s="13">
        <v>105</v>
      </c>
    </row>
    <row r="112" spans="4:20" x14ac:dyDescent="0.15">
      <c r="D112" s="13">
        <f>IFERROR(INDEX([1]武将!$AB:$AB,MATCH(F112,[1]武将!$C:$C,0)),"")</f>
        <v>1</v>
      </c>
      <c r="E112" s="206" t="str">
        <f>IFERROR(INDEX([1]武将!$H:$H,MATCH(F112,[1]武将!$C:$C,0)),"")</f>
        <v>关羽</v>
      </c>
      <c r="F112" s="45">
        <v>12005</v>
      </c>
      <c r="G112" s="206" t="str">
        <f>IFERROR(INDEX($W$6:$W$9,MATCH(INDEX([1]武将!$AM:$AM,MATCH(F112,[1]武将!$C:$C,0)),$V$6:$V$9,0)),"")</f>
        <v>骑将</v>
      </c>
      <c r="H112" s="206">
        <f>IFERROR(INDEX([1]武将!$Q:$Q,MATCH(F112,[1]武将!$C:$C,0)),"")</f>
        <v>130</v>
      </c>
      <c r="I112" s="210">
        <f t="shared" si="2"/>
        <v>15</v>
      </c>
      <c r="J112" s="45">
        <f>SUM($I$7:I112)</f>
        <v>1125</v>
      </c>
      <c r="K112" s="13">
        <v>106</v>
      </c>
    </row>
    <row r="113" spans="4:11" x14ac:dyDescent="0.15">
      <c r="D113" s="13">
        <f>IFERROR(INDEX([1]武将!$AB:$AB,MATCH(F113,[1]武将!$C:$C,0)),"")</f>
        <v>0</v>
      </c>
      <c r="E113" s="206" t="s">
        <v>1035</v>
      </c>
      <c r="F113" s="45">
        <v>12006</v>
      </c>
      <c r="G113" s="206" t="s">
        <v>1036</v>
      </c>
      <c r="H113" s="206">
        <v>130</v>
      </c>
      <c r="I113" s="210">
        <f t="shared" si="2"/>
        <v>15</v>
      </c>
      <c r="J113" s="45">
        <f>SUM($I$7:I113)</f>
        <v>1140</v>
      </c>
      <c r="K113" s="13">
        <v>107</v>
      </c>
    </row>
    <row r="114" spans="4:11" x14ac:dyDescent="0.15">
      <c r="D114" s="13">
        <f>IFERROR(INDEX([1]武将!$AB:$AB,MATCH(F114,[1]武将!$C:$C,0)),"")</f>
        <v>0</v>
      </c>
      <c r="E114" s="206" t="s">
        <v>1058</v>
      </c>
      <c r="F114" s="45">
        <v>12007</v>
      </c>
      <c r="G114" s="206" t="s">
        <v>165</v>
      </c>
      <c r="H114" s="206">
        <v>130</v>
      </c>
      <c r="I114" s="210">
        <f t="shared" si="2"/>
        <v>15</v>
      </c>
      <c r="J114" s="45">
        <f>SUM($I$7:I114)</f>
        <v>1155</v>
      </c>
      <c r="K114" s="13">
        <v>107</v>
      </c>
    </row>
    <row r="115" spans="4:11" x14ac:dyDescent="0.15">
      <c r="D115" s="13" t="str">
        <f>IFERROR(INDEX([1]武将!$AB:$AB,MATCH(F115,[1]武将!$C:$C,0)),"")</f>
        <v/>
      </c>
      <c r="E115" s="206"/>
      <c r="F115" s="45"/>
      <c r="G115" s="206"/>
      <c r="H115" s="206"/>
      <c r="I115" s="210" t="str">
        <f t="shared" ref="I115" si="4">IFERROR(IFERROR(SUBSTITUTE(H115,H115,15),0)+0,"")</f>
        <v/>
      </c>
      <c r="J115" s="45">
        <f>SUM($I$7:I115)</f>
        <v>1155</v>
      </c>
    </row>
    <row r="116" spans="4:11" x14ac:dyDescent="0.15">
      <c r="D116" s="13" t="str">
        <f>IFERROR(INDEX([1]武将!$AB:$AB,MATCH(F116,[1]武将!$C:$C,0)),"")</f>
        <v/>
      </c>
      <c r="E116" s="206"/>
      <c r="F116" s="45"/>
      <c r="G116" s="206"/>
      <c r="H116" s="206"/>
      <c r="I116" s="210"/>
      <c r="J116" s="45"/>
    </row>
    <row r="117" spans="4:11" x14ac:dyDescent="0.15">
      <c r="D117" s="13" t="str">
        <f>IFERROR(INDEX([1]武将!$AB:$AB,MATCH(F117,[1]武将!$C:$C,0)),"")</f>
        <v/>
      </c>
      <c r="E117" s="206"/>
      <c r="F117" s="45"/>
      <c r="G117" s="206"/>
      <c r="H117" s="206"/>
      <c r="I117" s="210"/>
      <c r="J117" s="45"/>
    </row>
    <row r="118" spans="4:11" x14ac:dyDescent="0.15">
      <c r="D118" s="13" t="str">
        <f>IFERROR(INDEX([1]武将!$AB:$AB,MATCH(F118,[1]武将!$C:$C,0)),"")</f>
        <v/>
      </c>
      <c r="E118" s="206"/>
      <c r="F118" s="45"/>
      <c r="G118" s="206"/>
      <c r="H118" s="206"/>
      <c r="I118" s="210"/>
      <c r="J118" s="45"/>
    </row>
    <row r="119" spans="4:11" x14ac:dyDescent="0.15">
      <c r="D119" s="13" t="str">
        <f>IFERROR(INDEX([1]武将!$AB:$AB,MATCH(F119,[1]武将!$C:$C,0)),"")</f>
        <v/>
      </c>
      <c r="E119" s="206"/>
      <c r="F119" s="45"/>
      <c r="G119" s="206"/>
      <c r="H119" s="206"/>
      <c r="I119" s="210"/>
      <c r="J119" s="45"/>
    </row>
    <row r="120" spans="4:11" x14ac:dyDescent="0.15">
      <c r="D120" s="13" t="str">
        <f>IFERROR(INDEX([1]武将!$AB:$AB,MATCH(F120,[1]武将!$C:$C,0)),"")</f>
        <v/>
      </c>
      <c r="E120" s="206"/>
      <c r="F120" s="45"/>
      <c r="G120" s="206"/>
      <c r="H120" s="206"/>
      <c r="I120" s="210"/>
      <c r="J120" s="45"/>
    </row>
    <row r="121" spans="4:11" x14ac:dyDescent="0.15">
      <c r="D121" s="13" t="str">
        <f>IFERROR(INDEX([1]武将!$AB:$AB,MATCH(F121,[1]武将!$C:$C,0)),"")</f>
        <v/>
      </c>
      <c r="E121" s="206"/>
      <c r="F121" s="45"/>
      <c r="G121" s="206"/>
      <c r="H121" s="206"/>
      <c r="I121" s="210"/>
      <c r="J121" s="45"/>
    </row>
    <row r="122" spans="4:11" x14ac:dyDescent="0.15">
      <c r="D122" s="13" t="str">
        <f>IFERROR(INDEX([1]武将!$AB:$AB,MATCH(F122,[1]武将!$C:$C,0)),"")</f>
        <v/>
      </c>
      <c r="E122" s="206"/>
      <c r="F122" s="45"/>
      <c r="G122" s="206"/>
      <c r="H122" s="206"/>
      <c r="I122" s="210"/>
      <c r="J122" s="45"/>
    </row>
    <row r="123" spans="4:11" x14ac:dyDescent="0.15">
      <c r="D123" s="13" t="str">
        <f>IFERROR(INDEX([1]武将!$AB:$AB,MATCH(F123,[1]武将!$C:$C,0)),"")</f>
        <v/>
      </c>
      <c r="E123" s="206"/>
      <c r="F123" s="45"/>
      <c r="G123" s="206"/>
      <c r="H123" s="206"/>
      <c r="I123" s="210"/>
      <c r="J123" s="45"/>
    </row>
    <row r="124" spans="4:11" x14ac:dyDescent="0.15">
      <c r="D124" s="13" t="str">
        <f>IFERROR(INDEX([1]武将!$AB:$AB,MATCH(F124,[1]武将!$C:$C,0)),"")</f>
        <v/>
      </c>
      <c r="E124" s="206"/>
      <c r="F124" s="45"/>
      <c r="G124" s="206"/>
      <c r="H124" s="206"/>
      <c r="I124" s="210"/>
      <c r="J124" s="45"/>
    </row>
  </sheetData>
  <phoneticPr fontId="2" type="noConversion"/>
  <conditionalFormatting sqref="T78:T80">
    <cfRule type="duplicateValues" dxfId="1" priority="3"/>
  </conditionalFormatting>
  <conditionalFormatting sqref="T81:T82">
    <cfRule type="duplicateValues" dxfId="0" priority="1"/>
  </conditionalFormatting>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C2:AQ1313"/>
  <sheetViews>
    <sheetView topLeftCell="A217" workbookViewId="0">
      <selection activeCell="A235" sqref="A235"/>
    </sheetView>
  </sheetViews>
  <sheetFormatPr defaultColWidth="7.625" defaultRowHeight="11.25" x14ac:dyDescent="0.15"/>
  <cols>
    <col min="1" max="9" width="7.625" style="13"/>
    <col min="10" max="10" width="14" style="46" customWidth="1"/>
    <col min="11" max="11" width="99.25" style="13" customWidth="1"/>
    <col min="12" max="12" width="11" style="105" customWidth="1"/>
    <col min="13" max="13" width="7.625" style="13"/>
    <col min="14" max="14" width="41.375" style="13" bestFit="1" customWidth="1"/>
    <col min="15" max="16" width="7.625" style="13"/>
    <col min="17" max="17" width="11.375" style="13" bestFit="1" customWidth="1"/>
    <col min="18" max="18" width="47.625" style="13" customWidth="1"/>
    <col min="19" max="19" width="7.625" style="105"/>
    <col min="20" max="20" width="7.625" style="13"/>
    <col min="21" max="21" width="7.625" style="13" customWidth="1"/>
    <col min="22" max="24" width="7.625" style="13"/>
    <col min="25" max="25" width="47.625" style="13" customWidth="1"/>
    <col min="26" max="26" width="7.625" style="105"/>
    <col min="27" max="27" width="7.625" style="13"/>
    <col min="28" max="28" width="7.625" style="13" customWidth="1"/>
    <col min="29" max="16384" width="7.625" style="13"/>
  </cols>
  <sheetData>
    <row r="2" spans="3:29" x14ac:dyDescent="0.15">
      <c r="K2" s="49"/>
      <c r="L2" s="142"/>
      <c r="M2" s="49"/>
      <c r="R2" s="49"/>
      <c r="S2" s="142"/>
      <c r="T2" s="49"/>
      <c r="Y2" s="49"/>
      <c r="Z2" s="142"/>
      <c r="AA2" s="49"/>
    </row>
    <row r="3" spans="3:29" x14ac:dyDescent="0.15">
      <c r="J3" s="46" t="s">
        <v>434</v>
      </c>
      <c r="Q3" s="13" t="s">
        <v>435</v>
      </c>
      <c r="X3" s="13" t="s">
        <v>189</v>
      </c>
    </row>
    <row r="4" spans="3:29" x14ac:dyDescent="0.15">
      <c r="C4" s="47" t="s">
        <v>436</v>
      </c>
      <c r="D4" s="47" t="s">
        <v>437</v>
      </c>
      <c r="E4" s="47" t="s">
        <v>438</v>
      </c>
      <c r="F4" s="47" t="s">
        <v>439</v>
      </c>
      <c r="G4" s="47" t="s">
        <v>440</v>
      </c>
      <c r="H4" s="47" t="s">
        <v>1003</v>
      </c>
      <c r="J4" s="102" t="s">
        <v>176</v>
      </c>
      <c r="K4" s="47" t="s">
        <v>441</v>
      </c>
      <c r="L4" s="143" t="s">
        <v>82</v>
      </c>
      <c r="M4" s="47" t="s">
        <v>442</v>
      </c>
      <c r="N4" s="45" t="s">
        <v>83</v>
      </c>
      <c r="O4" s="68" t="s">
        <v>443</v>
      </c>
      <c r="Q4" s="47" t="s">
        <v>444</v>
      </c>
      <c r="R4" s="47" t="s">
        <v>441</v>
      </c>
      <c r="S4" s="143" t="s">
        <v>82</v>
      </c>
      <c r="T4" s="47" t="s">
        <v>445</v>
      </c>
      <c r="U4" s="45" t="s">
        <v>83</v>
      </c>
      <c r="V4" s="45" t="s">
        <v>443</v>
      </c>
      <c r="X4" s="47" t="s">
        <v>176</v>
      </c>
      <c r="Y4" s="47" t="s">
        <v>441</v>
      </c>
      <c r="Z4" s="143" t="s">
        <v>82</v>
      </c>
      <c r="AA4" s="47" t="s">
        <v>445</v>
      </c>
      <c r="AB4" s="45" t="s">
        <v>83</v>
      </c>
      <c r="AC4" s="45" t="s">
        <v>187</v>
      </c>
    </row>
    <row r="5" spans="3:29" x14ac:dyDescent="0.15">
      <c r="C5" s="48"/>
      <c r="D5" s="48"/>
      <c r="E5" s="48"/>
      <c r="F5" s="48"/>
      <c r="G5" s="48"/>
      <c r="H5" s="48"/>
      <c r="J5" s="103"/>
      <c r="K5" s="48"/>
      <c r="L5" s="48"/>
      <c r="M5" s="48"/>
      <c r="N5" s="48"/>
      <c r="O5" s="23"/>
      <c r="Q5" s="48"/>
      <c r="R5" s="48"/>
      <c r="S5" s="48"/>
      <c r="T5" s="48"/>
      <c r="U5" s="48"/>
      <c r="V5" s="23"/>
      <c r="X5" s="48"/>
      <c r="Y5" s="48"/>
      <c r="Z5" s="48"/>
      <c r="AA5" s="48"/>
      <c r="AB5" s="48"/>
      <c r="AC5" s="23"/>
    </row>
    <row r="6" spans="3:29" x14ac:dyDescent="0.15">
      <c r="C6" s="48"/>
      <c r="D6" s="48"/>
      <c r="E6" s="48"/>
      <c r="F6" s="48"/>
      <c r="G6" s="48"/>
      <c r="H6" s="48"/>
      <c r="J6" s="103"/>
      <c r="K6" s="48"/>
      <c r="L6" s="48"/>
      <c r="M6" s="48"/>
      <c r="N6" s="48"/>
      <c r="O6" s="23"/>
      <c r="Q6" s="48"/>
      <c r="R6" s="48"/>
      <c r="S6" s="48"/>
      <c r="T6" s="48"/>
      <c r="U6" s="48"/>
      <c r="V6" s="23"/>
      <c r="X6" s="48"/>
      <c r="Y6" s="48"/>
      <c r="Z6" s="48"/>
      <c r="AA6" s="48"/>
      <c r="AB6" s="48"/>
      <c r="AC6" s="23"/>
    </row>
    <row r="7" spans="3:29" x14ac:dyDescent="0.15">
      <c r="C7" s="48"/>
      <c r="D7" s="48"/>
      <c r="E7" s="48"/>
      <c r="F7" s="48"/>
      <c r="G7" s="48"/>
      <c r="H7" s="48"/>
      <c r="J7" s="103" t="s">
        <v>84</v>
      </c>
      <c r="K7" s="48" t="s">
        <v>182</v>
      </c>
      <c r="L7" s="48" t="s">
        <v>446</v>
      </c>
      <c r="M7" s="48" t="s">
        <v>184</v>
      </c>
      <c r="N7" s="48" t="s">
        <v>447</v>
      </c>
      <c r="O7" s="48" t="s">
        <v>448</v>
      </c>
      <c r="Q7" s="48" t="s">
        <v>84</v>
      </c>
      <c r="R7" s="48" t="s">
        <v>182</v>
      </c>
      <c r="S7" s="48" t="s">
        <v>449</v>
      </c>
      <c r="T7" s="48" t="s">
        <v>184</v>
      </c>
      <c r="U7" s="48" t="s">
        <v>185</v>
      </c>
      <c r="V7" s="48" t="s">
        <v>450</v>
      </c>
      <c r="X7" s="48" t="s">
        <v>84</v>
      </c>
      <c r="Y7" s="48" t="s">
        <v>451</v>
      </c>
      <c r="Z7" s="48" t="s">
        <v>183</v>
      </c>
      <c r="AA7" s="48" t="s">
        <v>184</v>
      </c>
      <c r="AB7" s="48" t="s">
        <v>185</v>
      </c>
      <c r="AC7" s="48" t="s">
        <v>448</v>
      </c>
    </row>
    <row r="8" spans="3:29" x14ac:dyDescent="0.15">
      <c r="C8" s="107">
        <v>0</v>
      </c>
      <c r="D8" s="69">
        <f>IFERROR(MATCH(C8,索引!J:J,0),D7)</f>
        <v>7</v>
      </c>
      <c r="E8" s="69">
        <f>MIN(IF(G8=G7,E7+1,1),15)</f>
        <v>1</v>
      </c>
      <c r="F8" s="69">
        <f>INDEX(索引!$F:$F,D8,1)</f>
        <v>10000</v>
      </c>
      <c r="G8" s="69" t="str">
        <f>INDEX(索引!$E:$E,D8,1)</f>
        <v/>
      </c>
      <c r="H8" s="69" t="str">
        <f>INDEX(索引!$G:$G,D8,1)</f>
        <v/>
      </c>
      <c r="J8" s="208" t="str">
        <f>IF($H8="步将",'[3]配置系数（将领）'!I8,IF($H8="骑将",'[4]配置系数（将领）'!I8,IF($H8="弓将",'[5]配置系数（将领）'!I8,"")))</f>
        <v/>
      </c>
      <c r="K8" s="208" t="str">
        <f>IF($H8="步将",'[3]配置系数（将领）'!J8,IF($H8="骑将",'[4]配置系数（将领）'!J8,IF($H8="弓将",'[5]配置系数（将领）'!J8,"")))</f>
        <v/>
      </c>
      <c r="L8" s="208" t="str">
        <f>IF($H8="步将",'[3]配置系数（将领）'!K8,IF($H8="骑将",'[4]配置系数（将领）'!K8,IF($H8="弓将",'[5]配置系数（将领）'!K8,"")))</f>
        <v/>
      </c>
      <c r="M8" s="208" t="str">
        <f>IF($H8="步将",'[3]配置系数（将领）'!L8,IF($H8="骑将",'[4]配置系数（将领）'!L8,IF($H8="弓将",'[5]配置系数（将领）'!L8,"")))</f>
        <v/>
      </c>
      <c r="N8" s="208" t="str">
        <f>IF($H8="步将",'[3]配置系数（将领）'!M8,IF($H8="骑将",'[4]配置系数（将领）'!M8,IF($H8="弓将",'[5]配置系数（将领）'!M8,"")))</f>
        <v/>
      </c>
      <c r="O8" s="206">
        <f>IFERROR(IF(RIGHT(J8,1)="4",IF(MID(K8,FIND("{3}",K8)+3,1)="%",100,1),IF(RIGHT(J8,1)="3",IF(MID(K8,FIND("{2}",K8)+3,1)="%",100,1),IF(RIGHT(J8,1)="2",IF(MID(K8,FIND("{1}",K8)+3,1)="%",100,1),IF(MID(K8,FIND("{0}",K8)+3,1)="%",100,1)))),1)*IFERROR(IF(LEFT(N8,FIND("+",N8)-1)+0&lt;0,-1,1),1)</f>
        <v>1</v>
      </c>
      <c r="Q8" s="208" t="str">
        <f>IF($H8="步将",'[3]配置系数（将领）'!P8,IF($H8="骑将",'[4]配置系数（将领）'!P8,IF($H8="弓将",'[5]配置系数（将领）'!P8,"")))</f>
        <v/>
      </c>
      <c r="R8" s="208" t="str">
        <f>IF($H8="步将",'[3]配置系数（将领）'!Q8,IF($H8="骑将",'[4]配置系数（将领）'!Q8,IF($H8="弓将",'[5]配置系数（将领）'!Q8,"")))</f>
        <v/>
      </c>
      <c r="S8" s="208" t="str">
        <f>IF($H8="步将",'[3]配置系数（将领）'!R8,IF($H8="骑将",'[4]配置系数（将领）'!R8,IF($H8="弓将",'[5]配置系数（将领）'!R8,"")))</f>
        <v/>
      </c>
      <c r="T8" s="208" t="str">
        <f>IF($H8="步将",'[3]配置系数（将领）'!S8,IF($H8="骑将",'[4]配置系数（将领）'!S8,IF($H8="弓将",'[5]配置系数（将领）'!S8,"")))</f>
        <v/>
      </c>
      <c r="U8" s="208" t="str">
        <f>IF($H8="步将",'[3]配置系数（将领）'!T8,IF($H8="骑将",'[4]配置系数（将领）'!T8,IF($H8="弓将",'[5]配置系数（将领）'!T8,"")))</f>
        <v/>
      </c>
      <c r="V8" s="206">
        <f>IFERROR(IF(RIGHT(Q8,1)="4",IF(MID(R8,FIND("{3}",R8)+3,1)="%",100,1),IF(RIGHT(Q8,1)="3",IF(MID(R8,FIND("{2}",R8)+3,1)="%",100,1),IF(RIGHT(Q8,1)="2",IF(MID(R8,FIND("{1}",R8)+3,1)="%",100,1),IF(MID(R8,FIND("{0}",R8)+3,1)="%",100,1)))),1)*IFERROR(IF(LEFT(U8,FIND("+",U8)-1)+0&lt;0,-1,1),1)</f>
        <v>1</v>
      </c>
      <c r="X8" s="208" t="str">
        <f>IF($H8="步将",'[3]配置系数（将领）'!W8,IF($H8="骑将",'[4]配置系数（将领）'!W8,IF($H8="弓将",'[5]配置系数（将领）'!W8,"")))</f>
        <v/>
      </c>
      <c r="Y8" s="208" t="str">
        <f>IF($H8="步将",'[3]配置系数（将领）'!X8,IF($H8="骑将",'[4]配置系数（将领）'!X8,IF($H8="弓将",'[5]配置系数（将领）'!X8,"")))</f>
        <v/>
      </c>
      <c r="Z8" s="208" t="str">
        <f>IF($H8="步将",'[3]配置系数（将领）'!Y8,IF($H8="骑将",'[4]配置系数（将领）'!Y8,IF($H8="弓将",'[5]配置系数（将领）'!Y8,"")))</f>
        <v/>
      </c>
      <c r="AA8" s="208" t="str">
        <f>IF($H8="步将",'[3]配置系数（将领）'!Z8,IF($H8="骑将",'[4]配置系数（将领）'!Z8,IF($H8="弓将",'[5]配置系数（将领）'!Z8,"")))</f>
        <v/>
      </c>
      <c r="AB8" s="208" t="str">
        <f>IF($H8="步将",'[3]配置系数（将领）'!AA8,IF($H8="骑将",'[4]配置系数（将领）'!AA8,IF($H8="弓将",'[5]配置系数（将领）'!AA8,"")))</f>
        <v/>
      </c>
      <c r="AC8" s="206">
        <f>IFERROR(IF(RIGHT(X8,1)="4",IF(MID(Y8,FIND("{3}",Y8)+3,1)="%",100,1),IF(RIGHT(X8,1)="3",IF(MID(Y8,FIND("{2}",Y8)+3,1)="%",100,1),IF(RIGHT(X8,1)="2",IF(MID(Y8,FIND("{1}",Y8)+3,1)="%",100,1),IF(MID(Y8,FIND("{0}",Y8)+3,1)="%",100,1)))),1)*IFERROR(IF(LEFT(AB8,FIND("+",AB8)-1)+0&lt;0,-1,1),1)</f>
        <v>1</v>
      </c>
    </row>
    <row r="9" spans="3:29" x14ac:dyDescent="0.15">
      <c r="C9" s="107">
        <v>1</v>
      </c>
      <c r="D9" s="69">
        <f>IFERROR(MATCH(C9,索引!J:J,0),D8)</f>
        <v>7</v>
      </c>
      <c r="E9" s="69">
        <f t="shared" ref="E9:E72" si="0">MIN(IF(G9=G8,E8+1,1),15)</f>
        <v>2</v>
      </c>
      <c r="F9" s="69">
        <f>INDEX(索引!$F:$F,D9,1)</f>
        <v>10000</v>
      </c>
      <c r="G9" s="69" t="str">
        <f>INDEX(索引!$E:$E,D9,1)</f>
        <v/>
      </c>
      <c r="H9" s="69" t="str">
        <f>INDEX(索引!$G:$G,D9,1)</f>
        <v/>
      </c>
      <c r="J9" s="208" t="str">
        <f>IF($H9="步将",'[3]配置系数（将领）'!I9,IF($H9="骑将",'[4]配置系数（将领）'!I9,IF($H9="弓将",'[5]配置系数（将领）'!I9,"")))</f>
        <v/>
      </c>
      <c r="K9" s="208" t="str">
        <f>IF($H9="步将",'[3]配置系数（将领）'!J9,IF($H9="骑将",'[4]配置系数（将领）'!J9,IF($H9="弓将",'[5]配置系数（将领）'!J9,"")))</f>
        <v/>
      </c>
      <c r="L9" s="208" t="str">
        <f>IF($H9="步将",'[3]配置系数（将领）'!K9,IF($H9="骑将",'[4]配置系数（将领）'!K9,IF($H9="弓将",'[5]配置系数（将领）'!K9,"")))</f>
        <v/>
      </c>
      <c r="M9" s="208" t="str">
        <f>IF($H9="步将",'[3]配置系数（将领）'!L9,IF($H9="骑将",'[4]配置系数（将领）'!L9,IF($H9="弓将",'[5]配置系数（将领）'!L9,"")))</f>
        <v/>
      </c>
      <c r="N9" s="208" t="str">
        <f>IF($H9="步将",'[3]配置系数（将领）'!M9,IF($H9="骑将",'[4]配置系数（将领）'!M9,IF($H9="弓将",'[5]配置系数（将领）'!M9,"")))</f>
        <v/>
      </c>
      <c r="O9" s="206">
        <f t="shared" ref="O9:O72" si="1">IFERROR(IF(RIGHT(J9,1)="4",IF(MID(K9,FIND("{3}",K9)+3,1)="%",100,1),IF(RIGHT(J9,1)="3",IF(MID(K9,FIND("{2}",K9)+3,1)="%",100,1),IF(RIGHT(J9,1)="2",IF(MID(K9,FIND("{1}",K9)+3,1)="%",100,1),IF(MID(K9,FIND("{0}",K9)+3,1)="%",100,1)))),1)*IFERROR(IF(LEFT(N9,FIND("+",N9)-1)+0&lt;0,-1,1),1)</f>
        <v>1</v>
      </c>
      <c r="Q9" s="208" t="str">
        <f>IF($H9="步将",'[3]配置系数（将领）'!P9,IF($H9="骑将",'[4]配置系数（将领）'!P9,IF($H9="弓将",'[5]配置系数（将领）'!P9,"")))</f>
        <v/>
      </c>
      <c r="R9" s="208" t="str">
        <f>IF($H9="步将",'[3]配置系数（将领）'!Q9,IF($H9="骑将",'[4]配置系数（将领）'!Q9,IF($H9="弓将",'[5]配置系数（将领）'!Q9,"")))</f>
        <v/>
      </c>
      <c r="S9" s="208" t="str">
        <f>IF($H9="步将",'[3]配置系数（将领）'!R9,IF($H9="骑将",'[4]配置系数（将领）'!R9,IF($H9="弓将",'[5]配置系数（将领）'!R9,"")))</f>
        <v/>
      </c>
      <c r="T9" s="208" t="str">
        <f>IF($H9="步将",'[3]配置系数（将领）'!S9,IF($H9="骑将",'[4]配置系数（将领）'!S9,IF($H9="弓将",'[5]配置系数（将领）'!S9,"")))</f>
        <v/>
      </c>
      <c r="U9" s="208" t="str">
        <f>IF($H9="步将",'[3]配置系数（将领）'!T9,IF($H9="骑将",'[4]配置系数（将领）'!T9,IF($H9="弓将",'[5]配置系数（将领）'!T9,"")))</f>
        <v/>
      </c>
      <c r="V9" s="206">
        <f t="shared" ref="V9:V72" si="2">IFERROR(IF(RIGHT(Q9,1)="4",IF(MID(R9,FIND("{3}",R9)+3,1)="%",100,1),IF(RIGHT(Q9,1)="3",IF(MID(R9,FIND("{2}",R9)+3,1)="%",100,1),IF(RIGHT(Q9,1)="2",IF(MID(R9,FIND("{1}",R9)+3,1)="%",100,1),IF(MID(R9,FIND("{0}",R9)+3,1)="%",100,1)))),1)*IFERROR(IF(LEFT(U9,FIND("+",U9)-1)+0&lt;0,-1,1),1)</f>
        <v>1</v>
      </c>
      <c r="X9" s="208" t="str">
        <f>IF($H9="步将",'[3]配置系数（将领）'!W9,IF($H9="骑将",'[4]配置系数（将领）'!W9,IF($H9="弓将",'[5]配置系数（将领）'!W9,"")))</f>
        <v/>
      </c>
      <c r="Y9" s="208" t="str">
        <f>IF($H9="步将",'[3]配置系数（将领）'!X9,IF($H9="骑将",'[4]配置系数（将领）'!X9,IF($H9="弓将",'[5]配置系数（将领）'!X9,"")))</f>
        <v/>
      </c>
      <c r="Z9" s="208" t="str">
        <f>IF($H9="步将",'[3]配置系数（将领）'!Y9,IF($H9="骑将",'[4]配置系数（将领）'!Y9,IF($H9="弓将",'[5]配置系数（将领）'!Y9,"")))</f>
        <v/>
      </c>
      <c r="AA9" s="208" t="str">
        <f>IF($H9="步将",'[3]配置系数（将领）'!Z9,IF($H9="骑将",'[4]配置系数（将领）'!Z9,IF($H9="弓将",'[5]配置系数（将领）'!Z9,"")))</f>
        <v/>
      </c>
      <c r="AB9" s="208" t="str">
        <f>IF($H9="步将",'[3]配置系数（将领）'!AA9,IF($H9="骑将",'[4]配置系数（将领）'!AA9,IF($H9="弓将",'[5]配置系数（将领）'!AA9,"")))</f>
        <v/>
      </c>
      <c r="AC9" s="206">
        <f t="shared" ref="AC9:AC72" si="3">IFERROR(IF(RIGHT(X9,1)="4",IF(MID(Y9,FIND("{3}",Y9)+3,1)="%",100,1),IF(RIGHT(X9,1)="3",IF(MID(Y9,FIND("{2}",Y9)+3,1)="%",100,1),IF(RIGHT(X9,1)="2",IF(MID(Y9,FIND("{1}",Y9)+3,1)="%",100,1),IF(MID(Y9,FIND("{0}",Y9)+3,1)="%",100,1)))),1)*IFERROR(IF(LEFT(AB9,FIND("+",AB9)-1)+0&lt;0,-1,1),1)</f>
        <v>1</v>
      </c>
    </row>
    <row r="10" spans="3:29" x14ac:dyDescent="0.15">
      <c r="C10" s="107">
        <v>2</v>
      </c>
      <c r="D10" s="69">
        <f>IFERROR(MATCH(C10,索引!J:J,0),D9)</f>
        <v>7</v>
      </c>
      <c r="E10" s="69">
        <f t="shared" si="0"/>
        <v>3</v>
      </c>
      <c r="F10" s="69">
        <f>INDEX(索引!$F:$F,D10,1)</f>
        <v>10000</v>
      </c>
      <c r="G10" s="69" t="str">
        <f>INDEX(索引!$E:$E,D10,1)</f>
        <v/>
      </c>
      <c r="H10" s="69" t="str">
        <f>INDEX(索引!$G:$G,D10,1)</f>
        <v/>
      </c>
      <c r="J10" s="208" t="str">
        <f>IF($H10="步将",'[3]配置系数（将领）'!I10,IF($H10="骑将",'[4]配置系数（将领）'!I10,IF($H10="弓将",'[5]配置系数（将领）'!I10,"")))</f>
        <v/>
      </c>
      <c r="K10" s="208" t="str">
        <f>IF($H10="步将",'[3]配置系数（将领）'!J10,IF($H10="骑将",'[4]配置系数（将领）'!J10,IF($H10="弓将",'[5]配置系数（将领）'!J10,"")))</f>
        <v/>
      </c>
      <c r="L10" s="208" t="str">
        <f>IF($H10="步将",'[3]配置系数（将领）'!K10,IF($H10="骑将",'[4]配置系数（将领）'!K10,IF($H10="弓将",'[5]配置系数（将领）'!K10,"")))</f>
        <v/>
      </c>
      <c r="M10" s="208" t="str">
        <f>IF($H10="步将",'[3]配置系数（将领）'!L10,IF($H10="骑将",'[4]配置系数（将领）'!L10,IF($H10="弓将",'[5]配置系数（将领）'!L10,"")))</f>
        <v/>
      </c>
      <c r="N10" s="208" t="str">
        <f>IF($H10="步将",'[3]配置系数（将领）'!M10,IF($H10="骑将",'[4]配置系数（将领）'!M10,IF($H10="弓将",'[5]配置系数（将领）'!M10,"")))</f>
        <v/>
      </c>
      <c r="O10" s="206">
        <f t="shared" si="1"/>
        <v>1</v>
      </c>
      <c r="Q10" s="208" t="str">
        <f>IF($H10="步将",'[3]配置系数（将领）'!P10,IF($H10="骑将",'[4]配置系数（将领）'!P10,IF($H10="弓将",'[5]配置系数（将领）'!P10,"")))</f>
        <v/>
      </c>
      <c r="R10" s="208" t="str">
        <f>IF($H10="步将",'[3]配置系数（将领）'!Q10,IF($H10="骑将",'[4]配置系数（将领）'!Q10,IF($H10="弓将",'[5]配置系数（将领）'!Q10,"")))</f>
        <v/>
      </c>
      <c r="S10" s="208" t="str">
        <f>IF($H10="步将",'[3]配置系数（将领）'!R10,IF($H10="骑将",'[4]配置系数（将领）'!R10,IF($H10="弓将",'[5]配置系数（将领）'!R10,"")))</f>
        <v/>
      </c>
      <c r="T10" s="208" t="str">
        <f>IF($H10="步将",'[3]配置系数（将领）'!S10,IF($H10="骑将",'[4]配置系数（将领）'!S10,IF($H10="弓将",'[5]配置系数（将领）'!S10,"")))</f>
        <v/>
      </c>
      <c r="U10" s="208" t="str">
        <f>IF($H10="步将",'[3]配置系数（将领）'!T10,IF($H10="骑将",'[4]配置系数（将领）'!T10,IF($H10="弓将",'[5]配置系数（将领）'!T10,"")))</f>
        <v/>
      </c>
      <c r="V10" s="206">
        <f t="shared" si="2"/>
        <v>1</v>
      </c>
      <c r="X10" s="208" t="str">
        <f>IF($H10="步将",'[3]配置系数（将领）'!W10,IF($H10="骑将",'[4]配置系数（将领）'!W10,IF($H10="弓将",'[5]配置系数（将领）'!W10,"")))</f>
        <v/>
      </c>
      <c r="Y10" s="208" t="str">
        <f>IF($H10="步将",'[3]配置系数（将领）'!X10,IF($H10="骑将",'[4]配置系数（将领）'!X10,IF($H10="弓将",'[5]配置系数（将领）'!X10,"")))</f>
        <v/>
      </c>
      <c r="Z10" s="208" t="str">
        <f>IF($H10="步将",'[3]配置系数（将领）'!Y10,IF($H10="骑将",'[4]配置系数（将领）'!Y10,IF($H10="弓将",'[5]配置系数（将领）'!Y10,"")))</f>
        <v/>
      </c>
      <c r="AA10" s="208" t="str">
        <f>IF($H10="步将",'[3]配置系数（将领）'!Z10,IF($H10="骑将",'[4]配置系数（将领）'!Z10,IF($H10="弓将",'[5]配置系数（将领）'!Z10,"")))</f>
        <v/>
      </c>
      <c r="AB10" s="208" t="str">
        <f>IF($H10="步将",'[3]配置系数（将领）'!AA10,IF($H10="骑将",'[4]配置系数（将领）'!AA10,IF($H10="弓将",'[5]配置系数（将领）'!AA10,"")))</f>
        <v/>
      </c>
      <c r="AC10" s="206">
        <f t="shared" si="3"/>
        <v>1</v>
      </c>
    </row>
    <row r="11" spans="3:29" x14ac:dyDescent="0.15">
      <c r="C11" s="107">
        <v>3</v>
      </c>
      <c r="D11" s="69">
        <f>IFERROR(MATCH(C11,索引!J:J,0),D10)</f>
        <v>7</v>
      </c>
      <c r="E11" s="69">
        <f t="shared" si="0"/>
        <v>4</v>
      </c>
      <c r="F11" s="69">
        <f>INDEX(索引!$F:$F,D11,1)</f>
        <v>10000</v>
      </c>
      <c r="G11" s="69" t="str">
        <f>INDEX(索引!$E:$E,D11,1)</f>
        <v/>
      </c>
      <c r="H11" s="69" t="str">
        <f>INDEX(索引!$G:$G,D11,1)</f>
        <v/>
      </c>
      <c r="J11" s="208" t="str">
        <f>IF($H11="步将",'[3]配置系数（将领）'!I11,IF($H11="骑将",'[4]配置系数（将领）'!I11,IF($H11="弓将",'[5]配置系数（将领）'!I11,"")))</f>
        <v/>
      </c>
      <c r="K11" s="208" t="str">
        <f>IF($H11="步将",'[3]配置系数（将领）'!J11,IF($H11="骑将",'[4]配置系数（将领）'!J11,IF($H11="弓将",'[5]配置系数（将领）'!J11,"")))</f>
        <v/>
      </c>
      <c r="L11" s="208" t="str">
        <f>IF($H11="步将",'[3]配置系数（将领）'!K11,IF($H11="骑将",'[4]配置系数（将领）'!K11,IF($H11="弓将",'[5]配置系数（将领）'!K11,"")))</f>
        <v/>
      </c>
      <c r="M11" s="208" t="str">
        <f>IF($H11="步将",'[3]配置系数（将领）'!L11,IF($H11="骑将",'[4]配置系数（将领）'!L11,IF($H11="弓将",'[5]配置系数（将领）'!L11,"")))</f>
        <v/>
      </c>
      <c r="N11" s="208" t="str">
        <f>IF($H11="步将",'[3]配置系数（将领）'!M11,IF($H11="骑将",'[4]配置系数（将领）'!M11,IF($H11="弓将",'[5]配置系数（将领）'!M11,"")))</f>
        <v/>
      </c>
      <c r="O11" s="206">
        <f t="shared" si="1"/>
        <v>1</v>
      </c>
      <c r="Q11" s="208" t="str">
        <f>IF($H11="步将",'[3]配置系数（将领）'!P11,IF($H11="骑将",'[4]配置系数（将领）'!P11,IF($H11="弓将",'[5]配置系数（将领）'!P11,"")))</f>
        <v/>
      </c>
      <c r="R11" s="208" t="str">
        <f>IF($H11="步将",'[3]配置系数（将领）'!Q11,IF($H11="骑将",'[4]配置系数（将领）'!Q11,IF($H11="弓将",'[5]配置系数（将领）'!Q11,"")))</f>
        <v/>
      </c>
      <c r="S11" s="208" t="str">
        <f>IF($H11="步将",'[3]配置系数（将领）'!R11,IF($H11="骑将",'[4]配置系数（将领）'!R11,IF($H11="弓将",'[5]配置系数（将领）'!R11,"")))</f>
        <v/>
      </c>
      <c r="T11" s="208" t="str">
        <f>IF($H11="步将",'[3]配置系数（将领）'!S11,IF($H11="骑将",'[4]配置系数（将领）'!S11,IF($H11="弓将",'[5]配置系数（将领）'!S11,"")))</f>
        <v/>
      </c>
      <c r="U11" s="208" t="str">
        <f>IF($H11="步将",'[3]配置系数（将领）'!T11,IF($H11="骑将",'[4]配置系数（将领）'!T11,IF($H11="弓将",'[5]配置系数（将领）'!T11,"")))</f>
        <v/>
      </c>
      <c r="V11" s="206">
        <f t="shared" si="2"/>
        <v>1</v>
      </c>
      <c r="X11" s="208" t="str">
        <f>IF($H11="步将",'[3]配置系数（将领）'!W11,IF($H11="骑将",'[4]配置系数（将领）'!W11,IF($H11="弓将",'[5]配置系数（将领）'!W11,"")))</f>
        <v/>
      </c>
      <c r="Y11" s="208" t="str">
        <f>IF($H11="步将",'[3]配置系数（将领）'!X11,IF($H11="骑将",'[4]配置系数（将领）'!X11,IF($H11="弓将",'[5]配置系数（将领）'!X11,"")))</f>
        <v/>
      </c>
      <c r="Z11" s="208" t="str">
        <f>IF($H11="步将",'[3]配置系数（将领）'!Y11,IF($H11="骑将",'[4]配置系数（将领）'!Y11,IF($H11="弓将",'[5]配置系数（将领）'!Y11,"")))</f>
        <v/>
      </c>
      <c r="AA11" s="208" t="str">
        <f>IF($H11="步将",'[3]配置系数（将领）'!Z11,IF($H11="骑将",'[4]配置系数（将领）'!Z11,IF($H11="弓将",'[5]配置系数（将领）'!Z11,"")))</f>
        <v/>
      </c>
      <c r="AB11" s="208" t="str">
        <f>IF($H11="步将",'[3]配置系数（将领）'!AA11,IF($H11="骑将",'[4]配置系数（将领）'!AA11,IF($H11="弓将",'[5]配置系数（将领）'!AA11,"")))</f>
        <v/>
      </c>
      <c r="AC11" s="206">
        <f t="shared" si="3"/>
        <v>1</v>
      </c>
    </row>
    <row r="12" spans="3:29" x14ac:dyDescent="0.15">
      <c r="C12" s="107">
        <v>4</v>
      </c>
      <c r="D12" s="69">
        <f>IFERROR(MATCH(C12,索引!J:J,0),D11)</f>
        <v>7</v>
      </c>
      <c r="E12" s="69">
        <f t="shared" si="0"/>
        <v>5</v>
      </c>
      <c r="F12" s="69">
        <f>INDEX(索引!$F:$F,D12,1)</f>
        <v>10000</v>
      </c>
      <c r="G12" s="69" t="str">
        <f>INDEX(索引!$E:$E,D12,1)</f>
        <v/>
      </c>
      <c r="H12" s="69" t="str">
        <f>INDEX(索引!$G:$G,D12,1)</f>
        <v/>
      </c>
      <c r="J12" s="208" t="str">
        <f>IF($H12="步将",'[3]配置系数（将领）'!I12,IF($H12="骑将",'[4]配置系数（将领）'!I12,IF($H12="弓将",'[5]配置系数（将领）'!I12,"")))</f>
        <v/>
      </c>
      <c r="K12" s="208" t="str">
        <f>IF($H12="步将",'[3]配置系数（将领）'!J12,IF($H12="骑将",'[4]配置系数（将领）'!J12,IF($H12="弓将",'[5]配置系数（将领）'!J12,"")))</f>
        <v/>
      </c>
      <c r="L12" s="208" t="str">
        <f>IF($H12="步将",'[3]配置系数（将领）'!K12,IF($H12="骑将",'[4]配置系数（将领）'!K12,IF($H12="弓将",'[5]配置系数（将领）'!K12,"")))</f>
        <v/>
      </c>
      <c r="M12" s="208" t="str">
        <f>IF($H12="步将",'[3]配置系数（将领）'!L12,IF($H12="骑将",'[4]配置系数（将领）'!L12,IF($H12="弓将",'[5]配置系数（将领）'!L12,"")))</f>
        <v/>
      </c>
      <c r="N12" s="208" t="str">
        <f>IF($H12="步将",'[3]配置系数（将领）'!M12,IF($H12="骑将",'[4]配置系数（将领）'!M12,IF($H12="弓将",'[5]配置系数（将领）'!M12,"")))</f>
        <v/>
      </c>
      <c r="O12" s="206">
        <f t="shared" si="1"/>
        <v>1</v>
      </c>
      <c r="Q12" s="208" t="str">
        <f>IF($H12="步将",'[3]配置系数（将领）'!P12,IF($H12="骑将",'[4]配置系数（将领）'!P12,IF($H12="弓将",'[5]配置系数（将领）'!P12,"")))</f>
        <v/>
      </c>
      <c r="R12" s="208" t="str">
        <f>IF($H12="步将",'[3]配置系数（将领）'!Q12,IF($H12="骑将",'[4]配置系数（将领）'!Q12,IF($H12="弓将",'[5]配置系数（将领）'!Q12,"")))</f>
        <v/>
      </c>
      <c r="S12" s="208" t="str">
        <f>IF($H12="步将",'[3]配置系数（将领）'!R12,IF($H12="骑将",'[4]配置系数（将领）'!R12,IF($H12="弓将",'[5]配置系数（将领）'!R12,"")))</f>
        <v/>
      </c>
      <c r="T12" s="208" t="str">
        <f>IF($H12="步将",'[3]配置系数（将领）'!S12,IF($H12="骑将",'[4]配置系数（将领）'!S12,IF($H12="弓将",'[5]配置系数（将领）'!S12,"")))</f>
        <v/>
      </c>
      <c r="U12" s="208" t="str">
        <f>IF($H12="步将",'[3]配置系数（将领）'!T12,IF($H12="骑将",'[4]配置系数（将领）'!T12,IF($H12="弓将",'[5]配置系数（将领）'!T12,"")))</f>
        <v/>
      </c>
      <c r="V12" s="206">
        <f t="shared" si="2"/>
        <v>1</v>
      </c>
      <c r="X12" s="208" t="str">
        <f>IF($H12="步将",'[3]配置系数（将领）'!W12,IF($H12="骑将",'[4]配置系数（将领）'!W12,IF($H12="弓将",'[5]配置系数（将领）'!W12,"")))</f>
        <v/>
      </c>
      <c r="Y12" s="208" t="str">
        <f>IF($H12="步将",'[3]配置系数（将领）'!X12,IF($H12="骑将",'[4]配置系数（将领）'!X12,IF($H12="弓将",'[5]配置系数（将领）'!X12,"")))</f>
        <v/>
      </c>
      <c r="Z12" s="208" t="str">
        <f>IF($H12="步将",'[3]配置系数（将领）'!Y12,IF($H12="骑将",'[4]配置系数（将领）'!Y12,IF($H12="弓将",'[5]配置系数（将领）'!Y12,"")))</f>
        <v/>
      </c>
      <c r="AA12" s="208" t="str">
        <f>IF($H12="步将",'[3]配置系数（将领）'!Z12,IF($H12="骑将",'[4]配置系数（将领）'!Z12,IF($H12="弓将",'[5]配置系数（将领）'!Z12,"")))</f>
        <v/>
      </c>
      <c r="AB12" s="208" t="str">
        <f>IF($H12="步将",'[3]配置系数（将领）'!AA12,IF($H12="骑将",'[4]配置系数（将领）'!AA12,IF($H12="弓将",'[5]配置系数（将领）'!AA12,"")))</f>
        <v/>
      </c>
      <c r="AC12" s="206">
        <f t="shared" si="3"/>
        <v>1</v>
      </c>
    </row>
    <row r="13" spans="3:29" x14ac:dyDescent="0.15">
      <c r="C13" s="107">
        <v>5</v>
      </c>
      <c r="D13" s="69">
        <f>IFERROR(MATCH(C13,索引!J:J,0),D12)</f>
        <v>7</v>
      </c>
      <c r="E13" s="69">
        <f t="shared" si="0"/>
        <v>6</v>
      </c>
      <c r="F13" s="69">
        <f>INDEX(索引!$F:$F,D13,1)</f>
        <v>10000</v>
      </c>
      <c r="G13" s="69" t="str">
        <f>INDEX(索引!$E:$E,D13,1)</f>
        <v/>
      </c>
      <c r="H13" s="69" t="str">
        <f>INDEX(索引!$G:$G,D13,1)</f>
        <v/>
      </c>
      <c r="J13" s="208" t="str">
        <f>IF($H13="步将",'[3]配置系数（将领）'!I13,IF($H13="骑将",'[4]配置系数（将领）'!I13,IF($H13="弓将",'[5]配置系数（将领）'!I13,"")))</f>
        <v/>
      </c>
      <c r="K13" s="208" t="str">
        <f>IF($H13="步将",'[3]配置系数（将领）'!J13,IF($H13="骑将",'[4]配置系数（将领）'!J13,IF($H13="弓将",'[5]配置系数（将领）'!J13,"")))</f>
        <v/>
      </c>
      <c r="L13" s="208" t="str">
        <f>IF($H13="步将",'[3]配置系数（将领）'!K13,IF($H13="骑将",'[4]配置系数（将领）'!K13,IF($H13="弓将",'[5]配置系数（将领）'!K13,"")))</f>
        <v/>
      </c>
      <c r="M13" s="208" t="str">
        <f>IF($H13="步将",'[3]配置系数（将领）'!L13,IF($H13="骑将",'[4]配置系数（将领）'!L13,IF($H13="弓将",'[5]配置系数（将领）'!L13,"")))</f>
        <v/>
      </c>
      <c r="N13" s="208" t="str">
        <f>IF($H13="步将",'[3]配置系数（将领）'!M13,IF($H13="骑将",'[4]配置系数（将领）'!M13,IF($H13="弓将",'[5]配置系数（将领）'!M13,"")))</f>
        <v/>
      </c>
      <c r="O13" s="206">
        <f t="shared" si="1"/>
        <v>1</v>
      </c>
      <c r="Q13" s="208" t="str">
        <f>IF($H13="步将",'[3]配置系数（将领）'!P13,IF($H13="骑将",'[4]配置系数（将领）'!P13,IF($H13="弓将",'[5]配置系数（将领）'!P13,"")))</f>
        <v/>
      </c>
      <c r="R13" s="208" t="str">
        <f>IF($H13="步将",'[3]配置系数（将领）'!Q13,IF($H13="骑将",'[4]配置系数（将领）'!Q13,IF($H13="弓将",'[5]配置系数（将领）'!Q13,"")))</f>
        <v/>
      </c>
      <c r="S13" s="208" t="str">
        <f>IF($H13="步将",'[3]配置系数（将领）'!R13,IF($H13="骑将",'[4]配置系数（将领）'!R13,IF($H13="弓将",'[5]配置系数（将领）'!R13,"")))</f>
        <v/>
      </c>
      <c r="T13" s="208" t="str">
        <f>IF($H13="步将",'[3]配置系数（将领）'!S13,IF($H13="骑将",'[4]配置系数（将领）'!S13,IF($H13="弓将",'[5]配置系数（将领）'!S13,"")))</f>
        <v/>
      </c>
      <c r="U13" s="208" t="str">
        <f>IF($H13="步将",'[3]配置系数（将领）'!T13,IF($H13="骑将",'[4]配置系数（将领）'!T13,IF($H13="弓将",'[5]配置系数（将领）'!T13,"")))</f>
        <v/>
      </c>
      <c r="V13" s="206">
        <f t="shared" si="2"/>
        <v>1</v>
      </c>
      <c r="X13" s="208" t="str">
        <f>IF($H13="步将",'[3]配置系数（将领）'!W13,IF($H13="骑将",'[4]配置系数（将领）'!W13,IF($H13="弓将",'[5]配置系数（将领）'!W13,"")))</f>
        <v/>
      </c>
      <c r="Y13" s="208" t="str">
        <f>IF($H13="步将",'[3]配置系数（将领）'!X13,IF($H13="骑将",'[4]配置系数（将领）'!X13,IF($H13="弓将",'[5]配置系数（将领）'!X13,"")))</f>
        <v/>
      </c>
      <c r="Z13" s="208" t="str">
        <f>IF($H13="步将",'[3]配置系数（将领）'!Y13,IF($H13="骑将",'[4]配置系数（将领）'!Y13,IF($H13="弓将",'[5]配置系数（将领）'!Y13,"")))</f>
        <v/>
      </c>
      <c r="AA13" s="208" t="str">
        <f>IF($H13="步将",'[3]配置系数（将领）'!Z13,IF($H13="骑将",'[4]配置系数（将领）'!Z13,IF($H13="弓将",'[5]配置系数（将领）'!Z13,"")))</f>
        <v/>
      </c>
      <c r="AB13" s="208" t="str">
        <f>IF($H13="步将",'[3]配置系数（将领）'!AA13,IF($H13="骑将",'[4]配置系数（将领）'!AA13,IF($H13="弓将",'[5]配置系数（将领）'!AA13,"")))</f>
        <v/>
      </c>
      <c r="AC13" s="206">
        <f t="shared" si="3"/>
        <v>1</v>
      </c>
    </row>
    <row r="14" spans="3:29" x14ac:dyDescent="0.15">
      <c r="C14" s="107">
        <v>6</v>
      </c>
      <c r="D14" s="69">
        <f>IFERROR(MATCH(C14,索引!J:J,0),D13)</f>
        <v>7</v>
      </c>
      <c r="E14" s="69">
        <f t="shared" si="0"/>
        <v>7</v>
      </c>
      <c r="F14" s="69">
        <f>INDEX(索引!$F:$F,D14,1)</f>
        <v>10000</v>
      </c>
      <c r="G14" s="69" t="str">
        <f>INDEX(索引!$E:$E,D14,1)</f>
        <v/>
      </c>
      <c r="H14" s="69" t="str">
        <f>INDEX(索引!$G:$G,D14,1)</f>
        <v/>
      </c>
      <c r="J14" s="208" t="str">
        <f>IF($H14="步将",'[3]配置系数（将领）'!I14,IF($H14="骑将",'[4]配置系数（将领）'!I14,IF($H14="弓将",'[5]配置系数（将领）'!I14,"")))</f>
        <v/>
      </c>
      <c r="K14" s="208" t="str">
        <f>IF($H14="步将",'[3]配置系数（将领）'!J14,IF($H14="骑将",'[4]配置系数（将领）'!J14,IF($H14="弓将",'[5]配置系数（将领）'!J14,"")))</f>
        <v/>
      </c>
      <c r="L14" s="208" t="str">
        <f>IF($H14="步将",'[3]配置系数（将领）'!K14,IF($H14="骑将",'[4]配置系数（将领）'!K14,IF($H14="弓将",'[5]配置系数（将领）'!K14,"")))</f>
        <v/>
      </c>
      <c r="M14" s="208" t="str">
        <f>IF($H14="步将",'[3]配置系数（将领）'!L14,IF($H14="骑将",'[4]配置系数（将领）'!L14,IF($H14="弓将",'[5]配置系数（将领）'!L14,"")))</f>
        <v/>
      </c>
      <c r="N14" s="208" t="str">
        <f>IF($H14="步将",'[3]配置系数（将领）'!M14,IF($H14="骑将",'[4]配置系数（将领）'!M14,IF($H14="弓将",'[5]配置系数（将领）'!M14,"")))</f>
        <v/>
      </c>
      <c r="O14" s="206">
        <f t="shared" si="1"/>
        <v>1</v>
      </c>
      <c r="Q14" s="208" t="str">
        <f>IF($H14="步将",'[3]配置系数（将领）'!P14,IF($H14="骑将",'[4]配置系数（将领）'!P14,IF($H14="弓将",'[5]配置系数（将领）'!P14,"")))</f>
        <v/>
      </c>
      <c r="R14" s="208" t="str">
        <f>IF($H14="步将",'[3]配置系数（将领）'!Q14,IF($H14="骑将",'[4]配置系数（将领）'!Q14,IF($H14="弓将",'[5]配置系数（将领）'!Q14,"")))</f>
        <v/>
      </c>
      <c r="S14" s="208" t="str">
        <f>IF($H14="步将",'[3]配置系数（将领）'!R14,IF($H14="骑将",'[4]配置系数（将领）'!R14,IF($H14="弓将",'[5]配置系数（将领）'!R14,"")))</f>
        <v/>
      </c>
      <c r="T14" s="208" t="str">
        <f>IF($H14="步将",'[3]配置系数（将领）'!S14,IF($H14="骑将",'[4]配置系数（将领）'!S14,IF($H14="弓将",'[5]配置系数（将领）'!S14,"")))</f>
        <v/>
      </c>
      <c r="U14" s="208" t="str">
        <f>IF($H14="步将",'[3]配置系数（将领）'!T14,IF($H14="骑将",'[4]配置系数（将领）'!T14,IF($H14="弓将",'[5]配置系数（将领）'!T14,"")))</f>
        <v/>
      </c>
      <c r="V14" s="206">
        <f t="shared" si="2"/>
        <v>1</v>
      </c>
      <c r="X14" s="208" t="str">
        <f>IF($H14="步将",'[3]配置系数（将领）'!W14,IF($H14="骑将",'[4]配置系数（将领）'!W14,IF($H14="弓将",'[5]配置系数（将领）'!W14,"")))</f>
        <v/>
      </c>
      <c r="Y14" s="208" t="str">
        <f>IF($H14="步将",'[3]配置系数（将领）'!X14,IF($H14="骑将",'[4]配置系数（将领）'!X14,IF($H14="弓将",'[5]配置系数（将领）'!X14,"")))</f>
        <v/>
      </c>
      <c r="Z14" s="208" t="str">
        <f>IF($H14="步将",'[3]配置系数（将领）'!Y14,IF($H14="骑将",'[4]配置系数（将领）'!Y14,IF($H14="弓将",'[5]配置系数（将领）'!Y14,"")))</f>
        <v/>
      </c>
      <c r="AA14" s="208" t="str">
        <f>IF($H14="步将",'[3]配置系数（将领）'!Z14,IF($H14="骑将",'[4]配置系数（将领）'!Z14,IF($H14="弓将",'[5]配置系数（将领）'!Z14,"")))</f>
        <v/>
      </c>
      <c r="AB14" s="208" t="str">
        <f>IF($H14="步将",'[3]配置系数（将领）'!AA14,IF($H14="骑将",'[4]配置系数（将领）'!AA14,IF($H14="弓将",'[5]配置系数（将领）'!AA14,"")))</f>
        <v/>
      </c>
      <c r="AC14" s="206">
        <f t="shared" si="3"/>
        <v>1</v>
      </c>
    </row>
    <row r="15" spans="3:29" x14ac:dyDescent="0.15">
      <c r="C15" s="107">
        <v>7</v>
      </c>
      <c r="D15" s="69">
        <f>IFERROR(MATCH(C15,索引!J:J,0),D14)</f>
        <v>7</v>
      </c>
      <c r="E15" s="69">
        <f t="shared" si="0"/>
        <v>8</v>
      </c>
      <c r="F15" s="69">
        <f>INDEX(索引!$F:$F,D15,1)</f>
        <v>10000</v>
      </c>
      <c r="G15" s="69" t="str">
        <f>INDEX(索引!$E:$E,D15,1)</f>
        <v/>
      </c>
      <c r="H15" s="69" t="str">
        <f>INDEX(索引!$G:$G,D15,1)</f>
        <v/>
      </c>
      <c r="J15" s="208" t="str">
        <f>IF($H15="步将",'[3]配置系数（将领）'!I15,IF($H15="骑将",'[4]配置系数（将领）'!I15,IF($H15="弓将",'[5]配置系数（将领）'!I15,"")))</f>
        <v/>
      </c>
      <c r="K15" s="208" t="str">
        <f>IF($H15="步将",'[3]配置系数（将领）'!J15,IF($H15="骑将",'[4]配置系数（将领）'!J15,IF($H15="弓将",'[5]配置系数（将领）'!J15,"")))</f>
        <v/>
      </c>
      <c r="L15" s="208" t="str">
        <f>IF($H15="步将",'[3]配置系数（将领）'!K15,IF($H15="骑将",'[4]配置系数（将领）'!K15,IF($H15="弓将",'[5]配置系数（将领）'!K15,"")))</f>
        <v/>
      </c>
      <c r="M15" s="208" t="str">
        <f>IF($H15="步将",'[3]配置系数（将领）'!L15,IF($H15="骑将",'[4]配置系数（将领）'!L15,IF($H15="弓将",'[5]配置系数（将领）'!L15,"")))</f>
        <v/>
      </c>
      <c r="N15" s="208" t="str">
        <f>IF($H15="步将",'[3]配置系数（将领）'!M15,IF($H15="骑将",'[4]配置系数（将领）'!M15,IF($H15="弓将",'[5]配置系数（将领）'!M15,"")))</f>
        <v/>
      </c>
      <c r="O15" s="206">
        <f t="shared" si="1"/>
        <v>1</v>
      </c>
      <c r="Q15" s="208" t="str">
        <f>IF($H15="步将",'[3]配置系数（将领）'!P15,IF($H15="骑将",'[4]配置系数（将领）'!P15,IF($H15="弓将",'[5]配置系数（将领）'!P15,"")))</f>
        <v/>
      </c>
      <c r="R15" s="208" t="str">
        <f>IF($H15="步将",'[3]配置系数（将领）'!Q15,IF($H15="骑将",'[4]配置系数（将领）'!Q15,IF($H15="弓将",'[5]配置系数（将领）'!Q15,"")))</f>
        <v/>
      </c>
      <c r="S15" s="208" t="str">
        <f>IF($H15="步将",'[3]配置系数（将领）'!R15,IF($H15="骑将",'[4]配置系数（将领）'!R15,IF($H15="弓将",'[5]配置系数（将领）'!R15,"")))</f>
        <v/>
      </c>
      <c r="T15" s="208" t="str">
        <f>IF($H15="步将",'[3]配置系数（将领）'!S15,IF($H15="骑将",'[4]配置系数（将领）'!S15,IF($H15="弓将",'[5]配置系数（将领）'!S15,"")))</f>
        <v/>
      </c>
      <c r="U15" s="208" t="str">
        <f>IF($H15="步将",'[3]配置系数（将领）'!T15,IF($H15="骑将",'[4]配置系数（将领）'!T15,IF($H15="弓将",'[5]配置系数（将领）'!T15,"")))</f>
        <v/>
      </c>
      <c r="V15" s="206">
        <f t="shared" si="2"/>
        <v>1</v>
      </c>
      <c r="X15" s="208" t="str">
        <f>IF($H15="步将",'[3]配置系数（将领）'!W15,IF($H15="骑将",'[4]配置系数（将领）'!W15,IF($H15="弓将",'[5]配置系数（将领）'!W15,"")))</f>
        <v/>
      </c>
      <c r="Y15" s="208" t="str">
        <f>IF($H15="步将",'[3]配置系数（将领）'!X15,IF($H15="骑将",'[4]配置系数（将领）'!X15,IF($H15="弓将",'[5]配置系数（将领）'!X15,"")))</f>
        <v/>
      </c>
      <c r="Z15" s="208" t="str">
        <f>IF($H15="步将",'[3]配置系数（将领）'!Y15,IF($H15="骑将",'[4]配置系数（将领）'!Y15,IF($H15="弓将",'[5]配置系数（将领）'!Y15,"")))</f>
        <v/>
      </c>
      <c r="AA15" s="208" t="str">
        <f>IF($H15="步将",'[3]配置系数（将领）'!Z15,IF($H15="骑将",'[4]配置系数（将领）'!Z15,IF($H15="弓将",'[5]配置系数（将领）'!Z15,"")))</f>
        <v/>
      </c>
      <c r="AB15" s="208" t="str">
        <f>IF($H15="步将",'[3]配置系数（将领）'!AA15,IF($H15="骑将",'[4]配置系数（将领）'!AA15,IF($H15="弓将",'[5]配置系数（将领）'!AA15,"")))</f>
        <v/>
      </c>
      <c r="AC15" s="206">
        <f t="shared" si="3"/>
        <v>1</v>
      </c>
    </row>
    <row r="16" spans="3:29" x14ac:dyDescent="0.15">
      <c r="C16" s="107">
        <v>8</v>
      </c>
      <c r="D16" s="69">
        <f>IFERROR(MATCH(C16,索引!J:J,0),D15)</f>
        <v>7</v>
      </c>
      <c r="E16" s="69">
        <f t="shared" si="0"/>
        <v>9</v>
      </c>
      <c r="F16" s="69">
        <f>INDEX(索引!$F:$F,D16,1)</f>
        <v>10000</v>
      </c>
      <c r="G16" s="69" t="str">
        <f>INDEX(索引!$E:$E,D16,1)</f>
        <v/>
      </c>
      <c r="H16" s="69" t="str">
        <f>INDEX(索引!$G:$G,D16,1)</f>
        <v/>
      </c>
      <c r="J16" s="208" t="str">
        <f>IF($H16="步将",'[3]配置系数（将领）'!I16,IF($H16="骑将",'[4]配置系数（将领）'!I16,IF($H16="弓将",'[5]配置系数（将领）'!I16,"")))</f>
        <v/>
      </c>
      <c r="K16" s="208" t="str">
        <f>IF($H16="步将",'[3]配置系数（将领）'!J16,IF($H16="骑将",'[4]配置系数（将领）'!J16,IF($H16="弓将",'[5]配置系数（将领）'!J16,"")))</f>
        <v/>
      </c>
      <c r="L16" s="208" t="str">
        <f>IF($H16="步将",'[3]配置系数（将领）'!K16,IF($H16="骑将",'[4]配置系数（将领）'!K16,IF($H16="弓将",'[5]配置系数（将领）'!K16,"")))</f>
        <v/>
      </c>
      <c r="M16" s="208" t="str">
        <f>IF($H16="步将",'[3]配置系数（将领）'!L16,IF($H16="骑将",'[4]配置系数（将领）'!L16,IF($H16="弓将",'[5]配置系数（将领）'!L16,"")))</f>
        <v/>
      </c>
      <c r="N16" s="208" t="str">
        <f>IF($H16="步将",'[3]配置系数（将领）'!M16,IF($H16="骑将",'[4]配置系数（将领）'!M16,IF($H16="弓将",'[5]配置系数（将领）'!M16,"")))</f>
        <v/>
      </c>
      <c r="O16" s="206">
        <f t="shared" si="1"/>
        <v>1</v>
      </c>
      <c r="Q16" s="208" t="str">
        <f>IF($H16="步将",'[3]配置系数（将领）'!P16,IF($H16="骑将",'[4]配置系数（将领）'!P16,IF($H16="弓将",'[5]配置系数（将领）'!P16,"")))</f>
        <v/>
      </c>
      <c r="R16" s="208" t="str">
        <f>IF($H16="步将",'[3]配置系数（将领）'!Q16,IF($H16="骑将",'[4]配置系数（将领）'!Q16,IF($H16="弓将",'[5]配置系数（将领）'!Q16,"")))</f>
        <v/>
      </c>
      <c r="S16" s="208" t="str">
        <f>IF($H16="步将",'[3]配置系数（将领）'!R16,IF($H16="骑将",'[4]配置系数（将领）'!R16,IF($H16="弓将",'[5]配置系数（将领）'!R16,"")))</f>
        <v/>
      </c>
      <c r="T16" s="208" t="str">
        <f>IF($H16="步将",'[3]配置系数（将领）'!S16,IF($H16="骑将",'[4]配置系数（将领）'!S16,IF($H16="弓将",'[5]配置系数（将领）'!S16,"")))</f>
        <v/>
      </c>
      <c r="U16" s="208" t="str">
        <f>IF($H16="步将",'[3]配置系数（将领）'!T16,IF($H16="骑将",'[4]配置系数（将领）'!T16,IF($H16="弓将",'[5]配置系数（将领）'!T16,"")))</f>
        <v/>
      </c>
      <c r="V16" s="206">
        <f t="shared" si="2"/>
        <v>1</v>
      </c>
      <c r="X16" s="208" t="str">
        <f>IF($H16="步将",'[3]配置系数（将领）'!W16,IF($H16="骑将",'[4]配置系数（将领）'!W16,IF($H16="弓将",'[5]配置系数（将领）'!W16,"")))</f>
        <v/>
      </c>
      <c r="Y16" s="208" t="str">
        <f>IF($H16="步将",'[3]配置系数（将领）'!X16,IF($H16="骑将",'[4]配置系数（将领）'!X16,IF($H16="弓将",'[5]配置系数（将领）'!X16,"")))</f>
        <v/>
      </c>
      <c r="Z16" s="208" t="str">
        <f>IF($H16="步将",'[3]配置系数（将领）'!Y16,IF($H16="骑将",'[4]配置系数（将领）'!Y16,IF($H16="弓将",'[5]配置系数（将领）'!Y16,"")))</f>
        <v/>
      </c>
      <c r="AA16" s="208" t="str">
        <f>IF($H16="步将",'[3]配置系数（将领）'!Z16,IF($H16="骑将",'[4]配置系数（将领）'!Z16,IF($H16="弓将",'[5]配置系数（将领）'!Z16,"")))</f>
        <v/>
      </c>
      <c r="AB16" s="208" t="str">
        <f>IF($H16="步将",'[3]配置系数（将领）'!AA16,IF($H16="骑将",'[4]配置系数（将领）'!AA16,IF($H16="弓将",'[5]配置系数（将领）'!AA16,"")))</f>
        <v/>
      </c>
      <c r="AC16" s="206">
        <f t="shared" si="3"/>
        <v>1</v>
      </c>
    </row>
    <row r="17" spans="3:29" x14ac:dyDescent="0.15">
      <c r="C17" s="107">
        <v>9</v>
      </c>
      <c r="D17" s="69">
        <f>IFERROR(MATCH(C17,索引!J:J,0),D16)</f>
        <v>7</v>
      </c>
      <c r="E17" s="69">
        <f t="shared" si="0"/>
        <v>10</v>
      </c>
      <c r="F17" s="69">
        <f>INDEX(索引!$F:$F,D17,1)</f>
        <v>10000</v>
      </c>
      <c r="G17" s="69" t="str">
        <f>INDEX(索引!$E:$E,D17,1)</f>
        <v/>
      </c>
      <c r="H17" s="69" t="str">
        <f>INDEX(索引!$G:$G,D17,1)</f>
        <v/>
      </c>
      <c r="J17" s="208" t="str">
        <f>IF($H17="步将",'[3]配置系数（将领）'!I17,IF($H17="骑将",'[4]配置系数（将领）'!I17,IF($H17="弓将",'[5]配置系数（将领）'!I17,"")))</f>
        <v/>
      </c>
      <c r="K17" s="208" t="str">
        <f>IF($H17="步将",'[3]配置系数（将领）'!J17,IF($H17="骑将",'[4]配置系数（将领）'!J17,IF($H17="弓将",'[5]配置系数（将领）'!J17,"")))</f>
        <v/>
      </c>
      <c r="L17" s="208" t="str">
        <f>IF($H17="步将",'[3]配置系数（将领）'!K17,IF($H17="骑将",'[4]配置系数（将领）'!K17,IF($H17="弓将",'[5]配置系数（将领）'!K17,"")))</f>
        <v/>
      </c>
      <c r="M17" s="208" t="str">
        <f>IF($H17="步将",'[3]配置系数（将领）'!L17,IF($H17="骑将",'[4]配置系数（将领）'!L17,IF($H17="弓将",'[5]配置系数（将领）'!L17,"")))</f>
        <v/>
      </c>
      <c r="N17" s="208" t="str">
        <f>IF($H17="步将",'[3]配置系数（将领）'!M17,IF($H17="骑将",'[4]配置系数（将领）'!M17,IF($H17="弓将",'[5]配置系数（将领）'!M17,"")))</f>
        <v/>
      </c>
      <c r="O17" s="206">
        <f t="shared" si="1"/>
        <v>1</v>
      </c>
      <c r="Q17" s="208" t="str">
        <f>IF($H17="步将",'[3]配置系数（将领）'!P17,IF($H17="骑将",'[4]配置系数（将领）'!P17,IF($H17="弓将",'[5]配置系数（将领）'!P17,"")))</f>
        <v/>
      </c>
      <c r="R17" s="208" t="str">
        <f>IF($H17="步将",'[3]配置系数（将领）'!Q17,IF($H17="骑将",'[4]配置系数（将领）'!Q17,IF($H17="弓将",'[5]配置系数（将领）'!Q17,"")))</f>
        <v/>
      </c>
      <c r="S17" s="208" t="str">
        <f>IF($H17="步将",'[3]配置系数（将领）'!R17,IF($H17="骑将",'[4]配置系数（将领）'!R17,IF($H17="弓将",'[5]配置系数（将领）'!R17,"")))</f>
        <v/>
      </c>
      <c r="T17" s="208" t="str">
        <f>IF($H17="步将",'[3]配置系数（将领）'!S17,IF($H17="骑将",'[4]配置系数（将领）'!S17,IF($H17="弓将",'[5]配置系数（将领）'!S17,"")))</f>
        <v/>
      </c>
      <c r="U17" s="208" t="str">
        <f>IF($H17="步将",'[3]配置系数（将领）'!T17,IF($H17="骑将",'[4]配置系数（将领）'!T17,IF($H17="弓将",'[5]配置系数（将领）'!T17,"")))</f>
        <v/>
      </c>
      <c r="V17" s="206">
        <f t="shared" si="2"/>
        <v>1</v>
      </c>
      <c r="X17" s="208" t="str">
        <f>IF($H17="步将",'[3]配置系数（将领）'!W17,IF($H17="骑将",'[4]配置系数（将领）'!W17,IF($H17="弓将",'[5]配置系数（将领）'!W17,"")))</f>
        <v/>
      </c>
      <c r="Y17" s="208" t="str">
        <f>IF($H17="步将",'[3]配置系数（将领）'!X17,IF($H17="骑将",'[4]配置系数（将领）'!X17,IF($H17="弓将",'[5]配置系数（将领）'!X17,"")))</f>
        <v/>
      </c>
      <c r="Z17" s="208" t="str">
        <f>IF($H17="步将",'[3]配置系数（将领）'!Y17,IF($H17="骑将",'[4]配置系数（将领）'!Y17,IF($H17="弓将",'[5]配置系数（将领）'!Y17,"")))</f>
        <v/>
      </c>
      <c r="AA17" s="208" t="str">
        <f>IF($H17="步将",'[3]配置系数（将领）'!Z17,IF($H17="骑将",'[4]配置系数（将领）'!Z17,IF($H17="弓将",'[5]配置系数（将领）'!Z17,"")))</f>
        <v/>
      </c>
      <c r="AB17" s="208" t="str">
        <f>IF($H17="步将",'[3]配置系数（将领）'!AA17,IF($H17="骑将",'[4]配置系数（将领）'!AA17,IF($H17="弓将",'[5]配置系数（将领）'!AA17,"")))</f>
        <v/>
      </c>
      <c r="AC17" s="206">
        <f t="shared" si="3"/>
        <v>1</v>
      </c>
    </row>
    <row r="18" spans="3:29" x14ac:dyDescent="0.15">
      <c r="C18" s="107">
        <v>10</v>
      </c>
      <c r="D18" s="69">
        <f>IFERROR(MATCH(C18,索引!J:J,0),D17)</f>
        <v>7</v>
      </c>
      <c r="E18" s="69">
        <f t="shared" si="0"/>
        <v>11</v>
      </c>
      <c r="F18" s="69">
        <f>INDEX(索引!$F:$F,D18,1)</f>
        <v>10000</v>
      </c>
      <c r="G18" s="69" t="str">
        <f>INDEX(索引!$E:$E,D18,1)</f>
        <v/>
      </c>
      <c r="H18" s="69" t="str">
        <f>INDEX(索引!$G:$G,D18,1)</f>
        <v/>
      </c>
      <c r="J18" s="208" t="str">
        <f>IF($H18="步将",'[3]配置系数（将领）'!I18,IF($H18="骑将",'[4]配置系数（将领）'!I18,IF($H18="弓将",'[5]配置系数（将领）'!I18,"")))</f>
        <v/>
      </c>
      <c r="K18" s="208" t="str">
        <f>IF($H18="步将",'[3]配置系数（将领）'!J18,IF($H18="骑将",'[4]配置系数（将领）'!J18,IF($H18="弓将",'[5]配置系数（将领）'!J18,"")))</f>
        <v/>
      </c>
      <c r="L18" s="208" t="str">
        <f>IF($H18="步将",'[3]配置系数（将领）'!K18,IF($H18="骑将",'[4]配置系数（将领）'!K18,IF($H18="弓将",'[5]配置系数（将领）'!K18,"")))</f>
        <v/>
      </c>
      <c r="M18" s="208" t="str">
        <f>IF($H18="步将",'[3]配置系数（将领）'!L18,IF($H18="骑将",'[4]配置系数（将领）'!L18,IF($H18="弓将",'[5]配置系数（将领）'!L18,"")))</f>
        <v/>
      </c>
      <c r="N18" s="208" t="str">
        <f>IF($H18="步将",'[3]配置系数（将领）'!M18,IF($H18="骑将",'[4]配置系数（将领）'!M18,IF($H18="弓将",'[5]配置系数（将领）'!M18,"")))</f>
        <v/>
      </c>
      <c r="O18" s="206">
        <f t="shared" si="1"/>
        <v>1</v>
      </c>
      <c r="Q18" s="208" t="str">
        <f>IF($H18="步将",'[3]配置系数（将领）'!P18,IF($H18="骑将",'[4]配置系数（将领）'!P18,IF($H18="弓将",'[5]配置系数（将领）'!P18,"")))</f>
        <v/>
      </c>
      <c r="R18" s="208" t="str">
        <f>IF($H18="步将",'[3]配置系数（将领）'!Q18,IF($H18="骑将",'[4]配置系数（将领）'!Q18,IF($H18="弓将",'[5]配置系数（将领）'!Q18,"")))</f>
        <v/>
      </c>
      <c r="S18" s="208" t="str">
        <f>IF($H18="步将",'[3]配置系数（将领）'!R18,IF($H18="骑将",'[4]配置系数（将领）'!R18,IF($H18="弓将",'[5]配置系数（将领）'!R18,"")))</f>
        <v/>
      </c>
      <c r="T18" s="208" t="str">
        <f>IF($H18="步将",'[3]配置系数（将领）'!S18,IF($H18="骑将",'[4]配置系数（将领）'!S18,IF($H18="弓将",'[5]配置系数（将领）'!S18,"")))</f>
        <v/>
      </c>
      <c r="U18" s="208" t="str">
        <f>IF($H18="步将",'[3]配置系数（将领）'!T18,IF($H18="骑将",'[4]配置系数（将领）'!T18,IF($H18="弓将",'[5]配置系数（将领）'!T18,"")))</f>
        <v/>
      </c>
      <c r="V18" s="206">
        <f t="shared" si="2"/>
        <v>1</v>
      </c>
      <c r="X18" s="208" t="str">
        <f>IF($H18="步将",'[3]配置系数（将领）'!W18,IF($H18="骑将",'[4]配置系数（将领）'!W18,IF($H18="弓将",'[5]配置系数（将领）'!W18,"")))</f>
        <v/>
      </c>
      <c r="Y18" s="208" t="str">
        <f>IF($H18="步将",'[3]配置系数（将领）'!X18,IF($H18="骑将",'[4]配置系数（将领）'!X18,IF($H18="弓将",'[5]配置系数（将领）'!X18,"")))</f>
        <v/>
      </c>
      <c r="Z18" s="208" t="str">
        <f>IF($H18="步将",'[3]配置系数（将领）'!Y18,IF($H18="骑将",'[4]配置系数（将领）'!Y18,IF($H18="弓将",'[5]配置系数（将领）'!Y18,"")))</f>
        <v/>
      </c>
      <c r="AA18" s="208" t="str">
        <f>IF($H18="步将",'[3]配置系数（将领）'!Z18,IF($H18="骑将",'[4]配置系数（将领）'!Z18,IF($H18="弓将",'[5]配置系数（将领）'!Z18,"")))</f>
        <v/>
      </c>
      <c r="AB18" s="208" t="str">
        <f>IF($H18="步将",'[3]配置系数（将领）'!AA18,IF($H18="骑将",'[4]配置系数（将领）'!AA18,IF($H18="弓将",'[5]配置系数（将领）'!AA18,"")))</f>
        <v/>
      </c>
      <c r="AC18" s="206">
        <f t="shared" si="3"/>
        <v>1</v>
      </c>
    </row>
    <row r="19" spans="3:29" x14ac:dyDescent="0.15">
      <c r="C19" s="107">
        <v>11</v>
      </c>
      <c r="D19" s="69">
        <f>IFERROR(MATCH(C19,索引!J:J,0),D18)</f>
        <v>7</v>
      </c>
      <c r="E19" s="69">
        <f t="shared" si="0"/>
        <v>12</v>
      </c>
      <c r="F19" s="69">
        <f>INDEX(索引!$F:$F,D19,1)</f>
        <v>10000</v>
      </c>
      <c r="G19" s="69" t="str">
        <f>INDEX(索引!$E:$E,D19,1)</f>
        <v/>
      </c>
      <c r="H19" s="69" t="str">
        <f>INDEX(索引!$G:$G,D19,1)</f>
        <v/>
      </c>
      <c r="J19" s="208" t="str">
        <f>IF($H19="步将",'[3]配置系数（将领）'!I19,IF($H19="骑将",'[4]配置系数（将领）'!I19,IF($H19="弓将",'[5]配置系数（将领）'!I19,"")))</f>
        <v/>
      </c>
      <c r="K19" s="208" t="str">
        <f>IF($H19="步将",'[3]配置系数（将领）'!J19,IF($H19="骑将",'[4]配置系数（将领）'!J19,IF($H19="弓将",'[5]配置系数（将领）'!J19,"")))</f>
        <v/>
      </c>
      <c r="L19" s="208" t="str">
        <f>IF($H19="步将",'[3]配置系数（将领）'!K19,IF($H19="骑将",'[4]配置系数（将领）'!K19,IF($H19="弓将",'[5]配置系数（将领）'!K19,"")))</f>
        <v/>
      </c>
      <c r="M19" s="208" t="str">
        <f>IF($H19="步将",'[3]配置系数（将领）'!L19,IF($H19="骑将",'[4]配置系数（将领）'!L19,IF($H19="弓将",'[5]配置系数（将领）'!L19,"")))</f>
        <v/>
      </c>
      <c r="N19" s="208" t="str">
        <f>IF($H19="步将",'[3]配置系数（将领）'!M19,IF($H19="骑将",'[4]配置系数（将领）'!M19,IF($H19="弓将",'[5]配置系数（将领）'!M19,"")))</f>
        <v/>
      </c>
      <c r="O19" s="206">
        <f t="shared" si="1"/>
        <v>1</v>
      </c>
      <c r="Q19" s="208" t="str">
        <f>IF($H19="步将",'[3]配置系数（将领）'!P19,IF($H19="骑将",'[4]配置系数（将领）'!P19,IF($H19="弓将",'[5]配置系数（将领）'!P19,"")))</f>
        <v/>
      </c>
      <c r="R19" s="208" t="str">
        <f>IF($H19="步将",'[3]配置系数（将领）'!Q19,IF($H19="骑将",'[4]配置系数（将领）'!Q19,IF($H19="弓将",'[5]配置系数（将领）'!Q19,"")))</f>
        <v/>
      </c>
      <c r="S19" s="208" t="str">
        <f>IF($H19="步将",'[3]配置系数（将领）'!R19,IF($H19="骑将",'[4]配置系数（将领）'!R19,IF($H19="弓将",'[5]配置系数（将领）'!R19,"")))</f>
        <v/>
      </c>
      <c r="T19" s="208" t="str">
        <f>IF($H19="步将",'[3]配置系数（将领）'!S19,IF($H19="骑将",'[4]配置系数（将领）'!S19,IF($H19="弓将",'[5]配置系数（将领）'!S19,"")))</f>
        <v/>
      </c>
      <c r="U19" s="208" t="str">
        <f>IF($H19="步将",'[3]配置系数（将领）'!T19,IF($H19="骑将",'[4]配置系数（将领）'!T19,IF($H19="弓将",'[5]配置系数（将领）'!T19,"")))</f>
        <v/>
      </c>
      <c r="V19" s="206">
        <f t="shared" si="2"/>
        <v>1</v>
      </c>
      <c r="X19" s="208" t="str">
        <f>IF($H19="步将",'[3]配置系数（将领）'!W19,IF($H19="骑将",'[4]配置系数（将领）'!W19,IF($H19="弓将",'[5]配置系数（将领）'!W19,"")))</f>
        <v/>
      </c>
      <c r="Y19" s="208" t="str">
        <f>IF($H19="步将",'[3]配置系数（将领）'!X19,IF($H19="骑将",'[4]配置系数（将领）'!X19,IF($H19="弓将",'[5]配置系数（将领）'!X19,"")))</f>
        <v/>
      </c>
      <c r="Z19" s="208" t="str">
        <f>IF($H19="步将",'[3]配置系数（将领）'!Y19,IF($H19="骑将",'[4]配置系数（将领）'!Y19,IF($H19="弓将",'[5]配置系数（将领）'!Y19,"")))</f>
        <v/>
      </c>
      <c r="AA19" s="208" t="str">
        <f>IF($H19="步将",'[3]配置系数（将领）'!Z19,IF($H19="骑将",'[4]配置系数（将领）'!Z19,IF($H19="弓将",'[5]配置系数（将领）'!Z19,"")))</f>
        <v/>
      </c>
      <c r="AB19" s="208" t="str">
        <f>IF($H19="步将",'[3]配置系数（将领）'!AA19,IF($H19="骑将",'[4]配置系数（将领）'!AA19,IF($H19="弓将",'[5]配置系数（将领）'!AA19,"")))</f>
        <v/>
      </c>
      <c r="AC19" s="206">
        <f t="shared" si="3"/>
        <v>1</v>
      </c>
    </row>
    <row r="20" spans="3:29" x14ac:dyDescent="0.15">
      <c r="C20" s="107">
        <v>12</v>
      </c>
      <c r="D20" s="69">
        <f>IFERROR(MATCH(C20,索引!J:J,0),D19)</f>
        <v>7</v>
      </c>
      <c r="E20" s="69">
        <f t="shared" si="0"/>
        <v>13</v>
      </c>
      <c r="F20" s="69">
        <f>INDEX(索引!$F:$F,D20,1)</f>
        <v>10000</v>
      </c>
      <c r="G20" s="69" t="str">
        <f>INDEX(索引!$E:$E,D20,1)</f>
        <v/>
      </c>
      <c r="H20" s="69" t="str">
        <f>INDEX(索引!$G:$G,D20,1)</f>
        <v/>
      </c>
      <c r="J20" s="208" t="str">
        <f>IF($H20="步将",'[3]配置系数（将领）'!I20,IF($H20="骑将",'[4]配置系数（将领）'!I20,IF($H20="弓将",'[5]配置系数（将领）'!I20,"")))</f>
        <v/>
      </c>
      <c r="K20" s="208" t="str">
        <f>IF($H20="步将",'[3]配置系数（将领）'!J20,IF($H20="骑将",'[4]配置系数（将领）'!J20,IF($H20="弓将",'[5]配置系数（将领）'!J20,"")))</f>
        <v/>
      </c>
      <c r="L20" s="208" t="str">
        <f>IF($H20="步将",'[3]配置系数（将领）'!K20,IF($H20="骑将",'[4]配置系数（将领）'!K20,IF($H20="弓将",'[5]配置系数（将领）'!K20,"")))</f>
        <v/>
      </c>
      <c r="M20" s="208" t="str">
        <f>IF($H20="步将",'[3]配置系数（将领）'!L20,IF($H20="骑将",'[4]配置系数（将领）'!L20,IF($H20="弓将",'[5]配置系数（将领）'!L20,"")))</f>
        <v/>
      </c>
      <c r="N20" s="208" t="str">
        <f>IF($H20="步将",'[3]配置系数（将领）'!M20,IF($H20="骑将",'[4]配置系数（将领）'!M20,IF($H20="弓将",'[5]配置系数（将领）'!M20,"")))</f>
        <v/>
      </c>
      <c r="O20" s="206">
        <f t="shared" si="1"/>
        <v>1</v>
      </c>
      <c r="Q20" s="208" t="str">
        <f>IF($H20="步将",'[3]配置系数（将领）'!P20,IF($H20="骑将",'[4]配置系数（将领）'!P20,IF($H20="弓将",'[5]配置系数（将领）'!P20,"")))</f>
        <v/>
      </c>
      <c r="R20" s="208" t="str">
        <f>IF($H20="步将",'[3]配置系数（将领）'!Q20,IF($H20="骑将",'[4]配置系数（将领）'!Q20,IF($H20="弓将",'[5]配置系数（将领）'!Q20,"")))</f>
        <v/>
      </c>
      <c r="S20" s="208" t="str">
        <f>IF($H20="步将",'[3]配置系数（将领）'!R20,IF($H20="骑将",'[4]配置系数（将领）'!R20,IF($H20="弓将",'[5]配置系数（将领）'!R20,"")))</f>
        <v/>
      </c>
      <c r="T20" s="208" t="str">
        <f>IF($H20="步将",'[3]配置系数（将领）'!S20,IF($H20="骑将",'[4]配置系数（将领）'!S20,IF($H20="弓将",'[5]配置系数（将领）'!S20,"")))</f>
        <v/>
      </c>
      <c r="U20" s="208" t="str">
        <f>IF($H20="步将",'[3]配置系数（将领）'!T20,IF($H20="骑将",'[4]配置系数（将领）'!T20,IF($H20="弓将",'[5]配置系数（将领）'!T20,"")))</f>
        <v/>
      </c>
      <c r="V20" s="206">
        <f t="shared" si="2"/>
        <v>1</v>
      </c>
      <c r="X20" s="208" t="str">
        <f>IF($H20="步将",'[3]配置系数（将领）'!W20,IF($H20="骑将",'[4]配置系数（将领）'!W20,IF($H20="弓将",'[5]配置系数（将领）'!W20,"")))</f>
        <v/>
      </c>
      <c r="Y20" s="208" t="str">
        <f>IF($H20="步将",'[3]配置系数（将领）'!X20,IF($H20="骑将",'[4]配置系数（将领）'!X20,IF($H20="弓将",'[5]配置系数（将领）'!X20,"")))</f>
        <v/>
      </c>
      <c r="Z20" s="208" t="str">
        <f>IF($H20="步将",'[3]配置系数（将领）'!Y20,IF($H20="骑将",'[4]配置系数（将领）'!Y20,IF($H20="弓将",'[5]配置系数（将领）'!Y20,"")))</f>
        <v/>
      </c>
      <c r="AA20" s="208" t="str">
        <f>IF($H20="步将",'[3]配置系数（将领）'!Z20,IF($H20="骑将",'[4]配置系数（将领）'!Z20,IF($H20="弓将",'[5]配置系数（将领）'!Z20,"")))</f>
        <v/>
      </c>
      <c r="AB20" s="208" t="str">
        <f>IF($H20="步将",'[3]配置系数（将领）'!AA20,IF($H20="骑将",'[4]配置系数（将领）'!AA20,IF($H20="弓将",'[5]配置系数（将领）'!AA20,"")))</f>
        <v/>
      </c>
      <c r="AC20" s="206">
        <f t="shared" si="3"/>
        <v>1</v>
      </c>
    </row>
    <row r="21" spans="3:29" x14ac:dyDescent="0.15">
      <c r="C21" s="107">
        <v>13</v>
      </c>
      <c r="D21" s="69">
        <f>IFERROR(MATCH(C21,索引!J:J,0),D20)</f>
        <v>7</v>
      </c>
      <c r="E21" s="69">
        <f t="shared" si="0"/>
        <v>14</v>
      </c>
      <c r="F21" s="69">
        <f>INDEX(索引!$F:$F,D21,1)</f>
        <v>10000</v>
      </c>
      <c r="G21" s="69" t="str">
        <f>INDEX(索引!$E:$E,D21,1)</f>
        <v/>
      </c>
      <c r="H21" s="69" t="str">
        <f>INDEX(索引!$G:$G,D21,1)</f>
        <v/>
      </c>
      <c r="J21" s="208" t="str">
        <f>IF($H21="步将",'[3]配置系数（将领）'!I21,IF($H21="骑将",'[4]配置系数（将领）'!I21,IF($H21="弓将",'[5]配置系数（将领）'!I21,"")))</f>
        <v/>
      </c>
      <c r="K21" s="208" t="str">
        <f>IF($H21="步将",'[3]配置系数（将领）'!J21,IF($H21="骑将",'[4]配置系数（将领）'!J21,IF($H21="弓将",'[5]配置系数（将领）'!J21,"")))</f>
        <v/>
      </c>
      <c r="L21" s="208" t="str">
        <f>IF($H21="步将",'[3]配置系数（将领）'!K21,IF($H21="骑将",'[4]配置系数（将领）'!K21,IF($H21="弓将",'[5]配置系数（将领）'!K21,"")))</f>
        <v/>
      </c>
      <c r="M21" s="208" t="str">
        <f>IF($H21="步将",'[3]配置系数（将领）'!L21,IF($H21="骑将",'[4]配置系数（将领）'!L21,IF($H21="弓将",'[5]配置系数（将领）'!L21,"")))</f>
        <v/>
      </c>
      <c r="N21" s="208" t="str">
        <f>IF($H21="步将",'[3]配置系数（将领）'!M21,IF($H21="骑将",'[4]配置系数（将领）'!M21,IF($H21="弓将",'[5]配置系数（将领）'!M21,"")))</f>
        <v/>
      </c>
      <c r="O21" s="206">
        <f t="shared" si="1"/>
        <v>1</v>
      </c>
      <c r="Q21" s="208" t="str">
        <f>IF($H21="步将",'[3]配置系数（将领）'!P21,IF($H21="骑将",'[4]配置系数（将领）'!P21,IF($H21="弓将",'[5]配置系数（将领）'!P21,"")))</f>
        <v/>
      </c>
      <c r="R21" s="208" t="str">
        <f>IF($H21="步将",'[3]配置系数（将领）'!Q21,IF($H21="骑将",'[4]配置系数（将领）'!Q21,IF($H21="弓将",'[5]配置系数（将领）'!Q21,"")))</f>
        <v/>
      </c>
      <c r="S21" s="208" t="str">
        <f>IF($H21="步将",'[3]配置系数（将领）'!R21,IF($H21="骑将",'[4]配置系数（将领）'!R21,IF($H21="弓将",'[5]配置系数（将领）'!R21,"")))</f>
        <v/>
      </c>
      <c r="T21" s="208" t="str">
        <f>IF($H21="步将",'[3]配置系数（将领）'!S21,IF($H21="骑将",'[4]配置系数（将领）'!S21,IF($H21="弓将",'[5]配置系数（将领）'!S21,"")))</f>
        <v/>
      </c>
      <c r="U21" s="208" t="str">
        <f>IF($H21="步将",'[3]配置系数（将领）'!T21,IF($H21="骑将",'[4]配置系数（将领）'!T21,IF($H21="弓将",'[5]配置系数（将领）'!T21,"")))</f>
        <v/>
      </c>
      <c r="V21" s="206">
        <f t="shared" si="2"/>
        <v>1</v>
      </c>
      <c r="X21" s="208" t="str">
        <f>IF($H21="步将",'[3]配置系数（将领）'!W21,IF($H21="骑将",'[4]配置系数（将领）'!W21,IF($H21="弓将",'[5]配置系数（将领）'!W21,"")))</f>
        <v/>
      </c>
      <c r="Y21" s="208" t="str">
        <f>IF($H21="步将",'[3]配置系数（将领）'!X21,IF($H21="骑将",'[4]配置系数（将领）'!X21,IF($H21="弓将",'[5]配置系数（将领）'!X21,"")))</f>
        <v/>
      </c>
      <c r="Z21" s="208" t="str">
        <f>IF($H21="步将",'[3]配置系数（将领）'!Y21,IF($H21="骑将",'[4]配置系数（将领）'!Y21,IF($H21="弓将",'[5]配置系数（将领）'!Y21,"")))</f>
        <v/>
      </c>
      <c r="AA21" s="208" t="str">
        <f>IF($H21="步将",'[3]配置系数（将领）'!Z21,IF($H21="骑将",'[4]配置系数（将领）'!Z21,IF($H21="弓将",'[5]配置系数（将领）'!Z21,"")))</f>
        <v/>
      </c>
      <c r="AB21" s="208" t="str">
        <f>IF($H21="步将",'[3]配置系数（将领）'!AA21,IF($H21="骑将",'[4]配置系数（将领）'!AA21,IF($H21="弓将",'[5]配置系数（将领）'!AA21,"")))</f>
        <v/>
      </c>
      <c r="AC21" s="206">
        <f t="shared" si="3"/>
        <v>1</v>
      </c>
    </row>
    <row r="22" spans="3:29" x14ac:dyDescent="0.15">
      <c r="C22" s="107">
        <v>14</v>
      </c>
      <c r="D22" s="69">
        <f>IFERROR(MATCH(C22,索引!J:J,0),D21)</f>
        <v>7</v>
      </c>
      <c r="E22" s="69">
        <f t="shared" si="0"/>
        <v>15</v>
      </c>
      <c r="F22" s="69">
        <f>INDEX(索引!$F:$F,D22,1)</f>
        <v>10000</v>
      </c>
      <c r="G22" s="69" t="str">
        <f>INDEX(索引!$E:$E,D22,1)</f>
        <v/>
      </c>
      <c r="H22" s="69" t="str">
        <f>INDEX(索引!$G:$G,D22,1)</f>
        <v/>
      </c>
      <c r="J22" s="208" t="str">
        <f>IF($H22="步将",'[3]配置系数（将领）'!I22,IF($H22="骑将",'[4]配置系数（将领）'!I22,IF($H22="弓将",'[5]配置系数（将领）'!I22,"")))</f>
        <v/>
      </c>
      <c r="K22" s="208" t="str">
        <f>IF($H22="步将",'[3]配置系数（将领）'!J22,IF($H22="骑将",'[4]配置系数（将领）'!J22,IF($H22="弓将",'[5]配置系数（将领）'!J22,"")))</f>
        <v/>
      </c>
      <c r="L22" s="208" t="str">
        <f>IF($H22="步将",'[3]配置系数（将领）'!K22,IF($H22="骑将",'[4]配置系数（将领）'!K22,IF($H22="弓将",'[5]配置系数（将领）'!K22,"")))</f>
        <v/>
      </c>
      <c r="M22" s="208" t="str">
        <f>IF($H22="步将",'[3]配置系数（将领）'!L22,IF($H22="骑将",'[4]配置系数（将领）'!L22,IF($H22="弓将",'[5]配置系数（将领）'!L22,"")))</f>
        <v/>
      </c>
      <c r="N22" s="208" t="str">
        <f>IF($H22="步将",'[3]配置系数（将领）'!M22,IF($H22="骑将",'[4]配置系数（将领）'!M22,IF($H22="弓将",'[5]配置系数（将领）'!M22,"")))</f>
        <v/>
      </c>
      <c r="O22" s="206">
        <f t="shared" si="1"/>
        <v>1</v>
      </c>
      <c r="Q22" s="208" t="str">
        <f>IF($H22="步将",'[3]配置系数（将领）'!P22,IF($H22="骑将",'[4]配置系数（将领）'!P22,IF($H22="弓将",'[5]配置系数（将领）'!P22,"")))</f>
        <v/>
      </c>
      <c r="R22" s="208" t="str">
        <f>IF($H22="步将",'[3]配置系数（将领）'!Q22,IF($H22="骑将",'[4]配置系数（将领）'!Q22,IF($H22="弓将",'[5]配置系数（将领）'!Q22,"")))</f>
        <v/>
      </c>
      <c r="S22" s="208" t="str">
        <f>IF($H22="步将",'[3]配置系数（将领）'!R22,IF($H22="骑将",'[4]配置系数（将领）'!R22,IF($H22="弓将",'[5]配置系数（将领）'!R22,"")))</f>
        <v/>
      </c>
      <c r="T22" s="208" t="str">
        <f>IF($H22="步将",'[3]配置系数（将领）'!S22,IF($H22="骑将",'[4]配置系数（将领）'!S22,IF($H22="弓将",'[5]配置系数（将领）'!S22,"")))</f>
        <v/>
      </c>
      <c r="U22" s="208" t="str">
        <f>IF($H22="步将",'[3]配置系数（将领）'!T22,IF($H22="骑将",'[4]配置系数（将领）'!T22,IF($H22="弓将",'[5]配置系数（将领）'!T22,"")))</f>
        <v/>
      </c>
      <c r="V22" s="206">
        <f t="shared" si="2"/>
        <v>1</v>
      </c>
      <c r="X22" s="208" t="str">
        <f>IF($H22="步将",'[3]配置系数（将领）'!W22,IF($H22="骑将",'[4]配置系数（将领）'!W22,IF($H22="弓将",'[5]配置系数（将领）'!W22,"")))</f>
        <v/>
      </c>
      <c r="Y22" s="208" t="str">
        <f>IF($H22="步将",'[3]配置系数（将领）'!X22,IF($H22="骑将",'[4]配置系数（将领）'!X22,IF($H22="弓将",'[5]配置系数（将领）'!X22,"")))</f>
        <v/>
      </c>
      <c r="Z22" s="208" t="str">
        <f>IF($H22="步将",'[3]配置系数（将领）'!Y22,IF($H22="骑将",'[4]配置系数（将领）'!Y22,IF($H22="弓将",'[5]配置系数（将领）'!Y22,"")))</f>
        <v/>
      </c>
      <c r="AA22" s="208" t="str">
        <f>IF($H22="步将",'[3]配置系数（将领）'!Z22,IF($H22="骑将",'[4]配置系数（将领）'!Z22,IF($H22="弓将",'[5]配置系数（将领）'!Z22,"")))</f>
        <v/>
      </c>
      <c r="AB22" s="208" t="str">
        <f>IF($H22="步将",'[3]配置系数（将领）'!AA22,IF($H22="骑将",'[4]配置系数（将领）'!AA22,IF($H22="弓将",'[5]配置系数（将领）'!AA22,"")))</f>
        <v/>
      </c>
      <c r="AC22" s="206">
        <f t="shared" si="3"/>
        <v>1</v>
      </c>
    </row>
    <row r="23" spans="3:29" x14ac:dyDescent="0.15">
      <c r="C23" s="107">
        <v>15</v>
      </c>
      <c r="D23" s="69">
        <f>IFERROR(MATCH(C23,索引!J:J,0),D22)</f>
        <v>8</v>
      </c>
      <c r="E23" s="69">
        <f t="shared" si="0"/>
        <v>1</v>
      </c>
      <c r="F23" s="69">
        <f>INDEX(索引!$F:$F,D23,1)</f>
        <v>10001</v>
      </c>
      <c r="G23" s="69" t="str">
        <f>INDEX(索引!$E:$E,D23,1)</f>
        <v>吕玲绮</v>
      </c>
      <c r="H23" s="69" t="str">
        <f>INDEX(索引!$G:$G,D23,1)</f>
        <v>步将</v>
      </c>
      <c r="J23" s="208" t="str">
        <f ca="1">IF($H23="步将",'[3]配置系数（将领）'!I23,IF($H23="骑将",'[4]配置系数（将领）'!I23,IF($H23="弓将",'[5]配置系数（将领）'!I23,"")))</f>
        <v>1000100000101</v>
      </c>
      <c r="K23" s="208" t="str">
        <f ca="1">IF($H23="步将",'[3]配置系数（将领）'!J23,IF($H23="骑将",'[4]配置系数（将领）'!J23,IF($H23="弓将",'[5]配置系数（将领）'!J23,"")))</f>
        <v>普通攻击:对单体敌人造成{0}%的武力伤害</v>
      </c>
      <c r="L23" s="208">
        <f>IF($H23="步将",'[3]配置系数（将领）'!K23,IF($H23="骑将",'[4]配置系数（将领）'!K23,IF($H23="弓将",'[5]配置系数（将领）'!K23,"")))</f>
        <v>0</v>
      </c>
      <c r="M23" s="208">
        <f>IF($H23="步将",'[3]配置系数（将领）'!L23,IF($H23="骑将",'[4]配置系数（将领）'!L23,IF($H23="弓将",'[5]配置系数（将领）'!L23,"")))</f>
        <v>0</v>
      </c>
      <c r="N23" s="208" t="str">
        <f ca="1">IF($H23="步将",'[3]配置系数（将领）'!M23,IF($H23="骑将",'[4]配置系数（将领）'!M23,IF($H23="弓将",'[5]配置系数（将领）'!M23,"")))</f>
        <v>0.25+0.25+0.25+0.25+0.25+0.25+0.25+0.25+0.25+0.25+0.25+0.25+0.25+0.25+0.25+0.25+0.25</v>
      </c>
      <c r="O23" s="206">
        <f t="shared" ca="1" si="1"/>
        <v>100</v>
      </c>
      <c r="Q23" s="208" t="str">
        <f ca="1">IF($H23="步将",'[3]配置系数（将领）'!P23,IF($H23="骑将",'[4]配置系数（将领）'!P23,IF($H23="弓将",'[5]配置系数（将领）'!P23,"")))</f>
        <v/>
      </c>
      <c r="R23" s="208" t="str">
        <f ca="1">IF($H23="步将",'[3]配置系数（将领）'!Q23,IF($H23="骑将",'[4]配置系数（将领）'!Q23,IF($H23="弓将",'[5]配置系数（将领）'!Q23,"")))</f>
        <v/>
      </c>
      <c r="S23" s="208">
        <f>IF($H23="步将",'[3]配置系数（将领）'!R23,IF($H23="骑将",'[4]配置系数（将领）'!R23,IF($H23="弓将",'[5]配置系数（将领）'!R23,"")))</f>
        <v>0</v>
      </c>
      <c r="T23" s="208">
        <f>IF($H23="步将",'[3]配置系数（将领）'!S23,IF($H23="骑将",'[4]配置系数（将领）'!S23,IF($H23="弓将",'[5]配置系数（将领）'!S23,"")))</f>
        <v>0</v>
      </c>
      <c r="U23" s="208" t="str">
        <f ca="1">IF($H23="步将",'[3]配置系数（将领）'!T23,IF($H23="骑将",'[4]配置系数（将领）'!T23,IF($H23="弓将",'[5]配置系数（将领）'!T23,"")))</f>
        <v/>
      </c>
      <c r="V23" s="206">
        <f t="shared" ca="1" si="2"/>
        <v>1</v>
      </c>
      <c r="X23" s="208" t="str">
        <f ca="1">IF($H23="步将",'[3]配置系数（将领）'!W23,IF($H23="骑将",'[4]配置系数（将领）'!W23,IF($H23="弓将",'[5]配置系数（将领）'!W23,"")))</f>
        <v/>
      </c>
      <c r="Y23" s="208" t="str">
        <f ca="1">IF($H23="步将",'[3]配置系数（将领）'!X23,IF($H23="骑将",'[4]配置系数（将领）'!X23,IF($H23="弓将",'[5]配置系数（将领）'!X23,"")))</f>
        <v/>
      </c>
      <c r="Z23" s="208">
        <f>IF($H23="步将",'[3]配置系数（将领）'!Y23,IF($H23="骑将",'[4]配置系数（将领）'!Y23,IF($H23="弓将",'[5]配置系数（将领）'!Y23,"")))</f>
        <v>0</v>
      </c>
      <c r="AA23" s="208">
        <f>IF($H23="步将",'[3]配置系数（将领）'!Z23,IF($H23="骑将",'[4]配置系数（将领）'!Z23,IF($H23="弓将",'[5]配置系数（将领）'!Z23,"")))</f>
        <v>0</v>
      </c>
      <c r="AB23" s="208" t="str">
        <f ca="1">IF($H23="步将",'[3]配置系数（将领）'!AA23,IF($H23="骑将",'[4]配置系数（将领）'!AA23,IF($H23="弓将",'[5]配置系数（将领）'!AA23,"")))</f>
        <v/>
      </c>
      <c r="AC23" s="206">
        <f t="shared" ca="1" si="3"/>
        <v>1</v>
      </c>
    </row>
    <row r="24" spans="3:29" x14ac:dyDescent="0.15">
      <c r="C24" s="107">
        <v>16</v>
      </c>
      <c r="D24" s="69">
        <f>IFERROR(MATCH(C24,索引!J:J,0),D23)</f>
        <v>8</v>
      </c>
      <c r="E24" s="69">
        <f t="shared" si="0"/>
        <v>2</v>
      </c>
      <c r="F24" s="69">
        <f>INDEX(索引!$F:$F,D24,1)</f>
        <v>10001</v>
      </c>
      <c r="G24" s="69" t="str">
        <f>INDEX(索引!$E:$E,D24,1)</f>
        <v>吕玲绮</v>
      </c>
      <c r="H24" s="69" t="str">
        <f>INDEX(索引!$G:$G,D24,1)</f>
        <v>步将</v>
      </c>
      <c r="J24" s="208" t="str">
        <f ca="1">IF($H24="步将",'[3]配置系数（将领）'!I24,IF($H24="骑将",'[4]配置系数（将领）'!I24,IF($H24="弓将",'[5]配置系数（将领）'!I24,"")))</f>
        <v>1000100000201</v>
      </c>
      <c r="K24" s="208" t="str">
        <f ca="1">IF($H24="步将",'[3]配置系数（将领）'!J24,IF($H24="骑将",'[4]配置系数（将领）'!J24,IF($H24="弓将",'[5]配置系数（将领）'!J24,"")))</f>
        <v>怒气技能:吕玲绮突进后舞起致命又美丽的刃风，刃风范围内最多3个敌人将受到吕玲绮攻击{0}%的武力伤害并被击飞，武将会眩晕2秒，随后吕玲琦隐蔽状态6秒。</v>
      </c>
      <c r="L24" s="208">
        <f>IF($H24="步将",'[3]配置系数（将领）'!K24,IF($H24="骑将",'[4]配置系数（将领）'!K24,IF($H24="弓将",'[5]配置系数（将领）'!K24,"")))</f>
        <v>0</v>
      </c>
      <c r="M24" s="208">
        <f>IF($H24="步将",'[3]配置系数（将领）'!L24,IF($H24="骑将",'[4]配置系数（将领）'!L24,IF($H24="弓将",'[5]配置系数（将领）'!L24,"")))</f>
        <v>0</v>
      </c>
      <c r="N24" s="208" t="str">
        <f ca="1">IF($H24="步将",'[3]配置系数（将领）'!M24,IF($H24="骑将",'[4]配置系数（将领）'!M24,IF($H24="弓将",'[5]配置系数（将领）'!M24,"")))</f>
        <v>0.36+0.44+0.52+0.6+0.68+0.76+0.84+0.92+1+1.08+1.16+1.24+1.32+1.4+1.48+1.56+1.64</v>
      </c>
      <c r="O24" s="206">
        <f t="shared" ca="1" si="1"/>
        <v>100</v>
      </c>
      <c r="Q24" s="208" t="str">
        <f ca="1">IF($H24="步将",'[3]配置系数（将领）'!P24,IF($H24="骑将",'[4]配置系数（将领）'!P24,IF($H24="弓将",'[5]配置系数（将领）'!P24,"")))</f>
        <v/>
      </c>
      <c r="R24" s="208" t="str">
        <f ca="1">IF($H24="步将",'[3]配置系数（将领）'!Q24,IF($H24="骑将",'[4]配置系数（将领）'!Q24,IF($H24="弓将",'[5]配置系数（将领）'!Q24,"")))</f>
        <v/>
      </c>
      <c r="S24" s="208">
        <f>IF($H24="步将",'[3]配置系数（将领）'!R24,IF($H24="骑将",'[4]配置系数（将领）'!R24,IF($H24="弓将",'[5]配置系数（将领）'!R24,"")))</f>
        <v>0</v>
      </c>
      <c r="T24" s="208">
        <f>IF($H24="步将",'[3]配置系数（将领）'!S24,IF($H24="骑将",'[4]配置系数（将领）'!S24,IF($H24="弓将",'[5]配置系数（将领）'!S24,"")))</f>
        <v>0</v>
      </c>
      <c r="U24" s="208" t="str">
        <f ca="1">IF($H24="步将",'[3]配置系数（将领）'!T24,IF($H24="骑将",'[4]配置系数（将领）'!T24,IF($H24="弓将",'[5]配置系数（将领）'!T24,"")))</f>
        <v/>
      </c>
      <c r="V24" s="206">
        <f t="shared" ca="1" si="2"/>
        <v>1</v>
      </c>
      <c r="X24" s="208" t="str">
        <f ca="1">IF($H24="步将",'[3]配置系数（将领）'!W24,IF($H24="骑将",'[4]配置系数（将领）'!W24,IF($H24="弓将",'[5]配置系数（将领）'!W24,"")))</f>
        <v/>
      </c>
      <c r="Y24" s="208" t="str">
        <f ca="1">IF($H24="步将",'[3]配置系数（将领）'!X24,IF($H24="骑将",'[4]配置系数（将领）'!X24,IF($H24="弓将",'[5]配置系数（将领）'!X24,"")))</f>
        <v/>
      </c>
      <c r="Z24" s="208">
        <f>IF($H24="步将",'[3]配置系数（将领）'!Y24,IF($H24="骑将",'[4]配置系数（将领）'!Y24,IF($H24="弓将",'[5]配置系数（将领）'!Y24,"")))</f>
        <v>0</v>
      </c>
      <c r="AA24" s="208">
        <f>IF($H24="步将",'[3]配置系数（将领）'!Z24,IF($H24="骑将",'[4]配置系数（将领）'!Z24,IF($H24="弓将",'[5]配置系数（将领）'!Z24,"")))</f>
        <v>0</v>
      </c>
      <c r="AB24" s="208" t="str">
        <f ca="1">IF($H24="步将",'[3]配置系数（将领）'!AA24,IF($H24="骑将",'[4]配置系数（将领）'!AA24,IF($H24="弓将",'[5]配置系数（将领）'!AA24,"")))</f>
        <v/>
      </c>
      <c r="AC24" s="206">
        <f t="shared" ca="1" si="3"/>
        <v>1</v>
      </c>
    </row>
    <row r="25" spans="3:29" x14ac:dyDescent="0.15">
      <c r="C25" s="107">
        <v>17</v>
      </c>
      <c r="D25" s="69">
        <f>IFERROR(MATCH(C25,索引!J:J,0),D24)</f>
        <v>8</v>
      </c>
      <c r="E25" s="69">
        <f t="shared" si="0"/>
        <v>3</v>
      </c>
      <c r="F25" s="69">
        <f>INDEX(索引!$F:$F,D25,1)</f>
        <v>10001</v>
      </c>
      <c r="G25" s="69" t="str">
        <f>INDEX(索引!$E:$E,D25,1)</f>
        <v>吕玲绮</v>
      </c>
      <c r="H25" s="69" t="str">
        <f>INDEX(索引!$G:$G,D25,1)</f>
        <v>步将</v>
      </c>
      <c r="J25" s="208" t="str">
        <f ca="1">IF($H25="步将",'[3]配置系数（将领）'!I25,IF($H25="骑将",'[4]配置系数（将领）'!I25,IF($H25="弓将",'[5]配置系数（将领）'!I25,"")))</f>
        <v>1000100000202</v>
      </c>
      <c r="K25" s="208" t="str">
        <f ca="1">IF($H25="步将",'[3]配置系数（将领）'!J25,IF($H25="骑将",'[4]配置系数（将领）'!J25,IF($H25="弓将",'[5]配置系数（将领）'!J25,"")))</f>
        <v>怒气技能:吕玲绮突进后舞起致命又美丽的刃风，刃风范围内最多3个敌人将受到吕玲绮攻击{0}%的武力伤害并被击飞，武将会眩晕2秒，随后吕玲琦隐蔽状态6秒。</v>
      </c>
      <c r="L25" s="208">
        <f>IF($H25="步将",'[3]配置系数（将领）'!K25,IF($H25="骑将",'[4]配置系数（将领）'!K25,IF($H25="弓将",'[5]配置系数（将领）'!K25,"")))</f>
        <v>0</v>
      </c>
      <c r="M25" s="208">
        <f>IF($H25="步将",'[3]配置系数（将领）'!L25,IF($H25="骑将",'[4]配置系数（将领）'!L25,IF($H25="弓将",'[5]配置系数（将领）'!L25,"")))</f>
        <v>0</v>
      </c>
      <c r="N25" s="208" t="str">
        <f ca="1">IF($H25="步将",'[3]配置系数（将领）'!M25,IF($H25="骑将",'[4]配置系数（将领）'!M25,IF($H25="弓将",'[5]配置系数（将领）'!M25,"")))</f>
        <v>0++++++++++++++++</v>
      </c>
      <c r="O25" s="206">
        <f t="shared" ca="1" si="1"/>
        <v>1</v>
      </c>
      <c r="Q25" s="208" t="str">
        <f ca="1">IF($H25="步将",'[3]配置系数（将领）'!P25,IF($H25="骑将",'[4]配置系数（将领）'!P25,IF($H25="弓将",'[5]配置系数（将领）'!P25,"")))</f>
        <v/>
      </c>
      <c r="R25" s="208" t="str">
        <f ca="1">IF($H25="步将",'[3]配置系数（将领）'!Q25,IF($H25="骑将",'[4]配置系数（将领）'!Q25,IF($H25="弓将",'[5]配置系数（将领）'!Q25,"")))</f>
        <v/>
      </c>
      <c r="S25" s="208">
        <f>IF($H25="步将",'[3]配置系数（将领）'!R25,IF($H25="骑将",'[4]配置系数（将领）'!R25,IF($H25="弓将",'[5]配置系数（将领）'!R25,"")))</f>
        <v>0</v>
      </c>
      <c r="T25" s="208">
        <f>IF($H25="步将",'[3]配置系数（将领）'!S25,IF($H25="骑将",'[4]配置系数（将领）'!S25,IF($H25="弓将",'[5]配置系数（将领）'!S25,"")))</f>
        <v>0</v>
      </c>
      <c r="U25" s="208" t="str">
        <f ca="1">IF($H25="步将",'[3]配置系数（将领）'!T25,IF($H25="骑将",'[4]配置系数（将领）'!T25,IF($H25="弓将",'[5]配置系数（将领）'!T25,"")))</f>
        <v/>
      </c>
      <c r="V25" s="206">
        <f t="shared" ca="1" si="2"/>
        <v>1</v>
      </c>
      <c r="X25" s="208" t="str">
        <f ca="1">IF($H25="步将",'[3]配置系数（将领）'!W25,IF($H25="骑将",'[4]配置系数（将领）'!W25,IF($H25="弓将",'[5]配置系数（将领）'!W25,"")))</f>
        <v/>
      </c>
      <c r="Y25" s="208" t="str">
        <f ca="1">IF($H25="步将",'[3]配置系数（将领）'!X25,IF($H25="骑将",'[4]配置系数（将领）'!X25,IF($H25="弓将",'[5]配置系数（将领）'!X25,"")))</f>
        <v/>
      </c>
      <c r="Z25" s="208">
        <f>IF($H25="步将",'[3]配置系数（将领）'!Y25,IF($H25="骑将",'[4]配置系数（将领）'!Y25,IF($H25="弓将",'[5]配置系数（将领）'!Y25,"")))</f>
        <v>0</v>
      </c>
      <c r="AA25" s="208">
        <f>IF($H25="步将",'[3]配置系数（将领）'!Z25,IF($H25="骑将",'[4]配置系数（将领）'!Z25,IF($H25="弓将",'[5]配置系数（将领）'!Z25,"")))</f>
        <v>0</v>
      </c>
      <c r="AB25" s="208" t="str">
        <f ca="1">IF($H25="步将",'[3]配置系数（将领）'!AA25,IF($H25="骑将",'[4]配置系数（将领）'!AA25,IF($H25="弓将",'[5]配置系数（将领）'!AA25,"")))</f>
        <v/>
      </c>
      <c r="AC25" s="206">
        <f t="shared" ca="1" si="3"/>
        <v>1</v>
      </c>
    </row>
    <row r="26" spans="3:29" x14ac:dyDescent="0.15">
      <c r="C26" s="107">
        <v>18</v>
      </c>
      <c r="D26" s="69">
        <f>IFERROR(MATCH(C26,索引!J:J,0),D25)</f>
        <v>8</v>
      </c>
      <c r="E26" s="69">
        <f t="shared" si="0"/>
        <v>4</v>
      </c>
      <c r="F26" s="69">
        <f>INDEX(索引!$F:$F,D26,1)</f>
        <v>10001</v>
      </c>
      <c r="G26" s="69" t="str">
        <f>INDEX(索引!$E:$E,D26,1)</f>
        <v>吕玲绮</v>
      </c>
      <c r="H26" s="69" t="str">
        <f>INDEX(索引!$G:$G,D26,1)</f>
        <v>步将</v>
      </c>
      <c r="J26" s="208" t="str">
        <f ca="1">IF($H26="步将",'[3]配置系数（将领）'!I26,IF($H26="骑将",'[4]配置系数（将领）'!I26,IF($H26="弓将",'[5]配置系数（将领）'!I26,"")))</f>
        <v>1000100000203</v>
      </c>
      <c r="K26" s="208" t="str">
        <f ca="1">IF($H26="步将",'[3]配置系数（将领）'!J26,IF($H26="骑将",'[4]配置系数（将领）'!J26,IF($H26="弓将",'[5]配置系数（将领）'!J26,"")))</f>
        <v>怒气技能:吕玲绮突进后舞起致命又美丽的刃风，刃风范围内最多3个敌人将受到吕玲绮攻击{0}%的武力伤害并被击飞，武将会眩晕2秒，随后吕玲琦隐蔽状态6秒。</v>
      </c>
      <c r="L26" s="208">
        <f>IF($H26="步将",'[3]配置系数（将领）'!K26,IF($H26="骑将",'[4]配置系数（将领）'!K26,IF($H26="弓将",'[5]配置系数（将领）'!K26,"")))</f>
        <v>0</v>
      </c>
      <c r="M26" s="208">
        <f>IF($H26="步将",'[3]配置系数（将领）'!L26,IF($H26="骑将",'[4]配置系数（将领）'!L26,IF($H26="弓将",'[5]配置系数（将领）'!L26,"")))</f>
        <v>0</v>
      </c>
      <c r="N26" s="208" t="str">
        <f ca="1">IF($H26="步将",'[3]配置系数（将领）'!M26,IF($H26="骑将",'[4]配置系数（将领）'!M26,IF($H26="弓将",'[5]配置系数（将领）'!M26,"")))</f>
        <v>2+2+2+2+2+2+2+2+2+2+2+2+2+2+2+2+2</v>
      </c>
      <c r="O26" s="206">
        <f t="shared" ca="1" si="1"/>
        <v>1</v>
      </c>
      <c r="Q26" s="208" t="str">
        <f ca="1">IF($H26="步将",'[3]配置系数（将领）'!P26,IF($H26="骑将",'[4]配置系数（将领）'!P26,IF($H26="弓将",'[5]配置系数（将领）'!P26,"")))</f>
        <v/>
      </c>
      <c r="R26" s="208" t="str">
        <f ca="1">IF($H26="步将",'[3]配置系数（将领）'!Q26,IF($H26="骑将",'[4]配置系数（将领）'!Q26,IF($H26="弓将",'[5]配置系数（将领）'!Q26,"")))</f>
        <v/>
      </c>
      <c r="S26" s="208">
        <f>IF($H26="步将",'[3]配置系数（将领）'!R26,IF($H26="骑将",'[4]配置系数（将领）'!R26,IF($H26="弓将",'[5]配置系数（将领）'!R26,"")))</f>
        <v>0</v>
      </c>
      <c r="T26" s="208">
        <f>IF($H26="步将",'[3]配置系数（将领）'!S26,IF($H26="骑将",'[4]配置系数（将领）'!S26,IF($H26="弓将",'[5]配置系数（将领）'!S26,"")))</f>
        <v>0</v>
      </c>
      <c r="U26" s="208" t="str">
        <f ca="1">IF($H26="步将",'[3]配置系数（将领）'!T26,IF($H26="骑将",'[4]配置系数（将领）'!T26,IF($H26="弓将",'[5]配置系数（将领）'!T26,"")))</f>
        <v/>
      </c>
      <c r="V26" s="206">
        <f t="shared" ca="1" si="2"/>
        <v>1</v>
      </c>
      <c r="X26" s="208" t="str">
        <f ca="1">IF($H26="步将",'[3]配置系数（将领）'!W26,IF($H26="骑将",'[4]配置系数（将领）'!W26,IF($H26="弓将",'[5]配置系数（将领）'!W26,"")))</f>
        <v/>
      </c>
      <c r="Y26" s="208" t="str">
        <f ca="1">IF($H26="步将",'[3]配置系数（将领）'!X26,IF($H26="骑将",'[4]配置系数（将领）'!X26,IF($H26="弓将",'[5]配置系数（将领）'!X26,"")))</f>
        <v/>
      </c>
      <c r="Z26" s="208">
        <f>IF($H26="步将",'[3]配置系数（将领）'!Y26,IF($H26="骑将",'[4]配置系数（将领）'!Y26,IF($H26="弓将",'[5]配置系数（将领）'!Y26,"")))</f>
        <v>0</v>
      </c>
      <c r="AA26" s="208">
        <f>IF($H26="步将",'[3]配置系数（将领）'!Z26,IF($H26="骑将",'[4]配置系数（将领）'!Z26,IF($H26="弓将",'[5]配置系数（将领）'!Z26,"")))</f>
        <v>0</v>
      </c>
      <c r="AB26" s="208" t="str">
        <f ca="1">IF($H26="步将",'[3]配置系数（将领）'!AA26,IF($H26="骑将",'[4]配置系数（将领）'!AA26,IF($H26="弓将",'[5]配置系数（将领）'!AA26,"")))</f>
        <v/>
      </c>
      <c r="AC26" s="206">
        <f t="shared" ca="1" si="3"/>
        <v>1</v>
      </c>
    </row>
    <row r="27" spans="3:29" x14ac:dyDescent="0.15">
      <c r="C27" s="107">
        <v>19</v>
      </c>
      <c r="D27" s="69">
        <f>IFERROR(MATCH(C27,索引!J:J,0),D26)</f>
        <v>8</v>
      </c>
      <c r="E27" s="69">
        <f t="shared" si="0"/>
        <v>5</v>
      </c>
      <c r="F27" s="69">
        <f>INDEX(索引!$F:$F,D27,1)</f>
        <v>10001</v>
      </c>
      <c r="G27" s="69" t="str">
        <f>INDEX(索引!$E:$E,D27,1)</f>
        <v>吕玲绮</v>
      </c>
      <c r="H27" s="69" t="str">
        <f>INDEX(索引!$G:$G,D27,1)</f>
        <v>步将</v>
      </c>
      <c r="J27" s="208" t="str">
        <f ca="1">IF($H27="步将",'[3]配置系数（将领）'!I27,IF($H27="骑将",'[4]配置系数（将领）'!I27,IF($H27="弓将",'[5]配置系数（将领）'!I27,"")))</f>
        <v>1000100000301</v>
      </c>
      <c r="K27" s="208" t="str">
        <f ca="1">IF($H27="步将",'[3]配置系数（将领）'!J27,IF($H27="骑将",'[4]配置系数（将领）'!J27,IF($H27="弓将",'[5]配置系数（将领）'!J27,"")))</f>
        <v>被动技能1:吕玲琦在隐蔽期间伤害提高{0}%，脱离隐蔽时还会获得3秒绝对闪避。</v>
      </c>
      <c r="L27" s="208">
        <f>IF($H27="步将",'[3]配置系数（将领）'!K27,IF($H27="骑将",'[4]配置系数（将领）'!K27,IF($H27="弓将",'[5]配置系数（将领）'!K27,"")))</f>
        <v>0</v>
      </c>
      <c r="M27" s="208">
        <f>IF($H27="步将",'[3]配置系数（将领）'!L27,IF($H27="骑将",'[4]配置系数（将领）'!L27,IF($H27="弓将",'[5]配置系数（将领）'!L27,"")))</f>
        <v>0</v>
      </c>
      <c r="N27" s="208" t="str">
        <f ca="1">IF($H27="步将",'[3]配置系数（将领）'!M27,IF($H27="骑将",'[4]配置系数（将领）'!M27,IF($H27="弓将",'[5]配置系数（将领）'!M27,"")))</f>
        <v>0.06+0.12+0.18+0.24+0.3+0.36+0.42+0.48+0.54+0.6+0.66+0.72+0.78+0.84+0.9+0.96+1.02</v>
      </c>
      <c r="O27" s="206">
        <f t="shared" ca="1" si="1"/>
        <v>100</v>
      </c>
      <c r="Q27" s="208" t="str">
        <f ca="1">IF($H27="步将",'[3]配置系数（将领）'!P27,IF($H27="骑将",'[4]配置系数（将领）'!P27,IF($H27="弓将",'[5]配置系数（将领）'!P27,"")))</f>
        <v/>
      </c>
      <c r="R27" s="208" t="str">
        <f ca="1">IF($H27="步将",'[3]配置系数（将领）'!Q27,IF($H27="骑将",'[4]配置系数（将领）'!Q27,IF($H27="弓将",'[5]配置系数（将领）'!Q27,"")))</f>
        <v/>
      </c>
      <c r="S27" s="208">
        <f>IF($H27="步将",'[3]配置系数（将领）'!R27,IF($H27="骑将",'[4]配置系数（将领）'!R27,IF($H27="弓将",'[5]配置系数（将领）'!R27,"")))</f>
        <v>0</v>
      </c>
      <c r="T27" s="208">
        <f>IF($H27="步将",'[3]配置系数（将领）'!S27,IF($H27="骑将",'[4]配置系数（将领）'!S27,IF($H27="弓将",'[5]配置系数（将领）'!S27,"")))</f>
        <v>0</v>
      </c>
      <c r="U27" s="208" t="str">
        <f ca="1">IF($H27="步将",'[3]配置系数（将领）'!T27,IF($H27="骑将",'[4]配置系数（将领）'!T27,IF($H27="弓将",'[5]配置系数（将领）'!T27,"")))</f>
        <v/>
      </c>
      <c r="V27" s="206">
        <f t="shared" ca="1" si="2"/>
        <v>1</v>
      </c>
      <c r="X27" s="208" t="str">
        <f ca="1">IF($H27="步将",'[3]配置系数（将领）'!W27,IF($H27="骑将",'[4]配置系数（将领）'!W27,IF($H27="弓将",'[5]配置系数（将领）'!W27,"")))</f>
        <v/>
      </c>
      <c r="Y27" s="208" t="str">
        <f ca="1">IF($H27="步将",'[3]配置系数（将领）'!X27,IF($H27="骑将",'[4]配置系数（将领）'!X27,IF($H27="弓将",'[5]配置系数（将领）'!X27,"")))</f>
        <v/>
      </c>
      <c r="Z27" s="208">
        <f>IF($H27="步将",'[3]配置系数（将领）'!Y27,IF($H27="骑将",'[4]配置系数（将领）'!Y27,IF($H27="弓将",'[5]配置系数（将领）'!Y27,"")))</f>
        <v>0</v>
      </c>
      <c r="AA27" s="208">
        <f>IF($H27="步将",'[3]配置系数（将领）'!Z27,IF($H27="骑将",'[4]配置系数（将领）'!Z27,IF($H27="弓将",'[5]配置系数（将领）'!Z27,"")))</f>
        <v>0</v>
      </c>
      <c r="AB27" s="208" t="str">
        <f ca="1">IF($H27="步将",'[3]配置系数（将领）'!AA27,IF($H27="骑将",'[4]配置系数（将领）'!AA27,IF($H27="弓将",'[5]配置系数（将领）'!AA27,"")))</f>
        <v/>
      </c>
      <c r="AC27" s="206">
        <f t="shared" ca="1" si="3"/>
        <v>1</v>
      </c>
    </row>
    <row r="28" spans="3:29" x14ac:dyDescent="0.15">
      <c r="C28" s="107">
        <v>20</v>
      </c>
      <c r="D28" s="69">
        <f>IFERROR(MATCH(C28,索引!J:J,0),D27)</f>
        <v>8</v>
      </c>
      <c r="E28" s="69">
        <f t="shared" si="0"/>
        <v>6</v>
      </c>
      <c r="F28" s="69">
        <f>INDEX(索引!$F:$F,D28,1)</f>
        <v>10001</v>
      </c>
      <c r="G28" s="69" t="str">
        <f>INDEX(索引!$E:$E,D28,1)</f>
        <v>吕玲绮</v>
      </c>
      <c r="H28" s="69" t="str">
        <f>INDEX(索引!$G:$G,D28,1)</f>
        <v>步将</v>
      </c>
      <c r="J28" s="208" t="str">
        <f ca="1">IF($H28="步将",'[3]配置系数（将领）'!I28,IF($H28="骑将",'[4]配置系数（将领）'!I28,IF($H28="弓将",'[5]配置系数（将领）'!I28,"")))</f>
        <v>1000100000401</v>
      </c>
      <c r="K28" s="208" t="str">
        <f ca="1">IF($H28="步将",'[3]配置系数（将领）'!J28,IF($H28="骑将",'[4]配置系数（将领）'!J28,IF($H28="弓将",'[5]配置系数（将领）'!J28,"")))</f>
        <v>被动技能2:刺客优先攻击敌军武将并在战斗开始后40秒内一直处于隐蔽状态，如果自身在此期间进行普通攻击，则取消隐蔽并立即回复30点怒气。</v>
      </c>
      <c r="L28" s="208">
        <f>IF($H28="步将",'[3]配置系数（将领）'!K28,IF($H28="骑将",'[4]配置系数（将领）'!K28,IF($H28="弓将",'[5]配置系数（将领）'!K28,"")))</f>
        <v>0</v>
      </c>
      <c r="M28" s="208">
        <f>IF($H28="步将",'[3]配置系数（将领）'!L28,IF($H28="骑将",'[4]配置系数（将领）'!L28,IF($H28="弓将",'[5]配置系数（将领）'!L28,"")))</f>
        <v>0</v>
      </c>
      <c r="N28" s="208" t="str">
        <f ca="1">IF($H28="步将",'[3]配置系数（将领）'!M28,IF($H28="骑将",'[4]配置系数（将领）'!M28,IF($H28="弓将",'[5]配置系数（将领）'!M28,"")))</f>
        <v>30+30+30+30+30+30+30+30+30+30+30+30+30+30+30+30+30</v>
      </c>
      <c r="O28" s="206">
        <f t="shared" ca="1" si="1"/>
        <v>1</v>
      </c>
      <c r="Q28" s="208" t="str">
        <f ca="1">IF($H28="步将",'[3]配置系数（将领）'!P28,IF($H28="骑将",'[4]配置系数（将领）'!P28,IF($H28="弓将",'[5]配置系数（将领）'!P28,"")))</f>
        <v>1000100000402</v>
      </c>
      <c r="R28" s="208" t="str">
        <f ca="1">IF($H28="步将",'[3]配置系数（将领）'!Q28,IF($H28="骑将",'[4]配置系数（将领）'!Q28,IF($H28="弓将",'[5]配置系数（将领）'!Q28,"")))</f>
        <v>被动技能2:刺客优先攻击敌军武将并在战斗开始后40秒内一直处于隐蔽状态，如果自身在此期间进行普通攻击，则取消隐蔽并立即回复30点怒气。</v>
      </c>
      <c r="S28" s="208">
        <f>IF($H28="步将",'[3]配置系数（将领）'!R28,IF($H28="骑将",'[4]配置系数（将领）'!R28,IF($H28="弓将",'[5]配置系数（将领）'!R28,"")))</f>
        <v>0</v>
      </c>
      <c r="T28" s="208">
        <f>IF($H28="步将",'[3]配置系数（将领）'!S28,IF($H28="骑将",'[4]配置系数（将领）'!S28,IF($H28="弓将",'[5]配置系数（将领）'!S28,"")))</f>
        <v>0</v>
      </c>
      <c r="U28" s="208" t="str">
        <f ca="1">IF($H28="步将",'[3]配置系数（将领）'!T28,IF($H28="骑将",'[4]配置系数（将领）'!T28,IF($H28="弓将",'[5]配置系数（将领）'!T28,"")))</f>
        <v>-0.1+-0.1+-0.1+-0.1+-0.1+-0.1+-0.1+-0.1+-0.1+-0.1+-0.1+-0.1+-0.1+-0.1+-0.1+-0.1+-0.1</v>
      </c>
      <c r="V28" s="206">
        <f t="shared" ca="1" si="2"/>
        <v>-1</v>
      </c>
      <c r="X28" s="208" t="str">
        <f ca="1">IF($H28="步将",'[3]配置系数（将领）'!W28,IF($H28="骑将",'[4]配置系数（将领）'!W28,IF($H28="弓将",'[5]配置系数（将领）'!W28,"")))</f>
        <v>1000100000403</v>
      </c>
      <c r="Y28" s="208" t="str">
        <f ca="1">IF($H28="步将",'[3]配置系数（将领）'!X28,IF($H28="骑将",'[4]配置系数（将领）'!X28,IF($H28="弓将",'[5]配置系数（将领）'!X28,"")))</f>
        <v>被动技能2:刺客优先攻击敌军武将并在战斗开始后40秒内一直处于隐蔽状态，如果自身在此期间进行普通攻击，则取消隐蔽并立即回复30点怒气。</v>
      </c>
      <c r="Z28" s="208">
        <f>IF($H28="步将",'[3]配置系数（将领）'!Y28,IF($H28="骑将",'[4]配置系数（将领）'!Y28,IF($H28="弓将",'[5]配置系数（将领）'!Y28,"")))</f>
        <v>0</v>
      </c>
      <c r="AA28" s="208">
        <f>IF($H28="步将",'[3]配置系数（将领）'!Z28,IF($H28="骑将",'[4]配置系数（将领）'!Z28,IF($H28="弓将",'[5]配置系数（将领）'!Z28,"")))</f>
        <v>0</v>
      </c>
      <c r="AB28" s="208" t="str">
        <f ca="1">IF($H28="步将",'[3]配置系数（将领）'!AA28,IF($H28="骑将",'[4]配置系数（将领）'!AA28,IF($H28="弓将",'[5]配置系数（将领）'!AA28,"")))</f>
        <v>0.1+0.1+0.1+0.1+0.1+0.1+0.1+0.1+0.1+0.1+0.1+0.1+0.1+0.1+0.1+0.1+0.1</v>
      </c>
      <c r="AC28" s="206">
        <f t="shared" ca="1" si="3"/>
        <v>1</v>
      </c>
    </row>
    <row r="29" spans="3:29" x14ac:dyDescent="0.15">
      <c r="C29" s="107">
        <v>21</v>
      </c>
      <c r="D29" s="69">
        <f>IFERROR(MATCH(C29,索引!J:J,0),D28)</f>
        <v>8</v>
      </c>
      <c r="E29" s="69">
        <f t="shared" si="0"/>
        <v>7</v>
      </c>
      <c r="F29" s="69">
        <f>INDEX(索引!$F:$F,D29,1)</f>
        <v>10001</v>
      </c>
      <c r="G29" s="69" t="str">
        <f>INDEX(索引!$E:$E,D29,1)</f>
        <v>吕玲绮</v>
      </c>
      <c r="H29" s="69" t="str">
        <f>INDEX(索引!$G:$G,D29,1)</f>
        <v>步将</v>
      </c>
      <c r="J29" s="208" t="str">
        <f ca="1">IF($H29="步将",'[3]配置系数（将领）'!I29,IF($H29="骑将",'[4]配置系数（将领）'!I29,IF($H29="弓将",'[5]配置系数（将领）'!I29,"")))</f>
        <v>1000100000501</v>
      </c>
      <c r="K29" s="208" t="str">
        <f ca="1">IF($H29="步将",'[3]配置系数（将领）'!J29,IF($H29="骑将",'[4]配置系数（将领）'!J29,IF($H29="弓将",'[5]配置系数（将领）'!J29,"")))</f>
        <v>被动技能3:对男性武将造成30%额外伤害。</v>
      </c>
      <c r="L29" s="208">
        <f>IF($H29="步将",'[3]配置系数（将领）'!K29,IF($H29="骑将",'[4]配置系数（将领）'!K29,IF($H29="弓将",'[5]配置系数（将领）'!K29,"")))</f>
        <v>0</v>
      </c>
      <c r="M29" s="208">
        <f>IF($H29="步将",'[3]配置系数（将领）'!L29,IF($H29="骑将",'[4]配置系数（将领）'!L29,IF($H29="弓将",'[5]配置系数（将领）'!L29,"")))</f>
        <v>0</v>
      </c>
      <c r="N29" s="208" t="str">
        <f ca="1">IF($H29="步将",'[3]配置系数（将领）'!M29,IF($H29="骑将",'[4]配置系数（将领）'!M29,IF($H29="弓将",'[5]配置系数（将领）'!M29,"")))</f>
        <v>0.3+0.3+0.3+0.3+0.3+0.3+0.3+0.3+0.3+0.3+0.3+0.3+0.3+0.3+0.3+0.3+0.3</v>
      </c>
      <c r="O29" s="206">
        <f t="shared" ca="1" si="1"/>
        <v>1</v>
      </c>
      <c r="Q29" s="208" t="str">
        <f ca="1">IF($H29="步将",'[3]配置系数（将领）'!P29,IF($H29="骑将",'[4]配置系数（将领）'!P29,IF($H29="弓将",'[5]配置系数（将领）'!P29,"")))</f>
        <v/>
      </c>
      <c r="R29" s="208" t="str">
        <f ca="1">IF($H29="步将",'[3]配置系数（将领）'!Q29,IF($H29="骑将",'[4]配置系数（将领）'!Q29,IF($H29="弓将",'[5]配置系数（将领）'!Q29,"")))</f>
        <v/>
      </c>
      <c r="S29" s="208">
        <f>IF($H29="步将",'[3]配置系数（将领）'!R29,IF($H29="骑将",'[4]配置系数（将领）'!R29,IF($H29="弓将",'[5]配置系数（将领）'!R29,"")))</f>
        <v>0</v>
      </c>
      <c r="T29" s="208">
        <f>IF($H29="步将",'[3]配置系数（将领）'!S29,IF($H29="骑将",'[4]配置系数（将领）'!S29,IF($H29="弓将",'[5]配置系数（将领）'!S29,"")))</f>
        <v>0</v>
      </c>
      <c r="U29" s="208" t="str">
        <f ca="1">IF($H29="步将",'[3]配置系数（将领）'!T29,IF($H29="骑将",'[4]配置系数（将领）'!T29,IF($H29="弓将",'[5]配置系数（将领）'!T29,"")))</f>
        <v/>
      </c>
      <c r="V29" s="206">
        <f t="shared" ca="1" si="2"/>
        <v>1</v>
      </c>
      <c r="X29" s="208" t="str">
        <f ca="1">IF($H29="步将",'[3]配置系数（将领）'!W29,IF($H29="骑将",'[4]配置系数（将领）'!W29,IF($H29="弓将",'[5]配置系数（将领）'!W29,"")))</f>
        <v/>
      </c>
      <c r="Y29" s="208" t="str">
        <f ca="1">IF($H29="步将",'[3]配置系数（将领）'!X29,IF($H29="骑将",'[4]配置系数（将领）'!X29,IF($H29="弓将",'[5]配置系数（将领）'!X29,"")))</f>
        <v/>
      </c>
      <c r="Z29" s="208">
        <f>IF($H29="步将",'[3]配置系数（将领）'!Y29,IF($H29="骑将",'[4]配置系数（将领）'!Y29,IF($H29="弓将",'[5]配置系数（将领）'!Y29,"")))</f>
        <v>0</v>
      </c>
      <c r="AA29" s="208">
        <f>IF($H29="步将",'[3]配置系数（将领）'!Z29,IF($H29="骑将",'[4]配置系数（将领）'!Z29,IF($H29="弓将",'[5]配置系数（将领）'!Z29,"")))</f>
        <v>0</v>
      </c>
      <c r="AB29" s="208" t="str">
        <f ca="1">IF($H29="步将",'[3]配置系数（将领）'!AA29,IF($H29="骑将",'[4]配置系数（将领）'!AA29,IF($H29="弓将",'[5]配置系数（将领）'!AA29,"")))</f>
        <v/>
      </c>
      <c r="AC29" s="206">
        <f t="shared" ca="1" si="3"/>
        <v>1</v>
      </c>
    </row>
    <row r="30" spans="3:29" x14ac:dyDescent="0.15">
      <c r="C30" s="107">
        <v>22</v>
      </c>
      <c r="D30" s="69">
        <f>IFERROR(MATCH(C30,索引!J:J,0),D29)</f>
        <v>8</v>
      </c>
      <c r="E30" s="69">
        <f t="shared" si="0"/>
        <v>8</v>
      </c>
      <c r="F30" s="69">
        <f>INDEX(索引!$F:$F,D30,1)</f>
        <v>10001</v>
      </c>
      <c r="G30" s="69" t="str">
        <f>INDEX(索引!$E:$E,D30,1)</f>
        <v>吕玲绮</v>
      </c>
      <c r="H30" s="69" t="str">
        <f>INDEX(索引!$G:$G,D30,1)</f>
        <v>步将</v>
      </c>
      <c r="J30" s="208" t="str">
        <f ca="1">IF($H30="步将",'[3]配置系数（将领）'!I30,IF($H30="骑将",'[4]配置系数（将领）'!I30,IF($H30="弓将",'[5]配置系数（将领）'!I30,"")))</f>
        <v/>
      </c>
      <c r="K30" s="208" t="str">
        <f ca="1">IF($H30="步将",'[3]配置系数（将领）'!J30,IF($H30="骑将",'[4]配置系数（将领）'!J30,IF($H30="弓将",'[5]配置系数（将领）'!J30,"")))</f>
        <v/>
      </c>
      <c r="L30" s="208">
        <f>IF($H30="步将",'[3]配置系数（将领）'!K30,IF($H30="骑将",'[4]配置系数（将领）'!K30,IF($H30="弓将",'[5]配置系数（将领）'!K30,"")))</f>
        <v>0</v>
      </c>
      <c r="M30" s="208">
        <f>IF($H30="步将",'[3]配置系数（将领）'!L30,IF($H30="骑将",'[4]配置系数（将领）'!L30,IF($H30="弓将",'[5]配置系数（将领）'!L30,"")))</f>
        <v>0</v>
      </c>
      <c r="N30" s="208" t="str">
        <f ca="1">IF($H30="步将",'[3]配置系数（将领）'!M30,IF($H30="骑将",'[4]配置系数（将领）'!M30,IF($H30="弓将",'[5]配置系数（将领）'!M30,"")))</f>
        <v/>
      </c>
      <c r="O30" s="206">
        <f t="shared" ca="1" si="1"/>
        <v>1</v>
      </c>
      <c r="Q30" s="208" t="str">
        <f ca="1">IF($H30="步将",'[3]配置系数（将领）'!P30,IF($H30="骑将",'[4]配置系数（将领）'!P30,IF($H30="弓将",'[5]配置系数（将领）'!P30,"")))</f>
        <v/>
      </c>
      <c r="R30" s="208" t="str">
        <f ca="1">IF($H30="步将",'[3]配置系数（将领）'!Q30,IF($H30="骑将",'[4]配置系数（将领）'!Q30,IF($H30="弓将",'[5]配置系数（将领）'!Q30,"")))</f>
        <v/>
      </c>
      <c r="S30" s="208">
        <f>IF($H30="步将",'[3]配置系数（将领）'!R30,IF($H30="骑将",'[4]配置系数（将领）'!R30,IF($H30="弓将",'[5]配置系数（将领）'!R30,"")))</f>
        <v>0</v>
      </c>
      <c r="T30" s="208">
        <f>IF($H30="步将",'[3]配置系数（将领）'!S30,IF($H30="骑将",'[4]配置系数（将领）'!S30,IF($H30="弓将",'[5]配置系数（将领）'!S30,"")))</f>
        <v>0</v>
      </c>
      <c r="U30" s="208" t="str">
        <f ca="1">IF($H30="步将",'[3]配置系数（将领）'!T30,IF($H30="骑将",'[4]配置系数（将领）'!T30,IF($H30="弓将",'[5]配置系数（将领）'!T30,"")))</f>
        <v/>
      </c>
      <c r="V30" s="206">
        <f t="shared" ca="1" si="2"/>
        <v>1</v>
      </c>
      <c r="X30" s="208" t="str">
        <f ca="1">IF($H30="步将",'[3]配置系数（将领）'!W30,IF($H30="骑将",'[4]配置系数（将领）'!W30,IF($H30="弓将",'[5]配置系数（将领）'!W30,"")))</f>
        <v/>
      </c>
      <c r="Y30" s="208" t="str">
        <f ca="1">IF($H30="步将",'[3]配置系数（将领）'!X30,IF($H30="骑将",'[4]配置系数（将领）'!X30,IF($H30="弓将",'[5]配置系数（将领）'!X30,"")))</f>
        <v/>
      </c>
      <c r="Z30" s="208">
        <f>IF($H30="步将",'[3]配置系数（将领）'!Y30,IF($H30="骑将",'[4]配置系数（将领）'!Y30,IF($H30="弓将",'[5]配置系数（将领）'!Y30,"")))</f>
        <v>0</v>
      </c>
      <c r="AA30" s="208">
        <f>IF($H30="步将",'[3]配置系数（将领）'!Z30,IF($H30="骑将",'[4]配置系数（将领）'!Z30,IF($H30="弓将",'[5]配置系数（将领）'!Z30,"")))</f>
        <v>0</v>
      </c>
      <c r="AB30" s="208" t="str">
        <f ca="1">IF($H30="步将",'[3]配置系数（将领）'!AA30,IF($H30="骑将",'[4]配置系数（将领）'!AA30,IF($H30="弓将",'[5]配置系数（将领）'!AA30,"")))</f>
        <v/>
      </c>
      <c r="AC30" s="206">
        <f t="shared" ca="1" si="3"/>
        <v>1</v>
      </c>
    </row>
    <row r="31" spans="3:29" x14ac:dyDescent="0.15">
      <c r="C31" s="107">
        <v>23</v>
      </c>
      <c r="D31" s="69">
        <f>IFERROR(MATCH(C31,索引!J:J,0),D30)</f>
        <v>8</v>
      </c>
      <c r="E31" s="69">
        <f t="shared" si="0"/>
        <v>9</v>
      </c>
      <c r="F31" s="69">
        <f>INDEX(索引!$F:$F,D31,1)</f>
        <v>10001</v>
      </c>
      <c r="G31" s="69" t="str">
        <f>INDEX(索引!$E:$E,D31,1)</f>
        <v>吕玲绮</v>
      </c>
      <c r="H31" s="69" t="str">
        <f>INDEX(索引!$G:$G,D31,1)</f>
        <v>步将</v>
      </c>
      <c r="J31" s="208" t="str">
        <f ca="1">IF($H31="步将",'[3]配置系数（将领）'!I31,IF($H31="骑将",'[4]配置系数（将领）'!I31,IF($H31="弓将",'[5]配置系数（将领）'!I31,"")))</f>
        <v/>
      </c>
      <c r="K31" s="208" t="str">
        <f ca="1">IF($H31="步将",'[3]配置系数（将领）'!J31,IF($H31="骑将",'[4]配置系数（将领）'!J31,IF($H31="弓将",'[5]配置系数（将领）'!J31,"")))</f>
        <v/>
      </c>
      <c r="L31" s="208">
        <f>IF($H31="步将",'[3]配置系数（将领）'!K31,IF($H31="骑将",'[4]配置系数（将领）'!K31,IF($H31="弓将",'[5]配置系数（将领）'!K31,"")))</f>
        <v>0</v>
      </c>
      <c r="M31" s="208">
        <f>IF($H31="步将",'[3]配置系数（将领）'!L31,IF($H31="骑将",'[4]配置系数（将领）'!L31,IF($H31="弓将",'[5]配置系数（将领）'!L31,"")))</f>
        <v>0</v>
      </c>
      <c r="N31" s="208" t="str">
        <f ca="1">IF($H31="步将",'[3]配置系数（将领）'!M31,IF($H31="骑将",'[4]配置系数（将领）'!M31,IF($H31="弓将",'[5]配置系数（将领）'!M31,"")))</f>
        <v/>
      </c>
      <c r="O31" s="206">
        <f t="shared" ca="1" si="1"/>
        <v>1</v>
      </c>
      <c r="Q31" s="208" t="str">
        <f ca="1">IF($H31="步将",'[3]配置系数（将领）'!P31,IF($H31="骑将",'[4]配置系数（将领）'!P31,IF($H31="弓将",'[5]配置系数（将领）'!P31,"")))</f>
        <v/>
      </c>
      <c r="R31" s="208" t="str">
        <f ca="1">IF($H31="步将",'[3]配置系数（将领）'!Q31,IF($H31="骑将",'[4]配置系数（将领）'!Q31,IF($H31="弓将",'[5]配置系数（将领）'!Q31,"")))</f>
        <v/>
      </c>
      <c r="S31" s="208">
        <f>IF($H31="步将",'[3]配置系数（将领）'!R31,IF($H31="骑将",'[4]配置系数（将领）'!R31,IF($H31="弓将",'[5]配置系数（将领）'!R31,"")))</f>
        <v>0</v>
      </c>
      <c r="T31" s="208">
        <f>IF($H31="步将",'[3]配置系数（将领）'!S31,IF($H31="骑将",'[4]配置系数（将领）'!S31,IF($H31="弓将",'[5]配置系数（将领）'!S31,"")))</f>
        <v>0</v>
      </c>
      <c r="U31" s="208" t="str">
        <f ca="1">IF($H31="步将",'[3]配置系数（将领）'!T31,IF($H31="骑将",'[4]配置系数（将领）'!T31,IF($H31="弓将",'[5]配置系数（将领）'!T31,"")))</f>
        <v/>
      </c>
      <c r="V31" s="206">
        <f t="shared" ca="1" si="2"/>
        <v>1</v>
      </c>
      <c r="X31" s="208" t="str">
        <f ca="1">IF($H31="步将",'[3]配置系数（将领）'!W31,IF($H31="骑将",'[4]配置系数（将领）'!W31,IF($H31="弓将",'[5]配置系数（将领）'!W31,"")))</f>
        <v/>
      </c>
      <c r="Y31" s="208" t="str">
        <f ca="1">IF($H31="步将",'[3]配置系数（将领）'!X31,IF($H31="骑将",'[4]配置系数（将领）'!X31,IF($H31="弓将",'[5]配置系数（将领）'!X31,"")))</f>
        <v/>
      </c>
      <c r="Z31" s="208">
        <f>IF($H31="步将",'[3]配置系数（将领）'!Y31,IF($H31="骑将",'[4]配置系数（将领）'!Y31,IF($H31="弓将",'[5]配置系数（将领）'!Y31,"")))</f>
        <v>0</v>
      </c>
      <c r="AA31" s="208">
        <f>IF($H31="步将",'[3]配置系数（将领）'!Z31,IF($H31="骑将",'[4]配置系数（将领）'!Z31,IF($H31="弓将",'[5]配置系数（将领）'!Z31,"")))</f>
        <v>0</v>
      </c>
      <c r="AB31" s="208" t="str">
        <f ca="1">IF($H31="步将",'[3]配置系数（将领）'!AA31,IF($H31="骑将",'[4]配置系数（将领）'!AA31,IF($H31="弓将",'[5]配置系数（将领）'!AA31,"")))</f>
        <v/>
      </c>
      <c r="AC31" s="206">
        <f t="shared" ca="1" si="3"/>
        <v>1</v>
      </c>
    </row>
    <row r="32" spans="3:29" x14ac:dyDescent="0.15">
      <c r="C32" s="107">
        <v>24</v>
      </c>
      <c r="D32" s="69">
        <f>IFERROR(MATCH(C32,索引!J:J,0),D31)</f>
        <v>8</v>
      </c>
      <c r="E32" s="69">
        <f t="shared" si="0"/>
        <v>10</v>
      </c>
      <c r="F32" s="69">
        <f>INDEX(索引!$F:$F,D32,1)</f>
        <v>10001</v>
      </c>
      <c r="G32" s="69" t="str">
        <f>INDEX(索引!$E:$E,D32,1)</f>
        <v>吕玲绮</v>
      </c>
      <c r="H32" s="69" t="str">
        <f>INDEX(索引!$G:$G,D32,1)</f>
        <v>步将</v>
      </c>
      <c r="J32" s="208" t="str">
        <f ca="1">IF($H32="步将",'[3]配置系数（将领）'!I32,IF($H32="骑将",'[4]配置系数（将领）'!I32,IF($H32="弓将",'[5]配置系数（将领）'!I32,"")))</f>
        <v/>
      </c>
      <c r="K32" s="208" t="str">
        <f ca="1">IF($H32="步将",'[3]配置系数（将领）'!J32,IF($H32="骑将",'[4]配置系数（将领）'!J32,IF($H32="弓将",'[5]配置系数（将领）'!J32,"")))</f>
        <v/>
      </c>
      <c r="L32" s="208">
        <f>IF($H32="步将",'[3]配置系数（将领）'!K32,IF($H32="骑将",'[4]配置系数（将领）'!K32,IF($H32="弓将",'[5]配置系数（将领）'!K32,"")))</f>
        <v>0</v>
      </c>
      <c r="M32" s="208">
        <f>IF($H32="步将",'[3]配置系数（将领）'!L32,IF($H32="骑将",'[4]配置系数（将领）'!L32,IF($H32="弓将",'[5]配置系数（将领）'!L32,"")))</f>
        <v>0</v>
      </c>
      <c r="N32" s="208" t="str">
        <f ca="1">IF($H32="步将",'[3]配置系数（将领）'!M32,IF($H32="骑将",'[4]配置系数（将领）'!M32,IF($H32="弓将",'[5]配置系数（将领）'!M32,"")))</f>
        <v/>
      </c>
      <c r="O32" s="206">
        <f t="shared" ca="1" si="1"/>
        <v>1</v>
      </c>
      <c r="Q32" s="208" t="str">
        <f ca="1">IF($H32="步将",'[3]配置系数（将领）'!P32,IF($H32="骑将",'[4]配置系数（将领）'!P32,IF($H32="弓将",'[5]配置系数（将领）'!P32,"")))</f>
        <v/>
      </c>
      <c r="R32" s="208" t="str">
        <f ca="1">IF($H32="步将",'[3]配置系数（将领）'!Q32,IF($H32="骑将",'[4]配置系数（将领）'!Q32,IF($H32="弓将",'[5]配置系数（将领）'!Q32,"")))</f>
        <v/>
      </c>
      <c r="S32" s="208">
        <f>IF($H32="步将",'[3]配置系数（将领）'!R32,IF($H32="骑将",'[4]配置系数（将领）'!R32,IF($H32="弓将",'[5]配置系数（将领）'!R32,"")))</f>
        <v>0</v>
      </c>
      <c r="T32" s="208">
        <f>IF($H32="步将",'[3]配置系数（将领）'!S32,IF($H32="骑将",'[4]配置系数（将领）'!S32,IF($H32="弓将",'[5]配置系数（将领）'!S32,"")))</f>
        <v>0</v>
      </c>
      <c r="U32" s="208" t="str">
        <f ca="1">IF($H32="步将",'[3]配置系数（将领）'!T32,IF($H32="骑将",'[4]配置系数（将领）'!T32,IF($H32="弓将",'[5]配置系数（将领）'!T32,"")))</f>
        <v/>
      </c>
      <c r="V32" s="206">
        <f t="shared" ca="1" si="2"/>
        <v>1</v>
      </c>
      <c r="X32" s="208" t="str">
        <f ca="1">IF($H32="步将",'[3]配置系数（将领）'!W32,IF($H32="骑将",'[4]配置系数（将领）'!W32,IF($H32="弓将",'[5]配置系数（将领）'!W32,"")))</f>
        <v/>
      </c>
      <c r="Y32" s="208" t="str">
        <f ca="1">IF($H32="步将",'[3]配置系数（将领）'!X32,IF($H32="骑将",'[4]配置系数（将领）'!X32,IF($H32="弓将",'[5]配置系数（将领）'!X32,"")))</f>
        <v/>
      </c>
      <c r="Z32" s="208">
        <f>IF($H32="步将",'[3]配置系数（将领）'!Y32,IF($H32="骑将",'[4]配置系数（将领）'!Y32,IF($H32="弓将",'[5]配置系数（将领）'!Y32,"")))</f>
        <v>0</v>
      </c>
      <c r="AA32" s="208">
        <f>IF($H32="步将",'[3]配置系数（将领）'!Z32,IF($H32="骑将",'[4]配置系数（将领）'!Z32,IF($H32="弓将",'[5]配置系数（将领）'!Z32,"")))</f>
        <v>0</v>
      </c>
      <c r="AB32" s="208" t="str">
        <f ca="1">IF($H32="步将",'[3]配置系数（将领）'!AA32,IF($H32="骑将",'[4]配置系数（将领）'!AA32,IF($H32="弓将",'[5]配置系数（将领）'!AA32,"")))</f>
        <v/>
      </c>
      <c r="AC32" s="206">
        <f t="shared" ca="1" si="3"/>
        <v>1</v>
      </c>
    </row>
    <row r="33" spans="3:29" x14ac:dyDescent="0.15">
      <c r="C33" s="107">
        <v>25</v>
      </c>
      <c r="D33" s="69">
        <f>IFERROR(MATCH(C33,索引!J:J,0),D32)</f>
        <v>8</v>
      </c>
      <c r="E33" s="69">
        <f t="shared" si="0"/>
        <v>11</v>
      </c>
      <c r="F33" s="69">
        <f>INDEX(索引!$F:$F,D33,1)</f>
        <v>10001</v>
      </c>
      <c r="G33" s="69" t="str">
        <f>INDEX(索引!$E:$E,D33,1)</f>
        <v>吕玲绮</v>
      </c>
      <c r="H33" s="69" t="str">
        <f>INDEX(索引!$G:$G,D33,1)</f>
        <v>步将</v>
      </c>
      <c r="J33" s="208" t="str">
        <f ca="1">IF($H33="步将",'[3]配置系数（将领）'!I33,IF($H33="骑将",'[4]配置系数（将领）'!I33,IF($H33="弓将",'[5]配置系数（将领）'!I33,"")))</f>
        <v/>
      </c>
      <c r="K33" s="208" t="str">
        <f ca="1">IF($H33="步将",'[3]配置系数（将领）'!J33,IF($H33="骑将",'[4]配置系数（将领）'!J33,IF($H33="弓将",'[5]配置系数（将领）'!J33,"")))</f>
        <v/>
      </c>
      <c r="L33" s="208">
        <f>IF($H33="步将",'[3]配置系数（将领）'!K33,IF($H33="骑将",'[4]配置系数（将领）'!K33,IF($H33="弓将",'[5]配置系数（将领）'!K33,"")))</f>
        <v>0</v>
      </c>
      <c r="M33" s="208">
        <f>IF($H33="步将",'[3]配置系数（将领）'!L33,IF($H33="骑将",'[4]配置系数（将领）'!L33,IF($H33="弓将",'[5]配置系数（将领）'!L33,"")))</f>
        <v>0</v>
      </c>
      <c r="N33" s="208" t="str">
        <f ca="1">IF($H33="步将",'[3]配置系数（将领）'!M33,IF($H33="骑将",'[4]配置系数（将领）'!M33,IF($H33="弓将",'[5]配置系数（将领）'!M33,"")))</f>
        <v/>
      </c>
      <c r="O33" s="206">
        <f t="shared" ca="1" si="1"/>
        <v>1</v>
      </c>
      <c r="Q33" s="208" t="str">
        <f ca="1">IF($H33="步将",'[3]配置系数（将领）'!P33,IF($H33="骑将",'[4]配置系数（将领）'!P33,IF($H33="弓将",'[5]配置系数（将领）'!P33,"")))</f>
        <v/>
      </c>
      <c r="R33" s="208" t="str">
        <f ca="1">IF($H33="步将",'[3]配置系数（将领）'!Q33,IF($H33="骑将",'[4]配置系数（将领）'!Q33,IF($H33="弓将",'[5]配置系数（将领）'!Q33,"")))</f>
        <v/>
      </c>
      <c r="S33" s="208">
        <f>IF($H33="步将",'[3]配置系数（将领）'!R33,IF($H33="骑将",'[4]配置系数（将领）'!R33,IF($H33="弓将",'[5]配置系数（将领）'!R33,"")))</f>
        <v>0</v>
      </c>
      <c r="T33" s="208">
        <f>IF($H33="步将",'[3]配置系数（将领）'!S33,IF($H33="骑将",'[4]配置系数（将领）'!S33,IF($H33="弓将",'[5]配置系数（将领）'!S33,"")))</f>
        <v>0</v>
      </c>
      <c r="U33" s="208" t="str">
        <f ca="1">IF($H33="步将",'[3]配置系数（将领）'!T33,IF($H33="骑将",'[4]配置系数（将领）'!T33,IF($H33="弓将",'[5]配置系数（将领）'!T33,"")))</f>
        <v/>
      </c>
      <c r="V33" s="206">
        <f t="shared" ca="1" si="2"/>
        <v>1</v>
      </c>
      <c r="X33" s="208" t="str">
        <f ca="1">IF($H33="步将",'[3]配置系数（将领）'!W33,IF($H33="骑将",'[4]配置系数（将领）'!W33,IF($H33="弓将",'[5]配置系数（将领）'!W33,"")))</f>
        <v/>
      </c>
      <c r="Y33" s="208" t="str">
        <f ca="1">IF($H33="步将",'[3]配置系数（将领）'!X33,IF($H33="骑将",'[4]配置系数（将领）'!X33,IF($H33="弓将",'[5]配置系数（将领）'!X33,"")))</f>
        <v/>
      </c>
      <c r="Z33" s="208">
        <f>IF($H33="步将",'[3]配置系数（将领）'!Y33,IF($H33="骑将",'[4]配置系数（将领）'!Y33,IF($H33="弓将",'[5]配置系数（将领）'!Y33,"")))</f>
        <v>0</v>
      </c>
      <c r="AA33" s="208">
        <f>IF($H33="步将",'[3]配置系数（将领）'!Z33,IF($H33="骑将",'[4]配置系数（将领）'!Z33,IF($H33="弓将",'[5]配置系数（将领）'!Z33,"")))</f>
        <v>0</v>
      </c>
      <c r="AB33" s="208" t="str">
        <f ca="1">IF($H33="步将",'[3]配置系数（将领）'!AA33,IF($H33="骑将",'[4]配置系数（将领）'!AA33,IF($H33="弓将",'[5]配置系数（将领）'!AA33,"")))</f>
        <v/>
      </c>
      <c r="AC33" s="206">
        <f t="shared" ca="1" si="3"/>
        <v>1</v>
      </c>
    </row>
    <row r="34" spans="3:29" x14ac:dyDescent="0.15">
      <c r="C34" s="107">
        <v>26</v>
      </c>
      <c r="D34" s="69">
        <f>IFERROR(MATCH(C34,索引!J:J,0),D33)</f>
        <v>8</v>
      </c>
      <c r="E34" s="69">
        <f t="shared" si="0"/>
        <v>12</v>
      </c>
      <c r="F34" s="69">
        <f>INDEX(索引!$F:$F,D34,1)</f>
        <v>10001</v>
      </c>
      <c r="G34" s="69" t="str">
        <f>INDEX(索引!$E:$E,D34,1)</f>
        <v>吕玲绮</v>
      </c>
      <c r="H34" s="69" t="str">
        <f>INDEX(索引!$G:$G,D34,1)</f>
        <v>步将</v>
      </c>
      <c r="J34" s="208" t="str">
        <f ca="1">IF($H34="步将",'[3]配置系数（将领）'!I34,IF($H34="骑将",'[4]配置系数（将领）'!I34,IF($H34="弓将",'[5]配置系数（将领）'!I34,"")))</f>
        <v/>
      </c>
      <c r="K34" s="208" t="str">
        <f ca="1">IF($H34="步将",'[3]配置系数（将领）'!J34,IF($H34="骑将",'[4]配置系数（将领）'!J34,IF($H34="弓将",'[5]配置系数（将领）'!J34,"")))</f>
        <v/>
      </c>
      <c r="L34" s="208">
        <f>IF($H34="步将",'[3]配置系数（将领）'!K34,IF($H34="骑将",'[4]配置系数（将领）'!K34,IF($H34="弓将",'[5]配置系数（将领）'!K34,"")))</f>
        <v>0</v>
      </c>
      <c r="M34" s="208">
        <f>IF($H34="步将",'[3]配置系数（将领）'!L34,IF($H34="骑将",'[4]配置系数（将领）'!L34,IF($H34="弓将",'[5]配置系数（将领）'!L34,"")))</f>
        <v>0</v>
      </c>
      <c r="N34" s="208" t="str">
        <f ca="1">IF($H34="步将",'[3]配置系数（将领）'!M34,IF($H34="骑将",'[4]配置系数（将领）'!M34,IF($H34="弓将",'[5]配置系数（将领）'!M34,"")))</f>
        <v/>
      </c>
      <c r="O34" s="206">
        <f t="shared" ca="1" si="1"/>
        <v>1</v>
      </c>
      <c r="Q34" s="208" t="str">
        <f ca="1">IF($H34="步将",'[3]配置系数（将领）'!P34,IF($H34="骑将",'[4]配置系数（将领）'!P34,IF($H34="弓将",'[5]配置系数（将领）'!P34,"")))</f>
        <v/>
      </c>
      <c r="R34" s="208" t="str">
        <f ca="1">IF($H34="步将",'[3]配置系数（将领）'!Q34,IF($H34="骑将",'[4]配置系数（将领）'!Q34,IF($H34="弓将",'[5]配置系数（将领）'!Q34,"")))</f>
        <v/>
      </c>
      <c r="S34" s="208">
        <f>IF($H34="步将",'[3]配置系数（将领）'!R34,IF($H34="骑将",'[4]配置系数（将领）'!R34,IF($H34="弓将",'[5]配置系数（将领）'!R34,"")))</f>
        <v>0</v>
      </c>
      <c r="T34" s="208">
        <f>IF($H34="步将",'[3]配置系数（将领）'!S34,IF($H34="骑将",'[4]配置系数（将领）'!S34,IF($H34="弓将",'[5]配置系数（将领）'!S34,"")))</f>
        <v>0</v>
      </c>
      <c r="U34" s="208" t="str">
        <f ca="1">IF($H34="步将",'[3]配置系数（将领）'!T34,IF($H34="骑将",'[4]配置系数（将领）'!T34,IF($H34="弓将",'[5]配置系数（将领）'!T34,"")))</f>
        <v/>
      </c>
      <c r="V34" s="206">
        <f t="shared" ca="1" si="2"/>
        <v>1</v>
      </c>
      <c r="X34" s="208" t="str">
        <f ca="1">IF($H34="步将",'[3]配置系数（将领）'!W34,IF($H34="骑将",'[4]配置系数（将领）'!W34,IF($H34="弓将",'[5]配置系数（将领）'!W34,"")))</f>
        <v/>
      </c>
      <c r="Y34" s="208" t="str">
        <f ca="1">IF($H34="步将",'[3]配置系数（将领）'!X34,IF($H34="骑将",'[4]配置系数（将领）'!X34,IF($H34="弓将",'[5]配置系数（将领）'!X34,"")))</f>
        <v/>
      </c>
      <c r="Z34" s="208">
        <f>IF($H34="步将",'[3]配置系数（将领）'!Y34,IF($H34="骑将",'[4]配置系数（将领）'!Y34,IF($H34="弓将",'[5]配置系数（将领）'!Y34,"")))</f>
        <v>0</v>
      </c>
      <c r="AA34" s="208">
        <f>IF($H34="步将",'[3]配置系数（将领）'!Z34,IF($H34="骑将",'[4]配置系数（将领）'!Z34,IF($H34="弓将",'[5]配置系数（将领）'!Z34,"")))</f>
        <v>0</v>
      </c>
      <c r="AB34" s="208" t="str">
        <f ca="1">IF($H34="步将",'[3]配置系数（将领）'!AA34,IF($H34="骑将",'[4]配置系数（将领）'!AA34,IF($H34="弓将",'[5]配置系数（将领）'!AA34,"")))</f>
        <v/>
      </c>
      <c r="AC34" s="206">
        <f t="shared" ca="1" si="3"/>
        <v>1</v>
      </c>
    </row>
    <row r="35" spans="3:29" x14ac:dyDescent="0.15">
      <c r="C35" s="107">
        <v>27</v>
      </c>
      <c r="D35" s="69">
        <f>IFERROR(MATCH(C35,索引!J:J,0),D34)</f>
        <v>8</v>
      </c>
      <c r="E35" s="69">
        <f t="shared" si="0"/>
        <v>13</v>
      </c>
      <c r="F35" s="69">
        <f>INDEX(索引!$F:$F,D35,1)</f>
        <v>10001</v>
      </c>
      <c r="G35" s="69" t="str">
        <f>INDEX(索引!$E:$E,D35,1)</f>
        <v>吕玲绮</v>
      </c>
      <c r="H35" s="69" t="str">
        <f>INDEX(索引!$G:$G,D35,1)</f>
        <v>步将</v>
      </c>
      <c r="J35" s="208" t="str">
        <f ca="1">IF($H35="步将",'[3]配置系数（将领）'!I35,IF($H35="骑将",'[4]配置系数（将领）'!I35,IF($H35="弓将",'[5]配置系数（将领）'!I35,"")))</f>
        <v/>
      </c>
      <c r="K35" s="208" t="str">
        <f ca="1">IF($H35="步将",'[3]配置系数（将领）'!J35,IF($H35="骑将",'[4]配置系数（将领）'!J35,IF($H35="弓将",'[5]配置系数（将领）'!J35,"")))</f>
        <v/>
      </c>
      <c r="L35" s="208">
        <f>IF($H35="步将",'[3]配置系数（将领）'!K35,IF($H35="骑将",'[4]配置系数（将领）'!K35,IF($H35="弓将",'[5]配置系数（将领）'!K35,"")))</f>
        <v>0</v>
      </c>
      <c r="M35" s="208">
        <f>IF($H35="步将",'[3]配置系数（将领）'!L35,IF($H35="骑将",'[4]配置系数（将领）'!L35,IF($H35="弓将",'[5]配置系数（将领）'!L35,"")))</f>
        <v>0</v>
      </c>
      <c r="N35" s="208" t="str">
        <f ca="1">IF($H35="步将",'[3]配置系数（将领）'!M35,IF($H35="骑将",'[4]配置系数（将领）'!M35,IF($H35="弓将",'[5]配置系数（将领）'!M35,"")))</f>
        <v/>
      </c>
      <c r="O35" s="206">
        <f t="shared" ca="1" si="1"/>
        <v>1</v>
      </c>
      <c r="Q35" s="208" t="str">
        <f ca="1">IF($H35="步将",'[3]配置系数（将领）'!P35,IF($H35="骑将",'[4]配置系数（将领）'!P35,IF($H35="弓将",'[5]配置系数（将领）'!P35,"")))</f>
        <v/>
      </c>
      <c r="R35" s="208" t="str">
        <f ca="1">IF($H35="步将",'[3]配置系数（将领）'!Q35,IF($H35="骑将",'[4]配置系数（将领）'!Q35,IF($H35="弓将",'[5]配置系数（将领）'!Q35,"")))</f>
        <v/>
      </c>
      <c r="S35" s="208">
        <f>IF($H35="步将",'[3]配置系数（将领）'!R35,IF($H35="骑将",'[4]配置系数（将领）'!R35,IF($H35="弓将",'[5]配置系数（将领）'!R35,"")))</f>
        <v>0</v>
      </c>
      <c r="T35" s="208">
        <f>IF($H35="步将",'[3]配置系数（将领）'!S35,IF($H35="骑将",'[4]配置系数（将领）'!S35,IF($H35="弓将",'[5]配置系数（将领）'!S35,"")))</f>
        <v>0</v>
      </c>
      <c r="U35" s="208" t="str">
        <f ca="1">IF($H35="步将",'[3]配置系数（将领）'!T35,IF($H35="骑将",'[4]配置系数（将领）'!T35,IF($H35="弓将",'[5]配置系数（将领）'!T35,"")))</f>
        <v/>
      </c>
      <c r="V35" s="206">
        <f t="shared" ca="1" si="2"/>
        <v>1</v>
      </c>
      <c r="X35" s="208" t="str">
        <f ca="1">IF($H35="步将",'[3]配置系数（将领）'!W35,IF($H35="骑将",'[4]配置系数（将领）'!W35,IF($H35="弓将",'[5]配置系数（将领）'!W35,"")))</f>
        <v/>
      </c>
      <c r="Y35" s="208" t="str">
        <f ca="1">IF($H35="步将",'[3]配置系数（将领）'!X35,IF($H35="骑将",'[4]配置系数（将领）'!X35,IF($H35="弓将",'[5]配置系数（将领）'!X35,"")))</f>
        <v/>
      </c>
      <c r="Z35" s="208">
        <f>IF($H35="步将",'[3]配置系数（将领）'!Y35,IF($H35="骑将",'[4]配置系数（将领）'!Y35,IF($H35="弓将",'[5]配置系数（将领）'!Y35,"")))</f>
        <v>0</v>
      </c>
      <c r="AA35" s="208">
        <f>IF($H35="步将",'[3]配置系数（将领）'!Z35,IF($H35="骑将",'[4]配置系数（将领）'!Z35,IF($H35="弓将",'[5]配置系数（将领）'!Z35,"")))</f>
        <v>0</v>
      </c>
      <c r="AB35" s="208" t="str">
        <f ca="1">IF($H35="步将",'[3]配置系数（将领）'!AA35,IF($H35="骑将",'[4]配置系数（将领）'!AA35,IF($H35="弓将",'[5]配置系数（将领）'!AA35,"")))</f>
        <v/>
      </c>
      <c r="AC35" s="206">
        <f t="shared" ca="1" si="3"/>
        <v>1</v>
      </c>
    </row>
    <row r="36" spans="3:29" x14ac:dyDescent="0.15">
      <c r="C36" s="107">
        <v>28</v>
      </c>
      <c r="D36" s="69">
        <f>IFERROR(MATCH(C36,索引!J:J,0),D35)</f>
        <v>8</v>
      </c>
      <c r="E36" s="69">
        <f t="shared" si="0"/>
        <v>14</v>
      </c>
      <c r="F36" s="69">
        <f>INDEX(索引!$F:$F,D36,1)</f>
        <v>10001</v>
      </c>
      <c r="G36" s="69" t="str">
        <f>INDEX(索引!$E:$E,D36,1)</f>
        <v>吕玲绮</v>
      </c>
      <c r="H36" s="69" t="str">
        <f>INDEX(索引!$G:$G,D36,1)</f>
        <v>步将</v>
      </c>
      <c r="J36" s="208" t="str">
        <f ca="1">IF($H36="步将",'[3]配置系数（将领）'!I36,IF($H36="骑将",'[4]配置系数（将领）'!I36,IF($H36="弓将",'[5]配置系数（将领）'!I36,"")))</f>
        <v/>
      </c>
      <c r="K36" s="208" t="str">
        <f ca="1">IF($H36="步将",'[3]配置系数（将领）'!J36,IF($H36="骑将",'[4]配置系数（将领）'!J36,IF($H36="弓将",'[5]配置系数（将领）'!J36,"")))</f>
        <v/>
      </c>
      <c r="L36" s="208">
        <f>IF($H36="步将",'[3]配置系数（将领）'!K36,IF($H36="骑将",'[4]配置系数（将领）'!K36,IF($H36="弓将",'[5]配置系数（将领）'!K36,"")))</f>
        <v>0</v>
      </c>
      <c r="M36" s="208">
        <f>IF($H36="步将",'[3]配置系数（将领）'!L36,IF($H36="骑将",'[4]配置系数（将领）'!L36,IF($H36="弓将",'[5]配置系数（将领）'!L36,"")))</f>
        <v>0</v>
      </c>
      <c r="N36" s="208" t="str">
        <f ca="1">IF($H36="步将",'[3]配置系数（将领）'!M36,IF($H36="骑将",'[4]配置系数（将领）'!M36,IF($H36="弓将",'[5]配置系数（将领）'!M36,"")))</f>
        <v/>
      </c>
      <c r="O36" s="206">
        <f t="shared" ca="1" si="1"/>
        <v>1</v>
      </c>
      <c r="Q36" s="208" t="str">
        <f ca="1">IF($H36="步将",'[3]配置系数（将领）'!P36,IF($H36="骑将",'[4]配置系数（将领）'!P36,IF($H36="弓将",'[5]配置系数（将领）'!P36,"")))</f>
        <v/>
      </c>
      <c r="R36" s="208" t="str">
        <f ca="1">IF($H36="步将",'[3]配置系数（将领）'!Q36,IF($H36="骑将",'[4]配置系数（将领）'!Q36,IF($H36="弓将",'[5]配置系数（将领）'!Q36,"")))</f>
        <v/>
      </c>
      <c r="S36" s="208">
        <f>IF($H36="步将",'[3]配置系数（将领）'!R36,IF($H36="骑将",'[4]配置系数（将领）'!R36,IF($H36="弓将",'[5]配置系数（将领）'!R36,"")))</f>
        <v>0</v>
      </c>
      <c r="T36" s="208">
        <f>IF($H36="步将",'[3]配置系数（将领）'!S36,IF($H36="骑将",'[4]配置系数（将领）'!S36,IF($H36="弓将",'[5]配置系数（将领）'!S36,"")))</f>
        <v>0</v>
      </c>
      <c r="U36" s="208" t="str">
        <f ca="1">IF($H36="步将",'[3]配置系数（将领）'!T36,IF($H36="骑将",'[4]配置系数（将领）'!T36,IF($H36="弓将",'[5]配置系数（将领）'!T36,"")))</f>
        <v/>
      </c>
      <c r="V36" s="206">
        <f t="shared" ca="1" si="2"/>
        <v>1</v>
      </c>
      <c r="X36" s="208" t="str">
        <f ca="1">IF($H36="步将",'[3]配置系数（将领）'!W36,IF($H36="骑将",'[4]配置系数（将领）'!W36,IF($H36="弓将",'[5]配置系数（将领）'!W36,"")))</f>
        <v/>
      </c>
      <c r="Y36" s="208" t="str">
        <f ca="1">IF($H36="步将",'[3]配置系数（将领）'!X36,IF($H36="骑将",'[4]配置系数（将领）'!X36,IF($H36="弓将",'[5]配置系数（将领）'!X36,"")))</f>
        <v/>
      </c>
      <c r="Z36" s="208">
        <f>IF($H36="步将",'[3]配置系数（将领）'!Y36,IF($H36="骑将",'[4]配置系数（将领）'!Y36,IF($H36="弓将",'[5]配置系数（将领）'!Y36,"")))</f>
        <v>0</v>
      </c>
      <c r="AA36" s="208">
        <f>IF($H36="步将",'[3]配置系数（将领）'!Z36,IF($H36="骑将",'[4]配置系数（将领）'!Z36,IF($H36="弓将",'[5]配置系数（将领）'!Z36,"")))</f>
        <v>0</v>
      </c>
      <c r="AB36" s="208" t="str">
        <f ca="1">IF($H36="步将",'[3]配置系数（将领）'!AA36,IF($H36="骑将",'[4]配置系数（将领）'!AA36,IF($H36="弓将",'[5]配置系数（将领）'!AA36,"")))</f>
        <v/>
      </c>
      <c r="AC36" s="206">
        <f t="shared" ca="1" si="3"/>
        <v>1</v>
      </c>
    </row>
    <row r="37" spans="3:29" x14ac:dyDescent="0.15">
      <c r="C37" s="107">
        <v>29</v>
      </c>
      <c r="D37" s="69">
        <f>IFERROR(MATCH(C37,索引!J:J,0),D36)</f>
        <v>8</v>
      </c>
      <c r="E37" s="69">
        <f t="shared" si="0"/>
        <v>15</v>
      </c>
      <c r="F37" s="69">
        <f>INDEX(索引!$F:$F,D37,1)</f>
        <v>10001</v>
      </c>
      <c r="G37" s="69" t="str">
        <f>INDEX(索引!$E:$E,D37,1)</f>
        <v>吕玲绮</v>
      </c>
      <c r="H37" s="69" t="str">
        <f>INDEX(索引!$G:$G,D37,1)</f>
        <v>步将</v>
      </c>
      <c r="J37" s="208" t="str">
        <f ca="1">IF($H37="步将",'[3]配置系数（将领）'!I37,IF($H37="骑将",'[4]配置系数（将领）'!I37,IF($H37="弓将",'[5]配置系数（将领）'!I37,"")))</f>
        <v/>
      </c>
      <c r="K37" s="208" t="str">
        <f ca="1">IF($H37="步将",'[3]配置系数（将领）'!J37,IF($H37="骑将",'[4]配置系数（将领）'!J37,IF($H37="弓将",'[5]配置系数（将领）'!J37,"")))</f>
        <v/>
      </c>
      <c r="L37" s="208">
        <f>IF($H37="步将",'[3]配置系数（将领）'!K37,IF($H37="骑将",'[4]配置系数（将领）'!K37,IF($H37="弓将",'[5]配置系数（将领）'!K37,"")))</f>
        <v>0</v>
      </c>
      <c r="M37" s="208">
        <f>IF($H37="步将",'[3]配置系数（将领）'!L37,IF($H37="骑将",'[4]配置系数（将领）'!L37,IF($H37="弓将",'[5]配置系数（将领）'!L37,"")))</f>
        <v>0</v>
      </c>
      <c r="N37" s="208" t="str">
        <f ca="1">IF($H37="步将",'[3]配置系数（将领）'!M37,IF($H37="骑将",'[4]配置系数（将领）'!M37,IF($H37="弓将",'[5]配置系数（将领）'!M37,"")))</f>
        <v/>
      </c>
      <c r="O37" s="206">
        <f t="shared" ca="1" si="1"/>
        <v>1</v>
      </c>
      <c r="Q37" s="208" t="str">
        <f ca="1">IF($H37="步将",'[3]配置系数（将领）'!P37,IF($H37="骑将",'[4]配置系数（将领）'!P37,IF($H37="弓将",'[5]配置系数（将领）'!P37,"")))</f>
        <v/>
      </c>
      <c r="R37" s="208" t="str">
        <f ca="1">IF($H37="步将",'[3]配置系数（将领）'!Q37,IF($H37="骑将",'[4]配置系数（将领）'!Q37,IF($H37="弓将",'[5]配置系数（将领）'!Q37,"")))</f>
        <v/>
      </c>
      <c r="S37" s="208">
        <f>IF($H37="步将",'[3]配置系数（将领）'!R37,IF($H37="骑将",'[4]配置系数（将领）'!R37,IF($H37="弓将",'[5]配置系数（将领）'!R37,"")))</f>
        <v>0</v>
      </c>
      <c r="T37" s="208">
        <f>IF($H37="步将",'[3]配置系数（将领）'!S37,IF($H37="骑将",'[4]配置系数（将领）'!S37,IF($H37="弓将",'[5]配置系数（将领）'!S37,"")))</f>
        <v>0</v>
      </c>
      <c r="U37" s="208" t="str">
        <f ca="1">IF($H37="步将",'[3]配置系数（将领）'!T37,IF($H37="骑将",'[4]配置系数（将领）'!T37,IF($H37="弓将",'[5]配置系数（将领）'!T37,"")))</f>
        <v/>
      </c>
      <c r="V37" s="206">
        <f t="shared" ca="1" si="2"/>
        <v>1</v>
      </c>
      <c r="X37" s="208" t="str">
        <f ca="1">IF($H37="步将",'[3]配置系数（将领）'!W37,IF($H37="骑将",'[4]配置系数（将领）'!W37,IF($H37="弓将",'[5]配置系数（将领）'!W37,"")))</f>
        <v/>
      </c>
      <c r="Y37" s="208" t="str">
        <f ca="1">IF($H37="步将",'[3]配置系数（将领）'!X37,IF($H37="骑将",'[4]配置系数（将领）'!X37,IF($H37="弓将",'[5]配置系数（将领）'!X37,"")))</f>
        <v/>
      </c>
      <c r="Z37" s="208">
        <f>IF($H37="步将",'[3]配置系数（将领）'!Y37,IF($H37="骑将",'[4]配置系数（将领）'!Y37,IF($H37="弓将",'[5]配置系数（将领）'!Y37,"")))</f>
        <v>0</v>
      </c>
      <c r="AA37" s="208">
        <f>IF($H37="步将",'[3]配置系数（将领）'!Z37,IF($H37="骑将",'[4]配置系数（将领）'!Z37,IF($H37="弓将",'[5]配置系数（将领）'!Z37,"")))</f>
        <v>0</v>
      </c>
      <c r="AB37" s="208" t="str">
        <f ca="1">IF($H37="步将",'[3]配置系数（将领）'!AA37,IF($H37="骑将",'[4]配置系数（将领）'!AA37,IF($H37="弓将",'[5]配置系数（将领）'!AA37,"")))</f>
        <v/>
      </c>
      <c r="AC37" s="206">
        <f t="shared" ca="1" si="3"/>
        <v>1</v>
      </c>
    </row>
    <row r="38" spans="3:29" x14ac:dyDescent="0.15">
      <c r="C38" s="107">
        <v>30</v>
      </c>
      <c r="D38" s="69">
        <f>IFERROR(MATCH(C38,索引!J:J,0),D37)</f>
        <v>9</v>
      </c>
      <c r="E38" s="69">
        <f t="shared" si="0"/>
        <v>1</v>
      </c>
      <c r="F38" s="69">
        <f>INDEX(索引!$F:$F,D38,1)</f>
        <v>10002</v>
      </c>
      <c r="G38" s="69" t="str">
        <f>INDEX(索引!$E:$E,D38,1)</f>
        <v>曹仁</v>
      </c>
      <c r="H38" s="69" t="str">
        <f>INDEX(索引!$G:$G,D38,1)</f>
        <v>步将</v>
      </c>
      <c r="J38" s="208" t="str">
        <f ca="1">IF($H38="步将",'[3]配置系数（将领）'!I38,IF($H38="骑将",'[4]配置系数（将领）'!I38,IF($H38="弓将",'[5]配置系数（将领）'!I38,"")))</f>
        <v>1000200000101</v>
      </c>
      <c r="K38" s="208" t="str">
        <f ca="1">IF($H38="步将",'[3]配置系数（将领）'!J38,IF($H38="骑将",'[4]配置系数（将领）'!J38,IF($H38="弓将",'[5]配置系数（将领）'!J38,"")))</f>
        <v>普通攻击:对单体敌人造成{0}%的武力伤害</v>
      </c>
      <c r="L38" s="208">
        <f>IF($H38="步将",'[3]配置系数（将领）'!K38,IF($H38="骑将",'[4]配置系数（将领）'!K38,IF($H38="弓将",'[5]配置系数（将领）'!K38,"")))</f>
        <v>0</v>
      </c>
      <c r="M38" s="208">
        <f>IF($H38="步将",'[3]配置系数（将领）'!L38,IF($H38="骑将",'[4]配置系数（将领）'!L38,IF($H38="弓将",'[5]配置系数（将领）'!L38,"")))</f>
        <v>0</v>
      </c>
      <c r="N38" s="208" t="str">
        <f ca="1">IF($H38="步将",'[3]配置系数（将领）'!M38,IF($H38="骑将",'[4]配置系数（将领）'!M38,IF($H38="弓将",'[5]配置系数（将领）'!M38,"")))</f>
        <v>0.25+0.25+0.25+0.25+0.25+0.25+0.25+0.25+0.25+0.25+0.25+0.25+0.25+0.25+0.25+0.25+0.25</v>
      </c>
      <c r="O38" s="206">
        <f t="shared" ca="1" si="1"/>
        <v>100</v>
      </c>
      <c r="Q38" s="208" t="str">
        <f ca="1">IF($H38="步将",'[3]配置系数（将领）'!P38,IF($H38="骑将",'[4]配置系数（将领）'!P38,IF($H38="弓将",'[5]配置系数（将领）'!P38,"")))</f>
        <v/>
      </c>
      <c r="R38" s="208" t="str">
        <f ca="1">IF($H38="步将",'[3]配置系数（将领）'!Q38,IF($H38="骑将",'[4]配置系数（将领）'!Q38,IF($H38="弓将",'[5]配置系数（将领）'!Q38,"")))</f>
        <v/>
      </c>
      <c r="S38" s="208">
        <f>IF($H38="步将",'[3]配置系数（将领）'!R38,IF($H38="骑将",'[4]配置系数（将领）'!R38,IF($H38="弓将",'[5]配置系数（将领）'!R38,"")))</f>
        <v>0</v>
      </c>
      <c r="T38" s="208">
        <f>IF($H38="步将",'[3]配置系数（将领）'!S38,IF($H38="骑将",'[4]配置系数（将领）'!S38,IF($H38="弓将",'[5]配置系数（将领）'!S38,"")))</f>
        <v>0</v>
      </c>
      <c r="U38" s="208" t="str">
        <f ca="1">IF($H38="步将",'[3]配置系数（将领）'!T38,IF($H38="骑将",'[4]配置系数（将领）'!T38,IF($H38="弓将",'[5]配置系数（将领）'!T38,"")))</f>
        <v/>
      </c>
      <c r="V38" s="206">
        <f t="shared" ca="1" si="2"/>
        <v>1</v>
      </c>
      <c r="X38" s="208" t="str">
        <f ca="1">IF($H38="步将",'[3]配置系数（将领）'!W38,IF($H38="骑将",'[4]配置系数（将领）'!W38,IF($H38="弓将",'[5]配置系数（将领）'!W38,"")))</f>
        <v/>
      </c>
      <c r="Y38" s="208" t="str">
        <f ca="1">IF($H38="步将",'[3]配置系数（将领）'!X38,IF($H38="骑将",'[4]配置系数（将领）'!X38,IF($H38="弓将",'[5]配置系数（将领）'!X38,"")))</f>
        <v/>
      </c>
      <c r="Z38" s="208">
        <f>IF($H38="步将",'[3]配置系数（将领）'!Y38,IF($H38="骑将",'[4]配置系数（将领）'!Y38,IF($H38="弓将",'[5]配置系数（将领）'!Y38,"")))</f>
        <v>0</v>
      </c>
      <c r="AA38" s="208">
        <f>IF($H38="步将",'[3]配置系数（将领）'!Z38,IF($H38="骑将",'[4]配置系数（将领）'!Z38,IF($H38="弓将",'[5]配置系数（将领）'!Z38,"")))</f>
        <v>0</v>
      </c>
      <c r="AB38" s="208" t="str">
        <f ca="1">IF($H38="步将",'[3]配置系数（将领）'!AA38,IF($H38="骑将",'[4]配置系数（将领）'!AA38,IF($H38="弓将",'[5]配置系数（将领）'!AA38,"")))</f>
        <v/>
      </c>
      <c r="AC38" s="206">
        <f t="shared" ca="1" si="3"/>
        <v>1</v>
      </c>
    </row>
    <row r="39" spans="3:29" x14ac:dyDescent="0.15">
      <c r="C39" s="107">
        <v>31</v>
      </c>
      <c r="D39" s="69">
        <f>IFERROR(MATCH(C39,索引!J:J,0),D38)</f>
        <v>9</v>
      </c>
      <c r="E39" s="69">
        <f t="shared" si="0"/>
        <v>2</v>
      </c>
      <c r="F39" s="69">
        <f>INDEX(索引!$F:$F,D39,1)</f>
        <v>10002</v>
      </c>
      <c r="G39" s="69" t="str">
        <f>INDEX(索引!$E:$E,D39,1)</f>
        <v>曹仁</v>
      </c>
      <c r="H39" s="69" t="str">
        <f>INDEX(索引!$G:$G,D39,1)</f>
        <v>步将</v>
      </c>
      <c r="J39" s="208" t="str">
        <f ca="1">IF($H39="步将",'[3]配置系数（将领）'!I39,IF($H39="骑将",'[4]配置系数（将领）'!I39,IF($H39="弓将",'[5]配置系数（将领）'!I39,"")))</f>
        <v>1000200000201</v>
      </c>
      <c r="K39" s="208" t="str">
        <f ca="1">IF($H39="步将",'[3]配置系数（将领）'!J39,IF($H39="骑将",'[4]配置系数（将领）'!J39,IF($H39="弓将",'[5]配置系数（将领）'!J39,"")))</f>
        <v>怒气技能:曹仁对选中区域起跳，对敌方造成攻击{0}%伤害并减少10点移速，持续5秒，同时还会将边缘处的敌人击飞至圆环中心并额外造成攻击{1}%伤害。</v>
      </c>
      <c r="L39" s="208">
        <f>IF($H39="步将",'[3]配置系数（将领）'!K39,IF($H39="骑将",'[4]配置系数（将领）'!K39,IF($H39="弓将",'[5]配置系数（将领）'!K39,"")))</f>
        <v>0</v>
      </c>
      <c r="M39" s="208">
        <f>IF($H39="步将",'[3]配置系数（将领）'!L39,IF($H39="骑将",'[4]配置系数（将领）'!L39,IF($H39="弓将",'[5]配置系数（将领）'!L39,"")))</f>
        <v>0</v>
      </c>
      <c r="N39" s="208" t="str">
        <f ca="1">IF($H39="步将",'[3]配置系数（将领）'!M39,IF($H39="骑将",'[4]配置系数（将领）'!M39,IF($H39="弓将",'[5]配置系数（将领）'!M39,"")))</f>
        <v>0.28+0.32+0.36+0.4+0.44+0.48+0.52+0.56+0.6+0.64+0.68+0.72+0.76+0.8+0.84+0.88+0.92</v>
      </c>
      <c r="O39" s="206">
        <f t="shared" ca="1" si="1"/>
        <v>100</v>
      </c>
      <c r="Q39" s="208" t="str">
        <f ca="1">IF($H39="步将",'[3]配置系数（将领）'!P39,IF($H39="骑将",'[4]配置系数（将领）'!P39,IF($H39="弓将",'[5]配置系数（将领）'!P39,"")))</f>
        <v/>
      </c>
      <c r="R39" s="208" t="str">
        <f ca="1">IF($H39="步将",'[3]配置系数（将领）'!Q39,IF($H39="骑将",'[4]配置系数（将领）'!Q39,IF($H39="弓将",'[5]配置系数（将领）'!Q39,"")))</f>
        <v/>
      </c>
      <c r="S39" s="208">
        <f>IF($H39="步将",'[3]配置系数（将领）'!R39,IF($H39="骑将",'[4]配置系数（将领）'!R39,IF($H39="弓将",'[5]配置系数（将领）'!R39,"")))</f>
        <v>0</v>
      </c>
      <c r="T39" s="208">
        <f>IF($H39="步将",'[3]配置系数（将领）'!S39,IF($H39="骑将",'[4]配置系数（将领）'!S39,IF($H39="弓将",'[5]配置系数（将领）'!S39,"")))</f>
        <v>0</v>
      </c>
      <c r="U39" s="208" t="str">
        <f ca="1">IF($H39="步将",'[3]配置系数（将领）'!T39,IF($H39="骑将",'[4]配置系数（将领）'!T39,IF($H39="弓将",'[5]配置系数（将领）'!T39,"")))</f>
        <v/>
      </c>
      <c r="V39" s="206">
        <f t="shared" ca="1" si="2"/>
        <v>1</v>
      </c>
      <c r="X39" s="208" t="str">
        <f ca="1">IF($H39="步将",'[3]配置系数（将领）'!W39,IF($H39="骑将",'[4]配置系数（将领）'!W39,IF($H39="弓将",'[5]配置系数（将领）'!W39,"")))</f>
        <v/>
      </c>
      <c r="Y39" s="208" t="str">
        <f ca="1">IF($H39="步将",'[3]配置系数（将领）'!X39,IF($H39="骑将",'[4]配置系数（将领）'!X39,IF($H39="弓将",'[5]配置系数（将领）'!X39,"")))</f>
        <v/>
      </c>
      <c r="Z39" s="208">
        <f>IF($H39="步将",'[3]配置系数（将领）'!Y39,IF($H39="骑将",'[4]配置系数（将领）'!Y39,IF($H39="弓将",'[5]配置系数（将领）'!Y39,"")))</f>
        <v>0</v>
      </c>
      <c r="AA39" s="208">
        <f>IF($H39="步将",'[3]配置系数（将领）'!Z39,IF($H39="骑将",'[4]配置系数（将领）'!Z39,IF($H39="弓将",'[5]配置系数（将领）'!Z39,"")))</f>
        <v>0</v>
      </c>
      <c r="AB39" s="208" t="str">
        <f ca="1">IF($H39="步将",'[3]配置系数（将领）'!AA39,IF($H39="骑将",'[4]配置系数（将领）'!AA39,IF($H39="弓将",'[5]配置系数（将领）'!AA39,"")))</f>
        <v/>
      </c>
      <c r="AC39" s="206">
        <f t="shared" ca="1" si="3"/>
        <v>1</v>
      </c>
    </row>
    <row r="40" spans="3:29" x14ac:dyDescent="0.15">
      <c r="C40" s="107">
        <v>32</v>
      </c>
      <c r="D40" s="69">
        <f>IFERROR(MATCH(C40,索引!J:J,0),D39)</f>
        <v>9</v>
      </c>
      <c r="E40" s="69">
        <f t="shared" si="0"/>
        <v>3</v>
      </c>
      <c r="F40" s="69">
        <f>INDEX(索引!$F:$F,D40,1)</f>
        <v>10002</v>
      </c>
      <c r="G40" s="69" t="str">
        <f>INDEX(索引!$E:$E,D40,1)</f>
        <v>曹仁</v>
      </c>
      <c r="H40" s="69" t="str">
        <f>INDEX(索引!$G:$G,D40,1)</f>
        <v>步将</v>
      </c>
      <c r="J40" s="208" t="str">
        <f ca="1">IF($H40="步将",'[3]配置系数（将领）'!I40,IF($H40="骑将",'[4]配置系数（将领）'!I40,IF($H40="弓将",'[5]配置系数（将领）'!I40,"")))</f>
        <v>1000200000202</v>
      </c>
      <c r="K40" s="208" t="str">
        <f ca="1">IF($H40="步将",'[3]配置系数（将领）'!J40,IF($H40="骑将",'[4]配置系数（将领）'!J40,IF($H40="弓将",'[5]配置系数（将领）'!J40,"")))</f>
        <v>怒气技能:曹仁对选中区域起跳，对敌方造成攻击{0}%伤害并减少10点移速，持续5秒，同时还会将边缘处的敌人击飞至圆环中心并额外造成攻击{1}%伤害。</v>
      </c>
      <c r="L40" s="208">
        <f>IF($H40="步将",'[3]配置系数（将领）'!K40,IF($H40="骑将",'[4]配置系数（将领）'!K40,IF($H40="弓将",'[5]配置系数（将领）'!K40,"")))</f>
        <v>0</v>
      </c>
      <c r="M40" s="208">
        <f>IF($H40="步将",'[3]配置系数（将领）'!L40,IF($H40="骑将",'[4]配置系数（将领）'!L40,IF($H40="弓将",'[5]配置系数（将领）'!L40,"")))</f>
        <v>0</v>
      </c>
      <c r="N40" s="208" t="str">
        <f ca="1">IF($H40="步将",'[3]配置系数（将领）'!M40,IF($H40="骑将",'[4]配置系数（将领）'!M40,IF($H40="弓将",'[5]配置系数（将领）'!M40,"")))</f>
        <v>0.22+0.255+0.29+0.325+0.36+0.395+0.43+0.465+0.5+0.535+0.57+0.605+0.64+0.675+0.71+0.745+0.78</v>
      </c>
      <c r="O40" s="206">
        <f t="shared" ca="1" si="1"/>
        <v>100</v>
      </c>
      <c r="Q40" s="208" t="str">
        <f ca="1">IF($H40="步将",'[3]配置系数（将领）'!P40,IF($H40="骑将",'[4]配置系数（将领）'!P40,IF($H40="弓将",'[5]配置系数（将领）'!P40,"")))</f>
        <v/>
      </c>
      <c r="R40" s="208" t="str">
        <f ca="1">IF($H40="步将",'[3]配置系数（将领）'!Q40,IF($H40="骑将",'[4]配置系数（将领）'!Q40,IF($H40="弓将",'[5]配置系数（将领）'!Q40,"")))</f>
        <v/>
      </c>
      <c r="S40" s="208">
        <f>IF($H40="步将",'[3]配置系数（将领）'!R40,IF($H40="骑将",'[4]配置系数（将领）'!R40,IF($H40="弓将",'[5]配置系数（将领）'!R40,"")))</f>
        <v>0</v>
      </c>
      <c r="T40" s="208">
        <f>IF($H40="步将",'[3]配置系数（将领）'!S40,IF($H40="骑将",'[4]配置系数（将领）'!S40,IF($H40="弓将",'[5]配置系数（将领）'!S40,"")))</f>
        <v>0</v>
      </c>
      <c r="U40" s="208" t="str">
        <f ca="1">IF($H40="步将",'[3]配置系数（将领）'!T40,IF($H40="骑将",'[4]配置系数（将领）'!T40,IF($H40="弓将",'[5]配置系数（将领）'!T40,"")))</f>
        <v/>
      </c>
      <c r="V40" s="206">
        <f t="shared" ca="1" si="2"/>
        <v>1</v>
      </c>
      <c r="X40" s="208" t="str">
        <f ca="1">IF($H40="步将",'[3]配置系数（将领）'!W40,IF($H40="骑将",'[4]配置系数（将领）'!W40,IF($H40="弓将",'[5]配置系数（将领）'!W40,"")))</f>
        <v/>
      </c>
      <c r="Y40" s="208" t="str">
        <f ca="1">IF($H40="步将",'[3]配置系数（将领）'!X40,IF($H40="骑将",'[4]配置系数（将领）'!X40,IF($H40="弓将",'[5]配置系数（将领）'!X40,"")))</f>
        <v/>
      </c>
      <c r="Z40" s="208">
        <f>IF($H40="步将",'[3]配置系数（将领）'!Y40,IF($H40="骑将",'[4]配置系数（将领）'!Y40,IF($H40="弓将",'[5]配置系数（将领）'!Y40,"")))</f>
        <v>0</v>
      </c>
      <c r="AA40" s="208">
        <f>IF($H40="步将",'[3]配置系数（将领）'!Z40,IF($H40="骑将",'[4]配置系数（将领）'!Z40,IF($H40="弓将",'[5]配置系数（将领）'!Z40,"")))</f>
        <v>0</v>
      </c>
      <c r="AB40" s="208" t="str">
        <f ca="1">IF($H40="步将",'[3]配置系数（将领）'!AA40,IF($H40="骑将",'[4]配置系数（将领）'!AA40,IF($H40="弓将",'[5]配置系数（将领）'!AA40,"")))</f>
        <v/>
      </c>
      <c r="AC40" s="206">
        <f t="shared" ca="1" si="3"/>
        <v>1</v>
      </c>
    </row>
    <row r="41" spans="3:29" x14ac:dyDescent="0.15">
      <c r="C41" s="107">
        <v>33</v>
      </c>
      <c r="D41" s="69">
        <f>IFERROR(MATCH(C41,索引!J:J,0),D40)</f>
        <v>9</v>
      </c>
      <c r="E41" s="69">
        <f t="shared" si="0"/>
        <v>4</v>
      </c>
      <c r="F41" s="69">
        <f>INDEX(索引!$F:$F,D41,1)</f>
        <v>10002</v>
      </c>
      <c r="G41" s="69" t="str">
        <f>INDEX(索引!$E:$E,D41,1)</f>
        <v>曹仁</v>
      </c>
      <c r="H41" s="69" t="str">
        <f>INDEX(索引!$G:$G,D41,1)</f>
        <v>步将</v>
      </c>
      <c r="J41" s="208" t="str">
        <f ca="1">IF($H41="步将",'[3]配置系数（将领）'!I41,IF($H41="骑将",'[4]配置系数（将领）'!I41,IF($H41="弓将",'[5]配置系数（将领）'!I41,"")))</f>
        <v>1000200000203</v>
      </c>
      <c r="K41" s="208" t="str">
        <f ca="1">IF($H41="步将",'[3]配置系数（将领）'!J41,IF($H41="骑将",'[4]配置系数（将领）'!J41,IF($H41="弓将",'[5]配置系数（将领）'!J41,"")))</f>
        <v>怒气技能:曹仁对选中区域起跳，对敌方造成攻击{0}%伤害并减少10点移速，持续5秒，同时还会将边缘处的敌人击飞至圆环中心并额外造成攻击{1}%伤害。</v>
      </c>
      <c r="L41" s="208">
        <f>IF($H41="步将",'[3]配置系数（将领）'!K41,IF($H41="骑将",'[4]配置系数（将领）'!K41,IF($H41="弓将",'[5]配置系数（将领）'!K41,"")))</f>
        <v>0</v>
      </c>
      <c r="M41" s="208">
        <f>IF($H41="步将",'[3]配置系数（将领）'!L41,IF($H41="骑将",'[4]配置系数（将领）'!L41,IF($H41="弓将",'[5]配置系数（将领）'!L41,"")))</f>
        <v>0</v>
      </c>
      <c r="N41" s="208" t="str">
        <f ca="1">IF($H41="步将",'[3]配置系数（将领）'!M41,IF($H41="骑将",'[4]配置系数（将领）'!M41,IF($H41="弓将",'[5]配置系数（将领）'!M41,"")))</f>
        <v>0++++++++++++++++</v>
      </c>
      <c r="O41" s="206">
        <f t="shared" ca="1" si="1"/>
        <v>1</v>
      </c>
      <c r="Q41" s="208" t="str">
        <f ca="1">IF($H41="步将",'[3]配置系数（将领）'!P41,IF($H41="骑将",'[4]配置系数（将领）'!P41,IF($H41="弓将",'[5]配置系数（将领）'!P41,"")))</f>
        <v/>
      </c>
      <c r="R41" s="208" t="str">
        <f ca="1">IF($H41="步将",'[3]配置系数（将领）'!Q41,IF($H41="骑将",'[4]配置系数（将领）'!Q41,IF($H41="弓将",'[5]配置系数（将领）'!Q41,"")))</f>
        <v/>
      </c>
      <c r="S41" s="208">
        <f>IF($H41="步将",'[3]配置系数（将领）'!R41,IF($H41="骑将",'[4]配置系数（将领）'!R41,IF($H41="弓将",'[5]配置系数（将领）'!R41,"")))</f>
        <v>0</v>
      </c>
      <c r="T41" s="208">
        <f>IF($H41="步将",'[3]配置系数（将领）'!S41,IF($H41="骑将",'[4]配置系数（将领）'!S41,IF($H41="弓将",'[5]配置系数（将领）'!S41,"")))</f>
        <v>0</v>
      </c>
      <c r="U41" s="208" t="str">
        <f ca="1">IF($H41="步将",'[3]配置系数（将领）'!T41,IF($H41="骑将",'[4]配置系数（将领）'!T41,IF($H41="弓将",'[5]配置系数（将领）'!T41,"")))</f>
        <v/>
      </c>
      <c r="V41" s="206">
        <f t="shared" ca="1" si="2"/>
        <v>1</v>
      </c>
      <c r="X41" s="208" t="str">
        <f ca="1">IF($H41="步将",'[3]配置系数（将领）'!W41,IF($H41="骑将",'[4]配置系数（将领）'!W41,IF($H41="弓将",'[5]配置系数（将领）'!W41,"")))</f>
        <v/>
      </c>
      <c r="Y41" s="208" t="str">
        <f ca="1">IF($H41="步将",'[3]配置系数（将领）'!X41,IF($H41="骑将",'[4]配置系数（将领）'!X41,IF($H41="弓将",'[5]配置系数（将领）'!X41,"")))</f>
        <v/>
      </c>
      <c r="Z41" s="208">
        <f>IF($H41="步将",'[3]配置系数（将领）'!Y41,IF($H41="骑将",'[4]配置系数（将领）'!Y41,IF($H41="弓将",'[5]配置系数（将领）'!Y41,"")))</f>
        <v>0</v>
      </c>
      <c r="AA41" s="208">
        <f>IF($H41="步将",'[3]配置系数（将领）'!Z41,IF($H41="骑将",'[4]配置系数（将领）'!Z41,IF($H41="弓将",'[5]配置系数（将领）'!Z41,"")))</f>
        <v>0</v>
      </c>
      <c r="AB41" s="208" t="str">
        <f ca="1">IF($H41="步将",'[3]配置系数（将领）'!AA41,IF($H41="骑将",'[4]配置系数（将领）'!AA41,IF($H41="弓将",'[5]配置系数（将领）'!AA41,"")))</f>
        <v/>
      </c>
      <c r="AC41" s="206">
        <f t="shared" ca="1" si="3"/>
        <v>1</v>
      </c>
    </row>
    <row r="42" spans="3:29" x14ac:dyDescent="0.15">
      <c r="C42" s="107">
        <v>34</v>
      </c>
      <c r="D42" s="69">
        <f>IFERROR(MATCH(C42,索引!J:J,0),D41)</f>
        <v>9</v>
      </c>
      <c r="E42" s="69">
        <f t="shared" si="0"/>
        <v>5</v>
      </c>
      <c r="F42" s="69">
        <f>INDEX(索引!$F:$F,D42,1)</f>
        <v>10002</v>
      </c>
      <c r="G42" s="69" t="str">
        <f>INDEX(索引!$E:$E,D42,1)</f>
        <v>曹仁</v>
      </c>
      <c r="H42" s="69" t="str">
        <f>INDEX(索引!$G:$G,D42,1)</f>
        <v>步将</v>
      </c>
      <c r="J42" s="208" t="str">
        <f ca="1">IF($H42="步将",'[3]配置系数（将领）'!I42,IF($H42="骑将",'[4]配置系数（将领）'!I42,IF($H42="弓将",'[5]配置系数（将领）'!I42,"")))</f>
        <v>1000200000301</v>
      </c>
      <c r="K42" s="208" t="str">
        <f ca="1">IF($H42="步将",'[3]配置系数（将领）'!J42,IF($H42="骑将",'[4]配置系数（将领）'!J42,IF($H42="弓将",'[5]配置系数（将领）'!J42,"")))</f>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
      <c r="L42" s="208">
        <f>IF($H42="步将",'[3]配置系数（将领）'!K42,IF($H42="骑将",'[4]配置系数（将领）'!K42,IF($H42="弓将",'[5]配置系数（将领）'!K42,"")))</f>
        <v>0</v>
      </c>
      <c r="M42" s="208">
        <f>IF($H42="步将",'[3]配置系数（将领）'!L42,IF($H42="骑将",'[4]配置系数（将领）'!L42,IF($H42="弓将",'[5]配置系数（将领）'!L42,"")))</f>
        <v>0</v>
      </c>
      <c r="N42" s="208" t="str">
        <f ca="1">IF($H42="步将",'[3]配置系数（将领）'!M42,IF($H42="骑将",'[4]配置系数（将领）'!M42,IF($H42="弓将",'[5]配置系数（将领）'!M42,"")))</f>
        <v>180+220+260+300+340+380+420+460+500+540+580+620+660+700+740+780+820</v>
      </c>
      <c r="O42" s="206">
        <f t="shared" ca="1" si="1"/>
        <v>1</v>
      </c>
      <c r="Q42" s="208" t="str">
        <f ca="1">IF($H42="步将",'[3]配置系数（将领）'!P42,IF($H42="骑将",'[4]配置系数（将领）'!P42,IF($H42="弓将",'[5]配置系数（将领）'!P42,"")))</f>
        <v/>
      </c>
      <c r="R42" s="208" t="str">
        <f ca="1">IF($H42="步将",'[3]配置系数（将领）'!Q42,IF($H42="骑将",'[4]配置系数（将领）'!Q42,IF($H42="弓将",'[5]配置系数（将领）'!Q42,"")))</f>
        <v/>
      </c>
      <c r="S42" s="208">
        <f>IF($H42="步将",'[3]配置系数（将领）'!R42,IF($H42="骑将",'[4]配置系数（将领）'!R42,IF($H42="弓将",'[5]配置系数（将领）'!R42,"")))</f>
        <v>0</v>
      </c>
      <c r="T42" s="208">
        <f>IF($H42="步将",'[3]配置系数（将领）'!S42,IF($H42="骑将",'[4]配置系数（将领）'!S42,IF($H42="弓将",'[5]配置系数（将领）'!S42,"")))</f>
        <v>0</v>
      </c>
      <c r="U42" s="208" t="str">
        <f ca="1">IF($H42="步将",'[3]配置系数（将领）'!T42,IF($H42="骑将",'[4]配置系数（将领）'!T42,IF($H42="弓将",'[5]配置系数（将领）'!T42,"")))</f>
        <v/>
      </c>
      <c r="V42" s="206">
        <f t="shared" ca="1" si="2"/>
        <v>1</v>
      </c>
      <c r="X42" s="208" t="str">
        <f ca="1">IF($H42="步将",'[3]配置系数（将领）'!W42,IF($H42="骑将",'[4]配置系数（将领）'!W42,IF($H42="弓将",'[5]配置系数（将领）'!W42,"")))</f>
        <v/>
      </c>
      <c r="Y42" s="208" t="str">
        <f ca="1">IF($H42="步将",'[3]配置系数（将领）'!X42,IF($H42="骑将",'[4]配置系数（将领）'!X42,IF($H42="弓将",'[5]配置系数（将领）'!X42,"")))</f>
        <v/>
      </c>
      <c r="Z42" s="208">
        <f>IF($H42="步将",'[3]配置系数（将领）'!Y42,IF($H42="骑将",'[4]配置系数（将领）'!Y42,IF($H42="弓将",'[5]配置系数（将领）'!Y42,"")))</f>
        <v>0</v>
      </c>
      <c r="AA42" s="208">
        <f>IF($H42="步将",'[3]配置系数（将领）'!Z42,IF($H42="骑将",'[4]配置系数（将领）'!Z42,IF($H42="弓将",'[5]配置系数（将领）'!Z42,"")))</f>
        <v>0</v>
      </c>
      <c r="AB42" s="208" t="str">
        <f ca="1">IF($H42="步将",'[3]配置系数（将领）'!AA42,IF($H42="骑将",'[4]配置系数（将领）'!AA42,IF($H42="弓将",'[5]配置系数（将领）'!AA42,"")))</f>
        <v/>
      </c>
      <c r="AC42" s="206">
        <f t="shared" ca="1" si="3"/>
        <v>1</v>
      </c>
    </row>
    <row r="43" spans="3:29" x14ac:dyDescent="0.15">
      <c r="C43" s="107">
        <v>35</v>
      </c>
      <c r="D43" s="69">
        <f>IFERROR(MATCH(C43,索引!J:J,0),D42)</f>
        <v>9</v>
      </c>
      <c r="E43" s="69">
        <f t="shared" si="0"/>
        <v>6</v>
      </c>
      <c r="F43" s="69">
        <f>INDEX(索引!$F:$F,D43,1)</f>
        <v>10002</v>
      </c>
      <c r="G43" s="69" t="str">
        <f>INDEX(索引!$E:$E,D43,1)</f>
        <v>曹仁</v>
      </c>
      <c r="H43" s="69" t="str">
        <f>INDEX(索引!$G:$G,D43,1)</f>
        <v>步将</v>
      </c>
      <c r="J43" s="208" t="str">
        <f ca="1">IF($H43="步将",'[3]配置系数（将领）'!I43,IF($H43="骑将",'[4]配置系数（将领）'!I43,IF($H43="弓将",'[5]配置系数（将领）'!I43,"")))</f>
        <v>1000200000302</v>
      </c>
      <c r="K43" s="208" t="str">
        <f ca="1">IF($H43="步将",'[3]配置系数（将领）'!J43,IF($H43="骑将",'[4]配置系数（将领）'!J43,IF($H43="弓将",'[5]配置系数（将领）'!J43,"")))</f>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
      <c r="L43" s="208">
        <f>IF($H43="步将",'[3]配置系数（将领）'!K43,IF($H43="骑将",'[4]配置系数（将领）'!K43,IF($H43="弓将",'[5]配置系数（将领）'!K43,"")))</f>
        <v>0</v>
      </c>
      <c r="M43" s="208">
        <f>IF($H43="步将",'[3]配置系数（将领）'!L43,IF($H43="骑将",'[4]配置系数（将领）'!L43,IF($H43="弓将",'[5]配置系数（将领）'!L43,"")))</f>
        <v>0</v>
      </c>
      <c r="N43" s="208" t="str">
        <f ca="1">IF($H43="步将",'[3]配置系数（将领）'!M43,IF($H43="骑将",'[4]配置系数（将领）'!M43,IF($H43="弓将",'[5]配置系数（将领）'!M43,"")))</f>
        <v>0.28+0.32+0.36+0.4+0.44+0.48+0.52+0.56+0.6+0.64+0.68+0.72+0.76+0.8+0.84+0.88+0.92</v>
      </c>
      <c r="O43" s="206">
        <f t="shared" ca="1" si="1"/>
        <v>100</v>
      </c>
      <c r="Q43" s="208" t="str">
        <f ca="1">IF($H43="步将",'[3]配置系数（将领）'!P43,IF($H43="骑将",'[4]配置系数（将领）'!P43,IF($H43="弓将",'[5]配置系数（将领）'!P43,"")))</f>
        <v/>
      </c>
      <c r="R43" s="208" t="str">
        <f ca="1">IF($H43="步将",'[3]配置系数（将领）'!Q43,IF($H43="骑将",'[4]配置系数（将领）'!Q43,IF($H43="弓将",'[5]配置系数（将领）'!Q43,"")))</f>
        <v/>
      </c>
      <c r="S43" s="208">
        <f>IF($H43="步将",'[3]配置系数（将领）'!R43,IF($H43="骑将",'[4]配置系数（将领）'!R43,IF($H43="弓将",'[5]配置系数（将领）'!R43,"")))</f>
        <v>0</v>
      </c>
      <c r="T43" s="208">
        <f>IF($H43="步将",'[3]配置系数（将领）'!S43,IF($H43="骑将",'[4]配置系数（将领）'!S43,IF($H43="弓将",'[5]配置系数（将领）'!S43,"")))</f>
        <v>0</v>
      </c>
      <c r="U43" s="208" t="str">
        <f ca="1">IF($H43="步将",'[3]配置系数（将领）'!T43,IF($H43="骑将",'[4]配置系数（将领）'!T43,IF($H43="弓将",'[5]配置系数（将领）'!T43,"")))</f>
        <v/>
      </c>
      <c r="V43" s="206">
        <f t="shared" ca="1" si="2"/>
        <v>1</v>
      </c>
      <c r="X43" s="208" t="str">
        <f ca="1">IF($H43="步将",'[3]配置系数（将领）'!W43,IF($H43="骑将",'[4]配置系数（将领）'!W43,IF($H43="弓将",'[5]配置系数（将领）'!W43,"")))</f>
        <v/>
      </c>
      <c r="Y43" s="208" t="str">
        <f ca="1">IF($H43="步将",'[3]配置系数（将领）'!X43,IF($H43="骑将",'[4]配置系数（将领）'!X43,IF($H43="弓将",'[5]配置系数（将领）'!X43,"")))</f>
        <v/>
      </c>
      <c r="Z43" s="208">
        <f>IF($H43="步将",'[3]配置系数（将领）'!Y43,IF($H43="骑将",'[4]配置系数（将领）'!Y43,IF($H43="弓将",'[5]配置系数（将领）'!Y43,"")))</f>
        <v>0</v>
      </c>
      <c r="AA43" s="208">
        <f>IF($H43="步将",'[3]配置系数（将领）'!Z43,IF($H43="骑将",'[4]配置系数（将领）'!Z43,IF($H43="弓将",'[5]配置系数（将领）'!Z43,"")))</f>
        <v>0</v>
      </c>
      <c r="AB43" s="208" t="str">
        <f ca="1">IF($H43="步将",'[3]配置系数（将领）'!AA43,IF($H43="骑将",'[4]配置系数（将领）'!AA43,IF($H43="弓将",'[5]配置系数（将领）'!AA43,"")))</f>
        <v/>
      </c>
      <c r="AC43" s="206">
        <f t="shared" ca="1" si="3"/>
        <v>1</v>
      </c>
    </row>
    <row r="44" spans="3:29" x14ac:dyDescent="0.15">
      <c r="C44" s="107">
        <v>36</v>
      </c>
      <c r="D44" s="69">
        <f>IFERROR(MATCH(C44,索引!J:J,0),D43)</f>
        <v>9</v>
      </c>
      <c r="E44" s="69">
        <f t="shared" si="0"/>
        <v>7</v>
      </c>
      <c r="F44" s="69">
        <f>INDEX(索引!$F:$F,D44,1)</f>
        <v>10002</v>
      </c>
      <c r="G44" s="69" t="str">
        <f>INDEX(索引!$E:$E,D44,1)</f>
        <v>曹仁</v>
      </c>
      <c r="H44" s="69" t="str">
        <f>INDEX(索引!$G:$G,D44,1)</f>
        <v>步将</v>
      </c>
      <c r="J44" s="208" t="str">
        <f ca="1">IF($H44="步将",'[3]配置系数（将领）'!I44,IF($H44="骑将",'[4]配置系数（将领）'!I44,IF($H44="弓将",'[5]配置系数（将领）'!I44,"")))</f>
        <v>1000200000303</v>
      </c>
      <c r="K44" s="208" t="str">
        <f ca="1">IF($H44="步将",'[3]配置系数（将领）'!J44,IF($H44="骑将",'[4]配置系数（将领）'!J44,IF($H44="弓将",'[5]配置系数（将领）'!J44,"")))</f>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
      <c r="L44" s="208">
        <f>IF($H44="步将",'[3]配置系数（将领）'!K44,IF($H44="骑将",'[4]配置系数（将领）'!K44,IF($H44="弓将",'[5]配置系数（将领）'!K44,"")))</f>
        <v>0</v>
      </c>
      <c r="M44" s="208">
        <f>IF($H44="步将",'[3]配置系数（将领）'!L44,IF($H44="骑将",'[4]配置系数（将领）'!L44,IF($H44="弓将",'[5]配置系数（将领）'!L44,"")))</f>
        <v>0</v>
      </c>
      <c r="N44" s="208" t="str">
        <f ca="1">IF($H44="步将",'[3]配置系数（将领）'!M44,IF($H44="骑将",'[4]配置系数（将领）'!M44,IF($H44="弓将",'[5]配置系数（将领）'!M44,"")))</f>
        <v>0.32+0.355+0.39+0.425+0.46+0.495+0.53+0.565+0.6+0.635+0.67+0.705+0.74+0.775+0.81+0.845+0.88</v>
      </c>
      <c r="O44" s="206">
        <f t="shared" ca="1" si="1"/>
        <v>100</v>
      </c>
      <c r="Q44" s="208" t="str">
        <f ca="1">IF($H44="步将",'[3]配置系数（将领）'!P44,IF($H44="骑将",'[4]配置系数（将领）'!P44,IF($H44="弓将",'[5]配置系数（将领）'!P44,"")))</f>
        <v/>
      </c>
      <c r="R44" s="208" t="str">
        <f ca="1">IF($H44="步将",'[3]配置系数（将领）'!Q44,IF($H44="骑将",'[4]配置系数（将领）'!Q44,IF($H44="弓将",'[5]配置系数（将领）'!Q44,"")))</f>
        <v/>
      </c>
      <c r="S44" s="208">
        <f>IF($H44="步将",'[3]配置系数（将领）'!R44,IF($H44="骑将",'[4]配置系数（将领）'!R44,IF($H44="弓将",'[5]配置系数（将领）'!R44,"")))</f>
        <v>0</v>
      </c>
      <c r="T44" s="208">
        <f>IF($H44="步将",'[3]配置系数（将领）'!S44,IF($H44="骑将",'[4]配置系数（将领）'!S44,IF($H44="弓将",'[5]配置系数（将领）'!S44,"")))</f>
        <v>0</v>
      </c>
      <c r="U44" s="208" t="str">
        <f ca="1">IF($H44="步将",'[3]配置系数（将领）'!T44,IF($H44="骑将",'[4]配置系数（将领）'!T44,IF($H44="弓将",'[5]配置系数（将领）'!T44,"")))</f>
        <v/>
      </c>
      <c r="V44" s="206">
        <f t="shared" ca="1" si="2"/>
        <v>1</v>
      </c>
      <c r="X44" s="208" t="str">
        <f ca="1">IF($H44="步将",'[3]配置系数（将领）'!W44,IF($H44="骑将",'[4]配置系数（将领）'!W44,IF($H44="弓将",'[5]配置系数（将领）'!W44,"")))</f>
        <v/>
      </c>
      <c r="Y44" s="208" t="str">
        <f ca="1">IF($H44="步将",'[3]配置系数（将领）'!X44,IF($H44="骑将",'[4]配置系数（将领）'!X44,IF($H44="弓将",'[5]配置系数（将领）'!X44,"")))</f>
        <v/>
      </c>
      <c r="Z44" s="208">
        <f>IF($H44="步将",'[3]配置系数（将领）'!Y44,IF($H44="骑将",'[4]配置系数（将领）'!Y44,IF($H44="弓将",'[5]配置系数（将领）'!Y44,"")))</f>
        <v>0</v>
      </c>
      <c r="AA44" s="208">
        <f>IF($H44="步将",'[3]配置系数（将领）'!Z44,IF($H44="骑将",'[4]配置系数（将领）'!Z44,IF($H44="弓将",'[5]配置系数（将领）'!Z44,"")))</f>
        <v>0</v>
      </c>
      <c r="AB44" s="208" t="str">
        <f ca="1">IF($H44="步将",'[3]配置系数（将领）'!AA44,IF($H44="骑将",'[4]配置系数（将领）'!AA44,IF($H44="弓将",'[5]配置系数（将领）'!AA44,"")))</f>
        <v/>
      </c>
      <c r="AC44" s="206">
        <f t="shared" ca="1" si="3"/>
        <v>1</v>
      </c>
    </row>
    <row r="45" spans="3:29" x14ac:dyDescent="0.15">
      <c r="C45" s="107">
        <v>37</v>
      </c>
      <c r="D45" s="69">
        <f>IFERROR(MATCH(C45,索引!J:J,0),D44)</f>
        <v>9</v>
      </c>
      <c r="E45" s="69">
        <f t="shared" si="0"/>
        <v>8</v>
      </c>
      <c r="F45" s="69">
        <f>INDEX(索引!$F:$F,D45,1)</f>
        <v>10002</v>
      </c>
      <c r="G45" s="69" t="str">
        <f>INDEX(索引!$E:$E,D45,1)</f>
        <v>曹仁</v>
      </c>
      <c r="H45" s="69" t="str">
        <f>INDEX(索引!$G:$G,D45,1)</f>
        <v>步将</v>
      </c>
      <c r="J45" s="208" t="str">
        <f ca="1">IF($H45="步将",'[3]配置系数（将领）'!I45,IF($H45="骑将",'[4]配置系数（将领）'!I45,IF($H45="弓将",'[5]配置系数（将领）'!I45,"")))</f>
        <v>1000200000304</v>
      </c>
      <c r="K45" s="208" t="str">
        <f ca="1">IF($H45="步将",'[3]配置系数（将领）'!J45,IF($H45="骑将",'[4]配置系数（将领）'!J45,IF($H45="弓将",'[5]配置系数（将领）'!J45,"")))</f>
        <v>被动技能1:护甲提高{0}。每16秒，曹仁发动拒敌，嘲讽周围敌人，且受到普攻伤害降低{1}%。持续6秒，6秒后曹仁发动一次横扫，对周围敌人造成攻击{2}%伤害和2秒眩晕，拒敌期间曹仁每受到5次伤害（持续伤害只计1次），都会使横扫伤害提高50%，眩晕时间提升1秒，最多叠加3次。</v>
      </c>
      <c r="L45" s="208">
        <f>IF($H45="步将",'[3]配置系数（将领）'!K45,IF($H45="骑将",'[4]配置系数（将领）'!K45,IF($H45="弓将",'[5]配置系数（将领）'!K45,"")))</f>
        <v>0</v>
      </c>
      <c r="M45" s="208">
        <f>IF($H45="步将",'[3]配置系数（将领）'!L45,IF($H45="骑将",'[4]配置系数（将领）'!L45,IF($H45="弓将",'[5]配置系数（将领）'!L45,"")))</f>
        <v>0</v>
      </c>
      <c r="N45" s="208" t="str">
        <f ca="1">IF($H45="步将",'[3]配置系数（将领）'!M45,IF($H45="骑将",'[4]配置系数（将领）'!M45,IF($H45="弓将",'[5]配置系数（将领）'!M45,"")))</f>
        <v>0++++++++++++++++</v>
      </c>
      <c r="O45" s="206">
        <f t="shared" ca="1" si="1"/>
        <v>1</v>
      </c>
      <c r="Q45" s="208" t="str">
        <f ca="1">IF($H45="步将",'[3]配置系数（将领）'!P45,IF($H45="骑将",'[4]配置系数（将领）'!P45,IF($H45="弓将",'[5]配置系数（将领）'!P45,"")))</f>
        <v/>
      </c>
      <c r="R45" s="208" t="str">
        <f ca="1">IF($H45="步将",'[3]配置系数（将领）'!Q45,IF($H45="骑将",'[4]配置系数（将领）'!Q45,IF($H45="弓将",'[5]配置系数（将领）'!Q45,"")))</f>
        <v/>
      </c>
      <c r="S45" s="208">
        <f>IF($H45="步将",'[3]配置系数（将领）'!R45,IF($H45="骑将",'[4]配置系数（将领）'!R45,IF($H45="弓将",'[5]配置系数（将领）'!R45,"")))</f>
        <v>0</v>
      </c>
      <c r="T45" s="208">
        <f>IF($H45="步将",'[3]配置系数（将领）'!S45,IF($H45="骑将",'[4]配置系数（将领）'!S45,IF($H45="弓将",'[5]配置系数（将领）'!S45,"")))</f>
        <v>0</v>
      </c>
      <c r="U45" s="208" t="str">
        <f ca="1">IF($H45="步将",'[3]配置系数（将领）'!T45,IF($H45="骑将",'[4]配置系数（将领）'!T45,IF($H45="弓将",'[5]配置系数（将领）'!T45,"")))</f>
        <v/>
      </c>
      <c r="V45" s="206">
        <f t="shared" ca="1" si="2"/>
        <v>1</v>
      </c>
      <c r="X45" s="208" t="str">
        <f ca="1">IF($H45="步将",'[3]配置系数（将领）'!W45,IF($H45="骑将",'[4]配置系数（将领）'!W45,IF($H45="弓将",'[5]配置系数（将领）'!W45,"")))</f>
        <v/>
      </c>
      <c r="Y45" s="208" t="str">
        <f ca="1">IF($H45="步将",'[3]配置系数（将领）'!X45,IF($H45="骑将",'[4]配置系数（将领）'!X45,IF($H45="弓将",'[5]配置系数（将领）'!X45,"")))</f>
        <v/>
      </c>
      <c r="Z45" s="208">
        <f>IF($H45="步将",'[3]配置系数（将领）'!Y45,IF($H45="骑将",'[4]配置系数（将领）'!Y45,IF($H45="弓将",'[5]配置系数（将领）'!Y45,"")))</f>
        <v>0</v>
      </c>
      <c r="AA45" s="208">
        <f>IF($H45="步将",'[3]配置系数（将领）'!Z45,IF($H45="骑将",'[4]配置系数（将领）'!Z45,IF($H45="弓将",'[5]配置系数（将领）'!Z45,"")))</f>
        <v>0</v>
      </c>
      <c r="AB45" s="208" t="str">
        <f ca="1">IF($H45="步将",'[3]配置系数（将领）'!AA45,IF($H45="骑将",'[4]配置系数（将领）'!AA45,IF($H45="弓将",'[5]配置系数（将领）'!AA45,"")))</f>
        <v/>
      </c>
      <c r="AC45" s="206">
        <f t="shared" ca="1" si="3"/>
        <v>1</v>
      </c>
    </row>
    <row r="46" spans="3:29" x14ac:dyDescent="0.15">
      <c r="C46" s="107">
        <v>38</v>
      </c>
      <c r="D46" s="69">
        <f>IFERROR(MATCH(C46,索引!J:J,0),D45)</f>
        <v>9</v>
      </c>
      <c r="E46" s="69">
        <f t="shared" si="0"/>
        <v>9</v>
      </c>
      <c r="F46" s="69">
        <f>INDEX(索引!$F:$F,D46,1)</f>
        <v>10002</v>
      </c>
      <c r="G46" s="69" t="str">
        <f>INDEX(索引!$E:$E,D46,1)</f>
        <v>曹仁</v>
      </c>
      <c r="H46" s="69" t="str">
        <f>INDEX(索引!$G:$G,D46,1)</f>
        <v>步将</v>
      </c>
      <c r="J46" s="208" t="str">
        <f ca="1">IF($H46="步将",'[3]配置系数（将领）'!I46,IF($H46="骑将",'[4]配置系数（将领）'!I46,IF($H46="弓将",'[5]配置系数（将领）'!I46,"")))</f>
        <v>1000200000401</v>
      </c>
      <c r="K46" s="208" t="str">
        <f ca="1">IF($H46="步将",'[3]配置系数（将领）'!J46,IF($H46="骑将",'[4]配置系数（将领）'!J46,IF($H46="弓将",'[5]配置系数（将领）'!J46,"")))</f>
        <v>被动技能2:武将率领盾兵时，盾兵的护甲提升100点；率领戟兵时，戟兵攻击提升10%。</v>
      </c>
      <c r="L46" s="208">
        <f>IF($H46="步将",'[3]配置系数（将领）'!K46,IF($H46="骑将",'[4]配置系数（将领）'!K46,IF($H46="弓将",'[5]配置系数（将领）'!K46,"")))</f>
        <v>0</v>
      </c>
      <c r="M46" s="208">
        <f>IF($H46="步将",'[3]配置系数（将领）'!L46,IF($H46="骑将",'[4]配置系数（将领）'!L46,IF($H46="弓将",'[5]配置系数（将领）'!L46,"")))</f>
        <v>0</v>
      </c>
      <c r="N46" s="208" t="str">
        <f ca="1">IF($H46="步将",'[3]配置系数（将领）'!M46,IF($H46="骑将",'[4]配置系数（将领）'!M46,IF($H46="弓将",'[5]配置系数（将领）'!M46,"")))</f>
        <v>100+100+100+100+100+100+100+100+100+100+100+100+100+100+100+100+100</v>
      </c>
      <c r="O46" s="206">
        <f t="shared" ca="1" si="1"/>
        <v>1</v>
      </c>
      <c r="Q46" s="208" t="str">
        <f ca="1">IF($H46="步将",'[3]配置系数（将领）'!P46,IF($H46="骑将",'[4]配置系数（将领）'!P46,IF($H46="弓将",'[5]配置系数（将领）'!P46,"")))</f>
        <v>1000200000402</v>
      </c>
      <c r="R46" s="208" t="str">
        <f ca="1">IF($H46="步将",'[3]配置系数（将领）'!Q46,IF($H46="骑将",'[4]配置系数（将领）'!Q46,IF($H46="弓将",'[5]配置系数（将领）'!Q46,"")))</f>
        <v>被动技能2:武将率领盾兵时，盾兵的护甲提升100点；率领戟兵时，戟兵攻击提升10%。</v>
      </c>
      <c r="S46" s="208">
        <f>IF($H46="步将",'[3]配置系数（将领）'!R46,IF($H46="骑将",'[4]配置系数（将领）'!R46,IF($H46="弓将",'[5]配置系数（将领）'!R46,"")))</f>
        <v>0</v>
      </c>
      <c r="T46" s="208">
        <f>IF($H46="步将",'[3]配置系数（将领）'!S46,IF($H46="骑将",'[4]配置系数（将领）'!S46,IF($H46="弓将",'[5]配置系数（将领）'!S46,"")))</f>
        <v>0</v>
      </c>
      <c r="U46" s="208" t="str">
        <f ca="1">IF($H46="步将",'[3]配置系数（将领）'!T46,IF($H46="骑将",'[4]配置系数（将领）'!T46,IF($H46="弓将",'[5]配置系数（将领）'!T46,"")))</f>
        <v>0.1+0.1+0.1+0.1+0.1+0.1+0.1+0.1+0.1+0.1+0.1+0.1+0.1+0.1+0.1+0.1+0.1</v>
      </c>
      <c r="V46" s="206">
        <f t="shared" ca="1" si="2"/>
        <v>1</v>
      </c>
      <c r="X46" s="208" t="str">
        <f ca="1">IF($H46="步将",'[3]配置系数（将领）'!W46,IF($H46="骑将",'[4]配置系数（将领）'!W46,IF($H46="弓将",'[5]配置系数（将领）'!W46,"")))</f>
        <v/>
      </c>
      <c r="Y46" s="208" t="str">
        <f ca="1">IF($H46="步将",'[3]配置系数（将领）'!X46,IF($H46="骑将",'[4]配置系数（将领）'!X46,IF($H46="弓将",'[5]配置系数（将领）'!X46,"")))</f>
        <v/>
      </c>
      <c r="Z46" s="208">
        <f>IF($H46="步将",'[3]配置系数（将领）'!Y46,IF($H46="骑将",'[4]配置系数（将领）'!Y46,IF($H46="弓将",'[5]配置系数（将领）'!Y46,"")))</f>
        <v>0</v>
      </c>
      <c r="AA46" s="208">
        <f>IF($H46="步将",'[3]配置系数（将领）'!Z46,IF($H46="骑将",'[4]配置系数（将领）'!Z46,IF($H46="弓将",'[5]配置系数（将领）'!Z46,"")))</f>
        <v>0</v>
      </c>
      <c r="AB46" s="208" t="str">
        <f ca="1">IF($H46="步将",'[3]配置系数（将领）'!AA46,IF($H46="骑将",'[4]配置系数（将领）'!AA46,IF($H46="弓将",'[5]配置系数（将领）'!AA46,"")))</f>
        <v/>
      </c>
      <c r="AC46" s="206">
        <f t="shared" ca="1" si="3"/>
        <v>1</v>
      </c>
    </row>
    <row r="47" spans="3:29" x14ac:dyDescent="0.15">
      <c r="C47" s="107">
        <v>39</v>
      </c>
      <c r="D47" s="69">
        <f>IFERROR(MATCH(C47,索引!J:J,0),D46)</f>
        <v>9</v>
      </c>
      <c r="E47" s="69">
        <f t="shared" si="0"/>
        <v>10</v>
      </c>
      <c r="F47" s="69">
        <f>INDEX(索引!$F:$F,D47,1)</f>
        <v>10002</v>
      </c>
      <c r="G47" s="69" t="str">
        <f>INDEX(索引!$E:$E,D47,1)</f>
        <v>曹仁</v>
      </c>
      <c r="H47" s="69" t="str">
        <f>INDEX(索引!$G:$G,D47,1)</f>
        <v>步将</v>
      </c>
      <c r="J47" s="208" t="str">
        <f ca="1">IF($H47="步将",'[3]配置系数（将领）'!I47,IF($H47="骑将",'[4]配置系数（将领）'!I47,IF($H47="弓将",'[5]配置系数（将领）'!I47,"")))</f>
        <v>1000200000501</v>
      </c>
      <c r="K47" s="208" t="str">
        <f ca="1">IF($H47="步将",'[3]配置系数（将领）'!J47,IF($H47="骑将",'[4]配置系数（将领）'!J47,IF($H47="弓将",'[5]配置系数（将领）'!J47,"")))</f>
        <v>被动技能3:勇猛无畏，悍勇绝伦，勇猛无畏，悍勇绝伦，自身受到武力伤害减少10%，自身伤害提升10%。</v>
      </c>
      <c r="L47" s="208">
        <f>IF($H47="步将",'[3]配置系数（将领）'!K47,IF($H47="骑将",'[4]配置系数（将领）'!K47,IF($H47="弓将",'[5]配置系数（将领）'!K47,"")))</f>
        <v>0</v>
      </c>
      <c r="M47" s="208">
        <f>IF($H47="步将",'[3]配置系数（将领）'!L47,IF($H47="骑将",'[4]配置系数（将领）'!L47,IF($H47="弓将",'[5]配置系数（将领）'!L47,"")))</f>
        <v>0</v>
      </c>
      <c r="N47" s="208" t="str">
        <f ca="1">IF($H47="步将",'[3]配置系数（将领）'!M47,IF($H47="骑将",'[4]配置系数（将领）'!M47,IF($H47="弓将",'[5]配置系数（将领）'!M47,"")))</f>
        <v>0.1+0.1+0.1+0.1+0.1+0.1+0.1+0.1+0.1+0.1+0.1+0.1+0.1+0.1+0.1+0.1+0.1</v>
      </c>
      <c r="O47" s="206">
        <f t="shared" ca="1" si="1"/>
        <v>1</v>
      </c>
      <c r="Q47" s="208" t="str">
        <f ca="1">IF($H47="步将",'[3]配置系数（将领）'!P47,IF($H47="骑将",'[4]配置系数（将领）'!P47,IF($H47="弓将",'[5]配置系数（将领）'!P47,"")))</f>
        <v>1000200000502</v>
      </c>
      <c r="R47" s="208" t="str">
        <f ca="1">IF($H47="步将",'[3]配置系数（将领）'!Q47,IF($H47="骑将",'[4]配置系数（将领）'!Q47,IF($H47="弓将",'[5]配置系数（将领）'!Q47,"")))</f>
        <v>被动技能3:勇猛无畏，悍勇绝伦，勇猛无畏，悍勇绝伦，自身受到武力伤害减少10%，自身伤害提升10%。</v>
      </c>
      <c r="S47" s="208">
        <f>IF($H47="步将",'[3]配置系数（将领）'!R47,IF($H47="骑将",'[4]配置系数（将领）'!R47,IF($H47="弓将",'[5]配置系数（将领）'!R47,"")))</f>
        <v>0</v>
      </c>
      <c r="T47" s="208">
        <f>IF($H47="步将",'[3]配置系数（将领）'!S47,IF($H47="骑将",'[4]配置系数（将领）'!S47,IF($H47="弓将",'[5]配置系数（将领）'!S47,"")))</f>
        <v>0</v>
      </c>
      <c r="U47" s="208" t="str">
        <f ca="1">IF($H47="步将",'[3]配置系数（将领）'!T47,IF($H47="骑将",'[4]配置系数（将领）'!T47,IF($H47="弓将",'[5]配置系数（将领）'!T47,"")))</f>
        <v>0.1+0.1+0.1+0.1+0.1+0.1+0.1+0.1+0.1+0.1+0.1+0.1+0.1+0.1+0.1+0.1+0.1</v>
      </c>
      <c r="V47" s="206">
        <f t="shared" ca="1" si="2"/>
        <v>1</v>
      </c>
      <c r="X47" s="208" t="str">
        <f ca="1">IF($H47="步将",'[3]配置系数（将领）'!W47,IF($H47="骑将",'[4]配置系数（将领）'!W47,IF($H47="弓将",'[5]配置系数（将领）'!W47,"")))</f>
        <v/>
      </c>
      <c r="Y47" s="208" t="str">
        <f ca="1">IF($H47="步将",'[3]配置系数（将领）'!X47,IF($H47="骑将",'[4]配置系数（将领）'!X47,IF($H47="弓将",'[5]配置系数（将领）'!X47,"")))</f>
        <v/>
      </c>
      <c r="Z47" s="208">
        <f>IF($H47="步将",'[3]配置系数（将领）'!Y47,IF($H47="骑将",'[4]配置系数（将领）'!Y47,IF($H47="弓将",'[5]配置系数（将领）'!Y47,"")))</f>
        <v>0</v>
      </c>
      <c r="AA47" s="208">
        <f>IF($H47="步将",'[3]配置系数（将领）'!Z47,IF($H47="骑将",'[4]配置系数（将领）'!Z47,IF($H47="弓将",'[5]配置系数（将领）'!Z47,"")))</f>
        <v>0</v>
      </c>
      <c r="AB47" s="208" t="str">
        <f ca="1">IF($H47="步将",'[3]配置系数（将领）'!AA47,IF($H47="骑将",'[4]配置系数（将领）'!AA47,IF($H47="弓将",'[5]配置系数（将领）'!AA47,"")))</f>
        <v/>
      </c>
      <c r="AC47" s="206">
        <f t="shared" ca="1" si="3"/>
        <v>1</v>
      </c>
    </row>
    <row r="48" spans="3:29" x14ac:dyDescent="0.15">
      <c r="C48" s="107">
        <v>40</v>
      </c>
      <c r="D48" s="69">
        <f>IFERROR(MATCH(C48,索引!J:J,0),D47)</f>
        <v>9</v>
      </c>
      <c r="E48" s="69">
        <f t="shared" si="0"/>
        <v>11</v>
      </c>
      <c r="F48" s="69">
        <f>INDEX(索引!$F:$F,D48,1)</f>
        <v>10002</v>
      </c>
      <c r="G48" s="69" t="str">
        <f>INDEX(索引!$E:$E,D48,1)</f>
        <v>曹仁</v>
      </c>
      <c r="H48" s="69" t="str">
        <f>INDEX(索引!$G:$G,D48,1)</f>
        <v>步将</v>
      </c>
      <c r="J48" s="208" t="str">
        <f ca="1">IF($H48="步将",'[3]配置系数（将领）'!I48,IF($H48="骑将",'[4]配置系数（将领）'!I48,IF($H48="弓将",'[5]配置系数（将领）'!I48,"")))</f>
        <v/>
      </c>
      <c r="K48" s="208" t="str">
        <f ca="1">IF($H48="步将",'[3]配置系数（将领）'!J48,IF($H48="骑将",'[4]配置系数（将领）'!J48,IF($H48="弓将",'[5]配置系数（将领）'!J48,"")))</f>
        <v/>
      </c>
      <c r="L48" s="208">
        <f>IF($H48="步将",'[3]配置系数（将领）'!K48,IF($H48="骑将",'[4]配置系数（将领）'!K48,IF($H48="弓将",'[5]配置系数（将领）'!K48,"")))</f>
        <v>0</v>
      </c>
      <c r="M48" s="208">
        <f>IF($H48="步将",'[3]配置系数（将领）'!L48,IF($H48="骑将",'[4]配置系数（将领）'!L48,IF($H48="弓将",'[5]配置系数（将领）'!L48,"")))</f>
        <v>0</v>
      </c>
      <c r="N48" s="208" t="str">
        <f ca="1">IF($H48="步将",'[3]配置系数（将领）'!M48,IF($H48="骑将",'[4]配置系数（将领）'!M48,IF($H48="弓将",'[5]配置系数（将领）'!M48,"")))</f>
        <v/>
      </c>
      <c r="O48" s="206">
        <f t="shared" ca="1" si="1"/>
        <v>1</v>
      </c>
      <c r="Q48" s="208" t="str">
        <f ca="1">IF($H48="步将",'[3]配置系数（将领）'!P48,IF($H48="骑将",'[4]配置系数（将领）'!P48,IF($H48="弓将",'[5]配置系数（将领）'!P48,"")))</f>
        <v/>
      </c>
      <c r="R48" s="208" t="str">
        <f ca="1">IF($H48="步将",'[3]配置系数（将领）'!Q48,IF($H48="骑将",'[4]配置系数（将领）'!Q48,IF($H48="弓将",'[5]配置系数（将领）'!Q48,"")))</f>
        <v/>
      </c>
      <c r="S48" s="208">
        <f>IF($H48="步将",'[3]配置系数（将领）'!R48,IF($H48="骑将",'[4]配置系数（将领）'!R48,IF($H48="弓将",'[5]配置系数（将领）'!R48,"")))</f>
        <v>0</v>
      </c>
      <c r="T48" s="208">
        <f>IF($H48="步将",'[3]配置系数（将领）'!S48,IF($H48="骑将",'[4]配置系数（将领）'!S48,IF($H48="弓将",'[5]配置系数（将领）'!S48,"")))</f>
        <v>0</v>
      </c>
      <c r="U48" s="208" t="str">
        <f ca="1">IF($H48="步将",'[3]配置系数（将领）'!T48,IF($H48="骑将",'[4]配置系数（将领）'!T48,IF($H48="弓将",'[5]配置系数（将领）'!T48,"")))</f>
        <v/>
      </c>
      <c r="V48" s="206">
        <f t="shared" ca="1" si="2"/>
        <v>1</v>
      </c>
      <c r="X48" s="208" t="str">
        <f ca="1">IF($H48="步将",'[3]配置系数（将领）'!W48,IF($H48="骑将",'[4]配置系数（将领）'!W48,IF($H48="弓将",'[5]配置系数（将领）'!W48,"")))</f>
        <v/>
      </c>
      <c r="Y48" s="208" t="str">
        <f ca="1">IF($H48="步将",'[3]配置系数（将领）'!X48,IF($H48="骑将",'[4]配置系数（将领）'!X48,IF($H48="弓将",'[5]配置系数（将领）'!X48,"")))</f>
        <v/>
      </c>
      <c r="Z48" s="208">
        <f>IF($H48="步将",'[3]配置系数（将领）'!Y48,IF($H48="骑将",'[4]配置系数（将领）'!Y48,IF($H48="弓将",'[5]配置系数（将领）'!Y48,"")))</f>
        <v>0</v>
      </c>
      <c r="AA48" s="208">
        <f>IF($H48="步将",'[3]配置系数（将领）'!Z48,IF($H48="骑将",'[4]配置系数（将领）'!Z48,IF($H48="弓将",'[5]配置系数（将领）'!Z48,"")))</f>
        <v>0</v>
      </c>
      <c r="AB48" s="208" t="str">
        <f ca="1">IF($H48="步将",'[3]配置系数（将领）'!AA48,IF($H48="骑将",'[4]配置系数（将领）'!AA48,IF($H48="弓将",'[5]配置系数（将领）'!AA48,"")))</f>
        <v/>
      </c>
      <c r="AC48" s="206">
        <f t="shared" ca="1" si="3"/>
        <v>1</v>
      </c>
    </row>
    <row r="49" spans="3:29" x14ac:dyDescent="0.15">
      <c r="C49" s="107">
        <v>41</v>
      </c>
      <c r="D49" s="69">
        <f>IFERROR(MATCH(C49,索引!J:J,0),D48)</f>
        <v>9</v>
      </c>
      <c r="E49" s="69">
        <f t="shared" si="0"/>
        <v>12</v>
      </c>
      <c r="F49" s="69">
        <f>INDEX(索引!$F:$F,D49,1)</f>
        <v>10002</v>
      </c>
      <c r="G49" s="69" t="str">
        <f>INDEX(索引!$E:$E,D49,1)</f>
        <v>曹仁</v>
      </c>
      <c r="H49" s="69" t="str">
        <f>INDEX(索引!$G:$G,D49,1)</f>
        <v>步将</v>
      </c>
      <c r="J49" s="208" t="str">
        <f ca="1">IF($H49="步将",'[3]配置系数（将领）'!I49,IF($H49="骑将",'[4]配置系数（将领）'!I49,IF($H49="弓将",'[5]配置系数（将领）'!I49,"")))</f>
        <v/>
      </c>
      <c r="K49" s="208" t="str">
        <f ca="1">IF($H49="步将",'[3]配置系数（将领）'!J49,IF($H49="骑将",'[4]配置系数（将领）'!J49,IF($H49="弓将",'[5]配置系数（将领）'!J49,"")))</f>
        <v/>
      </c>
      <c r="L49" s="208">
        <f>IF($H49="步将",'[3]配置系数（将领）'!K49,IF($H49="骑将",'[4]配置系数（将领）'!K49,IF($H49="弓将",'[5]配置系数（将领）'!K49,"")))</f>
        <v>0</v>
      </c>
      <c r="M49" s="208">
        <f>IF($H49="步将",'[3]配置系数（将领）'!L49,IF($H49="骑将",'[4]配置系数（将领）'!L49,IF($H49="弓将",'[5]配置系数（将领）'!L49,"")))</f>
        <v>0</v>
      </c>
      <c r="N49" s="208" t="str">
        <f ca="1">IF($H49="步将",'[3]配置系数（将领）'!M49,IF($H49="骑将",'[4]配置系数（将领）'!M49,IF($H49="弓将",'[5]配置系数（将领）'!M49,"")))</f>
        <v/>
      </c>
      <c r="O49" s="206">
        <f t="shared" ca="1" si="1"/>
        <v>1</v>
      </c>
      <c r="Q49" s="208" t="str">
        <f ca="1">IF($H49="步将",'[3]配置系数（将领）'!P49,IF($H49="骑将",'[4]配置系数（将领）'!P49,IF($H49="弓将",'[5]配置系数（将领）'!P49,"")))</f>
        <v/>
      </c>
      <c r="R49" s="208" t="str">
        <f ca="1">IF($H49="步将",'[3]配置系数（将领）'!Q49,IF($H49="骑将",'[4]配置系数（将领）'!Q49,IF($H49="弓将",'[5]配置系数（将领）'!Q49,"")))</f>
        <v/>
      </c>
      <c r="S49" s="208">
        <f>IF($H49="步将",'[3]配置系数（将领）'!R49,IF($H49="骑将",'[4]配置系数（将领）'!R49,IF($H49="弓将",'[5]配置系数（将领）'!R49,"")))</f>
        <v>0</v>
      </c>
      <c r="T49" s="208">
        <f>IF($H49="步将",'[3]配置系数（将领）'!S49,IF($H49="骑将",'[4]配置系数（将领）'!S49,IF($H49="弓将",'[5]配置系数（将领）'!S49,"")))</f>
        <v>0</v>
      </c>
      <c r="U49" s="208" t="str">
        <f ca="1">IF($H49="步将",'[3]配置系数（将领）'!T49,IF($H49="骑将",'[4]配置系数（将领）'!T49,IF($H49="弓将",'[5]配置系数（将领）'!T49,"")))</f>
        <v/>
      </c>
      <c r="V49" s="206">
        <f t="shared" ca="1" si="2"/>
        <v>1</v>
      </c>
      <c r="X49" s="208" t="str">
        <f ca="1">IF($H49="步将",'[3]配置系数（将领）'!W49,IF($H49="骑将",'[4]配置系数（将领）'!W49,IF($H49="弓将",'[5]配置系数（将领）'!W49,"")))</f>
        <v/>
      </c>
      <c r="Y49" s="208" t="str">
        <f ca="1">IF($H49="步将",'[3]配置系数（将领）'!X49,IF($H49="骑将",'[4]配置系数（将领）'!X49,IF($H49="弓将",'[5]配置系数（将领）'!X49,"")))</f>
        <v/>
      </c>
      <c r="Z49" s="208">
        <f>IF($H49="步将",'[3]配置系数（将领）'!Y49,IF($H49="骑将",'[4]配置系数（将领）'!Y49,IF($H49="弓将",'[5]配置系数（将领）'!Y49,"")))</f>
        <v>0</v>
      </c>
      <c r="AA49" s="208">
        <f>IF($H49="步将",'[3]配置系数（将领）'!Z49,IF($H49="骑将",'[4]配置系数（将领）'!Z49,IF($H49="弓将",'[5]配置系数（将领）'!Z49,"")))</f>
        <v>0</v>
      </c>
      <c r="AB49" s="208" t="str">
        <f ca="1">IF($H49="步将",'[3]配置系数（将领）'!AA49,IF($H49="骑将",'[4]配置系数（将领）'!AA49,IF($H49="弓将",'[5]配置系数（将领）'!AA49,"")))</f>
        <v/>
      </c>
      <c r="AC49" s="206">
        <f t="shared" ca="1" si="3"/>
        <v>1</v>
      </c>
    </row>
    <row r="50" spans="3:29" x14ac:dyDescent="0.15">
      <c r="C50" s="107">
        <v>42</v>
      </c>
      <c r="D50" s="69">
        <f>IFERROR(MATCH(C50,索引!J:J,0),D49)</f>
        <v>9</v>
      </c>
      <c r="E50" s="69">
        <f t="shared" si="0"/>
        <v>13</v>
      </c>
      <c r="F50" s="69">
        <f>INDEX(索引!$F:$F,D50,1)</f>
        <v>10002</v>
      </c>
      <c r="G50" s="69" t="str">
        <f>INDEX(索引!$E:$E,D50,1)</f>
        <v>曹仁</v>
      </c>
      <c r="H50" s="69" t="str">
        <f>INDEX(索引!$G:$G,D50,1)</f>
        <v>步将</v>
      </c>
      <c r="J50" s="208" t="str">
        <f ca="1">IF($H50="步将",'[3]配置系数（将领）'!I50,IF($H50="骑将",'[4]配置系数（将领）'!I50,IF($H50="弓将",'[5]配置系数（将领）'!I50,"")))</f>
        <v/>
      </c>
      <c r="K50" s="208" t="str">
        <f ca="1">IF($H50="步将",'[3]配置系数（将领）'!J50,IF($H50="骑将",'[4]配置系数（将领）'!J50,IF($H50="弓将",'[5]配置系数（将领）'!J50,"")))</f>
        <v/>
      </c>
      <c r="L50" s="208">
        <f>IF($H50="步将",'[3]配置系数（将领）'!K50,IF($H50="骑将",'[4]配置系数（将领）'!K50,IF($H50="弓将",'[5]配置系数（将领）'!K50,"")))</f>
        <v>0</v>
      </c>
      <c r="M50" s="208">
        <f>IF($H50="步将",'[3]配置系数（将领）'!L50,IF($H50="骑将",'[4]配置系数（将领）'!L50,IF($H50="弓将",'[5]配置系数（将领）'!L50,"")))</f>
        <v>0</v>
      </c>
      <c r="N50" s="208" t="str">
        <f ca="1">IF($H50="步将",'[3]配置系数（将领）'!M50,IF($H50="骑将",'[4]配置系数（将领）'!M50,IF($H50="弓将",'[5]配置系数（将领）'!M50,"")))</f>
        <v/>
      </c>
      <c r="O50" s="206">
        <f t="shared" ca="1" si="1"/>
        <v>1</v>
      </c>
      <c r="Q50" s="208" t="str">
        <f ca="1">IF($H50="步将",'[3]配置系数（将领）'!P50,IF($H50="骑将",'[4]配置系数（将领）'!P50,IF($H50="弓将",'[5]配置系数（将领）'!P50,"")))</f>
        <v/>
      </c>
      <c r="R50" s="208" t="str">
        <f ca="1">IF($H50="步将",'[3]配置系数（将领）'!Q50,IF($H50="骑将",'[4]配置系数（将领）'!Q50,IF($H50="弓将",'[5]配置系数（将领）'!Q50,"")))</f>
        <v/>
      </c>
      <c r="S50" s="208">
        <f>IF($H50="步将",'[3]配置系数（将领）'!R50,IF($H50="骑将",'[4]配置系数（将领）'!R50,IF($H50="弓将",'[5]配置系数（将领）'!R50,"")))</f>
        <v>0</v>
      </c>
      <c r="T50" s="208">
        <f>IF($H50="步将",'[3]配置系数（将领）'!S50,IF($H50="骑将",'[4]配置系数（将领）'!S50,IF($H50="弓将",'[5]配置系数（将领）'!S50,"")))</f>
        <v>0</v>
      </c>
      <c r="U50" s="208" t="str">
        <f ca="1">IF($H50="步将",'[3]配置系数（将领）'!T50,IF($H50="骑将",'[4]配置系数（将领）'!T50,IF($H50="弓将",'[5]配置系数（将领）'!T50,"")))</f>
        <v/>
      </c>
      <c r="V50" s="206">
        <f t="shared" ca="1" si="2"/>
        <v>1</v>
      </c>
      <c r="X50" s="208" t="str">
        <f ca="1">IF($H50="步将",'[3]配置系数（将领）'!W50,IF($H50="骑将",'[4]配置系数（将领）'!W50,IF($H50="弓将",'[5]配置系数（将领）'!W50,"")))</f>
        <v/>
      </c>
      <c r="Y50" s="208" t="str">
        <f ca="1">IF($H50="步将",'[3]配置系数（将领）'!X50,IF($H50="骑将",'[4]配置系数（将领）'!X50,IF($H50="弓将",'[5]配置系数（将领）'!X50,"")))</f>
        <v/>
      </c>
      <c r="Z50" s="208">
        <f>IF($H50="步将",'[3]配置系数（将领）'!Y50,IF($H50="骑将",'[4]配置系数（将领）'!Y50,IF($H50="弓将",'[5]配置系数（将领）'!Y50,"")))</f>
        <v>0</v>
      </c>
      <c r="AA50" s="208">
        <f>IF($H50="步将",'[3]配置系数（将领）'!Z50,IF($H50="骑将",'[4]配置系数（将领）'!Z50,IF($H50="弓将",'[5]配置系数（将领）'!Z50,"")))</f>
        <v>0</v>
      </c>
      <c r="AB50" s="208" t="str">
        <f ca="1">IF($H50="步将",'[3]配置系数（将领）'!AA50,IF($H50="骑将",'[4]配置系数（将领）'!AA50,IF($H50="弓将",'[5]配置系数（将领）'!AA50,"")))</f>
        <v/>
      </c>
      <c r="AC50" s="206">
        <f t="shared" ca="1" si="3"/>
        <v>1</v>
      </c>
    </row>
    <row r="51" spans="3:29" x14ac:dyDescent="0.15">
      <c r="C51" s="107">
        <v>43</v>
      </c>
      <c r="D51" s="69">
        <f>IFERROR(MATCH(C51,索引!J:J,0),D50)</f>
        <v>9</v>
      </c>
      <c r="E51" s="69">
        <f t="shared" si="0"/>
        <v>14</v>
      </c>
      <c r="F51" s="69">
        <f>INDEX(索引!$F:$F,D51,1)</f>
        <v>10002</v>
      </c>
      <c r="G51" s="69" t="str">
        <f>INDEX(索引!$E:$E,D51,1)</f>
        <v>曹仁</v>
      </c>
      <c r="H51" s="69" t="str">
        <f>INDEX(索引!$G:$G,D51,1)</f>
        <v>步将</v>
      </c>
      <c r="J51" s="208" t="str">
        <f ca="1">IF($H51="步将",'[3]配置系数（将领）'!I51,IF($H51="骑将",'[4]配置系数（将领）'!I51,IF($H51="弓将",'[5]配置系数（将领）'!I51,"")))</f>
        <v/>
      </c>
      <c r="K51" s="208" t="str">
        <f ca="1">IF($H51="步将",'[3]配置系数（将领）'!J51,IF($H51="骑将",'[4]配置系数（将领）'!J51,IF($H51="弓将",'[5]配置系数（将领）'!J51,"")))</f>
        <v/>
      </c>
      <c r="L51" s="208">
        <f>IF($H51="步将",'[3]配置系数（将领）'!K51,IF($H51="骑将",'[4]配置系数（将领）'!K51,IF($H51="弓将",'[5]配置系数（将领）'!K51,"")))</f>
        <v>0</v>
      </c>
      <c r="M51" s="208">
        <f>IF($H51="步将",'[3]配置系数（将领）'!L51,IF($H51="骑将",'[4]配置系数（将领）'!L51,IF($H51="弓将",'[5]配置系数（将领）'!L51,"")))</f>
        <v>0</v>
      </c>
      <c r="N51" s="208" t="str">
        <f ca="1">IF($H51="步将",'[3]配置系数（将领）'!M51,IF($H51="骑将",'[4]配置系数（将领）'!M51,IF($H51="弓将",'[5]配置系数（将领）'!M51,"")))</f>
        <v/>
      </c>
      <c r="O51" s="206">
        <f t="shared" ca="1" si="1"/>
        <v>1</v>
      </c>
      <c r="Q51" s="208" t="str">
        <f ca="1">IF($H51="步将",'[3]配置系数（将领）'!P51,IF($H51="骑将",'[4]配置系数（将领）'!P51,IF($H51="弓将",'[5]配置系数（将领）'!P51,"")))</f>
        <v/>
      </c>
      <c r="R51" s="208" t="str">
        <f ca="1">IF($H51="步将",'[3]配置系数（将领）'!Q51,IF($H51="骑将",'[4]配置系数（将领）'!Q51,IF($H51="弓将",'[5]配置系数（将领）'!Q51,"")))</f>
        <v/>
      </c>
      <c r="S51" s="208">
        <f>IF($H51="步将",'[3]配置系数（将领）'!R51,IF($H51="骑将",'[4]配置系数（将领）'!R51,IF($H51="弓将",'[5]配置系数（将领）'!R51,"")))</f>
        <v>0</v>
      </c>
      <c r="T51" s="208">
        <f>IF($H51="步将",'[3]配置系数（将领）'!S51,IF($H51="骑将",'[4]配置系数（将领）'!S51,IF($H51="弓将",'[5]配置系数（将领）'!S51,"")))</f>
        <v>0</v>
      </c>
      <c r="U51" s="208" t="str">
        <f ca="1">IF($H51="步将",'[3]配置系数（将领）'!T51,IF($H51="骑将",'[4]配置系数（将领）'!T51,IF($H51="弓将",'[5]配置系数（将领）'!T51,"")))</f>
        <v/>
      </c>
      <c r="V51" s="206">
        <f t="shared" ca="1" si="2"/>
        <v>1</v>
      </c>
      <c r="X51" s="208" t="str">
        <f ca="1">IF($H51="步将",'[3]配置系数（将领）'!W51,IF($H51="骑将",'[4]配置系数（将领）'!W51,IF($H51="弓将",'[5]配置系数（将领）'!W51,"")))</f>
        <v/>
      </c>
      <c r="Y51" s="208" t="str">
        <f ca="1">IF($H51="步将",'[3]配置系数（将领）'!X51,IF($H51="骑将",'[4]配置系数（将领）'!X51,IF($H51="弓将",'[5]配置系数（将领）'!X51,"")))</f>
        <v/>
      </c>
      <c r="Z51" s="208">
        <f>IF($H51="步将",'[3]配置系数（将领）'!Y51,IF($H51="骑将",'[4]配置系数（将领）'!Y51,IF($H51="弓将",'[5]配置系数（将领）'!Y51,"")))</f>
        <v>0</v>
      </c>
      <c r="AA51" s="208">
        <f>IF($H51="步将",'[3]配置系数（将领）'!Z51,IF($H51="骑将",'[4]配置系数（将领）'!Z51,IF($H51="弓将",'[5]配置系数（将领）'!Z51,"")))</f>
        <v>0</v>
      </c>
      <c r="AB51" s="208" t="str">
        <f ca="1">IF($H51="步将",'[3]配置系数（将领）'!AA51,IF($H51="骑将",'[4]配置系数（将领）'!AA51,IF($H51="弓将",'[5]配置系数（将领）'!AA51,"")))</f>
        <v/>
      </c>
      <c r="AC51" s="206">
        <f t="shared" ca="1" si="3"/>
        <v>1</v>
      </c>
    </row>
    <row r="52" spans="3:29" x14ac:dyDescent="0.15">
      <c r="C52" s="107">
        <v>44</v>
      </c>
      <c r="D52" s="69">
        <f>IFERROR(MATCH(C52,索引!J:J,0),D51)</f>
        <v>9</v>
      </c>
      <c r="E52" s="69">
        <f t="shared" si="0"/>
        <v>15</v>
      </c>
      <c r="F52" s="69">
        <f>INDEX(索引!$F:$F,D52,1)</f>
        <v>10002</v>
      </c>
      <c r="G52" s="69" t="str">
        <f>INDEX(索引!$E:$E,D52,1)</f>
        <v>曹仁</v>
      </c>
      <c r="H52" s="69" t="str">
        <f>INDEX(索引!$G:$G,D52,1)</f>
        <v>步将</v>
      </c>
      <c r="J52" s="208" t="str">
        <f ca="1">IF($H52="步将",'[3]配置系数（将领）'!I52,IF($H52="骑将",'[4]配置系数（将领）'!I52,IF($H52="弓将",'[5]配置系数（将领）'!I52,"")))</f>
        <v/>
      </c>
      <c r="K52" s="208" t="str">
        <f ca="1">IF($H52="步将",'[3]配置系数（将领）'!J52,IF($H52="骑将",'[4]配置系数（将领）'!J52,IF($H52="弓将",'[5]配置系数（将领）'!J52,"")))</f>
        <v/>
      </c>
      <c r="L52" s="208">
        <f>IF($H52="步将",'[3]配置系数（将领）'!K52,IF($H52="骑将",'[4]配置系数（将领）'!K52,IF($H52="弓将",'[5]配置系数（将领）'!K52,"")))</f>
        <v>0</v>
      </c>
      <c r="M52" s="208">
        <f>IF($H52="步将",'[3]配置系数（将领）'!L52,IF($H52="骑将",'[4]配置系数（将领）'!L52,IF($H52="弓将",'[5]配置系数（将领）'!L52,"")))</f>
        <v>0</v>
      </c>
      <c r="N52" s="208" t="str">
        <f ca="1">IF($H52="步将",'[3]配置系数（将领）'!M52,IF($H52="骑将",'[4]配置系数（将领）'!M52,IF($H52="弓将",'[5]配置系数（将领）'!M52,"")))</f>
        <v/>
      </c>
      <c r="O52" s="206">
        <f t="shared" ca="1" si="1"/>
        <v>1</v>
      </c>
      <c r="Q52" s="208" t="str">
        <f ca="1">IF($H52="步将",'[3]配置系数（将领）'!P52,IF($H52="骑将",'[4]配置系数（将领）'!P52,IF($H52="弓将",'[5]配置系数（将领）'!P52,"")))</f>
        <v/>
      </c>
      <c r="R52" s="208" t="str">
        <f ca="1">IF($H52="步将",'[3]配置系数（将领）'!Q52,IF($H52="骑将",'[4]配置系数（将领）'!Q52,IF($H52="弓将",'[5]配置系数（将领）'!Q52,"")))</f>
        <v/>
      </c>
      <c r="S52" s="208">
        <f>IF($H52="步将",'[3]配置系数（将领）'!R52,IF($H52="骑将",'[4]配置系数（将领）'!R52,IF($H52="弓将",'[5]配置系数（将领）'!R52,"")))</f>
        <v>0</v>
      </c>
      <c r="T52" s="208">
        <f>IF($H52="步将",'[3]配置系数（将领）'!S52,IF($H52="骑将",'[4]配置系数（将领）'!S52,IF($H52="弓将",'[5]配置系数（将领）'!S52,"")))</f>
        <v>0</v>
      </c>
      <c r="U52" s="208" t="str">
        <f ca="1">IF($H52="步将",'[3]配置系数（将领）'!T52,IF($H52="骑将",'[4]配置系数（将领）'!T52,IF($H52="弓将",'[5]配置系数（将领）'!T52,"")))</f>
        <v/>
      </c>
      <c r="V52" s="206">
        <f t="shared" ca="1" si="2"/>
        <v>1</v>
      </c>
      <c r="X52" s="208" t="str">
        <f ca="1">IF($H52="步将",'[3]配置系数（将领）'!W52,IF($H52="骑将",'[4]配置系数（将领）'!W52,IF($H52="弓将",'[5]配置系数（将领）'!W52,"")))</f>
        <v/>
      </c>
      <c r="Y52" s="208" t="str">
        <f ca="1">IF($H52="步将",'[3]配置系数（将领）'!X52,IF($H52="骑将",'[4]配置系数（将领）'!X52,IF($H52="弓将",'[5]配置系数（将领）'!X52,"")))</f>
        <v/>
      </c>
      <c r="Z52" s="208">
        <f>IF($H52="步将",'[3]配置系数（将领）'!Y52,IF($H52="骑将",'[4]配置系数（将领）'!Y52,IF($H52="弓将",'[5]配置系数（将领）'!Y52,"")))</f>
        <v>0</v>
      </c>
      <c r="AA52" s="208">
        <f>IF($H52="步将",'[3]配置系数（将领）'!Z52,IF($H52="骑将",'[4]配置系数（将领）'!Z52,IF($H52="弓将",'[5]配置系数（将领）'!Z52,"")))</f>
        <v>0</v>
      </c>
      <c r="AB52" s="208" t="str">
        <f ca="1">IF($H52="步将",'[3]配置系数（将领）'!AA52,IF($H52="骑将",'[4]配置系数（将领）'!AA52,IF($H52="弓将",'[5]配置系数（将领）'!AA52,"")))</f>
        <v/>
      </c>
      <c r="AC52" s="206">
        <f t="shared" ca="1" si="3"/>
        <v>1</v>
      </c>
    </row>
    <row r="53" spans="3:29" x14ac:dyDescent="0.15">
      <c r="C53" s="107">
        <v>45</v>
      </c>
      <c r="D53" s="69">
        <f>IFERROR(MATCH(C53,索引!J:J,0),D52)</f>
        <v>12</v>
      </c>
      <c r="E53" s="69">
        <f t="shared" si="0"/>
        <v>1</v>
      </c>
      <c r="F53" s="69">
        <f>INDEX(索引!$F:$F,D53,1)</f>
        <v>10005</v>
      </c>
      <c r="G53" s="69" t="str">
        <f>INDEX(索引!$E:$E,D53,1)</f>
        <v>程普</v>
      </c>
      <c r="H53" s="69" t="str">
        <f>INDEX(索引!$G:$G,D53,1)</f>
        <v>骑将</v>
      </c>
      <c r="J53" s="208" t="str">
        <f ca="1">IF($H53="步将",'[3]配置系数（将领）'!I53,IF($H53="骑将",'[4]配置系数（将领）'!I53,IF($H53="弓将",'[5]配置系数（将领）'!I53,"")))</f>
        <v>1000500000101</v>
      </c>
      <c r="K53" s="208" t="str">
        <f ca="1">IF($H53="步将",'[3]配置系数（将领）'!J53,IF($H53="骑将",'[4]配置系数（将领）'!J53,IF($H53="弓将",'[5]配置系数（将领）'!J53,"")))</f>
        <v>普通攻击:对单体敌人造成{0}%的武力伤害</v>
      </c>
      <c r="L53" s="208">
        <f>IF($H53="步将",'[3]配置系数（将领）'!K53,IF($H53="骑将",'[4]配置系数（将领）'!K53,IF($H53="弓将",'[5]配置系数（将领）'!K53,"")))</f>
        <v>0</v>
      </c>
      <c r="M53" s="208">
        <f>IF($H53="步将",'[3]配置系数（将领）'!L53,IF($H53="骑将",'[4]配置系数（将领）'!L53,IF($H53="弓将",'[5]配置系数（将领）'!L53,"")))</f>
        <v>0</v>
      </c>
      <c r="N53" s="208" t="str">
        <f ca="1">IF($H53="步将",'[3]配置系数（将领）'!M53,IF($H53="骑将",'[4]配置系数（将领）'!M53,IF($H53="弓将",'[5]配置系数（将领）'!M53,"")))</f>
        <v>0.25+0.25+0.25+0.25+0.25+0.25+0.25+0.25+0.25+0.25+0.25+0.25+0.25+0.25+0.25+0.25+0.25</v>
      </c>
      <c r="O53" s="206">
        <f t="shared" ca="1" si="1"/>
        <v>100</v>
      </c>
      <c r="Q53" s="208" t="str">
        <f ca="1">IF($H53="步将",'[3]配置系数（将领）'!P53,IF($H53="骑将",'[4]配置系数（将领）'!P53,IF($H53="弓将",'[5]配置系数（将领）'!P53,"")))</f>
        <v/>
      </c>
      <c r="R53" s="208" t="str">
        <f ca="1">IF($H53="步将",'[3]配置系数（将领）'!Q53,IF($H53="骑将",'[4]配置系数（将领）'!Q53,IF($H53="弓将",'[5]配置系数（将领）'!Q53,"")))</f>
        <v/>
      </c>
      <c r="S53" s="208">
        <f>IF($H53="步将",'[3]配置系数（将领）'!R53,IF($H53="骑将",'[4]配置系数（将领）'!R53,IF($H53="弓将",'[5]配置系数（将领）'!R53,"")))</f>
        <v>0</v>
      </c>
      <c r="T53" s="208">
        <f>IF($H53="步将",'[3]配置系数（将领）'!S53,IF($H53="骑将",'[4]配置系数（将领）'!S53,IF($H53="弓将",'[5]配置系数（将领）'!S53,"")))</f>
        <v>0</v>
      </c>
      <c r="U53" s="208" t="str">
        <f ca="1">IF($H53="步将",'[3]配置系数（将领）'!T53,IF($H53="骑将",'[4]配置系数（将领）'!T53,IF($H53="弓将",'[5]配置系数（将领）'!T53,"")))</f>
        <v/>
      </c>
      <c r="V53" s="206">
        <f t="shared" ca="1" si="2"/>
        <v>1</v>
      </c>
      <c r="X53" s="208" t="str">
        <f ca="1">IF($H53="步将",'[3]配置系数（将领）'!W53,IF($H53="骑将",'[4]配置系数（将领）'!W53,IF($H53="弓将",'[5]配置系数（将领）'!W53,"")))</f>
        <v/>
      </c>
      <c r="Y53" s="208" t="str">
        <f ca="1">IF($H53="步将",'[3]配置系数（将领）'!X53,IF($H53="骑将",'[4]配置系数（将领）'!X53,IF($H53="弓将",'[5]配置系数（将领）'!X53,"")))</f>
        <v/>
      </c>
      <c r="Z53" s="208">
        <f>IF($H53="步将",'[3]配置系数（将领）'!Y53,IF($H53="骑将",'[4]配置系数（将领）'!Y53,IF($H53="弓将",'[5]配置系数（将领）'!Y53,"")))</f>
        <v>0</v>
      </c>
      <c r="AA53" s="208">
        <f>IF($H53="步将",'[3]配置系数（将领）'!Z53,IF($H53="骑将",'[4]配置系数（将领）'!Z53,IF($H53="弓将",'[5]配置系数（将领）'!Z53,"")))</f>
        <v>0</v>
      </c>
      <c r="AB53" s="208" t="str">
        <f ca="1">IF($H53="步将",'[3]配置系数（将领）'!AA53,IF($H53="骑将",'[4]配置系数（将领）'!AA53,IF($H53="弓将",'[5]配置系数（将领）'!AA53,"")))</f>
        <v/>
      </c>
      <c r="AC53" s="206">
        <f t="shared" ca="1" si="3"/>
        <v>1</v>
      </c>
    </row>
    <row r="54" spans="3:29" x14ac:dyDescent="0.15">
      <c r="C54" s="107">
        <v>46</v>
      </c>
      <c r="D54" s="69">
        <f>IFERROR(MATCH(C54,索引!J:J,0),D53)</f>
        <v>12</v>
      </c>
      <c r="E54" s="69">
        <f t="shared" si="0"/>
        <v>2</v>
      </c>
      <c r="F54" s="69">
        <f>INDEX(索引!$F:$F,D54,1)</f>
        <v>10005</v>
      </c>
      <c r="G54" s="69" t="str">
        <f>INDEX(索引!$E:$E,D54,1)</f>
        <v>程普</v>
      </c>
      <c r="H54" s="69" t="str">
        <f>INDEX(索引!$G:$G,D54,1)</f>
        <v>骑将</v>
      </c>
      <c r="J54" s="208" t="str">
        <f ca="1">IF($H54="步将",'[3]配置系数（将领）'!I54,IF($H54="骑将",'[4]配置系数（将领）'!I54,IF($H54="弓将",'[5]配置系数（将领）'!I54,"")))</f>
        <v>1000500000201</v>
      </c>
      <c r="K54" s="208" t="str">
        <f ca="1">IF($H54="步将",'[3]配置系数（将领）'!J54,IF($H54="骑将",'[4]配置系数（将领）'!J54,IF($H54="弓将",'[5]配置系数（将领）'!J54,"")))</f>
        <v>怒气技能:程普释放荆棘，自身获得{0}护甲与{1}%的吸血效果（吸血效果可驱散），持续8秒，并且嘲讽周围敌人，持续{2}秒，随后荆棘绽放，对自身周围大范围的敌人造成一次攻击25%的武力伤害。</v>
      </c>
      <c r="L54" s="208">
        <f>IF($H54="步将",'[3]配置系数（将领）'!K54,IF($H54="骑将",'[4]配置系数（将领）'!K54,IF($H54="弓将",'[5]配置系数（将领）'!K54,"")))</f>
        <v>0</v>
      </c>
      <c r="M54" s="208">
        <f>IF($H54="步将",'[3]配置系数（将领）'!L54,IF($H54="骑将",'[4]配置系数（将领）'!L54,IF($H54="弓将",'[5]配置系数（将领）'!L54,"")))</f>
        <v>0</v>
      </c>
      <c r="N54" s="208" t="str">
        <f ca="1">IF($H54="步将",'[3]配置系数（将领）'!M54,IF($H54="骑将",'[4]配置系数（将领）'!M54,IF($H54="弓将",'[5]配置系数（将领）'!M54,"")))</f>
        <v>80+110+140+170+200+230+260+290+320+350+380+410+440+470+500+530+560</v>
      </c>
      <c r="O54" s="206">
        <f t="shared" ca="1" si="1"/>
        <v>1</v>
      </c>
      <c r="Q54" s="208" t="str">
        <f ca="1">IF($H54="步将",'[3]配置系数（将领）'!P54,IF($H54="骑将",'[4]配置系数（将领）'!P54,IF($H54="弓将",'[5]配置系数（将领）'!P54,"")))</f>
        <v>1000500000202</v>
      </c>
      <c r="R54" s="208" t="str">
        <f ca="1">IF($H54="步将",'[3]配置系数（将领）'!Q54,IF($H54="骑将",'[4]配置系数（将领）'!Q54,IF($H54="弓将",'[5]配置系数（将领）'!Q54,"")))</f>
        <v>怒气技能:程普释放荆棘，自身获得{0}护甲与{1}%的吸血效果（吸血效果可驱散），持续8秒，并且嘲讽周围敌人，持续{2}秒，随后荆棘绽放，对自身周围大范围的敌人造成一次攻击25%的武力伤害。</v>
      </c>
      <c r="S54" s="208">
        <f>IF($H54="步将",'[3]配置系数（将领）'!R54,IF($H54="骑将",'[4]配置系数（将领）'!R54,IF($H54="弓将",'[5]配置系数（将领）'!R54,"")))</f>
        <v>0</v>
      </c>
      <c r="T54" s="208">
        <f>IF($H54="步将",'[3]配置系数（将领）'!S54,IF($H54="骑将",'[4]配置系数（将领）'!S54,IF($H54="弓将",'[5]配置系数（将领）'!S54,"")))</f>
        <v>0</v>
      </c>
      <c r="U54" s="208" t="str">
        <f ca="1">IF($H54="步将",'[3]配置系数（将领）'!T54,IF($H54="骑将",'[4]配置系数（将领）'!T54,IF($H54="弓将",'[5]配置系数（将领）'!T54,"")))</f>
        <v>0.06+0.075+0.09+0.105+0.12+0.135+0.15+0.165+0.18+0.195+0.21+0.225+0.24+0.255+0.27+0.285+0.3</v>
      </c>
      <c r="V54" s="206">
        <f t="shared" ca="1" si="2"/>
        <v>100</v>
      </c>
      <c r="X54" s="208" t="str">
        <f ca="1">IF($H54="步将",'[3]配置系数（将领）'!W54,IF($H54="骑将",'[4]配置系数（将领）'!W54,IF($H54="弓将",'[5]配置系数（将领）'!W54,"")))</f>
        <v/>
      </c>
      <c r="Y54" s="208" t="str">
        <f ca="1">IF($H54="步将",'[3]配置系数（将领）'!X54,IF($H54="骑将",'[4]配置系数（将领）'!X54,IF($H54="弓将",'[5]配置系数（将领）'!X54,"")))</f>
        <v/>
      </c>
      <c r="Z54" s="208">
        <f>IF($H54="步将",'[3]配置系数（将领）'!Y54,IF($H54="骑将",'[4]配置系数（将领）'!Y54,IF($H54="弓将",'[5]配置系数（将领）'!Y54,"")))</f>
        <v>0</v>
      </c>
      <c r="AA54" s="208">
        <f>IF($H54="步将",'[3]配置系数（将领）'!Z54,IF($H54="骑将",'[4]配置系数（将领）'!Z54,IF($H54="弓将",'[5]配置系数（将领）'!Z54,"")))</f>
        <v>0</v>
      </c>
      <c r="AB54" s="208" t="str">
        <f ca="1">IF($H54="步将",'[3]配置系数（将领）'!AA54,IF($H54="骑将",'[4]配置系数（将领）'!AA54,IF($H54="弓将",'[5]配置系数（将领）'!AA54,"")))</f>
        <v/>
      </c>
      <c r="AC54" s="206">
        <f t="shared" ca="1" si="3"/>
        <v>1</v>
      </c>
    </row>
    <row r="55" spans="3:29" x14ac:dyDescent="0.15">
      <c r="C55" s="107">
        <v>47</v>
      </c>
      <c r="D55" s="69">
        <f>IFERROR(MATCH(C55,索引!J:J,0),D54)</f>
        <v>12</v>
      </c>
      <c r="E55" s="69">
        <f t="shared" si="0"/>
        <v>3</v>
      </c>
      <c r="F55" s="69">
        <f>INDEX(索引!$F:$F,D55,1)</f>
        <v>10005</v>
      </c>
      <c r="G55" s="69" t="str">
        <f>INDEX(索引!$E:$E,D55,1)</f>
        <v>程普</v>
      </c>
      <c r="H55" s="69" t="str">
        <f>INDEX(索引!$G:$G,D55,1)</f>
        <v>骑将</v>
      </c>
      <c r="J55" s="208" t="str">
        <f ca="1">IF($H55="步将",'[3]配置系数（将领）'!I55,IF($H55="骑将",'[4]配置系数（将领）'!I55,IF($H55="弓将",'[5]配置系数（将领）'!I55,"")))</f>
        <v>1000500000203</v>
      </c>
      <c r="K55" s="208" t="str">
        <f ca="1">IF($H55="步将",'[3]配置系数（将领）'!J55,IF($H55="骑将",'[4]配置系数（将领）'!J55,IF($H55="弓将",'[5]配置系数（将领）'!J55,"")))</f>
        <v>怒气技能:程普释放荆棘，自身获得{0}护甲与{1}%的吸血效果（吸血效果可驱散），持续8秒，并且嘲讽周围敌人，持续{2}秒，随后荆棘绽放，对自身周围大范围的敌人造成一次攻击25%的武力伤害。</v>
      </c>
      <c r="L55" s="208">
        <f>IF($H55="步将",'[3]配置系数（将领）'!K55,IF($H55="骑将",'[4]配置系数（将领）'!K55,IF($H55="弓将",'[5]配置系数（将领）'!K55,"")))</f>
        <v>0</v>
      </c>
      <c r="M55" s="208">
        <f>IF($H55="步将",'[3]配置系数（将领）'!L55,IF($H55="骑将",'[4]配置系数（将领）'!L55,IF($H55="弓将",'[5]配置系数（将领）'!L55,"")))</f>
        <v>0</v>
      </c>
      <c r="N55" s="208" t="str">
        <f ca="1">IF($H55="步将",'[3]配置系数（将领）'!M55,IF($H55="骑将",'[4]配置系数（将领）'!M55,IF($H55="弓将",'[5]配置系数（将领）'!M55,"")))</f>
        <v>1.6+2+2.4+2.8+3.2+3.6+4+4.4+4.8+5.2+5.6+6+6.4+6.8+7.2+7.6+8</v>
      </c>
      <c r="O55" s="206">
        <f t="shared" ca="1" si="1"/>
        <v>1</v>
      </c>
      <c r="Q55" s="208" t="str">
        <f ca="1">IF($H55="步将",'[3]配置系数（将领）'!P55,IF($H55="骑将",'[4]配置系数（将领）'!P55,IF($H55="弓将",'[5]配置系数（将领）'!P55,"")))</f>
        <v/>
      </c>
      <c r="R55" s="208" t="str">
        <f ca="1">IF($H55="步将",'[3]配置系数（将领）'!Q55,IF($H55="骑将",'[4]配置系数（将领）'!Q55,IF($H55="弓将",'[5]配置系数（将领）'!Q55,"")))</f>
        <v/>
      </c>
      <c r="S55" s="208">
        <f>IF($H55="步将",'[3]配置系数（将领）'!R55,IF($H55="骑将",'[4]配置系数（将领）'!R55,IF($H55="弓将",'[5]配置系数（将领）'!R55,"")))</f>
        <v>0</v>
      </c>
      <c r="T55" s="208">
        <f>IF($H55="步将",'[3]配置系数（将领）'!S55,IF($H55="骑将",'[4]配置系数（将领）'!S55,IF($H55="弓将",'[5]配置系数（将领）'!S55,"")))</f>
        <v>0</v>
      </c>
      <c r="U55" s="208" t="str">
        <f ca="1">IF($H55="步将",'[3]配置系数（将领）'!T55,IF($H55="骑将",'[4]配置系数（将领）'!T55,IF($H55="弓将",'[5]配置系数（将领）'!T55,"")))</f>
        <v/>
      </c>
      <c r="V55" s="206">
        <f t="shared" ca="1" si="2"/>
        <v>1</v>
      </c>
      <c r="X55" s="208" t="str">
        <f ca="1">IF($H55="步将",'[3]配置系数（将领）'!W55,IF($H55="骑将",'[4]配置系数（将领）'!W55,IF($H55="弓将",'[5]配置系数（将领）'!W55,"")))</f>
        <v/>
      </c>
      <c r="Y55" s="208" t="str">
        <f ca="1">IF($H55="步将",'[3]配置系数（将领）'!X55,IF($H55="骑将",'[4]配置系数（将领）'!X55,IF($H55="弓将",'[5]配置系数（将领）'!X55,"")))</f>
        <v/>
      </c>
      <c r="Z55" s="208">
        <f>IF($H55="步将",'[3]配置系数（将领）'!Y55,IF($H55="骑将",'[4]配置系数（将领）'!Y55,IF($H55="弓将",'[5]配置系数（将领）'!Y55,"")))</f>
        <v>0</v>
      </c>
      <c r="AA55" s="208">
        <f>IF($H55="步将",'[3]配置系数（将领）'!Z55,IF($H55="骑将",'[4]配置系数（将领）'!Z55,IF($H55="弓将",'[5]配置系数（将领）'!Z55,"")))</f>
        <v>0</v>
      </c>
      <c r="AB55" s="208" t="str">
        <f ca="1">IF($H55="步将",'[3]配置系数（将领）'!AA55,IF($H55="骑将",'[4]配置系数（将领）'!AA55,IF($H55="弓将",'[5]配置系数（将领）'!AA55,"")))</f>
        <v/>
      </c>
      <c r="AC55" s="206">
        <f t="shared" ca="1" si="3"/>
        <v>1</v>
      </c>
    </row>
    <row r="56" spans="3:29" x14ac:dyDescent="0.15">
      <c r="C56" s="107">
        <v>48</v>
      </c>
      <c r="D56" s="69">
        <f>IFERROR(MATCH(C56,索引!J:J,0),D55)</f>
        <v>12</v>
      </c>
      <c r="E56" s="69">
        <f t="shared" si="0"/>
        <v>4</v>
      </c>
      <c r="F56" s="69">
        <f>INDEX(索引!$F:$F,D56,1)</f>
        <v>10005</v>
      </c>
      <c r="G56" s="69" t="str">
        <f>INDEX(索引!$E:$E,D56,1)</f>
        <v>程普</v>
      </c>
      <c r="H56" s="69" t="str">
        <f>INDEX(索引!$G:$G,D56,1)</f>
        <v>骑将</v>
      </c>
      <c r="J56" s="208" t="str">
        <f ca="1">IF($H56="步将",'[3]配置系数（将领）'!I56,IF($H56="骑将",'[4]配置系数（将领）'!I56,IF($H56="弓将",'[5]配置系数（将领）'!I56,"")))</f>
        <v>1000500000301</v>
      </c>
      <c r="K56" s="208" t="str">
        <f ca="1">IF($H56="步将",'[3]配置系数（将领）'!J56,IF($H56="骑将",'[4]配置系数（将领）'!J56,IF($H56="弓将",'[5]配置系数（将领）'!J56,"")))</f>
        <v>被动技能1:自身生命减少或恢复15%增加{0}%武力伤害，50点护甲（最多叠加10层，不可驱散）。每受到10次伤害（持续伤害只计算1次）触发反击风暴，对周围敌人造成一次攻击{1}%的武力伤害。程普生命值低于40%时，受到治疗效果增加25%。</v>
      </c>
      <c r="L56" s="208">
        <f>IF($H56="步将",'[3]配置系数（将领）'!K56,IF($H56="骑将",'[4]配置系数（将领）'!K56,IF($H56="弓将",'[5]配置系数（将领）'!K56,"")))</f>
        <v>0</v>
      </c>
      <c r="M56" s="208">
        <f>IF($H56="步将",'[3]配置系数（将领）'!L56,IF($H56="骑将",'[4]配置系数（将领）'!L56,IF($H56="弓将",'[5]配置系数（将领）'!L56,"")))</f>
        <v>0</v>
      </c>
      <c r="N56" s="208" t="str">
        <f ca="1">IF($H56="步将",'[3]配置系数（将领）'!M56,IF($H56="骑将",'[4]配置系数（将领）'!M56,IF($H56="弓将",'[5]配置系数（将领）'!M56,"")))</f>
        <v>0.01+0.015+0.02+0.025+0.03+0.035+0.04+0.045+0.05+0.055+0.06+0.065+0.07+0.075+0.08+0.085+0.09</v>
      </c>
      <c r="O56" s="206">
        <f t="shared" ca="1" si="1"/>
        <v>100</v>
      </c>
      <c r="Q56" s="208" t="str">
        <f ca="1">IF($H56="步将",'[3]配置系数（将领）'!P56,IF($H56="骑将",'[4]配置系数（将领）'!P56,IF($H56="弓将",'[5]配置系数（将领）'!P56,"")))</f>
        <v/>
      </c>
      <c r="R56" s="208" t="str">
        <f ca="1">IF($H56="步将",'[3]配置系数（将领）'!Q56,IF($H56="骑将",'[4]配置系数（将领）'!Q56,IF($H56="弓将",'[5]配置系数（将领）'!Q56,"")))</f>
        <v/>
      </c>
      <c r="S56" s="208">
        <f>IF($H56="步将",'[3]配置系数（将领）'!R56,IF($H56="骑将",'[4]配置系数（将领）'!R56,IF($H56="弓将",'[5]配置系数（将领）'!R56,"")))</f>
        <v>0</v>
      </c>
      <c r="T56" s="208">
        <f>IF($H56="步将",'[3]配置系数（将领）'!S56,IF($H56="骑将",'[4]配置系数（将领）'!S56,IF($H56="弓将",'[5]配置系数（将领）'!S56,"")))</f>
        <v>0</v>
      </c>
      <c r="U56" s="208" t="str">
        <f ca="1">IF($H56="步将",'[3]配置系数（将领）'!T56,IF($H56="骑将",'[4]配置系数（将领）'!T56,IF($H56="弓将",'[5]配置系数（将领）'!T56,"")))</f>
        <v/>
      </c>
      <c r="V56" s="206">
        <f t="shared" ca="1" si="2"/>
        <v>1</v>
      </c>
      <c r="X56" s="208" t="str">
        <f ca="1">IF($H56="步将",'[3]配置系数（将领）'!W56,IF($H56="骑将",'[4]配置系数（将领）'!W56,IF($H56="弓将",'[5]配置系数（将领）'!W56,"")))</f>
        <v/>
      </c>
      <c r="Y56" s="208" t="str">
        <f ca="1">IF($H56="步将",'[3]配置系数（将领）'!X56,IF($H56="骑将",'[4]配置系数（将领）'!X56,IF($H56="弓将",'[5]配置系数（将领）'!X56,"")))</f>
        <v/>
      </c>
      <c r="Z56" s="208">
        <f>IF($H56="步将",'[3]配置系数（将领）'!Y56,IF($H56="骑将",'[4]配置系数（将领）'!Y56,IF($H56="弓将",'[5]配置系数（将领）'!Y56,"")))</f>
        <v>0</v>
      </c>
      <c r="AA56" s="208">
        <f>IF($H56="步将",'[3]配置系数（将领）'!Z56,IF($H56="骑将",'[4]配置系数（将领）'!Z56,IF($H56="弓将",'[5]配置系数（将领）'!Z56,"")))</f>
        <v>0</v>
      </c>
      <c r="AB56" s="208" t="str">
        <f ca="1">IF($H56="步将",'[3]配置系数（将领）'!AA56,IF($H56="骑将",'[4]配置系数（将领）'!AA56,IF($H56="弓将",'[5]配置系数（将领）'!AA56,"")))</f>
        <v/>
      </c>
      <c r="AC56" s="206">
        <f t="shared" ca="1" si="3"/>
        <v>1</v>
      </c>
    </row>
    <row r="57" spans="3:29" x14ac:dyDescent="0.15">
      <c r="C57" s="107">
        <v>49</v>
      </c>
      <c r="D57" s="69">
        <f>IFERROR(MATCH(C57,索引!J:J,0),D56)</f>
        <v>12</v>
      </c>
      <c r="E57" s="69">
        <f t="shared" si="0"/>
        <v>5</v>
      </c>
      <c r="F57" s="69">
        <f>INDEX(索引!$F:$F,D57,1)</f>
        <v>10005</v>
      </c>
      <c r="G57" s="69" t="str">
        <f>INDEX(索引!$E:$E,D57,1)</f>
        <v>程普</v>
      </c>
      <c r="H57" s="69" t="str">
        <f>INDEX(索引!$G:$G,D57,1)</f>
        <v>骑将</v>
      </c>
      <c r="J57" s="208" t="str">
        <f ca="1">IF($H57="步将",'[3]配置系数（将领）'!I57,IF($H57="骑将",'[4]配置系数（将领）'!I57,IF($H57="弓将",'[5]配置系数（将领）'!I57,"")))</f>
        <v>1000500000302</v>
      </c>
      <c r="K57" s="208" t="str">
        <f ca="1">IF($H57="步将",'[3]配置系数（将领）'!J57,IF($H57="骑将",'[4]配置系数（将领）'!J57,IF($H57="弓将",'[5]配置系数（将领）'!J57,"")))</f>
        <v>被动技能1:自身生命减少或恢复15%增加{0}%武力伤害，50点护甲（最多叠加10层，不可驱散）。每受到10次伤害（持续伤害只计算1次）触发反击风暴，对周围敌人造成一次攻击{1}%的武力伤害。程普生命值低于40%时，受到治疗效果增加25%。</v>
      </c>
      <c r="L57" s="208">
        <f>IF($H57="步将",'[3]配置系数（将领）'!K57,IF($H57="骑将",'[4]配置系数（将领）'!K57,IF($H57="弓将",'[5]配置系数（将领）'!K57,"")))</f>
        <v>0</v>
      </c>
      <c r="M57" s="208">
        <f>IF($H57="步将",'[3]配置系数（将领）'!L57,IF($H57="骑将",'[4]配置系数（将领）'!L57,IF($H57="弓将",'[5]配置系数（将领）'!L57,"")))</f>
        <v>0</v>
      </c>
      <c r="N57" s="208" t="str">
        <f ca="1">IF($H57="步将",'[3]配置系数（将领）'!M57,IF($H57="骑将",'[4]配置系数（将领）'!M57,IF($H57="弓将",'[5]配置系数（将领）'!M57,"")))</f>
        <v>0.1+0.13+0.16+0.19+0.22+0.25+0.28+0.31+0.34+0.37+0.4+0.43+0.46+0.49+0.52+0.55+0.58</v>
      </c>
      <c r="O57" s="206">
        <f t="shared" ca="1" si="1"/>
        <v>100</v>
      </c>
      <c r="Q57" s="208" t="str">
        <f ca="1">IF($H57="步将",'[3]配置系数（将领）'!P57,IF($H57="骑将",'[4]配置系数（将领）'!P57,IF($H57="弓将",'[5]配置系数（将领）'!P57,"")))</f>
        <v/>
      </c>
      <c r="R57" s="208" t="str">
        <f ca="1">IF($H57="步将",'[3]配置系数（将领）'!Q57,IF($H57="骑将",'[4]配置系数（将领）'!Q57,IF($H57="弓将",'[5]配置系数（将领）'!Q57,"")))</f>
        <v/>
      </c>
      <c r="S57" s="208">
        <f>IF($H57="步将",'[3]配置系数（将领）'!R57,IF($H57="骑将",'[4]配置系数（将领）'!R57,IF($H57="弓将",'[5]配置系数（将领）'!R57,"")))</f>
        <v>0</v>
      </c>
      <c r="T57" s="208">
        <f>IF($H57="步将",'[3]配置系数（将领）'!S57,IF($H57="骑将",'[4]配置系数（将领）'!S57,IF($H57="弓将",'[5]配置系数（将领）'!S57,"")))</f>
        <v>0</v>
      </c>
      <c r="U57" s="208" t="str">
        <f ca="1">IF($H57="步将",'[3]配置系数（将领）'!T57,IF($H57="骑将",'[4]配置系数（将领）'!T57,IF($H57="弓将",'[5]配置系数（将领）'!T57,"")))</f>
        <v/>
      </c>
      <c r="V57" s="206">
        <f t="shared" ca="1" si="2"/>
        <v>1</v>
      </c>
      <c r="X57" s="208" t="str">
        <f ca="1">IF($H57="步将",'[3]配置系数（将领）'!W57,IF($H57="骑将",'[4]配置系数（将领）'!W57,IF($H57="弓将",'[5]配置系数（将领）'!W57,"")))</f>
        <v/>
      </c>
      <c r="Y57" s="208" t="str">
        <f ca="1">IF($H57="步将",'[3]配置系数（将领）'!X57,IF($H57="骑将",'[4]配置系数（将领）'!X57,IF($H57="弓将",'[5]配置系数（将领）'!X57,"")))</f>
        <v/>
      </c>
      <c r="Z57" s="208">
        <f>IF($H57="步将",'[3]配置系数（将领）'!Y57,IF($H57="骑将",'[4]配置系数（将领）'!Y57,IF($H57="弓将",'[5]配置系数（将领）'!Y57,"")))</f>
        <v>0</v>
      </c>
      <c r="AA57" s="208">
        <f>IF($H57="步将",'[3]配置系数（将领）'!Z57,IF($H57="骑将",'[4]配置系数（将领）'!Z57,IF($H57="弓将",'[5]配置系数（将领）'!Z57,"")))</f>
        <v>0</v>
      </c>
      <c r="AB57" s="208" t="str">
        <f ca="1">IF($H57="步将",'[3]配置系数（将领）'!AA57,IF($H57="骑将",'[4]配置系数（将领）'!AA57,IF($H57="弓将",'[5]配置系数（将领）'!AA57,"")))</f>
        <v/>
      </c>
      <c r="AC57" s="206">
        <f t="shared" ca="1" si="3"/>
        <v>1</v>
      </c>
    </row>
    <row r="58" spans="3:29" x14ac:dyDescent="0.15">
      <c r="C58" s="107">
        <v>50</v>
      </c>
      <c r="D58" s="69">
        <f>IFERROR(MATCH(C58,索引!J:J,0),D57)</f>
        <v>12</v>
      </c>
      <c r="E58" s="69">
        <f t="shared" si="0"/>
        <v>6</v>
      </c>
      <c r="F58" s="69">
        <f>INDEX(索引!$F:$F,D58,1)</f>
        <v>10005</v>
      </c>
      <c r="G58" s="69" t="str">
        <f>INDEX(索引!$E:$E,D58,1)</f>
        <v>程普</v>
      </c>
      <c r="H58" s="69" t="str">
        <f>INDEX(索引!$G:$G,D58,1)</f>
        <v>骑将</v>
      </c>
      <c r="J58" s="208" t="str">
        <f ca="1">IF($H58="步将",'[3]配置系数（将领）'!I58,IF($H58="骑将",'[4]配置系数（将领）'!I58,IF($H58="弓将",'[5]配置系数（将领）'!I58,"")))</f>
        <v>1000500000401</v>
      </c>
      <c r="K58" s="208" t="str">
        <f ca="1">IF($H58="步将",'[3]配置系数（将领）'!J58,IF($H58="骑将",'[4]配置系数（将领）'!J58,IF($H58="弓将",'[5]配置系数（将领）'!J58,"")))</f>
        <v>被动技能2:自身与率领的骑兵/车兵开场进行一次冲锋，对撞击到的敌人造成自身攻击30%的武力伤害。</v>
      </c>
      <c r="L58" s="208">
        <f>IF($H58="步将",'[3]配置系数（将领）'!K58,IF($H58="骑将",'[4]配置系数（将领）'!K58,IF($H58="弓将",'[5]配置系数（将领）'!K58,"")))</f>
        <v>0</v>
      </c>
      <c r="M58" s="208">
        <f>IF($H58="步将",'[3]配置系数（将领）'!L58,IF($H58="骑将",'[4]配置系数（将领）'!L58,IF($H58="弓将",'[5]配置系数（将领）'!L58,"")))</f>
        <v>0</v>
      </c>
      <c r="N58" s="208" t="str">
        <f ca="1">IF($H58="步将",'[3]配置系数（将领）'!M58,IF($H58="骑将",'[4]配置系数（将领）'!M58,IF($H58="弓将",'[5]配置系数（将领）'!M58,"")))</f>
        <v>0.3+0.3+0.3+0.3+0.3+0.3+0.3+0.3+0.3+0.3+0.3+0.3+0.3+0.3+0.3+0.3+0.3</v>
      </c>
      <c r="O58" s="206">
        <f t="shared" ca="1" si="1"/>
        <v>1</v>
      </c>
      <c r="Q58" s="208" t="str">
        <f ca="1">IF($H58="步将",'[3]配置系数（将领）'!P58,IF($H58="骑将",'[4]配置系数（将领）'!P58,IF($H58="弓将",'[5]配置系数（将领）'!P58,"")))</f>
        <v/>
      </c>
      <c r="R58" s="208" t="str">
        <f ca="1">IF($H58="步将",'[3]配置系数（将领）'!Q58,IF($H58="骑将",'[4]配置系数（将领）'!Q58,IF($H58="弓将",'[5]配置系数（将领）'!Q58,"")))</f>
        <v/>
      </c>
      <c r="S58" s="208">
        <f>IF($H58="步将",'[3]配置系数（将领）'!R58,IF($H58="骑将",'[4]配置系数（将领）'!R58,IF($H58="弓将",'[5]配置系数（将领）'!R58,"")))</f>
        <v>0</v>
      </c>
      <c r="T58" s="208">
        <f>IF($H58="步将",'[3]配置系数（将领）'!S58,IF($H58="骑将",'[4]配置系数（将领）'!S58,IF($H58="弓将",'[5]配置系数（将领）'!S58,"")))</f>
        <v>0</v>
      </c>
      <c r="U58" s="208" t="str">
        <f ca="1">IF($H58="步将",'[3]配置系数（将领）'!T58,IF($H58="骑将",'[4]配置系数（将领）'!T58,IF($H58="弓将",'[5]配置系数（将领）'!T58,"")))</f>
        <v/>
      </c>
      <c r="V58" s="206">
        <f t="shared" ca="1" si="2"/>
        <v>1</v>
      </c>
      <c r="X58" s="208" t="str">
        <f ca="1">IF($H58="步将",'[3]配置系数（将领）'!W58,IF($H58="骑将",'[4]配置系数（将领）'!W58,IF($H58="弓将",'[5]配置系数（将领）'!W58,"")))</f>
        <v/>
      </c>
      <c r="Y58" s="208" t="str">
        <f ca="1">IF($H58="步将",'[3]配置系数（将领）'!X58,IF($H58="骑将",'[4]配置系数（将领）'!X58,IF($H58="弓将",'[5]配置系数（将领）'!X58,"")))</f>
        <v/>
      </c>
      <c r="Z58" s="208">
        <f>IF($H58="步将",'[3]配置系数（将领）'!Y58,IF($H58="骑将",'[4]配置系数（将领）'!Y58,IF($H58="弓将",'[5]配置系数（将领）'!Y58,"")))</f>
        <v>0</v>
      </c>
      <c r="AA58" s="208">
        <f>IF($H58="步将",'[3]配置系数（将领）'!Z58,IF($H58="骑将",'[4]配置系数（将领）'!Z58,IF($H58="弓将",'[5]配置系数（将领）'!Z58,"")))</f>
        <v>0</v>
      </c>
      <c r="AB58" s="208" t="str">
        <f ca="1">IF($H58="步将",'[3]配置系数（将领）'!AA58,IF($H58="骑将",'[4]配置系数（将领）'!AA58,IF($H58="弓将",'[5]配置系数（将领）'!AA58,"")))</f>
        <v/>
      </c>
      <c r="AC58" s="206">
        <f t="shared" ca="1" si="3"/>
        <v>1</v>
      </c>
    </row>
    <row r="59" spans="3:29" x14ac:dyDescent="0.15">
      <c r="C59" s="107">
        <v>51</v>
      </c>
      <c r="D59" s="69">
        <f>IFERROR(MATCH(C59,索引!J:J,0),D58)</f>
        <v>12</v>
      </c>
      <c r="E59" s="69">
        <f t="shared" si="0"/>
        <v>7</v>
      </c>
      <c r="F59" s="69">
        <f>INDEX(索引!$F:$F,D59,1)</f>
        <v>10005</v>
      </c>
      <c r="G59" s="69" t="str">
        <f>INDEX(索引!$E:$E,D59,1)</f>
        <v>程普</v>
      </c>
      <c r="H59" s="69" t="str">
        <f>INDEX(索引!$G:$G,D59,1)</f>
        <v>骑将</v>
      </c>
      <c r="J59" s="208" t="str">
        <f ca="1">IF($H59="步将",'[3]配置系数（将领）'!I59,IF($H59="骑将",'[4]配置系数（将领）'!I59,IF($H59="弓将",'[5]配置系数（将领）'!I59,"")))</f>
        <v>1000500000402</v>
      </c>
      <c r="K59" s="208" t="str">
        <f ca="1">IF($H59="步将",'[3]配置系数（将领）'!J59,IF($H59="骑将",'[4]配置系数（将领）'!J59,IF($H59="弓将",'[5]配置系数（将领）'!J59,"")))</f>
        <v>被动技能2:自身与率领的骑兵/车兵开场进行一次冲锋，对撞击到的敌人造成自身攻击30%的武力伤害。</v>
      </c>
      <c r="L59" s="208">
        <f>IF($H59="步将",'[3]配置系数（将领）'!K59,IF($H59="骑将",'[4]配置系数（将领）'!K59,IF($H59="弓将",'[5]配置系数（将领）'!K59,"")))</f>
        <v>0</v>
      </c>
      <c r="M59" s="208">
        <f>IF($H59="步将",'[3]配置系数（将领）'!L59,IF($H59="骑将",'[4]配置系数（将领）'!L59,IF($H59="弓将",'[5]配置系数（将领）'!L59,"")))</f>
        <v>0</v>
      </c>
      <c r="N59" s="208" t="str">
        <f ca="1">IF($H59="步将",'[3]配置系数（将领）'!M59,IF($H59="骑将",'[4]配置系数（将领）'!M59,IF($H59="弓将",'[5]配置系数（将领）'!M59,"")))</f>
        <v>0++++++++++++++++</v>
      </c>
      <c r="O59" s="206">
        <f t="shared" ca="1" si="1"/>
        <v>1</v>
      </c>
      <c r="Q59" s="208" t="str">
        <f ca="1">IF($H59="步将",'[3]配置系数（将领）'!P59,IF($H59="骑将",'[4]配置系数（将领）'!P59,IF($H59="弓将",'[5]配置系数（将领）'!P59,"")))</f>
        <v/>
      </c>
      <c r="R59" s="208" t="str">
        <f ca="1">IF($H59="步将",'[3]配置系数（将领）'!Q59,IF($H59="骑将",'[4]配置系数（将领）'!Q59,IF($H59="弓将",'[5]配置系数（将领）'!Q59,"")))</f>
        <v/>
      </c>
      <c r="S59" s="208">
        <f>IF($H59="步将",'[3]配置系数（将领）'!R59,IF($H59="骑将",'[4]配置系数（将领）'!R59,IF($H59="弓将",'[5]配置系数（将领）'!R59,"")))</f>
        <v>0</v>
      </c>
      <c r="T59" s="208">
        <f>IF($H59="步将",'[3]配置系数（将领）'!S59,IF($H59="骑将",'[4]配置系数（将领）'!S59,IF($H59="弓将",'[5]配置系数（将领）'!S59,"")))</f>
        <v>0</v>
      </c>
      <c r="U59" s="208" t="str">
        <f ca="1">IF($H59="步将",'[3]配置系数（将领）'!T59,IF($H59="骑将",'[4]配置系数（将领）'!T59,IF($H59="弓将",'[5]配置系数（将领）'!T59,"")))</f>
        <v/>
      </c>
      <c r="V59" s="206">
        <f t="shared" ca="1" si="2"/>
        <v>1</v>
      </c>
      <c r="X59" s="208" t="str">
        <f ca="1">IF($H59="步将",'[3]配置系数（将领）'!W59,IF($H59="骑将",'[4]配置系数（将领）'!W59,IF($H59="弓将",'[5]配置系数（将领）'!W59,"")))</f>
        <v/>
      </c>
      <c r="Y59" s="208" t="str">
        <f ca="1">IF($H59="步将",'[3]配置系数（将领）'!X59,IF($H59="骑将",'[4]配置系数（将领）'!X59,IF($H59="弓将",'[5]配置系数（将领）'!X59,"")))</f>
        <v/>
      </c>
      <c r="Z59" s="208">
        <f>IF($H59="步将",'[3]配置系数（将领）'!Y59,IF($H59="骑将",'[4]配置系数（将领）'!Y59,IF($H59="弓将",'[5]配置系数（将领）'!Y59,"")))</f>
        <v>0</v>
      </c>
      <c r="AA59" s="208">
        <f>IF($H59="步将",'[3]配置系数（将领）'!Z59,IF($H59="骑将",'[4]配置系数（将领）'!Z59,IF($H59="弓将",'[5]配置系数（将领）'!Z59,"")))</f>
        <v>0</v>
      </c>
      <c r="AB59" s="208" t="str">
        <f ca="1">IF($H59="步将",'[3]配置系数（将领）'!AA59,IF($H59="骑将",'[4]配置系数（将领）'!AA59,IF($H59="弓将",'[5]配置系数（将领）'!AA59,"")))</f>
        <v/>
      </c>
      <c r="AC59" s="206">
        <f t="shared" ca="1" si="3"/>
        <v>1</v>
      </c>
    </row>
    <row r="60" spans="3:29" x14ac:dyDescent="0.15">
      <c r="C60" s="107">
        <v>52</v>
      </c>
      <c r="D60" s="69">
        <f>IFERROR(MATCH(C60,索引!J:J,0),D59)</f>
        <v>12</v>
      </c>
      <c r="E60" s="69">
        <f t="shared" si="0"/>
        <v>8</v>
      </c>
      <c r="F60" s="69">
        <f>INDEX(索引!$F:$F,D60,1)</f>
        <v>10005</v>
      </c>
      <c r="G60" s="69" t="str">
        <f>INDEX(索引!$E:$E,D60,1)</f>
        <v>程普</v>
      </c>
      <c r="H60" s="69" t="str">
        <f>INDEX(索引!$G:$G,D60,1)</f>
        <v>骑将</v>
      </c>
      <c r="J60" s="208" t="str">
        <f ca="1">IF($H60="步将",'[3]配置系数（将领）'!I60,IF($H60="骑将",'[4]配置系数（将领）'!I60,IF($H60="弓将",'[5]配置系数（将领）'!I60,"")))</f>
        <v>1000500000501</v>
      </c>
      <c r="K60" s="208" t="str">
        <f ca="1">IF($H60="步将",'[3]配置系数（将领）'!J60,IF($H60="骑将",'[4]配置系数（将领）'!J60,IF($H60="弓将",'[5]配置系数（将领）'!J60,"")))</f>
        <v>被动技能3:千里奔袭，毕其功于一役，自身暴击伤害增加40%，韧性提升30%。</v>
      </c>
      <c r="L60" s="208">
        <f>IF($H60="步将",'[3]配置系数（将领）'!K60,IF($H60="骑将",'[4]配置系数（将领）'!K60,IF($H60="弓将",'[5]配置系数（将领）'!K60,"")))</f>
        <v>0</v>
      </c>
      <c r="M60" s="208">
        <f>IF($H60="步将",'[3]配置系数（将领）'!L60,IF($H60="骑将",'[4]配置系数（将领）'!L60,IF($H60="弓将",'[5]配置系数（将领）'!L60,"")))</f>
        <v>0</v>
      </c>
      <c r="N60" s="208" t="str">
        <f ca="1">IF($H60="步将",'[3]配置系数（将领）'!M60,IF($H60="骑将",'[4]配置系数（将领）'!M60,IF($H60="弓将",'[5]配置系数（将领）'!M60,"")))</f>
        <v>0.4+0.4+0.4+0.4+0.4+0.4+0.4+0.4+0.4+0.4+0.4+0.4+0.4+0.4+0.4+0.4+0.4</v>
      </c>
      <c r="O60" s="206">
        <f t="shared" ca="1" si="1"/>
        <v>1</v>
      </c>
      <c r="Q60" s="208" t="str">
        <f ca="1">IF($H60="步将",'[3]配置系数（将领）'!P60,IF($H60="骑将",'[4]配置系数（将领）'!P60,IF($H60="弓将",'[5]配置系数（将领）'!P60,"")))</f>
        <v/>
      </c>
      <c r="R60" s="208" t="str">
        <f ca="1">IF($H60="步将",'[3]配置系数（将领）'!Q60,IF($H60="骑将",'[4]配置系数（将领）'!Q60,IF($H60="弓将",'[5]配置系数（将领）'!Q60,"")))</f>
        <v/>
      </c>
      <c r="S60" s="208">
        <f>IF($H60="步将",'[3]配置系数（将领）'!R60,IF($H60="骑将",'[4]配置系数（将领）'!R60,IF($H60="弓将",'[5]配置系数（将领）'!R60,"")))</f>
        <v>0</v>
      </c>
      <c r="T60" s="208">
        <f>IF($H60="步将",'[3]配置系数（将领）'!S60,IF($H60="骑将",'[4]配置系数（将领）'!S60,IF($H60="弓将",'[5]配置系数（将领）'!S60,"")))</f>
        <v>0</v>
      </c>
      <c r="U60" s="208" t="str">
        <f ca="1">IF($H60="步将",'[3]配置系数（将领）'!T60,IF($H60="骑将",'[4]配置系数（将领）'!T60,IF($H60="弓将",'[5]配置系数（将领）'!T60,"")))</f>
        <v/>
      </c>
      <c r="V60" s="206">
        <f t="shared" ca="1" si="2"/>
        <v>1</v>
      </c>
      <c r="X60" s="208" t="str">
        <f ca="1">IF($H60="步将",'[3]配置系数（将领）'!W60,IF($H60="骑将",'[4]配置系数（将领）'!W60,IF($H60="弓将",'[5]配置系数（将领）'!W60,"")))</f>
        <v/>
      </c>
      <c r="Y60" s="208" t="str">
        <f ca="1">IF($H60="步将",'[3]配置系数（将领）'!X60,IF($H60="骑将",'[4]配置系数（将领）'!X60,IF($H60="弓将",'[5]配置系数（将领）'!X60,"")))</f>
        <v/>
      </c>
      <c r="Z60" s="208">
        <f>IF($H60="步将",'[3]配置系数（将领）'!Y60,IF($H60="骑将",'[4]配置系数（将领）'!Y60,IF($H60="弓将",'[5]配置系数（将领）'!Y60,"")))</f>
        <v>0</v>
      </c>
      <c r="AA60" s="208">
        <f>IF($H60="步将",'[3]配置系数（将领）'!Z60,IF($H60="骑将",'[4]配置系数（将领）'!Z60,IF($H60="弓将",'[5]配置系数（将领）'!Z60,"")))</f>
        <v>0</v>
      </c>
      <c r="AB60" s="208" t="str">
        <f ca="1">IF($H60="步将",'[3]配置系数（将领）'!AA60,IF($H60="骑将",'[4]配置系数（将领）'!AA60,IF($H60="弓将",'[5]配置系数（将领）'!AA60,"")))</f>
        <v/>
      </c>
      <c r="AC60" s="206">
        <f t="shared" ca="1" si="3"/>
        <v>1</v>
      </c>
    </row>
    <row r="61" spans="3:29" x14ac:dyDescent="0.15">
      <c r="C61" s="107">
        <v>53</v>
      </c>
      <c r="D61" s="69">
        <f>IFERROR(MATCH(C61,索引!J:J,0),D60)</f>
        <v>12</v>
      </c>
      <c r="E61" s="69">
        <f t="shared" si="0"/>
        <v>9</v>
      </c>
      <c r="F61" s="69">
        <f>INDEX(索引!$F:$F,D61,1)</f>
        <v>10005</v>
      </c>
      <c r="G61" s="69" t="str">
        <f>INDEX(索引!$E:$E,D61,1)</f>
        <v>程普</v>
      </c>
      <c r="H61" s="69" t="str">
        <f>INDEX(索引!$G:$G,D61,1)</f>
        <v>骑将</v>
      </c>
      <c r="J61" s="208" t="str">
        <f ca="1">IF($H61="步将",'[3]配置系数（将领）'!I61,IF($H61="骑将",'[4]配置系数（将领）'!I61,IF($H61="弓将",'[5]配置系数（将领）'!I61,"")))</f>
        <v>1000500000502</v>
      </c>
      <c r="K61" s="208" t="str">
        <f ca="1">IF($H61="步将",'[3]配置系数（将领）'!J61,IF($H61="骑将",'[4]配置系数（将领）'!J61,IF($H61="弓将",'[5]配置系数（将领）'!J61,"")))</f>
        <v>被动技能3:千里奔袭，毕其功于一役，自身暴击伤害增加40%，韧性提升30%。</v>
      </c>
      <c r="L61" s="208">
        <f>IF($H61="步将",'[3]配置系数（将领）'!K61,IF($H61="骑将",'[4]配置系数（将领）'!K61,IF($H61="弓将",'[5]配置系数（将领）'!K61,"")))</f>
        <v>0</v>
      </c>
      <c r="M61" s="208">
        <f>IF($H61="步将",'[3]配置系数（将领）'!L61,IF($H61="骑将",'[4]配置系数（将领）'!L61,IF($H61="弓将",'[5]配置系数（将领）'!L61,"")))</f>
        <v>0</v>
      </c>
      <c r="N61" s="208" t="str">
        <f ca="1">IF($H61="步将",'[3]配置系数（将领）'!M61,IF($H61="骑将",'[4]配置系数（将领）'!M61,IF($H61="弓将",'[5]配置系数（将领）'!M61,"")))</f>
        <v>0.3+0.3+0.3+0.3+0.3+0.3+0.3+0.3+0.3+0.3+0.3+0.3+0.3+0.3+0.3+0.3+0.3</v>
      </c>
      <c r="O61" s="206">
        <f t="shared" ca="1" si="1"/>
        <v>1</v>
      </c>
      <c r="Q61" s="208" t="str">
        <f ca="1">IF($H61="步将",'[3]配置系数（将领）'!P61,IF($H61="骑将",'[4]配置系数（将领）'!P61,IF($H61="弓将",'[5]配置系数（将领）'!P61,"")))</f>
        <v/>
      </c>
      <c r="R61" s="208" t="str">
        <f ca="1">IF($H61="步将",'[3]配置系数（将领）'!Q61,IF($H61="骑将",'[4]配置系数（将领）'!Q61,IF($H61="弓将",'[5]配置系数（将领）'!Q61,"")))</f>
        <v/>
      </c>
      <c r="S61" s="208">
        <f>IF($H61="步将",'[3]配置系数（将领）'!R61,IF($H61="骑将",'[4]配置系数（将领）'!R61,IF($H61="弓将",'[5]配置系数（将领）'!R61,"")))</f>
        <v>0</v>
      </c>
      <c r="T61" s="208">
        <f>IF($H61="步将",'[3]配置系数（将领）'!S61,IF($H61="骑将",'[4]配置系数（将领）'!S61,IF($H61="弓将",'[5]配置系数（将领）'!S61,"")))</f>
        <v>0</v>
      </c>
      <c r="U61" s="208" t="str">
        <f ca="1">IF($H61="步将",'[3]配置系数（将领）'!T61,IF($H61="骑将",'[4]配置系数（将领）'!T61,IF($H61="弓将",'[5]配置系数（将领）'!T61,"")))</f>
        <v/>
      </c>
      <c r="V61" s="206">
        <f t="shared" ca="1" si="2"/>
        <v>1</v>
      </c>
      <c r="X61" s="208" t="str">
        <f ca="1">IF($H61="步将",'[3]配置系数（将领）'!W61,IF($H61="骑将",'[4]配置系数（将领）'!W61,IF($H61="弓将",'[5]配置系数（将领）'!W61,"")))</f>
        <v/>
      </c>
      <c r="Y61" s="208" t="str">
        <f ca="1">IF($H61="步将",'[3]配置系数（将领）'!X61,IF($H61="骑将",'[4]配置系数（将领）'!X61,IF($H61="弓将",'[5]配置系数（将领）'!X61,"")))</f>
        <v/>
      </c>
      <c r="Z61" s="208">
        <f>IF($H61="步将",'[3]配置系数（将领）'!Y61,IF($H61="骑将",'[4]配置系数（将领）'!Y61,IF($H61="弓将",'[5]配置系数（将领）'!Y61,"")))</f>
        <v>0</v>
      </c>
      <c r="AA61" s="208">
        <f>IF($H61="步将",'[3]配置系数（将领）'!Z61,IF($H61="骑将",'[4]配置系数（将领）'!Z61,IF($H61="弓将",'[5]配置系数（将领）'!Z61,"")))</f>
        <v>0</v>
      </c>
      <c r="AB61" s="208" t="str">
        <f ca="1">IF($H61="步将",'[3]配置系数（将领）'!AA61,IF($H61="骑将",'[4]配置系数（将领）'!AA61,IF($H61="弓将",'[5]配置系数（将领）'!AA61,"")))</f>
        <v/>
      </c>
      <c r="AC61" s="206">
        <f t="shared" ca="1" si="3"/>
        <v>1</v>
      </c>
    </row>
    <row r="62" spans="3:29" x14ac:dyDescent="0.15">
      <c r="C62" s="107">
        <v>54</v>
      </c>
      <c r="D62" s="69">
        <f>IFERROR(MATCH(C62,索引!J:J,0),D61)</f>
        <v>12</v>
      </c>
      <c r="E62" s="69">
        <f t="shared" si="0"/>
        <v>10</v>
      </c>
      <c r="F62" s="69">
        <f>INDEX(索引!$F:$F,D62,1)</f>
        <v>10005</v>
      </c>
      <c r="G62" s="69" t="str">
        <f>INDEX(索引!$E:$E,D62,1)</f>
        <v>程普</v>
      </c>
      <c r="H62" s="69" t="str">
        <f>INDEX(索引!$G:$G,D62,1)</f>
        <v>骑将</v>
      </c>
      <c r="J62" s="208" t="str">
        <f ca="1">IF($H62="步将",'[3]配置系数（将领）'!I62,IF($H62="骑将",'[4]配置系数（将领）'!I62,IF($H62="弓将",'[5]配置系数（将领）'!I62,"")))</f>
        <v/>
      </c>
      <c r="K62" s="208" t="str">
        <f ca="1">IF($H62="步将",'[3]配置系数（将领）'!J62,IF($H62="骑将",'[4]配置系数（将领）'!J62,IF($H62="弓将",'[5]配置系数（将领）'!J62,"")))</f>
        <v/>
      </c>
      <c r="L62" s="208">
        <f>IF($H62="步将",'[3]配置系数（将领）'!K62,IF($H62="骑将",'[4]配置系数（将领）'!K62,IF($H62="弓将",'[5]配置系数（将领）'!K62,"")))</f>
        <v>0</v>
      </c>
      <c r="M62" s="208">
        <f>IF($H62="步将",'[3]配置系数（将领）'!L62,IF($H62="骑将",'[4]配置系数（将领）'!L62,IF($H62="弓将",'[5]配置系数（将领）'!L62,"")))</f>
        <v>0</v>
      </c>
      <c r="N62" s="208" t="str">
        <f ca="1">IF($H62="步将",'[3]配置系数（将领）'!M62,IF($H62="骑将",'[4]配置系数（将领）'!M62,IF($H62="弓将",'[5]配置系数（将领）'!M62,"")))</f>
        <v/>
      </c>
      <c r="O62" s="206">
        <f t="shared" ca="1" si="1"/>
        <v>1</v>
      </c>
      <c r="Q62" s="208" t="str">
        <f ca="1">IF($H62="步将",'[3]配置系数（将领）'!P62,IF($H62="骑将",'[4]配置系数（将领）'!P62,IF($H62="弓将",'[5]配置系数（将领）'!P62,"")))</f>
        <v/>
      </c>
      <c r="R62" s="208" t="str">
        <f ca="1">IF($H62="步将",'[3]配置系数（将领）'!Q62,IF($H62="骑将",'[4]配置系数（将领）'!Q62,IF($H62="弓将",'[5]配置系数（将领）'!Q62,"")))</f>
        <v/>
      </c>
      <c r="S62" s="208">
        <f>IF($H62="步将",'[3]配置系数（将领）'!R62,IF($H62="骑将",'[4]配置系数（将领）'!R62,IF($H62="弓将",'[5]配置系数（将领）'!R62,"")))</f>
        <v>0</v>
      </c>
      <c r="T62" s="208">
        <f>IF($H62="步将",'[3]配置系数（将领）'!S62,IF($H62="骑将",'[4]配置系数（将领）'!S62,IF($H62="弓将",'[5]配置系数（将领）'!S62,"")))</f>
        <v>0</v>
      </c>
      <c r="U62" s="208" t="str">
        <f ca="1">IF($H62="步将",'[3]配置系数（将领）'!T62,IF($H62="骑将",'[4]配置系数（将领）'!T62,IF($H62="弓将",'[5]配置系数（将领）'!T62,"")))</f>
        <v/>
      </c>
      <c r="V62" s="206">
        <f t="shared" ca="1" si="2"/>
        <v>1</v>
      </c>
      <c r="X62" s="208" t="str">
        <f ca="1">IF($H62="步将",'[3]配置系数（将领）'!W62,IF($H62="骑将",'[4]配置系数（将领）'!W62,IF($H62="弓将",'[5]配置系数（将领）'!W62,"")))</f>
        <v/>
      </c>
      <c r="Y62" s="208" t="str">
        <f ca="1">IF($H62="步将",'[3]配置系数（将领）'!X62,IF($H62="骑将",'[4]配置系数（将领）'!X62,IF($H62="弓将",'[5]配置系数（将领）'!X62,"")))</f>
        <v/>
      </c>
      <c r="Z62" s="208">
        <f>IF($H62="步将",'[3]配置系数（将领）'!Y62,IF($H62="骑将",'[4]配置系数（将领）'!Y62,IF($H62="弓将",'[5]配置系数（将领）'!Y62,"")))</f>
        <v>0</v>
      </c>
      <c r="AA62" s="208">
        <f>IF($H62="步将",'[3]配置系数（将领）'!Z62,IF($H62="骑将",'[4]配置系数（将领）'!Z62,IF($H62="弓将",'[5]配置系数（将领）'!Z62,"")))</f>
        <v>0</v>
      </c>
      <c r="AB62" s="208" t="str">
        <f ca="1">IF($H62="步将",'[3]配置系数（将领）'!AA62,IF($H62="骑将",'[4]配置系数（将领）'!AA62,IF($H62="弓将",'[5]配置系数（将领）'!AA62,"")))</f>
        <v/>
      </c>
      <c r="AC62" s="206">
        <f t="shared" ca="1" si="3"/>
        <v>1</v>
      </c>
    </row>
    <row r="63" spans="3:29" x14ac:dyDescent="0.15">
      <c r="C63" s="107">
        <v>55</v>
      </c>
      <c r="D63" s="69">
        <f>IFERROR(MATCH(C63,索引!J:J,0),D62)</f>
        <v>12</v>
      </c>
      <c r="E63" s="69">
        <f t="shared" si="0"/>
        <v>11</v>
      </c>
      <c r="F63" s="69">
        <f>INDEX(索引!$F:$F,D63,1)</f>
        <v>10005</v>
      </c>
      <c r="G63" s="69" t="str">
        <f>INDEX(索引!$E:$E,D63,1)</f>
        <v>程普</v>
      </c>
      <c r="H63" s="69" t="str">
        <f>INDEX(索引!$G:$G,D63,1)</f>
        <v>骑将</v>
      </c>
      <c r="J63" s="208" t="str">
        <f ca="1">IF($H63="步将",'[3]配置系数（将领）'!I63,IF($H63="骑将",'[4]配置系数（将领）'!I63,IF($H63="弓将",'[5]配置系数（将领）'!I63,"")))</f>
        <v/>
      </c>
      <c r="K63" s="208" t="str">
        <f ca="1">IF($H63="步将",'[3]配置系数（将领）'!J63,IF($H63="骑将",'[4]配置系数（将领）'!J63,IF($H63="弓将",'[5]配置系数（将领）'!J63,"")))</f>
        <v/>
      </c>
      <c r="L63" s="208">
        <f>IF($H63="步将",'[3]配置系数（将领）'!K63,IF($H63="骑将",'[4]配置系数（将领）'!K63,IF($H63="弓将",'[5]配置系数（将领）'!K63,"")))</f>
        <v>0</v>
      </c>
      <c r="M63" s="208">
        <f>IF($H63="步将",'[3]配置系数（将领）'!L63,IF($H63="骑将",'[4]配置系数（将领）'!L63,IF($H63="弓将",'[5]配置系数（将领）'!L63,"")))</f>
        <v>0</v>
      </c>
      <c r="N63" s="208" t="str">
        <f ca="1">IF($H63="步将",'[3]配置系数（将领）'!M63,IF($H63="骑将",'[4]配置系数（将领）'!M63,IF($H63="弓将",'[5]配置系数（将领）'!M63,"")))</f>
        <v/>
      </c>
      <c r="O63" s="206">
        <f t="shared" ca="1" si="1"/>
        <v>1</v>
      </c>
      <c r="Q63" s="208" t="str">
        <f ca="1">IF($H63="步将",'[3]配置系数（将领）'!P63,IF($H63="骑将",'[4]配置系数（将领）'!P63,IF($H63="弓将",'[5]配置系数（将领）'!P63,"")))</f>
        <v/>
      </c>
      <c r="R63" s="208" t="str">
        <f ca="1">IF($H63="步将",'[3]配置系数（将领）'!Q63,IF($H63="骑将",'[4]配置系数（将领）'!Q63,IF($H63="弓将",'[5]配置系数（将领）'!Q63,"")))</f>
        <v/>
      </c>
      <c r="S63" s="208">
        <f>IF($H63="步将",'[3]配置系数（将领）'!R63,IF($H63="骑将",'[4]配置系数（将领）'!R63,IF($H63="弓将",'[5]配置系数（将领）'!R63,"")))</f>
        <v>0</v>
      </c>
      <c r="T63" s="208">
        <f>IF($H63="步将",'[3]配置系数（将领）'!S63,IF($H63="骑将",'[4]配置系数（将领）'!S63,IF($H63="弓将",'[5]配置系数（将领）'!S63,"")))</f>
        <v>0</v>
      </c>
      <c r="U63" s="208" t="str">
        <f ca="1">IF($H63="步将",'[3]配置系数（将领）'!T63,IF($H63="骑将",'[4]配置系数（将领）'!T63,IF($H63="弓将",'[5]配置系数（将领）'!T63,"")))</f>
        <v/>
      </c>
      <c r="V63" s="206">
        <f t="shared" ca="1" si="2"/>
        <v>1</v>
      </c>
      <c r="X63" s="208" t="str">
        <f ca="1">IF($H63="步将",'[3]配置系数（将领）'!W63,IF($H63="骑将",'[4]配置系数（将领）'!W63,IF($H63="弓将",'[5]配置系数（将领）'!W63,"")))</f>
        <v/>
      </c>
      <c r="Y63" s="208" t="str">
        <f ca="1">IF($H63="步将",'[3]配置系数（将领）'!X63,IF($H63="骑将",'[4]配置系数（将领）'!X63,IF($H63="弓将",'[5]配置系数（将领）'!X63,"")))</f>
        <v/>
      </c>
      <c r="Z63" s="208">
        <f>IF($H63="步将",'[3]配置系数（将领）'!Y63,IF($H63="骑将",'[4]配置系数（将领）'!Y63,IF($H63="弓将",'[5]配置系数（将领）'!Y63,"")))</f>
        <v>0</v>
      </c>
      <c r="AA63" s="208">
        <f>IF($H63="步将",'[3]配置系数（将领）'!Z63,IF($H63="骑将",'[4]配置系数（将领）'!Z63,IF($H63="弓将",'[5]配置系数（将领）'!Z63,"")))</f>
        <v>0</v>
      </c>
      <c r="AB63" s="208" t="str">
        <f ca="1">IF($H63="步将",'[3]配置系数（将领）'!AA63,IF($H63="骑将",'[4]配置系数（将领）'!AA63,IF($H63="弓将",'[5]配置系数（将领）'!AA63,"")))</f>
        <v/>
      </c>
      <c r="AC63" s="206">
        <f t="shared" ca="1" si="3"/>
        <v>1</v>
      </c>
    </row>
    <row r="64" spans="3:29" x14ac:dyDescent="0.15">
      <c r="C64" s="107">
        <v>56</v>
      </c>
      <c r="D64" s="69">
        <f>IFERROR(MATCH(C64,索引!J:J,0),D63)</f>
        <v>12</v>
      </c>
      <c r="E64" s="69">
        <f t="shared" si="0"/>
        <v>12</v>
      </c>
      <c r="F64" s="69">
        <f>INDEX(索引!$F:$F,D64,1)</f>
        <v>10005</v>
      </c>
      <c r="G64" s="69" t="str">
        <f>INDEX(索引!$E:$E,D64,1)</f>
        <v>程普</v>
      </c>
      <c r="H64" s="69" t="str">
        <f>INDEX(索引!$G:$G,D64,1)</f>
        <v>骑将</v>
      </c>
      <c r="J64" s="208" t="str">
        <f ca="1">IF($H64="步将",'[3]配置系数（将领）'!I64,IF($H64="骑将",'[4]配置系数（将领）'!I64,IF($H64="弓将",'[5]配置系数（将领）'!I64,"")))</f>
        <v/>
      </c>
      <c r="K64" s="208" t="str">
        <f ca="1">IF($H64="步将",'[3]配置系数（将领）'!J64,IF($H64="骑将",'[4]配置系数（将领）'!J64,IF($H64="弓将",'[5]配置系数（将领）'!J64,"")))</f>
        <v/>
      </c>
      <c r="L64" s="208">
        <f>IF($H64="步将",'[3]配置系数（将领）'!K64,IF($H64="骑将",'[4]配置系数（将领）'!K64,IF($H64="弓将",'[5]配置系数（将领）'!K64,"")))</f>
        <v>0</v>
      </c>
      <c r="M64" s="208">
        <f>IF($H64="步将",'[3]配置系数（将领）'!L64,IF($H64="骑将",'[4]配置系数（将领）'!L64,IF($H64="弓将",'[5]配置系数（将领）'!L64,"")))</f>
        <v>0</v>
      </c>
      <c r="N64" s="208" t="str">
        <f ca="1">IF($H64="步将",'[3]配置系数（将领）'!M64,IF($H64="骑将",'[4]配置系数（将领）'!M64,IF($H64="弓将",'[5]配置系数（将领）'!M64,"")))</f>
        <v/>
      </c>
      <c r="O64" s="206">
        <f t="shared" ca="1" si="1"/>
        <v>1</v>
      </c>
      <c r="Q64" s="208" t="str">
        <f ca="1">IF($H64="步将",'[3]配置系数（将领）'!P64,IF($H64="骑将",'[4]配置系数（将领）'!P64,IF($H64="弓将",'[5]配置系数（将领）'!P64,"")))</f>
        <v/>
      </c>
      <c r="R64" s="208" t="str">
        <f ca="1">IF($H64="步将",'[3]配置系数（将领）'!Q64,IF($H64="骑将",'[4]配置系数（将领）'!Q64,IF($H64="弓将",'[5]配置系数（将领）'!Q64,"")))</f>
        <v/>
      </c>
      <c r="S64" s="208">
        <f>IF($H64="步将",'[3]配置系数（将领）'!R64,IF($H64="骑将",'[4]配置系数（将领）'!R64,IF($H64="弓将",'[5]配置系数（将领）'!R64,"")))</f>
        <v>0</v>
      </c>
      <c r="T64" s="208">
        <f>IF($H64="步将",'[3]配置系数（将领）'!S64,IF($H64="骑将",'[4]配置系数（将领）'!S64,IF($H64="弓将",'[5]配置系数（将领）'!S64,"")))</f>
        <v>0</v>
      </c>
      <c r="U64" s="208" t="str">
        <f ca="1">IF($H64="步将",'[3]配置系数（将领）'!T64,IF($H64="骑将",'[4]配置系数（将领）'!T64,IF($H64="弓将",'[5]配置系数（将领）'!T64,"")))</f>
        <v/>
      </c>
      <c r="V64" s="206">
        <f t="shared" ca="1" si="2"/>
        <v>1</v>
      </c>
      <c r="X64" s="208" t="str">
        <f ca="1">IF($H64="步将",'[3]配置系数（将领）'!W64,IF($H64="骑将",'[4]配置系数（将领）'!W64,IF($H64="弓将",'[5]配置系数（将领）'!W64,"")))</f>
        <v/>
      </c>
      <c r="Y64" s="208" t="str">
        <f ca="1">IF($H64="步将",'[3]配置系数（将领）'!X64,IF($H64="骑将",'[4]配置系数（将领）'!X64,IF($H64="弓将",'[5]配置系数（将领）'!X64,"")))</f>
        <v/>
      </c>
      <c r="Z64" s="208">
        <f>IF($H64="步将",'[3]配置系数（将领）'!Y64,IF($H64="骑将",'[4]配置系数（将领）'!Y64,IF($H64="弓将",'[5]配置系数（将领）'!Y64,"")))</f>
        <v>0</v>
      </c>
      <c r="AA64" s="208">
        <f>IF($H64="步将",'[3]配置系数（将领）'!Z64,IF($H64="骑将",'[4]配置系数（将领）'!Z64,IF($H64="弓将",'[5]配置系数（将领）'!Z64,"")))</f>
        <v>0</v>
      </c>
      <c r="AB64" s="208" t="str">
        <f ca="1">IF($H64="步将",'[3]配置系数（将领）'!AA64,IF($H64="骑将",'[4]配置系数（将领）'!AA64,IF($H64="弓将",'[5]配置系数（将领）'!AA64,"")))</f>
        <v/>
      </c>
      <c r="AC64" s="206">
        <f t="shared" ca="1" si="3"/>
        <v>1</v>
      </c>
    </row>
    <row r="65" spans="3:29" x14ac:dyDescent="0.15">
      <c r="C65" s="107">
        <v>57</v>
      </c>
      <c r="D65" s="69">
        <f>IFERROR(MATCH(C65,索引!J:J,0),D64)</f>
        <v>12</v>
      </c>
      <c r="E65" s="69">
        <f t="shared" si="0"/>
        <v>13</v>
      </c>
      <c r="F65" s="69">
        <f>INDEX(索引!$F:$F,D65,1)</f>
        <v>10005</v>
      </c>
      <c r="G65" s="69" t="str">
        <f>INDEX(索引!$E:$E,D65,1)</f>
        <v>程普</v>
      </c>
      <c r="H65" s="69" t="str">
        <f>INDEX(索引!$G:$G,D65,1)</f>
        <v>骑将</v>
      </c>
      <c r="J65" s="208" t="str">
        <f ca="1">IF($H65="步将",'[3]配置系数（将领）'!I65,IF($H65="骑将",'[4]配置系数（将领）'!I65,IF($H65="弓将",'[5]配置系数（将领）'!I65,"")))</f>
        <v/>
      </c>
      <c r="K65" s="208" t="str">
        <f ca="1">IF($H65="步将",'[3]配置系数（将领）'!J65,IF($H65="骑将",'[4]配置系数（将领）'!J65,IF($H65="弓将",'[5]配置系数（将领）'!J65,"")))</f>
        <v/>
      </c>
      <c r="L65" s="208">
        <f>IF($H65="步将",'[3]配置系数（将领）'!K65,IF($H65="骑将",'[4]配置系数（将领）'!K65,IF($H65="弓将",'[5]配置系数（将领）'!K65,"")))</f>
        <v>0</v>
      </c>
      <c r="M65" s="208">
        <f>IF($H65="步将",'[3]配置系数（将领）'!L65,IF($H65="骑将",'[4]配置系数（将领）'!L65,IF($H65="弓将",'[5]配置系数（将领）'!L65,"")))</f>
        <v>0</v>
      </c>
      <c r="N65" s="208" t="str">
        <f ca="1">IF($H65="步将",'[3]配置系数（将领）'!M65,IF($H65="骑将",'[4]配置系数（将领）'!M65,IF($H65="弓将",'[5]配置系数（将领）'!M65,"")))</f>
        <v/>
      </c>
      <c r="O65" s="206">
        <f t="shared" ca="1" si="1"/>
        <v>1</v>
      </c>
      <c r="Q65" s="208" t="str">
        <f ca="1">IF($H65="步将",'[3]配置系数（将领）'!P65,IF($H65="骑将",'[4]配置系数（将领）'!P65,IF($H65="弓将",'[5]配置系数（将领）'!P65,"")))</f>
        <v/>
      </c>
      <c r="R65" s="208" t="str">
        <f ca="1">IF($H65="步将",'[3]配置系数（将领）'!Q65,IF($H65="骑将",'[4]配置系数（将领）'!Q65,IF($H65="弓将",'[5]配置系数（将领）'!Q65,"")))</f>
        <v/>
      </c>
      <c r="S65" s="208">
        <f>IF($H65="步将",'[3]配置系数（将领）'!R65,IF($H65="骑将",'[4]配置系数（将领）'!R65,IF($H65="弓将",'[5]配置系数（将领）'!R65,"")))</f>
        <v>0</v>
      </c>
      <c r="T65" s="208">
        <f>IF($H65="步将",'[3]配置系数（将领）'!S65,IF($H65="骑将",'[4]配置系数（将领）'!S65,IF($H65="弓将",'[5]配置系数（将领）'!S65,"")))</f>
        <v>0</v>
      </c>
      <c r="U65" s="208" t="str">
        <f ca="1">IF($H65="步将",'[3]配置系数（将领）'!T65,IF($H65="骑将",'[4]配置系数（将领）'!T65,IF($H65="弓将",'[5]配置系数（将领）'!T65,"")))</f>
        <v/>
      </c>
      <c r="V65" s="206">
        <f t="shared" ca="1" si="2"/>
        <v>1</v>
      </c>
      <c r="X65" s="208" t="str">
        <f ca="1">IF($H65="步将",'[3]配置系数（将领）'!W65,IF($H65="骑将",'[4]配置系数（将领）'!W65,IF($H65="弓将",'[5]配置系数（将领）'!W65,"")))</f>
        <v/>
      </c>
      <c r="Y65" s="208" t="str">
        <f ca="1">IF($H65="步将",'[3]配置系数（将领）'!X65,IF($H65="骑将",'[4]配置系数（将领）'!X65,IF($H65="弓将",'[5]配置系数（将领）'!X65,"")))</f>
        <v/>
      </c>
      <c r="Z65" s="208">
        <f>IF($H65="步将",'[3]配置系数（将领）'!Y65,IF($H65="骑将",'[4]配置系数（将领）'!Y65,IF($H65="弓将",'[5]配置系数（将领）'!Y65,"")))</f>
        <v>0</v>
      </c>
      <c r="AA65" s="208">
        <f>IF($H65="步将",'[3]配置系数（将领）'!Z65,IF($H65="骑将",'[4]配置系数（将领）'!Z65,IF($H65="弓将",'[5]配置系数（将领）'!Z65,"")))</f>
        <v>0</v>
      </c>
      <c r="AB65" s="208" t="str">
        <f ca="1">IF($H65="步将",'[3]配置系数（将领）'!AA65,IF($H65="骑将",'[4]配置系数（将领）'!AA65,IF($H65="弓将",'[5]配置系数（将领）'!AA65,"")))</f>
        <v/>
      </c>
      <c r="AC65" s="206">
        <f t="shared" ca="1" si="3"/>
        <v>1</v>
      </c>
    </row>
    <row r="66" spans="3:29" x14ac:dyDescent="0.15">
      <c r="C66" s="107">
        <v>58</v>
      </c>
      <c r="D66" s="69">
        <f>IFERROR(MATCH(C66,索引!J:J,0),D65)</f>
        <v>12</v>
      </c>
      <c r="E66" s="69">
        <f t="shared" si="0"/>
        <v>14</v>
      </c>
      <c r="F66" s="69">
        <f>INDEX(索引!$F:$F,D66,1)</f>
        <v>10005</v>
      </c>
      <c r="G66" s="69" t="str">
        <f>INDEX(索引!$E:$E,D66,1)</f>
        <v>程普</v>
      </c>
      <c r="H66" s="69" t="str">
        <f>INDEX(索引!$G:$G,D66,1)</f>
        <v>骑将</v>
      </c>
      <c r="J66" s="208" t="str">
        <f ca="1">IF($H66="步将",'[3]配置系数（将领）'!I66,IF($H66="骑将",'[4]配置系数（将领）'!I66,IF($H66="弓将",'[5]配置系数（将领）'!I66,"")))</f>
        <v/>
      </c>
      <c r="K66" s="208" t="str">
        <f ca="1">IF($H66="步将",'[3]配置系数（将领）'!J66,IF($H66="骑将",'[4]配置系数（将领）'!J66,IF($H66="弓将",'[5]配置系数（将领）'!J66,"")))</f>
        <v/>
      </c>
      <c r="L66" s="208">
        <f>IF($H66="步将",'[3]配置系数（将领）'!K66,IF($H66="骑将",'[4]配置系数（将领）'!K66,IF($H66="弓将",'[5]配置系数（将领）'!K66,"")))</f>
        <v>0</v>
      </c>
      <c r="M66" s="208">
        <f>IF($H66="步将",'[3]配置系数（将领）'!L66,IF($H66="骑将",'[4]配置系数（将领）'!L66,IF($H66="弓将",'[5]配置系数（将领）'!L66,"")))</f>
        <v>0</v>
      </c>
      <c r="N66" s="208" t="str">
        <f ca="1">IF($H66="步将",'[3]配置系数（将领）'!M66,IF($H66="骑将",'[4]配置系数（将领）'!M66,IF($H66="弓将",'[5]配置系数（将领）'!M66,"")))</f>
        <v/>
      </c>
      <c r="O66" s="206">
        <f t="shared" ca="1" si="1"/>
        <v>1</v>
      </c>
      <c r="Q66" s="208" t="str">
        <f ca="1">IF($H66="步将",'[3]配置系数（将领）'!P66,IF($H66="骑将",'[4]配置系数（将领）'!P66,IF($H66="弓将",'[5]配置系数（将领）'!P66,"")))</f>
        <v/>
      </c>
      <c r="R66" s="208" t="str">
        <f ca="1">IF($H66="步将",'[3]配置系数（将领）'!Q66,IF($H66="骑将",'[4]配置系数（将领）'!Q66,IF($H66="弓将",'[5]配置系数（将领）'!Q66,"")))</f>
        <v/>
      </c>
      <c r="S66" s="208">
        <f>IF($H66="步将",'[3]配置系数（将领）'!R66,IF($H66="骑将",'[4]配置系数（将领）'!R66,IF($H66="弓将",'[5]配置系数（将领）'!R66,"")))</f>
        <v>0</v>
      </c>
      <c r="T66" s="208">
        <f>IF($H66="步将",'[3]配置系数（将领）'!S66,IF($H66="骑将",'[4]配置系数（将领）'!S66,IF($H66="弓将",'[5]配置系数（将领）'!S66,"")))</f>
        <v>0</v>
      </c>
      <c r="U66" s="208" t="str">
        <f ca="1">IF($H66="步将",'[3]配置系数（将领）'!T66,IF($H66="骑将",'[4]配置系数（将领）'!T66,IF($H66="弓将",'[5]配置系数（将领）'!T66,"")))</f>
        <v/>
      </c>
      <c r="V66" s="206">
        <f t="shared" ca="1" si="2"/>
        <v>1</v>
      </c>
      <c r="X66" s="208" t="str">
        <f ca="1">IF($H66="步将",'[3]配置系数（将领）'!W66,IF($H66="骑将",'[4]配置系数（将领）'!W66,IF($H66="弓将",'[5]配置系数（将领）'!W66,"")))</f>
        <v/>
      </c>
      <c r="Y66" s="208" t="str">
        <f ca="1">IF($H66="步将",'[3]配置系数（将领）'!X66,IF($H66="骑将",'[4]配置系数（将领）'!X66,IF($H66="弓将",'[5]配置系数（将领）'!X66,"")))</f>
        <v/>
      </c>
      <c r="Z66" s="208">
        <f>IF($H66="步将",'[3]配置系数（将领）'!Y66,IF($H66="骑将",'[4]配置系数（将领）'!Y66,IF($H66="弓将",'[5]配置系数（将领）'!Y66,"")))</f>
        <v>0</v>
      </c>
      <c r="AA66" s="208">
        <f>IF($H66="步将",'[3]配置系数（将领）'!Z66,IF($H66="骑将",'[4]配置系数（将领）'!Z66,IF($H66="弓将",'[5]配置系数（将领）'!Z66,"")))</f>
        <v>0</v>
      </c>
      <c r="AB66" s="208" t="str">
        <f ca="1">IF($H66="步将",'[3]配置系数（将领）'!AA66,IF($H66="骑将",'[4]配置系数（将领）'!AA66,IF($H66="弓将",'[5]配置系数（将领）'!AA66,"")))</f>
        <v/>
      </c>
      <c r="AC66" s="206">
        <f t="shared" ca="1" si="3"/>
        <v>1</v>
      </c>
    </row>
    <row r="67" spans="3:29" x14ac:dyDescent="0.15">
      <c r="C67" s="107">
        <v>59</v>
      </c>
      <c r="D67" s="69">
        <f>IFERROR(MATCH(C67,索引!J:J,0),D66)</f>
        <v>12</v>
      </c>
      <c r="E67" s="69">
        <f t="shared" si="0"/>
        <v>15</v>
      </c>
      <c r="F67" s="69">
        <f>INDEX(索引!$F:$F,D67,1)</f>
        <v>10005</v>
      </c>
      <c r="G67" s="69" t="str">
        <f>INDEX(索引!$E:$E,D67,1)</f>
        <v>程普</v>
      </c>
      <c r="H67" s="69" t="str">
        <f>INDEX(索引!$G:$G,D67,1)</f>
        <v>骑将</v>
      </c>
      <c r="J67" s="208" t="str">
        <f ca="1">IF($H67="步将",'[3]配置系数（将领）'!I67,IF($H67="骑将",'[4]配置系数（将领）'!I67,IF($H67="弓将",'[5]配置系数（将领）'!I67,"")))</f>
        <v/>
      </c>
      <c r="K67" s="208" t="str">
        <f ca="1">IF($H67="步将",'[3]配置系数（将领）'!J67,IF($H67="骑将",'[4]配置系数（将领）'!J67,IF($H67="弓将",'[5]配置系数（将领）'!J67,"")))</f>
        <v/>
      </c>
      <c r="L67" s="208">
        <f>IF($H67="步将",'[3]配置系数（将领）'!K67,IF($H67="骑将",'[4]配置系数（将领）'!K67,IF($H67="弓将",'[5]配置系数（将领）'!K67,"")))</f>
        <v>0</v>
      </c>
      <c r="M67" s="208">
        <f>IF($H67="步将",'[3]配置系数（将领）'!L67,IF($H67="骑将",'[4]配置系数（将领）'!L67,IF($H67="弓将",'[5]配置系数（将领）'!L67,"")))</f>
        <v>0</v>
      </c>
      <c r="N67" s="208" t="str">
        <f ca="1">IF($H67="步将",'[3]配置系数（将领）'!M67,IF($H67="骑将",'[4]配置系数（将领）'!M67,IF($H67="弓将",'[5]配置系数（将领）'!M67,"")))</f>
        <v/>
      </c>
      <c r="O67" s="206">
        <f t="shared" ca="1" si="1"/>
        <v>1</v>
      </c>
      <c r="Q67" s="208" t="str">
        <f ca="1">IF($H67="步将",'[3]配置系数（将领）'!P67,IF($H67="骑将",'[4]配置系数（将领）'!P67,IF($H67="弓将",'[5]配置系数（将领）'!P67,"")))</f>
        <v/>
      </c>
      <c r="R67" s="208" t="str">
        <f ca="1">IF($H67="步将",'[3]配置系数（将领）'!Q67,IF($H67="骑将",'[4]配置系数（将领）'!Q67,IF($H67="弓将",'[5]配置系数（将领）'!Q67,"")))</f>
        <v/>
      </c>
      <c r="S67" s="208">
        <f>IF($H67="步将",'[3]配置系数（将领）'!R67,IF($H67="骑将",'[4]配置系数（将领）'!R67,IF($H67="弓将",'[5]配置系数（将领）'!R67,"")))</f>
        <v>0</v>
      </c>
      <c r="T67" s="208">
        <f>IF($H67="步将",'[3]配置系数（将领）'!S67,IF($H67="骑将",'[4]配置系数（将领）'!S67,IF($H67="弓将",'[5]配置系数（将领）'!S67,"")))</f>
        <v>0</v>
      </c>
      <c r="U67" s="208" t="str">
        <f ca="1">IF($H67="步将",'[3]配置系数（将领）'!T67,IF($H67="骑将",'[4]配置系数（将领）'!T67,IF($H67="弓将",'[5]配置系数（将领）'!T67,"")))</f>
        <v/>
      </c>
      <c r="V67" s="206">
        <f t="shared" ca="1" si="2"/>
        <v>1</v>
      </c>
      <c r="X67" s="208" t="str">
        <f ca="1">IF($H67="步将",'[3]配置系数（将领）'!W67,IF($H67="骑将",'[4]配置系数（将领）'!W67,IF($H67="弓将",'[5]配置系数（将领）'!W67,"")))</f>
        <v/>
      </c>
      <c r="Y67" s="208" t="str">
        <f ca="1">IF($H67="步将",'[3]配置系数（将领）'!X67,IF($H67="骑将",'[4]配置系数（将领）'!X67,IF($H67="弓将",'[5]配置系数（将领）'!X67,"")))</f>
        <v/>
      </c>
      <c r="Z67" s="208">
        <f>IF($H67="步将",'[3]配置系数（将领）'!Y67,IF($H67="骑将",'[4]配置系数（将领）'!Y67,IF($H67="弓将",'[5]配置系数（将领）'!Y67,"")))</f>
        <v>0</v>
      </c>
      <c r="AA67" s="208">
        <f>IF($H67="步将",'[3]配置系数（将领）'!Z67,IF($H67="骑将",'[4]配置系数（将领）'!Z67,IF($H67="弓将",'[5]配置系数（将领）'!Z67,"")))</f>
        <v>0</v>
      </c>
      <c r="AB67" s="208" t="str">
        <f ca="1">IF($H67="步将",'[3]配置系数（将领）'!AA67,IF($H67="骑将",'[4]配置系数（将领）'!AA67,IF($H67="弓将",'[5]配置系数（将领）'!AA67,"")))</f>
        <v/>
      </c>
      <c r="AC67" s="206">
        <f t="shared" ca="1" si="3"/>
        <v>1</v>
      </c>
    </row>
    <row r="68" spans="3:29" x14ac:dyDescent="0.15">
      <c r="C68" s="107">
        <v>60</v>
      </c>
      <c r="D68" s="69">
        <f>IFERROR(MATCH(C68,索引!J:J,0),D67)</f>
        <v>13</v>
      </c>
      <c r="E68" s="69">
        <f t="shared" si="0"/>
        <v>1</v>
      </c>
      <c r="F68" s="69">
        <f>INDEX(索引!$F:$F,D68,1)</f>
        <v>10006</v>
      </c>
      <c r="G68" s="69" t="str">
        <f>INDEX(索引!$E:$E,D68,1)</f>
        <v>周瑜</v>
      </c>
      <c r="H68" s="69" t="str">
        <f>INDEX(索引!$G:$G,D68,1)</f>
        <v>弓将</v>
      </c>
      <c r="J68" s="208" t="str">
        <f ca="1">IF($H68="步将",'[3]配置系数（将领）'!I68,IF($H68="骑将",'[4]配置系数（将领）'!I68,IF($H68="弓将",'[5]配置系数（将领）'!I68,"")))</f>
        <v>1000600000101</v>
      </c>
      <c r="K68" s="208" t="str">
        <f ca="1">IF($H68="步将",'[3]配置系数（将领）'!J68,IF($H68="骑将",'[4]配置系数（将领）'!J68,IF($H68="弓将",'[5]配置系数（将领）'!J68,"")))</f>
        <v>普通攻击:对单体敌人造成{0}%的武力伤害</v>
      </c>
      <c r="L68" s="208">
        <f>IF($H68="步将",'[3]配置系数（将领）'!K68,IF($H68="骑将",'[4]配置系数（将领）'!K68,IF($H68="弓将",'[5]配置系数（将领）'!K68,"")))</f>
        <v>0</v>
      </c>
      <c r="M68" s="208">
        <f>IF($H68="步将",'[3]配置系数（将领）'!L68,IF($H68="骑将",'[4]配置系数（将领）'!L68,IF($H68="弓将",'[5]配置系数（将领）'!L68,"")))</f>
        <v>0</v>
      </c>
      <c r="N68" s="208" t="str">
        <f ca="1">IF($H68="步将",'[3]配置系数（将领）'!M68,IF($H68="骑将",'[4]配置系数（将领）'!M68,IF($H68="弓将",'[5]配置系数（将领）'!M68,"")))</f>
        <v>0.25+0.25+0.25+0.25+0.25+0.25+0.25+0.25+0.25+0.25+0.25+0.25+0.25+0.25+0.25+0.25+0.25</v>
      </c>
      <c r="O68" s="206">
        <f t="shared" ca="1" si="1"/>
        <v>100</v>
      </c>
      <c r="Q68" s="208" t="str">
        <f ca="1">IF($H68="步将",'[3]配置系数（将领）'!P68,IF($H68="骑将",'[4]配置系数（将领）'!P68,IF($H68="弓将",'[5]配置系数（将领）'!P68,"")))</f>
        <v/>
      </c>
      <c r="R68" s="208" t="str">
        <f ca="1">IF($H68="步将",'[3]配置系数（将领）'!Q68,IF($H68="骑将",'[4]配置系数（将领）'!Q68,IF($H68="弓将",'[5]配置系数（将领）'!Q68,"")))</f>
        <v/>
      </c>
      <c r="S68" s="208">
        <f>IF($H68="步将",'[3]配置系数（将领）'!R68,IF($H68="骑将",'[4]配置系数（将领）'!R68,IF($H68="弓将",'[5]配置系数（将领）'!R68,"")))</f>
        <v>0</v>
      </c>
      <c r="T68" s="208">
        <f>IF($H68="步将",'[3]配置系数（将领）'!S68,IF($H68="骑将",'[4]配置系数（将领）'!S68,IF($H68="弓将",'[5]配置系数（将领）'!S68,"")))</f>
        <v>0</v>
      </c>
      <c r="U68" s="208" t="str">
        <f ca="1">IF($H68="步将",'[3]配置系数（将领）'!T68,IF($H68="骑将",'[4]配置系数（将领）'!T68,IF($H68="弓将",'[5]配置系数（将领）'!T68,"")))</f>
        <v/>
      </c>
      <c r="V68" s="206">
        <f t="shared" ca="1" si="2"/>
        <v>1</v>
      </c>
      <c r="X68" s="208" t="str">
        <f ca="1">IF($H68="步将",'[3]配置系数（将领）'!W68,IF($H68="骑将",'[4]配置系数（将领）'!W68,IF($H68="弓将",'[5]配置系数（将领）'!W68,"")))</f>
        <v/>
      </c>
      <c r="Y68" s="208" t="str">
        <f ca="1">IF($H68="步将",'[3]配置系数（将领）'!X68,IF($H68="骑将",'[4]配置系数（将领）'!X68,IF($H68="弓将",'[5]配置系数（将领）'!X68,"")))</f>
        <v/>
      </c>
      <c r="Z68" s="208">
        <f>IF($H68="步将",'[3]配置系数（将领）'!Y68,IF($H68="骑将",'[4]配置系数（将领）'!Y68,IF($H68="弓将",'[5]配置系数（将领）'!Y68,"")))</f>
        <v>0</v>
      </c>
      <c r="AA68" s="208">
        <f>IF($H68="步将",'[3]配置系数（将领）'!Z68,IF($H68="骑将",'[4]配置系数（将领）'!Z68,IF($H68="弓将",'[5]配置系数（将领）'!Z68,"")))</f>
        <v>0</v>
      </c>
      <c r="AB68" s="208" t="str">
        <f ca="1">IF($H68="步将",'[3]配置系数（将领）'!AA68,IF($H68="骑将",'[4]配置系数（将领）'!AA68,IF($H68="弓将",'[5]配置系数（将领）'!AA68,"")))</f>
        <v/>
      </c>
      <c r="AC68" s="206">
        <f t="shared" ca="1" si="3"/>
        <v>1</v>
      </c>
    </row>
    <row r="69" spans="3:29" x14ac:dyDescent="0.15">
      <c r="C69" s="107">
        <v>61</v>
      </c>
      <c r="D69" s="69">
        <f>IFERROR(MATCH(C69,索引!J:J,0),D68)</f>
        <v>13</v>
      </c>
      <c r="E69" s="69">
        <f t="shared" si="0"/>
        <v>2</v>
      </c>
      <c r="F69" s="69">
        <f>INDEX(索引!$F:$F,D69,1)</f>
        <v>10006</v>
      </c>
      <c r="G69" s="69" t="str">
        <f>INDEX(索引!$E:$E,D69,1)</f>
        <v>周瑜</v>
      </c>
      <c r="H69" s="69" t="str">
        <f>INDEX(索引!$G:$G,D69,1)</f>
        <v>弓将</v>
      </c>
      <c r="J69" s="208" t="str">
        <f ca="1">IF($H69="步将",'[3]配置系数（将领）'!I69,IF($H69="骑将",'[4]配置系数（将领）'!I69,IF($H69="弓将",'[5]配置系数（将领）'!I69,"")))</f>
        <v>1000600000201</v>
      </c>
      <c r="K69" s="208" t="str">
        <f ca="1">IF($H69="步将",'[3]配置系数（将领）'!J69,IF($H69="骑将",'[4]配置系数（将领）'!J69,IF($H69="弓将",'[5]配置系数（将领）'!J69,"")))</f>
        <v>怒气技能:周瑜持续施法，在6秒内召唤总计8艘火船冲击敌人，火船会对沿途的敌人造成攻击{0}%的伤害，并施加可叠加的灼烧效果，每秒造成{1}%伤害，持续8秒。</v>
      </c>
      <c r="L69" s="208">
        <f>IF($H69="步将",'[3]配置系数（将领）'!K69,IF($H69="骑将",'[4]配置系数（将领）'!K69,IF($H69="弓将",'[5]配置系数（将领）'!K69,"")))</f>
        <v>0</v>
      </c>
      <c r="M69" s="208">
        <f>IF($H69="步将",'[3]配置系数（将领）'!L69,IF($H69="骑将",'[4]配置系数（将领）'!L69,IF($H69="弓将",'[5]配置系数（将领）'!L69,"")))</f>
        <v>0</v>
      </c>
      <c r="N69" s="208" t="str">
        <f ca="1">IF($H69="步将",'[3]配置系数（将领）'!M69,IF($H69="骑将",'[4]配置系数（将领）'!M69,IF($H69="弓将",'[5]配置系数（将领）'!M69,"")))</f>
        <v>0.085+0.091+0.097+0.103+0.109+0.115+0.121+0.127+0.133+0.139+0.145+0.151+0.157+0.163+0.169+0.175+0.181</v>
      </c>
      <c r="O69" s="206">
        <f t="shared" ca="1" si="1"/>
        <v>100</v>
      </c>
      <c r="Q69" s="208" t="str">
        <f ca="1">IF($H69="步将",'[3]配置系数（将领）'!P69,IF($H69="骑将",'[4]配置系数（将领）'!P69,IF($H69="弓将",'[5]配置系数（将领）'!P69,"")))</f>
        <v/>
      </c>
      <c r="R69" s="208" t="str">
        <f ca="1">IF($H69="步将",'[3]配置系数（将领）'!Q69,IF($H69="骑将",'[4]配置系数（将领）'!Q69,IF($H69="弓将",'[5]配置系数（将领）'!Q69,"")))</f>
        <v/>
      </c>
      <c r="S69" s="208">
        <f>IF($H69="步将",'[3]配置系数（将领）'!R69,IF($H69="骑将",'[4]配置系数（将领）'!R69,IF($H69="弓将",'[5]配置系数（将领）'!R69,"")))</f>
        <v>0</v>
      </c>
      <c r="T69" s="208">
        <f>IF($H69="步将",'[3]配置系数（将领）'!S69,IF($H69="骑将",'[4]配置系数（将领）'!S69,IF($H69="弓将",'[5]配置系数（将领）'!S69,"")))</f>
        <v>0</v>
      </c>
      <c r="U69" s="208" t="str">
        <f ca="1">IF($H69="步将",'[3]配置系数（将领）'!T69,IF($H69="骑将",'[4]配置系数（将领）'!T69,IF($H69="弓将",'[5]配置系数（将领）'!T69,"")))</f>
        <v/>
      </c>
      <c r="V69" s="206">
        <f t="shared" ca="1" si="2"/>
        <v>1</v>
      </c>
      <c r="X69" s="208" t="str">
        <f ca="1">IF($H69="步将",'[3]配置系数（将领）'!W69,IF($H69="骑将",'[4]配置系数（将领）'!W69,IF($H69="弓将",'[5]配置系数（将领）'!W69,"")))</f>
        <v/>
      </c>
      <c r="Y69" s="208" t="str">
        <f ca="1">IF($H69="步将",'[3]配置系数（将领）'!X69,IF($H69="骑将",'[4]配置系数（将领）'!X69,IF($H69="弓将",'[5]配置系数（将领）'!X69,"")))</f>
        <v/>
      </c>
      <c r="Z69" s="208">
        <f>IF($H69="步将",'[3]配置系数（将领）'!Y69,IF($H69="骑将",'[4]配置系数（将领）'!Y69,IF($H69="弓将",'[5]配置系数（将领）'!Y69,"")))</f>
        <v>0</v>
      </c>
      <c r="AA69" s="208">
        <f>IF($H69="步将",'[3]配置系数（将领）'!Z69,IF($H69="骑将",'[4]配置系数（将领）'!Z69,IF($H69="弓将",'[5]配置系数（将领）'!Z69,"")))</f>
        <v>0</v>
      </c>
      <c r="AB69" s="208" t="str">
        <f ca="1">IF($H69="步将",'[3]配置系数（将领）'!AA69,IF($H69="骑将",'[4]配置系数（将领）'!AA69,IF($H69="弓将",'[5]配置系数（将领）'!AA69,"")))</f>
        <v/>
      </c>
      <c r="AC69" s="206">
        <f t="shared" ca="1" si="3"/>
        <v>1</v>
      </c>
    </row>
    <row r="70" spans="3:29" x14ac:dyDescent="0.15">
      <c r="C70" s="107">
        <v>62</v>
      </c>
      <c r="D70" s="69">
        <f>IFERROR(MATCH(C70,索引!J:J,0),D69)</f>
        <v>13</v>
      </c>
      <c r="E70" s="69">
        <f t="shared" si="0"/>
        <v>3</v>
      </c>
      <c r="F70" s="69">
        <f>INDEX(索引!$F:$F,D70,1)</f>
        <v>10006</v>
      </c>
      <c r="G70" s="69" t="str">
        <f>INDEX(索引!$E:$E,D70,1)</f>
        <v>周瑜</v>
      </c>
      <c r="H70" s="69" t="str">
        <f>INDEX(索引!$G:$G,D70,1)</f>
        <v>弓将</v>
      </c>
      <c r="J70" s="208" t="str">
        <f ca="1">IF($H70="步将",'[3]配置系数（将领）'!I70,IF($H70="骑将",'[4]配置系数（将领）'!I70,IF($H70="弓将",'[5]配置系数（将领）'!I70,"")))</f>
        <v>1000600000202</v>
      </c>
      <c r="K70" s="208" t="str">
        <f ca="1">IF($H70="步将",'[3]配置系数（将领）'!J70,IF($H70="骑将",'[4]配置系数（将领）'!J70,IF($H70="弓将",'[5]配置系数（将领）'!J70,"")))</f>
        <v>怒气技能:周瑜持续施法，在6秒内召唤总计8艘火船冲击敌人，火船会对沿途的敌人造成攻击{0}%的伤害，并施加可叠加的灼烧效果，每秒造成{1}%伤害，持续8秒。</v>
      </c>
      <c r="L70" s="208">
        <f>IF($H70="步将",'[3]配置系数（将领）'!K70,IF($H70="骑将",'[4]配置系数（将领）'!K70,IF($H70="弓将",'[5]配置系数（将领）'!K70,"")))</f>
        <v>0</v>
      </c>
      <c r="M70" s="208">
        <f>IF($H70="步将",'[3]配置系数（将领）'!L70,IF($H70="骑将",'[4]配置系数（将领）'!L70,IF($H70="弓将",'[5]配置系数（将领）'!L70,"")))</f>
        <v>0</v>
      </c>
      <c r="N70" s="208" t="str">
        <f ca="1">IF($H70="步将",'[3]配置系数（将领）'!M70,IF($H70="骑将",'[4]配置系数（将领）'!M70,IF($H70="弓将",'[5]配置系数（将领）'!M70,"")))</f>
        <v>0.012+0.014+0.016+0.018+0.02+0.022+0.024+0.026+0.028+0.03+0.032+0.034+0.036+0.038+0.04+0.042+0.044</v>
      </c>
      <c r="O70" s="206">
        <f t="shared" ca="1" si="1"/>
        <v>100</v>
      </c>
      <c r="Q70" s="208" t="str">
        <f ca="1">IF($H70="步将",'[3]配置系数（将领）'!P70,IF($H70="骑将",'[4]配置系数（将领）'!P70,IF($H70="弓将",'[5]配置系数（将领）'!P70,"")))</f>
        <v/>
      </c>
      <c r="R70" s="208" t="str">
        <f ca="1">IF($H70="步将",'[3]配置系数（将领）'!Q70,IF($H70="骑将",'[4]配置系数（将领）'!Q70,IF($H70="弓将",'[5]配置系数（将领）'!Q70,"")))</f>
        <v/>
      </c>
      <c r="S70" s="208">
        <f>IF($H70="步将",'[3]配置系数（将领）'!R70,IF($H70="骑将",'[4]配置系数（将领）'!R70,IF($H70="弓将",'[5]配置系数（将领）'!R70,"")))</f>
        <v>0</v>
      </c>
      <c r="T70" s="208">
        <f>IF($H70="步将",'[3]配置系数（将领）'!S70,IF($H70="骑将",'[4]配置系数（将领）'!S70,IF($H70="弓将",'[5]配置系数（将领）'!S70,"")))</f>
        <v>0</v>
      </c>
      <c r="U70" s="208" t="str">
        <f ca="1">IF($H70="步将",'[3]配置系数（将领）'!T70,IF($H70="骑将",'[4]配置系数（将领）'!T70,IF($H70="弓将",'[5]配置系数（将领）'!T70,"")))</f>
        <v/>
      </c>
      <c r="V70" s="206">
        <f t="shared" ca="1" si="2"/>
        <v>1</v>
      </c>
      <c r="X70" s="208" t="str">
        <f ca="1">IF($H70="步将",'[3]配置系数（将领）'!W70,IF($H70="骑将",'[4]配置系数（将领）'!W70,IF($H70="弓将",'[5]配置系数（将领）'!W70,"")))</f>
        <v/>
      </c>
      <c r="Y70" s="208" t="str">
        <f ca="1">IF($H70="步将",'[3]配置系数（将领）'!X70,IF($H70="骑将",'[4]配置系数（将领）'!X70,IF($H70="弓将",'[5]配置系数（将领）'!X70,"")))</f>
        <v/>
      </c>
      <c r="Z70" s="208">
        <f>IF($H70="步将",'[3]配置系数（将领）'!Y70,IF($H70="骑将",'[4]配置系数（将领）'!Y70,IF($H70="弓将",'[5]配置系数（将领）'!Y70,"")))</f>
        <v>0</v>
      </c>
      <c r="AA70" s="208">
        <f>IF($H70="步将",'[3]配置系数（将领）'!Z70,IF($H70="骑将",'[4]配置系数（将领）'!Z70,IF($H70="弓将",'[5]配置系数（将领）'!Z70,"")))</f>
        <v>0</v>
      </c>
      <c r="AB70" s="208" t="str">
        <f ca="1">IF($H70="步将",'[3]配置系数（将领）'!AA70,IF($H70="骑将",'[4]配置系数（将领）'!AA70,IF($H70="弓将",'[5]配置系数（将领）'!AA70,"")))</f>
        <v/>
      </c>
      <c r="AC70" s="206">
        <f t="shared" ca="1" si="3"/>
        <v>1</v>
      </c>
    </row>
    <row r="71" spans="3:29" x14ac:dyDescent="0.15">
      <c r="C71" s="107">
        <v>63</v>
      </c>
      <c r="D71" s="69">
        <f>IFERROR(MATCH(C71,索引!J:J,0),D70)</f>
        <v>13</v>
      </c>
      <c r="E71" s="69">
        <f t="shared" si="0"/>
        <v>4</v>
      </c>
      <c r="F71" s="69">
        <f>INDEX(索引!$F:$F,D71,1)</f>
        <v>10006</v>
      </c>
      <c r="G71" s="69" t="str">
        <f>INDEX(索引!$E:$E,D71,1)</f>
        <v>周瑜</v>
      </c>
      <c r="H71" s="69" t="str">
        <f>INDEX(索引!$G:$G,D71,1)</f>
        <v>弓将</v>
      </c>
      <c r="J71" s="208" t="str">
        <f ca="1">IF($H71="步将",'[3]配置系数（将领）'!I71,IF($H71="骑将",'[4]配置系数（将领）'!I71,IF($H71="弓将",'[5]配置系数（将领）'!I71,"")))</f>
        <v>1000600000301</v>
      </c>
      <c r="K71" s="208" t="str">
        <f ca="1">IF($H71="步将",'[3]配置系数（将领）'!J71,IF($H71="骑将",'[4]配置系数（将领）'!J71,IF($H71="弓将",'[5]配置系数（将领）'!J71,"")))</f>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
      <c r="L71" s="208">
        <f>IF($H71="步将",'[3]配置系数（将领）'!K71,IF($H71="骑将",'[4]配置系数（将领）'!K71,IF($H71="弓将",'[5]配置系数（将领）'!K71,"")))</f>
        <v>0</v>
      </c>
      <c r="M71" s="208">
        <f>IF($H71="步将",'[3]配置系数（将领）'!L71,IF($H71="骑将",'[4]配置系数（将领）'!L71,IF($H71="弓将",'[5]配置系数（将领）'!L71,"")))</f>
        <v>0</v>
      </c>
      <c r="N71" s="208" t="str">
        <f ca="1">IF($H71="步将",'[3]配置系数（将领）'!M71,IF($H71="骑将",'[4]配置系数（将领）'!M71,IF($H71="弓将",'[5]配置系数（将领）'!M71,"")))</f>
        <v>0.024+0.026+0.028+0.03+0.032+0.034+0.036+0.038+0.04+0.042+0.044+0.046+0.048+0.05+0.052+0.054+0.056</v>
      </c>
      <c r="O71" s="206">
        <f t="shared" ca="1" si="1"/>
        <v>100</v>
      </c>
      <c r="Q71" s="208" t="str">
        <f ca="1">IF($H71="步将",'[3]配置系数（将领）'!P71,IF($H71="骑将",'[4]配置系数（将领）'!P71,IF($H71="弓将",'[5]配置系数（将领）'!P71,"")))</f>
        <v/>
      </c>
      <c r="R71" s="208" t="str">
        <f ca="1">IF($H71="步将",'[3]配置系数（将领）'!Q71,IF($H71="骑将",'[4]配置系数（将领）'!Q71,IF($H71="弓将",'[5]配置系数（将领）'!Q71,"")))</f>
        <v/>
      </c>
      <c r="S71" s="208">
        <f>IF($H71="步将",'[3]配置系数（将领）'!R71,IF($H71="骑将",'[4]配置系数（将领）'!R71,IF($H71="弓将",'[5]配置系数（将领）'!R71,"")))</f>
        <v>0</v>
      </c>
      <c r="T71" s="208">
        <f>IF($H71="步将",'[3]配置系数（将领）'!S71,IF($H71="骑将",'[4]配置系数（将领）'!S71,IF($H71="弓将",'[5]配置系数（将领）'!S71,"")))</f>
        <v>0</v>
      </c>
      <c r="U71" s="208" t="str">
        <f ca="1">IF($H71="步将",'[3]配置系数（将领）'!T71,IF($H71="骑将",'[4]配置系数（将领）'!T71,IF($H71="弓将",'[5]配置系数（将领）'!T71,"")))</f>
        <v/>
      </c>
      <c r="V71" s="206">
        <f t="shared" ca="1" si="2"/>
        <v>1</v>
      </c>
      <c r="X71" s="208" t="str">
        <f ca="1">IF($H71="步将",'[3]配置系数（将领）'!W71,IF($H71="骑将",'[4]配置系数（将领）'!W71,IF($H71="弓将",'[5]配置系数（将领）'!W71,"")))</f>
        <v/>
      </c>
      <c r="Y71" s="208" t="str">
        <f ca="1">IF($H71="步将",'[3]配置系数（将领）'!X71,IF($H71="骑将",'[4]配置系数（将领）'!X71,IF($H71="弓将",'[5]配置系数（将领）'!X71,"")))</f>
        <v/>
      </c>
      <c r="Z71" s="208">
        <f>IF($H71="步将",'[3]配置系数（将领）'!Y71,IF($H71="骑将",'[4]配置系数（将领）'!Y71,IF($H71="弓将",'[5]配置系数（将领）'!Y71,"")))</f>
        <v>0</v>
      </c>
      <c r="AA71" s="208">
        <f>IF($H71="步将",'[3]配置系数（将领）'!Z71,IF($H71="骑将",'[4]配置系数（将领）'!Z71,IF($H71="弓将",'[5]配置系数（将领）'!Z71,"")))</f>
        <v>0</v>
      </c>
      <c r="AB71" s="208" t="str">
        <f ca="1">IF($H71="步将",'[3]配置系数（将领）'!AA71,IF($H71="骑将",'[4]配置系数（将领）'!AA71,IF($H71="弓将",'[5]配置系数（将领）'!AA71,"")))</f>
        <v/>
      </c>
      <c r="AC71" s="206">
        <f t="shared" ca="1" si="3"/>
        <v>1</v>
      </c>
    </row>
    <row r="72" spans="3:29" x14ac:dyDescent="0.15">
      <c r="C72" s="107">
        <v>64</v>
      </c>
      <c r="D72" s="69">
        <f>IFERROR(MATCH(C72,索引!J:J,0),D71)</f>
        <v>13</v>
      </c>
      <c r="E72" s="69">
        <f t="shared" si="0"/>
        <v>5</v>
      </c>
      <c r="F72" s="69">
        <f>INDEX(索引!$F:$F,D72,1)</f>
        <v>10006</v>
      </c>
      <c r="G72" s="69" t="str">
        <f>INDEX(索引!$E:$E,D72,1)</f>
        <v>周瑜</v>
      </c>
      <c r="H72" s="69" t="str">
        <f>INDEX(索引!$G:$G,D72,1)</f>
        <v>弓将</v>
      </c>
      <c r="J72" s="208" t="str">
        <f ca="1">IF($H72="步将",'[3]配置系数（将领）'!I72,IF($H72="骑将",'[4]配置系数（将领）'!I72,IF($H72="弓将",'[5]配置系数（将领）'!I72,"")))</f>
        <v>1000600000302</v>
      </c>
      <c r="K72" s="208" t="str">
        <f ca="1">IF($H72="步将",'[3]配置系数（将领）'!J72,IF($H72="骑将",'[4]配置系数（将领）'!J72,IF($H72="弓将",'[5]配置系数（将领）'!J72,"")))</f>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
      <c r="L72" s="208">
        <f>IF($H72="步将",'[3]配置系数（将领）'!K72,IF($H72="骑将",'[4]配置系数（将领）'!K72,IF($H72="弓将",'[5]配置系数（将领）'!K72,"")))</f>
        <v>0</v>
      </c>
      <c r="M72" s="208">
        <f>IF($H72="步将",'[3]配置系数（将领）'!L72,IF($H72="骑将",'[4]配置系数（将领）'!L72,IF($H72="弓将",'[5]配置系数（将领）'!L72,"")))</f>
        <v>0</v>
      </c>
      <c r="N72" s="208" t="str">
        <f ca="1">IF($H72="步将",'[3]配置系数（将领）'!M72,IF($H72="骑将",'[4]配置系数（将领）'!M72,IF($H72="弓将",'[5]配置系数（将领）'!M72,"")))</f>
        <v>0.01+0.011+0.012+0.013+0.014+0.015+0.016+0.017+0.018+0.019+0.02+0.021+0.022+0.023+0.024+0.025+0.026</v>
      </c>
      <c r="O72" s="206">
        <f t="shared" ca="1" si="1"/>
        <v>100</v>
      </c>
      <c r="Q72" s="208" t="str">
        <f ca="1">IF($H72="步将",'[3]配置系数（将领）'!P72,IF($H72="骑将",'[4]配置系数（将领）'!P72,IF($H72="弓将",'[5]配置系数（将领）'!P72,"")))</f>
        <v/>
      </c>
      <c r="R72" s="208" t="str">
        <f ca="1">IF($H72="步将",'[3]配置系数（将领）'!Q72,IF($H72="骑将",'[4]配置系数（将领）'!Q72,IF($H72="弓将",'[5]配置系数（将领）'!Q72,"")))</f>
        <v/>
      </c>
      <c r="S72" s="208">
        <f>IF($H72="步将",'[3]配置系数（将领）'!R72,IF($H72="骑将",'[4]配置系数（将领）'!R72,IF($H72="弓将",'[5]配置系数（将领）'!R72,"")))</f>
        <v>0</v>
      </c>
      <c r="T72" s="208">
        <f>IF($H72="步将",'[3]配置系数（将领）'!S72,IF($H72="骑将",'[4]配置系数（将领）'!S72,IF($H72="弓将",'[5]配置系数（将领）'!S72,"")))</f>
        <v>0</v>
      </c>
      <c r="U72" s="208" t="str">
        <f ca="1">IF($H72="步将",'[3]配置系数（将领）'!T72,IF($H72="骑将",'[4]配置系数（将领）'!T72,IF($H72="弓将",'[5]配置系数（将领）'!T72,"")))</f>
        <v/>
      </c>
      <c r="V72" s="206">
        <f t="shared" ca="1" si="2"/>
        <v>1</v>
      </c>
      <c r="X72" s="208" t="str">
        <f ca="1">IF($H72="步将",'[3]配置系数（将领）'!W72,IF($H72="骑将",'[4]配置系数（将领）'!W72,IF($H72="弓将",'[5]配置系数（将领）'!W72,"")))</f>
        <v/>
      </c>
      <c r="Y72" s="208" t="str">
        <f ca="1">IF($H72="步将",'[3]配置系数（将领）'!X72,IF($H72="骑将",'[4]配置系数（将领）'!X72,IF($H72="弓将",'[5]配置系数（将领）'!X72,"")))</f>
        <v/>
      </c>
      <c r="Z72" s="208">
        <f>IF($H72="步将",'[3]配置系数（将领）'!Y72,IF($H72="骑将",'[4]配置系数（将领）'!Y72,IF($H72="弓将",'[5]配置系数（将领）'!Y72,"")))</f>
        <v>0</v>
      </c>
      <c r="AA72" s="208">
        <f>IF($H72="步将",'[3]配置系数（将领）'!Z72,IF($H72="骑将",'[4]配置系数（将领）'!Z72,IF($H72="弓将",'[5]配置系数（将领）'!Z72,"")))</f>
        <v>0</v>
      </c>
      <c r="AB72" s="208" t="str">
        <f ca="1">IF($H72="步将",'[3]配置系数（将领）'!AA72,IF($H72="骑将",'[4]配置系数（将领）'!AA72,IF($H72="弓将",'[5]配置系数（将领）'!AA72,"")))</f>
        <v/>
      </c>
      <c r="AC72" s="206">
        <f t="shared" ca="1" si="3"/>
        <v>1</v>
      </c>
    </row>
    <row r="73" spans="3:29" x14ac:dyDescent="0.15">
      <c r="C73" s="107">
        <v>65</v>
      </c>
      <c r="D73" s="69">
        <f>IFERROR(MATCH(C73,索引!J:J,0),D72)</f>
        <v>13</v>
      </c>
      <c r="E73" s="69">
        <f t="shared" ref="E73:E136" si="4">MIN(IF(G73=G72,E72+1,1),15)</f>
        <v>6</v>
      </c>
      <c r="F73" s="69">
        <f>INDEX(索引!$F:$F,D73,1)</f>
        <v>10006</v>
      </c>
      <c r="G73" s="69" t="str">
        <f>INDEX(索引!$E:$E,D73,1)</f>
        <v>周瑜</v>
      </c>
      <c r="H73" s="69" t="str">
        <f>INDEX(索引!$G:$G,D73,1)</f>
        <v>弓将</v>
      </c>
      <c r="J73" s="208" t="str">
        <f ca="1">IF($H73="步将",'[3]配置系数（将领）'!I73,IF($H73="骑将",'[4]配置系数（将领）'!I73,IF($H73="弓将",'[5]配置系数（将领）'!I73,"")))</f>
        <v>1000600000303</v>
      </c>
      <c r="K73" s="208" t="str">
        <f ca="1">IF($H73="步将",'[3]配置系数（将领）'!J73,IF($H73="骑将",'[4]配置系数（将领）'!J73,IF($H73="弓将",'[5]配置系数（将领）'!J73,"")))</f>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
      <c r="L73" s="208">
        <f>IF($H73="步将",'[3]配置系数（将领）'!K73,IF($H73="骑将",'[4]配置系数（将领）'!K73,IF($H73="弓将",'[5]配置系数（将领）'!K73,"")))</f>
        <v>0</v>
      </c>
      <c r="M73" s="208">
        <f>IF($H73="步将",'[3]配置系数（将领）'!L73,IF($H73="骑将",'[4]配置系数（将领）'!L73,IF($H73="弓将",'[5]配置系数（将领）'!L73,"")))</f>
        <v>0</v>
      </c>
      <c r="N73" s="208" t="str">
        <f ca="1">IF($H73="步将",'[3]配置系数（将领）'!M73,IF($H73="骑将",'[4]配置系数（将领）'!M73,IF($H73="弓将",'[5]配置系数（将领）'!M73,"")))</f>
        <v>0.014+0.019+0.024+0.029+0.034+0.039+0.044+0.049+0.054+0.059+0.064+0.069+0.074+0.079+0.084+0.089+0.094</v>
      </c>
      <c r="O73" s="206">
        <f t="shared" ref="O73:O136" ca="1" si="5">IFERROR(IF(RIGHT(J73,1)="4",IF(MID(K73,FIND("{3}",K73)+3,1)="%",100,1),IF(RIGHT(J73,1)="3",IF(MID(K73,FIND("{2}",K73)+3,1)="%",100,1),IF(RIGHT(J73,1)="2",IF(MID(K73,FIND("{1}",K73)+3,1)="%",100,1),IF(MID(K73,FIND("{0}",K73)+3,1)="%",100,1)))),1)*IFERROR(IF(LEFT(N73,FIND("+",N73)-1)+0&lt;0,-1,1),1)</f>
        <v>100</v>
      </c>
      <c r="Q73" s="208" t="str">
        <f ca="1">IF($H73="步将",'[3]配置系数（将领）'!P73,IF($H73="骑将",'[4]配置系数（将领）'!P73,IF($H73="弓将",'[5]配置系数（将领）'!P73,"")))</f>
        <v/>
      </c>
      <c r="R73" s="208" t="str">
        <f ca="1">IF($H73="步将",'[3]配置系数（将领）'!Q73,IF($H73="骑将",'[4]配置系数（将领）'!Q73,IF($H73="弓将",'[5]配置系数（将领）'!Q73,"")))</f>
        <v/>
      </c>
      <c r="S73" s="208">
        <f>IF($H73="步将",'[3]配置系数（将领）'!R73,IF($H73="骑将",'[4]配置系数（将领）'!R73,IF($H73="弓将",'[5]配置系数（将领）'!R73,"")))</f>
        <v>0</v>
      </c>
      <c r="T73" s="208">
        <f>IF($H73="步将",'[3]配置系数（将领）'!S73,IF($H73="骑将",'[4]配置系数（将领）'!S73,IF($H73="弓将",'[5]配置系数（将领）'!S73,"")))</f>
        <v>0</v>
      </c>
      <c r="U73" s="208" t="str">
        <f ca="1">IF($H73="步将",'[3]配置系数（将领）'!T73,IF($H73="骑将",'[4]配置系数（将领）'!T73,IF($H73="弓将",'[5]配置系数（将领）'!T73,"")))</f>
        <v/>
      </c>
      <c r="V73" s="206">
        <f t="shared" ref="V73:V136" ca="1" si="6">IFERROR(IF(RIGHT(Q73,1)="4",IF(MID(R73,FIND("{3}",R73)+3,1)="%",100,1),IF(RIGHT(Q73,1)="3",IF(MID(R73,FIND("{2}",R73)+3,1)="%",100,1),IF(RIGHT(Q73,1)="2",IF(MID(R73,FIND("{1}",R73)+3,1)="%",100,1),IF(MID(R73,FIND("{0}",R73)+3,1)="%",100,1)))),1)*IFERROR(IF(LEFT(U73,FIND("+",U73)-1)+0&lt;0,-1,1),1)</f>
        <v>1</v>
      </c>
      <c r="X73" s="208" t="str">
        <f ca="1">IF($H73="步将",'[3]配置系数（将领）'!W73,IF($H73="骑将",'[4]配置系数（将领）'!W73,IF($H73="弓将",'[5]配置系数（将领）'!W73,"")))</f>
        <v/>
      </c>
      <c r="Y73" s="208" t="str">
        <f ca="1">IF($H73="步将",'[3]配置系数（将领）'!X73,IF($H73="骑将",'[4]配置系数（将领）'!X73,IF($H73="弓将",'[5]配置系数（将领）'!X73,"")))</f>
        <v/>
      </c>
      <c r="Z73" s="208">
        <f>IF($H73="步将",'[3]配置系数（将领）'!Y73,IF($H73="骑将",'[4]配置系数（将领）'!Y73,IF($H73="弓将",'[5]配置系数（将领）'!Y73,"")))</f>
        <v>0</v>
      </c>
      <c r="AA73" s="208">
        <f>IF($H73="步将",'[3]配置系数（将领）'!Z73,IF($H73="骑将",'[4]配置系数（将领）'!Z73,IF($H73="弓将",'[5]配置系数（将领）'!Z73,"")))</f>
        <v>0</v>
      </c>
      <c r="AB73" s="208" t="str">
        <f ca="1">IF($H73="步将",'[3]配置系数（将领）'!AA73,IF($H73="骑将",'[4]配置系数（将领）'!AA73,IF($H73="弓将",'[5]配置系数（将领）'!AA73,"")))</f>
        <v/>
      </c>
      <c r="AC73" s="206">
        <f t="shared" ref="AC73:AC136" ca="1" si="7">IFERROR(IF(RIGHT(X73,1)="4",IF(MID(Y73,FIND("{3}",Y73)+3,1)="%",100,1),IF(RIGHT(X73,1)="3",IF(MID(Y73,FIND("{2}",Y73)+3,1)="%",100,1),IF(RIGHT(X73,1)="2",IF(MID(Y73,FIND("{1}",Y73)+3,1)="%",100,1),IF(MID(Y73,FIND("{0}",Y73)+3,1)="%",100,1)))),1)*IFERROR(IF(LEFT(AB73,FIND("+",AB73)-1)+0&lt;0,-1,1),1)</f>
        <v>1</v>
      </c>
    </row>
    <row r="74" spans="3:29" x14ac:dyDescent="0.15">
      <c r="C74" s="107">
        <v>66</v>
      </c>
      <c r="D74" s="69">
        <f>IFERROR(MATCH(C74,索引!J:J,0),D73)</f>
        <v>13</v>
      </c>
      <c r="E74" s="69">
        <f t="shared" si="4"/>
        <v>7</v>
      </c>
      <c r="F74" s="69">
        <f>INDEX(索引!$F:$F,D74,1)</f>
        <v>10006</v>
      </c>
      <c r="G74" s="69" t="str">
        <f>INDEX(索引!$E:$E,D74,1)</f>
        <v>周瑜</v>
      </c>
      <c r="H74" s="69" t="str">
        <f>INDEX(索引!$G:$G,D74,1)</f>
        <v>弓将</v>
      </c>
      <c r="J74" s="208" t="str">
        <f ca="1">IF($H74="步将",'[3]配置系数（将领）'!I74,IF($H74="骑将",'[4]配置系数（将领）'!I74,IF($H74="弓将",'[5]配置系数（将领）'!I74,"")))</f>
        <v>1000600000401</v>
      </c>
      <c r="K74" s="208" t="str">
        <f ca="1">IF($H74="步将",'[3]配置系数（将领）'!J74,IF($H74="骑将",'[4]配置系数（将领）'!J74,IF($H74="弓将",'[5]配置系数（将领）'!J74,"")))</f>
        <v>被动技能2:武将率领弓兵时，弓兵的攻击速度增加8；率领弩兵时，弩兵攻击无视20%护甲。</v>
      </c>
      <c r="L74" s="208">
        <f>IF($H74="步将",'[3]配置系数（将领）'!K74,IF($H74="骑将",'[4]配置系数（将领）'!K74,IF($H74="弓将",'[5]配置系数（将领）'!K74,"")))</f>
        <v>0</v>
      </c>
      <c r="M74" s="208">
        <f>IF($H74="步将",'[3]配置系数（将领）'!L74,IF($H74="骑将",'[4]配置系数（将领）'!L74,IF($H74="弓将",'[5]配置系数（将领）'!L74,"")))</f>
        <v>0</v>
      </c>
      <c r="N74" s="208" t="str">
        <f ca="1">IF($H74="步将",'[3]配置系数（将领）'!M74,IF($H74="骑将",'[4]配置系数（将领）'!M74,IF($H74="弓将",'[5]配置系数（将领）'!M74,"")))</f>
        <v>8+8+8+8+8+8+8+8+8+8+8+8+8+8+8+8+8</v>
      </c>
      <c r="O74" s="206">
        <f t="shared" ca="1" si="5"/>
        <v>1</v>
      </c>
      <c r="Q74" s="208" t="str">
        <f ca="1">IF($H74="步将",'[3]配置系数（将领）'!P74,IF($H74="骑将",'[4]配置系数（将领）'!P74,IF($H74="弓将",'[5]配置系数（将领）'!P74,"")))</f>
        <v>1000600000402</v>
      </c>
      <c r="R74" s="208" t="str">
        <f ca="1">IF($H74="步将",'[3]配置系数（将领）'!Q74,IF($H74="骑将",'[4]配置系数（将领）'!Q74,IF($H74="弓将",'[5]配置系数（将领）'!Q74,"")))</f>
        <v>被动技能2:武将率领弓兵时，弓兵的攻击速度增加8；率领弩兵时，弩兵攻击无视20%护甲。</v>
      </c>
      <c r="S74" s="208">
        <f>IF($H74="步将",'[3]配置系数（将领）'!R74,IF($H74="骑将",'[4]配置系数（将领）'!R74,IF($H74="弓将",'[5]配置系数（将领）'!R74,"")))</f>
        <v>0</v>
      </c>
      <c r="T74" s="208">
        <f>IF($H74="步将",'[3]配置系数（将领）'!S74,IF($H74="骑将",'[4]配置系数（将领）'!S74,IF($H74="弓将",'[5]配置系数（将领）'!S74,"")))</f>
        <v>0</v>
      </c>
      <c r="U74" s="208" t="str">
        <f ca="1">IF($H74="步将",'[3]配置系数（将领）'!T74,IF($H74="骑将",'[4]配置系数（将领）'!T74,IF($H74="弓将",'[5]配置系数（将领）'!T74,"")))</f>
        <v>0.2+0.2+0.2+0.2+0.2+0.2+0.2+0.2+0.2+0.2+0.2+0.2+0.2+0.2+0.2+0.2+0.2</v>
      </c>
      <c r="V74" s="206">
        <f t="shared" ca="1" si="6"/>
        <v>1</v>
      </c>
      <c r="X74" s="208" t="str">
        <f ca="1">IF($H74="步将",'[3]配置系数（将领）'!W74,IF($H74="骑将",'[4]配置系数（将领）'!W74,IF($H74="弓将",'[5]配置系数（将领）'!W74,"")))</f>
        <v/>
      </c>
      <c r="Y74" s="208" t="str">
        <f ca="1">IF($H74="步将",'[3]配置系数（将领）'!X74,IF($H74="骑将",'[4]配置系数（将领）'!X74,IF($H74="弓将",'[5]配置系数（将领）'!X74,"")))</f>
        <v/>
      </c>
      <c r="Z74" s="208">
        <f>IF($H74="步将",'[3]配置系数（将领）'!Y74,IF($H74="骑将",'[4]配置系数（将领）'!Y74,IF($H74="弓将",'[5]配置系数（将领）'!Y74,"")))</f>
        <v>0</v>
      </c>
      <c r="AA74" s="208">
        <f>IF($H74="步将",'[3]配置系数（将领）'!Z74,IF($H74="骑将",'[4]配置系数（将领）'!Z74,IF($H74="弓将",'[5]配置系数（将领）'!Z74,"")))</f>
        <v>0</v>
      </c>
      <c r="AB74" s="208" t="str">
        <f ca="1">IF($H74="步将",'[3]配置系数（将领）'!AA74,IF($H74="骑将",'[4]配置系数（将领）'!AA74,IF($H74="弓将",'[5]配置系数（将领）'!AA74,"")))</f>
        <v/>
      </c>
      <c r="AC74" s="206">
        <f t="shared" ca="1" si="7"/>
        <v>1</v>
      </c>
    </row>
    <row r="75" spans="3:29" x14ac:dyDescent="0.15">
      <c r="C75" s="107">
        <v>67</v>
      </c>
      <c r="D75" s="69">
        <f>IFERROR(MATCH(C75,索引!J:J,0),D74)</f>
        <v>13</v>
      </c>
      <c r="E75" s="69">
        <f t="shared" si="4"/>
        <v>8</v>
      </c>
      <c r="F75" s="69">
        <f>INDEX(索引!$F:$F,D75,1)</f>
        <v>10006</v>
      </c>
      <c r="G75" s="69" t="str">
        <f>INDEX(索引!$E:$E,D75,1)</f>
        <v>周瑜</v>
      </c>
      <c r="H75" s="69" t="str">
        <f>INDEX(索引!$G:$G,D75,1)</f>
        <v>弓将</v>
      </c>
      <c r="J75" s="208" t="str">
        <f ca="1">IF($H75="步将",'[3]配置系数（将领）'!I75,IF($H75="骑将",'[4]配置系数（将领）'!I75,IF($H75="弓将",'[5]配置系数（将领）'!I75,"")))</f>
        <v>1000600000501</v>
      </c>
      <c r="K75" s="208" t="str">
        <f ca="1">IF($H75="步将",'[3]配置系数（将领）'!J75,IF($H75="骑将",'[4]配置系数（将领）'!J75,IF($H75="弓将",'[5]配置系数（将领）'!J75,"")))</f>
        <v>被动技能3:运筹帷幄，决胜千里，自身策略伤害提升20%。</v>
      </c>
      <c r="L75" s="208">
        <f>IF($H75="步将",'[3]配置系数（将领）'!K75,IF($H75="骑将",'[4]配置系数（将领）'!K75,IF($H75="弓将",'[5]配置系数（将领）'!K75,"")))</f>
        <v>0</v>
      </c>
      <c r="M75" s="208">
        <f>IF($H75="步将",'[3]配置系数（将领）'!L75,IF($H75="骑将",'[4]配置系数（将领）'!L75,IF($H75="弓将",'[5]配置系数（将领）'!L75,"")))</f>
        <v>0</v>
      </c>
      <c r="N75" s="208" t="str">
        <f ca="1">IF($H75="步将",'[3]配置系数（将领）'!M75,IF($H75="骑将",'[4]配置系数（将领）'!M75,IF($H75="弓将",'[5]配置系数（将领）'!M75,"")))</f>
        <v>0.2+0.2+0.2+0.2+0.2+0.2+0.2+0.2+0.2+0.2+0.2+0.2+0.2+0.2+0.2+0.2+0.2</v>
      </c>
      <c r="O75" s="206">
        <f t="shared" ca="1" si="5"/>
        <v>1</v>
      </c>
      <c r="Q75" s="208" t="str">
        <f ca="1">IF($H75="步将",'[3]配置系数（将领）'!P75,IF($H75="骑将",'[4]配置系数（将领）'!P75,IF($H75="弓将",'[5]配置系数（将领）'!P75,"")))</f>
        <v/>
      </c>
      <c r="R75" s="208" t="str">
        <f ca="1">IF($H75="步将",'[3]配置系数（将领）'!Q75,IF($H75="骑将",'[4]配置系数（将领）'!Q75,IF($H75="弓将",'[5]配置系数（将领）'!Q75,"")))</f>
        <v/>
      </c>
      <c r="S75" s="208">
        <f>IF($H75="步将",'[3]配置系数（将领）'!R75,IF($H75="骑将",'[4]配置系数（将领）'!R75,IF($H75="弓将",'[5]配置系数（将领）'!R75,"")))</f>
        <v>0</v>
      </c>
      <c r="T75" s="208">
        <f>IF($H75="步将",'[3]配置系数（将领）'!S75,IF($H75="骑将",'[4]配置系数（将领）'!S75,IF($H75="弓将",'[5]配置系数（将领）'!S75,"")))</f>
        <v>0</v>
      </c>
      <c r="U75" s="208" t="str">
        <f ca="1">IF($H75="步将",'[3]配置系数（将领）'!T75,IF($H75="骑将",'[4]配置系数（将领）'!T75,IF($H75="弓将",'[5]配置系数（将领）'!T75,"")))</f>
        <v/>
      </c>
      <c r="V75" s="206">
        <f t="shared" ca="1" si="6"/>
        <v>1</v>
      </c>
      <c r="X75" s="208" t="str">
        <f ca="1">IF($H75="步将",'[3]配置系数（将领）'!W75,IF($H75="骑将",'[4]配置系数（将领）'!W75,IF($H75="弓将",'[5]配置系数（将领）'!W75,"")))</f>
        <v/>
      </c>
      <c r="Y75" s="208" t="str">
        <f ca="1">IF($H75="步将",'[3]配置系数（将领）'!X75,IF($H75="骑将",'[4]配置系数（将领）'!X75,IF($H75="弓将",'[5]配置系数（将领）'!X75,"")))</f>
        <v/>
      </c>
      <c r="Z75" s="208">
        <f>IF($H75="步将",'[3]配置系数（将领）'!Y75,IF($H75="骑将",'[4]配置系数（将领）'!Y75,IF($H75="弓将",'[5]配置系数（将领）'!Y75,"")))</f>
        <v>0</v>
      </c>
      <c r="AA75" s="208">
        <f>IF($H75="步将",'[3]配置系数（将领）'!Z75,IF($H75="骑将",'[4]配置系数（将领）'!Z75,IF($H75="弓将",'[5]配置系数（将领）'!Z75,"")))</f>
        <v>0</v>
      </c>
      <c r="AB75" s="208" t="str">
        <f ca="1">IF($H75="步将",'[3]配置系数（将领）'!AA75,IF($H75="骑将",'[4]配置系数（将领）'!AA75,IF($H75="弓将",'[5]配置系数（将领）'!AA75,"")))</f>
        <v/>
      </c>
      <c r="AC75" s="206">
        <f t="shared" ca="1" si="7"/>
        <v>1</v>
      </c>
    </row>
    <row r="76" spans="3:29" x14ac:dyDescent="0.15">
      <c r="C76" s="107">
        <v>68</v>
      </c>
      <c r="D76" s="69">
        <f>IFERROR(MATCH(C76,索引!J:J,0),D75)</f>
        <v>13</v>
      </c>
      <c r="E76" s="69">
        <f t="shared" si="4"/>
        <v>9</v>
      </c>
      <c r="F76" s="69">
        <f>INDEX(索引!$F:$F,D76,1)</f>
        <v>10006</v>
      </c>
      <c r="G76" s="69" t="str">
        <f>INDEX(索引!$E:$E,D76,1)</f>
        <v>周瑜</v>
      </c>
      <c r="H76" s="69" t="str">
        <f>INDEX(索引!$G:$G,D76,1)</f>
        <v>弓将</v>
      </c>
      <c r="J76" s="208" t="str">
        <f ca="1">IF($H76="步将",'[3]配置系数（将领）'!I76,IF($H76="骑将",'[4]配置系数（将领）'!I76,IF($H76="弓将",'[5]配置系数（将领）'!I76,"")))</f>
        <v/>
      </c>
      <c r="K76" s="208" t="str">
        <f ca="1">IF($H76="步将",'[3]配置系数（将领）'!J76,IF($H76="骑将",'[4]配置系数（将领）'!J76,IF($H76="弓将",'[5]配置系数（将领）'!J76,"")))</f>
        <v/>
      </c>
      <c r="L76" s="208">
        <f>IF($H76="步将",'[3]配置系数（将领）'!K76,IF($H76="骑将",'[4]配置系数（将领）'!K76,IF($H76="弓将",'[5]配置系数（将领）'!K76,"")))</f>
        <v>0</v>
      </c>
      <c r="M76" s="208">
        <f>IF($H76="步将",'[3]配置系数（将领）'!L76,IF($H76="骑将",'[4]配置系数（将领）'!L76,IF($H76="弓将",'[5]配置系数（将领）'!L76,"")))</f>
        <v>0</v>
      </c>
      <c r="N76" s="208" t="str">
        <f ca="1">IF($H76="步将",'[3]配置系数（将领）'!M76,IF($H76="骑将",'[4]配置系数（将领）'!M76,IF($H76="弓将",'[5]配置系数（将领）'!M76,"")))</f>
        <v/>
      </c>
      <c r="O76" s="206">
        <f t="shared" ca="1" si="5"/>
        <v>1</v>
      </c>
      <c r="Q76" s="208" t="str">
        <f ca="1">IF($H76="步将",'[3]配置系数（将领）'!P76,IF($H76="骑将",'[4]配置系数（将领）'!P76,IF($H76="弓将",'[5]配置系数（将领）'!P76,"")))</f>
        <v/>
      </c>
      <c r="R76" s="208" t="str">
        <f ca="1">IF($H76="步将",'[3]配置系数（将领）'!Q76,IF($H76="骑将",'[4]配置系数（将领）'!Q76,IF($H76="弓将",'[5]配置系数（将领）'!Q76,"")))</f>
        <v/>
      </c>
      <c r="S76" s="208">
        <f>IF($H76="步将",'[3]配置系数（将领）'!R76,IF($H76="骑将",'[4]配置系数（将领）'!R76,IF($H76="弓将",'[5]配置系数（将领）'!R76,"")))</f>
        <v>0</v>
      </c>
      <c r="T76" s="208">
        <f>IF($H76="步将",'[3]配置系数（将领）'!S76,IF($H76="骑将",'[4]配置系数（将领）'!S76,IF($H76="弓将",'[5]配置系数（将领）'!S76,"")))</f>
        <v>0</v>
      </c>
      <c r="U76" s="208" t="str">
        <f ca="1">IF($H76="步将",'[3]配置系数（将领）'!T76,IF($H76="骑将",'[4]配置系数（将领）'!T76,IF($H76="弓将",'[5]配置系数（将领）'!T76,"")))</f>
        <v/>
      </c>
      <c r="V76" s="206">
        <f t="shared" ca="1" si="6"/>
        <v>1</v>
      </c>
      <c r="X76" s="208" t="str">
        <f ca="1">IF($H76="步将",'[3]配置系数（将领）'!W76,IF($H76="骑将",'[4]配置系数（将领）'!W76,IF($H76="弓将",'[5]配置系数（将领）'!W76,"")))</f>
        <v/>
      </c>
      <c r="Y76" s="208" t="str">
        <f ca="1">IF($H76="步将",'[3]配置系数（将领）'!X76,IF($H76="骑将",'[4]配置系数（将领）'!X76,IF($H76="弓将",'[5]配置系数（将领）'!X76,"")))</f>
        <v/>
      </c>
      <c r="Z76" s="208">
        <f>IF($H76="步将",'[3]配置系数（将领）'!Y76,IF($H76="骑将",'[4]配置系数（将领）'!Y76,IF($H76="弓将",'[5]配置系数（将领）'!Y76,"")))</f>
        <v>0</v>
      </c>
      <c r="AA76" s="208">
        <f>IF($H76="步将",'[3]配置系数（将领）'!Z76,IF($H76="骑将",'[4]配置系数（将领）'!Z76,IF($H76="弓将",'[5]配置系数（将领）'!Z76,"")))</f>
        <v>0</v>
      </c>
      <c r="AB76" s="208" t="str">
        <f ca="1">IF($H76="步将",'[3]配置系数（将领）'!AA76,IF($H76="骑将",'[4]配置系数（将领）'!AA76,IF($H76="弓将",'[5]配置系数（将领）'!AA76,"")))</f>
        <v/>
      </c>
      <c r="AC76" s="206">
        <f t="shared" ca="1" si="7"/>
        <v>1</v>
      </c>
    </row>
    <row r="77" spans="3:29" x14ac:dyDescent="0.15">
      <c r="C77" s="107">
        <v>69</v>
      </c>
      <c r="D77" s="69">
        <f>IFERROR(MATCH(C77,索引!J:J,0),D76)</f>
        <v>13</v>
      </c>
      <c r="E77" s="69">
        <f t="shared" si="4"/>
        <v>10</v>
      </c>
      <c r="F77" s="69">
        <f>INDEX(索引!$F:$F,D77,1)</f>
        <v>10006</v>
      </c>
      <c r="G77" s="69" t="str">
        <f>INDEX(索引!$E:$E,D77,1)</f>
        <v>周瑜</v>
      </c>
      <c r="H77" s="69" t="str">
        <f>INDEX(索引!$G:$G,D77,1)</f>
        <v>弓将</v>
      </c>
      <c r="J77" s="208" t="str">
        <f ca="1">IF($H77="步将",'[3]配置系数（将领）'!I77,IF($H77="骑将",'[4]配置系数（将领）'!I77,IF($H77="弓将",'[5]配置系数（将领）'!I77,"")))</f>
        <v/>
      </c>
      <c r="K77" s="208" t="str">
        <f ca="1">IF($H77="步将",'[3]配置系数（将领）'!J77,IF($H77="骑将",'[4]配置系数（将领）'!J77,IF($H77="弓将",'[5]配置系数（将领）'!J77,"")))</f>
        <v/>
      </c>
      <c r="L77" s="208">
        <f>IF($H77="步将",'[3]配置系数（将领）'!K77,IF($H77="骑将",'[4]配置系数（将领）'!K77,IF($H77="弓将",'[5]配置系数（将领）'!K77,"")))</f>
        <v>0</v>
      </c>
      <c r="M77" s="208">
        <f>IF($H77="步将",'[3]配置系数（将领）'!L77,IF($H77="骑将",'[4]配置系数（将领）'!L77,IF($H77="弓将",'[5]配置系数（将领）'!L77,"")))</f>
        <v>0</v>
      </c>
      <c r="N77" s="208" t="str">
        <f ca="1">IF($H77="步将",'[3]配置系数（将领）'!M77,IF($H77="骑将",'[4]配置系数（将领）'!M77,IF($H77="弓将",'[5]配置系数（将领）'!M77,"")))</f>
        <v/>
      </c>
      <c r="O77" s="206">
        <f t="shared" ca="1" si="5"/>
        <v>1</v>
      </c>
      <c r="Q77" s="208" t="str">
        <f ca="1">IF($H77="步将",'[3]配置系数（将领）'!P77,IF($H77="骑将",'[4]配置系数（将领）'!P77,IF($H77="弓将",'[5]配置系数（将领）'!P77,"")))</f>
        <v/>
      </c>
      <c r="R77" s="208" t="str">
        <f ca="1">IF($H77="步将",'[3]配置系数（将领）'!Q77,IF($H77="骑将",'[4]配置系数（将领）'!Q77,IF($H77="弓将",'[5]配置系数（将领）'!Q77,"")))</f>
        <v/>
      </c>
      <c r="S77" s="208">
        <f>IF($H77="步将",'[3]配置系数（将领）'!R77,IF($H77="骑将",'[4]配置系数（将领）'!R77,IF($H77="弓将",'[5]配置系数（将领）'!R77,"")))</f>
        <v>0</v>
      </c>
      <c r="T77" s="208">
        <f>IF($H77="步将",'[3]配置系数（将领）'!S77,IF($H77="骑将",'[4]配置系数（将领）'!S77,IF($H77="弓将",'[5]配置系数（将领）'!S77,"")))</f>
        <v>0</v>
      </c>
      <c r="U77" s="208" t="str">
        <f ca="1">IF($H77="步将",'[3]配置系数（将领）'!T77,IF($H77="骑将",'[4]配置系数（将领）'!T77,IF($H77="弓将",'[5]配置系数（将领）'!T77,"")))</f>
        <v/>
      </c>
      <c r="V77" s="206">
        <f t="shared" ca="1" si="6"/>
        <v>1</v>
      </c>
      <c r="X77" s="208" t="str">
        <f ca="1">IF($H77="步将",'[3]配置系数（将领）'!W77,IF($H77="骑将",'[4]配置系数（将领）'!W77,IF($H77="弓将",'[5]配置系数（将领）'!W77,"")))</f>
        <v/>
      </c>
      <c r="Y77" s="208" t="str">
        <f ca="1">IF($H77="步将",'[3]配置系数（将领）'!X77,IF($H77="骑将",'[4]配置系数（将领）'!X77,IF($H77="弓将",'[5]配置系数（将领）'!X77,"")))</f>
        <v/>
      </c>
      <c r="Z77" s="208">
        <f>IF($H77="步将",'[3]配置系数（将领）'!Y77,IF($H77="骑将",'[4]配置系数（将领）'!Y77,IF($H77="弓将",'[5]配置系数（将领）'!Y77,"")))</f>
        <v>0</v>
      </c>
      <c r="AA77" s="208">
        <f>IF($H77="步将",'[3]配置系数（将领）'!Z77,IF($H77="骑将",'[4]配置系数（将领）'!Z77,IF($H77="弓将",'[5]配置系数（将领）'!Z77,"")))</f>
        <v>0</v>
      </c>
      <c r="AB77" s="208" t="str">
        <f ca="1">IF($H77="步将",'[3]配置系数（将领）'!AA77,IF($H77="骑将",'[4]配置系数（将领）'!AA77,IF($H77="弓将",'[5]配置系数（将领）'!AA77,"")))</f>
        <v/>
      </c>
      <c r="AC77" s="206">
        <f t="shared" ca="1" si="7"/>
        <v>1</v>
      </c>
    </row>
    <row r="78" spans="3:29" x14ac:dyDescent="0.15">
      <c r="C78" s="107">
        <v>70</v>
      </c>
      <c r="D78" s="69">
        <f>IFERROR(MATCH(C78,索引!J:J,0),D77)</f>
        <v>13</v>
      </c>
      <c r="E78" s="69">
        <f t="shared" si="4"/>
        <v>11</v>
      </c>
      <c r="F78" s="69">
        <f>INDEX(索引!$F:$F,D78,1)</f>
        <v>10006</v>
      </c>
      <c r="G78" s="69" t="str">
        <f>INDEX(索引!$E:$E,D78,1)</f>
        <v>周瑜</v>
      </c>
      <c r="H78" s="69" t="str">
        <f>INDEX(索引!$G:$G,D78,1)</f>
        <v>弓将</v>
      </c>
      <c r="J78" s="208" t="str">
        <f ca="1">IF($H78="步将",'[3]配置系数（将领）'!I78,IF($H78="骑将",'[4]配置系数（将领）'!I78,IF($H78="弓将",'[5]配置系数（将领）'!I78,"")))</f>
        <v/>
      </c>
      <c r="K78" s="208" t="str">
        <f ca="1">IF($H78="步将",'[3]配置系数（将领）'!J78,IF($H78="骑将",'[4]配置系数（将领）'!J78,IF($H78="弓将",'[5]配置系数（将领）'!J78,"")))</f>
        <v/>
      </c>
      <c r="L78" s="208">
        <f>IF($H78="步将",'[3]配置系数（将领）'!K78,IF($H78="骑将",'[4]配置系数（将领）'!K78,IF($H78="弓将",'[5]配置系数（将领）'!K78,"")))</f>
        <v>0</v>
      </c>
      <c r="M78" s="208">
        <f>IF($H78="步将",'[3]配置系数（将领）'!L78,IF($H78="骑将",'[4]配置系数（将领）'!L78,IF($H78="弓将",'[5]配置系数（将领）'!L78,"")))</f>
        <v>0</v>
      </c>
      <c r="N78" s="208" t="str">
        <f ca="1">IF($H78="步将",'[3]配置系数（将领）'!M78,IF($H78="骑将",'[4]配置系数（将领）'!M78,IF($H78="弓将",'[5]配置系数（将领）'!M78,"")))</f>
        <v/>
      </c>
      <c r="O78" s="206">
        <f t="shared" ca="1" si="5"/>
        <v>1</v>
      </c>
      <c r="Q78" s="208" t="str">
        <f ca="1">IF($H78="步将",'[3]配置系数（将领）'!P78,IF($H78="骑将",'[4]配置系数（将领）'!P78,IF($H78="弓将",'[5]配置系数（将领）'!P78,"")))</f>
        <v/>
      </c>
      <c r="R78" s="208" t="str">
        <f ca="1">IF($H78="步将",'[3]配置系数（将领）'!Q78,IF($H78="骑将",'[4]配置系数（将领）'!Q78,IF($H78="弓将",'[5]配置系数（将领）'!Q78,"")))</f>
        <v/>
      </c>
      <c r="S78" s="208">
        <f>IF($H78="步将",'[3]配置系数（将领）'!R78,IF($H78="骑将",'[4]配置系数（将领）'!R78,IF($H78="弓将",'[5]配置系数（将领）'!R78,"")))</f>
        <v>0</v>
      </c>
      <c r="T78" s="208">
        <f>IF($H78="步将",'[3]配置系数（将领）'!S78,IF($H78="骑将",'[4]配置系数（将领）'!S78,IF($H78="弓将",'[5]配置系数（将领）'!S78,"")))</f>
        <v>0</v>
      </c>
      <c r="U78" s="208" t="str">
        <f ca="1">IF($H78="步将",'[3]配置系数（将领）'!T78,IF($H78="骑将",'[4]配置系数（将领）'!T78,IF($H78="弓将",'[5]配置系数（将领）'!T78,"")))</f>
        <v/>
      </c>
      <c r="V78" s="206">
        <f t="shared" ca="1" si="6"/>
        <v>1</v>
      </c>
      <c r="X78" s="208" t="str">
        <f ca="1">IF($H78="步将",'[3]配置系数（将领）'!W78,IF($H78="骑将",'[4]配置系数（将领）'!W78,IF($H78="弓将",'[5]配置系数（将领）'!W78,"")))</f>
        <v/>
      </c>
      <c r="Y78" s="208" t="str">
        <f ca="1">IF($H78="步将",'[3]配置系数（将领）'!X78,IF($H78="骑将",'[4]配置系数（将领）'!X78,IF($H78="弓将",'[5]配置系数（将领）'!X78,"")))</f>
        <v/>
      </c>
      <c r="Z78" s="208">
        <f>IF($H78="步将",'[3]配置系数（将领）'!Y78,IF($H78="骑将",'[4]配置系数（将领）'!Y78,IF($H78="弓将",'[5]配置系数（将领）'!Y78,"")))</f>
        <v>0</v>
      </c>
      <c r="AA78" s="208">
        <f>IF($H78="步将",'[3]配置系数（将领）'!Z78,IF($H78="骑将",'[4]配置系数（将领）'!Z78,IF($H78="弓将",'[5]配置系数（将领）'!Z78,"")))</f>
        <v>0</v>
      </c>
      <c r="AB78" s="208" t="str">
        <f ca="1">IF($H78="步将",'[3]配置系数（将领）'!AA78,IF($H78="骑将",'[4]配置系数（将领）'!AA78,IF($H78="弓将",'[5]配置系数（将领）'!AA78,"")))</f>
        <v/>
      </c>
      <c r="AC78" s="206">
        <f t="shared" ca="1" si="7"/>
        <v>1</v>
      </c>
    </row>
    <row r="79" spans="3:29" x14ac:dyDescent="0.15">
      <c r="C79" s="107">
        <v>71</v>
      </c>
      <c r="D79" s="69">
        <f>IFERROR(MATCH(C79,索引!J:J,0),D78)</f>
        <v>13</v>
      </c>
      <c r="E79" s="69">
        <f t="shared" si="4"/>
        <v>12</v>
      </c>
      <c r="F79" s="69">
        <f>INDEX(索引!$F:$F,D79,1)</f>
        <v>10006</v>
      </c>
      <c r="G79" s="69" t="str">
        <f>INDEX(索引!$E:$E,D79,1)</f>
        <v>周瑜</v>
      </c>
      <c r="H79" s="69" t="str">
        <f>INDEX(索引!$G:$G,D79,1)</f>
        <v>弓将</v>
      </c>
      <c r="J79" s="208" t="str">
        <f ca="1">IF($H79="步将",'[3]配置系数（将领）'!I79,IF($H79="骑将",'[4]配置系数（将领）'!I79,IF($H79="弓将",'[5]配置系数（将领）'!I79,"")))</f>
        <v/>
      </c>
      <c r="K79" s="208" t="str">
        <f ca="1">IF($H79="步将",'[3]配置系数（将领）'!J79,IF($H79="骑将",'[4]配置系数（将领）'!J79,IF($H79="弓将",'[5]配置系数（将领）'!J79,"")))</f>
        <v/>
      </c>
      <c r="L79" s="208">
        <f>IF($H79="步将",'[3]配置系数（将领）'!K79,IF($H79="骑将",'[4]配置系数（将领）'!K79,IF($H79="弓将",'[5]配置系数（将领）'!K79,"")))</f>
        <v>0</v>
      </c>
      <c r="M79" s="208">
        <f>IF($H79="步将",'[3]配置系数（将领）'!L79,IF($H79="骑将",'[4]配置系数（将领）'!L79,IF($H79="弓将",'[5]配置系数（将领）'!L79,"")))</f>
        <v>0</v>
      </c>
      <c r="N79" s="208" t="str">
        <f ca="1">IF($H79="步将",'[3]配置系数（将领）'!M79,IF($H79="骑将",'[4]配置系数（将领）'!M79,IF($H79="弓将",'[5]配置系数（将领）'!M79,"")))</f>
        <v/>
      </c>
      <c r="O79" s="206">
        <f t="shared" ca="1" si="5"/>
        <v>1</v>
      </c>
      <c r="Q79" s="208" t="str">
        <f ca="1">IF($H79="步将",'[3]配置系数（将领）'!P79,IF($H79="骑将",'[4]配置系数（将领）'!P79,IF($H79="弓将",'[5]配置系数（将领）'!P79,"")))</f>
        <v/>
      </c>
      <c r="R79" s="208" t="str">
        <f ca="1">IF($H79="步将",'[3]配置系数（将领）'!Q79,IF($H79="骑将",'[4]配置系数（将领）'!Q79,IF($H79="弓将",'[5]配置系数（将领）'!Q79,"")))</f>
        <v/>
      </c>
      <c r="S79" s="208">
        <f>IF($H79="步将",'[3]配置系数（将领）'!R79,IF($H79="骑将",'[4]配置系数（将领）'!R79,IF($H79="弓将",'[5]配置系数（将领）'!R79,"")))</f>
        <v>0</v>
      </c>
      <c r="T79" s="208">
        <f>IF($H79="步将",'[3]配置系数（将领）'!S79,IF($H79="骑将",'[4]配置系数（将领）'!S79,IF($H79="弓将",'[5]配置系数（将领）'!S79,"")))</f>
        <v>0</v>
      </c>
      <c r="U79" s="208" t="str">
        <f ca="1">IF($H79="步将",'[3]配置系数（将领）'!T79,IF($H79="骑将",'[4]配置系数（将领）'!T79,IF($H79="弓将",'[5]配置系数（将领）'!T79,"")))</f>
        <v/>
      </c>
      <c r="V79" s="206">
        <f t="shared" ca="1" si="6"/>
        <v>1</v>
      </c>
      <c r="X79" s="208" t="str">
        <f ca="1">IF($H79="步将",'[3]配置系数（将领）'!W79,IF($H79="骑将",'[4]配置系数（将领）'!W79,IF($H79="弓将",'[5]配置系数（将领）'!W79,"")))</f>
        <v/>
      </c>
      <c r="Y79" s="208" t="str">
        <f ca="1">IF($H79="步将",'[3]配置系数（将领）'!X79,IF($H79="骑将",'[4]配置系数（将领）'!X79,IF($H79="弓将",'[5]配置系数（将领）'!X79,"")))</f>
        <v/>
      </c>
      <c r="Z79" s="208">
        <f>IF($H79="步将",'[3]配置系数（将领）'!Y79,IF($H79="骑将",'[4]配置系数（将领）'!Y79,IF($H79="弓将",'[5]配置系数（将领）'!Y79,"")))</f>
        <v>0</v>
      </c>
      <c r="AA79" s="208">
        <f>IF($H79="步将",'[3]配置系数（将领）'!Z79,IF($H79="骑将",'[4]配置系数（将领）'!Z79,IF($H79="弓将",'[5]配置系数（将领）'!Z79,"")))</f>
        <v>0</v>
      </c>
      <c r="AB79" s="208" t="str">
        <f ca="1">IF($H79="步将",'[3]配置系数（将领）'!AA79,IF($H79="骑将",'[4]配置系数（将领）'!AA79,IF($H79="弓将",'[5]配置系数（将领）'!AA79,"")))</f>
        <v/>
      </c>
      <c r="AC79" s="206">
        <f t="shared" ca="1" si="7"/>
        <v>1</v>
      </c>
    </row>
    <row r="80" spans="3:29" x14ac:dyDescent="0.15">
      <c r="C80" s="107">
        <v>72</v>
      </c>
      <c r="D80" s="69">
        <f>IFERROR(MATCH(C80,索引!J:J,0),D79)</f>
        <v>13</v>
      </c>
      <c r="E80" s="69">
        <f t="shared" si="4"/>
        <v>13</v>
      </c>
      <c r="F80" s="69">
        <f>INDEX(索引!$F:$F,D80,1)</f>
        <v>10006</v>
      </c>
      <c r="G80" s="69" t="str">
        <f>INDEX(索引!$E:$E,D80,1)</f>
        <v>周瑜</v>
      </c>
      <c r="H80" s="69" t="str">
        <f>INDEX(索引!$G:$G,D80,1)</f>
        <v>弓将</v>
      </c>
      <c r="J80" s="208" t="str">
        <f ca="1">IF($H80="步将",'[3]配置系数（将领）'!I80,IF($H80="骑将",'[4]配置系数（将领）'!I80,IF($H80="弓将",'[5]配置系数（将领）'!I80,"")))</f>
        <v/>
      </c>
      <c r="K80" s="208" t="str">
        <f ca="1">IF($H80="步将",'[3]配置系数（将领）'!J80,IF($H80="骑将",'[4]配置系数（将领）'!J80,IF($H80="弓将",'[5]配置系数（将领）'!J80,"")))</f>
        <v/>
      </c>
      <c r="L80" s="208">
        <f>IF($H80="步将",'[3]配置系数（将领）'!K80,IF($H80="骑将",'[4]配置系数（将领）'!K80,IF($H80="弓将",'[5]配置系数（将领）'!K80,"")))</f>
        <v>0</v>
      </c>
      <c r="M80" s="208">
        <f>IF($H80="步将",'[3]配置系数（将领）'!L80,IF($H80="骑将",'[4]配置系数（将领）'!L80,IF($H80="弓将",'[5]配置系数（将领）'!L80,"")))</f>
        <v>0</v>
      </c>
      <c r="N80" s="208" t="str">
        <f ca="1">IF($H80="步将",'[3]配置系数（将领）'!M80,IF($H80="骑将",'[4]配置系数（将领）'!M80,IF($H80="弓将",'[5]配置系数（将领）'!M80,"")))</f>
        <v/>
      </c>
      <c r="O80" s="206">
        <f t="shared" ca="1" si="5"/>
        <v>1</v>
      </c>
      <c r="Q80" s="208" t="str">
        <f ca="1">IF($H80="步将",'[3]配置系数（将领）'!P80,IF($H80="骑将",'[4]配置系数（将领）'!P80,IF($H80="弓将",'[5]配置系数（将领）'!P80,"")))</f>
        <v/>
      </c>
      <c r="R80" s="208" t="str">
        <f ca="1">IF($H80="步将",'[3]配置系数（将领）'!Q80,IF($H80="骑将",'[4]配置系数（将领）'!Q80,IF($H80="弓将",'[5]配置系数（将领）'!Q80,"")))</f>
        <v/>
      </c>
      <c r="S80" s="208">
        <f>IF($H80="步将",'[3]配置系数（将领）'!R80,IF($H80="骑将",'[4]配置系数（将领）'!R80,IF($H80="弓将",'[5]配置系数（将领）'!R80,"")))</f>
        <v>0</v>
      </c>
      <c r="T80" s="208">
        <f>IF($H80="步将",'[3]配置系数（将领）'!S80,IF($H80="骑将",'[4]配置系数（将领）'!S80,IF($H80="弓将",'[5]配置系数（将领）'!S80,"")))</f>
        <v>0</v>
      </c>
      <c r="U80" s="208" t="str">
        <f ca="1">IF($H80="步将",'[3]配置系数（将领）'!T80,IF($H80="骑将",'[4]配置系数（将领）'!T80,IF($H80="弓将",'[5]配置系数（将领）'!T80,"")))</f>
        <v/>
      </c>
      <c r="V80" s="206">
        <f t="shared" ca="1" si="6"/>
        <v>1</v>
      </c>
      <c r="X80" s="208" t="str">
        <f ca="1">IF($H80="步将",'[3]配置系数（将领）'!W80,IF($H80="骑将",'[4]配置系数（将领）'!W80,IF($H80="弓将",'[5]配置系数（将领）'!W80,"")))</f>
        <v/>
      </c>
      <c r="Y80" s="208" t="str">
        <f ca="1">IF($H80="步将",'[3]配置系数（将领）'!X80,IF($H80="骑将",'[4]配置系数（将领）'!X80,IF($H80="弓将",'[5]配置系数（将领）'!X80,"")))</f>
        <v/>
      </c>
      <c r="Z80" s="208">
        <f>IF($H80="步将",'[3]配置系数（将领）'!Y80,IF($H80="骑将",'[4]配置系数（将领）'!Y80,IF($H80="弓将",'[5]配置系数（将领）'!Y80,"")))</f>
        <v>0</v>
      </c>
      <c r="AA80" s="208">
        <f>IF($H80="步将",'[3]配置系数（将领）'!Z80,IF($H80="骑将",'[4]配置系数（将领）'!Z80,IF($H80="弓将",'[5]配置系数（将领）'!Z80,"")))</f>
        <v>0</v>
      </c>
      <c r="AB80" s="208" t="str">
        <f ca="1">IF($H80="步将",'[3]配置系数（将领）'!AA80,IF($H80="骑将",'[4]配置系数（将领）'!AA80,IF($H80="弓将",'[5]配置系数（将领）'!AA80,"")))</f>
        <v/>
      </c>
      <c r="AC80" s="206">
        <f t="shared" ca="1" si="7"/>
        <v>1</v>
      </c>
    </row>
    <row r="81" spans="3:29" x14ac:dyDescent="0.15">
      <c r="C81" s="107">
        <v>73</v>
      </c>
      <c r="D81" s="69">
        <f>IFERROR(MATCH(C81,索引!J:J,0),D80)</f>
        <v>13</v>
      </c>
      <c r="E81" s="69">
        <f t="shared" si="4"/>
        <v>14</v>
      </c>
      <c r="F81" s="69">
        <f>INDEX(索引!$F:$F,D81,1)</f>
        <v>10006</v>
      </c>
      <c r="G81" s="69" t="str">
        <f>INDEX(索引!$E:$E,D81,1)</f>
        <v>周瑜</v>
      </c>
      <c r="H81" s="69" t="str">
        <f>INDEX(索引!$G:$G,D81,1)</f>
        <v>弓将</v>
      </c>
      <c r="J81" s="208" t="str">
        <f ca="1">IF($H81="步将",'[3]配置系数（将领）'!I81,IF($H81="骑将",'[4]配置系数（将领）'!I81,IF($H81="弓将",'[5]配置系数（将领）'!I81,"")))</f>
        <v/>
      </c>
      <c r="K81" s="208" t="str">
        <f ca="1">IF($H81="步将",'[3]配置系数（将领）'!J81,IF($H81="骑将",'[4]配置系数（将领）'!J81,IF($H81="弓将",'[5]配置系数（将领）'!J81,"")))</f>
        <v/>
      </c>
      <c r="L81" s="208">
        <f>IF($H81="步将",'[3]配置系数（将领）'!K81,IF($H81="骑将",'[4]配置系数（将领）'!K81,IF($H81="弓将",'[5]配置系数（将领）'!K81,"")))</f>
        <v>0</v>
      </c>
      <c r="M81" s="208">
        <f>IF($H81="步将",'[3]配置系数（将领）'!L81,IF($H81="骑将",'[4]配置系数（将领）'!L81,IF($H81="弓将",'[5]配置系数（将领）'!L81,"")))</f>
        <v>0</v>
      </c>
      <c r="N81" s="208" t="str">
        <f ca="1">IF($H81="步将",'[3]配置系数（将领）'!M81,IF($H81="骑将",'[4]配置系数（将领）'!M81,IF($H81="弓将",'[5]配置系数（将领）'!M81,"")))</f>
        <v/>
      </c>
      <c r="O81" s="206">
        <f t="shared" ca="1" si="5"/>
        <v>1</v>
      </c>
      <c r="Q81" s="208" t="str">
        <f ca="1">IF($H81="步将",'[3]配置系数（将领）'!P81,IF($H81="骑将",'[4]配置系数（将领）'!P81,IF($H81="弓将",'[5]配置系数（将领）'!P81,"")))</f>
        <v/>
      </c>
      <c r="R81" s="208" t="str">
        <f ca="1">IF($H81="步将",'[3]配置系数（将领）'!Q81,IF($H81="骑将",'[4]配置系数（将领）'!Q81,IF($H81="弓将",'[5]配置系数（将领）'!Q81,"")))</f>
        <v/>
      </c>
      <c r="S81" s="208">
        <f>IF($H81="步将",'[3]配置系数（将领）'!R81,IF($H81="骑将",'[4]配置系数（将领）'!R81,IF($H81="弓将",'[5]配置系数（将领）'!R81,"")))</f>
        <v>0</v>
      </c>
      <c r="T81" s="208">
        <f>IF($H81="步将",'[3]配置系数（将领）'!S81,IF($H81="骑将",'[4]配置系数（将领）'!S81,IF($H81="弓将",'[5]配置系数（将领）'!S81,"")))</f>
        <v>0</v>
      </c>
      <c r="U81" s="208" t="str">
        <f ca="1">IF($H81="步将",'[3]配置系数（将领）'!T81,IF($H81="骑将",'[4]配置系数（将领）'!T81,IF($H81="弓将",'[5]配置系数（将领）'!T81,"")))</f>
        <v/>
      </c>
      <c r="V81" s="206">
        <f t="shared" ca="1" si="6"/>
        <v>1</v>
      </c>
      <c r="X81" s="208" t="str">
        <f ca="1">IF($H81="步将",'[3]配置系数（将领）'!W81,IF($H81="骑将",'[4]配置系数（将领）'!W81,IF($H81="弓将",'[5]配置系数（将领）'!W81,"")))</f>
        <v/>
      </c>
      <c r="Y81" s="208" t="str">
        <f ca="1">IF($H81="步将",'[3]配置系数（将领）'!X81,IF($H81="骑将",'[4]配置系数（将领）'!X81,IF($H81="弓将",'[5]配置系数（将领）'!X81,"")))</f>
        <v/>
      </c>
      <c r="Z81" s="208">
        <f>IF($H81="步将",'[3]配置系数（将领）'!Y81,IF($H81="骑将",'[4]配置系数（将领）'!Y81,IF($H81="弓将",'[5]配置系数（将领）'!Y81,"")))</f>
        <v>0</v>
      </c>
      <c r="AA81" s="208">
        <f>IF($H81="步将",'[3]配置系数（将领）'!Z81,IF($H81="骑将",'[4]配置系数（将领）'!Z81,IF($H81="弓将",'[5]配置系数（将领）'!Z81,"")))</f>
        <v>0</v>
      </c>
      <c r="AB81" s="208" t="str">
        <f ca="1">IF($H81="步将",'[3]配置系数（将领）'!AA81,IF($H81="骑将",'[4]配置系数（将领）'!AA81,IF($H81="弓将",'[5]配置系数（将领）'!AA81,"")))</f>
        <v/>
      </c>
      <c r="AC81" s="206">
        <f t="shared" ca="1" si="7"/>
        <v>1</v>
      </c>
    </row>
    <row r="82" spans="3:29" x14ac:dyDescent="0.15">
      <c r="C82" s="107">
        <v>74</v>
      </c>
      <c r="D82" s="69">
        <f>IFERROR(MATCH(C82,索引!J:J,0),D81)</f>
        <v>13</v>
      </c>
      <c r="E82" s="69">
        <f t="shared" si="4"/>
        <v>15</v>
      </c>
      <c r="F82" s="69">
        <f>INDEX(索引!$F:$F,D82,1)</f>
        <v>10006</v>
      </c>
      <c r="G82" s="69" t="str">
        <f>INDEX(索引!$E:$E,D82,1)</f>
        <v>周瑜</v>
      </c>
      <c r="H82" s="69" t="str">
        <f>INDEX(索引!$G:$G,D82,1)</f>
        <v>弓将</v>
      </c>
      <c r="J82" s="208" t="str">
        <f ca="1">IF($H82="步将",'[3]配置系数（将领）'!I82,IF($H82="骑将",'[4]配置系数（将领）'!I82,IF($H82="弓将",'[5]配置系数（将领）'!I82,"")))</f>
        <v/>
      </c>
      <c r="K82" s="208" t="str">
        <f ca="1">IF($H82="步将",'[3]配置系数（将领）'!J82,IF($H82="骑将",'[4]配置系数（将领）'!J82,IF($H82="弓将",'[5]配置系数（将领）'!J82,"")))</f>
        <v/>
      </c>
      <c r="L82" s="208">
        <f>IF($H82="步将",'[3]配置系数（将领）'!K82,IF($H82="骑将",'[4]配置系数（将领）'!K82,IF($H82="弓将",'[5]配置系数（将领）'!K82,"")))</f>
        <v>0</v>
      </c>
      <c r="M82" s="208">
        <f>IF($H82="步将",'[3]配置系数（将领）'!L82,IF($H82="骑将",'[4]配置系数（将领）'!L82,IF($H82="弓将",'[5]配置系数（将领）'!L82,"")))</f>
        <v>0</v>
      </c>
      <c r="N82" s="208" t="str">
        <f ca="1">IF($H82="步将",'[3]配置系数（将领）'!M82,IF($H82="骑将",'[4]配置系数（将领）'!M82,IF($H82="弓将",'[5]配置系数（将领）'!M82,"")))</f>
        <v/>
      </c>
      <c r="O82" s="206">
        <f t="shared" ca="1" si="5"/>
        <v>1</v>
      </c>
      <c r="Q82" s="208" t="str">
        <f ca="1">IF($H82="步将",'[3]配置系数（将领）'!P82,IF($H82="骑将",'[4]配置系数（将领）'!P82,IF($H82="弓将",'[5]配置系数（将领）'!P82,"")))</f>
        <v/>
      </c>
      <c r="R82" s="208" t="str">
        <f ca="1">IF($H82="步将",'[3]配置系数（将领）'!Q82,IF($H82="骑将",'[4]配置系数（将领）'!Q82,IF($H82="弓将",'[5]配置系数（将领）'!Q82,"")))</f>
        <v/>
      </c>
      <c r="S82" s="208">
        <f>IF($H82="步将",'[3]配置系数（将领）'!R82,IF($H82="骑将",'[4]配置系数（将领）'!R82,IF($H82="弓将",'[5]配置系数（将领）'!R82,"")))</f>
        <v>0</v>
      </c>
      <c r="T82" s="208">
        <f>IF($H82="步将",'[3]配置系数（将领）'!S82,IF($H82="骑将",'[4]配置系数（将领）'!S82,IF($H82="弓将",'[5]配置系数（将领）'!S82,"")))</f>
        <v>0</v>
      </c>
      <c r="U82" s="208" t="str">
        <f ca="1">IF($H82="步将",'[3]配置系数（将领）'!T82,IF($H82="骑将",'[4]配置系数（将领）'!T82,IF($H82="弓将",'[5]配置系数（将领）'!T82,"")))</f>
        <v/>
      </c>
      <c r="V82" s="206">
        <f t="shared" ca="1" si="6"/>
        <v>1</v>
      </c>
      <c r="X82" s="208" t="str">
        <f ca="1">IF($H82="步将",'[3]配置系数（将领）'!W82,IF($H82="骑将",'[4]配置系数（将领）'!W82,IF($H82="弓将",'[5]配置系数（将领）'!W82,"")))</f>
        <v/>
      </c>
      <c r="Y82" s="208" t="str">
        <f ca="1">IF($H82="步将",'[3]配置系数（将领）'!X82,IF($H82="骑将",'[4]配置系数（将领）'!X82,IF($H82="弓将",'[5]配置系数（将领）'!X82,"")))</f>
        <v/>
      </c>
      <c r="Z82" s="208">
        <f>IF($H82="步将",'[3]配置系数（将领）'!Y82,IF($H82="骑将",'[4]配置系数（将领）'!Y82,IF($H82="弓将",'[5]配置系数（将领）'!Y82,"")))</f>
        <v>0</v>
      </c>
      <c r="AA82" s="208">
        <f>IF($H82="步将",'[3]配置系数（将领）'!Z82,IF($H82="骑将",'[4]配置系数（将领）'!Z82,IF($H82="弓将",'[5]配置系数（将领）'!Z82,"")))</f>
        <v>0</v>
      </c>
      <c r="AB82" s="208" t="str">
        <f ca="1">IF($H82="步将",'[3]配置系数（将领）'!AA82,IF($H82="骑将",'[4]配置系数（将领）'!AA82,IF($H82="弓将",'[5]配置系数（将领）'!AA82,"")))</f>
        <v/>
      </c>
      <c r="AC82" s="206">
        <f t="shared" ca="1" si="7"/>
        <v>1</v>
      </c>
    </row>
    <row r="83" spans="3:29" x14ac:dyDescent="0.15">
      <c r="C83" s="107">
        <v>75</v>
      </c>
      <c r="D83" s="69">
        <f>IFERROR(MATCH(C83,索引!J:J,0),D82)</f>
        <v>14</v>
      </c>
      <c r="E83" s="69">
        <f t="shared" si="4"/>
        <v>1</v>
      </c>
      <c r="F83" s="69">
        <f>INDEX(索引!$F:$F,D83,1)</f>
        <v>10007</v>
      </c>
      <c r="G83" s="69" t="str">
        <f>INDEX(索引!$E:$E,D83,1)</f>
        <v>大乔</v>
      </c>
      <c r="H83" s="69" t="str">
        <f>INDEX(索引!$G:$G,D83,1)</f>
        <v>弓将</v>
      </c>
      <c r="J83" s="208" t="str">
        <f ca="1">IF($H83="步将",'[3]配置系数（将领）'!I83,IF($H83="骑将",'[4]配置系数（将领）'!I83,IF($H83="弓将",'[5]配置系数（将领）'!I83,"")))</f>
        <v>1000700000101</v>
      </c>
      <c r="K83" s="208" t="str">
        <f ca="1">IF($H83="步将",'[3]配置系数（将领）'!J83,IF($H83="骑将",'[4]配置系数（将领）'!J83,IF($H83="弓将",'[5]配置系数（将领）'!J83,"")))</f>
        <v>普通攻击:对单体敌人造成{0}%的武力伤害</v>
      </c>
      <c r="L83" s="208">
        <f>IF($H83="步将",'[3]配置系数（将领）'!K83,IF($H83="骑将",'[4]配置系数（将领）'!K83,IF($H83="弓将",'[5]配置系数（将领）'!K83,"")))</f>
        <v>0</v>
      </c>
      <c r="M83" s="208">
        <f>IF($H83="步将",'[3]配置系数（将领）'!L83,IF($H83="骑将",'[4]配置系数（将领）'!L83,IF($H83="弓将",'[5]配置系数（将领）'!L83,"")))</f>
        <v>0</v>
      </c>
      <c r="N83" s="208" t="str">
        <f ca="1">IF($H83="步将",'[3]配置系数（将领）'!M83,IF($H83="骑将",'[4]配置系数（将领）'!M83,IF($H83="弓将",'[5]配置系数（将领）'!M83,"")))</f>
        <v>0.25+0.25+0.25+0.25+0.25+0.25+0.25+0.25+0.25+0.25+0.25+0.25+0.25+0.25+0.25+0.25+0.25</v>
      </c>
      <c r="O83" s="206">
        <f t="shared" ca="1" si="5"/>
        <v>100</v>
      </c>
      <c r="Q83" s="208" t="str">
        <f ca="1">IF($H83="步将",'[3]配置系数（将领）'!P83,IF($H83="骑将",'[4]配置系数（将领）'!P83,IF($H83="弓将",'[5]配置系数（将领）'!P83,"")))</f>
        <v/>
      </c>
      <c r="R83" s="208" t="str">
        <f ca="1">IF($H83="步将",'[3]配置系数（将领）'!Q83,IF($H83="骑将",'[4]配置系数（将领）'!Q83,IF($H83="弓将",'[5]配置系数（将领）'!Q83,"")))</f>
        <v/>
      </c>
      <c r="S83" s="208">
        <f>IF($H83="步将",'[3]配置系数（将领）'!R83,IF($H83="骑将",'[4]配置系数（将领）'!R83,IF($H83="弓将",'[5]配置系数（将领）'!R83,"")))</f>
        <v>0</v>
      </c>
      <c r="T83" s="208">
        <f>IF($H83="步将",'[3]配置系数（将领）'!S83,IF($H83="骑将",'[4]配置系数（将领）'!S83,IF($H83="弓将",'[5]配置系数（将领）'!S83,"")))</f>
        <v>0</v>
      </c>
      <c r="U83" s="208" t="str">
        <f ca="1">IF($H83="步将",'[3]配置系数（将领）'!T83,IF($H83="骑将",'[4]配置系数（将领）'!T83,IF($H83="弓将",'[5]配置系数（将领）'!T83,"")))</f>
        <v/>
      </c>
      <c r="V83" s="206">
        <f t="shared" ca="1" si="6"/>
        <v>1</v>
      </c>
      <c r="X83" s="208" t="str">
        <f ca="1">IF($H83="步将",'[3]配置系数（将领）'!W83,IF($H83="骑将",'[4]配置系数（将领）'!W83,IF($H83="弓将",'[5]配置系数（将领）'!W83,"")))</f>
        <v/>
      </c>
      <c r="Y83" s="208" t="str">
        <f ca="1">IF($H83="步将",'[3]配置系数（将领）'!X83,IF($H83="骑将",'[4]配置系数（将领）'!X83,IF($H83="弓将",'[5]配置系数（将领）'!X83,"")))</f>
        <v/>
      </c>
      <c r="Z83" s="208">
        <f>IF($H83="步将",'[3]配置系数（将领）'!Y83,IF($H83="骑将",'[4]配置系数（将领）'!Y83,IF($H83="弓将",'[5]配置系数（将领）'!Y83,"")))</f>
        <v>0</v>
      </c>
      <c r="AA83" s="208">
        <f>IF($H83="步将",'[3]配置系数（将领）'!Z83,IF($H83="骑将",'[4]配置系数（将领）'!Z83,IF($H83="弓将",'[5]配置系数（将领）'!Z83,"")))</f>
        <v>0</v>
      </c>
      <c r="AB83" s="208" t="str">
        <f ca="1">IF($H83="步将",'[3]配置系数（将领）'!AA83,IF($H83="骑将",'[4]配置系数（将领）'!AA83,IF($H83="弓将",'[5]配置系数（将领）'!AA83,"")))</f>
        <v/>
      </c>
      <c r="AC83" s="206">
        <f t="shared" ca="1" si="7"/>
        <v>1</v>
      </c>
    </row>
    <row r="84" spans="3:29" x14ac:dyDescent="0.15">
      <c r="C84" s="107">
        <v>76</v>
      </c>
      <c r="D84" s="69">
        <f>IFERROR(MATCH(C84,索引!J:J,0),D83)</f>
        <v>14</v>
      </c>
      <c r="E84" s="69">
        <f t="shared" si="4"/>
        <v>2</v>
      </c>
      <c r="F84" s="69">
        <f>INDEX(索引!$F:$F,D84,1)</f>
        <v>10007</v>
      </c>
      <c r="G84" s="69" t="str">
        <f>INDEX(索引!$E:$E,D84,1)</f>
        <v>大乔</v>
      </c>
      <c r="H84" s="69" t="str">
        <f>INDEX(索引!$G:$G,D84,1)</f>
        <v>弓将</v>
      </c>
      <c r="J84" s="208" t="str">
        <f ca="1">IF($H84="步将",'[3]配置系数（将领）'!I84,IF($H84="骑将",'[4]配置系数（将领）'!I84,IF($H84="弓将",'[5]配置系数（将领）'!I84,"")))</f>
        <v>1000700000201</v>
      </c>
      <c r="K84" s="208" t="str">
        <f ca="1">IF($H84="步将",'[3]配置系数（将领）'!J84,IF($H84="骑将",'[4]配置系数（将领）'!J84,IF($H84="弓将",'[5]配置系数（将领）'!J84,"")))</f>
        <v>怒气技能:释放一个治疗法阵，对法阵内最多3个友军进行安抚，净化其负面效果，每秒恢复大乔攻击10%的生命值，持续5秒，安抚范围内友军受到伤害减少{0}%。（治疗受智力影响）</v>
      </c>
      <c r="L84" s="208">
        <f>IF($H84="步将",'[3]配置系数（将领）'!K84,IF($H84="骑将",'[4]配置系数（将领）'!K84,IF($H84="弓将",'[5]配置系数（将领）'!K84,"")))</f>
        <v>0</v>
      </c>
      <c r="M84" s="208">
        <f>IF($H84="步将",'[3]配置系数（将领）'!L84,IF($H84="骑将",'[4]配置系数（将领）'!L84,IF($H84="弓将",'[5]配置系数（将领）'!L84,"")))</f>
        <v>0</v>
      </c>
      <c r="N84" s="208" t="str">
        <f ca="1">IF($H84="步将",'[3]配置系数（将领）'!M84,IF($H84="骑将",'[4]配置系数（将领）'!M84,IF($H84="弓将",'[5]配置系数（将领）'!M84,"")))</f>
        <v>0.2+0.25+0.3+0.35+0.4+0.45+0.5+0.55+0.6+0.65+0.7+0.75+0.8+0.85+0.9+0.95+1</v>
      </c>
      <c r="O84" s="206">
        <f t="shared" ca="1" si="5"/>
        <v>100</v>
      </c>
      <c r="Q84" s="208" t="str">
        <f ca="1">IF($H84="步将",'[3]配置系数（将领）'!P84,IF($H84="骑将",'[4]配置系数（将领）'!P84,IF($H84="弓将",'[5]配置系数（将领）'!P84,"")))</f>
        <v/>
      </c>
      <c r="R84" s="208" t="str">
        <f ca="1">IF($H84="步将",'[3]配置系数（将领）'!Q84,IF($H84="骑将",'[4]配置系数（将领）'!Q84,IF($H84="弓将",'[5]配置系数（将领）'!Q84,"")))</f>
        <v/>
      </c>
      <c r="S84" s="208">
        <f>IF($H84="步将",'[3]配置系数（将领）'!R84,IF($H84="骑将",'[4]配置系数（将领）'!R84,IF($H84="弓将",'[5]配置系数（将领）'!R84,"")))</f>
        <v>0</v>
      </c>
      <c r="T84" s="208">
        <f>IF($H84="步将",'[3]配置系数（将领）'!S84,IF($H84="骑将",'[4]配置系数（将领）'!S84,IF($H84="弓将",'[5]配置系数（将领）'!S84,"")))</f>
        <v>0</v>
      </c>
      <c r="U84" s="208" t="str">
        <f ca="1">IF($H84="步将",'[3]配置系数（将领）'!T84,IF($H84="骑将",'[4]配置系数（将领）'!T84,IF($H84="弓将",'[5]配置系数（将领）'!T84,"")))</f>
        <v/>
      </c>
      <c r="V84" s="206">
        <f t="shared" ca="1" si="6"/>
        <v>1</v>
      </c>
      <c r="X84" s="208" t="str">
        <f ca="1">IF($H84="步将",'[3]配置系数（将领）'!W84,IF($H84="骑将",'[4]配置系数（将领）'!W84,IF($H84="弓将",'[5]配置系数（将领）'!W84,"")))</f>
        <v/>
      </c>
      <c r="Y84" s="208" t="str">
        <f ca="1">IF($H84="步将",'[3]配置系数（将领）'!X84,IF($H84="骑将",'[4]配置系数（将领）'!X84,IF($H84="弓将",'[5]配置系数（将领）'!X84,"")))</f>
        <v/>
      </c>
      <c r="Z84" s="208">
        <f>IF($H84="步将",'[3]配置系数（将领）'!Y84,IF($H84="骑将",'[4]配置系数（将领）'!Y84,IF($H84="弓将",'[5]配置系数（将领）'!Y84,"")))</f>
        <v>0</v>
      </c>
      <c r="AA84" s="208">
        <f>IF($H84="步将",'[3]配置系数（将领）'!Z84,IF($H84="骑将",'[4]配置系数（将领）'!Z84,IF($H84="弓将",'[5]配置系数（将领）'!Z84,"")))</f>
        <v>0</v>
      </c>
      <c r="AB84" s="208" t="str">
        <f ca="1">IF($H84="步将",'[3]配置系数（将领）'!AA84,IF($H84="骑将",'[4]配置系数（将领）'!AA84,IF($H84="弓将",'[5]配置系数（将领）'!AA84,"")))</f>
        <v/>
      </c>
      <c r="AC84" s="206">
        <f t="shared" ca="1" si="7"/>
        <v>1</v>
      </c>
    </row>
    <row r="85" spans="3:29" x14ac:dyDescent="0.15">
      <c r="C85" s="107">
        <v>77</v>
      </c>
      <c r="D85" s="69">
        <f>IFERROR(MATCH(C85,索引!J:J,0),D84)</f>
        <v>14</v>
      </c>
      <c r="E85" s="69">
        <f t="shared" si="4"/>
        <v>3</v>
      </c>
      <c r="F85" s="69">
        <f>INDEX(索引!$F:$F,D85,1)</f>
        <v>10007</v>
      </c>
      <c r="G85" s="69" t="str">
        <f>INDEX(索引!$E:$E,D85,1)</f>
        <v>大乔</v>
      </c>
      <c r="H85" s="69" t="str">
        <f>INDEX(索引!$G:$G,D85,1)</f>
        <v>弓将</v>
      </c>
      <c r="J85" s="208" t="str">
        <f ca="1">IF($H85="步将",'[3]配置系数（将领）'!I85,IF($H85="骑将",'[4]配置系数（将领）'!I85,IF($H85="弓将",'[5]配置系数（将领）'!I85,"")))</f>
        <v>1000700000202</v>
      </c>
      <c r="K85" s="208" t="str">
        <f ca="1">IF($H85="步将",'[3]配置系数（将领）'!J85,IF($H85="骑将",'[4]配置系数（将领）'!J85,IF($H85="弓将",'[5]配置系数（将领）'!J85,"")))</f>
        <v>怒气技能:释放一个治疗法阵，对法阵内最多3个友军进行安抚，净化其负面效果，每秒恢复大乔攻击10%的生命值，持续5秒，安抚范围内友军受到伤害减少{0}%。（治疗受智力影响）</v>
      </c>
      <c r="L85" s="208">
        <f>IF($H85="步将",'[3]配置系数（将领）'!K85,IF($H85="骑将",'[4]配置系数（将领）'!K85,IF($H85="弓将",'[5]配置系数（将领）'!K85,"")))</f>
        <v>0</v>
      </c>
      <c r="M85" s="208">
        <f>IF($H85="步将",'[3]配置系数（将领）'!L85,IF($H85="骑将",'[4]配置系数（将领）'!L85,IF($H85="弓将",'[5]配置系数（将领）'!L85,"")))</f>
        <v>0</v>
      </c>
      <c r="N85" s="208" t="str">
        <f ca="1">IF($H85="步将",'[3]配置系数（将领）'!M85,IF($H85="骑将",'[4]配置系数（将领）'!M85,IF($H85="弓将",'[5]配置系数（将领）'!M85,"")))</f>
        <v>0++++++++++++++++</v>
      </c>
      <c r="O85" s="206">
        <f t="shared" ca="1" si="5"/>
        <v>1</v>
      </c>
      <c r="Q85" s="208" t="str">
        <f ca="1">IF($H85="步将",'[3]配置系数（将领）'!P85,IF($H85="骑将",'[4]配置系数（将领）'!P85,IF($H85="弓将",'[5]配置系数（将领）'!P85,"")))</f>
        <v/>
      </c>
      <c r="R85" s="208" t="str">
        <f ca="1">IF($H85="步将",'[3]配置系数（将领）'!Q85,IF($H85="骑将",'[4]配置系数（将领）'!Q85,IF($H85="弓将",'[5]配置系数（将领）'!Q85,"")))</f>
        <v/>
      </c>
      <c r="S85" s="208">
        <f>IF($H85="步将",'[3]配置系数（将领）'!R85,IF($H85="骑将",'[4]配置系数（将领）'!R85,IF($H85="弓将",'[5]配置系数（将领）'!R85,"")))</f>
        <v>0</v>
      </c>
      <c r="T85" s="208">
        <f>IF($H85="步将",'[3]配置系数（将领）'!S85,IF($H85="骑将",'[4]配置系数（将领）'!S85,IF($H85="弓将",'[5]配置系数（将领）'!S85,"")))</f>
        <v>0</v>
      </c>
      <c r="U85" s="208" t="str">
        <f ca="1">IF($H85="步将",'[3]配置系数（将领）'!T85,IF($H85="骑将",'[4]配置系数（将领）'!T85,IF($H85="弓将",'[5]配置系数（将领）'!T85,"")))</f>
        <v/>
      </c>
      <c r="V85" s="206">
        <f t="shared" ca="1" si="6"/>
        <v>1</v>
      </c>
      <c r="X85" s="208" t="str">
        <f ca="1">IF($H85="步将",'[3]配置系数（将领）'!W85,IF($H85="骑将",'[4]配置系数（将领）'!W85,IF($H85="弓将",'[5]配置系数（将领）'!W85,"")))</f>
        <v/>
      </c>
      <c r="Y85" s="208" t="str">
        <f ca="1">IF($H85="步将",'[3]配置系数（将领）'!X85,IF($H85="骑将",'[4]配置系数（将领）'!X85,IF($H85="弓将",'[5]配置系数（将领）'!X85,"")))</f>
        <v/>
      </c>
      <c r="Z85" s="208">
        <f>IF($H85="步将",'[3]配置系数（将领）'!Y85,IF($H85="骑将",'[4]配置系数（将领）'!Y85,IF($H85="弓将",'[5]配置系数（将领）'!Y85,"")))</f>
        <v>0</v>
      </c>
      <c r="AA85" s="208">
        <f>IF($H85="步将",'[3]配置系数（将领）'!Z85,IF($H85="骑将",'[4]配置系数（将领）'!Z85,IF($H85="弓将",'[5]配置系数（将领）'!Z85,"")))</f>
        <v>0</v>
      </c>
      <c r="AB85" s="208" t="str">
        <f ca="1">IF($H85="步将",'[3]配置系数（将领）'!AA85,IF($H85="骑将",'[4]配置系数（将领）'!AA85,IF($H85="弓将",'[5]配置系数（将领）'!AA85,"")))</f>
        <v/>
      </c>
      <c r="AC85" s="206">
        <f t="shared" ca="1" si="7"/>
        <v>1</v>
      </c>
    </row>
    <row r="86" spans="3:29" x14ac:dyDescent="0.15">
      <c r="C86" s="107">
        <v>78</v>
      </c>
      <c r="D86" s="69">
        <f>IFERROR(MATCH(C86,索引!J:J,0),D85)</f>
        <v>14</v>
      </c>
      <c r="E86" s="69">
        <f t="shared" si="4"/>
        <v>4</v>
      </c>
      <c r="F86" s="69">
        <f>INDEX(索引!$F:$F,D86,1)</f>
        <v>10007</v>
      </c>
      <c r="G86" s="69" t="str">
        <f>INDEX(索引!$E:$E,D86,1)</f>
        <v>大乔</v>
      </c>
      <c r="H86" s="69" t="str">
        <f>INDEX(索引!$G:$G,D86,1)</f>
        <v>弓将</v>
      </c>
      <c r="J86" s="208" t="str">
        <f ca="1">IF($H86="步将",'[3]配置系数（将领）'!I86,IF($H86="骑将",'[4]配置系数（将领）'!I86,IF($H86="弓将",'[5]配置系数（将领）'!I86,"")))</f>
        <v>1000700000203</v>
      </c>
      <c r="K86" s="208" t="str">
        <f ca="1">IF($H86="步将",'[3]配置系数（将领）'!J86,IF($H86="骑将",'[4]配置系数（将领）'!J86,IF($H86="弓将",'[5]配置系数（将领）'!J86,"")))</f>
        <v>怒气技能:释放一个治疗法阵，对法阵内最多3个友军进行安抚，净化其负面效果，每秒恢复大乔攻击10%的生命值，持续5秒，安抚范围内友军受到伤害减少{0}%。（治疗受智力影响）</v>
      </c>
      <c r="L86" s="208">
        <f>IF($H86="步将",'[3]配置系数（将领）'!K86,IF($H86="骑将",'[4]配置系数（将领）'!K86,IF($H86="弓将",'[5]配置系数（将领）'!K86,"")))</f>
        <v>0</v>
      </c>
      <c r="M86" s="208">
        <f>IF($H86="步将",'[3]配置系数（将领）'!L86,IF($H86="骑将",'[4]配置系数（将领）'!L86,IF($H86="弓将",'[5]配置系数（将领）'!L86,"")))</f>
        <v>0</v>
      </c>
      <c r="N86" s="208" t="str">
        <f ca="1">IF($H86="步将",'[3]配置系数（将领）'!M86,IF($H86="骑将",'[4]配置系数（将领）'!M86,IF($H86="弓将",'[5]配置系数（将领）'!M86,"")))</f>
        <v>0++++++++++++++++</v>
      </c>
      <c r="O86" s="206">
        <f t="shared" ca="1" si="5"/>
        <v>1</v>
      </c>
      <c r="Q86" s="208" t="str">
        <f ca="1">IF($H86="步将",'[3]配置系数（将领）'!P86,IF($H86="骑将",'[4]配置系数（将领）'!P86,IF($H86="弓将",'[5]配置系数（将领）'!P86,"")))</f>
        <v/>
      </c>
      <c r="R86" s="208" t="str">
        <f ca="1">IF($H86="步将",'[3]配置系数（将领）'!Q86,IF($H86="骑将",'[4]配置系数（将领）'!Q86,IF($H86="弓将",'[5]配置系数（将领）'!Q86,"")))</f>
        <v/>
      </c>
      <c r="S86" s="208">
        <f>IF($H86="步将",'[3]配置系数（将领）'!R86,IF($H86="骑将",'[4]配置系数（将领）'!R86,IF($H86="弓将",'[5]配置系数（将领）'!R86,"")))</f>
        <v>0</v>
      </c>
      <c r="T86" s="208">
        <f>IF($H86="步将",'[3]配置系数（将领）'!S86,IF($H86="骑将",'[4]配置系数（将领）'!S86,IF($H86="弓将",'[5]配置系数（将领）'!S86,"")))</f>
        <v>0</v>
      </c>
      <c r="U86" s="208" t="str">
        <f ca="1">IF($H86="步将",'[3]配置系数（将领）'!T86,IF($H86="骑将",'[4]配置系数（将领）'!T86,IF($H86="弓将",'[5]配置系数（将领）'!T86,"")))</f>
        <v/>
      </c>
      <c r="V86" s="206">
        <f t="shared" ca="1" si="6"/>
        <v>1</v>
      </c>
      <c r="X86" s="208" t="str">
        <f ca="1">IF($H86="步将",'[3]配置系数（将领）'!W86,IF($H86="骑将",'[4]配置系数（将领）'!W86,IF($H86="弓将",'[5]配置系数（将领）'!W86,"")))</f>
        <v/>
      </c>
      <c r="Y86" s="208" t="str">
        <f ca="1">IF($H86="步将",'[3]配置系数（将领）'!X86,IF($H86="骑将",'[4]配置系数（将领）'!X86,IF($H86="弓将",'[5]配置系数（将领）'!X86,"")))</f>
        <v/>
      </c>
      <c r="Z86" s="208">
        <f>IF($H86="步将",'[3]配置系数（将领）'!Y86,IF($H86="骑将",'[4]配置系数（将领）'!Y86,IF($H86="弓将",'[5]配置系数（将领）'!Y86,"")))</f>
        <v>0</v>
      </c>
      <c r="AA86" s="208">
        <f>IF($H86="步将",'[3]配置系数（将领）'!Z86,IF($H86="骑将",'[4]配置系数（将领）'!Z86,IF($H86="弓将",'[5]配置系数（将领）'!Z86,"")))</f>
        <v>0</v>
      </c>
      <c r="AB86" s="208" t="str">
        <f ca="1">IF($H86="步将",'[3]配置系数（将领）'!AA86,IF($H86="骑将",'[4]配置系数（将领）'!AA86,IF($H86="弓将",'[5]配置系数（将领）'!AA86,"")))</f>
        <v/>
      </c>
      <c r="AC86" s="206">
        <f t="shared" ca="1" si="7"/>
        <v>1</v>
      </c>
    </row>
    <row r="87" spans="3:29" x14ac:dyDescent="0.15">
      <c r="C87" s="107">
        <v>79</v>
      </c>
      <c r="D87" s="69">
        <f>IFERROR(MATCH(C87,索引!J:J,0),D86)</f>
        <v>14</v>
      </c>
      <c r="E87" s="69">
        <f t="shared" si="4"/>
        <v>5</v>
      </c>
      <c r="F87" s="69">
        <f>INDEX(索引!$F:$F,D87,1)</f>
        <v>10007</v>
      </c>
      <c r="G87" s="69" t="str">
        <f>INDEX(索引!$E:$E,D87,1)</f>
        <v>大乔</v>
      </c>
      <c r="H87" s="69" t="str">
        <f>INDEX(索引!$G:$G,D87,1)</f>
        <v>弓将</v>
      </c>
      <c r="J87" s="208" t="str">
        <f ca="1">IF($H87="步将",'[3]配置系数（将领）'!I87,IF($H87="骑将",'[4]配置系数（将领）'!I87,IF($H87="弓将",'[5]配置系数（将领）'!I87,"")))</f>
        <v>1000700000301</v>
      </c>
      <c r="K87" s="208" t="str">
        <f ca="1">IF($H87="步将",'[3]配置系数（将领）'!J87,IF($H87="骑将",'[4]配置系数（将领）'!J87,IF($H87="弓将",'[5]配置系数（将领）'!J87,"")))</f>
        <v>被动技能1:大乔施放怒气后，使我方全体女性武将下一个怒气技能伤害提高{0}%，同时场上每有一个友方女性武将（不包括自己），便为大乔回复6点怒气。</v>
      </c>
      <c r="L87" s="208">
        <f>IF($H87="步将",'[3]配置系数（将领）'!K87,IF($H87="骑将",'[4]配置系数（将领）'!K87,IF($H87="弓将",'[5]配置系数（将领）'!K87,"")))</f>
        <v>0</v>
      </c>
      <c r="M87" s="208">
        <f>IF($H87="步将",'[3]配置系数（将领）'!L87,IF($H87="骑将",'[4]配置系数（将领）'!L87,IF($H87="弓将",'[5]配置系数（将领）'!L87,"")))</f>
        <v>0</v>
      </c>
      <c r="N87" s="208" t="str">
        <f ca="1">IF($H87="步将",'[3]配置系数（将领）'!M87,IF($H87="骑将",'[4]配置系数（将领）'!M87,IF($H87="弓将",'[5]配置系数（将领）'!M87,"")))</f>
        <v>0.18+0.22+0.26+0.3+0.34+0.38+0.42+0.46+0.5+0.54+0.58+0.62+0.66+0.7+0.74+0.78+0.82</v>
      </c>
      <c r="O87" s="206">
        <f t="shared" ca="1" si="5"/>
        <v>100</v>
      </c>
      <c r="Q87" s="208" t="str">
        <f ca="1">IF($H87="步将",'[3]配置系数（将领）'!P87,IF($H87="骑将",'[4]配置系数（将领）'!P87,IF($H87="弓将",'[5]配置系数（将领）'!P87,"")))</f>
        <v/>
      </c>
      <c r="R87" s="208" t="str">
        <f ca="1">IF($H87="步将",'[3]配置系数（将领）'!Q87,IF($H87="骑将",'[4]配置系数（将领）'!Q87,IF($H87="弓将",'[5]配置系数（将领）'!Q87,"")))</f>
        <v/>
      </c>
      <c r="S87" s="208">
        <f>IF($H87="步将",'[3]配置系数（将领）'!R87,IF($H87="骑将",'[4]配置系数（将领）'!R87,IF($H87="弓将",'[5]配置系数（将领）'!R87,"")))</f>
        <v>0</v>
      </c>
      <c r="T87" s="208">
        <f>IF($H87="步将",'[3]配置系数（将领）'!S87,IF($H87="骑将",'[4]配置系数（将领）'!S87,IF($H87="弓将",'[5]配置系数（将领）'!S87,"")))</f>
        <v>0</v>
      </c>
      <c r="U87" s="208" t="str">
        <f ca="1">IF($H87="步将",'[3]配置系数（将领）'!T87,IF($H87="骑将",'[4]配置系数（将领）'!T87,IF($H87="弓将",'[5]配置系数（将领）'!T87,"")))</f>
        <v/>
      </c>
      <c r="V87" s="206">
        <f t="shared" ca="1" si="6"/>
        <v>1</v>
      </c>
      <c r="X87" s="208" t="str">
        <f ca="1">IF($H87="步将",'[3]配置系数（将领）'!W87,IF($H87="骑将",'[4]配置系数（将领）'!W87,IF($H87="弓将",'[5]配置系数（将领）'!W87,"")))</f>
        <v/>
      </c>
      <c r="Y87" s="208" t="str">
        <f ca="1">IF($H87="步将",'[3]配置系数（将领）'!X87,IF($H87="骑将",'[4]配置系数（将领）'!X87,IF($H87="弓将",'[5]配置系数（将领）'!X87,"")))</f>
        <v/>
      </c>
      <c r="Z87" s="208">
        <f>IF($H87="步将",'[3]配置系数（将领）'!Y87,IF($H87="骑将",'[4]配置系数（将领）'!Y87,IF($H87="弓将",'[5]配置系数（将领）'!Y87,"")))</f>
        <v>0</v>
      </c>
      <c r="AA87" s="208">
        <f>IF($H87="步将",'[3]配置系数（将领）'!Z87,IF($H87="骑将",'[4]配置系数（将领）'!Z87,IF($H87="弓将",'[5]配置系数（将领）'!Z87,"")))</f>
        <v>0</v>
      </c>
      <c r="AB87" s="208" t="str">
        <f ca="1">IF($H87="步将",'[3]配置系数（将领）'!AA87,IF($H87="骑将",'[4]配置系数（将领）'!AA87,IF($H87="弓将",'[5]配置系数（将领）'!AA87,"")))</f>
        <v/>
      </c>
      <c r="AC87" s="206">
        <f t="shared" ca="1" si="7"/>
        <v>1</v>
      </c>
    </row>
    <row r="88" spans="3:29" x14ac:dyDescent="0.15">
      <c r="C88" s="107">
        <v>80</v>
      </c>
      <c r="D88" s="69">
        <f>IFERROR(MATCH(C88,索引!J:J,0),D87)</f>
        <v>14</v>
      </c>
      <c r="E88" s="69">
        <f t="shared" si="4"/>
        <v>6</v>
      </c>
      <c r="F88" s="69">
        <f>INDEX(索引!$F:$F,D88,1)</f>
        <v>10007</v>
      </c>
      <c r="G88" s="69" t="str">
        <f>INDEX(索引!$E:$E,D88,1)</f>
        <v>大乔</v>
      </c>
      <c r="H88" s="69" t="str">
        <f>INDEX(索引!$G:$G,D88,1)</f>
        <v>弓将</v>
      </c>
      <c r="J88" s="208" t="str">
        <f ca="1">IF($H88="步将",'[3]配置系数（将领）'!I88,IF($H88="骑将",'[4]配置系数（将领）'!I88,IF($H88="弓将",'[5]配置系数（将领）'!I88,"")))</f>
        <v>1000700000302</v>
      </c>
      <c r="K88" s="208" t="str">
        <f ca="1">IF($H88="步将",'[3]配置系数（将领）'!J88,IF($H88="骑将",'[4]配置系数（将领）'!J88,IF($H88="弓将",'[5]配置系数（将领）'!J88,"")))</f>
        <v>被动技能1:大乔施放怒气后，使我方全体女性武将下一个怒气技能伤害提高{0}%，同时场上每有一个友方女性武将（不包括自己），便为大乔回复6点怒气。</v>
      </c>
      <c r="L88" s="208">
        <f>IF($H88="步将",'[3]配置系数（将领）'!K88,IF($H88="骑将",'[4]配置系数（将领）'!K88,IF($H88="弓将",'[5]配置系数（将领）'!K88,"")))</f>
        <v>0</v>
      </c>
      <c r="M88" s="208">
        <f>IF($H88="步将",'[3]配置系数（将领）'!L88,IF($H88="骑将",'[4]配置系数（将领）'!L88,IF($H88="弓将",'[5]配置系数（将领）'!L88,"")))</f>
        <v>0</v>
      </c>
      <c r="N88" s="208" t="str">
        <f ca="1">IF($H88="步将",'[3]配置系数（将领）'!M88,IF($H88="骑将",'[4]配置系数（将领）'!M88,IF($H88="弓将",'[5]配置系数（将领）'!M88,"")))</f>
        <v>0++++++++++++++++</v>
      </c>
      <c r="O88" s="206">
        <f t="shared" ca="1" si="5"/>
        <v>1</v>
      </c>
      <c r="Q88" s="208" t="str">
        <f ca="1">IF($H88="步将",'[3]配置系数（将领）'!P88,IF($H88="骑将",'[4]配置系数（将领）'!P88,IF($H88="弓将",'[5]配置系数（将领）'!P88,"")))</f>
        <v/>
      </c>
      <c r="R88" s="208" t="str">
        <f ca="1">IF($H88="步将",'[3]配置系数（将领）'!Q88,IF($H88="骑将",'[4]配置系数（将领）'!Q88,IF($H88="弓将",'[5]配置系数（将领）'!Q88,"")))</f>
        <v/>
      </c>
      <c r="S88" s="208">
        <f>IF($H88="步将",'[3]配置系数（将领）'!R88,IF($H88="骑将",'[4]配置系数（将领）'!R88,IF($H88="弓将",'[5]配置系数（将领）'!R88,"")))</f>
        <v>0</v>
      </c>
      <c r="T88" s="208">
        <f>IF($H88="步将",'[3]配置系数（将领）'!S88,IF($H88="骑将",'[4]配置系数（将领）'!S88,IF($H88="弓将",'[5]配置系数（将领）'!S88,"")))</f>
        <v>0</v>
      </c>
      <c r="U88" s="208" t="str">
        <f ca="1">IF($H88="步将",'[3]配置系数（将领）'!T88,IF($H88="骑将",'[4]配置系数（将领）'!T88,IF($H88="弓将",'[5]配置系数（将领）'!T88,"")))</f>
        <v/>
      </c>
      <c r="V88" s="206">
        <f t="shared" ca="1" si="6"/>
        <v>1</v>
      </c>
      <c r="X88" s="208" t="str">
        <f ca="1">IF($H88="步将",'[3]配置系数（将领）'!W88,IF($H88="骑将",'[4]配置系数（将领）'!W88,IF($H88="弓将",'[5]配置系数（将领）'!W88,"")))</f>
        <v/>
      </c>
      <c r="Y88" s="208" t="str">
        <f ca="1">IF($H88="步将",'[3]配置系数（将领）'!X88,IF($H88="骑将",'[4]配置系数（将领）'!X88,IF($H88="弓将",'[5]配置系数（将领）'!X88,"")))</f>
        <v/>
      </c>
      <c r="Z88" s="208">
        <f>IF($H88="步将",'[3]配置系数（将领）'!Y88,IF($H88="骑将",'[4]配置系数（将领）'!Y88,IF($H88="弓将",'[5]配置系数（将领）'!Y88,"")))</f>
        <v>0</v>
      </c>
      <c r="AA88" s="208">
        <f>IF($H88="步将",'[3]配置系数（将领）'!Z88,IF($H88="骑将",'[4]配置系数（将领）'!Z88,IF($H88="弓将",'[5]配置系数（将领）'!Z88,"")))</f>
        <v>0</v>
      </c>
      <c r="AB88" s="208" t="str">
        <f ca="1">IF($H88="步将",'[3]配置系数（将领）'!AA88,IF($H88="骑将",'[4]配置系数（将领）'!AA88,IF($H88="弓将",'[5]配置系数（将领）'!AA88,"")))</f>
        <v/>
      </c>
      <c r="AC88" s="206">
        <f t="shared" ca="1" si="7"/>
        <v>1</v>
      </c>
    </row>
    <row r="89" spans="3:29" x14ac:dyDescent="0.15">
      <c r="C89" s="107">
        <v>81</v>
      </c>
      <c r="D89" s="69">
        <f>IFERROR(MATCH(C89,索引!J:J,0),D88)</f>
        <v>14</v>
      </c>
      <c r="E89" s="69">
        <f t="shared" si="4"/>
        <v>7</v>
      </c>
      <c r="F89" s="69">
        <f>INDEX(索引!$F:$F,D89,1)</f>
        <v>10007</v>
      </c>
      <c r="G89" s="69" t="str">
        <f>INDEX(索引!$E:$E,D89,1)</f>
        <v>大乔</v>
      </c>
      <c r="H89" s="69" t="str">
        <f>INDEX(索引!$G:$G,D89,1)</f>
        <v>弓将</v>
      </c>
      <c r="J89" s="208" t="str">
        <f ca="1">IF($H89="步将",'[3]配置系数（将领）'!I89,IF($H89="骑将",'[4]配置系数（将领）'!I89,IF($H89="弓将",'[5]配置系数（将领）'!I89,"")))</f>
        <v>1000700000401</v>
      </c>
      <c r="K89" s="208" t="str">
        <f ca="1">IF($H89="步将",'[3]配置系数（将领）'!J89,IF($H89="骑将",'[4]配置系数（将领）'!J89,IF($H89="弓将",'[5]配置系数（将领）'!J89,"")))</f>
        <v>被动技能2:弓兵攻速提升{0}，弩兵穿甲提升{1}%</v>
      </c>
      <c r="L89" s="208">
        <f>IF($H89="步将",'[3]配置系数（将领）'!K89,IF($H89="骑将",'[4]配置系数（将领）'!K89,IF($H89="弓将",'[5]配置系数（将领）'!K89,"")))</f>
        <v>0</v>
      </c>
      <c r="M89" s="208">
        <f>IF($H89="步将",'[3]配置系数（将领）'!L89,IF($H89="骑将",'[4]配置系数（将领）'!L89,IF($H89="弓将",'[5]配置系数（将领）'!L89,"")))</f>
        <v>0</v>
      </c>
      <c r="N89" s="208" t="str">
        <f ca="1">IF($H89="步将",'[3]配置系数（将领）'!M89,IF($H89="骑将",'[4]配置系数（将领）'!M89,IF($H89="弓将",'[5]配置系数（将领）'!M89,"")))</f>
        <v>8+8+8+8+8+8+8+8+8+8+8+8+8+8+8+8+8</v>
      </c>
      <c r="O89" s="206">
        <f t="shared" ca="1" si="5"/>
        <v>1</v>
      </c>
      <c r="Q89" s="208" t="str">
        <f ca="1">IF($H89="步将",'[3]配置系数（将领）'!P89,IF($H89="骑将",'[4]配置系数（将领）'!P89,IF($H89="弓将",'[5]配置系数（将领）'!P89,"")))</f>
        <v>1000700000402</v>
      </c>
      <c r="R89" s="208" t="str">
        <f ca="1">IF($H89="步将",'[3]配置系数（将领）'!Q89,IF($H89="骑将",'[4]配置系数（将领）'!Q89,IF($H89="弓将",'[5]配置系数（将领）'!Q89,"")))</f>
        <v>被动技能2:弓兵攻速提升{0}，弩兵穿甲提升{1}%</v>
      </c>
      <c r="S89" s="208">
        <f>IF($H89="步将",'[3]配置系数（将领）'!R89,IF($H89="骑将",'[4]配置系数（将领）'!R89,IF($H89="弓将",'[5]配置系数（将领）'!R89,"")))</f>
        <v>0</v>
      </c>
      <c r="T89" s="208">
        <f>IF($H89="步将",'[3]配置系数（将领）'!S89,IF($H89="骑将",'[4]配置系数（将领）'!S89,IF($H89="弓将",'[5]配置系数（将领）'!S89,"")))</f>
        <v>0</v>
      </c>
      <c r="U89" s="208" t="str">
        <f ca="1">IF($H89="步将",'[3]配置系数（将领）'!T89,IF($H89="骑将",'[4]配置系数（将领）'!T89,IF($H89="弓将",'[5]配置系数（将领）'!T89,"")))</f>
        <v>0.2+0.2+0.2+0.2+0.2+0.2+0.2+0.2+0.2+0.2+0.2+0.2+0.2+0.2+0.2+0.2+0.2</v>
      </c>
      <c r="V89" s="206">
        <f t="shared" ca="1" si="6"/>
        <v>100</v>
      </c>
      <c r="X89" s="208" t="str">
        <f ca="1">IF($H89="步将",'[3]配置系数（将领）'!W89,IF($H89="骑将",'[4]配置系数（将领）'!W89,IF($H89="弓将",'[5]配置系数（将领）'!W89,"")))</f>
        <v/>
      </c>
      <c r="Y89" s="208" t="str">
        <f ca="1">IF($H89="步将",'[3]配置系数（将领）'!X89,IF($H89="骑将",'[4]配置系数（将领）'!X89,IF($H89="弓将",'[5]配置系数（将领）'!X89,"")))</f>
        <v/>
      </c>
      <c r="Z89" s="208">
        <f>IF($H89="步将",'[3]配置系数（将领）'!Y89,IF($H89="骑将",'[4]配置系数（将领）'!Y89,IF($H89="弓将",'[5]配置系数（将领）'!Y89,"")))</f>
        <v>0</v>
      </c>
      <c r="AA89" s="208">
        <f>IF($H89="步将",'[3]配置系数（将领）'!Z89,IF($H89="骑将",'[4]配置系数（将领）'!Z89,IF($H89="弓将",'[5]配置系数（将领）'!Z89,"")))</f>
        <v>0</v>
      </c>
      <c r="AB89" s="208" t="str">
        <f ca="1">IF($H89="步将",'[3]配置系数（将领）'!AA89,IF($H89="骑将",'[4]配置系数（将领）'!AA89,IF($H89="弓将",'[5]配置系数（将领）'!AA89,"")))</f>
        <v/>
      </c>
      <c r="AC89" s="206">
        <f t="shared" ca="1" si="7"/>
        <v>1</v>
      </c>
    </row>
    <row r="90" spans="3:29" x14ac:dyDescent="0.15">
      <c r="C90" s="107">
        <v>82</v>
      </c>
      <c r="D90" s="69">
        <f>IFERROR(MATCH(C90,索引!J:J,0),D89)</f>
        <v>14</v>
      </c>
      <c r="E90" s="69">
        <f t="shared" si="4"/>
        <v>8</v>
      </c>
      <c r="F90" s="69">
        <f>INDEX(索引!$F:$F,D90,1)</f>
        <v>10007</v>
      </c>
      <c r="G90" s="69" t="str">
        <f>INDEX(索引!$E:$E,D90,1)</f>
        <v>大乔</v>
      </c>
      <c r="H90" s="69" t="str">
        <f>INDEX(索引!$G:$G,D90,1)</f>
        <v>弓将</v>
      </c>
      <c r="J90" s="208" t="str">
        <f ca="1">IF($H90="步将",'[3]配置系数（将领）'!I90,IF($H90="骑将",'[4]配置系数（将领）'!I90,IF($H90="弓将",'[5]配置系数（将领）'!I90,"")))</f>
        <v>1000700000501</v>
      </c>
      <c r="K90" s="208" t="str">
        <f ca="1">IF($H90="步将",'[3]配置系数（将领）'!J90,IF($H90="骑将",'[4]配置系数（将领）'!J90,IF($H90="弓将",'[5]配置系数（将领）'!J90,"")))</f>
        <v>被动技能3:自身造成的治疗效果提升{0}%，施加的增益buff时间延长{1}%</v>
      </c>
      <c r="L90" s="208">
        <f>IF($H90="步将",'[3]配置系数（将领）'!K90,IF($H90="骑将",'[4]配置系数（将领）'!K90,IF($H90="弓将",'[5]配置系数（将领）'!K90,"")))</f>
        <v>0</v>
      </c>
      <c r="M90" s="208">
        <f>IF($H90="步将",'[3]配置系数（将领）'!L90,IF($H90="骑将",'[4]配置系数（将领）'!L90,IF($H90="弓将",'[5]配置系数（将领）'!L90,"")))</f>
        <v>0</v>
      </c>
      <c r="N90" s="208" t="str">
        <f ca="1">IF($H90="步将",'[3]配置系数（将领）'!M90,IF($H90="骑将",'[4]配置系数（将领）'!M90,IF($H90="弓将",'[5]配置系数（将领）'!M90,"")))</f>
        <v>0.16+0.16+0.16+0.16+0.16+0.16+0.16+0.16+0.16+0.16+0.16+0.16+0.16+0.16+0.16+0.16+0.16</v>
      </c>
      <c r="O90" s="206">
        <f t="shared" ca="1" si="5"/>
        <v>100</v>
      </c>
      <c r="Q90" s="208" t="str">
        <f ca="1">IF($H90="步将",'[3]配置系数（将领）'!P90,IF($H90="骑将",'[4]配置系数（将领）'!P90,IF($H90="弓将",'[5]配置系数（将领）'!P90,"")))</f>
        <v/>
      </c>
      <c r="R90" s="208" t="str">
        <f ca="1">IF($H90="步将",'[3]配置系数（将领）'!Q90,IF($H90="骑将",'[4]配置系数（将领）'!Q90,IF($H90="弓将",'[5]配置系数（将领）'!Q90,"")))</f>
        <v/>
      </c>
      <c r="S90" s="208">
        <f>IF($H90="步将",'[3]配置系数（将领）'!R90,IF($H90="骑将",'[4]配置系数（将领）'!R90,IF($H90="弓将",'[5]配置系数（将领）'!R90,"")))</f>
        <v>0</v>
      </c>
      <c r="T90" s="208">
        <f>IF($H90="步将",'[3]配置系数（将领）'!S90,IF($H90="骑将",'[4]配置系数（将领）'!S90,IF($H90="弓将",'[5]配置系数（将领）'!S90,"")))</f>
        <v>0</v>
      </c>
      <c r="U90" s="208" t="str">
        <f ca="1">IF($H90="步将",'[3]配置系数（将领）'!T90,IF($H90="骑将",'[4]配置系数（将领）'!T90,IF($H90="弓将",'[5]配置系数（将领）'!T90,"")))</f>
        <v/>
      </c>
      <c r="V90" s="206">
        <f t="shared" ca="1" si="6"/>
        <v>1</v>
      </c>
      <c r="X90" s="208" t="str">
        <f ca="1">IF($H90="步将",'[3]配置系数（将领）'!W90,IF($H90="骑将",'[4]配置系数（将领）'!W90,IF($H90="弓将",'[5]配置系数（将领）'!W90,"")))</f>
        <v/>
      </c>
      <c r="Y90" s="208" t="str">
        <f ca="1">IF($H90="步将",'[3]配置系数（将领）'!X90,IF($H90="骑将",'[4]配置系数（将领）'!X90,IF($H90="弓将",'[5]配置系数（将领）'!X90,"")))</f>
        <v/>
      </c>
      <c r="Z90" s="208">
        <f>IF($H90="步将",'[3]配置系数（将领）'!Y90,IF($H90="骑将",'[4]配置系数（将领）'!Y90,IF($H90="弓将",'[5]配置系数（将领）'!Y90,"")))</f>
        <v>0</v>
      </c>
      <c r="AA90" s="208">
        <f>IF($H90="步将",'[3]配置系数（将领）'!Z90,IF($H90="骑将",'[4]配置系数（将领）'!Z90,IF($H90="弓将",'[5]配置系数（将领）'!Z90,"")))</f>
        <v>0</v>
      </c>
      <c r="AB90" s="208" t="str">
        <f ca="1">IF($H90="步将",'[3]配置系数（将领）'!AA90,IF($H90="骑将",'[4]配置系数（将领）'!AA90,IF($H90="弓将",'[5]配置系数（将领）'!AA90,"")))</f>
        <v/>
      </c>
      <c r="AC90" s="206">
        <f t="shared" ca="1" si="7"/>
        <v>1</v>
      </c>
    </row>
    <row r="91" spans="3:29" x14ac:dyDescent="0.15">
      <c r="C91" s="107">
        <v>83</v>
      </c>
      <c r="D91" s="69">
        <f>IFERROR(MATCH(C91,索引!J:J,0),D90)</f>
        <v>14</v>
      </c>
      <c r="E91" s="69">
        <f t="shared" si="4"/>
        <v>9</v>
      </c>
      <c r="F91" s="69">
        <f>INDEX(索引!$F:$F,D91,1)</f>
        <v>10007</v>
      </c>
      <c r="G91" s="69" t="str">
        <f>INDEX(索引!$E:$E,D91,1)</f>
        <v>大乔</v>
      </c>
      <c r="H91" s="69" t="str">
        <f>INDEX(索引!$G:$G,D91,1)</f>
        <v>弓将</v>
      </c>
      <c r="J91" s="208" t="str">
        <f ca="1">IF($H91="步将",'[3]配置系数（将领）'!I91,IF($H91="骑将",'[4]配置系数（将领）'!I91,IF($H91="弓将",'[5]配置系数（将领）'!I91,"")))</f>
        <v>1000700000502</v>
      </c>
      <c r="K91" s="208" t="str">
        <f ca="1">IF($H91="步将",'[3]配置系数（将领）'!J91,IF($H91="骑将",'[4]配置系数（将领）'!J91,IF($H91="弓将",'[5]配置系数（将领）'!J91,"")))</f>
        <v>被动技能3:自身造成的治疗效果提升{0}%，施加的增益buff时间延长{1}%</v>
      </c>
      <c r="L91" s="208">
        <f>IF($H91="步将",'[3]配置系数（将领）'!K91,IF($H91="骑将",'[4]配置系数（将领）'!K91,IF($H91="弓将",'[5]配置系数（将领）'!K91,"")))</f>
        <v>0</v>
      </c>
      <c r="M91" s="208">
        <f>IF($H91="步将",'[3]配置系数（将领）'!L91,IF($H91="骑将",'[4]配置系数（将领）'!L91,IF($H91="弓将",'[5]配置系数（将领）'!L91,"")))</f>
        <v>0</v>
      </c>
      <c r="N91" s="208" t="str">
        <f ca="1">IF($H91="步将",'[3]配置系数（将领）'!M91,IF($H91="骑将",'[4]配置系数（将领）'!M91,IF($H91="弓将",'[5]配置系数（将领）'!M91,"")))</f>
        <v>0.16+0.16+0.16+0.16+0.16+0.16+0.16+0.16+0.16+0.16+0.16+0.16+0.16+0.16+0.16+0.16+0.16</v>
      </c>
      <c r="O91" s="206">
        <f t="shared" ca="1" si="5"/>
        <v>100</v>
      </c>
      <c r="Q91" s="208" t="str">
        <f ca="1">IF($H91="步将",'[3]配置系数（将领）'!P91,IF($H91="骑将",'[4]配置系数（将领）'!P91,IF($H91="弓将",'[5]配置系数（将领）'!P91,"")))</f>
        <v/>
      </c>
      <c r="R91" s="208" t="str">
        <f ca="1">IF($H91="步将",'[3]配置系数（将领）'!Q91,IF($H91="骑将",'[4]配置系数（将领）'!Q91,IF($H91="弓将",'[5]配置系数（将领）'!Q91,"")))</f>
        <v/>
      </c>
      <c r="S91" s="208">
        <f>IF($H91="步将",'[3]配置系数（将领）'!R91,IF($H91="骑将",'[4]配置系数（将领）'!R91,IF($H91="弓将",'[5]配置系数（将领）'!R91,"")))</f>
        <v>0</v>
      </c>
      <c r="T91" s="208">
        <f>IF($H91="步将",'[3]配置系数（将领）'!S91,IF($H91="骑将",'[4]配置系数（将领）'!S91,IF($H91="弓将",'[5]配置系数（将领）'!S91,"")))</f>
        <v>0</v>
      </c>
      <c r="U91" s="208" t="str">
        <f ca="1">IF($H91="步将",'[3]配置系数（将领）'!T91,IF($H91="骑将",'[4]配置系数（将领）'!T91,IF($H91="弓将",'[5]配置系数（将领）'!T91,"")))</f>
        <v/>
      </c>
      <c r="V91" s="206">
        <f t="shared" ca="1" si="6"/>
        <v>1</v>
      </c>
      <c r="X91" s="208" t="str">
        <f ca="1">IF($H91="步将",'[3]配置系数（将领）'!W91,IF($H91="骑将",'[4]配置系数（将领）'!W91,IF($H91="弓将",'[5]配置系数（将领）'!W91,"")))</f>
        <v/>
      </c>
      <c r="Y91" s="208" t="str">
        <f ca="1">IF($H91="步将",'[3]配置系数（将领）'!X91,IF($H91="骑将",'[4]配置系数（将领）'!X91,IF($H91="弓将",'[5]配置系数（将领）'!X91,"")))</f>
        <v/>
      </c>
      <c r="Z91" s="208">
        <f>IF($H91="步将",'[3]配置系数（将领）'!Y91,IF($H91="骑将",'[4]配置系数（将领）'!Y91,IF($H91="弓将",'[5]配置系数（将领）'!Y91,"")))</f>
        <v>0</v>
      </c>
      <c r="AA91" s="208">
        <f>IF($H91="步将",'[3]配置系数（将领）'!Z91,IF($H91="骑将",'[4]配置系数（将领）'!Z91,IF($H91="弓将",'[5]配置系数（将领）'!Z91,"")))</f>
        <v>0</v>
      </c>
      <c r="AB91" s="208" t="str">
        <f ca="1">IF($H91="步将",'[3]配置系数（将领）'!AA91,IF($H91="骑将",'[4]配置系数（将领）'!AA91,IF($H91="弓将",'[5]配置系数（将领）'!AA91,"")))</f>
        <v/>
      </c>
      <c r="AC91" s="206">
        <f t="shared" ca="1" si="7"/>
        <v>1</v>
      </c>
    </row>
    <row r="92" spans="3:29" x14ac:dyDescent="0.15">
      <c r="C92" s="107">
        <v>84</v>
      </c>
      <c r="D92" s="69">
        <f>IFERROR(MATCH(C92,索引!J:J,0),D91)</f>
        <v>14</v>
      </c>
      <c r="E92" s="69">
        <f t="shared" si="4"/>
        <v>10</v>
      </c>
      <c r="F92" s="69">
        <f>INDEX(索引!$F:$F,D92,1)</f>
        <v>10007</v>
      </c>
      <c r="G92" s="69" t="str">
        <f>INDEX(索引!$E:$E,D92,1)</f>
        <v>大乔</v>
      </c>
      <c r="H92" s="69" t="str">
        <f>INDEX(索引!$G:$G,D92,1)</f>
        <v>弓将</v>
      </c>
      <c r="J92" s="208" t="str">
        <f ca="1">IF($H92="步将",'[3]配置系数（将领）'!I92,IF($H92="骑将",'[4]配置系数（将领）'!I92,IF($H92="弓将",'[5]配置系数（将领）'!I92,"")))</f>
        <v>1000700000503</v>
      </c>
      <c r="K92" s="208" t="str">
        <f ca="1">IF($H92="步将",'[3]配置系数（将领）'!J92,IF($H92="骑将",'[4]配置系数（将领）'!J92,IF($H92="弓将",'[5]配置系数（将领）'!J92,"")))</f>
        <v>被动技能3:自身造成的治疗效果提升{0}%，施加的增益buff时间延长{1}%</v>
      </c>
      <c r="L92" s="208">
        <f>IF($H92="步将",'[3]配置系数（将领）'!K92,IF($H92="骑将",'[4]配置系数（将领）'!K92,IF($H92="弓将",'[5]配置系数（将领）'!K92,"")))</f>
        <v>0</v>
      </c>
      <c r="M92" s="208">
        <f>IF($H92="步将",'[3]配置系数（将领）'!L92,IF($H92="骑将",'[4]配置系数（将领）'!L92,IF($H92="弓将",'[5]配置系数（将领）'!L92,"")))</f>
        <v>0</v>
      </c>
      <c r="N92" s="208" t="str">
        <f ca="1">IF($H92="步将",'[3]配置系数（将领）'!M92,IF($H92="骑将",'[4]配置系数（将领）'!M92,IF($H92="弓将",'[5]配置系数（将领）'!M92,"")))</f>
        <v>0.16+0.16+0.16+0.16+0.16+0.16+0.16+0.16+0.16+0.16+0.16+0.16+0.16+0.16+0.16+0.16+0.16</v>
      </c>
      <c r="O92" s="206">
        <f t="shared" ca="1" si="5"/>
        <v>1</v>
      </c>
      <c r="Q92" s="208" t="str">
        <f ca="1">IF($H92="步将",'[3]配置系数（将领）'!P92,IF($H92="骑将",'[4]配置系数（将领）'!P92,IF($H92="弓将",'[5]配置系数（将领）'!P92,"")))</f>
        <v/>
      </c>
      <c r="R92" s="208" t="str">
        <f ca="1">IF($H92="步将",'[3]配置系数（将领）'!Q92,IF($H92="骑将",'[4]配置系数（将领）'!Q92,IF($H92="弓将",'[5]配置系数（将领）'!Q92,"")))</f>
        <v/>
      </c>
      <c r="S92" s="208">
        <f>IF($H92="步将",'[3]配置系数（将领）'!R92,IF($H92="骑将",'[4]配置系数（将领）'!R92,IF($H92="弓将",'[5]配置系数（将领）'!R92,"")))</f>
        <v>0</v>
      </c>
      <c r="T92" s="208">
        <f>IF($H92="步将",'[3]配置系数（将领）'!S92,IF($H92="骑将",'[4]配置系数（将领）'!S92,IF($H92="弓将",'[5]配置系数（将领）'!S92,"")))</f>
        <v>0</v>
      </c>
      <c r="U92" s="208" t="str">
        <f ca="1">IF($H92="步将",'[3]配置系数（将领）'!T92,IF($H92="骑将",'[4]配置系数（将领）'!T92,IF($H92="弓将",'[5]配置系数（将领）'!T92,"")))</f>
        <v/>
      </c>
      <c r="V92" s="206">
        <f t="shared" ca="1" si="6"/>
        <v>1</v>
      </c>
      <c r="X92" s="208" t="str">
        <f ca="1">IF($H92="步将",'[3]配置系数（将领）'!W92,IF($H92="骑将",'[4]配置系数（将领）'!W92,IF($H92="弓将",'[5]配置系数（将领）'!W92,"")))</f>
        <v/>
      </c>
      <c r="Y92" s="208" t="str">
        <f ca="1">IF($H92="步将",'[3]配置系数（将领）'!X92,IF($H92="骑将",'[4]配置系数（将领）'!X92,IF($H92="弓将",'[5]配置系数（将领）'!X92,"")))</f>
        <v/>
      </c>
      <c r="Z92" s="208">
        <f>IF($H92="步将",'[3]配置系数（将领）'!Y92,IF($H92="骑将",'[4]配置系数（将领）'!Y92,IF($H92="弓将",'[5]配置系数（将领）'!Y92,"")))</f>
        <v>0</v>
      </c>
      <c r="AA92" s="208">
        <f>IF($H92="步将",'[3]配置系数（将领）'!Z92,IF($H92="骑将",'[4]配置系数（将领）'!Z92,IF($H92="弓将",'[5]配置系数（将领）'!Z92,"")))</f>
        <v>0</v>
      </c>
      <c r="AB92" s="208" t="str">
        <f ca="1">IF($H92="步将",'[3]配置系数（将领）'!AA92,IF($H92="骑将",'[4]配置系数（将领）'!AA92,IF($H92="弓将",'[5]配置系数（将领）'!AA92,"")))</f>
        <v/>
      </c>
      <c r="AC92" s="206">
        <f t="shared" ca="1" si="7"/>
        <v>1</v>
      </c>
    </row>
    <row r="93" spans="3:29" x14ac:dyDescent="0.15">
      <c r="C93" s="107">
        <v>85</v>
      </c>
      <c r="D93" s="69">
        <f>IFERROR(MATCH(C93,索引!J:J,0),D92)</f>
        <v>14</v>
      </c>
      <c r="E93" s="69">
        <f t="shared" si="4"/>
        <v>11</v>
      </c>
      <c r="F93" s="69">
        <f>INDEX(索引!$F:$F,D93,1)</f>
        <v>10007</v>
      </c>
      <c r="G93" s="69" t="str">
        <f>INDEX(索引!$E:$E,D93,1)</f>
        <v>大乔</v>
      </c>
      <c r="H93" s="69" t="str">
        <f>INDEX(索引!$G:$G,D93,1)</f>
        <v>弓将</v>
      </c>
      <c r="J93" s="208" t="str">
        <f ca="1">IF($H93="步将",'[3]配置系数（将领）'!I93,IF($H93="骑将",'[4]配置系数（将领）'!I93,IF($H93="弓将",'[5]配置系数（将领）'!I93,"")))</f>
        <v/>
      </c>
      <c r="K93" s="208" t="str">
        <f ca="1">IF($H93="步将",'[3]配置系数（将领）'!J93,IF($H93="骑将",'[4]配置系数（将领）'!J93,IF($H93="弓将",'[5]配置系数（将领）'!J93,"")))</f>
        <v/>
      </c>
      <c r="L93" s="208">
        <f>IF($H93="步将",'[3]配置系数（将领）'!K93,IF($H93="骑将",'[4]配置系数（将领）'!K93,IF($H93="弓将",'[5]配置系数（将领）'!K93,"")))</f>
        <v>0</v>
      </c>
      <c r="M93" s="208">
        <f>IF($H93="步将",'[3]配置系数（将领）'!L93,IF($H93="骑将",'[4]配置系数（将领）'!L93,IF($H93="弓将",'[5]配置系数（将领）'!L93,"")))</f>
        <v>0</v>
      </c>
      <c r="N93" s="208" t="str">
        <f ca="1">IF($H93="步将",'[3]配置系数（将领）'!M93,IF($H93="骑将",'[4]配置系数（将领）'!M93,IF($H93="弓将",'[5]配置系数（将领）'!M93,"")))</f>
        <v/>
      </c>
      <c r="O93" s="206">
        <f t="shared" ca="1" si="5"/>
        <v>1</v>
      </c>
      <c r="Q93" s="208" t="str">
        <f ca="1">IF($H93="步将",'[3]配置系数（将领）'!P93,IF($H93="骑将",'[4]配置系数（将领）'!P93,IF($H93="弓将",'[5]配置系数（将领）'!P93,"")))</f>
        <v/>
      </c>
      <c r="R93" s="208" t="str">
        <f ca="1">IF($H93="步将",'[3]配置系数（将领）'!Q93,IF($H93="骑将",'[4]配置系数（将领）'!Q93,IF($H93="弓将",'[5]配置系数（将领）'!Q93,"")))</f>
        <v/>
      </c>
      <c r="S93" s="208">
        <f>IF($H93="步将",'[3]配置系数（将领）'!R93,IF($H93="骑将",'[4]配置系数（将领）'!R93,IF($H93="弓将",'[5]配置系数（将领）'!R93,"")))</f>
        <v>0</v>
      </c>
      <c r="T93" s="208">
        <f>IF($H93="步将",'[3]配置系数（将领）'!S93,IF($H93="骑将",'[4]配置系数（将领）'!S93,IF($H93="弓将",'[5]配置系数（将领）'!S93,"")))</f>
        <v>0</v>
      </c>
      <c r="U93" s="208" t="str">
        <f ca="1">IF($H93="步将",'[3]配置系数（将领）'!T93,IF($H93="骑将",'[4]配置系数（将领）'!T93,IF($H93="弓将",'[5]配置系数（将领）'!T93,"")))</f>
        <v/>
      </c>
      <c r="V93" s="206">
        <f t="shared" ca="1" si="6"/>
        <v>1</v>
      </c>
      <c r="X93" s="208" t="str">
        <f ca="1">IF($H93="步将",'[3]配置系数（将领）'!W93,IF($H93="骑将",'[4]配置系数（将领）'!W93,IF($H93="弓将",'[5]配置系数（将领）'!W93,"")))</f>
        <v/>
      </c>
      <c r="Y93" s="208" t="str">
        <f ca="1">IF($H93="步将",'[3]配置系数（将领）'!X93,IF($H93="骑将",'[4]配置系数（将领）'!X93,IF($H93="弓将",'[5]配置系数（将领）'!X93,"")))</f>
        <v/>
      </c>
      <c r="Z93" s="208">
        <f>IF($H93="步将",'[3]配置系数（将领）'!Y93,IF($H93="骑将",'[4]配置系数（将领）'!Y93,IF($H93="弓将",'[5]配置系数（将领）'!Y93,"")))</f>
        <v>0</v>
      </c>
      <c r="AA93" s="208">
        <f>IF($H93="步将",'[3]配置系数（将领）'!Z93,IF($H93="骑将",'[4]配置系数（将领）'!Z93,IF($H93="弓将",'[5]配置系数（将领）'!Z93,"")))</f>
        <v>0</v>
      </c>
      <c r="AB93" s="208" t="str">
        <f ca="1">IF($H93="步将",'[3]配置系数（将领）'!AA93,IF($H93="骑将",'[4]配置系数（将领）'!AA93,IF($H93="弓将",'[5]配置系数（将领）'!AA93,"")))</f>
        <v/>
      </c>
      <c r="AC93" s="206">
        <f t="shared" ca="1" si="7"/>
        <v>1</v>
      </c>
    </row>
    <row r="94" spans="3:29" x14ac:dyDescent="0.15">
      <c r="C94" s="107">
        <v>86</v>
      </c>
      <c r="D94" s="69">
        <f>IFERROR(MATCH(C94,索引!J:J,0),D93)</f>
        <v>14</v>
      </c>
      <c r="E94" s="69">
        <f t="shared" si="4"/>
        <v>12</v>
      </c>
      <c r="F94" s="69">
        <f>INDEX(索引!$F:$F,D94,1)</f>
        <v>10007</v>
      </c>
      <c r="G94" s="69" t="str">
        <f>INDEX(索引!$E:$E,D94,1)</f>
        <v>大乔</v>
      </c>
      <c r="H94" s="69" t="str">
        <f>INDEX(索引!$G:$G,D94,1)</f>
        <v>弓将</v>
      </c>
      <c r="J94" s="208" t="str">
        <f ca="1">IF($H94="步将",'[3]配置系数（将领）'!I94,IF($H94="骑将",'[4]配置系数（将领）'!I94,IF($H94="弓将",'[5]配置系数（将领）'!I94,"")))</f>
        <v/>
      </c>
      <c r="K94" s="208" t="str">
        <f ca="1">IF($H94="步将",'[3]配置系数（将领）'!J94,IF($H94="骑将",'[4]配置系数（将领）'!J94,IF($H94="弓将",'[5]配置系数（将领）'!J94,"")))</f>
        <v/>
      </c>
      <c r="L94" s="208">
        <f>IF($H94="步将",'[3]配置系数（将领）'!K94,IF($H94="骑将",'[4]配置系数（将领）'!K94,IF($H94="弓将",'[5]配置系数（将领）'!K94,"")))</f>
        <v>0</v>
      </c>
      <c r="M94" s="208">
        <f>IF($H94="步将",'[3]配置系数（将领）'!L94,IF($H94="骑将",'[4]配置系数（将领）'!L94,IF($H94="弓将",'[5]配置系数（将领）'!L94,"")))</f>
        <v>0</v>
      </c>
      <c r="N94" s="208" t="str">
        <f ca="1">IF($H94="步将",'[3]配置系数（将领）'!M94,IF($H94="骑将",'[4]配置系数（将领）'!M94,IF($H94="弓将",'[5]配置系数（将领）'!M94,"")))</f>
        <v/>
      </c>
      <c r="O94" s="206">
        <f t="shared" ca="1" si="5"/>
        <v>1</v>
      </c>
      <c r="Q94" s="208" t="str">
        <f ca="1">IF($H94="步将",'[3]配置系数（将领）'!P94,IF($H94="骑将",'[4]配置系数（将领）'!P94,IF($H94="弓将",'[5]配置系数（将领）'!P94,"")))</f>
        <v/>
      </c>
      <c r="R94" s="208" t="str">
        <f ca="1">IF($H94="步将",'[3]配置系数（将领）'!Q94,IF($H94="骑将",'[4]配置系数（将领）'!Q94,IF($H94="弓将",'[5]配置系数（将领）'!Q94,"")))</f>
        <v/>
      </c>
      <c r="S94" s="208">
        <f>IF($H94="步将",'[3]配置系数（将领）'!R94,IF($H94="骑将",'[4]配置系数（将领）'!R94,IF($H94="弓将",'[5]配置系数（将领）'!R94,"")))</f>
        <v>0</v>
      </c>
      <c r="T94" s="208">
        <f>IF($H94="步将",'[3]配置系数（将领）'!S94,IF($H94="骑将",'[4]配置系数（将领）'!S94,IF($H94="弓将",'[5]配置系数（将领）'!S94,"")))</f>
        <v>0</v>
      </c>
      <c r="U94" s="208" t="str">
        <f ca="1">IF($H94="步将",'[3]配置系数（将领）'!T94,IF($H94="骑将",'[4]配置系数（将领）'!T94,IF($H94="弓将",'[5]配置系数（将领）'!T94,"")))</f>
        <v/>
      </c>
      <c r="V94" s="206">
        <f t="shared" ca="1" si="6"/>
        <v>1</v>
      </c>
      <c r="X94" s="208" t="str">
        <f ca="1">IF($H94="步将",'[3]配置系数（将领）'!W94,IF($H94="骑将",'[4]配置系数（将领）'!W94,IF($H94="弓将",'[5]配置系数（将领）'!W94,"")))</f>
        <v/>
      </c>
      <c r="Y94" s="208" t="str">
        <f ca="1">IF($H94="步将",'[3]配置系数（将领）'!X94,IF($H94="骑将",'[4]配置系数（将领）'!X94,IF($H94="弓将",'[5]配置系数（将领）'!X94,"")))</f>
        <v/>
      </c>
      <c r="Z94" s="208">
        <f>IF($H94="步将",'[3]配置系数（将领）'!Y94,IF($H94="骑将",'[4]配置系数（将领）'!Y94,IF($H94="弓将",'[5]配置系数（将领）'!Y94,"")))</f>
        <v>0</v>
      </c>
      <c r="AA94" s="208">
        <f>IF($H94="步将",'[3]配置系数（将领）'!Z94,IF($H94="骑将",'[4]配置系数（将领）'!Z94,IF($H94="弓将",'[5]配置系数（将领）'!Z94,"")))</f>
        <v>0</v>
      </c>
      <c r="AB94" s="208" t="str">
        <f ca="1">IF($H94="步将",'[3]配置系数（将领）'!AA94,IF($H94="骑将",'[4]配置系数（将领）'!AA94,IF($H94="弓将",'[5]配置系数（将领）'!AA94,"")))</f>
        <v/>
      </c>
      <c r="AC94" s="206">
        <f t="shared" ca="1" si="7"/>
        <v>1</v>
      </c>
    </row>
    <row r="95" spans="3:29" x14ac:dyDescent="0.15">
      <c r="C95" s="107">
        <v>87</v>
      </c>
      <c r="D95" s="69">
        <f>IFERROR(MATCH(C95,索引!J:J,0),D94)</f>
        <v>14</v>
      </c>
      <c r="E95" s="69">
        <f t="shared" si="4"/>
        <v>13</v>
      </c>
      <c r="F95" s="69">
        <f>INDEX(索引!$F:$F,D95,1)</f>
        <v>10007</v>
      </c>
      <c r="G95" s="69" t="str">
        <f>INDEX(索引!$E:$E,D95,1)</f>
        <v>大乔</v>
      </c>
      <c r="H95" s="69" t="str">
        <f>INDEX(索引!$G:$G,D95,1)</f>
        <v>弓将</v>
      </c>
      <c r="J95" s="208" t="str">
        <f ca="1">IF($H95="步将",'[3]配置系数（将领）'!I95,IF($H95="骑将",'[4]配置系数（将领）'!I95,IF($H95="弓将",'[5]配置系数（将领）'!I95,"")))</f>
        <v/>
      </c>
      <c r="K95" s="208" t="str">
        <f ca="1">IF($H95="步将",'[3]配置系数（将领）'!J95,IF($H95="骑将",'[4]配置系数（将领）'!J95,IF($H95="弓将",'[5]配置系数（将领）'!J95,"")))</f>
        <v/>
      </c>
      <c r="L95" s="208">
        <f>IF($H95="步将",'[3]配置系数（将领）'!K95,IF($H95="骑将",'[4]配置系数（将领）'!K95,IF($H95="弓将",'[5]配置系数（将领）'!K95,"")))</f>
        <v>0</v>
      </c>
      <c r="M95" s="208">
        <f>IF($H95="步将",'[3]配置系数（将领）'!L95,IF($H95="骑将",'[4]配置系数（将领）'!L95,IF($H95="弓将",'[5]配置系数（将领）'!L95,"")))</f>
        <v>0</v>
      </c>
      <c r="N95" s="208" t="str">
        <f ca="1">IF($H95="步将",'[3]配置系数（将领）'!M95,IF($H95="骑将",'[4]配置系数（将领）'!M95,IF($H95="弓将",'[5]配置系数（将领）'!M95,"")))</f>
        <v/>
      </c>
      <c r="O95" s="206">
        <f t="shared" ca="1" si="5"/>
        <v>1</v>
      </c>
      <c r="Q95" s="208" t="str">
        <f ca="1">IF($H95="步将",'[3]配置系数（将领）'!P95,IF($H95="骑将",'[4]配置系数（将领）'!P95,IF($H95="弓将",'[5]配置系数（将领）'!P95,"")))</f>
        <v/>
      </c>
      <c r="R95" s="208" t="str">
        <f ca="1">IF($H95="步将",'[3]配置系数（将领）'!Q95,IF($H95="骑将",'[4]配置系数（将领）'!Q95,IF($H95="弓将",'[5]配置系数（将领）'!Q95,"")))</f>
        <v/>
      </c>
      <c r="S95" s="208">
        <f>IF($H95="步将",'[3]配置系数（将领）'!R95,IF($H95="骑将",'[4]配置系数（将领）'!R95,IF($H95="弓将",'[5]配置系数（将领）'!R95,"")))</f>
        <v>0</v>
      </c>
      <c r="T95" s="208">
        <f>IF($H95="步将",'[3]配置系数（将领）'!S95,IF($H95="骑将",'[4]配置系数（将领）'!S95,IF($H95="弓将",'[5]配置系数（将领）'!S95,"")))</f>
        <v>0</v>
      </c>
      <c r="U95" s="208" t="str">
        <f ca="1">IF($H95="步将",'[3]配置系数（将领）'!T95,IF($H95="骑将",'[4]配置系数（将领）'!T95,IF($H95="弓将",'[5]配置系数（将领）'!T95,"")))</f>
        <v/>
      </c>
      <c r="V95" s="206">
        <f t="shared" ca="1" si="6"/>
        <v>1</v>
      </c>
      <c r="X95" s="208" t="str">
        <f ca="1">IF($H95="步将",'[3]配置系数（将领）'!W95,IF($H95="骑将",'[4]配置系数（将领）'!W95,IF($H95="弓将",'[5]配置系数（将领）'!W95,"")))</f>
        <v/>
      </c>
      <c r="Y95" s="208" t="str">
        <f ca="1">IF($H95="步将",'[3]配置系数（将领）'!X95,IF($H95="骑将",'[4]配置系数（将领）'!X95,IF($H95="弓将",'[5]配置系数（将领）'!X95,"")))</f>
        <v/>
      </c>
      <c r="Z95" s="208">
        <f>IF($H95="步将",'[3]配置系数（将领）'!Y95,IF($H95="骑将",'[4]配置系数（将领）'!Y95,IF($H95="弓将",'[5]配置系数（将领）'!Y95,"")))</f>
        <v>0</v>
      </c>
      <c r="AA95" s="208">
        <f>IF($H95="步将",'[3]配置系数（将领）'!Z95,IF($H95="骑将",'[4]配置系数（将领）'!Z95,IF($H95="弓将",'[5]配置系数（将领）'!Z95,"")))</f>
        <v>0</v>
      </c>
      <c r="AB95" s="208" t="str">
        <f ca="1">IF($H95="步将",'[3]配置系数（将领）'!AA95,IF($H95="骑将",'[4]配置系数（将领）'!AA95,IF($H95="弓将",'[5]配置系数（将领）'!AA95,"")))</f>
        <v/>
      </c>
      <c r="AC95" s="206">
        <f t="shared" ca="1" si="7"/>
        <v>1</v>
      </c>
    </row>
    <row r="96" spans="3:29" x14ac:dyDescent="0.15">
      <c r="C96" s="107">
        <v>88</v>
      </c>
      <c r="D96" s="69">
        <f>IFERROR(MATCH(C96,索引!J:J,0),D95)</f>
        <v>14</v>
      </c>
      <c r="E96" s="69">
        <f t="shared" si="4"/>
        <v>14</v>
      </c>
      <c r="F96" s="69">
        <f>INDEX(索引!$F:$F,D96,1)</f>
        <v>10007</v>
      </c>
      <c r="G96" s="69" t="str">
        <f>INDEX(索引!$E:$E,D96,1)</f>
        <v>大乔</v>
      </c>
      <c r="H96" s="69" t="str">
        <f>INDEX(索引!$G:$G,D96,1)</f>
        <v>弓将</v>
      </c>
      <c r="J96" s="208" t="str">
        <f ca="1">IF($H96="步将",'[3]配置系数（将领）'!I96,IF($H96="骑将",'[4]配置系数（将领）'!I96,IF($H96="弓将",'[5]配置系数（将领）'!I96,"")))</f>
        <v/>
      </c>
      <c r="K96" s="208" t="str">
        <f ca="1">IF($H96="步将",'[3]配置系数（将领）'!J96,IF($H96="骑将",'[4]配置系数（将领）'!J96,IF($H96="弓将",'[5]配置系数（将领）'!J96,"")))</f>
        <v/>
      </c>
      <c r="L96" s="208">
        <f>IF($H96="步将",'[3]配置系数（将领）'!K96,IF($H96="骑将",'[4]配置系数（将领）'!K96,IF($H96="弓将",'[5]配置系数（将领）'!K96,"")))</f>
        <v>0</v>
      </c>
      <c r="M96" s="208">
        <f>IF($H96="步将",'[3]配置系数（将领）'!L96,IF($H96="骑将",'[4]配置系数（将领）'!L96,IF($H96="弓将",'[5]配置系数（将领）'!L96,"")))</f>
        <v>0</v>
      </c>
      <c r="N96" s="208" t="str">
        <f ca="1">IF($H96="步将",'[3]配置系数（将领）'!M96,IF($H96="骑将",'[4]配置系数（将领）'!M96,IF($H96="弓将",'[5]配置系数（将领）'!M96,"")))</f>
        <v/>
      </c>
      <c r="O96" s="206">
        <f t="shared" ca="1" si="5"/>
        <v>1</v>
      </c>
      <c r="Q96" s="208" t="str">
        <f ca="1">IF($H96="步将",'[3]配置系数（将领）'!P96,IF($H96="骑将",'[4]配置系数（将领）'!P96,IF($H96="弓将",'[5]配置系数（将领）'!P96,"")))</f>
        <v/>
      </c>
      <c r="R96" s="208" t="str">
        <f ca="1">IF($H96="步将",'[3]配置系数（将领）'!Q96,IF($H96="骑将",'[4]配置系数（将领）'!Q96,IF($H96="弓将",'[5]配置系数（将领）'!Q96,"")))</f>
        <v/>
      </c>
      <c r="S96" s="208">
        <f>IF($H96="步将",'[3]配置系数（将领）'!R96,IF($H96="骑将",'[4]配置系数（将领）'!R96,IF($H96="弓将",'[5]配置系数（将领）'!R96,"")))</f>
        <v>0</v>
      </c>
      <c r="T96" s="208">
        <f>IF($H96="步将",'[3]配置系数（将领）'!S96,IF($H96="骑将",'[4]配置系数（将领）'!S96,IF($H96="弓将",'[5]配置系数（将领）'!S96,"")))</f>
        <v>0</v>
      </c>
      <c r="U96" s="208" t="str">
        <f ca="1">IF($H96="步将",'[3]配置系数（将领）'!T96,IF($H96="骑将",'[4]配置系数（将领）'!T96,IF($H96="弓将",'[5]配置系数（将领）'!T96,"")))</f>
        <v/>
      </c>
      <c r="V96" s="206">
        <f t="shared" ca="1" si="6"/>
        <v>1</v>
      </c>
      <c r="X96" s="208" t="str">
        <f ca="1">IF($H96="步将",'[3]配置系数（将领）'!W96,IF($H96="骑将",'[4]配置系数（将领）'!W96,IF($H96="弓将",'[5]配置系数（将领）'!W96,"")))</f>
        <v/>
      </c>
      <c r="Y96" s="208" t="str">
        <f ca="1">IF($H96="步将",'[3]配置系数（将领）'!X96,IF($H96="骑将",'[4]配置系数（将领）'!X96,IF($H96="弓将",'[5]配置系数（将领）'!X96,"")))</f>
        <v/>
      </c>
      <c r="Z96" s="208">
        <f>IF($H96="步将",'[3]配置系数（将领）'!Y96,IF($H96="骑将",'[4]配置系数（将领）'!Y96,IF($H96="弓将",'[5]配置系数（将领）'!Y96,"")))</f>
        <v>0</v>
      </c>
      <c r="AA96" s="208">
        <f>IF($H96="步将",'[3]配置系数（将领）'!Z96,IF($H96="骑将",'[4]配置系数（将领）'!Z96,IF($H96="弓将",'[5]配置系数（将领）'!Z96,"")))</f>
        <v>0</v>
      </c>
      <c r="AB96" s="208" t="str">
        <f ca="1">IF($H96="步将",'[3]配置系数（将领）'!AA96,IF($H96="骑将",'[4]配置系数（将领）'!AA96,IF($H96="弓将",'[5]配置系数（将领）'!AA96,"")))</f>
        <v/>
      </c>
      <c r="AC96" s="206">
        <f t="shared" ca="1" si="7"/>
        <v>1</v>
      </c>
    </row>
    <row r="97" spans="3:29" x14ac:dyDescent="0.15">
      <c r="C97" s="107">
        <v>89</v>
      </c>
      <c r="D97" s="69">
        <f>IFERROR(MATCH(C97,索引!J:J,0),D96)</f>
        <v>14</v>
      </c>
      <c r="E97" s="69">
        <f t="shared" si="4"/>
        <v>15</v>
      </c>
      <c r="F97" s="69">
        <f>INDEX(索引!$F:$F,D97,1)</f>
        <v>10007</v>
      </c>
      <c r="G97" s="69" t="str">
        <f>INDEX(索引!$E:$E,D97,1)</f>
        <v>大乔</v>
      </c>
      <c r="H97" s="69" t="str">
        <f>INDEX(索引!$G:$G,D97,1)</f>
        <v>弓将</v>
      </c>
      <c r="J97" s="208" t="str">
        <f ca="1">IF($H97="步将",'[3]配置系数（将领）'!I97,IF($H97="骑将",'[4]配置系数（将领）'!I97,IF($H97="弓将",'[5]配置系数（将领）'!I97,"")))</f>
        <v/>
      </c>
      <c r="K97" s="208" t="str">
        <f ca="1">IF($H97="步将",'[3]配置系数（将领）'!J97,IF($H97="骑将",'[4]配置系数（将领）'!J97,IF($H97="弓将",'[5]配置系数（将领）'!J97,"")))</f>
        <v/>
      </c>
      <c r="L97" s="208">
        <f>IF($H97="步将",'[3]配置系数（将领）'!K97,IF($H97="骑将",'[4]配置系数（将领）'!K97,IF($H97="弓将",'[5]配置系数（将领）'!K97,"")))</f>
        <v>0</v>
      </c>
      <c r="M97" s="208">
        <f>IF($H97="步将",'[3]配置系数（将领）'!L97,IF($H97="骑将",'[4]配置系数（将领）'!L97,IF($H97="弓将",'[5]配置系数（将领）'!L97,"")))</f>
        <v>0</v>
      </c>
      <c r="N97" s="208" t="str">
        <f ca="1">IF($H97="步将",'[3]配置系数（将领）'!M97,IF($H97="骑将",'[4]配置系数（将领）'!M97,IF($H97="弓将",'[5]配置系数（将领）'!M97,"")))</f>
        <v/>
      </c>
      <c r="O97" s="206">
        <f t="shared" ca="1" si="5"/>
        <v>1</v>
      </c>
      <c r="Q97" s="208" t="str">
        <f ca="1">IF($H97="步将",'[3]配置系数（将领）'!P97,IF($H97="骑将",'[4]配置系数（将领）'!P97,IF($H97="弓将",'[5]配置系数（将领）'!P97,"")))</f>
        <v/>
      </c>
      <c r="R97" s="208" t="str">
        <f ca="1">IF($H97="步将",'[3]配置系数（将领）'!Q97,IF($H97="骑将",'[4]配置系数（将领）'!Q97,IF($H97="弓将",'[5]配置系数（将领）'!Q97,"")))</f>
        <v/>
      </c>
      <c r="S97" s="208">
        <f>IF($H97="步将",'[3]配置系数（将领）'!R97,IF($H97="骑将",'[4]配置系数（将领）'!R97,IF($H97="弓将",'[5]配置系数（将领）'!R97,"")))</f>
        <v>0</v>
      </c>
      <c r="T97" s="208">
        <f>IF($H97="步将",'[3]配置系数（将领）'!S97,IF($H97="骑将",'[4]配置系数（将领）'!S97,IF($H97="弓将",'[5]配置系数（将领）'!S97,"")))</f>
        <v>0</v>
      </c>
      <c r="U97" s="208" t="str">
        <f ca="1">IF($H97="步将",'[3]配置系数（将领）'!T97,IF($H97="骑将",'[4]配置系数（将领）'!T97,IF($H97="弓将",'[5]配置系数（将领）'!T97,"")))</f>
        <v/>
      </c>
      <c r="V97" s="206">
        <f t="shared" ca="1" si="6"/>
        <v>1</v>
      </c>
      <c r="X97" s="208" t="str">
        <f ca="1">IF($H97="步将",'[3]配置系数（将领）'!W97,IF($H97="骑将",'[4]配置系数（将领）'!W97,IF($H97="弓将",'[5]配置系数（将领）'!W97,"")))</f>
        <v/>
      </c>
      <c r="Y97" s="208" t="str">
        <f ca="1">IF($H97="步将",'[3]配置系数（将领）'!X97,IF($H97="骑将",'[4]配置系数（将领）'!X97,IF($H97="弓将",'[5]配置系数（将领）'!X97,"")))</f>
        <v/>
      </c>
      <c r="Z97" s="208">
        <f>IF($H97="步将",'[3]配置系数（将领）'!Y97,IF($H97="骑将",'[4]配置系数（将领）'!Y97,IF($H97="弓将",'[5]配置系数（将领）'!Y97,"")))</f>
        <v>0</v>
      </c>
      <c r="AA97" s="208">
        <f>IF($H97="步将",'[3]配置系数（将领）'!Z97,IF($H97="骑将",'[4]配置系数（将领）'!Z97,IF($H97="弓将",'[5]配置系数（将领）'!Z97,"")))</f>
        <v>0</v>
      </c>
      <c r="AB97" s="208" t="str">
        <f ca="1">IF($H97="步将",'[3]配置系数（将领）'!AA97,IF($H97="骑将",'[4]配置系数（将领）'!AA97,IF($H97="弓将",'[5]配置系数（将领）'!AA97,"")))</f>
        <v/>
      </c>
      <c r="AC97" s="206">
        <f t="shared" ca="1" si="7"/>
        <v>1</v>
      </c>
    </row>
    <row r="98" spans="3:29" x14ac:dyDescent="0.15">
      <c r="C98" s="107">
        <v>90</v>
      </c>
      <c r="D98" s="69">
        <f>IFERROR(MATCH(C98,索引!J:J,0),D97)</f>
        <v>16</v>
      </c>
      <c r="E98" s="69">
        <f t="shared" si="4"/>
        <v>1</v>
      </c>
      <c r="F98" s="69">
        <f>INDEX(索引!$F:$F,D98,1)</f>
        <v>10009</v>
      </c>
      <c r="G98" s="69" t="str">
        <f>INDEX(索引!$E:$E,D98,1)</f>
        <v>邓艾</v>
      </c>
      <c r="H98" s="69" t="str">
        <f>INDEX(索引!$G:$G,D98,1)</f>
        <v>步将</v>
      </c>
      <c r="J98" s="208" t="str">
        <f ca="1">IF($H98="步将",'[3]配置系数（将领）'!I98,IF($H98="骑将",'[4]配置系数（将领）'!I98,IF($H98="弓将",'[5]配置系数（将领）'!I98,"")))</f>
        <v/>
      </c>
      <c r="K98" s="208" t="str">
        <f ca="1">IF($H98="步将",'[3]配置系数（将领）'!J98,IF($H98="骑将",'[4]配置系数（将领）'!J98,IF($H98="弓将",'[5]配置系数（将领）'!J98,"")))</f>
        <v/>
      </c>
      <c r="L98" s="208">
        <f>IF($H98="步将",'[3]配置系数（将领）'!K98,IF($H98="骑将",'[4]配置系数（将领）'!K98,IF($H98="弓将",'[5]配置系数（将领）'!K98,"")))</f>
        <v>0</v>
      </c>
      <c r="M98" s="208">
        <f>IF($H98="步将",'[3]配置系数（将领）'!L98,IF($H98="骑将",'[4]配置系数（将领）'!L98,IF($H98="弓将",'[5]配置系数（将领）'!L98,"")))</f>
        <v>0</v>
      </c>
      <c r="N98" s="208" t="str">
        <f ca="1">IF($H98="步将",'[3]配置系数（将领）'!M98,IF($H98="骑将",'[4]配置系数（将领）'!M98,IF($H98="弓将",'[5]配置系数（将领）'!M98,"")))</f>
        <v/>
      </c>
      <c r="O98" s="206">
        <f t="shared" ca="1" si="5"/>
        <v>1</v>
      </c>
      <c r="Q98" s="208" t="str">
        <f ca="1">IF($H98="步将",'[3]配置系数（将领）'!P98,IF($H98="骑将",'[4]配置系数（将领）'!P98,IF($H98="弓将",'[5]配置系数（将领）'!P98,"")))</f>
        <v/>
      </c>
      <c r="R98" s="208" t="str">
        <f ca="1">IF($H98="步将",'[3]配置系数（将领）'!Q98,IF($H98="骑将",'[4]配置系数（将领）'!Q98,IF($H98="弓将",'[5]配置系数（将领）'!Q98,"")))</f>
        <v/>
      </c>
      <c r="S98" s="208">
        <f>IF($H98="步将",'[3]配置系数（将领）'!R98,IF($H98="骑将",'[4]配置系数（将领）'!R98,IF($H98="弓将",'[5]配置系数（将领）'!R98,"")))</f>
        <v>0</v>
      </c>
      <c r="T98" s="208">
        <f>IF($H98="步将",'[3]配置系数（将领）'!S98,IF($H98="骑将",'[4]配置系数（将领）'!S98,IF($H98="弓将",'[5]配置系数（将领）'!S98,"")))</f>
        <v>0</v>
      </c>
      <c r="U98" s="208" t="str">
        <f ca="1">IF($H98="步将",'[3]配置系数（将领）'!T98,IF($H98="骑将",'[4]配置系数（将领）'!T98,IF($H98="弓将",'[5]配置系数（将领）'!T98,"")))</f>
        <v/>
      </c>
      <c r="V98" s="206">
        <f t="shared" ca="1" si="6"/>
        <v>1</v>
      </c>
      <c r="X98" s="208" t="str">
        <f ca="1">IF($H98="步将",'[3]配置系数（将领）'!W98,IF($H98="骑将",'[4]配置系数（将领）'!W98,IF($H98="弓将",'[5]配置系数（将领）'!W98,"")))</f>
        <v/>
      </c>
      <c r="Y98" s="208" t="str">
        <f ca="1">IF($H98="步将",'[3]配置系数（将领）'!X98,IF($H98="骑将",'[4]配置系数（将领）'!X98,IF($H98="弓将",'[5]配置系数（将领）'!X98,"")))</f>
        <v/>
      </c>
      <c r="Z98" s="208">
        <f>IF($H98="步将",'[3]配置系数（将领）'!Y98,IF($H98="骑将",'[4]配置系数（将领）'!Y98,IF($H98="弓将",'[5]配置系数（将领）'!Y98,"")))</f>
        <v>0</v>
      </c>
      <c r="AA98" s="208">
        <f>IF($H98="步将",'[3]配置系数（将领）'!Z98,IF($H98="骑将",'[4]配置系数（将领）'!Z98,IF($H98="弓将",'[5]配置系数（将领）'!Z98,"")))</f>
        <v>0</v>
      </c>
      <c r="AB98" s="208" t="str">
        <f ca="1">IF($H98="步将",'[3]配置系数（将领）'!AA98,IF($H98="骑将",'[4]配置系数（将领）'!AA98,IF($H98="弓将",'[5]配置系数（将领）'!AA98,"")))</f>
        <v/>
      </c>
      <c r="AC98" s="206">
        <f t="shared" ca="1" si="7"/>
        <v>1</v>
      </c>
    </row>
    <row r="99" spans="3:29" x14ac:dyDescent="0.15">
      <c r="C99" s="107">
        <v>91</v>
      </c>
      <c r="D99" s="69">
        <f>IFERROR(MATCH(C99,索引!J:J,0),D98)</f>
        <v>16</v>
      </c>
      <c r="E99" s="69">
        <f t="shared" si="4"/>
        <v>2</v>
      </c>
      <c r="F99" s="69">
        <f>INDEX(索引!$F:$F,D99,1)</f>
        <v>10009</v>
      </c>
      <c r="G99" s="69" t="str">
        <f>INDEX(索引!$E:$E,D99,1)</f>
        <v>邓艾</v>
      </c>
      <c r="H99" s="69" t="str">
        <f>INDEX(索引!$G:$G,D99,1)</f>
        <v>步将</v>
      </c>
      <c r="J99" s="208" t="str">
        <f ca="1">IF($H99="步将",'[3]配置系数（将领）'!I99,IF($H99="骑将",'[4]配置系数（将领）'!I99,IF($H99="弓将",'[5]配置系数（将领）'!I99,"")))</f>
        <v/>
      </c>
      <c r="K99" s="208" t="str">
        <f ca="1">IF($H99="步将",'[3]配置系数（将领）'!J99,IF($H99="骑将",'[4]配置系数（将领）'!J99,IF($H99="弓将",'[5]配置系数（将领）'!J99,"")))</f>
        <v/>
      </c>
      <c r="L99" s="208">
        <f>IF($H99="步将",'[3]配置系数（将领）'!K99,IF($H99="骑将",'[4]配置系数（将领）'!K99,IF($H99="弓将",'[5]配置系数（将领）'!K99,"")))</f>
        <v>0</v>
      </c>
      <c r="M99" s="208">
        <f>IF($H99="步将",'[3]配置系数（将领）'!L99,IF($H99="骑将",'[4]配置系数（将领）'!L99,IF($H99="弓将",'[5]配置系数（将领）'!L99,"")))</f>
        <v>0</v>
      </c>
      <c r="N99" s="208" t="str">
        <f ca="1">IF($H99="步将",'[3]配置系数（将领）'!M99,IF($H99="骑将",'[4]配置系数（将领）'!M99,IF($H99="弓将",'[5]配置系数（将领）'!M99,"")))</f>
        <v/>
      </c>
      <c r="O99" s="206">
        <f t="shared" ca="1" si="5"/>
        <v>1</v>
      </c>
      <c r="Q99" s="208" t="str">
        <f ca="1">IF($H99="步将",'[3]配置系数（将领）'!P99,IF($H99="骑将",'[4]配置系数（将领）'!P99,IF($H99="弓将",'[5]配置系数（将领）'!P99,"")))</f>
        <v/>
      </c>
      <c r="R99" s="208" t="str">
        <f ca="1">IF($H99="步将",'[3]配置系数（将领）'!Q99,IF($H99="骑将",'[4]配置系数（将领）'!Q99,IF($H99="弓将",'[5]配置系数（将领）'!Q99,"")))</f>
        <v/>
      </c>
      <c r="S99" s="208">
        <f>IF($H99="步将",'[3]配置系数（将领）'!R99,IF($H99="骑将",'[4]配置系数（将领）'!R99,IF($H99="弓将",'[5]配置系数（将领）'!R99,"")))</f>
        <v>0</v>
      </c>
      <c r="T99" s="208">
        <f>IF($H99="步将",'[3]配置系数（将领）'!S99,IF($H99="骑将",'[4]配置系数（将领）'!S99,IF($H99="弓将",'[5]配置系数（将领）'!S99,"")))</f>
        <v>0</v>
      </c>
      <c r="U99" s="208" t="str">
        <f ca="1">IF($H99="步将",'[3]配置系数（将领）'!T99,IF($H99="骑将",'[4]配置系数（将领）'!T99,IF($H99="弓将",'[5]配置系数（将领）'!T99,"")))</f>
        <v/>
      </c>
      <c r="V99" s="206">
        <f t="shared" ca="1" si="6"/>
        <v>1</v>
      </c>
      <c r="X99" s="208" t="str">
        <f ca="1">IF($H99="步将",'[3]配置系数（将领）'!W99,IF($H99="骑将",'[4]配置系数（将领）'!W99,IF($H99="弓将",'[5]配置系数（将领）'!W99,"")))</f>
        <v/>
      </c>
      <c r="Y99" s="208" t="str">
        <f ca="1">IF($H99="步将",'[3]配置系数（将领）'!X99,IF($H99="骑将",'[4]配置系数（将领）'!X99,IF($H99="弓将",'[5]配置系数（将领）'!X99,"")))</f>
        <v/>
      </c>
      <c r="Z99" s="208">
        <f>IF($H99="步将",'[3]配置系数（将领）'!Y99,IF($H99="骑将",'[4]配置系数（将领）'!Y99,IF($H99="弓将",'[5]配置系数（将领）'!Y99,"")))</f>
        <v>0</v>
      </c>
      <c r="AA99" s="208">
        <f>IF($H99="步将",'[3]配置系数（将领）'!Z99,IF($H99="骑将",'[4]配置系数（将领）'!Z99,IF($H99="弓将",'[5]配置系数（将领）'!Z99,"")))</f>
        <v>0</v>
      </c>
      <c r="AB99" s="208" t="str">
        <f ca="1">IF($H99="步将",'[3]配置系数（将领）'!AA99,IF($H99="骑将",'[4]配置系数（将领）'!AA99,IF($H99="弓将",'[5]配置系数（将领）'!AA99,"")))</f>
        <v/>
      </c>
      <c r="AC99" s="206">
        <f t="shared" ca="1" si="7"/>
        <v>1</v>
      </c>
    </row>
    <row r="100" spans="3:29" x14ac:dyDescent="0.15">
      <c r="C100" s="107">
        <v>92</v>
      </c>
      <c r="D100" s="69">
        <f>IFERROR(MATCH(C100,索引!J:J,0),D99)</f>
        <v>16</v>
      </c>
      <c r="E100" s="69">
        <f t="shared" si="4"/>
        <v>3</v>
      </c>
      <c r="F100" s="69">
        <f>INDEX(索引!$F:$F,D100,1)</f>
        <v>10009</v>
      </c>
      <c r="G100" s="69" t="str">
        <f>INDEX(索引!$E:$E,D100,1)</f>
        <v>邓艾</v>
      </c>
      <c r="H100" s="69" t="str">
        <f>INDEX(索引!$G:$G,D100,1)</f>
        <v>步将</v>
      </c>
      <c r="J100" s="208" t="str">
        <f ca="1">IF($H100="步将",'[3]配置系数（将领）'!I100,IF($H100="骑将",'[4]配置系数（将领）'!I100,IF($H100="弓将",'[5]配置系数（将领）'!I100,"")))</f>
        <v/>
      </c>
      <c r="K100" s="208" t="str">
        <f ca="1">IF($H100="步将",'[3]配置系数（将领）'!J100,IF($H100="骑将",'[4]配置系数（将领）'!J100,IF($H100="弓将",'[5]配置系数（将领）'!J100,"")))</f>
        <v/>
      </c>
      <c r="L100" s="208">
        <f>IF($H100="步将",'[3]配置系数（将领）'!K100,IF($H100="骑将",'[4]配置系数（将领）'!K100,IF($H100="弓将",'[5]配置系数（将领）'!K100,"")))</f>
        <v>0</v>
      </c>
      <c r="M100" s="208">
        <f>IF($H100="步将",'[3]配置系数（将领）'!L100,IF($H100="骑将",'[4]配置系数（将领）'!L100,IF($H100="弓将",'[5]配置系数（将领）'!L100,"")))</f>
        <v>0</v>
      </c>
      <c r="N100" s="208" t="str">
        <f ca="1">IF($H100="步将",'[3]配置系数（将领）'!M100,IF($H100="骑将",'[4]配置系数（将领）'!M100,IF($H100="弓将",'[5]配置系数（将领）'!M100,"")))</f>
        <v/>
      </c>
      <c r="O100" s="206">
        <f t="shared" ca="1" si="5"/>
        <v>1</v>
      </c>
      <c r="Q100" s="208" t="str">
        <f ca="1">IF($H100="步将",'[3]配置系数（将领）'!P100,IF($H100="骑将",'[4]配置系数（将领）'!P100,IF($H100="弓将",'[5]配置系数（将领）'!P100,"")))</f>
        <v/>
      </c>
      <c r="R100" s="208" t="str">
        <f ca="1">IF($H100="步将",'[3]配置系数（将领）'!Q100,IF($H100="骑将",'[4]配置系数（将领）'!Q100,IF($H100="弓将",'[5]配置系数（将领）'!Q100,"")))</f>
        <v/>
      </c>
      <c r="S100" s="208">
        <f>IF($H100="步将",'[3]配置系数（将领）'!R100,IF($H100="骑将",'[4]配置系数（将领）'!R100,IF($H100="弓将",'[5]配置系数（将领）'!R100,"")))</f>
        <v>0</v>
      </c>
      <c r="T100" s="208">
        <f>IF($H100="步将",'[3]配置系数（将领）'!S100,IF($H100="骑将",'[4]配置系数（将领）'!S100,IF($H100="弓将",'[5]配置系数（将领）'!S100,"")))</f>
        <v>0</v>
      </c>
      <c r="U100" s="208" t="str">
        <f ca="1">IF($H100="步将",'[3]配置系数（将领）'!T100,IF($H100="骑将",'[4]配置系数（将领）'!T100,IF($H100="弓将",'[5]配置系数（将领）'!T100,"")))</f>
        <v/>
      </c>
      <c r="V100" s="206">
        <f t="shared" ca="1" si="6"/>
        <v>1</v>
      </c>
      <c r="X100" s="208" t="str">
        <f ca="1">IF($H100="步将",'[3]配置系数（将领）'!W100,IF($H100="骑将",'[4]配置系数（将领）'!W100,IF($H100="弓将",'[5]配置系数（将领）'!W100,"")))</f>
        <v/>
      </c>
      <c r="Y100" s="208" t="str">
        <f ca="1">IF($H100="步将",'[3]配置系数（将领）'!X100,IF($H100="骑将",'[4]配置系数（将领）'!X100,IF($H100="弓将",'[5]配置系数（将领）'!X100,"")))</f>
        <v/>
      </c>
      <c r="Z100" s="208">
        <f>IF($H100="步将",'[3]配置系数（将领）'!Y100,IF($H100="骑将",'[4]配置系数（将领）'!Y100,IF($H100="弓将",'[5]配置系数（将领）'!Y100,"")))</f>
        <v>0</v>
      </c>
      <c r="AA100" s="208">
        <f>IF($H100="步将",'[3]配置系数（将领）'!Z100,IF($H100="骑将",'[4]配置系数（将领）'!Z100,IF($H100="弓将",'[5]配置系数（将领）'!Z100,"")))</f>
        <v>0</v>
      </c>
      <c r="AB100" s="208" t="str">
        <f ca="1">IF($H100="步将",'[3]配置系数（将领）'!AA100,IF($H100="骑将",'[4]配置系数（将领）'!AA100,IF($H100="弓将",'[5]配置系数（将领）'!AA100,"")))</f>
        <v/>
      </c>
      <c r="AC100" s="206">
        <f t="shared" ca="1" si="7"/>
        <v>1</v>
      </c>
    </row>
    <row r="101" spans="3:29" x14ac:dyDescent="0.15">
      <c r="C101" s="107">
        <v>93</v>
      </c>
      <c r="D101" s="69">
        <f>IFERROR(MATCH(C101,索引!J:J,0),D100)</f>
        <v>16</v>
      </c>
      <c r="E101" s="69">
        <f t="shared" si="4"/>
        <v>4</v>
      </c>
      <c r="F101" s="69">
        <f>INDEX(索引!$F:$F,D101,1)</f>
        <v>10009</v>
      </c>
      <c r="G101" s="69" t="str">
        <f>INDEX(索引!$E:$E,D101,1)</f>
        <v>邓艾</v>
      </c>
      <c r="H101" s="69" t="str">
        <f>INDEX(索引!$G:$G,D101,1)</f>
        <v>步将</v>
      </c>
      <c r="J101" s="208" t="str">
        <f ca="1">IF($H101="步将",'[3]配置系数（将领）'!I101,IF($H101="骑将",'[4]配置系数（将领）'!I101,IF($H101="弓将",'[5]配置系数（将领）'!I101,"")))</f>
        <v/>
      </c>
      <c r="K101" s="208" t="str">
        <f ca="1">IF($H101="步将",'[3]配置系数（将领）'!J101,IF($H101="骑将",'[4]配置系数（将领）'!J101,IF($H101="弓将",'[5]配置系数（将领）'!J101,"")))</f>
        <v/>
      </c>
      <c r="L101" s="208">
        <f>IF($H101="步将",'[3]配置系数（将领）'!K101,IF($H101="骑将",'[4]配置系数（将领）'!K101,IF($H101="弓将",'[5]配置系数（将领）'!K101,"")))</f>
        <v>0</v>
      </c>
      <c r="M101" s="208">
        <f>IF($H101="步将",'[3]配置系数（将领）'!L101,IF($H101="骑将",'[4]配置系数（将领）'!L101,IF($H101="弓将",'[5]配置系数（将领）'!L101,"")))</f>
        <v>0</v>
      </c>
      <c r="N101" s="208" t="str">
        <f ca="1">IF($H101="步将",'[3]配置系数（将领）'!M101,IF($H101="骑将",'[4]配置系数（将领）'!M101,IF($H101="弓将",'[5]配置系数（将领）'!M101,"")))</f>
        <v/>
      </c>
      <c r="O101" s="206">
        <f t="shared" ca="1" si="5"/>
        <v>1</v>
      </c>
      <c r="Q101" s="208" t="str">
        <f ca="1">IF($H101="步将",'[3]配置系数（将领）'!P101,IF($H101="骑将",'[4]配置系数（将领）'!P101,IF($H101="弓将",'[5]配置系数（将领）'!P101,"")))</f>
        <v/>
      </c>
      <c r="R101" s="208" t="str">
        <f ca="1">IF($H101="步将",'[3]配置系数（将领）'!Q101,IF($H101="骑将",'[4]配置系数（将领）'!Q101,IF($H101="弓将",'[5]配置系数（将领）'!Q101,"")))</f>
        <v/>
      </c>
      <c r="S101" s="208">
        <f>IF($H101="步将",'[3]配置系数（将领）'!R101,IF($H101="骑将",'[4]配置系数（将领）'!R101,IF($H101="弓将",'[5]配置系数（将领）'!R101,"")))</f>
        <v>0</v>
      </c>
      <c r="T101" s="208">
        <f>IF($H101="步将",'[3]配置系数（将领）'!S101,IF($H101="骑将",'[4]配置系数（将领）'!S101,IF($H101="弓将",'[5]配置系数（将领）'!S101,"")))</f>
        <v>0</v>
      </c>
      <c r="U101" s="208" t="str">
        <f ca="1">IF($H101="步将",'[3]配置系数（将领）'!T101,IF($H101="骑将",'[4]配置系数（将领）'!T101,IF($H101="弓将",'[5]配置系数（将领）'!T101,"")))</f>
        <v/>
      </c>
      <c r="V101" s="206">
        <f t="shared" ca="1" si="6"/>
        <v>1</v>
      </c>
      <c r="X101" s="208" t="str">
        <f ca="1">IF($H101="步将",'[3]配置系数（将领）'!W101,IF($H101="骑将",'[4]配置系数（将领）'!W101,IF($H101="弓将",'[5]配置系数（将领）'!W101,"")))</f>
        <v/>
      </c>
      <c r="Y101" s="208" t="str">
        <f ca="1">IF($H101="步将",'[3]配置系数（将领）'!X101,IF($H101="骑将",'[4]配置系数（将领）'!X101,IF($H101="弓将",'[5]配置系数（将领）'!X101,"")))</f>
        <v/>
      </c>
      <c r="Z101" s="208">
        <f>IF($H101="步将",'[3]配置系数（将领）'!Y101,IF($H101="骑将",'[4]配置系数（将领）'!Y101,IF($H101="弓将",'[5]配置系数（将领）'!Y101,"")))</f>
        <v>0</v>
      </c>
      <c r="AA101" s="208">
        <f>IF($H101="步将",'[3]配置系数（将领）'!Z101,IF($H101="骑将",'[4]配置系数（将领）'!Z101,IF($H101="弓将",'[5]配置系数（将领）'!Z101,"")))</f>
        <v>0</v>
      </c>
      <c r="AB101" s="208" t="str">
        <f ca="1">IF($H101="步将",'[3]配置系数（将领）'!AA101,IF($H101="骑将",'[4]配置系数（将领）'!AA101,IF($H101="弓将",'[5]配置系数（将领）'!AA101,"")))</f>
        <v/>
      </c>
      <c r="AC101" s="206">
        <f t="shared" ca="1" si="7"/>
        <v>1</v>
      </c>
    </row>
    <row r="102" spans="3:29" x14ac:dyDescent="0.15">
      <c r="C102" s="107">
        <v>94</v>
      </c>
      <c r="D102" s="69">
        <f>IFERROR(MATCH(C102,索引!J:J,0),D101)</f>
        <v>16</v>
      </c>
      <c r="E102" s="69">
        <f t="shared" si="4"/>
        <v>5</v>
      </c>
      <c r="F102" s="69">
        <f>INDEX(索引!$F:$F,D102,1)</f>
        <v>10009</v>
      </c>
      <c r="G102" s="69" t="str">
        <f>INDEX(索引!$E:$E,D102,1)</f>
        <v>邓艾</v>
      </c>
      <c r="H102" s="69" t="str">
        <f>INDEX(索引!$G:$G,D102,1)</f>
        <v>步将</v>
      </c>
      <c r="J102" s="208" t="str">
        <f ca="1">IF($H102="步将",'[3]配置系数（将领）'!I102,IF($H102="骑将",'[4]配置系数（将领）'!I102,IF($H102="弓将",'[5]配置系数（将领）'!I102,"")))</f>
        <v/>
      </c>
      <c r="K102" s="208" t="str">
        <f ca="1">IF($H102="步将",'[3]配置系数（将领）'!J102,IF($H102="骑将",'[4]配置系数（将领）'!J102,IF($H102="弓将",'[5]配置系数（将领）'!J102,"")))</f>
        <v/>
      </c>
      <c r="L102" s="208">
        <f>IF($H102="步将",'[3]配置系数（将领）'!K102,IF($H102="骑将",'[4]配置系数（将领）'!K102,IF($H102="弓将",'[5]配置系数（将领）'!K102,"")))</f>
        <v>0</v>
      </c>
      <c r="M102" s="208">
        <f>IF($H102="步将",'[3]配置系数（将领）'!L102,IF($H102="骑将",'[4]配置系数（将领）'!L102,IF($H102="弓将",'[5]配置系数（将领）'!L102,"")))</f>
        <v>0</v>
      </c>
      <c r="N102" s="208" t="str">
        <f ca="1">IF($H102="步将",'[3]配置系数（将领）'!M102,IF($H102="骑将",'[4]配置系数（将领）'!M102,IF($H102="弓将",'[5]配置系数（将领）'!M102,"")))</f>
        <v/>
      </c>
      <c r="O102" s="206">
        <f t="shared" ca="1" si="5"/>
        <v>1</v>
      </c>
      <c r="Q102" s="208" t="str">
        <f ca="1">IF($H102="步将",'[3]配置系数（将领）'!P102,IF($H102="骑将",'[4]配置系数（将领）'!P102,IF($H102="弓将",'[5]配置系数（将领）'!P102,"")))</f>
        <v/>
      </c>
      <c r="R102" s="208" t="str">
        <f ca="1">IF($H102="步将",'[3]配置系数（将领）'!Q102,IF($H102="骑将",'[4]配置系数（将领）'!Q102,IF($H102="弓将",'[5]配置系数（将领）'!Q102,"")))</f>
        <v/>
      </c>
      <c r="S102" s="208">
        <f>IF($H102="步将",'[3]配置系数（将领）'!R102,IF($H102="骑将",'[4]配置系数（将领）'!R102,IF($H102="弓将",'[5]配置系数（将领）'!R102,"")))</f>
        <v>0</v>
      </c>
      <c r="T102" s="208">
        <f>IF($H102="步将",'[3]配置系数（将领）'!S102,IF($H102="骑将",'[4]配置系数（将领）'!S102,IF($H102="弓将",'[5]配置系数（将领）'!S102,"")))</f>
        <v>0</v>
      </c>
      <c r="U102" s="208" t="str">
        <f ca="1">IF($H102="步将",'[3]配置系数（将领）'!T102,IF($H102="骑将",'[4]配置系数（将领）'!T102,IF($H102="弓将",'[5]配置系数（将领）'!T102,"")))</f>
        <v/>
      </c>
      <c r="V102" s="206">
        <f t="shared" ca="1" si="6"/>
        <v>1</v>
      </c>
      <c r="X102" s="208" t="str">
        <f ca="1">IF($H102="步将",'[3]配置系数（将领）'!W102,IF($H102="骑将",'[4]配置系数（将领）'!W102,IF($H102="弓将",'[5]配置系数（将领）'!W102,"")))</f>
        <v/>
      </c>
      <c r="Y102" s="208" t="str">
        <f ca="1">IF($H102="步将",'[3]配置系数（将领）'!X102,IF($H102="骑将",'[4]配置系数（将领）'!X102,IF($H102="弓将",'[5]配置系数（将领）'!X102,"")))</f>
        <v/>
      </c>
      <c r="Z102" s="208">
        <f>IF($H102="步将",'[3]配置系数（将领）'!Y102,IF($H102="骑将",'[4]配置系数（将领）'!Y102,IF($H102="弓将",'[5]配置系数（将领）'!Y102,"")))</f>
        <v>0</v>
      </c>
      <c r="AA102" s="208">
        <f>IF($H102="步将",'[3]配置系数（将领）'!Z102,IF($H102="骑将",'[4]配置系数（将领）'!Z102,IF($H102="弓将",'[5]配置系数（将领）'!Z102,"")))</f>
        <v>0</v>
      </c>
      <c r="AB102" s="208" t="str">
        <f ca="1">IF($H102="步将",'[3]配置系数（将领）'!AA102,IF($H102="骑将",'[4]配置系数（将领）'!AA102,IF($H102="弓将",'[5]配置系数（将领）'!AA102,"")))</f>
        <v/>
      </c>
      <c r="AC102" s="206">
        <f t="shared" ca="1" si="7"/>
        <v>1</v>
      </c>
    </row>
    <row r="103" spans="3:29" x14ac:dyDescent="0.15">
      <c r="C103" s="107">
        <v>95</v>
      </c>
      <c r="D103" s="69">
        <f>IFERROR(MATCH(C103,索引!J:J,0),D102)</f>
        <v>16</v>
      </c>
      <c r="E103" s="69">
        <f t="shared" si="4"/>
        <v>6</v>
      </c>
      <c r="F103" s="69">
        <f>INDEX(索引!$F:$F,D103,1)</f>
        <v>10009</v>
      </c>
      <c r="G103" s="69" t="str">
        <f>INDEX(索引!$E:$E,D103,1)</f>
        <v>邓艾</v>
      </c>
      <c r="H103" s="69" t="str">
        <f>INDEX(索引!$G:$G,D103,1)</f>
        <v>步将</v>
      </c>
      <c r="J103" s="208" t="str">
        <f ca="1">IF($H103="步将",'[3]配置系数（将领）'!I103,IF($H103="骑将",'[4]配置系数（将领）'!I103,IF($H103="弓将",'[5]配置系数（将领）'!I103,"")))</f>
        <v/>
      </c>
      <c r="K103" s="208" t="str">
        <f ca="1">IF($H103="步将",'[3]配置系数（将领）'!J103,IF($H103="骑将",'[4]配置系数（将领）'!J103,IF($H103="弓将",'[5]配置系数（将领）'!J103,"")))</f>
        <v/>
      </c>
      <c r="L103" s="208">
        <f>IF($H103="步将",'[3]配置系数（将领）'!K103,IF($H103="骑将",'[4]配置系数（将领）'!K103,IF($H103="弓将",'[5]配置系数（将领）'!K103,"")))</f>
        <v>0</v>
      </c>
      <c r="M103" s="208">
        <f>IF($H103="步将",'[3]配置系数（将领）'!L103,IF($H103="骑将",'[4]配置系数（将领）'!L103,IF($H103="弓将",'[5]配置系数（将领）'!L103,"")))</f>
        <v>0</v>
      </c>
      <c r="N103" s="208" t="str">
        <f ca="1">IF($H103="步将",'[3]配置系数（将领）'!M103,IF($H103="骑将",'[4]配置系数（将领）'!M103,IF($H103="弓将",'[5]配置系数（将领）'!M103,"")))</f>
        <v/>
      </c>
      <c r="O103" s="206">
        <f t="shared" ca="1" si="5"/>
        <v>1</v>
      </c>
      <c r="Q103" s="208" t="str">
        <f ca="1">IF($H103="步将",'[3]配置系数（将领）'!P103,IF($H103="骑将",'[4]配置系数（将领）'!P103,IF($H103="弓将",'[5]配置系数（将领）'!P103,"")))</f>
        <v/>
      </c>
      <c r="R103" s="208" t="str">
        <f ca="1">IF($H103="步将",'[3]配置系数（将领）'!Q103,IF($H103="骑将",'[4]配置系数（将领）'!Q103,IF($H103="弓将",'[5]配置系数（将领）'!Q103,"")))</f>
        <v/>
      </c>
      <c r="S103" s="208">
        <f>IF($H103="步将",'[3]配置系数（将领）'!R103,IF($H103="骑将",'[4]配置系数（将领）'!R103,IF($H103="弓将",'[5]配置系数（将领）'!R103,"")))</f>
        <v>0</v>
      </c>
      <c r="T103" s="208">
        <f>IF($H103="步将",'[3]配置系数（将领）'!S103,IF($H103="骑将",'[4]配置系数（将领）'!S103,IF($H103="弓将",'[5]配置系数（将领）'!S103,"")))</f>
        <v>0</v>
      </c>
      <c r="U103" s="208" t="str">
        <f ca="1">IF($H103="步将",'[3]配置系数（将领）'!T103,IF($H103="骑将",'[4]配置系数（将领）'!T103,IF($H103="弓将",'[5]配置系数（将领）'!T103,"")))</f>
        <v/>
      </c>
      <c r="V103" s="206">
        <f t="shared" ca="1" si="6"/>
        <v>1</v>
      </c>
      <c r="X103" s="208" t="str">
        <f ca="1">IF($H103="步将",'[3]配置系数（将领）'!W103,IF($H103="骑将",'[4]配置系数（将领）'!W103,IF($H103="弓将",'[5]配置系数（将领）'!W103,"")))</f>
        <v/>
      </c>
      <c r="Y103" s="208" t="str">
        <f ca="1">IF($H103="步将",'[3]配置系数（将领）'!X103,IF($H103="骑将",'[4]配置系数（将领）'!X103,IF($H103="弓将",'[5]配置系数（将领）'!X103,"")))</f>
        <v/>
      </c>
      <c r="Z103" s="208">
        <f>IF($H103="步将",'[3]配置系数（将领）'!Y103,IF($H103="骑将",'[4]配置系数（将领）'!Y103,IF($H103="弓将",'[5]配置系数（将领）'!Y103,"")))</f>
        <v>0</v>
      </c>
      <c r="AA103" s="208">
        <f>IF($H103="步将",'[3]配置系数（将领）'!Z103,IF($H103="骑将",'[4]配置系数（将领）'!Z103,IF($H103="弓将",'[5]配置系数（将领）'!Z103,"")))</f>
        <v>0</v>
      </c>
      <c r="AB103" s="208" t="str">
        <f ca="1">IF($H103="步将",'[3]配置系数（将领）'!AA103,IF($H103="骑将",'[4]配置系数（将领）'!AA103,IF($H103="弓将",'[5]配置系数（将领）'!AA103,"")))</f>
        <v/>
      </c>
      <c r="AC103" s="206">
        <f t="shared" ca="1" si="7"/>
        <v>1</v>
      </c>
    </row>
    <row r="104" spans="3:29" x14ac:dyDescent="0.15">
      <c r="C104" s="107">
        <v>96</v>
      </c>
      <c r="D104" s="69">
        <f>IFERROR(MATCH(C104,索引!J:J,0),D103)</f>
        <v>16</v>
      </c>
      <c r="E104" s="69">
        <f t="shared" si="4"/>
        <v>7</v>
      </c>
      <c r="F104" s="69">
        <f>INDEX(索引!$F:$F,D104,1)</f>
        <v>10009</v>
      </c>
      <c r="G104" s="69" t="str">
        <f>INDEX(索引!$E:$E,D104,1)</f>
        <v>邓艾</v>
      </c>
      <c r="H104" s="69" t="str">
        <f>INDEX(索引!$G:$G,D104,1)</f>
        <v>步将</v>
      </c>
      <c r="J104" s="208" t="str">
        <f ca="1">IF($H104="步将",'[3]配置系数（将领）'!I104,IF($H104="骑将",'[4]配置系数（将领）'!I104,IF($H104="弓将",'[5]配置系数（将领）'!I104,"")))</f>
        <v/>
      </c>
      <c r="K104" s="208" t="str">
        <f ca="1">IF($H104="步将",'[3]配置系数（将领）'!J104,IF($H104="骑将",'[4]配置系数（将领）'!J104,IF($H104="弓将",'[5]配置系数（将领）'!J104,"")))</f>
        <v/>
      </c>
      <c r="L104" s="208">
        <f>IF($H104="步将",'[3]配置系数（将领）'!K104,IF($H104="骑将",'[4]配置系数（将领）'!K104,IF($H104="弓将",'[5]配置系数（将领）'!K104,"")))</f>
        <v>0</v>
      </c>
      <c r="M104" s="208">
        <f>IF($H104="步将",'[3]配置系数（将领）'!L104,IF($H104="骑将",'[4]配置系数（将领）'!L104,IF($H104="弓将",'[5]配置系数（将领）'!L104,"")))</f>
        <v>0</v>
      </c>
      <c r="N104" s="208" t="str">
        <f ca="1">IF($H104="步将",'[3]配置系数（将领）'!M104,IF($H104="骑将",'[4]配置系数（将领）'!M104,IF($H104="弓将",'[5]配置系数（将领）'!M104,"")))</f>
        <v/>
      </c>
      <c r="O104" s="206">
        <f t="shared" ca="1" si="5"/>
        <v>1</v>
      </c>
      <c r="Q104" s="208" t="str">
        <f ca="1">IF($H104="步将",'[3]配置系数（将领）'!P104,IF($H104="骑将",'[4]配置系数（将领）'!P104,IF($H104="弓将",'[5]配置系数（将领）'!P104,"")))</f>
        <v/>
      </c>
      <c r="R104" s="208" t="str">
        <f ca="1">IF($H104="步将",'[3]配置系数（将领）'!Q104,IF($H104="骑将",'[4]配置系数（将领）'!Q104,IF($H104="弓将",'[5]配置系数（将领）'!Q104,"")))</f>
        <v/>
      </c>
      <c r="S104" s="208">
        <f>IF($H104="步将",'[3]配置系数（将领）'!R104,IF($H104="骑将",'[4]配置系数（将领）'!R104,IF($H104="弓将",'[5]配置系数（将领）'!R104,"")))</f>
        <v>0</v>
      </c>
      <c r="T104" s="208">
        <f>IF($H104="步将",'[3]配置系数（将领）'!S104,IF($H104="骑将",'[4]配置系数（将领）'!S104,IF($H104="弓将",'[5]配置系数（将领）'!S104,"")))</f>
        <v>0</v>
      </c>
      <c r="U104" s="208" t="str">
        <f ca="1">IF($H104="步将",'[3]配置系数（将领）'!T104,IF($H104="骑将",'[4]配置系数（将领）'!T104,IF($H104="弓将",'[5]配置系数（将领）'!T104,"")))</f>
        <v/>
      </c>
      <c r="V104" s="206">
        <f t="shared" ca="1" si="6"/>
        <v>1</v>
      </c>
      <c r="X104" s="208" t="str">
        <f ca="1">IF($H104="步将",'[3]配置系数（将领）'!W104,IF($H104="骑将",'[4]配置系数（将领）'!W104,IF($H104="弓将",'[5]配置系数（将领）'!W104,"")))</f>
        <v/>
      </c>
      <c r="Y104" s="208" t="str">
        <f ca="1">IF($H104="步将",'[3]配置系数（将领）'!X104,IF($H104="骑将",'[4]配置系数（将领）'!X104,IF($H104="弓将",'[5]配置系数（将领）'!X104,"")))</f>
        <v/>
      </c>
      <c r="Z104" s="208">
        <f>IF($H104="步将",'[3]配置系数（将领）'!Y104,IF($H104="骑将",'[4]配置系数（将领）'!Y104,IF($H104="弓将",'[5]配置系数（将领）'!Y104,"")))</f>
        <v>0</v>
      </c>
      <c r="AA104" s="208">
        <f>IF($H104="步将",'[3]配置系数（将领）'!Z104,IF($H104="骑将",'[4]配置系数（将领）'!Z104,IF($H104="弓将",'[5]配置系数（将领）'!Z104,"")))</f>
        <v>0</v>
      </c>
      <c r="AB104" s="208" t="str">
        <f ca="1">IF($H104="步将",'[3]配置系数（将领）'!AA104,IF($H104="骑将",'[4]配置系数（将领）'!AA104,IF($H104="弓将",'[5]配置系数（将领）'!AA104,"")))</f>
        <v/>
      </c>
      <c r="AC104" s="206">
        <f t="shared" ca="1" si="7"/>
        <v>1</v>
      </c>
    </row>
    <row r="105" spans="3:29" x14ac:dyDescent="0.15">
      <c r="C105" s="107">
        <v>97</v>
      </c>
      <c r="D105" s="69">
        <f>IFERROR(MATCH(C105,索引!J:J,0),D104)</f>
        <v>16</v>
      </c>
      <c r="E105" s="69">
        <f t="shared" si="4"/>
        <v>8</v>
      </c>
      <c r="F105" s="69">
        <f>INDEX(索引!$F:$F,D105,1)</f>
        <v>10009</v>
      </c>
      <c r="G105" s="69" t="str">
        <f>INDEX(索引!$E:$E,D105,1)</f>
        <v>邓艾</v>
      </c>
      <c r="H105" s="69" t="str">
        <f>INDEX(索引!$G:$G,D105,1)</f>
        <v>步将</v>
      </c>
      <c r="J105" s="208" t="str">
        <f ca="1">IF($H105="步将",'[3]配置系数（将领）'!I105,IF($H105="骑将",'[4]配置系数（将领）'!I105,IF($H105="弓将",'[5]配置系数（将领）'!I105,"")))</f>
        <v/>
      </c>
      <c r="K105" s="208" t="str">
        <f ca="1">IF($H105="步将",'[3]配置系数（将领）'!J105,IF($H105="骑将",'[4]配置系数（将领）'!J105,IF($H105="弓将",'[5]配置系数（将领）'!J105,"")))</f>
        <v/>
      </c>
      <c r="L105" s="208">
        <f>IF($H105="步将",'[3]配置系数（将领）'!K105,IF($H105="骑将",'[4]配置系数（将领）'!K105,IF($H105="弓将",'[5]配置系数（将领）'!K105,"")))</f>
        <v>0</v>
      </c>
      <c r="M105" s="208">
        <f>IF($H105="步将",'[3]配置系数（将领）'!L105,IF($H105="骑将",'[4]配置系数（将领）'!L105,IF($H105="弓将",'[5]配置系数（将领）'!L105,"")))</f>
        <v>0</v>
      </c>
      <c r="N105" s="208" t="str">
        <f ca="1">IF($H105="步将",'[3]配置系数（将领）'!M105,IF($H105="骑将",'[4]配置系数（将领）'!M105,IF($H105="弓将",'[5]配置系数（将领）'!M105,"")))</f>
        <v/>
      </c>
      <c r="O105" s="206">
        <f t="shared" ca="1" si="5"/>
        <v>1</v>
      </c>
      <c r="Q105" s="208" t="str">
        <f ca="1">IF($H105="步将",'[3]配置系数（将领）'!P105,IF($H105="骑将",'[4]配置系数（将领）'!P105,IF($H105="弓将",'[5]配置系数（将领）'!P105,"")))</f>
        <v/>
      </c>
      <c r="R105" s="208" t="str">
        <f ca="1">IF($H105="步将",'[3]配置系数（将领）'!Q105,IF($H105="骑将",'[4]配置系数（将领）'!Q105,IF($H105="弓将",'[5]配置系数（将领）'!Q105,"")))</f>
        <v/>
      </c>
      <c r="S105" s="208">
        <f>IF($H105="步将",'[3]配置系数（将领）'!R105,IF($H105="骑将",'[4]配置系数（将领）'!R105,IF($H105="弓将",'[5]配置系数（将领）'!R105,"")))</f>
        <v>0</v>
      </c>
      <c r="T105" s="208">
        <f>IF($H105="步将",'[3]配置系数（将领）'!S105,IF($H105="骑将",'[4]配置系数（将领）'!S105,IF($H105="弓将",'[5]配置系数（将领）'!S105,"")))</f>
        <v>0</v>
      </c>
      <c r="U105" s="208" t="str">
        <f ca="1">IF($H105="步将",'[3]配置系数（将领）'!T105,IF($H105="骑将",'[4]配置系数（将领）'!T105,IF($H105="弓将",'[5]配置系数（将领）'!T105,"")))</f>
        <v/>
      </c>
      <c r="V105" s="206">
        <f t="shared" ca="1" si="6"/>
        <v>1</v>
      </c>
      <c r="X105" s="208" t="str">
        <f ca="1">IF($H105="步将",'[3]配置系数（将领）'!W105,IF($H105="骑将",'[4]配置系数（将领）'!W105,IF($H105="弓将",'[5]配置系数（将领）'!W105,"")))</f>
        <v/>
      </c>
      <c r="Y105" s="208" t="str">
        <f ca="1">IF($H105="步将",'[3]配置系数（将领）'!X105,IF($H105="骑将",'[4]配置系数（将领）'!X105,IF($H105="弓将",'[5]配置系数（将领）'!X105,"")))</f>
        <v/>
      </c>
      <c r="Z105" s="208">
        <f>IF($H105="步将",'[3]配置系数（将领）'!Y105,IF($H105="骑将",'[4]配置系数（将领）'!Y105,IF($H105="弓将",'[5]配置系数（将领）'!Y105,"")))</f>
        <v>0</v>
      </c>
      <c r="AA105" s="208">
        <f>IF($H105="步将",'[3]配置系数（将领）'!Z105,IF($H105="骑将",'[4]配置系数（将领）'!Z105,IF($H105="弓将",'[5]配置系数（将领）'!Z105,"")))</f>
        <v>0</v>
      </c>
      <c r="AB105" s="208" t="str">
        <f ca="1">IF($H105="步将",'[3]配置系数（将领）'!AA105,IF($H105="骑将",'[4]配置系数（将领）'!AA105,IF($H105="弓将",'[5]配置系数（将领）'!AA105,"")))</f>
        <v/>
      </c>
      <c r="AC105" s="206">
        <f t="shared" ca="1" si="7"/>
        <v>1</v>
      </c>
    </row>
    <row r="106" spans="3:29" x14ac:dyDescent="0.15">
      <c r="C106" s="107">
        <v>98</v>
      </c>
      <c r="D106" s="69">
        <f>IFERROR(MATCH(C106,索引!J:J,0),D105)</f>
        <v>16</v>
      </c>
      <c r="E106" s="69">
        <f t="shared" si="4"/>
        <v>9</v>
      </c>
      <c r="F106" s="69">
        <f>INDEX(索引!$F:$F,D106,1)</f>
        <v>10009</v>
      </c>
      <c r="G106" s="69" t="str">
        <f>INDEX(索引!$E:$E,D106,1)</f>
        <v>邓艾</v>
      </c>
      <c r="H106" s="69" t="str">
        <f>INDEX(索引!$G:$G,D106,1)</f>
        <v>步将</v>
      </c>
      <c r="J106" s="208" t="str">
        <f ca="1">IF($H106="步将",'[3]配置系数（将领）'!I106,IF($H106="骑将",'[4]配置系数（将领）'!I106,IF($H106="弓将",'[5]配置系数（将领）'!I106,"")))</f>
        <v/>
      </c>
      <c r="K106" s="208" t="str">
        <f ca="1">IF($H106="步将",'[3]配置系数（将领）'!J106,IF($H106="骑将",'[4]配置系数（将领）'!J106,IF($H106="弓将",'[5]配置系数（将领）'!J106,"")))</f>
        <v/>
      </c>
      <c r="L106" s="208">
        <f>IF($H106="步将",'[3]配置系数（将领）'!K106,IF($H106="骑将",'[4]配置系数（将领）'!K106,IF($H106="弓将",'[5]配置系数（将领）'!K106,"")))</f>
        <v>0</v>
      </c>
      <c r="M106" s="208">
        <f>IF($H106="步将",'[3]配置系数（将领）'!L106,IF($H106="骑将",'[4]配置系数（将领）'!L106,IF($H106="弓将",'[5]配置系数（将领）'!L106,"")))</f>
        <v>0</v>
      </c>
      <c r="N106" s="208" t="str">
        <f ca="1">IF($H106="步将",'[3]配置系数（将领）'!M106,IF($H106="骑将",'[4]配置系数（将领）'!M106,IF($H106="弓将",'[5]配置系数（将领）'!M106,"")))</f>
        <v/>
      </c>
      <c r="O106" s="206">
        <f t="shared" ca="1" si="5"/>
        <v>1</v>
      </c>
      <c r="Q106" s="208" t="str">
        <f ca="1">IF($H106="步将",'[3]配置系数（将领）'!P106,IF($H106="骑将",'[4]配置系数（将领）'!P106,IF($H106="弓将",'[5]配置系数（将领）'!P106,"")))</f>
        <v/>
      </c>
      <c r="R106" s="208" t="str">
        <f ca="1">IF($H106="步将",'[3]配置系数（将领）'!Q106,IF($H106="骑将",'[4]配置系数（将领）'!Q106,IF($H106="弓将",'[5]配置系数（将领）'!Q106,"")))</f>
        <v/>
      </c>
      <c r="S106" s="208">
        <f>IF($H106="步将",'[3]配置系数（将领）'!R106,IF($H106="骑将",'[4]配置系数（将领）'!R106,IF($H106="弓将",'[5]配置系数（将领）'!R106,"")))</f>
        <v>0</v>
      </c>
      <c r="T106" s="208">
        <f>IF($H106="步将",'[3]配置系数（将领）'!S106,IF($H106="骑将",'[4]配置系数（将领）'!S106,IF($H106="弓将",'[5]配置系数（将领）'!S106,"")))</f>
        <v>0</v>
      </c>
      <c r="U106" s="208" t="str">
        <f ca="1">IF($H106="步将",'[3]配置系数（将领）'!T106,IF($H106="骑将",'[4]配置系数（将领）'!T106,IF($H106="弓将",'[5]配置系数（将领）'!T106,"")))</f>
        <v/>
      </c>
      <c r="V106" s="206">
        <f t="shared" ca="1" si="6"/>
        <v>1</v>
      </c>
      <c r="X106" s="208" t="str">
        <f ca="1">IF($H106="步将",'[3]配置系数（将领）'!W106,IF($H106="骑将",'[4]配置系数（将领）'!W106,IF($H106="弓将",'[5]配置系数（将领）'!W106,"")))</f>
        <v/>
      </c>
      <c r="Y106" s="208" t="str">
        <f ca="1">IF($H106="步将",'[3]配置系数（将领）'!X106,IF($H106="骑将",'[4]配置系数（将领）'!X106,IF($H106="弓将",'[5]配置系数（将领）'!X106,"")))</f>
        <v/>
      </c>
      <c r="Z106" s="208">
        <f>IF($H106="步将",'[3]配置系数（将领）'!Y106,IF($H106="骑将",'[4]配置系数（将领）'!Y106,IF($H106="弓将",'[5]配置系数（将领）'!Y106,"")))</f>
        <v>0</v>
      </c>
      <c r="AA106" s="208">
        <f>IF($H106="步将",'[3]配置系数（将领）'!Z106,IF($H106="骑将",'[4]配置系数（将领）'!Z106,IF($H106="弓将",'[5]配置系数（将领）'!Z106,"")))</f>
        <v>0</v>
      </c>
      <c r="AB106" s="208" t="str">
        <f ca="1">IF($H106="步将",'[3]配置系数（将领）'!AA106,IF($H106="骑将",'[4]配置系数（将领）'!AA106,IF($H106="弓将",'[5]配置系数（将领）'!AA106,"")))</f>
        <v/>
      </c>
      <c r="AC106" s="206">
        <f t="shared" ca="1" si="7"/>
        <v>1</v>
      </c>
    </row>
    <row r="107" spans="3:29" x14ac:dyDescent="0.15">
      <c r="C107" s="107">
        <v>99</v>
      </c>
      <c r="D107" s="69">
        <f>IFERROR(MATCH(C107,索引!J:J,0),D106)</f>
        <v>16</v>
      </c>
      <c r="E107" s="69">
        <f t="shared" si="4"/>
        <v>10</v>
      </c>
      <c r="F107" s="69">
        <f>INDEX(索引!$F:$F,D107,1)</f>
        <v>10009</v>
      </c>
      <c r="G107" s="69" t="str">
        <f>INDEX(索引!$E:$E,D107,1)</f>
        <v>邓艾</v>
      </c>
      <c r="H107" s="69" t="str">
        <f>INDEX(索引!$G:$G,D107,1)</f>
        <v>步将</v>
      </c>
      <c r="J107" s="208" t="str">
        <f ca="1">IF($H107="步将",'[3]配置系数（将领）'!I107,IF($H107="骑将",'[4]配置系数（将领）'!I107,IF($H107="弓将",'[5]配置系数（将领）'!I107,"")))</f>
        <v/>
      </c>
      <c r="K107" s="208" t="str">
        <f ca="1">IF($H107="步将",'[3]配置系数（将领）'!J107,IF($H107="骑将",'[4]配置系数（将领）'!J107,IF($H107="弓将",'[5]配置系数（将领）'!J107,"")))</f>
        <v/>
      </c>
      <c r="L107" s="208">
        <f>IF($H107="步将",'[3]配置系数（将领）'!K107,IF($H107="骑将",'[4]配置系数（将领）'!K107,IF($H107="弓将",'[5]配置系数（将领）'!K107,"")))</f>
        <v>0</v>
      </c>
      <c r="M107" s="208">
        <f>IF($H107="步将",'[3]配置系数（将领）'!L107,IF($H107="骑将",'[4]配置系数（将领）'!L107,IF($H107="弓将",'[5]配置系数（将领）'!L107,"")))</f>
        <v>0</v>
      </c>
      <c r="N107" s="208" t="str">
        <f ca="1">IF($H107="步将",'[3]配置系数（将领）'!M107,IF($H107="骑将",'[4]配置系数（将领）'!M107,IF($H107="弓将",'[5]配置系数（将领）'!M107,"")))</f>
        <v/>
      </c>
      <c r="O107" s="206">
        <f t="shared" ca="1" si="5"/>
        <v>1</v>
      </c>
      <c r="Q107" s="208" t="str">
        <f ca="1">IF($H107="步将",'[3]配置系数（将领）'!P107,IF($H107="骑将",'[4]配置系数（将领）'!P107,IF($H107="弓将",'[5]配置系数（将领）'!P107,"")))</f>
        <v/>
      </c>
      <c r="R107" s="208" t="str">
        <f ca="1">IF($H107="步将",'[3]配置系数（将领）'!Q107,IF($H107="骑将",'[4]配置系数（将领）'!Q107,IF($H107="弓将",'[5]配置系数（将领）'!Q107,"")))</f>
        <v/>
      </c>
      <c r="S107" s="208">
        <f>IF($H107="步将",'[3]配置系数（将领）'!R107,IF($H107="骑将",'[4]配置系数（将领）'!R107,IF($H107="弓将",'[5]配置系数（将领）'!R107,"")))</f>
        <v>0</v>
      </c>
      <c r="T107" s="208">
        <f>IF($H107="步将",'[3]配置系数（将领）'!S107,IF($H107="骑将",'[4]配置系数（将领）'!S107,IF($H107="弓将",'[5]配置系数（将领）'!S107,"")))</f>
        <v>0</v>
      </c>
      <c r="U107" s="208" t="str">
        <f ca="1">IF($H107="步将",'[3]配置系数（将领）'!T107,IF($H107="骑将",'[4]配置系数（将领）'!T107,IF($H107="弓将",'[5]配置系数（将领）'!T107,"")))</f>
        <v/>
      </c>
      <c r="V107" s="206">
        <f t="shared" ca="1" si="6"/>
        <v>1</v>
      </c>
      <c r="X107" s="208" t="str">
        <f ca="1">IF($H107="步将",'[3]配置系数（将领）'!W107,IF($H107="骑将",'[4]配置系数（将领）'!W107,IF($H107="弓将",'[5]配置系数（将领）'!W107,"")))</f>
        <v/>
      </c>
      <c r="Y107" s="208" t="str">
        <f ca="1">IF($H107="步将",'[3]配置系数（将领）'!X107,IF($H107="骑将",'[4]配置系数（将领）'!X107,IF($H107="弓将",'[5]配置系数（将领）'!X107,"")))</f>
        <v/>
      </c>
      <c r="Z107" s="208">
        <f>IF($H107="步将",'[3]配置系数（将领）'!Y107,IF($H107="骑将",'[4]配置系数（将领）'!Y107,IF($H107="弓将",'[5]配置系数（将领）'!Y107,"")))</f>
        <v>0</v>
      </c>
      <c r="AA107" s="208">
        <f>IF($H107="步将",'[3]配置系数（将领）'!Z107,IF($H107="骑将",'[4]配置系数（将领）'!Z107,IF($H107="弓将",'[5]配置系数（将领）'!Z107,"")))</f>
        <v>0</v>
      </c>
      <c r="AB107" s="208" t="str">
        <f ca="1">IF($H107="步将",'[3]配置系数（将领）'!AA107,IF($H107="骑将",'[4]配置系数（将领）'!AA107,IF($H107="弓将",'[5]配置系数（将领）'!AA107,"")))</f>
        <v/>
      </c>
      <c r="AC107" s="206">
        <f t="shared" ca="1" si="7"/>
        <v>1</v>
      </c>
    </row>
    <row r="108" spans="3:29" x14ac:dyDescent="0.15">
      <c r="C108" s="107">
        <v>100</v>
      </c>
      <c r="D108" s="69">
        <f>IFERROR(MATCH(C108,索引!J:J,0),D107)</f>
        <v>16</v>
      </c>
      <c r="E108" s="69">
        <f t="shared" si="4"/>
        <v>11</v>
      </c>
      <c r="F108" s="69">
        <f>INDEX(索引!$F:$F,D108,1)</f>
        <v>10009</v>
      </c>
      <c r="G108" s="69" t="str">
        <f>INDEX(索引!$E:$E,D108,1)</f>
        <v>邓艾</v>
      </c>
      <c r="H108" s="69" t="str">
        <f>INDEX(索引!$G:$G,D108,1)</f>
        <v>步将</v>
      </c>
      <c r="J108" s="208" t="str">
        <f ca="1">IF($H108="步将",'[3]配置系数（将领）'!I108,IF($H108="骑将",'[4]配置系数（将领）'!I108,IF($H108="弓将",'[5]配置系数（将领）'!I108,"")))</f>
        <v/>
      </c>
      <c r="K108" s="208" t="str">
        <f ca="1">IF($H108="步将",'[3]配置系数（将领）'!J108,IF($H108="骑将",'[4]配置系数（将领）'!J108,IF($H108="弓将",'[5]配置系数（将领）'!J108,"")))</f>
        <v/>
      </c>
      <c r="L108" s="208">
        <f>IF($H108="步将",'[3]配置系数（将领）'!K108,IF($H108="骑将",'[4]配置系数（将领）'!K108,IF($H108="弓将",'[5]配置系数（将领）'!K108,"")))</f>
        <v>0</v>
      </c>
      <c r="M108" s="208">
        <f>IF($H108="步将",'[3]配置系数（将领）'!L108,IF($H108="骑将",'[4]配置系数（将领）'!L108,IF($H108="弓将",'[5]配置系数（将领）'!L108,"")))</f>
        <v>0</v>
      </c>
      <c r="N108" s="208" t="str">
        <f ca="1">IF($H108="步将",'[3]配置系数（将领）'!M108,IF($H108="骑将",'[4]配置系数（将领）'!M108,IF($H108="弓将",'[5]配置系数（将领）'!M108,"")))</f>
        <v/>
      </c>
      <c r="O108" s="206">
        <f t="shared" ca="1" si="5"/>
        <v>1</v>
      </c>
      <c r="Q108" s="208" t="str">
        <f ca="1">IF($H108="步将",'[3]配置系数（将领）'!P108,IF($H108="骑将",'[4]配置系数（将领）'!P108,IF($H108="弓将",'[5]配置系数（将领）'!P108,"")))</f>
        <v/>
      </c>
      <c r="R108" s="208" t="str">
        <f ca="1">IF($H108="步将",'[3]配置系数（将领）'!Q108,IF($H108="骑将",'[4]配置系数（将领）'!Q108,IF($H108="弓将",'[5]配置系数（将领）'!Q108,"")))</f>
        <v/>
      </c>
      <c r="S108" s="208">
        <f>IF($H108="步将",'[3]配置系数（将领）'!R108,IF($H108="骑将",'[4]配置系数（将领）'!R108,IF($H108="弓将",'[5]配置系数（将领）'!R108,"")))</f>
        <v>0</v>
      </c>
      <c r="T108" s="208">
        <f>IF($H108="步将",'[3]配置系数（将领）'!S108,IF($H108="骑将",'[4]配置系数（将领）'!S108,IF($H108="弓将",'[5]配置系数（将领）'!S108,"")))</f>
        <v>0</v>
      </c>
      <c r="U108" s="208" t="str">
        <f ca="1">IF($H108="步将",'[3]配置系数（将领）'!T108,IF($H108="骑将",'[4]配置系数（将领）'!T108,IF($H108="弓将",'[5]配置系数（将领）'!T108,"")))</f>
        <v/>
      </c>
      <c r="V108" s="206">
        <f t="shared" ca="1" si="6"/>
        <v>1</v>
      </c>
      <c r="X108" s="208" t="str">
        <f ca="1">IF($H108="步将",'[3]配置系数（将领）'!W108,IF($H108="骑将",'[4]配置系数（将领）'!W108,IF($H108="弓将",'[5]配置系数（将领）'!W108,"")))</f>
        <v/>
      </c>
      <c r="Y108" s="208" t="str">
        <f ca="1">IF($H108="步将",'[3]配置系数（将领）'!X108,IF($H108="骑将",'[4]配置系数（将领）'!X108,IF($H108="弓将",'[5]配置系数（将领）'!X108,"")))</f>
        <v/>
      </c>
      <c r="Z108" s="208">
        <f>IF($H108="步将",'[3]配置系数（将领）'!Y108,IF($H108="骑将",'[4]配置系数（将领）'!Y108,IF($H108="弓将",'[5]配置系数（将领）'!Y108,"")))</f>
        <v>0</v>
      </c>
      <c r="AA108" s="208">
        <f>IF($H108="步将",'[3]配置系数（将领）'!Z108,IF($H108="骑将",'[4]配置系数（将领）'!Z108,IF($H108="弓将",'[5]配置系数（将领）'!Z108,"")))</f>
        <v>0</v>
      </c>
      <c r="AB108" s="208" t="str">
        <f ca="1">IF($H108="步将",'[3]配置系数（将领）'!AA108,IF($H108="骑将",'[4]配置系数（将领）'!AA108,IF($H108="弓将",'[5]配置系数（将领）'!AA108,"")))</f>
        <v/>
      </c>
      <c r="AC108" s="206">
        <f t="shared" ca="1" si="7"/>
        <v>1</v>
      </c>
    </row>
    <row r="109" spans="3:29" x14ac:dyDescent="0.15">
      <c r="C109" s="107">
        <v>101</v>
      </c>
      <c r="D109" s="69">
        <f>IFERROR(MATCH(C109,索引!J:J,0),D108)</f>
        <v>16</v>
      </c>
      <c r="E109" s="69">
        <f t="shared" si="4"/>
        <v>12</v>
      </c>
      <c r="F109" s="69">
        <f>INDEX(索引!$F:$F,D109,1)</f>
        <v>10009</v>
      </c>
      <c r="G109" s="69" t="str">
        <f>INDEX(索引!$E:$E,D109,1)</f>
        <v>邓艾</v>
      </c>
      <c r="H109" s="69" t="str">
        <f>INDEX(索引!$G:$G,D109,1)</f>
        <v>步将</v>
      </c>
      <c r="J109" s="208" t="str">
        <f ca="1">IF($H109="步将",'[3]配置系数（将领）'!I109,IF($H109="骑将",'[4]配置系数（将领）'!I109,IF($H109="弓将",'[5]配置系数（将领）'!I109,"")))</f>
        <v/>
      </c>
      <c r="K109" s="208" t="str">
        <f ca="1">IF($H109="步将",'[3]配置系数（将领）'!J109,IF($H109="骑将",'[4]配置系数（将领）'!J109,IF($H109="弓将",'[5]配置系数（将领）'!J109,"")))</f>
        <v/>
      </c>
      <c r="L109" s="208">
        <f>IF($H109="步将",'[3]配置系数（将领）'!K109,IF($H109="骑将",'[4]配置系数（将领）'!K109,IF($H109="弓将",'[5]配置系数（将领）'!K109,"")))</f>
        <v>0</v>
      </c>
      <c r="M109" s="208">
        <f>IF($H109="步将",'[3]配置系数（将领）'!L109,IF($H109="骑将",'[4]配置系数（将领）'!L109,IF($H109="弓将",'[5]配置系数（将领）'!L109,"")))</f>
        <v>0</v>
      </c>
      <c r="N109" s="208" t="str">
        <f ca="1">IF($H109="步将",'[3]配置系数（将领）'!M109,IF($H109="骑将",'[4]配置系数（将领）'!M109,IF($H109="弓将",'[5]配置系数（将领）'!M109,"")))</f>
        <v/>
      </c>
      <c r="O109" s="206">
        <f t="shared" ca="1" si="5"/>
        <v>1</v>
      </c>
      <c r="Q109" s="208" t="str">
        <f ca="1">IF($H109="步将",'[3]配置系数（将领）'!P109,IF($H109="骑将",'[4]配置系数（将领）'!P109,IF($H109="弓将",'[5]配置系数（将领）'!P109,"")))</f>
        <v/>
      </c>
      <c r="R109" s="208" t="str">
        <f ca="1">IF($H109="步将",'[3]配置系数（将领）'!Q109,IF($H109="骑将",'[4]配置系数（将领）'!Q109,IF($H109="弓将",'[5]配置系数（将领）'!Q109,"")))</f>
        <v/>
      </c>
      <c r="S109" s="208">
        <f>IF($H109="步将",'[3]配置系数（将领）'!R109,IF($H109="骑将",'[4]配置系数（将领）'!R109,IF($H109="弓将",'[5]配置系数（将领）'!R109,"")))</f>
        <v>0</v>
      </c>
      <c r="T109" s="208">
        <f>IF($H109="步将",'[3]配置系数（将领）'!S109,IF($H109="骑将",'[4]配置系数（将领）'!S109,IF($H109="弓将",'[5]配置系数（将领）'!S109,"")))</f>
        <v>0</v>
      </c>
      <c r="U109" s="208" t="str">
        <f ca="1">IF($H109="步将",'[3]配置系数（将领）'!T109,IF($H109="骑将",'[4]配置系数（将领）'!T109,IF($H109="弓将",'[5]配置系数（将领）'!T109,"")))</f>
        <v/>
      </c>
      <c r="V109" s="206">
        <f t="shared" ca="1" si="6"/>
        <v>1</v>
      </c>
      <c r="X109" s="208" t="str">
        <f ca="1">IF($H109="步将",'[3]配置系数（将领）'!W109,IF($H109="骑将",'[4]配置系数（将领）'!W109,IF($H109="弓将",'[5]配置系数（将领）'!W109,"")))</f>
        <v/>
      </c>
      <c r="Y109" s="208" t="str">
        <f ca="1">IF($H109="步将",'[3]配置系数（将领）'!X109,IF($H109="骑将",'[4]配置系数（将领）'!X109,IF($H109="弓将",'[5]配置系数（将领）'!X109,"")))</f>
        <v/>
      </c>
      <c r="Z109" s="208">
        <f>IF($H109="步将",'[3]配置系数（将领）'!Y109,IF($H109="骑将",'[4]配置系数（将领）'!Y109,IF($H109="弓将",'[5]配置系数（将领）'!Y109,"")))</f>
        <v>0</v>
      </c>
      <c r="AA109" s="208">
        <f>IF($H109="步将",'[3]配置系数（将领）'!Z109,IF($H109="骑将",'[4]配置系数（将领）'!Z109,IF($H109="弓将",'[5]配置系数（将领）'!Z109,"")))</f>
        <v>0</v>
      </c>
      <c r="AB109" s="208" t="str">
        <f ca="1">IF($H109="步将",'[3]配置系数（将领）'!AA109,IF($H109="骑将",'[4]配置系数（将领）'!AA109,IF($H109="弓将",'[5]配置系数（将领）'!AA109,"")))</f>
        <v/>
      </c>
      <c r="AC109" s="206">
        <f t="shared" ca="1" si="7"/>
        <v>1</v>
      </c>
    </row>
    <row r="110" spans="3:29" x14ac:dyDescent="0.15">
      <c r="C110" s="107">
        <v>102</v>
      </c>
      <c r="D110" s="69">
        <f>IFERROR(MATCH(C110,索引!J:J,0),D109)</f>
        <v>16</v>
      </c>
      <c r="E110" s="69">
        <f t="shared" si="4"/>
        <v>13</v>
      </c>
      <c r="F110" s="69">
        <f>INDEX(索引!$F:$F,D110,1)</f>
        <v>10009</v>
      </c>
      <c r="G110" s="69" t="str">
        <f>INDEX(索引!$E:$E,D110,1)</f>
        <v>邓艾</v>
      </c>
      <c r="H110" s="69" t="str">
        <f>INDEX(索引!$G:$G,D110,1)</f>
        <v>步将</v>
      </c>
      <c r="J110" s="208" t="str">
        <f ca="1">IF($H110="步将",'[3]配置系数（将领）'!I110,IF($H110="骑将",'[4]配置系数（将领）'!I110,IF($H110="弓将",'[5]配置系数（将领）'!I110,"")))</f>
        <v/>
      </c>
      <c r="K110" s="208" t="str">
        <f ca="1">IF($H110="步将",'[3]配置系数（将领）'!J110,IF($H110="骑将",'[4]配置系数（将领）'!J110,IF($H110="弓将",'[5]配置系数（将领）'!J110,"")))</f>
        <v/>
      </c>
      <c r="L110" s="208">
        <f>IF($H110="步将",'[3]配置系数（将领）'!K110,IF($H110="骑将",'[4]配置系数（将领）'!K110,IF($H110="弓将",'[5]配置系数（将领）'!K110,"")))</f>
        <v>0</v>
      </c>
      <c r="M110" s="208">
        <f>IF($H110="步将",'[3]配置系数（将领）'!L110,IF($H110="骑将",'[4]配置系数（将领）'!L110,IF($H110="弓将",'[5]配置系数（将领）'!L110,"")))</f>
        <v>0</v>
      </c>
      <c r="N110" s="208" t="str">
        <f ca="1">IF($H110="步将",'[3]配置系数（将领）'!M110,IF($H110="骑将",'[4]配置系数（将领）'!M110,IF($H110="弓将",'[5]配置系数（将领）'!M110,"")))</f>
        <v/>
      </c>
      <c r="O110" s="206">
        <f t="shared" ca="1" si="5"/>
        <v>1</v>
      </c>
      <c r="Q110" s="208" t="str">
        <f ca="1">IF($H110="步将",'[3]配置系数（将领）'!P110,IF($H110="骑将",'[4]配置系数（将领）'!P110,IF($H110="弓将",'[5]配置系数（将领）'!P110,"")))</f>
        <v/>
      </c>
      <c r="R110" s="208" t="str">
        <f ca="1">IF($H110="步将",'[3]配置系数（将领）'!Q110,IF($H110="骑将",'[4]配置系数（将领）'!Q110,IF($H110="弓将",'[5]配置系数（将领）'!Q110,"")))</f>
        <v/>
      </c>
      <c r="S110" s="208">
        <f>IF($H110="步将",'[3]配置系数（将领）'!R110,IF($H110="骑将",'[4]配置系数（将领）'!R110,IF($H110="弓将",'[5]配置系数（将领）'!R110,"")))</f>
        <v>0</v>
      </c>
      <c r="T110" s="208">
        <f>IF($H110="步将",'[3]配置系数（将领）'!S110,IF($H110="骑将",'[4]配置系数（将领）'!S110,IF($H110="弓将",'[5]配置系数（将领）'!S110,"")))</f>
        <v>0</v>
      </c>
      <c r="U110" s="208" t="str">
        <f ca="1">IF($H110="步将",'[3]配置系数（将领）'!T110,IF($H110="骑将",'[4]配置系数（将领）'!T110,IF($H110="弓将",'[5]配置系数（将领）'!T110,"")))</f>
        <v/>
      </c>
      <c r="V110" s="206">
        <f t="shared" ca="1" si="6"/>
        <v>1</v>
      </c>
      <c r="X110" s="208" t="str">
        <f ca="1">IF($H110="步将",'[3]配置系数（将领）'!W110,IF($H110="骑将",'[4]配置系数（将领）'!W110,IF($H110="弓将",'[5]配置系数（将领）'!W110,"")))</f>
        <v/>
      </c>
      <c r="Y110" s="208" t="str">
        <f ca="1">IF($H110="步将",'[3]配置系数（将领）'!X110,IF($H110="骑将",'[4]配置系数（将领）'!X110,IF($H110="弓将",'[5]配置系数（将领）'!X110,"")))</f>
        <v/>
      </c>
      <c r="Z110" s="208">
        <f>IF($H110="步将",'[3]配置系数（将领）'!Y110,IF($H110="骑将",'[4]配置系数（将领）'!Y110,IF($H110="弓将",'[5]配置系数（将领）'!Y110,"")))</f>
        <v>0</v>
      </c>
      <c r="AA110" s="208">
        <f>IF($H110="步将",'[3]配置系数（将领）'!Z110,IF($H110="骑将",'[4]配置系数（将领）'!Z110,IF($H110="弓将",'[5]配置系数（将领）'!Z110,"")))</f>
        <v>0</v>
      </c>
      <c r="AB110" s="208" t="str">
        <f ca="1">IF($H110="步将",'[3]配置系数（将领）'!AA110,IF($H110="骑将",'[4]配置系数（将领）'!AA110,IF($H110="弓将",'[5]配置系数（将领）'!AA110,"")))</f>
        <v/>
      </c>
      <c r="AC110" s="206">
        <f t="shared" ca="1" si="7"/>
        <v>1</v>
      </c>
    </row>
    <row r="111" spans="3:29" x14ac:dyDescent="0.15">
      <c r="C111" s="107">
        <v>103</v>
      </c>
      <c r="D111" s="69">
        <f>IFERROR(MATCH(C111,索引!J:J,0),D110)</f>
        <v>16</v>
      </c>
      <c r="E111" s="69">
        <f t="shared" si="4"/>
        <v>14</v>
      </c>
      <c r="F111" s="69">
        <f>INDEX(索引!$F:$F,D111,1)</f>
        <v>10009</v>
      </c>
      <c r="G111" s="69" t="str">
        <f>INDEX(索引!$E:$E,D111,1)</f>
        <v>邓艾</v>
      </c>
      <c r="H111" s="69" t="str">
        <f>INDEX(索引!$G:$G,D111,1)</f>
        <v>步将</v>
      </c>
      <c r="J111" s="208" t="str">
        <f ca="1">IF($H111="步将",'[3]配置系数（将领）'!I111,IF($H111="骑将",'[4]配置系数（将领）'!I111,IF($H111="弓将",'[5]配置系数（将领）'!I111,"")))</f>
        <v/>
      </c>
      <c r="K111" s="208" t="str">
        <f ca="1">IF($H111="步将",'[3]配置系数（将领）'!J111,IF($H111="骑将",'[4]配置系数（将领）'!J111,IF($H111="弓将",'[5]配置系数（将领）'!J111,"")))</f>
        <v/>
      </c>
      <c r="L111" s="208">
        <f>IF($H111="步将",'[3]配置系数（将领）'!K111,IF($H111="骑将",'[4]配置系数（将领）'!K111,IF($H111="弓将",'[5]配置系数（将领）'!K111,"")))</f>
        <v>0</v>
      </c>
      <c r="M111" s="208">
        <f>IF($H111="步将",'[3]配置系数（将领）'!L111,IF($H111="骑将",'[4]配置系数（将领）'!L111,IF($H111="弓将",'[5]配置系数（将领）'!L111,"")))</f>
        <v>0</v>
      </c>
      <c r="N111" s="208" t="str">
        <f ca="1">IF($H111="步将",'[3]配置系数（将领）'!M111,IF($H111="骑将",'[4]配置系数（将领）'!M111,IF($H111="弓将",'[5]配置系数（将领）'!M111,"")))</f>
        <v/>
      </c>
      <c r="O111" s="206">
        <f t="shared" ca="1" si="5"/>
        <v>1</v>
      </c>
      <c r="Q111" s="208" t="str">
        <f ca="1">IF($H111="步将",'[3]配置系数（将领）'!P111,IF($H111="骑将",'[4]配置系数（将领）'!P111,IF($H111="弓将",'[5]配置系数（将领）'!P111,"")))</f>
        <v/>
      </c>
      <c r="R111" s="208" t="str">
        <f ca="1">IF($H111="步将",'[3]配置系数（将领）'!Q111,IF($H111="骑将",'[4]配置系数（将领）'!Q111,IF($H111="弓将",'[5]配置系数（将领）'!Q111,"")))</f>
        <v/>
      </c>
      <c r="S111" s="208">
        <f>IF($H111="步将",'[3]配置系数（将领）'!R111,IF($H111="骑将",'[4]配置系数（将领）'!R111,IF($H111="弓将",'[5]配置系数（将领）'!R111,"")))</f>
        <v>0</v>
      </c>
      <c r="T111" s="208">
        <f>IF($H111="步将",'[3]配置系数（将领）'!S111,IF($H111="骑将",'[4]配置系数（将领）'!S111,IF($H111="弓将",'[5]配置系数（将领）'!S111,"")))</f>
        <v>0</v>
      </c>
      <c r="U111" s="208" t="str">
        <f ca="1">IF($H111="步将",'[3]配置系数（将领）'!T111,IF($H111="骑将",'[4]配置系数（将领）'!T111,IF($H111="弓将",'[5]配置系数（将领）'!T111,"")))</f>
        <v/>
      </c>
      <c r="V111" s="206">
        <f t="shared" ca="1" si="6"/>
        <v>1</v>
      </c>
      <c r="X111" s="208" t="str">
        <f ca="1">IF($H111="步将",'[3]配置系数（将领）'!W111,IF($H111="骑将",'[4]配置系数（将领）'!W111,IF($H111="弓将",'[5]配置系数（将领）'!W111,"")))</f>
        <v/>
      </c>
      <c r="Y111" s="208" t="str">
        <f ca="1">IF($H111="步将",'[3]配置系数（将领）'!X111,IF($H111="骑将",'[4]配置系数（将领）'!X111,IF($H111="弓将",'[5]配置系数（将领）'!X111,"")))</f>
        <v/>
      </c>
      <c r="Z111" s="208">
        <f>IF($H111="步将",'[3]配置系数（将领）'!Y111,IF($H111="骑将",'[4]配置系数（将领）'!Y111,IF($H111="弓将",'[5]配置系数（将领）'!Y111,"")))</f>
        <v>0</v>
      </c>
      <c r="AA111" s="208">
        <f>IF($H111="步将",'[3]配置系数（将领）'!Z111,IF($H111="骑将",'[4]配置系数（将领）'!Z111,IF($H111="弓将",'[5]配置系数（将领）'!Z111,"")))</f>
        <v>0</v>
      </c>
      <c r="AB111" s="208" t="str">
        <f ca="1">IF($H111="步将",'[3]配置系数（将领）'!AA111,IF($H111="骑将",'[4]配置系数（将领）'!AA111,IF($H111="弓将",'[5]配置系数（将领）'!AA111,"")))</f>
        <v/>
      </c>
      <c r="AC111" s="206">
        <f t="shared" ca="1" si="7"/>
        <v>1</v>
      </c>
    </row>
    <row r="112" spans="3:29" x14ac:dyDescent="0.15">
      <c r="C112" s="107">
        <v>104</v>
      </c>
      <c r="D112" s="69">
        <f>IFERROR(MATCH(C112,索引!J:J,0),D111)</f>
        <v>16</v>
      </c>
      <c r="E112" s="69">
        <f t="shared" si="4"/>
        <v>15</v>
      </c>
      <c r="F112" s="69">
        <f>INDEX(索引!$F:$F,D112,1)</f>
        <v>10009</v>
      </c>
      <c r="G112" s="69" t="str">
        <f>INDEX(索引!$E:$E,D112,1)</f>
        <v>邓艾</v>
      </c>
      <c r="H112" s="69" t="str">
        <f>INDEX(索引!$G:$G,D112,1)</f>
        <v>步将</v>
      </c>
      <c r="J112" s="208" t="str">
        <f ca="1">IF($H112="步将",'[3]配置系数（将领）'!I112,IF($H112="骑将",'[4]配置系数（将领）'!I112,IF($H112="弓将",'[5]配置系数（将领）'!I112,"")))</f>
        <v/>
      </c>
      <c r="K112" s="208" t="str">
        <f ca="1">IF($H112="步将",'[3]配置系数（将领）'!J112,IF($H112="骑将",'[4]配置系数（将领）'!J112,IF($H112="弓将",'[5]配置系数（将领）'!J112,"")))</f>
        <v/>
      </c>
      <c r="L112" s="208">
        <f>IF($H112="步将",'[3]配置系数（将领）'!K112,IF($H112="骑将",'[4]配置系数（将领）'!K112,IF($H112="弓将",'[5]配置系数（将领）'!K112,"")))</f>
        <v>0</v>
      </c>
      <c r="M112" s="208">
        <f>IF($H112="步将",'[3]配置系数（将领）'!L112,IF($H112="骑将",'[4]配置系数（将领）'!L112,IF($H112="弓将",'[5]配置系数（将领）'!L112,"")))</f>
        <v>0</v>
      </c>
      <c r="N112" s="208" t="str">
        <f ca="1">IF($H112="步将",'[3]配置系数（将领）'!M112,IF($H112="骑将",'[4]配置系数（将领）'!M112,IF($H112="弓将",'[5]配置系数（将领）'!M112,"")))</f>
        <v/>
      </c>
      <c r="O112" s="206">
        <f t="shared" ca="1" si="5"/>
        <v>1</v>
      </c>
      <c r="Q112" s="208" t="str">
        <f ca="1">IF($H112="步将",'[3]配置系数（将领）'!P112,IF($H112="骑将",'[4]配置系数（将领）'!P112,IF($H112="弓将",'[5]配置系数（将领）'!P112,"")))</f>
        <v/>
      </c>
      <c r="R112" s="208" t="str">
        <f ca="1">IF($H112="步将",'[3]配置系数（将领）'!Q112,IF($H112="骑将",'[4]配置系数（将领）'!Q112,IF($H112="弓将",'[5]配置系数（将领）'!Q112,"")))</f>
        <v/>
      </c>
      <c r="S112" s="208">
        <f>IF($H112="步将",'[3]配置系数（将领）'!R112,IF($H112="骑将",'[4]配置系数（将领）'!R112,IF($H112="弓将",'[5]配置系数（将领）'!R112,"")))</f>
        <v>0</v>
      </c>
      <c r="T112" s="208">
        <f>IF($H112="步将",'[3]配置系数（将领）'!S112,IF($H112="骑将",'[4]配置系数（将领）'!S112,IF($H112="弓将",'[5]配置系数（将领）'!S112,"")))</f>
        <v>0</v>
      </c>
      <c r="U112" s="208" t="str">
        <f ca="1">IF($H112="步将",'[3]配置系数（将领）'!T112,IF($H112="骑将",'[4]配置系数（将领）'!T112,IF($H112="弓将",'[5]配置系数（将领）'!T112,"")))</f>
        <v/>
      </c>
      <c r="V112" s="206">
        <f t="shared" ca="1" si="6"/>
        <v>1</v>
      </c>
      <c r="X112" s="208" t="str">
        <f ca="1">IF($H112="步将",'[3]配置系数（将领）'!W112,IF($H112="骑将",'[4]配置系数（将领）'!W112,IF($H112="弓将",'[5]配置系数（将领）'!W112,"")))</f>
        <v/>
      </c>
      <c r="Y112" s="208" t="str">
        <f ca="1">IF($H112="步将",'[3]配置系数（将领）'!X112,IF($H112="骑将",'[4]配置系数（将领）'!X112,IF($H112="弓将",'[5]配置系数（将领）'!X112,"")))</f>
        <v/>
      </c>
      <c r="Z112" s="208">
        <f>IF($H112="步将",'[3]配置系数（将领）'!Y112,IF($H112="骑将",'[4]配置系数（将领）'!Y112,IF($H112="弓将",'[5]配置系数（将领）'!Y112,"")))</f>
        <v>0</v>
      </c>
      <c r="AA112" s="208">
        <f>IF($H112="步将",'[3]配置系数（将领）'!Z112,IF($H112="骑将",'[4]配置系数（将领）'!Z112,IF($H112="弓将",'[5]配置系数（将领）'!Z112,"")))</f>
        <v>0</v>
      </c>
      <c r="AB112" s="208" t="str">
        <f ca="1">IF($H112="步将",'[3]配置系数（将领）'!AA112,IF($H112="骑将",'[4]配置系数（将领）'!AA112,IF($H112="弓将",'[5]配置系数（将领）'!AA112,"")))</f>
        <v/>
      </c>
      <c r="AC112" s="206">
        <f t="shared" ca="1" si="7"/>
        <v>1</v>
      </c>
    </row>
    <row r="113" spans="3:29" x14ac:dyDescent="0.15">
      <c r="C113" s="107">
        <v>105</v>
      </c>
      <c r="D113" s="69">
        <f>IFERROR(MATCH(C113,索引!J:J,0),D112)</f>
        <v>17</v>
      </c>
      <c r="E113" s="69">
        <f t="shared" si="4"/>
        <v>1</v>
      </c>
      <c r="F113" s="69">
        <f>INDEX(索引!$F:$F,D113,1)</f>
        <v>10010</v>
      </c>
      <c r="G113" s="69" t="str">
        <f>INDEX(索引!$E:$E,D113,1)</f>
        <v>王异</v>
      </c>
      <c r="H113" s="69" t="str">
        <f>INDEX(索引!$G:$G,D113,1)</f>
        <v>步将</v>
      </c>
      <c r="J113" s="208" t="str">
        <f ca="1">IF($H113="步将",'[3]配置系数（将领）'!I113,IF($H113="骑将",'[4]配置系数（将领）'!I113,IF($H113="弓将",'[5]配置系数（将领）'!I113,"")))</f>
        <v>1001000000101</v>
      </c>
      <c r="K113" s="208" t="str">
        <f ca="1">IF($H113="步将",'[3]配置系数（将领）'!J113,IF($H113="骑将",'[4]配置系数（将领）'!J113,IF($H113="弓将",'[5]配置系数（将领）'!J113,"")))</f>
        <v>普通攻击:对单体敌人造成{0}%的武力伤害</v>
      </c>
      <c r="L113" s="208">
        <f>IF($H113="步将",'[3]配置系数（将领）'!K113,IF($H113="骑将",'[4]配置系数（将领）'!K113,IF($H113="弓将",'[5]配置系数（将领）'!K113,"")))</f>
        <v>0</v>
      </c>
      <c r="M113" s="208">
        <f>IF($H113="步将",'[3]配置系数（将领）'!L113,IF($H113="骑将",'[4]配置系数（将领）'!L113,IF($H113="弓将",'[5]配置系数（将领）'!L113,"")))</f>
        <v>0</v>
      </c>
      <c r="N113" s="208" t="str">
        <f ca="1">IF($H113="步将",'[3]配置系数（将领）'!M113,IF($H113="骑将",'[4]配置系数（将领）'!M113,IF($H113="弓将",'[5]配置系数（将领）'!M113,"")))</f>
        <v>0.25+0.25+0.25+0.25+0.25+0.25+0.25+0.25+0.25+0.25+0.25+0.25+0.25+0.25+0.25+0.25+0.25</v>
      </c>
      <c r="O113" s="206">
        <f t="shared" ca="1" si="5"/>
        <v>100</v>
      </c>
      <c r="Q113" s="208" t="str">
        <f ca="1">IF($H113="步将",'[3]配置系数（将领）'!P113,IF($H113="骑将",'[4]配置系数（将领）'!P113,IF($H113="弓将",'[5]配置系数（将领）'!P113,"")))</f>
        <v/>
      </c>
      <c r="R113" s="208" t="str">
        <f ca="1">IF($H113="步将",'[3]配置系数（将领）'!Q113,IF($H113="骑将",'[4]配置系数（将领）'!Q113,IF($H113="弓将",'[5]配置系数（将领）'!Q113,"")))</f>
        <v/>
      </c>
      <c r="S113" s="208">
        <f>IF($H113="步将",'[3]配置系数（将领）'!R113,IF($H113="骑将",'[4]配置系数（将领）'!R113,IF($H113="弓将",'[5]配置系数（将领）'!R113,"")))</f>
        <v>0</v>
      </c>
      <c r="T113" s="208">
        <f>IF($H113="步将",'[3]配置系数（将领）'!S113,IF($H113="骑将",'[4]配置系数（将领）'!S113,IF($H113="弓将",'[5]配置系数（将领）'!S113,"")))</f>
        <v>0</v>
      </c>
      <c r="U113" s="208" t="str">
        <f ca="1">IF($H113="步将",'[3]配置系数（将领）'!T113,IF($H113="骑将",'[4]配置系数（将领）'!T113,IF($H113="弓将",'[5]配置系数（将领）'!T113,"")))</f>
        <v/>
      </c>
      <c r="V113" s="206">
        <f t="shared" ca="1" si="6"/>
        <v>1</v>
      </c>
      <c r="X113" s="208" t="str">
        <f ca="1">IF($H113="步将",'[3]配置系数（将领）'!W113,IF($H113="骑将",'[4]配置系数（将领）'!W113,IF($H113="弓将",'[5]配置系数（将领）'!W113,"")))</f>
        <v/>
      </c>
      <c r="Y113" s="208" t="str">
        <f ca="1">IF($H113="步将",'[3]配置系数（将领）'!X113,IF($H113="骑将",'[4]配置系数（将领）'!X113,IF($H113="弓将",'[5]配置系数（将领）'!X113,"")))</f>
        <v/>
      </c>
      <c r="Z113" s="208">
        <f>IF($H113="步将",'[3]配置系数（将领）'!Y113,IF($H113="骑将",'[4]配置系数（将领）'!Y113,IF($H113="弓将",'[5]配置系数（将领）'!Y113,"")))</f>
        <v>0</v>
      </c>
      <c r="AA113" s="208">
        <f>IF($H113="步将",'[3]配置系数（将领）'!Z113,IF($H113="骑将",'[4]配置系数（将领）'!Z113,IF($H113="弓将",'[5]配置系数（将领）'!Z113,"")))</f>
        <v>0</v>
      </c>
      <c r="AB113" s="208" t="str">
        <f ca="1">IF($H113="步将",'[3]配置系数（将领）'!AA113,IF($H113="骑将",'[4]配置系数（将领）'!AA113,IF($H113="弓将",'[5]配置系数（将领）'!AA113,"")))</f>
        <v/>
      </c>
      <c r="AC113" s="206">
        <f t="shared" ca="1" si="7"/>
        <v>1</v>
      </c>
    </row>
    <row r="114" spans="3:29" x14ac:dyDescent="0.15">
      <c r="C114" s="107">
        <v>106</v>
      </c>
      <c r="D114" s="69">
        <f>IFERROR(MATCH(C114,索引!J:J,0),D113)</f>
        <v>17</v>
      </c>
      <c r="E114" s="69">
        <f t="shared" si="4"/>
        <v>2</v>
      </c>
      <c r="F114" s="69">
        <f>INDEX(索引!$F:$F,D114,1)</f>
        <v>10010</v>
      </c>
      <c r="G114" s="69" t="str">
        <f>INDEX(索引!$E:$E,D114,1)</f>
        <v>王异</v>
      </c>
      <c r="H114" s="69" t="str">
        <f>INDEX(索引!$G:$G,D114,1)</f>
        <v>步将</v>
      </c>
      <c r="J114" s="208" t="str">
        <f ca="1">IF($H114="步将",'[3]配置系数（将领）'!I114,IF($H114="骑将",'[4]配置系数（将领）'!I114,IF($H114="弓将",'[5]配置系数（将领）'!I114,"")))</f>
        <v>1001000000201</v>
      </c>
      <c r="K114" s="208" t="str">
        <f ca="1">IF($H114="步将",'[3]配置系数（将领）'!J114,IF($H114="骑将",'[4]配置系数（将领）'!J114,IF($H114="弓将",'[5]配置系数（将领）'!J114,"")))</f>
        <v>怒气技能:王异瞬移到一个敌方单位身边对其造成自身攻击{0}%的武力伤害，目标身上每拥有持续伤害，负面，控制中的一种，额外造成一次该伤害40%的伤害。</v>
      </c>
      <c r="L114" s="208">
        <f>IF($H114="步将",'[3]配置系数（将领）'!K114,IF($H114="骑将",'[4]配置系数（将领）'!K114,IF($H114="弓将",'[5]配置系数（将领）'!K114,"")))</f>
        <v>0</v>
      </c>
      <c r="M114" s="208">
        <f>IF($H114="步将",'[3]配置系数（将领）'!L114,IF($H114="骑将",'[4]配置系数（将领）'!L114,IF($H114="弓将",'[5]配置系数（将领）'!L114,"")))</f>
        <v>0</v>
      </c>
      <c r="N114" s="208" t="str">
        <f ca="1">IF($H114="步将",'[3]配置系数（将领）'!M114,IF($H114="骑将",'[4]配置系数（将领）'!M114,IF($H114="弓将",'[5]配置系数（将领）'!M114,"")))</f>
        <v>0.58+0.67+0.76+0.85+0.94+1.03+1.12+1.21+1.3+1.39+1.48+1.57+1.66+1.75+1.84+1.93+2.02</v>
      </c>
      <c r="O114" s="206">
        <f t="shared" ca="1" si="5"/>
        <v>100</v>
      </c>
      <c r="Q114" s="208" t="str">
        <f ca="1">IF($H114="步将",'[3]配置系数（将领）'!P114,IF($H114="骑将",'[4]配置系数（将领）'!P114,IF($H114="弓将",'[5]配置系数（将领）'!P114,"")))</f>
        <v/>
      </c>
      <c r="R114" s="208" t="str">
        <f ca="1">IF($H114="步将",'[3]配置系数（将领）'!Q114,IF($H114="骑将",'[4]配置系数（将领）'!Q114,IF($H114="弓将",'[5]配置系数（将领）'!Q114,"")))</f>
        <v/>
      </c>
      <c r="S114" s="208">
        <f>IF($H114="步将",'[3]配置系数（将领）'!R114,IF($H114="骑将",'[4]配置系数（将领）'!R114,IF($H114="弓将",'[5]配置系数（将领）'!R114,"")))</f>
        <v>0</v>
      </c>
      <c r="T114" s="208">
        <f>IF($H114="步将",'[3]配置系数（将领）'!S114,IF($H114="骑将",'[4]配置系数（将领）'!S114,IF($H114="弓将",'[5]配置系数（将领）'!S114,"")))</f>
        <v>0</v>
      </c>
      <c r="U114" s="208" t="str">
        <f ca="1">IF($H114="步将",'[3]配置系数（将领）'!T114,IF($H114="骑将",'[4]配置系数（将领）'!T114,IF($H114="弓将",'[5]配置系数（将领）'!T114,"")))</f>
        <v/>
      </c>
      <c r="V114" s="206">
        <f t="shared" ca="1" si="6"/>
        <v>1</v>
      </c>
      <c r="X114" s="208" t="str">
        <f ca="1">IF($H114="步将",'[3]配置系数（将领）'!W114,IF($H114="骑将",'[4]配置系数（将领）'!W114,IF($H114="弓将",'[5]配置系数（将领）'!W114,"")))</f>
        <v/>
      </c>
      <c r="Y114" s="208" t="str">
        <f ca="1">IF($H114="步将",'[3]配置系数（将领）'!X114,IF($H114="骑将",'[4]配置系数（将领）'!X114,IF($H114="弓将",'[5]配置系数（将领）'!X114,"")))</f>
        <v/>
      </c>
      <c r="Z114" s="208">
        <f>IF($H114="步将",'[3]配置系数（将领）'!Y114,IF($H114="骑将",'[4]配置系数（将领）'!Y114,IF($H114="弓将",'[5]配置系数（将领）'!Y114,"")))</f>
        <v>0</v>
      </c>
      <c r="AA114" s="208">
        <f>IF($H114="步将",'[3]配置系数（将领）'!Z114,IF($H114="骑将",'[4]配置系数（将领）'!Z114,IF($H114="弓将",'[5]配置系数（将领）'!Z114,"")))</f>
        <v>0</v>
      </c>
      <c r="AB114" s="208" t="str">
        <f ca="1">IF($H114="步将",'[3]配置系数（将领）'!AA114,IF($H114="骑将",'[4]配置系数（将领）'!AA114,IF($H114="弓将",'[5]配置系数（将领）'!AA114,"")))</f>
        <v/>
      </c>
      <c r="AC114" s="206">
        <f t="shared" ca="1" si="7"/>
        <v>1</v>
      </c>
    </row>
    <row r="115" spans="3:29" x14ac:dyDescent="0.15">
      <c r="C115" s="107">
        <v>107</v>
      </c>
      <c r="D115" s="69">
        <f>IFERROR(MATCH(C115,索引!J:J,0),D114)</f>
        <v>17</v>
      </c>
      <c r="E115" s="69">
        <f t="shared" si="4"/>
        <v>3</v>
      </c>
      <c r="F115" s="69">
        <f>INDEX(索引!$F:$F,D115,1)</f>
        <v>10010</v>
      </c>
      <c r="G115" s="69" t="str">
        <f>INDEX(索引!$E:$E,D115,1)</f>
        <v>王异</v>
      </c>
      <c r="H115" s="69" t="str">
        <f>INDEX(索引!$G:$G,D115,1)</f>
        <v>步将</v>
      </c>
      <c r="J115" s="208" t="str">
        <f ca="1">IF($H115="步将",'[3]配置系数（将领）'!I115,IF($H115="骑将",'[4]配置系数（将领）'!I115,IF($H115="弓将",'[5]配置系数（将领）'!I115,"")))</f>
        <v>1001000000202</v>
      </c>
      <c r="K115" s="208" t="str">
        <f ca="1">IF($H115="步将",'[3]配置系数（将领）'!J115,IF($H115="骑将",'[4]配置系数（将领）'!J115,IF($H115="弓将",'[5]配置系数（将领）'!J115,"")))</f>
        <v>怒气技能:王异瞬移到一个敌方单位身边对其造成自身攻击{0}%的武力伤害，目标身上每拥有持续伤害，负面，控制中的一种，额外造成一次该伤害40%的伤害。</v>
      </c>
      <c r="L115" s="208">
        <f>IF($H115="步将",'[3]配置系数（将领）'!K115,IF($H115="骑将",'[4]配置系数（将领）'!K115,IF($H115="弓将",'[5]配置系数（将领）'!K115,"")))</f>
        <v>0</v>
      </c>
      <c r="M115" s="208">
        <f>IF($H115="步将",'[3]配置系数（将领）'!L115,IF($H115="骑将",'[4]配置系数（将领）'!L115,IF($H115="弓将",'[5]配置系数（将领）'!L115,"")))</f>
        <v>0</v>
      </c>
      <c r="N115" s="208" t="str">
        <f ca="1">IF($H115="步将",'[3]配置系数（将领）'!M115,IF($H115="骑将",'[4]配置系数（将领）'!M115,IF($H115="弓将",'[5]配置系数（将领）'!M115,"")))</f>
        <v>0++++++++++++++++</v>
      </c>
      <c r="O115" s="206">
        <f t="shared" ca="1" si="5"/>
        <v>1</v>
      </c>
      <c r="Q115" s="208" t="str">
        <f ca="1">IF($H115="步将",'[3]配置系数（将领）'!P115,IF($H115="骑将",'[4]配置系数（将领）'!P115,IF($H115="弓将",'[5]配置系数（将领）'!P115,"")))</f>
        <v/>
      </c>
      <c r="R115" s="208" t="str">
        <f ca="1">IF($H115="步将",'[3]配置系数（将领）'!Q115,IF($H115="骑将",'[4]配置系数（将领）'!Q115,IF($H115="弓将",'[5]配置系数（将领）'!Q115,"")))</f>
        <v/>
      </c>
      <c r="S115" s="208">
        <f>IF($H115="步将",'[3]配置系数（将领）'!R115,IF($H115="骑将",'[4]配置系数（将领）'!R115,IF($H115="弓将",'[5]配置系数（将领）'!R115,"")))</f>
        <v>0</v>
      </c>
      <c r="T115" s="208">
        <f>IF($H115="步将",'[3]配置系数（将领）'!S115,IF($H115="骑将",'[4]配置系数（将领）'!S115,IF($H115="弓将",'[5]配置系数（将领）'!S115,"")))</f>
        <v>0</v>
      </c>
      <c r="U115" s="208" t="str">
        <f ca="1">IF($H115="步将",'[3]配置系数（将领）'!T115,IF($H115="骑将",'[4]配置系数（将领）'!T115,IF($H115="弓将",'[5]配置系数（将领）'!T115,"")))</f>
        <v/>
      </c>
      <c r="V115" s="206">
        <f t="shared" ca="1" si="6"/>
        <v>1</v>
      </c>
      <c r="X115" s="208" t="str">
        <f ca="1">IF($H115="步将",'[3]配置系数（将领）'!W115,IF($H115="骑将",'[4]配置系数（将领）'!W115,IF($H115="弓将",'[5]配置系数（将领）'!W115,"")))</f>
        <v/>
      </c>
      <c r="Y115" s="208" t="str">
        <f ca="1">IF($H115="步将",'[3]配置系数（将领）'!X115,IF($H115="骑将",'[4]配置系数（将领）'!X115,IF($H115="弓将",'[5]配置系数（将领）'!X115,"")))</f>
        <v/>
      </c>
      <c r="Z115" s="208">
        <f>IF($H115="步将",'[3]配置系数（将领）'!Y115,IF($H115="骑将",'[4]配置系数（将领）'!Y115,IF($H115="弓将",'[5]配置系数（将领）'!Y115,"")))</f>
        <v>0</v>
      </c>
      <c r="AA115" s="208">
        <f>IF($H115="步将",'[3]配置系数（将领）'!Z115,IF($H115="骑将",'[4]配置系数（将领）'!Z115,IF($H115="弓将",'[5]配置系数（将领）'!Z115,"")))</f>
        <v>0</v>
      </c>
      <c r="AB115" s="208" t="str">
        <f ca="1">IF($H115="步将",'[3]配置系数（将领）'!AA115,IF($H115="骑将",'[4]配置系数（将领）'!AA115,IF($H115="弓将",'[5]配置系数（将领）'!AA115,"")))</f>
        <v/>
      </c>
      <c r="AC115" s="206">
        <f t="shared" ca="1" si="7"/>
        <v>1</v>
      </c>
    </row>
    <row r="116" spans="3:29" x14ac:dyDescent="0.15">
      <c r="C116" s="107">
        <v>108</v>
      </c>
      <c r="D116" s="69">
        <f>IFERROR(MATCH(C116,索引!J:J,0),D115)</f>
        <v>17</v>
      </c>
      <c r="E116" s="69">
        <f t="shared" si="4"/>
        <v>4</v>
      </c>
      <c r="F116" s="69">
        <f>INDEX(索引!$F:$F,D116,1)</f>
        <v>10010</v>
      </c>
      <c r="G116" s="69" t="str">
        <f>INDEX(索引!$E:$E,D116,1)</f>
        <v>王异</v>
      </c>
      <c r="H116" s="69" t="str">
        <f>INDEX(索引!$G:$G,D116,1)</f>
        <v>步将</v>
      </c>
      <c r="J116" s="208" t="str">
        <f ca="1">IF($H116="步将",'[3]配置系数（将领）'!I116,IF($H116="骑将",'[4]配置系数（将领）'!I116,IF($H116="弓将",'[5]配置系数（将领）'!I116,"")))</f>
        <v>1001000000301</v>
      </c>
      <c r="K116" s="208" t="str">
        <f ca="1">IF($H116="步将",'[3]配置系数（将领）'!J116,IF($H116="骑将",'[4]配置系数（将领）'!J116,IF($H116="弓将",'[5]配置系数（将领）'!J116,"")))</f>
        <v>被动技能1:释放怒气技后，王异闪避增加{0}%,持续10秒，每次闪避成功后王异武力伤害提升{1}%，持续8秒，最多叠加5次。</v>
      </c>
      <c r="L116" s="208">
        <f>IF($H116="步将",'[3]配置系数（将领）'!K116,IF($H116="骑将",'[4]配置系数（将领）'!K116,IF($H116="弓将",'[5]配置系数（将领）'!K116,"")))</f>
        <v>0</v>
      </c>
      <c r="M116" s="208">
        <f>IF($H116="步将",'[3]配置系数（将领）'!L116,IF($H116="骑将",'[4]配置系数（将领）'!L116,IF($H116="弓将",'[5]配置系数（将领）'!L116,"")))</f>
        <v>0</v>
      </c>
      <c r="N116" s="208" t="str">
        <f ca="1">IF($H116="步将",'[3]配置系数（将领）'!M116,IF($H116="骑将",'[4]配置系数（将领）'!M116,IF($H116="弓将",'[5]配置系数（将领）'!M116,"")))</f>
        <v>0.17+0.19+0.21+0.23+0.25+0.27+0.29+0.31+0.33+0.35+0.37+0.39+0.41+0.43+0.45+0.47+0.49</v>
      </c>
      <c r="O116" s="206">
        <f t="shared" ca="1" si="5"/>
        <v>100</v>
      </c>
      <c r="Q116" s="208" t="str">
        <f ca="1">IF($H116="步将",'[3]配置系数（将领）'!P116,IF($H116="骑将",'[4]配置系数（将领）'!P116,IF($H116="弓将",'[5]配置系数（将领）'!P116,"")))</f>
        <v/>
      </c>
      <c r="R116" s="208" t="str">
        <f ca="1">IF($H116="步将",'[3]配置系数（将领）'!Q116,IF($H116="骑将",'[4]配置系数（将领）'!Q116,IF($H116="弓将",'[5]配置系数（将领）'!Q116,"")))</f>
        <v/>
      </c>
      <c r="S116" s="208">
        <f>IF($H116="步将",'[3]配置系数（将领）'!R116,IF($H116="骑将",'[4]配置系数（将领）'!R116,IF($H116="弓将",'[5]配置系数（将领）'!R116,"")))</f>
        <v>0</v>
      </c>
      <c r="T116" s="208">
        <f>IF($H116="步将",'[3]配置系数（将领）'!S116,IF($H116="骑将",'[4]配置系数（将领）'!S116,IF($H116="弓将",'[5]配置系数（将领）'!S116,"")))</f>
        <v>0</v>
      </c>
      <c r="U116" s="208" t="str">
        <f ca="1">IF($H116="步将",'[3]配置系数（将领）'!T116,IF($H116="骑将",'[4]配置系数（将领）'!T116,IF($H116="弓将",'[5]配置系数（将领）'!T116,"")))</f>
        <v/>
      </c>
      <c r="V116" s="206">
        <f t="shared" ca="1" si="6"/>
        <v>1</v>
      </c>
      <c r="X116" s="208" t="str">
        <f ca="1">IF($H116="步将",'[3]配置系数（将领）'!W116,IF($H116="骑将",'[4]配置系数（将领）'!W116,IF($H116="弓将",'[5]配置系数（将领）'!W116,"")))</f>
        <v/>
      </c>
      <c r="Y116" s="208" t="str">
        <f ca="1">IF($H116="步将",'[3]配置系数（将领）'!X116,IF($H116="骑将",'[4]配置系数（将领）'!X116,IF($H116="弓将",'[5]配置系数（将领）'!X116,"")))</f>
        <v/>
      </c>
      <c r="Z116" s="208">
        <f>IF($H116="步将",'[3]配置系数（将领）'!Y116,IF($H116="骑将",'[4]配置系数（将领）'!Y116,IF($H116="弓将",'[5]配置系数（将领）'!Y116,"")))</f>
        <v>0</v>
      </c>
      <c r="AA116" s="208">
        <f>IF($H116="步将",'[3]配置系数（将领）'!Z116,IF($H116="骑将",'[4]配置系数（将领）'!Z116,IF($H116="弓将",'[5]配置系数（将领）'!Z116,"")))</f>
        <v>0</v>
      </c>
      <c r="AB116" s="208" t="str">
        <f ca="1">IF($H116="步将",'[3]配置系数（将领）'!AA116,IF($H116="骑将",'[4]配置系数（将领）'!AA116,IF($H116="弓将",'[5]配置系数（将领）'!AA116,"")))</f>
        <v/>
      </c>
      <c r="AC116" s="206">
        <f t="shared" ca="1" si="7"/>
        <v>1</v>
      </c>
    </row>
    <row r="117" spans="3:29" x14ac:dyDescent="0.15">
      <c r="C117" s="107">
        <v>109</v>
      </c>
      <c r="D117" s="69">
        <f>IFERROR(MATCH(C117,索引!J:J,0),D116)</f>
        <v>17</v>
      </c>
      <c r="E117" s="69">
        <f t="shared" si="4"/>
        <v>5</v>
      </c>
      <c r="F117" s="69">
        <f>INDEX(索引!$F:$F,D117,1)</f>
        <v>10010</v>
      </c>
      <c r="G117" s="69" t="str">
        <f>INDEX(索引!$E:$E,D117,1)</f>
        <v>王异</v>
      </c>
      <c r="H117" s="69" t="str">
        <f>INDEX(索引!$G:$G,D117,1)</f>
        <v>步将</v>
      </c>
      <c r="J117" s="208" t="str">
        <f ca="1">IF($H117="步将",'[3]配置系数（将领）'!I117,IF($H117="骑将",'[4]配置系数（将领）'!I117,IF($H117="弓将",'[5]配置系数（将领）'!I117,"")))</f>
        <v>1001000000302</v>
      </c>
      <c r="K117" s="208" t="str">
        <f ca="1">IF($H117="步将",'[3]配置系数（将领）'!J117,IF($H117="骑将",'[4]配置系数（将领）'!J117,IF($H117="弓将",'[5]配置系数（将领）'!J117,"")))</f>
        <v>被动技能1:释放怒气技后，王异闪避增加{0}%,持续10秒，每次闪避成功后王异武力伤害提升{1}%，持续8秒，最多叠加5次。</v>
      </c>
      <c r="L117" s="208">
        <f>IF($H117="步将",'[3]配置系数（将领）'!K117,IF($H117="骑将",'[4]配置系数（将领）'!K117,IF($H117="弓将",'[5]配置系数（将领）'!K117,"")))</f>
        <v>0</v>
      </c>
      <c r="M117" s="208">
        <f>IF($H117="步将",'[3]配置系数（将领）'!L117,IF($H117="骑将",'[4]配置系数（将领）'!L117,IF($H117="弓将",'[5]配置系数（将领）'!L117,"")))</f>
        <v>0</v>
      </c>
      <c r="N117" s="208" t="str">
        <f ca="1">IF($H117="步将",'[3]配置系数（将领）'!M117,IF($H117="骑将",'[4]配置系数（将领）'!M117,IF($H117="弓将",'[5]配置系数（将领）'!M117,"")))</f>
        <v>0.06+0.09+0.12+0.15+0.18+0.21+0.24+0.27+0.3+0.33+0.36+0.39+0.42+0.45+0.48+0.51+0.54</v>
      </c>
      <c r="O117" s="206">
        <f t="shared" ca="1" si="5"/>
        <v>100</v>
      </c>
      <c r="Q117" s="208" t="str">
        <f ca="1">IF($H117="步将",'[3]配置系数（将领）'!P117,IF($H117="骑将",'[4]配置系数（将领）'!P117,IF($H117="弓将",'[5]配置系数（将领）'!P117,"")))</f>
        <v/>
      </c>
      <c r="R117" s="208" t="str">
        <f ca="1">IF($H117="步将",'[3]配置系数（将领）'!Q117,IF($H117="骑将",'[4]配置系数（将领）'!Q117,IF($H117="弓将",'[5]配置系数（将领）'!Q117,"")))</f>
        <v/>
      </c>
      <c r="S117" s="208">
        <f>IF($H117="步将",'[3]配置系数（将领）'!R117,IF($H117="骑将",'[4]配置系数（将领）'!R117,IF($H117="弓将",'[5]配置系数（将领）'!R117,"")))</f>
        <v>0</v>
      </c>
      <c r="T117" s="208">
        <f>IF($H117="步将",'[3]配置系数（将领）'!S117,IF($H117="骑将",'[4]配置系数（将领）'!S117,IF($H117="弓将",'[5]配置系数（将领）'!S117,"")))</f>
        <v>0</v>
      </c>
      <c r="U117" s="208" t="str">
        <f ca="1">IF($H117="步将",'[3]配置系数（将领）'!T117,IF($H117="骑将",'[4]配置系数（将领）'!T117,IF($H117="弓将",'[5]配置系数（将领）'!T117,"")))</f>
        <v/>
      </c>
      <c r="V117" s="206">
        <f t="shared" ca="1" si="6"/>
        <v>1</v>
      </c>
      <c r="X117" s="208" t="str">
        <f ca="1">IF($H117="步将",'[3]配置系数（将领）'!W117,IF($H117="骑将",'[4]配置系数（将领）'!W117,IF($H117="弓将",'[5]配置系数（将领）'!W117,"")))</f>
        <v/>
      </c>
      <c r="Y117" s="208" t="str">
        <f ca="1">IF($H117="步将",'[3]配置系数（将领）'!X117,IF($H117="骑将",'[4]配置系数（将领）'!X117,IF($H117="弓将",'[5]配置系数（将领）'!X117,"")))</f>
        <v/>
      </c>
      <c r="Z117" s="208">
        <f>IF($H117="步将",'[3]配置系数（将领）'!Y117,IF($H117="骑将",'[4]配置系数（将领）'!Y117,IF($H117="弓将",'[5]配置系数（将领）'!Y117,"")))</f>
        <v>0</v>
      </c>
      <c r="AA117" s="208">
        <f>IF($H117="步将",'[3]配置系数（将领）'!Z117,IF($H117="骑将",'[4]配置系数（将领）'!Z117,IF($H117="弓将",'[5]配置系数（将领）'!Z117,"")))</f>
        <v>0</v>
      </c>
      <c r="AB117" s="208" t="str">
        <f ca="1">IF($H117="步将",'[3]配置系数（将领）'!AA117,IF($H117="骑将",'[4]配置系数（将领）'!AA117,IF($H117="弓将",'[5]配置系数（将领）'!AA117,"")))</f>
        <v/>
      </c>
      <c r="AC117" s="206">
        <f t="shared" ca="1" si="7"/>
        <v>1</v>
      </c>
    </row>
    <row r="118" spans="3:29" x14ac:dyDescent="0.15">
      <c r="C118" s="107">
        <v>110</v>
      </c>
      <c r="D118" s="69">
        <f>IFERROR(MATCH(C118,索引!J:J,0),D117)</f>
        <v>17</v>
      </c>
      <c r="E118" s="69">
        <f t="shared" si="4"/>
        <v>6</v>
      </c>
      <c r="F118" s="69">
        <f>INDEX(索引!$F:$F,D118,1)</f>
        <v>10010</v>
      </c>
      <c r="G118" s="69" t="str">
        <f>INDEX(索引!$E:$E,D118,1)</f>
        <v>王异</v>
      </c>
      <c r="H118" s="69" t="str">
        <f>INDEX(索引!$G:$G,D118,1)</f>
        <v>步将</v>
      </c>
      <c r="J118" s="208" t="str">
        <f ca="1">IF($H118="步将",'[3]配置系数（将领）'!I118,IF($H118="骑将",'[4]配置系数（将领）'!I118,IF($H118="弓将",'[5]配置系数（将领）'!I118,"")))</f>
        <v>1001000000401</v>
      </c>
      <c r="K118" s="208" t="str">
        <f ca="1">IF($H118="步将",'[3]配置系数（将领）'!J118,IF($H118="骑将",'[4]配置系数（将领）'!J118,IF($H118="弓将",'[5]配置系数（将领）'!J118,"")))</f>
        <v>被动技能2:刺客优先攻击敌军武将并在战斗开始后40秒内一直处于隐蔽状态，如果自身在此期间进行普通攻击，则取消隐蔽并立即回复30点怒气。</v>
      </c>
      <c r="L118" s="208">
        <f>IF($H118="步将",'[3]配置系数（将领）'!K118,IF($H118="骑将",'[4]配置系数（将领）'!K118,IF($H118="弓将",'[5]配置系数（将领）'!K118,"")))</f>
        <v>0</v>
      </c>
      <c r="M118" s="208">
        <f>IF($H118="步将",'[3]配置系数（将领）'!L118,IF($H118="骑将",'[4]配置系数（将领）'!L118,IF($H118="弓将",'[5]配置系数（将领）'!L118,"")))</f>
        <v>0</v>
      </c>
      <c r="N118" s="208" t="str">
        <f ca="1">IF($H118="步将",'[3]配置系数（将领）'!M118,IF($H118="骑将",'[4]配置系数（将领）'!M118,IF($H118="弓将",'[5]配置系数（将领）'!M118,"")))</f>
        <v>30+30+30+30+30+30+30+30+30+30+30+30+30+30+30+30+30</v>
      </c>
      <c r="O118" s="206">
        <f t="shared" ca="1" si="5"/>
        <v>1</v>
      </c>
      <c r="Q118" s="208" t="str">
        <f ca="1">IF($H118="步将",'[3]配置系数（将领）'!P118,IF($H118="骑将",'[4]配置系数（将领）'!P118,IF($H118="弓将",'[5]配置系数（将领）'!P118,"")))</f>
        <v>1001000000402</v>
      </c>
      <c r="R118" s="208" t="str">
        <f ca="1">IF($H118="步将",'[3]配置系数（将领）'!Q118,IF($H118="骑将",'[4]配置系数（将领）'!Q118,IF($H118="弓将",'[5]配置系数（将领）'!Q118,"")))</f>
        <v>被动技能2:刺客优先攻击敌军武将并在战斗开始后40秒内一直处于隐蔽状态，如果自身在此期间进行普通攻击，则取消隐蔽并立即回复30点怒气。</v>
      </c>
      <c r="S118" s="208">
        <f>IF($H118="步将",'[3]配置系数（将领）'!R118,IF($H118="骑将",'[4]配置系数（将领）'!R118,IF($H118="弓将",'[5]配置系数（将领）'!R118,"")))</f>
        <v>0</v>
      </c>
      <c r="T118" s="208">
        <f>IF($H118="步将",'[3]配置系数（将领）'!S118,IF($H118="骑将",'[4]配置系数（将领）'!S118,IF($H118="弓将",'[5]配置系数（将领）'!S118,"")))</f>
        <v>0</v>
      </c>
      <c r="U118" s="208" t="str">
        <f ca="1">IF($H118="步将",'[3]配置系数（将领）'!T118,IF($H118="骑将",'[4]配置系数（将领）'!T118,IF($H118="弓将",'[5]配置系数（将领）'!T118,"")))</f>
        <v>-0.1+-0.1+-0.1+-0.1+-0.1+-0.1+-0.1+-0.1+-0.1+-0.1+-0.1+-0.1+-0.1+-0.1+-0.1+-0.1+-0.1</v>
      </c>
      <c r="V118" s="206">
        <f t="shared" ca="1" si="6"/>
        <v>-1</v>
      </c>
      <c r="X118" s="208" t="str">
        <f ca="1">IF($H118="步将",'[3]配置系数（将领）'!W118,IF($H118="骑将",'[4]配置系数（将领）'!W118,IF($H118="弓将",'[5]配置系数（将领）'!W118,"")))</f>
        <v>1001000000403</v>
      </c>
      <c r="Y118" s="208" t="str">
        <f ca="1">IF($H118="步将",'[3]配置系数（将领）'!X118,IF($H118="骑将",'[4]配置系数（将领）'!X118,IF($H118="弓将",'[5]配置系数（将领）'!X118,"")))</f>
        <v>被动技能2:刺客优先攻击敌军武将并在战斗开始后40秒内一直处于隐蔽状态，如果自身在此期间进行普通攻击，则取消隐蔽并立即回复30点怒气。</v>
      </c>
      <c r="Z118" s="208">
        <f>IF($H118="步将",'[3]配置系数（将领）'!Y118,IF($H118="骑将",'[4]配置系数（将领）'!Y118,IF($H118="弓将",'[5]配置系数（将领）'!Y118,"")))</f>
        <v>0</v>
      </c>
      <c r="AA118" s="208">
        <f>IF($H118="步将",'[3]配置系数（将领）'!Z118,IF($H118="骑将",'[4]配置系数（将领）'!Z118,IF($H118="弓将",'[5]配置系数（将领）'!Z118,"")))</f>
        <v>0</v>
      </c>
      <c r="AB118" s="208" t="str">
        <f ca="1">IF($H118="步将",'[3]配置系数（将领）'!AA118,IF($H118="骑将",'[4]配置系数（将领）'!AA118,IF($H118="弓将",'[5]配置系数（将领）'!AA118,"")))</f>
        <v>0.1+0.1+0.1+0.1+0.1+0.1+0.1+0.1+0.1+0.1+0.1+0.1+0.1+0.1+0.1+0.1+0.1</v>
      </c>
      <c r="AC118" s="206">
        <f t="shared" ca="1" si="7"/>
        <v>1</v>
      </c>
    </row>
    <row r="119" spans="3:29" x14ac:dyDescent="0.15">
      <c r="C119" s="107">
        <v>111</v>
      </c>
      <c r="D119" s="69">
        <f>IFERROR(MATCH(C119,索引!J:J,0),D118)</f>
        <v>17</v>
      </c>
      <c r="E119" s="69">
        <f t="shared" si="4"/>
        <v>7</v>
      </c>
      <c r="F119" s="69">
        <f>INDEX(索引!$F:$F,D119,1)</f>
        <v>10010</v>
      </c>
      <c r="G119" s="69" t="str">
        <f>INDEX(索引!$E:$E,D119,1)</f>
        <v>王异</v>
      </c>
      <c r="H119" s="69" t="str">
        <f>INDEX(索引!$G:$G,D119,1)</f>
        <v>步将</v>
      </c>
      <c r="J119" s="208" t="str">
        <f ca="1">IF($H119="步将",'[3]配置系数（将领）'!I119,IF($H119="骑将",'[4]配置系数（将领）'!I119,IF($H119="弓将",'[5]配置系数（将领）'!I119,"")))</f>
        <v>1001000000501</v>
      </c>
      <c r="K119" s="208" t="str">
        <f ca="1">IF($H119="步将",'[3]配置系数（将领）'!J119,IF($H119="骑将",'[4]配置系数（将领）'!J119,IF($H119="弓将",'[5]配置系数（将领）'!J119,"")))</f>
        <v>被动技能3:对男性武将造成30%额外伤害。</v>
      </c>
      <c r="L119" s="208">
        <f>IF($H119="步将",'[3]配置系数（将领）'!K119,IF($H119="骑将",'[4]配置系数（将领）'!K119,IF($H119="弓将",'[5]配置系数（将领）'!K119,"")))</f>
        <v>0</v>
      </c>
      <c r="M119" s="208">
        <f>IF($H119="步将",'[3]配置系数（将领）'!L119,IF($H119="骑将",'[4]配置系数（将领）'!L119,IF($H119="弓将",'[5]配置系数（将领）'!L119,"")))</f>
        <v>0</v>
      </c>
      <c r="N119" s="208" t="str">
        <f ca="1">IF($H119="步将",'[3]配置系数（将领）'!M119,IF($H119="骑将",'[4]配置系数（将领）'!M119,IF($H119="弓将",'[5]配置系数（将领）'!M119,"")))</f>
        <v>0.3+0.3+0.3+0.3+0.3+0.3+0.3+0.3+0.3+0.3+0.3+0.3+0.3+0.3+0.3+0.3+0.3</v>
      </c>
      <c r="O119" s="206">
        <f t="shared" ca="1" si="5"/>
        <v>1</v>
      </c>
      <c r="Q119" s="208" t="str">
        <f ca="1">IF($H119="步将",'[3]配置系数（将领）'!P119,IF($H119="骑将",'[4]配置系数（将领）'!P119,IF($H119="弓将",'[5]配置系数（将领）'!P119,"")))</f>
        <v/>
      </c>
      <c r="R119" s="208" t="str">
        <f ca="1">IF($H119="步将",'[3]配置系数（将领）'!Q119,IF($H119="骑将",'[4]配置系数（将领）'!Q119,IF($H119="弓将",'[5]配置系数（将领）'!Q119,"")))</f>
        <v/>
      </c>
      <c r="S119" s="208">
        <f>IF($H119="步将",'[3]配置系数（将领）'!R119,IF($H119="骑将",'[4]配置系数（将领）'!R119,IF($H119="弓将",'[5]配置系数（将领）'!R119,"")))</f>
        <v>0</v>
      </c>
      <c r="T119" s="208">
        <f>IF($H119="步将",'[3]配置系数（将领）'!S119,IF($H119="骑将",'[4]配置系数（将领）'!S119,IF($H119="弓将",'[5]配置系数（将领）'!S119,"")))</f>
        <v>0</v>
      </c>
      <c r="U119" s="208" t="str">
        <f ca="1">IF($H119="步将",'[3]配置系数（将领）'!T119,IF($H119="骑将",'[4]配置系数（将领）'!T119,IF($H119="弓将",'[5]配置系数（将领）'!T119,"")))</f>
        <v/>
      </c>
      <c r="V119" s="206">
        <f t="shared" ca="1" si="6"/>
        <v>1</v>
      </c>
      <c r="X119" s="208" t="str">
        <f ca="1">IF($H119="步将",'[3]配置系数（将领）'!W119,IF($H119="骑将",'[4]配置系数（将领）'!W119,IF($H119="弓将",'[5]配置系数（将领）'!W119,"")))</f>
        <v/>
      </c>
      <c r="Y119" s="208" t="str">
        <f ca="1">IF($H119="步将",'[3]配置系数（将领）'!X119,IF($H119="骑将",'[4]配置系数（将领）'!X119,IF($H119="弓将",'[5]配置系数（将领）'!X119,"")))</f>
        <v/>
      </c>
      <c r="Z119" s="208">
        <f>IF($H119="步将",'[3]配置系数（将领）'!Y119,IF($H119="骑将",'[4]配置系数（将领）'!Y119,IF($H119="弓将",'[5]配置系数（将领）'!Y119,"")))</f>
        <v>0</v>
      </c>
      <c r="AA119" s="208">
        <f>IF($H119="步将",'[3]配置系数（将领）'!Z119,IF($H119="骑将",'[4]配置系数（将领）'!Z119,IF($H119="弓将",'[5]配置系数（将领）'!Z119,"")))</f>
        <v>0</v>
      </c>
      <c r="AB119" s="208" t="str">
        <f ca="1">IF($H119="步将",'[3]配置系数（将领）'!AA119,IF($H119="骑将",'[4]配置系数（将领）'!AA119,IF($H119="弓将",'[5]配置系数（将领）'!AA119,"")))</f>
        <v/>
      </c>
      <c r="AC119" s="206">
        <f t="shared" ca="1" si="7"/>
        <v>1</v>
      </c>
    </row>
    <row r="120" spans="3:29" x14ac:dyDescent="0.15">
      <c r="C120" s="107">
        <v>112</v>
      </c>
      <c r="D120" s="69">
        <f>IFERROR(MATCH(C120,索引!J:J,0),D119)</f>
        <v>17</v>
      </c>
      <c r="E120" s="69">
        <f t="shared" si="4"/>
        <v>8</v>
      </c>
      <c r="F120" s="69">
        <f>INDEX(索引!$F:$F,D120,1)</f>
        <v>10010</v>
      </c>
      <c r="G120" s="69" t="str">
        <f>INDEX(索引!$E:$E,D120,1)</f>
        <v>王异</v>
      </c>
      <c r="H120" s="69" t="str">
        <f>INDEX(索引!$G:$G,D120,1)</f>
        <v>步将</v>
      </c>
      <c r="J120" s="208" t="str">
        <f ca="1">IF($H120="步将",'[3]配置系数（将领）'!I120,IF($H120="骑将",'[4]配置系数（将领）'!I120,IF($H120="弓将",'[5]配置系数（将领）'!I120,"")))</f>
        <v/>
      </c>
      <c r="K120" s="208" t="str">
        <f ca="1">IF($H120="步将",'[3]配置系数（将领）'!J120,IF($H120="骑将",'[4]配置系数（将领）'!J120,IF($H120="弓将",'[5]配置系数（将领）'!J120,"")))</f>
        <v/>
      </c>
      <c r="L120" s="208">
        <f>IF($H120="步将",'[3]配置系数（将领）'!K120,IF($H120="骑将",'[4]配置系数（将领）'!K120,IF($H120="弓将",'[5]配置系数（将领）'!K120,"")))</f>
        <v>0</v>
      </c>
      <c r="M120" s="208">
        <f>IF($H120="步将",'[3]配置系数（将领）'!L120,IF($H120="骑将",'[4]配置系数（将领）'!L120,IF($H120="弓将",'[5]配置系数（将领）'!L120,"")))</f>
        <v>0</v>
      </c>
      <c r="N120" s="208" t="str">
        <f ca="1">IF($H120="步将",'[3]配置系数（将领）'!M120,IF($H120="骑将",'[4]配置系数（将领）'!M120,IF($H120="弓将",'[5]配置系数（将领）'!M120,"")))</f>
        <v/>
      </c>
      <c r="O120" s="206">
        <f t="shared" ca="1" si="5"/>
        <v>1</v>
      </c>
      <c r="Q120" s="208" t="str">
        <f ca="1">IF($H120="步将",'[3]配置系数（将领）'!P120,IF($H120="骑将",'[4]配置系数（将领）'!P120,IF($H120="弓将",'[5]配置系数（将领）'!P120,"")))</f>
        <v/>
      </c>
      <c r="R120" s="208" t="str">
        <f ca="1">IF($H120="步将",'[3]配置系数（将领）'!Q120,IF($H120="骑将",'[4]配置系数（将领）'!Q120,IF($H120="弓将",'[5]配置系数（将领）'!Q120,"")))</f>
        <v/>
      </c>
      <c r="S120" s="208">
        <f>IF($H120="步将",'[3]配置系数（将领）'!R120,IF($H120="骑将",'[4]配置系数（将领）'!R120,IF($H120="弓将",'[5]配置系数（将领）'!R120,"")))</f>
        <v>0</v>
      </c>
      <c r="T120" s="208">
        <f>IF($H120="步将",'[3]配置系数（将领）'!S120,IF($H120="骑将",'[4]配置系数（将领）'!S120,IF($H120="弓将",'[5]配置系数（将领）'!S120,"")))</f>
        <v>0</v>
      </c>
      <c r="U120" s="208" t="str">
        <f ca="1">IF($H120="步将",'[3]配置系数（将领）'!T120,IF($H120="骑将",'[4]配置系数（将领）'!T120,IF($H120="弓将",'[5]配置系数（将领）'!T120,"")))</f>
        <v/>
      </c>
      <c r="V120" s="206">
        <f t="shared" ca="1" si="6"/>
        <v>1</v>
      </c>
      <c r="X120" s="208" t="str">
        <f ca="1">IF($H120="步将",'[3]配置系数（将领）'!W120,IF($H120="骑将",'[4]配置系数（将领）'!W120,IF($H120="弓将",'[5]配置系数（将领）'!W120,"")))</f>
        <v/>
      </c>
      <c r="Y120" s="208" t="str">
        <f ca="1">IF($H120="步将",'[3]配置系数（将领）'!X120,IF($H120="骑将",'[4]配置系数（将领）'!X120,IF($H120="弓将",'[5]配置系数（将领）'!X120,"")))</f>
        <v/>
      </c>
      <c r="Z120" s="208">
        <f>IF($H120="步将",'[3]配置系数（将领）'!Y120,IF($H120="骑将",'[4]配置系数（将领）'!Y120,IF($H120="弓将",'[5]配置系数（将领）'!Y120,"")))</f>
        <v>0</v>
      </c>
      <c r="AA120" s="208">
        <f>IF($H120="步将",'[3]配置系数（将领）'!Z120,IF($H120="骑将",'[4]配置系数（将领）'!Z120,IF($H120="弓将",'[5]配置系数（将领）'!Z120,"")))</f>
        <v>0</v>
      </c>
      <c r="AB120" s="208" t="str">
        <f ca="1">IF($H120="步将",'[3]配置系数（将领）'!AA120,IF($H120="骑将",'[4]配置系数（将领）'!AA120,IF($H120="弓将",'[5]配置系数（将领）'!AA120,"")))</f>
        <v/>
      </c>
      <c r="AC120" s="206">
        <f t="shared" ca="1" si="7"/>
        <v>1</v>
      </c>
    </row>
    <row r="121" spans="3:29" x14ac:dyDescent="0.15">
      <c r="C121" s="107">
        <v>113</v>
      </c>
      <c r="D121" s="69">
        <f>IFERROR(MATCH(C121,索引!J:J,0),D120)</f>
        <v>17</v>
      </c>
      <c r="E121" s="69">
        <f t="shared" si="4"/>
        <v>9</v>
      </c>
      <c r="F121" s="69">
        <f>INDEX(索引!$F:$F,D121,1)</f>
        <v>10010</v>
      </c>
      <c r="G121" s="69" t="str">
        <f>INDEX(索引!$E:$E,D121,1)</f>
        <v>王异</v>
      </c>
      <c r="H121" s="69" t="str">
        <f>INDEX(索引!$G:$G,D121,1)</f>
        <v>步将</v>
      </c>
      <c r="J121" s="208" t="str">
        <f ca="1">IF($H121="步将",'[3]配置系数（将领）'!I121,IF($H121="骑将",'[4]配置系数（将领）'!I121,IF($H121="弓将",'[5]配置系数（将领）'!I121,"")))</f>
        <v/>
      </c>
      <c r="K121" s="208" t="str">
        <f ca="1">IF($H121="步将",'[3]配置系数（将领）'!J121,IF($H121="骑将",'[4]配置系数（将领）'!J121,IF($H121="弓将",'[5]配置系数（将领）'!J121,"")))</f>
        <v/>
      </c>
      <c r="L121" s="208">
        <f>IF($H121="步将",'[3]配置系数（将领）'!K121,IF($H121="骑将",'[4]配置系数（将领）'!K121,IF($H121="弓将",'[5]配置系数（将领）'!K121,"")))</f>
        <v>0</v>
      </c>
      <c r="M121" s="208">
        <f>IF($H121="步将",'[3]配置系数（将领）'!L121,IF($H121="骑将",'[4]配置系数（将领）'!L121,IF($H121="弓将",'[5]配置系数（将领）'!L121,"")))</f>
        <v>0</v>
      </c>
      <c r="N121" s="208" t="str">
        <f ca="1">IF($H121="步将",'[3]配置系数（将领）'!M121,IF($H121="骑将",'[4]配置系数（将领）'!M121,IF($H121="弓将",'[5]配置系数（将领）'!M121,"")))</f>
        <v/>
      </c>
      <c r="O121" s="206">
        <f t="shared" ca="1" si="5"/>
        <v>1</v>
      </c>
      <c r="Q121" s="208" t="str">
        <f ca="1">IF($H121="步将",'[3]配置系数（将领）'!P121,IF($H121="骑将",'[4]配置系数（将领）'!P121,IF($H121="弓将",'[5]配置系数（将领）'!P121,"")))</f>
        <v/>
      </c>
      <c r="R121" s="208" t="str">
        <f ca="1">IF($H121="步将",'[3]配置系数（将领）'!Q121,IF($H121="骑将",'[4]配置系数（将领）'!Q121,IF($H121="弓将",'[5]配置系数（将领）'!Q121,"")))</f>
        <v/>
      </c>
      <c r="S121" s="208">
        <f>IF($H121="步将",'[3]配置系数（将领）'!R121,IF($H121="骑将",'[4]配置系数（将领）'!R121,IF($H121="弓将",'[5]配置系数（将领）'!R121,"")))</f>
        <v>0</v>
      </c>
      <c r="T121" s="208">
        <f>IF($H121="步将",'[3]配置系数（将领）'!S121,IF($H121="骑将",'[4]配置系数（将领）'!S121,IF($H121="弓将",'[5]配置系数（将领）'!S121,"")))</f>
        <v>0</v>
      </c>
      <c r="U121" s="208" t="str">
        <f ca="1">IF($H121="步将",'[3]配置系数（将领）'!T121,IF($H121="骑将",'[4]配置系数（将领）'!T121,IF($H121="弓将",'[5]配置系数（将领）'!T121,"")))</f>
        <v/>
      </c>
      <c r="V121" s="206">
        <f t="shared" ca="1" si="6"/>
        <v>1</v>
      </c>
      <c r="X121" s="208" t="str">
        <f ca="1">IF($H121="步将",'[3]配置系数（将领）'!W121,IF($H121="骑将",'[4]配置系数（将领）'!W121,IF($H121="弓将",'[5]配置系数（将领）'!W121,"")))</f>
        <v/>
      </c>
      <c r="Y121" s="208" t="str">
        <f ca="1">IF($H121="步将",'[3]配置系数（将领）'!X121,IF($H121="骑将",'[4]配置系数（将领）'!X121,IF($H121="弓将",'[5]配置系数（将领）'!X121,"")))</f>
        <v/>
      </c>
      <c r="Z121" s="208">
        <f>IF($H121="步将",'[3]配置系数（将领）'!Y121,IF($H121="骑将",'[4]配置系数（将领）'!Y121,IF($H121="弓将",'[5]配置系数（将领）'!Y121,"")))</f>
        <v>0</v>
      </c>
      <c r="AA121" s="208">
        <f>IF($H121="步将",'[3]配置系数（将领）'!Z121,IF($H121="骑将",'[4]配置系数（将领）'!Z121,IF($H121="弓将",'[5]配置系数（将领）'!Z121,"")))</f>
        <v>0</v>
      </c>
      <c r="AB121" s="208" t="str">
        <f ca="1">IF($H121="步将",'[3]配置系数（将领）'!AA121,IF($H121="骑将",'[4]配置系数（将领）'!AA121,IF($H121="弓将",'[5]配置系数（将领）'!AA121,"")))</f>
        <v/>
      </c>
      <c r="AC121" s="206">
        <f t="shared" ca="1" si="7"/>
        <v>1</v>
      </c>
    </row>
    <row r="122" spans="3:29" x14ac:dyDescent="0.15">
      <c r="C122" s="107">
        <v>114</v>
      </c>
      <c r="D122" s="69">
        <f>IFERROR(MATCH(C122,索引!J:J,0),D121)</f>
        <v>17</v>
      </c>
      <c r="E122" s="69">
        <f t="shared" si="4"/>
        <v>10</v>
      </c>
      <c r="F122" s="69">
        <f>INDEX(索引!$F:$F,D122,1)</f>
        <v>10010</v>
      </c>
      <c r="G122" s="69" t="str">
        <f>INDEX(索引!$E:$E,D122,1)</f>
        <v>王异</v>
      </c>
      <c r="H122" s="69" t="str">
        <f>INDEX(索引!$G:$G,D122,1)</f>
        <v>步将</v>
      </c>
      <c r="J122" s="208" t="str">
        <f ca="1">IF($H122="步将",'[3]配置系数（将领）'!I122,IF($H122="骑将",'[4]配置系数（将领）'!I122,IF($H122="弓将",'[5]配置系数（将领）'!I122,"")))</f>
        <v/>
      </c>
      <c r="K122" s="208" t="str">
        <f ca="1">IF($H122="步将",'[3]配置系数（将领）'!J122,IF($H122="骑将",'[4]配置系数（将领）'!J122,IF($H122="弓将",'[5]配置系数（将领）'!J122,"")))</f>
        <v/>
      </c>
      <c r="L122" s="208">
        <f>IF($H122="步将",'[3]配置系数（将领）'!K122,IF($H122="骑将",'[4]配置系数（将领）'!K122,IF($H122="弓将",'[5]配置系数（将领）'!K122,"")))</f>
        <v>0</v>
      </c>
      <c r="M122" s="208">
        <f>IF($H122="步将",'[3]配置系数（将领）'!L122,IF($H122="骑将",'[4]配置系数（将领）'!L122,IF($H122="弓将",'[5]配置系数（将领）'!L122,"")))</f>
        <v>0</v>
      </c>
      <c r="N122" s="208" t="str">
        <f ca="1">IF($H122="步将",'[3]配置系数（将领）'!M122,IF($H122="骑将",'[4]配置系数（将领）'!M122,IF($H122="弓将",'[5]配置系数（将领）'!M122,"")))</f>
        <v/>
      </c>
      <c r="O122" s="206">
        <f t="shared" ca="1" si="5"/>
        <v>1</v>
      </c>
      <c r="Q122" s="208" t="str">
        <f ca="1">IF($H122="步将",'[3]配置系数（将领）'!P122,IF($H122="骑将",'[4]配置系数（将领）'!P122,IF($H122="弓将",'[5]配置系数（将领）'!P122,"")))</f>
        <v/>
      </c>
      <c r="R122" s="208" t="str">
        <f ca="1">IF($H122="步将",'[3]配置系数（将领）'!Q122,IF($H122="骑将",'[4]配置系数（将领）'!Q122,IF($H122="弓将",'[5]配置系数（将领）'!Q122,"")))</f>
        <v/>
      </c>
      <c r="S122" s="208">
        <f>IF($H122="步将",'[3]配置系数（将领）'!R122,IF($H122="骑将",'[4]配置系数（将领）'!R122,IF($H122="弓将",'[5]配置系数（将领）'!R122,"")))</f>
        <v>0</v>
      </c>
      <c r="T122" s="208">
        <f>IF($H122="步将",'[3]配置系数（将领）'!S122,IF($H122="骑将",'[4]配置系数（将领）'!S122,IF($H122="弓将",'[5]配置系数（将领）'!S122,"")))</f>
        <v>0</v>
      </c>
      <c r="U122" s="208" t="str">
        <f ca="1">IF($H122="步将",'[3]配置系数（将领）'!T122,IF($H122="骑将",'[4]配置系数（将领）'!T122,IF($H122="弓将",'[5]配置系数（将领）'!T122,"")))</f>
        <v/>
      </c>
      <c r="V122" s="206">
        <f t="shared" ca="1" si="6"/>
        <v>1</v>
      </c>
      <c r="X122" s="208" t="str">
        <f ca="1">IF($H122="步将",'[3]配置系数（将领）'!W122,IF($H122="骑将",'[4]配置系数（将领）'!W122,IF($H122="弓将",'[5]配置系数（将领）'!W122,"")))</f>
        <v/>
      </c>
      <c r="Y122" s="208" t="str">
        <f ca="1">IF($H122="步将",'[3]配置系数（将领）'!X122,IF($H122="骑将",'[4]配置系数（将领）'!X122,IF($H122="弓将",'[5]配置系数（将领）'!X122,"")))</f>
        <v/>
      </c>
      <c r="Z122" s="208">
        <f>IF($H122="步将",'[3]配置系数（将领）'!Y122,IF($H122="骑将",'[4]配置系数（将领）'!Y122,IF($H122="弓将",'[5]配置系数（将领）'!Y122,"")))</f>
        <v>0</v>
      </c>
      <c r="AA122" s="208">
        <f>IF($H122="步将",'[3]配置系数（将领）'!Z122,IF($H122="骑将",'[4]配置系数（将领）'!Z122,IF($H122="弓将",'[5]配置系数（将领）'!Z122,"")))</f>
        <v>0</v>
      </c>
      <c r="AB122" s="208" t="str">
        <f ca="1">IF($H122="步将",'[3]配置系数（将领）'!AA122,IF($H122="骑将",'[4]配置系数（将领）'!AA122,IF($H122="弓将",'[5]配置系数（将领）'!AA122,"")))</f>
        <v/>
      </c>
      <c r="AC122" s="206">
        <f t="shared" ca="1" si="7"/>
        <v>1</v>
      </c>
    </row>
    <row r="123" spans="3:29" x14ac:dyDescent="0.15">
      <c r="C123" s="107">
        <v>115</v>
      </c>
      <c r="D123" s="69">
        <f>IFERROR(MATCH(C123,索引!J:J,0),D122)</f>
        <v>17</v>
      </c>
      <c r="E123" s="69">
        <f t="shared" si="4"/>
        <v>11</v>
      </c>
      <c r="F123" s="69">
        <f>INDEX(索引!$F:$F,D123,1)</f>
        <v>10010</v>
      </c>
      <c r="G123" s="69" t="str">
        <f>INDEX(索引!$E:$E,D123,1)</f>
        <v>王异</v>
      </c>
      <c r="H123" s="69" t="str">
        <f>INDEX(索引!$G:$G,D123,1)</f>
        <v>步将</v>
      </c>
      <c r="J123" s="208" t="str">
        <f ca="1">IF($H123="步将",'[3]配置系数（将领）'!I123,IF($H123="骑将",'[4]配置系数（将领）'!I123,IF($H123="弓将",'[5]配置系数（将领）'!I123,"")))</f>
        <v/>
      </c>
      <c r="K123" s="208" t="str">
        <f ca="1">IF($H123="步将",'[3]配置系数（将领）'!J123,IF($H123="骑将",'[4]配置系数（将领）'!J123,IF($H123="弓将",'[5]配置系数（将领）'!J123,"")))</f>
        <v/>
      </c>
      <c r="L123" s="208">
        <f>IF($H123="步将",'[3]配置系数（将领）'!K123,IF($H123="骑将",'[4]配置系数（将领）'!K123,IF($H123="弓将",'[5]配置系数（将领）'!K123,"")))</f>
        <v>0</v>
      </c>
      <c r="M123" s="208">
        <f>IF($H123="步将",'[3]配置系数（将领）'!L123,IF($H123="骑将",'[4]配置系数（将领）'!L123,IF($H123="弓将",'[5]配置系数（将领）'!L123,"")))</f>
        <v>0</v>
      </c>
      <c r="N123" s="208" t="str">
        <f ca="1">IF($H123="步将",'[3]配置系数（将领）'!M123,IF($H123="骑将",'[4]配置系数（将领）'!M123,IF($H123="弓将",'[5]配置系数（将领）'!M123,"")))</f>
        <v/>
      </c>
      <c r="O123" s="206">
        <f t="shared" ca="1" si="5"/>
        <v>1</v>
      </c>
      <c r="Q123" s="208" t="str">
        <f ca="1">IF($H123="步将",'[3]配置系数（将领）'!P123,IF($H123="骑将",'[4]配置系数（将领）'!P123,IF($H123="弓将",'[5]配置系数（将领）'!P123,"")))</f>
        <v/>
      </c>
      <c r="R123" s="208" t="str">
        <f ca="1">IF($H123="步将",'[3]配置系数（将领）'!Q123,IF($H123="骑将",'[4]配置系数（将领）'!Q123,IF($H123="弓将",'[5]配置系数（将领）'!Q123,"")))</f>
        <v/>
      </c>
      <c r="S123" s="208">
        <f>IF($H123="步将",'[3]配置系数（将领）'!R123,IF($H123="骑将",'[4]配置系数（将领）'!R123,IF($H123="弓将",'[5]配置系数（将领）'!R123,"")))</f>
        <v>0</v>
      </c>
      <c r="T123" s="208">
        <f>IF($H123="步将",'[3]配置系数（将领）'!S123,IF($H123="骑将",'[4]配置系数（将领）'!S123,IF($H123="弓将",'[5]配置系数（将领）'!S123,"")))</f>
        <v>0</v>
      </c>
      <c r="U123" s="208" t="str">
        <f ca="1">IF($H123="步将",'[3]配置系数（将领）'!T123,IF($H123="骑将",'[4]配置系数（将领）'!T123,IF($H123="弓将",'[5]配置系数（将领）'!T123,"")))</f>
        <v/>
      </c>
      <c r="V123" s="206">
        <f t="shared" ca="1" si="6"/>
        <v>1</v>
      </c>
      <c r="X123" s="208" t="str">
        <f ca="1">IF($H123="步将",'[3]配置系数（将领）'!W123,IF($H123="骑将",'[4]配置系数（将领）'!W123,IF($H123="弓将",'[5]配置系数（将领）'!W123,"")))</f>
        <v/>
      </c>
      <c r="Y123" s="208" t="str">
        <f ca="1">IF($H123="步将",'[3]配置系数（将领）'!X123,IF($H123="骑将",'[4]配置系数（将领）'!X123,IF($H123="弓将",'[5]配置系数（将领）'!X123,"")))</f>
        <v/>
      </c>
      <c r="Z123" s="208">
        <f>IF($H123="步将",'[3]配置系数（将领）'!Y123,IF($H123="骑将",'[4]配置系数（将领）'!Y123,IF($H123="弓将",'[5]配置系数（将领）'!Y123,"")))</f>
        <v>0</v>
      </c>
      <c r="AA123" s="208">
        <f>IF($H123="步将",'[3]配置系数（将领）'!Z123,IF($H123="骑将",'[4]配置系数（将领）'!Z123,IF($H123="弓将",'[5]配置系数（将领）'!Z123,"")))</f>
        <v>0</v>
      </c>
      <c r="AB123" s="208" t="str">
        <f ca="1">IF($H123="步将",'[3]配置系数（将领）'!AA123,IF($H123="骑将",'[4]配置系数（将领）'!AA123,IF($H123="弓将",'[5]配置系数（将领）'!AA123,"")))</f>
        <v/>
      </c>
      <c r="AC123" s="206">
        <f t="shared" ca="1" si="7"/>
        <v>1</v>
      </c>
    </row>
    <row r="124" spans="3:29" x14ac:dyDescent="0.15">
      <c r="C124" s="107">
        <v>116</v>
      </c>
      <c r="D124" s="69">
        <f>IFERROR(MATCH(C124,索引!J:J,0),D123)</f>
        <v>17</v>
      </c>
      <c r="E124" s="69">
        <f t="shared" si="4"/>
        <v>12</v>
      </c>
      <c r="F124" s="69">
        <f>INDEX(索引!$F:$F,D124,1)</f>
        <v>10010</v>
      </c>
      <c r="G124" s="69" t="str">
        <f>INDEX(索引!$E:$E,D124,1)</f>
        <v>王异</v>
      </c>
      <c r="H124" s="69" t="str">
        <f>INDEX(索引!$G:$G,D124,1)</f>
        <v>步将</v>
      </c>
      <c r="J124" s="208" t="str">
        <f ca="1">IF($H124="步将",'[3]配置系数（将领）'!I124,IF($H124="骑将",'[4]配置系数（将领）'!I124,IF($H124="弓将",'[5]配置系数（将领）'!I124,"")))</f>
        <v/>
      </c>
      <c r="K124" s="208" t="str">
        <f ca="1">IF($H124="步将",'[3]配置系数（将领）'!J124,IF($H124="骑将",'[4]配置系数（将领）'!J124,IF($H124="弓将",'[5]配置系数（将领）'!J124,"")))</f>
        <v/>
      </c>
      <c r="L124" s="208">
        <f>IF($H124="步将",'[3]配置系数（将领）'!K124,IF($H124="骑将",'[4]配置系数（将领）'!K124,IF($H124="弓将",'[5]配置系数（将领）'!K124,"")))</f>
        <v>0</v>
      </c>
      <c r="M124" s="208">
        <f>IF($H124="步将",'[3]配置系数（将领）'!L124,IF($H124="骑将",'[4]配置系数（将领）'!L124,IF($H124="弓将",'[5]配置系数（将领）'!L124,"")))</f>
        <v>0</v>
      </c>
      <c r="N124" s="208" t="str">
        <f ca="1">IF($H124="步将",'[3]配置系数（将领）'!M124,IF($H124="骑将",'[4]配置系数（将领）'!M124,IF($H124="弓将",'[5]配置系数（将领）'!M124,"")))</f>
        <v/>
      </c>
      <c r="O124" s="206">
        <f t="shared" ca="1" si="5"/>
        <v>1</v>
      </c>
      <c r="Q124" s="208" t="str">
        <f ca="1">IF($H124="步将",'[3]配置系数（将领）'!P124,IF($H124="骑将",'[4]配置系数（将领）'!P124,IF($H124="弓将",'[5]配置系数（将领）'!P124,"")))</f>
        <v/>
      </c>
      <c r="R124" s="208" t="str">
        <f ca="1">IF($H124="步将",'[3]配置系数（将领）'!Q124,IF($H124="骑将",'[4]配置系数（将领）'!Q124,IF($H124="弓将",'[5]配置系数（将领）'!Q124,"")))</f>
        <v/>
      </c>
      <c r="S124" s="208">
        <f>IF($H124="步将",'[3]配置系数（将领）'!R124,IF($H124="骑将",'[4]配置系数（将领）'!R124,IF($H124="弓将",'[5]配置系数（将领）'!R124,"")))</f>
        <v>0</v>
      </c>
      <c r="T124" s="208">
        <f>IF($H124="步将",'[3]配置系数（将领）'!S124,IF($H124="骑将",'[4]配置系数（将领）'!S124,IF($H124="弓将",'[5]配置系数（将领）'!S124,"")))</f>
        <v>0</v>
      </c>
      <c r="U124" s="208" t="str">
        <f ca="1">IF($H124="步将",'[3]配置系数（将领）'!T124,IF($H124="骑将",'[4]配置系数（将领）'!T124,IF($H124="弓将",'[5]配置系数（将领）'!T124,"")))</f>
        <v/>
      </c>
      <c r="V124" s="206">
        <f t="shared" ca="1" si="6"/>
        <v>1</v>
      </c>
      <c r="X124" s="208" t="str">
        <f ca="1">IF($H124="步将",'[3]配置系数（将领）'!W124,IF($H124="骑将",'[4]配置系数（将领）'!W124,IF($H124="弓将",'[5]配置系数（将领）'!W124,"")))</f>
        <v/>
      </c>
      <c r="Y124" s="208" t="str">
        <f ca="1">IF($H124="步将",'[3]配置系数（将领）'!X124,IF($H124="骑将",'[4]配置系数（将领）'!X124,IF($H124="弓将",'[5]配置系数（将领）'!X124,"")))</f>
        <v/>
      </c>
      <c r="Z124" s="208">
        <f>IF($H124="步将",'[3]配置系数（将领）'!Y124,IF($H124="骑将",'[4]配置系数（将领）'!Y124,IF($H124="弓将",'[5]配置系数（将领）'!Y124,"")))</f>
        <v>0</v>
      </c>
      <c r="AA124" s="208">
        <f>IF($H124="步将",'[3]配置系数（将领）'!Z124,IF($H124="骑将",'[4]配置系数（将领）'!Z124,IF($H124="弓将",'[5]配置系数（将领）'!Z124,"")))</f>
        <v>0</v>
      </c>
      <c r="AB124" s="208" t="str">
        <f ca="1">IF($H124="步将",'[3]配置系数（将领）'!AA124,IF($H124="骑将",'[4]配置系数（将领）'!AA124,IF($H124="弓将",'[5]配置系数（将领）'!AA124,"")))</f>
        <v/>
      </c>
      <c r="AC124" s="206">
        <f t="shared" ca="1" si="7"/>
        <v>1</v>
      </c>
    </row>
    <row r="125" spans="3:29" x14ac:dyDescent="0.15">
      <c r="C125" s="107">
        <v>117</v>
      </c>
      <c r="D125" s="69">
        <f>IFERROR(MATCH(C125,索引!J:J,0),D124)</f>
        <v>17</v>
      </c>
      <c r="E125" s="69">
        <f t="shared" si="4"/>
        <v>13</v>
      </c>
      <c r="F125" s="69">
        <f>INDEX(索引!$F:$F,D125,1)</f>
        <v>10010</v>
      </c>
      <c r="G125" s="69" t="str">
        <f>INDEX(索引!$E:$E,D125,1)</f>
        <v>王异</v>
      </c>
      <c r="H125" s="69" t="str">
        <f>INDEX(索引!$G:$G,D125,1)</f>
        <v>步将</v>
      </c>
      <c r="J125" s="208" t="str">
        <f ca="1">IF($H125="步将",'[3]配置系数（将领）'!I125,IF($H125="骑将",'[4]配置系数（将领）'!I125,IF($H125="弓将",'[5]配置系数（将领）'!I125,"")))</f>
        <v/>
      </c>
      <c r="K125" s="208" t="str">
        <f ca="1">IF($H125="步将",'[3]配置系数（将领）'!J125,IF($H125="骑将",'[4]配置系数（将领）'!J125,IF($H125="弓将",'[5]配置系数（将领）'!J125,"")))</f>
        <v/>
      </c>
      <c r="L125" s="208">
        <f>IF($H125="步将",'[3]配置系数（将领）'!K125,IF($H125="骑将",'[4]配置系数（将领）'!K125,IF($H125="弓将",'[5]配置系数（将领）'!K125,"")))</f>
        <v>0</v>
      </c>
      <c r="M125" s="208">
        <f>IF($H125="步将",'[3]配置系数（将领）'!L125,IF($H125="骑将",'[4]配置系数（将领）'!L125,IF($H125="弓将",'[5]配置系数（将领）'!L125,"")))</f>
        <v>0</v>
      </c>
      <c r="N125" s="208" t="str">
        <f ca="1">IF($H125="步将",'[3]配置系数（将领）'!M125,IF($H125="骑将",'[4]配置系数（将领）'!M125,IF($H125="弓将",'[5]配置系数（将领）'!M125,"")))</f>
        <v/>
      </c>
      <c r="O125" s="206">
        <f t="shared" ca="1" si="5"/>
        <v>1</v>
      </c>
      <c r="Q125" s="208" t="str">
        <f ca="1">IF($H125="步将",'[3]配置系数（将领）'!P125,IF($H125="骑将",'[4]配置系数（将领）'!P125,IF($H125="弓将",'[5]配置系数（将领）'!P125,"")))</f>
        <v/>
      </c>
      <c r="R125" s="208" t="str">
        <f ca="1">IF($H125="步将",'[3]配置系数（将领）'!Q125,IF($H125="骑将",'[4]配置系数（将领）'!Q125,IF($H125="弓将",'[5]配置系数（将领）'!Q125,"")))</f>
        <v/>
      </c>
      <c r="S125" s="208">
        <f>IF($H125="步将",'[3]配置系数（将领）'!R125,IF($H125="骑将",'[4]配置系数（将领）'!R125,IF($H125="弓将",'[5]配置系数（将领）'!R125,"")))</f>
        <v>0</v>
      </c>
      <c r="T125" s="208">
        <f>IF($H125="步将",'[3]配置系数（将领）'!S125,IF($H125="骑将",'[4]配置系数（将领）'!S125,IF($H125="弓将",'[5]配置系数（将领）'!S125,"")))</f>
        <v>0</v>
      </c>
      <c r="U125" s="208" t="str">
        <f ca="1">IF($H125="步将",'[3]配置系数（将领）'!T125,IF($H125="骑将",'[4]配置系数（将领）'!T125,IF($H125="弓将",'[5]配置系数（将领）'!T125,"")))</f>
        <v/>
      </c>
      <c r="V125" s="206">
        <f t="shared" ca="1" si="6"/>
        <v>1</v>
      </c>
      <c r="X125" s="208" t="str">
        <f ca="1">IF($H125="步将",'[3]配置系数（将领）'!W125,IF($H125="骑将",'[4]配置系数（将领）'!W125,IF($H125="弓将",'[5]配置系数（将领）'!W125,"")))</f>
        <v/>
      </c>
      <c r="Y125" s="208" t="str">
        <f ca="1">IF($H125="步将",'[3]配置系数（将领）'!X125,IF($H125="骑将",'[4]配置系数（将领）'!X125,IF($H125="弓将",'[5]配置系数（将领）'!X125,"")))</f>
        <v/>
      </c>
      <c r="Z125" s="208">
        <f>IF($H125="步将",'[3]配置系数（将领）'!Y125,IF($H125="骑将",'[4]配置系数（将领）'!Y125,IF($H125="弓将",'[5]配置系数（将领）'!Y125,"")))</f>
        <v>0</v>
      </c>
      <c r="AA125" s="208">
        <f>IF($H125="步将",'[3]配置系数（将领）'!Z125,IF($H125="骑将",'[4]配置系数（将领）'!Z125,IF($H125="弓将",'[5]配置系数（将领）'!Z125,"")))</f>
        <v>0</v>
      </c>
      <c r="AB125" s="208" t="str">
        <f ca="1">IF($H125="步将",'[3]配置系数（将领）'!AA125,IF($H125="骑将",'[4]配置系数（将领）'!AA125,IF($H125="弓将",'[5]配置系数（将领）'!AA125,"")))</f>
        <v/>
      </c>
      <c r="AC125" s="206">
        <f t="shared" ca="1" si="7"/>
        <v>1</v>
      </c>
    </row>
    <row r="126" spans="3:29" x14ac:dyDescent="0.15">
      <c r="C126" s="107">
        <v>118</v>
      </c>
      <c r="D126" s="69">
        <f>IFERROR(MATCH(C126,索引!J:J,0),D125)</f>
        <v>17</v>
      </c>
      <c r="E126" s="69">
        <f t="shared" si="4"/>
        <v>14</v>
      </c>
      <c r="F126" s="69">
        <f>INDEX(索引!$F:$F,D126,1)</f>
        <v>10010</v>
      </c>
      <c r="G126" s="69" t="str">
        <f>INDEX(索引!$E:$E,D126,1)</f>
        <v>王异</v>
      </c>
      <c r="H126" s="69" t="str">
        <f>INDEX(索引!$G:$G,D126,1)</f>
        <v>步将</v>
      </c>
      <c r="J126" s="208" t="str">
        <f ca="1">IF($H126="步将",'[3]配置系数（将领）'!I126,IF($H126="骑将",'[4]配置系数（将领）'!I126,IF($H126="弓将",'[5]配置系数（将领）'!I126,"")))</f>
        <v/>
      </c>
      <c r="K126" s="208" t="str">
        <f ca="1">IF($H126="步将",'[3]配置系数（将领）'!J126,IF($H126="骑将",'[4]配置系数（将领）'!J126,IF($H126="弓将",'[5]配置系数（将领）'!J126,"")))</f>
        <v/>
      </c>
      <c r="L126" s="208">
        <f>IF($H126="步将",'[3]配置系数（将领）'!K126,IF($H126="骑将",'[4]配置系数（将领）'!K126,IF($H126="弓将",'[5]配置系数（将领）'!K126,"")))</f>
        <v>0</v>
      </c>
      <c r="M126" s="208">
        <f>IF($H126="步将",'[3]配置系数（将领）'!L126,IF($H126="骑将",'[4]配置系数（将领）'!L126,IF($H126="弓将",'[5]配置系数（将领）'!L126,"")))</f>
        <v>0</v>
      </c>
      <c r="N126" s="208" t="str">
        <f ca="1">IF($H126="步将",'[3]配置系数（将领）'!M126,IF($H126="骑将",'[4]配置系数（将领）'!M126,IF($H126="弓将",'[5]配置系数（将领）'!M126,"")))</f>
        <v/>
      </c>
      <c r="O126" s="206">
        <f t="shared" ca="1" si="5"/>
        <v>1</v>
      </c>
      <c r="Q126" s="208" t="str">
        <f ca="1">IF($H126="步将",'[3]配置系数（将领）'!P126,IF($H126="骑将",'[4]配置系数（将领）'!P126,IF($H126="弓将",'[5]配置系数（将领）'!P126,"")))</f>
        <v/>
      </c>
      <c r="R126" s="208" t="str">
        <f ca="1">IF($H126="步将",'[3]配置系数（将领）'!Q126,IF($H126="骑将",'[4]配置系数（将领）'!Q126,IF($H126="弓将",'[5]配置系数（将领）'!Q126,"")))</f>
        <v/>
      </c>
      <c r="S126" s="208">
        <f>IF($H126="步将",'[3]配置系数（将领）'!R126,IF($H126="骑将",'[4]配置系数（将领）'!R126,IF($H126="弓将",'[5]配置系数（将领）'!R126,"")))</f>
        <v>0</v>
      </c>
      <c r="T126" s="208">
        <f>IF($H126="步将",'[3]配置系数（将领）'!S126,IF($H126="骑将",'[4]配置系数（将领）'!S126,IF($H126="弓将",'[5]配置系数（将领）'!S126,"")))</f>
        <v>0</v>
      </c>
      <c r="U126" s="208" t="str">
        <f ca="1">IF($H126="步将",'[3]配置系数（将领）'!T126,IF($H126="骑将",'[4]配置系数（将领）'!T126,IF($H126="弓将",'[5]配置系数（将领）'!T126,"")))</f>
        <v/>
      </c>
      <c r="V126" s="206">
        <f t="shared" ca="1" si="6"/>
        <v>1</v>
      </c>
      <c r="X126" s="208" t="str">
        <f ca="1">IF($H126="步将",'[3]配置系数（将领）'!W126,IF($H126="骑将",'[4]配置系数（将领）'!W126,IF($H126="弓将",'[5]配置系数（将领）'!W126,"")))</f>
        <v/>
      </c>
      <c r="Y126" s="208" t="str">
        <f ca="1">IF($H126="步将",'[3]配置系数（将领）'!X126,IF($H126="骑将",'[4]配置系数（将领）'!X126,IF($H126="弓将",'[5]配置系数（将领）'!X126,"")))</f>
        <v/>
      </c>
      <c r="Z126" s="208">
        <f>IF($H126="步将",'[3]配置系数（将领）'!Y126,IF($H126="骑将",'[4]配置系数（将领）'!Y126,IF($H126="弓将",'[5]配置系数（将领）'!Y126,"")))</f>
        <v>0</v>
      </c>
      <c r="AA126" s="208">
        <f>IF($H126="步将",'[3]配置系数（将领）'!Z126,IF($H126="骑将",'[4]配置系数（将领）'!Z126,IF($H126="弓将",'[5]配置系数（将领）'!Z126,"")))</f>
        <v>0</v>
      </c>
      <c r="AB126" s="208" t="str">
        <f ca="1">IF($H126="步将",'[3]配置系数（将领）'!AA126,IF($H126="骑将",'[4]配置系数（将领）'!AA126,IF($H126="弓将",'[5]配置系数（将领）'!AA126,"")))</f>
        <v/>
      </c>
      <c r="AC126" s="206">
        <f t="shared" ca="1" si="7"/>
        <v>1</v>
      </c>
    </row>
    <row r="127" spans="3:29" x14ac:dyDescent="0.15">
      <c r="C127" s="107">
        <v>119</v>
      </c>
      <c r="D127" s="69">
        <f>IFERROR(MATCH(C127,索引!J:J,0),D126)</f>
        <v>17</v>
      </c>
      <c r="E127" s="69">
        <f t="shared" si="4"/>
        <v>15</v>
      </c>
      <c r="F127" s="69">
        <f>INDEX(索引!$F:$F,D127,1)</f>
        <v>10010</v>
      </c>
      <c r="G127" s="69" t="str">
        <f>INDEX(索引!$E:$E,D127,1)</f>
        <v>王异</v>
      </c>
      <c r="H127" s="69" t="str">
        <f>INDEX(索引!$G:$G,D127,1)</f>
        <v>步将</v>
      </c>
      <c r="J127" s="208" t="str">
        <f ca="1">IF($H127="步将",'[3]配置系数（将领）'!I127,IF($H127="骑将",'[4]配置系数（将领）'!I127,IF($H127="弓将",'[5]配置系数（将领）'!I127,"")))</f>
        <v/>
      </c>
      <c r="K127" s="208" t="str">
        <f ca="1">IF($H127="步将",'[3]配置系数（将领）'!J127,IF($H127="骑将",'[4]配置系数（将领）'!J127,IF($H127="弓将",'[5]配置系数（将领）'!J127,"")))</f>
        <v/>
      </c>
      <c r="L127" s="208">
        <f>IF($H127="步将",'[3]配置系数（将领）'!K127,IF($H127="骑将",'[4]配置系数（将领）'!K127,IF($H127="弓将",'[5]配置系数（将领）'!K127,"")))</f>
        <v>0</v>
      </c>
      <c r="M127" s="208">
        <f>IF($H127="步将",'[3]配置系数（将领）'!L127,IF($H127="骑将",'[4]配置系数（将领）'!L127,IF($H127="弓将",'[5]配置系数（将领）'!L127,"")))</f>
        <v>0</v>
      </c>
      <c r="N127" s="208" t="str">
        <f ca="1">IF($H127="步将",'[3]配置系数（将领）'!M127,IF($H127="骑将",'[4]配置系数（将领）'!M127,IF($H127="弓将",'[5]配置系数（将领）'!M127,"")))</f>
        <v/>
      </c>
      <c r="O127" s="206">
        <f t="shared" ca="1" si="5"/>
        <v>1</v>
      </c>
      <c r="Q127" s="208" t="str">
        <f ca="1">IF($H127="步将",'[3]配置系数（将领）'!P127,IF($H127="骑将",'[4]配置系数（将领）'!P127,IF($H127="弓将",'[5]配置系数（将领）'!P127,"")))</f>
        <v/>
      </c>
      <c r="R127" s="208" t="str">
        <f ca="1">IF($H127="步将",'[3]配置系数（将领）'!Q127,IF($H127="骑将",'[4]配置系数（将领）'!Q127,IF($H127="弓将",'[5]配置系数（将领）'!Q127,"")))</f>
        <v/>
      </c>
      <c r="S127" s="208">
        <f>IF($H127="步将",'[3]配置系数（将领）'!R127,IF($H127="骑将",'[4]配置系数（将领）'!R127,IF($H127="弓将",'[5]配置系数（将领）'!R127,"")))</f>
        <v>0</v>
      </c>
      <c r="T127" s="208">
        <f>IF($H127="步将",'[3]配置系数（将领）'!S127,IF($H127="骑将",'[4]配置系数（将领）'!S127,IF($H127="弓将",'[5]配置系数（将领）'!S127,"")))</f>
        <v>0</v>
      </c>
      <c r="U127" s="208" t="str">
        <f ca="1">IF($H127="步将",'[3]配置系数（将领）'!T127,IF($H127="骑将",'[4]配置系数（将领）'!T127,IF($H127="弓将",'[5]配置系数（将领）'!T127,"")))</f>
        <v/>
      </c>
      <c r="V127" s="206">
        <f t="shared" ca="1" si="6"/>
        <v>1</v>
      </c>
      <c r="X127" s="208" t="str">
        <f ca="1">IF($H127="步将",'[3]配置系数（将领）'!W127,IF($H127="骑将",'[4]配置系数（将领）'!W127,IF($H127="弓将",'[5]配置系数（将领）'!W127,"")))</f>
        <v/>
      </c>
      <c r="Y127" s="208" t="str">
        <f ca="1">IF($H127="步将",'[3]配置系数（将领）'!X127,IF($H127="骑将",'[4]配置系数（将领）'!X127,IF($H127="弓将",'[5]配置系数（将领）'!X127,"")))</f>
        <v/>
      </c>
      <c r="Z127" s="208">
        <f>IF($H127="步将",'[3]配置系数（将领）'!Y127,IF($H127="骑将",'[4]配置系数（将领）'!Y127,IF($H127="弓将",'[5]配置系数（将领）'!Y127,"")))</f>
        <v>0</v>
      </c>
      <c r="AA127" s="208">
        <f>IF($H127="步将",'[3]配置系数（将领）'!Z127,IF($H127="骑将",'[4]配置系数（将领）'!Z127,IF($H127="弓将",'[5]配置系数（将领）'!Z127,"")))</f>
        <v>0</v>
      </c>
      <c r="AB127" s="208" t="str">
        <f ca="1">IF($H127="步将",'[3]配置系数（将领）'!AA127,IF($H127="骑将",'[4]配置系数（将领）'!AA127,IF($H127="弓将",'[5]配置系数（将领）'!AA127,"")))</f>
        <v/>
      </c>
      <c r="AC127" s="206">
        <f t="shared" ca="1" si="7"/>
        <v>1</v>
      </c>
    </row>
    <row r="128" spans="3:29" x14ac:dyDescent="0.15">
      <c r="C128" s="107">
        <v>120</v>
      </c>
      <c r="D128" s="69">
        <f>IFERROR(MATCH(C128,索引!J:J,0),D127)</f>
        <v>18</v>
      </c>
      <c r="E128" s="69">
        <f t="shared" si="4"/>
        <v>1</v>
      </c>
      <c r="F128" s="69">
        <f>INDEX(索引!$F:$F,D128,1)</f>
        <v>10011</v>
      </c>
      <c r="G128" s="69" t="str">
        <f>INDEX(索引!$E:$E,D128,1)</f>
        <v>丁奉</v>
      </c>
      <c r="H128" s="69" t="str">
        <f>INDEX(索引!$G:$G,D128,1)</f>
        <v>步将</v>
      </c>
      <c r="J128" s="208" t="str">
        <f ca="1">IF($H128="步将",'[3]配置系数（将领）'!I128,IF($H128="骑将",'[4]配置系数（将领）'!I128,IF($H128="弓将",'[5]配置系数（将领）'!I128,"")))</f>
        <v>1001100000101</v>
      </c>
      <c r="K128" s="208" t="str">
        <f ca="1">IF($H128="步将",'[3]配置系数（将领）'!J128,IF($H128="骑将",'[4]配置系数（将领）'!J128,IF($H128="弓将",'[5]配置系数（将领）'!J128,"")))</f>
        <v>普通攻击:对单体敌人造成{0}%的武力伤害</v>
      </c>
      <c r="L128" s="208">
        <f>IF($H128="步将",'[3]配置系数（将领）'!K128,IF($H128="骑将",'[4]配置系数（将领）'!K128,IF($H128="弓将",'[5]配置系数（将领）'!K128,"")))</f>
        <v>0</v>
      </c>
      <c r="M128" s="208">
        <f>IF($H128="步将",'[3]配置系数（将领）'!L128,IF($H128="骑将",'[4]配置系数（将领）'!L128,IF($H128="弓将",'[5]配置系数（将领）'!L128,"")))</f>
        <v>0</v>
      </c>
      <c r="N128" s="208" t="str">
        <f ca="1">IF($H128="步将",'[3]配置系数（将领）'!M128,IF($H128="骑将",'[4]配置系数（将领）'!M128,IF($H128="弓将",'[5]配置系数（将领）'!M128,"")))</f>
        <v>0.25+0.25+0.25+0.25+0.25+0.25+0.25+0.25+0.25+0.25+0.25+0.25+0.25+0.25+0.25+0.25+0.25</v>
      </c>
      <c r="O128" s="206">
        <f t="shared" ca="1" si="5"/>
        <v>100</v>
      </c>
      <c r="Q128" s="208" t="str">
        <f ca="1">IF($H128="步将",'[3]配置系数（将领）'!P128,IF($H128="骑将",'[4]配置系数（将领）'!P128,IF($H128="弓将",'[5]配置系数（将领）'!P128,"")))</f>
        <v/>
      </c>
      <c r="R128" s="208" t="str">
        <f ca="1">IF($H128="步将",'[3]配置系数（将领）'!Q128,IF($H128="骑将",'[4]配置系数（将领）'!Q128,IF($H128="弓将",'[5]配置系数（将领）'!Q128,"")))</f>
        <v/>
      </c>
      <c r="S128" s="208">
        <f>IF($H128="步将",'[3]配置系数（将领）'!R128,IF($H128="骑将",'[4]配置系数（将领）'!R128,IF($H128="弓将",'[5]配置系数（将领）'!R128,"")))</f>
        <v>0</v>
      </c>
      <c r="T128" s="208">
        <f>IF($H128="步将",'[3]配置系数（将领）'!S128,IF($H128="骑将",'[4]配置系数（将领）'!S128,IF($H128="弓将",'[5]配置系数（将领）'!S128,"")))</f>
        <v>0</v>
      </c>
      <c r="U128" s="208" t="str">
        <f ca="1">IF($H128="步将",'[3]配置系数（将领）'!T128,IF($H128="骑将",'[4]配置系数（将领）'!T128,IF($H128="弓将",'[5]配置系数（将领）'!T128,"")))</f>
        <v/>
      </c>
      <c r="V128" s="206">
        <f t="shared" ca="1" si="6"/>
        <v>1</v>
      </c>
      <c r="X128" s="208" t="str">
        <f ca="1">IF($H128="步将",'[3]配置系数（将领）'!W128,IF($H128="骑将",'[4]配置系数（将领）'!W128,IF($H128="弓将",'[5]配置系数（将领）'!W128,"")))</f>
        <v/>
      </c>
      <c r="Y128" s="208" t="str">
        <f ca="1">IF($H128="步将",'[3]配置系数（将领）'!X128,IF($H128="骑将",'[4]配置系数（将领）'!X128,IF($H128="弓将",'[5]配置系数（将领）'!X128,"")))</f>
        <v/>
      </c>
      <c r="Z128" s="208">
        <f>IF($H128="步将",'[3]配置系数（将领）'!Y128,IF($H128="骑将",'[4]配置系数（将领）'!Y128,IF($H128="弓将",'[5]配置系数（将领）'!Y128,"")))</f>
        <v>0</v>
      </c>
      <c r="AA128" s="208">
        <f>IF($H128="步将",'[3]配置系数（将领）'!Z128,IF($H128="骑将",'[4]配置系数（将领）'!Z128,IF($H128="弓将",'[5]配置系数（将领）'!Z128,"")))</f>
        <v>0</v>
      </c>
      <c r="AB128" s="208" t="str">
        <f ca="1">IF($H128="步将",'[3]配置系数（将领）'!AA128,IF($H128="骑将",'[4]配置系数（将领）'!AA128,IF($H128="弓将",'[5]配置系数（将领）'!AA128,"")))</f>
        <v/>
      </c>
      <c r="AC128" s="206">
        <f t="shared" ca="1" si="7"/>
        <v>1</v>
      </c>
    </row>
    <row r="129" spans="3:29" x14ac:dyDescent="0.15">
      <c r="C129" s="107">
        <v>121</v>
      </c>
      <c r="D129" s="69">
        <f>IFERROR(MATCH(C129,索引!J:J,0),D128)</f>
        <v>18</v>
      </c>
      <c r="E129" s="69">
        <f t="shared" si="4"/>
        <v>2</v>
      </c>
      <c r="F129" s="69">
        <f>INDEX(索引!$F:$F,D129,1)</f>
        <v>10011</v>
      </c>
      <c r="G129" s="69" t="str">
        <f>INDEX(索引!$E:$E,D129,1)</f>
        <v>丁奉</v>
      </c>
      <c r="H129" s="69" t="str">
        <f>INDEX(索引!$G:$G,D129,1)</f>
        <v>步将</v>
      </c>
      <c r="J129" s="208" t="str">
        <f ca="1">IF($H129="步将",'[3]配置系数（将领）'!I129,IF($H129="骑将",'[4]配置系数（将领）'!I129,IF($H129="弓将",'[5]配置系数（将领）'!I129,"")))</f>
        <v>1001100000201</v>
      </c>
      <c r="K129" s="208" t="str">
        <f ca="1">IF($H129="步将",'[3]配置系数（将领）'!J129,IF($H129="骑将",'[4]配置系数（将领）'!J129,IF($H129="弓将",'[5]配置系数（将领）'!J129,"")))</f>
        <v>怒气技能:丁奉瞬移到一个敌人身边对其进行刺杀，敌人受到丁奉攻击{0}%的武力伤害并被眩晕8秒，眩晕期间敌人无法受到治疗，但丁奉自身受到15%的额外伤害，持续8秒。</v>
      </c>
      <c r="L129" s="208">
        <f>IF($H129="步将",'[3]配置系数（将领）'!K129,IF($H129="骑将",'[4]配置系数（将领）'!K129,IF($H129="弓将",'[5]配置系数（将领）'!K129,"")))</f>
        <v>0</v>
      </c>
      <c r="M129" s="208">
        <f>IF($H129="步将",'[3]配置系数（将领）'!L129,IF($H129="骑将",'[4]配置系数（将领）'!L129,IF($H129="弓将",'[5]配置系数（将领）'!L129,"")))</f>
        <v>0</v>
      </c>
      <c r="N129" s="208" t="str">
        <f ca="1">IF($H129="步将",'[3]配置系数（将领）'!M129,IF($H129="骑将",'[4]配置系数（将领）'!M129,IF($H129="弓将",'[5]配置系数（将领）'!M129,"")))</f>
        <v>1+1.08+1.16+1.24+1.32+1.4+1.48+1.56+1.64+1.72+1.8+1.88+1.96+2.04+2.12+2.2+2.28</v>
      </c>
      <c r="O129" s="206">
        <f t="shared" ca="1" si="5"/>
        <v>100</v>
      </c>
      <c r="Q129" s="208" t="str">
        <f ca="1">IF($H129="步将",'[3]配置系数（将领）'!P129,IF($H129="骑将",'[4]配置系数（将领）'!P129,IF($H129="弓将",'[5]配置系数（将领）'!P129,"")))</f>
        <v/>
      </c>
      <c r="R129" s="208" t="str">
        <f ca="1">IF($H129="步将",'[3]配置系数（将领）'!Q129,IF($H129="骑将",'[4]配置系数（将领）'!Q129,IF($H129="弓将",'[5]配置系数（将领）'!Q129,"")))</f>
        <v/>
      </c>
      <c r="S129" s="208">
        <f>IF($H129="步将",'[3]配置系数（将领）'!R129,IF($H129="骑将",'[4]配置系数（将领）'!R129,IF($H129="弓将",'[5]配置系数（将领）'!R129,"")))</f>
        <v>0</v>
      </c>
      <c r="T129" s="208">
        <f>IF($H129="步将",'[3]配置系数（将领）'!S129,IF($H129="骑将",'[4]配置系数（将领）'!S129,IF($H129="弓将",'[5]配置系数（将领）'!S129,"")))</f>
        <v>0</v>
      </c>
      <c r="U129" s="208" t="str">
        <f ca="1">IF($H129="步将",'[3]配置系数（将领）'!T129,IF($H129="骑将",'[4]配置系数（将领）'!T129,IF($H129="弓将",'[5]配置系数（将领）'!T129,"")))</f>
        <v/>
      </c>
      <c r="V129" s="206">
        <f t="shared" ca="1" si="6"/>
        <v>1</v>
      </c>
      <c r="X129" s="208" t="str">
        <f ca="1">IF($H129="步将",'[3]配置系数（将领）'!W129,IF($H129="骑将",'[4]配置系数（将领）'!W129,IF($H129="弓将",'[5]配置系数（将领）'!W129,"")))</f>
        <v/>
      </c>
      <c r="Y129" s="208" t="str">
        <f ca="1">IF($H129="步将",'[3]配置系数（将领）'!X129,IF($H129="骑将",'[4]配置系数（将领）'!X129,IF($H129="弓将",'[5]配置系数（将领）'!X129,"")))</f>
        <v/>
      </c>
      <c r="Z129" s="208">
        <f>IF($H129="步将",'[3]配置系数（将领）'!Y129,IF($H129="骑将",'[4]配置系数（将领）'!Y129,IF($H129="弓将",'[5]配置系数（将领）'!Y129,"")))</f>
        <v>0</v>
      </c>
      <c r="AA129" s="208">
        <f>IF($H129="步将",'[3]配置系数（将领）'!Z129,IF($H129="骑将",'[4]配置系数（将领）'!Z129,IF($H129="弓将",'[5]配置系数（将领）'!Z129,"")))</f>
        <v>0</v>
      </c>
      <c r="AB129" s="208" t="str">
        <f ca="1">IF($H129="步将",'[3]配置系数（将领）'!AA129,IF($H129="骑将",'[4]配置系数（将领）'!AA129,IF($H129="弓将",'[5]配置系数（将领）'!AA129,"")))</f>
        <v/>
      </c>
      <c r="AC129" s="206">
        <f t="shared" ca="1" si="7"/>
        <v>1</v>
      </c>
    </row>
    <row r="130" spans="3:29" x14ac:dyDescent="0.15">
      <c r="C130" s="107">
        <v>122</v>
      </c>
      <c r="D130" s="69">
        <f>IFERROR(MATCH(C130,索引!J:J,0),D129)</f>
        <v>18</v>
      </c>
      <c r="E130" s="69">
        <f t="shared" si="4"/>
        <v>3</v>
      </c>
      <c r="F130" s="69">
        <f>INDEX(索引!$F:$F,D130,1)</f>
        <v>10011</v>
      </c>
      <c r="G130" s="69" t="str">
        <f>INDEX(索引!$E:$E,D130,1)</f>
        <v>丁奉</v>
      </c>
      <c r="H130" s="69" t="str">
        <f>INDEX(索引!$G:$G,D130,1)</f>
        <v>步将</v>
      </c>
      <c r="J130" s="208" t="str">
        <f ca="1">IF($H130="步将",'[3]配置系数（将领）'!I130,IF($H130="骑将",'[4]配置系数（将领）'!I130,IF($H130="弓将",'[5]配置系数（将领）'!I130,"")))</f>
        <v>1001100000202</v>
      </c>
      <c r="K130" s="208" t="str">
        <f ca="1">IF($H130="步将",'[3]配置系数（将领）'!J130,IF($H130="骑将",'[4]配置系数（将领）'!J130,IF($H130="弓将",'[5]配置系数（将领）'!J130,"")))</f>
        <v>怒气技能:丁奉瞬移到一个敌人身边对其进行刺杀，敌人受到丁奉攻击{0}%的武力伤害并被眩晕8秒，眩晕期间敌人无法受到治疗，但丁奉自身受到15%的额外伤害，持续8秒。</v>
      </c>
      <c r="L130" s="208">
        <f>IF($H130="步将",'[3]配置系数（将领）'!K130,IF($H130="骑将",'[4]配置系数（将领）'!K130,IF($H130="弓将",'[5]配置系数（将领）'!K130,"")))</f>
        <v>0</v>
      </c>
      <c r="M130" s="208">
        <f>IF($H130="步将",'[3]配置系数（将领）'!L130,IF($H130="骑将",'[4]配置系数（将领）'!L130,IF($H130="弓将",'[5]配置系数（将领）'!L130,"")))</f>
        <v>0</v>
      </c>
      <c r="N130" s="208" t="str">
        <f ca="1">IF($H130="步将",'[3]配置系数（将领）'!M130,IF($H130="骑将",'[4]配置系数（将领）'!M130,IF($H130="弓将",'[5]配置系数（将领）'!M130,"")))</f>
        <v>8+8+8+8+8+8+8+8+8+8+8+8+8+8+8+8+8</v>
      </c>
      <c r="O130" s="206">
        <f t="shared" ca="1" si="5"/>
        <v>1</v>
      </c>
      <c r="Q130" s="208" t="str">
        <f ca="1">IF($H130="步将",'[3]配置系数（将领）'!P130,IF($H130="骑将",'[4]配置系数（将领）'!P130,IF($H130="弓将",'[5]配置系数（将领）'!P130,"")))</f>
        <v/>
      </c>
      <c r="R130" s="208" t="str">
        <f ca="1">IF($H130="步将",'[3]配置系数（将领）'!Q130,IF($H130="骑将",'[4]配置系数（将领）'!Q130,IF($H130="弓将",'[5]配置系数（将领）'!Q130,"")))</f>
        <v/>
      </c>
      <c r="S130" s="208">
        <f>IF($H130="步将",'[3]配置系数（将领）'!R130,IF($H130="骑将",'[4]配置系数（将领）'!R130,IF($H130="弓将",'[5]配置系数（将领）'!R130,"")))</f>
        <v>0</v>
      </c>
      <c r="T130" s="208">
        <f>IF($H130="步将",'[3]配置系数（将领）'!S130,IF($H130="骑将",'[4]配置系数（将领）'!S130,IF($H130="弓将",'[5]配置系数（将领）'!S130,"")))</f>
        <v>0</v>
      </c>
      <c r="U130" s="208" t="str">
        <f ca="1">IF($H130="步将",'[3]配置系数（将领）'!T130,IF($H130="骑将",'[4]配置系数（将领）'!T130,IF($H130="弓将",'[5]配置系数（将领）'!T130,"")))</f>
        <v/>
      </c>
      <c r="V130" s="206">
        <f t="shared" ca="1" si="6"/>
        <v>1</v>
      </c>
      <c r="X130" s="208" t="str">
        <f ca="1">IF($H130="步将",'[3]配置系数（将领）'!W130,IF($H130="骑将",'[4]配置系数（将领）'!W130,IF($H130="弓将",'[5]配置系数（将领）'!W130,"")))</f>
        <v/>
      </c>
      <c r="Y130" s="208" t="str">
        <f ca="1">IF($H130="步将",'[3]配置系数（将领）'!X130,IF($H130="骑将",'[4]配置系数（将领）'!X130,IF($H130="弓将",'[5]配置系数（将领）'!X130,"")))</f>
        <v/>
      </c>
      <c r="Z130" s="208">
        <f>IF($H130="步将",'[3]配置系数（将领）'!Y130,IF($H130="骑将",'[4]配置系数（将领）'!Y130,IF($H130="弓将",'[5]配置系数（将领）'!Y130,"")))</f>
        <v>0</v>
      </c>
      <c r="AA130" s="208">
        <f>IF($H130="步将",'[3]配置系数（将领）'!Z130,IF($H130="骑将",'[4]配置系数（将领）'!Z130,IF($H130="弓将",'[5]配置系数（将领）'!Z130,"")))</f>
        <v>0</v>
      </c>
      <c r="AB130" s="208" t="str">
        <f ca="1">IF($H130="步将",'[3]配置系数（将领）'!AA130,IF($H130="骑将",'[4]配置系数（将领）'!AA130,IF($H130="弓将",'[5]配置系数（将领）'!AA130,"")))</f>
        <v/>
      </c>
      <c r="AC130" s="206">
        <f t="shared" ca="1" si="7"/>
        <v>1</v>
      </c>
    </row>
    <row r="131" spans="3:29" x14ac:dyDescent="0.15">
      <c r="C131" s="107">
        <v>123</v>
      </c>
      <c r="D131" s="69">
        <f>IFERROR(MATCH(C131,索引!J:J,0),D130)</f>
        <v>18</v>
      </c>
      <c r="E131" s="69">
        <f t="shared" si="4"/>
        <v>4</v>
      </c>
      <c r="F131" s="69">
        <f>INDEX(索引!$F:$F,D131,1)</f>
        <v>10011</v>
      </c>
      <c r="G131" s="69" t="str">
        <f>INDEX(索引!$E:$E,D131,1)</f>
        <v>丁奉</v>
      </c>
      <c r="H131" s="69" t="str">
        <f>INDEX(索引!$G:$G,D131,1)</f>
        <v>步将</v>
      </c>
      <c r="J131" s="208" t="str">
        <f ca="1">IF($H131="步将",'[3]配置系数（将领）'!I131,IF($H131="骑将",'[4]配置系数（将领）'!I131,IF($H131="弓将",'[5]配置系数（将领）'!I131,"")))</f>
        <v>1001100000203</v>
      </c>
      <c r="K131" s="208" t="str">
        <f ca="1">IF($H131="步将",'[3]配置系数（将领）'!J131,IF($H131="骑将",'[4]配置系数（将领）'!J131,IF($H131="弓将",'[5]配置系数（将领）'!J131,"")))</f>
        <v>怒气技能:丁奉瞬移到一个敌人身边对其进行刺杀，敌人受到丁奉攻击{0}%的武力伤害并被眩晕8秒，眩晕期间敌人无法受到治疗，但丁奉自身受到15%的额外伤害，持续8秒。</v>
      </c>
      <c r="L131" s="208">
        <f>IF($H131="步将",'[3]配置系数（将领）'!K131,IF($H131="骑将",'[4]配置系数（将领）'!K131,IF($H131="弓将",'[5]配置系数（将领）'!K131,"")))</f>
        <v>0</v>
      </c>
      <c r="M131" s="208">
        <f>IF($H131="步将",'[3]配置系数（将领）'!L131,IF($H131="骑将",'[4]配置系数（将领）'!L131,IF($H131="弓将",'[5]配置系数（将领）'!L131,"")))</f>
        <v>0</v>
      </c>
      <c r="N131" s="208" t="str">
        <f ca="1">IF($H131="步将",'[3]配置系数（将领）'!M131,IF($H131="骑将",'[4]配置系数（将领）'!M131,IF($H131="弓将",'[5]配置系数（将领）'!M131,"")))</f>
        <v>-0.15+-0.15+-0.15+-0.15+-0.15+-0.15+-0.15+-0.15+-0.15+-0.15+-0.15+-0.15+-0.15+-0.15+-0.15+-0.15+-0.15</v>
      </c>
      <c r="O131" s="206">
        <f t="shared" ca="1" si="5"/>
        <v>-1</v>
      </c>
      <c r="Q131" s="208" t="str">
        <f ca="1">IF($H131="步将",'[3]配置系数（将领）'!P131,IF($H131="骑将",'[4]配置系数（将领）'!P131,IF($H131="弓将",'[5]配置系数（将领）'!P131,"")))</f>
        <v/>
      </c>
      <c r="R131" s="208" t="str">
        <f ca="1">IF($H131="步将",'[3]配置系数（将领）'!Q131,IF($H131="骑将",'[4]配置系数（将领）'!Q131,IF($H131="弓将",'[5]配置系数（将领）'!Q131,"")))</f>
        <v/>
      </c>
      <c r="S131" s="208">
        <f>IF($H131="步将",'[3]配置系数（将领）'!R131,IF($H131="骑将",'[4]配置系数（将领）'!R131,IF($H131="弓将",'[5]配置系数（将领）'!R131,"")))</f>
        <v>0</v>
      </c>
      <c r="T131" s="208">
        <f>IF($H131="步将",'[3]配置系数（将领）'!S131,IF($H131="骑将",'[4]配置系数（将领）'!S131,IF($H131="弓将",'[5]配置系数（将领）'!S131,"")))</f>
        <v>0</v>
      </c>
      <c r="U131" s="208" t="str">
        <f ca="1">IF($H131="步将",'[3]配置系数（将领）'!T131,IF($H131="骑将",'[4]配置系数（将领）'!T131,IF($H131="弓将",'[5]配置系数（将领）'!T131,"")))</f>
        <v/>
      </c>
      <c r="V131" s="206">
        <f t="shared" ca="1" si="6"/>
        <v>1</v>
      </c>
      <c r="X131" s="208" t="str">
        <f ca="1">IF($H131="步将",'[3]配置系数（将领）'!W131,IF($H131="骑将",'[4]配置系数（将领）'!W131,IF($H131="弓将",'[5]配置系数（将领）'!W131,"")))</f>
        <v/>
      </c>
      <c r="Y131" s="208" t="str">
        <f ca="1">IF($H131="步将",'[3]配置系数（将领）'!X131,IF($H131="骑将",'[4]配置系数（将领）'!X131,IF($H131="弓将",'[5]配置系数（将领）'!X131,"")))</f>
        <v/>
      </c>
      <c r="Z131" s="208">
        <f>IF($H131="步将",'[3]配置系数（将领）'!Y131,IF($H131="骑将",'[4]配置系数（将领）'!Y131,IF($H131="弓将",'[5]配置系数（将领）'!Y131,"")))</f>
        <v>0</v>
      </c>
      <c r="AA131" s="208">
        <f>IF($H131="步将",'[3]配置系数（将领）'!Z131,IF($H131="骑将",'[4]配置系数（将领）'!Z131,IF($H131="弓将",'[5]配置系数（将领）'!Z131,"")))</f>
        <v>0</v>
      </c>
      <c r="AB131" s="208" t="str">
        <f ca="1">IF($H131="步将",'[3]配置系数（将领）'!AA131,IF($H131="骑将",'[4]配置系数（将领）'!AA131,IF($H131="弓将",'[5]配置系数（将领）'!AA131,"")))</f>
        <v/>
      </c>
      <c r="AC131" s="206">
        <f t="shared" ca="1" si="7"/>
        <v>1</v>
      </c>
    </row>
    <row r="132" spans="3:29" x14ac:dyDescent="0.15">
      <c r="C132" s="107">
        <v>124</v>
      </c>
      <c r="D132" s="69">
        <f>IFERROR(MATCH(C132,索引!J:J,0),D131)</f>
        <v>18</v>
      </c>
      <c r="E132" s="69">
        <f t="shared" si="4"/>
        <v>5</v>
      </c>
      <c r="F132" s="69">
        <f>INDEX(索引!$F:$F,D132,1)</f>
        <v>10011</v>
      </c>
      <c r="G132" s="69" t="str">
        <f>INDEX(索引!$E:$E,D132,1)</f>
        <v>丁奉</v>
      </c>
      <c r="H132" s="69" t="str">
        <f>INDEX(索引!$G:$G,D132,1)</f>
        <v>步将</v>
      </c>
      <c r="J132" s="208" t="str">
        <f ca="1">IF($H132="步将",'[3]配置系数（将领）'!I132,IF($H132="骑将",'[4]配置系数（将领）'!I132,IF($H132="弓将",'[5]配置系数（将领）'!I132,"")))</f>
        <v>1001100000204</v>
      </c>
      <c r="K132" s="208" t="str">
        <f ca="1">IF($H132="步将",'[3]配置系数（将领）'!J132,IF($H132="骑将",'[4]配置系数（将领）'!J132,IF($H132="弓将",'[5]配置系数（将领）'!J132,"")))</f>
        <v>怒气技能:丁奉瞬移到一个敌人身边对其进行刺杀，敌人受到丁奉攻击{0}%的武力伤害并被眩晕8秒，眩晕期间敌人无法受到治疗，但丁奉自身受到15%的额外伤害，持续8秒。</v>
      </c>
      <c r="L132" s="208">
        <f>IF($H132="步将",'[3]配置系数（将领）'!K132,IF($H132="骑将",'[4]配置系数（将领）'!K132,IF($H132="弓将",'[5]配置系数（将领）'!K132,"")))</f>
        <v>0</v>
      </c>
      <c r="M132" s="208">
        <f>IF($H132="步将",'[3]配置系数（将领）'!L132,IF($H132="骑将",'[4]配置系数（将领）'!L132,IF($H132="弓将",'[5]配置系数（将领）'!L132,"")))</f>
        <v>0</v>
      </c>
      <c r="N132" s="208" t="str">
        <f ca="1">IF($H132="步将",'[3]配置系数（将领）'!M132,IF($H132="骑将",'[4]配置系数（将领）'!M132,IF($H132="弓将",'[5]配置系数（将领）'!M132,"")))</f>
        <v>0++++++++++++++++</v>
      </c>
      <c r="O132" s="206">
        <f t="shared" ca="1" si="5"/>
        <v>1</v>
      </c>
      <c r="Q132" s="208" t="str">
        <f ca="1">IF($H132="步将",'[3]配置系数（将领）'!P132,IF($H132="骑将",'[4]配置系数（将领）'!P132,IF($H132="弓将",'[5]配置系数（将领）'!P132,"")))</f>
        <v/>
      </c>
      <c r="R132" s="208" t="str">
        <f ca="1">IF($H132="步将",'[3]配置系数（将领）'!Q132,IF($H132="骑将",'[4]配置系数（将领）'!Q132,IF($H132="弓将",'[5]配置系数（将领）'!Q132,"")))</f>
        <v/>
      </c>
      <c r="S132" s="208">
        <f>IF($H132="步将",'[3]配置系数（将领）'!R132,IF($H132="骑将",'[4]配置系数（将领）'!R132,IF($H132="弓将",'[5]配置系数（将领）'!R132,"")))</f>
        <v>0</v>
      </c>
      <c r="T132" s="208">
        <f>IF($H132="步将",'[3]配置系数（将领）'!S132,IF($H132="骑将",'[4]配置系数（将领）'!S132,IF($H132="弓将",'[5]配置系数（将领）'!S132,"")))</f>
        <v>0</v>
      </c>
      <c r="U132" s="208" t="str">
        <f ca="1">IF($H132="步将",'[3]配置系数（将领）'!T132,IF($H132="骑将",'[4]配置系数（将领）'!T132,IF($H132="弓将",'[5]配置系数（将领）'!T132,"")))</f>
        <v/>
      </c>
      <c r="V132" s="206">
        <f t="shared" ca="1" si="6"/>
        <v>1</v>
      </c>
      <c r="X132" s="208" t="str">
        <f ca="1">IF($H132="步将",'[3]配置系数（将领）'!W132,IF($H132="骑将",'[4]配置系数（将领）'!W132,IF($H132="弓将",'[5]配置系数（将领）'!W132,"")))</f>
        <v/>
      </c>
      <c r="Y132" s="208" t="str">
        <f ca="1">IF($H132="步将",'[3]配置系数（将领）'!X132,IF($H132="骑将",'[4]配置系数（将领）'!X132,IF($H132="弓将",'[5]配置系数（将领）'!X132,"")))</f>
        <v/>
      </c>
      <c r="Z132" s="208">
        <f>IF($H132="步将",'[3]配置系数（将领）'!Y132,IF($H132="骑将",'[4]配置系数（将领）'!Y132,IF($H132="弓将",'[5]配置系数（将领）'!Y132,"")))</f>
        <v>0</v>
      </c>
      <c r="AA132" s="208">
        <f>IF($H132="步将",'[3]配置系数（将领）'!Z132,IF($H132="骑将",'[4]配置系数（将领）'!Z132,IF($H132="弓将",'[5]配置系数（将领）'!Z132,"")))</f>
        <v>0</v>
      </c>
      <c r="AB132" s="208" t="str">
        <f ca="1">IF($H132="步将",'[3]配置系数（将领）'!AA132,IF($H132="骑将",'[4]配置系数（将领）'!AA132,IF($H132="弓将",'[5]配置系数（将领）'!AA132,"")))</f>
        <v/>
      </c>
      <c r="AC132" s="206">
        <f t="shared" ca="1" si="7"/>
        <v>1</v>
      </c>
    </row>
    <row r="133" spans="3:29" x14ac:dyDescent="0.15">
      <c r="C133" s="107">
        <v>125</v>
      </c>
      <c r="D133" s="69">
        <f>IFERROR(MATCH(C133,索引!J:J,0),D132)</f>
        <v>18</v>
      </c>
      <c r="E133" s="69">
        <f t="shared" si="4"/>
        <v>6</v>
      </c>
      <c r="F133" s="69">
        <f>INDEX(索引!$F:$F,D133,1)</f>
        <v>10011</v>
      </c>
      <c r="G133" s="69" t="str">
        <f>INDEX(索引!$E:$E,D133,1)</f>
        <v>丁奉</v>
      </c>
      <c r="H133" s="69" t="str">
        <f>INDEX(索引!$G:$G,D133,1)</f>
        <v>步将</v>
      </c>
      <c r="J133" s="208" t="str">
        <f ca="1">IF($H133="步将",'[3]配置系数（将领）'!I133,IF($H133="骑将",'[4]配置系数（将领）'!I133,IF($H133="弓将",'[5]配置系数（将领）'!I133,"")))</f>
        <v>1001100000301</v>
      </c>
      <c r="K133" s="208" t="str">
        <f ca="1">IF($H133="步将",'[3]配置系数（将领）'!J133,IF($H133="骑将",'[4]配置系数（将领）'!J133,IF($H133="弓将",'[5]配置系数（将领）'!J133,"")))</f>
        <v>被动技能1:丁奉暴击伤害增加{0}%。</v>
      </c>
      <c r="L133" s="208">
        <f>IF($H133="步将",'[3]配置系数（将领）'!K133,IF($H133="骑将",'[4]配置系数（将领）'!K133,IF($H133="弓将",'[5]配置系数（将领）'!K133,"")))</f>
        <v>0</v>
      </c>
      <c r="M133" s="208">
        <f>IF($H133="步将",'[3]配置系数（将领）'!L133,IF($H133="骑将",'[4]配置系数（将领）'!L133,IF($H133="弓将",'[5]配置系数（将领）'!L133,"")))</f>
        <v>0</v>
      </c>
      <c r="N133" s="208" t="str">
        <f ca="1">IF($H133="步将",'[3]配置系数（将领）'!M133,IF($H133="骑将",'[4]配置系数（将领）'!M133,IF($H133="弓将",'[5]配置系数（将领）'!M133,"")))</f>
        <v>0.6+0.65+0.7+0.75+0.8+0.85+0.9+0.95+1+1.05+1.1+1.15+1.2+1.25+1.3+1.35+1.4</v>
      </c>
      <c r="O133" s="206">
        <f t="shared" ca="1" si="5"/>
        <v>100</v>
      </c>
      <c r="Q133" s="208" t="str">
        <f ca="1">IF($H133="步将",'[3]配置系数（将领）'!P133,IF($H133="骑将",'[4]配置系数（将领）'!P133,IF($H133="弓将",'[5]配置系数（将领）'!P133,"")))</f>
        <v/>
      </c>
      <c r="R133" s="208" t="str">
        <f ca="1">IF($H133="步将",'[3]配置系数（将领）'!Q133,IF($H133="骑将",'[4]配置系数（将领）'!Q133,IF($H133="弓将",'[5]配置系数（将领）'!Q133,"")))</f>
        <v/>
      </c>
      <c r="S133" s="208">
        <f>IF($H133="步将",'[3]配置系数（将领）'!R133,IF($H133="骑将",'[4]配置系数（将领）'!R133,IF($H133="弓将",'[5]配置系数（将领）'!R133,"")))</f>
        <v>0</v>
      </c>
      <c r="T133" s="208">
        <f>IF($H133="步将",'[3]配置系数（将领）'!S133,IF($H133="骑将",'[4]配置系数（将领）'!S133,IF($H133="弓将",'[5]配置系数（将领）'!S133,"")))</f>
        <v>0</v>
      </c>
      <c r="U133" s="208" t="str">
        <f ca="1">IF($H133="步将",'[3]配置系数（将领）'!T133,IF($H133="骑将",'[4]配置系数（将领）'!T133,IF($H133="弓将",'[5]配置系数（将领）'!T133,"")))</f>
        <v/>
      </c>
      <c r="V133" s="206">
        <f t="shared" ca="1" si="6"/>
        <v>1</v>
      </c>
      <c r="X133" s="208" t="str">
        <f ca="1">IF($H133="步将",'[3]配置系数（将领）'!W133,IF($H133="骑将",'[4]配置系数（将领）'!W133,IF($H133="弓将",'[5]配置系数（将领）'!W133,"")))</f>
        <v/>
      </c>
      <c r="Y133" s="208" t="str">
        <f ca="1">IF($H133="步将",'[3]配置系数（将领）'!X133,IF($H133="骑将",'[4]配置系数（将领）'!X133,IF($H133="弓将",'[5]配置系数（将领）'!X133,"")))</f>
        <v/>
      </c>
      <c r="Z133" s="208">
        <f>IF($H133="步将",'[3]配置系数（将领）'!Y133,IF($H133="骑将",'[4]配置系数（将领）'!Y133,IF($H133="弓将",'[5]配置系数（将领）'!Y133,"")))</f>
        <v>0</v>
      </c>
      <c r="AA133" s="208">
        <f>IF($H133="步将",'[3]配置系数（将领）'!Z133,IF($H133="骑将",'[4]配置系数（将领）'!Z133,IF($H133="弓将",'[5]配置系数（将领）'!Z133,"")))</f>
        <v>0</v>
      </c>
      <c r="AB133" s="208" t="str">
        <f ca="1">IF($H133="步将",'[3]配置系数（将领）'!AA133,IF($H133="骑将",'[4]配置系数（将领）'!AA133,IF($H133="弓将",'[5]配置系数（将领）'!AA133,"")))</f>
        <v/>
      </c>
      <c r="AC133" s="206">
        <f t="shared" ca="1" si="7"/>
        <v>1</v>
      </c>
    </row>
    <row r="134" spans="3:29" x14ac:dyDescent="0.15">
      <c r="C134" s="107">
        <v>126</v>
      </c>
      <c r="D134" s="69">
        <f>IFERROR(MATCH(C134,索引!J:J,0),D133)</f>
        <v>18</v>
      </c>
      <c r="E134" s="69">
        <f t="shared" si="4"/>
        <v>7</v>
      </c>
      <c r="F134" s="69">
        <f>INDEX(索引!$F:$F,D134,1)</f>
        <v>10011</v>
      </c>
      <c r="G134" s="69" t="str">
        <f>INDEX(索引!$E:$E,D134,1)</f>
        <v>丁奉</v>
      </c>
      <c r="H134" s="69" t="str">
        <f>INDEX(索引!$G:$G,D134,1)</f>
        <v>步将</v>
      </c>
      <c r="J134" s="208" t="str">
        <f ca="1">IF($H134="步将",'[3]配置系数（将领）'!I134,IF($H134="骑将",'[4]配置系数（将领）'!I134,IF($H134="弓将",'[5]配置系数（将领）'!I134,"")))</f>
        <v>1001100000401</v>
      </c>
      <c r="K134" s="208" t="str">
        <f ca="1">IF($H134="步将",'[3]配置系数（将领）'!J134,IF($H134="骑将",'[4]配置系数（将领）'!J134,IF($H134="弓将",'[5]配置系数（将领）'!J134,"")))</f>
        <v>被动技能2:刺客优先攻击敌军武将并在战斗开始后40秒内一直处于隐蔽状态，如果自身在此期间进行普通攻击，则取消隐蔽并立即回复30点怒气。</v>
      </c>
      <c r="L134" s="208">
        <f>IF($H134="步将",'[3]配置系数（将领）'!K134,IF($H134="骑将",'[4]配置系数（将领）'!K134,IF($H134="弓将",'[5]配置系数（将领）'!K134,"")))</f>
        <v>0</v>
      </c>
      <c r="M134" s="208">
        <f>IF($H134="步将",'[3]配置系数（将领）'!L134,IF($H134="骑将",'[4]配置系数（将领）'!L134,IF($H134="弓将",'[5]配置系数（将领）'!L134,"")))</f>
        <v>0</v>
      </c>
      <c r="N134" s="208" t="str">
        <f ca="1">IF($H134="步将",'[3]配置系数（将领）'!M134,IF($H134="骑将",'[4]配置系数（将领）'!M134,IF($H134="弓将",'[5]配置系数（将领）'!M134,"")))</f>
        <v>30+30+30+30+30+30+30+30+30+30+30+30+30+30+30+30+30</v>
      </c>
      <c r="O134" s="206">
        <f t="shared" ca="1" si="5"/>
        <v>1</v>
      </c>
      <c r="Q134" s="208" t="str">
        <f ca="1">IF($H134="步将",'[3]配置系数（将领）'!P134,IF($H134="骑将",'[4]配置系数（将领）'!P134,IF($H134="弓将",'[5]配置系数（将领）'!P134,"")))</f>
        <v>1001100000402</v>
      </c>
      <c r="R134" s="208" t="str">
        <f ca="1">IF($H134="步将",'[3]配置系数（将领）'!Q134,IF($H134="骑将",'[4]配置系数（将领）'!Q134,IF($H134="弓将",'[5]配置系数（将领）'!Q134,"")))</f>
        <v>被动技能2:刺客优先攻击敌军武将并在战斗开始后40秒内一直处于隐蔽状态，如果自身在此期间进行普通攻击，则取消隐蔽并立即回复30点怒气。</v>
      </c>
      <c r="S134" s="208">
        <f>IF($H134="步将",'[3]配置系数（将领）'!R134,IF($H134="骑将",'[4]配置系数（将领）'!R134,IF($H134="弓将",'[5]配置系数（将领）'!R134,"")))</f>
        <v>0</v>
      </c>
      <c r="T134" s="208">
        <f>IF($H134="步将",'[3]配置系数（将领）'!S134,IF($H134="骑将",'[4]配置系数（将领）'!S134,IF($H134="弓将",'[5]配置系数（将领）'!S134,"")))</f>
        <v>0</v>
      </c>
      <c r="U134" s="208" t="str">
        <f ca="1">IF($H134="步将",'[3]配置系数（将领）'!T134,IF($H134="骑将",'[4]配置系数（将领）'!T134,IF($H134="弓将",'[5]配置系数（将领）'!T134,"")))</f>
        <v>-0.1+-0.1+-0.1+-0.1+-0.1+-0.1+-0.1+-0.1+-0.1+-0.1+-0.1+-0.1+-0.1+-0.1+-0.1+-0.1+-0.1</v>
      </c>
      <c r="V134" s="206">
        <f t="shared" ca="1" si="6"/>
        <v>-1</v>
      </c>
      <c r="X134" s="208" t="str">
        <f ca="1">IF($H134="步将",'[3]配置系数（将领）'!W134,IF($H134="骑将",'[4]配置系数（将领）'!W134,IF($H134="弓将",'[5]配置系数（将领）'!W134,"")))</f>
        <v>1001100000403</v>
      </c>
      <c r="Y134" s="208" t="str">
        <f ca="1">IF($H134="步将",'[3]配置系数（将领）'!X134,IF($H134="骑将",'[4]配置系数（将领）'!X134,IF($H134="弓将",'[5]配置系数（将领）'!X134,"")))</f>
        <v>被动技能2:刺客优先攻击敌军武将并在战斗开始后40秒内一直处于隐蔽状态，如果自身在此期间进行普通攻击，则取消隐蔽并立即回复30点怒气。</v>
      </c>
      <c r="Z134" s="208">
        <f>IF($H134="步将",'[3]配置系数（将领）'!Y134,IF($H134="骑将",'[4]配置系数（将领）'!Y134,IF($H134="弓将",'[5]配置系数（将领）'!Y134,"")))</f>
        <v>0</v>
      </c>
      <c r="AA134" s="208">
        <f>IF($H134="步将",'[3]配置系数（将领）'!Z134,IF($H134="骑将",'[4]配置系数（将领）'!Z134,IF($H134="弓将",'[5]配置系数（将领）'!Z134,"")))</f>
        <v>0</v>
      </c>
      <c r="AB134" s="208" t="str">
        <f ca="1">IF($H134="步将",'[3]配置系数（将领）'!AA134,IF($H134="骑将",'[4]配置系数（将领）'!AA134,IF($H134="弓将",'[5]配置系数（将领）'!AA134,"")))</f>
        <v>0.1+0.1+0.1+0.1+0.1+0.1+0.1+0.1+0.1+0.1+0.1+0.1+0.1+0.1+0.1+0.1+0.1</v>
      </c>
      <c r="AC134" s="206">
        <f t="shared" ca="1" si="7"/>
        <v>1</v>
      </c>
    </row>
    <row r="135" spans="3:29" x14ac:dyDescent="0.15">
      <c r="C135" s="107">
        <v>127</v>
      </c>
      <c r="D135" s="69">
        <f>IFERROR(MATCH(C135,索引!J:J,0),D134)</f>
        <v>18</v>
      </c>
      <c r="E135" s="69">
        <f t="shared" si="4"/>
        <v>8</v>
      </c>
      <c r="F135" s="69">
        <f>INDEX(索引!$F:$F,D135,1)</f>
        <v>10011</v>
      </c>
      <c r="G135" s="69" t="str">
        <f>INDEX(索引!$E:$E,D135,1)</f>
        <v>丁奉</v>
      </c>
      <c r="H135" s="69" t="str">
        <f>INDEX(索引!$G:$G,D135,1)</f>
        <v>步将</v>
      </c>
      <c r="J135" s="208" t="str">
        <f ca="1">IF($H135="步将",'[3]配置系数（将领）'!I135,IF($H135="骑将",'[4]配置系数（将领）'!I135,IF($H135="弓将",'[5]配置系数（将领）'!I135,"")))</f>
        <v>1001100000501</v>
      </c>
      <c r="K135" s="208" t="str">
        <f ca="1">IF($H135="步将",'[3]配置系数（将领）'!J135,IF($H135="骑将",'[4]配置系数（将领）'!J135,IF($H135="弓将",'[5]配置系数（将领）'!J135,"")))</f>
        <v>被动技能3:匹夫一怒，血溅五步，刺客对武将造成15%额外伤害。</v>
      </c>
      <c r="L135" s="208">
        <f>IF($H135="步将",'[3]配置系数（将领）'!K135,IF($H135="骑将",'[4]配置系数（将领）'!K135,IF($H135="弓将",'[5]配置系数（将领）'!K135,"")))</f>
        <v>0</v>
      </c>
      <c r="M135" s="208">
        <f>IF($H135="步将",'[3]配置系数（将领）'!L135,IF($H135="骑将",'[4]配置系数（将领）'!L135,IF($H135="弓将",'[5]配置系数（将领）'!L135,"")))</f>
        <v>0</v>
      </c>
      <c r="N135" s="208" t="str">
        <f ca="1">IF($H135="步将",'[3]配置系数（将领）'!M135,IF($H135="骑将",'[4]配置系数（将领）'!M135,IF($H135="弓将",'[5]配置系数（将领）'!M135,"")))</f>
        <v>0.15+0.15+0.15+0.15+0.15+0.15+0.15+0.15+0.15+0.15+0.15+0.15+0.15+0.15+0.15+0.15+0.15</v>
      </c>
      <c r="O135" s="206">
        <f t="shared" ca="1" si="5"/>
        <v>1</v>
      </c>
      <c r="Q135" s="208" t="str">
        <f ca="1">IF($H135="步将",'[3]配置系数（将领）'!P135,IF($H135="骑将",'[4]配置系数（将领）'!P135,IF($H135="弓将",'[5]配置系数（将领）'!P135,"")))</f>
        <v/>
      </c>
      <c r="R135" s="208" t="str">
        <f ca="1">IF($H135="步将",'[3]配置系数（将领）'!Q135,IF($H135="骑将",'[4]配置系数（将领）'!Q135,IF($H135="弓将",'[5]配置系数（将领）'!Q135,"")))</f>
        <v/>
      </c>
      <c r="S135" s="208">
        <f>IF($H135="步将",'[3]配置系数（将领）'!R135,IF($H135="骑将",'[4]配置系数（将领）'!R135,IF($H135="弓将",'[5]配置系数（将领）'!R135,"")))</f>
        <v>0</v>
      </c>
      <c r="T135" s="208">
        <f>IF($H135="步将",'[3]配置系数（将领）'!S135,IF($H135="骑将",'[4]配置系数（将领）'!S135,IF($H135="弓将",'[5]配置系数（将领）'!S135,"")))</f>
        <v>0</v>
      </c>
      <c r="U135" s="208" t="str">
        <f ca="1">IF($H135="步将",'[3]配置系数（将领）'!T135,IF($H135="骑将",'[4]配置系数（将领）'!T135,IF($H135="弓将",'[5]配置系数（将领）'!T135,"")))</f>
        <v/>
      </c>
      <c r="V135" s="206">
        <f t="shared" ca="1" si="6"/>
        <v>1</v>
      </c>
      <c r="X135" s="208" t="str">
        <f ca="1">IF($H135="步将",'[3]配置系数（将领）'!W135,IF($H135="骑将",'[4]配置系数（将领）'!W135,IF($H135="弓将",'[5]配置系数（将领）'!W135,"")))</f>
        <v/>
      </c>
      <c r="Y135" s="208" t="str">
        <f ca="1">IF($H135="步将",'[3]配置系数（将领）'!X135,IF($H135="骑将",'[4]配置系数（将领）'!X135,IF($H135="弓将",'[5]配置系数（将领）'!X135,"")))</f>
        <v/>
      </c>
      <c r="Z135" s="208">
        <f>IF($H135="步将",'[3]配置系数（将领）'!Y135,IF($H135="骑将",'[4]配置系数（将领）'!Y135,IF($H135="弓将",'[5]配置系数（将领）'!Y135,"")))</f>
        <v>0</v>
      </c>
      <c r="AA135" s="208">
        <f>IF($H135="步将",'[3]配置系数（将领）'!Z135,IF($H135="骑将",'[4]配置系数（将领）'!Z135,IF($H135="弓将",'[5]配置系数（将领）'!Z135,"")))</f>
        <v>0</v>
      </c>
      <c r="AB135" s="208" t="str">
        <f ca="1">IF($H135="步将",'[3]配置系数（将领）'!AA135,IF($H135="骑将",'[4]配置系数（将领）'!AA135,IF($H135="弓将",'[5]配置系数（将领）'!AA135,"")))</f>
        <v/>
      </c>
      <c r="AC135" s="206">
        <f t="shared" ca="1" si="7"/>
        <v>1</v>
      </c>
    </row>
    <row r="136" spans="3:29" x14ac:dyDescent="0.15">
      <c r="C136" s="107">
        <v>128</v>
      </c>
      <c r="D136" s="69">
        <f>IFERROR(MATCH(C136,索引!J:J,0),D135)</f>
        <v>18</v>
      </c>
      <c r="E136" s="69">
        <f t="shared" si="4"/>
        <v>9</v>
      </c>
      <c r="F136" s="69">
        <f>INDEX(索引!$F:$F,D136,1)</f>
        <v>10011</v>
      </c>
      <c r="G136" s="69" t="str">
        <f>INDEX(索引!$E:$E,D136,1)</f>
        <v>丁奉</v>
      </c>
      <c r="H136" s="69" t="str">
        <f>INDEX(索引!$G:$G,D136,1)</f>
        <v>步将</v>
      </c>
      <c r="J136" s="208" t="str">
        <f ca="1">IF($H136="步将",'[3]配置系数（将领）'!I136,IF($H136="骑将",'[4]配置系数（将领）'!I136,IF($H136="弓将",'[5]配置系数（将领）'!I136,"")))</f>
        <v/>
      </c>
      <c r="K136" s="208" t="str">
        <f ca="1">IF($H136="步将",'[3]配置系数（将领）'!J136,IF($H136="骑将",'[4]配置系数（将领）'!J136,IF($H136="弓将",'[5]配置系数（将领）'!J136,"")))</f>
        <v/>
      </c>
      <c r="L136" s="208">
        <f>IF($H136="步将",'[3]配置系数（将领）'!K136,IF($H136="骑将",'[4]配置系数（将领）'!K136,IF($H136="弓将",'[5]配置系数（将领）'!K136,"")))</f>
        <v>0</v>
      </c>
      <c r="M136" s="208">
        <f>IF($H136="步将",'[3]配置系数（将领）'!L136,IF($H136="骑将",'[4]配置系数（将领）'!L136,IF($H136="弓将",'[5]配置系数（将领）'!L136,"")))</f>
        <v>0</v>
      </c>
      <c r="N136" s="208" t="str">
        <f ca="1">IF($H136="步将",'[3]配置系数（将领）'!M136,IF($H136="骑将",'[4]配置系数（将领）'!M136,IF($H136="弓将",'[5]配置系数（将领）'!M136,"")))</f>
        <v/>
      </c>
      <c r="O136" s="206">
        <f t="shared" ca="1" si="5"/>
        <v>1</v>
      </c>
      <c r="Q136" s="208" t="str">
        <f ca="1">IF($H136="步将",'[3]配置系数（将领）'!P136,IF($H136="骑将",'[4]配置系数（将领）'!P136,IF($H136="弓将",'[5]配置系数（将领）'!P136,"")))</f>
        <v/>
      </c>
      <c r="R136" s="208" t="str">
        <f ca="1">IF($H136="步将",'[3]配置系数（将领）'!Q136,IF($H136="骑将",'[4]配置系数（将领）'!Q136,IF($H136="弓将",'[5]配置系数（将领）'!Q136,"")))</f>
        <v/>
      </c>
      <c r="S136" s="208">
        <f>IF($H136="步将",'[3]配置系数（将领）'!R136,IF($H136="骑将",'[4]配置系数（将领）'!R136,IF($H136="弓将",'[5]配置系数（将领）'!R136,"")))</f>
        <v>0</v>
      </c>
      <c r="T136" s="208">
        <f>IF($H136="步将",'[3]配置系数（将领）'!S136,IF($H136="骑将",'[4]配置系数（将领）'!S136,IF($H136="弓将",'[5]配置系数（将领）'!S136,"")))</f>
        <v>0</v>
      </c>
      <c r="U136" s="208" t="str">
        <f ca="1">IF($H136="步将",'[3]配置系数（将领）'!T136,IF($H136="骑将",'[4]配置系数（将领）'!T136,IF($H136="弓将",'[5]配置系数（将领）'!T136,"")))</f>
        <v/>
      </c>
      <c r="V136" s="206">
        <f t="shared" ca="1" si="6"/>
        <v>1</v>
      </c>
      <c r="X136" s="208" t="str">
        <f ca="1">IF($H136="步将",'[3]配置系数（将领）'!W136,IF($H136="骑将",'[4]配置系数（将领）'!W136,IF($H136="弓将",'[5]配置系数（将领）'!W136,"")))</f>
        <v/>
      </c>
      <c r="Y136" s="208" t="str">
        <f ca="1">IF($H136="步将",'[3]配置系数（将领）'!X136,IF($H136="骑将",'[4]配置系数（将领）'!X136,IF($H136="弓将",'[5]配置系数（将领）'!X136,"")))</f>
        <v/>
      </c>
      <c r="Z136" s="208">
        <f>IF($H136="步将",'[3]配置系数（将领）'!Y136,IF($H136="骑将",'[4]配置系数（将领）'!Y136,IF($H136="弓将",'[5]配置系数（将领）'!Y136,"")))</f>
        <v>0</v>
      </c>
      <c r="AA136" s="208">
        <f>IF($H136="步将",'[3]配置系数（将领）'!Z136,IF($H136="骑将",'[4]配置系数（将领）'!Z136,IF($H136="弓将",'[5]配置系数（将领）'!Z136,"")))</f>
        <v>0</v>
      </c>
      <c r="AB136" s="208" t="str">
        <f ca="1">IF($H136="步将",'[3]配置系数（将领）'!AA136,IF($H136="骑将",'[4]配置系数（将领）'!AA136,IF($H136="弓将",'[5]配置系数（将领）'!AA136,"")))</f>
        <v/>
      </c>
      <c r="AC136" s="206">
        <f t="shared" ca="1" si="7"/>
        <v>1</v>
      </c>
    </row>
    <row r="137" spans="3:29" x14ac:dyDescent="0.15">
      <c r="C137" s="107">
        <v>129</v>
      </c>
      <c r="D137" s="69">
        <f>IFERROR(MATCH(C137,索引!J:J,0),D136)</f>
        <v>18</v>
      </c>
      <c r="E137" s="69">
        <f t="shared" ref="E137:E200" si="8">MIN(IF(G137=G136,E136+1,1),15)</f>
        <v>10</v>
      </c>
      <c r="F137" s="69">
        <f>INDEX(索引!$F:$F,D137,1)</f>
        <v>10011</v>
      </c>
      <c r="G137" s="69" t="str">
        <f>INDEX(索引!$E:$E,D137,1)</f>
        <v>丁奉</v>
      </c>
      <c r="H137" s="69" t="str">
        <f>INDEX(索引!$G:$G,D137,1)</f>
        <v>步将</v>
      </c>
      <c r="J137" s="208" t="str">
        <f ca="1">IF($H137="步将",'[3]配置系数（将领）'!I137,IF($H137="骑将",'[4]配置系数（将领）'!I137,IF($H137="弓将",'[5]配置系数（将领）'!I137,"")))</f>
        <v/>
      </c>
      <c r="K137" s="208" t="str">
        <f ca="1">IF($H137="步将",'[3]配置系数（将领）'!J137,IF($H137="骑将",'[4]配置系数（将领）'!J137,IF($H137="弓将",'[5]配置系数（将领）'!J137,"")))</f>
        <v/>
      </c>
      <c r="L137" s="208">
        <f>IF($H137="步将",'[3]配置系数（将领）'!K137,IF($H137="骑将",'[4]配置系数（将领）'!K137,IF($H137="弓将",'[5]配置系数（将领）'!K137,"")))</f>
        <v>0</v>
      </c>
      <c r="M137" s="208">
        <f>IF($H137="步将",'[3]配置系数（将领）'!L137,IF($H137="骑将",'[4]配置系数（将领）'!L137,IF($H137="弓将",'[5]配置系数（将领）'!L137,"")))</f>
        <v>0</v>
      </c>
      <c r="N137" s="208" t="str">
        <f ca="1">IF($H137="步将",'[3]配置系数（将领）'!M137,IF($H137="骑将",'[4]配置系数（将领）'!M137,IF($H137="弓将",'[5]配置系数（将领）'!M137,"")))</f>
        <v/>
      </c>
      <c r="O137" s="206">
        <f t="shared" ref="O137:O200" ca="1" si="9">IFERROR(IF(RIGHT(J137,1)="4",IF(MID(K137,FIND("{3}",K137)+3,1)="%",100,1),IF(RIGHT(J137,1)="3",IF(MID(K137,FIND("{2}",K137)+3,1)="%",100,1),IF(RIGHT(J137,1)="2",IF(MID(K137,FIND("{1}",K137)+3,1)="%",100,1),IF(MID(K137,FIND("{0}",K137)+3,1)="%",100,1)))),1)*IFERROR(IF(LEFT(N137,FIND("+",N137)-1)+0&lt;0,-1,1),1)</f>
        <v>1</v>
      </c>
      <c r="Q137" s="208" t="str">
        <f ca="1">IF($H137="步将",'[3]配置系数（将领）'!P137,IF($H137="骑将",'[4]配置系数（将领）'!P137,IF($H137="弓将",'[5]配置系数（将领）'!P137,"")))</f>
        <v/>
      </c>
      <c r="R137" s="208" t="str">
        <f ca="1">IF($H137="步将",'[3]配置系数（将领）'!Q137,IF($H137="骑将",'[4]配置系数（将领）'!Q137,IF($H137="弓将",'[5]配置系数（将领）'!Q137,"")))</f>
        <v/>
      </c>
      <c r="S137" s="208">
        <f>IF($H137="步将",'[3]配置系数（将领）'!R137,IF($H137="骑将",'[4]配置系数（将领）'!R137,IF($H137="弓将",'[5]配置系数（将领）'!R137,"")))</f>
        <v>0</v>
      </c>
      <c r="T137" s="208">
        <f>IF($H137="步将",'[3]配置系数（将领）'!S137,IF($H137="骑将",'[4]配置系数（将领）'!S137,IF($H137="弓将",'[5]配置系数（将领）'!S137,"")))</f>
        <v>0</v>
      </c>
      <c r="U137" s="208" t="str">
        <f ca="1">IF($H137="步将",'[3]配置系数（将领）'!T137,IF($H137="骑将",'[4]配置系数（将领）'!T137,IF($H137="弓将",'[5]配置系数（将领）'!T137,"")))</f>
        <v/>
      </c>
      <c r="V137" s="206">
        <f t="shared" ref="V137:V200" ca="1" si="10">IFERROR(IF(RIGHT(Q137,1)="4",IF(MID(R137,FIND("{3}",R137)+3,1)="%",100,1),IF(RIGHT(Q137,1)="3",IF(MID(R137,FIND("{2}",R137)+3,1)="%",100,1),IF(RIGHT(Q137,1)="2",IF(MID(R137,FIND("{1}",R137)+3,1)="%",100,1),IF(MID(R137,FIND("{0}",R137)+3,1)="%",100,1)))),1)*IFERROR(IF(LEFT(U137,FIND("+",U137)-1)+0&lt;0,-1,1),1)</f>
        <v>1</v>
      </c>
      <c r="X137" s="208" t="str">
        <f ca="1">IF($H137="步将",'[3]配置系数（将领）'!W137,IF($H137="骑将",'[4]配置系数（将领）'!W137,IF($H137="弓将",'[5]配置系数（将领）'!W137,"")))</f>
        <v/>
      </c>
      <c r="Y137" s="208" t="str">
        <f ca="1">IF($H137="步将",'[3]配置系数（将领）'!X137,IF($H137="骑将",'[4]配置系数（将领）'!X137,IF($H137="弓将",'[5]配置系数（将领）'!X137,"")))</f>
        <v/>
      </c>
      <c r="Z137" s="208">
        <f>IF($H137="步将",'[3]配置系数（将领）'!Y137,IF($H137="骑将",'[4]配置系数（将领）'!Y137,IF($H137="弓将",'[5]配置系数（将领）'!Y137,"")))</f>
        <v>0</v>
      </c>
      <c r="AA137" s="208">
        <f>IF($H137="步将",'[3]配置系数（将领）'!Z137,IF($H137="骑将",'[4]配置系数（将领）'!Z137,IF($H137="弓将",'[5]配置系数（将领）'!Z137,"")))</f>
        <v>0</v>
      </c>
      <c r="AB137" s="208" t="str">
        <f ca="1">IF($H137="步将",'[3]配置系数（将领）'!AA137,IF($H137="骑将",'[4]配置系数（将领）'!AA137,IF($H137="弓将",'[5]配置系数（将领）'!AA137,"")))</f>
        <v/>
      </c>
      <c r="AC137" s="206">
        <f t="shared" ref="AC137:AC200" ca="1" si="11">IFERROR(IF(RIGHT(X137,1)="4",IF(MID(Y137,FIND("{3}",Y137)+3,1)="%",100,1),IF(RIGHT(X137,1)="3",IF(MID(Y137,FIND("{2}",Y137)+3,1)="%",100,1),IF(RIGHT(X137,1)="2",IF(MID(Y137,FIND("{1}",Y137)+3,1)="%",100,1),IF(MID(Y137,FIND("{0}",Y137)+3,1)="%",100,1)))),1)*IFERROR(IF(LEFT(AB137,FIND("+",AB137)-1)+0&lt;0,-1,1),1)</f>
        <v>1</v>
      </c>
    </row>
    <row r="138" spans="3:29" x14ac:dyDescent="0.15">
      <c r="C138" s="107">
        <v>130</v>
      </c>
      <c r="D138" s="69">
        <f>IFERROR(MATCH(C138,索引!J:J,0),D137)</f>
        <v>18</v>
      </c>
      <c r="E138" s="69">
        <f t="shared" si="8"/>
        <v>11</v>
      </c>
      <c r="F138" s="69">
        <f>INDEX(索引!$F:$F,D138,1)</f>
        <v>10011</v>
      </c>
      <c r="G138" s="69" t="str">
        <f>INDEX(索引!$E:$E,D138,1)</f>
        <v>丁奉</v>
      </c>
      <c r="H138" s="69" t="str">
        <f>INDEX(索引!$G:$G,D138,1)</f>
        <v>步将</v>
      </c>
      <c r="J138" s="208" t="str">
        <f ca="1">IF($H138="步将",'[3]配置系数（将领）'!I138,IF($H138="骑将",'[4]配置系数（将领）'!I138,IF($H138="弓将",'[5]配置系数（将领）'!I138,"")))</f>
        <v/>
      </c>
      <c r="K138" s="208" t="str">
        <f ca="1">IF($H138="步将",'[3]配置系数（将领）'!J138,IF($H138="骑将",'[4]配置系数（将领）'!J138,IF($H138="弓将",'[5]配置系数（将领）'!J138,"")))</f>
        <v/>
      </c>
      <c r="L138" s="208">
        <f>IF($H138="步将",'[3]配置系数（将领）'!K138,IF($H138="骑将",'[4]配置系数（将领）'!K138,IF($H138="弓将",'[5]配置系数（将领）'!K138,"")))</f>
        <v>0</v>
      </c>
      <c r="M138" s="208">
        <f>IF($H138="步将",'[3]配置系数（将领）'!L138,IF($H138="骑将",'[4]配置系数（将领）'!L138,IF($H138="弓将",'[5]配置系数（将领）'!L138,"")))</f>
        <v>0</v>
      </c>
      <c r="N138" s="208" t="str">
        <f ca="1">IF($H138="步将",'[3]配置系数（将领）'!M138,IF($H138="骑将",'[4]配置系数（将领）'!M138,IF($H138="弓将",'[5]配置系数（将领）'!M138,"")))</f>
        <v/>
      </c>
      <c r="O138" s="206">
        <f t="shared" ca="1" si="9"/>
        <v>1</v>
      </c>
      <c r="Q138" s="208" t="str">
        <f ca="1">IF($H138="步将",'[3]配置系数（将领）'!P138,IF($H138="骑将",'[4]配置系数（将领）'!P138,IF($H138="弓将",'[5]配置系数（将领）'!P138,"")))</f>
        <v/>
      </c>
      <c r="R138" s="208" t="str">
        <f ca="1">IF($H138="步将",'[3]配置系数（将领）'!Q138,IF($H138="骑将",'[4]配置系数（将领）'!Q138,IF($H138="弓将",'[5]配置系数（将领）'!Q138,"")))</f>
        <v/>
      </c>
      <c r="S138" s="208">
        <f>IF($H138="步将",'[3]配置系数（将领）'!R138,IF($H138="骑将",'[4]配置系数（将领）'!R138,IF($H138="弓将",'[5]配置系数（将领）'!R138,"")))</f>
        <v>0</v>
      </c>
      <c r="T138" s="208">
        <f>IF($H138="步将",'[3]配置系数（将领）'!S138,IF($H138="骑将",'[4]配置系数（将领）'!S138,IF($H138="弓将",'[5]配置系数（将领）'!S138,"")))</f>
        <v>0</v>
      </c>
      <c r="U138" s="208" t="str">
        <f ca="1">IF($H138="步将",'[3]配置系数（将领）'!T138,IF($H138="骑将",'[4]配置系数（将领）'!T138,IF($H138="弓将",'[5]配置系数（将领）'!T138,"")))</f>
        <v/>
      </c>
      <c r="V138" s="206">
        <f t="shared" ca="1" si="10"/>
        <v>1</v>
      </c>
      <c r="X138" s="208" t="str">
        <f ca="1">IF($H138="步将",'[3]配置系数（将领）'!W138,IF($H138="骑将",'[4]配置系数（将领）'!W138,IF($H138="弓将",'[5]配置系数（将领）'!W138,"")))</f>
        <v/>
      </c>
      <c r="Y138" s="208" t="str">
        <f ca="1">IF($H138="步将",'[3]配置系数（将领）'!X138,IF($H138="骑将",'[4]配置系数（将领）'!X138,IF($H138="弓将",'[5]配置系数（将领）'!X138,"")))</f>
        <v/>
      </c>
      <c r="Z138" s="208">
        <f>IF($H138="步将",'[3]配置系数（将领）'!Y138,IF($H138="骑将",'[4]配置系数（将领）'!Y138,IF($H138="弓将",'[5]配置系数（将领）'!Y138,"")))</f>
        <v>0</v>
      </c>
      <c r="AA138" s="208">
        <f>IF($H138="步将",'[3]配置系数（将领）'!Z138,IF($H138="骑将",'[4]配置系数（将领）'!Z138,IF($H138="弓将",'[5]配置系数（将领）'!Z138,"")))</f>
        <v>0</v>
      </c>
      <c r="AB138" s="208" t="str">
        <f ca="1">IF($H138="步将",'[3]配置系数（将领）'!AA138,IF($H138="骑将",'[4]配置系数（将领）'!AA138,IF($H138="弓将",'[5]配置系数（将领）'!AA138,"")))</f>
        <v/>
      </c>
      <c r="AC138" s="206">
        <f t="shared" ca="1" si="11"/>
        <v>1</v>
      </c>
    </row>
    <row r="139" spans="3:29" x14ac:dyDescent="0.15">
      <c r="C139" s="107">
        <v>131</v>
      </c>
      <c r="D139" s="69">
        <f>IFERROR(MATCH(C139,索引!J:J,0),D138)</f>
        <v>18</v>
      </c>
      <c r="E139" s="69">
        <f t="shared" si="8"/>
        <v>12</v>
      </c>
      <c r="F139" s="69">
        <f>INDEX(索引!$F:$F,D139,1)</f>
        <v>10011</v>
      </c>
      <c r="G139" s="69" t="str">
        <f>INDEX(索引!$E:$E,D139,1)</f>
        <v>丁奉</v>
      </c>
      <c r="H139" s="69" t="str">
        <f>INDEX(索引!$G:$G,D139,1)</f>
        <v>步将</v>
      </c>
      <c r="J139" s="208" t="str">
        <f ca="1">IF($H139="步将",'[3]配置系数（将领）'!I139,IF($H139="骑将",'[4]配置系数（将领）'!I139,IF($H139="弓将",'[5]配置系数（将领）'!I139,"")))</f>
        <v/>
      </c>
      <c r="K139" s="208" t="str">
        <f ca="1">IF($H139="步将",'[3]配置系数（将领）'!J139,IF($H139="骑将",'[4]配置系数（将领）'!J139,IF($H139="弓将",'[5]配置系数（将领）'!J139,"")))</f>
        <v/>
      </c>
      <c r="L139" s="208">
        <f>IF($H139="步将",'[3]配置系数（将领）'!K139,IF($H139="骑将",'[4]配置系数（将领）'!K139,IF($H139="弓将",'[5]配置系数（将领）'!K139,"")))</f>
        <v>0</v>
      </c>
      <c r="M139" s="208">
        <f>IF($H139="步将",'[3]配置系数（将领）'!L139,IF($H139="骑将",'[4]配置系数（将领）'!L139,IF($H139="弓将",'[5]配置系数（将领）'!L139,"")))</f>
        <v>0</v>
      </c>
      <c r="N139" s="208" t="str">
        <f ca="1">IF($H139="步将",'[3]配置系数（将领）'!M139,IF($H139="骑将",'[4]配置系数（将领）'!M139,IF($H139="弓将",'[5]配置系数（将领）'!M139,"")))</f>
        <v/>
      </c>
      <c r="O139" s="206">
        <f t="shared" ca="1" si="9"/>
        <v>1</v>
      </c>
      <c r="Q139" s="208" t="str">
        <f ca="1">IF($H139="步将",'[3]配置系数（将领）'!P139,IF($H139="骑将",'[4]配置系数（将领）'!P139,IF($H139="弓将",'[5]配置系数（将领）'!P139,"")))</f>
        <v/>
      </c>
      <c r="R139" s="208" t="str">
        <f ca="1">IF($H139="步将",'[3]配置系数（将领）'!Q139,IF($H139="骑将",'[4]配置系数（将领）'!Q139,IF($H139="弓将",'[5]配置系数（将领）'!Q139,"")))</f>
        <v/>
      </c>
      <c r="S139" s="208">
        <f>IF($H139="步将",'[3]配置系数（将领）'!R139,IF($H139="骑将",'[4]配置系数（将领）'!R139,IF($H139="弓将",'[5]配置系数（将领）'!R139,"")))</f>
        <v>0</v>
      </c>
      <c r="T139" s="208">
        <f>IF($H139="步将",'[3]配置系数（将领）'!S139,IF($H139="骑将",'[4]配置系数（将领）'!S139,IF($H139="弓将",'[5]配置系数（将领）'!S139,"")))</f>
        <v>0</v>
      </c>
      <c r="U139" s="208" t="str">
        <f ca="1">IF($H139="步将",'[3]配置系数（将领）'!T139,IF($H139="骑将",'[4]配置系数（将领）'!T139,IF($H139="弓将",'[5]配置系数（将领）'!T139,"")))</f>
        <v/>
      </c>
      <c r="V139" s="206">
        <f t="shared" ca="1" si="10"/>
        <v>1</v>
      </c>
      <c r="X139" s="208" t="str">
        <f ca="1">IF($H139="步将",'[3]配置系数（将领）'!W139,IF($H139="骑将",'[4]配置系数（将领）'!W139,IF($H139="弓将",'[5]配置系数（将领）'!W139,"")))</f>
        <v/>
      </c>
      <c r="Y139" s="208" t="str">
        <f ca="1">IF($H139="步将",'[3]配置系数（将领）'!X139,IF($H139="骑将",'[4]配置系数（将领）'!X139,IF($H139="弓将",'[5]配置系数（将领）'!X139,"")))</f>
        <v/>
      </c>
      <c r="Z139" s="208">
        <f>IF($H139="步将",'[3]配置系数（将领）'!Y139,IF($H139="骑将",'[4]配置系数（将领）'!Y139,IF($H139="弓将",'[5]配置系数（将领）'!Y139,"")))</f>
        <v>0</v>
      </c>
      <c r="AA139" s="208">
        <f>IF($H139="步将",'[3]配置系数（将领）'!Z139,IF($H139="骑将",'[4]配置系数（将领）'!Z139,IF($H139="弓将",'[5]配置系数（将领）'!Z139,"")))</f>
        <v>0</v>
      </c>
      <c r="AB139" s="208" t="str">
        <f ca="1">IF($H139="步将",'[3]配置系数（将领）'!AA139,IF($H139="骑将",'[4]配置系数（将领）'!AA139,IF($H139="弓将",'[5]配置系数（将领）'!AA139,"")))</f>
        <v/>
      </c>
      <c r="AC139" s="206">
        <f t="shared" ca="1" si="11"/>
        <v>1</v>
      </c>
    </row>
    <row r="140" spans="3:29" x14ac:dyDescent="0.15">
      <c r="C140" s="107">
        <v>132</v>
      </c>
      <c r="D140" s="69">
        <f>IFERROR(MATCH(C140,索引!J:J,0),D139)</f>
        <v>18</v>
      </c>
      <c r="E140" s="69">
        <f t="shared" si="8"/>
        <v>13</v>
      </c>
      <c r="F140" s="69">
        <f>INDEX(索引!$F:$F,D140,1)</f>
        <v>10011</v>
      </c>
      <c r="G140" s="69" t="str">
        <f>INDEX(索引!$E:$E,D140,1)</f>
        <v>丁奉</v>
      </c>
      <c r="H140" s="69" t="str">
        <f>INDEX(索引!$G:$G,D140,1)</f>
        <v>步将</v>
      </c>
      <c r="J140" s="208" t="str">
        <f ca="1">IF($H140="步将",'[3]配置系数（将领）'!I140,IF($H140="骑将",'[4]配置系数（将领）'!I140,IF($H140="弓将",'[5]配置系数（将领）'!I140,"")))</f>
        <v/>
      </c>
      <c r="K140" s="208" t="str">
        <f ca="1">IF($H140="步将",'[3]配置系数（将领）'!J140,IF($H140="骑将",'[4]配置系数（将领）'!J140,IF($H140="弓将",'[5]配置系数（将领）'!J140,"")))</f>
        <v/>
      </c>
      <c r="L140" s="208">
        <f>IF($H140="步将",'[3]配置系数（将领）'!K140,IF($H140="骑将",'[4]配置系数（将领）'!K140,IF($H140="弓将",'[5]配置系数（将领）'!K140,"")))</f>
        <v>0</v>
      </c>
      <c r="M140" s="208">
        <f>IF($H140="步将",'[3]配置系数（将领）'!L140,IF($H140="骑将",'[4]配置系数（将领）'!L140,IF($H140="弓将",'[5]配置系数（将领）'!L140,"")))</f>
        <v>0</v>
      </c>
      <c r="N140" s="208" t="str">
        <f ca="1">IF($H140="步将",'[3]配置系数（将领）'!M140,IF($H140="骑将",'[4]配置系数（将领）'!M140,IF($H140="弓将",'[5]配置系数（将领）'!M140,"")))</f>
        <v/>
      </c>
      <c r="O140" s="206">
        <f t="shared" ca="1" si="9"/>
        <v>1</v>
      </c>
      <c r="Q140" s="208" t="str">
        <f ca="1">IF($H140="步将",'[3]配置系数（将领）'!P140,IF($H140="骑将",'[4]配置系数（将领）'!P140,IF($H140="弓将",'[5]配置系数（将领）'!P140,"")))</f>
        <v/>
      </c>
      <c r="R140" s="208" t="str">
        <f ca="1">IF($H140="步将",'[3]配置系数（将领）'!Q140,IF($H140="骑将",'[4]配置系数（将领）'!Q140,IF($H140="弓将",'[5]配置系数（将领）'!Q140,"")))</f>
        <v/>
      </c>
      <c r="S140" s="208">
        <f>IF($H140="步将",'[3]配置系数（将领）'!R140,IF($H140="骑将",'[4]配置系数（将领）'!R140,IF($H140="弓将",'[5]配置系数（将领）'!R140,"")))</f>
        <v>0</v>
      </c>
      <c r="T140" s="208">
        <f>IF($H140="步将",'[3]配置系数（将领）'!S140,IF($H140="骑将",'[4]配置系数（将领）'!S140,IF($H140="弓将",'[5]配置系数（将领）'!S140,"")))</f>
        <v>0</v>
      </c>
      <c r="U140" s="208" t="str">
        <f ca="1">IF($H140="步将",'[3]配置系数（将领）'!T140,IF($H140="骑将",'[4]配置系数（将领）'!T140,IF($H140="弓将",'[5]配置系数（将领）'!T140,"")))</f>
        <v/>
      </c>
      <c r="V140" s="206">
        <f t="shared" ca="1" si="10"/>
        <v>1</v>
      </c>
      <c r="X140" s="208" t="str">
        <f ca="1">IF($H140="步将",'[3]配置系数（将领）'!W140,IF($H140="骑将",'[4]配置系数（将领）'!W140,IF($H140="弓将",'[5]配置系数（将领）'!W140,"")))</f>
        <v/>
      </c>
      <c r="Y140" s="208" t="str">
        <f ca="1">IF($H140="步将",'[3]配置系数（将领）'!X140,IF($H140="骑将",'[4]配置系数（将领）'!X140,IF($H140="弓将",'[5]配置系数（将领）'!X140,"")))</f>
        <v/>
      </c>
      <c r="Z140" s="208">
        <f>IF($H140="步将",'[3]配置系数（将领）'!Y140,IF($H140="骑将",'[4]配置系数（将领）'!Y140,IF($H140="弓将",'[5]配置系数（将领）'!Y140,"")))</f>
        <v>0</v>
      </c>
      <c r="AA140" s="208">
        <f>IF($H140="步将",'[3]配置系数（将领）'!Z140,IF($H140="骑将",'[4]配置系数（将领）'!Z140,IF($H140="弓将",'[5]配置系数（将领）'!Z140,"")))</f>
        <v>0</v>
      </c>
      <c r="AB140" s="208" t="str">
        <f ca="1">IF($H140="步将",'[3]配置系数（将领）'!AA140,IF($H140="骑将",'[4]配置系数（将领）'!AA140,IF($H140="弓将",'[5]配置系数（将领）'!AA140,"")))</f>
        <v/>
      </c>
      <c r="AC140" s="206">
        <f t="shared" ca="1" si="11"/>
        <v>1</v>
      </c>
    </row>
    <row r="141" spans="3:29" x14ac:dyDescent="0.15">
      <c r="C141" s="107">
        <v>133</v>
      </c>
      <c r="D141" s="69">
        <f>IFERROR(MATCH(C141,索引!J:J,0),D140)</f>
        <v>18</v>
      </c>
      <c r="E141" s="69">
        <f t="shared" si="8"/>
        <v>14</v>
      </c>
      <c r="F141" s="69">
        <f>INDEX(索引!$F:$F,D141,1)</f>
        <v>10011</v>
      </c>
      <c r="G141" s="69" t="str">
        <f>INDEX(索引!$E:$E,D141,1)</f>
        <v>丁奉</v>
      </c>
      <c r="H141" s="69" t="str">
        <f>INDEX(索引!$G:$G,D141,1)</f>
        <v>步将</v>
      </c>
      <c r="J141" s="208" t="str">
        <f ca="1">IF($H141="步将",'[3]配置系数（将领）'!I141,IF($H141="骑将",'[4]配置系数（将领）'!I141,IF($H141="弓将",'[5]配置系数（将领）'!I141,"")))</f>
        <v/>
      </c>
      <c r="K141" s="208" t="str">
        <f ca="1">IF($H141="步将",'[3]配置系数（将领）'!J141,IF($H141="骑将",'[4]配置系数（将领）'!J141,IF($H141="弓将",'[5]配置系数（将领）'!J141,"")))</f>
        <v/>
      </c>
      <c r="L141" s="208">
        <f>IF($H141="步将",'[3]配置系数（将领）'!K141,IF($H141="骑将",'[4]配置系数（将领）'!K141,IF($H141="弓将",'[5]配置系数（将领）'!K141,"")))</f>
        <v>0</v>
      </c>
      <c r="M141" s="208">
        <f>IF($H141="步将",'[3]配置系数（将领）'!L141,IF($H141="骑将",'[4]配置系数（将领）'!L141,IF($H141="弓将",'[5]配置系数（将领）'!L141,"")))</f>
        <v>0</v>
      </c>
      <c r="N141" s="208" t="str">
        <f ca="1">IF($H141="步将",'[3]配置系数（将领）'!M141,IF($H141="骑将",'[4]配置系数（将领）'!M141,IF($H141="弓将",'[5]配置系数（将领）'!M141,"")))</f>
        <v/>
      </c>
      <c r="O141" s="206">
        <f t="shared" ca="1" si="9"/>
        <v>1</v>
      </c>
      <c r="Q141" s="208" t="str">
        <f ca="1">IF($H141="步将",'[3]配置系数（将领）'!P141,IF($H141="骑将",'[4]配置系数（将领）'!P141,IF($H141="弓将",'[5]配置系数（将领）'!P141,"")))</f>
        <v/>
      </c>
      <c r="R141" s="208" t="str">
        <f ca="1">IF($H141="步将",'[3]配置系数（将领）'!Q141,IF($H141="骑将",'[4]配置系数（将领）'!Q141,IF($H141="弓将",'[5]配置系数（将领）'!Q141,"")))</f>
        <v/>
      </c>
      <c r="S141" s="208">
        <f>IF($H141="步将",'[3]配置系数（将领）'!R141,IF($H141="骑将",'[4]配置系数（将领）'!R141,IF($H141="弓将",'[5]配置系数（将领）'!R141,"")))</f>
        <v>0</v>
      </c>
      <c r="T141" s="208">
        <f>IF($H141="步将",'[3]配置系数（将领）'!S141,IF($H141="骑将",'[4]配置系数（将领）'!S141,IF($H141="弓将",'[5]配置系数（将领）'!S141,"")))</f>
        <v>0</v>
      </c>
      <c r="U141" s="208" t="str">
        <f ca="1">IF($H141="步将",'[3]配置系数（将领）'!T141,IF($H141="骑将",'[4]配置系数（将领）'!T141,IF($H141="弓将",'[5]配置系数（将领）'!T141,"")))</f>
        <v/>
      </c>
      <c r="V141" s="206">
        <f t="shared" ca="1" si="10"/>
        <v>1</v>
      </c>
      <c r="X141" s="208" t="str">
        <f ca="1">IF($H141="步将",'[3]配置系数（将领）'!W141,IF($H141="骑将",'[4]配置系数（将领）'!W141,IF($H141="弓将",'[5]配置系数（将领）'!W141,"")))</f>
        <v/>
      </c>
      <c r="Y141" s="208" t="str">
        <f ca="1">IF($H141="步将",'[3]配置系数（将领）'!X141,IF($H141="骑将",'[4]配置系数（将领）'!X141,IF($H141="弓将",'[5]配置系数（将领）'!X141,"")))</f>
        <v/>
      </c>
      <c r="Z141" s="208">
        <f>IF($H141="步将",'[3]配置系数（将领）'!Y141,IF($H141="骑将",'[4]配置系数（将领）'!Y141,IF($H141="弓将",'[5]配置系数（将领）'!Y141,"")))</f>
        <v>0</v>
      </c>
      <c r="AA141" s="208">
        <f>IF($H141="步将",'[3]配置系数（将领）'!Z141,IF($H141="骑将",'[4]配置系数（将领）'!Z141,IF($H141="弓将",'[5]配置系数（将领）'!Z141,"")))</f>
        <v>0</v>
      </c>
      <c r="AB141" s="208" t="str">
        <f ca="1">IF($H141="步将",'[3]配置系数（将领）'!AA141,IF($H141="骑将",'[4]配置系数（将领）'!AA141,IF($H141="弓将",'[5]配置系数（将领）'!AA141,"")))</f>
        <v/>
      </c>
      <c r="AC141" s="206">
        <f t="shared" ca="1" si="11"/>
        <v>1</v>
      </c>
    </row>
    <row r="142" spans="3:29" x14ac:dyDescent="0.15">
      <c r="C142" s="107">
        <v>134</v>
      </c>
      <c r="D142" s="69">
        <f>IFERROR(MATCH(C142,索引!J:J,0),D141)</f>
        <v>18</v>
      </c>
      <c r="E142" s="69">
        <f t="shared" si="8"/>
        <v>15</v>
      </c>
      <c r="F142" s="69">
        <f>INDEX(索引!$F:$F,D142,1)</f>
        <v>10011</v>
      </c>
      <c r="G142" s="69" t="str">
        <f>INDEX(索引!$E:$E,D142,1)</f>
        <v>丁奉</v>
      </c>
      <c r="H142" s="69" t="str">
        <f>INDEX(索引!$G:$G,D142,1)</f>
        <v>步将</v>
      </c>
      <c r="J142" s="208" t="str">
        <f ca="1">IF($H142="步将",'[3]配置系数（将领）'!I142,IF($H142="骑将",'[4]配置系数（将领）'!I142,IF($H142="弓将",'[5]配置系数（将领）'!I142,"")))</f>
        <v/>
      </c>
      <c r="K142" s="208" t="str">
        <f ca="1">IF($H142="步将",'[3]配置系数（将领）'!J142,IF($H142="骑将",'[4]配置系数（将领）'!J142,IF($H142="弓将",'[5]配置系数（将领）'!J142,"")))</f>
        <v/>
      </c>
      <c r="L142" s="208">
        <f>IF($H142="步将",'[3]配置系数（将领）'!K142,IF($H142="骑将",'[4]配置系数（将领）'!K142,IF($H142="弓将",'[5]配置系数（将领）'!K142,"")))</f>
        <v>0</v>
      </c>
      <c r="M142" s="208">
        <f>IF($H142="步将",'[3]配置系数（将领）'!L142,IF($H142="骑将",'[4]配置系数（将领）'!L142,IF($H142="弓将",'[5]配置系数（将领）'!L142,"")))</f>
        <v>0</v>
      </c>
      <c r="N142" s="208" t="str">
        <f ca="1">IF($H142="步将",'[3]配置系数（将领）'!M142,IF($H142="骑将",'[4]配置系数（将领）'!M142,IF($H142="弓将",'[5]配置系数（将领）'!M142,"")))</f>
        <v/>
      </c>
      <c r="O142" s="206">
        <f t="shared" ca="1" si="9"/>
        <v>1</v>
      </c>
      <c r="Q142" s="208" t="str">
        <f ca="1">IF($H142="步将",'[3]配置系数（将领）'!P142,IF($H142="骑将",'[4]配置系数（将领）'!P142,IF($H142="弓将",'[5]配置系数（将领）'!P142,"")))</f>
        <v/>
      </c>
      <c r="R142" s="208" t="str">
        <f ca="1">IF($H142="步将",'[3]配置系数（将领）'!Q142,IF($H142="骑将",'[4]配置系数（将领）'!Q142,IF($H142="弓将",'[5]配置系数（将领）'!Q142,"")))</f>
        <v/>
      </c>
      <c r="S142" s="208">
        <f>IF($H142="步将",'[3]配置系数（将领）'!R142,IF($H142="骑将",'[4]配置系数（将领）'!R142,IF($H142="弓将",'[5]配置系数（将领）'!R142,"")))</f>
        <v>0</v>
      </c>
      <c r="T142" s="208">
        <f>IF($H142="步将",'[3]配置系数（将领）'!S142,IF($H142="骑将",'[4]配置系数（将领）'!S142,IF($H142="弓将",'[5]配置系数（将领）'!S142,"")))</f>
        <v>0</v>
      </c>
      <c r="U142" s="208" t="str">
        <f ca="1">IF($H142="步将",'[3]配置系数（将领）'!T142,IF($H142="骑将",'[4]配置系数（将领）'!T142,IF($H142="弓将",'[5]配置系数（将领）'!T142,"")))</f>
        <v/>
      </c>
      <c r="V142" s="206">
        <f t="shared" ca="1" si="10"/>
        <v>1</v>
      </c>
      <c r="X142" s="208" t="str">
        <f ca="1">IF($H142="步将",'[3]配置系数（将领）'!W142,IF($H142="骑将",'[4]配置系数（将领）'!W142,IF($H142="弓将",'[5]配置系数（将领）'!W142,"")))</f>
        <v/>
      </c>
      <c r="Y142" s="208" t="str">
        <f ca="1">IF($H142="步将",'[3]配置系数（将领）'!X142,IF($H142="骑将",'[4]配置系数（将领）'!X142,IF($H142="弓将",'[5]配置系数（将领）'!X142,"")))</f>
        <v/>
      </c>
      <c r="Z142" s="208">
        <f>IF($H142="步将",'[3]配置系数（将领）'!Y142,IF($H142="骑将",'[4]配置系数（将领）'!Y142,IF($H142="弓将",'[5]配置系数（将领）'!Y142,"")))</f>
        <v>0</v>
      </c>
      <c r="AA142" s="208">
        <f>IF($H142="步将",'[3]配置系数（将领）'!Z142,IF($H142="骑将",'[4]配置系数（将领）'!Z142,IF($H142="弓将",'[5]配置系数（将领）'!Z142,"")))</f>
        <v>0</v>
      </c>
      <c r="AB142" s="208" t="str">
        <f ca="1">IF($H142="步将",'[3]配置系数（将领）'!AA142,IF($H142="骑将",'[4]配置系数（将领）'!AA142,IF($H142="弓将",'[5]配置系数（将领）'!AA142,"")))</f>
        <v/>
      </c>
      <c r="AC142" s="206">
        <f t="shared" ca="1" si="11"/>
        <v>1</v>
      </c>
    </row>
    <row r="143" spans="3:29" x14ac:dyDescent="0.15">
      <c r="C143" s="107">
        <v>135</v>
      </c>
      <c r="D143" s="69">
        <f>IFERROR(MATCH(C143,索引!J:J,0),D142)</f>
        <v>19</v>
      </c>
      <c r="E143" s="69">
        <f t="shared" si="8"/>
        <v>1</v>
      </c>
      <c r="F143" s="69">
        <f>INDEX(索引!$F:$F,D143,1)</f>
        <v>10012</v>
      </c>
      <c r="G143" s="69" t="str">
        <f>INDEX(索引!$E:$E,D143,1)</f>
        <v>何太后</v>
      </c>
      <c r="H143" s="69" t="str">
        <f>INDEX(索引!$G:$G,D143,1)</f>
        <v>弓将</v>
      </c>
      <c r="J143" s="208" t="str">
        <f ca="1">IF($H143="步将",'[3]配置系数（将领）'!I143,IF($H143="骑将",'[4]配置系数（将领）'!I143,IF($H143="弓将",'[5]配置系数（将领）'!I143,"")))</f>
        <v>1001200000101</v>
      </c>
      <c r="K143" s="208" t="str">
        <f ca="1">IF($H143="步将",'[3]配置系数（将领）'!J143,IF($H143="骑将",'[4]配置系数（将领）'!J143,IF($H143="弓将",'[5]配置系数（将领）'!J143,"")))</f>
        <v>普通攻击:对单体敌人造成{0}%的武力伤害</v>
      </c>
      <c r="L143" s="208">
        <f>IF($H143="步将",'[3]配置系数（将领）'!K143,IF($H143="骑将",'[4]配置系数（将领）'!K143,IF($H143="弓将",'[5]配置系数（将领）'!K143,"")))</f>
        <v>0</v>
      </c>
      <c r="M143" s="208">
        <f>IF($H143="步将",'[3]配置系数（将领）'!L143,IF($H143="骑将",'[4]配置系数（将领）'!L143,IF($H143="弓将",'[5]配置系数（将领）'!L143,"")))</f>
        <v>0</v>
      </c>
      <c r="N143" s="208" t="str">
        <f ca="1">IF($H143="步将",'[3]配置系数（将领）'!M143,IF($H143="骑将",'[4]配置系数（将领）'!M143,IF($H143="弓将",'[5]配置系数（将领）'!M143,"")))</f>
        <v>0.25+0.25+0.25+0.25+0.25+0.25+0.25+0.25+0.25+0.25+0.25+0.25+0.25+0.25+0.25+0.25+0.25</v>
      </c>
      <c r="O143" s="206">
        <f t="shared" ca="1" si="9"/>
        <v>100</v>
      </c>
      <c r="Q143" s="208" t="str">
        <f ca="1">IF($H143="步将",'[3]配置系数（将领）'!P143,IF($H143="骑将",'[4]配置系数（将领）'!P143,IF($H143="弓将",'[5]配置系数（将领）'!P143,"")))</f>
        <v/>
      </c>
      <c r="R143" s="208" t="str">
        <f ca="1">IF($H143="步将",'[3]配置系数（将领）'!Q143,IF($H143="骑将",'[4]配置系数（将领）'!Q143,IF($H143="弓将",'[5]配置系数（将领）'!Q143,"")))</f>
        <v/>
      </c>
      <c r="S143" s="208">
        <f>IF($H143="步将",'[3]配置系数（将领）'!R143,IF($H143="骑将",'[4]配置系数（将领）'!R143,IF($H143="弓将",'[5]配置系数（将领）'!R143,"")))</f>
        <v>0</v>
      </c>
      <c r="T143" s="208">
        <f>IF($H143="步将",'[3]配置系数（将领）'!S143,IF($H143="骑将",'[4]配置系数（将领）'!S143,IF($H143="弓将",'[5]配置系数（将领）'!S143,"")))</f>
        <v>0</v>
      </c>
      <c r="U143" s="208" t="str">
        <f ca="1">IF($H143="步将",'[3]配置系数（将领）'!T143,IF($H143="骑将",'[4]配置系数（将领）'!T143,IF($H143="弓将",'[5]配置系数（将领）'!T143,"")))</f>
        <v/>
      </c>
      <c r="V143" s="206">
        <f t="shared" ca="1" si="10"/>
        <v>1</v>
      </c>
      <c r="X143" s="208" t="str">
        <f ca="1">IF($H143="步将",'[3]配置系数（将领）'!W143,IF($H143="骑将",'[4]配置系数（将领）'!W143,IF($H143="弓将",'[5]配置系数（将领）'!W143,"")))</f>
        <v/>
      </c>
      <c r="Y143" s="208" t="str">
        <f ca="1">IF($H143="步将",'[3]配置系数（将领）'!X143,IF($H143="骑将",'[4]配置系数（将领）'!X143,IF($H143="弓将",'[5]配置系数（将领）'!X143,"")))</f>
        <v/>
      </c>
      <c r="Z143" s="208">
        <f>IF($H143="步将",'[3]配置系数（将领）'!Y143,IF($H143="骑将",'[4]配置系数（将领）'!Y143,IF($H143="弓将",'[5]配置系数（将领）'!Y143,"")))</f>
        <v>0</v>
      </c>
      <c r="AA143" s="208">
        <f>IF($H143="步将",'[3]配置系数（将领）'!Z143,IF($H143="骑将",'[4]配置系数（将领）'!Z143,IF($H143="弓将",'[5]配置系数（将领）'!Z143,"")))</f>
        <v>0</v>
      </c>
      <c r="AB143" s="208" t="str">
        <f ca="1">IF($H143="步将",'[3]配置系数（将领）'!AA143,IF($H143="骑将",'[4]配置系数（将领）'!AA143,IF($H143="弓将",'[5]配置系数（将领）'!AA143,"")))</f>
        <v/>
      </c>
      <c r="AC143" s="206">
        <f t="shared" ca="1" si="11"/>
        <v>1</v>
      </c>
    </row>
    <row r="144" spans="3:29" x14ac:dyDescent="0.15">
      <c r="C144" s="107">
        <v>136</v>
      </c>
      <c r="D144" s="69">
        <f>IFERROR(MATCH(C144,索引!J:J,0),D143)</f>
        <v>19</v>
      </c>
      <c r="E144" s="69">
        <f t="shared" si="8"/>
        <v>2</v>
      </c>
      <c r="F144" s="69">
        <f>INDEX(索引!$F:$F,D144,1)</f>
        <v>10012</v>
      </c>
      <c r="G144" s="69" t="str">
        <f>INDEX(索引!$E:$E,D144,1)</f>
        <v>何太后</v>
      </c>
      <c r="H144" s="69" t="str">
        <f>INDEX(索引!$G:$G,D144,1)</f>
        <v>弓将</v>
      </c>
      <c r="J144" s="208" t="str">
        <f ca="1">IF($H144="步将",'[3]配置系数（将领）'!I144,IF($H144="骑将",'[4]配置系数（将领）'!I144,IF($H144="弓将",'[5]配置系数（将领）'!I144,"")))</f>
        <v>1001200000201</v>
      </c>
      <c r="K144" s="208" t="str">
        <f ca="1">IF($H144="步将",'[3]配置系数（将领）'!J144,IF($H144="骑将",'[4]配置系数（将领）'!J144,IF($H144="弓将",'[5]配置系数（将领）'!J144,"")))</f>
        <v>怒气技能:何太后立即眩晕敌方5秒，并蓄力一段时间后对技能范围内的人进行无法闪避制裁，敌方受到攻击力{0}%伤害并被星火附着5秒，每秒造成{1}%最大生命值灼烧伤害。</v>
      </c>
      <c r="L144" s="208">
        <f>IF($H144="步将",'[3]配置系数（将领）'!K144,IF($H144="骑将",'[4]配置系数（将领）'!K144,IF($H144="弓将",'[5]配置系数（将领）'!K144,"")))</f>
        <v>0</v>
      </c>
      <c r="M144" s="208">
        <f>IF($H144="步将",'[3]配置系数（将领）'!L144,IF($H144="骑将",'[4]配置系数（将领）'!L144,IF($H144="弓将",'[5]配置系数（将领）'!L144,"")))</f>
        <v>0</v>
      </c>
      <c r="N144" s="208" t="str">
        <f ca="1">IF($H144="步将",'[3]配置系数（将领）'!M144,IF($H144="骑将",'[4]配置系数（将领）'!M144,IF($H144="弓将",'[5]配置系数（将领）'!M144,"")))</f>
        <v>1.01+1.04+1.07+1.1+1.13+1.16+1.19+1.22+1.25+1.28+1.31+1.34+1.37+1.4+1.43+1.46+1.49</v>
      </c>
      <c r="O144" s="206">
        <f t="shared" ca="1" si="9"/>
        <v>100</v>
      </c>
      <c r="Q144" s="208" t="str">
        <f ca="1">IF($H144="步将",'[3]配置系数（将领）'!P144,IF($H144="骑将",'[4]配置系数（将领）'!P144,IF($H144="弓将",'[5]配置系数（将领）'!P144,"")))</f>
        <v/>
      </c>
      <c r="R144" s="208" t="str">
        <f ca="1">IF($H144="步将",'[3]配置系数（将领）'!Q144,IF($H144="骑将",'[4]配置系数（将领）'!Q144,IF($H144="弓将",'[5]配置系数（将领）'!Q144,"")))</f>
        <v/>
      </c>
      <c r="S144" s="208">
        <f>IF($H144="步将",'[3]配置系数（将领）'!R144,IF($H144="骑将",'[4]配置系数（将领）'!R144,IF($H144="弓将",'[5]配置系数（将领）'!R144,"")))</f>
        <v>0</v>
      </c>
      <c r="T144" s="208">
        <f>IF($H144="步将",'[3]配置系数（将领）'!S144,IF($H144="骑将",'[4]配置系数（将领）'!S144,IF($H144="弓将",'[5]配置系数（将领）'!S144,"")))</f>
        <v>0</v>
      </c>
      <c r="U144" s="208" t="str">
        <f ca="1">IF($H144="步将",'[3]配置系数（将领）'!T144,IF($H144="骑将",'[4]配置系数（将领）'!T144,IF($H144="弓将",'[5]配置系数（将领）'!T144,"")))</f>
        <v/>
      </c>
      <c r="V144" s="206">
        <f t="shared" ca="1" si="10"/>
        <v>1</v>
      </c>
      <c r="X144" s="208" t="str">
        <f ca="1">IF($H144="步将",'[3]配置系数（将领）'!W144,IF($H144="骑将",'[4]配置系数（将领）'!W144,IF($H144="弓将",'[5]配置系数（将领）'!W144,"")))</f>
        <v/>
      </c>
      <c r="Y144" s="208" t="str">
        <f ca="1">IF($H144="步将",'[3]配置系数（将领）'!X144,IF($H144="骑将",'[4]配置系数（将领）'!X144,IF($H144="弓将",'[5]配置系数（将领）'!X144,"")))</f>
        <v/>
      </c>
      <c r="Z144" s="208">
        <f>IF($H144="步将",'[3]配置系数（将领）'!Y144,IF($H144="骑将",'[4]配置系数（将领）'!Y144,IF($H144="弓将",'[5]配置系数（将领）'!Y144,"")))</f>
        <v>0</v>
      </c>
      <c r="AA144" s="208">
        <f>IF($H144="步将",'[3]配置系数（将领）'!Z144,IF($H144="骑将",'[4]配置系数（将领）'!Z144,IF($H144="弓将",'[5]配置系数（将领）'!Z144,"")))</f>
        <v>0</v>
      </c>
      <c r="AB144" s="208" t="str">
        <f ca="1">IF($H144="步将",'[3]配置系数（将领）'!AA144,IF($H144="骑将",'[4]配置系数（将领）'!AA144,IF($H144="弓将",'[5]配置系数（将领）'!AA144,"")))</f>
        <v/>
      </c>
      <c r="AC144" s="206">
        <f t="shared" ca="1" si="11"/>
        <v>1</v>
      </c>
    </row>
    <row r="145" spans="3:29" x14ac:dyDescent="0.15">
      <c r="C145" s="107">
        <v>137</v>
      </c>
      <c r="D145" s="69">
        <f>IFERROR(MATCH(C145,索引!J:J,0),D144)</f>
        <v>19</v>
      </c>
      <c r="E145" s="69">
        <f t="shared" si="8"/>
        <v>3</v>
      </c>
      <c r="F145" s="69">
        <f>INDEX(索引!$F:$F,D145,1)</f>
        <v>10012</v>
      </c>
      <c r="G145" s="69" t="str">
        <f>INDEX(索引!$E:$E,D145,1)</f>
        <v>何太后</v>
      </c>
      <c r="H145" s="69" t="str">
        <f>INDEX(索引!$G:$G,D145,1)</f>
        <v>弓将</v>
      </c>
      <c r="J145" s="208" t="str">
        <f ca="1">IF($H145="步将",'[3]配置系数（将领）'!I145,IF($H145="骑将",'[4]配置系数（将领）'!I145,IF($H145="弓将",'[5]配置系数（将领）'!I145,"")))</f>
        <v>1001200000202</v>
      </c>
      <c r="K145" s="208" t="str">
        <f ca="1">IF($H145="步将",'[3]配置系数（将领）'!J145,IF($H145="骑将",'[4]配置系数（将领）'!J145,IF($H145="弓将",'[5]配置系数（将领）'!J145,"")))</f>
        <v>怒气技能:何太后立即眩晕敌方5秒，并蓄力一段时间后对技能范围内的人进行无法闪避制裁，敌方受到攻击力{0}%伤害并被星火附着5秒，每秒造成{1}%最大生命值灼烧伤害。</v>
      </c>
      <c r="L145" s="208">
        <f>IF($H145="步将",'[3]配置系数（将领）'!K145,IF($H145="骑将",'[4]配置系数（将领）'!K145,IF($H145="弓将",'[5]配置系数（将领）'!K145,"")))</f>
        <v>0</v>
      </c>
      <c r="M145" s="208">
        <f>IF($H145="步将",'[3]配置系数（将领）'!L145,IF($H145="骑将",'[4]配置系数（将领）'!L145,IF($H145="弓将",'[5]配置系数（将领）'!L145,"")))</f>
        <v>0</v>
      </c>
      <c r="N145" s="208" t="str">
        <f ca="1">IF($H145="步将",'[3]配置系数（将领）'!M145,IF($H145="骑将",'[4]配置系数（将领）'!M145,IF($H145="弓将",'[5]配置系数（将领）'!M145,"")))</f>
        <v>0.014+0.016+0.018+0.02+0.022+0.024+0.026+0.028+0.03+0.032+0.034+0.036+0.038+0.04+0.042+0.044+0.046</v>
      </c>
      <c r="O145" s="206">
        <f t="shared" ca="1" si="9"/>
        <v>100</v>
      </c>
      <c r="Q145" s="208" t="str">
        <f ca="1">IF($H145="步将",'[3]配置系数（将领）'!P145,IF($H145="骑将",'[4]配置系数（将领）'!P145,IF($H145="弓将",'[5]配置系数（将领）'!P145,"")))</f>
        <v/>
      </c>
      <c r="R145" s="208" t="str">
        <f ca="1">IF($H145="步将",'[3]配置系数（将领）'!Q145,IF($H145="骑将",'[4]配置系数（将领）'!Q145,IF($H145="弓将",'[5]配置系数（将领）'!Q145,"")))</f>
        <v/>
      </c>
      <c r="S145" s="208">
        <f>IF($H145="步将",'[3]配置系数（将领）'!R145,IF($H145="骑将",'[4]配置系数（将领）'!R145,IF($H145="弓将",'[5]配置系数（将领）'!R145,"")))</f>
        <v>0</v>
      </c>
      <c r="T145" s="208">
        <f>IF($H145="步将",'[3]配置系数（将领）'!S145,IF($H145="骑将",'[4]配置系数（将领）'!S145,IF($H145="弓将",'[5]配置系数（将领）'!S145,"")))</f>
        <v>0</v>
      </c>
      <c r="U145" s="208" t="str">
        <f ca="1">IF($H145="步将",'[3]配置系数（将领）'!T145,IF($H145="骑将",'[4]配置系数（将领）'!T145,IF($H145="弓将",'[5]配置系数（将领）'!T145,"")))</f>
        <v/>
      </c>
      <c r="V145" s="206">
        <f t="shared" ca="1" si="10"/>
        <v>1</v>
      </c>
      <c r="X145" s="208" t="str">
        <f ca="1">IF($H145="步将",'[3]配置系数（将领）'!W145,IF($H145="骑将",'[4]配置系数（将领）'!W145,IF($H145="弓将",'[5]配置系数（将领）'!W145,"")))</f>
        <v/>
      </c>
      <c r="Y145" s="208" t="str">
        <f ca="1">IF($H145="步将",'[3]配置系数（将领）'!X145,IF($H145="骑将",'[4]配置系数（将领）'!X145,IF($H145="弓将",'[5]配置系数（将领）'!X145,"")))</f>
        <v/>
      </c>
      <c r="Z145" s="208">
        <f>IF($H145="步将",'[3]配置系数（将领）'!Y145,IF($H145="骑将",'[4]配置系数（将领）'!Y145,IF($H145="弓将",'[5]配置系数（将领）'!Y145,"")))</f>
        <v>0</v>
      </c>
      <c r="AA145" s="208">
        <f>IF($H145="步将",'[3]配置系数（将领）'!Z145,IF($H145="骑将",'[4]配置系数（将领）'!Z145,IF($H145="弓将",'[5]配置系数（将领）'!Z145,"")))</f>
        <v>0</v>
      </c>
      <c r="AB145" s="208" t="str">
        <f ca="1">IF($H145="步将",'[3]配置系数（将领）'!AA145,IF($H145="骑将",'[4]配置系数（将领）'!AA145,IF($H145="弓将",'[5]配置系数（将领）'!AA145,"")))</f>
        <v/>
      </c>
      <c r="AC145" s="206">
        <f t="shared" ca="1" si="11"/>
        <v>1</v>
      </c>
    </row>
    <row r="146" spans="3:29" x14ac:dyDescent="0.15">
      <c r="C146" s="107">
        <v>138</v>
      </c>
      <c r="D146" s="69">
        <f>IFERROR(MATCH(C146,索引!J:J,0),D145)</f>
        <v>19</v>
      </c>
      <c r="E146" s="69">
        <f t="shared" si="8"/>
        <v>4</v>
      </c>
      <c r="F146" s="69">
        <f>INDEX(索引!$F:$F,D146,1)</f>
        <v>10012</v>
      </c>
      <c r="G146" s="69" t="str">
        <f>INDEX(索引!$E:$E,D146,1)</f>
        <v>何太后</v>
      </c>
      <c r="H146" s="69" t="str">
        <f>INDEX(索引!$G:$G,D146,1)</f>
        <v>弓将</v>
      </c>
      <c r="J146" s="208" t="str">
        <f ca="1">IF($H146="步将",'[3]配置系数（将领）'!I146,IF($H146="骑将",'[4]配置系数（将领）'!I146,IF($H146="弓将",'[5]配置系数（将领）'!I146,"")))</f>
        <v>1001200000203</v>
      </c>
      <c r="K146" s="208" t="str">
        <f ca="1">IF($H146="步将",'[3]配置系数（将领）'!J146,IF($H146="骑将",'[4]配置系数（将领）'!J146,IF($H146="弓将",'[5]配置系数（将领）'!J146,"")))</f>
        <v>怒气技能:何太后立即眩晕敌方5秒，并蓄力一段时间后对技能范围内的人进行无法闪避制裁，敌方受到攻击力{0}%伤害并被星火附着5秒，每秒造成{1}%最大生命值灼烧伤害。</v>
      </c>
      <c r="L146" s="208">
        <f>IF($H146="步将",'[3]配置系数（将领）'!K146,IF($H146="骑将",'[4]配置系数（将领）'!K146,IF($H146="弓将",'[5]配置系数（将领）'!K146,"")))</f>
        <v>0</v>
      </c>
      <c r="M146" s="208">
        <f>IF($H146="步将",'[3]配置系数（将领）'!L146,IF($H146="骑将",'[4]配置系数（将领）'!L146,IF($H146="弓将",'[5]配置系数（将领）'!L146,"")))</f>
        <v>0</v>
      </c>
      <c r="N146" s="208" t="str">
        <f ca="1">IF($H146="步将",'[3]配置系数（将领）'!M146,IF($H146="骑将",'[4]配置系数（将领）'!M146,IF($H146="弓将",'[5]配置系数（将领）'!M146,"")))</f>
        <v>0++++++++++++++++</v>
      </c>
      <c r="O146" s="206">
        <f t="shared" ca="1" si="9"/>
        <v>1</v>
      </c>
      <c r="Q146" s="208" t="str">
        <f ca="1">IF($H146="步将",'[3]配置系数（将领）'!P146,IF($H146="骑将",'[4]配置系数（将领）'!P146,IF($H146="弓将",'[5]配置系数（将领）'!P146,"")))</f>
        <v/>
      </c>
      <c r="R146" s="208" t="str">
        <f ca="1">IF($H146="步将",'[3]配置系数（将领）'!Q146,IF($H146="骑将",'[4]配置系数（将领）'!Q146,IF($H146="弓将",'[5]配置系数（将领）'!Q146,"")))</f>
        <v/>
      </c>
      <c r="S146" s="208">
        <f>IF($H146="步将",'[3]配置系数（将领）'!R146,IF($H146="骑将",'[4]配置系数（将领）'!R146,IF($H146="弓将",'[5]配置系数（将领）'!R146,"")))</f>
        <v>0</v>
      </c>
      <c r="T146" s="208">
        <f>IF($H146="步将",'[3]配置系数（将领）'!S146,IF($H146="骑将",'[4]配置系数（将领）'!S146,IF($H146="弓将",'[5]配置系数（将领）'!S146,"")))</f>
        <v>0</v>
      </c>
      <c r="U146" s="208" t="str">
        <f ca="1">IF($H146="步将",'[3]配置系数（将领）'!T146,IF($H146="骑将",'[4]配置系数（将领）'!T146,IF($H146="弓将",'[5]配置系数（将领）'!T146,"")))</f>
        <v/>
      </c>
      <c r="V146" s="206">
        <f t="shared" ca="1" si="10"/>
        <v>1</v>
      </c>
      <c r="X146" s="208" t="str">
        <f ca="1">IF($H146="步将",'[3]配置系数（将领）'!W146,IF($H146="骑将",'[4]配置系数（将领）'!W146,IF($H146="弓将",'[5]配置系数（将领）'!W146,"")))</f>
        <v/>
      </c>
      <c r="Y146" s="208" t="str">
        <f ca="1">IF($H146="步将",'[3]配置系数（将领）'!X146,IF($H146="骑将",'[4]配置系数（将领）'!X146,IF($H146="弓将",'[5]配置系数（将领）'!X146,"")))</f>
        <v/>
      </c>
      <c r="Z146" s="208">
        <f>IF($H146="步将",'[3]配置系数（将领）'!Y146,IF($H146="骑将",'[4]配置系数（将领）'!Y146,IF($H146="弓将",'[5]配置系数（将领）'!Y146,"")))</f>
        <v>0</v>
      </c>
      <c r="AA146" s="208">
        <f>IF($H146="步将",'[3]配置系数（将领）'!Z146,IF($H146="骑将",'[4]配置系数（将领）'!Z146,IF($H146="弓将",'[5]配置系数（将领）'!Z146,"")))</f>
        <v>0</v>
      </c>
      <c r="AB146" s="208" t="str">
        <f ca="1">IF($H146="步将",'[3]配置系数（将领）'!AA146,IF($H146="骑将",'[4]配置系数（将领）'!AA146,IF($H146="弓将",'[5]配置系数（将领）'!AA146,"")))</f>
        <v/>
      </c>
      <c r="AC146" s="206">
        <f t="shared" ca="1" si="11"/>
        <v>1</v>
      </c>
    </row>
    <row r="147" spans="3:29" x14ac:dyDescent="0.15">
      <c r="C147" s="107">
        <v>139</v>
      </c>
      <c r="D147" s="69">
        <f>IFERROR(MATCH(C147,索引!J:J,0),D146)</f>
        <v>19</v>
      </c>
      <c r="E147" s="69">
        <f t="shared" si="8"/>
        <v>5</v>
      </c>
      <c r="F147" s="69">
        <f>INDEX(索引!$F:$F,D147,1)</f>
        <v>10012</v>
      </c>
      <c r="G147" s="69" t="str">
        <f>INDEX(索引!$E:$E,D147,1)</f>
        <v>何太后</v>
      </c>
      <c r="H147" s="69" t="str">
        <f>INDEX(索引!$G:$G,D147,1)</f>
        <v>弓将</v>
      </c>
      <c r="J147" s="208" t="str">
        <f ca="1">IF($H147="步将",'[3]配置系数（将领）'!I147,IF($H147="骑将",'[4]配置系数（将领）'!I147,IF($H147="弓将",'[5]配置系数（将领）'!I147,"")))</f>
        <v>1001200000301</v>
      </c>
      <c r="K147" s="208" t="str">
        <f ca="1">IF($H147="步将",'[3]配置系数（将领）'!J147,IF($H147="骑将",'[4]配置系数（将领）'!J147,IF($H147="弓将",'[5]配置系数（将领）'!J147,"")))</f>
        <v>被动技能1:何太后存活在场时，对受到灼烧的敌人施加5秒醒目印记，我方攻击印记敌人时命中提高{0}%，何太后每隔{1}秒普攻会附着星火，若敌方已经受到灼烧，星火还会传至附近最近的两名友军。</v>
      </c>
      <c r="L147" s="208">
        <f>IF($H147="步将",'[3]配置系数（将领）'!K147,IF($H147="骑将",'[4]配置系数（将领）'!K147,IF($H147="弓将",'[5]配置系数（将领）'!K147,"")))</f>
        <v>0</v>
      </c>
      <c r="M147" s="208">
        <f>IF($H147="步将",'[3]配置系数（将领）'!L147,IF($H147="骑将",'[4]配置系数（将领）'!L147,IF($H147="弓将",'[5]配置系数（将领）'!L147,"")))</f>
        <v>0</v>
      </c>
      <c r="N147" s="208" t="str">
        <f ca="1">IF($H147="步将",'[3]配置系数（将领）'!M147,IF($H147="骑将",'[4]配置系数（将领）'!M147,IF($H147="弓将",'[5]配置系数（将领）'!M147,"")))</f>
        <v>-0.22+-0.28+-0.34+-0.4+-0.46+-0.52+-0.58+-0.64+-0.7+-0.76+-0.82+-0.88+-0.94+-1+-1+-1+-1</v>
      </c>
      <c r="O147" s="206">
        <f t="shared" ca="1" si="9"/>
        <v>-100</v>
      </c>
      <c r="Q147" s="208" t="str">
        <f ca="1">IF($H147="步将",'[3]配置系数（将领）'!P147,IF($H147="骑将",'[4]配置系数（将领）'!P147,IF($H147="弓将",'[5]配置系数（将领）'!P147,"")))</f>
        <v/>
      </c>
      <c r="R147" s="208" t="str">
        <f ca="1">IF($H147="步将",'[3]配置系数（将领）'!Q147,IF($H147="骑将",'[4]配置系数（将领）'!Q147,IF($H147="弓将",'[5]配置系数（将领）'!Q147,"")))</f>
        <v/>
      </c>
      <c r="S147" s="208">
        <f>IF($H147="步将",'[3]配置系数（将领）'!R147,IF($H147="骑将",'[4]配置系数（将领）'!R147,IF($H147="弓将",'[5]配置系数（将领）'!R147,"")))</f>
        <v>0</v>
      </c>
      <c r="T147" s="208">
        <f>IF($H147="步将",'[3]配置系数（将领）'!S147,IF($H147="骑将",'[4]配置系数（将领）'!S147,IF($H147="弓将",'[5]配置系数（将领）'!S147,"")))</f>
        <v>0</v>
      </c>
      <c r="U147" s="208" t="str">
        <f ca="1">IF($H147="步将",'[3]配置系数（将领）'!T147,IF($H147="骑将",'[4]配置系数（将领）'!T147,IF($H147="弓将",'[5]配置系数（将领）'!T147,"")))</f>
        <v/>
      </c>
      <c r="V147" s="206">
        <f t="shared" ca="1" si="10"/>
        <v>1</v>
      </c>
      <c r="X147" s="208" t="str">
        <f ca="1">IF($H147="步将",'[3]配置系数（将领）'!W147,IF($H147="骑将",'[4]配置系数（将领）'!W147,IF($H147="弓将",'[5]配置系数（将领）'!W147,"")))</f>
        <v/>
      </c>
      <c r="Y147" s="208" t="str">
        <f ca="1">IF($H147="步将",'[3]配置系数（将领）'!X147,IF($H147="骑将",'[4]配置系数（将领）'!X147,IF($H147="弓将",'[5]配置系数（将领）'!X147,"")))</f>
        <v/>
      </c>
      <c r="Z147" s="208">
        <f>IF($H147="步将",'[3]配置系数（将领）'!Y147,IF($H147="骑将",'[4]配置系数（将领）'!Y147,IF($H147="弓将",'[5]配置系数（将领）'!Y147,"")))</f>
        <v>0</v>
      </c>
      <c r="AA147" s="208">
        <f>IF($H147="步将",'[3]配置系数（将领）'!Z147,IF($H147="骑将",'[4]配置系数（将领）'!Z147,IF($H147="弓将",'[5]配置系数（将领）'!Z147,"")))</f>
        <v>0</v>
      </c>
      <c r="AB147" s="208" t="str">
        <f ca="1">IF($H147="步将",'[3]配置系数（将领）'!AA147,IF($H147="骑将",'[4]配置系数（将领）'!AA147,IF($H147="弓将",'[5]配置系数（将领）'!AA147,"")))</f>
        <v/>
      </c>
      <c r="AC147" s="206">
        <f t="shared" ca="1" si="11"/>
        <v>1</v>
      </c>
    </row>
    <row r="148" spans="3:29" x14ac:dyDescent="0.15">
      <c r="C148" s="107">
        <v>140</v>
      </c>
      <c r="D148" s="69">
        <f>IFERROR(MATCH(C148,索引!J:J,0),D147)</f>
        <v>19</v>
      </c>
      <c r="E148" s="69">
        <f t="shared" si="8"/>
        <v>6</v>
      </c>
      <c r="F148" s="69">
        <f>INDEX(索引!$F:$F,D148,1)</f>
        <v>10012</v>
      </c>
      <c r="G148" s="69" t="str">
        <f>INDEX(索引!$E:$E,D148,1)</f>
        <v>何太后</v>
      </c>
      <c r="H148" s="69" t="str">
        <f>INDEX(索引!$G:$G,D148,1)</f>
        <v>弓将</v>
      </c>
      <c r="J148" s="208" t="str">
        <f ca="1">IF($H148="步将",'[3]配置系数（将领）'!I148,IF($H148="骑将",'[4]配置系数（将领）'!I148,IF($H148="弓将",'[5]配置系数（将领）'!I148,"")))</f>
        <v>1001200000302</v>
      </c>
      <c r="K148" s="208" t="str">
        <f ca="1">IF($H148="步将",'[3]配置系数（将领）'!J148,IF($H148="骑将",'[4]配置系数（将领）'!J148,IF($H148="弓将",'[5]配置系数（将领）'!J148,"")))</f>
        <v>被动技能1:何太后存活在场时，对受到灼烧的敌人施加5秒醒目印记，我方攻击印记敌人时命中提高{0}%，何太后每隔{1}秒普攻会附着星火，若敌方已经受到灼烧，星火还会传至附近最近的两名友军。</v>
      </c>
      <c r="L148" s="208">
        <f>IF($H148="步将",'[3]配置系数（将领）'!K148,IF($H148="骑将",'[4]配置系数（将领）'!K148,IF($H148="弓将",'[5]配置系数（将领）'!K148,"")))</f>
        <v>0</v>
      </c>
      <c r="M148" s="208">
        <f>IF($H148="步将",'[3]配置系数（将领）'!L148,IF($H148="骑将",'[4]配置系数（将领）'!L148,IF($H148="弓将",'[5]配置系数（将领）'!L148,"")))</f>
        <v>0</v>
      </c>
      <c r="N148" s="208" t="str">
        <f ca="1">IF($H148="步将",'[3]配置系数（将领）'!M148,IF($H148="骑将",'[4]配置系数（将领）'!M148,IF($H148="弓将",'[5]配置系数（将领）'!M148,"")))</f>
        <v>7.6+7.4+7.2+7+6.8+6.6+6.4+6.2+6+5.8+5.6+5.4+5.2+5+4.8+4.6+4.4</v>
      </c>
      <c r="O148" s="206">
        <f t="shared" ca="1" si="9"/>
        <v>1</v>
      </c>
      <c r="Q148" s="208" t="str">
        <f ca="1">IF($H148="步将",'[3]配置系数（将领）'!P148,IF($H148="骑将",'[4]配置系数（将领）'!P148,IF($H148="弓将",'[5]配置系数（将领）'!P148,"")))</f>
        <v>1001200000303</v>
      </c>
      <c r="R148" s="208" t="str">
        <f ca="1">IF($H148="步将",'[3]配置系数（将领）'!Q148,IF($H148="骑将",'[4]配置系数（将领）'!Q148,IF($H148="弓将",'[5]配置系数（将领）'!Q148,"")))</f>
        <v>被动技能1:何太后存活在场时，对受到灼烧的敌人施加5秒醒目印记，我方攻击印记敌人时命中提高{0}%，何太后每隔{1}秒普攻会附着星火，若敌方已经受到灼烧，星火还会传至附近最近的两名友军。</v>
      </c>
      <c r="S148" s="208">
        <f>IF($H148="步将",'[3]配置系数（将领）'!R148,IF($H148="骑将",'[4]配置系数（将领）'!R148,IF($H148="弓将",'[5]配置系数（将领）'!R148,"")))</f>
        <v>0</v>
      </c>
      <c r="T148" s="208">
        <f>IF($H148="步将",'[3]配置系数（将领）'!S148,IF($H148="骑将",'[4]配置系数（将领）'!S148,IF($H148="弓将",'[5]配置系数（将领）'!S148,"")))</f>
        <v>0</v>
      </c>
      <c r="U148" s="208" t="str">
        <f ca="1">IF($H148="步将",'[3]配置系数（将领）'!T148,IF($H148="骑将",'[4]配置系数（将领）'!T148,IF($H148="弓将",'[5]配置系数（将领）'!T148,"")))</f>
        <v>7+8+8+8+8+9+9+9+10+10+10+11+11+12+12+13+13</v>
      </c>
      <c r="V148" s="206">
        <f t="shared" ca="1" si="10"/>
        <v>1</v>
      </c>
      <c r="X148" s="208" t="str">
        <f ca="1">IF($H148="步将",'[3]配置系数（将领）'!W148,IF($H148="骑将",'[4]配置系数（将领）'!W148,IF($H148="弓将",'[5]配置系数（将领）'!W148,"")))</f>
        <v/>
      </c>
      <c r="Y148" s="208" t="str">
        <f ca="1">IF($H148="步将",'[3]配置系数（将领）'!X148,IF($H148="骑将",'[4]配置系数（将领）'!X148,IF($H148="弓将",'[5]配置系数（将领）'!X148,"")))</f>
        <v/>
      </c>
      <c r="Z148" s="208">
        <f>IF($H148="步将",'[3]配置系数（将领）'!Y148,IF($H148="骑将",'[4]配置系数（将领）'!Y148,IF($H148="弓将",'[5]配置系数（将领）'!Y148,"")))</f>
        <v>0</v>
      </c>
      <c r="AA148" s="208">
        <f>IF($H148="步将",'[3]配置系数（将领）'!Z148,IF($H148="骑将",'[4]配置系数（将领）'!Z148,IF($H148="弓将",'[5]配置系数（将领）'!Z148,"")))</f>
        <v>0</v>
      </c>
      <c r="AB148" s="208" t="str">
        <f ca="1">IF($H148="步将",'[3]配置系数（将领）'!AA148,IF($H148="骑将",'[4]配置系数（将领）'!AA148,IF($H148="弓将",'[5]配置系数（将领）'!AA148,"")))</f>
        <v/>
      </c>
      <c r="AC148" s="206">
        <f t="shared" ca="1" si="11"/>
        <v>1</v>
      </c>
    </row>
    <row r="149" spans="3:29" x14ac:dyDescent="0.15">
      <c r="C149" s="107">
        <v>141</v>
      </c>
      <c r="D149" s="69">
        <f>IFERROR(MATCH(C149,索引!J:J,0),D148)</f>
        <v>19</v>
      </c>
      <c r="E149" s="69">
        <f t="shared" si="8"/>
        <v>7</v>
      </c>
      <c r="F149" s="69">
        <f>INDEX(索引!$F:$F,D149,1)</f>
        <v>10012</v>
      </c>
      <c r="G149" s="69" t="str">
        <f>INDEX(索引!$E:$E,D149,1)</f>
        <v>何太后</v>
      </c>
      <c r="H149" s="69" t="str">
        <f>INDEX(索引!$G:$G,D149,1)</f>
        <v>弓将</v>
      </c>
      <c r="J149" s="208" t="str">
        <f ca="1">IF($H149="步将",'[3]配置系数（将领）'!I149,IF($H149="骑将",'[4]配置系数（将领）'!I149,IF($H149="弓将",'[5]配置系数（将领）'!I149,"")))</f>
        <v>1001200000401</v>
      </c>
      <c r="K149" s="208" t="str">
        <f ca="1">IF($H149="步将",'[3]配置系数（将领）'!J149,IF($H149="骑将",'[4]配置系数（将领）'!J149,IF($H149="弓将",'[5]配置系数（将领）'!J149,"")))</f>
        <v>被动技能2:弓兵攻速提升{0}，弩兵穿甲提升{1}%</v>
      </c>
      <c r="L149" s="208">
        <f>IF($H149="步将",'[3]配置系数（将领）'!K149,IF($H149="骑将",'[4]配置系数（将领）'!K149,IF($H149="弓将",'[5]配置系数（将领）'!K149,"")))</f>
        <v>0</v>
      </c>
      <c r="M149" s="208">
        <f>IF($H149="步将",'[3]配置系数（将领）'!L149,IF($H149="骑将",'[4]配置系数（将领）'!L149,IF($H149="弓将",'[5]配置系数（将领）'!L149,"")))</f>
        <v>0</v>
      </c>
      <c r="N149" s="208" t="str">
        <f ca="1">IF($H149="步将",'[3]配置系数（将领）'!M149,IF($H149="骑将",'[4]配置系数（将领）'!M149,IF($H149="弓将",'[5]配置系数（将领）'!M149,"")))</f>
        <v>8+8+8+8+8+8+8+8+8+8+8+8+8+8+8+8+8</v>
      </c>
      <c r="O149" s="206">
        <f t="shared" ca="1" si="9"/>
        <v>1</v>
      </c>
      <c r="Q149" s="208" t="str">
        <f ca="1">IF($H149="步将",'[3]配置系数（将领）'!P149,IF($H149="骑将",'[4]配置系数（将领）'!P149,IF($H149="弓将",'[5]配置系数（将领）'!P149,"")))</f>
        <v>1001200000402</v>
      </c>
      <c r="R149" s="208" t="str">
        <f ca="1">IF($H149="步将",'[3]配置系数（将领）'!Q149,IF($H149="骑将",'[4]配置系数（将领）'!Q149,IF($H149="弓将",'[5]配置系数（将领）'!Q149,"")))</f>
        <v>被动技能2:弓兵攻速提升{0}，弩兵穿甲提升{1}%</v>
      </c>
      <c r="S149" s="208">
        <f>IF($H149="步将",'[3]配置系数（将领）'!R149,IF($H149="骑将",'[4]配置系数（将领）'!R149,IF($H149="弓将",'[5]配置系数（将领）'!R149,"")))</f>
        <v>0</v>
      </c>
      <c r="T149" s="208">
        <f>IF($H149="步将",'[3]配置系数（将领）'!S149,IF($H149="骑将",'[4]配置系数（将领）'!S149,IF($H149="弓将",'[5]配置系数（将领）'!S149,"")))</f>
        <v>0</v>
      </c>
      <c r="U149" s="208" t="str">
        <f ca="1">IF($H149="步将",'[3]配置系数（将领）'!T149,IF($H149="骑将",'[4]配置系数（将领）'!T149,IF($H149="弓将",'[5]配置系数（将领）'!T149,"")))</f>
        <v>0.2+0.2+0.2+0.2+0.2+0.2+0.2+0.2+0.2+0.2+0.2+0.2+0.2+0.2+0.2+0.2+0.2</v>
      </c>
      <c r="V149" s="206">
        <f t="shared" ca="1" si="10"/>
        <v>100</v>
      </c>
      <c r="X149" s="208" t="str">
        <f ca="1">IF($H149="步将",'[3]配置系数（将领）'!W149,IF($H149="骑将",'[4]配置系数（将领）'!W149,IF($H149="弓将",'[5]配置系数（将领）'!W149,"")))</f>
        <v/>
      </c>
      <c r="Y149" s="208" t="str">
        <f ca="1">IF($H149="步将",'[3]配置系数（将领）'!X149,IF($H149="骑将",'[4]配置系数（将领）'!X149,IF($H149="弓将",'[5]配置系数（将领）'!X149,"")))</f>
        <v/>
      </c>
      <c r="Z149" s="208">
        <f>IF($H149="步将",'[3]配置系数（将领）'!Y149,IF($H149="骑将",'[4]配置系数（将领）'!Y149,IF($H149="弓将",'[5]配置系数（将领）'!Y149,"")))</f>
        <v>0</v>
      </c>
      <c r="AA149" s="208">
        <f>IF($H149="步将",'[3]配置系数（将领）'!Z149,IF($H149="骑将",'[4]配置系数（将领）'!Z149,IF($H149="弓将",'[5]配置系数（将领）'!Z149,"")))</f>
        <v>0</v>
      </c>
      <c r="AB149" s="208" t="str">
        <f ca="1">IF($H149="步将",'[3]配置系数（将领）'!AA149,IF($H149="骑将",'[4]配置系数（将领）'!AA149,IF($H149="弓将",'[5]配置系数（将领）'!AA149,"")))</f>
        <v/>
      </c>
      <c r="AC149" s="206">
        <f t="shared" ca="1" si="11"/>
        <v>1</v>
      </c>
    </row>
    <row r="150" spans="3:29" x14ac:dyDescent="0.15">
      <c r="C150" s="107">
        <v>142</v>
      </c>
      <c r="D150" s="69">
        <f>IFERROR(MATCH(C150,索引!J:J,0),D149)</f>
        <v>19</v>
      </c>
      <c r="E150" s="69">
        <f t="shared" si="8"/>
        <v>8</v>
      </c>
      <c r="F150" s="69">
        <f>INDEX(索引!$F:$F,D150,1)</f>
        <v>10012</v>
      </c>
      <c r="G150" s="69" t="str">
        <f>INDEX(索引!$E:$E,D150,1)</f>
        <v>何太后</v>
      </c>
      <c r="H150" s="69" t="str">
        <f>INDEX(索引!$G:$G,D150,1)</f>
        <v>弓将</v>
      </c>
      <c r="J150" s="208" t="str">
        <f ca="1">IF($H150="步将",'[3]配置系数（将领）'!I150,IF($H150="骑将",'[4]配置系数（将领）'!I150,IF($H150="弓将",'[5]配置系数（将领）'!I150,"")))</f>
        <v>1001200000501</v>
      </c>
      <c r="K150" s="208" t="str">
        <f ca="1">IF($H150="步将",'[3]配置系数（将领）'!J150,IF($H150="骑将",'[4]配置系数（将领）'!J150,IF($H150="弓将",'[5]配置系数（将领）'!J150,"")))</f>
        <v>被动技能3:左右开弓，敌人应弦而倒，自身射程提升80，并且攻击速度增加16。</v>
      </c>
      <c r="L150" s="208">
        <f>IF($H150="步将",'[3]配置系数（将领）'!K150,IF($H150="骑将",'[4]配置系数（将领）'!K150,IF($H150="弓将",'[5]配置系数（将领）'!K150,"")))</f>
        <v>0</v>
      </c>
      <c r="M150" s="208">
        <f>IF($H150="步将",'[3]配置系数（将领）'!L150,IF($H150="骑将",'[4]配置系数（将领）'!L150,IF($H150="弓将",'[5]配置系数（将领）'!L150,"")))</f>
        <v>0</v>
      </c>
      <c r="N150" s="208" t="str">
        <f ca="1">IF($H150="步将",'[3]配置系数（将领）'!M150,IF($H150="骑将",'[4]配置系数（将领）'!M150,IF($H150="弓将",'[5]配置系数（将领）'!M150,"")))</f>
        <v>80+80+80+80+80+80+80+80+80+80+80+80+80+80+80+80+80</v>
      </c>
      <c r="O150" s="206">
        <f t="shared" ca="1" si="9"/>
        <v>1</v>
      </c>
      <c r="Q150" s="208" t="str">
        <f ca="1">IF($H150="步将",'[3]配置系数（将领）'!P150,IF($H150="骑将",'[4]配置系数（将领）'!P150,IF($H150="弓将",'[5]配置系数（将领）'!P150,"")))</f>
        <v>1001200000502</v>
      </c>
      <c r="R150" s="208" t="str">
        <f ca="1">IF($H150="步将",'[3]配置系数（将领）'!Q150,IF($H150="骑将",'[4]配置系数（将领）'!Q150,IF($H150="弓将",'[5]配置系数（将领）'!Q150,"")))</f>
        <v>被动技能3:左右开弓，敌人应弦而倒，自身射程提升80，并且攻击速度增加16。</v>
      </c>
      <c r="S150" s="208">
        <f>IF($H150="步将",'[3]配置系数（将领）'!R150,IF($H150="骑将",'[4]配置系数（将领）'!R150,IF($H150="弓将",'[5]配置系数（将领）'!R150,"")))</f>
        <v>0</v>
      </c>
      <c r="T150" s="208">
        <f>IF($H150="步将",'[3]配置系数（将领）'!S150,IF($H150="骑将",'[4]配置系数（将领）'!S150,IF($H150="弓将",'[5]配置系数（将领）'!S150,"")))</f>
        <v>0</v>
      </c>
      <c r="U150" s="208" t="str">
        <f ca="1">IF($H150="步将",'[3]配置系数（将领）'!T150,IF($H150="骑将",'[4]配置系数（将领）'!T150,IF($H150="弓将",'[5]配置系数（将领）'!T150,"")))</f>
        <v>16+16+16+16+16+16+16+16+16+16+16+16+16+16+16+16+16</v>
      </c>
      <c r="V150" s="206">
        <f t="shared" ca="1" si="10"/>
        <v>1</v>
      </c>
      <c r="X150" s="208" t="str">
        <f ca="1">IF($H150="步将",'[3]配置系数（将领）'!W150,IF($H150="骑将",'[4]配置系数（将领）'!W150,IF($H150="弓将",'[5]配置系数（将领）'!W150,"")))</f>
        <v/>
      </c>
      <c r="Y150" s="208" t="str">
        <f ca="1">IF($H150="步将",'[3]配置系数（将领）'!X150,IF($H150="骑将",'[4]配置系数（将领）'!X150,IF($H150="弓将",'[5]配置系数（将领）'!X150,"")))</f>
        <v/>
      </c>
      <c r="Z150" s="208">
        <f>IF($H150="步将",'[3]配置系数（将领）'!Y150,IF($H150="骑将",'[4]配置系数（将领）'!Y150,IF($H150="弓将",'[5]配置系数（将领）'!Y150,"")))</f>
        <v>0</v>
      </c>
      <c r="AA150" s="208">
        <f>IF($H150="步将",'[3]配置系数（将领）'!Z150,IF($H150="骑将",'[4]配置系数（将领）'!Z150,IF($H150="弓将",'[5]配置系数（将领）'!Z150,"")))</f>
        <v>0</v>
      </c>
      <c r="AB150" s="208" t="str">
        <f ca="1">IF($H150="步将",'[3]配置系数（将领）'!AA150,IF($H150="骑将",'[4]配置系数（将领）'!AA150,IF($H150="弓将",'[5]配置系数（将领）'!AA150,"")))</f>
        <v/>
      </c>
      <c r="AC150" s="206">
        <f t="shared" ca="1" si="11"/>
        <v>1</v>
      </c>
    </row>
    <row r="151" spans="3:29" x14ac:dyDescent="0.15">
      <c r="C151" s="107">
        <v>143</v>
      </c>
      <c r="D151" s="69">
        <f>IFERROR(MATCH(C151,索引!J:J,0),D150)</f>
        <v>19</v>
      </c>
      <c r="E151" s="69">
        <f t="shared" si="8"/>
        <v>9</v>
      </c>
      <c r="F151" s="69">
        <f>INDEX(索引!$F:$F,D151,1)</f>
        <v>10012</v>
      </c>
      <c r="G151" s="69" t="str">
        <f>INDEX(索引!$E:$E,D151,1)</f>
        <v>何太后</v>
      </c>
      <c r="H151" s="69" t="str">
        <f>INDEX(索引!$G:$G,D151,1)</f>
        <v>弓将</v>
      </c>
      <c r="J151" s="208" t="str">
        <f ca="1">IF($H151="步将",'[3]配置系数（将领）'!I151,IF($H151="骑将",'[4]配置系数（将领）'!I151,IF($H151="弓将",'[5]配置系数（将领）'!I151,"")))</f>
        <v/>
      </c>
      <c r="K151" s="208" t="str">
        <f ca="1">IF($H151="步将",'[3]配置系数（将领）'!J151,IF($H151="骑将",'[4]配置系数（将领）'!J151,IF($H151="弓将",'[5]配置系数（将领）'!J151,"")))</f>
        <v/>
      </c>
      <c r="L151" s="208">
        <f>IF($H151="步将",'[3]配置系数（将领）'!K151,IF($H151="骑将",'[4]配置系数（将领）'!K151,IF($H151="弓将",'[5]配置系数（将领）'!K151,"")))</f>
        <v>0</v>
      </c>
      <c r="M151" s="208">
        <f>IF($H151="步将",'[3]配置系数（将领）'!L151,IF($H151="骑将",'[4]配置系数（将领）'!L151,IF($H151="弓将",'[5]配置系数（将领）'!L151,"")))</f>
        <v>0</v>
      </c>
      <c r="N151" s="208" t="str">
        <f ca="1">IF($H151="步将",'[3]配置系数（将领）'!M151,IF($H151="骑将",'[4]配置系数（将领）'!M151,IF($H151="弓将",'[5]配置系数（将领）'!M151,"")))</f>
        <v/>
      </c>
      <c r="O151" s="206">
        <f t="shared" ca="1" si="9"/>
        <v>1</v>
      </c>
      <c r="Q151" s="208" t="str">
        <f ca="1">IF($H151="步将",'[3]配置系数（将领）'!P151,IF($H151="骑将",'[4]配置系数（将领）'!P151,IF($H151="弓将",'[5]配置系数（将领）'!P151,"")))</f>
        <v/>
      </c>
      <c r="R151" s="208" t="str">
        <f ca="1">IF($H151="步将",'[3]配置系数（将领）'!Q151,IF($H151="骑将",'[4]配置系数（将领）'!Q151,IF($H151="弓将",'[5]配置系数（将领）'!Q151,"")))</f>
        <v/>
      </c>
      <c r="S151" s="208">
        <f>IF($H151="步将",'[3]配置系数（将领）'!R151,IF($H151="骑将",'[4]配置系数（将领）'!R151,IF($H151="弓将",'[5]配置系数（将领）'!R151,"")))</f>
        <v>0</v>
      </c>
      <c r="T151" s="208">
        <f>IF($H151="步将",'[3]配置系数（将领）'!S151,IF($H151="骑将",'[4]配置系数（将领）'!S151,IF($H151="弓将",'[5]配置系数（将领）'!S151,"")))</f>
        <v>0</v>
      </c>
      <c r="U151" s="208" t="str">
        <f ca="1">IF($H151="步将",'[3]配置系数（将领）'!T151,IF($H151="骑将",'[4]配置系数（将领）'!T151,IF($H151="弓将",'[5]配置系数（将领）'!T151,"")))</f>
        <v/>
      </c>
      <c r="V151" s="206">
        <f t="shared" ca="1" si="10"/>
        <v>1</v>
      </c>
      <c r="X151" s="208" t="str">
        <f ca="1">IF($H151="步将",'[3]配置系数（将领）'!W151,IF($H151="骑将",'[4]配置系数（将领）'!W151,IF($H151="弓将",'[5]配置系数（将领）'!W151,"")))</f>
        <v/>
      </c>
      <c r="Y151" s="208" t="str">
        <f ca="1">IF($H151="步将",'[3]配置系数（将领）'!X151,IF($H151="骑将",'[4]配置系数（将领）'!X151,IF($H151="弓将",'[5]配置系数（将领）'!X151,"")))</f>
        <v/>
      </c>
      <c r="Z151" s="208">
        <f>IF($H151="步将",'[3]配置系数（将领）'!Y151,IF($H151="骑将",'[4]配置系数（将领）'!Y151,IF($H151="弓将",'[5]配置系数（将领）'!Y151,"")))</f>
        <v>0</v>
      </c>
      <c r="AA151" s="208">
        <f>IF($H151="步将",'[3]配置系数（将领）'!Z151,IF($H151="骑将",'[4]配置系数（将领）'!Z151,IF($H151="弓将",'[5]配置系数（将领）'!Z151,"")))</f>
        <v>0</v>
      </c>
      <c r="AB151" s="208" t="str">
        <f ca="1">IF($H151="步将",'[3]配置系数（将领）'!AA151,IF($H151="骑将",'[4]配置系数（将领）'!AA151,IF($H151="弓将",'[5]配置系数（将领）'!AA151,"")))</f>
        <v/>
      </c>
      <c r="AC151" s="206">
        <f t="shared" ca="1" si="11"/>
        <v>1</v>
      </c>
    </row>
    <row r="152" spans="3:29" x14ac:dyDescent="0.15">
      <c r="C152" s="107">
        <v>144</v>
      </c>
      <c r="D152" s="69">
        <f>IFERROR(MATCH(C152,索引!J:J,0),D151)</f>
        <v>19</v>
      </c>
      <c r="E152" s="69">
        <f t="shared" si="8"/>
        <v>10</v>
      </c>
      <c r="F152" s="69">
        <f>INDEX(索引!$F:$F,D152,1)</f>
        <v>10012</v>
      </c>
      <c r="G152" s="69" t="str">
        <f>INDEX(索引!$E:$E,D152,1)</f>
        <v>何太后</v>
      </c>
      <c r="H152" s="69" t="str">
        <f>INDEX(索引!$G:$G,D152,1)</f>
        <v>弓将</v>
      </c>
      <c r="J152" s="208" t="str">
        <f ca="1">IF($H152="步将",'[3]配置系数（将领）'!I152,IF($H152="骑将",'[4]配置系数（将领）'!I152,IF($H152="弓将",'[5]配置系数（将领）'!I152,"")))</f>
        <v/>
      </c>
      <c r="K152" s="208" t="str">
        <f ca="1">IF($H152="步将",'[3]配置系数（将领）'!J152,IF($H152="骑将",'[4]配置系数（将领）'!J152,IF($H152="弓将",'[5]配置系数（将领）'!J152,"")))</f>
        <v/>
      </c>
      <c r="L152" s="208">
        <f>IF($H152="步将",'[3]配置系数（将领）'!K152,IF($H152="骑将",'[4]配置系数（将领）'!K152,IF($H152="弓将",'[5]配置系数（将领）'!K152,"")))</f>
        <v>0</v>
      </c>
      <c r="M152" s="208">
        <f>IF($H152="步将",'[3]配置系数（将领）'!L152,IF($H152="骑将",'[4]配置系数（将领）'!L152,IF($H152="弓将",'[5]配置系数（将领）'!L152,"")))</f>
        <v>0</v>
      </c>
      <c r="N152" s="208" t="str">
        <f ca="1">IF($H152="步将",'[3]配置系数（将领）'!M152,IF($H152="骑将",'[4]配置系数（将领）'!M152,IF($H152="弓将",'[5]配置系数（将领）'!M152,"")))</f>
        <v/>
      </c>
      <c r="O152" s="206">
        <f t="shared" ca="1" si="9"/>
        <v>1</v>
      </c>
      <c r="Q152" s="208" t="str">
        <f ca="1">IF($H152="步将",'[3]配置系数（将领）'!P152,IF($H152="骑将",'[4]配置系数（将领）'!P152,IF($H152="弓将",'[5]配置系数（将领）'!P152,"")))</f>
        <v/>
      </c>
      <c r="R152" s="208" t="str">
        <f ca="1">IF($H152="步将",'[3]配置系数（将领）'!Q152,IF($H152="骑将",'[4]配置系数（将领）'!Q152,IF($H152="弓将",'[5]配置系数（将领）'!Q152,"")))</f>
        <v/>
      </c>
      <c r="S152" s="208">
        <f>IF($H152="步将",'[3]配置系数（将领）'!R152,IF($H152="骑将",'[4]配置系数（将领）'!R152,IF($H152="弓将",'[5]配置系数（将领）'!R152,"")))</f>
        <v>0</v>
      </c>
      <c r="T152" s="208">
        <f>IF($H152="步将",'[3]配置系数（将领）'!S152,IF($H152="骑将",'[4]配置系数（将领）'!S152,IF($H152="弓将",'[5]配置系数（将领）'!S152,"")))</f>
        <v>0</v>
      </c>
      <c r="U152" s="208" t="str">
        <f ca="1">IF($H152="步将",'[3]配置系数（将领）'!T152,IF($H152="骑将",'[4]配置系数（将领）'!T152,IF($H152="弓将",'[5]配置系数（将领）'!T152,"")))</f>
        <v/>
      </c>
      <c r="V152" s="206">
        <f t="shared" ca="1" si="10"/>
        <v>1</v>
      </c>
      <c r="X152" s="208" t="str">
        <f ca="1">IF($H152="步将",'[3]配置系数（将领）'!W152,IF($H152="骑将",'[4]配置系数（将领）'!W152,IF($H152="弓将",'[5]配置系数（将领）'!W152,"")))</f>
        <v/>
      </c>
      <c r="Y152" s="208" t="str">
        <f ca="1">IF($H152="步将",'[3]配置系数（将领）'!X152,IF($H152="骑将",'[4]配置系数（将领）'!X152,IF($H152="弓将",'[5]配置系数（将领）'!X152,"")))</f>
        <v/>
      </c>
      <c r="Z152" s="208">
        <f>IF($H152="步将",'[3]配置系数（将领）'!Y152,IF($H152="骑将",'[4]配置系数（将领）'!Y152,IF($H152="弓将",'[5]配置系数（将领）'!Y152,"")))</f>
        <v>0</v>
      </c>
      <c r="AA152" s="208">
        <f>IF($H152="步将",'[3]配置系数（将领）'!Z152,IF($H152="骑将",'[4]配置系数（将领）'!Z152,IF($H152="弓将",'[5]配置系数（将领）'!Z152,"")))</f>
        <v>0</v>
      </c>
      <c r="AB152" s="208" t="str">
        <f ca="1">IF($H152="步将",'[3]配置系数（将领）'!AA152,IF($H152="骑将",'[4]配置系数（将领）'!AA152,IF($H152="弓将",'[5]配置系数（将领）'!AA152,"")))</f>
        <v/>
      </c>
      <c r="AC152" s="206">
        <f t="shared" ca="1" si="11"/>
        <v>1</v>
      </c>
    </row>
    <row r="153" spans="3:29" x14ac:dyDescent="0.15">
      <c r="C153" s="107">
        <v>145</v>
      </c>
      <c r="D153" s="69">
        <f>IFERROR(MATCH(C153,索引!J:J,0),D152)</f>
        <v>19</v>
      </c>
      <c r="E153" s="69">
        <f t="shared" si="8"/>
        <v>11</v>
      </c>
      <c r="F153" s="69">
        <f>INDEX(索引!$F:$F,D153,1)</f>
        <v>10012</v>
      </c>
      <c r="G153" s="69" t="str">
        <f>INDEX(索引!$E:$E,D153,1)</f>
        <v>何太后</v>
      </c>
      <c r="H153" s="69" t="str">
        <f>INDEX(索引!$G:$G,D153,1)</f>
        <v>弓将</v>
      </c>
      <c r="J153" s="208" t="str">
        <f ca="1">IF($H153="步将",'[3]配置系数（将领）'!I153,IF($H153="骑将",'[4]配置系数（将领）'!I153,IF($H153="弓将",'[5]配置系数（将领）'!I153,"")))</f>
        <v/>
      </c>
      <c r="K153" s="208" t="str">
        <f ca="1">IF($H153="步将",'[3]配置系数（将领）'!J153,IF($H153="骑将",'[4]配置系数（将领）'!J153,IF($H153="弓将",'[5]配置系数（将领）'!J153,"")))</f>
        <v/>
      </c>
      <c r="L153" s="208">
        <f>IF($H153="步将",'[3]配置系数（将领）'!K153,IF($H153="骑将",'[4]配置系数（将领）'!K153,IF($H153="弓将",'[5]配置系数（将领）'!K153,"")))</f>
        <v>0</v>
      </c>
      <c r="M153" s="208">
        <f>IF($H153="步将",'[3]配置系数（将领）'!L153,IF($H153="骑将",'[4]配置系数（将领）'!L153,IF($H153="弓将",'[5]配置系数（将领）'!L153,"")))</f>
        <v>0</v>
      </c>
      <c r="N153" s="208" t="str">
        <f ca="1">IF($H153="步将",'[3]配置系数（将领）'!M153,IF($H153="骑将",'[4]配置系数（将领）'!M153,IF($H153="弓将",'[5]配置系数（将领）'!M153,"")))</f>
        <v/>
      </c>
      <c r="O153" s="206">
        <f t="shared" ca="1" si="9"/>
        <v>1</v>
      </c>
      <c r="Q153" s="208" t="str">
        <f ca="1">IF($H153="步将",'[3]配置系数（将领）'!P153,IF($H153="骑将",'[4]配置系数（将领）'!P153,IF($H153="弓将",'[5]配置系数（将领）'!P153,"")))</f>
        <v/>
      </c>
      <c r="R153" s="208" t="str">
        <f ca="1">IF($H153="步将",'[3]配置系数（将领）'!Q153,IF($H153="骑将",'[4]配置系数（将领）'!Q153,IF($H153="弓将",'[5]配置系数（将领）'!Q153,"")))</f>
        <v/>
      </c>
      <c r="S153" s="208">
        <f>IF($H153="步将",'[3]配置系数（将领）'!R153,IF($H153="骑将",'[4]配置系数（将领）'!R153,IF($H153="弓将",'[5]配置系数（将领）'!R153,"")))</f>
        <v>0</v>
      </c>
      <c r="T153" s="208">
        <f>IF($H153="步将",'[3]配置系数（将领）'!S153,IF($H153="骑将",'[4]配置系数（将领）'!S153,IF($H153="弓将",'[5]配置系数（将领）'!S153,"")))</f>
        <v>0</v>
      </c>
      <c r="U153" s="208" t="str">
        <f ca="1">IF($H153="步将",'[3]配置系数（将领）'!T153,IF($H153="骑将",'[4]配置系数（将领）'!T153,IF($H153="弓将",'[5]配置系数（将领）'!T153,"")))</f>
        <v/>
      </c>
      <c r="V153" s="206">
        <f t="shared" ca="1" si="10"/>
        <v>1</v>
      </c>
      <c r="X153" s="208" t="str">
        <f ca="1">IF($H153="步将",'[3]配置系数（将领）'!W153,IF($H153="骑将",'[4]配置系数（将领）'!W153,IF($H153="弓将",'[5]配置系数（将领）'!W153,"")))</f>
        <v/>
      </c>
      <c r="Y153" s="208" t="str">
        <f ca="1">IF($H153="步将",'[3]配置系数（将领）'!X153,IF($H153="骑将",'[4]配置系数（将领）'!X153,IF($H153="弓将",'[5]配置系数（将领）'!X153,"")))</f>
        <v/>
      </c>
      <c r="Z153" s="208">
        <f>IF($H153="步将",'[3]配置系数（将领）'!Y153,IF($H153="骑将",'[4]配置系数（将领）'!Y153,IF($H153="弓将",'[5]配置系数（将领）'!Y153,"")))</f>
        <v>0</v>
      </c>
      <c r="AA153" s="208">
        <f>IF($H153="步将",'[3]配置系数（将领）'!Z153,IF($H153="骑将",'[4]配置系数（将领）'!Z153,IF($H153="弓将",'[5]配置系数（将领）'!Z153,"")))</f>
        <v>0</v>
      </c>
      <c r="AB153" s="208" t="str">
        <f ca="1">IF($H153="步将",'[3]配置系数（将领）'!AA153,IF($H153="骑将",'[4]配置系数（将领）'!AA153,IF($H153="弓将",'[5]配置系数（将领）'!AA153,"")))</f>
        <v/>
      </c>
      <c r="AC153" s="206">
        <f t="shared" ca="1" si="11"/>
        <v>1</v>
      </c>
    </row>
    <row r="154" spans="3:29" x14ac:dyDescent="0.15">
      <c r="C154" s="107">
        <v>146</v>
      </c>
      <c r="D154" s="69">
        <f>IFERROR(MATCH(C154,索引!J:J,0),D153)</f>
        <v>19</v>
      </c>
      <c r="E154" s="69">
        <f t="shared" si="8"/>
        <v>12</v>
      </c>
      <c r="F154" s="69">
        <f>INDEX(索引!$F:$F,D154,1)</f>
        <v>10012</v>
      </c>
      <c r="G154" s="69" t="str">
        <f>INDEX(索引!$E:$E,D154,1)</f>
        <v>何太后</v>
      </c>
      <c r="H154" s="69" t="str">
        <f>INDEX(索引!$G:$G,D154,1)</f>
        <v>弓将</v>
      </c>
      <c r="J154" s="208" t="str">
        <f ca="1">IF($H154="步将",'[3]配置系数（将领）'!I154,IF($H154="骑将",'[4]配置系数（将领）'!I154,IF($H154="弓将",'[5]配置系数（将领）'!I154,"")))</f>
        <v/>
      </c>
      <c r="K154" s="208" t="str">
        <f ca="1">IF($H154="步将",'[3]配置系数（将领）'!J154,IF($H154="骑将",'[4]配置系数（将领）'!J154,IF($H154="弓将",'[5]配置系数（将领）'!J154,"")))</f>
        <v/>
      </c>
      <c r="L154" s="208">
        <f>IF($H154="步将",'[3]配置系数（将领）'!K154,IF($H154="骑将",'[4]配置系数（将领）'!K154,IF($H154="弓将",'[5]配置系数（将领）'!K154,"")))</f>
        <v>0</v>
      </c>
      <c r="M154" s="208">
        <f>IF($H154="步将",'[3]配置系数（将领）'!L154,IF($H154="骑将",'[4]配置系数（将领）'!L154,IF($H154="弓将",'[5]配置系数（将领）'!L154,"")))</f>
        <v>0</v>
      </c>
      <c r="N154" s="208" t="str">
        <f ca="1">IF($H154="步将",'[3]配置系数（将领）'!M154,IF($H154="骑将",'[4]配置系数（将领）'!M154,IF($H154="弓将",'[5]配置系数（将领）'!M154,"")))</f>
        <v/>
      </c>
      <c r="O154" s="206">
        <f t="shared" ca="1" si="9"/>
        <v>1</v>
      </c>
      <c r="Q154" s="208" t="str">
        <f ca="1">IF($H154="步将",'[3]配置系数（将领）'!P154,IF($H154="骑将",'[4]配置系数（将领）'!P154,IF($H154="弓将",'[5]配置系数（将领）'!P154,"")))</f>
        <v/>
      </c>
      <c r="R154" s="208" t="str">
        <f ca="1">IF($H154="步将",'[3]配置系数（将领）'!Q154,IF($H154="骑将",'[4]配置系数（将领）'!Q154,IF($H154="弓将",'[5]配置系数（将领）'!Q154,"")))</f>
        <v/>
      </c>
      <c r="S154" s="208">
        <f>IF($H154="步将",'[3]配置系数（将领）'!R154,IF($H154="骑将",'[4]配置系数（将领）'!R154,IF($H154="弓将",'[5]配置系数（将领）'!R154,"")))</f>
        <v>0</v>
      </c>
      <c r="T154" s="208">
        <f>IF($H154="步将",'[3]配置系数（将领）'!S154,IF($H154="骑将",'[4]配置系数（将领）'!S154,IF($H154="弓将",'[5]配置系数（将领）'!S154,"")))</f>
        <v>0</v>
      </c>
      <c r="U154" s="208" t="str">
        <f ca="1">IF($H154="步将",'[3]配置系数（将领）'!T154,IF($H154="骑将",'[4]配置系数（将领）'!T154,IF($H154="弓将",'[5]配置系数（将领）'!T154,"")))</f>
        <v/>
      </c>
      <c r="V154" s="206">
        <f t="shared" ca="1" si="10"/>
        <v>1</v>
      </c>
      <c r="X154" s="208" t="str">
        <f ca="1">IF($H154="步将",'[3]配置系数（将领）'!W154,IF($H154="骑将",'[4]配置系数（将领）'!W154,IF($H154="弓将",'[5]配置系数（将领）'!W154,"")))</f>
        <v/>
      </c>
      <c r="Y154" s="208" t="str">
        <f ca="1">IF($H154="步将",'[3]配置系数（将领）'!X154,IF($H154="骑将",'[4]配置系数（将领）'!X154,IF($H154="弓将",'[5]配置系数（将领）'!X154,"")))</f>
        <v/>
      </c>
      <c r="Z154" s="208">
        <f>IF($H154="步将",'[3]配置系数（将领）'!Y154,IF($H154="骑将",'[4]配置系数（将领）'!Y154,IF($H154="弓将",'[5]配置系数（将领）'!Y154,"")))</f>
        <v>0</v>
      </c>
      <c r="AA154" s="208">
        <f>IF($H154="步将",'[3]配置系数（将领）'!Z154,IF($H154="骑将",'[4]配置系数（将领）'!Z154,IF($H154="弓将",'[5]配置系数（将领）'!Z154,"")))</f>
        <v>0</v>
      </c>
      <c r="AB154" s="208" t="str">
        <f ca="1">IF($H154="步将",'[3]配置系数（将领）'!AA154,IF($H154="骑将",'[4]配置系数（将领）'!AA154,IF($H154="弓将",'[5]配置系数（将领）'!AA154,"")))</f>
        <v/>
      </c>
      <c r="AC154" s="206">
        <f t="shared" ca="1" si="11"/>
        <v>1</v>
      </c>
    </row>
    <row r="155" spans="3:29" x14ac:dyDescent="0.15">
      <c r="C155" s="107">
        <v>147</v>
      </c>
      <c r="D155" s="69">
        <f>IFERROR(MATCH(C155,索引!J:J,0),D154)</f>
        <v>19</v>
      </c>
      <c r="E155" s="69">
        <f t="shared" si="8"/>
        <v>13</v>
      </c>
      <c r="F155" s="69">
        <f>INDEX(索引!$F:$F,D155,1)</f>
        <v>10012</v>
      </c>
      <c r="G155" s="69" t="str">
        <f>INDEX(索引!$E:$E,D155,1)</f>
        <v>何太后</v>
      </c>
      <c r="H155" s="69" t="str">
        <f>INDEX(索引!$G:$G,D155,1)</f>
        <v>弓将</v>
      </c>
      <c r="J155" s="208" t="str">
        <f ca="1">IF($H155="步将",'[3]配置系数（将领）'!I155,IF($H155="骑将",'[4]配置系数（将领）'!I155,IF($H155="弓将",'[5]配置系数（将领）'!I155,"")))</f>
        <v/>
      </c>
      <c r="K155" s="208" t="str">
        <f ca="1">IF($H155="步将",'[3]配置系数（将领）'!J155,IF($H155="骑将",'[4]配置系数（将领）'!J155,IF($H155="弓将",'[5]配置系数（将领）'!J155,"")))</f>
        <v/>
      </c>
      <c r="L155" s="208">
        <f>IF($H155="步将",'[3]配置系数（将领）'!K155,IF($H155="骑将",'[4]配置系数（将领）'!K155,IF($H155="弓将",'[5]配置系数（将领）'!K155,"")))</f>
        <v>0</v>
      </c>
      <c r="M155" s="208">
        <f>IF($H155="步将",'[3]配置系数（将领）'!L155,IF($H155="骑将",'[4]配置系数（将领）'!L155,IF($H155="弓将",'[5]配置系数（将领）'!L155,"")))</f>
        <v>0</v>
      </c>
      <c r="N155" s="208" t="str">
        <f ca="1">IF($H155="步将",'[3]配置系数（将领）'!M155,IF($H155="骑将",'[4]配置系数（将领）'!M155,IF($H155="弓将",'[5]配置系数（将领）'!M155,"")))</f>
        <v/>
      </c>
      <c r="O155" s="206">
        <f t="shared" ca="1" si="9"/>
        <v>1</v>
      </c>
      <c r="Q155" s="208" t="str">
        <f ca="1">IF($H155="步将",'[3]配置系数（将领）'!P155,IF($H155="骑将",'[4]配置系数（将领）'!P155,IF($H155="弓将",'[5]配置系数（将领）'!P155,"")))</f>
        <v/>
      </c>
      <c r="R155" s="208" t="str">
        <f ca="1">IF($H155="步将",'[3]配置系数（将领）'!Q155,IF($H155="骑将",'[4]配置系数（将领）'!Q155,IF($H155="弓将",'[5]配置系数（将领）'!Q155,"")))</f>
        <v/>
      </c>
      <c r="S155" s="208">
        <f>IF($H155="步将",'[3]配置系数（将领）'!R155,IF($H155="骑将",'[4]配置系数（将领）'!R155,IF($H155="弓将",'[5]配置系数（将领）'!R155,"")))</f>
        <v>0</v>
      </c>
      <c r="T155" s="208">
        <f>IF($H155="步将",'[3]配置系数（将领）'!S155,IF($H155="骑将",'[4]配置系数（将领）'!S155,IF($H155="弓将",'[5]配置系数（将领）'!S155,"")))</f>
        <v>0</v>
      </c>
      <c r="U155" s="208" t="str">
        <f ca="1">IF($H155="步将",'[3]配置系数（将领）'!T155,IF($H155="骑将",'[4]配置系数（将领）'!T155,IF($H155="弓将",'[5]配置系数（将领）'!T155,"")))</f>
        <v/>
      </c>
      <c r="V155" s="206">
        <f t="shared" ca="1" si="10"/>
        <v>1</v>
      </c>
      <c r="X155" s="208" t="str">
        <f ca="1">IF($H155="步将",'[3]配置系数（将领）'!W155,IF($H155="骑将",'[4]配置系数（将领）'!W155,IF($H155="弓将",'[5]配置系数（将领）'!W155,"")))</f>
        <v/>
      </c>
      <c r="Y155" s="208" t="str">
        <f ca="1">IF($H155="步将",'[3]配置系数（将领）'!X155,IF($H155="骑将",'[4]配置系数（将领）'!X155,IF($H155="弓将",'[5]配置系数（将领）'!X155,"")))</f>
        <v/>
      </c>
      <c r="Z155" s="208">
        <f>IF($H155="步将",'[3]配置系数（将领）'!Y155,IF($H155="骑将",'[4]配置系数（将领）'!Y155,IF($H155="弓将",'[5]配置系数（将领）'!Y155,"")))</f>
        <v>0</v>
      </c>
      <c r="AA155" s="208">
        <f>IF($H155="步将",'[3]配置系数（将领）'!Z155,IF($H155="骑将",'[4]配置系数（将领）'!Z155,IF($H155="弓将",'[5]配置系数（将领）'!Z155,"")))</f>
        <v>0</v>
      </c>
      <c r="AB155" s="208" t="str">
        <f ca="1">IF($H155="步将",'[3]配置系数（将领）'!AA155,IF($H155="骑将",'[4]配置系数（将领）'!AA155,IF($H155="弓将",'[5]配置系数（将领）'!AA155,"")))</f>
        <v/>
      </c>
      <c r="AC155" s="206">
        <f t="shared" ca="1" si="11"/>
        <v>1</v>
      </c>
    </row>
    <row r="156" spans="3:29" x14ac:dyDescent="0.15">
      <c r="C156" s="107">
        <v>148</v>
      </c>
      <c r="D156" s="69">
        <f>IFERROR(MATCH(C156,索引!J:J,0),D155)</f>
        <v>19</v>
      </c>
      <c r="E156" s="69">
        <f t="shared" si="8"/>
        <v>14</v>
      </c>
      <c r="F156" s="69">
        <f>INDEX(索引!$F:$F,D156,1)</f>
        <v>10012</v>
      </c>
      <c r="G156" s="69" t="str">
        <f>INDEX(索引!$E:$E,D156,1)</f>
        <v>何太后</v>
      </c>
      <c r="H156" s="69" t="str">
        <f>INDEX(索引!$G:$G,D156,1)</f>
        <v>弓将</v>
      </c>
      <c r="J156" s="208" t="str">
        <f ca="1">IF($H156="步将",'[3]配置系数（将领）'!I156,IF($H156="骑将",'[4]配置系数（将领）'!I156,IF($H156="弓将",'[5]配置系数（将领）'!I156,"")))</f>
        <v/>
      </c>
      <c r="K156" s="208" t="str">
        <f ca="1">IF($H156="步将",'[3]配置系数（将领）'!J156,IF($H156="骑将",'[4]配置系数（将领）'!J156,IF($H156="弓将",'[5]配置系数（将领）'!J156,"")))</f>
        <v/>
      </c>
      <c r="L156" s="208">
        <f>IF($H156="步将",'[3]配置系数（将领）'!K156,IF($H156="骑将",'[4]配置系数（将领）'!K156,IF($H156="弓将",'[5]配置系数（将领）'!K156,"")))</f>
        <v>0</v>
      </c>
      <c r="M156" s="208">
        <f>IF($H156="步将",'[3]配置系数（将领）'!L156,IF($H156="骑将",'[4]配置系数（将领）'!L156,IF($H156="弓将",'[5]配置系数（将领）'!L156,"")))</f>
        <v>0</v>
      </c>
      <c r="N156" s="208" t="str">
        <f ca="1">IF($H156="步将",'[3]配置系数（将领）'!M156,IF($H156="骑将",'[4]配置系数（将领）'!M156,IF($H156="弓将",'[5]配置系数（将领）'!M156,"")))</f>
        <v/>
      </c>
      <c r="O156" s="206">
        <f t="shared" ca="1" si="9"/>
        <v>1</v>
      </c>
      <c r="Q156" s="208" t="str">
        <f ca="1">IF($H156="步将",'[3]配置系数（将领）'!P156,IF($H156="骑将",'[4]配置系数（将领）'!P156,IF($H156="弓将",'[5]配置系数（将领）'!P156,"")))</f>
        <v/>
      </c>
      <c r="R156" s="208" t="str">
        <f ca="1">IF($H156="步将",'[3]配置系数（将领）'!Q156,IF($H156="骑将",'[4]配置系数（将领）'!Q156,IF($H156="弓将",'[5]配置系数（将领）'!Q156,"")))</f>
        <v/>
      </c>
      <c r="S156" s="208">
        <f>IF($H156="步将",'[3]配置系数（将领）'!R156,IF($H156="骑将",'[4]配置系数（将领）'!R156,IF($H156="弓将",'[5]配置系数（将领）'!R156,"")))</f>
        <v>0</v>
      </c>
      <c r="T156" s="208">
        <f>IF($H156="步将",'[3]配置系数（将领）'!S156,IF($H156="骑将",'[4]配置系数（将领）'!S156,IF($H156="弓将",'[5]配置系数（将领）'!S156,"")))</f>
        <v>0</v>
      </c>
      <c r="U156" s="208" t="str">
        <f ca="1">IF($H156="步将",'[3]配置系数（将领）'!T156,IF($H156="骑将",'[4]配置系数（将领）'!T156,IF($H156="弓将",'[5]配置系数（将领）'!T156,"")))</f>
        <v/>
      </c>
      <c r="V156" s="206">
        <f t="shared" ca="1" si="10"/>
        <v>1</v>
      </c>
      <c r="X156" s="208" t="str">
        <f ca="1">IF($H156="步将",'[3]配置系数（将领）'!W156,IF($H156="骑将",'[4]配置系数（将领）'!W156,IF($H156="弓将",'[5]配置系数（将领）'!W156,"")))</f>
        <v/>
      </c>
      <c r="Y156" s="208" t="str">
        <f ca="1">IF($H156="步将",'[3]配置系数（将领）'!X156,IF($H156="骑将",'[4]配置系数（将领）'!X156,IF($H156="弓将",'[5]配置系数（将领）'!X156,"")))</f>
        <v/>
      </c>
      <c r="Z156" s="208">
        <f>IF($H156="步将",'[3]配置系数（将领）'!Y156,IF($H156="骑将",'[4]配置系数（将领）'!Y156,IF($H156="弓将",'[5]配置系数（将领）'!Y156,"")))</f>
        <v>0</v>
      </c>
      <c r="AA156" s="208">
        <f>IF($H156="步将",'[3]配置系数（将领）'!Z156,IF($H156="骑将",'[4]配置系数（将领）'!Z156,IF($H156="弓将",'[5]配置系数（将领）'!Z156,"")))</f>
        <v>0</v>
      </c>
      <c r="AB156" s="208" t="str">
        <f ca="1">IF($H156="步将",'[3]配置系数（将领）'!AA156,IF($H156="骑将",'[4]配置系数（将领）'!AA156,IF($H156="弓将",'[5]配置系数（将领）'!AA156,"")))</f>
        <v/>
      </c>
      <c r="AC156" s="206">
        <f t="shared" ca="1" si="11"/>
        <v>1</v>
      </c>
    </row>
    <row r="157" spans="3:29" x14ac:dyDescent="0.15">
      <c r="C157" s="107">
        <v>149</v>
      </c>
      <c r="D157" s="69">
        <f>IFERROR(MATCH(C157,索引!J:J,0),D156)</f>
        <v>19</v>
      </c>
      <c r="E157" s="69">
        <f t="shared" si="8"/>
        <v>15</v>
      </c>
      <c r="F157" s="69">
        <f>INDEX(索引!$F:$F,D157,1)</f>
        <v>10012</v>
      </c>
      <c r="G157" s="69" t="str">
        <f>INDEX(索引!$E:$E,D157,1)</f>
        <v>何太后</v>
      </c>
      <c r="H157" s="69" t="str">
        <f>INDEX(索引!$G:$G,D157,1)</f>
        <v>弓将</v>
      </c>
      <c r="J157" s="208" t="str">
        <f ca="1">IF($H157="步将",'[3]配置系数（将领）'!I157,IF($H157="骑将",'[4]配置系数（将领）'!I157,IF($H157="弓将",'[5]配置系数（将领）'!I157,"")))</f>
        <v/>
      </c>
      <c r="K157" s="208" t="str">
        <f ca="1">IF($H157="步将",'[3]配置系数（将领）'!J157,IF($H157="骑将",'[4]配置系数（将领）'!J157,IF($H157="弓将",'[5]配置系数（将领）'!J157,"")))</f>
        <v/>
      </c>
      <c r="L157" s="208">
        <f>IF($H157="步将",'[3]配置系数（将领）'!K157,IF($H157="骑将",'[4]配置系数（将领）'!K157,IF($H157="弓将",'[5]配置系数（将领）'!K157,"")))</f>
        <v>0</v>
      </c>
      <c r="M157" s="208">
        <f>IF($H157="步将",'[3]配置系数（将领）'!L157,IF($H157="骑将",'[4]配置系数（将领）'!L157,IF($H157="弓将",'[5]配置系数（将领）'!L157,"")))</f>
        <v>0</v>
      </c>
      <c r="N157" s="208" t="str">
        <f ca="1">IF($H157="步将",'[3]配置系数（将领）'!M157,IF($H157="骑将",'[4]配置系数（将领）'!M157,IF($H157="弓将",'[5]配置系数（将领）'!M157,"")))</f>
        <v/>
      </c>
      <c r="O157" s="206">
        <f t="shared" ca="1" si="9"/>
        <v>1</v>
      </c>
      <c r="Q157" s="208" t="str">
        <f ca="1">IF($H157="步将",'[3]配置系数（将领）'!P157,IF($H157="骑将",'[4]配置系数（将领）'!P157,IF($H157="弓将",'[5]配置系数（将领）'!P157,"")))</f>
        <v/>
      </c>
      <c r="R157" s="208" t="str">
        <f ca="1">IF($H157="步将",'[3]配置系数（将领）'!Q157,IF($H157="骑将",'[4]配置系数（将领）'!Q157,IF($H157="弓将",'[5]配置系数（将领）'!Q157,"")))</f>
        <v/>
      </c>
      <c r="S157" s="208">
        <f>IF($H157="步将",'[3]配置系数（将领）'!R157,IF($H157="骑将",'[4]配置系数（将领）'!R157,IF($H157="弓将",'[5]配置系数（将领）'!R157,"")))</f>
        <v>0</v>
      </c>
      <c r="T157" s="208">
        <f>IF($H157="步将",'[3]配置系数（将领）'!S157,IF($H157="骑将",'[4]配置系数（将领）'!S157,IF($H157="弓将",'[5]配置系数（将领）'!S157,"")))</f>
        <v>0</v>
      </c>
      <c r="U157" s="208" t="str">
        <f ca="1">IF($H157="步将",'[3]配置系数（将领）'!T157,IF($H157="骑将",'[4]配置系数（将领）'!T157,IF($H157="弓将",'[5]配置系数（将领）'!T157,"")))</f>
        <v/>
      </c>
      <c r="V157" s="206">
        <f t="shared" ca="1" si="10"/>
        <v>1</v>
      </c>
      <c r="X157" s="208" t="str">
        <f ca="1">IF($H157="步将",'[3]配置系数（将领）'!W157,IF($H157="骑将",'[4]配置系数（将领）'!W157,IF($H157="弓将",'[5]配置系数（将领）'!W157,"")))</f>
        <v/>
      </c>
      <c r="Y157" s="208" t="str">
        <f ca="1">IF($H157="步将",'[3]配置系数（将领）'!X157,IF($H157="骑将",'[4]配置系数（将领）'!X157,IF($H157="弓将",'[5]配置系数（将领）'!X157,"")))</f>
        <v/>
      </c>
      <c r="Z157" s="208">
        <f>IF($H157="步将",'[3]配置系数（将领）'!Y157,IF($H157="骑将",'[4]配置系数（将领）'!Y157,IF($H157="弓将",'[5]配置系数（将领）'!Y157,"")))</f>
        <v>0</v>
      </c>
      <c r="AA157" s="208">
        <f>IF($H157="步将",'[3]配置系数（将领）'!Z157,IF($H157="骑将",'[4]配置系数（将领）'!Z157,IF($H157="弓将",'[5]配置系数（将领）'!Z157,"")))</f>
        <v>0</v>
      </c>
      <c r="AB157" s="208" t="str">
        <f ca="1">IF($H157="步将",'[3]配置系数（将领）'!AA157,IF($H157="骑将",'[4]配置系数（将领）'!AA157,IF($H157="弓将",'[5]配置系数（将领）'!AA157,"")))</f>
        <v/>
      </c>
      <c r="AC157" s="206">
        <f t="shared" ca="1" si="11"/>
        <v>1</v>
      </c>
    </row>
    <row r="158" spans="3:29" x14ac:dyDescent="0.15">
      <c r="C158" s="107">
        <v>150</v>
      </c>
      <c r="D158" s="69">
        <f>IFERROR(MATCH(C158,索引!J:J,0),D157)</f>
        <v>20</v>
      </c>
      <c r="E158" s="69">
        <f t="shared" si="8"/>
        <v>1</v>
      </c>
      <c r="F158" s="69">
        <f>INDEX(索引!$F:$F,D158,1)</f>
        <v>10013</v>
      </c>
      <c r="G158" s="69" t="str">
        <f>INDEX(索引!$E:$E,D158,1)</f>
        <v>太史慈</v>
      </c>
      <c r="H158" s="69" t="str">
        <f>INDEX(索引!$G:$G,D158,1)</f>
        <v>步将</v>
      </c>
      <c r="J158" s="208" t="str">
        <f ca="1">IF($H158="步将",'[3]配置系数（将领）'!I158,IF($H158="骑将",'[4]配置系数（将领）'!I158,IF($H158="弓将",'[5]配置系数（将领）'!I158,"")))</f>
        <v/>
      </c>
      <c r="K158" s="208" t="str">
        <f ca="1">IF($H158="步将",'[3]配置系数（将领）'!J158,IF($H158="骑将",'[4]配置系数（将领）'!J158,IF($H158="弓将",'[5]配置系数（将领）'!J158,"")))</f>
        <v/>
      </c>
      <c r="L158" s="208">
        <f>IF($H158="步将",'[3]配置系数（将领）'!K158,IF($H158="骑将",'[4]配置系数（将领）'!K158,IF($H158="弓将",'[5]配置系数（将领）'!K158,"")))</f>
        <v>0</v>
      </c>
      <c r="M158" s="208">
        <f>IF($H158="步将",'[3]配置系数（将领）'!L158,IF($H158="骑将",'[4]配置系数（将领）'!L158,IF($H158="弓将",'[5]配置系数（将领）'!L158,"")))</f>
        <v>0</v>
      </c>
      <c r="N158" s="208" t="str">
        <f ca="1">IF($H158="步将",'[3]配置系数（将领）'!M158,IF($H158="骑将",'[4]配置系数（将领）'!M158,IF($H158="弓将",'[5]配置系数（将领）'!M158,"")))</f>
        <v/>
      </c>
      <c r="O158" s="206">
        <f t="shared" ca="1" si="9"/>
        <v>1</v>
      </c>
      <c r="Q158" s="208" t="str">
        <f ca="1">IF($H158="步将",'[3]配置系数（将领）'!P158,IF($H158="骑将",'[4]配置系数（将领）'!P158,IF($H158="弓将",'[5]配置系数（将领）'!P158,"")))</f>
        <v/>
      </c>
      <c r="R158" s="208" t="str">
        <f ca="1">IF($H158="步将",'[3]配置系数（将领）'!Q158,IF($H158="骑将",'[4]配置系数（将领）'!Q158,IF($H158="弓将",'[5]配置系数（将领）'!Q158,"")))</f>
        <v/>
      </c>
      <c r="S158" s="208">
        <f>IF($H158="步将",'[3]配置系数（将领）'!R158,IF($H158="骑将",'[4]配置系数（将领）'!R158,IF($H158="弓将",'[5]配置系数（将领）'!R158,"")))</f>
        <v>0</v>
      </c>
      <c r="T158" s="208">
        <f>IF($H158="步将",'[3]配置系数（将领）'!S158,IF($H158="骑将",'[4]配置系数（将领）'!S158,IF($H158="弓将",'[5]配置系数（将领）'!S158,"")))</f>
        <v>0</v>
      </c>
      <c r="U158" s="208" t="str">
        <f ca="1">IF($H158="步将",'[3]配置系数（将领）'!T158,IF($H158="骑将",'[4]配置系数（将领）'!T158,IF($H158="弓将",'[5]配置系数（将领）'!T158,"")))</f>
        <v/>
      </c>
      <c r="V158" s="206">
        <f t="shared" ca="1" si="10"/>
        <v>1</v>
      </c>
      <c r="X158" s="208" t="str">
        <f ca="1">IF($H158="步将",'[3]配置系数（将领）'!W158,IF($H158="骑将",'[4]配置系数（将领）'!W158,IF($H158="弓将",'[5]配置系数（将领）'!W158,"")))</f>
        <v/>
      </c>
      <c r="Y158" s="208" t="str">
        <f ca="1">IF($H158="步将",'[3]配置系数（将领）'!X158,IF($H158="骑将",'[4]配置系数（将领）'!X158,IF($H158="弓将",'[5]配置系数（将领）'!X158,"")))</f>
        <v/>
      </c>
      <c r="Z158" s="208">
        <f>IF($H158="步将",'[3]配置系数（将领）'!Y158,IF($H158="骑将",'[4]配置系数（将领）'!Y158,IF($H158="弓将",'[5]配置系数（将领）'!Y158,"")))</f>
        <v>0</v>
      </c>
      <c r="AA158" s="208">
        <f>IF($H158="步将",'[3]配置系数（将领）'!Z158,IF($H158="骑将",'[4]配置系数（将领）'!Z158,IF($H158="弓将",'[5]配置系数（将领）'!Z158,"")))</f>
        <v>0</v>
      </c>
      <c r="AB158" s="208" t="str">
        <f ca="1">IF($H158="步将",'[3]配置系数（将领）'!AA158,IF($H158="骑将",'[4]配置系数（将领）'!AA158,IF($H158="弓将",'[5]配置系数（将领）'!AA158,"")))</f>
        <v/>
      </c>
      <c r="AC158" s="206">
        <f t="shared" ca="1" si="11"/>
        <v>1</v>
      </c>
    </row>
    <row r="159" spans="3:29" x14ac:dyDescent="0.15">
      <c r="C159" s="107">
        <v>151</v>
      </c>
      <c r="D159" s="69">
        <f>IFERROR(MATCH(C159,索引!J:J,0),D158)</f>
        <v>20</v>
      </c>
      <c r="E159" s="69">
        <f t="shared" si="8"/>
        <v>2</v>
      </c>
      <c r="F159" s="69">
        <f>INDEX(索引!$F:$F,D159,1)</f>
        <v>10013</v>
      </c>
      <c r="G159" s="69" t="str">
        <f>INDEX(索引!$E:$E,D159,1)</f>
        <v>太史慈</v>
      </c>
      <c r="H159" s="69" t="str">
        <f>INDEX(索引!$G:$G,D159,1)</f>
        <v>步将</v>
      </c>
      <c r="J159" s="208" t="str">
        <f ca="1">IF($H159="步将",'[3]配置系数（将领）'!I159,IF($H159="骑将",'[4]配置系数（将领）'!I159,IF($H159="弓将",'[5]配置系数（将领）'!I159,"")))</f>
        <v/>
      </c>
      <c r="K159" s="208" t="str">
        <f ca="1">IF($H159="步将",'[3]配置系数（将领）'!J159,IF($H159="骑将",'[4]配置系数（将领）'!J159,IF($H159="弓将",'[5]配置系数（将领）'!J159,"")))</f>
        <v/>
      </c>
      <c r="L159" s="208">
        <f>IF($H159="步将",'[3]配置系数（将领）'!K159,IF($H159="骑将",'[4]配置系数（将领）'!K159,IF($H159="弓将",'[5]配置系数（将领）'!K159,"")))</f>
        <v>0</v>
      </c>
      <c r="M159" s="208">
        <f>IF($H159="步将",'[3]配置系数（将领）'!L159,IF($H159="骑将",'[4]配置系数（将领）'!L159,IF($H159="弓将",'[5]配置系数（将领）'!L159,"")))</f>
        <v>0</v>
      </c>
      <c r="N159" s="208" t="str">
        <f ca="1">IF($H159="步将",'[3]配置系数（将领）'!M159,IF($H159="骑将",'[4]配置系数（将领）'!M159,IF($H159="弓将",'[5]配置系数（将领）'!M159,"")))</f>
        <v/>
      </c>
      <c r="O159" s="206">
        <f t="shared" ca="1" si="9"/>
        <v>1</v>
      </c>
      <c r="Q159" s="208" t="str">
        <f ca="1">IF($H159="步将",'[3]配置系数（将领）'!P159,IF($H159="骑将",'[4]配置系数（将领）'!P159,IF($H159="弓将",'[5]配置系数（将领）'!P159,"")))</f>
        <v/>
      </c>
      <c r="R159" s="208" t="str">
        <f ca="1">IF($H159="步将",'[3]配置系数（将领）'!Q159,IF($H159="骑将",'[4]配置系数（将领）'!Q159,IF($H159="弓将",'[5]配置系数（将领）'!Q159,"")))</f>
        <v/>
      </c>
      <c r="S159" s="208">
        <f>IF($H159="步将",'[3]配置系数（将领）'!R159,IF($H159="骑将",'[4]配置系数（将领）'!R159,IF($H159="弓将",'[5]配置系数（将领）'!R159,"")))</f>
        <v>0</v>
      </c>
      <c r="T159" s="208">
        <f>IF($H159="步将",'[3]配置系数（将领）'!S159,IF($H159="骑将",'[4]配置系数（将领）'!S159,IF($H159="弓将",'[5]配置系数（将领）'!S159,"")))</f>
        <v>0</v>
      </c>
      <c r="U159" s="208" t="str">
        <f ca="1">IF($H159="步将",'[3]配置系数（将领）'!T159,IF($H159="骑将",'[4]配置系数（将领）'!T159,IF($H159="弓将",'[5]配置系数（将领）'!T159,"")))</f>
        <v/>
      </c>
      <c r="V159" s="206">
        <f t="shared" ca="1" si="10"/>
        <v>1</v>
      </c>
      <c r="X159" s="208" t="str">
        <f ca="1">IF($H159="步将",'[3]配置系数（将领）'!W159,IF($H159="骑将",'[4]配置系数（将领）'!W159,IF($H159="弓将",'[5]配置系数（将领）'!W159,"")))</f>
        <v/>
      </c>
      <c r="Y159" s="208" t="str">
        <f ca="1">IF($H159="步将",'[3]配置系数（将领）'!X159,IF($H159="骑将",'[4]配置系数（将领）'!X159,IF($H159="弓将",'[5]配置系数（将领）'!X159,"")))</f>
        <v/>
      </c>
      <c r="Z159" s="208">
        <f>IF($H159="步将",'[3]配置系数（将领）'!Y159,IF($H159="骑将",'[4]配置系数（将领）'!Y159,IF($H159="弓将",'[5]配置系数（将领）'!Y159,"")))</f>
        <v>0</v>
      </c>
      <c r="AA159" s="208">
        <f>IF($H159="步将",'[3]配置系数（将领）'!Z159,IF($H159="骑将",'[4]配置系数（将领）'!Z159,IF($H159="弓将",'[5]配置系数（将领）'!Z159,"")))</f>
        <v>0</v>
      </c>
      <c r="AB159" s="208" t="str">
        <f ca="1">IF($H159="步将",'[3]配置系数（将领）'!AA159,IF($H159="骑将",'[4]配置系数（将领）'!AA159,IF($H159="弓将",'[5]配置系数（将领）'!AA159,"")))</f>
        <v/>
      </c>
      <c r="AC159" s="206">
        <f t="shared" ca="1" si="11"/>
        <v>1</v>
      </c>
    </row>
    <row r="160" spans="3:29" x14ac:dyDescent="0.15">
      <c r="C160" s="107">
        <v>152</v>
      </c>
      <c r="D160" s="69">
        <f>IFERROR(MATCH(C160,索引!J:J,0),D159)</f>
        <v>20</v>
      </c>
      <c r="E160" s="69">
        <f t="shared" si="8"/>
        <v>3</v>
      </c>
      <c r="F160" s="69">
        <f>INDEX(索引!$F:$F,D160,1)</f>
        <v>10013</v>
      </c>
      <c r="G160" s="69" t="str">
        <f>INDEX(索引!$E:$E,D160,1)</f>
        <v>太史慈</v>
      </c>
      <c r="H160" s="69" t="str">
        <f>INDEX(索引!$G:$G,D160,1)</f>
        <v>步将</v>
      </c>
      <c r="J160" s="208" t="str">
        <f ca="1">IF($H160="步将",'[3]配置系数（将领）'!I160,IF($H160="骑将",'[4]配置系数（将领）'!I160,IF($H160="弓将",'[5]配置系数（将领）'!I160,"")))</f>
        <v/>
      </c>
      <c r="K160" s="208" t="str">
        <f ca="1">IF($H160="步将",'[3]配置系数（将领）'!J160,IF($H160="骑将",'[4]配置系数（将领）'!J160,IF($H160="弓将",'[5]配置系数（将领）'!J160,"")))</f>
        <v/>
      </c>
      <c r="L160" s="208">
        <f>IF($H160="步将",'[3]配置系数（将领）'!K160,IF($H160="骑将",'[4]配置系数（将领）'!K160,IF($H160="弓将",'[5]配置系数（将领）'!K160,"")))</f>
        <v>0</v>
      </c>
      <c r="M160" s="208">
        <f>IF($H160="步将",'[3]配置系数（将领）'!L160,IF($H160="骑将",'[4]配置系数（将领）'!L160,IF($H160="弓将",'[5]配置系数（将领）'!L160,"")))</f>
        <v>0</v>
      </c>
      <c r="N160" s="208" t="str">
        <f ca="1">IF($H160="步将",'[3]配置系数（将领）'!M160,IF($H160="骑将",'[4]配置系数（将领）'!M160,IF($H160="弓将",'[5]配置系数（将领）'!M160,"")))</f>
        <v/>
      </c>
      <c r="O160" s="206">
        <f t="shared" ca="1" si="9"/>
        <v>1</v>
      </c>
      <c r="Q160" s="208" t="str">
        <f ca="1">IF($H160="步将",'[3]配置系数（将领）'!P160,IF($H160="骑将",'[4]配置系数（将领）'!P160,IF($H160="弓将",'[5]配置系数（将领）'!P160,"")))</f>
        <v/>
      </c>
      <c r="R160" s="208" t="str">
        <f ca="1">IF($H160="步将",'[3]配置系数（将领）'!Q160,IF($H160="骑将",'[4]配置系数（将领）'!Q160,IF($H160="弓将",'[5]配置系数（将领）'!Q160,"")))</f>
        <v/>
      </c>
      <c r="S160" s="208">
        <f>IF($H160="步将",'[3]配置系数（将领）'!R160,IF($H160="骑将",'[4]配置系数（将领）'!R160,IF($H160="弓将",'[5]配置系数（将领）'!R160,"")))</f>
        <v>0</v>
      </c>
      <c r="T160" s="208">
        <f>IF($H160="步将",'[3]配置系数（将领）'!S160,IF($H160="骑将",'[4]配置系数（将领）'!S160,IF($H160="弓将",'[5]配置系数（将领）'!S160,"")))</f>
        <v>0</v>
      </c>
      <c r="U160" s="208" t="str">
        <f ca="1">IF($H160="步将",'[3]配置系数（将领）'!T160,IF($H160="骑将",'[4]配置系数（将领）'!T160,IF($H160="弓将",'[5]配置系数（将领）'!T160,"")))</f>
        <v/>
      </c>
      <c r="V160" s="206">
        <f t="shared" ca="1" si="10"/>
        <v>1</v>
      </c>
      <c r="X160" s="208" t="str">
        <f ca="1">IF($H160="步将",'[3]配置系数（将领）'!W160,IF($H160="骑将",'[4]配置系数（将领）'!W160,IF($H160="弓将",'[5]配置系数（将领）'!W160,"")))</f>
        <v/>
      </c>
      <c r="Y160" s="208" t="str">
        <f ca="1">IF($H160="步将",'[3]配置系数（将领）'!X160,IF($H160="骑将",'[4]配置系数（将领）'!X160,IF($H160="弓将",'[5]配置系数（将领）'!X160,"")))</f>
        <v/>
      </c>
      <c r="Z160" s="208">
        <f>IF($H160="步将",'[3]配置系数（将领）'!Y160,IF($H160="骑将",'[4]配置系数（将领）'!Y160,IF($H160="弓将",'[5]配置系数（将领）'!Y160,"")))</f>
        <v>0</v>
      </c>
      <c r="AA160" s="208">
        <f>IF($H160="步将",'[3]配置系数（将领）'!Z160,IF($H160="骑将",'[4]配置系数（将领）'!Z160,IF($H160="弓将",'[5]配置系数（将领）'!Z160,"")))</f>
        <v>0</v>
      </c>
      <c r="AB160" s="208" t="str">
        <f ca="1">IF($H160="步将",'[3]配置系数（将领）'!AA160,IF($H160="骑将",'[4]配置系数（将领）'!AA160,IF($H160="弓将",'[5]配置系数（将领）'!AA160,"")))</f>
        <v/>
      </c>
      <c r="AC160" s="206">
        <f t="shared" ca="1" si="11"/>
        <v>1</v>
      </c>
    </row>
    <row r="161" spans="3:29" x14ac:dyDescent="0.15">
      <c r="C161" s="107">
        <v>153</v>
      </c>
      <c r="D161" s="69">
        <f>IFERROR(MATCH(C161,索引!J:J,0),D160)</f>
        <v>20</v>
      </c>
      <c r="E161" s="69">
        <f t="shared" si="8"/>
        <v>4</v>
      </c>
      <c r="F161" s="69">
        <f>INDEX(索引!$F:$F,D161,1)</f>
        <v>10013</v>
      </c>
      <c r="G161" s="69" t="str">
        <f>INDEX(索引!$E:$E,D161,1)</f>
        <v>太史慈</v>
      </c>
      <c r="H161" s="69" t="str">
        <f>INDEX(索引!$G:$G,D161,1)</f>
        <v>步将</v>
      </c>
      <c r="J161" s="208" t="str">
        <f ca="1">IF($H161="步将",'[3]配置系数（将领）'!I161,IF($H161="骑将",'[4]配置系数（将领）'!I161,IF($H161="弓将",'[5]配置系数（将领）'!I161,"")))</f>
        <v/>
      </c>
      <c r="K161" s="208" t="str">
        <f ca="1">IF($H161="步将",'[3]配置系数（将领）'!J161,IF($H161="骑将",'[4]配置系数（将领）'!J161,IF($H161="弓将",'[5]配置系数（将领）'!J161,"")))</f>
        <v/>
      </c>
      <c r="L161" s="208">
        <f>IF($H161="步将",'[3]配置系数（将领）'!K161,IF($H161="骑将",'[4]配置系数（将领）'!K161,IF($H161="弓将",'[5]配置系数（将领）'!K161,"")))</f>
        <v>0</v>
      </c>
      <c r="M161" s="208">
        <f>IF($H161="步将",'[3]配置系数（将领）'!L161,IF($H161="骑将",'[4]配置系数（将领）'!L161,IF($H161="弓将",'[5]配置系数（将领）'!L161,"")))</f>
        <v>0</v>
      </c>
      <c r="N161" s="208" t="str">
        <f ca="1">IF($H161="步将",'[3]配置系数（将领）'!M161,IF($H161="骑将",'[4]配置系数（将领）'!M161,IF($H161="弓将",'[5]配置系数（将领）'!M161,"")))</f>
        <v/>
      </c>
      <c r="O161" s="206">
        <f t="shared" ca="1" si="9"/>
        <v>1</v>
      </c>
      <c r="Q161" s="208" t="str">
        <f ca="1">IF($H161="步将",'[3]配置系数（将领）'!P161,IF($H161="骑将",'[4]配置系数（将领）'!P161,IF($H161="弓将",'[5]配置系数（将领）'!P161,"")))</f>
        <v/>
      </c>
      <c r="R161" s="208" t="str">
        <f ca="1">IF($H161="步将",'[3]配置系数（将领）'!Q161,IF($H161="骑将",'[4]配置系数（将领）'!Q161,IF($H161="弓将",'[5]配置系数（将领）'!Q161,"")))</f>
        <v/>
      </c>
      <c r="S161" s="208">
        <f>IF($H161="步将",'[3]配置系数（将领）'!R161,IF($H161="骑将",'[4]配置系数（将领）'!R161,IF($H161="弓将",'[5]配置系数（将领）'!R161,"")))</f>
        <v>0</v>
      </c>
      <c r="T161" s="208">
        <f>IF($H161="步将",'[3]配置系数（将领）'!S161,IF($H161="骑将",'[4]配置系数（将领）'!S161,IF($H161="弓将",'[5]配置系数（将领）'!S161,"")))</f>
        <v>0</v>
      </c>
      <c r="U161" s="208" t="str">
        <f ca="1">IF($H161="步将",'[3]配置系数（将领）'!T161,IF($H161="骑将",'[4]配置系数（将领）'!T161,IF($H161="弓将",'[5]配置系数（将领）'!T161,"")))</f>
        <v/>
      </c>
      <c r="V161" s="206">
        <f t="shared" ca="1" si="10"/>
        <v>1</v>
      </c>
      <c r="X161" s="208" t="str">
        <f ca="1">IF($H161="步将",'[3]配置系数（将领）'!W161,IF($H161="骑将",'[4]配置系数（将领）'!W161,IF($H161="弓将",'[5]配置系数（将领）'!W161,"")))</f>
        <v/>
      </c>
      <c r="Y161" s="208" t="str">
        <f ca="1">IF($H161="步将",'[3]配置系数（将领）'!X161,IF($H161="骑将",'[4]配置系数（将领）'!X161,IF($H161="弓将",'[5]配置系数（将领）'!X161,"")))</f>
        <v/>
      </c>
      <c r="Z161" s="208">
        <f>IF($H161="步将",'[3]配置系数（将领）'!Y161,IF($H161="骑将",'[4]配置系数（将领）'!Y161,IF($H161="弓将",'[5]配置系数（将领）'!Y161,"")))</f>
        <v>0</v>
      </c>
      <c r="AA161" s="208">
        <f>IF($H161="步将",'[3]配置系数（将领）'!Z161,IF($H161="骑将",'[4]配置系数（将领）'!Z161,IF($H161="弓将",'[5]配置系数（将领）'!Z161,"")))</f>
        <v>0</v>
      </c>
      <c r="AB161" s="208" t="str">
        <f ca="1">IF($H161="步将",'[3]配置系数（将领）'!AA161,IF($H161="骑将",'[4]配置系数（将领）'!AA161,IF($H161="弓将",'[5]配置系数（将领）'!AA161,"")))</f>
        <v/>
      </c>
      <c r="AC161" s="206">
        <f t="shared" ca="1" si="11"/>
        <v>1</v>
      </c>
    </row>
    <row r="162" spans="3:29" x14ac:dyDescent="0.15">
      <c r="C162" s="107">
        <v>154</v>
      </c>
      <c r="D162" s="69">
        <f>IFERROR(MATCH(C162,索引!J:J,0),D161)</f>
        <v>20</v>
      </c>
      <c r="E162" s="69">
        <f t="shared" si="8"/>
        <v>5</v>
      </c>
      <c r="F162" s="69">
        <f>INDEX(索引!$F:$F,D162,1)</f>
        <v>10013</v>
      </c>
      <c r="G162" s="69" t="str">
        <f>INDEX(索引!$E:$E,D162,1)</f>
        <v>太史慈</v>
      </c>
      <c r="H162" s="69" t="str">
        <f>INDEX(索引!$G:$G,D162,1)</f>
        <v>步将</v>
      </c>
      <c r="J162" s="208" t="str">
        <f ca="1">IF($H162="步将",'[3]配置系数（将领）'!I162,IF($H162="骑将",'[4]配置系数（将领）'!I162,IF($H162="弓将",'[5]配置系数（将领）'!I162,"")))</f>
        <v/>
      </c>
      <c r="K162" s="208" t="str">
        <f ca="1">IF($H162="步将",'[3]配置系数（将领）'!J162,IF($H162="骑将",'[4]配置系数（将领）'!J162,IF($H162="弓将",'[5]配置系数（将领）'!J162,"")))</f>
        <v/>
      </c>
      <c r="L162" s="208">
        <f>IF($H162="步将",'[3]配置系数（将领）'!K162,IF($H162="骑将",'[4]配置系数（将领）'!K162,IF($H162="弓将",'[5]配置系数（将领）'!K162,"")))</f>
        <v>0</v>
      </c>
      <c r="M162" s="208">
        <f>IF($H162="步将",'[3]配置系数（将领）'!L162,IF($H162="骑将",'[4]配置系数（将领）'!L162,IF($H162="弓将",'[5]配置系数（将领）'!L162,"")))</f>
        <v>0</v>
      </c>
      <c r="N162" s="208" t="str">
        <f ca="1">IF($H162="步将",'[3]配置系数（将领）'!M162,IF($H162="骑将",'[4]配置系数（将领）'!M162,IF($H162="弓将",'[5]配置系数（将领）'!M162,"")))</f>
        <v/>
      </c>
      <c r="O162" s="206">
        <f t="shared" ca="1" si="9"/>
        <v>1</v>
      </c>
      <c r="Q162" s="208" t="str">
        <f ca="1">IF($H162="步将",'[3]配置系数（将领）'!P162,IF($H162="骑将",'[4]配置系数（将领）'!P162,IF($H162="弓将",'[5]配置系数（将领）'!P162,"")))</f>
        <v/>
      </c>
      <c r="R162" s="208" t="str">
        <f ca="1">IF($H162="步将",'[3]配置系数（将领）'!Q162,IF($H162="骑将",'[4]配置系数（将领）'!Q162,IF($H162="弓将",'[5]配置系数（将领）'!Q162,"")))</f>
        <v/>
      </c>
      <c r="S162" s="208">
        <f>IF($H162="步将",'[3]配置系数（将领）'!R162,IF($H162="骑将",'[4]配置系数（将领）'!R162,IF($H162="弓将",'[5]配置系数（将领）'!R162,"")))</f>
        <v>0</v>
      </c>
      <c r="T162" s="208">
        <f>IF($H162="步将",'[3]配置系数（将领）'!S162,IF($H162="骑将",'[4]配置系数（将领）'!S162,IF($H162="弓将",'[5]配置系数（将领）'!S162,"")))</f>
        <v>0</v>
      </c>
      <c r="U162" s="208" t="str">
        <f ca="1">IF($H162="步将",'[3]配置系数（将领）'!T162,IF($H162="骑将",'[4]配置系数（将领）'!T162,IF($H162="弓将",'[5]配置系数（将领）'!T162,"")))</f>
        <v/>
      </c>
      <c r="V162" s="206">
        <f t="shared" ca="1" si="10"/>
        <v>1</v>
      </c>
      <c r="X162" s="208" t="str">
        <f ca="1">IF($H162="步将",'[3]配置系数（将领）'!W162,IF($H162="骑将",'[4]配置系数（将领）'!W162,IF($H162="弓将",'[5]配置系数（将领）'!W162,"")))</f>
        <v/>
      </c>
      <c r="Y162" s="208" t="str">
        <f ca="1">IF($H162="步将",'[3]配置系数（将领）'!X162,IF($H162="骑将",'[4]配置系数（将领）'!X162,IF($H162="弓将",'[5]配置系数（将领）'!X162,"")))</f>
        <v/>
      </c>
      <c r="Z162" s="208">
        <f>IF($H162="步将",'[3]配置系数（将领）'!Y162,IF($H162="骑将",'[4]配置系数（将领）'!Y162,IF($H162="弓将",'[5]配置系数（将领）'!Y162,"")))</f>
        <v>0</v>
      </c>
      <c r="AA162" s="208">
        <f>IF($H162="步将",'[3]配置系数（将领）'!Z162,IF($H162="骑将",'[4]配置系数（将领）'!Z162,IF($H162="弓将",'[5]配置系数（将领）'!Z162,"")))</f>
        <v>0</v>
      </c>
      <c r="AB162" s="208" t="str">
        <f ca="1">IF($H162="步将",'[3]配置系数（将领）'!AA162,IF($H162="骑将",'[4]配置系数（将领）'!AA162,IF($H162="弓将",'[5]配置系数（将领）'!AA162,"")))</f>
        <v/>
      </c>
      <c r="AC162" s="206">
        <f t="shared" ca="1" si="11"/>
        <v>1</v>
      </c>
    </row>
    <row r="163" spans="3:29" x14ac:dyDescent="0.15">
      <c r="C163" s="107">
        <v>155</v>
      </c>
      <c r="D163" s="69">
        <f>IFERROR(MATCH(C163,索引!J:J,0),D162)</f>
        <v>20</v>
      </c>
      <c r="E163" s="69">
        <f t="shared" si="8"/>
        <v>6</v>
      </c>
      <c r="F163" s="69">
        <f>INDEX(索引!$F:$F,D163,1)</f>
        <v>10013</v>
      </c>
      <c r="G163" s="69" t="str">
        <f>INDEX(索引!$E:$E,D163,1)</f>
        <v>太史慈</v>
      </c>
      <c r="H163" s="69" t="str">
        <f>INDEX(索引!$G:$G,D163,1)</f>
        <v>步将</v>
      </c>
      <c r="J163" s="208" t="str">
        <f ca="1">IF($H163="步将",'[3]配置系数（将领）'!I163,IF($H163="骑将",'[4]配置系数（将领）'!I163,IF($H163="弓将",'[5]配置系数（将领）'!I163,"")))</f>
        <v/>
      </c>
      <c r="K163" s="208" t="str">
        <f ca="1">IF($H163="步将",'[3]配置系数（将领）'!J163,IF($H163="骑将",'[4]配置系数（将领）'!J163,IF($H163="弓将",'[5]配置系数（将领）'!J163,"")))</f>
        <v/>
      </c>
      <c r="L163" s="208">
        <f>IF($H163="步将",'[3]配置系数（将领）'!K163,IF($H163="骑将",'[4]配置系数（将领）'!K163,IF($H163="弓将",'[5]配置系数（将领）'!K163,"")))</f>
        <v>0</v>
      </c>
      <c r="M163" s="208">
        <f>IF($H163="步将",'[3]配置系数（将领）'!L163,IF($H163="骑将",'[4]配置系数（将领）'!L163,IF($H163="弓将",'[5]配置系数（将领）'!L163,"")))</f>
        <v>0</v>
      </c>
      <c r="N163" s="208" t="str">
        <f ca="1">IF($H163="步将",'[3]配置系数（将领）'!M163,IF($H163="骑将",'[4]配置系数（将领）'!M163,IF($H163="弓将",'[5]配置系数（将领）'!M163,"")))</f>
        <v/>
      </c>
      <c r="O163" s="206">
        <f t="shared" ca="1" si="9"/>
        <v>1</v>
      </c>
      <c r="Q163" s="208" t="str">
        <f ca="1">IF($H163="步将",'[3]配置系数（将领）'!P163,IF($H163="骑将",'[4]配置系数（将领）'!P163,IF($H163="弓将",'[5]配置系数（将领）'!P163,"")))</f>
        <v/>
      </c>
      <c r="R163" s="208" t="str">
        <f ca="1">IF($H163="步将",'[3]配置系数（将领）'!Q163,IF($H163="骑将",'[4]配置系数（将领）'!Q163,IF($H163="弓将",'[5]配置系数（将领）'!Q163,"")))</f>
        <v/>
      </c>
      <c r="S163" s="208">
        <f>IF($H163="步将",'[3]配置系数（将领）'!R163,IF($H163="骑将",'[4]配置系数（将领）'!R163,IF($H163="弓将",'[5]配置系数（将领）'!R163,"")))</f>
        <v>0</v>
      </c>
      <c r="T163" s="208">
        <f>IF($H163="步将",'[3]配置系数（将领）'!S163,IF($H163="骑将",'[4]配置系数（将领）'!S163,IF($H163="弓将",'[5]配置系数（将领）'!S163,"")))</f>
        <v>0</v>
      </c>
      <c r="U163" s="208" t="str">
        <f ca="1">IF($H163="步将",'[3]配置系数（将领）'!T163,IF($H163="骑将",'[4]配置系数（将领）'!T163,IF($H163="弓将",'[5]配置系数（将领）'!T163,"")))</f>
        <v/>
      </c>
      <c r="V163" s="206">
        <f t="shared" ca="1" si="10"/>
        <v>1</v>
      </c>
      <c r="X163" s="208" t="str">
        <f ca="1">IF($H163="步将",'[3]配置系数（将领）'!W163,IF($H163="骑将",'[4]配置系数（将领）'!W163,IF($H163="弓将",'[5]配置系数（将领）'!W163,"")))</f>
        <v/>
      </c>
      <c r="Y163" s="208" t="str">
        <f ca="1">IF($H163="步将",'[3]配置系数（将领）'!X163,IF($H163="骑将",'[4]配置系数（将领）'!X163,IF($H163="弓将",'[5]配置系数（将领）'!X163,"")))</f>
        <v/>
      </c>
      <c r="Z163" s="208">
        <f>IF($H163="步将",'[3]配置系数（将领）'!Y163,IF($H163="骑将",'[4]配置系数（将领）'!Y163,IF($H163="弓将",'[5]配置系数（将领）'!Y163,"")))</f>
        <v>0</v>
      </c>
      <c r="AA163" s="208">
        <f>IF($H163="步将",'[3]配置系数（将领）'!Z163,IF($H163="骑将",'[4]配置系数（将领）'!Z163,IF($H163="弓将",'[5]配置系数（将领）'!Z163,"")))</f>
        <v>0</v>
      </c>
      <c r="AB163" s="208" t="str">
        <f ca="1">IF($H163="步将",'[3]配置系数（将领）'!AA163,IF($H163="骑将",'[4]配置系数（将领）'!AA163,IF($H163="弓将",'[5]配置系数（将领）'!AA163,"")))</f>
        <v/>
      </c>
      <c r="AC163" s="206">
        <f t="shared" ca="1" si="11"/>
        <v>1</v>
      </c>
    </row>
    <row r="164" spans="3:29" x14ac:dyDescent="0.15">
      <c r="C164" s="107">
        <v>156</v>
      </c>
      <c r="D164" s="69">
        <f>IFERROR(MATCH(C164,索引!J:J,0),D163)</f>
        <v>20</v>
      </c>
      <c r="E164" s="69">
        <f t="shared" si="8"/>
        <v>7</v>
      </c>
      <c r="F164" s="69">
        <f>INDEX(索引!$F:$F,D164,1)</f>
        <v>10013</v>
      </c>
      <c r="G164" s="69" t="str">
        <f>INDEX(索引!$E:$E,D164,1)</f>
        <v>太史慈</v>
      </c>
      <c r="H164" s="69" t="str">
        <f>INDEX(索引!$G:$G,D164,1)</f>
        <v>步将</v>
      </c>
      <c r="J164" s="208" t="str">
        <f ca="1">IF($H164="步将",'[3]配置系数（将领）'!I164,IF($H164="骑将",'[4]配置系数（将领）'!I164,IF($H164="弓将",'[5]配置系数（将领）'!I164,"")))</f>
        <v/>
      </c>
      <c r="K164" s="208" t="str">
        <f ca="1">IF($H164="步将",'[3]配置系数（将领）'!J164,IF($H164="骑将",'[4]配置系数（将领）'!J164,IF($H164="弓将",'[5]配置系数（将领）'!J164,"")))</f>
        <v/>
      </c>
      <c r="L164" s="208">
        <f>IF($H164="步将",'[3]配置系数（将领）'!K164,IF($H164="骑将",'[4]配置系数（将领）'!K164,IF($H164="弓将",'[5]配置系数（将领）'!K164,"")))</f>
        <v>0</v>
      </c>
      <c r="M164" s="208">
        <f>IF($H164="步将",'[3]配置系数（将领）'!L164,IF($H164="骑将",'[4]配置系数（将领）'!L164,IF($H164="弓将",'[5]配置系数（将领）'!L164,"")))</f>
        <v>0</v>
      </c>
      <c r="N164" s="208" t="str">
        <f ca="1">IF($H164="步将",'[3]配置系数（将领）'!M164,IF($H164="骑将",'[4]配置系数（将领）'!M164,IF($H164="弓将",'[5]配置系数（将领）'!M164,"")))</f>
        <v/>
      </c>
      <c r="O164" s="206">
        <f t="shared" ca="1" si="9"/>
        <v>1</v>
      </c>
      <c r="Q164" s="208" t="str">
        <f ca="1">IF($H164="步将",'[3]配置系数（将领）'!P164,IF($H164="骑将",'[4]配置系数（将领）'!P164,IF($H164="弓将",'[5]配置系数（将领）'!P164,"")))</f>
        <v/>
      </c>
      <c r="R164" s="208" t="str">
        <f ca="1">IF($H164="步将",'[3]配置系数（将领）'!Q164,IF($H164="骑将",'[4]配置系数（将领）'!Q164,IF($H164="弓将",'[5]配置系数（将领）'!Q164,"")))</f>
        <v/>
      </c>
      <c r="S164" s="208">
        <f>IF($H164="步将",'[3]配置系数（将领）'!R164,IF($H164="骑将",'[4]配置系数（将领）'!R164,IF($H164="弓将",'[5]配置系数（将领）'!R164,"")))</f>
        <v>0</v>
      </c>
      <c r="T164" s="208">
        <f>IF($H164="步将",'[3]配置系数（将领）'!S164,IF($H164="骑将",'[4]配置系数（将领）'!S164,IF($H164="弓将",'[5]配置系数（将领）'!S164,"")))</f>
        <v>0</v>
      </c>
      <c r="U164" s="208" t="str">
        <f ca="1">IF($H164="步将",'[3]配置系数（将领）'!T164,IF($H164="骑将",'[4]配置系数（将领）'!T164,IF($H164="弓将",'[5]配置系数（将领）'!T164,"")))</f>
        <v/>
      </c>
      <c r="V164" s="206">
        <f t="shared" ca="1" si="10"/>
        <v>1</v>
      </c>
      <c r="X164" s="208" t="str">
        <f ca="1">IF($H164="步将",'[3]配置系数（将领）'!W164,IF($H164="骑将",'[4]配置系数（将领）'!W164,IF($H164="弓将",'[5]配置系数（将领）'!W164,"")))</f>
        <v/>
      </c>
      <c r="Y164" s="208" t="str">
        <f ca="1">IF($H164="步将",'[3]配置系数（将领）'!X164,IF($H164="骑将",'[4]配置系数（将领）'!X164,IF($H164="弓将",'[5]配置系数（将领）'!X164,"")))</f>
        <v/>
      </c>
      <c r="Z164" s="208">
        <f>IF($H164="步将",'[3]配置系数（将领）'!Y164,IF($H164="骑将",'[4]配置系数（将领）'!Y164,IF($H164="弓将",'[5]配置系数（将领）'!Y164,"")))</f>
        <v>0</v>
      </c>
      <c r="AA164" s="208">
        <f>IF($H164="步将",'[3]配置系数（将领）'!Z164,IF($H164="骑将",'[4]配置系数（将领）'!Z164,IF($H164="弓将",'[5]配置系数（将领）'!Z164,"")))</f>
        <v>0</v>
      </c>
      <c r="AB164" s="208" t="str">
        <f ca="1">IF($H164="步将",'[3]配置系数（将领）'!AA164,IF($H164="骑将",'[4]配置系数（将领）'!AA164,IF($H164="弓将",'[5]配置系数（将领）'!AA164,"")))</f>
        <v/>
      </c>
      <c r="AC164" s="206">
        <f t="shared" ca="1" si="11"/>
        <v>1</v>
      </c>
    </row>
    <row r="165" spans="3:29" x14ac:dyDescent="0.15">
      <c r="C165" s="107">
        <v>157</v>
      </c>
      <c r="D165" s="69">
        <f>IFERROR(MATCH(C165,索引!J:J,0),D164)</f>
        <v>20</v>
      </c>
      <c r="E165" s="69">
        <f t="shared" si="8"/>
        <v>8</v>
      </c>
      <c r="F165" s="69">
        <f>INDEX(索引!$F:$F,D165,1)</f>
        <v>10013</v>
      </c>
      <c r="G165" s="69" t="str">
        <f>INDEX(索引!$E:$E,D165,1)</f>
        <v>太史慈</v>
      </c>
      <c r="H165" s="69" t="str">
        <f>INDEX(索引!$G:$G,D165,1)</f>
        <v>步将</v>
      </c>
      <c r="J165" s="208" t="str">
        <f ca="1">IF($H165="步将",'[3]配置系数（将领）'!I165,IF($H165="骑将",'[4]配置系数（将领）'!I165,IF($H165="弓将",'[5]配置系数（将领）'!I165,"")))</f>
        <v/>
      </c>
      <c r="K165" s="208" t="str">
        <f ca="1">IF($H165="步将",'[3]配置系数（将领）'!J165,IF($H165="骑将",'[4]配置系数（将领）'!J165,IF($H165="弓将",'[5]配置系数（将领）'!J165,"")))</f>
        <v/>
      </c>
      <c r="L165" s="208">
        <f>IF($H165="步将",'[3]配置系数（将领）'!K165,IF($H165="骑将",'[4]配置系数（将领）'!K165,IF($H165="弓将",'[5]配置系数（将领）'!K165,"")))</f>
        <v>0</v>
      </c>
      <c r="M165" s="208">
        <f>IF($H165="步将",'[3]配置系数（将领）'!L165,IF($H165="骑将",'[4]配置系数（将领）'!L165,IF($H165="弓将",'[5]配置系数（将领）'!L165,"")))</f>
        <v>0</v>
      </c>
      <c r="N165" s="208" t="str">
        <f ca="1">IF($H165="步将",'[3]配置系数（将领）'!M165,IF($H165="骑将",'[4]配置系数（将领）'!M165,IF($H165="弓将",'[5]配置系数（将领）'!M165,"")))</f>
        <v/>
      </c>
      <c r="O165" s="206">
        <f t="shared" ca="1" si="9"/>
        <v>1</v>
      </c>
      <c r="Q165" s="208" t="str">
        <f ca="1">IF($H165="步将",'[3]配置系数（将领）'!P165,IF($H165="骑将",'[4]配置系数（将领）'!P165,IF($H165="弓将",'[5]配置系数（将领）'!P165,"")))</f>
        <v/>
      </c>
      <c r="R165" s="208" t="str">
        <f ca="1">IF($H165="步将",'[3]配置系数（将领）'!Q165,IF($H165="骑将",'[4]配置系数（将领）'!Q165,IF($H165="弓将",'[5]配置系数（将领）'!Q165,"")))</f>
        <v/>
      </c>
      <c r="S165" s="208">
        <f>IF($H165="步将",'[3]配置系数（将领）'!R165,IF($H165="骑将",'[4]配置系数（将领）'!R165,IF($H165="弓将",'[5]配置系数（将领）'!R165,"")))</f>
        <v>0</v>
      </c>
      <c r="T165" s="208">
        <f>IF($H165="步将",'[3]配置系数（将领）'!S165,IF($H165="骑将",'[4]配置系数（将领）'!S165,IF($H165="弓将",'[5]配置系数（将领）'!S165,"")))</f>
        <v>0</v>
      </c>
      <c r="U165" s="208" t="str">
        <f ca="1">IF($H165="步将",'[3]配置系数（将领）'!T165,IF($H165="骑将",'[4]配置系数（将领）'!T165,IF($H165="弓将",'[5]配置系数（将领）'!T165,"")))</f>
        <v/>
      </c>
      <c r="V165" s="206">
        <f t="shared" ca="1" si="10"/>
        <v>1</v>
      </c>
      <c r="X165" s="208" t="str">
        <f ca="1">IF($H165="步将",'[3]配置系数（将领）'!W165,IF($H165="骑将",'[4]配置系数（将领）'!W165,IF($H165="弓将",'[5]配置系数（将领）'!W165,"")))</f>
        <v/>
      </c>
      <c r="Y165" s="208" t="str">
        <f ca="1">IF($H165="步将",'[3]配置系数（将领）'!X165,IF($H165="骑将",'[4]配置系数（将领）'!X165,IF($H165="弓将",'[5]配置系数（将领）'!X165,"")))</f>
        <v/>
      </c>
      <c r="Z165" s="208">
        <f>IF($H165="步将",'[3]配置系数（将领）'!Y165,IF($H165="骑将",'[4]配置系数（将领）'!Y165,IF($H165="弓将",'[5]配置系数（将领）'!Y165,"")))</f>
        <v>0</v>
      </c>
      <c r="AA165" s="208">
        <f>IF($H165="步将",'[3]配置系数（将领）'!Z165,IF($H165="骑将",'[4]配置系数（将领）'!Z165,IF($H165="弓将",'[5]配置系数（将领）'!Z165,"")))</f>
        <v>0</v>
      </c>
      <c r="AB165" s="208" t="str">
        <f ca="1">IF($H165="步将",'[3]配置系数（将领）'!AA165,IF($H165="骑将",'[4]配置系数（将领）'!AA165,IF($H165="弓将",'[5]配置系数（将领）'!AA165,"")))</f>
        <v/>
      </c>
      <c r="AC165" s="206">
        <f t="shared" ca="1" si="11"/>
        <v>1</v>
      </c>
    </row>
    <row r="166" spans="3:29" x14ac:dyDescent="0.15">
      <c r="C166" s="107">
        <v>158</v>
      </c>
      <c r="D166" s="69">
        <f>IFERROR(MATCH(C166,索引!J:J,0),D165)</f>
        <v>20</v>
      </c>
      <c r="E166" s="69">
        <f t="shared" si="8"/>
        <v>9</v>
      </c>
      <c r="F166" s="69">
        <f>INDEX(索引!$F:$F,D166,1)</f>
        <v>10013</v>
      </c>
      <c r="G166" s="69" t="str">
        <f>INDEX(索引!$E:$E,D166,1)</f>
        <v>太史慈</v>
      </c>
      <c r="H166" s="69" t="str">
        <f>INDEX(索引!$G:$G,D166,1)</f>
        <v>步将</v>
      </c>
      <c r="J166" s="208" t="str">
        <f ca="1">IF($H166="步将",'[3]配置系数（将领）'!I166,IF($H166="骑将",'[4]配置系数（将领）'!I166,IF($H166="弓将",'[5]配置系数（将领）'!I166,"")))</f>
        <v/>
      </c>
      <c r="K166" s="208" t="str">
        <f ca="1">IF($H166="步将",'[3]配置系数（将领）'!J166,IF($H166="骑将",'[4]配置系数（将领）'!J166,IF($H166="弓将",'[5]配置系数（将领）'!J166,"")))</f>
        <v/>
      </c>
      <c r="L166" s="208">
        <f>IF($H166="步将",'[3]配置系数（将领）'!K166,IF($H166="骑将",'[4]配置系数（将领）'!K166,IF($H166="弓将",'[5]配置系数（将领）'!K166,"")))</f>
        <v>0</v>
      </c>
      <c r="M166" s="208">
        <f>IF($H166="步将",'[3]配置系数（将领）'!L166,IF($H166="骑将",'[4]配置系数（将领）'!L166,IF($H166="弓将",'[5]配置系数（将领）'!L166,"")))</f>
        <v>0</v>
      </c>
      <c r="N166" s="208" t="str">
        <f ca="1">IF($H166="步将",'[3]配置系数（将领）'!M166,IF($H166="骑将",'[4]配置系数（将领）'!M166,IF($H166="弓将",'[5]配置系数（将领）'!M166,"")))</f>
        <v/>
      </c>
      <c r="O166" s="206">
        <f t="shared" ca="1" si="9"/>
        <v>1</v>
      </c>
      <c r="Q166" s="208" t="str">
        <f ca="1">IF($H166="步将",'[3]配置系数（将领）'!P166,IF($H166="骑将",'[4]配置系数（将领）'!P166,IF($H166="弓将",'[5]配置系数（将领）'!P166,"")))</f>
        <v/>
      </c>
      <c r="R166" s="208" t="str">
        <f ca="1">IF($H166="步将",'[3]配置系数（将领）'!Q166,IF($H166="骑将",'[4]配置系数（将领）'!Q166,IF($H166="弓将",'[5]配置系数（将领）'!Q166,"")))</f>
        <v/>
      </c>
      <c r="S166" s="208">
        <f>IF($H166="步将",'[3]配置系数（将领）'!R166,IF($H166="骑将",'[4]配置系数（将领）'!R166,IF($H166="弓将",'[5]配置系数（将领）'!R166,"")))</f>
        <v>0</v>
      </c>
      <c r="T166" s="208">
        <f>IF($H166="步将",'[3]配置系数（将领）'!S166,IF($H166="骑将",'[4]配置系数（将领）'!S166,IF($H166="弓将",'[5]配置系数（将领）'!S166,"")))</f>
        <v>0</v>
      </c>
      <c r="U166" s="208" t="str">
        <f ca="1">IF($H166="步将",'[3]配置系数（将领）'!T166,IF($H166="骑将",'[4]配置系数（将领）'!T166,IF($H166="弓将",'[5]配置系数（将领）'!T166,"")))</f>
        <v/>
      </c>
      <c r="V166" s="206">
        <f t="shared" ca="1" si="10"/>
        <v>1</v>
      </c>
      <c r="X166" s="208" t="str">
        <f ca="1">IF($H166="步将",'[3]配置系数（将领）'!W166,IF($H166="骑将",'[4]配置系数（将领）'!W166,IF($H166="弓将",'[5]配置系数（将领）'!W166,"")))</f>
        <v/>
      </c>
      <c r="Y166" s="208" t="str">
        <f ca="1">IF($H166="步将",'[3]配置系数（将领）'!X166,IF($H166="骑将",'[4]配置系数（将领）'!X166,IF($H166="弓将",'[5]配置系数（将领）'!X166,"")))</f>
        <v/>
      </c>
      <c r="Z166" s="208">
        <f>IF($H166="步将",'[3]配置系数（将领）'!Y166,IF($H166="骑将",'[4]配置系数（将领）'!Y166,IF($H166="弓将",'[5]配置系数（将领）'!Y166,"")))</f>
        <v>0</v>
      </c>
      <c r="AA166" s="208">
        <f>IF($H166="步将",'[3]配置系数（将领）'!Z166,IF($H166="骑将",'[4]配置系数（将领）'!Z166,IF($H166="弓将",'[5]配置系数（将领）'!Z166,"")))</f>
        <v>0</v>
      </c>
      <c r="AB166" s="208" t="str">
        <f ca="1">IF($H166="步将",'[3]配置系数（将领）'!AA166,IF($H166="骑将",'[4]配置系数（将领）'!AA166,IF($H166="弓将",'[5]配置系数（将领）'!AA166,"")))</f>
        <v/>
      </c>
      <c r="AC166" s="206">
        <f t="shared" ca="1" si="11"/>
        <v>1</v>
      </c>
    </row>
    <row r="167" spans="3:29" x14ac:dyDescent="0.15">
      <c r="C167" s="107">
        <v>159</v>
      </c>
      <c r="D167" s="69">
        <f>IFERROR(MATCH(C167,索引!J:J,0),D166)</f>
        <v>20</v>
      </c>
      <c r="E167" s="69">
        <f t="shared" si="8"/>
        <v>10</v>
      </c>
      <c r="F167" s="69">
        <f>INDEX(索引!$F:$F,D167,1)</f>
        <v>10013</v>
      </c>
      <c r="G167" s="69" t="str">
        <f>INDEX(索引!$E:$E,D167,1)</f>
        <v>太史慈</v>
      </c>
      <c r="H167" s="69" t="str">
        <f>INDEX(索引!$G:$G,D167,1)</f>
        <v>步将</v>
      </c>
      <c r="J167" s="208" t="str">
        <f ca="1">IF($H167="步将",'[3]配置系数（将领）'!I167,IF($H167="骑将",'[4]配置系数（将领）'!I167,IF($H167="弓将",'[5]配置系数（将领）'!I167,"")))</f>
        <v/>
      </c>
      <c r="K167" s="208" t="str">
        <f ca="1">IF($H167="步将",'[3]配置系数（将领）'!J167,IF($H167="骑将",'[4]配置系数（将领）'!J167,IF($H167="弓将",'[5]配置系数（将领）'!J167,"")))</f>
        <v/>
      </c>
      <c r="L167" s="208">
        <f>IF($H167="步将",'[3]配置系数（将领）'!K167,IF($H167="骑将",'[4]配置系数（将领）'!K167,IF($H167="弓将",'[5]配置系数（将领）'!K167,"")))</f>
        <v>0</v>
      </c>
      <c r="M167" s="208">
        <f>IF($H167="步将",'[3]配置系数（将领）'!L167,IF($H167="骑将",'[4]配置系数（将领）'!L167,IF($H167="弓将",'[5]配置系数（将领）'!L167,"")))</f>
        <v>0</v>
      </c>
      <c r="N167" s="208" t="str">
        <f ca="1">IF($H167="步将",'[3]配置系数（将领）'!M167,IF($H167="骑将",'[4]配置系数（将领）'!M167,IF($H167="弓将",'[5]配置系数（将领）'!M167,"")))</f>
        <v/>
      </c>
      <c r="O167" s="206">
        <f t="shared" ca="1" si="9"/>
        <v>1</v>
      </c>
      <c r="Q167" s="208" t="str">
        <f ca="1">IF($H167="步将",'[3]配置系数（将领）'!P167,IF($H167="骑将",'[4]配置系数（将领）'!P167,IF($H167="弓将",'[5]配置系数（将领）'!P167,"")))</f>
        <v/>
      </c>
      <c r="R167" s="208" t="str">
        <f ca="1">IF($H167="步将",'[3]配置系数（将领）'!Q167,IF($H167="骑将",'[4]配置系数（将领）'!Q167,IF($H167="弓将",'[5]配置系数（将领）'!Q167,"")))</f>
        <v/>
      </c>
      <c r="S167" s="208">
        <f>IF($H167="步将",'[3]配置系数（将领）'!R167,IF($H167="骑将",'[4]配置系数（将领）'!R167,IF($H167="弓将",'[5]配置系数（将领）'!R167,"")))</f>
        <v>0</v>
      </c>
      <c r="T167" s="208">
        <f>IF($H167="步将",'[3]配置系数（将领）'!S167,IF($H167="骑将",'[4]配置系数（将领）'!S167,IF($H167="弓将",'[5]配置系数（将领）'!S167,"")))</f>
        <v>0</v>
      </c>
      <c r="U167" s="208" t="str">
        <f ca="1">IF($H167="步将",'[3]配置系数（将领）'!T167,IF($H167="骑将",'[4]配置系数（将领）'!T167,IF($H167="弓将",'[5]配置系数（将领）'!T167,"")))</f>
        <v/>
      </c>
      <c r="V167" s="206">
        <f t="shared" ca="1" si="10"/>
        <v>1</v>
      </c>
      <c r="X167" s="208" t="str">
        <f ca="1">IF($H167="步将",'[3]配置系数（将领）'!W167,IF($H167="骑将",'[4]配置系数（将领）'!W167,IF($H167="弓将",'[5]配置系数（将领）'!W167,"")))</f>
        <v/>
      </c>
      <c r="Y167" s="208" t="str">
        <f ca="1">IF($H167="步将",'[3]配置系数（将领）'!X167,IF($H167="骑将",'[4]配置系数（将领）'!X167,IF($H167="弓将",'[5]配置系数（将领）'!X167,"")))</f>
        <v/>
      </c>
      <c r="Z167" s="208">
        <f>IF($H167="步将",'[3]配置系数（将领）'!Y167,IF($H167="骑将",'[4]配置系数（将领）'!Y167,IF($H167="弓将",'[5]配置系数（将领）'!Y167,"")))</f>
        <v>0</v>
      </c>
      <c r="AA167" s="208">
        <f>IF($H167="步将",'[3]配置系数（将领）'!Z167,IF($H167="骑将",'[4]配置系数（将领）'!Z167,IF($H167="弓将",'[5]配置系数（将领）'!Z167,"")))</f>
        <v>0</v>
      </c>
      <c r="AB167" s="208" t="str">
        <f ca="1">IF($H167="步将",'[3]配置系数（将领）'!AA167,IF($H167="骑将",'[4]配置系数（将领）'!AA167,IF($H167="弓将",'[5]配置系数（将领）'!AA167,"")))</f>
        <v/>
      </c>
      <c r="AC167" s="206">
        <f t="shared" ca="1" si="11"/>
        <v>1</v>
      </c>
    </row>
    <row r="168" spans="3:29" x14ac:dyDescent="0.15">
      <c r="C168" s="107">
        <v>160</v>
      </c>
      <c r="D168" s="69">
        <f>IFERROR(MATCH(C168,索引!J:J,0),D167)</f>
        <v>20</v>
      </c>
      <c r="E168" s="69">
        <f t="shared" si="8"/>
        <v>11</v>
      </c>
      <c r="F168" s="69">
        <f>INDEX(索引!$F:$F,D168,1)</f>
        <v>10013</v>
      </c>
      <c r="G168" s="69" t="str">
        <f>INDEX(索引!$E:$E,D168,1)</f>
        <v>太史慈</v>
      </c>
      <c r="H168" s="69" t="str">
        <f>INDEX(索引!$G:$G,D168,1)</f>
        <v>步将</v>
      </c>
      <c r="J168" s="208" t="str">
        <f ca="1">IF($H168="步将",'[3]配置系数（将领）'!I168,IF($H168="骑将",'[4]配置系数（将领）'!I168,IF($H168="弓将",'[5]配置系数（将领）'!I168,"")))</f>
        <v/>
      </c>
      <c r="K168" s="208" t="str">
        <f ca="1">IF($H168="步将",'[3]配置系数（将领）'!J168,IF($H168="骑将",'[4]配置系数（将领）'!J168,IF($H168="弓将",'[5]配置系数（将领）'!J168,"")))</f>
        <v/>
      </c>
      <c r="L168" s="208">
        <f>IF($H168="步将",'[3]配置系数（将领）'!K168,IF($H168="骑将",'[4]配置系数（将领）'!K168,IF($H168="弓将",'[5]配置系数（将领）'!K168,"")))</f>
        <v>0</v>
      </c>
      <c r="M168" s="208">
        <f>IF($H168="步将",'[3]配置系数（将领）'!L168,IF($H168="骑将",'[4]配置系数（将领）'!L168,IF($H168="弓将",'[5]配置系数（将领）'!L168,"")))</f>
        <v>0</v>
      </c>
      <c r="N168" s="208" t="str">
        <f ca="1">IF($H168="步将",'[3]配置系数（将领）'!M168,IF($H168="骑将",'[4]配置系数（将领）'!M168,IF($H168="弓将",'[5]配置系数（将领）'!M168,"")))</f>
        <v/>
      </c>
      <c r="O168" s="206">
        <f t="shared" ca="1" si="9"/>
        <v>1</v>
      </c>
      <c r="Q168" s="208" t="str">
        <f ca="1">IF($H168="步将",'[3]配置系数（将领）'!P168,IF($H168="骑将",'[4]配置系数（将领）'!P168,IF($H168="弓将",'[5]配置系数（将领）'!P168,"")))</f>
        <v/>
      </c>
      <c r="R168" s="208" t="str">
        <f ca="1">IF($H168="步将",'[3]配置系数（将领）'!Q168,IF($H168="骑将",'[4]配置系数（将领）'!Q168,IF($H168="弓将",'[5]配置系数（将领）'!Q168,"")))</f>
        <v/>
      </c>
      <c r="S168" s="208">
        <f>IF($H168="步将",'[3]配置系数（将领）'!R168,IF($H168="骑将",'[4]配置系数（将领）'!R168,IF($H168="弓将",'[5]配置系数（将领）'!R168,"")))</f>
        <v>0</v>
      </c>
      <c r="T168" s="208">
        <f>IF($H168="步将",'[3]配置系数（将领）'!S168,IF($H168="骑将",'[4]配置系数（将领）'!S168,IF($H168="弓将",'[5]配置系数（将领）'!S168,"")))</f>
        <v>0</v>
      </c>
      <c r="U168" s="208" t="str">
        <f ca="1">IF($H168="步将",'[3]配置系数（将领）'!T168,IF($H168="骑将",'[4]配置系数（将领）'!T168,IF($H168="弓将",'[5]配置系数（将领）'!T168,"")))</f>
        <v/>
      </c>
      <c r="V168" s="206">
        <f t="shared" ca="1" si="10"/>
        <v>1</v>
      </c>
      <c r="X168" s="208" t="str">
        <f ca="1">IF($H168="步将",'[3]配置系数（将领）'!W168,IF($H168="骑将",'[4]配置系数（将领）'!W168,IF($H168="弓将",'[5]配置系数（将领）'!W168,"")))</f>
        <v/>
      </c>
      <c r="Y168" s="208" t="str">
        <f ca="1">IF($H168="步将",'[3]配置系数（将领）'!X168,IF($H168="骑将",'[4]配置系数（将领）'!X168,IF($H168="弓将",'[5]配置系数（将领）'!X168,"")))</f>
        <v/>
      </c>
      <c r="Z168" s="208">
        <f>IF($H168="步将",'[3]配置系数（将领）'!Y168,IF($H168="骑将",'[4]配置系数（将领）'!Y168,IF($H168="弓将",'[5]配置系数（将领）'!Y168,"")))</f>
        <v>0</v>
      </c>
      <c r="AA168" s="208">
        <f>IF($H168="步将",'[3]配置系数（将领）'!Z168,IF($H168="骑将",'[4]配置系数（将领）'!Z168,IF($H168="弓将",'[5]配置系数（将领）'!Z168,"")))</f>
        <v>0</v>
      </c>
      <c r="AB168" s="208" t="str">
        <f ca="1">IF($H168="步将",'[3]配置系数（将领）'!AA168,IF($H168="骑将",'[4]配置系数（将领）'!AA168,IF($H168="弓将",'[5]配置系数（将领）'!AA168,"")))</f>
        <v/>
      </c>
      <c r="AC168" s="206">
        <f t="shared" ca="1" si="11"/>
        <v>1</v>
      </c>
    </row>
    <row r="169" spans="3:29" x14ac:dyDescent="0.15">
      <c r="C169" s="107">
        <v>161</v>
      </c>
      <c r="D169" s="69">
        <f>IFERROR(MATCH(C169,索引!J:J,0),D168)</f>
        <v>20</v>
      </c>
      <c r="E169" s="69">
        <f t="shared" si="8"/>
        <v>12</v>
      </c>
      <c r="F169" s="69">
        <f>INDEX(索引!$F:$F,D169,1)</f>
        <v>10013</v>
      </c>
      <c r="G169" s="69" t="str">
        <f>INDEX(索引!$E:$E,D169,1)</f>
        <v>太史慈</v>
      </c>
      <c r="H169" s="69" t="str">
        <f>INDEX(索引!$G:$G,D169,1)</f>
        <v>步将</v>
      </c>
      <c r="J169" s="208" t="str">
        <f ca="1">IF($H169="步将",'[3]配置系数（将领）'!I169,IF($H169="骑将",'[4]配置系数（将领）'!I169,IF($H169="弓将",'[5]配置系数（将领）'!I169,"")))</f>
        <v/>
      </c>
      <c r="K169" s="208" t="str">
        <f ca="1">IF($H169="步将",'[3]配置系数（将领）'!J169,IF($H169="骑将",'[4]配置系数（将领）'!J169,IF($H169="弓将",'[5]配置系数（将领）'!J169,"")))</f>
        <v/>
      </c>
      <c r="L169" s="208">
        <f>IF($H169="步将",'[3]配置系数（将领）'!K169,IF($H169="骑将",'[4]配置系数（将领）'!K169,IF($H169="弓将",'[5]配置系数（将领）'!K169,"")))</f>
        <v>0</v>
      </c>
      <c r="M169" s="208">
        <f>IF($H169="步将",'[3]配置系数（将领）'!L169,IF($H169="骑将",'[4]配置系数（将领）'!L169,IF($H169="弓将",'[5]配置系数（将领）'!L169,"")))</f>
        <v>0</v>
      </c>
      <c r="N169" s="208" t="str">
        <f ca="1">IF($H169="步将",'[3]配置系数（将领）'!M169,IF($H169="骑将",'[4]配置系数（将领）'!M169,IF($H169="弓将",'[5]配置系数（将领）'!M169,"")))</f>
        <v/>
      </c>
      <c r="O169" s="206">
        <f t="shared" ca="1" si="9"/>
        <v>1</v>
      </c>
      <c r="Q169" s="208" t="str">
        <f ca="1">IF($H169="步将",'[3]配置系数（将领）'!P169,IF($H169="骑将",'[4]配置系数（将领）'!P169,IF($H169="弓将",'[5]配置系数（将领）'!P169,"")))</f>
        <v/>
      </c>
      <c r="R169" s="208" t="str">
        <f ca="1">IF($H169="步将",'[3]配置系数（将领）'!Q169,IF($H169="骑将",'[4]配置系数（将领）'!Q169,IF($H169="弓将",'[5]配置系数（将领）'!Q169,"")))</f>
        <v/>
      </c>
      <c r="S169" s="208">
        <f>IF($H169="步将",'[3]配置系数（将领）'!R169,IF($H169="骑将",'[4]配置系数（将领）'!R169,IF($H169="弓将",'[5]配置系数（将领）'!R169,"")))</f>
        <v>0</v>
      </c>
      <c r="T169" s="208">
        <f>IF($H169="步将",'[3]配置系数（将领）'!S169,IF($H169="骑将",'[4]配置系数（将领）'!S169,IF($H169="弓将",'[5]配置系数（将领）'!S169,"")))</f>
        <v>0</v>
      </c>
      <c r="U169" s="208" t="str">
        <f ca="1">IF($H169="步将",'[3]配置系数（将领）'!T169,IF($H169="骑将",'[4]配置系数（将领）'!T169,IF($H169="弓将",'[5]配置系数（将领）'!T169,"")))</f>
        <v/>
      </c>
      <c r="V169" s="206">
        <f t="shared" ca="1" si="10"/>
        <v>1</v>
      </c>
      <c r="X169" s="208" t="str">
        <f ca="1">IF($H169="步将",'[3]配置系数（将领）'!W169,IF($H169="骑将",'[4]配置系数（将领）'!W169,IF($H169="弓将",'[5]配置系数（将领）'!W169,"")))</f>
        <v/>
      </c>
      <c r="Y169" s="208" t="str">
        <f ca="1">IF($H169="步将",'[3]配置系数（将领）'!X169,IF($H169="骑将",'[4]配置系数（将领）'!X169,IF($H169="弓将",'[5]配置系数（将领）'!X169,"")))</f>
        <v/>
      </c>
      <c r="Z169" s="208">
        <f>IF($H169="步将",'[3]配置系数（将领）'!Y169,IF($H169="骑将",'[4]配置系数（将领）'!Y169,IF($H169="弓将",'[5]配置系数（将领）'!Y169,"")))</f>
        <v>0</v>
      </c>
      <c r="AA169" s="208">
        <f>IF($H169="步将",'[3]配置系数（将领）'!Z169,IF($H169="骑将",'[4]配置系数（将领）'!Z169,IF($H169="弓将",'[5]配置系数（将领）'!Z169,"")))</f>
        <v>0</v>
      </c>
      <c r="AB169" s="208" t="str">
        <f ca="1">IF($H169="步将",'[3]配置系数（将领）'!AA169,IF($H169="骑将",'[4]配置系数（将领）'!AA169,IF($H169="弓将",'[5]配置系数（将领）'!AA169,"")))</f>
        <v/>
      </c>
      <c r="AC169" s="206">
        <f t="shared" ca="1" si="11"/>
        <v>1</v>
      </c>
    </row>
    <row r="170" spans="3:29" x14ac:dyDescent="0.15">
      <c r="C170" s="107">
        <v>162</v>
      </c>
      <c r="D170" s="69">
        <f>IFERROR(MATCH(C170,索引!J:J,0),D169)</f>
        <v>20</v>
      </c>
      <c r="E170" s="69">
        <f t="shared" si="8"/>
        <v>13</v>
      </c>
      <c r="F170" s="69">
        <f>INDEX(索引!$F:$F,D170,1)</f>
        <v>10013</v>
      </c>
      <c r="G170" s="69" t="str">
        <f>INDEX(索引!$E:$E,D170,1)</f>
        <v>太史慈</v>
      </c>
      <c r="H170" s="69" t="str">
        <f>INDEX(索引!$G:$G,D170,1)</f>
        <v>步将</v>
      </c>
      <c r="J170" s="208" t="str">
        <f ca="1">IF($H170="步将",'[3]配置系数（将领）'!I170,IF($H170="骑将",'[4]配置系数（将领）'!I170,IF($H170="弓将",'[5]配置系数（将领）'!I170,"")))</f>
        <v/>
      </c>
      <c r="K170" s="208" t="str">
        <f ca="1">IF($H170="步将",'[3]配置系数（将领）'!J170,IF($H170="骑将",'[4]配置系数（将领）'!J170,IF($H170="弓将",'[5]配置系数（将领）'!J170,"")))</f>
        <v/>
      </c>
      <c r="L170" s="208">
        <f>IF($H170="步将",'[3]配置系数（将领）'!K170,IF($H170="骑将",'[4]配置系数（将领）'!K170,IF($H170="弓将",'[5]配置系数（将领）'!K170,"")))</f>
        <v>0</v>
      </c>
      <c r="M170" s="208">
        <f>IF($H170="步将",'[3]配置系数（将领）'!L170,IF($H170="骑将",'[4]配置系数（将领）'!L170,IF($H170="弓将",'[5]配置系数（将领）'!L170,"")))</f>
        <v>0</v>
      </c>
      <c r="N170" s="208" t="str">
        <f ca="1">IF($H170="步将",'[3]配置系数（将领）'!M170,IF($H170="骑将",'[4]配置系数（将领）'!M170,IF($H170="弓将",'[5]配置系数（将领）'!M170,"")))</f>
        <v/>
      </c>
      <c r="O170" s="206">
        <f t="shared" ca="1" si="9"/>
        <v>1</v>
      </c>
      <c r="Q170" s="208" t="str">
        <f ca="1">IF($H170="步将",'[3]配置系数（将领）'!P170,IF($H170="骑将",'[4]配置系数（将领）'!P170,IF($H170="弓将",'[5]配置系数（将领）'!P170,"")))</f>
        <v/>
      </c>
      <c r="R170" s="208" t="str">
        <f ca="1">IF($H170="步将",'[3]配置系数（将领）'!Q170,IF($H170="骑将",'[4]配置系数（将领）'!Q170,IF($H170="弓将",'[5]配置系数（将领）'!Q170,"")))</f>
        <v/>
      </c>
      <c r="S170" s="208">
        <f>IF($H170="步将",'[3]配置系数（将领）'!R170,IF($H170="骑将",'[4]配置系数（将领）'!R170,IF($H170="弓将",'[5]配置系数（将领）'!R170,"")))</f>
        <v>0</v>
      </c>
      <c r="T170" s="208">
        <f>IF($H170="步将",'[3]配置系数（将领）'!S170,IF($H170="骑将",'[4]配置系数（将领）'!S170,IF($H170="弓将",'[5]配置系数（将领）'!S170,"")))</f>
        <v>0</v>
      </c>
      <c r="U170" s="208" t="str">
        <f ca="1">IF($H170="步将",'[3]配置系数（将领）'!T170,IF($H170="骑将",'[4]配置系数（将领）'!T170,IF($H170="弓将",'[5]配置系数（将领）'!T170,"")))</f>
        <v/>
      </c>
      <c r="V170" s="206">
        <f t="shared" ca="1" si="10"/>
        <v>1</v>
      </c>
      <c r="X170" s="208" t="str">
        <f ca="1">IF($H170="步将",'[3]配置系数（将领）'!W170,IF($H170="骑将",'[4]配置系数（将领）'!W170,IF($H170="弓将",'[5]配置系数（将领）'!W170,"")))</f>
        <v/>
      </c>
      <c r="Y170" s="208" t="str">
        <f ca="1">IF($H170="步将",'[3]配置系数（将领）'!X170,IF($H170="骑将",'[4]配置系数（将领）'!X170,IF($H170="弓将",'[5]配置系数（将领）'!X170,"")))</f>
        <v/>
      </c>
      <c r="Z170" s="208">
        <f>IF($H170="步将",'[3]配置系数（将领）'!Y170,IF($H170="骑将",'[4]配置系数（将领）'!Y170,IF($H170="弓将",'[5]配置系数（将领）'!Y170,"")))</f>
        <v>0</v>
      </c>
      <c r="AA170" s="208">
        <f>IF($H170="步将",'[3]配置系数（将领）'!Z170,IF($H170="骑将",'[4]配置系数（将领）'!Z170,IF($H170="弓将",'[5]配置系数（将领）'!Z170,"")))</f>
        <v>0</v>
      </c>
      <c r="AB170" s="208" t="str">
        <f ca="1">IF($H170="步将",'[3]配置系数（将领）'!AA170,IF($H170="骑将",'[4]配置系数（将领）'!AA170,IF($H170="弓将",'[5]配置系数（将领）'!AA170,"")))</f>
        <v/>
      </c>
      <c r="AC170" s="206">
        <f t="shared" ca="1" si="11"/>
        <v>1</v>
      </c>
    </row>
    <row r="171" spans="3:29" x14ac:dyDescent="0.15">
      <c r="C171" s="107">
        <v>163</v>
      </c>
      <c r="D171" s="69">
        <f>IFERROR(MATCH(C171,索引!J:J,0),D170)</f>
        <v>20</v>
      </c>
      <c r="E171" s="69">
        <f t="shared" si="8"/>
        <v>14</v>
      </c>
      <c r="F171" s="69">
        <f>INDEX(索引!$F:$F,D171,1)</f>
        <v>10013</v>
      </c>
      <c r="G171" s="69" t="str">
        <f>INDEX(索引!$E:$E,D171,1)</f>
        <v>太史慈</v>
      </c>
      <c r="H171" s="69" t="str">
        <f>INDEX(索引!$G:$G,D171,1)</f>
        <v>步将</v>
      </c>
      <c r="J171" s="208" t="str">
        <f ca="1">IF($H171="步将",'[3]配置系数（将领）'!I171,IF($H171="骑将",'[4]配置系数（将领）'!I171,IF($H171="弓将",'[5]配置系数（将领）'!I171,"")))</f>
        <v/>
      </c>
      <c r="K171" s="208" t="str">
        <f ca="1">IF($H171="步将",'[3]配置系数（将领）'!J171,IF($H171="骑将",'[4]配置系数（将领）'!J171,IF($H171="弓将",'[5]配置系数（将领）'!J171,"")))</f>
        <v/>
      </c>
      <c r="L171" s="208">
        <f>IF($H171="步将",'[3]配置系数（将领）'!K171,IF($H171="骑将",'[4]配置系数（将领）'!K171,IF($H171="弓将",'[5]配置系数（将领）'!K171,"")))</f>
        <v>0</v>
      </c>
      <c r="M171" s="208">
        <f>IF($H171="步将",'[3]配置系数（将领）'!L171,IF($H171="骑将",'[4]配置系数（将领）'!L171,IF($H171="弓将",'[5]配置系数（将领）'!L171,"")))</f>
        <v>0</v>
      </c>
      <c r="N171" s="208" t="str">
        <f ca="1">IF($H171="步将",'[3]配置系数（将领）'!M171,IF($H171="骑将",'[4]配置系数（将领）'!M171,IF($H171="弓将",'[5]配置系数（将领）'!M171,"")))</f>
        <v/>
      </c>
      <c r="O171" s="206">
        <f t="shared" ca="1" si="9"/>
        <v>1</v>
      </c>
      <c r="Q171" s="208" t="str">
        <f ca="1">IF($H171="步将",'[3]配置系数（将领）'!P171,IF($H171="骑将",'[4]配置系数（将领）'!P171,IF($H171="弓将",'[5]配置系数（将领）'!P171,"")))</f>
        <v/>
      </c>
      <c r="R171" s="208" t="str">
        <f ca="1">IF($H171="步将",'[3]配置系数（将领）'!Q171,IF($H171="骑将",'[4]配置系数（将领）'!Q171,IF($H171="弓将",'[5]配置系数（将领）'!Q171,"")))</f>
        <v/>
      </c>
      <c r="S171" s="208">
        <f>IF($H171="步将",'[3]配置系数（将领）'!R171,IF($H171="骑将",'[4]配置系数（将领）'!R171,IF($H171="弓将",'[5]配置系数（将领）'!R171,"")))</f>
        <v>0</v>
      </c>
      <c r="T171" s="208">
        <f>IF($H171="步将",'[3]配置系数（将领）'!S171,IF($H171="骑将",'[4]配置系数（将领）'!S171,IF($H171="弓将",'[5]配置系数（将领）'!S171,"")))</f>
        <v>0</v>
      </c>
      <c r="U171" s="208" t="str">
        <f ca="1">IF($H171="步将",'[3]配置系数（将领）'!T171,IF($H171="骑将",'[4]配置系数（将领）'!T171,IF($H171="弓将",'[5]配置系数（将领）'!T171,"")))</f>
        <v/>
      </c>
      <c r="V171" s="206">
        <f t="shared" ca="1" si="10"/>
        <v>1</v>
      </c>
      <c r="X171" s="208" t="str">
        <f ca="1">IF($H171="步将",'[3]配置系数（将领）'!W171,IF($H171="骑将",'[4]配置系数（将领）'!W171,IF($H171="弓将",'[5]配置系数（将领）'!W171,"")))</f>
        <v/>
      </c>
      <c r="Y171" s="208" t="str">
        <f ca="1">IF($H171="步将",'[3]配置系数（将领）'!X171,IF($H171="骑将",'[4]配置系数（将领）'!X171,IF($H171="弓将",'[5]配置系数（将领）'!X171,"")))</f>
        <v/>
      </c>
      <c r="Z171" s="208">
        <f>IF($H171="步将",'[3]配置系数（将领）'!Y171,IF($H171="骑将",'[4]配置系数（将领）'!Y171,IF($H171="弓将",'[5]配置系数（将领）'!Y171,"")))</f>
        <v>0</v>
      </c>
      <c r="AA171" s="208">
        <f>IF($H171="步将",'[3]配置系数（将领）'!Z171,IF($H171="骑将",'[4]配置系数（将领）'!Z171,IF($H171="弓将",'[5]配置系数（将领）'!Z171,"")))</f>
        <v>0</v>
      </c>
      <c r="AB171" s="208" t="str">
        <f ca="1">IF($H171="步将",'[3]配置系数（将领）'!AA171,IF($H171="骑将",'[4]配置系数（将领）'!AA171,IF($H171="弓将",'[5]配置系数（将领）'!AA171,"")))</f>
        <v/>
      </c>
      <c r="AC171" s="206">
        <f t="shared" ca="1" si="11"/>
        <v>1</v>
      </c>
    </row>
    <row r="172" spans="3:29" x14ac:dyDescent="0.15">
      <c r="C172" s="107">
        <v>164</v>
      </c>
      <c r="D172" s="69">
        <f>IFERROR(MATCH(C172,索引!J:J,0),D171)</f>
        <v>20</v>
      </c>
      <c r="E172" s="69">
        <f t="shared" si="8"/>
        <v>15</v>
      </c>
      <c r="F172" s="69">
        <f>INDEX(索引!$F:$F,D172,1)</f>
        <v>10013</v>
      </c>
      <c r="G172" s="69" t="str">
        <f>INDEX(索引!$E:$E,D172,1)</f>
        <v>太史慈</v>
      </c>
      <c r="H172" s="69" t="str">
        <f>INDEX(索引!$G:$G,D172,1)</f>
        <v>步将</v>
      </c>
      <c r="J172" s="208" t="str">
        <f ca="1">IF($H172="步将",'[3]配置系数（将领）'!I172,IF($H172="骑将",'[4]配置系数（将领）'!I172,IF($H172="弓将",'[5]配置系数（将领）'!I172,"")))</f>
        <v/>
      </c>
      <c r="K172" s="208" t="str">
        <f ca="1">IF($H172="步将",'[3]配置系数（将领）'!J172,IF($H172="骑将",'[4]配置系数（将领）'!J172,IF($H172="弓将",'[5]配置系数（将领）'!J172,"")))</f>
        <v/>
      </c>
      <c r="L172" s="208">
        <f>IF($H172="步将",'[3]配置系数（将领）'!K172,IF($H172="骑将",'[4]配置系数（将领）'!K172,IF($H172="弓将",'[5]配置系数（将领）'!K172,"")))</f>
        <v>0</v>
      </c>
      <c r="M172" s="208">
        <f>IF($H172="步将",'[3]配置系数（将领）'!L172,IF($H172="骑将",'[4]配置系数（将领）'!L172,IF($H172="弓将",'[5]配置系数（将领）'!L172,"")))</f>
        <v>0</v>
      </c>
      <c r="N172" s="208" t="str">
        <f ca="1">IF($H172="步将",'[3]配置系数（将领）'!M172,IF($H172="骑将",'[4]配置系数（将领）'!M172,IF($H172="弓将",'[5]配置系数（将领）'!M172,"")))</f>
        <v/>
      </c>
      <c r="O172" s="206">
        <f t="shared" ca="1" si="9"/>
        <v>1</v>
      </c>
      <c r="Q172" s="208" t="str">
        <f ca="1">IF($H172="步将",'[3]配置系数（将领）'!P172,IF($H172="骑将",'[4]配置系数（将领）'!P172,IF($H172="弓将",'[5]配置系数（将领）'!P172,"")))</f>
        <v/>
      </c>
      <c r="R172" s="208" t="str">
        <f ca="1">IF($H172="步将",'[3]配置系数（将领）'!Q172,IF($H172="骑将",'[4]配置系数（将领）'!Q172,IF($H172="弓将",'[5]配置系数（将领）'!Q172,"")))</f>
        <v/>
      </c>
      <c r="S172" s="208">
        <f>IF($H172="步将",'[3]配置系数（将领）'!R172,IF($H172="骑将",'[4]配置系数（将领）'!R172,IF($H172="弓将",'[5]配置系数（将领）'!R172,"")))</f>
        <v>0</v>
      </c>
      <c r="T172" s="208">
        <f>IF($H172="步将",'[3]配置系数（将领）'!S172,IF($H172="骑将",'[4]配置系数（将领）'!S172,IF($H172="弓将",'[5]配置系数（将领）'!S172,"")))</f>
        <v>0</v>
      </c>
      <c r="U172" s="208" t="str">
        <f ca="1">IF($H172="步将",'[3]配置系数（将领）'!T172,IF($H172="骑将",'[4]配置系数（将领）'!T172,IF($H172="弓将",'[5]配置系数（将领）'!T172,"")))</f>
        <v/>
      </c>
      <c r="V172" s="206">
        <f t="shared" ca="1" si="10"/>
        <v>1</v>
      </c>
      <c r="X172" s="208" t="str">
        <f ca="1">IF($H172="步将",'[3]配置系数（将领）'!W172,IF($H172="骑将",'[4]配置系数（将领）'!W172,IF($H172="弓将",'[5]配置系数（将领）'!W172,"")))</f>
        <v/>
      </c>
      <c r="Y172" s="208" t="str">
        <f ca="1">IF($H172="步将",'[3]配置系数（将领）'!X172,IF($H172="骑将",'[4]配置系数（将领）'!X172,IF($H172="弓将",'[5]配置系数（将领）'!X172,"")))</f>
        <v/>
      </c>
      <c r="Z172" s="208">
        <f>IF($H172="步将",'[3]配置系数（将领）'!Y172,IF($H172="骑将",'[4]配置系数（将领）'!Y172,IF($H172="弓将",'[5]配置系数（将领）'!Y172,"")))</f>
        <v>0</v>
      </c>
      <c r="AA172" s="208">
        <f>IF($H172="步将",'[3]配置系数（将领）'!Z172,IF($H172="骑将",'[4]配置系数（将领）'!Z172,IF($H172="弓将",'[5]配置系数（将领）'!Z172,"")))</f>
        <v>0</v>
      </c>
      <c r="AB172" s="208" t="str">
        <f ca="1">IF($H172="步将",'[3]配置系数（将领）'!AA172,IF($H172="骑将",'[4]配置系数（将领）'!AA172,IF($H172="弓将",'[5]配置系数（将领）'!AA172,"")))</f>
        <v/>
      </c>
      <c r="AC172" s="206">
        <f t="shared" ca="1" si="11"/>
        <v>1</v>
      </c>
    </row>
    <row r="173" spans="3:29" x14ac:dyDescent="0.15">
      <c r="C173" s="107">
        <v>165</v>
      </c>
      <c r="D173" s="69">
        <f>IFERROR(MATCH(C173,索引!J:J,0),D172)</f>
        <v>21</v>
      </c>
      <c r="E173" s="69">
        <f t="shared" si="8"/>
        <v>1</v>
      </c>
      <c r="F173" s="69">
        <f>INDEX(索引!$F:$F,D173,1)</f>
        <v>10014</v>
      </c>
      <c r="G173" s="69" t="str">
        <f>INDEX(索引!$E:$E,D173,1)</f>
        <v>黄忠</v>
      </c>
      <c r="H173" s="69" t="str">
        <f>INDEX(索引!$G:$G,D173,1)</f>
        <v>弓将</v>
      </c>
      <c r="J173" s="208" t="str">
        <f ca="1">IF($H173="步将",'[3]配置系数（将领）'!I173,IF($H173="骑将",'[4]配置系数（将领）'!I173,IF($H173="弓将",'[5]配置系数（将领）'!I173,"")))</f>
        <v>1001400000101</v>
      </c>
      <c r="K173" s="208" t="str">
        <f ca="1">IF($H173="步将",'[3]配置系数（将领）'!J173,IF($H173="骑将",'[4]配置系数（将领）'!J173,IF($H173="弓将",'[5]配置系数（将领）'!J173,"")))</f>
        <v>普通攻击:对单体敌人造成{0}%的武力伤害</v>
      </c>
      <c r="L173" s="208">
        <f>IF($H173="步将",'[3]配置系数（将领）'!K173,IF($H173="骑将",'[4]配置系数（将领）'!K173,IF($H173="弓将",'[5]配置系数（将领）'!K173,"")))</f>
        <v>0</v>
      </c>
      <c r="M173" s="208">
        <f>IF($H173="步将",'[3]配置系数（将领）'!L173,IF($H173="骑将",'[4]配置系数（将领）'!L173,IF($H173="弓将",'[5]配置系数（将领）'!L173,"")))</f>
        <v>0</v>
      </c>
      <c r="N173" s="208" t="str">
        <f ca="1">IF($H173="步将",'[3]配置系数（将领）'!M173,IF($H173="骑将",'[4]配置系数（将领）'!M173,IF($H173="弓将",'[5]配置系数（将领）'!M173,"")))</f>
        <v>0.65+0.65+0.65+0.65+0.65+0.65+0.65+0.65+0.65+0.65+0.65+0.65+0.65+0.65+0.65+0.65+0.65</v>
      </c>
      <c r="O173" s="206">
        <f t="shared" ca="1" si="9"/>
        <v>100</v>
      </c>
      <c r="Q173" s="208" t="str">
        <f ca="1">IF($H173="步将",'[3]配置系数（将领）'!P173,IF($H173="骑将",'[4]配置系数（将领）'!P173,IF($H173="弓将",'[5]配置系数（将领）'!P173,"")))</f>
        <v/>
      </c>
      <c r="R173" s="208" t="str">
        <f ca="1">IF($H173="步将",'[3]配置系数（将领）'!Q173,IF($H173="骑将",'[4]配置系数（将领）'!Q173,IF($H173="弓将",'[5]配置系数（将领）'!Q173,"")))</f>
        <v/>
      </c>
      <c r="S173" s="208">
        <f>IF($H173="步将",'[3]配置系数（将领）'!R173,IF($H173="骑将",'[4]配置系数（将领）'!R173,IF($H173="弓将",'[5]配置系数（将领）'!R173,"")))</f>
        <v>0</v>
      </c>
      <c r="T173" s="208">
        <f>IF($H173="步将",'[3]配置系数（将领）'!S173,IF($H173="骑将",'[4]配置系数（将领）'!S173,IF($H173="弓将",'[5]配置系数（将领）'!S173,"")))</f>
        <v>0</v>
      </c>
      <c r="U173" s="208" t="str">
        <f ca="1">IF($H173="步将",'[3]配置系数（将领）'!T173,IF($H173="骑将",'[4]配置系数（将领）'!T173,IF($H173="弓将",'[5]配置系数（将领）'!T173,"")))</f>
        <v/>
      </c>
      <c r="V173" s="206">
        <f t="shared" ca="1" si="10"/>
        <v>1</v>
      </c>
      <c r="X173" s="208" t="str">
        <f ca="1">IF($H173="步将",'[3]配置系数（将领）'!W173,IF($H173="骑将",'[4]配置系数（将领）'!W173,IF($H173="弓将",'[5]配置系数（将领）'!W173,"")))</f>
        <v/>
      </c>
      <c r="Y173" s="208" t="str">
        <f ca="1">IF($H173="步将",'[3]配置系数（将领）'!X173,IF($H173="骑将",'[4]配置系数（将领）'!X173,IF($H173="弓将",'[5]配置系数（将领）'!X173,"")))</f>
        <v/>
      </c>
      <c r="Z173" s="208">
        <f>IF($H173="步将",'[3]配置系数（将领）'!Y173,IF($H173="骑将",'[4]配置系数（将领）'!Y173,IF($H173="弓将",'[5]配置系数（将领）'!Y173,"")))</f>
        <v>0</v>
      </c>
      <c r="AA173" s="208">
        <f>IF($H173="步将",'[3]配置系数（将领）'!Z173,IF($H173="骑将",'[4]配置系数（将领）'!Z173,IF($H173="弓将",'[5]配置系数（将领）'!Z173,"")))</f>
        <v>0</v>
      </c>
      <c r="AB173" s="208" t="str">
        <f ca="1">IF($H173="步将",'[3]配置系数（将领）'!AA173,IF($H173="骑将",'[4]配置系数（将领）'!AA173,IF($H173="弓将",'[5]配置系数（将领）'!AA173,"")))</f>
        <v/>
      </c>
      <c r="AC173" s="206">
        <f t="shared" ca="1" si="11"/>
        <v>1</v>
      </c>
    </row>
    <row r="174" spans="3:29" x14ac:dyDescent="0.15">
      <c r="C174" s="107">
        <v>166</v>
      </c>
      <c r="D174" s="69">
        <f>IFERROR(MATCH(C174,索引!J:J,0),D173)</f>
        <v>21</v>
      </c>
      <c r="E174" s="69">
        <f t="shared" si="8"/>
        <v>2</v>
      </c>
      <c r="F174" s="69">
        <f>INDEX(索引!$F:$F,D174,1)</f>
        <v>10014</v>
      </c>
      <c r="G174" s="69" t="str">
        <f>INDEX(索引!$E:$E,D174,1)</f>
        <v>黄忠</v>
      </c>
      <c r="H174" s="69" t="str">
        <f>INDEX(索引!$G:$G,D174,1)</f>
        <v>弓将</v>
      </c>
      <c r="J174" s="208" t="str">
        <f ca="1">IF($H174="步将",'[3]配置系数（将领）'!I174,IF($H174="骑将",'[4]配置系数（将领）'!I174,IF($H174="弓将",'[5]配置系数（将领）'!I174,"")))</f>
        <v>1001400000201</v>
      </c>
      <c r="K174" s="208" t="str">
        <f ca="1">IF($H174="步将",'[3]配置系数（将领）'!J174,IF($H174="骑将",'[4]配置系数（将领）'!J174,IF($H174="弓将",'[5]配置系数（将领）'!J174,"")))</f>
        <v>怒气技能:黄忠策马向最近的友方部队冲锋（优先选择弓弩部队），并在沿途射出总计8支箭矢，每支箭矢会对最近的敌方单位造成攻击{0}%的武力伤害。黄忠以及沿途的友方单位获得隐蔽效果，持续6秒（普攻不会打破隐蔽）。</v>
      </c>
      <c r="L174" s="208">
        <f>IF($H174="步将",'[3]配置系数（将领）'!K174,IF($H174="骑将",'[4]配置系数（将领）'!K174,IF($H174="弓将",'[5]配置系数（将领）'!K174,"")))</f>
        <v>0</v>
      </c>
      <c r="M174" s="208">
        <f>IF($H174="步将",'[3]配置系数（将领）'!L174,IF($H174="骑将",'[4]配置系数（将领）'!L174,IF($H174="弓将",'[5]配置系数（将领）'!L174,"")))</f>
        <v>0</v>
      </c>
      <c r="N174" s="208" t="str">
        <f ca="1">IF($H174="步将",'[3]配置系数（将领）'!M174,IF($H174="骑将",'[4]配置系数（将领）'!M174,IF($H174="弓将",'[5]配置系数（将领）'!M174,"")))</f>
        <v>0.2+0.225+0.25+0.275+0.3+0.325+0.35+0.375+0.4+0.425+0.45+0.475+0.5+0.525+0.55+0.575+0.6</v>
      </c>
      <c r="O174" s="206">
        <f t="shared" ca="1" si="9"/>
        <v>100</v>
      </c>
      <c r="Q174" s="208" t="str">
        <f ca="1">IF($H174="步将",'[3]配置系数（将领）'!P174,IF($H174="骑将",'[4]配置系数（将领）'!P174,IF($H174="弓将",'[5]配置系数（将领）'!P174,"")))</f>
        <v/>
      </c>
      <c r="R174" s="208" t="str">
        <f ca="1">IF($H174="步将",'[3]配置系数（将领）'!Q174,IF($H174="骑将",'[4]配置系数（将领）'!Q174,IF($H174="弓将",'[5]配置系数（将领）'!Q174,"")))</f>
        <v/>
      </c>
      <c r="S174" s="208">
        <f>IF($H174="步将",'[3]配置系数（将领）'!R174,IF($H174="骑将",'[4]配置系数（将领）'!R174,IF($H174="弓将",'[5]配置系数（将领）'!R174,"")))</f>
        <v>0</v>
      </c>
      <c r="T174" s="208">
        <f>IF($H174="步将",'[3]配置系数（将领）'!S174,IF($H174="骑将",'[4]配置系数（将领）'!S174,IF($H174="弓将",'[5]配置系数（将领）'!S174,"")))</f>
        <v>0</v>
      </c>
      <c r="U174" s="208" t="str">
        <f ca="1">IF($H174="步将",'[3]配置系数（将领）'!T174,IF($H174="骑将",'[4]配置系数（将领）'!T174,IF($H174="弓将",'[5]配置系数（将领）'!T174,"")))</f>
        <v/>
      </c>
      <c r="V174" s="206">
        <f t="shared" ca="1" si="10"/>
        <v>1</v>
      </c>
      <c r="X174" s="208" t="str">
        <f ca="1">IF($H174="步将",'[3]配置系数（将领）'!W174,IF($H174="骑将",'[4]配置系数（将领）'!W174,IF($H174="弓将",'[5]配置系数（将领）'!W174,"")))</f>
        <v/>
      </c>
      <c r="Y174" s="208" t="str">
        <f ca="1">IF($H174="步将",'[3]配置系数（将领）'!X174,IF($H174="骑将",'[4]配置系数（将领）'!X174,IF($H174="弓将",'[5]配置系数（将领）'!X174,"")))</f>
        <v/>
      </c>
      <c r="Z174" s="208">
        <f>IF($H174="步将",'[3]配置系数（将领）'!Y174,IF($H174="骑将",'[4]配置系数（将领）'!Y174,IF($H174="弓将",'[5]配置系数（将领）'!Y174,"")))</f>
        <v>0</v>
      </c>
      <c r="AA174" s="208">
        <f>IF($H174="步将",'[3]配置系数（将领）'!Z174,IF($H174="骑将",'[4]配置系数（将领）'!Z174,IF($H174="弓将",'[5]配置系数（将领）'!Z174,"")))</f>
        <v>0</v>
      </c>
      <c r="AB174" s="208" t="str">
        <f ca="1">IF($H174="步将",'[3]配置系数（将领）'!AA174,IF($H174="骑将",'[4]配置系数（将领）'!AA174,IF($H174="弓将",'[5]配置系数（将领）'!AA174,"")))</f>
        <v/>
      </c>
      <c r="AC174" s="206">
        <f t="shared" ca="1" si="11"/>
        <v>1</v>
      </c>
    </row>
    <row r="175" spans="3:29" x14ac:dyDescent="0.15">
      <c r="C175" s="107">
        <v>167</v>
      </c>
      <c r="D175" s="69">
        <f>IFERROR(MATCH(C175,索引!J:J,0),D174)</f>
        <v>21</v>
      </c>
      <c r="E175" s="69">
        <f t="shared" si="8"/>
        <v>3</v>
      </c>
      <c r="F175" s="69">
        <f>INDEX(索引!$F:$F,D175,1)</f>
        <v>10014</v>
      </c>
      <c r="G175" s="69" t="str">
        <f>INDEX(索引!$E:$E,D175,1)</f>
        <v>黄忠</v>
      </c>
      <c r="H175" s="69" t="str">
        <f>INDEX(索引!$G:$G,D175,1)</f>
        <v>弓将</v>
      </c>
      <c r="J175" s="208" t="str">
        <f ca="1">IF($H175="步将",'[3]配置系数（将领）'!I175,IF($H175="骑将",'[4]配置系数（将领）'!I175,IF($H175="弓将",'[5]配置系数（将领）'!I175,"")))</f>
        <v>1001400000202</v>
      </c>
      <c r="K175" s="208" t="str">
        <f ca="1">IF($H175="步将",'[3]配置系数（将领）'!J175,IF($H175="骑将",'[4]配置系数（将领）'!J175,IF($H175="弓将",'[5]配置系数（将领）'!J175,"")))</f>
        <v>怒气技能:黄忠策马向最近的友方部队冲锋（优先选择弓弩部队），并在沿途射出总计8支箭矢，每支箭矢会对最近的敌方单位造成攻击{0}%的武力伤害。黄忠以及沿途的友方单位获得隐蔽效果，持续6秒（普攻不会打破隐蔽）。</v>
      </c>
      <c r="L175" s="208">
        <f>IF($H175="步将",'[3]配置系数（将领）'!K175,IF($H175="骑将",'[4]配置系数（将领）'!K175,IF($H175="弓将",'[5]配置系数（将领）'!K175,"")))</f>
        <v>0</v>
      </c>
      <c r="M175" s="208">
        <f>IF($H175="步将",'[3]配置系数（将领）'!L175,IF($H175="骑将",'[4]配置系数（将领）'!L175,IF($H175="弓将",'[5]配置系数（将领）'!L175,"")))</f>
        <v>0</v>
      </c>
      <c r="N175" s="208" t="str">
        <f ca="1">IF($H175="步将",'[3]配置系数（将领）'!M175,IF($H175="骑将",'[4]配置系数（将领）'!M175,IF($H175="弓将",'[5]配置系数（将领）'!M175,"")))</f>
        <v>0++++++++++++++++</v>
      </c>
      <c r="O175" s="206">
        <f t="shared" ca="1" si="9"/>
        <v>1</v>
      </c>
      <c r="Q175" s="208" t="str">
        <f ca="1">IF($H175="步将",'[3]配置系数（将领）'!P175,IF($H175="骑将",'[4]配置系数（将领）'!P175,IF($H175="弓将",'[5]配置系数（将领）'!P175,"")))</f>
        <v/>
      </c>
      <c r="R175" s="208" t="str">
        <f ca="1">IF($H175="步将",'[3]配置系数（将领）'!Q175,IF($H175="骑将",'[4]配置系数（将领）'!Q175,IF($H175="弓将",'[5]配置系数（将领）'!Q175,"")))</f>
        <v/>
      </c>
      <c r="S175" s="208">
        <f>IF($H175="步将",'[3]配置系数（将领）'!R175,IF($H175="骑将",'[4]配置系数（将领）'!R175,IF($H175="弓将",'[5]配置系数（将领）'!R175,"")))</f>
        <v>0</v>
      </c>
      <c r="T175" s="208">
        <f>IF($H175="步将",'[3]配置系数（将领）'!S175,IF($H175="骑将",'[4]配置系数（将领）'!S175,IF($H175="弓将",'[5]配置系数（将领）'!S175,"")))</f>
        <v>0</v>
      </c>
      <c r="U175" s="208" t="str">
        <f ca="1">IF($H175="步将",'[3]配置系数（将领）'!T175,IF($H175="骑将",'[4]配置系数（将领）'!T175,IF($H175="弓将",'[5]配置系数（将领）'!T175,"")))</f>
        <v/>
      </c>
      <c r="V175" s="206">
        <f t="shared" ca="1" si="10"/>
        <v>1</v>
      </c>
      <c r="X175" s="208" t="str">
        <f ca="1">IF($H175="步将",'[3]配置系数（将领）'!W175,IF($H175="骑将",'[4]配置系数（将领）'!W175,IF($H175="弓将",'[5]配置系数（将领）'!W175,"")))</f>
        <v/>
      </c>
      <c r="Y175" s="208" t="str">
        <f ca="1">IF($H175="步将",'[3]配置系数（将领）'!X175,IF($H175="骑将",'[4]配置系数（将领）'!X175,IF($H175="弓将",'[5]配置系数（将领）'!X175,"")))</f>
        <v/>
      </c>
      <c r="Z175" s="208">
        <f>IF($H175="步将",'[3]配置系数（将领）'!Y175,IF($H175="骑将",'[4]配置系数（将领）'!Y175,IF($H175="弓将",'[5]配置系数（将领）'!Y175,"")))</f>
        <v>0</v>
      </c>
      <c r="AA175" s="208">
        <f>IF($H175="步将",'[3]配置系数（将领）'!Z175,IF($H175="骑将",'[4]配置系数（将领）'!Z175,IF($H175="弓将",'[5]配置系数（将领）'!Z175,"")))</f>
        <v>0</v>
      </c>
      <c r="AB175" s="208" t="str">
        <f ca="1">IF($H175="步将",'[3]配置系数（将领）'!AA175,IF($H175="骑将",'[4]配置系数（将领）'!AA175,IF($H175="弓将",'[5]配置系数（将领）'!AA175,"")))</f>
        <v/>
      </c>
      <c r="AC175" s="206">
        <f t="shared" ca="1" si="11"/>
        <v>1</v>
      </c>
    </row>
    <row r="176" spans="3:29" x14ac:dyDescent="0.15">
      <c r="C176" s="107">
        <v>168</v>
      </c>
      <c r="D176" s="69">
        <f>IFERROR(MATCH(C176,索引!J:J,0),D175)</f>
        <v>21</v>
      </c>
      <c r="E176" s="69">
        <f t="shared" si="8"/>
        <v>4</v>
      </c>
      <c r="F176" s="69">
        <f>INDEX(索引!$F:$F,D176,1)</f>
        <v>10014</v>
      </c>
      <c r="G176" s="69" t="str">
        <f>INDEX(索引!$E:$E,D176,1)</f>
        <v>黄忠</v>
      </c>
      <c r="H176" s="69" t="str">
        <f>INDEX(索引!$G:$G,D176,1)</f>
        <v>弓将</v>
      </c>
      <c r="J176" s="208" t="str">
        <f ca="1">IF($H176="步将",'[3]配置系数（将领）'!I176,IF($H176="骑将",'[4]配置系数（将领）'!I176,IF($H176="弓将",'[5]配置系数（将领）'!I176,"")))</f>
        <v>1001400000301</v>
      </c>
      <c r="K176" s="208" t="str">
        <f ca="1">IF($H176="步将",'[3]配置系数（将领）'!J176,IF($H176="骑将",'[4]配置系数（将领）'!J176,IF($H176="弓将",'[5]配置系数（将领）'!J176,"")))</f>
        <v>被动技能1:黄忠普攻会蓄力拉弓，每5秒攻击1次，造成攻击65%的伤害，并标记目标，使其接下来6秒内受到来自黄忠的伤害提高{0}%，标记结束时，目标会额外受到1次持续期间所受总伤害{1}%的伤害（标记最多叠加2层，增伤效果不可叠加）。</v>
      </c>
      <c r="L176" s="208">
        <f>IF($H176="步将",'[3]配置系数（将领）'!K176,IF($H176="骑将",'[4]配置系数（将领）'!K176,IF($H176="弓将",'[5]配置系数（将领）'!K176,"")))</f>
        <v>0</v>
      </c>
      <c r="M176" s="208">
        <f>IF($H176="步将",'[3]配置系数（将领）'!L176,IF($H176="骑将",'[4]配置系数（将领）'!L176,IF($H176="弓将",'[5]配置系数（将领）'!L176,"")))</f>
        <v>0</v>
      </c>
      <c r="N176" s="208" t="str">
        <f ca="1">IF($H176="步将",'[3]配置系数（将领）'!M176,IF($H176="骑将",'[4]配置系数（将领）'!M176,IF($H176="弓将",'[5]配置系数（将领）'!M176,"")))</f>
        <v>0.05+0.055+0.06+0.065+0.07+0.075+0.08+0.085+0.09+0.095+0.1+0.105+0.11+0.115+0.12+0.125+0.13</v>
      </c>
      <c r="O176" s="206">
        <f t="shared" ca="1" si="9"/>
        <v>100</v>
      </c>
      <c r="Q176" s="208" t="str">
        <f ca="1">IF($H176="步将",'[3]配置系数（将领）'!P176,IF($H176="骑将",'[4]配置系数（将领）'!P176,IF($H176="弓将",'[5]配置系数（将领）'!P176,"")))</f>
        <v/>
      </c>
      <c r="R176" s="208" t="str">
        <f ca="1">IF($H176="步将",'[3]配置系数（将领）'!Q176,IF($H176="骑将",'[4]配置系数（将领）'!Q176,IF($H176="弓将",'[5]配置系数（将领）'!Q176,"")))</f>
        <v/>
      </c>
      <c r="S176" s="208">
        <f>IF($H176="步将",'[3]配置系数（将领）'!R176,IF($H176="骑将",'[4]配置系数（将领）'!R176,IF($H176="弓将",'[5]配置系数（将领）'!R176,"")))</f>
        <v>0</v>
      </c>
      <c r="T176" s="208">
        <f>IF($H176="步将",'[3]配置系数（将领）'!S176,IF($H176="骑将",'[4]配置系数（将领）'!S176,IF($H176="弓将",'[5]配置系数（将领）'!S176,"")))</f>
        <v>0</v>
      </c>
      <c r="U176" s="208" t="str">
        <f ca="1">IF($H176="步将",'[3]配置系数（将领）'!T176,IF($H176="骑将",'[4]配置系数（将领）'!T176,IF($H176="弓将",'[5]配置系数（将领）'!T176,"")))</f>
        <v/>
      </c>
      <c r="V176" s="206">
        <f t="shared" ca="1" si="10"/>
        <v>1</v>
      </c>
      <c r="X176" s="208" t="str">
        <f ca="1">IF($H176="步将",'[3]配置系数（将领）'!W176,IF($H176="骑将",'[4]配置系数（将领）'!W176,IF($H176="弓将",'[5]配置系数（将领）'!W176,"")))</f>
        <v/>
      </c>
      <c r="Y176" s="208" t="str">
        <f ca="1">IF($H176="步将",'[3]配置系数（将领）'!X176,IF($H176="骑将",'[4]配置系数（将领）'!X176,IF($H176="弓将",'[5]配置系数（将领）'!X176,"")))</f>
        <v/>
      </c>
      <c r="Z176" s="208">
        <f>IF($H176="步将",'[3]配置系数（将领）'!Y176,IF($H176="骑将",'[4]配置系数（将领）'!Y176,IF($H176="弓将",'[5]配置系数（将领）'!Y176,"")))</f>
        <v>0</v>
      </c>
      <c r="AA176" s="208">
        <f>IF($H176="步将",'[3]配置系数（将领）'!Z176,IF($H176="骑将",'[4]配置系数（将领）'!Z176,IF($H176="弓将",'[5]配置系数（将领）'!Z176,"")))</f>
        <v>0</v>
      </c>
      <c r="AB176" s="208" t="str">
        <f ca="1">IF($H176="步将",'[3]配置系数（将领）'!AA176,IF($H176="骑将",'[4]配置系数（将领）'!AA176,IF($H176="弓将",'[5]配置系数（将领）'!AA176,"")))</f>
        <v/>
      </c>
      <c r="AC176" s="206">
        <f t="shared" ca="1" si="11"/>
        <v>1</v>
      </c>
    </row>
    <row r="177" spans="3:29" x14ac:dyDescent="0.15">
      <c r="C177" s="107">
        <v>169</v>
      </c>
      <c r="D177" s="69">
        <f>IFERROR(MATCH(C177,索引!J:J,0),D176)</f>
        <v>21</v>
      </c>
      <c r="E177" s="69">
        <f t="shared" si="8"/>
        <v>5</v>
      </c>
      <c r="F177" s="69">
        <f>INDEX(索引!$F:$F,D177,1)</f>
        <v>10014</v>
      </c>
      <c r="G177" s="69" t="str">
        <f>INDEX(索引!$E:$E,D177,1)</f>
        <v>黄忠</v>
      </c>
      <c r="H177" s="69" t="str">
        <f>INDEX(索引!$G:$G,D177,1)</f>
        <v>弓将</v>
      </c>
      <c r="J177" s="208" t="str">
        <f ca="1">IF($H177="步将",'[3]配置系数（将领）'!I177,IF($H177="骑将",'[4]配置系数（将领）'!I177,IF($H177="弓将",'[5]配置系数（将领）'!I177,"")))</f>
        <v>1001400000302</v>
      </c>
      <c r="K177" s="208" t="str">
        <f ca="1">IF($H177="步将",'[3]配置系数（将领）'!J177,IF($H177="骑将",'[4]配置系数（将领）'!J177,IF($H177="弓将",'[5]配置系数（将领）'!J177,"")))</f>
        <v>被动技能1:黄忠普攻会蓄力拉弓，每5秒攻击1次，造成攻击65%的伤害，并标记目标，使其接下来6秒内受到来自黄忠的伤害提高{0}%，标记结束时，目标会额外受到1次持续期间所受总伤害{1}%的伤害（标记最多叠加2层，增伤效果不可叠加）。</v>
      </c>
      <c r="L177" s="208">
        <f>IF($H177="步将",'[3]配置系数（将领）'!K177,IF($H177="骑将",'[4]配置系数（将领）'!K177,IF($H177="弓将",'[5]配置系数（将领）'!K177,"")))</f>
        <v>0</v>
      </c>
      <c r="M177" s="208">
        <f>IF($H177="步将",'[3]配置系数（将领）'!L177,IF($H177="骑将",'[4]配置系数（将领）'!L177,IF($H177="弓将",'[5]配置系数（将领）'!L177,"")))</f>
        <v>0</v>
      </c>
      <c r="N177" s="208" t="str">
        <f ca="1">IF($H177="步将",'[3]配置系数（将领）'!M177,IF($H177="骑将",'[4]配置系数（将领）'!M177,IF($H177="弓将",'[5]配置系数（将领）'!M177,"")))</f>
        <v>0.04+0.05+0.06+0.07+0.08+0.09+0.1+0.11+0.12+0.13+0.14+0.15+0.16+0.17+0.18+0.19+0.2</v>
      </c>
      <c r="O177" s="206">
        <f t="shared" ca="1" si="9"/>
        <v>100</v>
      </c>
      <c r="Q177" s="208" t="str">
        <f ca="1">IF($H177="步将",'[3]配置系数（将领）'!P177,IF($H177="骑将",'[4]配置系数（将领）'!P177,IF($H177="弓将",'[5]配置系数（将领）'!P177,"")))</f>
        <v/>
      </c>
      <c r="R177" s="208" t="str">
        <f ca="1">IF($H177="步将",'[3]配置系数（将领）'!Q177,IF($H177="骑将",'[4]配置系数（将领）'!Q177,IF($H177="弓将",'[5]配置系数（将领）'!Q177,"")))</f>
        <v/>
      </c>
      <c r="S177" s="208">
        <f>IF($H177="步将",'[3]配置系数（将领）'!R177,IF($H177="骑将",'[4]配置系数（将领）'!R177,IF($H177="弓将",'[5]配置系数（将领）'!R177,"")))</f>
        <v>0</v>
      </c>
      <c r="T177" s="208">
        <f>IF($H177="步将",'[3]配置系数（将领）'!S177,IF($H177="骑将",'[4]配置系数（将领）'!S177,IF($H177="弓将",'[5]配置系数（将领）'!S177,"")))</f>
        <v>0</v>
      </c>
      <c r="U177" s="208" t="str">
        <f ca="1">IF($H177="步将",'[3]配置系数（将领）'!T177,IF($H177="骑将",'[4]配置系数（将领）'!T177,IF($H177="弓将",'[5]配置系数（将领）'!T177,"")))</f>
        <v/>
      </c>
      <c r="V177" s="206">
        <f t="shared" ca="1" si="10"/>
        <v>1</v>
      </c>
      <c r="X177" s="208" t="str">
        <f ca="1">IF($H177="步将",'[3]配置系数（将领）'!W177,IF($H177="骑将",'[4]配置系数（将领）'!W177,IF($H177="弓将",'[5]配置系数（将领）'!W177,"")))</f>
        <v/>
      </c>
      <c r="Y177" s="208" t="str">
        <f ca="1">IF($H177="步将",'[3]配置系数（将领）'!X177,IF($H177="骑将",'[4]配置系数（将领）'!X177,IF($H177="弓将",'[5]配置系数（将领）'!X177,"")))</f>
        <v/>
      </c>
      <c r="Z177" s="208">
        <f>IF($H177="步将",'[3]配置系数（将领）'!Y177,IF($H177="骑将",'[4]配置系数（将领）'!Y177,IF($H177="弓将",'[5]配置系数（将领）'!Y177,"")))</f>
        <v>0</v>
      </c>
      <c r="AA177" s="208">
        <f>IF($H177="步将",'[3]配置系数（将领）'!Z177,IF($H177="骑将",'[4]配置系数（将领）'!Z177,IF($H177="弓将",'[5]配置系数（将领）'!Z177,"")))</f>
        <v>0</v>
      </c>
      <c r="AB177" s="208" t="str">
        <f ca="1">IF($H177="步将",'[3]配置系数（将领）'!AA177,IF($H177="骑将",'[4]配置系数（将领）'!AA177,IF($H177="弓将",'[5]配置系数（将领）'!AA177,"")))</f>
        <v/>
      </c>
      <c r="AC177" s="206">
        <f t="shared" ca="1" si="11"/>
        <v>1</v>
      </c>
    </row>
    <row r="178" spans="3:29" x14ac:dyDescent="0.15">
      <c r="C178" s="107">
        <v>170</v>
      </c>
      <c r="D178" s="69">
        <f>IFERROR(MATCH(C178,索引!J:J,0),D177)</f>
        <v>21</v>
      </c>
      <c r="E178" s="69">
        <f t="shared" si="8"/>
        <v>6</v>
      </c>
      <c r="F178" s="69">
        <f>INDEX(索引!$F:$F,D178,1)</f>
        <v>10014</v>
      </c>
      <c r="G178" s="69" t="str">
        <f>INDEX(索引!$E:$E,D178,1)</f>
        <v>黄忠</v>
      </c>
      <c r="H178" s="69" t="str">
        <f>INDEX(索引!$G:$G,D178,1)</f>
        <v>弓将</v>
      </c>
      <c r="J178" s="208" t="str">
        <f ca="1">IF($H178="步将",'[3]配置系数（将领）'!I178,IF($H178="骑将",'[4]配置系数（将领）'!I178,IF($H178="弓将",'[5]配置系数（将领）'!I178,"")))</f>
        <v>1001400000401</v>
      </c>
      <c r="K178" s="208" t="str">
        <f ca="1">IF($H178="步将",'[3]配置系数（将领）'!J178,IF($H178="骑将",'[4]配置系数（将领）'!J178,IF($H178="弓将",'[5]配置系数（将领）'!J178,"")))</f>
        <v>被动技能2:武将率领弓兵时，弓兵的攻击速度增加8；率领弩兵时，弩兵攻击无视20%护甲。</v>
      </c>
      <c r="L178" s="208">
        <f>IF($H178="步将",'[3]配置系数（将领）'!K178,IF($H178="骑将",'[4]配置系数（将领）'!K178,IF($H178="弓将",'[5]配置系数（将领）'!K178,"")))</f>
        <v>0</v>
      </c>
      <c r="M178" s="208">
        <f>IF($H178="步将",'[3]配置系数（将领）'!L178,IF($H178="骑将",'[4]配置系数（将领）'!L178,IF($H178="弓将",'[5]配置系数（将领）'!L178,"")))</f>
        <v>0</v>
      </c>
      <c r="N178" s="208" t="str">
        <f ca="1">IF($H178="步将",'[3]配置系数（将领）'!M178,IF($H178="骑将",'[4]配置系数（将领）'!M178,IF($H178="弓将",'[5]配置系数（将领）'!M178,"")))</f>
        <v>8+8+8+8+8+8+8+8+8+8+8+8+8+8+8+8+8</v>
      </c>
      <c r="O178" s="206">
        <f t="shared" ca="1" si="9"/>
        <v>1</v>
      </c>
      <c r="Q178" s="208" t="str">
        <f ca="1">IF($H178="步将",'[3]配置系数（将领）'!P178,IF($H178="骑将",'[4]配置系数（将领）'!P178,IF($H178="弓将",'[5]配置系数（将领）'!P178,"")))</f>
        <v>1001400000402</v>
      </c>
      <c r="R178" s="208" t="str">
        <f ca="1">IF($H178="步将",'[3]配置系数（将领）'!Q178,IF($H178="骑将",'[4]配置系数（将领）'!Q178,IF($H178="弓将",'[5]配置系数（将领）'!Q178,"")))</f>
        <v>被动技能2:武将率领弓兵时，弓兵的攻击速度增加8；率领弩兵时，弩兵攻击无视20%护甲。</v>
      </c>
      <c r="S178" s="208">
        <f>IF($H178="步将",'[3]配置系数（将领）'!R178,IF($H178="骑将",'[4]配置系数（将领）'!R178,IF($H178="弓将",'[5]配置系数（将领）'!R178,"")))</f>
        <v>0</v>
      </c>
      <c r="T178" s="208">
        <f>IF($H178="步将",'[3]配置系数（将领）'!S178,IF($H178="骑将",'[4]配置系数（将领）'!S178,IF($H178="弓将",'[5]配置系数（将领）'!S178,"")))</f>
        <v>0</v>
      </c>
      <c r="U178" s="208" t="str">
        <f ca="1">IF($H178="步将",'[3]配置系数（将领）'!T178,IF($H178="骑将",'[4]配置系数（将领）'!T178,IF($H178="弓将",'[5]配置系数（将领）'!T178,"")))</f>
        <v>0.2+0.2+0.2+0.2+0.2+0.2+0.2+0.2+0.2+0.2+0.2+0.2+0.2+0.2+0.2+0.2+0.2</v>
      </c>
      <c r="V178" s="206">
        <f t="shared" ca="1" si="10"/>
        <v>1</v>
      </c>
      <c r="X178" s="208" t="str">
        <f ca="1">IF($H178="步将",'[3]配置系数（将领）'!W178,IF($H178="骑将",'[4]配置系数（将领）'!W178,IF($H178="弓将",'[5]配置系数（将领）'!W178,"")))</f>
        <v/>
      </c>
      <c r="Y178" s="208" t="str">
        <f ca="1">IF($H178="步将",'[3]配置系数（将领）'!X178,IF($H178="骑将",'[4]配置系数（将领）'!X178,IF($H178="弓将",'[5]配置系数（将领）'!X178,"")))</f>
        <v/>
      </c>
      <c r="Z178" s="208">
        <f>IF($H178="步将",'[3]配置系数（将领）'!Y178,IF($H178="骑将",'[4]配置系数（将领）'!Y178,IF($H178="弓将",'[5]配置系数（将领）'!Y178,"")))</f>
        <v>0</v>
      </c>
      <c r="AA178" s="208">
        <f>IF($H178="步将",'[3]配置系数（将领）'!Z178,IF($H178="骑将",'[4]配置系数（将领）'!Z178,IF($H178="弓将",'[5]配置系数（将领）'!Z178,"")))</f>
        <v>0</v>
      </c>
      <c r="AB178" s="208" t="str">
        <f ca="1">IF($H178="步将",'[3]配置系数（将领）'!AA178,IF($H178="骑将",'[4]配置系数（将领）'!AA178,IF($H178="弓将",'[5]配置系数（将领）'!AA178,"")))</f>
        <v/>
      </c>
      <c r="AC178" s="206">
        <f t="shared" ca="1" si="11"/>
        <v>1</v>
      </c>
    </row>
    <row r="179" spans="3:29" x14ac:dyDescent="0.15">
      <c r="C179" s="107">
        <v>171</v>
      </c>
      <c r="D179" s="69">
        <f>IFERROR(MATCH(C179,索引!J:J,0),D178)</f>
        <v>21</v>
      </c>
      <c r="E179" s="69">
        <f t="shared" si="8"/>
        <v>7</v>
      </c>
      <c r="F179" s="69">
        <f>INDEX(索引!$F:$F,D179,1)</f>
        <v>10014</v>
      </c>
      <c r="G179" s="69" t="str">
        <f>INDEX(索引!$E:$E,D179,1)</f>
        <v>黄忠</v>
      </c>
      <c r="H179" s="69" t="str">
        <f>INDEX(索引!$G:$G,D179,1)</f>
        <v>弓将</v>
      </c>
      <c r="J179" s="208" t="str">
        <f ca="1">IF($H179="步将",'[3]配置系数（将领）'!I179,IF($H179="骑将",'[4]配置系数（将领）'!I179,IF($H179="弓将",'[5]配置系数（将领）'!I179,"")))</f>
        <v>1001400000501</v>
      </c>
      <c r="K179" s="208" t="str">
        <f ca="1">IF($H179="步将",'[3]配置系数（将领）'!J179,IF($H179="骑将",'[4]配置系数（将领）'!J179,IF($H179="弓将",'[5]配置系数（将领）'!J179,"")))</f>
        <v>被动技能3:强弓劲弩，摧枯拉朽，自身普攻降低目标100点护甲，持续4秒。</v>
      </c>
      <c r="L179" s="208">
        <f>IF($H179="步将",'[3]配置系数（将领）'!K179,IF($H179="骑将",'[4]配置系数（将领）'!K179,IF($H179="弓将",'[5]配置系数（将领）'!K179,"")))</f>
        <v>0</v>
      </c>
      <c r="M179" s="208">
        <f>IF($H179="步将",'[3]配置系数（将领）'!L179,IF($H179="骑将",'[4]配置系数（将领）'!L179,IF($H179="弓将",'[5]配置系数（将领）'!L179,"")))</f>
        <v>0</v>
      </c>
      <c r="N179" s="208" t="str">
        <f ca="1">IF($H179="步将",'[3]配置系数（将领）'!M179,IF($H179="骑将",'[4]配置系数（将领）'!M179,IF($H179="弓将",'[5]配置系数（将领）'!M179,"")))</f>
        <v>-100+-100+-100+-100+-100+-100+-100+-100+-100+-100+-100+-100+-100+-100+-100+-100+-100</v>
      </c>
      <c r="O179" s="206">
        <f t="shared" ca="1" si="9"/>
        <v>-1</v>
      </c>
      <c r="Q179" s="208" t="str">
        <f ca="1">IF($H179="步将",'[3]配置系数（将领）'!P179,IF($H179="骑将",'[4]配置系数（将领）'!P179,IF($H179="弓将",'[5]配置系数（将领）'!P179,"")))</f>
        <v/>
      </c>
      <c r="R179" s="208" t="str">
        <f ca="1">IF($H179="步将",'[3]配置系数（将领）'!Q179,IF($H179="骑将",'[4]配置系数（将领）'!Q179,IF($H179="弓将",'[5]配置系数（将领）'!Q179,"")))</f>
        <v/>
      </c>
      <c r="S179" s="208">
        <f>IF($H179="步将",'[3]配置系数（将领）'!R179,IF($H179="骑将",'[4]配置系数（将领）'!R179,IF($H179="弓将",'[5]配置系数（将领）'!R179,"")))</f>
        <v>0</v>
      </c>
      <c r="T179" s="208">
        <f>IF($H179="步将",'[3]配置系数（将领）'!S179,IF($H179="骑将",'[4]配置系数（将领）'!S179,IF($H179="弓将",'[5]配置系数（将领）'!S179,"")))</f>
        <v>0</v>
      </c>
      <c r="U179" s="208" t="str">
        <f ca="1">IF($H179="步将",'[3]配置系数（将领）'!T179,IF($H179="骑将",'[4]配置系数（将领）'!T179,IF($H179="弓将",'[5]配置系数（将领）'!T179,"")))</f>
        <v/>
      </c>
      <c r="V179" s="206">
        <f t="shared" ca="1" si="10"/>
        <v>1</v>
      </c>
      <c r="X179" s="208" t="str">
        <f ca="1">IF($H179="步将",'[3]配置系数（将领）'!W179,IF($H179="骑将",'[4]配置系数（将领）'!W179,IF($H179="弓将",'[5]配置系数（将领）'!W179,"")))</f>
        <v/>
      </c>
      <c r="Y179" s="208" t="str">
        <f ca="1">IF($H179="步将",'[3]配置系数（将领）'!X179,IF($H179="骑将",'[4]配置系数（将领）'!X179,IF($H179="弓将",'[5]配置系数（将领）'!X179,"")))</f>
        <v/>
      </c>
      <c r="Z179" s="208">
        <f>IF($H179="步将",'[3]配置系数（将领）'!Y179,IF($H179="骑将",'[4]配置系数（将领）'!Y179,IF($H179="弓将",'[5]配置系数（将领）'!Y179,"")))</f>
        <v>0</v>
      </c>
      <c r="AA179" s="208">
        <f>IF($H179="步将",'[3]配置系数（将领）'!Z179,IF($H179="骑将",'[4]配置系数（将领）'!Z179,IF($H179="弓将",'[5]配置系数（将领）'!Z179,"")))</f>
        <v>0</v>
      </c>
      <c r="AB179" s="208" t="str">
        <f ca="1">IF($H179="步将",'[3]配置系数（将领）'!AA179,IF($H179="骑将",'[4]配置系数（将领）'!AA179,IF($H179="弓将",'[5]配置系数（将领）'!AA179,"")))</f>
        <v/>
      </c>
      <c r="AC179" s="206">
        <f t="shared" ca="1" si="11"/>
        <v>1</v>
      </c>
    </row>
    <row r="180" spans="3:29" x14ac:dyDescent="0.15">
      <c r="C180" s="107">
        <v>172</v>
      </c>
      <c r="D180" s="69">
        <f>IFERROR(MATCH(C180,索引!J:J,0),D179)</f>
        <v>21</v>
      </c>
      <c r="E180" s="69">
        <f t="shared" si="8"/>
        <v>8</v>
      </c>
      <c r="F180" s="69">
        <f>INDEX(索引!$F:$F,D180,1)</f>
        <v>10014</v>
      </c>
      <c r="G180" s="69" t="str">
        <f>INDEX(索引!$E:$E,D180,1)</f>
        <v>黄忠</v>
      </c>
      <c r="H180" s="69" t="str">
        <f>INDEX(索引!$G:$G,D180,1)</f>
        <v>弓将</v>
      </c>
      <c r="J180" s="208" t="str">
        <f ca="1">IF($H180="步将",'[3]配置系数（将领）'!I180,IF($H180="骑将",'[4]配置系数（将领）'!I180,IF($H180="弓将",'[5]配置系数（将领）'!I180,"")))</f>
        <v/>
      </c>
      <c r="K180" s="208" t="str">
        <f ca="1">IF($H180="步将",'[3]配置系数（将领）'!J180,IF($H180="骑将",'[4]配置系数（将领）'!J180,IF($H180="弓将",'[5]配置系数（将领）'!J180,"")))</f>
        <v/>
      </c>
      <c r="L180" s="208">
        <f>IF($H180="步将",'[3]配置系数（将领）'!K180,IF($H180="骑将",'[4]配置系数（将领）'!K180,IF($H180="弓将",'[5]配置系数（将领）'!K180,"")))</f>
        <v>0</v>
      </c>
      <c r="M180" s="208">
        <f>IF($H180="步将",'[3]配置系数（将领）'!L180,IF($H180="骑将",'[4]配置系数（将领）'!L180,IF($H180="弓将",'[5]配置系数（将领）'!L180,"")))</f>
        <v>0</v>
      </c>
      <c r="N180" s="208" t="str">
        <f ca="1">IF($H180="步将",'[3]配置系数（将领）'!M180,IF($H180="骑将",'[4]配置系数（将领）'!M180,IF($H180="弓将",'[5]配置系数（将领）'!M180,"")))</f>
        <v/>
      </c>
      <c r="O180" s="206">
        <f t="shared" ca="1" si="9"/>
        <v>1</v>
      </c>
      <c r="Q180" s="208" t="str">
        <f ca="1">IF($H180="步将",'[3]配置系数（将领）'!P180,IF($H180="骑将",'[4]配置系数（将领）'!P180,IF($H180="弓将",'[5]配置系数（将领）'!P180,"")))</f>
        <v/>
      </c>
      <c r="R180" s="208" t="str">
        <f ca="1">IF($H180="步将",'[3]配置系数（将领）'!Q180,IF($H180="骑将",'[4]配置系数（将领）'!Q180,IF($H180="弓将",'[5]配置系数（将领）'!Q180,"")))</f>
        <v/>
      </c>
      <c r="S180" s="208">
        <f>IF($H180="步将",'[3]配置系数（将领）'!R180,IF($H180="骑将",'[4]配置系数（将领）'!R180,IF($H180="弓将",'[5]配置系数（将领）'!R180,"")))</f>
        <v>0</v>
      </c>
      <c r="T180" s="208">
        <f>IF($H180="步将",'[3]配置系数（将领）'!S180,IF($H180="骑将",'[4]配置系数（将领）'!S180,IF($H180="弓将",'[5]配置系数（将领）'!S180,"")))</f>
        <v>0</v>
      </c>
      <c r="U180" s="208" t="str">
        <f ca="1">IF($H180="步将",'[3]配置系数（将领）'!T180,IF($H180="骑将",'[4]配置系数（将领）'!T180,IF($H180="弓将",'[5]配置系数（将领）'!T180,"")))</f>
        <v/>
      </c>
      <c r="V180" s="206">
        <f t="shared" ca="1" si="10"/>
        <v>1</v>
      </c>
      <c r="X180" s="208" t="str">
        <f ca="1">IF($H180="步将",'[3]配置系数（将领）'!W180,IF($H180="骑将",'[4]配置系数（将领）'!W180,IF($H180="弓将",'[5]配置系数（将领）'!W180,"")))</f>
        <v/>
      </c>
      <c r="Y180" s="208" t="str">
        <f ca="1">IF($H180="步将",'[3]配置系数（将领）'!X180,IF($H180="骑将",'[4]配置系数（将领）'!X180,IF($H180="弓将",'[5]配置系数（将领）'!X180,"")))</f>
        <v/>
      </c>
      <c r="Z180" s="208">
        <f>IF($H180="步将",'[3]配置系数（将领）'!Y180,IF($H180="骑将",'[4]配置系数（将领）'!Y180,IF($H180="弓将",'[5]配置系数（将领）'!Y180,"")))</f>
        <v>0</v>
      </c>
      <c r="AA180" s="208">
        <f>IF($H180="步将",'[3]配置系数（将领）'!Z180,IF($H180="骑将",'[4]配置系数（将领）'!Z180,IF($H180="弓将",'[5]配置系数（将领）'!Z180,"")))</f>
        <v>0</v>
      </c>
      <c r="AB180" s="208" t="str">
        <f ca="1">IF($H180="步将",'[3]配置系数（将领）'!AA180,IF($H180="骑将",'[4]配置系数（将领）'!AA180,IF($H180="弓将",'[5]配置系数（将领）'!AA180,"")))</f>
        <v/>
      </c>
      <c r="AC180" s="206">
        <f t="shared" ca="1" si="11"/>
        <v>1</v>
      </c>
    </row>
    <row r="181" spans="3:29" x14ac:dyDescent="0.15">
      <c r="C181" s="107">
        <v>173</v>
      </c>
      <c r="D181" s="69">
        <f>IFERROR(MATCH(C181,索引!J:J,0),D180)</f>
        <v>21</v>
      </c>
      <c r="E181" s="69">
        <f t="shared" si="8"/>
        <v>9</v>
      </c>
      <c r="F181" s="69">
        <f>INDEX(索引!$F:$F,D181,1)</f>
        <v>10014</v>
      </c>
      <c r="G181" s="69" t="str">
        <f>INDEX(索引!$E:$E,D181,1)</f>
        <v>黄忠</v>
      </c>
      <c r="H181" s="69" t="str">
        <f>INDEX(索引!$G:$G,D181,1)</f>
        <v>弓将</v>
      </c>
      <c r="J181" s="208" t="str">
        <f ca="1">IF($H181="步将",'[3]配置系数（将领）'!I181,IF($H181="骑将",'[4]配置系数（将领）'!I181,IF($H181="弓将",'[5]配置系数（将领）'!I181,"")))</f>
        <v/>
      </c>
      <c r="K181" s="208" t="str">
        <f ca="1">IF($H181="步将",'[3]配置系数（将领）'!J181,IF($H181="骑将",'[4]配置系数（将领）'!J181,IF($H181="弓将",'[5]配置系数（将领）'!J181,"")))</f>
        <v/>
      </c>
      <c r="L181" s="208">
        <f>IF($H181="步将",'[3]配置系数（将领）'!K181,IF($H181="骑将",'[4]配置系数（将领）'!K181,IF($H181="弓将",'[5]配置系数（将领）'!K181,"")))</f>
        <v>0</v>
      </c>
      <c r="M181" s="208">
        <f>IF($H181="步将",'[3]配置系数（将领）'!L181,IF($H181="骑将",'[4]配置系数（将领）'!L181,IF($H181="弓将",'[5]配置系数（将领）'!L181,"")))</f>
        <v>0</v>
      </c>
      <c r="N181" s="208" t="str">
        <f ca="1">IF($H181="步将",'[3]配置系数（将领）'!M181,IF($H181="骑将",'[4]配置系数（将领）'!M181,IF($H181="弓将",'[5]配置系数（将领）'!M181,"")))</f>
        <v/>
      </c>
      <c r="O181" s="206">
        <f t="shared" ca="1" si="9"/>
        <v>1</v>
      </c>
      <c r="Q181" s="208" t="str">
        <f ca="1">IF($H181="步将",'[3]配置系数（将领）'!P181,IF($H181="骑将",'[4]配置系数（将领）'!P181,IF($H181="弓将",'[5]配置系数（将领）'!P181,"")))</f>
        <v/>
      </c>
      <c r="R181" s="208" t="str">
        <f ca="1">IF($H181="步将",'[3]配置系数（将领）'!Q181,IF($H181="骑将",'[4]配置系数（将领）'!Q181,IF($H181="弓将",'[5]配置系数（将领）'!Q181,"")))</f>
        <v/>
      </c>
      <c r="S181" s="208">
        <f>IF($H181="步将",'[3]配置系数（将领）'!R181,IF($H181="骑将",'[4]配置系数（将领）'!R181,IF($H181="弓将",'[5]配置系数（将领）'!R181,"")))</f>
        <v>0</v>
      </c>
      <c r="T181" s="208">
        <f>IF($H181="步将",'[3]配置系数（将领）'!S181,IF($H181="骑将",'[4]配置系数（将领）'!S181,IF($H181="弓将",'[5]配置系数（将领）'!S181,"")))</f>
        <v>0</v>
      </c>
      <c r="U181" s="208" t="str">
        <f ca="1">IF($H181="步将",'[3]配置系数（将领）'!T181,IF($H181="骑将",'[4]配置系数（将领）'!T181,IF($H181="弓将",'[5]配置系数（将领）'!T181,"")))</f>
        <v/>
      </c>
      <c r="V181" s="206">
        <f t="shared" ca="1" si="10"/>
        <v>1</v>
      </c>
      <c r="X181" s="208" t="str">
        <f ca="1">IF($H181="步将",'[3]配置系数（将领）'!W181,IF($H181="骑将",'[4]配置系数（将领）'!W181,IF($H181="弓将",'[5]配置系数（将领）'!W181,"")))</f>
        <v/>
      </c>
      <c r="Y181" s="208" t="str">
        <f ca="1">IF($H181="步将",'[3]配置系数（将领）'!X181,IF($H181="骑将",'[4]配置系数（将领）'!X181,IF($H181="弓将",'[5]配置系数（将领）'!X181,"")))</f>
        <v/>
      </c>
      <c r="Z181" s="208">
        <f>IF($H181="步将",'[3]配置系数（将领）'!Y181,IF($H181="骑将",'[4]配置系数（将领）'!Y181,IF($H181="弓将",'[5]配置系数（将领）'!Y181,"")))</f>
        <v>0</v>
      </c>
      <c r="AA181" s="208">
        <f>IF($H181="步将",'[3]配置系数（将领）'!Z181,IF($H181="骑将",'[4]配置系数（将领）'!Z181,IF($H181="弓将",'[5]配置系数（将领）'!Z181,"")))</f>
        <v>0</v>
      </c>
      <c r="AB181" s="208" t="str">
        <f ca="1">IF($H181="步将",'[3]配置系数（将领）'!AA181,IF($H181="骑将",'[4]配置系数（将领）'!AA181,IF($H181="弓将",'[5]配置系数（将领）'!AA181,"")))</f>
        <v/>
      </c>
      <c r="AC181" s="206">
        <f t="shared" ca="1" si="11"/>
        <v>1</v>
      </c>
    </row>
    <row r="182" spans="3:29" x14ac:dyDescent="0.15">
      <c r="C182" s="107">
        <v>174</v>
      </c>
      <c r="D182" s="69">
        <f>IFERROR(MATCH(C182,索引!J:J,0),D181)</f>
        <v>21</v>
      </c>
      <c r="E182" s="69">
        <f t="shared" si="8"/>
        <v>10</v>
      </c>
      <c r="F182" s="69">
        <f>INDEX(索引!$F:$F,D182,1)</f>
        <v>10014</v>
      </c>
      <c r="G182" s="69" t="str">
        <f>INDEX(索引!$E:$E,D182,1)</f>
        <v>黄忠</v>
      </c>
      <c r="H182" s="69" t="str">
        <f>INDEX(索引!$G:$G,D182,1)</f>
        <v>弓将</v>
      </c>
      <c r="J182" s="208" t="str">
        <f ca="1">IF($H182="步将",'[3]配置系数（将领）'!I182,IF($H182="骑将",'[4]配置系数（将领）'!I182,IF($H182="弓将",'[5]配置系数（将领）'!I182,"")))</f>
        <v/>
      </c>
      <c r="K182" s="208" t="str">
        <f ca="1">IF($H182="步将",'[3]配置系数（将领）'!J182,IF($H182="骑将",'[4]配置系数（将领）'!J182,IF($H182="弓将",'[5]配置系数（将领）'!J182,"")))</f>
        <v/>
      </c>
      <c r="L182" s="208">
        <f>IF($H182="步将",'[3]配置系数（将领）'!K182,IF($H182="骑将",'[4]配置系数（将领）'!K182,IF($H182="弓将",'[5]配置系数（将领）'!K182,"")))</f>
        <v>0</v>
      </c>
      <c r="M182" s="208">
        <f>IF($H182="步将",'[3]配置系数（将领）'!L182,IF($H182="骑将",'[4]配置系数（将领）'!L182,IF($H182="弓将",'[5]配置系数（将领）'!L182,"")))</f>
        <v>0</v>
      </c>
      <c r="N182" s="208" t="str">
        <f ca="1">IF($H182="步将",'[3]配置系数（将领）'!M182,IF($H182="骑将",'[4]配置系数（将领）'!M182,IF($H182="弓将",'[5]配置系数（将领）'!M182,"")))</f>
        <v/>
      </c>
      <c r="O182" s="206">
        <f t="shared" ca="1" si="9"/>
        <v>1</v>
      </c>
      <c r="Q182" s="208" t="str">
        <f ca="1">IF($H182="步将",'[3]配置系数（将领）'!P182,IF($H182="骑将",'[4]配置系数（将领）'!P182,IF($H182="弓将",'[5]配置系数（将领）'!P182,"")))</f>
        <v/>
      </c>
      <c r="R182" s="208" t="str">
        <f ca="1">IF($H182="步将",'[3]配置系数（将领）'!Q182,IF($H182="骑将",'[4]配置系数（将领）'!Q182,IF($H182="弓将",'[5]配置系数（将领）'!Q182,"")))</f>
        <v/>
      </c>
      <c r="S182" s="208">
        <f>IF($H182="步将",'[3]配置系数（将领）'!R182,IF($H182="骑将",'[4]配置系数（将领）'!R182,IF($H182="弓将",'[5]配置系数（将领）'!R182,"")))</f>
        <v>0</v>
      </c>
      <c r="T182" s="208">
        <f>IF($H182="步将",'[3]配置系数（将领）'!S182,IF($H182="骑将",'[4]配置系数（将领）'!S182,IF($H182="弓将",'[5]配置系数（将领）'!S182,"")))</f>
        <v>0</v>
      </c>
      <c r="U182" s="208" t="str">
        <f ca="1">IF($H182="步将",'[3]配置系数（将领）'!T182,IF($H182="骑将",'[4]配置系数（将领）'!T182,IF($H182="弓将",'[5]配置系数（将领）'!T182,"")))</f>
        <v/>
      </c>
      <c r="V182" s="206">
        <f t="shared" ca="1" si="10"/>
        <v>1</v>
      </c>
      <c r="X182" s="208" t="str">
        <f ca="1">IF($H182="步将",'[3]配置系数（将领）'!W182,IF($H182="骑将",'[4]配置系数（将领）'!W182,IF($H182="弓将",'[5]配置系数（将领）'!W182,"")))</f>
        <v/>
      </c>
      <c r="Y182" s="208" t="str">
        <f ca="1">IF($H182="步将",'[3]配置系数（将领）'!X182,IF($H182="骑将",'[4]配置系数（将领）'!X182,IF($H182="弓将",'[5]配置系数（将领）'!X182,"")))</f>
        <v/>
      </c>
      <c r="Z182" s="208">
        <f>IF($H182="步将",'[3]配置系数（将领）'!Y182,IF($H182="骑将",'[4]配置系数（将领）'!Y182,IF($H182="弓将",'[5]配置系数（将领）'!Y182,"")))</f>
        <v>0</v>
      </c>
      <c r="AA182" s="208">
        <f>IF($H182="步将",'[3]配置系数（将领）'!Z182,IF($H182="骑将",'[4]配置系数（将领）'!Z182,IF($H182="弓将",'[5]配置系数（将领）'!Z182,"")))</f>
        <v>0</v>
      </c>
      <c r="AB182" s="208" t="str">
        <f ca="1">IF($H182="步将",'[3]配置系数（将领）'!AA182,IF($H182="骑将",'[4]配置系数（将领）'!AA182,IF($H182="弓将",'[5]配置系数（将领）'!AA182,"")))</f>
        <v/>
      </c>
      <c r="AC182" s="206">
        <f t="shared" ca="1" si="11"/>
        <v>1</v>
      </c>
    </row>
    <row r="183" spans="3:29" x14ac:dyDescent="0.15">
      <c r="C183" s="107">
        <v>175</v>
      </c>
      <c r="D183" s="69">
        <f>IFERROR(MATCH(C183,索引!J:J,0),D182)</f>
        <v>21</v>
      </c>
      <c r="E183" s="69">
        <f t="shared" si="8"/>
        <v>11</v>
      </c>
      <c r="F183" s="69">
        <f>INDEX(索引!$F:$F,D183,1)</f>
        <v>10014</v>
      </c>
      <c r="G183" s="69" t="str">
        <f>INDEX(索引!$E:$E,D183,1)</f>
        <v>黄忠</v>
      </c>
      <c r="H183" s="69" t="str">
        <f>INDEX(索引!$G:$G,D183,1)</f>
        <v>弓将</v>
      </c>
      <c r="J183" s="208" t="str">
        <f ca="1">IF($H183="步将",'[3]配置系数（将领）'!I183,IF($H183="骑将",'[4]配置系数（将领）'!I183,IF($H183="弓将",'[5]配置系数（将领）'!I183,"")))</f>
        <v/>
      </c>
      <c r="K183" s="208" t="str">
        <f ca="1">IF($H183="步将",'[3]配置系数（将领）'!J183,IF($H183="骑将",'[4]配置系数（将领）'!J183,IF($H183="弓将",'[5]配置系数（将领）'!J183,"")))</f>
        <v/>
      </c>
      <c r="L183" s="208">
        <f>IF($H183="步将",'[3]配置系数（将领）'!K183,IF($H183="骑将",'[4]配置系数（将领）'!K183,IF($H183="弓将",'[5]配置系数（将领）'!K183,"")))</f>
        <v>0</v>
      </c>
      <c r="M183" s="208">
        <f>IF($H183="步将",'[3]配置系数（将领）'!L183,IF($H183="骑将",'[4]配置系数（将领）'!L183,IF($H183="弓将",'[5]配置系数（将领）'!L183,"")))</f>
        <v>0</v>
      </c>
      <c r="N183" s="208" t="str">
        <f ca="1">IF($H183="步将",'[3]配置系数（将领）'!M183,IF($H183="骑将",'[4]配置系数（将领）'!M183,IF($H183="弓将",'[5]配置系数（将领）'!M183,"")))</f>
        <v/>
      </c>
      <c r="O183" s="206">
        <f t="shared" ca="1" si="9"/>
        <v>1</v>
      </c>
      <c r="Q183" s="208" t="str">
        <f ca="1">IF($H183="步将",'[3]配置系数（将领）'!P183,IF($H183="骑将",'[4]配置系数（将领）'!P183,IF($H183="弓将",'[5]配置系数（将领）'!P183,"")))</f>
        <v/>
      </c>
      <c r="R183" s="208" t="str">
        <f ca="1">IF($H183="步将",'[3]配置系数（将领）'!Q183,IF($H183="骑将",'[4]配置系数（将领）'!Q183,IF($H183="弓将",'[5]配置系数（将领）'!Q183,"")))</f>
        <v/>
      </c>
      <c r="S183" s="208">
        <f>IF($H183="步将",'[3]配置系数（将领）'!R183,IF($H183="骑将",'[4]配置系数（将领）'!R183,IF($H183="弓将",'[5]配置系数（将领）'!R183,"")))</f>
        <v>0</v>
      </c>
      <c r="T183" s="208">
        <f>IF($H183="步将",'[3]配置系数（将领）'!S183,IF($H183="骑将",'[4]配置系数（将领）'!S183,IF($H183="弓将",'[5]配置系数（将领）'!S183,"")))</f>
        <v>0</v>
      </c>
      <c r="U183" s="208" t="str">
        <f ca="1">IF($H183="步将",'[3]配置系数（将领）'!T183,IF($H183="骑将",'[4]配置系数（将领）'!T183,IF($H183="弓将",'[5]配置系数（将领）'!T183,"")))</f>
        <v/>
      </c>
      <c r="V183" s="206">
        <f t="shared" ca="1" si="10"/>
        <v>1</v>
      </c>
      <c r="X183" s="208" t="str">
        <f ca="1">IF($H183="步将",'[3]配置系数（将领）'!W183,IF($H183="骑将",'[4]配置系数（将领）'!W183,IF($H183="弓将",'[5]配置系数（将领）'!W183,"")))</f>
        <v/>
      </c>
      <c r="Y183" s="208" t="str">
        <f ca="1">IF($H183="步将",'[3]配置系数（将领）'!X183,IF($H183="骑将",'[4]配置系数（将领）'!X183,IF($H183="弓将",'[5]配置系数（将领）'!X183,"")))</f>
        <v/>
      </c>
      <c r="Z183" s="208">
        <f>IF($H183="步将",'[3]配置系数（将领）'!Y183,IF($H183="骑将",'[4]配置系数（将领）'!Y183,IF($H183="弓将",'[5]配置系数（将领）'!Y183,"")))</f>
        <v>0</v>
      </c>
      <c r="AA183" s="208">
        <f>IF($H183="步将",'[3]配置系数（将领）'!Z183,IF($H183="骑将",'[4]配置系数（将领）'!Z183,IF($H183="弓将",'[5]配置系数（将领）'!Z183,"")))</f>
        <v>0</v>
      </c>
      <c r="AB183" s="208" t="str">
        <f ca="1">IF($H183="步将",'[3]配置系数（将领）'!AA183,IF($H183="骑将",'[4]配置系数（将领）'!AA183,IF($H183="弓将",'[5]配置系数（将领）'!AA183,"")))</f>
        <v/>
      </c>
      <c r="AC183" s="206">
        <f t="shared" ca="1" si="11"/>
        <v>1</v>
      </c>
    </row>
    <row r="184" spans="3:29" x14ac:dyDescent="0.15">
      <c r="C184" s="107">
        <v>176</v>
      </c>
      <c r="D184" s="69">
        <f>IFERROR(MATCH(C184,索引!J:J,0),D183)</f>
        <v>21</v>
      </c>
      <c r="E184" s="69">
        <f t="shared" si="8"/>
        <v>12</v>
      </c>
      <c r="F184" s="69">
        <f>INDEX(索引!$F:$F,D184,1)</f>
        <v>10014</v>
      </c>
      <c r="G184" s="69" t="str">
        <f>INDEX(索引!$E:$E,D184,1)</f>
        <v>黄忠</v>
      </c>
      <c r="H184" s="69" t="str">
        <f>INDEX(索引!$G:$G,D184,1)</f>
        <v>弓将</v>
      </c>
      <c r="J184" s="208" t="str">
        <f ca="1">IF($H184="步将",'[3]配置系数（将领）'!I184,IF($H184="骑将",'[4]配置系数（将领）'!I184,IF($H184="弓将",'[5]配置系数（将领）'!I184,"")))</f>
        <v/>
      </c>
      <c r="K184" s="208" t="str">
        <f ca="1">IF($H184="步将",'[3]配置系数（将领）'!J184,IF($H184="骑将",'[4]配置系数（将领）'!J184,IF($H184="弓将",'[5]配置系数（将领）'!J184,"")))</f>
        <v/>
      </c>
      <c r="L184" s="208">
        <f>IF($H184="步将",'[3]配置系数（将领）'!K184,IF($H184="骑将",'[4]配置系数（将领）'!K184,IF($H184="弓将",'[5]配置系数（将领）'!K184,"")))</f>
        <v>0</v>
      </c>
      <c r="M184" s="208">
        <f>IF($H184="步将",'[3]配置系数（将领）'!L184,IF($H184="骑将",'[4]配置系数（将领）'!L184,IF($H184="弓将",'[5]配置系数（将领）'!L184,"")))</f>
        <v>0</v>
      </c>
      <c r="N184" s="208" t="str">
        <f ca="1">IF($H184="步将",'[3]配置系数（将领）'!M184,IF($H184="骑将",'[4]配置系数（将领）'!M184,IF($H184="弓将",'[5]配置系数（将领）'!M184,"")))</f>
        <v/>
      </c>
      <c r="O184" s="206">
        <f t="shared" ca="1" si="9"/>
        <v>1</v>
      </c>
      <c r="Q184" s="208" t="str">
        <f ca="1">IF($H184="步将",'[3]配置系数（将领）'!P184,IF($H184="骑将",'[4]配置系数（将领）'!P184,IF($H184="弓将",'[5]配置系数（将领）'!P184,"")))</f>
        <v/>
      </c>
      <c r="R184" s="208" t="str">
        <f ca="1">IF($H184="步将",'[3]配置系数（将领）'!Q184,IF($H184="骑将",'[4]配置系数（将领）'!Q184,IF($H184="弓将",'[5]配置系数（将领）'!Q184,"")))</f>
        <v/>
      </c>
      <c r="S184" s="208">
        <f>IF($H184="步将",'[3]配置系数（将领）'!R184,IF($H184="骑将",'[4]配置系数（将领）'!R184,IF($H184="弓将",'[5]配置系数（将领）'!R184,"")))</f>
        <v>0</v>
      </c>
      <c r="T184" s="208">
        <f>IF($H184="步将",'[3]配置系数（将领）'!S184,IF($H184="骑将",'[4]配置系数（将领）'!S184,IF($H184="弓将",'[5]配置系数（将领）'!S184,"")))</f>
        <v>0</v>
      </c>
      <c r="U184" s="208" t="str">
        <f ca="1">IF($H184="步将",'[3]配置系数（将领）'!T184,IF($H184="骑将",'[4]配置系数（将领）'!T184,IF($H184="弓将",'[5]配置系数（将领）'!T184,"")))</f>
        <v/>
      </c>
      <c r="V184" s="206">
        <f t="shared" ca="1" si="10"/>
        <v>1</v>
      </c>
      <c r="X184" s="208" t="str">
        <f ca="1">IF($H184="步将",'[3]配置系数（将领）'!W184,IF($H184="骑将",'[4]配置系数（将领）'!W184,IF($H184="弓将",'[5]配置系数（将领）'!W184,"")))</f>
        <v/>
      </c>
      <c r="Y184" s="208" t="str">
        <f ca="1">IF($H184="步将",'[3]配置系数（将领）'!X184,IF($H184="骑将",'[4]配置系数（将领）'!X184,IF($H184="弓将",'[5]配置系数（将领）'!X184,"")))</f>
        <v/>
      </c>
      <c r="Z184" s="208">
        <f>IF($H184="步将",'[3]配置系数（将领）'!Y184,IF($H184="骑将",'[4]配置系数（将领）'!Y184,IF($H184="弓将",'[5]配置系数（将领）'!Y184,"")))</f>
        <v>0</v>
      </c>
      <c r="AA184" s="208">
        <f>IF($H184="步将",'[3]配置系数（将领）'!Z184,IF($H184="骑将",'[4]配置系数（将领）'!Z184,IF($H184="弓将",'[5]配置系数（将领）'!Z184,"")))</f>
        <v>0</v>
      </c>
      <c r="AB184" s="208" t="str">
        <f ca="1">IF($H184="步将",'[3]配置系数（将领）'!AA184,IF($H184="骑将",'[4]配置系数（将领）'!AA184,IF($H184="弓将",'[5]配置系数（将领）'!AA184,"")))</f>
        <v/>
      </c>
      <c r="AC184" s="206">
        <f t="shared" ca="1" si="11"/>
        <v>1</v>
      </c>
    </row>
    <row r="185" spans="3:29" x14ac:dyDescent="0.15">
      <c r="C185" s="107">
        <v>177</v>
      </c>
      <c r="D185" s="69">
        <f>IFERROR(MATCH(C185,索引!J:J,0),D184)</f>
        <v>21</v>
      </c>
      <c r="E185" s="69">
        <f t="shared" si="8"/>
        <v>13</v>
      </c>
      <c r="F185" s="69">
        <f>INDEX(索引!$F:$F,D185,1)</f>
        <v>10014</v>
      </c>
      <c r="G185" s="69" t="str">
        <f>INDEX(索引!$E:$E,D185,1)</f>
        <v>黄忠</v>
      </c>
      <c r="H185" s="69" t="str">
        <f>INDEX(索引!$G:$G,D185,1)</f>
        <v>弓将</v>
      </c>
      <c r="J185" s="208" t="str">
        <f ca="1">IF($H185="步将",'[3]配置系数（将领）'!I185,IF($H185="骑将",'[4]配置系数（将领）'!I185,IF($H185="弓将",'[5]配置系数（将领）'!I185,"")))</f>
        <v/>
      </c>
      <c r="K185" s="208" t="str">
        <f ca="1">IF($H185="步将",'[3]配置系数（将领）'!J185,IF($H185="骑将",'[4]配置系数（将领）'!J185,IF($H185="弓将",'[5]配置系数（将领）'!J185,"")))</f>
        <v/>
      </c>
      <c r="L185" s="208">
        <f>IF($H185="步将",'[3]配置系数（将领）'!K185,IF($H185="骑将",'[4]配置系数（将领）'!K185,IF($H185="弓将",'[5]配置系数（将领）'!K185,"")))</f>
        <v>0</v>
      </c>
      <c r="M185" s="208">
        <f>IF($H185="步将",'[3]配置系数（将领）'!L185,IF($H185="骑将",'[4]配置系数（将领）'!L185,IF($H185="弓将",'[5]配置系数（将领）'!L185,"")))</f>
        <v>0</v>
      </c>
      <c r="N185" s="208" t="str">
        <f ca="1">IF($H185="步将",'[3]配置系数（将领）'!M185,IF($H185="骑将",'[4]配置系数（将领）'!M185,IF($H185="弓将",'[5]配置系数（将领）'!M185,"")))</f>
        <v/>
      </c>
      <c r="O185" s="206">
        <f t="shared" ca="1" si="9"/>
        <v>1</v>
      </c>
      <c r="Q185" s="208" t="str">
        <f ca="1">IF($H185="步将",'[3]配置系数（将领）'!P185,IF($H185="骑将",'[4]配置系数（将领）'!P185,IF($H185="弓将",'[5]配置系数（将领）'!P185,"")))</f>
        <v/>
      </c>
      <c r="R185" s="208" t="str">
        <f ca="1">IF($H185="步将",'[3]配置系数（将领）'!Q185,IF($H185="骑将",'[4]配置系数（将领）'!Q185,IF($H185="弓将",'[5]配置系数（将领）'!Q185,"")))</f>
        <v/>
      </c>
      <c r="S185" s="208">
        <f>IF($H185="步将",'[3]配置系数（将领）'!R185,IF($H185="骑将",'[4]配置系数（将领）'!R185,IF($H185="弓将",'[5]配置系数（将领）'!R185,"")))</f>
        <v>0</v>
      </c>
      <c r="T185" s="208">
        <f>IF($H185="步将",'[3]配置系数（将领）'!S185,IF($H185="骑将",'[4]配置系数（将领）'!S185,IF($H185="弓将",'[5]配置系数（将领）'!S185,"")))</f>
        <v>0</v>
      </c>
      <c r="U185" s="208" t="str">
        <f ca="1">IF($H185="步将",'[3]配置系数（将领）'!T185,IF($H185="骑将",'[4]配置系数（将领）'!T185,IF($H185="弓将",'[5]配置系数（将领）'!T185,"")))</f>
        <v/>
      </c>
      <c r="V185" s="206">
        <f t="shared" ca="1" si="10"/>
        <v>1</v>
      </c>
      <c r="X185" s="208" t="str">
        <f ca="1">IF($H185="步将",'[3]配置系数（将领）'!W185,IF($H185="骑将",'[4]配置系数（将领）'!W185,IF($H185="弓将",'[5]配置系数（将领）'!W185,"")))</f>
        <v/>
      </c>
      <c r="Y185" s="208" t="str">
        <f ca="1">IF($H185="步将",'[3]配置系数（将领）'!X185,IF($H185="骑将",'[4]配置系数（将领）'!X185,IF($H185="弓将",'[5]配置系数（将领）'!X185,"")))</f>
        <v/>
      </c>
      <c r="Z185" s="208">
        <f>IF($H185="步将",'[3]配置系数（将领）'!Y185,IF($H185="骑将",'[4]配置系数（将领）'!Y185,IF($H185="弓将",'[5]配置系数（将领）'!Y185,"")))</f>
        <v>0</v>
      </c>
      <c r="AA185" s="208">
        <f>IF($H185="步将",'[3]配置系数（将领）'!Z185,IF($H185="骑将",'[4]配置系数（将领）'!Z185,IF($H185="弓将",'[5]配置系数（将领）'!Z185,"")))</f>
        <v>0</v>
      </c>
      <c r="AB185" s="208" t="str">
        <f ca="1">IF($H185="步将",'[3]配置系数（将领）'!AA185,IF($H185="骑将",'[4]配置系数（将领）'!AA185,IF($H185="弓将",'[5]配置系数（将领）'!AA185,"")))</f>
        <v/>
      </c>
      <c r="AC185" s="206">
        <f t="shared" ca="1" si="11"/>
        <v>1</v>
      </c>
    </row>
    <row r="186" spans="3:29" x14ac:dyDescent="0.15">
      <c r="C186" s="107">
        <v>178</v>
      </c>
      <c r="D186" s="69">
        <f>IFERROR(MATCH(C186,索引!J:J,0),D185)</f>
        <v>21</v>
      </c>
      <c r="E186" s="69">
        <f t="shared" si="8"/>
        <v>14</v>
      </c>
      <c r="F186" s="69">
        <f>INDEX(索引!$F:$F,D186,1)</f>
        <v>10014</v>
      </c>
      <c r="G186" s="69" t="str">
        <f>INDEX(索引!$E:$E,D186,1)</f>
        <v>黄忠</v>
      </c>
      <c r="H186" s="69" t="str">
        <f>INDEX(索引!$G:$G,D186,1)</f>
        <v>弓将</v>
      </c>
      <c r="J186" s="208" t="str">
        <f ca="1">IF($H186="步将",'[3]配置系数（将领）'!I186,IF($H186="骑将",'[4]配置系数（将领）'!I186,IF($H186="弓将",'[5]配置系数（将领）'!I186,"")))</f>
        <v/>
      </c>
      <c r="K186" s="208" t="str">
        <f ca="1">IF($H186="步将",'[3]配置系数（将领）'!J186,IF($H186="骑将",'[4]配置系数（将领）'!J186,IF($H186="弓将",'[5]配置系数（将领）'!J186,"")))</f>
        <v/>
      </c>
      <c r="L186" s="208">
        <f>IF($H186="步将",'[3]配置系数（将领）'!K186,IF($H186="骑将",'[4]配置系数（将领）'!K186,IF($H186="弓将",'[5]配置系数（将领）'!K186,"")))</f>
        <v>0</v>
      </c>
      <c r="M186" s="208">
        <f>IF($H186="步将",'[3]配置系数（将领）'!L186,IF($H186="骑将",'[4]配置系数（将领）'!L186,IF($H186="弓将",'[5]配置系数（将领）'!L186,"")))</f>
        <v>0</v>
      </c>
      <c r="N186" s="208" t="str">
        <f ca="1">IF($H186="步将",'[3]配置系数（将领）'!M186,IF($H186="骑将",'[4]配置系数（将领）'!M186,IF($H186="弓将",'[5]配置系数（将领）'!M186,"")))</f>
        <v/>
      </c>
      <c r="O186" s="206">
        <f t="shared" ca="1" si="9"/>
        <v>1</v>
      </c>
      <c r="Q186" s="208" t="str">
        <f ca="1">IF($H186="步将",'[3]配置系数（将领）'!P186,IF($H186="骑将",'[4]配置系数（将领）'!P186,IF($H186="弓将",'[5]配置系数（将领）'!P186,"")))</f>
        <v/>
      </c>
      <c r="R186" s="208" t="str">
        <f ca="1">IF($H186="步将",'[3]配置系数（将领）'!Q186,IF($H186="骑将",'[4]配置系数（将领）'!Q186,IF($H186="弓将",'[5]配置系数（将领）'!Q186,"")))</f>
        <v/>
      </c>
      <c r="S186" s="208">
        <f>IF($H186="步将",'[3]配置系数（将领）'!R186,IF($H186="骑将",'[4]配置系数（将领）'!R186,IF($H186="弓将",'[5]配置系数（将领）'!R186,"")))</f>
        <v>0</v>
      </c>
      <c r="T186" s="208">
        <f>IF($H186="步将",'[3]配置系数（将领）'!S186,IF($H186="骑将",'[4]配置系数（将领）'!S186,IF($H186="弓将",'[5]配置系数（将领）'!S186,"")))</f>
        <v>0</v>
      </c>
      <c r="U186" s="208" t="str">
        <f ca="1">IF($H186="步将",'[3]配置系数（将领）'!T186,IF($H186="骑将",'[4]配置系数（将领）'!T186,IF($H186="弓将",'[5]配置系数（将领）'!T186,"")))</f>
        <v/>
      </c>
      <c r="V186" s="206">
        <f t="shared" ca="1" si="10"/>
        <v>1</v>
      </c>
      <c r="X186" s="208" t="str">
        <f ca="1">IF($H186="步将",'[3]配置系数（将领）'!W186,IF($H186="骑将",'[4]配置系数（将领）'!W186,IF($H186="弓将",'[5]配置系数（将领）'!W186,"")))</f>
        <v/>
      </c>
      <c r="Y186" s="208" t="str">
        <f ca="1">IF($H186="步将",'[3]配置系数（将领）'!X186,IF($H186="骑将",'[4]配置系数（将领）'!X186,IF($H186="弓将",'[5]配置系数（将领）'!X186,"")))</f>
        <v/>
      </c>
      <c r="Z186" s="208">
        <f>IF($H186="步将",'[3]配置系数（将领）'!Y186,IF($H186="骑将",'[4]配置系数（将领）'!Y186,IF($H186="弓将",'[5]配置系数（将领）'!Y186,"")))</f>
        <v>0</v>
      </c>
      <c r="AA186" s="208">
        <f>IF($H186="步将",'[3]配置系数（将领）'!Z186,IF($H186="骑将",'[4]配置系数（将领）'!Z186,IF($H186="弓将",'[5]配置系数（将领）'!Z186,"")))</f>
        <v>0</v>
      </c>
      <c r="AB186" s="208" t="str">
        <f ca="1">IF($H186="步将",'[3]配置系数（将领）'!AA186,IF($H186="骑将",'[4]配置系数（将领）'!AA186,IF($H186="弓将",'[5]配置系数（将领）'!AA186,"")))</f>
        <v/>
      </c>
      <c r="AC186" s="206">
        <f t="shared" ca="1" si="11"/>
        <v>1</v>
      </c>
    </row>
    <row r="187" spans="3:29" x14ac:dyDescent="0.15">
      <c r="C187" s="107">
        <v>179</v>
      </c>
      <c r="D187" s="69">
        <f>IFERROR(MATCH(C187,索引!J:J,0),D186)</f>
        <v>21</v>
      </c>
      <c r="E187" s="69">
        <f t="shared" si="8"/>
        <v>15</v>
      </c>
      <c r="F187" s="69">
        <f>INDEX(索引!$F:$F,D187,1)</f>
        <v>10014</v>
      </c>
      <c r="G187" s="69" t="str">
        <f>INDEX(索引!$E:$E,D187,1)</f>
        <v>黄忠</v>
      </c>
      <c r="H187" s="69" t="str">
        <f>INDEX(索引!$G:$G,D187,1)</f>
        <v>弓将</v>
      </c>
      <c r="J187" s="208" t="str">
        <f ca="1">IF($H187="步将",'[3]配置系数（将领）'!I187,IF($H187="骑将",'[4]配置系数（将领）'!I187,IF($H187="弓将",'[5]配置系数（将领）'!I187,"")))</f>
        <v/>
      </c>
      <c r="K187" s="208" t="str">
        <f ca="1">IF($H187="步将",'[3]配置系数（将领）'!J187,IF($H187="骑将",'[4]配置系数（将领）'!J187,IF($H187="弓将",'[5]配置系数（将领）'!J187,"")))</f>
        <v/>
      </c>
      <c r="L187" s="208">
        <f>IF($H187="步将",'[3]配置系数（将领）'!K187,IF($H187="骑将",'[4]配置系数（将领）'!K187,IF($H187="弓将",'[5]配置系数（将领）'!K187,"")))</f>
        <v>0</v>
      </c>
      <c r="M187" s="208">
        <f>IF($H187="步将",'[3]配置系数（将领）'!L187,IF($H187="骑将",'[4]配置系数（将领）'!L187,IF($H187="弓将",'[5]配置系数（将领）'!L187,"")))</f>
        <v>0</v>
      </c>
      <c r="N187" s="208" t="str">
        <f ca="1">IF($H187="步将",'[3]配置系数（将领）'!M187,IF($H187="骑将",'[4]配置系数（将领）'!M187,IF($H187="弓将",'[5]配置系数（将领）'!M187,"")))</f>
        <v/>
      </c>
      <c r="O187" s="206">
        <f t="shared" ca="1" si="9"/>
        <v>1</v>
      </c>
      <c r="Q187" s="208" t="str">
        <f ca="1">IF($H187="步将",'[3]配置系数（将领）'!P187,IF($H187="骑将",'[4]配置系数（将领）'!P187,IF($H187="弓将",'[5]配置系数（将领）'!P187,"")))</f>
        <v/>
      </c>
      <c r="R187" s="208" t="str">
        <f ca="1">IF($H187="步将",'[3]配置系数（将领）'!Q187,IF($H187="骑将",'[4]配置系数（将领）'!Q187,IF($H187="弓将",'[5]配置系数（将领）'!Q187,"")))</f>
        <v/>
      </c>
      <c r="S187" s="208">
        <f>IF($H187="步将",'[3]配置系数（将领）'!R187,IF($H187="骑将",'[4]配置系数（将领）'!R187,IF($H187="弓将",'[5]配置系数（将领）'!R187,"")))</f>
        <v>0</v>
      </c>
      <c r="T187" s="208">
        <f>IF($H187="步将",'[3]配置系数（将领）'!S187,IF($H187="骑将",'[4]配置系数（将领）'!S187,IF($H187="弓将",'[5]配置系数（将领）'!S187,"")))</f>
        <v>0</v>
      </c>
      <c r="U187" s="208" t="str">
        <f ca="1">IF($H187="步将",'[3]配置系数（将领）'!T187,IF($H187="骑将",'[4]配置系数（将领）'!T187,IF($H187="弓将",'[5]配置系数（将领）'!T187,"")))</f>
        <v/>
      </c>
      <c r="V187" s="206">
        <f t="shared" ca="1" si="10"/>
        <v>1</v>
      </c>
      <c r="X187" s="208" t="str">
        <f ca="1">IF($H187="步将",'[3]配置系数（将领）'!W187,IF($H187="骑将",'[4]配置系数（将领）'!W187,IF($H187="弓将",'[5]配置系数（将领）'!W187,"")))</f>
        <v/>
      </c>
      <c r="Y187" s="208" t="str">
        <f ca="1">IF($H187="步将",'[3]配置系数（将领）'!X187,IF($H187="骑将",'[4]配置系数（将领）'!X187,IF($H187="弓将",'[5]配置系数（将领）'!X187,"")))</f>
        <v/>
      </c>
      <c r="Z187" s="208">
        <f>IF($H187="步将",'[3]配置系数（将领）'!Y187,IF($H187="骑将",'[4]配置系数（将领）'!Y187,IF($H187="弓将",'[5]配置系数（将领）'!Y187,"")))</f>
        <v>0</v>
      </c>
      <c r="AA187" s="208">
        <f>IF($H187="步将",'[3]配置系数（将领）'!Z187,IF($H187="骑将",'[4]配置系数（将领）'!Z187,IF($H187="弓将",'[5]配置系数（将领）'!Z187,"")))</f>
        <v>0</v>
      </c>
      <c r="AB187" s="208" t="str">
        <f ca="1">IF($H187="步将",'[3]配置系数（将领）'!AA187,IF($H187="骑将",'[4]配置系数（将领）'!AA187,IF($H187="弓将",'[5]配置系数（将领）'!AA187,"")))</f>
        <v/>
      </c>
      <c r="AC187" s="206">
        <f t="shared" ca="1" si="11"/>
        <v>1</v>
      </c>
    </row>
    <row r="188" spans="3:29" x14ac:dyDescent="0.15">
      <c r="C188" s="107">
        <v>180</v>
      </c>
      <c r="D188" s="69">
        <f>IFERROR(MATCH(C188,索引!J:J,0),D187)</f>
        <v>22</v>
      </c>
      <c r="E188" s="69">
        <f t="shared" si="8"/>
        <v>1</v>
      </c>
      <c r="F188" s="69">
        <f>INDEX(索引!$F:$F,D188,1)</f>
        <v>10015</v>
      </c>
      <c r="G188" s="69" t="str">
        <f>INDEX(索引!$E:$E,D188,1)</f>
        <v>马腾</v>
      </c>
      <c r="H188" s="69" t="str">
        <f>INDEX(索引!$G:$G,D188,1)</f>
        <v>步将</v>
      </c>
      <c r="J188" s="208" t="str">
        <f ca="1">IF($H188="步将",'[3]配置系数（将领）'!I188,IF($H188="骑将",'[4]配置系数（将领）'!I188,IF($H188="弓将",'[5]配置系数（将领）'!I188,"")))</f>
        <v>1001500000101</v>
      </c>
      <c r="K188" s="208" t="str">
        <f ca="1">IF($H188="步将",'[3]配置系数（将领）'!J188,IF($H188="骑将",'[4]配置系数（将领）'!J188,IF($H188="弓将",'[5]配置系数（将领）'!J188,"")))</f>
        <v>普通攻击:对单体敌人造成{0}%的武力伤害</v>
      </c>
      <c r="L188" s="208">
        <f>IF($H188="步将",'[3]配置系数（将领）'!K188,IF($H188="骑将",'[4]配置系数（将领）'!K188,IF($H188="弓将",'[5]配置系数（将领）'!K188,"")))</f>
        <v>0</v>
      </c>
      <c r="M188" s="208">
        <f>IF($H188="步将",'[3]配置系数（将领）'!L188,IF($H188="骑将",'[4]配置系数（将领）'!L188,IF($H188="弓将",'[5]配置系数（将领）'!L188,"")))</f>
        <v>0</v>
      </c>
      <c r="N188" s="208" t="str">
        <f ca="1">IF($H188="步将",'[3]配置系数（将领）'!M188,IF($H188="骑将",'[4]配置系数（将领）'!M188,IF($H188="弓将",'[5]配置系数（将领）'!M188,"")))</f>
        <v>0.25+0.25+0.25+0.25+0.25+0.25+0.25+0.25+0.25+0.25+0.25+0.25+0.25+0.25+0.25+0.25+0.25</v>
      </c>
      <c r="O188" s="206">
        <f t="shared" ca="1" si="9"/>
        <v>100</v>
      </c>
      <c r="Q188" s="208" t="str">
        <f ca="1">IF($H188="步将",'[3]配置系数（将领）'!P188,IF($H188="骑将",'[4]配置系数（将领）'!P188,IF($H188="弓将",'[5]配置系数（将领）'!P188,"")))</f>
        <v/>
      </c>
      <c r="R188" s="208" t="str">
        <f ca="1">IF($H188="步将",'[3]配置系数（将领）'!Q188,IF($H188="骑将",'[4]配置系数（将领）'!Q188,IF($H188="弓将",'[5]配置系数（将领）'!Q188,"")))</f>
        <v/>
      </c>
      <c r="S188" s="208">
        <f>IF($H188="步将",'[3]配置系数（将领）'!R188,IF($H188="骑将",'[4]配置系数（将领）'!R188,IF($H188="弓将",'[5]配置系数（将领）'!R188,"")))</f>
        <v>0</v>
      </c>
      <c r="T188" s="208">
        <f>IF($H188="步将",'[3]配置系数（将领）'!S188,IF($H188="骑将",'[4]配置系数（将领）'!S188,IF($H188="弓将",'[5]配置系数（将领）'!S188,"")))</f>
        <v>0</v>
      </c>
      <c r="U188" s="208" t="str">
        <f ca="1">IF($H188="步将",'[3]配置系数（将领）'!T188,IF($H188="骑将",'[4]配置系数（将领）'!T188,IF($H188="弓将",'[5]配置系数（将领）'!T188,"")))</f>
        <v/>
      </c>
      <c r="V188" s="206">
        <f t="shared" ca="1" si="10"/>
        <v>1</v>
      </c>
      <c r="X188" s="208" t="str">
        <f ca="1">IF($H188="步将",'[3]配置系数（将领）'!W188,IF($H188="骑将",'[4]配置系数（将领）'!W188,IF($H188="弓将",'[5]配置系数（将领）'!W188,"")))</f>
        <v/>
      </c>
      <c r="Y188" s="208" t="str">
        <f ca="1">IF($H188="步将",'[3]配置系数（将领）'!X188,IF($H188="骑将",'[4]配置系数（将领）'!X188,IF($H188="弓将",'[5]配置系数（将领）'!X188,"")))</f>
        <v/>
      </c>
      <c r="Z188" s="208">
        <f>IF($H188="步将",'[3]配置系数（将领）'!Y188,IF($H188="骑将",'[4]配置系数（将领）'!Y188,IF($H188="弓将",'[5]配置系数（将领）'!Y188,"")))</f>
        <v>0</v>
      </c>
      <c r="AA188" s="208">
        <f>IF($H188="步将",'[3]配置系数（将领）'!Z188,IF($H188="骑将",'[4]配置系数（将领）'!Z188,IF($H188="弓将",'[5]配置系数（将领）'!Z188,"")))</f>
        <v>0</v>
      </c>
      <c r="AB188" s="208" t="str">
        <f ca="1">IF($H188="步将",'[3]配置系数（将领）'!AA188,IF($H188="骑将",'[4]配置系数（将领）'!AA188,IF($H188="弓将",'[5]配置系数（将领）'!AA188,"")))</f>
        <v/>
      </c>
      <c r="AC188" s="206">
        <f t="shared" ca="1" si="11"/>
        <v>1</v>
      </c>
    </row>
    <row r="189" spans="3:29" x14ac:dyDescent="0.15">
      <c r="C189" s="107">
        <v>181</v>
      </c>
      <c r="D189" s="69">
        <f>IFERROR(MATCH(C189,索引!J:J,0),D188)</f>
        <v>22</v>
      </c>
      <c r="E189" s="69">
        <f t="shared" si="8"/>
        <v>2</v>
      </c>
      <c r="F189" s="69">
        <f>INDEX(索引!$F:$F,D189,1)</f>
        <v>10015</v>
      </c>
      <c r="G189" s="69" t="str">
        <f>INDEX(索引!$E:$E,D189,1)</f>
        <v>马腾</v>
      </c>
      <c r="H189" s="69" t="str">
        <f>INDEX(索引!$G:$G,D189,1)</f>
        <v>步将</v>
      </c>
      <c r="J189" s="208" t="str">
        <f ca="1">IF($H189="步将",'[3]配置系数（将领）'!I189,IF($H189="骑将",'[4]配置系数（将领）'!I189,IF($H189="弓将",'[5]配置系数（将领）'!I189,"")))</f>
        <v>1001500000201</v>
      </c>
      <c r="K189" s="208" t="str">
        <f ca="1">IF($H189="步将",'[3]配置系数（将领）'!J189,IF($H189="骑将",'[4]配置系数（将领）'!J189,IF($H189="弓将",'[5]配置系数（将领）'!J189,"")))</f>
        <v>怒气技能:马腾对周围敌人进行嘲讽，持续8秒，期间被嘲讽的敌人造成的伤害降低{0}%。</v>
      </c>
      <c r="L189" s="208">
        <f>IF($H189="步将",'[3]配置系数（将领）'!K189,IF($H189="骑将",'[4]配置系数（将领）'!K189,IF($H189="弓将",'[5]配置系数（将领）'!K189,"")))</f>
        <v>0</v>
      </c>
      <c r="M189" s="208">
        <f>IF($H189="步将",'[3]配置系数（将领）'!L189,IF($H189="骑将",'[4]配置系数（将领）'!L189,IF($H189="弓将",'[5]配置系数（将领）'!L189,"")))</f>
        <v>0</v>
      </c>
      <c r="N189" s="208" t="str">
        <f ca="1">IF($H189="步将",'[3]配置系数（将领）'!M189,IF($H189="骑将",'[4]配置系数（将领）'!M189,IF($H189="弓将",'[5]配置系数（将领）'!M189,"")))</f>
        <v>-0.13+-0.17+-0.21+-0.25+-0.29+-0.33+-0.37+-0.41+-0.45+-0.49+-0.53+-0.57+-0.61+-0.65+-0.69+-0.73+-0.77</v>
      </c>
      <c r="O189" s="206">
        <f t="shared" ca="1" si="9"/>
        <v>-100</v>
      </c>
      <c r="Q189" s="208" t="str">
        <f ca="1">IF($H189="步将",'[3]配置系数（将领）'!P189,IF($H189="骑将",'[4]配置系数（将领）'!P189,IF($H189="弓将",'[5]配置系数（将领）'!P189,"")))</f>
        <v/>
      </c>
      <c r="R189" s="208" t="str">
        <f ca="1">IF($H189="步将",'[3]配置系数（将领）'!Q189,IF($H189="骑将",'[4]配置系数（将领）'!Q189,IF($H189="弓将",'[5]配置系数（将领）'!Q189,"")))</f>
        <v/>
      </c>
      <c r="S189" s="208">
        <f>IF($H189="步将",'[3]配置系数（将领）'!R189,IF($H189="骑将",'[4]配置系数（将领）'!R189,IF($H189="弓将",'[5]配置系数（将领）'!R189,"")))</f>
        <v>0</v>
      </c>
      <c r="T189" s="208">
        <f>IF($H189="步将",'[3]配置系数（将领）'!S189,IF($H189="骑将",'[4]配置系数（将领）'!S189,IF($H189="弓将",'[5]配置系数（将领）'!S189,"")))</f>
        <v>0</v>
      </c>
      <c r="U189" s="208" t="str">
        <f ca="1">IF($H189="步将",'[3]配置系数（将领）'!T189,IF($H189="骑将",'[4]配置系数（将领）'!T189,IF($H189="弓将",'[5]配置系数（将领）'!T189,"")))</f>
        <v/>
      </c>
      <c r="V189" s="206">
        <f t="shared" ca="1" si="10"/>
        <v>1</v>
      </c>
      <c r="X189" s="208" t="str">
        <f ca="1">IF($H189="步将",'[3]配置系数（将领）'!W189,IF($H189="骑将",'[4]配置系数（将领）'!W189,IF($H189="弓将",'[5]配置系数（将领）'!W189,"")))</f>
        <v/>
      </c>
      <c r="Y189" s="208" t="str">
        <f ca="1">IF($H189="步将",'[3]配置系数（将领）'!X189,IF($H189="骑将",'[4]配置系数（将领）'!X189,IF($H189="弓将",'[5]配置系数（将领）'!X189,"")))</f>
        <v/>
      </c>
      <c r="Z189" s="208">
        <f>IF($H189="步将",'[3]配置系数（将领）'!Y189,IF($H189="骑将",'[4]配置系数（将领）'!Y189,IF($H189="弓将",'[5]配置系数（将领）'!Y189,"")))</f>
        <v>0</v>
      </c>
      <c r="AA189" s="208">
        <f>IF($H189="步将",'[3]配置系数（将领）'!Z189,IF($H189="骑将",'[4]配置系数（将领）'!Z189,IF($H189="弓将",'[5]配置系数（将领）'!Z189,"")))</f>
        <v>0</v>
      </c>
      <c r="AB189" s="208" t="str">
        <f ca="1">IF($H189="步将",'[3]配置系数（将领）'!AA189,IF($H189="骑将",'[4]配置系数（将领）'!AA189,IF($H189="弓将",'[5]配置系数（将领）'!AA189,"")))</f>
        <v/>
      </c>
      <c r="AC189" s="206">
        <f t="shared" ca="1" si="11"/>
        <v>1</v>
      </c>
    </row>
    <row r="190" spans="3:29" x14ac:dyDescent="0.15">
      <c r="C190" s="107">
        <v>182</v>
      </c>
      <c r="D190" s="69">
        <f>IFERROR(MATCH(C190,索引!J:J,0),D189)</f>
        <v>22</v>
      </c>
      <c r="E190" s="69">
        <f t="shared" si="8"/>
        <v>3</v>
      </c>
      <c r="F190" s="69">
        <f>INDEX(索引!$F:$F,D190,1)</f>
        <v>10015</v>
      </c>
      <c r="G190" s="69" t="str">
        <f>INDEX(索引!$E:$E,D190,1)</f>
        <v>马腾</v>
      </c>
      <c r="H190" s="69" t="str">
        <f>INDEX(索引!$G:$G,D190,1)</f>
        <v>步将</v>
      </c>
      <c r="J190" s="208" t="str">
        <f ca="1">IF($H190="步将",'[3]配置系数（将领）'!I190,IF($H190="骑将",'[4]配置系数（将领）'!I190,IF($H190="弓将",'[5]配置系数（将领）'!I190,"")))</f>
        <v>1001500000202</v>
      </c>
      <c r="K190" s="208" t="str">
        <f ca="1">IF($H190="步将",'[3]配置系数（将领）'!J190,IF($H190="骑将",'[4]配置系数（将领）'!J190,IF($H190="弓将",'[5]配置系数（将领）'!J190,"")))</f>
        <v>怒气技能:马腾对周围敌人进行嘲讽，持续8秒，期间被嘲讽的敌人造成的伤害降低{0}%。</v>
      </c>
      <c r="L190" s="208">
        <f>IF($H190="步将",'[3]配置系数（将领）'!K190,IF($H190="骑将",'[4]配置系数（将领）'!K190,IF($H190="弓将",'[5]配置系数（将领）'!K190,"")))</f>
        <v>0</v>
      </c>
      <c r="M190" s="208">
        <f>IF($H190="步将",'[3]配置系数（将领）'!L190,IF($H190="骑将",'[4]配置系数（将领）'!L190,IF($H190="弓将",'[5]配置系数（将领）'!L190,"")))</f>
        <v>0</v>
      </c>
      <c r="N190" s="208" t="str">
        <f ca="1">IF($H190="步将",'[3]配置系数（将领）'!M190,IF($H190="骑将",'[4]配置系数（将领）'!M190,IF($H190="弓将",'[5]配置系数（将领）'!M190,"")))</f>
        <v>0++++++++++++++++</v>
      </c>
      <c r="O190" s="206">
        <f t="shared" ca="1" si="9"/>
        <v>1</v>
      </c>
      <c r="Q190" s="208" t="str">
        <f ca="1">IF($H190="步将",'[3]配置系数（将领）'!P190,IF($H190="骑将",'[4]配置系数（将领）'!P190,IF($H190="弓将",'[5]配置系数（将领）'!P190,"")))</f>
        <v/>
      </c>
      <c r="R190" s="208" t="str">
        <f ca="1">IF($H190="步将",'[3]配置系数（将领）'!Q190,IF($H190="骑将",'[4]配置系数（将领）'!Q190,IF($H190="弓将",'[5]配置系数（将领）'!Q190,"")))</f>
        <v/>
      </c>
      <c r="S190" s="208">
        <f>IF($H190="步将",'[3]配置系数（将领）'!R190,IF($H190="骑将",'[4]配置系数（将领）'!R190,IF($H190="弓将",'[5]配置系数（将领）'!R190,"")))</f>
        <v>0</v>
      </c>
      <c r="T190" s="208">
        <f>IF($H190="步将",'[3]配置系数（将领）'!S190,IF($H190="骑将",'[4]配置系数（将领）'!S190,IF($H190="弓将",'[5]配置系数（将领）'!S190,"")))</f>
        <v>0</v>
      </c>
      <c r="U190" s="208" t="str">
        <f ca="1">IF($H190="步将",'[3]配置系数（将领）'!T190,IF($H190="骑将",'[4]配置系数（将领）'!T190,IF($H190="弓将",'[5]配置系数（将领）'!T190,"")))</f>
        <v/>
      </c>
      <c r="V190" s="206">
        <f t="shared" ca="1" si="10"/>
        <v>1</v>
      </c>
      <c r="X190" s="208" t="str">
        <f ca="1">IF($H190="步将",'[3]配置系数（将领）'!W190,IF($H190="骑将",'[4]配置系数（将领）'!W190,IF($H190="弓将",'[5]配置系数（将领）'!W190,"")))</f>
        <v/>
      </c>
      <c r="Y190" s="208" t="str">
        <f ca="1">IF($H190="步将",'[3]配置系数（将领）'!X190,IF($H190="骑将",'[4]配置系数（将领）'!X190,IF($H190="弓将",'[5]配置系数（将领）'!X190,"")))</f>
        <v/>
      </c>
      <c r="Z190" s="208">
        <f>IF($H190="步将",'[3]配置系数（将领）'!Y190,IF($H190="骑将",'[4]配置系数（将领）'!Y190,IF($H190="弓将",'[5]配置系数（将领）'!Y190,"")))</f>
        <v>0</v>
      </c>
      <c r="AA190" s="208">
        <f>IF($H190="步将",'[3]配置系数（将领）'!Z190,IF($H190="骑将",'[4]配置系数（将领）'!Z190,IF($H190="弓将",'[5]配置系数（将领）'!Z190,"")))</f>
        <v>0</v>
      </c>
      <c r="AB190" s="208" t="str">
        <f ca="1">IF($H190="步将",'[3]配置系数（将领）'!AA190,IF($H190="骑将",'[4]配置系数（将领）'!AA190,IF($H190="弓将",'[5]配置系数（将领）'!AA190,"")))</f>
        <v/>
      </c>
      <c r="AC190" s="206">
        <f t="shared" ca="1" si="11"/>
        <v>1</v>
      </c>
    </row>
    <row r="191" spans="3:29" x14ac:dyDescent="0.15">
      <c r="C191" s="107">
        <v>183</v>
      </c>
      <c r="D191" s="69">
        <f>IFERROR(MATCH(C191,索引!J:J,0),D190)</f>
        <v>22</v>
      </c>
      <c r="E191" s="69">
        <f t="shared" si="8"/>
        <v>4</v>
      </c>
      <c r="F191" s="69">
        <f>INDEX(索引!$F:$F,D191,1)</f>
        <v>10015</v>
      </c>
      <c r="G191" s="69" t="str">
        <f>INDEX(索引!$E:$E,D191,1)</f>
        <v>马腾</v>
      </c>
      <c r="H191" s="69" t="str">
        <f>INDEX(索引!$G:$G,D191,1)</f>
        <v>步将</v>
      </c>
      <c r="J191" s="208" t="str">
        <f ca="1">IF($H191="步将",'[3]配置系数（将领）'!I191,IF($H191="骑将",'[4]配置系数（将领）'!I191,IF($H191="弓将",'[5]配置系数（将领）'!I191,"")))</f>
        <v>1001500000301</v>
      </c>
      <c r="K191" s="208" t="str">
        <f ca="1">IF($H191="步将",'[3]配置系数（将领）'!J191,IF($H191="骑将",'[4]配置系数（将领）'!J191,IF($H191="弓将",'[5]配置系数（将领）'!J191,"")))</f>
        <v>被动技能1:马腾死亡时，变为不屈状态，恢复25%最大生命值并燃烧所有敌人，每秒对敌人造成马腾攻击{0}%的武力伤害，持续8秒，不屈状态时不会被敌人优先攻击且无法行动，如果不屈状态没有死亡，则马腾复活，发出冲击波击退周围的敌人，并恢复自身{1}%的生命值。（每场战斗只触发1次）。</v>
      </c>
      <c r="L191" s="208">
        <f>IF($H191="步将",'[3]配置系数（将领）'!K191,IF($H191="骑将",'[4]配置系数（将领）'!K191,IF($H191="弓将",'[5]配置系数（将领）'!K191,"")))</f>
        <v>0</v>
      </c>
      <c r="M191" s="208">
        <f>IF($H191="步将",'[3]配置系数（将领）'!L191,IF($H191="骑将",'[4]配置系数（将领）'!L191,IF($H191="弓将",'[5]配置系数（将领）'!L191,"")))</f>
        <v>0</v>
      </c>
      <c r="N191" s="208" t="str">
        <f ca="1">IF($H191="步将",'[3]配置系数（将领）'!M191,IF($H191="骑将",'[4]配置系数（将领）'!M191,IF($H191="弓将",'[5]配置系数（将领）'!M191,"")))</f>
        <v>0.042+0.048+0.054+0.06+0.066+0.072+0.078+0.084+0.09+0.096+0.102+0.108+0.114+0.12+0.126+0.132+0.138</v>
      </c>
      <c r="O191" s="206">
        <f t="shared" ca="1" si="9"/>
        <v>100</v>
      </c>
      <c r="Q191" s="208" t="str">
        <f ca="1">IF($H191="步将",'[3]配置系数（将领）'!P191,IF($H191="骑将",'[4]配置系数（将领）'!P191,IF($H191="弓将",'[5]配置系数（将领）'!P191,"")))</f>
        <v/>
      </c>
      <c r="R191" s="208" t="str">
        <f ca="1">IF($H191="步将",'[3]配置系数（将领）'!Q191,IF($H191="骑将",'[4]配置系数（将领）'!Q191,IF($H191="弓将",'[5]配置系数（将领）'!Q191,"")))</f>
        <v/>
      </c>
      <c r="S191" s="208">
        <f>IF($H191="步将",'[3]配置系数（将领）'!R191,IF($H191="骑将",'[4]配置系数（将领）'!R191,IF($H191="弓将",'[5]配置系数（将领）'!R191,"")))</f>
        <v>0</v>
      </c>
      <c r="T191" s="208">
        <f>IF($H191="步将",'[3]配置系数（将领）'!S191,IF($H191="骑将",'[4]配置系数（将领）'!S191,IF($H191="弓将",'[5]配置系数（将领）'!S191,"")))</f>
        <v>0</v>
      </c>
      <c r="U191" s="208" t="str">
        <f ca="1">IF($H191="步将",'[3]配置系数（将领）'!T191,IF($H191="骑将",'[4]配置系数（将领）'!T191,IF($H191="弓将",'[5]配置系数（将领）'!T191,"")))</f>
        <v/>
      </c>
      <c r="V191" s="206">
        <f t="shared" ca="1" si="10"/>
        <v>1</v>
      </c>
      <c r="X191" s="208" t="str">
        <f ca="1">IF($H191="步将",'[3]配置系数（将领）'!W191,IF($H191="骑将",'[4]配置系数（将领）'!W191,IF($H191="弓将",'[5]配置系数（将领）'!W191,"")))</f>
        <v/>
      </c>
      <c r="Y191" s="208" t="str">
        <f ca="1">IF($H191="步将",'[3]配置系数（将领）'!X191,IF($H191="骑将",'[4]配置系数（将领）'!X191,IF($H191="弓将",'[5]配置系数（将领）'!X191,"")))</f>
        <v/>
      </c>
      <c r="Z191" s="208">
        <f>IF($H191="步将",'[3]配置系数（将领）'!Y191,IF($H191="骑将",'[4]配置系数（将领）'!Y191,IF($H191="弓将",'[5]配置系数（将领）'!Y191,"")))</f>
        <v>0</v>
      </c>
      <c r="AA191" s="208">
        <f>IF($H191="步将",'[3]配置系数（将领）'!Z191,IF($H191="骑将",'[4]配置系数（将领）'!Z191,IF($H191="弓将",'[5]配置系数（将领）'!Z191,"")))</f>
        <v>0</v>
      </c>
      <c r="AB191" s="208" t="str">
        <f ca="1">IF($H191="步将",'[3]配置系数（将领）'!AA191,IF($H191="骑将",'[4]配置系数（将领）'!AA191,IF($H191="弓将",'[5]配置系数（将领）'!AA191,"")))</f>
        <v/>
      </c>
      <c r="AC191" s="206">
        <f t="shared" ca="1" si="11"/>
        <v>1</v>
      </c>
    </row>
    <row r="192" spans="3:29" x14ac:dyDescent="0.15">
      <c r="C192" s="107">
        <v>184</v>
      </c>
      <c r="D192" s="69">
        <f>IFERROR(MATCH(C192,索引!J:J,0),D191)</f>
        <v>22</v>
      </c>
      <c r="E192" s="69">
        <f t="shared" si="8"/>
        <v>5</v>
      </c>
      <c r="F192" s="69">
        <f>INDEX(索引!$F:$F,D192,1)</f>
        <v>10015</v>
      </c>
      <c r="G192" s="69" t="str">
        <f>INDEX(索引!$E:$E,D192,1)</f>
        <v>马腾</v>
      </c>
      <c r="H192" s="69" t="str">
        <f>INDEX(索引!$G:$G,D192,1)</f>
        <v>步将</v>
      </c>
      <c r="J192" s="208" t="str">
        <f ca="1">IF($H192="步将",'[3]配置系数（将领）'!I192,IF($H192="骑将",'[4]配置系数（将领）'!I192,IF($H192="弓将",'[5]配置系数（将领）'!I192,"")))</f>
        <v>1001500000302</v>
      </c>
      <c r="K192" s="208" t="str">
        <f ca="1">IF($H192="步将",'[3]配置系数（将领）'!J192,IF($H192="骑将",'[4]配置系数（将领）'!J192,IF($H192="弓将",'[5]配置系数（将领）'!J192,"")))</f>
        <v>被动技能1:马腾死亡时，变为不屈状态，恢复25%最大生命值并燃烧所有敌人，每秒对敌人造成马腾攻击{0}%的武力伤害，持续8秒，不屈状态时不会被敌人优先攻击且无法行动，如果不屈状态没有死亡，则马腾复活，发出冲击波击退周围的敌人，并恢复自身{1}%的生命值。（每场战斗只触发1次）。</v>
      </c>
      <c r="L192" s="208">
        <f>IF($H192="步将",'[3]配置系数（将领）'!K192,IF($H192="骑将",'[4]配置系数（将领）'!K192,IF($H192="弓将",'[5]配置系数（将领）'!K192,"")))</f>
        <v>0</v>
      </c>
      <c r="M192" s="208">
        <f>IF($H192="步将",'[3]配置系数（将领）'!L192,IF($H192="骑将",'[4]配置系数（将领）'!L192,IF($H192="弓将",'[5]配置系数（将领）'!L192,"")))</f>
        <v>0</v>
      </c>
      <c r="N192" s="208" t="str">
        <f ca="1">IF($H192="步将",'[3]配置系数（将领）'!M192,IF($H192="骑将",'[4]配置系数（将领）'!M192,IF($H192="弓将",'[5]配置系数（将领）'!M192,"")))</f>
        <v>0.07+0.13+0.19+0.25+0.31+0.37+0.43+0.49+0.55+0.61+0.67+0.73+0.79+0.85+0.91+0.97+1.03</v>
      </c>
      <c r="O192" s="206">
        <f t="shared" ca="1" si="9"/>
        <v>100</v>
      </c>
      <c r="Q192" s="208" t="str">
        <f ca="1">IF($H192="步将",'[3]配置系数（将领）'!P192,IF($H192="骑将",'[4]配置系数（将领）'!P192,IF($H192="弓将",'[5]配置系数（将领）'!P192,"")))</f>
        <v/>
      </c>
      <c r="R192" s="208" t="str">
        <f ca="1">IF($H192="步将",'[3]配置系数（将领）'!Q192,IF($H192="骑将",'[4]配置系数（将领）'!Q192,IF($H192="弓将",'[5]配置系数（将领）'!Q192,"")))</f>
        <v/>
      </c>
      <c r="S192" s="208">
        <f>IF($H192="步将",'[3]配置系数（将领）'!R192,IF($H192="骑将",'[4]配置系数（将领）'!R192,IF($H192="弓将",'[5]配置系数（将领）'!R192,"")))</f>
        <v>0</v>
      </c>
      <c r="T192" s="208">
        <f>IF($H192="步将",'[3]配置系数（将领）'!S192,IF($H192="骑将",'[4]配置系数（将领）'!S192,IF($H192="弓将",'[5]配置系数（将领）'!S192,"")))</f>
        <v>0</v>
      </c>
      <c r="U192" s="208" t="str">
        <f ca="1">IF($H192="步将",'[3]配置系数（将领）'!T192,IF($H192="骑将",'[4]配置系数（将领）'!T192,IF($H192="弓将",'[5]配置系数（将领）'!T192,"")))</f>
        <v/>
      </c>
      <c r="V192" s="206">
        <f t="shared" ca="1" si="10"/>
        <v>1</v>
      </c>
      <c r="X192" s="208" t="str">
        <f ca="1">IF($H192="步将",'[3]配置系数（将领）'!W192,IF($H192="骑将",'[4]配置系数（将领）'!W192,IF($H192="弓将",'[5]配置系数（将领）'!W192,"")))</f>
        <v/>
      </c>
      <c r="Y192" s="208" t="str">
        <f ca="1">IF($H192="步将",'[3]配置系数（将领）'!X192,IF($H192="骑将",'[4]配置系数（将领）'!X192,IF($H192="弓将",'[5]配置系数（将领）'!X192,"")))</f>
        <v/>
      </c>
      <c r="Z192" s="208">
        <f>IF($H192="步将",'[3]配置系数（将领）'!Y192,IF($H192="骑将",'[4]配置系数（将领）'!Y192,IF($H192="弓将",'[5]配置系数（将领）'!Y192,"")))</f>
        <v>0</v>
      </c>
      <c r="AA192" s="208">
        <f>IF($H192="步将",'[3]配置系数（将领）'!Z192,IF($H192="骑将",'[4]配置系数（将领）'!Z192,IF($H192="弓将",'[5]配置系数（将领）'!Z192,"")))</f>
        <v>0</v>
      </c>
      <c r="AB192" s="208" t="str">
        <f ca="1">IF($H192="步将",'[3]配置系数（将领）'!AA192,IF($H192="骑将",'[4]配置系数（将领）'!AA192,IF($H192="弓将",'[5]配置系数（将领）'!AA192,"")))</f>
        <v/>
      </c>
      <c r="AC192" s="206">
        <f t="shared" ca="1" si="11"/>
        <v>1</v>
      </c>
    </row>
    <row r="193" spans="3:29" x14ac:dyDescent="0.15">
      <c r="C193" s="107">
        <v>185</v>
      </c>
      <c r="D193" s="69">
        <f>IFERROR(MATCH(C193,索引!J:J,0),D192)</f>
        <v>22</v>
      </c>
      <c r="E193" s="69">
        <f t="shared" si="8"/>
        <v>6</v>
      </c>
      <c r="F193" s="69">
        <f>INDEX(索引!$F:$F,D193,1)</f>
        <v>10015</v>
      </c>
      <c r="G193" s="69" t="str">
        <f>INDEX(索引!$E:$E,D193,1)</f>
        <v>马腾</v>
      </c>
      <c r="H193" s="69" t="str">
        <f>INDEX(索引!$G:$G,D193,1)</f>
        <v>步将</v>
      </c>
      <c r="J193" s="208" t="str">
        <f ca="1">IF($H193="步将",'[3]配置系数（将领）'!I193,IF($H193="骑将",'[4]配置系数（将领）'!I193,IF($H193="弓将",'[5]配置系数（将领）'!I193,"")))</f>
        <v>1001500000303</v>
      </c>
      <c r="K193" s="208" t="str">
        <f ca="1">IF($H193="步将",'[3]配置系数（将领）'!J193,IF($H193="骑将",'[4]配置系数（将领）'!J193,IF($H193="弓将",'[5]配置系数（将领）'!J193,"")))</f>
        <v>被动技能1:马腾死亡时，变为不屈状态，恢复25%最大生命值并燃烧所有敌人，每秒对敌人造成马腾攻击{0}%的武力伤害，持续8秒，不屈状态时不会被敌人优先攻击且无法行动，如果不屈状态没有死亡，则马腾复活，发出冲击波击退周围的敌人，并恢复自身{1}%的生命值。（每场战斗只触发1次）。</v>
      </c>
      <c r="L193" s="208">
        <f>IF($H193="步将",'[3]配置系数（将领）'!K193,IF($H193="骑将",'[4]配置系数（将领）'!K193,IF($H193="弓将",'[5]配置系数（将领）'!K193,"")))</f>
        <v>0</v>
      </c>
      <c r="M193" s="208">
        <f>IF($H193="步将",'[3]配置系数（将领）'!L193,IF($H193="骑将",'[4]配置系数（将领）'!L193,IF($H193="弓将",'[5]配置系数（将领）'!L193,"")))</f>
        <v>0</v>
      </c>
      <c r="N193" s="208" t="str">
        <f ca="1">IF($H193="步将",'[3]配置系数（将领）'!M193,IF($H193="骑将",'[4]配置系数（将领）'!M193,IF($H193="弓将",'[5]配置系数（将领）'!M193,"")))</f>
        <v>0++++++++++++++++</v>
      </c>
      <c r="O193" s="206">
        <f t="shared" ca="1" si="9"/>
        <v>1</v>
      </c>
      <c r="Q193" s="208" t="str">
        <f ca="1">IF($H193="步将",'[3]配置系数（将领）'!P193,IF($H193="骑将",'[4]配置系数（将领）'!P193,IF($H193="弓将",'[5]配置系数（将领）'!P193,"")))</f>
        <v/>
      </c>
      <c r="R193" s="208" t="str">
        <f ca="1">IF($H193="步将",'[3]配置系数（将领）'!Q193,IF($H193="骑将",'[4]配置系数（将领）'!Q193,IF($H193="弓将",'[5]配置系数（将领）'!Q193,"")))</f>
        <v/>
      </c>
      <c r="S193" s="208">
        <f>IF($H193="步将",'[3]配置系数（将领）'!R193,IF($H193="骑将",'[4]配置系数（将领）'!R193,IF($H193="弓将",'[5]配置系数（将领）'!R193,"")))</f>
        <v>0</v>
      </c>
      <c r="T193" s="208">
        <f>IF($H193="步将",'[3]配置系数（将领）'!S193,IF($H193="骑将",'[4]配置系数（将领）'!S193,IF($H193="弓将",'[5]配置系数（将领）'!S193,"")))</f>
        <v>0</v>
      </c>
      <c r="U193" s="208" t="str">
        <f ca="1">IF($H193="步将",'[3]配置系数（将领）'!T193,IF($H193="骑将",'[4]配置系数（将领）'!T193,IF($H193="弓将",'[5]配置系数（将领）'!T193,"")))</f>
        <v/>
      </c>
      <c r="V193" s="206">
        <f t="shared" ca="1" si="10"/>
        <v>1</v>
      </c>
      <c r="X193" s="208" t="str">
        <f ca="1">IF($H193="步将",'[3]配置系数（将领）'!W193,IF($H193="骑将",'[4]配置系数（将领）'!W193,IF($H193="弓将",'[5]配置系数（将领）'!W193,"")))</f>
        <v/>
      </c>
      <c r="Y193" s="208" t="str">
        <f ca="1">IF($H193="步将",'[3]配置系数（将领）'!X193,IF($H193="骑将",'[4]配置系数（将领）'!X193,IF($H193="弓将",'[5]配置系数（将领）'!X193,"")))</f>
        <v/>
      </c>
      <c r="Z193" s="208">
        <f>IF($H193="步将",'[3]配置系数（将领）'!Y193,IF($H193="骑将",'[4]配置系数（将领）'!Y193,IF($H193="弓将",'[5]配置系数（将领）'!Y193,"")))</f>
        <v>0</v>
      </c>
      <c r="AA193" s="208">
        <f>IF($H193="步将",'[3]配置系数（将领）'!Z193,IF($H193="骑将",'[4]配置系数（将领）'!Z193,IF($H193="弓将",'[5]配置系数（将领）'!Z193,"")))</f>
        <v>0</v>
      </c>
      <c r="AB193" s="208" t="str">
        <f ca="1">IF($H193="步将",'[3]配置系数（将领）'!AA193,IF($H193="骑将",'[4]配置系数（将领）'!AA193,IF($H193="弓将",'[5]配置系数（将领）'!AA193,"")))</f>
        <v/>
      </c>
      <c r="AC193" s="206">
        <f t="shared" ca="1" si="11"/>
        <v>1</v>
      </c>
    </row>
    <row r="194" spans="3:29" x14ac:dyDescent="0.15">
      <c r="C194" s="107">
        <v>186</v>
      </c>
      <c r="D194" s="69">
        <f>IFERROR(MATCH(C194,索引!J:J,0),D193)</f>
        <v>22</v>
      </c>
      <c r="E194" s="69">
        <f t="shared" si="8"/>
        <v>7</v>
      </c>
      <c r="F194" s="69">
        <f>INDEX(索引!$F:$F,D194,1)</f>
        <v>10015</v>
      </c>
      <c r="G194" s="69" t="str">
        <f>INDEX(索引!$E:$E,D194,1)</f>
        <v>马腾</v>
      </c>
      <c r="H194" s="69" t="str">
        <f>INDEX(索引!$G:$G,D194,1)</f>
        <v>步将</v>
      </c>
      <c r="J194" s="208" t="str">
        <f ca="1">IF($H194="步将",'[3]配置系数（将领）'!I194,IF($H194="骑将",'[4]配置系数（将领）'!I194,IF($H194="弓将",'[5]配置系数（将领）'!I194,"")))</f>
        <v>1001500000401</v>
      </c>
      <c r="K194" s="208" t="str">
        <f ca="1">IF($H194="步将",'[3]配置系数（将领）'!J194,IF($H194="骑将",'[4]配置系数（将领）'!J194,IF($H194="弓将",'[5]配置系数（将领）'!J194,"")))</f>
        <v>被动技能2:武将率领盾兵时，盾兵的护甲提升100点；率领戟兵时，戟兵攻击提升10%。</v>
      </c>
      <c r="L194" s="208">
        <f>IF($H194="步将",'[3]配置系数（将领）'!K194,IF($H194="骑将",'[4]配置系数（将领）'!K194,IF($H194="弓将",'[5]配置系数（将领）'!K194,"")))</f>
        <v>0</v>
      </c>
      <c r="M194" s="208">
        <f>IF($H194="步将",'[3]配置系数（将领）'!L194,IF($H194="骑将",'[4]配置系数（将领）'!L194,IF($H194="弓将",'[5]配置系数（将领）'!L194,"")))</f>
        <v>0</v>
      </c>
      <c r="N194" s="208" t="str">
        <f ca="1">IF($H194="步将",'[3]配置系数（将领）'!M194,IF($H194="骑将",'[4]配置系数（将领）'!M194,IF($H194="弓将",'[5]配置系数（将领）'!M194,"")))</f>
        <v>100+100+100+100+100+100+100+100+100+100+100+100+100+100+100+100+100</v>
      </c>
      <c r="O194" s="206">
        <f t="shared" ca="1" si="9"/>
        <v>1</v>
      </c>
      <c r="Q194" s="208" t="str">
        <f ca="1">IF($H194="步将",'[3]配置系数（将领）'!P194,IF($H194="骑将",'[4]配置系数（将领）'!P194,IF($H194="弓将",'[5]配置系数（将领）'!P194,"")))</f>
        <v>1001500000402</v>
      </c>
      <c r="R194" s="208" t="str">
        <f ca="1">IF($H194="步将",'[3]配置系数（将领）'!Q194,IF($H194="骑将",'[4]配置系数（将领）'!Q194,IF($H194="弓将",'[5]配置系数（将领）'!Q194,"")))</f>
        <v>被动技能2:武将率领盾兵时，盾兵的护甲提升100点；率领戟兵时，戟兵攻击提升10%。</v>
      </c>
      <c r="S194" s="208">
        <f>IF($H194="步将",'[3]配置系数（将领）'!R194,IF($H194="骑将",'[4]配置系数（将领）'!R194,IF($H194="弓将",'[5]配置系数（将领）'!R194,"")))</f>
        <v>0</v>
      </c>
      <c r="T194" s="208">
        <f>IF($H194="步将",'[3]配置系数（将领）'!S194,IF($H194="骑将",'[4]配置系数（将领）'!S194,IF($H194="弓将",'[5]配置系数（将领）'!S194,"")))</f>
        <v>0</v>
      </c>
      <c r="U194" s="208" t="str">
        <f ca="1">IF($H194="步将",'[3]配置系数（将领）'!T194,IF($H194="骑将",'[4]配置系数（将领）'!T194,IF($H194="弓将",'[5]配置系数（将领）'!T194,"")))</f>
        <v>0.1+0.1+0.1+0.1+0.1+0.1+0.1+0.1+0.1+0.1+0.1+0.1+0.1+0.1+0.1+0.1+0.1</v>
      </c>
      <c r="V194" s="206">
        <f t="shared" ca="1" si="10"/>
        <v>1</v>
      </c>
      <c r="X194" s="208" t="str">
        <f ca="1">IF($H194="步将",'[3]配置系数（将领）'!W194,IF($H194="骑将",'[4]配置系数（将领）'!W194,IF($H194="弓将",'[5]配置系数（将领）'!W194,"")))</f>
        <v/>
      </c>
      <c r="Y194" s="208" t="str">
        <f ca="1">IF($H194="步将",'[3]配置系数（将领）'!X194,IF($H194="骑将",'[4]配置系数（将领）'!X194,IF($H194="弓将",'[5]配置系数（将领）'!X194,"")))</f>
        <v/>
      </c>
      <c r="Z194" s="208">
        <f>IF($H194="步将",'[3]配置系数（将领）'!Y194,IF($H194="骑将",'[4]配置系数（将领）'!Y194,IF($H194="弓将",'[5]配置系数（将领）'!Y194,"")))</f>
        <v>0</v>
      </c>
      <c r="AA194" s="208">
        <f>IF($H194="步将",'[3]配置系数（将领）'!Z194,IF($H194="骑将",'[4]配置系数（将领）'!Z194,IF($H194="弓将",'[5]配置系数（将领）'!Z194,"")))</f>
        <v>0</v>
      </c>
      <c r="AB194" s="208" t="str">
        <f ca="1">IF($H194="步将",'[3]配置系数（将领）'!AA194,IF($H194="骑将",'[4]配置系数（将领）'!AA194,IF($H194="弓将",'[5]配置系数（将领）'!AA194,"")))</f>
        <v/>
      </c>
      <c r="AC194" s="206">
        <f t="shared" ca="1" si="11"/>
        <v>1</v>
      </c>
    </row>
    <row r="195" spans="3:29" x14ac:dyDescent="0.15">
      <c r="C195" s="107">
        <v>187</v>
      </c>
      <c r="D195" s="69">
        <f>IFERROR(MATCH(C195,索引!J:J,0),D194)</f>
        <v>22</v>
      </c>
      <c r="E195" s="69">
        <f t="shared" si="8"/>
        <v>8</v>
      </c>
      <c r="F195" s="69">
        <f>INDEX(索引!$F:$F,D195,1)</f>
        <v>10015</v>
      </c>
      <c r="G195" s="69" t="str">
        <f>INDEX(索引!$E:$E,D195,1)</f>
        <v>马腾</v>
      </c>
      <c r="H195" s="69" t="str">
        <f>INDEX(索引!$G:$G,D195,1)</f>
        <v>步将</v>
      </c>
      <c r="J195" s="208" t="str">
        <f ca="1">IF($H195="步将",'[3]配置系数（将领）'!I195,IF($H195="骑将",'[4]配置系数（将领）'!I195,IF($H195="弓将",'[5]配置系数（将领）'!I195,"")))</f>
        <v>1001500000501</v>
      </c>
      <c r="K195" s="208" t="str">
        <f ca="1">IF($H195="步将",'[3]配置系数（将领）'!J195,IF($H195="骑将",'[4]配置系数（将领）'!J195,IF($H195="弓将",'[5]配置系数（将领）'!J195,"")))</f>
        <v>被动技能3:力敌万夫，身经百战，自身护甲提升240点，受到治疗效果提升50%。</v>
      </c>
      <c r="L195" s="208">
        <f>IF($H195="步将",'[3]配置系数（将领）'!K195,IF($H195="骑将",'[4]配置系数（将领）'!K195,IF($H195="弓将",'[5]配置系数（将领）'!K195,"")))</f>
        <v>0</v>
      </c>
      <c r="M195" s="208">
        <f>IF($H195="步将",'[3]配置系数（将领）'!L195,IF($H195="骑将",'[4]配置系数（将领）'!L195,IF($H195="弓将",'[5]配置系数（将领）'!L195,"")))</f>
        <v>0</v>
      </c>
      <c r="N195" s="208" t="str">
        <f ca="1">IF($H195="步将",'[3]配置系数（将领）'!M195,IF($H195="骑将",'[4]配置系数（将领）'!M195,IF($H195="弓将",'[5]配置系数（将领）'!M195,"")))</f>
        <v>240+240+240+240+240+240+240+240+240+240+240+240+240+240+240+240+240</v>
      </c>
      <c r="O195" s="206">
        <f t="shared" ca="1" si="9"/>
        <v>1</v>
      </c>
      <c r="Q195" s="208" t="str">
        <f ca="1">IF($H195="步将",'[3]配置系数（将领）'!P195,IF($H195="骑将",'[4]配置系数（将领）'!P195,IF($H195="弓将",'[5]配置系数（将领）'!P195,"")))</f>
        <v/>
      </c>
      <c r="R195" s="208" t="str">
        <f ca="1">IF($H195="步将",'[3]配置系数（将领）'!Q195,IF($H195="骑将",'[4]配置系数（将领）'!Q195,IF($H195="弓将",'[5]配置系数（将领）'!Q195,"")))</f>
        <v/>
      </c>
      <c r="S195" s="208">
        <f>IF($H195="步将",'[3]配置系数（将领）'!R195,IF($H195="骑将",'[4]配置系数（将领）'!R195,IF($H195="弓将",'[5]配置系数（将领）'!R195,"")))</f>
        <v>0</v>
      </c>
      <c r="T195" s="208">
        <f>IF($H195="步将",'[3]配置系数（将领）'!S195,IF($H195="骑将",'[4]配置系数（将领）'!S195,IF($H195="弓将",'[5]配置系数（将领）'!S195,"")))</f>
        <v>0</v>
      </c>
      <c r="U195" s="208" t="str">
        <f ca="1">IF($H195="步将",'[3]配置系数（将领）'!T195,IF($H195="骑将",'[4]配置系数（将领）'!T195,IF($H195="弓将",'[5]配置系数（将领）'!T195,"")))</f>
        <v/>
      </c>
      <c r="V195" s="206">
        <f t="shared" ca="1" si="10"/>
        <v>1</v>
      </c>
      <c r="X195" s="208" t="str">
        <f ca="1">IF($H195="步将",'[3]配置系数（将领）'!W195,IF($H195="骑将",'[4]配置系数（将领）'!W195,IF($H195="弓将",'[5]配置系数（将领）'!W195,"")))</f>
        <v/>
      </c>
      <c r="Y195" s="208" t="str">
        <f ca="1">IF($H195="步将",'[3]配置系数（将领）'!X195,IF($H195="骑将",'[4]配置系数（将领）'!X195,IF($H195="弓将",'[5]配置系数（将领）'!X195,"")))</f>
        <v/>
      </c>
      <c r="Z195" s="208">
        <f>IF($H195="步将",'[3]配置系数（将领）'!Y195,IF($H195="骑将",'[4]配置系数（将领）'!Y195,IF($H195="弓将",'[5]配置系数（将领）'!Y195,"")))</f>
        <v>0</v>
      </c>
      <c r="AA195" s="208">
        <f>IF($H195="步将",'[3]配置系数（将领）'!Z195,IF($H195="骑将",'[4]配置系数（将领）'!Z195,IF($H195="弓将",'[5]配置系数（将领）'!Z195,"")))</f>
        <v>0</v>
      </c>
      <c r="AB195" s="208" t="str">
        <f ca="1">IF($H195="步将",'[3]配置系数（将领）'!AA195,IF($H195="骑将",'[4]配置系数（将领）'!AA195,IF($H195="弓将",'[5]配置系数（将领）'!AA195,"")))</f>
        <v/>
      </c>
      <c r="AC195" s="206">
        <f t="shared" ca="1" si="11"/>
        <v>1</v>
      </c>
    </row>
    <row r="196" spans="3:29" x14ac:dyDescent="0.15">
      <c r="C196" s="107">
        <v>188</v>
      </c>
      <c r="D196" s="69">
        <f>IFERROR(MATCH(C196,索引!J:J,0),D195)</f>
        <v>22</v>
      </c>
      <c r="E196" s="69">
        <f t="shared" si="8"/>
        <v>9</v>
      </c>
      <c r="F196" s="69">
        <f>INDEX(索引!$F:$F,D196,1)</f>
        <v>10015</v>
      </c>
      <c r="G196" s="69" t="str">
        <f>INDEX(索引!$E:$E,D196,1)</f>
        <v>马腾</v>
      </c>
      <c r="H196" s="69" t="str">
        <f>INDEX(索引!$G:$G,D196,1)</f>
        <v>步将</v>
      </c>
      <c r="J196" s="208" t="str">
        <f ca="1">IF($H196="步将",'[3]配置系数（将领）'!I196,IF($H196="骑将",'[4]配置系数（将领）'!I196,IF($H196="弓将",'[5]配置系数（将领）'!I196,"")))</f>
        <v>1001500000502</v>
      </c>
      <c r="K196" s="208" t="str">
        <f ca="1">IF($H196="步将",'[3]配置系数（将领）'!J196,IF($H196="骑将",'[4]配置系数（将领）'!J196,IF($H196="弓将",'[5]配置系数（将领）'!J196,"")))</f>
        <v>被动技能3:力敌万夫，身经百战，自身护甲提升240点，受到治疗效果提升50%。</v>
      </c>
      <c r="L196" s="208">
        <f>IF($H196="步将",'[3]配置系数（将领）'!K196,IF($H196="骑将",'[4]配置系数（将领）'!K196,IF($H196="弓将",'[5]配置系数（将领）'!K196,"")))</f>
        <v>0</v>
      </c>
      <c r="M196" s="208">
        <f>IF($H196="步将",'[3]配置系数（将领）'!L196,IF($H196="骑将",'[4]配置系数（将领）'!L196,IF($H196="弓将",'[5]配置系数（将领）'!L196,"")))</f>
        <v>0</v>
      </c>
      <c r="N196" s="208" t="str">
        <f ca="1">IF($H196="步将",'[3]配置系数（将领）'!M196,IF($H196="骑将",'[4]配置系数（将领）'!M196,IF($H196="弓将",'[5]配置系数（将领）'!M196,"")))</f>
        <v>0.5+0.5+0.5+0.5+0.5+0.5+0.5+0.5+0.5+0.5+0.5+0.5+0.5+0.5+0.5+0.5+0.5</v>
      </c>
      <c r="O196" s="206">
        <f t="shared" ca="1" si="9"/>
        <v>1</v>
      </c>
      <c r="Q196" s="208" t="str">
        <f ca="1">IF($H196="步将",'[3]配置系数（将领）'!P196,IF($H196="骑将",'[4]配置系数（将领）'!P196,IF($H196="弓将",'[5]配置系数（将领）'!P196,"")))</f>
        <v/>
      </c>
      <c r="R196" s="208" t="str">
        <f ca="1">IF($H196="步将",'[3]配置系数（将领）'!Q196,IF($H196="骑将",'[4]配置系数（将领）'!Q196,IF($H196="弓将",'[5]配置系数（将领）'!Q196,"")))</f>
        <v/>
      </c>
      <c r="S196" s="208">
        <f>IF($H196="步将",'[3]配置系数（将领）'!R196,IF($H196="骑将",'[4]配置系数（将领）'!R196,IF($H196="弓将",'[5]配置系数（将领）'!R196,"")))</f>
        <v>0</v>
      </c>
      <c r="T196" s="208">
        <f>IF($H196="步将",'[3]配置系数（将领）'!S196,IF($H196="骑将",'[4]配置系数（将领）'!S196,IF($H196="弓将",'[5]配置系数（将领）'!S196,"")))</f>
        <v>0</v>
      </c>
      <c r="U196" s="208" t="str">
        <f ca="1">IF($H196="步将",'[3]配置系数（将领）'!T196,IF($H196="骑将",'[4]配置系数（将领）'!T196,IF($H196="弓将",'[5]配置系数（将领）'!T196,"")))</f>
        <v/>
      </c>
      <c r="V196" s="206">
        <f t="shared" ca="1" si="10"/>
        <v>1</v>
      </c>
      <c r="X196" s="208" t="str">
        <f ca="1">IF($H196="步将",'[3]配置系数（将领）'!W196,IF($H196="骑将",'[4]配置系数（将领）'!W196,IF($H196="弓将",'[5]配置系数（将领）'!W196,"")))</f>
        <v/>
      </c>
      <c r="Y196" s="208" t="str">
        <f ca="1">IF($H196="步将",'[3]配置系数（将领）'!X196,IF($H196="骑将",'[4]配置系数（将领）'!X196,IF($H196="弓将",'[5]配置系数（将领）'!X196,"")))</f>
        <v/>
      </c>
      <c r="Z196" s="208">
        <f>IF($H196="步将",'[3]配置系数（将领）'!Y196,IF($H196="骑将",'[4]配置系数（将领）'!Y196,IF($H196="弓将",'[5]配置系数（将领）'!Y196,"")))</f>
        <v>0</v>
      </c>
      <c r="AA196" s="208">
        <f>IF($H196="步将",'[3]配置系数（将领）'!Z196,IF($H196="骑将",'[4]配置系数（将领）'!Z196,IF($H196="弓将",'[5]配置系数（将领）'!Z196,"")))</f>
        <v>0</v>
      </c>
      <c r="AB196" s="208" t="str">
        <f ca="1">IF($H196="步将",'[3]配置系数（将领）'!AA196,IF($H196="骑将",'[4]配置系数（将领）'!AA196,IF($H196="弓将",'[5]配置系数（将领）'!AA196,"")))</f>
        <v/>
      </c>
      <c r="AC196" s="206">
        <f t="shared" ca="1" si="11"/>
        <v>1</v>
      </c>
    </row>
    <row r="197" spans="3:29" x14ac:dyDescent="0.15">
      <c r="C197" s="107">
        <v>189</v>
      </c>
      <c r="D197" s="69">
        <f>IFERROR(MATCH(C197,索引!J:J,0),D196)</f>
        <v>22</v>
      </c>
      <c r="E197" s="69">
        <f t="shared" si="8"/>
        <v>10</v>
      </c>
      <c r="F197" s="69">
        <f>INDEX(索引!$F:$F,D197,1)</f>
        <v>10015</v>
      </c>
      <c r="G197" s="69" t="str">
        <f>INDEX(索引!$E:$E,D197,1)</f>
        <v>马腾</v>
      </c>
      <c r="H197" s="69" t="str">
        <f>INDEX(索引!$G:$G,D197,1)</f>
        <v>步将</v>
      </c>
      <c r="J197" s="208" t="str">
        <f ca="1">IF($H197="步将",'[3]配置系数（将领）'!I197,IF($H197="骑将",'[4]配置系数（将领）'!I197,IF($H197="弓将",'[5]配置系数（将领）'!I197,"")))</f>
        <v/>
      </c>
      <c r="K197" s="208" t="str">
        <f ca="1">IF($H197="步将",'[3]配置系数（将领）'!J197,IF($H197="骑将",'[4]配置系数（将领）'!J197,IF($H197="弓将",'[5]配置系数（将领）'!J197,"")))</f>
        <v/>
      </c>
      <c r="L197" s="208">
        <f>IF($H197="步将",'[3]配置系数（将领）'!K197,IF($H197="骑将",'[4]配置系数（将领）'!K197,IF($H197="弓将",'[5]配置系数（将领）'!K197,"")))</f>
        <v>0</v>
      </c>
      <c r="M197" s="208">
        <f>IF($H197="步将",'[3]配置系数（将领）'!L197,IF($H197="骑将",'[4]配置系数（将领）'!L197,IF($H197="弓将",'[5]配置系数（将领）'!L197,"")))</f>
        <v>0</v>
      </c>
      <c r="N197" s="208" t="str">
        <f ca="1">IF($H197="步将",'[3]配置系数（将领）'!M197,IF($H197="骑将",'[4]配置系数（将领）'!M197,IF($H197="弓将",'[5]配置系数（将领）'!M197,"")))</f>
        <v/>
      </c>
      <c r="O197" s="206">
        <f t="shared" ca="1" si="9"/>
        <v>1</v>
      </c>
      <c r="Q197" s="208" t="str">
        <f ca="1">IF($H197="步将",'[3]配置系数（将领）'!P197,IF($H197="骑将",'[4]配置系数（将领）'!P197,IF($H197="弓将",'[5]配置系数（将领）'!P197,"")))</f>
        <v/>
      </c>
      <c r="R197" s="208" t="str">
        <f ca="1">IF($H197="步将",'[3]配置系数（将领）'!Q197,IF($H197="骑将",'[4]配置系数（将领）'!Q197,IF($H197="弓将",'[5]配置系数（将领）'!Q197,"")))</f>
        <v/>
      </c>
      <c r="S197" s="208">
        <f>IF($H197="步将",'[3]配置系数（将领）'!R197,IF($H197="骑将",'[4]配置系数（将领）'!R197,IF($H197="弓将",'[5]配置系数（将领）'!R197,"")))</f>
        <v>0</v>
      </c>
      <c r="T197" s="208">
        <f>IF($H197="步将",'[3]配置系数（将领）'!S197,IF($H197="骑将",'[4]配置系数（将领）'!S197,IF($H197="弓将",'[5]配置系数（将领）'!S197,"")))</f>
        <v>0</v>
      </c>
      <c r="U197" s="208" t="str">
        <f ca="1">IF($H197="步将",'[3]配置系数（将领）'!T197,IF($H197="骑将",'[4]配置系数（将领）'!T197,IF($H197="弓将",'[5]配置系数（将领）'!T197,"")))</f>
        <v/>
      </c>
      <c r="V197" s="206">
        <f t="shared" ca="1" si="10"/>
        <v>1</v>
      </c>
      <c r="X197" s="208" t="str">
        <f ca="1">IF($H197="步将",'[3]配置系数（将领）'!W197,IF($H197="骑将",'[4]配置系数（将领）'!W197,IF($H197="弓将",'[5]配置系数（将领）'!W197,"")))</f>
        <v/>
      </c>
      <c r="Y197" s="208" t="str">
        <f ca="1">IF($H197="步将",'[3]配置系数（将领）'!X197,IF($H197="骑将",'[4]配置系数（将领）'!X197,IF($H197="弓将",'[5]配置系数（将领）'!X197,"")))</f>
        <v/>
      </c>
      <c r="Z197" s="208">
        <f>IF($H197="步将",'[3]配置系数（将领）'!Y197,IF($H197="骑将",'[4]配置系数（将领）'!Y197,IF($H197="弓将",'[5]配置系数（将领）'!Y197,"")))</f>
        <v>0</v>
      </c>
      <c r="AA197" s="208">
        <f>IF($H197="步将",'[3]配置系数（将领）'!Z197,IF($H197="骑将",'[4]配置系数（将领）'!Z197,IF($H197="弓将",'[5]配置系数（将领）'!Z197,"")))</f>
        <v>0</v>
      </c>
      <c r="AB197" s="208" t="str">
        <f ca="1">IF($H197="步将",'[3]配置系数（将领）'!AA197,IF($H197="骑将",'[4]配置系数（将领）'!AA197,IF($H197="弓将",'[5]配置系数（将领）'!AA197,"")))</f>
        <v/>
      </c>
      <c r="AC197" s="206">
        <f t="shared" ca="1" si="11"/>
        <v>1</v>
      </c>
    </row>
    <row r="198" spans="3:29" x14ac:dyDescent="0.15">
      <c r="C198" s="107">
        <v>190</v>
      </c>
      <c r="D198" s="69">
        <f>IFERROR(MATCH(C198,索引!J:J,0),D197)</f>
        <v>22</v>
      </c>
      <c r="E198" s="69">
        <f t="shared" si="8"/>
        <v>11</v>
      </c>
      <c r="F198" s="69">
        <f>INDEX(索引!$F:$F,D198,1)</f>
        <v>10015</v>
      </c>
      <c r="G198" s="69" t="str">
        <f>INDEX(索引!$E:$E,D198,1)</f>
        <v>马腾</v>
      </c>
      <c r="H198" s="69" t="str">
        <f>INDEX(索引!$G:$G,D198,1)</f>
        <v>步将</v>
      </c>
      <c r="J198" s="208" t="str">
        <f ca="1">IF($H198="步将",'[3]配置系数（将领）'!I198,IF($H198="骑将",'[4]配置系数（将领）'!I198,IF($H198="弓将",'[5]配置系数（将领）'!I198,"")))</f>
        <v/>
      </c>
      <c r="K198" s="208" t="str">
        <f ca="1">IF($H198="步将",'[3]配置系数（将领）'!J198,IF($H198="骑将",'[4]配置系数（将领）'!J198,IF($H198="弓将",'[5]配置系数（将领）'!J198,"")))</f>
        <v/>
      </c>
      <c r="L198" s="208">
        <f>IF($H198="步将",'[3]配置系数（将领）'!K198,IF($H198="骑将",'[4]配置系数（将领）'!K198,IF($H198="弓将",'[5]配置系数（将领）'!K198,"")))</f>
        <v>0</v>
      </c>
      <c r="M198" s="208">
        <f>IF($H198="步将",'[3]配置系数（将领）'!L198,IF($H198="骑将",'[4]配置系数（将领）'!L198,IF($H198="弓将",'[5]配置系数（将领）'!L198,"")))</f>
        <v>0</v>
      </c>
      <c r="N198" s="208" t="str">
        <f ca="1">IF($H198="步将",'[3]配置系数（将领）'!M198,IF($H198="骑将",'[4]配置系数（将领）'!M198,IF($H198="弓将",'[5]配置系数（将领）'!M198,"")))</f>
        <v/>
      </c>
      <c r="O198" s="206">
        <f t="shared" ca="1" si="9"/>
        <v>1</v>
      </c>
      <c r="Q198" s="208" t="str">
        <f ca="1">IF($H198="步将",'[3]配置系数（将领）'!P198,IF($H198="骑将",'[4]配置系数（将领）'!P198,IF($H198="弓将",'[5]配置系数（将领）'!P198,"")))</f>
        <v/>
      </c>
      <c r="R198" s="208" t="str">
        <f ca="1">IF($H198="步将",'[3]配置系数（将领）'!Q198,IF($H198="骑将",'[4]配置系数（将领）'!Q198,IF($H198="弓将",'[5]配置系数（将领）'!Q198,"")))</f>
        <v/>
      </c>
      <c r="S198" s="208">
        <f>IF($H198="步将",'[3]配置系数（将领）'!R198,IF($H198="骑将",'[4]配置系数（将领）'!R198,IF($H198="弓将",'[5]配置系数（将领）'!R198,"")))</f>
        <v>0</v>
      </c>
      <c r="T198" s="208">
        <f>IF($H198="步将",'[3]配置系数（将领）'!S198,IF($H198="骑将",'[4]配置系数（将领）'!S198,IF($H198="弓将",'[5]配置系数（将领）'!S198,"")))</f>
        <v>0</v>
      </c>
      <c r="U198" s="208" t="str">
        <f ca="1">IF($H198="步将",'[3]配置系数（将领）'!T198,IF($H198="骑将",'[4]配置系数（将领）'!T198,IF($H198="弓将",'[5]配置系数（将领）'!T198,"")))</f>
        <v/>
      </c>
      <c r="V198" s="206">
        <f t="shared" ca="1" si="10"/>
        <v>1</v>
      </c>
      <c r="X198" s="208" t="str">
        <f ca="1">IF($H198="步将",'[3]配置系数（将领）'!W198,IF($H198="骑将",'[4]配置系数（将领）'!W198,IF($H198="弓将",'[5]配置系数（将领）'!W198,"")))</f>
        <v/>
      </c>
      <c r="Y198" s="208" t="str">
        <f ca="1">IF($H198="步将",'[3]配置系数（将领）'!X198,IF($H198="骑将",'[4]配置系数（将领）'!X198,IF($H198="弓将",'[5]配置系数（将领）'!X198,"")))</f>
        <v/>
      </c>
      <c r="Z198" s="208">
        <f>IF($H198="步将",'[3]配置系数（将领）'!Y198,IF($H198="骑将",'[4]配置系数（将领）'!Y198,IF($H198="弓将",'[5]配置系数（将领）'!Y198,"")))</f>
        <v>0</v>
      </c>
      <c r="AA198" s="208">
        <f>IF($H198="步将",'[3]配置系数（将领）'!Z198,IF($H198="骑将",'[4]配置系数（将领）'!Z198,IF($H198="弓将",'[5]配置系数（将领）'!Z198,"")))</f>
        <v>0</v>
      </c>
      <c r="AB198" s="208" t="str">
        <f ca="1">IF($H198="步将",'[3]配置系数（将领）'!AA198,IF($H198="骑将",'[4]配置系数（将领）'!AA198,IF($H198="弓将",'[5]配置系数（将领）'!AA198,"")))</f>
        <v/>
      </c>
      <c r="AC198" s="206">
        <f t="shared" ca="1" si="11"/>
        <v>1</v>
      </c>
    </row>
    <row r="199" spans="3:29" x14ac:dyDescent="0.15">
      <c r="C199" s="107">
        <v>191</v>
      </c>
      <c r="D199" s="69">
        <f>IFERROR(MATCH(C199,索引!J:J,0),D198)</f>
        <v>22</v>
      </c>
      <c r="E199" s="69">
        <f t="shared" si="8"/>
        <v>12</v>
      </c>
      <c r="F199" s="69">
        <f>INDEX(索引!$F:$F,D199,1)</f>
        <v>10015</v>
      </c>
      <c r="G199" s="69" t="str">
        <f>INDEX(索引!$E:$E,D199,1)</f>
        <v>马腾</v>
      </c>
      <c r="H199" s="69" t="str">
        <f>INDEX(索引!$G:$G,D199,1)</f>
        <v>步将</v>
      </c>
      <c r="J199" s="208" t="str">
        <f ca="1">IF($H199="步将",'[3]配置系数（将领）'!I199,IF($H199="骑将",'[4]配置系数（将领）'!I199,IF($H199="弓将",'[5]配置系数（将领）'!I199,"")))</f>
        <v/>
      </c>
      <c r="K199" s="208" t="str">
        <f ca="1">IF($H199="步将",'[3]配置系数（将领）'!J199,IF($H199="骑将",'[4]配置系数（将领）'!J199,IF($H199="弓将",'[5]配置系数（将领）'!J199,"")))</f>
        <v/>
      </c>
      <c r="L199" s="208">
        <f>IF($H199="步将",'[3]配置系数（将领）'!K199,IF($H199="骑将",'[4]配置系数（将领）'!K199,IF($H199="弓将",'[5]配置系数（将领）'!K199,"")))</f>
        <v>0</v>
      </c>
      <c r="M199" s="208">
        <f>IF($H199="步将",'[3]配置系数（将领）'!L199,IF($H199="骑将",'[4]配置系数（将领）'!L199,IF($H199="弓将",'[5]配置系数（将领）'!L199,"")))</f>
        <v>0</v>
      </c>
      <c r="N199" s="208" t="str">
        <f ca="1">IF($H199="步将",'[3]配置系数（将领）'!M199,IF($H199="骑将",'[4]配置系数（将领）'!M199,IF($H199="弓将",'[5]配置系数（将领）'!M199,"")))</f>
        <v/>
      </c>
      <c r="O199" s="206">
        <f t="shared" ca="1" si="9"/>
        <v>1</v>
      </c>
      <c r="Q199" s="208" t="str">
        <f ca="1">IF($H199="步将",'[3]配置系数（将领）'!P199,IF($H199="骑将",'[4]配置系数（将领）'!P199,IF($H199="弓将",'[5]配置系数（将领）'!P199,"")))</f>
        <v/>
      </c>
      <c r="R199" s="208" t="str">
        <f ca="1">IF($H199="步将",'[3]配置系数（将领）'!Q199,IF($H199="骑将",'[4]配置系数（将领）'!Q199,IF($H199="弓将",'[5]配置系数（将领）'!Q199,"")))</f>
        <v/>
      </c>
      <c r="S199" s="208">
        <f>IF($H199="步将",'[3]配置系数（将领）'!R199,IF($H199="骑将",'[4]配置系数（将领）'!R199,IF($H199="弓将",'[5]配置系数（将领）'!R199,"")))</f>
        <v>0</v>
      </c>
      <c r="T199" s="208">
        <f>IF($H199="步将",'[3]配置系数（将领）'!S199,IF($H199="骑将",'[4]配置系数（将领）'!S199,IF($H199="弓将",'[5]配置系数（将领）'!S199,"")))</f>
        <v>0</v>
      </c>
      <c r="U199" s="208" t="str">
        <f ca="1">IF($H199="步将",'[3]配置系数（将领）'!T199,IF($H199="骑将",'[4]配置系数（将领）'!T199,IF($H199="弓将",'[5]配置系数（将领）'!T199,"")))</f>
        <v/>
      </c>
      <c r="V199" s="206">
        <f t="shared" ca="1" si="10"/>
        <v>1</v>
      </c>
      <c r="X199" s="208" t="str">
        <f ca="1">IF($H199="步将",'[3]配置系数（将领）'!W199,IF($H199="骑将",'[4]配置系数（将领）'!W199,IF($H199="弓将",'[5]配置系数（将领）'!W199,"")))</f>
        <v/>
      </c>
      <c r="Y199" s="208" t="str">
        <f ca="1">IF($H199="步将",'[3]配置系数（将领）'!X199,IF($H199="骑将",'[4]配置系数（将领）'!X199,IF($H199="弓将",'[5]配置系数（将领）'!X199,"")))</f>
        <v/>
      </c>
      <c r="Z199" s="208">
        <f>IF($H199="步将",'[3]配置系数（将领）'!Y199,IF($H199="骑将",'[4]配置系数（将领）'!Y199,IF($H199="弓将",'[5]配置系数（将领）'!Y199,"")))</f>
        <v>0</v>
      </c>
      <c r="AA199" s="208">
        <f>IF($H199="步将",'[3]配置系数（将领）'!Z199,IF($H199="骑将",'[4]配置系数（将领）'!Z199,IF($H199="弓将",'[5]配置系数（将领）'!Z199,"")))</f>
        <v>0</v>
      </c>
      <c r="AB199" s="208" t="str">
        <f ca="1">IF($H199="步将",'[3]配置系数（将领）'!AA199,IF($H199="骑将",'[4]配置系数（将领）'!AA199,IF($H199="弓将",'[5]配置系数（将领）'!AA199,"")))</f>
        <v/>
      </c>
      <c r="AC199" s="206">
        <f t="shared" ca="1" si="11"/>
        <v>1</v>
      </c>
    </row>
    <row r="200" spans="3:29" x14ac:dyDescent="0.15">
      <c r="C200" s="107">
        <v>192</v>
      </c>
      <c r="D200" s="69">
        <f>IFERROR(MATCH(C200,索引!J:J,0),D199)</f>
        <v>22</v>
      </c>
      <c r="E200" s="69">
        <f t="shared" si="8"/>
        <v>13</v>
      </c>
      <c r="F200" s="69">
        <f>INDEX(索引!$F:$F,D200,1)</f>
        <v>10015</v>
      </c>
      <c r="G200" s="69" t="str">
        <f>INDEX(索引!$E:$E,D200,1)</f>
        <v>马腾</v>
      </c>
      <c r="H200" s="69" t="str">
        <f>INDEX(索引!$G:$G,D200,1)</f>
        <v>步将</v>
      </c>
      <c r="J200" s="208" t="str">
        <f ca="1">IF($H200="步将",'[3]配置系数（将领）'!I200,IF($H200="骑将",'[4]配置系数（将领）'!I200,IF($H200="弓将",'[5]配置系数（将领）'!I200,"")))</f>
        <v/>
      </c>
      <c r="K200" s="208" t="str">
        <f ca="1">IF($H200="步将",'[3]配置系数（将领）'!J200,IF($H200="骑将",'[4]配置系数（将领）'!J200,IF($H200="弓将",'[5]配置系数（将领）'!J200,"")))</f>
        <v/>
      </c>
      <c r="L200" s="208">
        <f>IF($H200="步将",'[3]配置系数（将领）'!K200,IF($H200="骑将",'[4]配置系数（将领）'!K200,IF($H200="弓将",'[5]配置系数（将领）'!K200,"")))</f>
        <v>0</v>
      </c>
      <c r="M200" s="208">
        <f>IF($H200="步将",'[3]配置系数（将领）'!L200,IF($H200="骑将",'[4]配置系数（将领）'!L200,IF($H200="弓将",'[5]配置系数（将领）'!L200,"")))</f>
        <v>0</v>
      </c>
      <c r="N200" s="208" t="str">
        <f ca="1">IF($H200="步将",'[3]配置系数（将领）'!M200,IF($H200="骑将",'[4]配置系数（将领）'!M200,IF($H200="弓将",'[5]配置系数（将领）'!M200,"")))</f>
        <v/>
      </c>
      <c r="O200" s="206">
        <f t="shared" ca="1" si="9"/>
        <v>1</v>
      </c>
      <c r="Q200" s="208" t="str">
        <f ca="1">IF($H200="步将",'[3]配置系数（将领）'!P200,IF($H200="骑将",'[4]配置系数（将领）'!P200,IF($H200="弓将",'[5]配置系数（将领）'!P200,"")))</f>
        <v/>
      </c>
      <c r="R200" s="208" t="str">
        <f ca="1">IF($H200="步将",'[3]配置系数（将领）'!Q200,IF($H200="骑将",'[4]配置系数（将领）'!Q200,IF($H200="弓将",'[5]配置系数（将领）'!Q200,"")))</f>
        <v/>
      </c>
      <c r="S200" s="208">
        <f>IF($H200="步将",'[3]配置系数（将领）'!R200,IF($H200="骑将",'[4]配置系数（将领）'!R200,IF($H200="弓将",'[5]配置系数（将领）'!R200,"")))</f>
        <v>0</v>
      </c>
      <c r="T200" s="208">
        <f>IF($H200="步将",'[3]配置系数（将领）'!S200,IF($H200="骑将",'[4]配置系数（将领）'!S200,IF($H200="弓将",'[5]配置系数（将领）'!S200,"")))</f>
        <v>0</v>
      </c>
      <c r="U200" s="208" t="str">
        <f ca="1">IF($H200="步将",'[3]配置系数（将领）'!T200,IF($H200="骑将",'[4]配置系数（将领）'!T200,IF($H200="弓将",'[5]配置系数（将领）'!T200,"")))</f>
        <v/>
      </c>
      <c r="V200" s="206">
        <f t="shared" ca="1" si="10"/>
        <v>1</v>
      </c>
      <c r="X200" s="208" t="str">
        <f ca="1">IF($H200="步将",'[3]配置系数（将领）'!W200,IF($H200="骑将",'[4]配置系数（将领）'!W200,IF($H200="弓将",'[5]配置系数（将领）'!W200,"")))</f>
        <v/>
      </c>
      <c r="Y200" s="208" t="str">
        <f ca="1">IF($H200="步将",'[3]配置系数（将领）'!X200,IF($H200="骑将",'[4]配置系数（将领）'!X200,IF($H200="弓将",'[5]配置系数（将领）'!X200,"")))</f>
        <v/>
      </c>
      <c r="Z200" s="208">
        <f>IF($H200="步将",'[3]配置系数（将领）'!Y200,IF($H200="骑将",'[4]配置系数（将领）'!Y200,IF($H200="弓将",'[5]配置系数（将领）'!Y200,"")))</f>
        <v>0</v>
      </c>
      <c r="AA200" s="208">
        <f>IF($H200="步将",'[3]配置系数（将领）'!Z200,IF($H200="骑将",'[4]配置系数（将领）'!Z200,IF($H200="弓将",'[5]配置系数（将领）'!Z200,"")))</f>
        <v>0</v>
      </c>
      <c r="AB200" s="208" t="str">
        <f ca="1">IF($H200="步将",'[3]配置系数（将领）'!AA200,IF($H200="骑将",'[4]配置系数（将领）'!AA200,IF($H200="弓将",'[5]配置系数（将领）'!AA200,"")))</f>
        <v/>
      </c>
      <c r="AC200" s="206">
        <f t="shared" ca="1" si="11"/>
        <v>1</v>
      </c>
    </row>
    <row r="201" spans="3:29" x14ac:dyDescent="0.15">
      <c r="C201" s="107">
        <v>193</v>
      </c>
      <c r="D201" s="69">
        <f>IFERROR(MATCH(C201,索引!J:J,0),D200)</f>
        <v>22</v>
      </c>
      <c r="E201" s="69">
        <f t="shared" ref="E201:E264" si="12">MIN(IF(G201=G200,E200+1,1),15)</f>
        <v>14</v>
      </c>
      <c r="F201" s="69">
        <f>INDEX(索引!$F:$F,D201,1)</f>
        <v>10015</v>
      </c>
      <c r="G201" s="69" t="str">
        <f>INDEX(索引!$E:$E,D201,1)</f>
        <v>马腾</v>
      </c>
      <c r="H201" s="69" t="str">
        <f>INDEX(索引!$G:$G,D201,1)</f>
        <v>步将</v>
      </c>
      <c r="J201" s="208" t="str">
        <f ca="1">IF($H201="步将",'[3]配置系数（将领）'!I201,IF($H201="骑将",'[4]配置系数（将领）'!I201,IF($H201="弓将",'[5]配置系数（将领）'!I201,"")))</f>
        <v/>
      </c>
      <c r="K201" s="208" t="str">
        <f ca="1">IF($H201="步将",'[3]配置系数（将领）'!J201,IF($H201="骑将",'[4]配置系数（将领）'!J201,IF($H201="弓将",'[5]配置系数（将领）'!J201,"")))</f>
        <v/>
      </c>
      <c r="L201" s="208">
        <f>IF($H201="步将",'[3]配置系数（将领）'!K201,IF($H201="骑将",'[4]配置系数（将领）'!K201,IF($H201="弓将",'[5]配置系数（将领）'!K201,"")))</f>
        <v>0</v>
      </c>
      <c r="M201" s="208">
        <f>IF($H201="步将",'[3]配置系数（将领）'!L201,IF($H201="骑将",'[4]配置系数（将领）'!L201,IF($H201="弓将",'[5]配置系数（将领）'!L201,"")))</f>
        <v>0</v>
      </c>
      <c r="N201" s="208" t="str">
        <f ca="1">IF($H201="步将",'[3]配置系数（将领）'!M201,IF($H201="骑将",'[4]配置系数（将领）'!M201,IF($H201="弓将",'[5]配置系数（将领）'!M201,"")))</f>
        <v/>
      </c>
      <c r="O201" s="206">
        <f t="shared" ref="O201:O264" ca="1" si="13">IFERROR(IF(RIGHT(J201,1)="4",IF(MID(K201,FIND("{3}",K201)+3,1)="%",100,1),IF(RIGHT(J201,1)="3",IF(MID(K201,FIND("{2}",K201)+3,1)="%",100,1),IF(RIGHT(J201,1)="2",IF(MID(K201,FIND("{1}",K201)+3,1)="%",100,1),IF(MID(K201,FIND("{0}",K201)+3,1)="%",100,1)))),1)*IFERROR(IF(LEFT(N201,FIND("+",N201)-1)+0&lt;0,-1,1),1)</f>
        <v>1</v>
      </c>
      <c r="Q201" s="208" t="str">
        <f ca="1">IF($H201="步将",'[3]配置系数（将领）'!P201,IF($H201="骑将",'[4]配置系数（将领）'!P201,IF($H201="弓将",'[5]配置系数（将领）'!P201,"")))</f>
        <v/>
      </c>
      <c r="R201" s="208" t="str">
        <f ca="1">IF($H201="步将",'[3]配置系数（将领）'!Q201,IF($H201="骑将",'[4]配置系数（将领）'!Q201,IF($H201="弓将",'[5]配置系数（将领）'!Q201,"")))</f>
        <v/>
      </c>
      <c r="S201" s="208">
        <f>IF($H201="步将",'[3]配置系数（将领）'!R201,IF($H201="骑将",'[4]配置系数（将领）'!R201,IF($H201="弓将",'[5]配置系数（将领）'!R201,"")))</f>
        <v>0</v>
      </c>
      <c r="T201" s="208">
        <f>IF($H201="步将",'[3]配置系数（将领）'!S201,IF($H201="骑将",'[4]配置系数（将领）'!S201,IF($H201="弓将",'[5]配置系数（将领）'!S201,"")))</f>
        <v>0</v>
      </c>
      <c r="U201" s="208" t="str">
        <f ca="1">IF($H201="步将",'[3]配置系数（将领）'!T201,IF($H201="骑将",'[4]配置系数（将领）'!T201,IF($H201="弓将",'[5]配置系数（将领）'!T201,"")))</f>
        <v/>
      </c>
      <c r="V201" s="206">
        <f t="shared" ref="V201:V264" ca="1" si="14">IFERROR(IF(RIGHT(Q201,1)="4",IF(MID(R201,FIND("{3}",R201)+3,1)="%",100,1),IF(RIGHT(Q201,1)="3",IF(MID(R201,FIND("{2}",R201)+3,1)="%",100,1),IF(RIGHT(Q201,1)="2",IF(MID(R201,FIND("{1}",R201)+3,1)="%",100,1),IF(MID(R201,FIND("{0}",R201)+3,1)="%",100,1)))),1)*IFERROR(IF(LEFT(U201,FIND("+",U201)-1)+0&lt;0,-1,1),1)</f>
        <v>1</v>
      </c>
      <c r="X201" s="208" t="str">
        <f ca="1">IF($H201="步将",'[3]配置系数（将领）'!W201,IF($H201="骑将",'[4]配置系数（将领）'!W201,IF($H201="弓将",'[5]配置系数（将领）'!W201,"")))</f>
        <v/>
      </c>
      <c r="Y201" s="208" t="str">
        <f ca="1">IF($H201="步将",'[3]配置系数（将领）'!X201,IF($H201="骑将",'[4]配置系数（将领）'!X201,IF($H201="弓将",'[5]配置系数（将领）'!X201,"")))</f>
        <v/>
      </c>
      <c r="Z201" s="208">
        <f>IF($H201="步将",'[3]配置系数（将领）'!Y201,IF($H201="骑将",'[4]配置系数（将领）'!Y201,IF($H201="弓将",'[5]配置系数（将领）'!Y201,"")))</f>
        <v>0</v>
      </c>
      <c r="AA201" s="208">
        <f>IF($H201="步将",'[3]配置系数（将领）'!Z201,IF($H201="骑将",'[4]配置系数（将领）'!Z201,IF($H201="弓将",'[5]配置系数（将领）'!Z201,"")))</f>
        <v>0</v>
      </c>
      <c r="AB201" s="208" t="str">
        <f ca="1">IF($H201="步将",'[3]配置系数（将领）'!AA201,IF($H201="骑将",'[4]配置系数（将领）'!AA201,IF($H201="弓将",'[5]配置系数（将领）'!AA201,"")))</f>
        <v/>
      </c>
      <c r="AC201" s="206">
        <f t="shared" ref="AC201:AC264" ca="1" si="15">IFERROR(IF(RIGHT(X201,1)="4",IF(MID(Y201,FIND("{3}",Y201)+3,1)="%",100,1),IF(RIGHT(X201,1)="3",IF(MID(Y201,FIND("{2}",Y201)+3,1)="%",100,1),IF(RIGHT(X201,1)="2",IF(MID(Y201,FIND("{1}",Y201)+3,1)="%",100,1),IF(MID(Y201,FIND("{0}",Y201)+3,1)="%",100,1)))),1)*IFERROR(IF(LEFT(AB201,FIND("+",AB201)-1)+0&lt;0,-1,1),1)</f>
        <v>1</v>
      </c>
    </row>
    <row r="202" spans="3:29" x14ac:dyDescent="0.15">
      <c r="C202" s="107">
        <v>194</v>
      </c>
      <c r="D202" s="69">
        <f>IFERROR(MATCH(C202,索引!J:J,0),D201)</f>
        <v>22</v>
      </c>
      <c r="E202" s="69">
        <f t="shared" si="12"/>
        <v>15</v>
      </c>
      <c r="F202" s="69">
        <f>INDEX(索引!$F:$F,D202,1)</f>
        <v>10015</v>
      </c>
      <c r="G202" s="69" t="str">
        <f>INDEX(索引!$E:$E,D202,1)</f>
        <v>马腾</v>
      </c>
      <c r="H202" s="69" t="str">
        <f>INDEX(索引!$G:$G,D202,1)</f>
        <v>步将</v>
      </c>
      <c r="J202" s="208" t="str">
        <f ca="1">IF($H202="步将",'[3]配置系数（将领）'!I202,IF($H202="骑将",'[4]配置系数（将领）'!I202,IF($H202="弓将",'[5]配置系数（将领）'!I202,"")))</f>
        <v/>
      </c>
      <c r="K202" s="208" t="str">
        <f ca="1">IF($H202="步将",'[3]配置系数（将领）'!J202,IF($H202="骑将",'[4]配置系数（将领）'!J202,IF($H202="弓将",'[5]配置系数（将领）'!J202,"")))</f>
        <v/>
      </c>
      <c r="L202" s="208">
        <f>IF($H202="步将",'[3]配置系数（将领）'!K202,IF($H202="骑将",'[4]配置系数（将领）'!K202,IF($H202="弓将",'[5]配置系数（将领）'!K202,"")))</f>
        <v>0</v>
      </c>
      <c r="M202" s="208">
        <f>IF($H202="步将",'[3]配置系数（将领）'!L202,IF($H202="骑将",'[4]配置系数（将领）'!L202,IF($H202="弓将",'[5]配置系数（将领）'!L202,"")))</f>
        <v>0</v>
      </c>
      <c r="N202" s="208" t="str">
        <f ca="1">IF($H202="步将",'[3]配置系数（将领）'!M202,IF($H202="骑将",'[4]配置系数（将领）'!M202,IF($H202="弓将",'[5]配置系数（将领）'!M202,"")))</f>
        <v/>
      </c>
      <c r="O202" s="206">
        <f t="shared" ca="1" si="13"/>
        <v>1</v>
      </c>
      <c r="Q202" s="208" t="str">
        <f ca="1">IF($H202="步将",'[3]配置系数（将领）'!P202,IF($H202="骑将",'[4]配置系数（将领）'!P202,IF($H202="弓将",'[5]配置系数（将领）'!P202,"")))</f>
        <v/>
      </c>
      <c r="R202" s="208" t="str">
        <f ca="1">IF($H202="步将",'[3]配置系数（将领）'!Q202,IF($H202="骑将",'[4]配置系数（将领）'!Q202,IF($H202="弓将",'[5]配置系数（将领）'!Q202,"")))</f>
        <v/>
      </c>
      <c r="S202" s="208">
        <f>IF($H202="步将",'[3]配置系数（将领）'!R202,IF($H202="骑将",'[4]配置系数（将领）'!R202,IF($H202="弓将",'[5]配置系数（将领）'!R202,"")))</f>
        <v>0</v>
      </c>
      <c r="T202" s="208">
        <f>IF($H202="步将",'[3]配置系数（将领）'!S202,IF($H202="骑将",'[4]配置系数（将领）'!S202,IF($H202="弓将",'[5]配置系数（将领）'!S202,"")))</f>
        <v>0</v>
      </c>
      <c r="U202" s="208" t="str">
        <f ca="1">IF($H202="步将",'[3]配置系数（将领）'!T202,IF($H202="骑将",'[4]配置系数（将领）'!T202,IF($H202="弓将",'[5]配置系数（将领）'!T202,"")))</f>
        <v/>
      </c>
      <c r="V202" s="206">
        <f t="shared" ca="1" si="14"/>
        <v>1</v>
      </c>
      <c r="X202" s="208" t="str">
        <f ca="1">IF($H202="步将",'[3]配置系数（将领）'!W202,IF($H202="骑将",'[4]配置系数（将领）'!W202,IF($H202="弓将",'[5]配置系数（将领）'!W202,"")))</f>
        <v/>
      </c>
      <c r="Y202" s="208" t="str">
        <f ca="1">IF($H202="步将",'[3]配置系数（将领）'!X202,IF($H202="骑将",'[4]配置系数（将领）'!X202,IF($H202="弓将",'[5]配置系数（将领）'!X202,"")))</f>
        <v/>
      </c>
      <c r="Z202" s="208">
        <f>IF($H202="步将",'[3]配置系数（将领）'!Y202,IF($H202="骑将",'[4]配置系数（将领）'!Y202,IF($H202="弓将",'[5]配置系数（将领）'!Y202,"")))</f>
        <v>0</v>
      </c>
      <c r="AA202" s="208">
        <f>IF($H202="步将",'[3]配置系数（将领）'!Z202,IF($H202="骑将",'[4]配置系数（将领）'!Z202,IF($H202="弓将",'[5]配置系数（将领）'!Z202,"")))</f>
        <v>0</v>
      </c>
      <c r="AB202" s="208" t="str">
        <f ca="1">IF($H202="步将",'[3]配置系数（将领）'!AA202,IF($H202="骑将",'[4]配置系数（将领）'!AA202,IF($H202="弓将",'[5]配置系数（将领）'!AA202,"")))</f>
        <v/>
      </c>
      <c r="AC202" s="206">
        <f t="shared" ca="1" si="15"/>
        <v>1</v>
      </c>
    </row>
    <row r="203" spans="3:29" x14ac:dyDescent="0.15">
      <c r="C203" s="107">
        <v>195</v>
      </c>
      <c r="D203" s="69">
        <f>IFERROR(MATCH(C203,索引!J:J,0),D202)</f>
        <v>23</v>
      </c>
      <c r="E203" s="69">
        <f t="shared" si="12"/>
        <v>1</v>
      </c>
      <c r="F203" s="69">
        <f>INDEX(索引!$F:$F,D203,1)</f>
        <v>10016</v>
      </c>
      <c r="G203" s="69" t="str">
        <f>INDEX(索引!$E:$E,D203,1)</f>
        <v>曹洪</v>
      </c>
      <c r="H203" s="69" t="str">
        <f>INDEX(索引!$G:$G,D203,1)</f>
        <v>步将</v>
      </c>
      <c r="J203" s="208" t="str">
        <f ca="1">IF($H203="步将",'[3]配置系数（将领）'!I203,IF($H203="骑将",'[4]配置系数（将领）'!I203,IF($H203="弓将",'[5]配置系数（将领）'!I203,"")))</f>
        <v>1001600000101</v>
      </c>
      <c r="K203" s="208" t="str">
        <f ca="1">IF($H203="步将",'[3]配置系数（将领）'!J203,IF($H203="骑将",'[4]配置系数（将领）'!J203,IF($H203="弓将",'[5]配置系数（将领）'!J203,"")))</f>
        <v>普通攻击:对单体敌人造成{0}%的武力伤害</v>
      </c>
      <c r="L203" s="208">
        <f>IF($H203="步将",'[3]配置系数（将领）'!K203,IF($H203="骑将",'[4]配置系数（将领）'!K203,IF($H203="弓将",'[5]配置系数（将领）'!K203,"")))</f>
        <v>0</v>
      </c>
      <c r="M203" s="208">
        <f>IF($H203="步将",'[3]配置系数（将领）'!L203,IF($H203="骑将",'[4]配置系数（将领）'!L203,IF($H203="弓将",'[5]配置系数（将领）'!L203,"")))</f>
        <v>0</v>
      </c>
      <c r="N203" s="208" t="str">
        <f ca="1">IF($H203="步将",'[3]配置系数（将领）'!M203,IF($H203="骑将",'[4]配置系数（将领）'!M203,IF($H203="弓将",'[5]配置系数（将领）'!M203,"")))</f>
        <v>0.25+0.25+0.25+0.25+0.25+0.25+0.25+0.25+0.25+0.25+0.25+0.25+0.25+0.25+0.25+0.25+0.25</v>
      </c>
      <c r="O203" s="206">
        <f t="shared" ca="1" si="13"/>
        <v>100</v>
      </c>
      <c r="Q203" s="208" t="str">
        <f ca="1">IF($H203="步将",'[3]配置系数（将领）'!P203,IF($H203="骑将",'[4]配置系数（将领）'!P203,IF($H203="弓将",'[5]配置系数（将领）'!P203,"")))</f>
        <v/>
      </c>
      <c r="R203" s="208" t="str">
        <f ca="1">IF($H203="步将",'[3]配置系数（将领）'!Q203,IF($H203="骑将",'[4]配置系数（将领）'!Q203,IF($H203="弓将",'[5]配置系数（将领）'!Q203,"")))</f>
        <v/>
      </c>
      <c r="S203" s="208">
        <f>IF($H203="步将",'[3]配置系数（将领）'!R203,IF($H203="骑将",'[4]配置系数（将领）'!R203,IF($H203="弓将",'[5]配置系数（将领）'!R203,"")))</f>
        <v>0</v>
      </c>
      <c r="T203" s="208">
        <f>IF($H203="步将",'[3]配置系数（将领）'!S203,IF($H203="骑将",'[4]配置系数（将领）'!S203,IF($H203="弓将",'[5]配置系数（将领）'!S203,"")))</f>
        <v>0</v>
      </c>
      <c r="U203" s="208" t="str">
        <f ca="1">IF($H203="步将",'[3]配置系数（将领）'!T203,IF($H203="骑将",'[4]配置系数（将领）'!T203,IF($H203="弓将",'[5]配置系数（将领）'!T203,"")))</f>
        <v/>
      </c>
      <c r="V203" s="206">
        <f t="shared" ca="1" si="14"/>
        <v>1</v>
      </c>
      <c r="X203" s="208" t="str">
        <f ca="1">IF($H203="步将",'[3]配置系数（将领）'!W203,IF($H203="骑将",'[4]配置系数（将领）'!W203,IF($H203="弓将",'[5]配置系数（将领）'!W203,"")))</f>
        <v/>
      </c>
      <c r="Y203" s="208" t="str">
        <f ca="1">IF($H203="步将",'[3]配置系数（将领）'!X203,IF($H203="骑将",'[4]配置系数（将领）'!X203,IF($H203="弓将",'[5]配置系数（将领）'!X203,"")))</f>
        <v/>
      </c>
      <c r="Z203" s="208">
        <f>IF($H203="步将",'[3]配置系数（将领）'!Y203,IF($H203="骑将",'[4]配置系数（将领）'!Y203,IF($H203="弓将",'[5]配置系数（将领）'!Y203,"")))</f>
        <v>0</v>
      </c>
      <c r="AA203" s="208">
        <f>IF($H203="步将",'[3]配置系数（将领）'!Z203,IF($H203="骑将",'[4]配置系数（将领）'!Z203,IF($H203="弓将",'[5]配置系数（将领）'!Z203,"")))</f>
        <v>0</v>
      </c>
      <c r="AB203" s="208" t="str">
        <f ca="1">IF($H203="步将",'[3]配置系数（将领）'!AA203,IF($H203="骑将",'[4]配置系数（将领）'!AA203,IF($H203="弓将",'[5]配置系数（将领）'!AA203,"")))</f>
        <v/>
      </c>
      <c r="AC203" s="206">
        <f t="shared" ca="1" si="15"/>
        <v>1</v>
      </c>
    </row>
    <row r="204" spans="3:29" x14ac:dyDescent="0.15">
      <c r="C204" s="107">
        <v>196</v>
      </c>
      <c r="D204" s="69">
        <f>IFERROR(MATCH(C204,索引!J:J,0),D203)</f>
        <v>23</v>
      </c>
      <c r="E204" s="69">
        <f t="shared" si="12"/>
        <v>2</v>
      </c>
      <c r="F204" s="69">
        <f>INDEX(索引!$F:$F,D204,1)</f>
        <v>10016</v>
      </c>
      <c r="G204" s="69" t="str">
        <f>INDEX(索引!$E:$E,D204,1)</f>
        <v>曹洪</v>
      </c>
      <c r="H204" s="69" t="str">
        <f>INDEX(索引!$G:$G,D204,1)</f>
        <v>步将</v>
      </c>
      <c r="J204" s="208" t="str">
        <f ca="1">IF($H204="步将",'[3]配置系数（将领）'!I204,IF($H204="骑将",'[4]配置系数（将领）'!I204,IF($H204="弓将",'[5]配置系数（将领）'!I204,"")))</f>
        <v>1001600000201</v>
      </c>
      <c r="K204" s="208" t="str">
        <f ca="1">IF($H204="步将",'[3]配置系数（将领）'!J204,IF($H204="骑将",'[4]配置系数（将领）'!J204,IF($H204="弓将",'[5]配置系数（将领）'!J204,"")))</f>
        <v>怒气技能:突纵火牛，如龙惊目。曹洪驱使大群火牛向前冲锋，对路径上的敌人造成自身攻击{0}%的策略伤害并使其受到燃烧效果，敌人在燃烧效果下，每秒受到曹洪攻击{1}%的策略伤害，燃烧效果持续12秒。</v>
      </c>
      <c r="L204" s="208">
        <f>IF($H204="步将",'[3]配置系数（将领）'!K204,IF($H204="骑将",'[4]配置系数（将领）'!K204,IF($H204="弓将",'[5]配置系数（将领）'!K204,"")))</f>
        <v>0</v>
      </c>
      <c r="M204" s="208">
        <f>IF($H204="步将",'[3]配置系数（将领）'!L204,IF($H204="骑将",'[4]配置系数（将领）'!L204,IF($H204="弓将",'[5]配置系数（将领）'!L204,"")))</f>
        <v>0</v>
      </c>
      <c r="N204" s="208" t="str">
        <f ca="1">IF($H204="步将",'[3]配置系数（将领）'!M204,IF($H204="骑将",'[4]配置系数（将领）'!M204,IF($H204="弓将",'[5]配置系数（将领）'!M204,"")))</f>
        <v>0.2+0.25+0.3+0.35+0.4+0.45+0.5+0.55+0.6+0.65+0.7+0.75+0.8+0.85+0.9+0.95+1</v>
      </c>
      <c r="O204" s="206">
        <f t="shared" ca="1" si="13"/>
        <v>100</v>
      </c>
      <c r="Q204" s="208" t="str">
        <f ca="1">IF($H204="步将",'[3]配置系数（将领）'!P204,IF($H204="骑将",'[4]配置系数（将领）'!P204,IF($H204="弓将",'[5]配置系数（将领）'!P204,"")))</f>
        <v/>
      </c>
      <c r="R204" s="208" t="str">
        <f ca="1">IF($H204="步将",'[3]配置系数（将领）'!Q204,IF($H204="骑将",'[4]配置系数（将领）'!Q204,IF($H204="弓将",'[5]配置系数（将领）'!Q204,"")))</f>
        <v/>
      </c>
      <c r="S204" s="208">
        <f>IF($H204="步将",'[3]配置系数（将领）'!R204,IF($H204="骑将",'[4]配置系数（将领）'!R204,IF($H204="弓将",'[5]配置系数（将领）'!R204,"")))</f>
        <v>0</v>
      </c>
      <c r="T204" s="208">
        <f>IF($H204="步将",'[3]配置系数（将领）'!S204,IF($H204="骑将",'[4]配置系数（将领）'!S204,IF($H204="弓将",'[5]配置系数（将领）'!S204,"")))</f>
        <v>0</v>
      </c>
      <c r="U204" s="208" t="str">
        <f ca="1">IF($H204="步将",'[3]配置系数（将领）'!T204,IF($H204="骑将",'[4]配置系数（将领）'!T204,IF($H204="弓将",'[5]配置系数（将领）'!T204,"")))</f>
        <v/>
      </c>
      <c r="V204" s="206">
        <f t="shared" ca="1" si="14"/>
        <v>1</v>
      </c>
      <c r="X204" s="208" t="str">
        <f ca="1">IF($H204="步将",'[3]配置系数（将领）'!W204,IF($H204="骑将",'[4]配置系数（将领）'!W204,IF($H204="弓将",'[5]配置系数（将领）'!W204,"")))</f>
        <v/>
      </c>
      <c r="Y204" s="208" t="str">
        <f ca="1">IF($H204="步将",'[3]配置系数（将领）'!X204,IF($H204="骑将",'[4]配置系数（将领）'!X204,IF($H204="弓将",'[5]配置系数（将领）'!X204,"")))</f>
        <v/>
      </c>
      <c r="Z204" s="208">
        <f>IF($H204="步将",'[3]配置系数（将领）'!Y204,IF($H204="骑将",'[4]配置系数（将领）'!Y204,IF($H204="弓将",'[5]配置系数（将领）'!Y204,"")))</f>
        <v>0</v>
      </c>
      <c r="AA204" s="208">
        <f>IF($H204="步将",'[3]配置系数（将领）'!Z204,IF($H204="骑将",'[4]配置系数（将领）'!Z204,IF($H204="弓将",'[5]配置系数（将领）'!Z204,"")))</f>
        <v>0</v>
      </c>
      <c r="AB204" s="208" t="str">
        <f ca="1">IF($H204="步将",'[3]配置系数（将领）'!AA204,IF($H204="骑将",'[4]配置系数（将领）'!AA204,IF($H204="弓将",'[5]配置系数（将领）'!AA204,"")))</f>
        <v/>
      </c>
      <c r="AC204" s="206">
        <f t="shared" ca="1" si="15"/>
        <v>1</v>
      </c>
    </row>
    <row r="205" spans="3:29" x14ac:dyDescent="0.15">
      <c r="C205" s="107">
        <v>197</v>
      </c>
      <c r="D205" s="69">
        <f>IFERROR(MATCH(C205,索引!J:J,0),D204)</f>
        <v>23</v>
      </c>
      <c r="E205" s="69">
        <f t="shared" si="12"/>
        <v>3</v>
      </c>
      <c r="F205" s="69">
        <f>INDEX(索引!$F:$F,D205,1)</f>
        <v>10016</v>
      </c>
      <c r="G205" s="69" t="str">
        <f>INDEX(索引!$E:$E,D205,1)</f>
        <v>曹洪</v>
      </c>
      <c r="H205" s="69" t="str">
        <f>INDEX(索引!$G:$G,D205,1)</f>
        <v>步将</v>
      </c>
      <c r="J205" s="208" t="str">
        <f ca="1">IF($H205="步将",'[3]配置系数（将领）'!I205,IF($H205="骑将",'[4]配置系数（将领）'!I205,IF($H205="弓将",'[5]配置系数（将领）'!I205,"")))</f>
        <v>1001600000202</v>
      </c>
      <c r="K205" s="208" t="str">
        <f ca="1">IF($H205="步将",'[3]配置系数（将领）'!J205,IF($H205="骑将",'[4]配置系数（将领）'!J205,IF($H205="弓将",'[5]配置系数（将领）'!J205,"")))</f>
        <v>怒气技能:突纵火牛，如龙惊目。曹洪驱使大群火牛向前冲锋，对路径上的敌人造成自身攻击{0}%的策略伤害并使其受到燃烧效果，敌人在燃烧效果下，每秒受到曹洪攻击{1}%的策略伤害，燃烧效果持续12秒。</v>
      </c>
      <c r="L205" s="208">
        <f>IF($H205="步将",'[3]配置系数（将领）'!K205,IF($H205="骑将",'[4]配置系数（将领）'!K205,IF($H205="弓将",'[5]配置系数（将领）'!K205,"")))</f>
        <v>0</v>
      </c>
      <c r="M205" s="208">
        <f>IF($H205="步将",'[3]配置系数（将领）'!L205,IF($H205="骑将",'[4]配置系数（将领）'!L205,IF($H205="弓将",'[5]配置系数（将领）'!L205,"")))</f>
        <v>0</v>
      </c>
      <c r="N205" s="208" t="str">
        <f ca="1">IF($H205="步将",'[3]配置系数（将领）'!M205,IF($H205="骑将",'[4]配置系数（将领）'!M205,IF($H205="弓将",'[5]配置系数（将领）'!M205,"")))</f>
        <v>0.02+0.024+0.028+0.032+0.036+0.04+0.044+0.048+0.052+0.056+0.06+0.064+0.068+0.072+0.076+0.08+0.084</v>
      </c>
      <c r="O205" s="206">
        <f t="shared" ca="1" si="13"/>
        <v>100</v>
      </c>
      <c r="Q205" s="208" t="str">
        <f ca="1">IF($H205="步将",'[3]配置系数（将领）'!P205,IF($H205="骑将",'[4]配置系数（将领）'!P205,IF($H205="弓将",'[5]配置系数（将领）'!P205,"")))</f>
        <v/>
      </c>
      <c r="R205" s="208" t="str">
        <f ca="1">IF($H205="步将",'[3]配置系数（将领）'!Q205,IF($H205="骑将",'[4]配置系数（将领）'!Q205,IF($H205="弓将",'[5]配置系数（将领）'!Q205,"")))</f>
        <v/>
      </c>
      <c r="S205" s="208">
        <f>IF($H205="步将",'[3]配置系数（将领）'!R205,IF($H205="骑将",'[4]配置系数（将领）'!R205,IF($H205="弓将",'[5]配置系数（将领）'!R205,"")))</f>
        <v>0</v>
      </c>
      <c r="T205" s="208">
        <f>IF($H205="步将",'[3]配置系数（将领）'!S205,IF($H205="骑将",'[4]配置系数（将领）'!S205,IF($H205="弓将",'[5]配置系数（将领）'!S205,"")))</f>
        <v>0</v>
      </c>
      <c r="U205" s="208" t="str">
        <f ca="1">IF($H205="步将",'[3]配置系数（将领）'!T205,IF($H205="骑将",'[4]配置系数（将领）'!T205,IF($H205="弓将",'[5]配置系数（将领）'!T205,"")))</f>
        <v/>
      </c>
      <c r="V205" s="206">
        <f t="shared" ca="1" si="14"/>
        <v>1</v>
      </c>
      <c r="X205" s="208" t="str">
        <f ca="1">IF($H205="步将",'[3]配置系数（将领）'!W205,IF($H205="骑将",'[4]配置系数（将领）'!W205,IF($H205="弓将",'[5]配置系数（将领）'!W205,"")))</f>
        <v/>
      </c>
      <c r="Y205" s="208" t="str">
        <f ca="1">IF($H205="步将",'[3]配置系数（将领）'!X205,IF($H205="骑将",'[4]配置系数（将领）'!X205,IF($H205="弓将",'[5]配置系数（将领）'!X205,"")))</f>
        <v/>
      </c>
      <c r="Z205" s="208">
        <f>IF($H205="步将",'[3]配置系数（将领）'!Y205,IF($H205="骑将",'[4]配置系数（将领）'!Y205,IF($H205="弓将",'[5]配置系数（将领）'!Y205,"")))</f>
        <v>0</v>
      </c>
      <c r="AA205" s="208">
        <f>IF($H205="步将",'[3]配置系数（将领）'!Z205,IF($H205="骑将",'[4]配置系数（将领）'!Z205,IF($H205="弓将",'[5]配置系数（将领）'!Z205,"")))</f>
        <v>0</v>
      </c>
      <c r="AB205" s="208" t="str">
        <f ca="1">IF($H205="步将",'[3]配置系数（将领）'!AA205,IF($H205="骑将",'[4]配置系数（将领）'!AA205,IF($H205="弓将",'[5]配置系数（将领）'!AA205,"")))</f>
        <v/>
      </c>
      <c r="AC205" s="206">
        <f t="shared" ca="1" si="15"/>
        <v>1</v>
      </c>
    </row>
    <row r="206" spans="3:29" x14ac:dyDescent="0.15">
      <c r="C206" s="107">
        <v>198</v>
      </c>
      <c r="D206" s="69">
        <f>IFERROR(MATCH(C206,索引!J:J,0),D205)</f>
        <v>23</v>
      </c>
      <c r="E206" s="69">
        <f t="shared" si="12"/>
        <v>4</v>
      </c>
      <c r="F206" s="69">
        <f>INDEX(索引!$F:$F,D206,1)</f>
        <v>10016</v>
      </c>
      <c r="G206" s="69" t="str">
        <f>INDEX(索引!$E:$E,D206,1)</f>
        <v>曹洪</v>
      </c>
      <c r="H206" s="69" t="str">
        <f>INDEX(索引!$G:$G,D206,1)</f>
        <v>步将</v>
      </c>
      <c r="J206" s="208" t="str">
        <f ca="1">IF($H206="步将",'[3]配置系数（将领）'!I206,IF($H206="骑将",'[4]配置系数（将领）'!I206,IF($H206="弓将",'[5]配置系数（将领）'!I206,"")))</f>
        <v>1001600000301</v>
      </c>
      <c r="K206" s="208" t="str">
        <f ca="1">IF($H206="步将",'[3]配置系数（将领）'!J206,IF($H206="骑将",'[4]配置系数（将领）'!J206,IF($H206="弓将",'[5]配置系数（将领）'!J206,"")))</f>
        <v>被动技能1:曹洪造成伤害的{0}%转换为士兵兵力，并且曹洪与士兵受到普通攻击时有20%概率对敌人造成3秒燃烧效果，每秒受到曹洪攻击{1}%的策略伤害。</v>
      </c>
      <c r="L206" s="208">
        <f>IF($H206="步将",'[3]配置系数（将领）'!K206,IF($H206="骑将",'[4]配置系数（将领）'!K206,IF($H206="弓将",'[5]配置系数（将领）'!K206,"")))</f>
        <v>0</v>
      </c>
      <c r="M206" s="208">
        <f>IF($H206="步将",'[3]配置系数（将领）'!L206,IF($H206="骑将",'[4]配置系数（将领）'!L206,IF($H206="弓将",'[5]配置系数（将领）'!L206,"")))</f>
        <v>0</v>
      </c>
      <c r="N206" s="208" t="str">
        <f ca="1">IF($H206="步将",'[3]配置系数（将领）'!M206,IF($H206="骑将",'[4]配置系数（将领）'!M206,IF($H206="弓将",'[5]配置系数（将领）'!M206,"")))</f>
        <v>0.08+0.11+0.14+0.17+0.2+0.23+0.26+0.29+0.32+0.35+0.38+0.41+0.44+0.47+0.5+0.53+0.56</v>
      </c>
      <c r="O206" s="206">
        <f t="shared" ca="1" si="13"/>
        <v>100</v>
      </c>
      <c r="Q206" s="208" t="str">
        <f ca="1">IF($H206="步将",'[3]配置系数（将领）'!P206,IF($H206="骑将",'[4]配置系数（将领）'!P206,IF($H206="弓将",'[5]配置系数（将领）'!P206,"")))</f>
        <v/>
      </c>
      <c r="R206" s="208" t="str">
        <f ca="1">IF($H206="步将",'[3]配置系数（将领）'!Q206,IF($H206="骑将",'[4]配置系数（将领）'!Q206,IF($H206="弓将",'[5]配置系数（将领）'!Q206,"")))</f>
        <v/>
      </c>
      <c r="S206" s="208">
        <f>IF($H206="步将",'[3]配置系数（将领）'!R206,IF($H206="骑将",'[4]配置系数（将领）'!R206,IF($H206="弓将",'[5]配置系数（将领）'!R206,"")))</f>
        <v>0</v>
      </c>
      <c r="T206" s="208">
        <f>IF($H206="步将",'[3]配置系数（将领）'!S206,IF($H206="骑将",'[4]配置系数（将领）'!S206,IF($H206="弓将",'[5]配置系数（将领）'!S206,"")))</f>
        <v>0</v>
      </c>
      <c r="U206" s="208" t="str">
        <f ca="1">IF($H206="步将",'[3]配置系数（将领）'!T206,IF($H206="骑将",'[4]配置系数（将领）'!T206,IF($H206="弓将",'[5]配置系数（将领）'!T206,"")))</f>
        <v/>
      </c>
      <c r="V206" s="206">
        <f t="shared" ca="1" si="14"/>
        <v>1</v>
      </c>
      <c r="X206" s="208" t="str">
        <f ca="1">IF($H206="步将",'[3]配置系数（将领）'!W206,IF($H206="骑将",'[4]配置系数（将领）'!W206,IF($H206="弓将",'[5]配置系数（将领）'!W206,"")))</f>
        <v/>
      </c>
      <c r="Y206" s="208" t="str">
        <f ca="1">IF($H206="步将",'[3]配置系数（将领）'!X206,IF($H206="骑将",'[4]配置系数（将领）'!X206,IF($H206="弓将",'[5]配置系数（将领）'!X206,"")))</f>
        <v/>
      </c>
      <c r="Z206" s="208">
        <f>IF($H206="步将",'[3]配置系数（将领）'!Y206,IF($H206="骑将",'[4]配置系数（将领）'!Y206,IF($H206="弓将",'[5]配置系数（将领）'!Y206,"")))</f>
        <v>0</v>
      </c>
      <c r="AA206" s="208">
        <f>IF($H206="步将",'[3]配置系数（将领）'!Z206,IF($H206="骑将",'[4]配置系数（将领）'!Z206,IF($H206="弓将",'[5]配置系数（将领）'!Z206,"")))</f>
        <v>0</v>
      </c>
      <c r="AB206" s="208" t="str">
        <f ca="1">IF($H206="步将",'[3]配置系数（将领）'!AA206,IF($H206="骑将",'[4]配置系数（将领）'!AA206,IF($H206="弓将",'[5]配置系数（将领）'!AA206,"")))</f>
        <v/>
      </c>
      <c r="AC206" s="206">
        <f t="shared" ca="1" si="15"/>
        <v>1</v>
      </c>
    </row>
    <row r="207" spans="3:29" x14ac:dyDescent="0.15">
      <c r="C207" s="107">
        <v>199</v>
      </c>
      <c r="D207" s="69">
        <f>IFERROR(MATCH(C207,索引!J:J,0),D206)</f>
        <v>23</v>
      </c>
      <c r="E207" s="69">
        <f t="shared" si="12"/>
        <v>5</v>
      </c>
      <c r="F207" s="69">
        <f>INDEX(索引!$F:$F,D207,1)</f>
        <v>10016</v>
      </c>
      <c r="G207" s="69" t="str">
        <f>INDEX(索引!$E:$E,D207,1)</f>
        <v>曹洪</v>
      </c>
      <c r="H207" s="69" t="str">
        <f>INDEX(索引!$G:$G,D207,1)</f>
        <v>步将</v>
      </c>
      <c r="J207" s="208" t="str">
        <f ca="1">IF($H207="步将",'[3]配置系数（将领）'!I207,IF($H207="骑将",'[4]配置系数（将领）'!I207,IF($H207="弓将",'[5]配置系数（将领）'!I207,"")))</f>
        <v>1001600000302</v>
      </c>
      <c r="K207" s="208" t="str">
        <f ca="1">IF($H207="步将",'[3]配置系数（将领）'!J207,IF($H207="骑将",'[4]配置系数（将领）'!J207,IF($H207="弓将",'[5]配置系数（将领）'!J207,"")))</f>
        <v>被动技能1:曹洪造成伤害的{0}%转换为士兵兵力，并且曹洪与士兵受到普通攻击时有20%概率对敌人造成3秒燃烧效果，每秒受到曹洪攻击{1}%的策略伤害。</v>
      </c>
      <c r="L207" s="208">
        <f>IF($H207="步将",'[3]配置系数（将领）'!K207,IF($H207="骑将",'[4]配置系数（将领）'!K207,IF($H207="弓将",'[5]配置系数（将领）'!K207,"")))</f>
        <v>0</v>
      </c>
      <c r="M207" s="208">
        <f>IF($H207="步将",'[3]配置系数（将领）'!L207,IF($H207="骑将",'[4]配置系数（将领）'!L207,IF($H207="弓将",'[5]配置系数（将领）'!L207,"")))</f>
        <v>0</v>
      </c>
      <c r="N207" s="208" t="str">
        <f ca="1">IF($H207="步将",'[3]配置系数（将领）'!M207,IF($H207="骑将",'[4]配置系数（将领）'!M207,IF($H207="弓将",'[5]配置系数（将领）'!M207,"")))</f>
        <v>0.02+0.025+0.03+0.035+0.04+0.045+0.05+0.055+0.06+0.065+0.07+0.075+0.08+0.085+0.09+0.095+0.1</v>
      </c>
      <c r="O207" s="206">
        <f t="shared" ca="1" si="13"/>
        <v>100</v>
      </c>
      <c r="Q207" s="208" t="str">
        <f ca="1">IF($H207="步将",'[3]配置系数（将领）'!P207,IF($H207="骑将",'[4]配置系数（将领）'!P207,IF($H207="弓将",'[5]配置系数（将领）'!P207,"")))</f>
        <v/>
      </c>
      <c r="R207" s="208" t="str">
        <f ca="1">IF($H207="步将",'[3]配置系数（将领）'!Q207,IF($H207="骑将",'[4]配置系数（将领）'!Q207,IF($H207="弓将",'[5]配置系数（将领）'!Q207,"")))</f>
        <v/>
      </c>
      <c r="S207" s="208">
        <f>IF($H207="步将",'[3]配置系数（将领）'!R207,IF($H207="骑将",'[4]配置系数（将领）'!R207,IF($H207="弓将",'[5]配置系数（将领）'!R207,"")))</f>
        <v>0</v>
      </c>
      <c r="T207" s="208">
        <f>IF($H207="步将",'[3]配置系数（将领）'!S207,IF($H207="骑将",'[4]配置系数（将领）'!S207,IF($H207="弓将",'[5]配置系数（将领）'!S207,"")))</f>
        <v>0</v>
      </c>
      <c r="U207" s="208" t="str">
        <f ca="1">IF($H207="步将",'[3]配置系数（将领）'!T207,IF($H207="骑将",'[4]配置系数（将领）'!T207,IF($H207="弓将",'[5]配置系数（将领）'!T207,"")))</f>
        <v/>
      </c>
      <c r="V207" s="206">
        <f t="shared" ca="1" si="14"/>
        <v>1</v>
      </c>
      <c r="X207" s="208" t="str">
        <f ca="1">IF($H207="步将",'[3]配置系数（将领）'!W207,IF($H207="骑将",'[4]配置系数（将领）'!W207,IF($H207="弓将",'[5]配置系数（将领）'!W207,"")))</f>
        <v/>
      </c>
      <c r="Y207" s="208" t="str">
        <f ca="1">IF($H207="步将",'[3]配置系数（将领）'!X207,IF($H207="骑将",'[4]配置系数（将领）'!X207,IF($H207="弓将",'[5]配置系数（将领）'!X207,"")))</f>
        <v/>
      </c>
      <c r="Z207" s="208">
        <f>IF($H207="步将",'[3]配置系数（将领）'!Y207,IF($H207="骑将",'[4]配置系数（将领）'!Y207,IF($H207="弓将",'[5]配置系数（将领）'!Y207,"")))</f>
        <v>0</v>
      </c>
      <c r="AA207" s="208">
        <f>IF($H207="步将",'[3]配置系数（将领）'!Z207,IF($H207="骑将",'[4]配置系数（将领）'!Z207,IF($H207="弓将",'[5]配置系数（将领）'!Z207,"")))</f>
        <v>0</v>
      </c>
      <c r="AB207" s="208" t="str">
        <f ca="1">IF($H207="步将",'[3]配置系数（将领）'!AA207,IF($H207="骑将",'[4]配置系数（将领）'!AA207,IF($H207="弓将",'[5]配置系数（将领）'!AA207,"")))</f>
        <v/>
      </c>
      <c r="AC207" s="206">
        <f t="shared" ca="1" si="15"/>
        <v>1</v>
      </c>
    </row>
    <row r="208" spans="3:29" x14ac:dyDescent="0.15">
      <c r="C208" s="107">
        <v>200</v>
      </c>
      <c r="D208" s="69">
        <f>IFERROR(MATCH(C208,索引!J:J,0),D207)</f>
        <v>23</v>
      </c>
      <c r="E208" s="69">
        <f t="shared" si="12"/>
        <v>6</v>
      </c>
      <c r="F208" s="69">
        <f>INDEX(索引!$F:$F,D208,1)</f>
        <v>10016</v>
      </c>
      <c r="G208" s="69" t="str">
        <f>INDEX(索引!$E:$E,D208,1)</f>
        <v>曹洪</v>
      </c>
      <c r="H208" s="69" t="str">
        <f>INDEX(索引!$G:$G,D208,1)</f>
        <v>步将</v>
      </c>
      <c r="J208" s="208" t="str">
        <f ca="1">IF($H208="步将",'[3]配置系数（将领）'!I208,IF($H208="骑将",'[4]配置系数（将领）'!I208,IF($H208="弓将",'[5]配置系数（将领）'!I208,"")))</f>
        <v>1001600000401</v>
      </c>
      <c r="K208" s="208" t="str">
        <f ca="1">IF($H208="步将",'[3]配置系数（将领）'!J208,IF($H208="骑将",'[4]配置系数（将领）'!J208,IF($H208="弓将",'[5]配置系数（将领）'!J208,"")))</f>
        <v>被动技能2:武将率领盾兵时，盾兵的护甲提升100点；率领戟兵时，戟兵攻击提升10%。</v>
      </c>
      <c r="L208" s="208">
        <f>IF($H208="步将",'[3]配置系数（将领）'!K208,IF($H208="骑将",'[4]配置系数（将领）'!K208,IF($H208="弓将",'[5]配置系数（将领）'!K208,"")))</f>
        <v>0</v>
      </c>
      <c r="M208" s="208">
        <f>IF($H208="步将",'[3]配置系数（将领）'!L208,IF($H208="骑将",'[4]配置系数（将领）'!L208,IF($H208="弓将",'[5]配置系数（将领）'!L208,"")))</f>
        <v>0</v>
      </c>
      <c r="N208" s="208" t="str">
        <f ca="1">IF($H208="步将",'[3]配置系数（将领）'!M208,IF($H208="骑将",'[4]配置系数（将领）'!M208,IF($H208="弓将",'[5]配置系数（将领）'!M208,"")))</f>
        <v>100+100+100+100+100+100+100+100+100+100+100+100+100+100+100+100+100</v>
      </c>
      <c r="O208" s="206">
        <f t="shared" ca="1" si="13"/>
        <v>1</v>
      </c>
      <c r="Q208" s="208" t="str">
        <f ca="1">IF($H208="步将",'[3]配置系数（将领）'!P208,IF($H208="骑将",'[4]配置系数（将领）'!P208,IF($H208="弓将",'[5]配置系数（将领）'!P208,"")))</f>
        <v>1001600000402</v>
      </c>
      <c r="R208" s="208" t="str">
        <f ca="1">IF($H208="步将",'[3]配置系数（将领）'!Q208,IF($H208="骑将",'[4]配置系数（将领）'!Q208,IF($H208="弓将",'[5]配置系数（将领）'!Q208,"")))</f>
        <v>被动技能2:武将率领盾兵时，盾兵的护甲提升100点；率领戟兵时，戟兵攻击提升10%。</v>
      </c>
      <c r="S208" s="208">
        <f>IF($H208="步将",'[3]配置系数（将领）'!R208,IF($H208="骑将",'[4]配置系数（将领）'!R208,IF($H208="弓将",'[5]配置系数（将领）'!R208,"")))</f>
        <v>0</v>
      </c>
      <c r="T208" s="208">
        <f>IF($H208="步将",'[3]配置系数（将领）'!S208,IF($H208="骑将",'[4]配置系数（将领）'!S208,IF($H208="弓将",'[5]配置系数（将领）'!S208,"")))</f>
        <v>0</v>
      </c>
      <c r="U208" s="208" t="str">
        <f ca="1">IF($H208="步将",'[3]配置系数（将领）'!T208,IF($H208="骑将",'[4]配置系数（将领）'!T208,IF($H208="弓将",'[5]配置系数（将领）'!T208,"")))</f>
        <v>0.1+0.1+0.1+0.1+0.1+0.1+0.1+0.1+0.1+0.1+0.1+0.1+0.1+0.1+0.1+0.1+0.1</v>
      </c>
      <c r="V208" s="206">
        <f t="shared" ca="1" si="14"/>
        <v>1</v>
      </c>
      <c r="X208" s="208" t="str">
        <f ca="1">IF($H208="步将",'[3]配置系数（将领）'!W208,IF($H208="骑将",'[4]配置系数（将领）'!W208,IF($H208="弓将",'[5]配置系数（将领）'!W208,"")))</f>
        <v/>
      </c>
      <c r="Y208" s="208" t="str">
        <f ca="1">IF($H208="步将",'[3]配置系数（将领）'!X208,IF($H208="骑将",'[4]配置系数（将领）'!X208,IF($H208="弓将",'[5]配置系数（将领）'!X208,"")))</f>
        <v/>
      </c>
      <c r="Z208" s="208">
        <f>IF($H208="步将",'[3]配置系数（将领）'!Y208,IF($H208="骑将",'[4]配置系数（将领）'!Y208,IF($H208="弓将",'[5]配置系数（将领）'!Y208,"")))</f>
        <v>0</v>
      </c>
      <c r="AA208" s="208">
        <f>IF($H208="步将",'[3]配置系数（将领）'!Z208,IF($H208="骑将",'[4]配置系数（将领）'!Z208,IF($H208="弓将",'[5]配置系数（将领）'!Z208,"")))</f>
        <v>0</v>
      </c>
      <c r="AB208" s="208" t="str">
        <f ca="1">IF($H208="步将",'[3]配置系数（将领）'!AA208,IF($H208="骑将",'[4]配置系数（将领）'!AA208,IF($H208="弓将",'[5]配置系数（将领）'!AA208,"")))</f>
        <v/>
      </c>
      <c r="AC208" s="206">
        <f t="shared" ca="1" si="15"/>
        <v>1</v>
      </c>
    </row>
    <row r="209" spans="3:43" x14ac:dyDescent="0.15">
      <c r="C209" s="107">
        <v>201</v>
      </c>
      <c r="D209" s="69">
        <f>IFERROR(MATCH(C209,索引!J:J,0),D208)</f>
        <v>23</v>
      </c>
      <c r="E209" s="69">
        <f t="shared" si="12"/>
        <v>7</v>
      </c>
      <c r="F209" s="69">
        <f>INDEX(索引!$F:$F,D209,1)</f>
        <v>10016</v>
      </c>
      <c r="G209" s="69" t="str">
        <f>INDEX(索引!$E:$E,D209,1)</f>
        <v>曹洪</v>
      </c>
      <c r="H209" s="69" t="str">
        <f>INDEX(索引!$G:$G,D209,1)</f>
        <v>步将</v>
      </c>
      <c r="J209" s="208" t="str">
        <f ca="1">IF($H209="步将",'[3]配置系数（将领）'!I209,IF($H209="骑将",'[4]配置系数（将领）'!I209,IF($H209="弓将",'[5]配置系数（将领）'!I209,"")))</f>
        <v>1001600000501</v>
      </c>
      <c r="K209" s="208" t="str">
        <f ca="1">IF($H209="步将",'[3]配置系数（将领）'!J209,IF($H209="骑将",'[4]配置系数（将领）'!J209,IF($H209="弓将",'[5]配置系数（将领）'!J209,"")))</f>
        <v>被动技能3:知兵善战，令行禁止，武将率领盾兵时，盾兵的免伤提升12%；率领戟兵时，戟兵伤害提升24%。</v>
      </c>
      <c r="L209" s="208">
        <f>IF($H209="步将",'[3]配置系数（将领）'!K209,IF($H209="骑将",'[4]配置系数（将领）'!K209,IF($H209="弓将",'[5]配置系数（将领）'!K209,"")))</f>
        <v>0</v>
      </c>
      <c r="M209" s="208">
        <f>IF($H209="步将",'[3]配置系数（将领）'!L209,IF($H209="骑将",'[4]配置系数（将领）'!L209,IF($H209="弓将",'[5]配置系数（将领）'!L209,"")))</f>
        <v>0</v>
      </c>
      <c r="N209" s="208" t="str">
        <f ca="1">IF($H209="步将",'[3]配置系数（将领）'!M209,IF($H209="骑将",'[4]配置系数（将领）'!M209,IF($H209="弓将",'[5]配置系数（将领）'!M209,"")))</f>
        <v>0.12+0.12+0.12+0.12+0.12+0.12+0.12+0.12+0.12+0.12+0.12+0.12+0.12+0.12+0.12+0.12+0.12</v>
      </c>
      <c r="O209" s="206">
        <f t="shared" ca="1" si="13"/>
        <v>1</v>
      </c>
      <c r="Q209" s="208" t="str">
        <f ca="1">IF($H209="步将",'[3]配置系数（将领）'!P209,IF($H209="骑将",'[4]配置系数（将领）'!P209,IF($H209="弓将",'[5]配置系数（将领）'!P209,"")))</f>
        <v>1001600000502</v>
      </c>
      <c r="R209" s="208" t="str">
        <f ca="1">IF($H209="步将",'[3]配置系数（将领）'!Q209,IF($H209="骑将",'[4]配置系数（将领）'!Q209,IF($H209="弓将",'[5]配置系数（将领）'!Q209,"")))</f>
        <v>被动技能3:知兵善战，令行禁止，武将率领盾兵时，盾兵的免伤提升12%；率领戟兵时，戟兵伤害提升24%。</v>
      </c>
      <c r="S209" s="208">
        <f>IF($H209="步将",'[3]配置系数（将领）'!R209,IF($H209="骑将",'[4]配置系数（将领）'!R209,IF($H209="弓将",'[5]配置系数（将领）'!R209,"")))</f>
        <v>0</v>
      </c>
      <c r="T209" s="208">
        <f>IF($H209="步将",'[3]配置系数（将领）'!S209,IF($H209="骑将",'[4]配置系数（将领）'!S209,IF($H209="弓将",'[5]配置系数（将领）'!S209,"")))</f>
        <v>0</v>
      </c>
      <c r="U209" s="208" t="str">
        <f ca="1">IF($H209="步将",'[3]配置系数（将领）'!T209,IF($H209="骑将",'[4]配置系数（将领）'!T209,IF($H209="弓将",'[5]配置系数（将领）'!T209,"")))</f>
        <v>0.24+0.24+0.24+0.24+0.24+0.24+0.24+0.24+0.24+0.24+0.24+0.24+0.24+0.24+0.24+0.24+0.24</v>
      </c>
      <c r="V209" s="206">
        <f t="shared" ca="1" si="14"/>
        <v>1</v>
      </c>
      <c r="X209" s="208" t="str">
        <f ca="1">IF($H209="步将",'[3]配置系数（将领）'!W209,IF($H209="骑将",'[4]配置系数（将领）'!W209,IF($H209="弓将",'[5]配置系数（将领）'!W209,"")))</f>
        <v/>
      </c>
      <c r="Y209" s="208" t="str">
        <f ca="1">IF($H209="步将",'[3]配置系数（将领）'!X209,IF($H209="骑将",'[4]配置系数（将领）'!X209,IF($H209="弓将",'[5]配置系数（将领）'!X209,"")))</f>
        <v/>
      </c>
      <c r="Z209" s="208">
        <f>IF($H209="步将",'[3]配置系数（将领）'!Y209,IF($H209="骑将",'[4]配置系数（将领）'!Y209,IF($H209="弓将",'[5]配置系数（将领）'!Y209,"")))</f>
        <v>0</v>
      </c>
      <c r="AA209" s="208">
        <f>IF($H209="步将",'[3]配置系数（将领）'!Z209,IF($H209="骑将",'[4]配置系数（将领）'!Z209,IF($H209="弓将",'[5]配置系数（将领）'!Z209,"")))</f>
        <v>0</v>
      </c>
      <c r="AB209" s="208" t="str">
        <f ca="1">IF($H209="步将",'[3]配置系数（将领）'!AA209,IF($H209="骑将",'[4]配置系数（将领）'!AA209,IF($H209="弓将",'[5]配置系数（将领）'!AA209,"")))</f>
        <v/>
      </c>
      <c r="AC209" s="206">
        <f t="shared" ca="1" si="15"/>
        <v>1</v>
      </c>
    </row>
    <row r="210" spans="3:43" x14ac:dyDescent="0.15">
      <c r="C210" s="107">
        <v>202</v>
      </c>
      <c r="D210" s="69">
        <f>IFERROR(MATCH(C210,索引!J:J,0),D209)</f>
        <v>23</v>
      </c>
      <c r="E210" s="69">
        <f t="shared" si="12"/>
        <v>8</v>
      </c>
      <c r="F210" s="69">
        <f>INDEX(索引!$F:$F,D210,1)</f>
        <v>10016</v>
      </c>
      <c r="G210" s="69" t="str">
        <f>INDEX(索引!$E:$E,D210,1)</f>
        <v>曹洪</v>
      </c>
      <c r="H210" s="69" t="str">
        <f>INDEX(索引!$G:$G,D210,1)</f>
        <v>步将</v>
      </c>
      <c r="J210" s="208" t="str">
        <f ca="1">IF($H210="步将",'[3]配置系数（将领）'!I210,IF($H210="骑将",'[4]配置系数（将领）'!I210,IF($H210="弓将",'[5]配置系数（将领）'!I210,"")))</f>
        <v/>
      </c>
      <c r="K210" s="208" t="str">
        <f ca="1">IF($H210="步将",'[3]配置系数（将领）'!J210,IF($H210="骑将",'[4]配置系数（将领）'!J210,IF($H210="弓将",'[5]配置系数（将领）'!J210,"")))</f>
        <v/>
      </c>
      <c r="L210" s="208">
        <f>IF($H210="步将",'[3]配置系数（将领）'!K210,IF($H210="骑将",'[4]配置系数（将领）'!K210,IF($H210="弓将",'[5]配置系数（将领）'!K210,"")))</f>
        <v>0</v>
      </c>
      <c r="M210" s="208">
        <f>IF($H210="步将",'[3]配置系数（将领）'!L210,IF($H210="骑将",'[4]配置系数（将领）'!L210,IF($H210="弓将",'[5]配置系数（将领）'!L210,"")))</f>
        <v>0</v>
      </c>
      <c r="N210" s="208" t="str">
        <f ca="1">IF($H210="步将",'[3]配置系数（将领）'!M210,IF($H210="骑将",'[4]配置系数（将领）'!M210,IF($H210="弓将",'[5]配置系数（将领）'!M210,"")))</f>
        <v/>
      </c>
      <c r="O210" s="206">
        <f t="shared" ca="1" si="13"/>
        <v>1</v>
      </c>
      <c r="Q210" s="208" t="str">
        <f ca="1">IF($H210="步将",'[3]配置系数（将领）'!P210,IF($H210="骑将",'[4]配置系数（将领）'!P210,IF($H210="弓将",'[5]配置系数（将领）'!P210,"")))</f>
        <v/>
      </c>
      <c r="R210" s="208" t="str">
        <f ca="1">IF($H210="步将",'[3]配置系数（将领）'!Q210,IF($H210="骑将",'[4]配置系数（将领）'!Q210,IF($H210="弓将",'[5]配置系数（将领）'!Q210,"")))</f>
        <v/>
      </c>
      <c r="S210" s="208">
        <f>IF($H210="步将",'[3]配置系数（将领）'!R210,IF($H210="骑将",'[4]配置系数（将领）'!R210,IF($H210="弓将",'[5]配置系数（将领）'!R210,"")))</f>
        <v>0</v>
      </c>
      <c r="T210" s="208">
        <f>IF($H210="步将",'[3]配置系数（将领）'!S210,IF($H210="骑将",'[4]配置系数（将领）'!S210,IF($H210="弓将",'[5]配置系数（将领）'!S210,"")))</f>
        <v>0</v>
      </c>
      <c r="U210" s="208" t="str">
        <f ca="1">IF($H210="步将",'[3]配置系数（将领）'!T210,IF($H210="骑将",'[4]配置系数（将领）'!T210,IF($H210="弓将",'[5]配置系数（将领）'!T210,"")))</f>
        <v/>
      </c>
      <c r="V210" s="206">
        <f t="shared" ca="1" si="14"/>
        <v>1</v>
      </c>
      <c r="X210" s="208" t="str">
        <f ca="1">IF($H210="步将",'[3]配置系数（将领）'!W210,IF($H210="骑将",'[4]配置系数（将领）'!W210,IF($H210="弓将",'[5]配置系数（将领）'!W210,"")))</f>
        <v/>
      </c>
      <c r="Y210" s="208" t="str">
        <f ca="1">IF($H210="步将",'[3]配置系数（将领）'!X210,IF($H210="骑将",'[4]配置系数（将领）'!X210,IF($H210="弓将",'[5]配置系数（将领）'!X210,"")))</f>
        <v/>
      </c>
      <c r="Z210" s="208">
        <f>IF($H210="步将",'[3]配置系数（将领）'!Y210,IF($H210="骑将",'[4]配置系数（将领）'!Y210,IF($H210="弓将",'[5]配置系数（将领）'!Y210,"")))</f>
        <v>0</v>
      </c>
      <c r="AA210" s="208">
        <f>IF($H210="步将",'[3]配置系数（将领）'!Z210,IF($H210="骑将",'[4]配置系数（将领）'!Z210,IF($H210="弓将",'[5]配置系数（将领）'!Z210,"")))</f>
        <v>0</v>
      </c>
      <c r="AB210" s="208" t="str">
        <f ca="1">IF($H210="步将",'[3]配置系数（将领）'!AA210,IF($H210="骑将",'[4]配置系数（将领）'!AA210,IF($H210="弓将",'[5]配置系数（将领）'!AA210,"")))</f>
        <v/>
      </c>
      <c r="AC210" s="206">
        <f t="shared" ca="1" si="15"/>
        <v>1</v>
      </c>
    </row>
    <row r="211" spans="3:43" x14ac:dyDescent="0.15">
      <c r="C211" s="107">
        <v>203</v>
      </c>
      <c r="D211" s="69">
        <f>IFERROR(MATCH(C211,索引!J:J,0),D210)</f>
        <v>23</v>
      </c>
      <c r="E211" s="69">
        <f t="shared" si="12"/>
        <v>9</v>
      </c>
      <c r="F211" s="69">
        <f>INDEX(索引!$F:$F,D211,1)</f>
        <v>10016</v>
      </c>
      <c r="G211" s="69" t="str">
        <f>INDEX(索引!$E:$E,D211,1)</f>
        <v>曹洪</v>
      </c>
      <c r="H211" s="69" t="str">
        <f>INDEX(索引!$G:$G,D211,1)</f>
        <v>步将</v>
      </c>
      <c r="J211" s="208" t="str">
        <f ca="1">IF($H211="步将",'[3]配置系数（将领）'!I211,IF($H211="骑将",'[4]配置系数（将领）'!I211,IF($H211="弓将",'[5]配置系数（将领）'!I211,"")))</f>
        <v/>
      </c>
      <c r="K211" s="208" t="str">
        <f ca="1">IF($H211="步将",'[3]配置系数（将领）'!J211,IF($H211="骑将",'[4]配置系数（将领）'!J211,IF($H211="弓将",'[5]配置系数（将领）'!J211,"")))</f>
        <v/>
      </c>
      <c r="L211" s="208">
        <f>IF($H211="步将",'[3]配置系数（将领）'!K211,IF($H211="骑将",'[4]配置系数（将领）'!K211,IF($H211="弓将",'[5]配置系数（将领）'!K211,"")))</f>
        <v>0</v>
      </c>
      <c r="M211" s="208">
        <f>IF($H211="步将",'[3]配置系数（将领）'!L211,IF($H211="骑将",'[4]配置系数（将领）'!L211,IF($H211="弓将",'[5]配置系数（将领）'!L211,"")))</f>
        <v>0</v>
      </c>
      <c r="N211" s="208" t="str">
        <f ca="1">IF($H211="步将",'[3]配置系数（将领）'!M211,IF($H211="骑将",'[4]配置系数（将领）'!M211,IF($H211="弓将",'[5]配置系数（将领）'!M211,"")))</f>
        <v/>
      </c>
      <c r="O211" s="206">
        <f t="shared" ca="1" si="13"/>
        <v>1</v>
      </c>
      <c r="Q211" s="208" t="str">
        <f ca="1">IF($H211="步将",'[3]配置系数（将领）'!P211,IF($H211="骑将",'[4]配置系数（将领）'!P211,IF($H211="弓将",'[5]配置系数（将领）'!P211,"")))</f>
        <v/>
      </c>
      <c r="R211" s="208" t="str">
        <f ca="1">IF($H211="步将",'[3]配置系数（将领）'!Q211,IF($H211="骑将",'[4]配置系数（将领）'!Q211,IF($H211="弓将",'[5]配置系数（将领）'!Q211,"")))</f>
        <v/>
      </c>
      <c r="S211" s="208">
        <f>IF($H211="步将",'[3]配置系数（将领）'!R211,IF($H211="骑将",'[4]配置系数（将领）'!R211,IF($H211="弓将",'[5]配置系数（将领）'!R211,"")))</f>
        <v>0</v>
      </c>
      <c r="T211" s="208">
        <f>IF($H211="步将",'[3]配置系数（将领）'!S211,IF($H211="骑将",'[4]配置系数（将领）'!S211,IF($H211="弓将",'[5]配置系数（将领）'!S211,"")))</f>
        <v>0</v>
      </c>
      <c r="U211" s="208" t="str">
        <f ca="1">IF($H211="步将",'[3]配置系数（将领）'!T211,IF($H211="骑将",'[4]配置系数（将领）'!T211,IF($H211="弓将",'[5]配置系数（将领）'!T211,"")))</f>
        <v/>
      </c>
      <c r="V211" s="206">
        <f t="shared" ca="1" si="14"/>
        <v>1</v>
      </c>
      <c r="X211" s="208" t="str">
        <f ca="1">IF($H211="步将",'[3]配置系数（将领）'!W211,IF($H211="骑将",'[4]配置系数（将领）'!W211,IF($H211="弓将",'[5]配置系数（将领）'!W211,"")))</f>
        <v/>
      </c>
      <c r="Y211" s="208" t="str">
        <f ca="1">IF($H211="步将",'[3]配置系数（将领）'!X211,IF($H211="骑将",'[4]配置系数（将领）'!X211,IF($H211="弓将",'[5]配置系数（将领）'!X211,"")))</f>
        <v/>
      </c>
      <c r="Z211" s="208">
        <f>IF($H211="步将",'[3]配置系数（将领）'!Y211,IF($H211="骑将",'[4]配置系数（将领）'!Y211,IF($H211="弓将",'[5]配置系数（将领）'!Y211,"")))</f>
        <v>0</v>
      </c>
      <c r="AA211" s="208">
        <f>IF($H211="步将",'[3]配置系数（将领）'!Z211,IF($H211="骑将",'[4]配置系数（将领）'!Z211,IF($H211="弓将",'[5]配置系数（将领）'!Z211,"")))</f>
        <v>0</v>
      </c>
      <c r="AB211" s="208" t="str">
        <f ca="1">IF($H211="步将",'[3]配置系数（将领）'!AA211,IF($H211="骑将",'[4]配置系数（将领）'!AA211,IF($H211="弓将",'[5]配置系数（将领）'!AA211,"")))</f>
        <v/>
      </c>
      <c r="AC211" s="206">
        <f t="shared" ca="1" si="15"/>
        <v>1</v>
      </c>
    </row>
    <row r="212" spans="3:43" x14ac:dyDescent="0.15">
      <c r="C212" s="107">
        <v>204</v>
      </c>
      <c r="D212" s="69">
        <f>IFERROR(MATCH(C212,索引!J:J,0),D211)</f>
        <v>23</v>
      </c>
      <c r="E212" s="69">
        <f t="shared" si="12"/>
        <v>10</v>
      </c>
      <c r="F212" s="69">
        <f>INDEX(索引!$F:$F,D212,1)</f>
        <v>10016</v>
      </c>
      <c r="G212" s="69" t="str">
        <f>INDEX(索引!$E:$E,D212,1)</f>
        <v>曹洪</v>
      </c>
      <c r="H212" s="69" t="str">
        <f>INDEX(索引!$G:$G,D212,1)</f>
        <v>步将</v>
      </c>
      <c r="J212" s="208" t="str">
        <f ca="1">IF($H212="步将",'[3]配置系数（将领）'!I212,IF($H212="骑将",'[4]配置系数（将领）'!I212,IF($H212="弓将",'[5]配置系数（将领）'!I212,"")))</f>
        <v/>
      </c>
      <c r="K212" s="208" t="str">
        <f ca="1">IF($H212="步将",'[3]配置系数（将领）'!J212,IF($H212="骑将",'[4]配置系数（将领）'!J212,IF($H212="弓将",'[5]配置系数（将领）'!J212,"")))</f>
        <v/>
      </c>
      <c r="L212" s="208">
        <f>IF($H212="步将",'[3]配置系数（将领）'!K212,IF($H212="骑将",'[4]配置系数（将领）'!K212,IF($H212="弓将",'[5]配置系数（将领）'!K212,"")))</f>
        <v>0</v>
      </c>
      <c r="M212" s="208">
        <f>IF($H212="步将",'[3]配置系数（将领）'!L212,IF($H212="骑将",'[4]配置系数（将领）'!L212,IF($H212="弓将",'[5]配置系数（将领）'!L212,"")))</f>
        <v>0</v>
      </c>
      <c r="N212" s="208" t="str">
        <f ca="1">IF($H212="步将",'[3]配置系数（将领）'!M212,IF($H212="骑将",'[4]配置系数（将领）'!M212,IF($H212="弓将",'[5]配置系数（将领）'!M212,"")))</f>
        <v/>
      </c>
      <c r="O212" s="206">
        <f t="shared" ca="1" si="13"/>
        <v>1</v>
      </c>
      <c r="Q212" s="208" t="str">
        <f ca="1">IF($H212="步将",'[3]配置系数（将领）'!P212,IF($H212="骑将",'[4]配置系数（将领）'!P212,IF($H212="弓将",'[5]配置系数（将领）'!P212,"")))</f>
        <v/>
      </c>
      <c r="R212" s="208" t="str">
        <f ca="1">IF($H212="步将",'[3]配置系数（将领）'!Q212,IF($H212="骑将",'[4]配置系数（将领）'!Q212,IF($H212="弓将",'[5]配置系数（将领）'!Q212,"")))</f>
        <v/>
      </c>
      <c r="S212" s="208">
        <f>IF($H212="步将",'[3]配置系数（将领）'!R212,IF($H212="骑将",'[4]配置系数（将领）'!R212,IF($H212="弓将",'[5]配置系数（将领）'!R212,"")))</f>
        <v>0</v>
      </c>
      <c r="T212" s="208">
        <f>IF($H212="步将",'[3]配置系数（将领）'!S212,IF($H212="骑将",'[4]配置系数（将领）'!S212,IF($H212="弓将",'[5]配置系数（将领）'!S212,"")))</f>
        <v>0</v>
      </c>
      <c r="U212" s="208" t="str">
        <f ca="1">IF($H212="步将",'[3]配置系数（将领）'!T212,IF($H212="骑将",'[4]配置系数（将领）'!T212,IF($H212="弓将",'[5]配置系数（将领）'!T212,"")))</f>
        <v/>
      </c>
      <c r="V212" s="206">
        <f t="shared" ca="1" si="14"/>
        <v>1</v>
      </c>
      <c r="X212" s="208" t="str">
        <f ca="1">IF($H212="步将",'[3]配置系数（将领）'!W212,IF($H212="骑将",'[4]配置系数（将领）'!W212,IF($H212="弓将",'[5]配置系数（将领）'!W212,"")))</f>
        <v/>
      </c>
      <c r="Y212" s="208" t="str">
        <f ca="1">IF($H212="步将",'[3]配置系数（将领）'!X212,IF($H212="骑将",'[4]配置系数（将领）'!X212,IF($H212="弓将",'[5]配置系数（将领）'!X212,"")))</f>
        <v/>
      </c>
      <c r="Z212" s="208">
        <f>IF($H212="步将",'[3]配置系数（将领）'!Y212,IF($H212="骑将",'[4]配置系数（将领）'!Y212,IF($H212="弓将",'[5]配置系数（将领）'!Y212,"")))</f>
        <v>0</v>
      </c>
      <c r="AA212" s="208">
        <f>IF($H212="步将",'[3]配置系数（将领）'!Z212,IF($H212="骑将",'[4]配置系数（将领）'!Z212,IF($H212="弓将",'[5]配置系数（将领）'!Z212,"")))</f>
        <v>0</v>
      </c>
      <c r="AB212" s="208" t="str">
        <f ca="1">IF($H212="步将",'[3]配置系数（将领）'!AA212,IF($H212="骑将",'[4]配置系数（将领）'!AA212,IF($H212="弓将",'[5]配置系数（将领）'!AA212,"")))</f>
        <v/>
      </c>
      <c r="AC212" s="206">
        <f t="shared" ca="1" si="15"/>
        <v>1</v>
      </c>
    </row>
    <row r="213" spans="3:43" x14ac:dyDescent="0.15">
      <c r="C213" s="107">
        <v>205</v>
      </c>
      <c r="D213" s="69">
        <f>IFERROR(MATCH(C213,索引!J:J,0),D212)</f>
        <v>23</v>
      </c>
      <c r="E213" s="69">
        <f t="shared" si="12"/>
        <v>11</v>
      </c>
      <c r="F213" s="69">
        <f>INDEX(索引!$F:$F,D213,1)</f>
        <v>10016</v>
      </c>
      <c r="G213" s="69" t="str">
        <f>INDEX(索引!$E:$E,D213,1)</f>
        <v>曹洪</v>
      </c>
      <c r="H213" s="69" t="str">
        <f>INDEX(索引!$G:$G,D213,1)</f>
        <v>步将</v>
      </c>
      <c r="J213" s="208" t="str">
        <f ca="1">IF($H213="步将",'[3]配置系数（将领）'!I213,IF($H213="骑将",'[4]配置系数（将领）'!I213,IF($H213="弓将",'[5]配置系数（将领）'!I213,"")))</f>
        <v/>
      </c>
      <c r="K213" s="208" t="str">
        <f ca="1">IF($H213="步将",'[3]配置系数（将领）'!J213,IF($H213="骑将",'[4]配置系数（将领）'!J213,IF($H213="弓将",'[5]配置系数（将领）'!J213,"")))</f>
        <v/>
      </c>
      <c r="L213" s="208">
        <f>IF($H213="步将",'[3]配置系数（将领）'!K213,IF($H213="骑将",'[4]配置系数（将领）'!K213,IF($H213="弓将",'[5]配置系数（将领）'!K213,"")))</f>
        <v>0</v>
      </c>
      <c r="M213" s="208">
        <f>IF($H213="步将",'[3]配置系数（将领）'!L213,IF($H213="骑将",'[4]配置系数（将领）'!L213,IF($H213="弓将",'[5]配置系数（将领）'!L213,"")))</f>
        <v>0</v>
      </c>
      <c r="N213" s="208" t="str">
        <f ca="1">IF($H213="步将",'[3]配置系数（将领）'!M213,IF($H213="骑将",'[4]配置系数（将领）'!M213,IF($H213="弓将",'[5]配置系数（将领）'!M213,"")))</f>
        <v/>
      </c>
      <c r="O213" s="206">
        <f t="shared" ca="1" si="13"/>
        <v>1</v>
      </c>
      <c r="Q213" s="208" t="str">
        <f ca="1">IF($H213="步将",'[3]配置系数（将领）'!P213,IF($H213="骑将",'[4]配置系数（将领）'!P213,IF($H213="弓将",'[5]配置系数（将领）'!P213,"")))</f>
        <v/>
      </c>
      <c r="R213" s="208" t="str">
        <f ca="1">IF($H213="步将",'[3]配置系数（将领）'!Q213,IF($H213="骑将",'[4]配置系数（将领）'!Q213,IF($H213="弓将",'[5]配置系数（将领）'!Q213,"")))</f>
        <v/>
      </c>
      <c r="S213" s="208">
        <f>IF($H213="步将",'[3]配置系数（将领）'!R213,IF($H213="骑将",'[4]配置系数（将领）'!R213,IF($H213="弓将",'[5]配置系数（将领）'!R213,"")))</f>
        <v>0</v>
      </c>
      <c r="T213" s="208">
        <f>IF($H213="步将",'[3]配置系数（将领）'!S213,IF($H213="骑将",'[4]配置系数（将领）'!S213,IF($H213="弓将",'[5]配置系数（将领）'!S213,"")))</f>
        <v>0</v>
      </c>
      <c r="U213" s="208" t="str">
        <f ca="1">IF($H213="步将",'[3]配置系数（将领）'!T213,IF($H213="骑将",'[4]配置系数（将领）'!T213,IF($H213="弓将",'[5]配置系数（将领）'!T213,"")))</f>
        <v/>
      </c>
      <c r="V213" s="206">
        <f t="shared" ca="1" si="14"/>
        <v>1</v>
      </c>
      <c r="X213" s="208" t="str">
        <f ca="1">IF($H213="步将",'[3]配置系数（将领）'!W213,IF($H213="骑将",'[4]配置系数（将领）'!W213,IF($H213="弓将",'[5]配置系数（将领）'!W213,"")))</f>
        <v/>
      </c>
      <c r="Y213" s="208" t="str">
        <f ca="1">IF($H213="步将",'[3]配置系数（将领）'!X213,IF($H213="骑将",'[4]配置系数（将领）'!X213,IF($H213="弓将",'[5]配置系数（将领）'!X213,"")))</f>
        <v/>
      </c>
      <c r="Z213" s="208">
        <f>IF($H213="步将",'[3]配置系数（将领）'!Y213,IF($H213="骑将",'[4]配置系数（将领）'!Y213,IF($H213="弓将",'[5]配置系数（将领）'!Y213,"")))</f>
        <v>0</v>
      </c>
      <c r="AA213" s="208">
        <f>IF($H213="步将",'[3]配置系数（将领）'!Z213,IF($H213="骑将",'[4]配置系数（将领）'!Z213,IF($H213="弓将",'[5]配置系数（将领）'!Z213,"")))</f>
        <v>0</v>
      </c>
      <c r="AB213" s="208" t="str">
        <f ca="1">IF($H213="步将",'[3]配置系数（将领）'!AA213,IF($H213="骑将",'[4]配置系数（将领）'!AA213,IF($H213="弓将",'[5]配置系数（将领）'!AA213,"")))</f>
        <v/>
      </c>
      <c r="AC213" s="206">
        <f t="shared" ca="1" si="15"/>
        <v>1</v>
      </c>
    </row>
    <row r="214" spans="3:43" x14ac:dyDescent="0.15">
      <c r="C214" s="107">
        <v>206</v>
      </c>
      <c r="D214" s="69">
        <f>IFERROR(MATCH(C214,索引!J:J,0),D213)</f>
        <v>23</v>
      </c>
      <c r="E214" s="69">
        <f t="shared" si="12"/>
        <v>12</v>
      </c>
      <c r="F214" s="69">
        <f>INDEX(索引!$F:$F,D214,1)</f>
        <v>10016</v>
      </c>
      <c r="G214" s="69" t="str">
        <f>INDEX(索引!$E:$E,D214,1)</f>
        <v>曹洪</v>
      </c>
      <c r="H214" s="69" t="str">
        <f>INDEX(索引!$G:$G,D214,1)</f>
        <v>步将</v>
      </c>
      <c r="J214" s="208" t="str">
        <f ca="1">IF($H214="步将",'[3]配置系数（将领）'!I214,IF($H214="骑将",'[4]配置系数（将领）'!I214,IF($H214="弓将",'[5]配置系数（将领）'!I214,"")))</f>
        <v/>
      </c>
      <c r="K214" s="208" t="str">
        <f ca="1">IF($H214="步将",'[3]配置系数（将领）'!J214,IF($H214="骑将",'[4]配置系数（将领）'!J214,IF($H214="弓将",'[5]配置系数（将领）'!J214,"")))</f>
        <v/>
      </c>
      <c r="L214" s="208">
        <f>IF($H214="步将",'[3]配置系数（将领）'!K214,IF($H214="骑将",'[4]配置系数（将领）'!K214,IF($H214="弓将",'[5]配置系数（将领）'!K214,"")))</f>
        <v>0</v>
      </c>
      <c r="M214" s="208">
        <f>IF($H214="步将",'[3]配置系数（将领）'!L214,IF($H214="骑将",'[4]配置系数（将领）'!L214,IF($H214="弓将",'[5]配置系数（将领）'!L214,"")))</f>
        <v>0</v>
      </c>
      <c r="N214" s="208" t="str">
        <f ca="1">IF($H214="步将",'[3]配置系数（将领）'!M214,IF($H214="骑将",'[4]配置系数（将领）'!M214,IF($H214="弓将",'[5]配置系数（将领）'!M214,"")))</f>
        <v/>
      </c>
      <c r="O214" s="206">
        <f t="shared" ca="1" si="13"/>
        <v>1</v>
      </c>
      <c r="Q214" s="208" t="str">
        <f ca="1">IF($H214="步将",'[3]配置系数（将领）'!P214,IF($H214="骑将",'[4]配置系数（将领）'!P214,IF($H214="弓将",'[5]配置系数（将领）'!P214,"")))</f>
        <v/>
      </c>
      <c r="R214" s="208" t="str">
        <f ca="1">IF($H214="步将",'[3]配置系数（将领）'!Q214,IF($H214="骑将",'[4]配置系数（将领）'!Q214,IF($H214="弓将",'[5]配置系数（将领）'!Q214,"")))</f>
        <v/>
      </c>
      <c r="S214" s="208">
        <f>IF($H214="步将",'[3]配置系数（将领）'!R214,IF($H214="骑将",'[4]配置系数（将领）'!R214,IF($H214="弓将",'[5]配置系数（将领）'!R214,"")))</f>
        <v>0</v>
      </c>
      <c r="T214" s="208">
        <f>IF($H214="步将",'[3]配置系数（将领）'!S214,IF($H214="骑将",'[4]配置系数（将领）'!S214,IF($H214="弓将",'[5]配置系数（将领）'!S214,"")))</f>
        <v>0</v>
      </c>
      <c r="U214" s="208" t="str">
        <f ca="1">IF($H214="步将",'[3]配置系数（将领）'!T214,IF($H214="骑将",'[4]配置系数（将领）'!T214,IF($H214="弓将",'[5]配置系数（将领）'!T214,"")))</f>
        <v/>
      </c>
      <c r="V214" s="206">
        <f t="shared" ca="1" si="14"/>
        <v>1</v>
      </c>
      <c r="X214" s="208" t="str">
        <f ca="1">IF($H214="步将",'[3]配置系数（将领）'!W214,IF($H214="骑将",'[4]配置系数（将领）'!W214,IF($H214="弓将",'[5]配置系数（将领）'!W214,"")))</f>
        <v/>
      </c>
      <c r="Y214" s="208" t="str">
        <f ca="1">IF($H214="步将",'[3]配置系数（将领）'!X214,IF($H214="骑将",'[4]配置系数（将领）'!X214,IF($H214="弓将",'[5]配置系数（将领）'!X214,"")))</f>
        <v/>
      </c>
      <c r="Z214" s="208">
        <f>IF($H214="步将",'[3]配置系数（将领）'!Y214,IF($H214="骑将",'[4]配置系数（将领）'!Y214,IF($H214="弓将",'[5]配置系数（将领）'!Y214,"")))</f>
        <v>0</v>
      </c>
      <c r="AA214" s="208">
        <f>IF($H214="步将",'[3]配置系数（将领）'!Z214,IF($H214="骑将",'[4]配置系数（将领）'!Z214,IF($H214="弓将",'[5]配置系数（将领）'!Z214,"")))</f>
        <v>0</v>
      </c>
      <c r="AB214" s="208" t="str">
        <f ca="1">IF($H214="步将",'[3]配置系数（将领）'!AA214,IF($H214="骑将",'[4]配置系数（将领）'!AA214,IF($H214="弓将",'[5]配置系数（将领）'!AA214,"")))</f>
        <v/>
      </c>
      <c r="AC214" s="206">
        <f t="shared" ca="1" si="15"/>
        <v>1</v>
      </c>
    </row>
    <row r="215" spans="3:43" x14ac:dyDescent="0.15">
      <c r="C215" s="107">
        <v>207</v>
      </c>
      <c r="D215" s="69">
        <f>IFERROR(MATCH(C215,索引!J:J,0),D214)</f>
        <v>23</v>
      </c>
      <c r="E215" s="69">
        <f t="shared" si="12"/>
        <v>13</v>
      </c>
      <c r="F215" s="69">
        <f>INDEX(索引!$F:$F,D215,1)</f>
        <v>10016</v>
      </c>
      <c r="G215" s="69" t="str">
        <f>INDEX(索引!$E:$E,D215,1)</f>
        <v>曹洪</v>
      </c>
      <c r="H215" s="69" t="str">
        <f>INDEX(索引!$G:$G,D215,1)</f>
        <v>步将</v>
      </c>
      <c r="J215" s="208" t="str">
        <f ca="1">IF($H215="步将",'[3]配置系数（将领）'!I215,IF($H215="骑将",'[4]配置系数（将领）'!I215,IF($H215="弓将",'[5]配置系数（将领）'!I215,"")))</f>
        <v/>
      </c>
      <c r="K215" s="208" t="str">
        <f ca="1">IF($H215="步将",'[3]配置系数（将领）'!J215,IF($H215="骑将",'[4]配置系数（将领）'!J215,IF($H215="弓将",'[5]配置系数（将领）'!J215,"")))</f>
        <v/>
      </c>
      <c r="L215" s="208">
        <f>IF($H215="步将",'[3]配置系数（将领）'!K215,IF($H215="骑将",'[4]配置系数（将领）'!K215,IF($H215="弓将",'[5]配置系数（将领）'!K215,"")))</f>
        <v>0</v>
      </c>
      <c r="M215" s="208">
        <f>IF($H215="步将",'[3]配置系数（将领）'!L215,IF($H215="骑将",'[4]配置系数（将领）'!L215,IF($H215="弓将",'[5]配置系数（将领）'!L215,"")))</f>
        <v>0</v>
      </c>
      <c r="N215" s="208" t="str">
        <f ca="1">IF($H215="步将",'[3]配置系数（将领）'!M215,IF($H215="骑将",'[4]配置系数（将领）'!M215,IF($H215="弓将",'[5]配置系数（将领）'!M215,"")))</f>
        <v/>
      </c>
      <c r="O215" s="206">
        <f t="shared" ca="1" si="13"/>
        <v>1</v>
      </c>
      <c r="Q215" s="208" t="str">
        <f ca="1">IF($H215="步将",'[3]配置系数（将领）'!P215,IF($H215="骑将",'[4]配置系数（将领）'!P215,IF($H215="弓将",'[5]配置系数（将领）'!P215,"")))</f>
        <v/>
      </c>
      <c r="R215" s="208" t="str">
        <f ca="1">IF($H215="步将",'[3]配置系数（将领）'!Q215,IF($H215="骑将",'[4]配置系数（将领）'!Q215,IF($H215="弓将",'[5]配置系数（将领）'!Q215,"")))</f>
        <v/>
      </c>
      <c r="S215" s="208">
        <f>IF($H215="步将",'[3]配置系数（将领）'!R215,IF($H215="骑将",'[4]配置系数（将领）'!R215,IF($H215="弓将",'[5]配置系数（将领）'!R215,"")))</f>
        <v>0</v>
      </c>
      <c r="T215" s="208">
        <f>IF($H215="步将",'[3]配置系数（将领）'!S215,IF($H215="骑将",'[4]配置系数（将领）'!S215,IF($H215="弓将",'[5]配置系数（将领）'!S215,"")))</f>
        <v>0</v>
      </c>
      <c r="U215" s="208" t="str">
        <f ca="1">IF($H215="步将",'[3]配置系数（将领）'!T215,IF($H215="骑将",'[4]配置系数（将领）'!T215,IF($H215="弓将",'[5]配置系数（将领）'!T215,"")))</f>
        <v/>
      </c>
      <c r="V215" s="206">
        <f t="shared" ca="1" si="14"/>
        <v>1</v>
      </c>
      <c r="X215" s="208" t="str">
        <f ca="1">IF($H215="步将",'[3]配置系数（将领）'!W215,IF($H215="骑将",'[4]配置系数（将领）'!W215,IF($H215="弓将",'[5]配置系数（将领）'!W215,"")))</f>
        <v/>
      </c>
      <c r="Y215" s="208" t="str">
        <f ca="1">IF($H215="步将",'[3]配置系数（将领）'!X215,IF($H215="骑将",'[4]配置系数（将领）'!X215,IF($H215="弓将",'[5]配置系数（将领）'!X215,"")))</f>
        <v/>
      </c>
      <c r="Z215" s="208">
        <f>IF($H215="步将",'[3]配置系数（将领）'!Y215,IF($H215="骑将",'[4]配置系数（将领）'!Y215,IF($H215="弓将",'[5]配置系数（将领）'!Y215,"")))</f>
        <v>0</v>
      </c>
      <c r="AA215" s="208">
        <f>IF($H215="步将",'[3]配置系数（将领）'!Z215,IF($H215="骑将",'[4]配置系数（将领）'!Z215,IF($H215="弓将",'[5]配置系数（将领）'!Z215,"")))</f>
        <v>0</v>
      </c>
      <c r="AB215" s="208" t="str">
        <f ca="1">IF($H215="步将",'[3]配置系数（将领）'!AA215,IF($H215="骑将",'[4]配置系数（将领）'!AA215,IF($H215="弓将",'[5]配置系数（将领）'!AA215,"")))</f>
        <v/>
      </c>
      <c r="AC215" s="206">
        <f t="shared" ca="1" si="15"/>
        <v>1</v>
      </c>
    </row>
    <row r="216" spans="3:43" x14ac:dyDescent="0.15">
      <c r="C216" s="107">
        <v>208</v>
      </c>
      <c r="D216" s="69">
        <f>IFERROR(MATCH(C216,索引!J:J,0),D215)</f>
        <v>23</v>
      </c>
      <c r="E216" s="69">
        <f t="shared" si="12"/>
        <v>14</v>
      </c>
      <c r="F216" s="69">
        <f>INDEX(索引!$F:$F,D216,1)</f>
        <v>10016</v>
      </c>
      <c r="G216" s="69" t="str">
        <f>INDEX(索引!$E:$E,D216,1)</f>
        <v>曹洪</v>
      </c>
      <c r="H216" s="69" t="str">
        <f>INDEX(索引!$G:$G,D216,1)</f>
        <v>步将</v>
      </c>
      <c r="J216" s="208" t="str">
        <f ca="1">IF($H216="步将",'[3]配置系数（将领）'!I216,IF($H216="骑将",'[4]配置系数（将领）'!I216,IF($H216="弓将",'[5]配置系数（将领）'!I216,"")))</f>
        <v/>
      </c>
      <c r="K216" s="208" t="str">
        <f ca="1">IF($H216="步将",'[3]配置系数（将领）'!J216,IF($H216="骑将",'[4]配置系数（将领）'!J216,IF($H216="弓将",'[5]配置系数（将领）'!J216,"")))</f>
        <v/>
      </c>
      <c r="L216" s="208">
        <f>IF($H216="步将",'[3]配置系数（将领）'!K216,IF($H216="骑将",'[4]配置系数（将领）'!K216,IF($H216="弓将",'[5]配置系数（将领）'!K216,"")))</f>
        <v>0</v>
      </c>
      <c r="M216" s="208">
        <f>IF($H216="步将",'[3]配置系数（将领）'!L216,IF($H216="骑将",'[4]配置系数（将领）'!L216,IF($H216="弓将",'[5]配置系数（将领）'!L216,"")))</f>
        <v>0</v>
      </c>
      <c r="N216" s="208" t="str">
        <f ca="1">IF($H216="步将",'[3]配置系数（将领）'!M216,IF($H216="骑将",'[4]配置系数（将领）'!M216,IF($H216="弓将",'[5]配置系数（将领）'!M216,"")))</f>
        <v/>
      </c>
      <c r="O216" s="206">
        <f t="shared" ca="1" si="13"/>
        <v>1</v>
      </c>
      <c r="Q216" s="208" t="str">
        <f ca="1">IF($H216="步将",'[3]配置系数（将领）'!P216,IF($H216="骑将",'[4]配置系数（将领）'!P216,IF($H216="弓将",'[5]配置系数（将领）'!P216,"")))</f>
        <v/>
      </c>
      <c r="R216" s="208" t="str">
        <f ca="1">IF($H216="步将",'[3]配置系数（将领）'!Q216,IF($H216="骑将",'[4]配置系数（将领）'!Q216,IF($H216="弓将",'[5]配置系数（将领）'!Q216,"")))</f>
        <v/>
      </c>
      <c r="S216" s="208">
        <f>IF($H216="步将",'[3]配置系数（将领）'!R216,IF($H216="骑将",'[4]配置系数（将领）'!R216,IF($H216="弓将",'[5]配置系数（将领）'!R216,"")))</f>
        <v>0</v>
      </c>
      <c r="T216" s="208">
        <f>IF($H216="步将",'[3]配置系数（将领）'!S216,IF($H216="骑将",'[4]配置系数（将领）'!S216,IF($H216="弓将",'[5]配置系数（将领）'!S216,"")))</f>
        <v>0</v>
      </c>
      <c r="U216" s="208" t="str">
        <f ca="1">IF($H216="步将",'[3]配置系数（将领）'!T216,IF($H216="骑将",'[4]配置系数（将领）'!T216,IF($H216="弓将",'[5]配置系数（将领）'!T216,"")))</f>
        <v/>
      </c>
      <c r="V216" s="206">
        <f t="shared" ca="1" si="14"/>
        <v>1</v>
      </c>
      <c r="X216" s="208" t="str">
        <f ca="1">IF($H216="步将",'[3]配置系数（将领）'!W216,IF($H216="骑将",'[4]配置系数（将领）'!W216,IF($H216="弓将",'[5]配置系数（将领）'!W216,"")))</f>
        <v/>
      </c>
      <c r="Y216" s="208" t="str">
        <f ca="1">IF($H216="步将",'[3]配置系数（将领）'!X216,IF($H216="骑将",'[4]配置系数（将领）'!X216,IF($H216="弓将",'[5]配置系数（将领）'!X216,"")))</f>
        <v/>
      </c>
      <c r="Z216" s="208">
        <f>IF($H216="步将",'[3]配置系数（将领）'!Y216,IF($H216="骑将",'[4]配置系数（将领）'!Y216,IF($H216="弓将",'[5]配置系数（将领）'!Y216,"")))</f>
        <v>0</v>
      </c>
      <c r="AA216" s="208">
        <f>IF($H216="步将",'[3]配置系数（将领）'!Z216,IF($H216="骑将",'[4]配置系数（将领）'!Z216,IF($H216="弓将",'[5]配置系数（将领）'!Z216,"")))</f>
        <v>0</v>
      </c>
      <c r="AB216" s="208" t="str">
        <f ca="1">IF($H216="步将",'[3]配置系数（将领）'!AA216,IF($H216="骑将",'[4]配置系数（将领）'!AA216,IF($H216="弓将",'[5]配置系数（将领）'!AA216,"")))</f>
        <v/>
      </c>
      <c r="AC216" s="206">
        <f t="shared" ca="1" si="15"/>
        <v>1</v>
      </c>
    </row>
    <row r="217" spans="3:43" x14ac:dyDescent="0.15">
      <c r="C217" s="107">
        <v>209</v>
      </c>
      <c r="D217" s="69">
        <f>IFERROR(MATCH(C217,索引!J:J,0),D216)</f>
        <v>23</v>
      </c>
      <c r="E217" s="69">
        <f t="shared" si="12"/>
        <v>15</v>
      </c>
      <c r="F217" s="69">
        <f>INDEX(索引!$F:$F,D217,1)</f>
        <v>10016</v>
      </c>
      <c r="G217" s="69" t="str">
        <f>INDEX(索引!$E:$E,D217,1)</f>
        <v>曹洪</v>
      </c>
      <c r="H217" s="69" t="str">
        <f>INDEX(索引!$G:$G,D217,1)</f>
        <v>步将</v>
      </c>
      <c r="J217" s="208" t="str">
        <f ca="1">IF($H217="步将",'[3]配置系数（将领）'!I217,IF($H217="骑将",'[4]配置系数（将领）'!I217,IF($H217="弓将",'[5]配置系数（将领）'!I217,"")))</f>
        <v/>
      </c>
      <c r="K217" s="208" t="str">
        <f ca="1">IF($H217="步将",'[3]配置系数（将领）'!J217,IF($H217="骑将",'[4]配置系数（将领）'!J217,IF($H217="弓将",'[5]配置系数（将领）'!J217,"")))</f>
        <v/>
      </c>
      <c r="L217" s="208">
        <f>IF($H217="步将",'[3]配置系数（将领）'!K217,IF($H217="骑将",'[4]配置系数（将领）'!K217,IF($H217="弓将",'[5]配置系数（将领）'!K217,"")))</f>
        <v>0</v>
      </c>
      <c r="M217" s="208">
        <f>IF($H217="步将",'[3]配置系数（将领）'!L217,IF($H217="骑将",'[4]配置系数（将领）'!L217,IF($H217="弓将",'[5]配置系数（将领）'!L217,"")))</f>
        <v>0</v>
      </c>
      <c r="N217" s="208" t="str">
        <f ca="1">IF($H217="步将",'[3]配置系数（将领）'!M217,IF($H217="骑将",'[4]配置系数（将领）'!M217,IF($H217="弓将",'[5]配置系数（将领）'!M217,"")))</f>
        <v/>
      </c>
      <c r="O217" s="206">
        <f t="shared" ca="1" si="13"/>
        <v>1</v>
      </c>
      <c r="Q217" s="208" t="str">
        <f ca="1">IF($H217="步将",'[3]配置系数（将领）'!P217,IF($H217="骑将",'[4]配置系数（将领）'!P217,IF($H217="弓将",'[5]配置系数（将领）'!P217,"")))</f>
        <v/>
      </c>
      <c r="R217" s="208" t="str">
        <f ca="1">IF($H217="步将",'[3]配置系数（将领）'!Q217,IF($H217="骑将",'[4]配置系数（将领）'!Q217,IF($H217="弓将",'[5]配置系数（将领）'!Q217,"")))</f>
        <v/>
      </c>
      <c r="S217" s="208">
        <f>IF($H217="步将",'[3]配置系数（将领）'!R217,IF($H217="骑将",'[4]配置系数（将领）'!R217,IF($H217="弓将",'[5]配置系数（将领）'!R217,"")))</f>
        <v>0</v>
      </c>
      <c r="T217" s="208">
        <f>IF($H217="步将",'[3]配置系数（将领）'!S217,IF($H217="骑将",'[4]配置系数（将领）'!S217,IF($H217="弓将",'[5]配置系数（将领）'!S217,"")))</f>
        <v>0</v>
      </c>
      <c r="U217" s="208" t="str">
        <f ca="1">IF($H217="步将",'[3]配置系数（将领）'!T217,IF($H217="骑将",'[4]配置系数（将领）'!T217,IF($H217="弓将",'[5]配置系数（将领）'!T217,"")))</f>
        <v/>
      </c>
      <c r="V217" s="206">
        <f t="shared" ca="1" si="14"/>
        <v>1</v>
      </c>
      <c r="X217" s="208" t="str">
        <f ca="1">IF($H217="步将",'[3]配置系数（将领）'!W217,IF($H217="骑将",'[4]配置系数（将领）'!W217,IF($H217="弓将",'[5]配置系数（将领）'!W217,"")))</f>
        <v/>
      </c>
      <c r="Y217" s="208" t="str">
        <f ca="1">IF($H217="步将",'[3]配置系数（将领）'!X217,IF($H217="骑将",'[4]配置系数（将领）'!X217,IF($H217="弓将",'[5]配置系数（将领）'!X217,"")))</f>
        <v/>
      </c>
      <c r="Z217" s="208">
        <f>IF($H217="步将",'[3]配置系数（将领）'!Y217,IF($H217="骑将",'[4]配置系数（将领）'!Y217,IF($H217="弓将",'[5]配置系数（将领）'!Y217,"")))</f>
        <v>0</v>
      </c>
      <c r="AA217" s="208">
        <f>IF($H217="步将",'[3]配置系数（将领）'!Z217,IF($H217="骑将",'[4]配置系数（将领）'!Z217,IF($H217="弓将",'[5]配置系数（将领）'!Z217,"")))</f>
        <v>0</v>
      </c>
      <c r="AB217" s="208" t="str">
        <f ca="1">IF($H217="步将",'[3]配置系数（将领）'!AA217,IF($H217="骑将",'[4]配置系数（将领）'!AA217,IF($H217="弓将",'[5]配置系数（将领）'!AA217,"")))</f>
        <v/>
      </c>
      <c r="AC217" s="206">
        <f t="shared" ca="1" si="15"/>
        <v>1</v>
      </c>
    </row>
    <row r="218" spans="3:43" x14ac:dyDescent="0.15">
      <c r="C218" s="107">
        <v>210</v>
      </c>
      <c r="D218" s="69">
        <f>IFERROR(MATCH(C218,索引!J:J,0),D217)</f>
        <v>24</v>
      </c>
      <c r="E218" s="69">
        <f t="shared" si="12"/>
        <v>1</v>
      </c>
      <c r="F218" s="69">
        <f>INDEX(索引!$F:$F,D218,1)</f>
        <v>10017</v>
      </c>
      <c r="G218" s="69" t="str">
        <f>INDEX(索引!$E:$E,D218,1)</f>
        <v>严颜</v>
      </c>
      <c r="H218" s="69" t="str">
        <f>INDEX(索引!$G:$G,D218,1)</f>
        <v>步将</v>
      </c>
      <c r="J218" s="208" t="str">
        <f ca="1">IF($H218="步将",'[3]配置系数（将领）'!I218,IF($H218="骑将",'[4]配置系数（将领）'!I218,IF($H218="弓将",'[5]配置系数（将领）'!I218,"")))</f>
        <v>1001700000101</v>
      </c>
      <c r="K218" s="208" t="str">
        <f ca="1">IF($H218="步将",'[3]配置系数（将领）'!J218,IF($H218="骑将",'[4]配置系数（将领）'!J218,IF($H218="弓将",'[5]配置系数（将领）'!J218,"")))</f>
        <v>普通攻击:对单体敌人造成{0}%的武力伤害</v>
      </c>
      <c r="L218" s="208">
        <f>IF($H218="步将",'[3]配置系数（将领）'!K218,IF($H218="骑将",'[4]配置系数（将领）'!K218,IF($H218="弓将",'[5]配置系数（将领）'!K218,"")))</f>
        <v>0</v>
      </c>
      <c r="M218" s="208">
        <f>IF($H218="步将",'[3]配置系数（将领）'!L218,IF($H218="骑将",'[4]配置系数（将领）'!L218,IF($H218="弓将",'[5]配置系数（将领）'!L218,"")))</f>
        <v>0</v>
      </c>
      <c r="N218" s="208" t="str">
        <f ca="1">IF($H218="步将",'[3]配置系数（将领）'!M218,IF($H218="骑将",'[4]配置系数（将领）'!M218,IF($H218="弓将",'[5]配置系数（将领）'!M218,"")))</f>
        <v>0.25+0.25+0.25+0.25+0.25+0.25+0.25+0.25+0.25+0.25+0.25+0.25+0.25+0.25+0.25+0.25+0.25</v>
      </c>
      <c r="O218" s="206">
        <f t="shared" ca="1" si="13"/>
        <v>100</v>
      </c>
      <c r="Q218" s="208" t="str">
        <f ca="1">IF($H218="步将",'[3]配置系数（将领）'!P218,IF($H218="骑将",'[4]配置系数（将领）'!P218,IF($H218="弓将",'[5]配置系数（将领）'!P218,"")))</f>
        <v/>
      </c>
      <c r="R218" s="208" t="str">
        <f ca="1">IF($H218="步将",'[3]配置系数（将领）'!Q218,IF($H218="骑将",'[4]配置系数（将领）'!Q218,IF($H218="弓将",'[5]配置系数（将领）'!Q218,"")))</f>
        <v/>
      </c>
      <c r="S218" s="208">
        <f>IF($H218="步将",'[3]配置系数（将领）'!R218,IF($H218="骑将",'[4]配置系数（将领）'!R218,IF($H218="弓将",'[5]配置系数（将领）'!R218,"")))</f>
        <v>0</v>
      </c>
      <c r="T218" s="208">
        <f>IF($H218="步将",'[3]配置系数（将领）'!S218,IF($H218="骑将",'[4]配置系数（将领）'!S218,IF($H218="弓将",'[5]配置系数（将领）'!S218,"")))</f>
        <v>0</v>
      </c>
      <c r="U218" s="208" t="str">
        <f ca="1">IF($H218="步将",'[3]配置系数（将领）'!T218,IF($H218="骑将",'[4]配置系数（将领）'!T218,IF($H218="弓将",'[5]配置系数（将领）'!T218,"")))</f>
        <v/>
      </c>
      <c r="V218" s="206">
        <f t="shared" ca="1" si="14"/>
        <v>1</v>
      </c>
      <c r="X218" s="208" t="str">
        <f ca="1">IF($H218="步将",'[3]配置系数（将领）'!W218,IF($H218="骑将",'[4]配置系数（将领）'!W218,IF($H218="弓将",'[5]配置系数（将领）'!W218,"")))</f>
        <v/>
      </c>
      <c r="Y218" s="208" t="str">
        <f ca="1">IF($H218="步将",'[3]配置系数（将领）'!X218,IF($H218="骑将",'[4]配置系数（将领）'!X218,IF($H218="弓将",'[5]配置系数（将领）'!X218,"")))</f>
        <v/>
      </c>
      <c r="Z218" s="208">
        <f>IF($H218="步将",'[3]配置系数（将领）'!Y218,IF($H218="骑将",'[4]配置系数（将领）'!Y218,IF($H218="弓将",'[5]配置系数（将领）'!Y218,"")))</f>
        <v>0</v>
      </c>
      <c r="AA218" s="208">
        <f>IF($H218="步将",'[3]配置系数（将领）'!Z218,IF($H218="骑将",'[4]配置系数（将领）'!Z218,IF($H218="弓将",'[5]配置系数（将领）'!Z218,"")))</f>
        <v>0</v>
      </c>
      <c r="AB218" s="208" t="str">
        <f ca="1">IF($H218="步将",'[3]配置系数（将领）'!AA218,IF($H218="骑将",'[4]配置系数（将领）'!AA218,IF($H218="弓将",'[5]配置系数（将领）'!AA218,"")))</f>
        <v/>
      </c>
      <c r="AC218" s="206">
        <f t="shared" ca="1" si="15"/>
        <v>1</v>
      </c>
      <c r="AQ218" s="13">
        <v>1</v>
      </c>
    </row>
    <row r="219" spans="3:43" x14ac:dyDescent="0.15">
      <c r="C219" s="107">
        <v>211</v>
      </c>
      <c r="D219" s="69">
        <f>IFERROR(MATCH(C219,索引!J:J,0),D218)</f>
        <v>24</v>
      </c>
      <c r="E219" s="69">
        <f t="shared" si="12"/>
        <v>2</v>
      </c>
      <c r="F219" s="69">
        <f>INDEX(索引!$F:$F,D219,1)</f>
        <v>10017</v>
      </c>
      <c r="G219" s="69" t="str">
        <f>INDEX(索引!$E:$E,D219,1)</f>
        <v>严颜</v>
      </c>
      <c r="H219" s="69" t="str">
        <f>INDEX(索引!$G:$G,D219,1)</f>
        <v>步将</v>
      </c>
      <c r="J219" s="208" t="str">
        <f ca="1">IF($H219="步将",'[3]配置系数（将领）'!I219,IF($H219="骑将",'[4]配置系数（将领）'!I219,IF($H219="弓将",'[5]配置系数（将领）'!I219,"")))</f>
        <v>1001700000201</v>
      </c>
      <c r="K219" s="208" t="str">
        <f ca="1">IF($H219="步将",'[3]配置系数（将领）'!J219,IF($H219="骑将",'[4]配置系数（将领）'!J219,IF($H219="弓将",'[5]配置系数（将领）'!J219,"")))</f>
        <v>怒气技能:严颜朝前方释放发射3束剑气，击退敌军。对剑气命中的敌人禁锢6秒，使其移动速度降低80%。在禁锢期间敌人每秒受到严颜攻击{0}%的武力伤害。</v>
      </c>
      <c r="L219" s="208">
        <f>IF($H219="步将",'[3]配置系数（将领）'!K219,IF($H219="骑将",'[4]配置系数（将领）'!K219,IF($H219="弓将",'[5]配置系数（将领）'!K219,"")))</f>
        <v>0</v>
      </c>
      <c r="M219" s="208">
        <f>IF($H219="步将",'[3]配置系数（将领）'!L219,IF($H219="骑将",'[4]配置系数（将领）'!L219,IF($H219="弓将",'[5]配置系数（将领）'!L219,"")))</f>
        <v>0</v>
      </c>
      <c r="N219" s="208" t="str">
        <f ca="1">IF($H219="步将",'[3]配置系数（将领）'!M219,IF($H219="骑将",'[4]配置系数（将领）'!M219,IF($H219="弓将",'[5]配置系数（将领）'!M219,"")))</f>
        <v>0.04+0.045+0.05+0.055+0.06+0.065+0.07+0.075+0.08+0.085+0.09+0.095+0.1+0.105+0.11+0.115+0.12</v>
      </c>
      <c r="O219" s="206">
        <f t="shared" ca="1" si="13"/>
        <v>100</v>
      </c>
      <c r="Q219" s="208" t="str">
        <f ca="1">IF($H219="步将",'[3]配置系数（将领）'!P219,IF($H219="骑将",'[4]配置系数（将领）'!P219,IF($H219="弓将",'[5]配置系数（将领）'!P219,"")))</f>
        <v>1001700000202</v>
      </c>
      <c r="R219" s="208" t="str">
        <f ca="1">IF($H219="步将",'[3]配置系数（将领）'!Q219,IF($H219="骑将",'[4]配置系数（将领）'!Q219,IF($H219="弓将",'[5]配置系数（将领）'!Q219,"")))</f>
        <v>怒气技能:严颜朝前方释放发射3束剑气，击退敌军。对剑气命中的敌人禁锢6秒，使其移动速度降低80%。在禁锢期间敌人每秒受到严颜攻击{0}%的武力伤害。</v>
      </c>
      <c r="S219" s="208">
        <f>IF($H219="步将",'[3]配置系数（将领）'!R219,IF($H219="骑将",'[4]配置系数（将领）'!R219,IF($H219="弓将",'[5]配置系数（将领）'!R219,"")))</f>
        <v>0</v>
      </c>
      <c r="T219" s="208">
        <f>IF($H219="步将",'[3]配置系数（将领）'!S219,IF($H219="骑将",'[4]配置系数（将领）'!S219,IF($H219="弓将",'[5]配置系数（将领）'!S219,"")))</f>
        <v>0</v>
      </c>
      <c r="U219" s="208" t="str">
        <f ca="1">IF($H219="步将",'[3]配置系数（将领）'!T219,IF($H219="骑将",'[4]配置系数（将领）'!T219,IF($H219="弓将",'[5]配置系数（将领）'!T219,"")))</f>
        <v>6+6+6+6+6+6+6+6+6+6+6+6+6+6+6+6+6</v>
      </c>
      <c r="V219" s="206">
        <f t="shared" ca="1" si="14"/>
        <v>1</v>
      </c>
      <c r="X219" s="208" t="str">
        <f ca="1">IF($H219="步将",'[3]配置系数（将领）'!W219,IF($H219="骑将",'[4]配置系数（将领）'!W219,IF($H219="弓将",'[5]配置系数（将领）'!W219,"")))</f>
        <v/>
      </c>
      <c r="Y219" s="208" t="str">
        <f ca="1">IF($H219="步将",'[3]配置系数（将领）'!X219,IF($H219="骑将",'[4]配置系数（将领）'!X219,IF($H219="弓将",'[5]配置系数（将领）'!X219,"")))</f>
        <v/>
      </c>
      <c r="Z219" s="208">
        <f>IF($H219="步将",'[3]配置系数（将领）'!Y219,IF($H219="骑将",'[4]配置系数（将领）'!Y219,IF($H219="弓将",'[5]配置系数（将领）'!Y219,"")))</f>
        <v>0</v>
      </c>
      <c r="AA219" s="208">
        <f>IF($H219="步将",'[3]配置系数（将领）'!Z219,IF($H219="骑将",'[4]配置系数（将领）'!Z219,IF($H219="弓将",'[5]配置系数（将领）'!Z219,"")))</f>
        <v>0</v>
      </c>
      <c r="AB219" s="208" t="str">
        <f ca="1">IF($H219="步将",'[3]配置系数（将领）'!AA219,IF($H219="骑将",'[4]配置系数（将领）'!AA219,IF($H219="弓将",'[5]配置系数（将领）'!AA219,"")))</f>
        <v/>
      </c>
      <c r="AC219" s="206">
        <f t="shared" ca="1" si="15"/>
        <v>1</v>
      </c>
    </row>
    <row r="220" spans="3:43" x14ac:dyDescent="0.15">
      <c r="C220" s="107">
        <v>212</v>
      </c>
      <c r="D220" s="69">
        <f>IFERROR(MATCH(C220,索引!J:J,0),D219)</f>
        <v>24</v>
      </c>
      <c r="E220" s="69">
        <f t="shared" si="12"/>
        <v>3</v>
      </c>
      <c r="F220" s="69">
        <f>INDEX(索引!$F:$F,D220,1)</f>
        <v>10017</v>
      </c>
      <c r="G220" s="69" t="str">
        <f>INDEX(索引!$E:$E,D220,1)</f>
        <v>严颜</v>
      </c>
      <c r="H220" s="69" t="str">
        <f>INDEX(索引!$G:$G,D220,1)</f>
        <v>步将</v>
      </c>
      <c r="J220" s="208" t="str">
        <f ca="1">IF($H220="步将",'[3]配置系数（将领）'!I220,IF($H220="骑将",'[4]配置系数（将领）'!I220,IF($H220="弓将",'[5]配置系数（将领）'!I220,"")))</f>
        <v>1001700000203</v>
      </c>
      <c r="K220" s="208" t="str">
        <f ca="1">IF($H220="步将",'[3]配置系数（将领）'!J220,IF($H220="骑将",'[4]配置系数（将领）'!J220,IF($H220="弓将",'[5]配置系数（将领）'!J220,"")))</f>
        <v>怒气技能:严颜朝前方释放发射3束剑气，击退敌军。对剑气命中的敌人禁锢6秒，使其移动速度降低80%。在禁锢期间敌人每秒受到严颜攻击{0}%的武力伤害。</v>
      </c>
      <c r="L220" s="208">
        <f>IF($H220="步将",'[3]配置系数（将领）'!K220,IF($H220="骑将",'[4]配置系数（将领）'!K220,IF($H220="弓将",'[5]配置系数（将领）'!K220,"")))</f>
        <v>0</v>
      </c>
      <c r="M220" s="208">
        <f>IF($H220="步将",'[3]配置系数（将领）'!L220,IF($H220="骑将",'[4]配置系数（将领）'!L220,IF($H220="弓将",'[5]配置系数（将领）'!L220,"")))</f>
        <v>0</v>
      </c>
      <c r="N220" s="208" t="str">
        <f ca="1">IF($H220="步将",'[3]配置系数（将领）'!M220,IF($H220="骑将",'[4]配置系数（将领）'!M220,IF($H220="弓将",'[5]配置系数（将领）'!M220,"")))</f>
        <v>0++++++++++++++++</v>
      </c>
      <c r="O220" s="206">
        <f t="shared" ca="1" si="13"/>
        <v>1</v>
      </c>
      <c r="Q220" s="208" t="str">
        <f ca="1">IF($H220="步将",'[3]配置系数（将领）'!P220,IF($H220="骑将",'[4]配置系数（将领）'!P220,IF($H220="弓将",'[5]配置系数（将领）'!P220,"")))</f>
        <v/>
      </c>
      <c r="R220" s="208" t="str">
        <f ca="1">IF($H220="步将",'[3]配置系数（将领）'!Q220,IF($H220="骑将",'[4]配置系数（将领）'!Q220,IF($H220="弓将",'[5]配置系数（将领）'!Q220,"")))</f>
        <v/>
      </c>
      <c r="S220" s="208">
        <f>IF($H220="步将",'[3]配置系数（将领）'!R220,IF($H220="骑将",'[4]配置系数（将领）'!R220,IF($H220="弓将",'[5]配置系数（将领）'!R220,"")))</f>
        <v>0</v>
      </c>
      <c r="T220" s="208">
        <f>IF($H220="步将",'[3]配置系数（将领）'!S220,IF($H220="骑将",'[4]配置系数（将领）'!S220,IF($H220="弓将",'[5]配置系数（将领）'!S220,"")))</f>
        <v>0</v>
      </c>
      <c r="U220" s="208" t="str">
        <f ca="1">IF($H220="步将",'[3]配置系数（将领）'!T220,IF($H220="骑将",'[4]配置系数（将领）'!T220,IF($H220="弓将",'[5]配置系数（将领）'!T220,"")))</f>
        <v/>
      </c>
      <c r="V220" s="206">
        <f t="shared" ca="1" si="14"/>
        <v>1</v>
      </c>
      <c r="X220" s="208" t="str">
        <f ca="1">IF($H220="步将",'[3]配置系数（将领）'!W220,IF($H220="骑将",'[4]配置系数（将领）'!W220,IF($H220="弓将",'[5]配置系数（将领）'!W220,"")))</f>
        <v/>
      </c>
      <c r="Y220" s="208" t="str">
        <f ca="1">IF($H220="步将",'[3]配置系数（将领）'!X220,IF($H220="骑将",'[4]配置系数（将领）'!X220,IF($H220="弓将",'[5]配置系数（将领）'!X220,"")))</f>
        <v/>
      </c>
      <c r="Z220" s="208">
        <f>IF($H220="步将",'[3]配置系数（将领）'!Y220,IF($H220="骑将",'[4]配置系数（将领）'!Y220,IF($H220="弓将",'[5]配置系数（将领）'!Y220,"")))</f>
        <v>0</v>
      </c>
      <c r="AA220" s="208">
        <f>IF($H220="步将",'[3]配置系数（将领）'!Z220,IF($H220="骑将",'[4]配置系数（将领）'!Z220,IF($H220="弓将",'[5]配置系数（将领）'!Z220,"")))</f>
        <v>0</v>
      </c>
      <c r="AB220" s="208" t="str">
        <f ca="1">IF($H220="步将",'[3]配置系数（将领）'!AA220,IF($H220="骑将",'[4]配置系数（将领）'!AA220,IF($H220="弓将",'[5]配置系数（将领）'!AA220,"")))</f>
        <v/>
      </c>
      <c r="AC220" s="206">
        <f t="shared" ca="1" si="15"/>
        <v>1</v>
      </c>
    </row>
    <row r="221" spans="3:43" x14ac:dyDescent="0.15">
      <c r="C221" s="107">
        <v>213</v>
      </c>
      <c r="D221" s="69">
        <f>IFERROR(MATCH(C221,索引!J:J,0),D220)</f>
        <v>24</v>
      </c>
      <c r="E221" s="69">
        <f t="shared" si="12"/>
        <v>4</v>
      </c>
      <c r="F221" s="69">
        <f>INDEX(索引!$F:$F,D221,1)</f>
        <v>10017</v>
      </c>
      <c r="G221" s="69" t="str">
        <f>INDEX(索引!$E:$E,D221,1)</f>
        <v>严颜</v>
      </c>
      <c r="H221" s="69" t="str">
        <f>INDEX(索引!$G:$G,D221,1)</f>
        <v>步将</v>
      </c>
      <c r="J221" s="208" t="str">
        <f ca="1">IF($H221="步将",'[3]配置系数（将领）'!I221,IF($H221="骑将",'[4]配置系数（将领）'!I221,IF($H221="弓将",'[5]配置系数（将领）'!I221,"")))</f>
        <v>1001700000301</v>
      </c>
      <c r="K221" s="208" t="str">
        <f ca="1">IF($H221="步将",'[3]配置系数（将领）'!J221,IF($H221="骑将",'[4]配置系数（将领）'!J221,IF($H221="弓将",'[5]配置系数（将领）'!J221,"")))</f>
        <v>被动技能1:自身以及统御的士兵，受到策略伤害降低{0}%，严颜自身受到负面效果时，额外恢复自身怒气15点。（触发间隔5秒）</v>
      </c>
      <c r="L221" s="208">
        <f>IF($H221="步将",'[3]配置系数（将领）'!K221,IF($H221="骑将",'[4]配置系数（将领）'!K221,IF($H221="弓将",'[5]配置系数（将领）'!K221,"")))</f>
        <v>0</v>
      </c>
      <c r="M221" s="208">
        <f>IF($H221="步将",'[3]配置系数（将领）'!L221,IF($H221="骑将",'[4]配置系数（将领）'!L221,IF($H221="弓将",'[5]配置系数（将领）'!L221,"")))</f>
        <v>0</v>
      </c>
      <c r="N221" s="208" t="str">
        <f ca="1">IF($H221="步将",'[3]配置系数（将领）'!M221,IF($H221="骑将",'[4]配置系数（将领）'!M221,IF($H221="弓将",'[5]配置系数（将领）'!M221,"")))</f>
        <v>0.02+0.06+0.1+0.14+0.18+0.22+0.26+0.3+0.34+0.38+0.42+0.46+0.5+0.54+0.58+0.62+0.66</v>
      </c>
      <c r="O221" s="206">
        <f t="shared" ca="1" si="13"/>
        <v>100</v>
      </c>
      <c r="Q221" s="208" t="str">
        <f ca="1">IF($H221="步将",'[3]配置系数（将领）'!P221,IF($H221="骑将",'[4]配置系数（将领）'!P221,IF($H221="弓将",'[5]配置系数（将领）'!P221,"")))</f>
        <v/>
      </c>
      <c r="R221" s="208" t="str">
        <f ca="1">IF($H221="步将",'[3]配置系数（将领）'!Q221,IF($H221="骑将",'[4]配置系数（将领）'!Q221,IF($H221="弓将",'[5]配置系数（将领）'!Q221,"")))</f>
        <v/>
      </c>
      <c r="S221" s="208">
        <f>IF($H221="步将",'[3]配置系数（将领）'!R221,IF($H221="骑将",'[4]配置系数（将领）'!R221,IF($H221="弓将",'[5]配置系数（将领）'!R221,"")))</f>
        <v>0</v>
      </c>
      <c r="T221" s="208">
        <f>IF($H221="步将",'[3]配置系数（将领）'!S221,IF($H221="骑将",'[4]配置系数（将领）'!S221,IF($H221="弓将",'[5]配置系数（将领）'!S221,"")))</f>
        <v>0</v>
      </c>
      <c r="U221" s="208" t="str">
        <f ca="1">IF($H221="步将",'[3]配置系数（将领）'!T221,IF($H221="骑将",'[4]配置系数（将领）'!T221,IF($H221="弓将",'[5]配置系数（将领）'!T221,"")))</f>
        <v/>
      </c>
      <c r="V221" s="206">
        <f t="shared" ca="1" si="14"/>
        <v>1</v>
      </c>
      <c r="X221" s="208" t="str">
        <f ca="1">IF($H221="步将",'[3]配置系数（将领）'!W221,IF($H221="骑将",'[4]配置系数（将领）'!W221,IF($H221="弓将",'[5]配置系数（将领）'!W221,"")))</f>
        <v/>
      </c>
      <c r="Y221" s="208" t="str">
        <f ca="1">IF($H221="步将",'[3]配置系数（将领）'!X221,IF($H221="骑将",'[4]配置系数（将领）'!X221,IF($H221="弓将",'[5]配置系数（将领）'!X221,"")))</f>
        <v/>
      </c>
      <c r="Z221" s="208">
        <f>IF($H221="步将",'[3]配置系数（将领）'!Y221,IF($H221="骑将",'[4]配置系数（将领）'!Y221,IF($H221="弓将",'[5]配置系数（将领）'!Y221,"")))</f>
        <v>0</v>
      </c>
      <c r="AA221" s="208">
        <f>IF($H221="步将",'[3]配置系数（将领）'!Z221,IF($H221="骑将",'[4]配置系数（将领）'!Z221,IF($H221="弓将",'[5]配置系数（将领）'!Z221,"")))</f>
        <v>0</v>
      </c>
      <c r="AB221" s="208" t="str">
        <f ca="1">IF($H221="步将",'[3]配置系数（将领）'!AA221,IF($H221="骑将",'[4]配置系数（将领）'!AA221,IF($H221="弓将",'[5]配置系数（将领）'!AA221,"")))</f>
        <v/>
      </c>
      <c r="AC221" s="206">
        <f t="shared" ca="1" si="15"/>
        <v>1</v>
      </c>
    </row>
    <row r="222" spans="3:43" x14ac:dyDescent="0.15">
      <c r="C222" s="107">
        <v>214</v>
      </c>
      <c r="D222" s="69">
        <f>IFERROR(MATCH(C222,索引!J:J,0),D221)</f>
        <v>24</v>
      </c>
      <c r="E222" s="69">
        <f t="shared" si="12"/>
        <v>5</v>
      </c>
      <c r="F222" s="69">
        <f>INDEX(索引!$F:$F,D222,1)</f>
        <v>10017</v>
      </c>
      <c r="G222" s="69" t="str">
        <f>INDEX(索引!$E:$E,D222,1)</f>
        <v>严颜</v>
      </c>
      <c r="H222" s="69" t="str">
        <f>INDEX(索引!$G:$G,D222,1)</f>
        <v>步将</v>
      </c>
      <c r="J222" s="208" t="str">
        <f ca="1">IF($H222="步将",'[3]配置系数（将领）'!I222,IF($H222="骑将",'[4]配置系数（将领）'!I222,IF($H222="弓将",'[5]配置系数（将领）'!I222,"")))</f>
        <v>1001700000302</v>
      </c>
      <c r="K222" s="208" t="str">
        <f ca="1">IF($H222="步将",'[3]配置系数（将领）'!J222,IF($H222="骑将",'[4]配置系数（将领）'!J222,IF($H222="弓将",'[5]配置系数（将领）'!J222,"")))</f>
        <v>被动技能1:自身以及统御的士兵，受到策略伤害降低{0}%，严颜自身受到负面效果时，额外恢复自身怒气15点。（触发间隔5秒）</v>
      </c>
      <c r="L222" s="208">
        <f>IF($H222="步将",'[3]配置系数（将领）'!K222,IF($H222="骑将",'[4]配置系数（将领）'!K222,IF($H222="弓将",'[5]配置系数（将领）'!K222,"")))</f>
        <v>0</v>
      </c>
      <c r="M222" s="208">
        <f>IF($H222="步将",'[3]配置系数（将领）'!L222,IF($H222="骑将",'[4]配置系数（将领）'!L222,IF($H222="弓将",'[5]配置系数（将领）'!L222,"")))</f>
        <v>0</v>
      </c>
      <c r="N222" s="208" t="str">
        <f ca="1">IF($H222="步将",'[3]配置系数（将领）'!M222,IF($H222="骑将",'[4]配置系数（将领）'!M222,IF($H222="弓将",'[5]配置系数（将领）'!M222,"")))</f>
        <v>15+15+15+15+15+15+15+15+15+15+15+15+15+15+15+15+15</v>
      </c>
      <c r="O222" s="206">
        <f t="shared" ca="1" si="13"/>
        <v>1</v>
      </c>
      <c r="Q222" s="208" t="str">
        <f ca="1">IF($H222="步将",'[3]配置系数（将领）'!P222,IF($H222="骑将",'[4]配置系数（将领）'!P222,IF($H222="弓将",'[5]配置系数（将领）'!P222,"")))</f>
        <v/>
      </c>
      <c r="R222" s="208" t="str">
        <f ca="1">IF($H222="步将",'[3]配置系数（将领）'!Q222,IF($H222="骑将",'[4]配置系数（将领）'!Q222,IF($H222="弓将",'[5]配置系数（将领）'!Q222,"")))</f>
        <v/>
      </c>
      <c r="S222" s="208">
        <f>IF($H222="步将",'[3]配置系数（将领）'!R222,IF($H222="骑将",'[4]配置系数（将领）'!R222,IF($H222="弓将",'[5]配置系数（将领）'!R222,"")))</f>
        <v>0</v>
      </c>
      <c r="T222" s="208">
        <f>IF($H222="步将",'[3]配置系数（将领）'!S222,IF($H222="骑将",'[4]配置系数（将领）'!S222,IF($H222="弓将",'[5]配置系数（将领）'!S222,"")))</f>
        <v>0</v>
      </c>
      <c r="U222" s="208" t="str">
        <f ca="1">IF($H222="步将",'[3]配置系数（将领）'!T222,IF($H222="骑将",'[4]配置系数（将领）'!T222,IF($H222="弓将",'[5]配置系数（将领）'!T222,"")))</f>
        <v/>
      </c>
      <c r="V222" s="206">
        <f t="shared" ca="1" si="14"/>
        <v>1</v>
      </c>
      <c r="X222" s="208" t="str">
        <f ca="1">IF($H222="步将",'[3]配置系数（将领）'!W222,IF($H222="骑将",'[4]配置系数（将领）'!W222,IF($H222="弓将",'[5]配置系数（将领）'!W222,"")))</f>
        <v/>
      </c>
      <c r="Y222" s="208" t="str">
        <f ca="1">IF($H222="步将",'[3]配置系数（将领）'!X222,IF($H222="骑将",'[4]配置系数（将领）'!X222,IF($H222="弓将",'[5]配置系数（将领）'!X222,"")))</f>
        <v/>
      </c>
      <c r="Z222" s="208">
        <f>IF($H222="步将",'[3]配置系数（将领）'!Y222,IF($H222="骑将",'[4]配置系数（将领）'!Y222,IF($H222="弓将",'[5]配置系数（将领）'!Y222,"")))</f>
        <v>0</v>
      </c>
      <c r="AA222" s="208">
        <f>IF($H222="步将",'[3]配置系数（将领）'!Z222,IF($H222="骑将",'[4]配置系数（将领）'!Z222,IF($H222="弓将",'[5]配置系数（将领）'!Z222,"")))</f>
        <v>0</v>
      </c>
      <c r="AB222" s="208" t="str">
        <f ca="1">IF($H222="步将",'[3]配置系数（将领）'!AA222,IF($H222="骑将",'[4]配置系数（将领）'!AA222,IF($H222="弓将",'[5]配置系数（将领）'!AA222,"")))</f>
        <v/>
      </c>
      <c r="AC222" s="206">
        <f t="shared" ca="1" si="15"/>
        <v>1</v>
      </c>
    </row>
    <row r="223" spans="3:43" x14ac:dyDescent="0.15">
      <c r="C223" s="107">
        <v>215</v>
      </c>
      <c r="D223" s="69">
        <f>IFERROR(MATCH(C223,索引!J:J,0),D222)</f>
        <v>24</v>
      </c>
      <c r="E223" s="69">
        <f t="shared" si="12"/>
        <v>6</v>
      </c>
      <c r="F223" s="69">
        <f>INDEX(索引!$F:$F,D223,1)</f>
        <v>10017</v>
      </c>
      <c r="G223" s="69" t="str">
        <f>INDEX(索引!$E:$E,D223,1)</f>
        <v>严颜</v>
      </c>
      <c r="H223" s="69" t="str">
        <f>INDEX(索引!$G:$G,D223,1)</f>
        <v>步将</v>
      </c>
      <c r="J223" s="208" t="str">
        <f ca="1">IF($H223="步将",'[3]配置系数（将领）'!I223,IF($H223="骑将",'[4]配置系数（将领）'!I223,IF($H223="弓将",'[5]配置系数（将领）'!I223,"")))</f>
        <v>1001700000401</v>
      </c>
      <c r="K223" s="208" t="str">
        <f ca="1">IF($H223="步将",'[3]配置系数（将领）'!J223,IF($H223="骑将",'[4]配置系数（将领）'!J223,IF($H223="弓将",'[5]配置系数（将领）'!J223,"")))</f>
        <v>被动技能2:武将率领盾兵时，盾兵的护甲提升100点；率领戟兵时，戟兵攻击提升10%。</v>
      </c>
      <c r="L223" s="208">
        <f>IF($H223="步将",'[3]配置系数（将领）'!K223,IF($H223="骑将",'[4]配置系数（将领）'!K223,IF($H223="弓将",'[5]配置系数（将领）'!K223,"")))</f>
        <v>0</v>
      </c>
      <c r="M223" s="208">
        <f>IF($H223="步将",'[3]配置系数（将领）'!L223,IF($H223="骑将",'[4]配置系数（将领）'!L223,IF($H223="弓将",'[5]配置系数（将领）'!L223,"")))</f>
        <v>0</v>
      </c>
      <c r="N223" s="208" t="str">
        <f ca="1">IF($H223="步将",'[3]配置系数（将领）'!M223,IF($H223="骑将",'[4]配置系数（将领）'!M223,IF($H223="弓将",'[5]配置系数（将领）'!M223,"")))</f>
        <v>100+100+100+100+100+100+100+100+100+100+100+100+100+100+100+100+100</v>
      </c>
      <c r="O223" s="206">
        <f t="shared" ca="1" si="13"/>
        <v>1</v>
      </c>
      <c r="Q223" s="208" t="str">
        <f ca="1">IF($H223="步将",'[3]配置系数（将领）'!P223,IF($H223="骑将",'[4]配置系数（将领）'!P223,IF($H223="弓将",'[5]配置系数（将领）'!P223,"")))</f>
        <v>1001700000402</v>
      </c>
      <c r="R223" s="208" t="str">
        <f ca="1">IF($H223="步将",'[3]配置系数（将领）'!Q223,IF($H223="骑将",'[4]配置系数（将领）'!Q223,IF($H223="弓将",'[5]配置系数（将领）'!Q223,"")))</f>
        <v>被动技能2:武将率领盾兵时，盾兵的护甲提升100点；率领戟兵时，戟兵攻击提升10%。</v>
      </c>
      <c r="S223" s="208">
        <f>IF($H223="步将",'[3]配置系数（将领）'!R223,IF($H223="骑将",'[4]配置系数（将领）'!R223,IF($H223="弓将",'[5]配置系数（将领）'!R223,"")))</f>
        <v>0</v>
      </c>
      <c r="T223" s="208">
        <f>IF($H223="步将",'[3]配置系数（将领）'!S223,IF($H223="骑将",'[4]配置系数（将领）'!S223,IF($H223="弓将",'[5]配置系数（将领）'!S223,"")))</f>
        <v>0</v>
      </c>
      <c r="U223" s="208" t="str">
        <f ca="1">IF($H223="步将",'[3]配置系数（将领）'!T223,IF($H223="骑将",'[4]配置系数（将领）'!T223,IF($H223="弓将",'[5]配置系数（将领）'!T223,"")))</f>
        <v>0.1+0.1+0.1+0.1+0.1+0.1+0.1+0.1+0.1+0.1+0.1+0.1+0.1+0.1+0.1+0.1+0.1</v>
      </c>
      <c r="V223" s="206">
        <f t="shared" ca="1" si="14"/>
        <v>1</v>
      </c>
      <c r="X223" s="208" t="str">
        <f ca="1">IF($H223="步将",'[3]配置系数（将领）'!W223,IF($H223="骑将",'[4]配置系数（将领）'!W223,IF($H223="弓将",'[5]配置系数（将领）'!W223,"")))</f>
        <v/>
      </c>
      <c r="Y223" s="208" t="str">
        <f ca="1">IF($H223="步将",'[3]配置系数（将领）'!X223,IF($H223="骑将",'[4]配置系数（将领）'!X223,IF($H223="弓将",'[5]配置系数（将领）'!X223,"")))</f>
        <v/>
      </c>
      <c r="Z223" s="208">
        <f>IF($H223="步将",'[3]配置系数（将领）'!Y223,IF($H223="骑将",'[4]配置系数（将领）'!Y223,IF($H223="弓将",'[5]配置系数（将领）'!Y223,"")))</f>
        <v>0</v>
      </c>
      <c r="AA223" s="208">
        <f>IF($H223="步将",'[3]配置系数（将领）'!Z223,IF($H223="骑将",'[4]配置系数（将领）'!Z223,IF($H223="弓将",'[5]配置系数（将领）'!Z223,"")))</f>
        <v>0</v>
      </c>
      <c r="AB223" s="208" t="str">
        <f ca="1">IF($H223="步将",'[3]配置系数（将领）'!AA223,IF($H223="骑将",'[4]配置系数（将领）'!AA223,IF($H223="弓将",'[5]配置系数（将领）'!AA223,"")))</f>
        <v/>
      </c>
      <c r="AC223" s="206">
        <f t="shared" ca="1" si="15"/>
        <v>1</v>
      </c>
    </row>
    <row r="224" spans="3:43" x14ac:dyDescent="0.15">
      <c r="C224" s="107">
        <v>216</v>
      </c>
      <c r="D224" s="69">
        <f>IFERROR(MATCH(C224,索引!J:J,0),D223)</f>
        <v>24</v>
      </c>
      <c r="E224" s="69">
        <f t="shared" si="12"/>
        <v>7</v>
      </c>
      <c r="F224" s="69">
        <f>INDEX(索引!$F:$F,D224,1)</f>
        <v>10017</v>
      </c>
      <c r="G224" s="69" t="str">
        <f>INDEX(索引!$E:$E,D224,1)</f>
        <v>严颜</v>
      </c>
      <c r="H224" s="69" t="str">
        <f>INDEX(索引!$G:$G,D224,1)</f>
        <v>步将</v>
      </c>
      <c r="J224" s="208" t="str">
        <f ca="1">IF($H224="步将",'[3]配置系数（将领）'!I224,IF($H224="骑将",'[4]配置系数（将领）'!I224,IF($H224="弓将",'[5]配置系数（将领）'!I224,"")))</f>
        <v>1001700000501</v>
      </c>
      <c r="K224" s="208" t="str">
        <f ca="1">IF($H224="步将",'[3]配置系数（将领）'!J224,IF($H224="骑将",'[4]配置系数（将领）'!J224,IF($H224="弓将",'[5]配置系数（将领）'!J224,"")))</f>
        <v>被动技能3:力敌万夫，身经百战，自身护甲提升180点，受到治疗效果提升35%。</v>
      </c>
      <c r="L224" s="208">
        <f>IF($H224="步将",'[3]配置系数（将领）'!K224,IF($H224="骑将",'[4]配置系数（将领）'!K224,IF($H224="弓将",'[5]配置系数（将领）'!K224,"")))</f>
        <v>0</v>
      </c>
      <c r="M224" s="208">
        <f>IF($H224="步将",'[3]配置系数（将领）'!L224,IF($H224="骑将",'[4]配置系数（将领）'!L224,IF($H224="弓将",'[5]配置系数（将领）'!L224,"")))</f>
        <v>0</v>
      </c>
      <c r="N224" s="208" t="str">
        <f ca="1">IF($H224="步将",'[3]配置系数（将领）'!M224,IF($H224="骑将",'[4]配置系数（将领）'!M224,IF($H224="弓将",'[5]配置系数（将领）'!M224,"")))</f>
        <v>180+180+180+180+180+180+180+180+180+180+180+180+180+180+180+180+180</v>
      </c>
      <c r="O224" s="206">
        <f t="shared" ca="1" si="13"/>
        <v>1</v>
      </c>
      <c r="Q224" s="208" t="str">
        <f ca="1">IF($H224="步将",'[3]配置系数（将领）'!P224,IF($H224="骑将",'[4]配置系数（将领）'!P224,IF($H224="弓将",'[5]配置系数（将领）'!P224,"")))</f>
        <v/>
      </c>
      <c r="R224" s="208" t="str">
        <f ca="1">IF($H224="步将",'[3]配置系数（将领）'!Q224,IF($H224="骑将",'[4]配置系数（将领）'!Q224,IF($H224="弓将",'[5]配置系数（将领）'!Q224,"")))</f>
        <v/>
      </c>
      <c r="S224" s="208">
        <f>IF($H224="步将",'[3]配置系数（将领）'!R224,IF($H224="骑将",'[4]配置系数（将领）'!R224,IF($H224="弓将",'[5]配置系数（将领）'!R224,"")))</f>
        <v>0</v>
      </c>
      <c r="T224" s="208">
        <f>IF($H224="步将",'[3]配置系数（将领）'!S224,IF($H224="骑将",'[4]配置系数（将领）'!S224,IF($H224="弓将",'[5]配置系数（将领）'!S224,"")))</f>
        <v>0</v>
      </c>
      <c r="U224" s="208" t="str">
        <f ca="1">IF($H224="步将",'[3]配置系数（将领）'!T224,IF($H224="骑将",'[4]配置系数（将领）'!T224,IF($H224="弓将",'[5]配置系数（将领）'!T224,"")))</f>
        <v/>
      </c>
      <c r="V224" s="206">
        <f t="shared" ca="1" si="14"/>
        <v>1</v>
      </c>
      <c r="X224" s="208" t="str">
        <f ca="1">IF($H224="步将",'[3]配置系数（将领）'!W224,IF($H224="骑将",'[4]配置系数（将领）'!W224,IF($H224="弓将",'[5]配置系数（将领）'!W224,"")))</f>
        <v/>
      </c>
      <c r="Y224" s="208" t="str">
        <f ca="1">IF($H224="步将",'[3]配置系数（将领）'!X224,IF($H224="骑将",'[4]配置系数（将领）'!X224,IF($H224="弓将",'[5]配置系数（将领）'!X224,"")))</f>
        <v/>
      </c>
      <c r="Z224" s="208">
        <f>IF($H224="步将",'[3]配置系数（将领）'!Y224,IF($H224="骑将",'[4]配置系数（将领）'!Y224,IF($H224="弓将",'[5]配置系数（将领）'!Y224,"")))</f>
        <v>0</v>
      </c>
      <c r="AA224" s="208">
        <f>IF($H224="步将",'[3]配置系数（将领）'!Z224,IF($H224="骑将",'[4]配置系数（将领）'!Z224,IF($H224="弓将",'[5]配置系数（将领）'!Z224,"")))</f>
        <v>0</v>
      </c>
      <c r="AB224" s="208" t="str">
        <f ca="1">IF($H224="步将",'[3]配置系数（将领）'!AA224,IF($H224="骑将",'[4]配置系数（将领）'!AA224,IF($H224="弓将",'[5]配置系数（将领）'!AA224,"")))</f>
        <v/>
      </c>
      <c r="AC224" s="206">
        <f t="shared" ca="1" si="15"/>
        <v>1</v>
      </c>
    </row>
    <row r="225" spans="3:29" x14ac:dyDescent="0.15">
      <c r="C225" s="107">
        <v>217</v>
      </c>
      <c r="D225" s="69">
        <f>IFERROR(MATCH(C225,索引!J:J,0),D224)</f>
        <v>24</v>
      </c>
      <c r="E225" s="69">
        <f t="shared" si="12"/>
        <v>8</v>
      </c>
      <c r="F225" s="69">
        <f>INDEX(索引!$F:$F,D225,1)</f>
        <v>10017</v>
      </c>
      <c r="G225" s="69" t="str">
        <f>INDEX(索引!$E:$E,D225,1)</f>
        <v>严颜</v>
      </c>
      <c r="H225" s="69" t="str">
        <f>INDEX(索引!$G:$G,D225,1)</f>
        <v>步将</v>
      </c>
      <c r="J225" s="208" t="str">
        <f ca="1">IF($H225="步将",'[3]配置系数（将领）'!I225,IF($H225="骑将",'[4]配置系数（将领）'!I225,IF($H225="弓将",'[5]配置系数（将领）'!I225,"")))</f>
        <v>1001700000502</v>
      </c>
      <c r="K225" s="208" t="str">
        <f ca="1">IF($H225="步将",'[3]配置系数（将领）'!J225,IF($H225="骑将",'[4]配置系数（将领）'!J225,IF($H225="弓将",'[5]配置系数（将领）'!J225,"")))</f>
        <v>被动技能3:力敌万夫，身经百战，自身护甲提升180点，受到治疗效果提升35%。</v>
      </c>
      <c r="L225" s="208">
        <f>IF($H225="步将",'[3]配置系数（将领）'!K225,IF($H225="骑将",'[4]配置系数（将领）'!K225,IF($H225="弓将",'[5]配置系数（将领）'!K225,"")))</f>
        <v>0</v>
      </c>
      <c r="M225" s="208">
        <f>IF($H225="步将",'[3]配置系数（将领）'!L225,IF($H225="骑将",'[4]配置系数（将领）'!L225,IF($H225="弓将",'[5]配置系数（将领）'!L225,"")))</f>
        <v>0</v>
      </c>
      <c r="N225" s="208" t="str">
        <f ca="1">IF($H225="步将",'[3]配置系数（将领）'!M225,IF($H225="骑将",'[4]配置系数（将领）'!M225,IF($H225="弓将",'[5]配置系数（将领）'!M225,"")))</f>
        <v>0.35+0.35+0.35+0.35+0.35+0.35+0.35+0.35+0.35+0.35+0.35+0.35+0.35+0.35+0.35+0.35+0.35</v>
      </c>
      <c r="O225" s="206">
        <f t="shared" ca="1" si="13"/>
        <v>1</v>
      </c>
      <c r="Q225" s="208" t="str">
        <f ca="1">IF($H225="步将",'[3]配置系数（将领）'!P225,IF($H225="骑将",'[4]配置系数（将领）'!P225,IF($H225="弓将",'[5]配置系数（将领）'!P225,"")))</f>
        <v/>
      </c>
      <c r="R225" s="208" t="str">
        <f ca="1">IF($H225="步将",'[3]配置系数（将领）'!Q225,IF($H225="骑将",'[4]配置系数（将领）'!Q225,IF($H225="弓将",'[5]配置系数（将领）'!Q225,"")))</f>
        <v/>
      </c>
      <c r="S225" s="208">
        <f>IF($H225="步将",'[3]配置系数（将领）'!R225,IF($H225="骑将",'[4]配置系数（将领）'!R225,IF($H225="弓将",'[5]配置系数（将领）'!R225,"")))</f>
        <v>0</v>
      </c>
      <c r="T225" s="208">
        <f>IF($H225="步将",'[3]配置系数（将领）'!S225,IF($H225="骑将",'[4]配置系数（将领）'!S225,IF($H225="弓将",'[5]配置系数（将领）'!S225,"")))</f>
        <v>0</v>
      </c>
      <c r="U225" s="208" t="str">
        <f ca="1">IF($H225="步将",'[3]配置系数（将领）'!T225,IF($H225="骑将",'[4]配置系数（将领）'!T225,IF($H225="弓将",'[5]配置系数（将领）'!T225,"")))</f>
        <v/>
      </c>
      <c r="V225" s="206">
        <f t="shared" ca="1" si="14"/>
        <v>1</v>
      </c>
      <c r="X225" s="208" t="str">
        <f ca="1">IF($H225="步将",'[3]配置系数（将领）'!W225,IF($H225="骑将",'[4]配置系数（将领）'!W225,IF($H225="弓将",'[5]配置系数（将领）'!W225,"")))</f>
        <v/>
      </c>
      <c r="Y225" s="208" t="str">
        <f ca="1">IF($H225="步将",'[3]配置系数（将领）'!X225,IF($H225="骑将",'[4]配置系数（将领）'!X225,IF($H225="弓将",'[5]配置系数（将领）'!X225,"")))</f>
        <v/>
      </c>
      <c r="Z225" s="208">
        <f>IF($H225="步将",'[3]配置系数（将领）'!Y225,IF($H225="骑将",'[4]配置系数（将领）'!Y225,IF($H225="弓将",'[5]配置系数（将领）'!Y225,"")))</f>
        <v>0</v>
      </c>
      <c r="AA225" s="208">
        <f>IF($H225="步将",'[3]配置系数（将领）'!Z225,IF($H225="骑将",'[4]配置系数（将领）'!Z225,IF($H225="弓将",'[5]配置系数（将领）'!Z225,"")))</f>
        <v>0</v>
      </c>
      <c r="AB225" s="208" t="str">
        <f ca="1">IF($H225="步将",'[3]配置系数（将领）'!AA225,IF($H225="骑将",'[4]配置系数（将领）'!AA225,IF($H225="弓将",'[5]配置系数（将领）'!AA225,"")))</f>
        <v/>
      </c>
      <c r="AC225" s="206">
        <f t="shared" ca="1" si="15"/>
        <v>1</v>
      </c>
    </row>
    <row r="226" spans="3:29" x14ac:dyDescent="0.15">
      <c r="C226" s="107">
        <v>218</v>
      </c>
      <c r="D226" s="69">
        <f>IFERROR(MATCH(C226,索引!J:J,0),D225)</f>
        <v>24</v>
      </c>
      <c r="E226" s="69">
        <f t="shared" si="12"/>
        <v>9</v>
      </c>
      <c r="F226" s="69">
        <f>INDEX(索引!$F:$F,D226,1)</f>
        <v>10017</v>
      </c>
      <c r="G226" s="69" t="str">
        <f>INDEX(索引!$E:$E,D226,1)</f>
        <v>严颜</v>
      </c>
      <c r="H226" s="69" t="str">
        <f>INDEX(索引!$G:$G,D226,1)</f>
        <v>步将</v>
      </c>
      <c r="J226" s="208" t="str">
        <f ca="1">IF($H226="步将",'[3]配置系数（将领）'!I226,IF($H226="骑将",'[4]配置系数（将领）'!I226,IF($H226="弓将",'[5]配置系数（将领）'!I226,"")))</f>
        <v/>
      </c>
      <c r="K226" s="208" t="str">
        <f ca="1">IF($H226="步将",'[3]配置系数（将领）'!J226,IF($H226="骑将",'[4]配置系数（将领）'!J226,IF($H226="弓将",'[5]配置系数（将领）'!J226,"")))</f>
        <v/>
      </c>
      <c r="L226" s="208">
        <f>IF($H226="步将",'[3]配置系数（将领）'!K226,IF($H226="骑将",'[4]配置系数（将领）'!K226,IF($H226="弓将",'[5]配置系数（将领）'!K226,"")))</f>
        <v>0</v>
      </c>
      <c r="M226" s="208">
        <f>IF($H226="步将",'[3]配置系数（将领）'!L226,IF($H226="骑将",'[4]配置系数（将领）'!L226,IF($H226="弓将",'[5]配置系数（将领）'!L226,"")))</f>
        <v>0</v>
      </c>
      <c r="N226" s="208" t="str">
        <f ca="1">IF($H226="步将",'[3]配置系数（将领）'!M226,IF($H226="骑将",'[4]配置系数（将领）'!M226,IF($H226="弓将",'[5]配置系数（将领）'!M226,"")))</f>
        <v/>
      </c>
      <c r="O226" s="206">
        <f t="shared" ca="1" si="13"/>
        <v>1</v>
      </c>
      <c r="Q226" s="208" t="str">
        <f ca="1">IF($H226="步将",'[3]配置系数（将领）'!P226,IF($H226="骑将",'[4]配置系数（将领）'!P226,IF($H226="弓将",'[5]配置系数（将领）'!P226,"")))</f>
        <v/>
      </c>
      <c r="R226" s="208" t="str">
        <f ca="1">IF($H226="步将",'[3]配置系数（将领）'!Q226,IF($H226="骑将",'[4]配置系数（将领）'!Q226,IF($H226="弓将",'[5]配置系数（将领）'!Q226,"")))</f>
        <v/>
      </c>
      <c r="S226" s="208">
        <f>IF($H226="步将",'[3]配置系数（将领）'!R226,IF($H226="骑将",'[4]配置系数（将领）'!R226,IF($H226="弓将",'[5]配置系数（将领）'!R226,"")))</f>
        <v>0</v>
      </c>
      <c r="T226" s="208">
        <f>IF($H226="步将",'[3]配置系数（将领）'!S226,IF($H226="骑将",'[4]配置系数（将领）'!S226,IF($H226="弓将",'[5]配置系数（将领）'!S226,"")))</f>
        <v>0</v>
      </c>
      <c r="U226" s="208" t="str">
        <f ca="1">IF($H226="步将",'[3]配置系数（将领）'!T226,IF($H226="骑将",'[4]配置系数（将领）'!T226,IF($H226="弓将",'[5]配置系数（将领）'!T226,"")))</f>
        <v/>
      </c>
      <c r="V226" s="206">
        <f t="shared" ca="1" si="14"/>
        <v>1</v>
      </c>
      <c r="X226" s="208" t="str">
        <f ca="1">IF($H226="步将",'[3]配置系数（将领）'!W226,IF($H226="骑将",'[4]配置系数（将领）'!W226,IF($H226="弓将",'[5]配置系数（将领）'!W226,"")))</f>
        <v/>
      </c>
      <c r="Y226" s="208" t="str">
        <f ca="1">IF($H226="步将",'[3]配置系数（将领）'!X226,IF($H226="骑将",'[4]配置系数（将领）'!X226,IF($H226="弓将",'[5]配置系数（将领）'!X226,"")))</f>
        <v/>
      </c>
      <c r="Z226" s="208">
        <f>IF($H226="步将",'[3]配置系数（将领）'!Y226,IF($H226="骑将",'[4]配置系数（将领）'!Y226,IF($H226="弓将",'[5]配置系数（将领）'!Y226,"")))</f>
        <v>0</v>
      </c>
      <c r="AA226" s="208">
        <f>IF($H226="步将",'[3]配置系数（将领）'!Z226,IF($H226="骑将",'[4]配置系数（将领）'!Z226,IF($H226="弓将",'[5]配置系数（将领）'!Z226,"")))</f>
        <v>0</v>
      </c>
      <c r="AB226" s="208" t="str">
        <f ca="1">IF($H226="步将",'[3]配置系数（将领）'!AA226,IF($H226="骑将",'[4]配置系数（将领）'!AA226,IF($H226="弓将",'[5]配置系数（将领）'!AA226,"")))</f>
        <v/>
      </c>
      <c r="AC226" s="206">
        <f t="shared" ca="1" si="15"/>
        <v>1</v>
      </c>
    </row>
    <row r="227" spans="3:29" x14ac:dyDescent="0.15">
      <c r="C227" s="107">
        <v>219</v>
      </c>
      <c r="D227" s="69">
        <f>IFERROR(MATCH(C227,索引!J:J,0),D226)</f>
        <v>24</v>
      </c>
      <c r="E227" s="69">
        <f t="shared" si="12"/>
        <v>10</v>
      </c>
      <c r="F227" s="69">
        <f>INDEX(索引!$F:$F,D227,1)</f>
        <v>10017</v>
      </c>
      <c r="G227" s="69" t="str">
        <f>INDEX(索引!$E:$E,D227,1)</f>
        <v>严颜</v>
      </c>
      <c r="H227" s="69" t="str">
        <f>INDEX(索引!$G:$G,D227,1)</f>
        <v>步将</v>
      </c>
      <c r="J227" s="208" t="str">
        <f ca="1">IF($H227="步将",'[3]配置系数（将领）'!I227,IF($H227="骑将",'[4]配置系数（将领）'!I227,IF($H227="弓将",'[5]配置系数（将领）'!I227,"")))</f>
        <v/>
      </c>
      <c r="K227" s="208" t="str">
        <f ca="1">IF($H227="步将",'[3]配置系数（将领）'!J227,IF($H227="骑将",'[4]配置系数（将领）'!J227,IF($H227="弓将",'[5]配置系数（将领）'!J227,"")))</f>
        <v/>
      </c>
      <c r="L227" s="208">
        <f>IF($H227="步将",'[3]配置系数（将领）'!K227,IF($H227="骑将",'[4]配置系数（将领）'!K227,IF($H227="弓将",'[5]配置系数（将领）'!K227,"")))</f>
        <v>0</v>
      </c>
      <c r="M227" s="208">
        <f>IF($H227="步将",'[3]配置系数（将领）'!L227,IF($H227="骑将",'[4]配置系数（将领）'!L227,IF($H227="弓将",'[5]配置系数（将领）'!L227,"")))</f>
        <v>0</v>
      </c>
      <c r="N227" s="208" t="str">
        <f ca="1">IF($H227="步将",'[3]配置系数（将领）'!M227,IF($H227="骑将",'[4]配置系数（将领）'!M227,IF($H227="弓将",'[5]配置系数（将领）'!M227,"")))</f>
        <v/>
      </c>
      <c r="O227" s="206">
        <f t="shared" ca="1" si="13"/>
        <v>1</v>
      </c>
      <c r="Q227" s="208" t="str">
        <f ca="1">IF($H227="步将",'[3]配置系数（将领）'!P227,IF($H227="骑将",'[4]配置系数（将领）'!P227,IF($H227="弓将",'[5]配置系数（将领）'!P227,"")))</f>
        <v/>
      </c>
      <c r="R227" s="208" t="str">
        <f ca="1">IF($H227="步将",'[3]配置系数（将领）'!Q227,IF($H227="骑将",'[4]配置系数（将领）'!Q227,IF($H227="弓将",'[5]配置系数（将领）'!Q227,"")))</f>
        <v/>
      </c>
      <c r="S227" s="208">
        <f>IF($H227="步将",'[3]配置系数（将领）'!R227,IF($H227="骑将",'[4]配置系数（将领）'!R227,IF($H227="弓将",'[5]配置系数（将领）'!R227,"")))</f>
        <v>0</v>
      </c>
      <c r="T227" s="208">
        <f>IF($H227="步将",'[3]配置系数（将领）'!S227,IF($H227="骑将",'[4]配置系数（将领）'!S227,IF($H227="弓将",'[5]配置系数（将领）'!S227,"")))</f>
        <v>0</v>
      </c>
      <c r="U227" s="208" t="str">
        <f ca="1">IF($H227="步将",'[3]配置系数（将领）'!T227,IF($H227="骑将",'[4]配置系数（将领）'!T227,IF($H227="弓将",'[5]配置系数（将领）'!T227,"")))</f>
        <v/>
      </c>
      <c r="V227" s="206">
        <f t="shared" ca="1" si="14"/>
        <v>1</v>
      </c>
      <c r="X227" s="208" t="str">
        <f ca="1">IF($H227="步将",'[3]配置系数（将领）'!W227,IF($H227="骑将",'[4]配置系数（将领）'!W227,IF($H227="弓将",'[5]配置系数（将领）'!W227,"")))</f>
        <v/>
      </c>
      <c r="Y227" s="208" t="str">
        <f ca="1">IF($H227="步将",'[3]配置系数（将领）'!X227,IF($H227="骑将",'[4]配置系数（将领）'!X227,IF($H227="弓将",'[5]配置系数（将领）'!X227,"")))</f>
        <v/>
      </c>
      <c r="Z227" s="208">
        <f>IF($H227="步将",'[3]配置系数（将领）'!Y227,IF($H227="骑将",'[4]配置系数（将领）'!Y227,IF($H227="弓将",'[5]配置系数（将领）'!Y227,"")))</f>
        <v>0</v>
      </c>
      <c r="AA227" s="208">
        <f>IF($H227="步将",'[3]配置系数（将领）'!Z227,IF($H227="骑将",'[4]配置系数（将领）'!Z227,IF($H227="弓将",'[5]配置系数（将领）'!Z227,"")))</f>
        <v>0</v>
      </c>
      <c r="AB227" s="208" t="str">
        <f ca="1">IF($H227="步将",'[3]配置系数（将领）'!AA227,IF($H227="骑将",'[4]配置系数（将领）'!AA227,IF($H227="弓将",'[5]配置系数（将领）'!AA227,"")))</f>
        <v/>
      </c>
      <c r="AC227" s="206">
        <f t="shared" ca="1" si="15"/>
        <v>1</v>
      </c>
    </row>
    <row r="228" spans="3:29" x14ac:dyDescent="0.15">
      <c r="C228" s="107">
        <v>220</v>
      </c>
      <c r="D228" s="69">
        <f>IFERROR(MATCH(C228,索引!J:J,0),D227)</f>
        <v>24</v>
      </c>
      <c r="E228" s="69">
        <f t="shared" si="12"/>
        <v>11</v>
      </c>
      <c r="F228" s="69">
        <f>INDEX(索引!$F:$F,D228,1)</f>
        <v>10017</v>
      </c>
      <c r="G228" s="69" t="str">
        <f>INDEX(索引!$E:$E,D228,1)</f>
        <v>严颜</v>
      </c>
      <c r="H228" s="69" t="str">
        <f>INDEX(索引!$G:$G,D228,1)</f>
        <v>步将</v>
      </c>
      <c r="J228" s="208" t="str">
        <f ca="1">IF($H228="步将",'[3]配置系数（将领）'!I228,IF($H228="骑将",'[4]配置系数（将领）'!I228,IF($H228="弓将",'[5]配置系数（将领）'!I228,"")))</f>
        <v/>
      </c>
      <c r="K228" s="208" t="str">
        <f ca="1">IF($H228="步将",'[3]配置系数（将领）'!J228,IF($H228="骑将",'[4]配置系数（将领）'!J228,IF($H228="弓将",'[5]配置系数（将领）'!J228,"")))</f>
        <v/>
      </c>
      <c r="L228" s="208">
        <f>IF($H228="步将",'[3]配置系数（将领）'!K228,IF($H228="骑将",'[4]配置系数（将领）'!K228,IF($H228="弓将",'[5]配置系数（将领）'!K228,"")))</f>
        <v>0</v>
      </c>
      <c r="M228" s="208">
        <f>IF($H228="步将",'[3]配置系数（将领）'!L228,IF($H228="骑将",'[4]配置系数（将领）'!L228,IF($H228="弓将",'[5]配置系数（将领）'!L228,"")))</f>
        <v>0</v>
      </c>
      <c r="N228" s="208" t="str">
        <f ca="1">IF($H228="步将",'[3]配置系数（将领）'!M228,IF($H228="骑将",'[4]配置系数（将领）'!M228,IF($H228="弓将",'[5]配置系数（将领）'!M228,"")))</f>
        <v/>
      </c>
      <c r="O228" s="206">
        <f t="shared" ca="1" si="13"/>
        <v>1</v>
      </c>
      <c r="Q228" s="208" t="str">
        <f ca="1">IF($H228="步将",'[3]配置系数（将领）'!P228,IF($H228="骑将",'[4]配置系数（将领）'!P228,IF($H228="弓将",'[5]配置系数（将领）'!P228,"")))</f>
        <v/>
      </c>
      <c r="R228" s="208" t="str">
        <f ca="1">IF($H228="步将",'[3]配置系数（将领）'!Q228,IF($H228="骑将",'[4]配置系数（将领）'!Q228,IF($H228="弓将",'[5]配置系数（将领）'!Q228,"")))</f>
        <v/>
      </c>
      <c r="S228" s="208">
        <f>IF($H228="步将",'[3]配置系数（将领）'!R228,IF($H228="骑将",'[4]配置系数（将领）'!R228,IF($H228="弓将",'[5]配置系数（将领）'!R228,"")))</f>
        <v>0</v>
      </c>
      <c r="T228" s="208">
        <f>IF($H228="步将",'[3]配置系数（将领）'!S228,IF($H228="骑将",'[4]配置系数（将领）'!S228,IF($H228="弓将",'[5]配置系数（将领）'!S228,"")))</f>
        <v>0</v>
      </c>
      <c r="U228" s="208" t="str">
        <f ca="1">IF($H228="步将",'[3]配置系数（将领）'!T228,IF($H228="骑将",'[4]配置系数（将领）'!T228,IF($H228="弓将",'[5]配置系数（将领）'!T228,"")))</f>
        <v/>
      </c>
      <c r="V228" s="206">
        <f t="shared" ca="1" si="14"/>
        <v>1</v>
      </c>
      <c r="X228" s="208" t="str">
        <f ca="1">IF($H228="步将",'[3]配置系数（将领）'!W228,IF($H228="骑将",'[4]配置系数（将领）'!W228,IF($H228="弓将",'[5]配置系数（将领）'!W228,"")))</f>
        <v/>
      </c>
      <c r="Y228" s="208" t="str">
        <f ca="1">IF($H228="步将",'[3]配置系数（将领）'!X228,IF($H228="骑将",'[4]配置系数（将领）'!X228,IF($H228="弓将",'[5]配置系数（将领）'!X228,"")))</f>
        <v/>
      </c>
      <c r="Z228" s="208">
        <f>IF($H228="步将",'[3]配置系数（将领）'!Y228,IF($H228="骑将",'[4]配置系数（将领）'!Y228,IF($H228="弓将",'[5]配置系数（将领）'!Y228,"")))</f>
        <v>0</v>
      </c>
      <c r="AA228" s="208">
        <f>IF($H228="步将",'[3]配置系数（将领）'!Z228,IF($H228="骑将",'[4]配置系数（将领）'!Z228,IF($H228="弓将",'[5]配置系数（将领）'!Z228,"")))</f>
        <v>0</v>
      </c>
      <c r="AB228" s="208" t="str">
        <f ca="1">IF($H228="步将",'[3]配置系数（将领）'!AA228,IF($H228="骑将",'[4]配置系数（将领）'!AA228,IF($H228="弓将",'[5]配置系数（将领）'!AA228,"")))</f>
        <v/>
      </c>
      <c r="AC228" s="206">
        <f t="shared" ca="1" si="15"/>
        <v>1</v>
      </c>
    </row>
    <row r="229" spans="3:29" x14ac:dyDescent="0.15">
      <c r="C229" s="107">
        <v>221</v>
      </c>
      <c r="D229" s="69">
        <f>IFERROR(MATCH(C229,索引!J:J,0),D228)</f>
        <v>24</v>
      </c>
      <c r="E229" s="69">
        <f t="shared" si="12"/>
        <v>12</v>
      </c>
      <c r="F229" s="69">
        <f>INDEX(索引!$F:$F,D229,1)</f>
        <v>10017</v>
      </c>
      <c r="G229" s="69" t="str">
        <f>INDEX(索引!$E:$E,D229,1)</f>
        <v>严颜</v>
      </c>
      <c r="H229" s="69" t="str">
        <f>INDEX(索引!$G:$G,D229,1)</f>
        <v>步将</v>
      </c>
      <c r="J229" s="208" t="str">
        <f ca="1">IF($H229="步将",'[3]配置系数（将领）'!I229,IF($H229="骑将",'[4]配置系数（将领）'!I229,IF($H229="弓将",'[5]配置系数（将领）'!I229,"")))</f>
        <v/>
      </c>
      <c r="K229" s="208" t="str">
        <f ca="1">IF($H229="步将",'[3]配置系数（将领）'!J229,IF($H229="骑将",'[4]配置系数（将领）'!J229,IF($H229="弓将",'[5]配置系数（将领）'!J229,"")))</f>
        <v/>
      </c>
      <c r="L229" s="208">
        <f>IF($H229="步将",'[3]配置系数（将领）'!K229,IF($H229="骑将",'[4]配置系数（将领）'!K229,IF($H229="弓将",'[5]配置系数（将领）'!K229,"")))</f>
        <v>0</v>
      </c>
      <c r="M229" s="208">
        <f>IF($H229="步将",'[3]配置系数（将领）'!L229,IF($H229="骑将",'[4]配置系数（将领）'!L229,IF($H229="弓将",'[5]配置系数（将领）'!L229,"")))</f>
        <v>0</v>
      </c>
      <c r="N229" s="208" t="str">
        <f ca="1">IF($H229="步将",'[3]配置系数（将领）'!M229,IF($H229="骑将",'[4]配置系数（将领）'!M229,IF($H229="弓将",'[5]配置系数（将领）'!M229,"")))</f>
        <v/>
      </c>
      <c r="O229" s="206">
        <f t="shared" ca="1" si="13"/>
        <v>1</v>
      </c>
      <c r="Q229" s="208" t="str">
        <f ca="1">IF($H229="步将",'[3]配置系数（将领）'!P229,IF($H229="骑将",'[4]配置系数（将领）'!P229,IF($H229="弓将",'[5]配置系数（将领）'!P229,"")))</f>
        <v/>
      </c>
      <c r="R229" s="208" t="str">
        <f ca="1">IF($H229="步将",'[3]配置系数（将领）'!Q229,IF($H229="骑将",'[4]配置系数（将领）'!Q229,IF($H229="弓将",'[5]配置系数（将领）'!Q229,"")))</f>
        <v/>
      </c>
      <c r="S229" s="208">
        <f>IF($H229="步将",'[3]配置系数（将领）'!R229,IF($H229="骑将",'[4]配置系数（将领）'!R229,IF($H229="弓将",'[5]配置系数（将领）'!R229,"")))</f>
        <v>0</v>
      </c>
      <c r="T229" s="208">
        <f>IF($H229="步将",'[3]配置系数（将领）'!S229,IF($H229="骑将",'[4]配置系数（将领）'!S229,IF($H229="弓将",'[5]配置系数（将领）'!S229,"")))</f>
        <v>0</v>
      </c>
      <c r="U229" s="208" t="str">
        <f ca="1">IF($H229="步将",'[3]配置系数（将领）'!T229,IF($H229="骑将",'[4]配置系数（将领）'!T229,IF($H229="弓将",'[5]配置系数（将领）'!T229,"")))</f>
        <v/>
      </c>
      <c r="V229" s="206">
        <f t="shared" ca="1" si="14"/>
        <v>1</v>
      </c>
      <c r="X229" s="208" t="str">
        <f ca="1">IF($H229="步将",'[3]配置系数（将领）'!W229,IF($H229="骑将",'[4]配置系数（将领）'!W229,IF($H229="弓将",'[5]配置系数（将领）'!W229,"")))</f>
        <v/>
      </c>
      <c r="Y229" s="208" t="str">
        <f ca="1">IF($H229="步将",'[3]配置系数（将领）'!X229,IF($H229="骑将",'[4]配置系数（将领）'!X229,IF($H229="弓将",'[5]配置系数（将领）'!X229,"")))</f>
        <v/>
      </c>
      <c r="Z229" s="208">
        <f>IF($H229="步将",'[3]配置系数（将领）'!Y229,IF($H229="骑将",'[4]配置系数（将领）'!Y229,IF($H229="弓将",'[5]配置系数（将领）'!Y229,"")))</f>
        <v>0</v>
      </c>
      <c r="AA229" s="208">
        <f>IF($H229="步将",'[3]配置系数（将领）'!Z229,IF($H229="骑将",'[4]配置系数（将领）'!Z229,IF($H229="弓将",'[5]配置系数（将领）'!Z229,"")))</f>
        <v>0</v>
      </c>
      <c r="AB229" s="208" t="str">
        <f ca="1">IF($H229="步将",'[3]配置系数（将领）'!AA229,IF($H229="骑将",'[4]配置系数（将领）'!AA229,IF($H229="弓将",'[5]配置系数（将领）'!AA229,"")))</f>
        <v/>
      </c>
      <c r="AC229" s="206">
        <f t="shared" ca="1" si="15"/>
        <v>1</v>
      </c>
    </row>
    <row r="230" spans="3:29" x14ac:dyDescent="0.15">
      <c r="C230" s="107">
        <v>222</v>
      </c>
      <c r="D230" s="69">
        <f>IFERROR(MATCH(C230,索引!J:J,0),D229)</f>
        <v>24</v>
      </c>
      <c r="E230" s="69">
        <f t="shared" si="12"/>
        <v>13</v>
      </c>
      <c r="F230" s="69">
        <f>INDEX(索引!$F:$F,D230,1)</f>
        <v>10017</v>
      </c>
      <c r="G230" s="69" t="str">
        <f>INDEX(索引!$E:$E,D230,1)</f>
        <v>严颜</v>
      </c>
      <c r="H230" s="69" t="str">
        <f>INDEX(索引!$G:$G,D230,1)</f>
        <v>步将</v>
      </c>
      <c r="J230" s="208" t="str">
        <f ca="1">IF($H230="步将",'[3]配置系数（将领）'!I230,IF($H230="骑将",'[4]配置系数（将领）'!I230,IF($H230="弓将",'[5]配置系数（将领）'!I230,"")))</f>
        <v/>
      </c>
      <c r="K230" s="208" t="str">
        <f ca="1">IF($H230="步将",'[3]配置系数（将领）'!J230,IF($H230="骑将",'[4]配置系数（将领）'!J230,IF($H230="弓将",'[5]配置系数（将领）'!J230,"")))</f>
        <v/>
      </c>
      <c r="L230" s="208">
        <f>IF($H230="步将",'[3]配置系数（将领）'!K230,IF($H230="骑将",'[4]配置系数（将领）'!K230,IF($H230="弓将",'[5]配置系数（将领）'!K230,"")))</f>
        <v>0</v>
      </c>
      <c r="M230" s="208">
        <f>IF($H230="步将",'[3]配置系数（将领）'!L230,IF($H230="骑将",'[4]配置系数（将领）'!L230,IF($H230="弓将",'[5]配置系数（将领）'!L230,"")))</f>
        <v>0</v>
      </c>
      <c r="N230" s="208" t="str">
        <f ca="1">IF($H230="步将",'[3]配置系数（将领）'!M230,IF($H230="骑将",'[4]配置系数（将领）'!M230,IF($H230="弓将",'[5]配置系数（将领）'!M230,"")))</f>
        <v/>
      </c>
      <c r="O230" s="206">
        <f t="shared" ca="1" si="13"/>
        <v>1</v>
      </c>
      <c r="Q230" s="208" t="str">
        <f ca="1">IF($H230="步将",'[3]配置系数（将领）'!P230,IF($H230="骑将",'[4]配置系数（将领）'!P230,IF($H230="弓将",'[5]配置系数（将领）'!P230,"")))</f>
        <v/>
      </c>
      <c r="R230" s="208" t="str">
        <f ca="1">IF($H230="步将",'[3]配置系数（将领）'!Q230,IF($H230="骑将",'[4]配置系数（将领）'!Q230,IF($H230="弓将",'[5]配置系数（将领）'!Q230,"")))</f>
        <v/>
      </c>
      <c r="S230" s="208">
        <f>IF($H230="步将",'[3]配置系数（将领）'!R230,IF($H230="骑将",'[4]配置系数（将领）'!R230,IF($H230="弓将",'[5]配置系数（将领）'!R230,"")))</f>
        <v>0</v>
      </c>
      <c r="T230" s="208">
        <f>IF($H230="步将",'[3]配置系数（将领）'!S230,IF($H230="骑将",'[4]配置系数（将领）'!S230,IF($H230="弓将",'[5]配置系数（将领）'!S230,"")))</f>
        <v>0</v>
      </c>
      <c r="U230" s="208" t="str">
        <f ca="1">IF($H230="步将",'[3]配置系数（将领）'!T230,IF($H230="骑将",'[4]配置系数（将领）'!T230,IF($H230="弓将",'[5]配置系数（将领）'!T230,"")))</f>
        <v/>
      </c>
      <c r="V230" s="206">
        <f t="shared" ca="1" si="14"/>
        <v>1</v>
      </c>
      <c r="X230" s="208" t="str">
        <f ca="1">IF($H230="步将",'[3]配置系数（将领）'!W230,IF($H230="骑将",'[4]配置系数（将领）'!W230,IF($H230="弓将",'[5]配置系数（将领）'!W230,"")))</f>
        <v/>
      </c>
      <c r="Y230" s="208" t="str">
        <f ca="1">IF($H230="步将",'[3]配置系数（将领）'!X230,IF($H230="骑将",'[4]配置系数（将领）'!X230,IF($H230="弓将",'[5]配置系数（将领）'!X230,"")))</f>
        <v/>
      </c>
      <c r="Z230" s="208">
        <f>IF($H230="步将",'[3]配置系数（将领）'!Y230,IF($H230="骑将",'[4]配置系数（将领）'!Y230,IF($H230="弓将",'[5]配置系数（将领）'!Y230,"")))</f>
        <v>0</v>
      </c>
      <c r="AA230" s="208">
        <f>IF($H230="步将",'[3]配置系数（将领）'!Z230,IF($H230="骑将",'[4]配置系数（将领）'!Z230,IF($H230="弓将",'[5]配置系数（将领）'!Z230,"")))</f>
        <v>0</v>
      </c>
      <c r="AB230" s="208" t="str">
        <f ca="1">IF($H230="步将",'[3]配置系数（将领）'!AA230,IF($H230="骑将",'[4]配置系数（将领）'!AA230,IF($H230="弓将",'[5]配置系数（将领）'!AA230,"")))</f>
        <v/>
      </c>
      <c r="AC230" s="206">
        <f t="shared" ca="1" si="15"/>
        <v>1</v>
      </c>
    </row>
    <row r="231" spans="3:29" x14ac:dyDescent="0.15">
      <c r="C231" s="107">
        <v>223</v>
      </c>
      <c r="D231" s="69">
        <f>IFERROR(MATCH(C231,索引!J:J,0),D230)</f>
        <v>24</v>
      </c>
      <c r="E231" s="69">
        <f t="shared" si="12"/>
        <v>14</v>
      </c>
      <c r="F231" s="69">
        <f>INDEX(索引!$F:$F,D231,1)</f>
        <v>10017</v>
      </c>
      <c r="G231" s="69" t="str">
        <f>INDEX(索引!$E:$E,D231,1)</f>
        <v>严颜</v>
      </c>
      <c r="H231" s="69" t="str">
        <f>INDEX(索引!$G:$G,D231,1)</f>
        <v>步将</v>
      </c>
      <c r="J231" s="208" t="str">
        <f ca="1">IF($H231="步将",'[3]配置系数（将领）'!I231,IF($H231="骑将",'[4]配置系数（将领）'!I231,IF($H231="弓将",'[5]配置系数（将领）'!I231,"")))</f>
        <v/>
      </c>
      <c r="K231" s="208" t="str">
        <f ca="1">IF($H231="步将",'[3]配置系数（将领）'!J231,IF($H231="骑将",'[4]配置系数（将领）'!J231,IF($H231="弓将",'[5]配置系数（将领）'!J231,"")))</f>
        <v/>
      </c>
      <c r="L231" s="208">
        <f>IF($H231="步将",'[3]配置系数（将领）'!K231,IF($H231="骑将",'[4]配置系数（将领）'!K231,IF($H231="弓将",'[5]配置系数（将领）'!K231,"")))</f>
        <v>0</v>
      </c>
      <c r="M231" s="208">
        <f>IF($H231="步将",'[3]配置系数（将领）'!L231,IF($H231="骑将",'[4]配置系数（将领）'!L231,IF($H231="弓将",'[5]配置系数（将领）'!L231,"")))</f>
        <v>0</v>
      </c>
      <c r="N231" s="208" t="str">
        <f ca="1">IF($H231="步将",'[3]配置系数（将领）'!M231,IF($H231="骑将",'[4]配置系数（将领）'!M231,IF($H231="弓将",'[5]配置系数（将领）'!M231,"")))</f>
        <v/>
      </c>
      <c r="O231" s="206">
        <f t="shared" ca="1" si="13"/>
        <v>1</v>
      </c>
      <c r="Q231" s="208" t="str">
        <f ca="1">IF($H231="步将",'[3]配置系数（将领）'!P231,IF($H231="骑将",'[4]配置系数（将领）'!P231,IF($H231="弓将",'[5]配置系数（将领）'!P231,"")))</f>
        <v/>
      </c>
      <c r="R231" s="208" t="str">
        <f ca="1">IF($H231="步将",'[3]配置系数（将领）'!Q231,IF($H231="骑将",'[4]配置系数（将领）'!Q231,IF($H231="弓将",'[5]配置系数（将领）'!Q231,"")))</f>
        <v/>
      </c>
      <c r="S231" s="208">
        <f>IF($H231="步将",'[3]配置系数（将领）'!R231,IF($H231="骑将",'[4]配置系数（将领）'!R231,IF($H231="弓将",'[5]配置系数（将领）'!R231,"")))</f>
        <v>0</v>
      </c>
      <c r="T231" s="208">
        <f>IF($H231="步将",'[3]配置系数（将领）'!S231,IF($H231="骑将",'[4]配置系数（将领）'!S231,IF($H231="弓将",'[5]配置系数（将领）'!S231,"")))</f>
        <v>0</v>
      </c>
      <c r="U231" s="208" t="str">
        <f ca="1">IF($H231="步将",'[3]配置系数（将领）'!T231,IF($H231="骑将",'[4]配置系数（将领）'!T231,IF($H231="弓将",'[5]配置系数（将领）'!T231,"")))</f>
        <v/>
      </c>
      <c r="V231" s="206">
        <f t="shared" ca="1" si="14"/>
        <v>1</v>
      </c>
      <c r="X231" s="208" t="str">
        <f ca="1">IF($H231="步将",'[3]配置系数（将领）'!W231,IF($H231="骑将",'[4]配置系数（将领）'!W231,IF($H231="弓将",'[5]配置系数（将领）'!W231,"")))</f>
        <v/>
      </c>
      <c r="Y231" s="208" t="str">
        <f ca="1">IF($H231="步将",'[3]配置系数（将领）'!X231,IF($H231="骑将",'[4]配置系数（将领）'!X231,IF($H231="弓将",'[5]配置系数（将领）'!X231,"")))</f>
        <v/>
      </c>
      <c r="Z231" s="208">
        <f>IF($H231="步将",'[3]配置系数（将领）'!Y231,IF($H231="骑将",'[4]配置系数（将领）'!Y231,IF($H231="弓将",'[5]配置系数（将领）'!Y231,"")))</f>
        <v>0</v>
      </c>
      <c r="AA231" s="208">
        <f>IF($H231="步将",'[3]配置系数（将领）'!Z231,IF($H231="骑将",'[4]配置系数（将领）'!Z231,IF($H231="弓将",'[5]配置系数（将领）'!Z231,"")))</f>
        <v>0</v>
      </c>
      <c r="AB231" s="208" t="str">
        <f ca="1">IF($H231="步将",'[3]配置系数（将领）'!AA231,IF($H231="骑将",'[4]配置系数（将领）'!AA231,IF($H231="弓将",'[5]配置系数（将领）'!AA231,"")))</f>
        <v/>
      </c>
      <c r="AC231" s="206">
        <f t="shared" ca="1" si="15"/>
        <v>1</v>
      </c>
    </row>
    <row r="232" spans="3:29" x14ac:dyDescent="0.15">
      <c r="C232" s="107">
        <v>224</v>
      </c>
      <c r="D232" s="69">
        <f>IFERROR(MATCH(C232,索引!J:J,0),D231)</f>
        <v>24</v>
      </c>
      <c r="E232" s="69">
        <f t="shared" si="12"/>
        <v>15</v>
      </c>
      <c r="F232" s="69">
        <f>INDEX(索引!$F:$F,D232,1)</f>
        <v>10017</v>
      </c>
      <c r="G232" s="69" t="str">
        <f>INDEX(索引!$E:$E,D232,1)</f>
        <v>严颜</v>
      </c>
      <c r="H232" s="69" t="str">
        <f>INDEX(索引!$G:$G,D232,1)</f>
        <v>步将</v>
      </c>
      <c r="J232" s="208" t="str">
        <f ca="1">IF($H232="步将",'[3]配置系数（将领）'!I232,IF($H232="骑将",'[4]配置系数（将领）'!I232,IF($H232="弓将",'[5]配置系数（将领）'!I232,"")))</f>
        <v/>
      </c>
      <c r="K232" s="208" t="str">
        <f ca="1">IF($H232="步将",'[3]配置系数（将领）'!J232,IF($H232="骑将",'[4]配置系数（将领）'!J232,IF($H232="弓将",'[5]配置系数（将领）'!J232,"")))</f>
        <v/>
      </c>
      <c r="L232" s="208">
        <f>IF($H232="步将",'[3]配置系数（将领）'!K232,IF($H232="骑将",'[4]配置系数（将领）'!K232,IF($H232="弓将",'[5]配置系数（将领）'!K232,"")))</f>
        <v>0</v>
      </c>
      <c r="M232" s="208">
        <f>IF($H232="步将",'[3]配置系数（将领）'!L232,IF($H232="骑将",'[4]配置系数（将领）'!L232,IF($H232="弓将",'[5]配置系数（将领）'!L232,"")))</f>
        <v>0</v>
      </c>
      <c r="N232" s="208" t="str">
        <f ca="1">IF($H232="步将",'[3]配置系数（将领）'!M232,IF($H232="骑将",'[4]配置系数（将领）'!M232,IF($H232="弓将",'[5]配置系数（将领）'!M232,"")))</f>
        <v/>
      </c>
      <c r="O232" s="206">
        <f t="shared" ca="1" si="13"/>
        <v>1</v>
      </c>
      <c r="Q232" s="208" t="str">
        <f ca="1">IF($H232="步将",'[3]配置系数（将领）'!P232,IF($H232="骑将",'[4]配置系数（将领）'!P232,IF($H232="弓将",'[5]配置系数（将领）'!P232,"")))</f>
        <v/>
      </c>
      <c r="R232" s="208" t="str">
        <f ca="1">IF($H232="步将",'[3]配置系数（将领）'!Q232,IF($H232="骑将",'[4]配置系数（将领）'!Q232,IF($H232="弓将",'[5]配置系数（将领）'!Q232,"")))</f>
        <v/>
      </c>
      <c r="S232" s="208">
        <f>IF($H232="步将",'[3]配置系数（将领）'!R232,IF($H232="骑将",'[4]配置系数（将领）'!R232,IF($H232="弓将",'[5]配置系数（将领）'!R232,"")))</f>
        <v>0</v>
      </c>
      <c r="T232" s="208">
        <f>IF($H232="步将",'[3]配置系数（将领）'!S232,IF($H232="骑将",'[4]配置系数（将领）'!S232,IF($H232="弓将",'[5]配置系数（将领）'!S232,"")))</f>
        <v>0</v>
      </c>
      <c r="U232" s="208" t="str">
        <f ca="1">IF($H232="步将",'[3]配置系数（将领）'!T232,IF($H232="骑将",'[4]配置系数（将领）'!T232,IF($H232="弓将",'[5]配置系数（将领）'!T232,"")))</f>
        <v/>
      </c>
      <c r="V232" s="206">
        <f t="shared" ca="1" si="14"/>
        <v>1</v>
      </c>
      <c r="X232" s="208" t="str">
        <f ca="1">IF($H232="步将",'[3]配置系数（将领）'!W232,IF($H232="骑将",'[4]配置系数（将领）'!W232,IF($H232="弓将",'[5]配置系数（将领）'!W232,"")))</f>
        <v/>
      </c>
      <c r="Y232" s="208" t="str">
        <f ca="1">IF($H232="步将",'[3]配置系数（将领）'!X232,IF($H232="骑将",'[4]配置系数（将领）'!X232,IF($H232="弓将",'[5]配置系数（将领）'!X232,"")))</f>
        <v/>
      </c>
      <c r="Z232" s="208">
        <f>IF($H232="步将",'[3]配置系数（将领）'!Y232,IF($H232="骑将",'[4]配置系数（将领）'!Y232,IF($H232="弓将",'[5]配置系数（将领）'!Y232,"")))</f>
        <v>0</v>
      </c>
      <c r="AA232" s="208">
        <f>IF($H232="步将",'[3]配置系数（将领）'!Z232,IF($H232="骑将",'[4]配置系数（将领）'!Z232,IF($H232="弓将",'[5]配置系数（将领）'!Z232,"")))</f>
        <v>0</v>
      </c>
      <c r="AB232" s="208" t="str">
        <f ca="1">IF($H232="步将",'[3]配置系数（将领）'!AA232,IF($H232="骑将",'[4]配置系数（将领）'!AA232,IF($H232="弓将",'[5]配置系数（将领）'!AA232,"")))</f>
        <v/>
      </c>
      <c r="AC232" s="206">
        <f t="shared" ca="1" si="15"/>
        <v>1</v>
      </c>
    </row>
    <row r="233" spans="3:29" x14ac:dyDescent="0.15">
      <c r="C233" s="107">
        <v>225</v>
      </c>
      <c r="D233" s="69">
        <f>IFERROR(MATCH(C233,索引!J:J,0),D232)</f>
        <v>25</v>
      </c>
      <c r="E233" s="69">
        <f t="shared" si="12"/>
        <v>1</v>
      </c>
      <c r="F233" s="69">
        <f>INDEX(索引!$F:$F,D233,1)</f>
        <v>10018</v>
      </c>
      <c r="G233" s="69" t="str">
        <f>INDEX(索引!$E:$E,D233,1)</f>
        <v>王允</v>
      </c>
      <c r="H233" s="69" t="str">
        <f>INDEX(索引!$G:$G,D233,1)</f>
        <v>弓将</v>
      </c>
      <c r="J233" s="208" t="str">
        <f ca="1">IF($H233="步将",'[3]配置系数（将领）'!I233,IF($H233="骑将",'[4]配置系数（将领）'!I233,IF($H233="弓将",'[5]配置系数（将领）'!I233,"")))</f>
        <v>1001800000101</v>
      </c>
      <c r="K233" s="208" t="str">
        <f ca="1">IF($H233="步将",'[3]配置系数（将领）'!J233,IF($H233="骑将",'[4]配置系数（将领）'!J233,IF($H233="弓将",'[5]配置系数（将领）'!J233,"")))</f>
        <v>普通攻击:对单体敌人造成{0}%的武力伤害</v>
      </c>
      <c r="L233" s="208">
        <f>IF($H233="步将",'[3]配置系数（将领）'!K233,IF($H233="骑将",'[4]配置系数（将领）'!K233,IF($H233="弓将",'[5]配置系数（将领）'!K233,"")))</f>
        <v>0</v>
      </c>
      <c r="M233" s="208">
        <f>IF($H233="步将",'[3]配置系数（将领）'!L233,IF($H233="骑将",'[4]配置系数（将领）'!L233,IF($H233="弓将",'[5]配置系数（将领）'!L233,"")))</f>
        <v>0</v>
      </c>
      <c r="N233" s="208" t="str">
        <f ca="1">IF($H233="步将",'[3]配置系数（将领）'!M233,IF($H233="骑将",'[4]配置系数（将领）'!M233,IF($H233="弓将",'[5]配置系数（将领）'!M233,"")))</f>
        <v>0.25+0.25+0.25+0.25+0.25+0.25+0.25+0.25+0.25+0.25+0.25+0.25+0.25+0.25+0.25+0.25+0.25</v>
      </c>
      <c r="O233" s="206">
        <f t="shared" ca="1" si="13"/>
        <v>100</v>
      </c>
      <c r="Q233" s="208" t="str">
        <f ca="1">IF($H233="步将",'[3]配置系数（将领）'!P233,IF($H233="骑将",'[4]配置系数（将领）'!P233,IF($H233="弓将",'[5]配置系数（将领）'!P233,"")))</f>
        <v/>
      </c>
      <c r="R233" s="208" t="str">
        <f ca="1">IF($H233="步将",'[3]配置系数（将领）'!Q233,IF($H233="骑将",'[4]配置系数（将领）'!Q233,IF($H233="弓将",'[5]配置系数（将领）'!Q233,"")))</f>
        <v/>
      </c>
      <c r="S233" s="208">
        <f>IF($H233="步将",'[3]配置系数（将领）'!R233,IF($H233="骑将",'[4]配置系数（将领）'!R233,IF($H233="弓将",'[5]配置系数（将领）'!R233,"")))</f>
        <v>0</v>
      </c>
      <c r="T233" s="208">
        <f>IF($H233="步将",'[3]配置系数（将领）'!S233,IF($H233="骑将",'[4]配置系数（将领）'!S233,IF($H233="弓将",'[5]配置系数（将领）'!S233,"")))</f>
        <v>0</v>
      </c>
      <c r="U233" s="208" t="str">
        <f ca="1">IF($H233="步将",'[3]配置系数（将领）'!T233,IF($H233="骑将",'[4]配置系数（将领）'!T233,IF($H233="弓将",'[5]配置系数（将领）'!T233,"")))</f>
        <v/>
      </c>
      <c r="V233" s="206">
        <f t="shared" ca="1" si="14"/>
        <v>1</v>
      </c>
      <c r="X233" s="208" t="str">
        <f ca="1">IF($H233="步将",'[3]配置系数（将领）'!W233,IF($H233="骑将",'[4]配置系数（将领）'!W233,IF($H233="弓将",'[5]配置系数（将领）'!W233,"")))</f>
        <v/>
      </c>
      <c r="Y233" s="208" t="str">
        <f ca="1">IF($H233="步将",'[3]配置系数（将领）'!X233,IF($H233="骑将",'[4]配置系数（将领）'!X233,IF($H233="弓将",'[5]配置系数（将领）'!X233,"")))</f>
        <v/>
      </c>
      <c r="Z233" s="208">
        <f>IF($H233="步将",'[3]配置系数（将领）'!Y233,IF($H233="骑将",'[4]配置系数（将领）'!Y233,IF($H233="弓将",'[5]配置系数（将领）'!Y233,"")))</f>
        <v>0</v>
      </c>
      <c r="AA233" s="208">
        <f>IF($H233="步将",'[3]配置系数（将领）'!Z233,IF($H233="骑将",'[4]配置系数（将领）'!Z233,IF($H233="弓将",'[5]配置系数（将领）'!Z233,"")))</f>
        <v>0</v>
      </c>
      <c r="AB233" s="208" t="str">
        <f ca="1">IF($H233="步将",'[3]配置系数（将领）'!AA233,IF($H233="骑将",'[4]配置系数（将领）'!AA233,IF($H233="弓将",'[5]配置系数（将领）'!AA233,"")))</f>
        <v/>
      </c>
      <c r="AC233" s="206">
        <f t="shared" ca="1" si="15"/>
        <v>1</v>
      </c>
    </row>
    <row r="234" spans="3:29" x14ac:dyDescent="0.15">
      <c r="C234" s="107">
        <v>226</v>
      </c>
      <c r="D234" s="69">
        <f>IFERROR(MATCH(C234,索引!J:J,0),D233)</f>
        <v>25</v>
      </c>
      <c r="E234" s="69">
        <f t="shared" si="12"/>
        <v>2</v>
      </c>
      <c r="F234" s="69">
        <f>INDEX(索引!$F:$F,D234,1)</f>
        <v>10018</v>
      </c>
      <c r="G234" s="69" t="str">
        <f>INDEX(索引!$E:$E,D234,1)</f>
        <v>王允</v>
      </c>
      <c r="H234" s="69" t="str">
        <f>INDEX(索引!$G:$G,D234,1)</f>
        <v>弓将</v>
      </c>
      <c r="J234" s="208" t="str">
        <f ca="1">IF($H234="步将",'[3]配置系数（将领）'!I234,IF($H234="骑将",'[4]配置系数（将领）'!I234,IF($H234="弓将",'[5]配置系数（将领）'!I234,"")))</f>
        <v>1001800000201</v>
      </c>
      <c r="K234" s="208" t="str">
        <f ca="1">IF($H234="步将",'[3]配置系数（将领）'!J234,IF($H234="骑将",'[4]配置系数（将领）'!J234,IF($H234="弓将",'[5]配置系数（将领）'!J234,"")))</f>
        <v>怒气技能:王允朝指定横线落下3块金砖，被砸到的敌人受到王允攻击{0}%的策略伤害并降低{1}点士气。</v>
      </c>
      <c r="L234" s="208">
        <f>IF($H234="步将",'[3]配置系数（将领）'!K234,IF($H234="骑将",'[4]配置系数（将领）'!K234,IF($H234="弓将",'[5]配置系数（将领）'!K234,"")))</f>
        <v>0</v>
      </c>
      <c r="M234" s="208">
        <f>IF($H234="步将",'[3]配置系数（将领）'!L234,IF($H234="骑将",'[4]配置系数（将领）'!L234,IF($H234="弓将",'[5]配置系数（将领）'!L234,"")))</f>
        <v>0</v>
      </c>
      <c r="N234" s="208" t="str">
        <f ca="1">IF($H234="步将",'[3]配置系数（将领）'!M234,IF($H234="骑将",'[4]配置系数（将领）'!M234,IF($H234="弓将",'[5]配置系数（将领）'!M234,"")))</f>
        <v>0.51+0.54+0.57+0.6+0.63+0.66+0.69+0.72+0.75+0.78+0.81+0.84+0.87+0.9+0.93+0.96+0.99</v>
      </c>
      <c r="O234" s="206">
        <f t="shared" ca="1" si="13"/>
        <v>100</v>
      </c>
      <c r="Q234" s="208" t="str">
        <f ca="1">IF($H234="步将",'[3]配置系数（将领）'!P234,IF($H234="骑将",'[4]配置系数（将领）'!P234,IF($H234="弓将",'[5]配置系数（将领）'!P234,"")))</f>
        <v/>
      </c>
      <c r="R234" s="208" t="str">
        <f ca="1">IF($H234="步将",'[3]配置系数（将领）'!Q234,IF($H234="骑将",'[4]配置系数（将领）'!Q234,IF($H234="弓将",'[5]配置系数（将领）'!Q234,"")))</f>
        <v/>
      </c>
      <c r="S234" s="208">
        <f>IF($H234="步将",'[3]配置系数（将领）'!R234,IF($H234="骑将",'[4]配置系数（将领）'!R234,IF($H234="弓将",'[5]配置系数（将领）'!R234,"")))</f>
        <v>0</v>
      </c>
      <c r="T234" s="208">
        <f>IF($H234="步将",'[3]配置系数（将领）'!S234,IF($H234="骑将",'[4]配置系数（将领）'!S234,IF($H234="弓将",'[5]配置系数（将领）'!S234,"")))</f>
        <v>0</v>
      </c>
      <c r="U234" s="208" t="str">
        <f ca="1">IF($H234="步将",'[3]配置系数（将领）'!T234,IF($H234="骑将",'[4]配置系数（将领）'!T234,IF($H234="弓将",'[5]配置系数（将领）'!T234,"")))</f>
        <v/>
      </c>
      <c r="V234" s="206">
        <f t="shared" ca="1" si="14"/>
        <v>1</v>
      </c>
      <c r="X234" s="208" t="str">
        <f ca="1">IF($H234="步将",'[3]配置系数（将领）'!W234,IF($H234="骑将",'[4]配置系数（将领）'!W234,IF($H234="弓将",'[5]配置系数（将领）'!W234,"")))</f>
        <v/>
      </c>
      <c r="Y234" s="208" t="str">
        <f ca="1">IF($H234="步将",'[3]配置系数（将领）'!X234,IF($H234="骑将",'[4]配置系数（将领）'!X234,IF($H234="弓将",'[5]配置系数（将领）'!X234,"")))</f>
        <v/>
      </c>
      <c r="Z234" s="208">
        <f>IF($H234="步将",'[3]配置系数（将领）'!Y234,IF($H234="骑将",'[4]配置系数（将领）'!Y234,IF($H234="弓将",'[5]配置系数（将领）'!Y234,"")))</f>
        <v>0</v>
      </c>
      <c r="AA234" s="208">
        <f>IF($H234="步将",'[3]配置系数（将领）'!Z234,IF($H234="骑将",'[4]配置系数（将领）'!Z234,IF($H234="弓将",'[5]配置系数（将领）'!Z234,"")))</f>
        <v>0</v>
      </c>
      <c r="AB234" s="208" t="str">
        <f ca="1">IF($H234="步将",'[3]配置系数（将领）'!AA234,IF($H234="骑将",'[4]配置系数（将领）'!AA234,IF($H234="弓将",'[5]配置系数（将领）'!AA234,"")))</f>
        <v/>
      </c>
      <c r="AC234" s="206">
        <f t="shared" ca="1" si="15"/>
        <v>1</v>
      </c>
    </row>
    <row r="235" spans="3:29" x14ac:dyDescent="0.15">
      <c r="C235" s="107">
        <v>227</v>
      </c>
      <c r="D235" s="69">
        <f>IFERROR(MATCH(C235,索引!J:J,0),D234)</f>
        <v>25</v>
      </c>
      <c r="E235" s="69">
        <f t="shared" si="12"/>
        <v>3</v>
      </c>
      <c r="F235" s="69">
        <f>INDEX(索引!$F:$F,D235,1)</f>
        <v>10018</v>
      </c>
      <c r="G235" s="69" t="str">
        <f>INDEX(索引!$E:$E,D235,1)</f>
        <v>王允</v>
      </c>
      <c r="H235" s="69" t="str">
        <f>INDEX(索引!$G:$G,D235,1)</f>
        <v>弓将</v>
      </c>
      <c r="J235" s="208" t="str">
        <f ca="1">IF($H235="步将",'[3]配置系数（将领）'!I235,IF($H235="骑将",'[4]配置系数（将领）'!I235,IF($H235="弓将",'[5]配置系数（将领）'!I235,"")))</f>
        <v>1001800000202</v>
      </c>
      <c r="K235" s="208" t="str">
        <f ca="1">IF($H235="步将",'[3]配置系数（将领）'!J235,IF($H235="骑将",'[4]配置系数（将领）'!J235,IF($H235="弓将",'[5]配置系数（将领）'!J235,"")))</f>
        <v>怒气技能:王允朝指定横线落下3块金砖，被砸到的敌人受到王允攻击{0}%的策略伤害并降低{1}点士气。</v>
      </c>
      <c r="L235" s="208">
        <f>IF($H235="步将",'[3]配置系数（将领）'!K235,IF($H235="骑将",'[4]配置系数（将领）'!K235,IF($H235="弓将",'[5]配置系数（将领）'!K235,"")))</f>
        <v>0</v>
      </c>
      <c r="M235" s="208">
        <f>IF($H235="步将",'[3]配置系数（将领）'!L235,IF($H235="骑将",'[4]配置系数（将领）'!L235,IF($H235="弓将",'[5]配置系数（将领）'!L235,"")))</f>
        <v>0</v>
      </c>
      <c r="N235" s="208" t="str">
        <f ca="1">IF($H235="步将",'[3]配置系数（将领）'!M235,IF($H235="骑将",'[4]配置系数（将领）'!M235,IF($H235="弓将",'[5]配置系数（将领）'!M235,"")))</f>
        <v>-20+-25+-30+-35+-40+-45+-50+-55+-60+-65+-70+-75+-80+-85+-90+-95+-100</v>
      </c>
      <c r="O235" s="206">
        <f t="shared" ca="1" si="13"/>
        <v>-1</v>
      </c>
      <c r="Q235" s="208" t="str">
        <f ca="1">IF($H235="步将",'[3]配置系数（将领）'!P235,IF($H235="骑将",'[4]配置系数（将领）'!P235,IF($H235="弓将",'[5]配置系数（将领）'!P235,"")))</f>
        <v/>
      </c>
      <c r="R235" s="208" t="str">
        <f ca="1">IF($H235="步将",'[3]配置系数（将领）'!Q235,IF($H235="骑将",'[4]配置系数（将领）'!Q235,IF($H235="弓将",'[5]配置系数（将领）'!Q235,"")))</f>
        <v/>
      </c>
      <c r="S235" s="208">
        <f>IF($H235="步将",'[3]配置系数（将领）'!R235,IF($H235="骑将",'[4]配置系数（将领）'!R235,IF($H235="弓将",'[5]配置系数（将领）'!R235,"")))</f>
        <v>0</v>
      </c>
      <c r="T235" s="208">
        <f>IF($H235="步将",'[3]配置系数（将领）'!S235,IF($H235="骑将",'[4]配置系数（将领）'!S235,IF($H235="弓将",'[5]配置系数（将领）'!S235,"")))</f>
        <v>0</v>
      </c>
      <c r="U235" s="208" t="str">
        <f ca="1">IF($H235="步将",'[3]配置系数（将领）'!T235,IF($H235="骑将",'[4]配置系数（将领）'!T235,IF($H235="弓将",'[5]配置系数（将领）'!T235,"")))</f>
        <v/>
      </c>
      <c r="V235" s="206">
        <f t="shared" ca="1" si="14"/>
        <v>1</v>
      </c>
      <c r="X235" s="208" t="str">
        <f ca="1">IF($H235="步将",'[3]配置系数（将领）'!W235,IF($H235="骑将",'[4]配置系数（将领）'!W235,IF($H235="弓将",'[5]配置系数（将领）'!W235,"")))</f>
        <v/>
      </c>
      <c r="Y235" s="208" t="str">
        <f ca="1">IF($H235="步将",'[3]配置系数（将领）'!X235,IF($H235="骑将",'[4]配置系数（将领）'!X235,IF($H235="弓将",'[5]配置系数（将领）'!X235,"")))</f>
        <v/>
      </c>
      <c r="Z235" s="208">
        <f>IF($H235="步将",'[3]配置系数（将领）'!Y235,IF($H235="骑将",'[4]配置系数（将领）'!Y235,IF($H235="弓将",'[5]配置系数（将领）'!Y235,"")))</f>
        <v>0</v>
      </c>
      <c r="AA235" s="208">
        <f>IF($H235="步将",'[3]配置系数（将领）'!Z235,IF($H235="骑将",'[4]配置系数（将领）'!Z235,IF($H235="弓将",'[5]配置系数（将领）'!Z235,"")))</f>
        <v>0</v>
      </c>
      <c r="AB235" s="208" t="str">
        <f ca="1">IF($H235="步将",'[3]配置系数（将领）'!AA235,IF($H235="骑将",'[4]配置系数（将领）'!AA235,IF($H235="弓将",'[5]配置系数（将领）'!AA235,"")))</f>
        <v/>
      </c>
      <c r="AC235" s="206">
        <f t="shared" ca="1" si="15"/>
        <v>1</v>
      </c>
    </row>
    <row r="236" spans="3:29" x14ac:dyDescent="0.15">
      <c r="C236" s="107">
        <v>228</v>
      </c>
      <c r="D236" s="69">
        <f>IFERROR(MATCH(C236,索引!J:J,0),D235)</f>
        <v>25</v>
      </c>
      <c r="E236" s="69">
        <f t="shared" si="12"/>
        <v>4</v>
      </c>
      <c r="F236" s="69">
        <f>INDEX(索引!$F:$F,D236,1)</f>
        <v>10018</v>
      </c>
      <c r="G236" s="69" t="str">
        <f>INDEX(索引!$E:$E,D236,1)</f>
        <v>王允</v>
      </c>
      <c r="H236" s="69" t="str">
        <f>INDEX(索引!$G:$G,D236,1)</f>
        <v>弓将</v>
      </c>
      <c r="J236" s="208" t="str">
        <f ca="1">IF($H236="步将",'[3]配置系数（将领）'!I236,IF($H236="骑将",'[4]配置系数（将领）'!I236,IF($H236="弓将",'[5]配置系数（将领）'!I236,"")))</f>
        <v>1001800000301</v>
      </c>
      <c r="K236" s="208" t="str">
        <f ca="1">IF($H236="步将",'[3]配置系数（将领）'!J236,IF($H236="骑将",'[4]配置系数（将领）'!J236,IF($H236="弓将",'[5]配置系数（将领）'!J236,"")))</f>
        <v>被动技能1:巧言如簧，颜之厚矣，王允常凭借口才迷惑敌人，当王允造成负面效果时有{0}%的概率使敌方士兵获得【谎报】效果，自动后退6秒。</v>
      </c>
      <c r="L236" s="208">
        <f>IF($H236="步将",'[3]配置系数（将领）'!K236,IF($H236="骑将",'[4]配置系数（将领）'!K236,IF($H236="弓将",'[5]配置系数（将领）'!K236,"")))</f>
        <v>0</v>
      </c>
      <c r="M236" s="208">
        <f>IF($H236="步将",'[3]配置系数（将领）'!L236,IF($H236="骑将",'[4]配置系数（将领）'!L236,IF($H236="弓将",'[5]配置系数（将领）'!L236,"")))</f>
        <v>0</v>
      </c>
      <c r="N236" s="208" t="str">
        <f ca="1">IF($H236="步将",'[3]配置系数（将领）'!M236,IF($H236="骑将",'[4]配置系数（将领）'!M236,IF($H236="弓将",'[5]配置系数（将领）'!M236,"")))</f>
        <v>0.5+0.55+0.6+0.65+0.7+0.75+0.8+0.85+0.9+0.95+1+1.05+1.1+1.15+1.2+1.25+1.3</v>
      </c>
      <c r="O236" s="206">
        <f t="shared" ca="1" si="13"/>
        <v>100</v>
      </c>
      <c r="Q236" s="208" t="str">
        <f ca="1">IF($H236="步将",'[3]配置系数（将领）'!P236,IF($H236="骑将",'[4]配置系数（将领）'!P236,IF($H236="弓将",'[5]配置系数（将领）'!P236,"")))</f>
        <v/>
      </c>
      <c r="R236" s="208" t="str">
        <f ca="1">IF($H236="步将",'[3]配置系数（将领）'!Q236,IF($H236="骑将",'[4]配置系数（将领）'!Q236,IF($H236="弓将",'[5]配置系数（将领）'!Q236,"")))</f>
        <v/>
      </c>
      <c r="S236" s="208">
        <f>IF($H236="步将",'[3]配置系数（将领）'!R236,IF($H236="骑将",'[4]配置系数（将领）'!R236,IF($H236="弓将",'[5]配置系数（将领）'!R236,"")))</f>
        <v>0</v>
      </c>
      <c r="T236" s="208">
        <f>IF($H236="步将",'[3]配置系数（将领）'!S236,IF($H236="骑将",'[4]配置系数（将领）'!S236,IF($H236="弓将",'[5]配置系数（将领）'!S236,"")))</f>
        <v>0</v>
      </c>
      <c r="U236" s="208" t="str">
        <f ca="1">IF($H236="步将",'[3]配置系数（将领）'!T236,IF($H236="骑将",'[4]配置系数（将领）'!T236,IF($H236="弓将",'[5]配置系数（将领）'!T236,"")))</f>
        <v/>
      </c>
      <c r="V236" s="206">
        <f t="shared" ca="1" si="14"/>
        <v>1</v>
      </c>
      <c r="X236" s="208" t="str">
        <f ca="1">IF($H236="步将",'[3]配置系数（将领）'!W236,IF($H236="骑将",'[4]配置系数（将领）'!W236,IF($H236="弓将",'[5]配置系数（将领）'!W236,"")))</f>
        <v/>
      </c>
      <c r="Y236" s="208" t="str">
        <f ca="1">IF($H236="步将",'[3]配置系数（将领）'!X236,IF($H236="骑将",'[4]配置系数（将领）'!X236,IF($H236="弓将",'[5]配置系数（将领）'!X236,"")))</f>
        <v/>
      </c>
      <c r="Z236" s="208">
        <f>IF($H236="步将",'[3]配置系数（将领）'!Y236,IF($H236="骑将",'[4]配置系数（将领）'!Y236,IF($H236="弓将",'[5]配置系数（将领）'!Y236,"")))</f>
        <v>0</v>
      </c>
      <c r="AA236" s="208">
        <f>IF($H236="步将",'[3]配置系数（将领）'!Z236,IF($H236="骑将",'[4]配置系数（将领）'!Z236,IF($H236="弓将",'[5]配置系数（将领）'!Z236,"")))</f>
        <v>0</v>
      </c>
      <c r="AB236" s="208" t="str">
        <f ca="1">IF($H236="步将",'[3]配置系数（将领）'!AA236,IF($H236="骑将",'[4]配置系数（将领）'!AA236,IF($H236="弓将",'[5]配置系数（将领）'!AA236,"")))</f>
        <v/>
      </c>
      <c r="AC236" s="206">
        <f t="shared" ca="1" si="15"/>
        <v>1</v>
      </c>
    </row>
    <row r="237" spans="3:29" x14ac:dyDescent="0.15">
      <c r="C237" s="107">
        <v>229</v>
      </c>
      <c r="D237" s="69">
        <f>IFERROR(MATCH(C237,索引!J:J,0),D236)</f>
        <v>25</v>
      </c>
      <c r="E237" s="69">
        <f t="shared" si="12"/>
        <v>5</v>
      </c>
      <c r="F237" s="69">
        <f>INDEX(索引!$F:$F,D237,1)</f>
        <v>10018</v>
      </c>
      <c r="G237" s="69" t="str">
        <f>INDEX(索引!$E:$E,D237,1)</f>
        <v>王允</v>
      </c>
      <c r="H237" s="69" t="str">
        <f>INDEX(索引!$G:$G,D237,1)</f>
        <v>弓将</v>
      </c>
      <c r="J237" s="208" t="str">
        <f ca="1">IF($H237="步将",'[3]配置系数（将领）'!I237,IF($H237="骑将",'[4]配置系数（将领）'!I237,IF($H237="弓将",'[5]配置系数（将领）'!I237,"")))</f>
        <v>1001800000302</v>
      </c>
      <c r="K237" s="208" t="str">
        <f ca="1">IF($H237="步将",'[3]配置系数（将领）'!J237,IF($H237="骑将",'[4]配置系数（将领）'!J237,IF($H237="弓将",'[5]配置系数（将领）'!J237,"")))</f>
        <v>被动技能1:巧言如簧，颜之厚矣，王允常凭借口才迷惑敌人，当王允造成负面效果时有{0}%的概率使敌方士兵获得【谎报】效果，自动后退6秒。</v>
      </c>
      <c r="L237" s="208">
        <f>IF($H237="步将",'[3]配置系数（将领）'!K237,IF($H237="骑将",'[4]配置系数（将领）'!K237,IF($H237="弓将",'[5]配置系数（将领）'!K237,"")))</f>
        <v>0</v>
      </c>
      <c r="M237" s="208">
        <f>IF($H237="步将",'[3]配置系数（将领）'!L237,IF($H237="骑将",'[4]配置系数（将领）'!L237,IF($H237="弓将",'[5]配置系数（将领）'!L237,"")))</f>
        <v>0</v>
      </c>
      <c r="N237" s="208" t="str">
        <f ca="1">IF($H237="步将",'[3]配置系数（将领）'!M237,IF($H237="骑将",'[4]配置系数（将领）'!M237,IF($H237="弓将",'[5]配置系数（将领）'!M237,"")))</f>
        <v>0.5+0.55+0.6+0.65+0.7+0.75+0.8+0.85+0.9+0.95+1+1.05+1.1+1.15+1.2+1.25+1.3</v>
      </c>
      <c r="O237" s="206">
        <f t="shared" ca="1" si="13"/>
        <v>1</v>
      </c>
      <c r="Q237" s="208" t="str">
        <f ca="1">IF($H237="步将",'[3]配置系数（将领）'!P237,IF($H237="骑将",'[4]配置系数（将领）'!P237,IF($H237="弓将",'[5]配置系数（将领）'!P237,"")))</f>
        <v/>
      </c>
      <c r="R237" s="208" t="str">
        <f ca="1">IF($H237="步将",'[3]配置系数（将领）'!Q237,IF($H237="骑将",'[4]配置系数（将领）'!Q237,IF($H237="弓将",'[5]配置系数（将领）'!Q237,"")))</f>
        <v/>
      </c>
      <c r="S237" s="208">
        <f>IF($H237="步将",'[3]配置系数（将领）'!R237,IF($H237="骑将",'[4]配置系数（将领）'!R237,IF($H237="弓将",'[5]配置系数（将领）'!R237,"")))</f>
        <v>0</v>
      </c>
      <c r="T237" s="208">
        <f>IF($H237="步将",'[3]配置系数（将领）'!S237,IF($H237="骑将",'[4]配置系数（将领）'!S237,IF($H237="弓将",'[5]配置系数（将领）'!S237,"")))</f>
        <v>0</v>
      </c>
      <c r="U237" s="208" t="str">
        <f ca="1">IF($H237="步将",'[3]配置系数（将领）'!T237,IF($H237="骑将",'[4]配置系数（将领）'!T237,IF($H237="弓将",'[5]配置系数（将领）'!T237,"")))</f>
        <v/>
      </c>
      <c r="V237" s="206">
        <f t="shared" ca="1" si="14"/>
        <v>1</v>
      </c>
      <c r="X237" s="208" t="str">
        <f ca="1">IF($H237="步将",'[3]配置系数（将领）'!W237,IF($H237="骑将",'[4]配置系数（将领）'!W237,IF($H237="弓将",'[5]配置系数（将领）'!W237,"")))</f>
        <v/>
      </c>
      <c r="Y237" s="208" t="str">
        <f ca="1">IF($H237="步将",'[3]配置系数（将领）'!X237,IF($H237="骑将",'[4]配置系数（将领）'!X237,IF($H237="弓将",'[5]配置系数（将领）'!X237,"")))</f>
        <v/>
      </c>
      <c r="Z237" s="208">
        <f>IF($H237="步将",'[3]配置系数（将领）'!Y237,IF($H237="骑将",'[4]配置系数（将领）'!Y237,IF($H237="弓将",'[5]配置系数（将领）'!Y237,"")))</f>
        <v>0</v>
      </c>
      <c r="AA237" s="208">
        <f>IF($H237="步将",'[3]配置系数（将领）'!Z237,IF($H237="骑将",'[4]配置系数（将领）'!Z237,IF($H237="弓将",'[5]配置系数（将领）'!Z237,"")))</f>
        <v>0</v>
      </c>
      <c r="AB237" s="208" t="str">
        <f ca="1">IF($H237="步将",'[3]配置系数（将领）'!AA237,IF($H237="骑将",'[4]配置系数（将领）'!AA237,IF($H237="弓将",'[5]配置系数（将领）'!AA237,"")))</f>
        <v/>
      </c>
      <c r="AC237" s="206">
        <f t="shared" ca="1" si="15"/>
        <v>1</v>
      </c>
    </row>
    <row r="238" spans="3:29" x14ac:dyDescent="0.15">
      <c r="C238" s="107">
        <v>230</v>
      </c>
      <c r="D238" s="69">
        <f>IFERROR(MATCH(C238,索引!J:J,0),D237)</f>
        <v>25</v>
      </c>
      <c r="E238" s="69">
        <f t="shared" si="12"/>
        <v>6</v>
      </c>
      <c r="F238" s="69">
        <f>INDEX(索引!$F:$F,D238,1)</f>
        <v>10018</v>
      </c>
      <c r="G238" s="69" t="str">
        <f>INDEX(索引!$E:$E,D238,1)</f>
        <v>王允</v>
      </c>
      <c r="H238" s="69" t="str">
        <f>INDEX(索引!$G:$G,D238,1)</f>
        <v>弓将</v>
      </c>
      <c r="J238" s="208" t="str">
        <f ca="1">IF($H238="步将",'[3]配置系数（将领）'!I238,IF($H238="骑将",'[4]配置系数（将领）'!I238,IF($H238="弓将",'[5]配置系数（将领）'!I238,"")))</f>
        <v>1001800000401</v>
      </c>
      <c r="K238" s="208" t="str">
        <f ca="1">IF($H238="步将",'[3]配置系数（将领）'!J238,IF($H238="骑将",'[4]配置系数（将领）'!J238,IF($H238="弓将",'[5]配置系数（将领）'!J238,"")))</f>
        <v>被动技能2:武将率领弓兵时，弓兵的攻击速度增加8；率领弩兵时，弩兵攻击无视20%护甲。</v>
      </c>
      <c r="L238" s="208">
        <f>IF($H238="步将",'[3]配置系数（将领）'!K238,IF($H238="骑将",'[4]配置系数（将领）'!K238,IF($H238="弓将",'[5]配置系数（将领）'!K238,"")))</f>
        <v>0</v>
      </c>
      <c r="M238" s="208">
        <f>IF($H238="步将",'[3]配置系数（将领）'!L238,IF($H238="骑将",'[4]配置系数（将领）'!L238,IF($H238="弓将",'[5]配置系数（将领）'!L238,"")))</f>
        <v>0</v>
      </c>
      <c r="N238" s="208" t="str">
        <f ca="1">IF($H238="步将",'[3]配置系数（将领）'!M238,IF($H238="骑将",'[4]配置系数（将领）'!M238,IF($H238="弓将",'[5]配置系数（将领）'!M238,"")))</f>
        <v>0.08+0.08+0.08+0.08+0.08+0.08+0.08+0.08+0.08+0.08+0.08+0.08+0.08+0.08+0.08+0.08+0.08</v>
      </c>
      <c r="O238" s="206">
        <f t="shared" ca="1" si="13"/>
        <v>1</v>
      </c>
      <c r="Q238" s="208" t="str">
        <f ca="1">IF($H238="步将",'[3]配置系数（将领）'!P238,IF($H238="骑将",'[4]配置系数（将领）'!P238,IF($H238="弓将",'[5]配置系数（将领）'!P238,"")))</f>
        <v>1001800000402</v>
      </c>
      <c r="R238" s="208" t="str">
        <f ca="1">IF($H238="步将",'[3]配置系数（将领）'!Q238,IF($H238="骑将",'[4]配置系数（将领）'!Q238,IF($H238="弓将",'[5]配置系数（将领）'!Q238,"")))</f>
        <v>被动技能2:武将率领弓兵时，弓兵的攻击速度增加8；率领弩兵时，弩兵攻击无视20%护甲。</v>
      </c>
      <c r="S238" s="208">
        <f>IF($H238="步将",'[3]配置系数（将领）'!R238,IF($H238="骑将",'[4]配置系数（将领）'!R238,IF($H238="弓将",'[5]配置系数（将领）'!R238,"")))</f>
        <v>0</v>
      </c>
      <c r="T238" s="208">
        <f>IF($H238="步将",'[3]配置系数（将领）'!S238,IF($H238="骑将",'[4]配置系数（将领）'!S238,IF($H238="弓将",'[5]配置系数（将领）'!S238,"")))</f>
        <v>0</v>
      </c>
      <c r="U238" s="208" t="str">
        <f ca="1">IF($H238="步将",'[3]配置系数（将领）'!T238,IF($H238="骑将",'[4]配置系数（将领）'!T238,IF($H238="弓将",'[5]配置系数（将领）'!T238,"")))</f>
        <v>0.2+0.2+0.2+0.2+0.2+0.2+0.2+0.2+0.2+0.2+0.2+0.2+0.2+0.2+0.2+0.2+0.2</v>
      </c>
      <c r="V238" s="206">
        <f t="shared" ca="1" si="14"/>
        <v>1</v>
      </c>
      <c r="X238" s="208" t="str">
        <f ca="1">IF($H238="步将",'[3]配置系数（将领）'!W238,IF($H238="骑将",'[4]配置系数（将领）'!W238,IF($H238="弓将",'[5]配置系数（将领）'!W238,"")))</f>
        <v/>
      </c>
      <c r="Y238" s="208" t="str">
        <f ca="1">IF($H238="步将",'[3]配置系数（将领）'!X238,IF($H238="骑将",'[4]配置系数（将领）'!X238,IF($H238="弓将",'[5]配置系数（将领）'!X238,"")))</f>
        <v/>
      </c>
      <c r="Z238" s="208">
        <f>IF($H238="步将",'[3]配置系数（将领）'!Y238,IF($H238="骑将",'[4]配置系数（将领）'!Y238,IF($H238="弓将",'[5]配置系数（将领）'!Y238,"")))</f>
        <v>0</v>
      </c>
      <c r="AA238" s="208">
        <f>IF($H238="步将",'[3]配置系数（将领）'!Z238,IF($H238="骑将",'[4]配置系数（将领）'!Z238,IF($H238="弓将",'[5]配置系数（将领）'!Z238,"")))</f>
        <v>0</v>
      </c>
      <c r="AB238" s="208" t="str">
        <f ca="1">IF($H238="步将",'[3]配置系数（将领）'!AA238,IF($H238="骑将",'[4]配置系数（将领）'!AA238,IF($H238="弓将",'[5]配置系数（将领）'!AA238,"")))</f>
        <v/>
      </c>
      <c r="AC238" s="206">
        <f t="shared" ca="1" si="15"/>
        <v>1</v>
      </c>
    </row>
    <row r="239" spans="3:29" x14ac:dyDescent="0.15">
      <c r="C239" s="107">
        <v>231</v>
      </c>
      <c r="D239" s="69">
        <f>IFERROR(MATCH(C239,索引!J:J,0),D238)</f>
        <v>25</v>
      </c>
      <c r="E239" s="69">
        <f t="shared" si="12"/>
        <v>7</v>
      </c>
      <c r="F239" s="69">
        <f>INDEX(索引!$F:$F,D239,1)</f>
        <v>10018</v>
      </c>
      <c r="G239" s="69" t="str">
        <f>INDEX(索引!$E:$E,D239,1)</f>
        <v>王允</v>
      </c>
      <c r="H239" s="69" t="str">
        <f>INDEX(索引!$G:$G,D239,1)</f>
        <v>弓将</v>
      </c>
      <c r="J239" s="208" t="str">
        <f ca="1">IF($H239="步将",'[3]配置系数（将领）'!I239,IF($H239="骑将",'[4]配置系数（将领）'!I239,IF($H239="弓将",'[5]配置系数（将领）'!I239,"")))</f>
        <v>1001800000501</v>
      </c>
      <c r="K239" s="208" t="str">
        <f ca="1">IF($H239="步将",'[3]配置系数（将领）'!J239,IF($H239="骑将",'[4]配置系数（将领）'!J239,IF($H239="弓将",'[5]配置系数（将领）'!J239,"")))</f>
        <v>被动技能3:兵不厌诈，攻心为上，自身造成的负面效果与控制时长延长20%。</v>
      </c>
      <c r="L239" s="208">
        <f>IF($H239="步将",'[3]配置系数（将领）'!K239,IF($H239="骑将",'[4]配置系数（将领）'!K239,IF($H239="弓将",'[5]配置系数（将领）'!K239,"")))</f>
        <v>0</v>
      </c>
      <c r="M239" s="208">
        <f>IF($H239="步将",'[3]配置系数（将领）'!L239,IF($H239="骑将",'[4]配置系数（将领）'!L239,IF($H239="弓将",'[5]配置系数（将领）'!L239,"")))</f>
        <v>0</v>
      </c>
      <c r="N239" s="208" t="str">
        <f ca="1">IF($H239="步将",'[3]配置系数（将领）'!M239,IF($H239="骑将",'[4]配置系数（将领）'!M239,IF($H239="弓将",'[5]配置系数（将领）'!M239,"")))</f>
        <v>0.2+0.2+0.2+0.2+0.2+0.2+0.2+0.2+0.2+0.2+0.2+0.2+0.2+0.2+0.2+0.2+0.2</v>
      </c>
      <c r="O239" s="206">
        <f t="shared" ca="1" si="13"/>
        <v>1</v>
      </c>
      <c r="Q239" s="208" t="str">
        <f ca="1">IF($H239="步将",'[3]配置系数（将领）'!P239,IF($H239="骑将",'[4]配置系数（将领）'!P239,IF($H239="弓将",'[5]配置系数（将领）'!P239,"")))</f>
        <v/>
      </c>
      <c r="R239" s="208" t="str">
        <f ca="1">IF($H239="步将",'[3]配置系数（将领）'!Q239,IF($H239="骑将",'[4]配置系数（将领）'!Q239,IF($H239="弓将",'[5]配置系数（将领）'!Q239,"")))</f>
        <v/>
      </c>
      <c r="S239" s="208">
        <f>IF($H239="步将",'[3]配置系数（将领）'!R239,IF($H239="骑将",'[4]配置系数（将领）'!R239,IF($H239="弓将",'[5]配置系数（将领）'!R239,"")))</f>
        <v>0</v>
      </c>
      <c r="T239" s="208">
        <f>IF($H239="步将",'[3]配置系数（将领）'!S239,IF($H239="骑将",'[4]配置系数（将领）'!S239,IF($H239="弓将",'[5]配置系数（将领）'!S239,"")))</f>
        <v>0</v>
      </c>
      <c r="U239" s="208" t="str">
        <f ca="1">IF($H239="步将",'[3]配置系数（将领）'!T239,IF($H239="骑将",'[4]配置系数（将领）'!T239,IF($H239="弓将",'[5]配置系数（将领）'!T239,"")))</f>
        <v/>
      </c>
      <c r="V239" s="206">
        <f t="shared" ca="1" si="14"/>
        <v>1</v>
      </c>
      <c r="X239" s="208" t="str">
        <f ca="1">IF($H239="步将",'[3]配置系数（将领）'!W239,IF($H239="骑将",'[4]配置系数（将领）'!W239,IF($H239="弓将",'[5]配置系数（将领）'!W239,"")))</f>
        <v/>
      </c>
      <c r="Y239" s="208" t="str">
        <f ca="1">IF($H239="步将",'[3]配置系数（将领）'!X239,IF($H239="骑将",'[4]配置系数（将领）'!X239,IF($H239="弓将",'[5]配置系数（将领）'!X239,"")))</f>
        <v/>
      </c>
      <c r="Z239" s="208">
        <f>IF($H239="步将",'[3]配置系数（将领）'!Y239,IF($H239="骑将",'[4]配置系数（将领）'!Y239,IF($H239="弓将",'[5]配置系数（将领）'!Y239,"")))</f>
        <v>0</v>
      </c>
      <c r="AA239" s="208">
        <f>IF($H239="步将",'[3]配置系数（将领）'!Z239,IF($H239="骑将",'[4]配置系数（将领）'!Z239,IF($H239="弓将",'[5]配置系数（将领）'!Z239,"")))</f>
        <v>0</v>
      </c>
      <c r="AB239" s="208" t="str">
        <f ca="1">IF($H239="步将",'[3]配置系数（将领）'!AA239,IF($H239="骑将",'[4]配置系数（将领）'!AA239,IF($H239="弓将",'[5]配置系数（将领）'!AA239,"")))</f>
        <v/>
      </c>
      <c r="AC239" s="206">
        <f t="shared" ca="1" si="15"/>
        <v>1</v>
      </c>
    </row>
    <row r="240" spans="3:29" x14ac:dyDescent="0.15">
      <c r="C240" s="107">
        <v>232</v>
      </c>
      <c r="D240" s="69">
        <f>IFERROR(MATCH(C240,索引!J:J,0),D239)</f>
        <v>25</v>
      </c>
      <c r="E240" s="69">
        <f t="shared" si="12"/>
        <v>8</v>
      </c>
      <c r="F240" s="69">
        <f>INDEX(索引!$F:$F,D240,1)</f>
        <v>10018</v>
      </c>
      <c r="G240" s="69" t="str">
        <f>INDEX(索引!$E:$E,D240,1)</f>
        <v>王允</v>
      </c>
      <c r="H240" s="69" t="str">
        <f>INDEX(索引!$G:$G,D240,1)</f>
        <v>弓将</v>
      </c>
      <c r="J240" s="208" t="str">
        <f ca="1">IF($H240="步将",'[3]配置系数（将领）'!I240,IF($H240="骑将",'[4]配置系数（将领）'!I240,IF($H240="弓将",'[5]配置系数（将领）'!I240,"")))</f>
        <v/>
      </c>
      <c r="K240" s="208" t="str">
        <f ca="1">IF($H240="步将",'[3]配置系数（将领）'!J240,IF($H240="骑将",'[4]配置系数（将领）'!J240,IF($H240="弓将",'[5]配置系数（将领）'!J240,"")))</f>
        <v/>
      </c>
      <c r="L240" s="208">
        <f>IF($H240="步将",'[3]配置系数（将领）'!K240,IF($H240="骑将",'[4]配置系数（将领）'!K240,IF($H240="弓将",'[5]配置系数（将领）'!K240,"")))</f>
        <v>0</v>
      </c>
      <c r="M240" s="208">
        <f>IF($H240="步将",'[3]配置系数（将领）'!L240,IF($H240="骑将",'[4]配置系数（将领）'!L240,IF($H240="弓将",'[5]配置系数（将领）'!L240,"")))</f>
        <v>0</v>
      </c>
      <c r="N240" s="208" t="str">
        <f ca="1">IF($H240="步将",'[3]配置系数（将领）'!M240,IF($H240="骑将",'[4]配置系数（将领）'!M240,IF($H240="弓将",'[5]配置系数（将领）'!M240,"")))</f>
        <v/>
      </c>
      <c r="O240" s="206">
        <f t="shared" ca="1" si="13"/>
        <v>1</v>
      </c>
      <c r="Q240" s="208" t="str">
        <f ca="1">IF($H240="步将",'[3]配置系数（将领）'!P240,IF($H240="骑将",'[4]配置系数（将领）'!P240,IF($H240="弓将",'[5]配置系数（将领）'!P240,"")))</f>
        <v/>
      </c>
      <c r="R240" s="208" t="str">
        <f ca="1">IF($H240="步将",'[3]配置系数（将领）'!Q240,IF($H240="骑将",'[4]配置系数（将领）'!Q240,IF($H240="弓将",'[5]配置系数（将领）'!Q240,"")))</f>
        <v/>
      </c>
      <c r="S240" s="208">
        <f>IF($H240="步将",'[3]配置系数（将领）'!R240,IF($H240="骑将",'[4]配置系数（将领）'!R240,IF($H240="弓将",'[5]配置系数（将领）'!R240,"")))</f>
        <v>0</v>
      </c>
      <c r="T240" s="208">
        <f>IF($H240="步将",'[3]配置系数（将领）'!S240,IF($H240="骑将",'[4]配置系数（将领）'!S240,IF($H240="弓将",'[5]配置系数（将领）'!S240,"")))</f>
        <v>0</v>
      </c>
      <c r="U240" s="208" t="str">
        <f ca="1">IF($H240="步将",'[3]配置系数（将领）'!T240,IF($H240="骑将",'[4]配置系数（将领）'!T240,IF($H240="弓将",'[5]配置系数（将领）'!T240,"")))</f>
        <v/>
      </c>
      <c r="V240" s="206">
        <f t="shared" ca="1" si="14"/>
        <v>1</v>
      </c>
      <c r="X240" s="208" t="str">
        <f ca="1">IF($H240="步将",'[3]配置系数（将领）'!W240,IF($H240="骑将",'[4]配置系数（将领）'!W240,IF($H240="弓将",'[5]配置系数（将领）'!W240,"")))</f>
        <v/>
      </c>
      <c r="Y240" s="208" t="str">
        <f ca="1">IF($H240="步将",'[3]配置系数（将领）'!X240,IF($H240="骑将",'[4]配置系数（将领）'!X240,IF($H240="弓将",'[5]配置系数（将领）'!X240,"")))</f>
        <v/>
      </c>
      <c r="Z240" s="208">
        <f>IF($H240="步将",'[3]配置系数（将领）'!Y240,IF($H240="骑将",'[4]配置系数（将领）'!Y240,IF($H240="弓将",'[5]配置系数（将领）'!Y240,"")))</f>
        <v>0</v>
      </c>
      <c r="AA240" s="208">
        <f>IF($H240="步将",'[3]配置系数（将领）'!Z240,IF($H240="骑将",'[4]配置系数（将领）'!Z240,IF($H240="弓将",'[5]配置系数（将领）'!Z240,"")))</f>
        <v>0</v>
      </c>
      <c r="AB240" s="208" t="str">
        <f ca="1">IF($H240="步将",'[3]配置系数（将领）'!AA240,IF($H240="骑将",'[4]配置系数（将领）'!AA240,IF($H240="弓将",'[5]配置系数（将领）'!AA240,"")))</f>
        <v/>
      </c>
      <c r="AC240" s="206">
        <f t="shared" ca="1" si="15"/>
        <v>1</v>
      </c>
    </row>
    <row r="241" spans="3:29" x14ac:dyDescent="0.15">
      <c r="C241" s="107">
        <v>233</v>
      </c>
      <c r="D241" s="69">
        <f>IFERROR(MATCH(C241,索引!J:J,0),D240)</f>
        <v>25</v>
      </c>
      <c r="E241" s="69">
        <f t="shared" si="12"/>
        <v>9</v>
      </c>
      <c r="F241" s="69">
        <f>INDEX(索引!$F:$F,D241,1)</f>
        <v>10018</v>
      </c>
      <c r="G241" s="69" t="str">
        <f>INDEX(索引!$E:$E,D241,1)</f>
        <v>王允</v>
      </c>
      <c r="H241" s="69" t="str">
        <f>INDEX(索引!$G:$G,D241,1)</f>
        <v>弓将</v>
      </c>
      <c r="J241" s="208" t="str">
        <f ca="1">IF($H241="步将",'[3]配置系数（将领）'!I241,IF($H241="骑将",'[4]配置系数（将领）'!I241,IF($H241="弓将",'[5]配置系数（将领）'!I241,"")))</f>
        <v/>
      </c>
      <c r="K241" s="208" t="str">
        <f ca="1">IF($H241="步将",'[3]配置系数（将领）'!J241,IF($H241="骑将",'[4]配置系数（将领）'!J241,IF($H241="弓将",'[5]配置系数（将领）'!J241,"")))</f>
        <v/>
      </c>
      <c r="L241" s="208">
        <f>IF($H241="步将",'[3]配置系数（将领）'!K241,IF($H241="骑将",'[4]配置系数（将领）'!K241,IF($H241="弓将",'[5]配置系数（将领）'!K241,"")))</f>
        <v>0</v>
      </c>
      <c r="M241" s="208">
        <f>IF($H241="步将",'[3]配置系数（将领）'!L241,IF($H241="骑将",'[4]配置系数（将领）'!L241,IF($H241="弓将",'[5]配置系数（将领）'!L241,"")))</f>
        <v>0</v>
      </c>
      <c r="N241" s="208" t="str">
        <f ca="1">IF($H241="步将",'[3]配置系数（将领）'!M241,IF($H241="骑将",'[4]配置系数（将领）'!M241,IF($H241="弓将",'[5]配置系数（将领）'!M241,"")))</f>
        <v/>
      </c>
      <c r="O241" s="206">
        <f t="shared" ca="1" si="13"/>
        <v>1</v>
      </c>
      <c r="Q241" s="208" t="str">
        <f ca="1">IF($H241="步将",'[3]配置系数（将领）'!P241,IF($H241="骑将",'[4]配置系数（将领）'!P241,IF($H241="弓将",'[5]配置系数（将领）'!P241,"")))</f>
        <v/>
      </c>
      <c r="R241" s="208" t="str">
        <f ca="1">IF($H241="步将",'[3]配置系数（将领）'!Q241,IF($H241="骑将",'[4]配置系数（将领）'!Q241,IF($H241="弓将",'[5]配置系数（将领）'!Q241,"")))</f>
        <v/>
      </c>
      <c r="S241" s="208">
        <f>IF($H241="步将",'[3]配置系数（将领）'!R241,IF($H241="骑将",'[4]配置系数（将领）'!R241,IF($H241="弓将",'[5]配置系数（将领）'!R241,"")))</f>
        <v>0</v>
      </c>
      <c r="T241" s="208">
        <f>IF($H241="步将",'[3]配置系数（将领）'!S241,IF($H241="骑将",'[4]配置系数（将领）'!S241,IF($H241="弓将",'[5]配置系数（将领）'!S241,"")))</f>
        <v>0</v>
      </c>
      <c r="U241" s="208" t="str">
        <f ca="1">IF($H241="步将",'[3]配置系数（将领）'!T241,IF($H241="骑将",'[4]配置系数（将领）'!T241,IF($H241="弓将",'[5]配置系数（将领）'!T241,"")))</f>
        <v/>
      </c>
      <c r="V241" s="206">
        <f t="shared" ca="1" si="14"/>
        <v>1</v>
      </c>
      <c r="X241" s="208" t="str">
        <f ca="1">IF($H241="步将",'[3]配置系数（将领）'!W241,IF($H241="骑将",'[4]配置系数（将领）'!W241,IF($H241="弓将",'[5]配置系数（将领）'!W241,"")))</f>
        <v/>
      </c>
      <c r="Y241" s="208" t="str">
        <f ca="1">IF($H241="步将",'[3]配置系数（将领）'!X241,IF($H241="骑将",'[4]配置系数（将领）'!X241,IF($H241="弓将",'[5]配置系数（将领）'!X241,"")))</f>
        <v/>
      </c>
      <c r="Z241" s="208">
        <f>IF($H241="步将",'[3]配置系数（将领）'!Y241,IF($H241="骑将",'[4]配置系数（将领）'!Y241,IF($H241="弓将",'[5]配置系数（将领）'!Y241,"")))</f>
        <v>0</v>
      </c>
      <c r="AA241" s="208">
        <f>IF($H241="步将",'[3]配置系数（将领）'!Z241,IF($H241="骑将",'[4]配置系数（将领）'!Z241,IF($H241="弓将",'[5]配置系数（将领）'!Z241,"")))</f>
        <v>0</v>
      </c>
      <c r="AB241" s="208" t="str">
        <f ca="1">IF($H241="步将",'[3]配置系数（将领）'!AA241,IF($H241="骑将",'[4]配置系数（将领）'!AA241,IF($H241="弓将",'[5]配置系数（将领）'!AA241,"")))</f>
        <v/>
      </c>
      <c r="AC241" s="206">
        <f t="shared" ca="1" si="15"/>
        <v>1</v>
      </c>
    </row>
    <row r="242" spans="3:29" x14ac:dyDescent="0.15">
      <c r="C242" s="107">
        <v>234</v>
      </c>
      <c r="D242" s="69">
        <f>IFERROR(MATCH(C242,索引!J:J,0),D241)</f>
        <v>25</v>
      </c>
      <c r="E242" s="69">
        <f t="shared" si="12"/>
        <v>10</v>
      </c>
      <c r="F242" s="69">
        <f>INDEX(索引!$F:$F,D242,1)</f>
        <v>10018</v>
      </c>
      <c r="G242" s="69" t="str">
        <f>INDEX(索引!$E:$E,D242,1)</f>
        <v>王允</v>
      </c>
      <c r="H242" s="69" t="str">
        <f>INDEX(索引!$G:$G,D242,1)</f>
        <v>弓将</v>
      </c>
      <c r="J242" s="208" t="str">
        <f ca="1">IF($H242="步将",'[3]配置系数（将领）'!I242,IF($H242="骑将",'[4]配置系数（将领）'!I242,IF($H242="弓将",'[5]配置系数（将领）'!I242,"")))</f>
        <v/>
      </c>
      <c r="K242" s="208" t="str">
        <f ca="1">IF($H242="步将",'[3]配置系数（将领）'!J242,IF($H242="骑将",'[4]配置系数（将领）'!J242,IF($H242="弓将",'[5]配置系数（将领）'!J242,"")))</f>
        <v/>
      </c>
      <c r="L242" s="208">
        <f>IF($H242="步将",'[3]配置系数（将领）'!K242,IF($H242="骑将",'[4]配置系数（将领）'!K242,IF($H242="弓将",'[5]配置系数（将领）'!K242,"")))</f>
        <v>0</v>
      </c>
      <c r="M242" s="208">
        <f>IF($H242="步将",'[3]配置系数（将领）'!L242,IF($H242="骑将",'[4]配置系数（将领）'!L242,IF($H242="弓将",'[5]配置系数（将领）'!L242,"")))</f>
        <v>0</v>
      </c>
      <c r="N242" s="208" t="str">
        <f ca="1">IF($H242="步将",'[3]配置系数（将领）'!M242,IF($H242="骑将",'[4]配置系数（将领）'!M242,IF($H242="弓将",'[5]配置系数（将领）'!M242,"")))</f>
        <v/>
      </c>
      <c r="O242" s="206">
        <f t="shared" ca="1" si="13"/>
        <v>1</v>
      </c>
      <c r="Q242" s="208" t="str">
        <f ca="1">IF($H242="步将",'[3]配置系数（将领）'!P242,IF($H242="骑将",'[4]配置系数（将领）'!P242,IF($H242="弓将",'[5]配置系数（将领）'!P242,"")))</f>
        <v/>
      </c>
      <c r="R242" s="208" t="str">
        <f ca="1">IF($H242="步将",'[3]配置系数（将领）'!Q242,IF($H242="骑将",'[4]配置系数（将领）'!Q242,IF($H242="弓将",'[5]配置系数（将领）'!Q242,"")))</f>
        <v/>
      </c>
      <c r="S242" s="208">
        <f>IF($H242="步将",'[3]配置系数（将领）'!R242,IF($H242="骑将",'[4]配置系数（将领）'!R242,IF($H242="弓将",'[5]配置系数（将领）'!R242,"")))</f>
        <v>0</v>
      </c>
      <c r="T242" s="208">
        <f>IF($H242="步将",'[3]配置系数（将领）'!S242,IF($H242="骑将",'[4]配置系数（将领）'!S242,IF($H242="弓将",'[5]配置系数（将领）'!S242,"")))</f>
        <v>0</v>
      </c>
      <c r="U242" s="208" t="str">
        <f ca="1">IF($H242="步将",'[3]配置系数（将领）'!T242,IF($H242="骑将",'[4]配置系数（将领）'!T242,IF($H242="弓将",'[5]配置系数（将领）'!T242,"")))</f>
        <v/>
      </c>
      <c r="V242" s="206">
        <f t="shared" ca="1" si="14"/>
        <v>1</v>
      </c>
      <c r="X242" s="208" t="str">
        <f ca="1">IF($H242="步将",'[3]配置系数（将领）'!W242,IF($H242="骑将",'[4]配置系数（将领）'!W242,IF($H242="弓将",'[5]配置系数（将领）'!W242,"")))</f>
        <v/>
      </c>
      <c r="Y242" s="208" t="str">
        <f ca="1">IF($H242="步将",'[3]配置系数（将领）'!X242,IF($H242="骑将",'[4]配置系数（将领）'!X242,IF($H242="弓将",'[5]配置系数（将领）'!X242,"")))</f>
        <v/>
      </c>
      <c r="Z242" s="208">
        <f>IF($H242="步将",'[3]配置系数（将领）'!Y242,IF($H242="骑将",'[4]配置系数（将领）'!Y242,IF($H242="弓将",'[5]配置系数（将领）'!Y242,"")))</f>
        <v>0</v>
      </c>
      <c r="AA242" s="208">
        <f>IF($H242="步将",'[3]配置系数（将领）'!Z242,IF($H242="骑将",'[4]配置系数（将领）'!Z242,IF($H242="弓将",'[5]配置系数（将领）'!Z242,"")))</f>
        <v>0</v>
      </c>
      <c r="AB242" s="208" t="str">
        <f ca="1">IF($H242="步将",'[3]配置系数（将领）'!AA242,IF($H242="骑将",'[4]配置系数（将领）'!AA242,IF($H242="弓将",'[5]配置系数（将领）'!AA242,"")))</f>
        <v/>
      </c>
      <c r="AC242" s="206">
        <f t="shared" ca="1" si="15"/>
        <v>1</v>
      </c>
    </row>
    <row r="243" spans="3:29" x14ac:dyDescent="0.15">
      <c r="C243" s="107">
        <v>235</v>
      </c>
      <c r="D243" s="69">
        <f>IFERROR(MATCH(C243,索引!J:J,0),D242)</f>
        <v>25</v>
      </c>
      <c r="E243" s="69">
        <f t="shared" si="12"/>
        <v>11</v>
      </c>
      <c r="F243" s="69">
        <f>INDEX(索引!$F:$F,D243,1)</f>
        <v>10018</v>
      </c>
      <c r="G243" s="69" t="str">
        <f>INDEX(索引!$E:$E,D243,1)</f>
        <v>王允</v>
      </c>
      <c r="H243" s="69" t="str">
        <f>INDEX(索引!$G:$G,D243,1)</f>
        <v>弓将</v>
      </c>
      <c r="J243" s="208" t="str">
        <f ca="1">IF($H243="步将",'[3]配置系数（将领）'!I243,IF($H243="骑将",'[4]配置系数（将领）'!I243,IF($H243="弓将",'[5]配置系数（将领）'!I243,"")))</f>
        <v/>
      </c>
      <c r="K243" s="208" t="str">
        <f ca="1">IF($H243="步将",'[3]配置系数（将领）'!J243,IF($H243="骑将",'[4]配置系数（将领）'!J243,IF($H243="弓将",'[5]配置系数（将领）'!J243,"")))</f>
        <v/>
      </c>
      <c r="L243" s="208">
        <f>IF($H243="步将",'[3]配置系数（将领）'!K243,IF($H243="骑将",'[4]配置系数（将领）'!K243,IF($H243="弓将",'[5]配置系数（将领）'!K243,"")))</f>
        <v>0</v>
      </c>
      <c r="M243" s="208">
        <f>IF($H243="步将",'[3]配置系数（将领）'!L243,IF($H243="骑将",'[4]配置系数（将领）'!L243,IF($H243="弓将",'[5]配置系数（将领）'!L243,"")))</f>
        <v>0</v>
      </c>
      <c r="N243" s="208" t="str">
        <f ca="1">IF($H243="步将",'[3]配置系数（将领）'!M243,IF($H243="骑将",'[4]配置系数（将领）'!M243,IF($H243="弓将",'[5]配置系数（将领）'!M243,"")))</f>
        <v/>
      </c>
      <c r="O243" s="206">
        <f t="shared" ca="1" si="13"/>
        <v>1</v>
      </c>
      <c r="Q243" s="208" t="str">
        <f ca="1">IF($H243="步将",'[3]配置系数（将领）'!P243,IF($H243="骑将",'[4]配置系数（将领）'!P243,IF($H243="弓将",'[5]配置系数（将领）'!P243,"")))</f>
        <v/>
      </c>
      <c r="R243" s="208" t="str">
        <f ca="1">IF($H243="步将",'[3]配置系数（将领）'!Q243,IF($H243="骑将",'[4]配置系数（将领）'!Q243,IF($H243="弓将",'[5]配置系数（将领）'!Q243,"")))</f>
        <v/>
      </c>
      <c r="S243" s="208">
        <f>IF($H243="步将",'[3]配置系数（将领）'!R243,IF($H243="骑将",'[4]配置系数（将领）'!R243,IF($H243="弓将",'[5]配置系数（将领）'!R243,"")))</f>
        <v>0</v>
      </c>
      <c r="T243" s="208">
        <f>IF($H243="步将",'[3]配置系数（将领）'!S243,IF($H243="骑将",'[4]配置系数（将领）'!S243,IF($H243="弓将",'[5]配置系数（将领）'!S243,"")))</f>
        <v>0</v>
      </c>
      <c r="U243" s="208" t="str">
        <f ca="1">IF($H243="步将",'[3]配置系数（将领）'!T243,IF($H243="骑将",'[4]配置系数（将领）'!T243,IF($H243="弓将",'[5]配置系数（将领）'!T243,"")))</f>
        <v/>
      </c>
      <c r="V243" s="206">
        <f t="shared" ca="1" si="14"/>
        <v>1</v>
      </c>
      <c r="X243" s="208" t="str">
        <f ca="1">IF($H243="步将",'[3]配置系数（将领）'!W243,IF($H243="骑将",'[4]配置系数（将领）'!W243,IF($H243="弓将",'[5]配置系数（将领）'!W243,"")))</f>
        <v/>
      </c>
      <c r="Y243" s="208" t="str">
        <f ca="1">IF($H243="步将",'[3]配置系数（将领）'!X243,IF($H243="骑将",'[4]配置系数（将领）'!X243,IF($H243="弓将",'[5]配置系数（将领）'!X243,"")))</f>
        <v/>
      </c>
      <c r="Z243" s="208">
        <f>IF($H243="步将",'[3]配置系数（将领）'!Y243,IF($H243="骑将",'[4]配置系数（将领）'!Y243,IF($H243="弓将",'[5]配置系数（将领）'!Y243,"")))</f>
        <v>0</v>
      </c>
      <c r="AA243" s="208">
        <f>IF($H243="步将",'[3]配置系数（将领）'!Z243,IF($H243="骑将",'[4]配置系数（将领）'!Z243,IF($H243="弓将",'[5]配置系数（将领）'!Z243,"")))</f>
        <v>0</v>
      </c>
      <c r="AB243" s="208" t="str">
        <f ca="1">IF($H243="步将",'[3]配置系数（将领）'!AA243,IF($H243="骑将",'[4]配置系数（将领）'!AA243,IF($H243="弓将",'[5]配置系数（将领）'!AA243,"")))</f>
        <v/>
      </c>
      <c r="AC243" s="206">
        <f t="shared" ca="1" si="15"/>
        <v>1</v>
      </c>
    </row>
    <row r="244" spans="3:29" x14ac:dyDescent="0.15">
      <c r="C244" s="107">
        <v>236</v>
      </c>
      <c r="D244" s="69">
        <f>IFERROR(MATCH(C244,索引!J:J,0),D243)</f>
        <v>25</v>
      </c>
      <c r="E244" s="69">
        <f t="shared" si="12"/>
        <v>12</v>
      </c>
      <c r="F244" s="69">
        <f>INDEX(索引!$F:$F,D244,1)</f>
        <v>10018</v>
      </c>
      <c r="G244" s="69" t="str">
        <f>INDEX(索引!$E:$E,D244,1)</f>
        <v>王允</v>
      </c>
      <c r="H244" s="69" t="str">
        <f>INDEX(索引!$G:$G,D244,1)</f>
        <v>弓将</v>
      </c>
      <c r="J244" s="208" t="str">
        <f ca="1">IF($H244="步将",'[3]配置系数（将领）'!I244,IF($H244="骑将",'[4]配置系数（将领）'!I244,IF($H244="弓将",'[5]配置系数（将领）'!I244,"")))</f>
        <v/>
      </c>
      <c r="K244" s="208" t="str">
        <f ca="1">IF($H244="步将",'[3]配置系数（将领）'!J244,IF($H244="骑将",'[4]配置系数（将领）'!J244,IF($H244="弓将",'[5]配置系数（将领）'!J244,"")))</f>
        <v/>
      </c>
      <c r="L244" s="208">
        <f>IF($H244="步将",'[3]配置系数（将领）'!K244,IF($H244="骑将",'[4]配置系数（将领）'!K244,IF($H244="弓将",'[5]配置系数（将领）'!K244,"")))</f>
        <v>0</v>
      </c>
      <c r="M244" s="208">
        <f>IF($H244="步将",'[3]配置系数（将领）'!L244,IF($H244="骑将",'[4]配置系数（将领）'!L244,IF($H244="弓将",'[5]配置系数（将领）'!L244,"")))</f>
        <v>0</v>
      </c>
      <c r="N244" s="208" t="str">
        <f ca="1">IF($H244="步将",'[3]配置系数（将领）'!M244,IF($H244="骑将",'[4]配置系数（将领）'!M244,IF($H244="弓将",'[5]配置系数（将领）'!M244,"")))</f>
        <v/>
      </c>
      <c r="O244" s="206">
        <f t="shared" ca="1" si="13"/>
        <v>1</v>
      </c>
      <c r="Q244" s="208" t="str">
        <f ca="1">IF($H244="步将",'[3]配置系数（将领）'!P244,IF($H244="骑将",'[4]配置系数（将领）'!P244,IF($H244="弓将",'[5]配置系数（将领）'!P244,"")))</f>
        <v/>
      </c>
      <c r="R244" s="208" t="str">
        <f ca="1">IF($H244="步将",'[3]配置系数（将领）'!Q244,IF($H244="骑将",'[4]配置系数（将领）'!Q244,IF($H244="弓将",'[5]配置系数（将领）'!Q244,"")))</f>
        <v/>
      </c>
      <c r="S244" s="208">
        <f>IF($H244="步将",'[3]配置系数（将领）'!R244,IF($H244="骑将",'[4]配置系数（将领）'!R244,IF($H244="弓将",'[5]配置系数（将领）'!R244,"")))</f>
        <v>0</v>
      </c>
      <c r="T244" s="208">
        <f>IF($H244="步将",'[3]配置系数（将领）'!S244,IF($H244="骑将",'[4]配置系数（将领）'!S244,IF($H244="弓将",'[5]配置系数（将领）'!S244,"")))</f>
        <v>0</v>
      </c>
      <c r="U244" s="208" t="str">
        <f ca="1">IF($H244="步将",'[3]配置系数（将领）'!T244,IF($H244="骑将",'[4]配置系数（将领）'!T244,IF($H244="弓将",'[5]配置系数（将领）'!T244,"")))</f>
        <v/>
      </c>
      <c r="V244" s="206">
        <f t="shared" ca="1" si="14"/>
        <v>1</v>
      </c>
      <c r="X244" s="208" t="str">
        <f ca="1">IF($H244="步将",'[3]配置系数（将领）'!W244,IF($H244="骑将",'[4]配置系数（将领）'!W244,IF($H244="弓将",'[5]配置系数（将领）'!W244,"")))</f>
        <v/>
      </c>
      <c r="Y244" s="208" t="str">
        <f ca="1">IF($H244="步将",'[3]配置系数（将领）'!X244,IF($H244="骑将",'[4]配置系数（将领）'!X244,IF($H244="弓将",'[5]配置系数（将领）'!X244,"")))</f>
        <v/>
      </c>
      <c r="Z244" s="208">
        <f>IF($H244="步将",'[3]配置系数（将领）'!Y244,IF($H244="骑将",'[4]配置系数（将领）'!Y244,IF($H244="弓将",'[5]配置系数（将领）'!Y244,"")))</f>
        <v>0</v>
      </c>
      <c r="AA244" s="208">
        <f>IF($H244="步将",'[3]配置系数（将领）'!Z244,IF($H244="骑将",'[4]配置系数（将领）'!Z244,IF($H244="弓将",'[5]配置系数（将领）'!Z244,"")))</f>
        <v>0</v>
      </c>
      <c r="AB244" s="208" t="str">
        <f ca="1">IF($H244="步将",'[3]配置系数（将领）'!AA244,IF($H244="骑将",'[4]配置系数（将领）'!AA244,IF($H244="弓将",'[5]配置系数（将领）'!AA244,"")))</f>
        <v/>
      </c>
      <c r="AC244" s="206">
        <f t="shared" ca="1" si="15"/>
        <v>1</v>
      </c>
    </row>
    <row r="245" spans="3:29" x14ac:dyDescent="0.15">
      <c r="C245" s="107">
        <v>237</v>
      </c>
      <c r="D245" s="69">
        <f>IFERROR(MATCH(C245,索引!J:J,0),D244)</f>
        <v>25</v>
      </c>
      <c r="E245" s="69">
        <f t="shared" si="12"/>
        <v>13</v>
      </c>
      <c r="F245" s="69">
        <f>INDEX(索引!$F:$F,D245,1)</f>
        <v>10018</v>
      </c>
      <c r="G245" s="69" t="str">
        <f>INDEX(索引!$E:$E,D245,1)</f>
        <v>王允</v>
      </c>
      <c r="H245" s="69" t="str">
        <f>INDEX(索引!$G:$G,D245,1)</f>
        <v>弓将</v>
      </c>
      <c r="J245" s="208" t="str">
        <f ca="1">IF($H245="步将",'[3]配置系数（将领）'!I245,IF($H245="骑将",'[4]配置系数（将领）'!I245,IF($H245="弓将",'[5]配置系数（将领）'!I245,"")))</f>
        <v/>
      </c>
      <c r="K245" s="208" t="str">
        <f ca="1">IF($H245="步将",'[3]配置系数（将领）'!J245,IF($H245="骑将",'[4]配置系数（将领）'!J245,IF($H245="弓将",'[5]配置系数（将领）'!J245,"")))</f>
        <v/>
      </c>
      <c r="L245" s="208">
        <f>IF($H245="步将",'[3]配置系数（将领）'!K245,IF($H245="骑将",'[4]配置系数（将领）'!K245,IF($H245="弓将",'[5]配置系数（将领）'!K245,"")))</f>
        <v>0</v>
      </c>
      <c r="M245" s="208">
        <f>IF($H245="步将",'[3]配置系数（将领）'!L245,IF($H245="骑将",'[4]配置系数（将领）'!L245,IF($H245="弓将",'[5]配置系数（将领）'!L245,"")))</f>
        <v>0</v>
      </c>
      <c r="N245" s="208" t="str">
        <f ca="1">IF($H245="步将",'[3]配置系数（将领）'!M245,IF($H245="骑将",'[4]配置系数（将领）'!M245,IF($H245="弓将",'[5]配置系数（将领）'!M245,"")))</f>
        <v/>
      </c>
      <c r="O245" s="206">
        <f t="shared" ca="1" si="13"/>
        <v>1</v>
      </c>
      <c r="Q245" s="208" t="str">
        <f ca="1">IF($H245="步将",'[3]配置系数（将领）'!P245,IF($H245="骑将",'[4]配置系数（将领）'!P245,IF($H245="弓将",'[5]配置系数（将领）'!P245,"")))</f>
        <v/>
      </c>
      <c r="R245" s="208" t="str">
        <f ca="1">IF($H245="步将",'[3]配置系数（将领）'!Q245,IF($H245="骑将",'[4]配置系数（将领）'!Q245,IF($H245="弓将",'[5]配置系数（将领）'!Q245,"")))</f>
        <v/>
      </c>
      <c r="S245" s="208">
        <f>IF($H245="步将",'[3]配置系数（将领）'!R245,IF($H245="骑将",'[4]配置系数（将领）'!R245,IF($H245="弓将",'[5]配置系数（将领）'!R245,"")))</f>
        <v>0</v>
      </c>
      <c r="T245" s="208">
        <f>IF($H245="步将",'[3]配置系数（将领）'!S245,IF($H245="骑将",'[4]配置系数（将领）'!S245,IF($H245="弓将",'[5]配置系数（将领）'!S245,"")))</f>
        <v>0</v>
      </c>
      <c r="U245" s="208" t="str">
        <f ca="1">IF($H245="步将",'[3]配置系数（将领）'!T245,IF($H245="骑将",'[4]配置系数（将领）'!T245,IF($H245="弓将",'[5]配置系数（将领）'!T245,"")))</f>
        <v/>
      </c>
      <c r="V245" s="206">
        <f t="shared" ca="1" si="14"/>
        <v>1</v>
      </c>
      <c r="X245" s="208" t="str">
        <f ca="1">IF($H245="步将",'[3]配置系数（将领）'!W245,IF($H245="骑将",'[4]配置系数（将领）'!W245,IF($H245="弓将",'[5]配置系数（将领）'!W245,"")))</f>
        <v/>
      </c>
      <c r="Y245" s="208" t="str">
        <f ca="1">IF($H245="步将",'[3]配置系数（将领）'!X245,IF($H245="骑将",'[4]配置系数（将领）'!X245,IF($H245="弓将",'[5]配置系数（将领）'!X245,"")))</f>
        <v/>
      </c>
      <c r="Z245" s="208">
        <f>IF($H245="步将",'[3]配置系数（将领）'!Y245,IF($H245="骑将",'[4]配置系数（将领）'!Y245,IF($H245="弓将",'[5]配置系数（将领）'!Y245,"")))</f>
        <v>0</v>
      </c>
      <c r="AA245" s="208">
        <f>IF($H245="步将",'[3]配置系数（将领）'!Z245,IF($H245="骑将",'[4]配置系数（将领）'!Z245,IF($H245="弓将",'[5]配置系数（将领）'!Z245,"")))</f>
        <v>0</v>
      </c>
      <c r="AB245" s="208" t="str">
        <f ca="1">IF($H245="步将",'[3]配置系数（将领）'!AA245,IF($H245="骑将",'[4]配置系数（将领）'!AA245,IF($H245="弓将",'[5]配置系数（将领）'!AA245,"")))</f>
        <v/>
      </c>
      <c r="AC245" s="206">
        <f t="shared" ca="1" si="15"/>
        <v>1</v>
      </c>
    </row>
    <row r="246" spans="3:29" x14ac:dyDescent="0.15">
      <c r="C246" s="107">
        <v>238</v>
      </c>
      <c r="D246" s="69">
        <f>IFERROR(MATCH(C246,索引!J:J,0),D245)</f>
        <v>25</v>
      </c>
      <c r="E246" s="69">
        <f t="shared" si="12"/>
        <v>14</v>
      </c>
      <c r="F246" s="69">
        <f>INDEX(索引!$F:$F,D246,1)</f>
        <v>10018</v>
      </c>
      <c r="G246" s="69" t="str">
        <f>INDEX(索引!$E:$E,D246,1)</f>
        <v>王允</v>
      </c>
      <c r="H246" s="69" t="str">
        <f>INDEX(索引!$G:$G,D246,1)</f>
        <v>弓将</v>
      </c>
      <c r="J246" s="208" t="str">
        <f ca="1">IF($H246="步将",'[3]配置系数（将领）'!I246,IF($H246="骑将",'[4]配置系数（将领）'!I246,IF($H246="弓将",'[5]配置系数（将领）'!I246,"")))</f>
        <v/>
      </c>
      <c r="K246" s="208" t="str">
        <f ca="1">IF($H246="步将",'[3]配置系数（将领）'!J246,IF($H246="骑将",'[4]配置系数（将领）'!J246,IF($H246="弓将",'[5]配置系数（将领）'!J246,"")))</f>
        <v/>
      </c>
      <c r="L246" s="208">
        <f>IF($H246="步将",'[3]配置系数（将领）'!K246,IF($H246="骑将",'[4]配置系数（将领）'!K246,IF($H246="弓将",'[5]配置系数（将领）'!K246,"")))</f>
        <v>0</v>
      </c>
      <c r="M246" s="208">
        <f>IF($H246="步将",'[3]配置系数（将领）'!L246,IF($H246="骑将",'[4]配置系数（将领）'!L246,IF($H246="弓将",'[5]配置系数（将领）'!L246,"")))</f>
        <v>0</v>
      </c>
      <c r="N246" s="208" t="str">
        <f ca="1">IF($H246="步将",'[3]配置系数（将领）'!M246,IF($H246="骑将",'[4]配置系数（将领）'!M246,IF($H246="弓将",'[5]配置系数（将领）'!M246,"")))</f>
        <v/>
      </c>
      <c r="O246" s="206">
        <f t="shared" ca="1" si="13"/>
        <v>1</v>
      </c>
      <c r="Q246" s="208" t="str">
        <f ca="1">IF($H246="步将",'[3]配置系数（将领）'!P246,IF($H246="骑将",'[4]配置系数（将领）'!P246,IF($H246="弓将",'[5]配置系数（将领）'!P246,"")))</f>
        <v/>
      </c>
      <c r="R246" s="208" t="str">
        <f ca="1">IF($H246="步将",'[3]配置系数（将领）'!Q246,IF($H246="骑将",'[4]配置系数（将领）'!Q246,IF($H246="弓将",'[5]配置系数（将领）'!Q246,"")))</f>
        <v/>
      </c>
      <c r="S246" s="208">
        <f>IF($H246="步将",'[3]配置系数（将领）'!R246,IF($H246="骑将",'[4]配置系数（将领）'!R246,IF($H246="弓将",'[5]配置系数（将领）'!R246,"")))</f>
        <v>0</v>
      </c>
      <c r="T246" s="208">
        <f>IF($H246="步将",'[3]配置系数（将领）'!S246,IF($H246="骑将",'[4]配置系数（将领）'!S246,IF($H246="弓将",'[5]配置系数（将领）'!S246,"")))</f>
        <v>0</v>
      </c>
      <c r="U246" s="208" t="str">
        <f ca="1">IF($H246="步将",'[3]配置系数（将领）'!T246,IF($H246="骑将",'[4]配置系数（将领）'!T246,IF($H246="弓将",'[5]配置系数（将领）'!T246,"")))</f>
        <v/>
      </c>
      <c r="V246" s="206">
        <f t="shared" ca="1" si="14"/>
        <v>1</v>
      </c>
      <c r="X246" s="208" t="str">
        <f ca="1">IF($H246="步将",'[3]配置系数（将领）'!W246,IF($H246="骑将",'[4]配置系数（将领）'!W246,IF($H246="弓将",'[5]配置系数（将领）'!W246,"")))</f>
        <v/>
      </c>
      <c r="Y246" s="208" t="str">
        <f ca="1">IF($H246="步将",'[3]配置系数（将领）'!X246,IF($H246="骑将",'[4]配置系数（将领）'!X246,IF($H246="弓将",'[5]配置系数（将领）'!X246,"")))</f>
        <v/>
      </c>
      <c r="Z246" s="208">
        <f>IF($H246="步将",'[3]配置系数（将领）'!Y246,IF($H246="骑将",'[4]配置系数（将领）'!Y246,IF($H246="弓将",'[5]配置系数（将领）'!Y246,"")))</f>
        <v>0</v>
      </c>
      <c r="AA246" s="208">
        <f>IF($H246="步将",'[3]配置系数（将领）'!Z246,IF($H246="骑将",'[4]配置系数（将领）'!Z246,IF($H246="弓将",'[5]配置系数（将领）'!Z246,"")))</f>
        <v>0</v>
      </c>
      <c r="AB246" s="208" t="str">
        <f ca="1">IF($H246="步将",'[3]配置系数（将领）'!AA246,IF($H246="骑将",'[4]配置系数（将领）'!AA246,IF($H246="弓将",'[5]配置系数（将领）'!AA246,"")))</f>
        <v/>
      </c>
      <c r="AC246" s="206">
        <f t="shared" ca="1" si="15"/>
        <v>1</v>
      </c>
    </row>
    <row r="247" spans="3:29" x14ac:dyDescent="0.15">
      <c r="C247" s="107">
        <v>239</v>
      </c>
      <c r="D247" s="69">
        <f>IFERROR(MATCH(C247,索引!J:J,0),D246)</f>
        <v>25</v>
      </c>
      <c r="E247" s="69">
        <f t="shared" si="12"/>
        <v>15</v>
      </c>
      <c r="F247" s="69">
        <f>INDEX(索引!$F:$F,D247,1)</f>
        <v>10018</v>
      </c>
      <c r="G247" s="69" t="str">
        <f>INDEX(索引!$E:$E,D247,1)</f>
        <v>王允</v>
      </c>
      <c r="H247" s="69" t="str">
        <f>INDEX(索引!$G:$G,D247,1)</f>
        <v>弓将</v>
      </c>
      <c r="J247" s="208" t="str">
        <f ca="1">IF($H247="步将",'[3]配置系数（将领）'!I247,IF($H247="骑将",'[4]配置系数（将领）'!I247,IF($H247="弓将",'[5]配置系数（将领）'!I247,"")))</f>
        <v/>
      </c>
      <c r="K247" s="208" t="str">
        <f ca="1">IF($H247="步将",'[3]配置系数（将领）'!J247,IF($H247="骑将",'[4]配置系数（将领）'!J247,IF($H247="弓将",'[5]配置系数（将领）'!J247,"")))</f>
        <v/>
      </c>
      <c r="L247" s="208">
        <f>IF($H247="步将",'[3]配置系数（将领）'!K247,IF($H247="骑将",'[4]配置系数（将领）'!K247,IF($H247="弓将",'[5]配置系数（将领）'!K247,"")))</f>
        <v>0</v>
      </c>
      <c r="M247" s="208">
        <f>IF($H247="步将",'[3]配置系数（将领）'!L247,IF($H247="骑将",'[4]配置系数（将领）'!L247,IF($H247="弓将",'[5]配置系数（将领）'!L247,"")))</f>
        <v>0</v>
      </c>
      <c r="N247" s="208" t="str">
        <f ca="1">IF($H247="步将",'[3]配置系数（将领）'!M247,IF($H247="骑将",'[4]配置系数（将领）'!M247,IF($H247="弓将",'[5]配置系数（将领）'!M247,"")))</f>
        <v/>
      </c>
      <c r="O247" s="206">
        <f t="shared" ca="1" si="13"/>
        <v>1</v>
      </c>
      <c r="Q247" s="208" t="str">
        <f ca="1">IF($H247="步将",'[3]配置系数（将领）'!P247,IF($H247="骑将",'[4]配置系数（将领）'!P247,IF($H247="弓将",'[5]配置系数（将领）'!P247,"")))</f>
        <v/>
      </c>
      <c r="R247" s="208" t="str">
        <f ca="1">IF($H247="步将",'[3]配置系数（将领）'!Q247,IF($H247="骑将",'[4]配置系数（将领）'!Q247,IF($H247="弓将",'[5]配置系数（将领）'!Q247,"")))</f>
        <v/>
      </c>
      <c r="S247" s="208">
        <f>IF($H247="步将",'[3]配置系数（将领）'!R247,IF($H247="骑将",'[4]配置系数（将领）'!R247,IF($H247="弓将",'[5]配置系数（将领）'!R247,"")))</f>
        <v>0</v>
      </c>
      <c r="T247" s="208">
        <f>IF($H247="步将",'[3]配置系数（将领）'!S247,IF($H247="骑将",'[4]配置系数（将领）'!S247,IF($H247="弓将",'[5]配置系数（将领）'!S247,"")))</f>
        <v>0</v>
      </c>
      <c r="U247" s="208" t="str">
        <f ca="1">IF($H247="步将",'[3]配置系数（将领）'!T247,IF($H247="骑将",'[4]配置系数（将领）'!T247,IF($H247="弓将",'[5]配置系数（将领）'!T247,"")))</f>
        <v/>
      </c>
      <c r="V247" s="206">
        <f t="shared" ca="1" si="14"/>
        <v>1</v>
      </c>
      <c r="X247" s="208" t="str">
        <f ca="1">IF($H247="步将",'[3]配置系数（将领）'!W247,IF($H247="骑将",'[4]配置系数（将领）'!W247,IF($H247="弓将",'[5]配置系数（将领）'!W247,"")))</f>
        <v/>
      </c>
      <c r="Y247" s="208" t="str">
        <f ca="1">IF($H247="步将",'[3]配置系数（将领）'!X247,IF($H247="骑将",'[4]配置系数（将领）'!X247,IF($H247="弓将",'[5]配置系数（将领）'!X247,"")))</f>
        <v/>
      </c>
      <c r="Z247" s="208">
        <f>IF($H247="步将",'[3]配置系数（将领）'!Y247,IF($H247="骑将",'[4]配置系数（将领）'!Y247,IF($H247="弓将",'[5]配置系数（将领）'!Y247,"")))</f>
        <v>0</v>
      </c>
      <c r="AA247" s="208">
        <f>IF($H247="步将",'[3]配置系数（将领）'!Z247,IF($H247="骑将",'[4]配置系数（将领）'!Z247,IF($H247="弓将",'[5]配置系数（将领）'!Z247,"")))</f>
        <v>0</v>
      </c>
      <c r="AB247" s="208" t="str">
        <f ca="1">IF($H247="步将",'[3]配置系数（将领）'!AA247,IF($H247="骑将",'[4]配置系数（将领）'!AA247,IF($H247="弓将",'[5]配置系数（将领）'!AA247,"")))</f>
        <v/>
      </c>
      <c r="AC247" s="206">
        <f t="shared" ca="1" si="15"/>
        <v>1</v>
      </c>
    </row>
    <row r="248" spans="3:29" x14ac:dyDescent="0.15">
      <c r="C248" s="107">
        <v>240</v>
      </c>
      <c r="D248" s="69">
        <f>IFERROR(MATCH(C248,索引!J:J,0),D247)</f>
        <v>26</v>
      </c>
      <c r="E248" s="69">
        <f t="shared" si="12"/>
        <v>1</v>
      </c>
      <c r="F248" s="69">
        <f>INDEX(索引!$F:$F,D248,1)</f>
        <v>10019</v>
      </c>
      <c r="G248" s="69" t="str">
        <f>INDEX(索引!$E:$E,D248,1)</f>
        <v>荀彧</v>
      </c>
      <c r="H248" s="69" t="str">
        <f>INDEX(索引!$G:$G,D248,1)</f>
        <v>弓将</v>
      </c>
      <c r="J248" s="208" t="str">
        <f ca="1">IF($H248="步将",'[3]配置系数（将领）'!I248,IF($H248="骑将",'[4]配置系数（将领）'!I248,IF($H248="弓将",'[5]配置系数（将领）'!I248,"")))</f>
        <v>1001900000101</v>
      </c>
      <c r="K248" s="208" t="str">
        <f ca="1">IF($H248="步将",'[3]配置系数（将领）'!J248,IF($H248="骑将",'[4]配置系数（将领）'!J248,IF($H248="弓将",'[5]配置系数（将领）'!J248,"")))</f>
        <v>普通攻击:对单体敌人造成{0}%的武力伤害</v>
      </c>
      <c r="L248" s="208">
        <f>IF($H248="步将",'[3]配置系数（将领）'!K248,IF($H248="骑将",'[4]配置系数（将领）'!K248,IF($H248="弓将",'[5]配置系数（将领）'!K248,"")))</f>
        <v>0</v>
      </c>
      <c r="M248" s="208">
        <f>IF($H248="步将",'[3]配置系数（将领）'!L248,IF($H248="骑将",'[4]配置系数（将领）'!L248,IF($H248="弓将",'[5]配置系数（将领）'!L248,"")))</f>
        <v>0</v>
      </c>
      <c r="N248" s="208" t="str">
        <f ca="1">IF($H248="步将",'[3]配置系数（将领）'!M248,IF($H248="骑将",'[4]配置系数（将领）'!M248,IF($H248="弓将",'[5]配置系数（将领）'!M248,"")))</f>
        <v>0.25+0.25+0.25+0.25+0.25+0.25+0.25+0.25+0.25+0.25+0.25+0.25+0.25+0.25+0.25+0.25+0.25</v>
      </c>
      <c r="O248" s="206">
        <f t="shared" ca="1" si="13"/>
        <v>100</v>
      </c>
      <c r="Q248" s="208" t="str">
        <f ca="1">IF($H248="步将",'[3]配置系数（将领）'!P248,IF($H248="骑将",'[4]配置系数（将领）'!P248,IF($H248="弓将",'[5]配置系数（将领）'!P248,"")))</f>
        <v/>
      </c>
      <c r="R248" s="208" t="str">
        <f ca="1">IF($H248="步将",'[3]配置系数（将领）'!Q248,IF($H248="骑将",'[4]配置系数（将领）'!Q248,IF($H248="弓将",'[5]配置系数（将领）'!Q248,"")))</f>
        <v/>
      </c>
      <c r="S248" s="208">
        <f>IF($H248="步将",'[3]配置系数（将领）'!R248,IF($H248="骑将",'[4]配置系数（将领）'!R248,IF($H248="弓将",'[5]配置系数（将领）'!R248,"")))</f>
        <v>0</v>
      </c>
      <c r="T248" s="208">
        <f>IF($H248="步将",'[3]配置系数（将领）'!S248,IF($H248="骑将",'[4]配置系数（将领）'!S248,IF($H248="弓将",'[5]配置系数（将领）'!S248,"")))</f>
        <v>0</v>
      </c>
      <c r="U248" s="208" t="str">
        <f ca="1">IF($H248="步将",'[3]配置系数（将领）'!T248,IF($H248="骑将",'[4]配置系数（将领）'!T248,IF($H248="弓将",'[5]配置系数（将领）'!T248,"")))</f>
        <v/>
      </c>
      <c r="V248" s="206">
        <f t="shared" ca="1" si="14"/>
        <v>1</v>
      </c>
      <c r="X248" s="208" t="str">
        <f ca="1">IF($H248="步将",'[3]配置系数（将领）'!W248,IF($H248="骑将",'[4]配置系数（将领）'!W248,IF($H248="弓将",'[5]配置系数（将领）'!W248,"")))</f>
        <v/>
      </c>
      <c r="Y248" s="208" t="str">
        <f ca="1">IF($H248="步将",'[3]配置系数（将领）'!X248,IF($H248="骑将",'[4]配置系数（将领）'!X248,IF($H248="弓将",'[5]配置系数（将领）'!X248,"")))</f>
        <v/>
      </c>
      <c r="Z248" s="208">
        <f>IF($H248="步将",'[3]配置系数（将领）'!Y248,IF($H248="骑将",'[4]配置系数（将领）'!Y248,IF($H248="弓将",'[5]配置系数（将领）'!Y248,"")))</f>
        <v>0</v>
      </c>
      <c r="AA248" s="208">
        <f>IF($H248="步将",'[3]配置系数（将领）'!Z248,IF($H248="骑将",'[4]配置系数（将领）'!Z248,IF($H248="弓将",'[5]配置系数（将领）'!Z248,"")))</f>
        <v>0</v>
      </c>
      <c r="AB248" s="208" t="str">
        <f ca="1">IF($H248="步将",'[3]配置系数（将领）'!AA248,IF($H248="骑将",'[4]配置系数（将领）'!AA248,IF($H248="弓将",'[5]配置系数（将领）'!AA248,"")))</f>
        <v/>
      </c>
      <c r="AC248" s="206">
        <f t="shared" ca="1" si="15"/>
        <v>1</v>
      </c>
    </row>
    <row r="249" spans="3:29" x14ac:dyDescent="0.15">
      <c r="C249" s="107">
        <v>241</v>
      </c>
      <c r="D249" s="69">
        <f>IFERROR(MATCH(C249,索引!J:J,0),D248)</f>
        <v>26</v>
      </c>
      <c r="E249" s="69">
        <f t="shared" si="12"/>
        <v>2</v>
      </c>
      <c r="F249" s="69">
        <f>INDEX(索引!$F:$F,D249,1)</f>
        <v>10019</v>
      </c>
      <c r="G249" s="69" t="str">
        <f>INDEX(索引!$E:$E,D249,1)</f>
        <v>荀彧</v>
      </c>
      <c r="H249" s="69" t="str">
        <f>INDEX(索引!$G:$G,D249,1)</f>
        <v>弓将</v>
      </c>
      <c r="J249" s="208" t="str">
        <f ca="1">IF($H249="步将",'[3]配置系数（将领）'!I249,IF($H249="骑将",'[4]配置系数（将领）'!I249,IF($H249="弓将",'[5]配置系数（将领）'!I249,"")))</f>
        <v>1001900000201</v>
      </c>
      <c r="K249" s="208" t="str">
        <f ca="1">IF($H249="步将",'[3]配置系数（将领）'!J249,IF($H249="骑将",'[4]配置系数（将领）'!J249,IF($H249="弓将",'[5]配置系数（将领）'!J249,"")))</f>
        <v>怒气技能:荀彧在目标区域张开护罩，持续8秒。期间护罩内友方单位获得{0}%减伤，且每受到5次伤害（持续伤害只计1次）会获得1层后援效果，护罩消失时，每层后援效果为其恢复攻击{1}%的生命值（护罩效果不可叠加）。</v>
      </c>
      <c r="L249" s="208">
        <f>IF($H249="步将",'[3]配置系数（将领）'!K249,IF($H249="骑将",'[4]配置系数（将领）'!K249,IF($H249="弓将",'[5]配置系数（将领）'!K249,"")))</f>
        <v>0</v>
      </c>
      <c r="M249" s="208">
        <f>IF($H249="步将",'[3]配置系数（将领）'!L249,IF($H249="骑将",'[4]配置系数（将领）'!L249,IF($H249="弓将",'[5]配置系数（将领）'!L249,"")))</f>
        <v>0</v>
      </c>
      <c r="N249" s="208" t="str">
        <f ca="1">IF($H249="步将",'[3]配置系数（将领）'!M249,IF($H249="骑将",'[4]配置系数（将领）'!M249,IF($H249="弓将",'[5]配置系数（将领）'!M249,"")))</f>
        <v>0.09+0.11+0.13+0.15+0.17+0.19+0.21+0.23+0.25+0.27+0.29+0.31+0.33+0.35+0.37+0.39+0.41</v>
      </c>
      <c r="O249" s="206">
        <f t="shared" ca="1" si="13"/>
        <v>100</v>
      </c>
      <c r="Q249" s="208" t="str">
        <f ca="1">IF($H249="步将",'[3]配置系数（将领）'!P249,IF($H249="骑将",'[4]配置系数（将领）'!P249,IF($H249="弓将",'[5]配置系数（将领）'!P249,"")))</f>
        <v/>
      </c>
      <c r="R249" s="208" t="str">
        <f ca="1">IF($H249="步将",'[3]配置系数（将领）'!Q249,IF($H249="骑将",'[4]配置系数（将领）'!Q249,IF($H249="弓将",'[5]配置系数（将领）'!Q249,"")))</f>
        <v/>
      </c>
      <c r="S249" s="208">
        <f>IF($H249="步将",'[3]配置系数（将领）'!R249,IF($H249="骑将",'[4]配置系数（将领）'!R249,IF($H249="弓将",'[5]配置系数（将领）'!R249,"")))</f>
        <v>0</v>
      </c>
      <c r="T249" s="208">
        <f>IF($H249="步将",'[3]配置系数（将领）'!S249,IF($H249="骑将",'[4]配置系数（将领）'!S249,IF($H249="弓将",'[5]配置系数（将领）'!S249,"")))</f>
        <v>0</v>
      </c>
      <c r="U249" s="208" t="str">
        <f ca="1">IF($H249="步将",'[3]配置系数（将领）'!T249,IF($H249="骑将",'[4]配置系数（将领）'!T249,IF($H249="弓将",'[5]配置系数（将领）'!T249,"")))</f>
        <v/>
      </c>
      <c r="V249" s="206">
        <f t="shared" ca="1" si="14"/>
        <v>1</v>
      </c>
      <c r="X249" s="208" t="str">
        <f ca="1">IF($H249="步将",'[3]配置系数（将领）'!W249,IF($H249="骑将",'[4]配置系数（将领）'!W249,IF($H249="弓将",'[5]配置系数（将领）'!W249,"")))</f>
        <v/>
      </c>
      <c r="Y249" s="208" t="str">
        <f ca="1">IF($H249="步将",'[3]配置系数（将领）'!X249,IF($H249="骑将",'[4]配置系数（将领）'!X249,IF($H249="弓将",'[5]配置系数（将领）'!X249,"")))</f>
        <v/>
      </c>
      <c r="Z249" s="208">
        <f>IF($H249="步将",'[3]配置系数（将领）'!Y249,IF($H249="骑将",'[4]配置系数（将领）'!Y249,IF($H249="弓将",'[5]配置系数（将领）'!Y249,"")))</f>
        <v>0</v>
      </c>
      <c r="AA249" s="208">
        <f>IF($H249="步将",'[3]配置系数（将领）'!Z249,IF($H249="骑将",'[4]配置系数（将领）'!Z249,IF($H249="弓将",'[5]配置系数（将领）'!Z249,"")))</f>
        <v>0</v>
      </c>
      <c r="AB249" s="208" t="str">
        <f ca="1">IF($H249="步将",'[3]配置系数（将领）'!AA249,IF($H249="骑将",'[4]配置系数（将领）'!AA249,IF($H249="弓将",'[5]配置系数（将领）'!AA249,"")))</f>
        <v/>
      </c>
      <c r="AC249" s="206">
        <f t="shared" ca="1" si="15"/>
        <v>1</v>
      </c>
    </row>
    <row r="250" spans="3:29" x14ac:dyDescent="0.15">
      <c r="C250" s="107">
        <v>242</v>
      </c>
      <c r="D250" s="69">
        <f>IFERROR(MATCH(C250,索引!J:J,0),D249)</f>
        <v>26</v>
      </c>
      <c r="E250" s="69">
        <f t="shared" si="12"/>
        <v>3</v>
      </c>
      <c r="F250" s="69">
        <f>INDEX(索引!$F:$F,D250,1)</f>
        <v>10019</v>
      </c>
      <c r="G250" s="69" t="str">
        <f>INDEX(索引!$E:$E,D250,1)</f>
        <v>荀彧</v>
      </c>
      <c r="H250" s="69" t="str">
        <f>INDEX(索引!$G:$G,D250,1)</f>
        <v>弓将</v>
      </c>
      <c r="J250" s="208" t="str">
        <f ca="1">IF($H250="步将",'[3]配置系数（将领）'!I250,IF($H250="骑将",'[4]配置系数（将领）'!I250,IF($H250="弓将",'[5]配置系数（将领）'!I250,"")))</f>
        <v>1001900000202</v>
      </c>
      <c r="K250" s="208" t="str">
        <f ca="1">IF($H250="步将",'[3]配置系数（将领）'!J250,IF($H250="骑将",'[4]配置系数（将领）'!J250,IF($H250="弓将",'[5]配置系数（将领）'!J250,"")))</f>
        <v>怒气技能:荀彧在目标区域张开护罩，持续8秒。期间护罩内友方单位获得{0}%减伤，且每受到5次伤害（持续伤害只计1次）会获得1层后援效果，护罩消失时，每层后援效果为其恢复攻击{1}%的生命值（护罩效果不可叠加）。</v>
      </c>
      <c r="L250" s="208">
        <f>IF($H250="步将",'[3]配置系数（将领）'!K250,IF($H250="骑将",'[4]配置系数（将领）'!K250,IF($H250="弓将",'[5]配置系数（将领）'!K250,"")))</f>
        <v>0</v>
      </c>
      <c r="M250" s="208">
        <f>IF($H250="步将",'[3]配置系数（将领）'!L250,IF($H250="骑将",'[4]配置系数（将领）'!L250,IF($H250="弓将",'[5]配置系数（将领）'!L250,"")))</f>
        <v>0</v>
      </c>
      <c r="N250" s="208" t="str">
        <f ca="1">IF($H250="步将",'[3]配置系数（将领）'!M250,IF($H250="骑将",'[4]配置系数（将领）'!M250,IF($H250="弓将",'[5]配置系数（将领）'!M250,"")))</f>
        <v>0.1+0.105+0.11+0.115+0.12+0.125+0.13+0.135+0.14+0.145+0.15+0.155+0.16+0.165+0.17+0.175+0.18</v>
      </c>
      <c r="O250" s="206">
        <f t="shared" ca="1" si="13"/>
        <v>100</v>
      </c>
      <c r="Q250" s="208" t="str">
        <f ca="1">IF($H250="步将",'[3]配置系数（将领）'!P250,IF($H250="骑将",'[4]配置系数（将领）'!P250,IF($H250="弓将",'[5]配置系数（将领）'!P250,"")))</f>
        <v/>
      </c>
      <c r="R250" s="208" t="str">
        <f ca="1">IF($H250="步将",'[3]配置系数（将领）'!Q250,IF($H250="骑将",'[4]配置系数（将领）'!Q250,IF($H250="弓将",'[5]配置系数（将领）'!Q250,"")))</f>
        <v/>
      </c>
      <c r="S250" s="208">
        <f>IF($H250="步将",'[3]配置系数（将领）'!R250,IF($H250="骑将",'[4]配置系数（将领）'!R250,IF($H250="弓将",'[5]配置系数（将领）'!R250,"")))</f>
        <v>0</v>
      </c>
      <c r="T250" s="208">
        <f>IF($H250="步将",'[3]配置系数（将领）'!S250,IF($H250="骑将",'[4]配置系数（将领）'!S250,IF($H250="弓将",'[5]配置系数（将领）'!S250,"")))</f>
        <v>0</v>
      </c>
      <c r="U250" s="208" t="str">
        <f ca="1">IF($H250="步将",'[3]配置系数（将领）'!T250,IF($H250="骑将",'[4]配置系数（将领）'!T250,IF($H250="弓将",'[5]配置系数（将领）'!T250,"")))</f>
        <v/>
      </c>
      <c r="V250" s="206">
        <f t="shared" ca="1" si="14"/>
        <v>1</v>
      </c>
      <c r="X250" s="208" t="str">
        <f ca="1">IF($H250="步将",'[3]配置系数（将领）'!W250,IF($H250="骑将",'[4]配置系数（将领）'!W250,IF($H250="弓将",'[5]配置系数（将领）'!W250,"")))</f>
        <v/>
      </c>
      <c r="Y250" s="208" t="str">
        <f ca="1">IF($H250="步将",'[3]配置系数（将领）'!X250,IF($H250="骑将",'[4]配置系数（将领）'!X250,IF($H250="弓将",'[5]配置系数（将领）'!X250,"")))</f>
        <v/>
      </c>
      <c r="Z250" s="208">
        <f>IF($H250="步将",'[3]配置系数（将领）'!Y250,IF($H250="骑将",'[4]配置系数（将领）'!Y250,IF($H250="弓将",'[5]配置系数（将领）'!Y250,"")))</f>
        <v>0</v>
      </c>
      <c r="AA250" s="208">
        <f>IF($H250="步将",'[3]配置系数（将领）'!Z250,IF($H250="骑将",'[4]配置系数（将领）'!Z250,IF($H250="弓将",'[5]配置系数（将领）'!Z250,"")))</f>
        <v>0</v>
      </c>
      <c r="AB250" s="208" t="str">
        <f ca="1">IF($H250="步将",'[3]配置系数（将领）'!AA250,IF($H250="骑将",'[4]配置系数（将领）'!AA250,IF($H250="弓将",'[5]配置系数（将领）'!AA250,"")))</f>
        <v/>
      </c>
      <c r="AC250" s="206">
        <f t="shared" ca="1" si="15"/>
        <v>1</v>
      </c>
    </row>
    <row r="251" spans="3:29" x14ac:dyDescent="0.15">
      <c r="C251" s="107">
        <v>243</v>
      </c>
      <c r="D251" s="69">
        <f>IFERROR(MATCH(C251,索引!J:J,0),D250)</f>
        <v>26</v>
      </c>
      <c r="E251" s="69">
        <f t="shared" si="12"/>
        <v>4</v>
      </c>
      <c r="F251" s="69">
        <f>INDEX(索引!$F:$F,D251,1)</f>
        <v>10019</v>
      </c>
      <c r="G251" s="69" t="str">
        <f>INDEX(索引!$E:$E,D251,1)</f>
        <v>荀彧</v>
      </c>
      <c r="H251" s="69" t="str">
        <f>INDEX(索引!$G:$G,D251,1)</f>
        <v>弓将</v>
      </c>
      <c r="J251" s="208" t="str">
        <f ca="1">IF($H251="步将",'[3]配置系数（将领）'!I251,IF($H251="骑将",'[4]配置系数（将领）'!I251,IF($H251="弓将",'[5]配置系数（将领）'!I251,"")))</f>
        <v>1001900000301</v>
      </c>
      <c r="K251" s="208" t="str">
        <f ca="1">IF($H251="步将",'[3]配置系数（将领）'!J251,IF($H251="骑将",'[4]配置系数（将领）'!J251,IF($H251="弓将",'[5]配置系数（将领）'!J251,"")))</f>
        <v>被动技能1:开场为力量最高的我方武将施加20%武力增伤；为智力最高的我方武将施加20%策略增伤；为护甲最高的友方武将施加12%减伤。之后每15秒，荀彧分别为以上武将提升{0}点力量/智力/{1}点护甲。</v>
      </c>
      <c r="L251" s="208">
        <f>IF($H251="步将",'[3]配置系数（将领）'!K251,IF($H251="骑将",'[4]配置系数（将领）'!K251,IF($H251="弓将",'[5]配置系数（将领）'!K251,"")))</f>
        <v>0</v>
      </c>
      <c r="M251" s="208">
        <f>IF($H251="步将",'[3]配置系数（将领）'!L251,IF($H251="骑将",'[4]配置系数（将领）'!L251,IF($H251="弓将",'[5]配置系数（将领）'!L251,"")))</f>
        <v>0</v>
      </c>
      <c r="N251" s="208" t="str">
        <f ca="1">IF($H251="步将",'[3]配置系数（将领）'!M251,IF($H251="骑将",'[4]配置系数（将领）'!M251,IF($H251="弓将",'[5]配置系数（将领）'!M251,"")))</f>
        <v>7+8+9+10+11+12+13+14+15+16+17+18+19+20+21+22+23</v>
      </c>
      <c r="O251" s="206">
        <f t="shared" ca="1" si="13"/>
        <v>1</v>
      </c>
      <c r="Q251" s="208" t="str">
        <f ca="1">IF($H251="步将",'[3]配置系数（将领）'!P251,IF($H251="骑将",'[4]配置系数（将领）'!P251,IF($H251="弓将",'[5]配置系数（将领）'!P251,"")))</f>
        <v/>
      </c>
      <c r="R251" s="208" t="str">
        <f ca="1">IF($H251="步将",'[3]配置系数（将领）'!Q251,IF($H251="骑将",'[4]配置系数（将领）'!Q251,IF($H251="弓将",'[5]配置系数（将领）'!Q251,"")))</f>
        <v/>
      </c>
      <c r="S251" s="208">
        <f>IF($H251="步将",'[3]配置系数（将领）'!R251,IF($H251="骑将",'[4]配置系数（将领）'!R251,IF($H251="弓将",'[5]配置系数（将领）'!R251,"")))</f>
        <v>0</v>
      </c>
      <c r="T251" s="208">
        <f>IF($H251="步将",'[3]配置系数（将领）'!S251,IF($H251="骑将",'[4]配置系数（将领）'!S251,IF($H251="弓将",'[5]配置系数（将领）'!S251,"")))</f>
        <v>0</v>
      </c>
      <c r="U251" s="208" t="str">
        <f ca="1">IF($H251="步将",'[3]配置系数（将领）'!T251,IF($H251="骑将",'[4]配置系数（将领）'!T251,IF($H251="弓将",'[5]配置系数（将领）'!T251,"")))</f>
        <v/>
      </c>
      <c r="V251" s="206">
        <f t="shared" ca="1" si="14"/>
        <v>1</v>
      </c>
      <c r="X251" s="208" t="str">
        <f ca="1">IF($H251="步将",'[3]配置系数（将领）'!W251,IF($H251="骑将",'[4]配置系数（将领）'!W251,IF($H251="弓将",'[5]配置系数（将领）'!W251,"")))</f>
        <v/>
      </c>
      <c r="Y251" s="208" t="str">
        <f ca="1">IF($H251="步将",'[3]配置系数（将领）'!X251,IF($H251="骑将",'[4]配置系数（将领）'!X251,IF($H251="弓将",'[5]配置系数（将领）'!X251,"")))</f>
        <v/>
      </c>
      <c r="Z251" s="208">
        <f>IF($H251="步将",'[3]配置系数（将领）'!Y251,IF($H251="骑将",'[4]配置系数（将领）'!Y251,IF($H251="弓将",'[5]配置系数（将领）'!Y251,"")))</f>
        <v>0</v>
      </c>
      <c r="AA251" s="208">
        <f>IF($H251="步将",'[3]配置系数（将领）'!Z251,IF($H251="骑将",'[4]配置系数（将领）'!Z251,IF($H251="弓将",'[5]配置系数（将领）'!Z251,"")))</f>
        <v>0</v>
      </c>
      <c r="AB251" s="208" t="str">
        <f ca="1">IF($H251="步将",'[3]配置系数（将领）'!AA251,IF($H251="骑将",'[4]配置系数（将领）'!AA251,IF($H251="弓将",'[5]配置系数（将领）'!AA251,"")))</f>
        <v/>
      </c>
      <c r="AC251" s="206">
        <f t="shared" ca="1" si="15"/>
        <v>1</v>
      </c>
    </row>
    <row r="252" spans="3:29" x14ac:dyDescent="0.15">
      <c r="C252" s="107">
        <v>244</v>
      </c>
      <c r="D252" s="69">
        <f>IFERROR(MATCH(C252,索引!J:J,0),D251)</f>
        <v>26</v>
      </c>
      <c r="E252" s="69">
        <f t="shared" si="12"/>
        <v>5</v>
      </c>
      <c r="F252" s="69">
        <f>INDEX(索引!$F:$F,D252,1)</f>
        <v>10019</v>
      </c>
      <c r="G252" s="69" t="str">
        <f>INDEX(索引!$E:$E,D252,1)</f>
        <v>荀彧</v>
      </c>
      <c r="H252" s="69" t="str">
        <f>INDEX(索引!$G:$G,D252,1)</f>
        <v>弓将</v>
      </c>
      <c r="J252" s="208" t="str">
        <f ca="1">IF($H252="步将",'[3]配置系数（将领）'!I252,IF($H252="骑将",'[4]配置系数（将领）'!I252,IF($H252="弓将",'[5]配置系数（将领）'!I252,"")))</f>
        <v>1001900000302</v>
      </c>
      <c r="K252" s="208" t="str">
        <f ca="1">IF($H252="步将",'[3]配置系数（将领）'!J252,IF($H252="骑将",'[4]配置系数（将领）'!J252,IF($H252="弓将",'[5]配置系数（将领）'!J252,"")))</f>
        <v>被动技能1:开场为力量最高的我方武将施加20%武力增伤；为智力最高的我方武将施加20%策略增伤；为护甲最高的友方武将施加12%减伤。之后每15秒，荀彧分别为以上武将提升{0}点力量/智力/{1}点护甲。</v>
      </c>
      <c r="L252" s="208">
        <f>IF($H252="步将",'[3]配置系数（将领）'!K252,IF($H252="骑将",'[4]配置系数（将领）'!K252,IF($H252="弓将",'[5]配置系数（将领）'!K252,"")))</f>
        <v>0</v>
      </c>
      <c r="M252" s="208">
        <f>IF($H252="步将",'[3]配置系数（将领）'!L252,IF($H252="骑将",'[4]配置系数（将领）'!L252,IF($H252="弓将",'[5]配置系数（将领）'!L252,"")))</f>
        <v>0</v>
      </c>
      <c r="N252" s="208" t="str">
        <f ca="1">IF($H252="步将",'[3]配置系数（将领）'!M252,IF($H252="骑将",'[4]配置系数（将领）'!M252,IF($H252="弓将",'[5]配置系数（将领）'!M252,"")))</f>
        <v>80+95+110+125+140+155+170+185+200+215+230+245+260+275+290+305+320</v>
      </c>
      <c r="O252" s="206">
        <f t="shared" ca="1" si="13"/>
        <v>1</v>
      </c>
      <c r="Q252" s="208" t="str">
        <f ca="1">IF($H252="步将",'[3]配置系数（将领）'!P252,IF($H252="骑将",'[4]配置系数（将领）'!P252,IF($H252="弓将",'[5]配置系数（将领）'!P252,"")))</f>
        <v/>
      </c>
      <c r="R252" s="208" t="str">
        <f ca="1">IF($H252="步将",'[3]配置系数（将领）'!Q252,IF($H252="骑将",'[4]配置系数（将领）'!Q252,IF($H252="弓将",'[5]配置系数（将领）'!Q252,"")))</f>
        <v/>
      </c>
      <c r="S252" s="208">
        <f>IF($H252="步将",'[3]配置系数（将领）'!R252,IF($H252="骑将",'[4]配置系数（将领）'!R252,IF($H252="弓将",'[5]配置系数（将领）'!R252,"")))</f>
        <v>0</v>
      </c>
      <c r="T252" s="208">
        <f>IF($H252="步将",'[3]配置系数（将领）'!S252,IF($H252="骑将",'[4]配置系数（将领）'!S252,IF($H252="弓将",'[5]配置系数（将领）'!S252,"")))</f>
        <v>0</v>
      </c>
      <c r="U252" s="208" t="str">
        <f ca="1">IF($H252="步将",'[3]配置系数（将领）'!T252,IF($H252="骑将",'[4]配置系数（将领）'!T252,IF($H252="弓将",'[5]配置系数（将领）'!T252,"")))</f>
        <v/>
      </c>
      <c r="V252" s="206">
        <f t="shared" ca="1" si="14"/>
        <v>1</v>
      </c>
      <c r="X252" s="208" t="str">
        <f ca="1">IF($H252="步将",'[3]配置系数（将领）'!W252,IF($H252="骑将",'[4]配置系数（将领）'!W252,IF($H252="弓将",'[5]配置系数（将领）'!W252,"")))</f>
        <v/>
      </c>
      <c r="Y252" s="208" t="str">
        <f ca="1">IF($H252="步将",'[3]配置系数（将领）'!X252,IF($H252="骑将",'[4]配置系数（将领）'!X252,IF($H252="弓将",'[5]配置系数（将领）'!X252,"")))</f>
        <v/>
      </c>
      <c r="Z252" s="208">
        <f>IF($H252="步将",'[3]配置系数（将领）'!Y252,IF($H252="骑将",'[4]配置系数（将领）'!Y252,IF($H252="弓将",'[5]配置系数（将领）'!Y252,"")))</f>
        <v>0</v>
      </c>
      <c r="AA252" s="208">
        <f>IF($H252="步将",'[3]配置系数（将领）'!Z252,IF($H252="骑将",'[4]配置系数（将领）'!Z252,IF($H252="弓将",'[5]配置系数（将领）'!Z252,"")))</f>
        <v>0</v>
      </c>
      <c r="AB252" s="208" t="str">
        <f ca="1">IF($H252="步将",'[3]配置系数（将领）'!AA252,IF($H252="骑将",'[4]配置系数（将领）'!AA252,IF($H252="弓将",'[5]配置系数（将领）'!AA252,"")))</f>
        <v/>
      </c>
      <c r="AC252" s="206">
        <f t="shared" ca="1" si="15"/>
        <v>1</v>
      </c>
    </row>
    <row r="253" spans="3:29" x14ac:dyDescent="0.15">
      <c r="C253" s="107">
        <v>245</v>
      </c>
      <c r="D253" s="69">
        <f>IFERROR(MATCH(C253,索引!J:J,0),D252)</f>
        <v>26</v>
      </c>
      <c r="E253" s="69">
        <f t="shared" si="12"/>
        <v>6</v>
      </c>
      <c r="F253" s="69">
        <f>INDEX(索引!$F:$F,D253,1)</f>
        <v>10019</v>
      </c>
      <c r="G253" s="69" t="str">
        <f>INDEX(索引!$E:$E,D253,1)</f>
        <v>荀彧</v>
      </c>
      <c r="H253" s="69" t="str">
        <f>INDEX(索引!$G:$G,D253,1)</f>
        <v>弓将</v>
      </c>
      <c r="J253" s="208" t="str">
        <f ca="1">IF($H253="步将",'[3]配置系数（将领）'!I253,IF($H253="骑将",'[4]配置系数（将领）'!I253,IF($H253="弓将",'[5]配置系数（将领）'!I253,"")))</f>
        <v>1001900000303</v>
      </c>
      <c r="K253" s="208" t="str">
        <f ca="1">IF($H253="步将",'[3]配置系数（将领）'!J253,IF($H253="骑将",'[4]配置系数（将领）'!J253,IF($H253="弓将",'[5]配置系数（将领）'!J253,"")))</f>
        <v>被动技能1:开场为力量最高的我方武将施加20%武力增伤；为智力最高的我方武将施加20%策略增伤；为护甲最高的友方武将施加12%减伤。之后每15秒，荀彧分别为以上武将提升{0}点力量/智力/{1}点护甲。</v>
      </c>
      <c r="L253" s="208">
        <f>IF($H253="步将",'[3]配置系数（将领）'!K253,IF($H253="骑将",'[4]配置系数（将领）'!K253,IF($H253="弓将",'[5]配置系数（将领）'!K253,"")))</f>
        <v>0</v>
      </c>
      <c r="M253" s="208">
        <f>IF($H253="步将",'[3]配置系数（将领）'!L253,IF($H253="骑将",'[4]配置系数（将领）'!L253,IF($H253="弓将",'[5]配置系数（将领）'!L253,"")))</f>
        <v>0</v>
      </c>
      <c r="N253" s="208" t="str">
        <f ca="1">IF($H253="步将",'[3]配置系数（将领）'!M253,IF($H253="骑将",'[4]配置系数（将领）'!M253,IF($H253="弓将",'[5]配置系数（将领）'!M253,"")))</f>
        <v>0++++++++++++++++</v>
      </c>
      <c r="O253" s="206">
        <f t="shared" ca="1" si="13"/>
        <v>1</v>
      </c>
      <c r="Q253" s="208" t="str">
        <f ca="1">IF($H253="步将",'[3]配置系数（将领）'!P253,IF($H253="骑将",'[4]配置系数（将领）'!P253,IF($H253="弓将",'[5]配置系数（将领）'!P253,"")))</f>
        <v/>
      </c>
      <c r="R253" s="208" t="str">
        <f ca="1">IF($H253="步将",'[3]配置系数（将领）'!Q253,IF($H253="骑将",'[4]配置系数（将领）'!Q253,IF($H253="弓将",'[5]配置系数（将领）'!Q253,"")))</f>
        <v/>
      </c>
      <c r="S253" s="208">
        <f>IF($H253="步将",'[3]配置系数（将领）'!R253,IF($H253="骑将",'[4]配置系数（将领）'!R253,IF($H253="弓将",'[5]配置系数（将领）'!R253,"")))</f>
        <v>0</v>
      </c>
      <c r="T253" s="208">
        <f>IF($H253="步将",'[3]配置系数（将领）'!S253,IF($H253="骑将",'[4]配置系数（将领）'!S253,IF($H253="弓将",'[5]配置系数（将领）'!S253,"")))</f>
        <v>0</v>
      </c>
      <c r="U253" s="208" t="str">
        <f ca="1">IF($H253="步将",'[3]配置系数（将领）'!T253,IF($H253="骑将",'[4]配置系数（将领）'!T253,IF($H253="弓将",'[5]配置系数（将领）'!T253,"")))</f>
        <v/>
      </c>
      <c r="V253" s="206">
        <f t="shared" ca="1" si="14"/>
        <v>1</v>
      </c>
      <c r="X253" s="208" t="str">
        <f ca="1">IF($H253="步将",'[3]配置系数（将领）'!W253,IF($H253="骑将",'[4]配置系数（将领）'!W253,IF($H253="弓将",'[5]配置系数（将领）'!W253,"")))</f>
        <v/>
      </c>
      <c r="Y253" s="208" t="str">
        <f ca="1">IF($H253="步将",'[3]配置系数（将领）'!X253,IF($H253="骑将",'[4]配置系数（将领）'!X253,IF($H253="弓将",'[5]配置系数（将领）'!X253,"")))</f>
        <v/>
      </c>
      <c r="Z253" s="208">
        <f>IF($H253="步将",'[3]配置系数（将领）'!Y253,IF($H253="骑将",'[4]配置系数（将领）'!Y253,IF($H253="弓将",'[5]配置系数（将领）'!Y253,"")))</f>
        <v>0</v>
      </c>
      <c r="AA253" s="208">
        <f>IF($H253="步将",'[3]配置系数（将领）'!Z253,IF($H253="骑将",'[4]配置系数（将领）'!Z253,IF($H253="弓将",'[5]配置系数（将领）'!Z253,"")))</f>
        <v>0</v>
      </c>
      <c r="AB253" s="208" t="str">
        <f ca="1">IF($H253="步将",'[3]配置系数（将领）'!AA253,IF($H253="骑将",'[4]配置系数（将领）'!AA253,IF($H253="弓将",'[5]配置系数（将领）'!AA253,"")))</f>
        <v/>
      </c>
      <c r="AC253" s="206">
        <f t="shared" ca="1" si="15"/>
        <v>1</v>
      </c>
    </row>
    <row r="254" spans="3:29" x14ac:dyDescent="0.15">
      <c r="C254" s="107">
        <v>246</v>
      </c>
      <c r="D254" s="69">
        <f>IFERROR(MATCH(C254,索引!J:J,0),D253)</f>
        <v>26</v>
      </c>
      <c r="E254" s="69">
        <f t="shared" si="12"/>
        <v>7</v>
      </c>
      <c r="F254" s="69">
        <f>INDEX(索引!$F:$F,D254,1)</f>
        <v>10019</v>
      </c>
      <c r="G254" s="69" t="str">
        <f>INDEX(索引!$E:$E,D254,1)</f>
        <v>荀彧</v>
      </c>
      <c r="H254" s="69" t="str">
        <f>INDEX(索引!$G:$G,D254,1)</f>
        <v>弓将</v>
      </c>
      <c r="J254" s="208" t="str">
        <f ca="1">IF($H254="步将",'[3]配置系数（将领）'!I254,IF($H254="骑将",'[4]配置系数（将领）'!I254,IF($H254="弓将",'[5]配置系数（将领）'!I254,"")))</f>
        <v>1001900000304</v>
      </c>
      <c r="K254" s="208" t="str">
        <f ca="1">IF($H254="步将",'[3]配置系数（将领）'!J254,IF($H254="骑将",'[4]配置系数（将领）'!J254,IF($H254="弓将",'[5]配置系数（将领）'!J254,"")))</f>
        <v>被动技能1:开场为力量最高的我方武将施加20%武力增伤；为智力最高的我方武将施加20%策略增伤；为护甲最高的友方武将施加12%减伤。之后每15秒，荀彧分别为以上武将提升{0}点力量/智力/{1}点护甲。</v>
      </c>
      <c r="L254" s="208">
        <f>IF($H254="步将",'[3]配置系数（将领）'!K254,IF($H254="骑将",'[4]配置系数（将领）'!K254,IF($H254="弓将",'[5]配置系数（将领）'!K254,"")))</f>
        <v>0</v>
      </c>
      <c r="M254" s="208">
        <f>IF($H254="步将",'[3]配置系数（将领）'!L254,IF($H254="骑将",'[4]配置系数（将领）'!L254,IF($H254="弓将",'[5]配置系数（将领）'!L254,"")))</f>
        <v>0</v>
      </c>
      <c r="N254" s="208" t="str">
        <f ca="1">IF($H254="步将",'[3]配置系数（将领）'!M254,IF($H254="骑将",'[4]配置系数（将领）'!M254,IF($H254="弓将",'[5]配置系数（将领）'!M254,"")))</f>
        <v>0++++++++++++++++</v>
      </c>
      <c r="O254" s="206">
        <f t="shared" ca="1" si="13"/>
        <v>1</v>
      </c>
      <c r="Q254" s="208" t="str">
        <f ca="1">IF($H254="步将",'[3]配置系数（将领）'!P254,IF($H254="骑将",'[4]配置系数（将领）'!P254,IF($H254="弓将",'[5]配置系数（将领）'!P254,"")))</f>
        <v/>
      </c>
      <c r="R254" s="208" t="str">
        <f ca="1">IF($H254="步将",'[3]配置系数（将领）'!Q254,IF($H254="骑将",'[4]配置系数（将领）'!Q254,IF($H254="弓将",'[5]配置系数（将领）'!Q254,"")))</f>
        <v/>
      </c>
      <c r="S254" s="208">
        <f>IF($H254="步将",'[3]配置系数（将领）'!R254,IF($H254="骑将",'[4]配置系数（将领）'!R254,IF($H254="弓将",'[5]配置系数（将领）'!R254,"")))</f>
        <v>0</v>
      </c>
      <c r="T254" s="208">
        <f>IF($H254="步将",'[3]配置系数（将领）'!S254,IF($H254="骑将",'[4]配置系数（将领）'!S254,IF($H254="弓将",'[5]配置系数（将领）'!S254,"")))</f>
        <v>0</v>
      </c>
      <c r="U254" s="208" t="str">
        <f ca="1">IF($H254="步将",'[3]配置系数（将领）'!T254,IF($H254="骑将",'[4]配置系数（将领）'!T254,IF($H254="弓将",'[5]配置系数（将领）'!T254,"")))</f>
        <v/>
      </c>
      <c r="V254" s="206">
        <f t="shared" ca="1" si="14"/>
        <v>1</v>
      </c>
      <c r="X254" s="208" t="str">
        <f ca="1">IF($H254="步将",'[3]配置系数（将领）'!W254,IF($H254="骑将",'[4]配置系数（将领）'!W254,IF($H254="弓将",'[5]配置系数（将领）'!W254,"")))</f>
        <v/>
      </c>
      <c r="Y254" s="208" t="str">
        <f ca="1">IF($H254="步将",'[3]配置系数（将领）'!X254,IF($H254="骑将",'[4]配置系数（将领）'!X254,IF($H254="弓将",'[5]配置系数（将领）'!X254,"")))</f>
        <v/>
      </c>
      <c r="Z254" s="208">
        <f>IF($H254="步将",'[3]配置系数（将领）'!Y254,IF($H254="骑将",'[4]配置系数（将领）'!Y254,IF($H254="弓将",'[5]配置系数（将领）'!Y254,"")))</f>
        <v>0</v>
      </c>
      <c r="AA254" s="208">
        <f>IF($H254="步将",'[3]配置系数（将领）'!Z254,IF($H254="骑将",'[4]配置系数（将领）'!Z254,IF($H254="弓将",'[5]配置系数（将领）'!Z254,"")))</f>
        <v>0</v>
      </c>
      <c r="AB254" s="208" t="str">
        <f ca="1">IF($H254="步将",'[3]配置系数（将领）'!AA254,IF($H254="骑将",'[4]配置系数（将领）'!AA254,IF($H254="弓将",'[5]配置系数（将领）'!AA254,"")))</f>
        <v/>
      </c>
      <c r="AC254" s="206">
        <f t="shared" ca="1" si="15"/>
        <v>1</v>
      </c>
    </row>
    <row r="255" spans="3:29" x14ac:dyDescent="0.15">
      <c r="C255" s="107">
        <v>247</v>
      </c>
      <c r="D255" s="69">
        <f>IFERROR(MATCH(C255,索引!J:J,0),D254)</f>
        <v>26</v>
      </c>
      <c r="E255" s="69">
        <f t="shared" si="12"/>
        <v>8</v>
      </c>
      <c r="F255" s="69">
        <f>INDEX(索引!$F:$F,D255,1)</f>
        <v>10019</v>
      </c>
      <c r="G255" s="69" t="str">
        <f>INDEX(索引!$E:$E,D255,1)</f>
        <v>荀彧</v>
      </c>
      <c r="H255" s="69" t="str">
        <f>INDEX(索引!$G:$G,D255,1)</f>
        <v>弓将</v>
      </c>
      <c r="J255" s="208" t="str">
        <f ca="1">IF($H255="步将",'[3]配置系数（将领）'!I255,IF($H255="骑将",'[4]配置系数（将领）'!I255,IF($H255="弓将",'[5]配置系数（将领）'!I255,"")))</f>
        <v/>
      </c>
      <c r="K255" s="208" t="str">
        <f ca="1">IF($H255="步将",'[3]配置系数（将领）'!J255,IF($H255="骑将",'[4]配置系数（将领）'!J255,IF($H255="弓将",'[5]配置系数（将领）'!J255,"")))</f>
        <v/>
      </c>
      <c r="L255" s="208">
        <f>IF($H255="步将",'[3]配置系数（将领）'!K255,IF($H255="骑将",'[4]配置系数（将领）'!K255,IF($H255="弓将",'[5]配置系数（将领）'!K255,"")))</f>
        <v>0</v>
      </c>
      <c r="M255" s="208">
        <f>IF($H255="步将",'[3]配置系数（将领）'!L255,IF($H255="骑将",'[4]配置系数（将领）'!L255,IF($H255="弓将",'[5]配置系数（将领）'!L255,"")))</f>
        <v>0</v>
      </c>
      <c r="N255" s="208" t="str">
        <f ca="1">IF($H255="步将",'[3]配置系数（将领）'!M255,IF($H255="骑将",'[4]配置系数（将领）'!M255,IF($H255="弓将",'[5]配置系数（将领）'!M255,"")))</f>
        <v/>
      </c>
      <c r="O255" s="206">
        <f t="shared" ca="1" si="13"/>
        <v>1</v>
      </c>
      <c r="Q255" s="208" t="str">
        <f ca="1">IF($H255="步将",'[3]配置系数（将领）'!P255,IF($H255="骑将",'[4]配置系数（将领）'!P255,IF($H255="弓将",'[5]配置系数（将领）'!P255,"")))</f>
        <v/>
      </c>
      <c r="R255" s="208" t="str">
        <f ca="1">IF($H255="步将",'[3]配置系数（将领）'!Q255,IF($H255="骑将",'[4]配置系数（将领）'!Q255,IF($H255="弓将",'[5]配置系数（将领）'!Q255,"")))</f>
        <v/>
      </c>
      <c r="S255" s="208">
        <f>IF($H255="步将",'[3]配置系数（将领）'!R255,IF($H255="骑将",'[4]配置系数（将领）'!R255,IF($H255="弓将",'[5]配置系数（将领）'!R255,"")))</f>
        <v>0</v>
      </c>
      <c r="T255" s="208">
        <f>IF($H255="步将",'[3]配置系数（将领）'!S255,IF($H255="骑将",'[4]配置系数（将领）'!S255,IF($H255="弓将",'[5]配置系数（将领）'!S255,"")))</f>
        <v>0</v>
      </c>
      <c r="U255" s="208" t="str">
        <f ca="1">IF($H255="步将",'[3]配置系数（将领）'!T255,IF($H255="骑将",'[4]配置系数（将领）'!T255,IF($H255="弓将",'[5]配置系数（将领）'!T255,"")))</f>
        <v/>
      </c>
      <c r="V255" s="206">
        <f t="shared" ca="1" si="14"/>
        <v>1</v>
      </c>
      <c r="X255" s="208" t="str">
        <f ca="1">IF($H255="步将",'[3]配置系数（将领）'!W255,IF($H255="骑将",'[4]配置系数（将领）'!W255,IF($H255="弓将",'[5]配置系数（将领）'!W255,"")))</f>
        <v/>
      </c>
      <c r="Y255" s="208" t="str">
        <f ca="1">IF($H255="步将",'[3]配置系数（将领）'!X255,IF($H255="骑将",'[4]配置系数（将领）'!X255,IF($H255="弓将",'[5]配置系数（将领）'!X255,"")))</f>
        <v/>
      </c>
      <c r="Z255" s="208">
        <f>IF($H255="步将",'[3]配置系数（将领）'!Y255,IF($H255="骑将",'[4]配置系数（将领）'!Y255,IF($H255="弓将",'[5]配置系数（将领）'!Y255,"")))</f>
        <v>0</v>
      </c>
      <c r="AA255" s="208">
        <f>IF($H255="步将",'[3]配置系数（将领）'!Z255,IF($H255="骑将",'[4]配置系数（将领）'!Z255,IF($H255="弓将",'[5]配置系数（将领）'!Z255,"")))</f>
        <v>0</v>
      </c>
      <c r="AB255" s="208" t="str">
        <f ca="1">IF($H255="步将",'[3]配置系数（将领）'!AA255,IF($H255="骑将",'[4]配置系数（将领）'!AA255,IF($H255="弓将",'[5]配置系数（将领）'!AA255,"")))</f>
        <v/>
      </c>
      <c r="AC255" s="206">
        <f t="shared" ca="1" si="15"/>
        <v>1</v>
      </c>
    </row>
    <row r="256" spans="3:29" x14ac:dyDescent="0.15">
      <c r="C256" s="107">
        <v>248</v>
      </c>
      <c r="D256" s="69">
        <f>IFERROR(MATCH(C256,索引!J:J,0),D255)</f>
        <v>26</v>
      </c>
      <c r="E256" s="69">
        <f t="shared" si="12"/>
        <v>9</v>
      </c>
      <c r="F256" s="69">
        <f>INDEX(索引!$F:$F,D256,1)</f>
        <v>10019</v>
      </c>
      <c r="G256" s="69" t="str">
        <f>INDEX(索引!$E:$E,D256,1)</f>
        <v>荀彧</v>
      </c>
      <c r="H256" s="69" t="str">
        <f>INDEX(索引!$G:$G,D256,1)</f>
        <v>弓将</v>
      </c>
      <c r="J256" s="208" t="str">
        <f ca="1">IF($H256="步将",'[3]配置系数（将领）'!I256,IF($H256="骑将",'[4]配置系数（将领）'!I256,IF($H256="弓将",'[5]配置系数（将领）'!I256,"")))</f>
        <v/>
      </c>
      <c r="K256" s="208" t="str">
        <f ca="1">IF($H256="步将",'[3]配置系数（将领）'!J256,IF($H256="骑将",'[4]配置系数（将领）'!J256,IF($H256="弓将",'[5]配置系数（将领）'!J256,"")))</f>
        <v/>
      </c>
      <c r="L256" s="208">
        <f>IF($H256="步将",'[3]配置系数（将领）'!K256,IF($H256="骑将",'[4]配置系数（将领）'!K256,IF($H256="弓将",'[5]配置系数（将领）'!K256,"")))</f>
        <v>0</v>
      </c>
      <c r="M256" s="208">
        <f>IF($H256="步将",'[3]配置系数（将领）'!L256,IF($H256="骑将",'[4]配置系数（将领）'!L256,IF($H256="弓将",'[5]配置系数（将领）'!L256,"")))</f>
        <v>0</v>
      </c>
      <c r="N256" s="208" t="str">
        <f ca="1">IF($H256="步将",'[3]配置系数（将领）'!M256,IF($H256="骑将",'[4]配置系数（将领）'!M256,IF($H256="弓将",'[5]配置系数（将领）'!M256,"")))</f>
        <v/>
      </c>
      <c r="O256" s="206">
        <f t="shared" ca="1" si="13"/>
        <v>1</v>
      </c>
      <c r="Q256" s="208" t="str">
        <f ca="1">IF($H256="步将",'[3]配置系数（将领）'!P256,IF($H256="骑将",'[4]配置系数（将领）'!P256,IF($H256="弓将",'[5]配置系数（将领）'!P256,"")))</f>
        <v/>
      </c>
      <c r="R256" s="208" t="str">
        <f ca="1">IF($H256="步将",'[3]配置系数（将领）'!Q256,IF($H256="骑将",'[4]配置系数（将领）'!Q256,IF($H256="弓将",'[5]配置系数（将领）'!Q256,"")))</f>
        <v/>
      </c>
      <c r="S256" s="208">
        <f>IF($H256="步将",'[3]配置系数（将领）'!R256,IF($H256="骑将",'[4]配置系数（将领）'!R256,IF($H256="弓将",'[5]配置系数（将领）'!R256,"")))</f>
        <v>0</v>
      </c>
      <c r="T256" s="208">
        <f>IF($H256="步将",'[3]配置系数（将领）'!S256,IF($H256="骑将",'[4]配置系数（将领）'!S256,IF($H256="弓将",'[5]配置系数（将领）'!S256,"")))</f>
        <v>0</v>
      </c>
      <c r="U256" s="208" t="str">
        <f ca="1">IF($H256="步将",'[3]配置系数（将领）'!T256,IF($H256="骑将",'[4]配置系数（将领）'!T256,IF($H256="弓将",'[5]配置系数（将领）'!T256,"")))</f>
        <v/>
      </c>
      <c r="V256" s="206">
        <f t="shared" ca="1" si="14"/>
        <v>1</v>
      </c>
      <c r="X256" s="208" t="str">
        <f ca="1">IF($H256="步将",'[3]配置系数（将领）'!W256,IF($H256="骑将",'[4]配置系数（将领）'!W256,IF($H256="弓将",'[5]配置系数（将领）'!W256,"")))</f>
        <v/>
      </c>
      <c r="Y256" s="208" t="str">
        <f ca="1">IF($H256="步将",'[3]配置系数（将领）'!X256,IF($H256="骑将",'[4]配置系数（将领）'!X256,IF($H256="弓将",'[5]配置系数（将领）'!X256,"")))</f>
        <v/>
      </c>
      <c r="Z256" s="208">
        <f>IF($H256="步将",'[3]配置系数（将领）'!Y256,IF($H256="骑将",'[4]配置系数（将领）'!Y256,IF($H256="弓将",'[5]配置系数（将领）'!Y256,"")))</f>
        <v>0</v>
      </c>
      <c r="AA256" s="208">
        <f>IF($H256="步将",'[3]配置系数（将领）'!Z256,IF($H256="骑将",'[4]配置系数（将领）'!Z256,IF($H256="弓将",'[5]配置系数（将领）'!Z256,"")))</f>
        <v>0</v>
      </c>
      <c r="AB256" s="208" t="str">
        <f ca="1">IF($H256="步将",'[3]配置系数（将领）'!AA256,IF($H256="骑将",'[4]配置系数（将领）'!AA256,IF($H256="弓将",'[5]配置系数（将领）'!AA256,"")))</f>
        <v/>
      </c>
      <c r="AC256" s="206">
        <f t="shared" ca="1" si="15"/>
        <v>1</v>
      </c>
    </row>
    <row r="257" spans="3:29" x14ac:dyDescent="0.15">
      <c r="C257" s="107">
        <v>249</v>
      </c>
      <c r="D257" s="69">
        <f>IFERROR(MATCH(C257,索引!J:J,0),D256)</f>
        <v>26</v>
      </c>
      <c r="E257" s="69">
        <f t="shared" si="12"/>
        <v>10</v>
      </c>
      <c r="F257" s="69">
        <f>INDEX(索引!$F:$F,D257,1)</f>
        <v>10019</v>
      </c>
      <c r="G257" s="69" t="str">
        <f>INDEX(索引!$E:$E,D257,1)</f>
        <v>荀彧</v>
      </c>
      <c r="H257" s="69" t="str">
        <f>INDEX(索引!$G:$G,D257,1)</f>
        <v>弓将</v>
      </c>
      <c r="J257" s="208" t="str">
        <f ca="1">IF($H257="步将",'[3]配置系数（将领）'!I257,IF($H257="骑将",'[4]配置系数（将领）'!I257,IF($H257="弓将",'[5]配置系数（将领）'!I257,"")))</f>
        <v/>
      </c>
      <c r="K257" s="208" t="str">
        <f ca="1">IF($H257="步将",'[3]配置系数（将领）'!J257,IF($H257="骑将",'[4]配置系数（将领）'!J257,IF($H257="弓将",'[5]配置系数（将领）'!J257,"")))</f>
        <v/>
      </c>
      <c r="L257" s="208">
        <f>IF($H257="步将",'[3]配置系数（将领）'!K257,IF($H257="骑将",'[4]配置系数（将领）'!K257,IF($H257="弓将",'[5]配置系数（将领）'!K257,"")))</f>
        <v>0</v>
      </c>
      <c r="M257" s="208">
        <f>IF($H257="步将",'[3]配置系数（将领）'!L257,IF($H257="骑将",'[4]配置系数（将领）'!L257,IF($H257="弓将",'[5]配置系数（将领）'!L257,"")))</f>
        <v>0</v>
      </c>
      <c r="N257" s="208" t="str">
        <f ca="1">IF($H257="步将",'[3]配置系数（将领）'!M257,IF($H257="骑将",'[4]配置系数（将领）'!M257,IF($H257="弓将",'[5]配置系数（将领）'!M257,"")))</f>
        <v/>
      </c>
      <c r="O257" s="206">
        <f t="shared" ca="1" si="13"/>
        <v>1</v>
      </c>
      <c r="Q257" s="208" t="str">
        <f ca="1">IF($H257="步将",'[3]配置系数（将领）'!P257,IF($H257="骑将",'[4]配置系数（将领）'!P257,IF($H257="弓将",'[5]配置系数（将领）'!P257,"")))</f>
        <v/>
      </c>
      <c r="R257" s="208" t="str">
        <f ca="1">IF($H257="步将",'[3]配置系数（将领）'!Q257,IF($H257="骑将",'[4]配置系数（将领）'!Q257,IF($H257="弓将",'[5]配置系数（将领）'!Q257,"")))</f>
        <v/>
      </c>
      <c r="S257" s="208">
        <f>IF($H257="步将",'[3]配置系数（将领）'!R257,IF($H257="骑将",'[4]配置系数（将领）'!R257,IF($H257="弓将",'[5]配置系数（将领）'!R257,"")))</f>
        <v>0</v>
      </c>
      <c r="T257" s="208">
        <f>IF($H257="步将",'[3]配置系数（将领）'!S257,IF($H257="骑将",'[4]配置系数（将领）'!S257,IF($H257="弓将",'[5]配置系数（将领）'!S257,"")))</f>
        <v>0</v>
      </c>
      <c r="U257" s="208" t="str">
        <f ca="1">IF($H257="步将",'[3]配置系数（将领）'!T257,IF($H257="骑将",'[4]配置系数（将领）'!T257,IF($H257="弓将",'[5]配置系数（将领）'!T257,"")))</f>
        <v/>
      </c>
      <c r="V257" s="206">
        <f t="shared" ca="1" si="14"/>
        <v>1</v>
      </c>
      <c r="X257" s="208" t="str">
        <f ca="1">IF($H257="步将",'[3]配置系数（将领）'!W257,IF($H257="骑将",'[4]配置系数（将领）'!W257,IF($H257="弓将",'[5]配置系数（将领）'!W257,"")))</f>
        <v/>
      </c>
      <c r="Y257" s="208" t="str">
        <f ca="1">IF($H257="步将",'[3]配置系数（将领）'!X257,IF($H257="骑将",'[4]配置系数（将领）'!X257,IF($H257="弓将",'[5]配置系数（将领）'!X257,"")))</f>
        <v/>
      </c>
      <c r="Z257" s="208">
        <f>IF($H257="步将",'[3]配置系数（将领）'!Y257,IF($H257="骑将",'[4]配置系数（将领）'!Y257,IF($H257="弓将",'[5]配置系数（将领）'!Y257,"")))</f>
        <v>0</v>
      </c>
      <c r="AA257" s="208">
        <f>IF($H257="步将",'[3]配置系数（将领）'!Z257,IF($H257="骑将",'[4]配置系数（将领）'!Z257,IF($H257="弓将",'[5]配置系数（将领）'!Z257,"")))</f>
        <v>0</v>
      </c>
      <c r="AB257" s="208" t="str">
        <f ca="1">IF($H257="步将",'[3]配置系数（将领）'!AA257,IF($H257="骑将",'[4]配置系数（将领）'!AA257,IF($H257="弓将",'[5]配置系数（将领）'!AA257,"")))</f>
        <v/>
      </c>
      <c r="AC257" s="206">
        <f t="shared" ca="1" si="15"/>
        <v>1</v>
      </c>
    </row>
    <row r="258" spans="3:29" x14ac:dyDescent="0.15">
      <c r="C258" s="107">
        <v>250</v>
      </c>
      <c r="D258" s="69">
        <f>IFERROR(MATCH(C258,索引!J:J,0),D257)</f>
        <v>26</v>
      </c>
      <c r="E258" s="69">
        <f t="shared" si="12"/>
        <v>11</v>
      </c>
      <c r="F258" s="69">
        <f>INDEX(索引!$F:$F,D258,1)</f>
        <v>10019</v>
      </c>
      <c r="G258" s="69" t="str">
        <f>INDEX(索引!$E:$E,D258,1)</f>
        <v>荀彧</v>
      </c>
      <c r="H258" s="69" t="str">
        <f>INDEX(索引!$G:$G,D258,1)</f>
        <v>弓将</v>
      </c>
      <c r="J258" s="208" t="str">
        <f ca="1">IF($H258="步将",'[3]配置系数（将领）'!I258,IF($H258="骑将",'[4]配置系数（将领）'!I258,IF($H258="弓将",'[5]配置系数（将领）'!I258,"")))</f>
        <v/>
      </c>
      <c r="K258" s="208" t="str">
        <f ca="1">IF($H258="步将",'[3]配置系数（将领）'!J258,IF($H258="骑将",'[4]配置系数（将领）'!J258,IF($H258="弓将",'[5]配置系数（将领）'!J258,"")))</f>
        <v/>
      </c>
      <c r="L258" s="208">
        <f>IF($H258="步将",'[3]配置系数（将领）'!K258,IF($H258="骑将",'[4]配置系数（将领）'!K258,IF($H258="弓将",'[5]配置系数（将领）'!K258,"")))</f>
        <v>0</v>
      </c>
      <c r="M258" s="208">
        <f>IF($H258="步将",'[3]配置系数（将领）'!L258,IF($H258="骑将",'[4]配置系数（将领）'!L258,IF($H258="弓将",'[5]配置系数（将领）'!L258,"")))</f>
        <v>0</v>
      </c>
      <c r="N258" s="208" t="str">
        <f ca="1">IF($H258="步将",'[3]配置系数（将领）'!M258,IF($H258="骑将",'[4]配置系数（将领）'!M258,IF($H258="弓将",'[5]配置系数（将领）'!M258,"")))</f>
        <v/>
      </c>
      <c r="O258" s="206">
        <f t="shared" ca="1" si="13"/>
        <v>1</v>
      </c>
      <c r="Q258" s="208" t="str">
        <f ca="1">IF($H258="步将",'[3]配置系数（将领）'!P258,IF($H258="骑将",'[4]配置系数（将领）'!P258,IF($H258="弓将",'[5]配置系数（将领）'!P258,"")))</f>
        <v/>
      </c>
      <c r="R258" s="208" t="str">
        <f ca="1">IF($H258="步将",'[3]配置系数（将领）'!Q258,IF($H258="骑将",'[4]配置系数（将领）'!Q258,IF($H258="弓将",'[5]配置系数（将领）'!Q258,"")))</f>
        <v/>
      </c>
      <c r="S258" s="208">
        <f>IF($H258="步将",'[3]配置系数（将领）'!R258,IF($H258="骑将",'[4]配置系数（将领）'!R258,IF($H258="弓将",'[5]配置系数（将领）'!R258,"")))</f>
        <v>0</v>
      </c>
      <c r="T258" s="208">
        <f>IF($H258="步将",'[3]配置系数（将领）'!S258,IF($H258="骑将",'[4]配置系数（将领）'!S258,IF($H258="弓将",'[5]配置系数（将领）'!S258,"")))</f>
        <v>0</v>
      </c>
      <c r="U258" s="208" t="str">
        <f ca="1">IF($H258="步将",'[3]配置系数（将领）'!T258,IF($H258="骑将",'[4]配置系数（将领）'!T258,IF($H258="弓将",'[5]配置系数（将领）'!T258,"")))</f>
        <v/>
      </c>
      <c r="V258" s="206">
        <f t="shared" ca="1" si="14"/>
        <v>1</v>
      </c>
      <c r="X258" s="208" t="str">
        <f ca="1">IF($H258="步将",'[3]配置系数（将领）'!W258,IF($H258="骑将",'[4]配置系数（将领）'!W258,IF($H258="弓将",'[5]配置系数（将领）'!W258,"")))</f>
        <v/>
      </c>
      <c r="Y258" s="208" t="str">
        <f ca="1">IF($H258="步将",'[3]配置系数（将领）'!X258,IF($H258="骑将",'[4]配置系数（将领）'!X258,IF($H258="弓将",'[5]配置系数（将领）'!X258,"")))</f>
        <v/>
      </c>
      <c r="Z258" s="208">
        <f>IF($H258="步将",'[3]配置系数（将领）'!Y258,IF($H258="骑将",'[4]配置系数（将领）'!Y258,IF($H258="弓将",'[5]配置系数（将领）'!Y258,"")))</f>
        <v>0</v>
      </c>
      <c r="AA258" s="208">
        <f>IF($H258="步将",'[3]配置系数（将领）'!Z258,IF($H258="骑将",'[4]配置系数（将领）'!Z258,IF($H258="弓将",'[5]配置系数（将领）'!Z258,"")))</f>
        <v>0</v>
      </c>
      <c r="AB258" s="208" t="str">
        <f ca="1">IF($H258="步将",'[3]配置系数（将领）'!AA258,IF($H258="骑将",'[4]配置系数（将领）'!AA258,IF($H258="弓将",'[5]配置系数（将领）'!AA258,"")))</f>
        <v/>
      </c>
      <c r="AC258" s="206">
        <f t="shared" ca="1" si="15"/>
        <v>1</v>
      </c>
    </row>
    <row r="259" spans="3:29" x14ac:dyDescent="0.15">
      <c r="C259" s="107">
        <v>251</v>
      </c>
      <c r="D259" s="69">
        <f>IFERROR(MATCH(C259,索引!J:J,0),D258)</f>
        <v>26</v>
      </c>
      <c r="E259" s="69">
        <f t="shared" si="12"/>
        <v>12</v>
      </c>
      <c r="F259" s="69">
        <f>INDEX(索引!$F:$F,D259,1)</f>
        <v>10019</v>
      </c>
      <c r="G259" s="69" t="str">
        <f>INDEX(索引!$E:$E,D259,1)</f>
        <v>荀彧</v>
      </c>
      <c r="H259" s="69" t="str">
        <f>INDEX(索引!$G:$G,D259,1)</f>
        <v>弓将</v>
      </c>
      <c r="J259" s="208" t="str">
        <f ca="1">IF($H259="步将",'[3]配置系数（将领）'!I259,IF($H259="骑将",'[4]配置系数（将领）'!I259,IF($H259="弓将",'[5]配置系数（将领）'!I259,"")))</f>
        <v/>
      </c>
      <c r="K259" s="208" t="str">
        <f ca="1">IF($H259="步将",'[3]配置系数（将领）'!J259,IF($H259="骑将",'[4]配置系数（将领）'!J259,IF($H259="弓将",'[5]配置系数（将领）'!J259,"")))</f>
        <v/>
      </c>
      <c r="L259" s="208">
        <f>IF($H259="步将",'[3]配置系数（将领）'!K259,IF($H259="骑将",'[4]配置系数（将领）'!K259,IF($H259="弓将",'[5]配置系数（将领）'!K259,"")))</f>
        <v>0</v>
      </c>
      <c r="M259" s="208">
        <f>IF($H259="步将",'[3]配置系数（将领）'!L259,IF($H259="骑将",'[4]配置系数（将领）'!L259,IF($H259="弓将",'[5]配置系数（将领）'!L259,"")))</f>
        <v>0</v>
      </c>
      <c r="N259" s="208" t="str">
        <f ca="1">IF($H259="步将",'[3]配置系数（将领）'!M259,IF($H259="骑将",'[4]配置系数（将领）'!M259,IF($H259="弓将",'[5]配置系数（将领）'!M259,"")))</f>
        <v/>
      </c>
      <c r="O259" s="206">
        <f t="shared" ca="1" si="13"/>
        <v>1</v>
      </c>
      <c r="Q259" s="208" t="str">
        <f ca="1">IF($H259="步将",'[3]配置系数（将领）'!P259,IF($H259="骑将",'[4]配置系数（将领）'!P259,IF($H259="弓将",'[5]配置系数（将领）'!P259,"")))</f>
        <v/>
      </c>
      <c r="R259" s="208" t="str">
        <f ca="1">IF($H259="步将",'[3]配置系数（将领）'!Q259,IF($H259="骑将",'[4]配置系数（将领）'!Q259,IF($H259="弓将",'[5]配置系数（将领）'!Q259,"")))</f>
        <v/>
      </c>
      <c r="S259" s="208">
        <f>IF($H259="步将",'[3]配置系数（将领）'!R259,IF($H259="骑将",'[4]配置系数（将领）'!R259,IF($H259="弓将",'[5]配置系数（将领）'!R259,"")))</f>
        <v>0</v>
      </c>
      <c r="T259" s="208">
        <f>IF($H259="步将",'[3]配置系数（将领）'!S259,IF($H259="骑将",'[4]配置系数（将领）'!S259,IF($H259="弓将",'[5]配置系数（将领）'!S259,"")))</f>
        <v>0</v>
      </c>
      <c r="U259" s="208" t="str">
        <f ca="1">IF($H259="步将",'[3]配置系数（将领）'!T259,IF($H259="骑将",'[4]配置系数（将领）'!T259,IF($H259="弓将",'[5]配置系数（将领）'!T259,"")))</f>
        <v/>
      </c>
      <c r="V259" s="206">
        <f t="shared" ca="1" si="14"/>
        <v>1</v>
      </c>
      <c r="X259" s="208" t="str">
        <f ca="1">IF($H259="步将",'[3]配置系数（将领）'!W259,IF($H259="骑将",'[4]配置系数（将领）'!W259,IF($H259="弓将",'[5]配置系数（将领）'!W259,"")))</f>
        <v/>
      </c>
      <c r="Y259" s="208" t="str">
        <f ca="1">IF($H259="步将",'[3]配置系数（将领）'!X259,IF($H259="骑将",'[4]配置系数（将领）'!X259,IF($H259="弓将",'[5]配置系数（将领）'!X259,"")))</f>
        <v/>
      </c>
      <c r="Z259" s="208">
        <f>IF($H259="步将",'[3]配置系数（将领）'!Y259,IF($H259="骑将",'[4]配置系数（将领）'!Y259,IF($H259="弓将",'[5]配置系数（将领）'!Y259,"")))</f>
        <v>0</v>
      </c>
      <c r="AA259" s="208">
        <f>IF($H259="步将",'[3]配置系数（将领）'!Z259,IF($H259="骑将",'[4]配置系数（将领）'!Z259,IF($H259="弓将",'[5]配置系数（将领）'!Z259,"")))</f>
        <v>0</v>
      </c>
      <c r="AB259" s="208" t="str">
        <f ca="1">IF($H259="步将",'[3]配置系数（将领）'!AA259,IF($H259="骑将",'[4]配置系数（将领）'!AA259,IF($H259="弓将",'[5]配置系数（将领）'!AA259,"")))</f>
        <v/>
      </c>
      <c r="AC259" s="206">
        <f t="shared" ca="1" si="15"/>
        <v>1</v>
      </c>
    </row>
    <row r="260" spans="3:29" x14ac:dyDescent="0.15">
      <c r="C260" s="107">
        <v>252</v>
      </c>
      <c r="D260" s="69">
        <f>IFERROR(MATCH(C260,索引!J:J,0),D259)</f>
        <v>26</v>
      </c>
      <c r="E260" s="69">
        <f t="shared" si="12"/>
        <v>13</v>
      </c>
      <c r="F260" s="69">
        <f>INDEX(索引!$F:$F,D260,1)</f>
        <v>10019</v>
      </c>
      <c r="G260" s="69" t="str">
        <f>INDEX(索引!$E:$E,D260,1)</f>
        <v>荀彧</v>
      </c>
      <c r="H260" s="69" t="str">
        <f>INDEX(索引!$G:$G,D260,1)</f>
        <v>弓将</v>
      </c>
      <c r="J260" s="208" t="str">
        <f ca="1">IF($H260="步将",'[3]配置系数（将领）'!I260,IF($H260="骑将",'[4]配置系数（将领）'!I260,IF($H260="弓将",'[5]配置系数（将领）'!I260,"")))</f>
        <v/>
      </c>
      <c r="K260" s="208" t="str">
        <f ca="1">IF($H260="步将",'[3]配置系数（将领）'!J260,IF($H260="骑将",'[4]配置系数（将领）'!J260,IF($H260="弓将",'[5]配置系数（将领）'!J260,"")))</f>
        <v/>
      </c>
      <c r="L260" s="208">
        <f>IF($H260="步将",'[3]配置系数（将领）'!K260,IF($H260="骑将",'[4]配置系数（将领）'!K260,IF($H260="弓将",'[5]配置系数（将领）'!K260,"")))</f>
        <v>0</v>
      </c>
      <c r="M260" s="208">
        <f>IF($H260="步将",'[3]配置系数（将领）'!L260,IF($H260="骑将",'[4]配置系数（将领）'!L260,IF($H260="弓将",'[5]配置系数（将领）'!L260,"")))</f>
        <v>0</v>
      </c>
      <c r="N260" s="208" t="str">
        <f ca="1">IF($H260="步将",'[3]配置系数（将领）'!M260,IF($H260="骑将",'[4]配置系数（将领）'!M260,IF($H260="弓将",'[5]配置系数（将领）'!M260,"")))</f>
        <v/>
      </c>
      <c r="O260" s="206">
        <f t="shared" ca="1" si="13"/>
        <v>1</v>
      </c>
      <c r="Q260" s="208" t="str">
        <f ca="1">IF($H260="步将",'[3]配置系数（将领）'!P260,IF($H260="骑将",'[4]配置系数（将领）'!P260,IF($H260="弓将",'[5]配置系数（将领）'!P260,"")))</f>
        <v/>
      </c>
      <c r="R260" s="208" t="str">
        <f ca="1">IF($H260="步将",'[3]配置系数（将领）'!Q260,IF($H260="骑将",'[4]配置系数（将领）'!Q260,IF($H260="弓将",'[5]配置系数（将领）'!Q260,"")))</f>
        <v/>
      </c>
      <c r="S260" s="208">
        <f>IF($H260="步将",'[3]配置系数（将领）'!R260,IF($H260="骑将",'[4]配置系数（将领）'!R260,IF($H260="弓将",'[5]配置系数（将领）'!R260,"")))</f>
        <v>0</v>
      </c>
      <c r="T260" s="208">
        <f>IF($H260="步将",'[3]配置系数（将领）'!S260,IF($H260="骑将",'[4]配置系数（将领）'!S260,IF($H260="弓将",'[5]配置系数（将领）'!S260,"")))</f>
        <v>0</v>
      </c>
      <c r="U260" s="208" t="str">
        <f ca="1">IF($H260="步将",'[3]配置系数（将领）'!T260,IF($H260="骑将",'[4]配置系数（将领）'!T260,IF($H260="弓将",'[5]配置系数（将领）'!T260,"")))</f>
        <v/>
      </c>
      <c r="V260" s="206">
        <f t="shared" ca="1" si="14"/>
        <v>1</v>
      </c>
      <c r="X260" s="208" t="str">
        <f ca="1">IF($H260="步将",'[3]配置系数（将领）'!W260,IF($H260="骑将",'[4]配置系数（将领）'!W260,IF($H260="弓将",'[5]配置系数（将领）'!W260,"")))</f>
        <v/>
      </c>
      <c r="Y260" s="208" t="str">
        <f ca="1">IF($H260="步将",'[3]配置系数（将领）'!X260,IF($H260="骑将",'[4]配置系数（将领）'!X260,IF($H260="弓将",'[5]配置系数（将领）'!X260,"")))</f>
        <v/>
      </c>
      <c r="Z260" s="208">
        <f>IF($H260="步将",'[3]配置系数（将领）'!Y260,IF($H260="骑将",'[4]配置系数（将领）'!Y260,IF($H260="弓将",'[5]配置系数（将领）'!Y260,"")))</f>
        <v>0</v>
      </c>
      <c r="AA260" s="208">
        <f>IF($H260="步将",'[3]配置系数（将领）'!Z260,IF($H260="骑将",'[4]配置系数（将领）'!Z260,IF($H260="弓将",'[5]配置系数（将领）'!Z260,"")))</f>
        <v>0</v>
      </c>
      <c r="AB260" s="208" t="str">
        <f ca="1">IF($H260="步将",'[3]配置系数（将领）'!AA260,IF($H260="骑将",'[4]配置系数（将领）'!AA260,IF($H260="弓将",'[5]配置系数（将领）'!AA260,"")))</f>
        <v/>
      </c>
      <c r="AC260" s="206">
        <f t="shared" ca="1" si="15"/>
        <v>1</v>
      </c>
    </row>
    <row r="261" spans="3:29" x14ac:dyDescent="0.15">
      <c r="C261" s="107">
        <v>253</v>
      </c>
      <c r="D261" s="69">
        <f>IFERROR(MATCH(C261,索引!J:J,0),D260)</f>
        <v>26</v>
      </c>
      <c r="E261" s="69">
        <f t="shared" si="12"/>
        <v>14</v>
      </c>
      <c r="F261" s="69">
        <f>INDEX(索引!$F:$F,D261,1)</f>
        <v>10019</v>
      </c>
      <c r="G261" s="69" t="str">
        <f>INDEX(索引!$E:$E,D261,1)</f>
        <v>荀彧</v>
      </c>
      <c r="H261" s="69" t="str">
        <f>INDEX(索引!$G:$G,D261,1)</f>
        <v>弓将</v>
      </c>
      <c r="J261" s="208" t="str">
        <f ca="1">IF($H261="步将",'[3]配置系数（将领）'!I261,IF($H261="骑将",'[4]配置系数（将领）'!I261,IF($H261="弓将",'[5]配置系数（将领）'!I261,"")))</f>
        <v/>
      </c>
      <c r="K261" s="208" t="str">
        <f ca="1">IF($H261="步将",'[3]配置系数（将领）'!J261,IF($H261="骑将",'[4]配置系数（将领）'!J261,IF($H261="弓将",'[5]配置系数（将领）'!J261,"")))</f>
        <v/>
      </c>
      <c r="L261" s="208">
        <f>IF($H261="步将",'[3]配置系数（将领）'!K261,IF($H261="骑将",'[4]配置系数（将领）'!K261,IF($H261="弓将",'[5]配置系数（将领）'!K261,"")))</f>
        <v>0</v>
      </c>
      <c r="M261" s="208">
        <f>IF($H261="步将",'[3]配置系数（将领）'!L261,IF($H261="骑将",'[4]配置系数（将领）'!L261,IF($H261="弓将",'[5]配置系数（将领）'!L261,"")))</f>
        <v>0</v>
      </c>
      <c r="N261" s="208" t="str">
        <f ca="1">IF($H261="步将",'[3]配置系数（将领）'!M261,IF($H261="骑将",'[4]配置系数（将领）'!M261,IF($H261="弓将",'[5]配置系数（将领）'!M261,"")))</f>
        <v/>
      </c>
      <c r="O261" s="206">
        <f t="shared" ca="1" si="13"/>
        <v>1</v>
      </c>
      <c r="Q261" s="208" t="str">
        <f ca="1">IF($H261="步将",'[3]配置系数（将领）'!P261,IF($H261="骑将",'[4]配置系数（将领）'!P261,IF($H261="弓将",'[5]配置系数（将领）'!P261,"")))</f>
        <v/>
      </c>
      <c r="R261" s="208" t="str">
        <f ca="1">IF($H261="步将",'[3]配置系数（将领）'!Q261,IF($H261="骑将",'[4]配置系数（将领）'!Q261,IF($H261="弓将",'[5]配置系数（将领）'!Q261,"")))</f>
        <v/>
      </c>
      <c r="S261" s="208">
        <f>IF($H261="步将",'[3]配置系数（将领）'!R261,IF($H261="骑将",'[4]配置系数（将领）'!R261,IF($H261="弓将",'[5]配置系数（将领）'!R261,"")))</f>
        <v>0</v>
      </c>
      <c r="T261" s="208">
        <f>IF($H261="步将",'[3]配置系数（将领）'!S261,IF($H261="骑将",'[4]配置系数（将领）'!S261,IF($H261="弓将",'[5]配置系数（将领）'!S261,"")))</f>
        <v>0</v>
      </c>
      <c r="U261" s="208" t="str">
        <f ca="1">IF($H261="步将",'[3]配置系数（将领）'!T261,IF($H261="骑将",'[4]配置系数（将领）'!T261,IF($H261="弓将",'[5]配置系数（将领）'!T261,"")))</f>
        <v/>
      </c>
      <c r="V261" s="206">
        <f t="shared" ca="1" si="14"/>
        <v>1</v>
      </c>
      <c r="X261" s="208" t="str">
        <f ca="1">IF($H261="步将",'[3]配置系数（将领）'!W261,IF($H261="骑将",'[4]配置系数（将领）'!W261,IF($H261="弓将",'[5]配置系数（将领）'!W261,"")))</f>
        <v/>
      </c>
      <c r="Y261" s="208" t="str">
        <f ca="1">IF($H261="步将",'[3]配置系数（将领）'!X261,IF($H261="骑将",'[4]配置系数（将领）'!X261,IF($H261="弓将",'[5]配置系数（将领）'!X261,"")))</f>
        <v/>
      </c>
      <c r="Z261" s="208">
        <f>IF($H261="步将",'[3]配置系数（将领）'!Y261,IF($H261="骑将",'[4]配置系数（将领）'!Y261,IF($H261="弓将",'[5]配置系数（将领）'!Y261,"")))</f>
        <v>0</v>
      </c>
      <c r="AA261" s="208">
        <f>IF($H261="步将",'[3]配置系数（将领）'!Z261,IF($H261="骑将",'[4]配置系数（将领）'!Z261,IF($H261="弓将",'[5]配置系数（将领）'!Z261,"")))</f>
        <v>0</v>
      </c>
      <c r="AB261" s="208" t="str">
        <f ca="1">IF($H261="步将",'[3]配置系数（将领）'!AA261,IF($H261="骑将",'[4]配置系数（将领）'!AA261,IF($H261="弓将",'[5]配置系数（将领）'!AA261,"")))</f>
        <v/>
      </c>
      <c r="AC261" s="206">
        <f t="shared" ca="1" si="15"/>
        <v>1</v>
      </c>
    </row>
    <row r="262" spans="3:29" x14ac:dyDescent="0.15">
      <c r="C262" s="107">
        <v>254</v>
      </c>
      <c r="D262" s="69">
        <f>IFERROR(MATCH(C262,索引!J:J,0),D261)</f>
        <v>26</v>
      </c>
      <c r="E262" s="69">
        <f t="shared" si="12"/>
        <v>15</v>
      </c>
      <c r="F262" s="69">
        <f>INDEX(索引!$F:$F,D262,1)</f>
        <v>10019</v>
      </c>
      <c r="G262" s="69" t="str">
        <f>INDEX(索引!$E:$E,D262,1)</f>
        <v>荀彧</v>
      </c>
      <c r="H262" s="69" t="str">
        <f>INDEX(索引!$G:$G,D262,1)</f>
        <v>弓将</v>
      </c>
      <c r="J262" s="208" t="str">
        <f ca="1">IF($H262="步将",'[3]配置系数（将领）'!I262,IF($H262="骑将",'[4]配置系数（将领）'!I262,IF($H262="弓将",'[5]配置系数（将领）'!I262,"")))</f>
        <v/>
      </c>
      <c r="K262" s="208" t="str">
        <f ca="1">IF($H262="步将",'[3]配置系数（将领）'!J262,IF($H262="骑将",'[4]配置系数（将领）'!J262,IF($H262="弓将",'[5]配置系数（将领）'!J262,"")))</f>
        <v/>
      </c>
      <c r="L262" s="208">
        <f>IF($H262="步将",'[3]配置系数（将领）'!K262,IF($H262="骑将",'[4]配置系数（将领）'!K262,IF($H262="弓将",'[5]配置系数（将领）'!K262,"")))</f>
        <v>0</v>
      </c>
      <c r="M262" s="208">
        <f>IF($H262="步将",'[3]配置系数（将领）'!L262,IF($H262="骑将",'[4]配置系数（将领）'!L262,IF($H262="弓将",'[5]配置系数（将领）'!L262,"")))</f>
        <v>0</v>
      </c>
      <c r="N262" s="208" t="str">
        <f ca="1">IF($H262="步将",'[3]配置系数（将领）'!M262,IF($H262="骑将",'[4]配置系数（将领）'!M262,IF($H262="弓将",'[5]配置系数（将领）'!M262,"")))</f>
        <v/>
      </c>
      <c r="O262" s="206">
        <f t="shared" ca="1" si="13"/>
        <v>1</v>
      </c>
      <c r="Q262" s="208" t="str">
        <f ca="1">IF($H262="步将",'[3]配置系数（将领）'!P262,IF($H262="骑将",'[4]配置系数（将领）'!P262,IF($H262="弓将",'[5]配置系数（将领）'!P262,"")))</f>
        <v/>
      </c>
      <c r="R262" s="208" t="str">
        <f ca="1">IF($H262="步将",'[3]配置系数（将领）'!Q262,IF($H262="骑将",'[4]配置系数（将领）'!Q262,IF($H262="弓将",'[5]配置系数（将领）'!Q262,"")))</f>
        <v/>
      </c>
      <c r="S262" s="208">
        <f>IF($H262="步将",'[3]配置系数（将领）'!R262,IF($H262="骑将",'[4]配置系数（将领）'!R262,IF($H262="弓将",'[5]配置系数（将领）'!R262,"")))</f>
        <v>0</v>
      </c>
      <c r="T262" s="208">
        <f>IF($H262="步将",'[3]配置系数（将领）'!S262,IF($H262="骑将",'[4]配置系数（将领）'!S262,IF($H262="弓将",'[5]配置系数（将领）'!S262,"")))</f>
        <v>0</v>
      </c>
      <c r="U262" s="208" t="str">
        <f ca="1">IF($H262="步将",'[3]配置系数（将领）'!T262,IF($H262="骑将",'[4]配置系数（将领）'!T262,IF($H262="弓将",'[5]配置系数（将领）'!T262,"")))</f>
        <v/>
      </c>
      <c r="V262" s="206">
        <f t="shared" ca="1" si="14"/>
        <v>1</v>
      </c>
      <c r="X262" s="208" t="str">
        <f ca="1">IF($H262="步将",'[3]配置系数（将领）'!W262,IF($H262="骑将",'[4]配置系数（将领）'!W262,IF($H262="弓将",'[5]配置系数（将领）'!W262,"")))</f>
        <v/>
      </c>
      <c r="Y262" s="208" t="str">
        <f ca="1">IF($H262="步将",'[3]配置系数（将领）'!X262,IF($H262="骑将",'[4]配置系数（将领）'!X262,IF($H262="弓将",'[5]配置系数（将领）'!X262,"")))</f>
        <v/>
      </c>
      <c r="Z262" s="208">
        <f>IF($H262="步将",'[3]配置系数（将领）'!Y262,IF($H262="骑将",'[4]配置系数（将领）'!Y262,IF($H262="弓将",'[5]配置系数（将领）'!Y262,"")))</f>
        <v>0</v>
      </c>
      <c r="AA262" s="208">
        <f>IF($H262="步将",'[3]配置系数（将领）'!Z262,IF($H262="骑将",'[4]配置系数（将领）'!Z262,IF($H262="弓将",'[5]配置系数（将领）'!Z262,"")))</f>
        <v>0</v>
      </c>
      <c r="AB262" s="208" t="str">
        <f ca="1">IF($H262="步将",'[3]配置系数（将领）'!AA262,IF($H262="骑将",'[4]配置系数（将领）'!AA262,IF($H262="弓将",'[5]配置系数（将领）'!AA262,"")))</f>
        <v/>
      </c>
      <c r="AC262" s="206">
        <f t="shared" ca="1" si="15"/>
        <v>1</v>
      </c>
    </row>
    <row r="263" spans="3:29" x14ac:dyDescent="0.15">
      <c r="C263" s="107">
        <v>255</v>
      </c>
      <c r="D263" s="69">
        <f>IFERROR(MATCH(C263,索引!J:J,0),D262)</f>
        <v>28</v>
      </c>
      <c r="E263" s="69">
        <f t="shared" si="12"/>
        <v>1</v>
      </c>
      <c r="F263" s="69">
        <f>INDEX(索引!$F:$F,D263,1)</f>
        <v>10021</v>
      </c>
      <c r="G263" s="69" t="str">
        <f>INDEX(索引!$E:$E,D263,1)</f>
        <v>李儒</v>
      </c>
      <c r="H263" s="69" t="str">
        <f>INDEX(索引!$G:$G,D263,1)</f>
        <v>弓将</v>
      </c>
      <c r="J263" s="208" t="str">
        <f ca="1">IF($H263="步将",'[3]配置系数（将领）'!I263,IF($H263="骑将",'[4]配置系数（将领）'!I263,IF($H263="弓将",'[5]配置系数（将领）'!I263,"")))</f>
        <v>1002100000101</v>
      </c>
      <c r="K263" s="208" t="str">
        <f ca="1">IF($H263="步将",'[3]配置系数（将领）'!J263,IF($H263="骑将",'[4]配置系数（将领）'!J263,IF($H263="弓将",'[5]配置系数（将领）'!J263,"")))</f>
        <v>普通攻击:对单体敌人造成{0}%的武力伤害</v>
      </c>
      <c r="L263" s="208">
        <f>IF($H263="步将",'[3]配置系数（将领）'!K263,IF($H263="骑将",'[4]配置系数（将领）'!K263,IF($H263="弓将",'[5]配置系数（将领）'!K263,"")))</f>
        <v>0</v>
      </c>
      <c r="M263" s="208">
        <f>IF($H263="步将",'[3]配置系数（将领）'!L263,IF($H263="骑将",'[4]配置系数（将领）'!L263,IF($H263="弓将",'[5]配置系数（将领）'!L263,"")))</f>
        <v>0</v>
      </c>
      <c r="N263" s="208" t="str">
        <f ca="1">IF($H263="步将",'[3]配置系数（将领）'!M263,IF($H263="骑将",'[4]配置系数（将领）'!M263,IF($H263="弓将",'[5]配置系数（将领）'!M263,"")))</f>
        <v>0.25+0.25+0.25+0.25+0.25+0.25+0.25+0.25+0.25+0.25+0.25+0.25+0.25+0.25+0.25+0.25+0.25</v>
      </c>
      <c r="O263" s="206">
        <f t="shared" ca="1" si="13"/>
        <v>100</v>
      </c>
      <c r="Q263" s="208" t="str">
        <f ca="1">IF($H263="步将",'[3]配置系数（将领）'!P263,IF($H263="骑将",'[4]配置系数（将领）'!P263,IF($H263="弓将",'[5]配置系数（将领）'!P263,"")))</f>
        <v/>
      </c>
      <c r="R263" s="208" t="str">
        <f ca="1">IF($H263="步将",'[3]配置系数（将领）'!Q263,IF($H263="骑将",'[4]配置系数（将领）'!Q263,IF($H263="弓将",'[5]配置系数（将领）'!Q263,"")))</f>
        <v/>
      </c>
      <c r="S263" s="208">
        <f>IF($H263="步将",'[3]配置系数（将领）'!R263,IF($H263="骑将",'[4]配置系数（将领）'!R263,IF($H263="弓将",'[5]配置系数（将领）'!R263,"")))</f>
        <v>0</v>
      </c>
      <c r="T263" s="208">
        <f>IF($H263="步将",'[3]配置系数（将领）'!S263,IF($H263="骑将",'[4]配置系数（将领）'!S263,IF($H263="弓将",'[5]配置系数（将领）'!S263,"")))</f>
        <v>0</v>
      </c>
      <c r="U263" s="208" t="str">
        <f ca="1">IF($H263="步将",'[3]配置系数（将领）'!T263,IF($H263="骑将",'[4]配置系数（将领）'!T263,IF($H263="弓将",'[5]配置系数（将领）'!T263,"")))</f>
        <v/>
      </c>
      <c r="V263" s="206">
        <f t="shared" ca="1" si="14"/>
        <v>1</v>
      </c>
      <c r="X263" s="208" t="str">
        <f ca="1">IF($H263="步将",'[3]配置系数（将领）'!W263,IF($H263="骑将",'[4]配置系数（将领）'!W263,IF($H263="弓将",'[5]配置系数（将领）'!W263,"")))</f>
        <v/>
      </c>
      <c r="Y263" s="208" t="str">
        <f ca="1">IF($H263="步将",'[3]配置系数（将领）'!X263,IF($H263="骑将",'[4]配置系数（将领）'!X263,IF($H263="弓将",'[5]配置系数（将领）'!X263,"")))</f>
        <v/>
      </c>
      <c r="Z263" s="208">
        <f>IF($H263="步将",'[3]配置系数（将领）'!Y263,IF($H263="骑将",'[4]配置系数（将领）'!Y263,IF($H263="弓将",'[5]配置系数（将领）'!Y263,"")))</f>
        <v>0</v>
      </c>
      <c r="AA263" s="208">
        <f>IF($H263="步将",'[3]配置系数（将领）'!Z263,IF($H263="骑将",'[4]配置系数（将领）'!Z263,IF($H263="弓将",'[5]配置系数（将领）'!Z263,"")))</f>
        <v>0</v>
      </c>
      <c r="AB263" s="208" t="str">
        <f ca="1">IF($H263="步将",'[3]配置系数（将领）'!AA263,IF($H263="骑将",'[4]配置系数（将领）'!AA263,IF($H263="弓将",'[5]配置系数（将领）'!AA263,"")))</f>
        <v/>
      </c>
      <c r="AC263" s="206">
        <f t="shared" ca="1" si="15"/>
        <v>1</v>
      </c>
    </row>
    <row r="264" spans="3:29" x14ac:dyDescent="0.15">
      <c r="C264" s="107">
        <v>256</v>
      </c>
      <c r="D264" s="69">
        <f>IFERROR(MATCH(C264,索引!J:J,0),D263)</f>
        <v>28</v>
      </c>
      <c r="E264" s="69">
        <f t="shared" si="12"/>
        <v>2</v>
      </c>
      <c r="F264" s="69">
        <f>INDEX(索引!$F:$F,D264,1)</f>
        <v>10021</v>
      </c>
      <c r="G264" s="69" t="str">
        <f>INDEX(索引!$E:$E,D264,1)</f>
        <v>李儒</v>
      </c>
      <c r="H264" s="69" t="str">
        <f>INDEX(索引!$G:$G,D264,1)</f>
        <v>弓将</v>
      </c>
      <c r="J264" s="208" t="str">
        <f ca="1">IF($H264="步将",'[3]配置系数（将领）'!I264,IF($H264="骑将",'[4]配置系数（将领）'!I264,IF($H264="弓将",'[5]配置系数（将领）'!I264,"")))</f>
        <v>1002100000201</v>
      </c>
      <c r="K264" s="208" t="str">
        <f ca="1">IF($H264="步将",'[3]配置系数（将领）'!J264,IF($H264="骑将",'[4]配置系数（将领）'!J264,IF($H264="弓将",'[5]配置系数（将领）'!J264,"")))</f>
        <v>怒气技能:李儒选择一个目标使其中毒，中毒目标每秒受到李儒攻击力{0}%的策略伤害并且8秒内无法受到治疗。</v>
      </c>
      <c r="L264" s="208">
        <f>IF($H264="步将",'[3]配置系数（将领）'!K264,IF($H264="骑将",'[4]配置系数（将领）'!K264,IF($H264="弓将",'[5]配置系数（将领）'!K264,"")))</f>
        <v>0</v>
      </c>
      <c r="M264" s="208">
        <f>IF($H264="步将",'[3]配置系数（将领）'!L264,IF($H264="骑将",'[4]配置系数（将领）'!L264,IF($H264="弓将",'[5]配置系数（将领）'!L264,"")))</f>
        <v>0</v>
      </c>
      <c r="N264" s="208" t="str">
        <f ca="1">IF($H264="步将",'[3]配置系数（将领）'!M264,IF($H264="骑将",'[4]配置系数（将领）'!M264,IF($H264="弓将",'[5]配置系数（将领）'!M264,"")))</f>
        <v>0.12+0.15+0.18+0.21+0.24+0.27+0.3+0.33+0.36+0.39+0.42+0.45+0.48+0.51+0.54+0.57+0.6</v>
      </c>
      <c r="O264" s="206">
        <f t="shared" ca="1" si="13"/>
        <v>100</v>
      </c>
      <c r="Q264" s="208" t="str">
        <f ca="1">IF($H264="步将",'[3]配置系数（将领）'!P264,IF($H264="骑将",'[4]配置系数（将领）'!P264,IF($H264="弓将",'[5]配置系数（将领）'!P264,"")))</f>
        <v/>
      </c>
      <c r="R264" s="208" t="str">
        <f ca="1">IF($H264="步将",'[3]配置系数（将领）'!Q264,IF($H264="骑将",'[4]配置系数（将领）'!Q264,IF($H264="弓将",'[5]配置系数（将领）'!Q264,"")))</f>
        <v/>
      </c>
      <c r="S264" s="208">
        <f>IF($H264="步将",'[3]配置系数（将领）'!R264,IF($H264="骑将",'[4]配置系数（将领）'!R264,IF($H264="弓将",'[5]配置系数（将领）'!R264,"")))</f>
        <v>0</v>
      </c>
      <c r="T264" s="208">
        <f>IF($H264="步将",'[3]配置系数（将领）'!S264,IF($H264="骑将",'[4]配置系数（将领）'!S264,IF($H264="弓将",'[5]配置系数（将领）'!S264,"")))</f>
        <v>0</v>
      </c>
      <c r="U264" s="208" t="str">
        <f ca="1">IF($H264="步将",'[3]配置系数（将领）'!T264,IF($H264="骑将",'[4]配置系数（将领）'!T264,IF($H264="弓将",'[5]配置系数（将领）'!T264,"")))</f>
        <v/>
      </c>
      <c r="V264" s="206">
        <f t="shared" ca="1" si="14"/>
        <v>1</v>
      </c>
      <c r="X264" s="208" t="str">
        <f ca="1">IF($H264="步将",'[3]配置系数（将领）'!W264,IF($H264="骑将",'[4]配置系数（将领）'!W264,IF($H264="弓将",'[5]配置系数（将领）'!W264,"")))</f>
        <v/>
      </c>
      <c r="Y264" s="208" t="str">
        <f ca="1">IF($H264="步将",'[3]配置系数（将领）'!X264,IF($H264="骑将",'[4]配置系数（将领）'!X264,IF($H264="弓将",'[5]配置系数（将领）'!X264,"")))</f>
        <v/>
      </c>
      <c r="Z264" s="208">
        <f>IF($H264="步将",'[3]配置系数（将领）'!Y264,IF($H264="骑将",'[4]配置系数（将领）'!Y264,IF($H264="弓将",'[5]配置系数（将领）'!Y264,"")))</f>
        <v>0</v>
      </c>
      <c r="AA264" s="208">
        <f>IF($H264="步将",'[3]配置系数（将领）'!Z264,IF($H264="骑将",'[4]配置系数（将领）'!Z264,IF($H264="弓将",'[5]配置系数（将领）'!Z264,"")))</f>
        <v>0</v>
      </c>
      <c r="AB264" s="208" t="str">
        <f ca="1">IF($H264="步将",'[3]配置系数（将领）'!AA264,IF($H264="骑将",'[4]配置系数（将领）'!AA264,IF($H264="弓将",'[5]配置系数（将领）'!AA264,"")))</f>
        <v/>
      </c>
      <c r="AC264" s="206">
        <f t="shared" ca="1" si="15"/>
        <v>1</v>
      </c>
    </row>
    <row r="265" spans="3:29" x14ac:dyDescent="0.15">
      <c r="C265" s="107">
        <v>257</v>
      </c>
      <c r="D265" s="69">
        <f>IFERROR(MATCH(C265,索引!J:J,0),D264)</f>
        <v>28</v>
      </c>
      <c r="E265" s="69">
        <f t="shared" ref="E265:E328" si="16">MIN(IF(G265=G264,E264+1,1),15)</f>
        <v>3</v>
      </c>
      <c r="F265" s="69">
        <f>INDEX(索引!$F:$F,D265,1)</f>
        <v>10021</v>
      </c>
      <c r="G265" s="69" t="str">
        <f>INDEX(索引!$E:$E,D265,1)</f>
        <v>李儒</v>
      </c>
      <c r="H265" s="69" t="str">
        <f>INDEX(索引!$G:$G,D265,1)</f>
        <v>弓将</v>
      </c>
      <c r="J265" s="208" t="str">
        <f ca="1">IF($H265="步将",'[3]配置系数（将领）'!I265,IF($H265="骑将",'[4]配置系数（将领）'!I265,IF($H265="弓将",'[5]配置系数（将领）'!I265,"")))</f>
        <v>1002100000202</v>
      </c>
      <c r="K265" s="208" t="str">
        <f ca="1">IF($H265="步将",'[3]配置系数（将领）'!J265,IF($H265="骑将",'[4]配置系数（将领）'!J265,IF($H265="弓将",'[5]配置系数（将领）'!J265,"")))</f>
        <v>怒气技能:李儒选择一个目标使其中毒，中毒目标每秒受到李儒攻击力{0}%的策略伤害并且8秒内无法受到治疗。</v>
      </c>
      <c r="L265" s="208">
        <f>IF($H265="步将",'[3]配置系数（将领）'!K265,IF($H265="骑将",'[4]配置系数（将领）'!K265,IF($H265="弓将",'[5]配置系数（将领）'!K265,"")))</f>
        <v>0</v>
      </c>
      <c r="M265" s="208">
        <f>IF($H265="步将",'[3]配置系数（将领）'!L265,IF($H265="骑将",'[4]配置系数（将领）'!L265,IF($H265="弓将",'[5]配置系数（将领）'!L265,"")))</f>
        <v>0</v>
      </c>
      <c r="N265" s="208" t="str">
        <f ca="1">IF($H265="步将",'[3]配置系数（将领）'!M265,IF($H265="骑将",'[4]配置系数（将领）'!M265,IF($H265="弓将",'[5]配置系数（将领）'!M265,"")))</f>
        <v>0++++++++++++++++</v>
      </c>
      <c r="O265" s="206">
        <f t="shared" ref="O265:O328" ca="1" si="17">IFERROR(IF(RIGHT(J265,1)="4",IF(MID(K265,FIND("{3}",K265)+3,1)="%",100,1),IF(RIGHT(J265,1)="3",IF(MID(K265,FIND("{2}",K265)+3,1)="%",100,1),IF(RIGHT(J265,1)="2",IF(MID(K265,FIND("{1}",K265)+3,1)="%",100,1),IF(MID(K265,FIND("{0}",K265)+3,1)="%",100,1)))),1)*IFERROR(IF(LEFT(N265,FIND("+",N265)-1)+0&lt;0,-1,1),1)</f>
        <v>1</v>
      </c>
      <c r="Q265" s="208" t="str">
        <f ca="1">IF($H265="步将",'[3]配置系数（将领）'!P265,IF($H265="骑将",'[4]配置系数（将领）'!P265,IF($H265="弓将",'[5]配置系数（将领）'!P265,"")))</f>
        <v/>
      </c>
      <c r="R265" s="208" t="str">
        <f ca="1">IF($H265="步将",'[3]配置系数（将领）'!Q265,IF($H265="骑将",'[4]配置系数（将领）'!Q265,IF($H265="弓将",'[5]配置系数（将领）'!Q265,"")))</f>
        <v/>
      </c>
      <c r="S265" s="208">
        <f>IF($H265="步将",'[3]配置系数（将领）'!R265,IF($H265="骑将",'[4]配置系数（将领）'!R265,IF($H265="弓将",'[5]配置系数（将领）'!R265,"")))</f>
        <v>0</v>
      </c>
      <c r="T265" s="208">
        <f>IF($H265="步将",'[3]配置系数（将领）'!S265,IF($H265="骑将",'[4]配置系数（将领）'!S265,IF($H265="弓将",'[5]配置系数（将领）'!S265,"")))</f>
        <v>0</v>
      </c>
      <c r="U265" s="208" t="str">
        <f ca="1">IF($H265="步将",'[3]配置系数（将领）'!T265,IF($H265="骑将",'[4]配置系数（将领）'!T265,IF($H265="弓将",'[5]配置系数（将领）'!T265,"")))</f>
        <v/>
      </c>
      <c r="V265" s="206">
        <f t="shared" ref="V265:V328" ca="1" si="18">IFERROR(IF(RIGHT(Q265,1)="4",IF(MID(R265,FIND("{3}",R265)+3,1)="%",100,1),IF(RIGHT(Q265,1)="3",IF(MID(R265,FIND("{2}",R265)+3,1)="%",100,1),IF(RIGHT(Q265,1)="2",IF(MID(R265,FIND("{1}",R265)+3,1)="%",100,1),IF(MID(R265,FIND("{0}",R265)+3,1)="%",100,1)))),1)*IFERROR(IF(LEFT(U265,FIND("+",U265)-1)+0&lt;0,-1,1),1)</f>
        <v>1</v>
      </c>
      <c r="X265" s="208" t="str">
        <f ca="1">IF($H265="步将",'[3]配置系数（将领）'!W265,IF($H265="骑将",'[4]配置系数（将领）'!W265,IF($H265="弓将",'[5]配置系数（将领）'!W265,"")))</f>
        <v/>
      </c>
      <c r="Y265" s="208" t="str">
        <f ca="1">IF($H265="步将",'[3]配置系数（将领）'!X265,IF($H265="骑将",'[4]配置系数（将领）'!X265,IF($H265="弓将",'[5]配置系数（将领）'!X265,"")))</f>
        <v/>
      </c>
      <c r="Z265" s="208">
        <f>IF($H265="步将",'[3]配置系数（将领）'!Y265,IF($H265="骑将",'[4]配置系数（将领）'!Y265,IF($H265="弓将",'[5]配置系数（将领）'!Y265,"")))</f>
        <v>0</v>
      </c>
      <c r="AA265" s="208">
        <f>IF($H265="步将",'[3]配置系数（将领）'!Z265,IF($H265="骑将",'[4]配置系数（将领）'!Z265,IF($H265="弓将",'[5]配置系数（将领）'!Z265,"")))</f>
        <v>0</v>
      </c>
      <c r="AB265" s="208" t="str">
        <f ca="1">IF($H265="步将",'[3]配置系数（将领）'!AA265,IF($H265="骑将",'[4]配置系数（将领）'!AA265,IF($H265="弓将",'[5]配置系数（将领）'!AA265,"")))</f>
        <v/>
      </c>
      <c r="AC265" s="206">
        <f t="shared" ref="AC265:AC328" ca="1" si="19">IFERROR(IF(RIGHT(X265,1)="4",IF(MID(Y265,FIND("{3}",Y265)+3,1)="%",100,1),IF(RIGHT(X265,1)="3",IF(MID(Y265,FIND("{2}",Y265)+3,1)="%",100,1),IF(RIGHT(X265,1)="2",IF(MID(Y265,FIND("{1}",Y265)+3,1)="%",100,1),IF(MID(Y265,FIND("{0}",Y265)+3,1)="%",100,1)))),1)*IFERROR(IF(LEFT(AB265,FIND("+",AB265)-1)+0&lt;0,-1,1),1)</f>
        <v>1</v>
      </c>
    </row>
    <row r="266" spans="3:29" x14ac:dyDescent="0.15">
      <c r="C266" s="107">
        <v>258</v>
      </c>
      <c r="D266" s="69">
        <f>IFERROR(MATCH(C266,索引!J:J,0),D265)</f>
        <v>28</v>
      </c>
      <c r="E266" s="69">
        <f t="shared" si="16"/>
        <v>4</v>
      </c>
      <c r="F266" s="69">
        <f>INDEX(索引!$F:$F,D266,1)</f>
        <v>10021</v>
      </c>
      <c r="G266" s="69" t="str">
        <f>INDEX(索引!$E:$E,D266,1)</f>
        <v>李儒</v>
      </c>
      <c r="H266" s="69" t="str">
        <f>INDEX(索引!$G:$G,D266,1)</f>
        <v>弓将</v>
      </c>
      <c r="J266" s="208" t="str">
        <f ca="1">IF($H266="步将",'[3]配置系数（将领）'!I266,IF($H266="骑将",'[4]配置系数（将领）'!I266,IF($H266="弓将",'[5]配置系数（将领）'!I266,"")))</f>
        <v>1002100000301</v>
      </c>
      <c r="K266" s="208" t="str">
        <f ca="1">IF($H266="步将",'[3]配置系数（将领）'!J266,IF($H266="骑将",'[4]配置系数（将领）'!J266,IF($H266="弓将",'[5]配置系数（将领）'!J266,"")))</f>
        <v>被动技能1:李儒对敌人造成任何伤害，都会使目标受到的治疗效果减少{0}%，持续8秒。</v>
      </c>
      <c r="L266" s="208">
        <f>IF($H266="步将",'[3]配置系数（将领）'!K266,IF($H266="骑将",'[4]配置系数（将领）'!K266,IF($H266="弓将",'[5]配置系数（将领）'!K266,"")))</f>
        <v>0</v>
      </c>
      <c r="M266" s="208">
        <f>IF($H266="步将",'[3]配置系数（将领）'!L266,IF($H266="骑将",'[4]配置系数（将领）'!L266,IF($H266="弓将",'[5]配置系数（将领）'!L266,"")))</f>
        <v>0</v>
      </c>
      <c r="N266" s="208" t="str">
        <f ca="1">IF($H266="步将",'[3]配置系数（将领）'!M266,IF($H266="骑将",'[4]配置系数（将领）'!M266,IF($H266="弓将",'[5]配置系数（将领）'!M266,"")))</f>
        <v>0.35+0.4+0.45+0.5+0.55+0.6+0.65+0.7+0.75+0.8+0.85+0.9+0.95+1+1.05+1.1+1.15</v>
      </c>
      <c r="O266" s="206">
        <f t="shared" ca="1" si="17"/>
        <v>100</v>
      </c>
      <c r="Q266" s="208" t="str">
        <f ca="1">IF($H266="步将",'[3]配置系数（将领）'!P266,IF($H266="骑将",'[4]配置系数（将领）'!P266,IF($H266="弓将",'[5]配置系数（将领）'!P266,"")))</f>
        <v/>
      </c>
      <c r="R266" s="208" t="str">
        <f ca="1">IF($H266="步将",'[3]配置系数（将领）'!Q266,IF($H266="骑将",'[4]配置系数（将领）'!Q266,IF($H266="弓将",'[5]配置系数（将领）'!Q266,"")))</f>
        <v/>
      </c>
      <c r="S266" s="208">
        <f>IF($H266="步将",'[3]配置系数（将领）'!R266,IF($H266="骑将",'[4]配置系数（将领）'!R266,IF($H266="弓将",'[5]配置系数（将领）'!R266,"")))</f>
        <v>0</v>
      </c>
      <c r="T266" s="208">
        <f>IF($H266="步将",'[3]配置系数（将领）'!S266,IF($H266="骑将",'[4]配置系数（将领）'!S266,IF($H266="弓将",'[5]配置系数（将领）'!S266,"")))</f>
        <v>0</v>
      </c>
      <c r="U266" s="208" t="str">
        <f ca="1">IF($H266="步将",'[3]配置系数（将领）'!T266,IF($H266="骑将",'[4]配置系数（将领）'!T266,IF($H266="弓将",'[5]配置系数（将领）'!T266,"")))</f>
        <v/>
      </c>
      <c r="V266" s="206">
        <f t="shared" ca="1" si="18"/>
        <v>1</v>
      </c>
      <c r="X266" s="208" t="str">
        <f ca="1">IF($H266="步将",'[3]配置系数（将领）'!W266,IF($H266="骑将",'[4]配置系数（将领）'!W266,IF($H266="弓将",'[5]配置系数（将领）'!W266,"")))</f>
        <v/>
      </c>
      <c r="Y266" s="208" t="str">
        <f ca="1">IF($H266="步将",'[3]配置系数（将领）'!X266,IF($H266="骑将",'[4]配置系数（将领）'!X266,IF($H266="弓将",'[5]配置系数（将领）'!X266,"")))</f>
        <v/>
      </c>
      <c r="Z266" s="208">
        <f>IF($H266="步将",'[3]配置系数（将领）'!Y266,IF($H266="骑将",'[4]配置系数（将领）'!Y266,IF($H266="弓将",'[5]配置系数（将领）'!Y266,"")))</f>
        <v>0</v>
      </c>
      <c r="AA266" s="208">
        <f>IF($H266="步将",'[3]配置系数（将领）'!Z266,IF($H266="骑将",'[4]配置系数（将领）'!Z266,IF($H266="弓将",'[5]配置系数（将领）'!Z266,"")))</f>
        <v>0</v>
      </c>
      <c r="AB266" s="208" t="str">
        <f ca="1">IF($H266="步将",'[3]配置系数（将领）'!AA266,IF($H266="骑将",'[4]配置系数（将领）'!AA266,IF($H266="弓将",'[5]配置系数（将领）'!AA266,"")))</f>
        <v/>
      </c>
      <c r="AC266" s="206">
        <f t="shared" ca="1" si="19"/>
        <v>1</v>
      </c>
    </row>
    <row r="267" spans="3:29" x14ac:dyDescent="0.15">
      <c r="C267" s="107">
        <v>259</v>
      </c>
      <c r="D267" s="69">
        <f>IFERROR(MATCH(C267,索引!J:J,0),D266)</f>
        <v>28</v>
      </c>
      <c r="E267" s="69">
        <f t="shared" si="16"/>
        <v>5</v>
      </c>
      <c r="F267" s="69">
        <f>INDEX(索引!$F:$F,D267,1)</f>
        <v>10021</v>
      </c>
      <c r="G267" s="69" t="str">
        <f>INDEX(索引!$E:$E,D267,1)</f>
        <v>李儒</v>
      </c>
      <c r="H267" s="69" t="str">
        <f>INDEX(索引!$G:$G,D267,1)</f>
        <v>弓将</v>
      </c>
      <c r="J267" s="208" t="str">
        <f ca="1">IF($H267="步将",'[3]配置系数（将领）'!I267,IF($H267="骑将",'[4]配置系数（将领）'!I267,IF($H267="弓将",'[5]配置系数（将领）'!I267,"")))</f>
        <v>1002100000401</v>
      </c>
      <c r="K267" s="208" t="str">
        <f ca="1">IF($H267="步将",'[3]配置系数（将领）'!J267,IF($H267="骑将",'[4]配置系数（将领）'!J267,IF($H267="弓将",'[5]配置系数（将领）'!J267,"")))</f>
        <v>被动技能2:武将率领弓兵时，弓兵的攻击速度增加8；率领弩兵时，弩兵攻击无视20%护甲。</v>
      </c>
      <c r="L267" s="208">
        <f>IF($H267="步将",'[3]配置系数（将领）'!K267,IF($H267="骑将",'[4]配置系数（将领）'!K267,IF($H267="弓将",'[5]配置系数（将领）'!K267,"")))</f>
        <v>0</v>
      </c>
      <c r="M267" s="208">
        <f>IF($H267="步将",'[3]配置系数（将领）'!L267,IF($H267="骑将",'[4]配置系数（将领）'!L267,IF($H267="弓将",'[5]配置系数（将领）'!L267,"")))</f>
        <v>0</v>
      </c>
      <c r="N267" s="208" t="str">
        <f ca="1">IF($H267="步将",'[3]配置系数（将领）'!M267,IF($H267="骑将",'[4]配置系数（将领）'!M267,IF($H267="弓将",'[5]配置系数（将领）'!M267,"")))</f>
        <v>8+8+8+8+8+8+8+8+8+8+8+8+8+8+8+8+8</v>
      </c>
      <c r="O267" s="206">
        <f t="shared" ca="1" si="17"/>
        <v>1</v>
      </c>
      <c r="Q267" s="208" t="str">
        <f ca="1">IF($H267="步将",'[3]配置系数（将领）'!P267,IF($H267="骑将",'[4]配置系数（将领）'!P267,IF($H267="弓将",'[5]配置系数（将领）'!P267,"")))</f>
        <v>1002100000402</v>
      </c>
      <c r="R267" s="208" t="str">
        <f ca="1">IF($H267="步将",'[3]配置系数（将领）'!Q267,IF($H267="骑将",'[4]配置系数（将领）'!Q267,IF($H267="弓将",'[5]配置系数（将领）'!Q267,"")))</f>
        <v>被动技能2:武将率领弓兵时，弓兵的攻击速度增加8；率领弩兵时，弩兵攻击无视20%护甲。</v>
      </c>
      <c r="S267" s="208">
        <f>IF($H267="步将",'[3]配置系数（将领）'!R267,IF($H267="骑将",'[4]配置系数（将领）'!R267,IF($H267="弓将",'[5]配置系数（将领）'!R267,"")))</f>
        <v>0</v>
      </c>
      <c r="T267" s="208">
        <f>IF($H267="步将",'[3]配置系数（将领）'!S267,IF($H267="骑将",'[4]配置系数（将领）'!S267,IF($H267="弓将",'[5]配置系数（将领）'!S267,"")))</f>
        <v>0</v>
      </c>
      <c r="U267" s="208" t="str">
        <f ca="1">IF($H267="步将",'[3]配置系数（将领）'!T267,IF($H267="骑将",'[4]配置系数（将领）'!T267,IF($H267="弓将",'[5]配置系数（将领）'!T267,"")))</f>
        <v>0.2+0.2+0.2+0.2+0.2+0.2+0.2+0.2+0.2+0.2+0.2+0.2+0.2+0.2+0.2+0.2+0.2</v>
      </c>
      <c r="V267" s="206">
        <f t="shared" ca="1" si="18"/>
        <v>1</v>
      </c>
      <c r="X267" s="208" t="str">
        <f ca="1">IF($H267="步将",'[3]配置系数（将领）'!W267,IF($H267="骑将",'[4]配置系数（将领）'!W267,IF($H267="弓将",'[5]配置系数（将领）'!W267,"")))</f>
        <v/>
      </c>
      <c r="Y267" s="208" t="str">
        <f ca="1">IF($H267="步将",'[3]配置系数（将领）'!X267,IF($H267="骑将",'[4]配置系数（将领）'!X267,IF($H267="弓将",'[5]配置系数（将领）'!X267,"")))</f>
        <v/>
      </c>
      <c r="Z267" s="208">
        <f>IF($H267="步将",'[3]配置系数（将领）'!Y267,IF($H267="骑将",'[4]配置系数（将领）'!Y267,IF($H267="弓将",'[5]配置系数（将领）'!Y267,"")))</f>
        <v>0</v>
      </c>
      <c r="AA267" s="208">
        <f>IF($H267="步将",'[3]配置系数（将领）'!Z267,IF($H267="骑将",'[4]配置系数（将领）'!Z267,IF($H267="弓将",'[5]配置系数（将领）'!Z267,"")))</f>
        <v>0</v>
      </c>
      <c r="AB267" s="208" t="str">
        <f ca="1">IF($H267="步将",'[3]配置系数（将领）'!AA267,IF($H267="骑将",'[4]配置系数（将领）'!AA267,IF($H267="弓将",'[5]配置系数（将领）'!AA267,"")))</f>
        <v/>
      </c>
      <c r="AC267" s="206">
        <f t="shared" ca="1" si="19"/>
        <v>1</v>
      </c>
    </row>
    <row r="268" spans="3:29" x14ac:dyDescent="0.15">
      <c r="C268" s="107">
        <v>260</v>
      </c>
      <c r="D268" s="69">
        <f>IFERROR(MATCH(C268,索引!J:J,0),D267)</f>
        <v>28</v>
      </c>
      <c r="E268" s="69">
        <f t="shared" si="16"/>
        <v>6</v>
      </c>
      <c r="F268" s="69">
        <f>INDEX(索引!$F:$F,D268,1)</f>
        <v>10021</v>
      </c>
      <c r="G268" s="69" t="str">
        <f>INDEX(索引!$E:$E,D268,1)</f>
        <v>李儒</v>
      </c>
      <c r="H268" s="69" t="str">
        <f>INDEX(索引!$G:$G,D268,1)</f>
        <v>弓将</v>
      </c>
      <c r="J268" s="208" t="str">
        <f ca="1">IF($H268="步将",'[3]配置系数（将领）'!I268,IF($H268="骑将",'[4]配置系数（将领）'!I268,IF($H268="弓将",'[5]配置系数（将领）'!I268,"")))</f>
        <v>1002100000501</v>
      </c>
      <c r="K268" s="208" t="str">
        <f ca="1">IF($H268="步将",'[3]配置系数（将领）'!J268,IF($H268="骑将",'[4]配置系数（将领）'!J268,IF($H268="弓将",'[5]配置系数（将领）'!J268,"")))</f>
        <v>被动技能3:运筹帷幄，决胜千里，自身策略伤害提升15%。</v>
      </c>
      <c r="L268" s="208">
        <f>IF($H268="步将",'[3]配置系数（将领）'!K268,IF($H268="骑将",'[4]配置系数（将领）'!K268,IF($H268="弓将",'[5]配置系数（将领）'!K268,"")))</f>
        <v>0</v>
      </c>
      <c r="M268" s="208">
        <f>IF($H268="步将",'[3]配置系数（将领）'!L268,IF($H268="骑将",'[4]配置系数（将领）'!L268,IF($H268="弓将",'[5]配置系数（将领）'!L268,"")))</f>
        <v>0</v>
      </c>
      <c r="N268" s="208" t="str">
        <f ca="1">IF($H268="步将",'[3]配置系数（将领）'!M268,IF($H268="骑将",'[4]配置系数（将领）'!M268,IF($H268="弓将",'[5]配置系数（将领）'!M268,"")))</f>
        <v>0.15+0.15+0.15+0.15+0.15+0.15+0.15+0.15+0.15+0.15+0.15+0.15+0.15+0.15+0.15+0.15+0.15</v>
      </c>
      <c r="O268" s="206">
        <f t="shared" ca="1" si="17"/>
        <v>1</v>
      </c>
      <c r="Q268" s="208" t="str">
        <f ca="1">IF($H268="步将",'[3]配置系数（将领）'!P268,IF($H268="骑将",'[4]配置系数（将领）'!P268,IF($H268="弓将",'[5]配置系数（将领）'!P268,"")))</f>
        <v/>
      </c>
      <c r="R268" s="208" t="str">
        <f ca="1">IF($H268="步将",'[3]配置系数（将领）'!Q268,IF($H268="骑将",'[4]配置系数（将领）'!Q268,IF($H268="弓将",'[5]配置系数（将领）'!Q268,"")))</f>
        <v/>
      </c>
      <c r="S268" s="208">
        <f>IF($H268="步将",'[3]配置系数（将领）'!R268,IF($H268="骑将",'[4]配置系数（将领）'!R268,IF($H268="弓将",'[5]配置系数（将领）'!R268,"")))</f>
        <v>0</v>
      </c>
      <c r="T268" s="208">
        <f>IF($H268="步将",'[3]配置系数（将领）'!S268,IF($H268="骑将",'[4]配置系数（将领）'!S268,IF($H268="弓将",'[5]配置系数（将领）'!S268,"")))</f>
        <v>0</v>
      </c>
      <c r="U268" s="208" t="str">
        <f ca="1">IF($H268="步将",'[3]配置系数（将领）'!T268,IF($H268="骑将",'[4]配置系数（将领）'!T268,IF($H268="弓将",'[5]配置系数（将领）'!T268,"")))</f>
        <v/>
      </c>
      <c r="V268" s="206">
        <f t="shared" ca="1" si="18"/>
        <v>1</v>
      </c>
      <c r="X268" s="208" t="str">
        <f ca="1">IF($H268="步将",'[3]配置系数（将领）'!W268,IF($H268="骑将",'[4]配置系数（将领）'!W268,IF($H268="弓将",'[5]配置系数（将领）'!W268,"")))</f>
        <v/>
      </c>
      <c r="Y268" s="208" t="str">
        <f ca="1">IF($H268="步将",'[3]配置系数（将领）'!X268,IF($H268="骑将",'[4]配置系数（将领）'!X268,IF($H268="弓将",'[5]配置系数（将领）'!X268,"")))</f>
        <v/>
      </c>
      <c r="Z268" s="208">
        <f>IF($H268="步将",'[3]配置系数（将领）'!Y268,IF($H268="骑将",'[4]配置系数（将领）'!Y268,IF($H268="弓将",'[5]配置系数（将领）'!Y268,"")))</f>
        <v>0</v>
      </c>
      <c r="AA268" s="208">
        <f>IF($H268="步将",'[3]配置系数（将领）'!Z268,IF($H268="骑将",'[4]配置系数（将领）'!Z268,IF($H268="弓将",'[5]配置系数（将领）'!Z268,"")))</f>
        <v>0</v>
      </c>
      <c r="AB268" s="208" t="str">
        <f ca="1">IF($H268="步将",'[3]配置系数（将领）'!AA268,IF($H268="骑将",'[4]配置系数（将领）'!AA268,IF($H268="弓将",'[5]配置系数（将领）'!AA268,"")))</f>
        <v/>
      </c>
      <c r="AC268" s="206">
        <f t="shared" ca="1" si="19"/>
        <v>1</v>
      </c>
    </row>
    <row r="269" spans="3:29" x14ac:dyDescent="0.15">
      <c r="C269" s="107">
        <v>261</v>
      </c>
      <c r="D269" s="69">
        <f>IFERROR(MATCH(C269,索引!J:J,0),D268)</f>
        <v>28</v>
      </c>
      <c r="E269" s="69">
        <f t="shared" si="16"/>
        <v>7</v>
      </c>
      <c r="F269" s="69">
        <f>INDEX(索引!$F:$F,D269,1)</f>
        <v>10021</v>
      </c>
      <c r="G269" s="69" t="str">
        <f>INDEX(索引!$E:$E,D269,1)</f>
        <v>李儒</v>
      </c>
      <c r="H269" s="69" t="str">
        <f>INDEX(索引!$G:$G,D269,1)</f>
        <v>弓将</v>
      </c>
      <c r="J269" s="208" t="str">
        <f ca="1">IF($H269="步将",'[3]配置系数（将领）'!I269,IF($H269="骑将",'[4]配置系数（将领）'!I269,IF($H269="弓将",'[5]配置系数（将领）'!I269,"")))</f>
        <v/>
      </c>
      <c r="K269" s="208" t="str">
        <f ca="1">IF($H269="步将",'[3]配置系数（将领）'!J269,IF($H269="骑将",'[4]配置系数（将领）'!J269,IF($H269="弓将",'[5]配置系数（将领）'!J269,"")))</f>
        <v/>
      </c>
      <c r="L269" s="208">
        <f>IF($H269="步将",'[3]配置系数（将领）'!K269,IF($H269="骑将",'[4]配置系数（将领）'!K269,IF($H269="弓将",'[5]配置系数（将领）'!K269,"")))</f>
        <v>0</v>
      </c>
      <c r="M269" s="208">
        <f>IF($H269="步将",'[3]配置系数（将领）'!L269,IF($H269="骑将",'[4]配置系数（将领）'!L269,IF($H269="弓将",'[5]配置系数（将领）'!L269,"")))</f>
        <v>0</v>
      </c>
      <c r="N269" s="208" t="str">
        <f ca="1">IF($H269="步将",'[3]配置系数（将领）'!M269,IF($H269="骑将",'[4]配置系数（将领）'!M269,IF($H269="弓将",'[5]配置系数（将领）'!M269,"")))</f>
        <v/>
      </c>
      <c r="O269" s="206">
        <f t="shared" ca="1" si="17"/>
        <v>1</v>
      </c>
      <c r="Q269" s="208" t="str">
        <f ca="1">IF($H269="步将",'[3]配置系数（将领）'!P269,IF($H269="骑将",'[4]配置系数（将领）'!P269,IF($H269="弓将",'[5]配置系数（将领）'!P269,"")))</f>
        <v/>
      </c>
      <c r="R269" s="208" t="str">
        <f ca="1">IF($H269="步将",'[3]配置系数（将领）'!Q269,IF($H269="骑将",'[4]配置系数（将领）'!Q269,IF($H269="弓将",'[5]配置系数（将领）'!Q269,"")))</f>
        <v/>
      </c>
      <c r="S269" s="208">
        <f>IF($H269="步将",'[3]配置系数（将领）'!R269,IF($H269="骑将",'[4]配置系数（将领）'!R269,IF($H269="弓将",'[5]配置系数（将领）'!R269,"")))</f>
        <v>0</v>
      </c>
      <c r="T269" s="208">
        <f>IF($H269="步将",'[3]配置系数（将领）'!S269,IF($H269="骑将",'[4]配置系数（将领）'!S269,IF($H269="弓将",'[5]配置系数（将领）'!S269,"")))</f>
        <v>0</v>
      </c>
      <c r="U269" s="208" t="str">
        <f ca="1">IF($H269="步将",'[3]配置系数（将领）'!T269,IF($H269="骑将",'[4]配置系数（将领）'!T269,IF($H269="弓将",'[5]配置系数（将领）'!T269,"")))</f>
        <v/>
      </c>
      <c r="V269" s="206">
        <f t="shared" ca="1" si="18"/>
        <v>1</v>
      </c>
      <c r="X269" s="208" t="str">
        <f ca="1">IF($H269="步将",'[3]配置系数（将领）'!W269,IF($H269="骑将",'[4]配置系数（将领）'!W269,IF($H269="弓将",'[5]配置系数（将领）'!W269,"")))</f>
        <v/>
      </c>
      <c r="Y269" s="208" t="str">
        <f ca="1">IF($H269="步将",'[3]配置系数（将领）'!X269,IF($H269="骑将",'[4]配置系数（将领）'!X269,IF($H269="弓将",'[5]配置系数（将领）'!X269,"")))</f>
        <v/>
      </c>
      <c r="Z269" s="208">
        <f>IF($H269="步将",'[3]配置系数（将领）'!Y269,IF($H269="骑将",'[4]配置系数（将领）'!Y269,IF($H269="弓将",'[5]配置系数（将领）'!Y269,"")))</f>
        <v>0</v>
      </c>
      <c r="AA269" s="208">
        <f>IF($H269="步将",'[3]配置系数（将领）'!Z269,IF($H269="骑将",'[4]配置系数（将领）'!Z269,IF($H269="弓将",'[5]配置系数（将领）'!Z269,"")))</f>
        <v>0</v>
      </c>
      <c r="AB269" s="208" t="str">
        <f ca="1">IF($H269="步将",'[3]配置系数（将领）'!AA269,IF($H269="骑将",'[4]配置系数（将领）'!AA269,IF($H269="弓将",'[5]配置系数（将领）'!AA269,"")))</f>
        <v/>
      </c>
      <c r="AC269" s="206">
        <f t="shared" ca="1" si="19"/>
        <v>1</v>
      </c>
    </row>
    <row r="270" spans="3:29" x14ac:dyDescent="0.15">
      <c r="C270" s="107">
        <v>262</v>
      </c>
      <c r="D270" s="69">
        <f>IFERROR(MATCH(C270,索引!J:J,0),D269)</f>
        <v>28</v>
      </c>
      <c r="E270" s="69">
        <f t="shared" si="16"/>
        <v>8</v>
      </c>
      <c r="F270" s="69">
        <f>INDEX(索引!$F:$F,D270,1)</f>
        <v>10021</v>
      </c>
      <c r="G270" s="69" t="str">
        <f>INDEX(索引!$E:$E,D270,1)</f>
        <v>李儒</v>
      </c>
      <c r="H270" s="69" t="str">
        <f>INDEX(索引!$G:$G,D270,1)</f>
        <v>弓将</v>
      </c>
      <c r="J270" s="208" t="str">
        <f ca="1">IF($H270="步将",'[3]配置系数（将领）'!I270,IF($H270="骑将",'[4]配置系数（将领）'!I270,IF($H270="弓将",'[5]配置系数（将领）'!I270,"")))</f>
        <v/>
      </c>
      <c r="K270" s="208" t="str">
        <f ca="1">IF($H270="步将",'[3]配置系数（将领）'!J270,IF($H270="骑将",'[4]配置系数（将领）'!J270,IF($H270="弓将",'[5]配置系数（将领）'!J270,"")))</f>
        <v/>
      </c>
      <c r="L270" s="208">
        <f>IF($H270="步将",'[3]配置系数（将领）'!K270,IF($H270="骑将",'[4]配置系数（将领）'!K270,IF($H270="弓将",'[5]配置系数（将领）'!K270,"")))</f>
        <v>0</v>
      </c>
      <c r="M270" s="208">
        <f>IF($H270="步将",'[3]配置系数（将领）'!L270,IF($H270="骑将",'[4]配置系数（将领）'!L270,IF($H270="弓将",'[5]配置系数（将领）'!L270,"")))</f>
        <v>0</v>
      </c>
      <c r="N270" s="208" t="str">
        <f ca="1">IF($H270="步将",'[3]配置系数（将领）'!M270,IF($H270="骑将",'[4]配置系数（将领）'!M270,IF($H270="弓将",'[5]配置系数（将领）'!M270,"")))</f>
        <v/>
      </c>
      <c r="O270" s="206">
        <f t="shared" ca="1" si="17"/>
        <v>1</v>
      </c>
      <c r="Q270" s="208" t="str">
        <f ca="1">IF($H270="步将",'[3]配置系数（将领）'!P270,IF($H270="骑将",'[4]配置系数（将领）'!P270,IF($H270="弓将",'[5]配置系数（将领）'!P270,"")))</f>
        <v/>
      </c>
      <c r="R270" s="208" t="str">
        <f ca="1">IF($H270="步将",'[3]配置系数（将领）'!Q270,IF($H270="骑将",'[4]配置系数（将领）'!Q270,IF($H270="弓将",'[5]配置系数（将领）'!Q270,"")))</f>
        <v/>
      </c>
      <c r="S270" s="208">
        <f>IF($H270="步将",'[3]配置系数（将领）'!R270,IF($H270="骑将",'[4]配置系数（将领）'!R270,IF($H270="弓将",'[5]配置系数（将领）'!R270,"")))</f>
        <v>0</v>
      </c>
      <c r="T270" s="208">
        <f>IF($H270="步将",'[3]配置系数（将领）'!S270,IF($H270="骑将",'[4]配置系数（将领）'!S270,IF($H270="弓将",'[5]配置系数（将领）'!S270,"")))</f>
        <v>0</v>
      </c>
      <c r="U270" s="208" t="str">
        <f ca="1">IF($H270="步将",'[3]配置系数（将领）'!T270,IF($H270="骑将",'[4]配置系数（将领）'!T270,IF($H270="弓将",'[5]配置系数（将领）'!T270,"")))</f>
        <v/>
      </c>
      <c r="V270" s="206">
        <f t="shared" ca="1" si="18"/>
        <v>1</v>
      </c>
      <c r="X270" s="208" t="str">
        <f ca="1">IF($H270="步将",'[3]配置系数（将领）'!W270,IF($H270="骑将",'[4]配置系数（将领）'!W270,IF($H270="弓将",'[5]配置系数（将领）'!W270,"")))</f>
        <v/>
      </c>
      <c r="Y270" s="208" t="str">
        <f ca="1">IF($H270="步将",'[3]配置系数（将领）'!X270,IF($H270="骑将",'[4]配置系数（将领）'!X270,IF($H270="弓将",'[5]配置系数（将领）'!X270,"")))</f>
        <v/>
      </c>
      <c r="Z270" s="208">
        <f>IF($H270="步将",'[3]配置系数（将领）'!Y270,IF($H270="骑将",'[4]配置系数（将领）'!Y270,IF($H270="弓将",'[5]配置系数（将领）'!Y270,"")))</f>
        <v>0</v>
      </c>
      <c r="AA270" s="208">
        <f>IF($H270="步将",'[3]配置系数（将领）'!Z270,IF($H270="骑将",'[4]配置系数（将领）'!Z270,IF($H270="弓将",'[5]配置系数（将领）'!Z270,"")))</f>
        <v>0</v>
      </c>
      <c r="AB270" s="208" t="str">
        <f ca="1">IF($H270="步将",'[3]配置系数（将领）'!AA270,IF($H270="骑将",'[4]配置系数（将领）'!AA270,IF($H270="弓将",'[5]配置系数（将领）'!AA270,"")))</f>
        <v/>
      </c>
      <c r="AC270" s="206">
        <f t="shared" ca="1" si="19"/>
        <v>1</v>
      </c>
    </row>
    <row r="271" spans="3:29" x14ac:dyDescent="0.15">
      <c r="C271" s="107">
        <v>263</v>
      </c>
      <c r="D271" s="69">
        <f>IFERROR(MATCH(C271,索引!J:J,0),D270)</f>
        <v>28</v>
      </c>
      <c r="E271" s="69">
        <f t="shared" si="16"/>
        <v>9</v>
      </c>
      <c r="F271" s="69">
        <f>INDEX(索引!$F:$F,D271,1)</f>
        <v>10021</v>
      </c>
      <c r="G271" s="69" t="str">
        <f>INDEX(索引!$E:$E,D271,1)</f>
        <v>李儒</v>
      </c>
      <c r="H271" s="69" t="str">
        <f>INDEX(索引!$G:$G,D271,1)</f>
        <v>弓将</v>
      </c>
      <c r="J271" s="208" t="str">
        <f ca="1">IF($H271="步将",'[3]配置系数（将领）'!I271,IF($H271="骑将",'[4]配置系数（将领）'!I271,IF($H271="弓将",'[5]配置系数（将领）'!I271,"")))</f>
        <v/>
      </c>
      <c r="K271" s="208" t="str">
        <f ca="1">IF($H271="步将",'[3]配置系数（将领）'!J271,IF($H271="骑将",'[4]配置系数（将领）'!J271,IF($H271="弓将",'[5]配置系数（将领）'!J271,"")))</f>
        <v/>
      </c>
      <c r="L271" s="208">
        <f>IF($H271="步将",'[3]配置系数（将领）'!K271,IF($H271="骑将",'[4]配置系数（将领）'!K271,IF($H271="弓将",'[5]配置系数（将领）'!K271,"")))</f>
        <v>0</v>
      </c>
      <c r="M271" s="208">
        <f>IF($H271="步将",'[3]配置系数（将领）'!L271,IF($H271="骑将",'[4]配置系数（将领）'!L271,IF($H271="弓将",'[5]配置系数（将领）'!L271,"")))</f>
        <v>0</v>
      </c>
      <c r="N271" s="208" t="str">
        <f ca="1">IF($H271="步将",'[3]配置系数（将领）'!M271,IF($H271="骑将",'[4]配置系数（将领）'!M271,IF($H271="弓将",'[5]配置系数（将领）'!M271,"")))</f>
        <v/>
      </c>
      <c r="O271" s="206">
        <f t="shared" ca="1" si="17"/>
        <v>1</v>
      </c>
      <c r="Q271" s="208" t="str">
        <f ca="1">IF($H271="步将",'[3]配置系数（将领）'!P271,IF($H271="骑将",'[4]配置系数（将领）'!P271,IF($H271="弓将",'[5]配置系数（将领）'!P271,"")))</f>
        <v/>
      </c>
      <c r="R271" s="208" t="str">
        <f ca="1">IF($H271="步将",'[3]配置系数（将领）'!Q271,IF($H271="骑将",'[4]配置系数（将领）'!Q271,IF($H271="弓将",'[5]配置系数（将领）'!Q271,"")))</f>
        <v/>
      </c>
      <c r="S271" s="208">
        <f>IF($H271="步将",'[3]配置系数（将领）'!R271,IF($H271="骑将",'[4]配置系数（将领）'!R271,IF($H271="弓将",'[5]配置系数（将领）'!R271,"")))</f>
        <v>0</v>
      </c>
      <c r="T271" s="208">
        <f>IF($H271="步将",'[3]配置系数（将领）'!S271,IF($H271="骑将",'[4]配置系数（将领）'!S271,IF($H271="弓将",'[5]配置系数（将领）'!S271,"")))</f>
        <v>0</v>
      </c>
      <c r="U271" s="208" t="str">
        <f ca="1">IF($H271="步将",'[3]配置系数（将领）'!T271,IF($H271="骑将",'[4]配置系数（将领）'!T271,IF($H271="弓将",'[5]配置系数（将领）'!T271,"")))</f>
        <v/>
      </c>
      <c r="V271" s="206">
        <f t="shared" ca="1" si="18"/>
        <v>1</v>
      </c>
      <c r="X271" s="208" t="str">
        <f ca="1">IF($H271="步将",'[3]配置系数（将领）'!W271,IF($H271="骑将",'[4]配置系数（将领）'!W271,IF($H271="弓将",'[5]配置系数（将领）'!W271,"")))</f>
        <v/>
      </c>
      <c r="Y271" s="208" t="str">
        <f ca="1">IF($H271="步将",'[3]配置系数（将领）'!X271,IF($H271="骑将",'[4]配置系数（将领）'!X271,IF($H271="弓将",'[5]配置系数（将领）'!X271,"")))</f>
        <v/>
      </c>
      <c r="Z271" s="208">
        <f>IF($H271="步将",'[3]配置系数（将领）'!Y271,IF($H271="骑将",'[4]配置系数（将领）'!Y271,IF($H271="弓将",'[5]配置系数（将领）'!Y271,"")))</f>
        <v>0</v>
      </c>
      <c r="AA271" s="208">
        <f>IF($H271="步将",'[3]配置系数（将领）'!Z271,IF($H271="骑将",'[4]配置系数（将领）'!Z271,IF($H271="弓将",'[5]配置系数（将领）'!Z271,"")))</f>
        <v>0</v>
      </c>
      <c r="AB271" s="208" t="str">
        <f ca="1">IF($H271="步将",'[3]配置系数（将领）'!AA271,IF($H271="骑将",'[4]配置系数（将领）'!AA271,IF($H271="弓将",'[5]配置系数（将领）'!AA271,"")))</f>
        <v/>
      </c>
      <c r="AC271" s="206">
        <f t="shared" ca="1" si="19"/>
        <v>1</v>
      </c>
    </row>
    <row r="272" spans="3:29" x14ac:dyDescent="0.15">
      <c r="C272" s="107">
        <v>264</v>
      </c>
      <c r="D272" s="69">
        <f>IFERROR(MATCH(C272,索引!J:J,0),D271)</f>
        <v>28</v>
      </c>
      <c r="E272" s="69">
        <f t="shared" si="16"/>
        <v>10</v>
      </c>
      <c r="F272" s="69">
        <f>INDEX(索引!$F:$F,D272,1)</f>
        <v>10021</v>
      </c>
      <c r="G272" s="69" t="str">
        <f>INDEX(索引!$E:$E,D272,1)</f>
        <v>李儒</v>
      </c>
      <c r="H272" s="69" t="str">
        <f>INDEX(索引!$G:$G,D272,1)</f>
        <v>弓将</v>
      </c>
      <c r="J272" s="208" t="str">
        <f ca="1">IF($H272="步将",'[3]配置系数（将领）'!I272,IF($H272="骑将",'[4]配置系数（将领）'!I272,IF($H272="弓将",'[5]配置系数（将领）'!I272,"")))</f>
        <v/>
      </c>
      <c r="K272" s="208" t="str">
        <f ca="1">IF($H272="步将",'[3]配置系数（将领）'!J272,IF($H272="骑将",'[4]配置系数（将领）'!J272,IF($H272="弓将",'[5]配置系数（将领）'!J272,"")))</f>
        <v/>
      </c>
      <c r="L272" s="208">
        <f>IF($H272="步将",'[3]配置系数（将领）'!K272,IF($H272="骑将",'[4]配置系数（将领）'!K272,IF($H272="弓将",'[5]配置系数（将领）'!K272,"")))</f>
        <v>0</v>
      </c>
      <c r="M272" s="208">
        <f>IF($H272="步将",'[3]配置系数（将领）'!L272,IF($H272="骑将",'[4]配置系数（将领）'!L272,IF($H272="弓将",'[5]配置系数（将领）'!L272,"")))</f>
        <v>0</v>
      </c>
      <c r="N272" s="208" t="str">
        <f ca="1">IF($H272="步将",'[3]配置系数（将领）'!M272,IF($H272="骑将",'[4]配置系数（将领）'!M272,IF($H272="弓将",'[5]配置系数（将领）'!M272,"")))</f>
        <v/>
      </c>
      <c r="O272" s="206">
        <f t="shared" ca="1" si="17"/>
        <v>1</v>
      </c>
      <c r="Q272" s="208" t="str">
        <f ca="1">IF($H272="步将",'[3]配置系数（将领）'!P272,IF($H272="骑将",'[4]配置系数（将领）'!P272,IF($H272="弓将",'[5]配置系数（将领）'!P272,"")))</f>
        <v/>
      </c>
      <c r="R272" s="208" t="str">
        <f ca="1">IF($H272="步将",'[3]配置系数（将领）'!Q272,IF($H272="骑将",'[4]配置系数（将领）'!Q272,IF($H272="弓将",'[5]配置系数（将领）'!Q272,"")))</f>
        <v/>
      </c>
      <c r="S272" s="208">
        <f>IF($H272="步将",'[3]配置系数（将领）'!R272,IF($H272="骑将",'[4]配置系数（将领）'!R272,IF($H272="弓将",'[5]配置系数（将领）'!R272,"")))</f>
        <v>0</v>
      </c>
      <c r="T272" s="208">
        <f>IF($H272="步将",'[3]配置系数（将领）'!S272,IF($H272="骑将",'[4]配置系数（将领）'!S272,IF($H272="弓将",'[5]配置系数（将领）'!S272,"")))</f>
        <v>0</v>
      </c>
      <c r="U272" s="208" t="str">
        <f ca="1">IF($H272="步将",'[3]配置系数（将领）'!T272,IF($H272="骑将",'[4]配置系数（将领）'!T272,IF($H272="弓将",'[5]配置系数（将领）'!T272,"")))</f>
        <v/>
      </c>
      <c r="V272" s="206">
        <f t="shared" ca="1" si="18"/>
        <v>1</v>
      </c>
      <c r="X272" s="208" t="str">
        <f ca="1">IF($H272="步将",'[3]配置系数（将领）'!W272,IF($H272="骑将",'[4]配置系数（将领）'!W272,IF($H272="弓将",'[5]配置系数（将领）'!W272,"")))</f>
        <v/>
      </c>
      <c r="Y272" s="208" t="str">
        <f ca="1">IF($H272="步将",'[3]配置系数（将领）'!X272,IF($H272="骑将",'[4]配置系数（将领）'!X272,IF($H272="弓将",'[5]配置系数（将领）'!X272,"")))</f>
        <v/>
      </c>
      <c r="Z272" s="208">
        <f>IF($H272="步将",'[3]配置系数（将领）'!Y272,IF($H272="骑将",'[4]配置系数（将领）'!Y272,IF($H272="弓将",'[5]配置系数（将领）'!Y272,"")))</f>
        <v>0</v>
      </c>
      <c r="AA272" s="208">
        <f>IF($H272="步将",'[3]配置系数（将领）'!Z272,IF($H272="骑将",'[4]配置系数（将领）'!Z272,IF($H272="弓将",'[5]配置系数（将领）'!Z272,"")))</f>
        <v>0</v>
      </c>
      <c r="AB272" s="208" t="str">
        <f ca="1">IF($H272="步将",'[3]配置系数（将领）'!AA272,IF($H272="骑将",'[4]配置系数（将领）'!AA272,IF($H272="弓将",'[5]配置系数（将领）'!AA272,"")))</f>
        <v/>
      </c>
      <c r="AC272" s="206">
        <f t="shared" ca="1" si="19"/>
        <v>1</v>
      </c>
    </row>
    <row r="273" spans="3:29" x14ac:dyDescent="0.15">
      <c r="C273" s="107">
        <v>265</v>
      </c>
      <c r="D273" s="69">
        <f>IFERROR(MATCH(C273,索引!J:J,0),D272)</f>
        <v>28</v>
      </c>
      <c r="E273" s="69">
        <f t="shared" si="16"/>
        <v>11</v>
      </c>
      <c r="F273" s="69">
        <f>INDEX(索引!$F:$F,D273,1)</f>
        <v>10021</v>
      </c>
      <c r="G273" s="69" t="str">
        <f>INDEX(索引!$E:$E,D273,1)</f>
        <v>李儒</v>
      </c>
      <c r="H273" s="69" t="str">
        <f>INDEX(索引!$G:$G,D273,1)</f>
        <v>弓将</v>
      </c>
      <c r="J273" s="208" t="str">
        <f ca="1">IF($H273="步将",'[3]配置系数（将领）'!I273,IF($H273="骑将",'[4]配置系数（将领）'!I273,IF($H273="弓将",'[5]配置系数（将领）'!I273,"")))</f>
        <v/>
      </c>
      <c r="K273" s="208" t="str">
        <f ca="1">IF($H273="步将",'[3]配置系数（将领）'!J273,IF($H273="骑将",'[4]配置系数（将领）'!J273,IF($H273="弓将",'[5]配置系数（将领）'!J273,"")))</f>
        <v/>
      </c>
      <c r="L273" s="208">
        <f>IF($H273="步将",'[3]配置系数（将领）'!K273,IF($H273="骑将",'[4]配置系数（将领）'!K273,IF($H273="弓将",'[5]配置系数（将领）'!K273,"")))</f>
        <v>0</v>
      </c>
      <c r="M273" s="208">
        <f>IF($H273="步将",'[3]配置系数（将领）'!L273,IF($H273="骑将",'[4]配置系数（将领）'!L273,IF($H273="弓将",'[5]配置系数（将领）'!L273,"")))</f>
        <v>0</v>
      </c>
      <c r="N273" s="208" t="str">
        <f ca="1">IF($H273="步将",'[3]配置系数（将领）'!M273,IF($H273="骑将",'[4]配置系数（将领）'!M273,IF($H273="弓将",'[5]配置系数（将领）'!M273,"")))</f>
        <v/>
      </c>
      <c r="O273" s="206">
        <f t="shared" ca="1" si="17"/>
        <v>1</v>
      </c>
      <c r="Q273" s="208" t="str">
        <f ca="1">IF($H273="步将",'[3]配置系数（将领）'!P273,IF($H273="骑将",'[4]配置系数（将领）'!P273,IF($H273="弓将",'[5]配置系数（将领）'!P273,"")))</f>
        <v/>
      </c>
      <c r="R273" s="208" t="str">
        <f ca="1">IF($H273="步将",'[3]配置系数（将领）'!Q273,IF($H273="骑将",'[4]配置系数（将领）'!Q273,IF($H273="弓将",'[5]配置系数（将领）'!Q273,"")))</f>
        <v/>
      </c>
      <c r="S273" s="208">
        <f>IF($H273="步将",'[3]配置系数（将领）'!R273,IF($H273="骑将",'[4]配置系数（将领）'!R273,IF($H273="弓将",'[5]配置系数（将领）'!R273,"")))</f>
        <v>0</v>
      </c>
      <c r="T273" s="208">
        <f>IF($H273="步将",'[3]配置系数（将领）'!S273,IF($H273="骑将",'[4]配置系数（将领）'!S273,IF($H273="弓将",'[5]配置系数（将领）'!S273,"")))</f>
        <v>0</v>
      </c>
      <c r="U273" s="208" t="str">
        <f ca="1">IF($H273="步将",'[3]配置系数（将领）'!T273,IF($H273="骑将",'[4]配置系数（将领）'!T273,IF($H273="弓将",'[5]配置系数（将领）'!T273,"")))</f>
        <v/>
      </c>
      <c r="V273" s="206">
        <f t="shared" ca="1" si="18"/>
        <v>1</v>
      </c>
      <c r="X273" s="208" t="str">
        <f ca="1">IF($H273="步将",'[3]配置系数（将领）'!W273,IF($H273="骑将",'[4]配置系数（将领）'!W273,IF($H273="弓将",'[5]配置系数（将领）'!W273,"")))</f>
        <v/>
      </c>
      <c r="Y273" s="208" t="str">
        <f ca="1">IF($H273="步将",'[3]配置系数（将领）'!X273,IF($H273="骑将",'[4]配置系数（将领）'!X273,IF($H273="弓将",'[5]配置系数（将领）'!X273,"")))</f>
        <v/>
      </c>
      <c r="Z273" s="208">
        <f>IF($H273="步将",'[3]配置系数（将领）'!Y273,IF($H273="骑将",'[4]配置系数（将领）'!Y273,IF($H273="弓将",'[5]配置系数（将领）'!Y273,"")))</f>
        <v>0</v>
      </c>
      <c r="AA273" s="208">
        <f>IF($H273="步将",'[3]配置系数（将领）'!Z273,IF($H273="骑将",'[4]配置系数（将领）'!Z273,IF($H273="弓将",'[5]配置系数（将领）'!Z273,"")))</f>
        <v>0</v>
      </c>
      <c r="AB273" s="208" t="str">
        <f ca="1">IF($H273="步将",'[3]配置系数（将领）'!AA273,IF($H273="骑将",'[4]配置系数（将领）'!AA273,IF($H273="弓将",'[5]配置系数（将领）'!AA273,"")))</f>
        <v/>
      </c>
      <c r="AC273" s="206">
        <f t="shared" ca="1" si="19"/>
        <v>1</v>
      </c>
    </row>
    <row r="274" spans="3:29" x14ac:dyDescent="0.15">
      <c r="C274" s="107">
        <v>266</v>
      </c>
      <c r="D274" s="69">
        <f>IFERROR(MATCH(C274,索引!J:J,0),D273)</f>
        <v>28</v>
      </c>
      <c r="E274" s="69">
        <f t="shared" si="16"/>
        <v>12</v>
      </c>
      <c r="F274" s="69">
        <f>INDEX(索引!$F:$F,D274,1)</f>
        <v>10021</v>
      </c>
      <c r="G274" s="69" t="str">
        <f>INDEX(索引!$E:$E,D274,1)</f>
        <v>李儒</v>
      </c>
      <c r="H274" s="69" t="str">
        <f>INDEX(索引!$G:$G,D274,1)</f>
        <v>弓将</v>
      </c>
      <c r="J274" s="208" t="str">
        <f ca="1">IF($H274="步将",'[3]配置系数（将领）'!I274,IF($H274="骑将",'[4]配置系数（将领）'!I274,IF($H274="弓将",'[5]配置系数（将领）'!I274,"")))</f>
        <v/>
      </c>
      <c r="K274" s="208" t="str">
        <f ca="1">IF($H274="步将",'[3]配置系数（将领）'!J274,IF($H274="骑将",'[4]配置系数（将领）'!J274,IF($H274="弓将",'[5]配置系数（将领）'!J274,"")))</f>
        <v/>
      </c>
      <c r="L274" s="208">
        <f>IF($H274="步将",'[3]配置系数（将领）'!K274,IF($H274="骑将",'[4]配置系数（将领）'!K274,IF($H274="弓将",'[5]配置系数（将领）'!K274,"")))</f>
        <v>0</v>
      </c>
      <c r="M274" s="208">
        <f>IF($H274="步将",'[3]配置系数（将领）'!L274,IF($H274="骑将",'[4]配置系数（将领）'!L274,IF($H274="弓将",'[5]配置系数（将领）'!L274,"")))</f>
        <v>0</v>
      </c>
      <c r="N274" s="208" t="str">
        <f ca="1">IF($H274="步将",'[3]配置系数（将领）'!M274,IF($H274="骑将",'[4]配置系数（将领）'!M274,IF($H274="弓将",'[5]配置系数（将领）'!M274,"")))</f>
        <v/>
      </c>
      <c r="O274" s="206">
        <f t="shared" ca="1" si="17"/>
        <v>1</v>
      </c>
      <c r="Q274" s="208" t="str">
        <f ca="1">IF($H274="步将",'[3]配置系数（将领）'!P274,IF($H274="骑将",'[4]配置系数（将领）'!P274,IF($H274="弓将",'[5]配置系数（将领）'!P274,"")))</f>
        <v/>
      </c>
      <c r="R274" s="208" t="str">
        <f ca="1">IF($H274="步将",'[3]配置系数（将领）'!Q274,IF($H274="骑将",'[4]配置系数（将领）'!Q274,IF($H274="弓将",'[5]配置系数（将领）'!Q274,"")))</f>
        <v/>
      </c>
      <c r="S274" s="208">
        <f>IF($H274="步将",'[3]配置系数（将领）'!R274,IF($H274="骑将",'[4]配置系数（将领）'!R274,IF($H274="弓将",'[5]配置系数（将领）'!R274,"")))</f>
        <v>0</v>
      </c>
      <c r="T274" s="208">
        <f>IF($H274="步将",'[3]配置系数（将领）'!S274,IF($H274="骑将",'[4]配置系数（将领）'!S274,IF($H274="弓将",'[5]配置系数（将领）'!S274,"")))</f>
        <v>0</v>
      </c>
      <c r="U274" s="208" t="str">
        <f ca="1">IF($H274="步将",'[3]配置系数（将领）'!T274,IF($H274="骑将",'[4]配置系数（将领）'!T274,IF($H274="弓将",'[5]配置系数（将领）'!T274,"")))</f>
        <v/>
      </c>
      <c r="V274" s="206">
        <f t="shared" ca="1" si="18"/>
        <v>1</v>
      </c>
      <c r="X274" s="208" t="str">
        <f ca="1">IF($H274="步将",'[3]配置系数（将领）'!W274,IF($H274="骑将",'[4]配置系数（将领）'!W274,IF($H274="弓将",'[5]配置系数（将领）'!W274,"")))</f>
        <v/>
      </c>
      <c r="Y274" s="208" t="str">
        <f ca="1">IF($H274="步将",'[3]配置系数（将领）'!X274,IF($H274="骑将",'[4]配置系数（将领）'!X274,IF($H274="弓将",'[5]配置系数（将领）'!X274,"")))</f>
        <v/>
      </c>
      <c r="Z274" s="208">
        <f>IF($H274="步将",'[3]配置系数（将领）'!Y274,IF($H274="骑将",'[4]配置系数（将领）'!Y274,IF($H274="弓将",'[5]配置系数（将领）'!Y274,"")))</f>
        <v>0</v>
      </c>
      <c r="AA274" s="208">
        <f>IF($H274="步将",'[3]配置系数（将领）'!Z274,IF($H274="骑将",'[4]配置系数（将领）'!Z274,IF($H274="弓将",'[5]配置系数（将领）'!Z274,"")))</f>
        <v>0</v>
      </c>
      <c r="AB274" s="208" t="str">
        <f ca="1">IF($H274="步将",'[3]配置系数（将领）'!AA274,IF($H274="骑将",'[4]配置系数（将领）'!AA274,IF($H274="弓将",'[5]配置系数（将领）'!AA274,"")))</f>
        <v/>
      </c>
      <c r="AC274" s="206">
        <f t="shared" ca="1" si="19"/>
        <v>1</v>
      </c>
    </row>
    <row r="275" spans="3:29" x14ac:dyDescent="0.15">
      <c r="C275" s="107">
        <v>267</v>
      </c>
      <c r="D275" s="69">
        <f>IFERROR(MATCH(C275,索引!J:J,0),D274)</f>
        <v>28</v>
      </c>
      <c r="E275" s="69">
        <f t="shared" si="16"/>
        <v>13</v>
      </c>
      <c r="F275" s="69">
        <f>INDEX(索引!$F:$F,D275,1)</f>
        <v>10021</v>
      </c>
      <c r="G275" s="69" t="str">
        <f>INDEX(索引!$E:$E,D275,1)</f>
        <v>李儒</v>
      </c>
      <c r="H275" s="69" t="str">
        <f>INDEX(索引!$G:$G,D275,1)</f>
        <v>弓将</v>
      </c>
      <c r="J275" s="208" t="str">
        <f ca="1">IF($H275="步将",'[3]配置系数（将领）'!I275,IF($H275="骑将",'[4]配置系数（将领）'!I275,IF($H275="弓将",'[5]配置系数（将领）'!I275,"")))</f>
        <v/>
      </c>
      <c r="K275" s="208" t="str">
        <f ca="1">IF($H275="步将",'[3]配置系数（将领）'!J275,IF($H275="骑将",'[4]配置系数（将领）'!J275,IF($H275="弓将",'[5]配置系数（将领）'!J275,"")))</f>
        <v/>
      </c>
      <c r="L275" s="208">
        <f>IF($H275="步将",'[3]配置系数（将领）'!K275,IF($H275="骑将",'[4]配置系数（将领）'!K275,IF($H275="弓将",'[5]配置系数（将领）'!K275,"")))</f>
        <v>0</v>
      </c>
      <c r="M275" s="208">
        <f>IF($H275="步将",'[3]配置系数（将领）'!L275,IF($H275="骑将",'[4]配置系数（将领）'!L275,IF($H275="弓将",'[5]配置系数（将领）'!L275,"")))</f>
        <v>0</v>
      </c>
      <c r="N275" s="208" t="str">
        <f ca="1">IF($H275="步将",'[3]配置系数（将领）'!M275,IF($H275="骑将",'[4]配置系数（将领）'!M275,IF($H275="弓将",'[5]配置系数（将领）'!M275,"")))</f>
        <v/>
      </c>
      <c r="O275" s="206">
        <f t="shared" ca="1" si="17"/>
        <v>1</v>
      </c>
      <c r="Q275" s="208" t="str">
        <f ca="1">IF($H275="步将",'[3]配置系数（将领）'!P275,IF($H275="骑将",'[4]配置系数（将领）'!P275,IF($H275="弓将",'[5]配置系数（将领）'!P275,"")))</f>
        <v/>
      </c>
      <c r="R275" s="208" t="str">
        <f ca="1">IF($H275="步将",'[3]配置系数（将领）'!Q275,IF($H275="骑将",'[4]配置系数（将领）'!Q275,IF($H275="弓将",'[5]配置系数（将领）'!Q275,"")))</f>
        <v/>
      </c>
      <c r="S275" s="208">
        <f>IF($H275="步将",'[3]配置系数（将领）'!R275,IF($H275="骑将",'[4]配置系数（将领）'!R275,IF($H275="弓将",'[5]配置系数（将领）'!R275,"")))</f>
        <v>0</v>
      </c>
      <c r="T275" s="208">
        <f>IF($H275="步将",'[3]配置系数（将领）'!S275,IF($H275="骑将",'[4]配置系数（将领）'!S275,IF($H275="弓将",'[5]配置系数（将领）'!S275,"")))</f>
        <v>0</v>
      </c>
      <c r="U275" s="208" t="str">
        <f ca="1">IF($H275="步将",'[3]配置系数（将领）'!T275,IF($H275="骑将",'[4]配置系数（将领）'!T275,IF($H275="弓将",'[5]配置系数（将领）'!T275,"")))</f>
        <v/>
      </c>
      <c r="V275" s="206">
        <f t="shared" ca="1" si="18"/>
        <v>1</v>
      </c>
      <c r="X275" s="208" t="str">
        <f ca="1">IF($H275="步将",'[3]配置系数（将领）'!W275,IF($H275="骑将",'[4]配置系数（将领）'!W275,IF($H275="弓将",'[5]配置系数（将领）'!W275,"")))</f>
        <v/>
      </c>
      <c r="Y275" s="208" t="str">
        <f ca="1">IF($H275="步将",'[3]配置系数（将领）'!X275,IF($H275="骑将",'[4]配置系数（将领）'!X275,IF($H275="弓将",'[5]配置系数（将领）'!X275,"")))</f>
        <v/>
      </c>
      <c r="Z275" s="208">
        <f>IF($H275="步将",'[3]配置系数（将领）'!Y275,IF($H275="骑将",'[4]配置系数（将领）'!Y275,IF($H275="弓将",'[5]配置系数（将领）'!Y275,"")))</f>
        <v>0</v>
      </c>
      <c r="AA275" s="208">
        <f>IF($H275="步将",'[3]配置系数（将领）'!Z275,IF($H275="骑将",'[4]配置系数（将领）'!Z275,IF($H275="弓将",'[5]配置系数（将领）'!Z275,"")))</f>
        <v>0</v>
      </c>
      <c r="AB275" s="208" t="str">
        <f ca="1">IF($H275="步将",'[3]配置系数（将领）'!AA275,IF($H275="骑将",'[4]配置系数（将领）'!AA275,IF($H275="弓将",'[5]配置系数（将领）'!AA275,"")))</f>
        <v/>
      </c>
      <c r="AC275" s="206">
        <f t="shared" ca="1" si="19"/>
        <v>1</v>
      </c>
    </row>
    <row r="276" spans="3:29" x14ac:dyDescent="0.15">
      <c r="C276" s="107">
        <v>268</v>
      </c>
      <c r="D276" s="69">
        <f>IFERROR(MATCH(C276,索引!J:J,0),D275)</f>
        <v>28</v>
      </c>
      <c r="E276" s="69">
        <f t="shared" si="16"/>
        <v>14</v>
      </c>
      <c r="F276" s="69">
        <f>INDEX(索引!$F:$F,D276,1)</f>
        <v>10021</v>
      </c>
      <c r="G276" s="69" t="str">
        <f>INDEX(索引!$E:$E,D276,1)</f>
        <v>李儒</v>
      </c>
      <c r="H276" s="69" t="str">
        <f>INDEX(索引!$G:$G,D276,1)</f>
        <v>弓将</v>
      </c>
      <c r="J276" s="208" t="str">
        <f ca="1">IF($H276="步将",'[3]配置系数（将领）'!I276,IF($H276="骑将",'[4]配置系数（将领）'!I276,IF($H276="弓将",'[5]配置系数（将领）'!I276,"")))</f>
        <v/>
      </c>
      <c r="K276" s="208" t="str">
        <f ca="1">IF($H276="步将",'[3]配置系数（将领）'!J276,IF($H276="骑将",'[4]配置系数（将领）'!J276,IF($H276="弓将",'[5]配置系数（将领）'!J276,"")))</f>
        <v/>
      </c>
      <c r="L276" s="208">
        <f>IF($H276="步将",'[3]配置系数（将领）'!K276,IF($H276="骑将",'[4]配置系数（将领）'!K276,IF($H276="弓将",'[5]配置系数（将领）'!K276,"")))</f>
        <v>0</v>
      </c>
      <c r="M276" s="208">
        <f>IF($H276="步将",'[3]配置系数（将领）'!L276,IF($H276="骑将",'[4]配置系数（将领）'!L276,IF($H276="弓将",'[5]配置系数（将领）'!L276,"")))</f>
        <v>0</v>
      </c>
      <c r="N276" s="208" t="str">
        <f ca="1">IF($H276="步将",'[3]配置系数（将领）'!M276,IF($H276="骑将",'[4]配置系数（将领）'!M276,IF($H276="弓将",'[5]配置系数（将领）'!M276,"")))</f>
        <v/>
      </c>
      <c r="O276" s="206">
        <f t="shared" ca="1" si="17"/>
        <v>1</v>
      </c>
      <c r="Q276" s="208" t="str">
        <f ca="1">IF($H276="步将",'[3]配置系数（将领）'!P276,IF($H276="骑将",'[4]配置系数（将领）'!P276,IF($H276="弓将",'[5]配置系数（将领）'!P276,"")))</f>
        <v/>
      </c>
      <c r="R276" s="208" t="str">
        <f ca="1">IF($H276="步将",'[3]配置系数（将领）'!Q276,IF($H276="骑将",'[4]配置系数（将领）'!Q276,IF($H276="弓将",'[5]配置系数（将领）'!Q276,"")))</f>
        <v/>
      </c>
      <c r="S276" s="208">
        <f>IF($H276="步将",'[3]配置系数（将领）'!R276,IF($H276="骑将",'[4]配置系数（将领）'!R276,IF($H276="弓将",'[5]配置系数（将领）'!R276,"")))</f>
        <v>0</v>
      </c>
      <c r="T276" s="208">
        <f>IF($H276="步将",'[3]配置系数（将领）'!S276,IF($H276="骑将",'[4]配置系数（将领）'!S276,IF($H276="弓将",'[5]配置系数（将领）'!S276,"")))</f>
        <v>0</v>
      </c>
      <c r="U276" s="208" t="str">
        <f ca="1">IF($H276="步将",'[3]配置系数（将领）'!T276,IF($H276="骑将",'[4]配置系数（将领）'!T276,IF($H276="弓将",'[5]配置系数（将领）'!T276,"")))</f>
        <v/>
      </c>
      <c r="V276" s="206">
        <f t="shared" ca="1" si="18"/>
        <v>1</v>
      </c>
      <c r="X276" s="208" t="str">
        <f ca="1">IF($H276="步将",'[3]配置系数（将领）'!W276,IF($H276="骑将",'[4]配置系数（将领）'!W276,IF($H276="弓将",'[5]配置系数（将领）'!W276,"")))</f>
        <v/>
      </c>
      <c r="Y276" s="208" t="str">
        <f ca="1">IF($H276="步将",'[3]配置系数（将领）'!X276,IF($H276="骑将",'[4]配置系数（将领）'!X276,IF($H276="弓将",'[5]配置系数（将领）'!X276,"")))</f>
        <v/>
      </c>
      <c r="Z276" s="208">
        <f>IF($H276="步将",'[3]配置系数（将领）'!Y276,IF($H276="骑将",'[4]配置系数（将领）'!Y276,IF($H276="弓将",'[5]配置系数（将领）'!Y276,"")))</f>
        <v>0</v>
      </c>
      <c r="AA276" s="208">
        <f>IF($H276="步将",'[3]配置系数（将领）'!Z276,IF($H276="骑将",'[4]配置系数（将领）'!Z276,IF($H276="弓将",'[5]配置系数（将领）'!Z276,"")))</f>
        <v>0</v>
      </c>
      <c r="AB276" s="208" t="str">
        <f ca="1">IF($H276="步将",'[3]配置系数（将领）'!AA276,IF($H276="骑将",'[4]配置系数（将领）'!AA276,IF($H276="弓将",'[5]配置系数（将领）'!AA276,"")))</f>
        <v/>
      </c>
      <c r="AC276" s="206">
        <f t="shared" ca="1" si="19"/>
        <v>1</v>
      </c>
    </row>
    <row r="277" spans="3:29" x14ac:dyDescent="0.15">
      <c r="C277" s="107">
        <v>269</v>
      </c>
      <c r="D277" s="69">
        <f>IFERROR(MATCH(C277,索引!J:J,0),D276)</f>
        <v>28</v>
      </c>
      <c r="E277" s="69">
        <f t="shared" si="16"/>
        <v>15</v>
      </c>
      <c r="F277" s="69">
        <f>INDEX(索引!$F:$F,D277,1)</f>
        <v>10021</v>
      </c>
      <c r="G277" s="69" t="str">
        <f>INDEX(索引!$E:$E,D277,1)</f>
        <v>李儒</v>
      </c>
      <c r="H277" s="69" t="str">
        <f>INDEX(索引!$G:$G,D277,1)</f>
        <v>弓将</v>
      </c>
      <c r="J277" s="208" t="str">
        <f ca="1">IF($H277="步将",'[3]配置系数（将领）'!I277,IF($H277="骑将",'[4]配置系数（将领）'!I277,IF($H277="弓将",'[5]配置系数（将领）'!I277,"")))</f>
        <v/>
      </c>
      <c r="K277" s="208" t="str">
        <f ca="1">IF($H277="步将",'[3]配置系数（将领）'!J277,IF($H277="骑将",'[4]配置系数（将领）'!J277,IF($H277="弓将",'[5]配置系数（将领）'!J277,"")))</f>
        <v/>
      </c>
      <c r="L277" s="208">
        <f>IF($H277="步将",'[3]配置系数（将领）'!K277,IF($H277="骑将",'[4]配置系数（将领）'!K277,IF($H277="弓将",'[5]配置系数（将领）'!K277,"")))</f>
        <v>0</v>
      </c>
      <c r="M277" s="208">
        <f>IF($H277="步将",'[3]配置系数（将领）'!L277,IF($H277="骑将",'[4]配置系数（将领）'!L277,IF($H277="弓将",'[5]配置系数（将领）'!L277,"")))</f>
        <v>0</v>
      </c>
      <c r="N277" s="208" t="str">
        <f ca="1">IF($H277="步将",'[3]配置系数（将领）'!M277,IF($H277="骑将",'[4]配置系数（将领）'!M277,IF($H277="弓将",'[5]配置系数（将领）'!M277,"")))</f>
        <v/>
      </c>
      <c r="O277" s="206">
        <f t="shared" ca="1" si="17"/>
        <v>1</v>
      </c>
      <c r="Q277" s="208" t="str">
        <f ca="1">IF($H277="步将",'[3]配置系数（将领）'!P277,IF($H277="骑将",'[4]配置系数（将领）'!P277,IF($H277="弓将",'[5]配置系数（将领）'!P277,"")))</f>
        <v/>
      </c>
      <c r="R277" s="208" t="str">
        <f ca="1">IF($H277="步将",'[3]配置系数（将领）'!Q277,IF($H277="骑将",'[4]配置系数（将领）'!Q277,IF($H277="弓将",'[5]配置系数（将领）'!Q277,"")))</f>
        <v/>
      </c>
      <c r="S277" s="208">
        <f>IF($H277="步将",'[3]配置系数（将领）'!R277,IF($H277="骑将",'[4]配置系数（将领）'!R277,IF($H277="弓将",'[5]配置系数（将领）'!R277,"")))</f>
        <v>0</v>
      </c>
      <c r="T277" s="208">
        <f>IF($H277="步将",'[3]配置系数（将领）'!S277,IF($H277="骑将",'[4]配置系数（将领）'!S277,IF($H277="弓将",'[5]配置系数（将领）'!S277,"")))</f>
        <v>0</v>
      </c>
      <c r="U277" s="208" t="str">
        <f ca="1">IF($H277="步将",'[3]配置系数（将领）'!T277,IF($H277="骑将",'[4]配置系数（将领）'!T277,IF($H277="弓将",'[5]配置系数（将领）'!T277,"")))</f>
        <v/>
      </c>
      <c r="V277" s="206">
        <f t="shared" ca="1" si="18"/>
        <v>1</v>
      </c>
      <c r="X277" s="208" t="str">
        <f ca="1">IF($H277="步将",'[3]配置系数（将领）'!W277,IF($H277="骑将",'[4]配置系数（将领）'!W277,IF($H277="弓将",'[5]配置系数（将领）'!W277,"")))</f>
        <v/>
      </c>
      <c r="Y277" s="208" t="str">
        <f ca="1">IF($H277="步将",'[3]配置系数（将领）'!X277,IF($H277="骑将",'[4]配置系数（将领）'!X277,IF($H277="弓将",'[5]配置系数（将领）'!X277,"")))</f>
        <v/>
      </c>
      <c r="Z277" s="208">
        <f>IF($H277="步将",'[3]配置系数（将领）'!Y277,IF($H277="骑将",'[4]配置系数（将领）'!Y277,IF($H277="弓将",'[5]配置系数（将领）'!Y277,"")))</f>
        <v>0</v>
      </c>
      <c r="AA277" s="208">
        <f>IF($H277="步将",'[3]配置系数（将领）'!Z277,IF($H277="骑将",'[4]配置系数（将领）'!Z277,IF($H277="弓将",'[5]配置系数（将领）'!Z277,"")))</f>
        <v>0</v>
      </c>
      <c r="AB277" s="208" t="str">
        <f ca="1">IF($H277="步将",'[3]配置系数（将领）'!AA277,IF($H277="骑将",'[4]配置系数（将领）'!AA277,IF($H277="弓将",'[5]配置系数（将领）'!AA277,"")))</f>
        <v/>
      </c>
      <c r="AC277" s="206">
        <f t="shared" ca="1" si="19"/>
        <v>1</v>
      </c>
    </row>
    <row r="278" spans="3:29" x14ac:dyDescent="0.15">
      <c r="C278" s="107">
        <v>270</v>
      </c>
      <c r="D278" s="69">
        <f>IFERROR(MATCH(C278,索引!J:J,0),D277)</f>
        <v>29</v>
      </c>
      <c r="E278" s="69">
        <f t="shared" si="16"/>
        <v>1</v>
      </c>
      <c r="F278" s="69">
        <f>INDEX(索引!$F:$F,D278,1)</f>
        <v>10022</v>
      </c>
      <c r="G278" s="69" t="str">
        <f>INDEX(索引!$E:$E,D278,1)</f>
        <v>张昭</v>
      </c>
      <c r="H278" s="69" t="str">
        <f>INDEX(索引!$G:$G,D278,1)</f>
        <v>弓将</v>
      </c>
      <c r="J278" s="208" t="str">
        <f ca="1">IF($H278="步将",'[3]配置系数（将领）'!I278,IF($H278="骑将",'[4]配置系数（将领）'!I278,IF($H278="弓将",'[5]配置系数（将领）'!I278,"")))</f>
        <v>1002200000101</v>
      </c>
      <c r="K278" s="208" t="str">
        <f ca="1">IF($H278="步将",'[3]配置系数（将领）'!J278,IF($H278="骑将",'[4]配置系数（将领）'!J278,IF($H278="弓将",'[5]配置系数（将领）'!J278,"")))</f>
        <v>普通攻击:对单体敌人造成{0}%的武力伤害</v>
      </c>
      <c r="L278" s="208">
        <f>IF($H278="步将",'[3]配置系数（将领）'!K278,IF($H278="骑将",'[4]配置系数（将领）'!K278,IF($H278="弓将",'[5]配置系数（将领）'!K278,"")))</f>
        <v>0</v>
      </c>
      <c r="M278" s="208">
        <f>IF($H278="步将",'[3]配置系数（将领）'!L278,IF($H278="骑将",'[4]配置系数（将领）'!L278,IF($H278="弓将",'[5]配置系数（将领）'!L278,"")))</f>
        <v>0</v>
      </c>
      <c r="N278" s="208" t="str">
        <f ca="1">IF($H278="步将",'[3]配置系数（将领）'!M278,IF($H278="骑将",'[4]配置系数（将领）'!M278,IF($H278="弓将",'[5]配置系数（将领）'!M278,"")))</f>
        <v>0.25+0.25+0.25+0.25+0.25+0.25+0.25+0.25+0.25+0.25+0.25+0.25+0.25+0.25+0.25+0.25+0.25</v>
      </c>
      <c r="O278" s="206">
        <f t="shared" ca="1" si="17"/>
        <v>100</v>
      </c>
      <c r="Q278" s="208" t="str">
        <f ca="1">IF($H278="步将",'[3]配置系数（将领）'!P278,IF($H278="骑将",'[4]配置系数（将领）'!P278,IF($H278="弓将",'[5]配置系数（将领）'!P278,"")))</f>
        <v/>
      </c>
      <c r="R278" s="208" t="str">
        <f ca="1">IF($H278="步将",'[3]配置系数（将领）'!Q278,IF($H278="骑将",'[4]配置系数（将领）'!Q278,IF($H278="弓将",'[5]配置系数（将领）'!Q278,"")))</f>
        <v/>
      </c>
      <c r="S278" s="208">
        <f>IF($H278="步将",'[3]配置系数（将领）'!R278,IF($H278="骑将",'[4]配置系数（将领）'!R278,IF($H278="弓将",'[5]配置系数（将领）'!R278,"")))</f>
        <v>0</v>
      </c>
      <c r="T278" s="208">
        <f>IF($H278="步将",'[3]配置系数（将领）'!S278,IF($H278="骑将",'[4]配置系数（将领）'!S278,IF($H278="弓将",'[5]配置系数（将领）'!S278,"")))</f>
        <v>0</v>
      </c>
      <c r="U278" s="208" t="str">
        <f ca="1">IF($H278="步将",'[3]配置系数（将领）'!T278,IF($H278="骑将",'[4]配置系数（将领）'!T278,IF($H278="弓将",'[5]配置系数（将领）'!T278,"")))</f>
        <v/>
      </c>
      <c r="V278" s="206">
        <f t="shared" ca="1" si="18"/>
        <v>1</v>
      </c>
      <c r="X278" s="208" t="str">
        <f ca="1">IF($H278="步将",'[3]配置系数（将领）'!W278,IF($H278="骑将",'[4]配置系数（将领）'!W278,IF($H278="弓将",'[5]配置系数（将领）'!W278,"")))</f>
        <v/>
      </c>
      <c r="Y278" s="208" t="str">
        <f ca="1">IF($H278="步将",'[3]配置系数（将领）'!X278,IF($H278="骑将",'[4]配置系数（将领）'!X278,IF($H278="弓将",'[5]配置系数（将领）'!X278,"")))</f>
        <v/>
      </c>
      <c r="Z278" s="208">
        <f>IF($H278="步将",'[3]配置系数（将领）'!Y278,IF($H278="骑将",'[4]配置系数（将领）'!Y278,IF($H278="弓将",'[5]配置系数（将领）'!Y278,"")))</f>
        <v>0</v>
      </c>
      <c r="AA278" s="208">
        <f>IF($H278="步将",'[3]配置系数（将领）'!Z278,IF($H278="骑将",'[4]配置系数（将领）'!Z278,IF($H278="弓将",'[5]配置系数（将领）'!Z278,"")))</f>
        <v>0</v>
      </c>
      <c r="AB278" s="208" t="str">
        <f ca="1">IF($H278="步将",'[3]配置系数（将领）'!AA278,IF($H278="骑将",'[4]配置系数（将领）'!AA278,IF($H278="弓将",'[5]配置系数（将领）'!AA278,"")))</f>
        <v/>
      </c>
      <c r="AC278" s="206">
        <f t="shared" ca="1" si="19"/>
        <v>1</v>
      </c>
    </row>
    <row r="279" spans="3:29" x14ac:dyDescent="0.15">
      <c r="C279" s="107">
        <v>271</v>
      </c>
      <c r="D279" s="69">
        <f>IFERROR(MATCH(C279,索引!J:J,0),D278)</f>
        <v>29</v>
      </c>
      <c r="E279" s="69">
        <f t="shared" si="16"/>
        <v>2</v>
      </c>
      <c r="F279" s="69">
        <f>INDEX(索引!$F:$F,D279,1)</f>
        <v>10022</v>
      </c>
      <c r="G279" s="69" t="str">
        <f>INDEX(索引!$E:$E,D279,1)</f>
        <v>张昭</v>
      </c>
      <c r="H279" s="69" t="str">
        <f>INDEX(索引!$G:$G,D279,1)</f>
        <v>弓将</v>
      </c>
      <c r="J279" s="208" t="str">
        <f ca="1">IF($H279="步将",'[3]配置系数（将领）'!I279,IF($H279="骑将",'[4]配置系数（将领）'!I279,IF($H279="弓将",'[5]配置系数（将领）'!I279,"")))</f>
        <v>1002200000201</v>
      </c>
      <c r="K279" s="208" t="str">
        <f ca="1">IF($H279="步将",'[3]配置系数（将领）'!J279,IF($H279="骑将",'[4]配置系数（将领）'!J279,IF($H279="弓将",'[5]配置系数（将领）'!J279,"")))</f>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
      <c r="L279" s="208">
        <f>IF($H279="步将",'[3]配置系数（将领）'!K279,IF($H279="骑将",'[4]配置系数（将领）'!K279,IF($H279="弓将",'[5]配置系数（将领）'!K279,"")))</f>
        <v>0</v>
      </c>
      <c r="M279" s="208">
        <f>IF($H279="步将",'[3]配置系数（将领）'!L279,IF($H279="骑将",'[4]配置系数（将领）'!L279,IF($H279="弓将",'[5]配置系数（将领）'!L279,"")))</f>
        <v>0</v>
      </c>
      <c r="N279" s="208" t="str">
        <f ca="1">IF($H279="步将",'[3]配置系数（将领）'!M279,IF($H279="骑将",'[4]配置系数（将领）'!M279,IF($H279="弓将",'[5]配置系数（将领）'!M279,"")))</f>
        <v>0.54+0.56+0.58+0.6+0.62+0.64+0.66+0.68+0.7+0.72+0.74+0.76+0.78+0.8+0.82+0.84+0.86</v>
      </c>
      <c r="O279" s="206">
        <f t="shared" ca="1" si="17"/>
        <v>100</v>
      </c>
      <c r="Q279" s="208" t="str">
        <f ca="1">IF($H279="步将",'[3]配置系数（将领）'!P279,IF($H279="骑将",'[4]配置系数（将领）'!P279,IF($H279="弓将",'[5]配置系数（将领）'!P279,"")))</f>
        <v/>
      </c>
      <c r="R279" s="208" t="str">
        <f ca="1">IF($H279="步将",'[3]配置系数（将领）'!Q279,IF($H279="骑将",'[4]配置系数（将领）'!Q279,IF($H279="弓将",'[5]配置系数（将领）'!Q279,"")))</f>
        <v/>
      </c>
      <c r="S279" s="208">
        <f>IF($H279="步将",'[3]配置系数（将领）'!R279,IF($H279="骑将",'[4]配置系数（将领）'!R279,IF($H279="弓将",'[5]配置系数（将领）'!R279,"")))</f>
        <v>0</v>
      </c>
      <c r="T279" s="208">
        <f>IF($H279="步将",'[3]配置系数（将领）'!S279,IF($H279="骑将",'[4]配置系数（将领）'!S279,IF($H279="弓将",'[5]配置系数（将领）'!S279,"")))</f>
        <v>0</v>
      </c>
      <c r="U279" s="208" t="str">
        <f ca="1">IF($H279="步将",'[3]配置系数（将领）'!T279,IF($H279="骑将",'[4]配置系数（将领）'!T279,IF($H279="弓将",'[5]配置系数（将领）'!T279,"")))</f>
        <v/>
      </c>
      <c r="V279" s="206">
        <f t="shared" ca="1" si="18"/>
        <v>1</v>
      </c>
      <c r="X279" s="208" t="str">
        <f ca="1">IF($H279="步将",'[3]配置系数（将领）'!W279,IF($H279="骑将",'[4]配置系数（将领）'!W279,IF($H279="弓将",'[5]配置系数（将领）'!W279,"")))</f>
        <v/>
      </c>
      <c r="Y279" s="208" t="str">
        <f ca="1">IF($H279="步将",'[3]配置系数（将领）'!X279,IF($H279="骑将",'[4]配置系数（将领）'!X279,IF($H279="弓将",'[5]配置系数（将领）'!X279,"")))</f>
        <v/>
      </c>
      <c r="Z279" s="208">
        <f>IF($H279="步将",'[3]配置系数（将领）'!Y279,IF($H279="骑将",'[4]配置系数（将领）'!Y279,IF($H279="弓将",'[5]配置系数（将领）'!Y279,"")))</f>
        <v>0</v>
      </c>
      <c r="AA279" s="208">
        <f>IF($H279="步将",'[3]配置系数（将领）'!Z279,IF($H279="骑将",'[4]配置系数（将领）'!Z279,IF($H279="弓将",'[5]配置系数（将领）'!Z279,"")))</f>
        <v>0</v>
      </c>
      <c r="AB279" s="208" t="str">
        <f ca="1">IF($H279="步将",'[3]配置系数（将领）'!AA279,IF($H279="骑将",'[4]配置系数（将领）'!AA279,IF($H279="弓将",'[5]配置系数（将领）'!AA279,"")))</f>
        <v/>
      </c>
      <c r="AC279" s="206">
        <f t="shared" ca="1" si="19"/>
        <v>1</v>
      </c>
    </row>
    <row r="280" spans="3:29" x14ac:dyDescent="0.15">
      <c r="C280" s="107">
        <v>272</v>
      </c>
      <c r="D280" s="69">
        <f>IFERROR(MATCH(C280,索引!J:J,0),D279)</f>
        <v>29</v>
      </c>
      <c r="E280" s="69">
        <f t="shared" si="16"/>
        <v>3</v>
      </c>
      <c r="F280" s="69">
        <f>INDEX(索引!$F:$F,D280,1)</f>
        <v>10022</v>
      </c>
      <c r="G280" s="69" t="str">
        <f>INDEX(索引!$E:$E,D280,1)</f>
        <v>张昭</v>
      </c>
      <c r="H280" s="69" t="str">
        <f>INDEX(索引!$G:$G,D280,1)</f>
        <v>弓将</v>
      </c>
      <c r="J280" s="208" t="str">
        <f ca="1">IF($H280="步将",'[3]配置系数（将领）'!I280,IF($H280="骑将",'[4]配置系数（将领）'!I280,IF($H280="弓将",'[5]配置系数（将领）'!I280,"")))</f>
        <v>1002200000202</v>
      </c>
      <c r="K280" s="208" t="str">
        <f ca="1">IF($H280="步将",'[3]配置系数（将领）'!J280,IF($H280="骑将",'[4]配置系数（将领）'!J280,IF($H280="弓将",'[5]配置系数（将领）'!J280,"")))</f>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
      <c r="L280" s="208">
        <f>IF($H280="步将",'[3]配置系数（将领）'!K280,IF($H280="骑将",'[4]配置系数（将领）'!K280,IF($H280="弓将",'[5]配置系数（将领）'!K280,"")))</f>
        <v>0</v>
      </c>
      <c r="M280" s="208">
        <f>IF($H280="步将",'[3]配置系数（将领）'!L280,IF($H280="骑将",'[4]配置系数（将领）'!L280,IF($H280="弓将",'[5]配置系数（将领）'!L280,"")))</f>
        <v>0</v>
      </c>
      <c r="N280" s="208" t="str">
        <f ca="1">IF($H280="步将",'[3]配置系数（将领）'!M280,IF($H280="骑将",'[4]配置系数（将领）'!M280,IF($H280="弓将",'[5]配置系数（将领）'!M280,"")))</f>
        <v>0.16+0.165+0.17+0.175+0.18+0.185+0.19+0.195+0.2+0.205+0.21+0.215+0.22+0.225+0.23+0.235+0.22</v>
      </c>
      <c r="O280" s="206">
        <f t="shared" ca="1" si="17"/>
        <v>100</v>
      </c>
      <c r="Q280" s="208" t="str">
        <f ca="1">IF($H280="步将",'[3]配置系数（将领）'!P280,IF($H280="骑将",'[4]配置系数（将领）'!P280,IF($H280="弓将",'[5]配置系数（将领）'!P280,"")))</f>
        <v/>
      </c>
      <c r="R280" s="208" t="str">
        <f ca="1">IF($H280="步将",'[3]配置系数（将领）'!Q280,IF($H280="骑将",'[4]配置系数（将领）'!Q280,IF($H280="弓将",'[5]配置系数（将领）'!Q280,"")))</f>
        <v/>
      </c>
      <c r="S280" s="208">
        <f>IF($H280="步将",'[3]配置系数（将领）'!R280,IF($H280="骑将",'[4]配置系数（将领）'!R280,IF($H280="弓将",'[5]配置系数（将领）'!R280,"")))</f>
        <v>0</v>
      </c>
      <c r="T280" s="208">
        <f>IF($H280="步将",'[3]配置系数（将领）'!S280,IF($H280="骑将",'[4]配置系数（将领）'!S280,IF($H280="弓将",'[5]配置系数（将领）'!S280,"")))</f>
        <v>0</v>
      </c>
      <c r="U280" s="208" t="str">
        <f ca="1">IF($H280="步将",'[3]配置系数（将领）'!T280,IF($H280="骑将",'[4]配置系数（将领）'!T280,IF($H280="弓将",'[5]配置系数（将领）'!T280,"")))</f>
        <v/>
      </c>
      <c r="V280" s="206">
        <f t="shared" ca="1" si="18"/>
        <v>1</v>
      </c>
      <c r="X280" s="208" t="str">
        <f ca="1">IF($H280="步将",'[3]配置系数（将领）'!W280,IF($H280="骑将",'[4]配置系数（将领）'!W280,IF($H280="弓将",'[5]配置系数（将领）'!W280,"")))</f>
        <v/>
      </c>
      <c r="Y280" s="208" t="str">
        <f ca="1">IF($H280="步将",'[3]配置系数（将领）'!X280,IF($H280="骑将",'[4]配置系数（将领）'!X280,IF($H280="弓将",'[5]配置系数（将领）'!X280,"")))</f>
        <v/>
      </c>
      <c r="Z280" s="208">
        <f>IF($H280="步将",'[3]配置系数（将领）'!Y280,IF($H280="骑将",'[4]配置系数（将领）'!Y280,IF($H280="弓将",'[5]配置系数（将领）'!Y280,"")))</f>
        <v>0</v>
      </c>
      <c r="AA280" s="208">
        <f>IF($H280="步将",'[3]配置系数（将领）'!Z280,IF($H280="骑将",'[4]配置系数（将领）'!Z280,IF($H280="弓将",'[5]配置系数（将领）'!Z280,"")))</f>
        <v>0</v>
      </c>
      <c r="AB280" s="208" t="str">
        <f ca="1">IF($H280="步将",'[3]配置系数（将领）'!AA280,IF($H280="骑将",'[4]配置系数（将领）'!AA280,IF($H280="弓将",'[5]配置系数（将领）'!AA280,"")))</f>
        <v/>
      </c>
      <c r="AC280" s="206">
        <f t="shared" ca="1" si="19"/>
        <v>1</v>
      </c>
    </row>
    <row r="281" spans="3:29" x14ac:dyDescent="0.15">
      <c r="C281" s="107">
        <v>273</v>
      </c>
      <c r="D281" s="69">
        <f>IFERROR(MATCH(C281,索引!J:J,0),D280)</f>
        <v>29</v>
      </c>
      <c r="E281" s="69">
        <f t="shared" si="16"/>
        <v>4</v>
      </c>
      <c r="F281" s="69">
        <f>INDEX(索引!$F:$F,D281,1)</f>
        <v>10022</v>
      </c>
      <c r="G281" s="69" t="str">
        <f>INDEX(索引!$E:$E,D281,1)</f>
        <v>张昭</v>
      </c>
      <c r="H281" s="69" t="str">
        <f>INDEX(索引!$G:$G,D281,1)</f>
        <v>弓将</v>
      </c>
      <c r="J281" s="208" t="str">
        <f ca="1">IF($H281="步将",'[3]配置系数（将领）'!I281,IF($H281="骑将",'[4]配置系数（将领）'!I281,IF($H281="弓将",'[5]配置系数（将领）'!I281,"")))</f>
        <v>1002200000203</v>
      </c>
      <c r="K281" s="208" t="str">
        <f ca="1">IF($H281="步将",'[3]配置系数（将领）'!J281,IF($H281="骑将",'[4]配置系数（将领）'!J281,IF($H281="弓将",'[5]配置系数（将领）'!J281,"")))</f>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
      <c r="L281" s="208">
        <f>IF($H281="步将",'[3]配置系数（将领）'!K281,IF($H281="骑将",'[4]配置系数（将领）'!K281,IF($H281="弓将",'[5]配置系数（将领）'!K281,"")))</f>
        <v>0</v>
      </c>
      <c r="M281" s="208">
        <f>IF($H281="步将",'[3]配置系数（将领）'!L281,IF($H281="骑将",'[4]配置系数（将领）'!L281,IF($H281="弓将",'[5]配置系数（将领）'!L281,"")))</f>
        <v>0</v>
      </c>
      <c r="N281" s="208" t="str">
        <f ca="1">IF($H281="步将",'[3]配置系数（将领）'!M281,IF($H281="骑将",'[4]配置系数（将领）'!M281,IF($H281="弓将",'[5]配置系数（将领）'!M281,"")))</f>
        <v>0++++++++++++++++</v>
      </c>
      <c r="O281" s="206">
        <f t="shared" ca="1" si="17"/>
        <v>1</v>
      </c>
      <c r="Q281" s="208" t="str">
        <f ca="1">IF($H281="步将",'[3]配置系数（将领）'!P281,IF($H281="骑将",'[4]配置系数（将领）'!P281,IF($H281="弓将",'[5]配置系数（将领）'!P281,"")))</f>
        <v/>
      </c>
      <c r="R281" s="208" t="str">
        <f ca="1">IF($H281="步将",'[3]配置系数（将领）'!Q281,IF($H281="骑将",'[4]配置系数（将领）'!Q281,IF($H281="弓将",'[5]配置系数（将领）'!Q281,"")))</f>
        <v/>
      </c>
      <c r="S281" s="208">
        <f>IF($H281="步将",'[3]配置系数（将领）'!R281,IF($H281="骑将",'[4]配置系数（将领）'!R281,IF($H281="弓将",'[5]配置系数（将领）'!R281,"")))</f>
        <v>0</v>
      </c>
      <c r="T281" s="208">
        <f>IF($H281="步将",'[3]配置系数（将领）'!S281,IF($H281="骑将",'[4]配置系数（将领）'!S281,IF($H281="弓将",'[5]配置系数（将领）'!S281,"")))</f>
        <v>0</v>
      </c>
      <c r="U281" s="208" t="str">
        <f ca="1">IF($H281="步将",'[3]配置系数（将领）'!T281,IF($H281="骑将",'[4]配置系数（将领）'!T281,IF($H281="弓将",'[5]配置系数（将领）'!T281,"")))</f>
        <v/>
      </c>
      <c r="V281" s="206">
        <f t="shared" ca="1" si="18"/>
        <v>1</v>
      </c>
      <c r="X281" s="208" t="str">
        <f ca="1">IF($H281="步将",'[3]配置系数（将领）'!W281,IF($H281="骑将",'[4]配置系数（将领）'!W281,IF($H281="弓将",'[5]配置系数（将领）'!W281,"")))</f>
        <v/>
      </c>
      <c r="Y281" s="208" t="str">
        <f ca="1">IF($H281="步将",'[3]配置系数（将领）'!X281,IF($H281="骑将",'[4]配置系数（将领）'!X281,IF($H281="弓将",'[5]配置系数（将领）'!X281,"")))</f>
        <v/>
      </c>
      <c r="Z281" s="208">
        <f>IF($H281="步将",'[3]配置系数（将领）'!Y281,IF($H281="骑将",'[4]配置系数（将领）'!Y281,IF($H281="弓将",'[5]配置系数（将领）'!Y281,"")))</f>
        <v>0</v>
      </c>
      <c r="AA281" s="208">
        <f>IF($H281="步将",'[3]配置系数（将领）'!Z281,IF($H281="骑将",'[4]配置系数（将领）'!Z281,IF($H281="弓将",'[5]配置系数（将领）'!Z281,"")))</f>
        <v>0</v>
      </c>
      <c r="AB281" s="208" t="str">
        <f ca="1">IF($H281="步将",'[3]配置系数（将领）'!AA281,IF($H281="骑将",'[4]配置系数（将领）'!AA281,IF($H281="弓将",'[5]配置系数（将领）'!AA281,"")))</f>
        <v/>
      </c>
      <c r="AC281" s="206">
        <f t="shared" ca="1" si="19"/>
        <v>1</v>
      </c>
    </row>
    <row r="282" spans="3:29" x14ac:dyDescent="0.15">
      <c r="C282" s="107">
        <v>274</v>
      </c>
      <c r="D282" s="69">
        <f>IFERROR(MATCH(C282,索引!J:J,0),D281)</f>
        <v>29</v>
      </c>
      <c r="E282" s="69">
        <f t="shared" si="16"/>
        <v>5</v>
      </c>
      <c r="F282" s="69">
        <f>INDEX(索引!$F:$F,D282,1)</f>
        <v>10022</v>
      </c>
      <c r="G282" s="69" t="str">
        <f>INDEX(索引!$E:$E,D282,1)</f>
        <v>张昭</v>
      </c>
      <c r="H282" s="69" t="str">
        <f>INDEX(索引!$G:$G,D282,1)</f>
        <v>弓将</v>
      </c>
      <c r="J282" s="208" t="str">
        <f ca="1">IF($H282="步将",'[3]配置系数（将领）'!I282,IF($H282="骑将",'[4]配置系数（将领）'!I282,IF($H282="弓将",'[5]配置系数（将领）'!I282,"")))</f>
        <v>1002200000301</v>
      </c>
      <c r="K282" s="208" t="str">
        <f ca="1">IF($H282="步将",'[3]配置系数（将领）'!J282,IF($H282="骑将",'[4]配置系数（将领）'!J282,IF($H282="弓将",'[5]配置系数（将领）'!J282,"")))</f>
        <v>被动技能1:每隔20秒，范增为自身以及距离最远的我方武将施加闪电护盾，护盾会每秒对周围的敌人造成攻击力{0}%的伤害，并降低其{1}点攻击速度，持续8秒。（攻速降低不可叠加）</v>
      </c>
      <c r="L282" s="208">
        <f>IF($H282="步将",'[3]配置系数（将领）'!K282,IF($H282="骑将",'[4]配置系数（将领）'!K282,IF($H282="弓将",'[5]配置系数（将领）'!K282,"")))</f>
        <v>0</v>
      </c>
      <c r="M282" s="208">
        <f>IF($H282="步将",'[3]配置系数（将领）'!L282,IF($H282="骑将",'[4]配置系数（将领）'!L282,IF($H282="弓将",'[5]配置系数（将领）'!L282,"")))</f>
        <v>0</v>
      </c>
      <c r="N282" s="208" t="str">
        <f ca="1">IF($H282="步将",'[3]配置系数（将领）'!M282,IF($H282="骑将",'[4]配置系数（将领）'!M282,IF($H282="弓将",'[5]配置系数（将领）'!M282,"")))</f>
        <v>0.08+0.09+0.1+0.11+0.12+0.13+0.14+0.15+0.16+0.17+0.18+0.19+0.2+0.21+0.22+0.23+0.24</v>
      </c>
      <c r="O282" s="206">
        <f t="shared" ca="1" si="17"/>
        <v>100</v>
      </c>
      <c r="Q282" s="208" t="str">
        <f ca="1">IF($H282="步将",'[3]配置系数（将领）'!P282,IF($H282="骑将",'[4]配置系数（将领）'!P282,IF($H282="弓将",'[5]配置系数（将领）'!P282,"")))</f>
        <v/>
      </c>
      <c r="R282" s="208" t="str">
        <f ca="1">IF($H282="步将",'[3]配置系数（将领）'!Q282,IF($H282="骑将",'[4]配置系数（将领）'!Q282,IF($H282="弓将",'[5]配置系数（将领）'!Q282,"")))</f>
        <v/>
      </c>
      <c r="S282" s="208">
        <f>IF($H282="步将",'[3]配置系数（将领）'!R282,IF($H282="骑将",'[4]配置系数（将领）'!R282,IF($H282="弓将",'[5]配置系数（将领）'!R282,"")))</f>
        <v>0</v>
      </c>
      <c r="T282" s="208">
        <f>IF($H282="步将",'[3]配置系数（将领）'!S282,IF($H282="骑将",'[4]配置系数（将领）'!S282,IF($H282="弓将",'[5]配置系数（将领）'!S282,"")))</f>
        <v>0</v>
      </c>
      <c r="U282" s="208" t="str">
        <f ca="1">IF($H282="步将",'[3]配置系数（将领）'!T282,IF($H282="骑将",'[4]配置系数（将领）'!T282,IF($H282="弓将",'[5]配置系数（将领）'!T282,"")))</f>
        <v/>
      </c>
      <c r="V282" s="206">
        <f t="shared" ca="1" si="18"/>
        <v>1</v>
      </c>
      <c r="X282" s="208" t="str">
        <f ca="1">IF($H282="步将",'[3]配置系数（将领）'!W282,IF($H282="骑将",'[4]配置系数（将领）'!W282,IF($H282="弓将",'[5]配置系数（将领）'!W282,"")))</f>
        <v/>
      </c>
      <c r="Y282" s="208" t="str">
        <f ca="1">IF($H282="步将",'[3]配置系数（将领）'!X282,IF($H282="骑将",'[4]配置系数（将领）'!X282,IF($H282="弓将",'[5]配置系数（将领）'!X282,"")))</f>
        <v/>
      </c>
      <c r="Z282" s="208">
        <f>IF($H282="步将",'[3]配置系数（将领）'!Y282,IF($H282="骑将",'[4]配置系数（将领）'!Y282,IF($H282="弓将",'[5]配置系数（将领）'!Y282,"")))</f>
        <v>0</v>
      </c>
      <c r="AA282" s="208">
        <f>IF($H282="步将",'[3]配置系数（将领）'!Z282,IF($H282="骑将",'[4]配置系数（将领）'!Z282,IF($H282="弓将",'[5]配置系数（将领）'!Z282,"")))</f>
        <v>0</v>
      </c>
      <c r="AB282" s="208" t="str">
        <f ca="1">IF($H282="步将",'[3]配置系数（将领）'!AA282,IF($H282="骑将",'[4]配置系数（将领）'!AA282,IF($H282="弓将",'[5]配置系数（将领）'!AA282,"")))</f>
        <v/>
      </c>
      <c r="AC282" s="206">
        <f t="shared" ca="1" si="19"/>
        <v>1</v>
      </c>
    </row>
    <row r="283" spans="3:29" x14ac:dyDescent="0.15">
      <c r="C283" s="107">
        <v>275</v>
      </c>
      <c r="D283" s="69">
        <f>IFERROR(MATCH(C283,索引!J:J,0),D282)</f>
        <v>29</v>
      </c>
      <c r="E283" s="69">
        <f t="shared" si="16"/>
        <v>6</v>
      </c>
      <c r="F283" s="69">
        <f>INDEX(索引!$F:$F,D283,1)</f>
        <v>10022</v>
      </c>
      <c r="G283" s="69" t="str">
        <f>INDEX(索引!$E:$E,D283,1)</f>
        <v>张昭</v>
      </c>
      <c r="H283" s="69" t="str">
        <f>INDEX(索引!$G:$G,D283,1)</f>
        <v>弓将</v>
      </c>
      <c r="J283" s="208" t="str">
        <f ca="1">IF($H283="步将",'[3]配置系数（将领）'!I283,IF($H283="骑将",'[4]配置系数（将领）'!I283,IF($H283="弓将",'[5]配置系数（将领）'!I283,"")))</f>
        <v>1002200000302</v>
      </c>
      <c r="K283" s="208" t="str">
        <f ca="1">IF($H283="步将",'[3]配置系数（将领）'!J283,IF($H283="骑将",'[4]配置系数（将领）'!J283,IF($H283="弓将",'[5]配置系数（将领）'!J283,"")))</f>
        <v>被动技能1:每隔20秒，范增为自身以及距离最远的我方武将施加闪电护盾，护盾会每秒对周围的敌人造成攻击力{0}%的伤害，并降低其{1}点攻击速度，持续8秒。（攻速降低不可叠加）</v>
      </c>
      <c r="L283" s="208">
        <f>IF($H283="步将",'[3]配置系数（将领）'!K283,IF($H283="骑将",'[4]配置系数（将领）'!K283,IF($H283="弓将",'[5]配置系数（将领）'!K283,"")))</f>
        <v>0</v>
      </c>
      <c r="M283" s="208">
        <f>IF($H283="步将",'[3]配置系数（将领）'!L283,IF($H283="骑将",'[4]配置系数（将领）'!L283,IF($H283="弓将",'[5]配置系数（将领）'!L283,"")))</f>
        <v>0</v>
      </c>
      <c r="N283" s="208" t="str">
        <f ca="1">IF($H283="步将",'[3]配置系数（将领）'!M283,IF($H283="骑将",'[4]配置系数（将领）'!M283,IF($H283="弓将",'[5]配置系数（将领）'!M283,"")))</f>
        <v>-20+-25+-30+-35+-40+-45+-50+-55+-60+-65+-70+-75+-80+-85+-90+-95+-100</v>
      </c>
      <c r="O283" s="206">
        <f t="shared" ca="1" si="17"/>
        <v>-1</v>
      </c>
      <c r="Q283" s="208" t="str">
        <f ca="1">IF($H283="步将",'[3]配置系数（将领）'!P283,IF($H283="骑将",'[4]配置系数（将领）'!P283,IF($H283="弓将",'[5]配置系数（将领）'!P283,"")))</f>
        <v/>
      </c>
      <c r="R283" s="208" t="str">
        <f ca="1">IF($H283="步将",'[3]配置系数（将领）'!Q283,IF($H283="骑将",'[4]配置系数（将领）'!Q283,IF($H283="弓将",'[5]配置系数（将领）'!Q283,"")))</f>
        <v/>
      </c>
      <c r="S283" s="208">
        <f>IF($H283="步将",'[3]配置系数（将领）'!R283,IF($H283="骑将",'[4]配置系数（将领）'!R283,IF($H283="弓将",'[5]配置系数（将领）'!R283,"")))</f>
        <v>0</v>
      </c>
      <c r="T283" s="208">
        <f>IF($H283="步将",'[3]配置系数（将领）'!S283,IF($H283="骑将",'[4]配置系数（将领）'!S283,IF($H283="弓将",'[5]配置系数（将领）'!S283,"")))</f>
        <v>0</v>
      </c>
      <c r="U283" s="208" t="str">
        <f ca="1">IF($H283="步将",'[3]配置系数（将领）'!T283,IF($H283="骑将",'[4]配置系数（将领）'!T283,IF($H283="弓将",'[5]配置系数（将领）'!T283,"")))</f>
        <v/>
      </c>
      <c r="V283" s="206">
        <f t="shared" ca="1" si="18"/>
        <v>1</v>
      </c>
      <c r="X283" s="208" t="str">
        <f ca="1">IF($H283="步将",'[3]配置系数（将领）'!W283,IF($H283="骑将",'[4]配置系数（将领）'!W283,IF($H283="弓将",'[5]配置系数（将领）'!W283,"")))</f>
        <v/>
      </c>
      <c r="Y283" s="208" t="str">
        <f ca="1">IF($H283="步将",'[3]配置系数（将领）'!X283,IF($H283="骑将",'[4]配置系数（将领）'!X283,IF($H283="弓将",'[5]配置系数（将领）'!X283,"")))</f>
        <v/>
      </c>
      <c r="Z283" s="208">
        <f>IF($H283="步将",'[3]配置系数（将领）'!Y283,IF($H283="骑将",'[4]配置系数（将领）'!Y283,IF($H283="弓将",'[5]配置系数（将领）'!Y283,"")))</f>
        <v>0</v>
      </c>
      <c r="AA283" s="208">
        <f>IF($H283="步将",'[3]配置系数（将领）'!Z283,IF($H283="骑将",'[4]配置系数（将领）'!Z283,IF($H283="弓将",'[5]配置系数（将领）'!Z283,"")))</f>
        <v>0</v>
      </c>
      <c r="AB283" s="208" t="str">
        <f ca="1">IF($H283="步将",'[3]配置系数（将领）'!AA283,IF($H283="骑将",'[4]配置系数（将领）'!AA283,IF($H283="弓将",'[5]配置系数（将领）'!AA283,"")))</f>
        <v/>
      </c>
      <c r="AC283" s="206">
        <f t="shared" ca="1" si="19"/>
        <v>1</v>
      </c>
    </row>
    <row r="284" spans="3:29" x14ac:dyDescent="0.15">
      <c r="C284" s="107">
        <v>276</v>
      </c>
      <c r="D284" s="69">
        <f>IFERROR(MATCH(C284,索引!J:J,0),D283)</f>
        <v>29</v>
      </c>
      <c r="E284" s="69">
        <f t="shared" si="16"/>
        <v>7</v>
      </c>
      <c r="F284" s="69">
        <f>INDEX(索引!$F:$F,D284,1)</f>
        <v>10022</v>
      </c>
      <c r="G284" s="69" t="str">
        <f>INDEX(索引!$E:$E,D284,1)</f>
        <v>张昭</v>
      </c>
      <c r="H284" s="69" t="str">
        <f>INDEX(索引!$G:$G,D284,1)</f>
        <v>弓将</v>
      </c>
      <c r="J284" s="208" t="str">
        <f ca="1">IF($H284="步将",'[3]配置系数（将领）'!I284,IF($H284="骑将",'[4]配置系数（将领）'!I284,IF($H284="弓将",'[5]配置系数（将领）'!I284,"")))</f>
        <v>1002200000303</v>
      </c>
      <c r="K284" s="208" t="str">
        <f ca="1">IF($H284="步将",'[3]配置系数（将领）'!J284,IF($H284="骑将",'[4]配置系数（将领）'!J284,IF($H284="弓将",'[5]配置系数（将领）'!J284,"")))</f>
        <v>被动技能1:每隔20秒，范增为自身以及距离最远的我方武将施加闪电护盾，护盾会每秒对周围的敌人造成攻击力{0}%的伤害，并降低其{1}点攻击速度，持续8秒。（攻速降低不可叠加）</v>
      </c>
      <c r="L284" s="208">
        <f>IF($H284="步将",'[3]配置系数（将领）'!K284,IF($H284="骑将",'[4]配置系数（将领）'!K284,IF($H284="弓将",'[5]配置系数（将领）'!K284,"")))</f>
        <v>0</v>
      </c>
      <c r="M284" s="208">
        <f>IF($H284="步将",'[3]配置系数（将领）'!L284,IF($H284="骑将",'[4]配置系数（将领）'!L284,IF($H284="弓将",'[5]配置系数（将领）'!L284,"")))</f>
        <v>0</v>
      </c>
      <c r="N284" s="208" t="str">
        <f ca="1">IF($H284="步将",'[3]配置系数（将领）'!M284,IF($H284="骑将",'[4]配置系数（将领）'!M284,IF($H284="弓将",'[5]配置系数（将领）'!M284,"")))</f>
        <v>-24+-30+-36+-42+-48+-54+-60+-66+-72+-78+-84+-90+-96+-102+-108+-114+-120</v>
      </c>
      <c r="O284" s="206">
        <f t="shared" ca="1" si="17"/>
        <v>-1</v>
      </c>
      <c r="Q284" s="208" t="str">
        <f ca="1">IF($H284="步将",'[3]配置系数（将领）'!P284,IF($H284="骑将",'[4]配置系数（将领）'!P284,IF($H284="弓将",'[5]配置系数（将领）'!P284,"")))</f>
        <v/>
      </c>
      <c r="R284" s="208" t="str">
        <f ca="1">IF($H284="步将",'[3]配置系数（将领）'!Q284,IF($H284="骑将",'[4]配置系数（将领）'!Q284,IF($H284="弓将",'[5]配置系数（将领）'!Q284,"")))</f>
        <v/>
      </c>
      <c r="S284" s="208">
        <f>IF($H284="步将",'[3]配置系数（将领）'!R284,IF($H284="骑将",'[4]配置系数（将领）'!R284,IF($H284="弓将",'[5]配置系数（将领）'!R284,"")))</f>
        <v>0</v>
      </c>
      <c r="T284" s="208">
        <f>IF($H284="步将",'[3]配置系数（将领）'!S284,IF($H284="骑将",'[4]配置系数（将领）'!S284,IF($H284="弓将",'[5]配置系数（将领）'!S284,"")))</f>
        <v>0</v>
      </c>
      <c r="U284" s="208" t="str">
        <f ca="1">IF($H284="步将",'[3]配置系数（将领）'!T284,IF($H284="骑将",'[4]配置系数（将领）'!T284,IF($H284="弓将",'[5]配置系数（将领）'!T284,"")))</f>
        <v/>
      </c>
      <c r="V284" s="206">
        <f t="shared" ca="1" si="18"/>
        <v>1</v>
      </c>
      <c r="X284" s="208" t="str">
        <f ca="1">IF($H284="步将",'[3]配置系数（将领）'!W284,IF($H284="骑将",'[4]配置系数（将领）'!W284,IF($H284="弓将",'[5]配置系数（将领）'!W284,"")))</f>
        <v/>
      </c>
      <c r="Y284" s="208" t="str">
        <f ca="1">IF($H284="步将",'[3]配置系数（将领）'!X284,IF($H284="骑将",'[4]配置系数（将领）'!X284,IF($H284="弓将",'[5]配置系数（将领）'!X284,"")))</f>
        <v/>
      </c>
      <c r="Z284" s="208">
        <f>IF($H284="步将",'[3]配置系数（将领）'!Y284,IF($H284="骑将",'[4]配置系数（将领）'!Y284,IF($H284="弓将",'[5]配置系数（将领）'!Y284,"")))</f>
        <v>0</v>
      </c>
      <c r="AA284" s="208">
        <f>IF($H284="步将",'[3]配置系数（将领）'!Z284,IF($H284="骑将",'[4]配置系数（将领）'!Z284,IF($H284="弓将",'[5]配置系数（将领）'!Z284,"")))</f>
        <v>0</v>
      </c>
      <c r="AB284" s="208" t="str">
        <f ca="1">IF($H284="步将",'[3]配置系数（将领）'!AA284,IF($H284="骑将",'[4]配置系数（将领）'!AA284,IF($H284="弓将",'[5]配置系数（将领）'!AA284,"")))</f>
        <v/>
      </c>
      <c r="AC284" s="206">
        <f t="shared" ca="1" si="19"/>
        <v>1</v>
      </c>
    </row>
    <row r="285" spans="3:29" x14ac:dyDescent="0.15">
      <c r="C285" s="107">
        <v>277</v>
      </c>
      <c r="D285" s="69">
        <f>IFERROR(MATCH(C285,索引!J:J,0),D284)</f>
        <v>29</v>
      </c>
      <c r="E285" s="69">
        <f t="shared" si="16"/>
        <v>8</v>
      </c>
      <c r="F285" s="69">
        <f>INDEX(索引!$F:$F,D285,1)</f>
        <v>10022</v>
      </c>
      <c r="G285" s="69" t="str">
        <f>INDEX(索引!$E:$E,D285,1)</f>
        <v>张昭</v>
      </c>
      <c r="H285" s="69" t="str">
        <f>INDEX(索引!$G:$G,D285,1)</f>
        <v>弓将</v>
      </c>
      <c r="J285" s="208" t="str">
        <f ca="1">IF($H285="步将",'[3]配置系数（将领）'!I285,IF($H285="骑将",'[4]配置系数（将领）'!I285,IF($H285="弓将",'[5]配置系数（将领）'!I285,"")))</f>
        <v>1002200000401</v>
      </c>
      <c r="K285" s="208" t="str">
        <f ca="1">IF($H285="步将",'[3]配置系数（将领）'!J285,IF($H285="骑将",'[4]配置系数（将领）'!J285,IF($H285="弓将",'[5]配置系数（将领）'!J285,"")))</f>
        <v>被动技能2:武将率领弓兵时，弓兵的攻击速度增加8；率领弩兵时，弩兵攻击无视20%护甲。</v>
      </c>
      <c r="L285" s="208">
        <f>IF($H285="步将",'[3]配置系数（将领）'!K285,IF($H285="骑将",'[4]配置系数（将领）'!K285,IF($H285="弓将",'[5]配置系数（将领）'!K285,"")))</f>
        <v>0</v>
      </c>
      <c r="M285" s="208">
        <f>IF($H285="步将",'[3]配置系数（将领）'!L285,IF($H285="骑将",'[4]配置系数（将领）'!L285,IF($H285="弓将",'[5]配置系数（将领）'!L285,"")))</f>
        <v>0</v>
      </c>
      <c r="N285" s="208" t="str">
        <f ca="1">IF($H285="步将",'[3]配置系数（将领）'!M285,IF($H285="骑将",'[4]配置系数（将领）'!M285,IF($H285="弓将",'[5]配置系数（将领）'!M285,"")))</f>
        <v>8+8+8+8+8+8+8+8+8+8+8+8+8+8+8+8+8</v>
      </c>
      <c r="O285" s="206">
        <f t="shared" ca="1" si="17"/>
        <v>1</v>
      </c>
      <c r="Q285" s="208" t="str">
        <f ca="1">IF($H285="步将",'[3]配置系数（将领）'!P285,IF($H285="骑将",'[4]配置系数（将领）'!P285,IF($H285="弓将",'[5]配置系数（将领）'!P285,"")))</f>
        <v>1002200000402</v>
      </c>
      <c r="R285" s="208" t="str">
        <f ca="1">IF($H285="步将",'[3]配置系数（将领）'!Q285,IF($H285="骑将",'[4]配置系数（将领）'!Q285,IF($H285="弓将",'[5]配置系数（将领）'!Q285,"")))</f>
        <v>被动技能2:武将率领弓兵时，弓兵的攻击速度增加8；率领弩兵时，弩兵攻击无视20%护甲。</v>
      </c>
      <c r="S285" s="208">
        <f>IF($H285="步将",'[3]配置系数（将领）'!R285,IF($H285="骑将",'[4]配置系数（将领）'!R285,IF($H285="弓将",'[5]配置系数（将领）'!R285,"")))</f>
        <v>0</v>
      </c>
      <c r="T285" s="208">
        <f>IF($H285="步将",'[3]配置系数（将领）'!S285,IF($H285="骑将",'[4]配置系数（将领）'!S285,IF($H285="弓将",'[5]配置系数（将领）'!S285,"")))</f>
        <v>0</v>
      </c>
      <c r="U285" s="208" t="str">
        <f ca="1">IF($H285="步将",'[3]配置系数（将领）'!T285,IF($H285="骑将",'[4]配置系数（将领）'!T285,IF($H285="弓将",'[5]配置系数（将领）'!T285,"")))</f>
        <v>0.2+0.2+0.2+0.2+0.2+0.2+0.2+0.2+0.2+0.2+0.2+0.2+0.2+0.2+0.2+0.2+0.2</v>
      </c>
      <c r="V285" s="206">
        <f t="shared" ca="1" si="18"/>
        <v>1</v>
      </c>
      <c r="X285" s="208" t="str">
        <f ca="1">IF($H285="步将",'[3]配置系数（将领）'!W285,IF($H285="骑将",'[4]配置系数（将领）'!W285,IF($H285="弓将",'[5]配置系数（将领）'!W285,"")))</f>
        <v/>
      </c>
      <c r="Y285" s="208" t="str">
        <f ca="1">IF($H285="步将",'[3]配置系数（将领）'!X285,IF($H285="骑将",'[4]配置系数（将领）'!X285,IF($H285="弓将",'[5]配置系数（将领）'!X285,"")))</f>
        <v/>
      </c>
      <c r="Z285" s="208">
        <f>IF($H285="步将",'[3]配置系数（将领）'!Y285,IF($H285="骑将",'[4]配置系数（将领）'!Y285,IF($H285="弓将",'[5]配置系数（将领）'!Y285,"")))</f>
        <v>0</v>
      </c>
      <c r="AA285" s="208">
        <f>IF($H285="步将",'[3]配置系数（将领）'!Z285,IF($H285="骑将",'[4]配置系数（将领）'!Z285,IF($H285="弓将",'[5]配置系数（将领）'!Z285,"")))</f>
        <v>0</v>
      </c>
      <c r="AB285" s="208" t="str">
        <f ca="1">IF($H285="步将",'[3]配置系数（将领）'!AA285,IF($H285="骑将",'[4]配置系数（将领）'!AA285,IF($H285="弓将",'[5]配置系数（将领）'!AA285,"")))</f>
        <v/>
      </c>
      <c r="AC285" s="206">
        <f t="shared" ca="1" si="19"/>
        <v>1</v>
      </c>
    </row>
    <row r="286" spans="3:29" x14ac:dyDescent="0.15">
      <c r="C286" s="107">
        <v>278</v>
      </c>
      <c r="D286" s="69">
        <f>IFERROR(MATCH(C286,索引!J:J,0),D285)</f>
        <v>29</v>
      </c>
      <c r="E286" s="69">
        <f t="shared" si="16"/>
        <v>9</v>
      </c>
      <c r="F286" s="69">
        <f>INDEX(索引!$F:$F,D286,1)</f>
        <v>10022</v>
      </c>
      <c r="G286" s="69" t="str">
        <f>INDEX(索引!$E:$E,D286,1)</f>
        <v>张昭</v>
      </c>
      <c r="H286" s="69" t="str">
        <f>INDEX(索引!$G:$G,D286,1)</f>
        <v>弓将</v>
      </c>
      <c r="J286" s="208" t="str">
        <f ca="1">IF($H286="步将",'[3]配置系数（将领）'!I286,IF($H286="骑将",'[4]配置系数（将领）'!I286,IF($H286="弓将",'[5]配置系数（将领）'!I286,"")))</f>
        <v>1002200000501</v>
      </c>
      <c r="K286" s="208" t="str">
        <f ca="1">IF($H286="步将",'[3]配置系数（将领）'!J286,IF($H286="骑将",'[4]配置系数（将领）'!J286,IF($H286="弓将",'[5]配置系数（将领）'!J286,"")))</f>
        <v>被动技能3:运筹帷幄，决胜千里，自身策略伤害提升20%。</v>
      </c>
      <c r="L286" s="208">
        <f>IF($H286="步将",'[3]配置系数（将领）'!K286,IF($H286="骑将",'[4]配置系数（将领）'!K286,IF($H286="弓将",'[5]配置系数（将领）'!K286,"")))</f>
        <v>0</v>
      </c>
      <c r="M286" s="208">
        <f>IF($H286="步将",'[3]配置系数（将领）'!L286,IF($H286="骑将",'[4]配置系数（将领）'!L286,IF($H286="弓将",'[5]配置系数（将领）'!L286,"")))</f>
        <v>0</v>
      </c>
      <c r="N286" s="208" t="str">
        <f ca="1">IF($H286="步将",'[3]配置系数（将领）'!M286,IF($H286="骑将",'[4]配置系数（将领）'!M286,IF($H286="弓将",'[5]配置系数（将领）'!M286,"")))</f>
        <v>0.2+0.2+0.2+0.2+0.2+0.2+0.2+0.2+0.2+0.2+0.2+0.2+0.2+0.2+0.2+0.2+0.2</v>
      </c>
      <c r="O286" s="206">
        <f t="shared" ca="1" si="17"/>
        <v>1</v>
      </c>
      <c r="Q286" s="208" t="str">
        <f ca="1">IF($H286="步将",'[3]配置系数（将领）'!P286,IF($H286="骑将",'[4]配置系数（将领）'!P286,IF($H286="弓将",'[5]配置系数（将领）'!P286,"")))</f>
        <v/>
      </c>
      <c r="R286" s="208" t="str">
        <f ca="1">IF($H286="步将",'[3]配置系数（将领）'!Q286,IF($H286="骑将",'[4]配置系数（将领）'!Q286,IF($H286="弓将",'[5]配置系数（将领）'!Q286,"")))</f>
        <v/>
      </c>
      <c r="S286" s="208">
        <f>IF($H286="步将",'[3]配置系数（将领）'!R286,IF($H286="骑将",'[4]配置系数（将领）'!R286,IF($H286="弓将",'[5]配置系数（将领）'!R286,"")))</f>
        <v>0</v>
      </c>
      <c r="T286" s="208">
        <f>IF($H286="步将",'[3]配置系数（将领）'!S286,IF($H286="骑将",'[4]配置系数（将领）'!S286,IF($H286="弓将",'[5]配置系数（将领）'!S286,"")))</f>
        <v>0</v>
      </c>
      <c r="U286" s="208" t="str">
        <f ca="1">IF($H286="步将",'[3]配置系数（将领）'!T286,IF($H286="骑将",'[4]配置系数（将领）'!T286,IF($H286="弓将",'[5]配置系数（将领）'!T286,"")))</f>
        <v/>
      </c>
      <c r="V286" s="206">
        <f t="shared" ca="1" si="18"/>
        <v>1</v>
      </c>
      <c r="X286" s="208" t="str">
        <f ca="1">IF($H286="步将",'[3]配置系数（将领）'!W286,IF($H286="骑将",'[4]配置系数（将领）'!W286,IF($H286="弓将",'[5]配置系数（将领）'!W286,"")))</f>
        <v/>
      </c>
      <c r="Y286" s="208" t="str">
        <f ca="1">IF($H286="步将",'[3]配置系数（将领）'!X286,IF($H286="骑将",'[4]配置系数（将领）'!X286,IF($H286="弓将",'[5]配置系数（将领）'!X286,"")))</f>
        <v/>
      </c>
      <c r="Z286" s="208">
        <f>IF($H286="步将",'[3]配置系数（将领）'!Y286,IF($H286="骑将",'[4]配置系数（将领）'!Y286,IF($H286="弓将",'[5]配置系数（将领）'!Y286,"")))</f>
        <v>0</v>
      </c>
      <c r="AA286" s="208">
        <f>IF($H286="步将",'[3]配置系数（将领）'!Z286,IF($H286="骑将",'[4]配置系数（将领）'!Z286,IF($H286="弓将",'[5]配置系数（将领）'!Z286,"")))</f>
        <v>0</v>
      </c>
      <c r="AB286" s="208" t="str">
        <f ca="1">IF($H286="步将",'[3]配置系数（将领）'!AA286,IF($H286="骑将",'[4]配置系数（将领）'!AA286,IF($H286="弓将",'[5]配置系数（将领）'!AA286,"")))</f>
        <v/>
      </c>
      <c r="AC286" s="206">
        <f t="shared" ca="1" si="19"/>
        <v>1</v>
      </c>
    </row>
    <row r="287" spans="3:29" x14ac:dyDescent="0.15">
      <c r="C287" s="107">
        <v>279</v>
      </c>
      <c r="D287" s="69">
        <f>IFERROR(MATCH(C287,索引!J:J,0),D286)</f>
        <v>29</v>
      </c>
      <c r="E287" s="69">
        <f t="shared" si="16"/>
        <v>10</v>
      </c>
      <c r="F287" s="69">
        <f>INDEX(索引!$F:$F,D287,1)</f>
        <v>10022</v>
      </c>
      <c r="G287" s="69" t="str">
        <f>INDEX(索引!$E:$E,D287,1)</f>
        <v>张昭</v>
      </c>
      <c r="H287" s="69" t="str">
        <f>INDEX(索引!$G:$G,D287,1)</f>
        <v>弓将</v>
      </c>
      <c r="J287" s="208" t="str">
        <f ca="1">IF($H287="步将",'[3]配置系数（将领）'!I287,IF($H287="骑将",'[4]配置系数（将领）'!I287,IF($H287="弓将",'[5]配置系数（将领）'!I287,"")))</f>
        <v/>
      </c>
      <c r="K287" s="208" t="str">
        <f ca="1">IF($H287="步将",'[3]配置系数（将领）'!J287,IF($H287="骑将",'[4]配置系数（将领）'!J287,IF($H287="弓将",'[5]配置系数（将领）'!J287,"")))</f>
        <v/>
      </c>
      <c r="L287" s="208">
        <f>IF($H287="步将",'[3]配置系数（将领）'!K287,IF($H287="骑将",'[4]配置系数（将领）'!K287,IF($H287="弓将",'[5]配置系数（将领）'!K287,"")))</f>
        <v>0</v>
      </c>
      <c r="M287" s="208">
        <f>IF($H287="步将",'[3]配置系数（将领）'!L287,IF($H287="骑将",'[4]配置系数（将领）'!L287,IF($H287="弓将",'[5]配置系数（将领）'!L287,"")))</f>
        <v>0</v>
      </c>
      <c r="N287" s="208" t="str">
        <f ca="1">IF($H287="步将",'[3]配置系数（将领）'!M287,IF($H287="骑将",'[4]配置系数（将领）'!M287,IF($H287="弓将",'[5]配置系数（将领）'!M287,"")))</f>
        <v/>
      </c>
      <c r="O287" s="206">
        <f t="shared" ca="1" si="17"/>
        <v>1</v>
      </c>
      <c r="Q287" s="208" t="str">
        <f ca="1">IF($H287="步将",'[3]配置系数（将领）'!P287,IF($H287="骑将",'[4]配置系数（将领）'!P287,IF($H287="弓将",'[5]配置系数（将领）'!P287,"")))</f>
        <v/>
      </c>
      <c r="R287" s="208" t="str">
        <f ca="1">IF($H287="步将",'[3]配置系数（将领）'!Q287,IF($H287="骑将",'[4]配置系数（将领）'!Q287,IF($H287="弓将",'[5]配置系数（将领）'!Q287,"")))</f>
        <v/>
      </c>
      <c r="S287" s="208">
        <f>IF($H287="步将",'[3]配置系数（将领）'!R287,IF($H287="骑将",'[4]配置系数（将领）'!R287,IF($H287="弓将",'[5]配置系数（将领）'!R287,"")))</f>
        <v>0</v>
      </c>
      <c r="T287" s="208">
        <f>IF($H287="步将",'[3]配置系数（将领）'!S287,IF($H287="骑将",'[4]配置系数（将领）'!S287,IF($H287="弓将",'[5]配置系数（将领）'!S287,"")))</f>
        <v>0</v>
      </c>
      <c r="U287" s="208" t="str">
        <f ca="1">IF($H287="步将",'[3]配置系数（将领）'!T287,IF($H287="骑将",'[4]配置系数（将领）'!T287,IF($H287="弓将",'[5]配置系数（将领）'!T287,"")))</f>
        <v/>
      </c>
      <c r="V287" s="206">
        <f t="shared" ca="1" si="18"/>
        <v>1</v>
      </c>
      <c r="X287" s="208" t="str">
        <f ca="1">IF($H287="步将",'[3]配置系数（将领）'!W287,IF($H287="骑将",'[4]配置系数（将领）'!W287,IF($H287="弓将",'[5]配置系数（将领）'!W287,"")))</f>
        <v/>
      </c>
      <c r="Y287" s="208" t="str">
        <f ca="1">IF($H287="步将",'[3]配置系数（将领）'!X287,IF($H287="骑将",'[4]配置系数（将领）'!X287,IF($H287="弓将",'[5]配置系数（将领）'!X287,"")))</f>
        <v/>
      </c>
      <c r="Z287" s="208">
        <f>IF($H287="步将",'[3]配置系数（将领）'!Y287,IF($H287="骑将",'[4]配置系数（将领）'!Y287,IF($H287="弓将",'[5]配置系数（将领）'!Y287,"")))</f>
        <v>0</v>
      </c>
      <c r="AA287" s="208">
        <f>IF($H287="步将",'[3]配置系数（将领）'!Z287,IF($H287="骑将",'[4]配置系数（将领）'!Z287,IF($H287="弓将",'[5]配置系数（将领）'!Z287,"")))</f>
        <v>0</v>
      </c>
      <c r="AB287" s="208" t="str">
        <f ca="1">IF($H287="步将",'[3]配置系数（将领）'!AA287,IF($H287="骑将",'[4]配置系数（将领）'!AA287,IF($H287="弓将",'[5]配置系数（将领）'!AA287,"")))</f>
        <v/>
      </c>
      <c r="AC287" s="206">
        <f t="shared" ca="1" si="19"/>
        <v>1</v>
      </c>
    </row>
    <row r="288" spans="3:29" x14ac:dyDescent="0.15">
      <c r="C288" s="107">
        <v>280</v>
      </c>
      <c r="D288" s="69">
        <f>IFERROR(MATCH(C288,索引!J:J,0),D287)</f>
        <v>29</v>
      </c>
      <c r="E288" s="69">
        <f t="shared" si="16"/>
        <v>11</v>
      </c>
      <c r="F288" s="69">
        <f>INDEX(索引!$F:$F,D288,1)</f>
        <v>10022</v>
      </c>
      <c r="G288" s="69" t="str">
        <f>INDEX(索引!$E:$E,D288,1)</f>
        <v>张昭</v>
      </c>
      <c r="H288" s="69" t="str">
        <f>INDEX(索引!$G:$G,D288,1)</f>
        <v>弓将</v>
      </c>
      <c r="J288" s="208" t="str">
        <f ca="1">IF($H288="步将",'[3]配置系数（将领）'!I288,IF($H288="骑将",'[4]配置系数（将领）'!I288,IF($H288="弓将",'[5]配置系数（将领）'!I288,"")))</f>
        <v/>
      </c>
      <c r="K288" s="208" t="str">
        <f ca="1">IF($H288="步将",'[3]配置系数（将领）'!J288,IF($H288="骑将",'[4]配置系数（将领）'!J288,IF($H288="弓将",'[5]配置系数（将领）'!J288,"")))</f>
        <v/>
      </c>
      <c r="L288" s="208">
        <f>IF($H288="步将",'[3]配置系数（将领）'!K288,IF($H288="骑将",'[4]配置系数（将领）'!K288,IF($H288="弓将",'[5]配置系数（将领）'!K288,"")))</f>
        <v>0</v>
      </c>
      <c r="M288" s="208">
        <f>IF($H288="步将",'[3]配置系数（将领）'!L288,IF($H288="骑将",'[4]配置系数（将领）'!L288,IF($H288="弓将",'[5]配置系数（将领）'!L288,"")))</f>
        <v>0</v>
      </c>
      <c r="N288" s="208" t="str">
        <f ca="1">IF($H288="步将",'[3]配置系数（将领）'!M288,IF($H288="骑将",'[4]配置系数（将领）'!M288,IF($H288="弓将",'[5]配置系数（将领）'!M288,"")))</f>
        <v/>
      </c>
      <c r="O288" s="206">
        <f t="shared" ca="1" si="17"/>
        <v>1</v>
      </c>
      <c r="Q288" s="208" t="str">
        <f ca="1">IF($H288="步将",'[3]配置系数（将领）'!P288,IF($H288="骑将",'[4]配置系数（将领）'!P288,IF($H288="弓将",'[5]配置系数（将领）'!P288,"")))</f>
        <v/>
      </c>
      <c r="R288" s="208" t="str">
        <f ca="1">IF($H288="步将",'[3]配置系数（将领）'!Q288,IF($H288="骑将",'[4]配置系数（将领）'!Q288,IF($H288="弓将",'[5]配置系数（将领）'!Q288,"")))</f>
        <v/>
      </c>
      <c r="S288" s="208">
        <f>IF($H288="步将",'[3]配置系数（将领）'!R288,IF($H288="骑将",'[4]配置系数（将领）'!R288,IF($H288="弓将",'[5]配置系数（将领）'!R288,"")))</f>
        <v>0</v>
      </c>
      <c r="T288" s="208">
        <f>IF($H288="步将",'[3]配置系数（将领）'!S288,IF($H288="骑将",'[4]配置系数（将领）'!S288,IF($H288="弓将",'[5]配置系数（将领）'!S288,"")))</f>
        <v>0</v>
      </c>
      <c r="U288" s="208" t="str">
        <f ca="1">IF($H288="步将",'[3]配置系数（将领）'!T288,IF($H288="骑将",'[4]配置系数（将领）'!T288,IF($H288="弓将",'[5]配置系数（将领）'!T288,"")))</f>
        <v/>
      </c>
      <c r="V288" s="206">
        <f t="shared" ca="1" si="18"/>
        <v>1</v>
      </c>
      <c r="X288" s="208" t="str">
        <f ca="1">IF($H288="步将",'[3]配置系数（将领）'!W288,IF($H288="骑将",'[4]配置系数（将领）'!W288,IF($H288="弓将",'[5]配置系数（将领）'!W288,"")))</f>
        <v/>
      </c>
      <c r="Y288" s="208" t="str">
        <f ca="1">IF($H288="步将",'[3]配置系数（将领）'!X288,IF($H288="骑将",'[4]配置系数（将领）'!X288,IF($H288="弓将",'[5]配置系数（将领）'!X288,"")))</f>
        <v/>
      </c>
      <c r="Z288" s="208">
        <f>IF($H288="步将",'[3]配置系数（将领）'!Y288,IF($H288="骑将",'[4]配置系数（将领）'!Y288,IF($H288="弓将",'[5]配置系数（将领）'!Y288,"")))</f>
        <v>0</v>
      </c>
      <c r="AA288" s="208">
        <f>IF($H288="步将",'[3]配置系数（将领）'!Z288,IF($H288="骑将",'[4]配置系数（将领）'!Z288,IF($H288="弓将",'[5]配置系数（将领）'!Z288,"")))</f>
        <v>0</v>
      </c>
      <c r="AB288" s="208" t="str">
        <f ca="1">IF($H288="步将",'[3]配置系数（将领）'!AA288,IF($H288="骑将",'[4]配置系数（将领）'!AA288,IF($H288="弓将",'[5]配置系数（将领）'!AA288,"")))</f>
        <v/>
      </c>
      <c r="AC288" s="206">
        <f t="shared" ca="1" si="19"/>
        <v>1</v>
      </c>
    </row>
    <row r="289" spans="3:29" x14ac:dyDescent="0.15">
      <c r="C289" s="107">
        <v>281</v>
      </c>
      <c r="D289" s="69">
        <f>IFERROR(MATCH(C289,索引!J:J,0),D288)</f>
        <v>29</v>
      </c>
      <c r="E289" s="69">
        <f t="shared" si="16"/>
        <v>12</v>
      </c>
      <c r="F289" s="69">
        <f>INDEX(索引!$F:$F,D289,1)</f>
        <v>10022</v>
      </c>
      <c r="G289" s="69" t="str">
        <f>INDEX(索引!$E:$E,D289,1)</f>
        <v>张昭</v>
      </c>
      <c r="H289" s="69" t="str">
        <f>INDEX(索引!$G:$G,D289,1)</f>
        <v>弓将</v>
      </c>
      <c r="J289" s="208" t="str">
        <f ca="1">IF($H289="步将",'[3]配置系数（将领）'!I289,IF($H289="骑将",'[4]配置系数（将领）'!I289,IF($H289="弓将",'[5]配置系数（将领）'!I289,"")))</f>
        <v/>
      </c>
      <c r="K289" s="208" t="str">
        <f ca="1">IF($H289="步将",'[3]配置系数（将领）'!J289,IF($H289="骑将",'[4]配置系数（将领）'!J289,IF($H289="弓将",'[5]配置系数（将领）'!J289,"")))</f>
        <v/>
      </c>
      <c r="L289" s="208">
        <f>IF($H289="步将",'[3]配置系数（将领）'!K289,IF($H289="骑将",'[4]配置系数（将领）'!K289,IF($H289="弓将",'[5]配置系数（将领）'!K289,"")))</f>
        <v>0</v>
      </c>
      <c r="M289" s="208">
        <f>IF($H289="步将",'[3]配置系数（将领）'!L289,IF($H289="骑将",'[4]配置系数（将领）'!L289,IF($H289="弓将",'[5]配置系数（将领）'!L289,"")))</f>
        <v>0</v>
      </c>
      <c r="N289" s="208" t="str">
        <f ca="1">IF($H289="步将",'[3]配置系数（将领）'!M289,IF($H289="骑将",'[4]配置系数（将领）'!M289,IF($H289="弓将",'[5]配置系数（将领）'!M289,"")))</f>
        <v/>
      </c>
      <c r="O289" s="206">
        <f t="shared" ca="1" si="17"/>
        <v>1</v>
      </c>
      <c r="Q289" s="208" t="str">
        <f ca="1">IF($H289="步将",'[3]配置系数（将领）'!P289,IF($H289="骑将",'[4]配置系数（将领）'!P289,IF($H289="弓将",'[5]配置系数（将领）'!P289,"")))</f>
        <v/>
      </c>
      <c r="R289" s="208" t="str">
        <f ca="1">IF($H289="步将",'[3]配置系数（将领）'!Q289,IF($H289="骑将",'[4]配置系数（将领）'!Q289,IF($H289="弓将",'[5]配置系数（将领）'!Q289,"")))</f>
        <v/>
      </c>
      <c r="S289" s="208">
        <f>IF($H289="步将",'[3]配置系数（将领）'!R289,IF($H289="骑将",'[4]配置系数（将领）'!R289,IF($H289="弓将",'[5]配置系数（将领）'!R289,"")))</f>
        <v>0</v>
      </c>
      <c r="T289" s="208">
        <f>IF($H289="步将",'[3]配置系数（将领）'!S289,IF($H289="骑将",'[4]配置系数（将领）'!S289,IF($H289="弓将",'[5]配置系数（将领）'!S289,"")))</f>
        <v>0</v>
      </c>
      <c r="U289" s="208" t="str">
        <f ca="1">IF($H289="步将",'[3]配置系数（将领）'!T289,IF($H289="骑将",'[4]配置系数（将领）'!T289,IF($H289="弓将",'[5]配置系数（将领）'!T289,"")))</f>
        <v/>
      </c>
      <c r="V289" s="206">
        <f t="shared" ca="1" si="18"/>
        <v>1</v>
      </c>
      <c r="X289" s="208" t="str">
        <f ca="1">IF($H289="步将",'[3]配置系数（将领）'!W289,IF($H289="骑将",'[4]配置系数（将领）'!W289,IF($H289="弓将",'[5]配置系数（将领）'!W289,"")))</f>
        <v/>
      </c>
      <c r="Y289" s="208" t="str">
        <f ca="1">IF($H289="步将",'[3]配置系数（将领）'!X289,IF($H289="骑将",'[4]配置系数（将领）'!X289,IF($H289="弓将",'[5]配置系数（将领）'!X289,"")))</f>
        <v/>
      </c>
      <c r="Z289" s="208">
        <f>IF($H289="步将",'[3]配置系数（将领）'!Y289,IF($H289="骑将",'[4]配置系数（将领）'!Y289,IF($H289="弓将",'[5]配置系数（将领）'!Y289,"")))</f>
        <v>0</v>
      </c>
      <c r="AA289" s="208">
        <f>IF($H289="步将",'[3]配置系数（将领）'!Z289,IF($H289="骑将",'[4]配置系数（将领）'!Z289,IF($H289="弓将",'[5]配置系数（将领）'!Z289,"")))</f>
        <v>0</v>
      </c>
      <c r="AB289" s="208" t="str">
        <f ca="1">IF($H289="步将",'[3]配置系数（将领）'!AA289,IF($H289="骑将",'[4]配置系数（将领）'!AA289,IF($H289="弓将",'[5]配置系数（将领）'!AA289,"")))</f>
        <v/>
      </c>
      <c r="AC289" s="206">
        <f t="shared" ca="1" si="19"/>
        <v>1</v>
      </c>
    </row>
    <row r="290" spans="3:29" x14ac:dyDescent="0.15">
      <c r="C290" s="107">
        <v>282</v>
      </c>
      <c r="D290" s="69">
        <f>IFERROR(MATCH(C290,索引!J:J,0),D289)</f>
        <v>29</v>
      </c>
      <c r="E290" s="69">
        <f t="shared" si="16"/>
        <v>13</v>
      </c>
      <c r="F290" s="69">
        <f>INDEX(索引!$F:$F,D290,1)</f>
        <v>10022</v>
      </c>
      <c r="G290" s="69" t="str">
        <f>INDEX(索引!$E:$E,D290,1)</f>
        <v>张昭</v>
      </c>
      <c r="H290" s="69" t="str">
        <f>INDEX(索引!$G:$G,D290,1)</f>
        <v>弓将</v>
      </c>
      <c r="J290" s="208" t="str">
        <f ca="1">IF($H290="步将",'[3]配置系数（将领）'!I290,IF($H290="骑将",'[4]配置系数（将领）'!I290,IF($H290="弓将",'[5]配置系数（将领）'!I290,"")))</f>
        <v/>
      </c>
      <c r="K290" s="208" t="str">
        <f ca="1">IF($H290="步将",'[3]配置系数（将领）'!J290,IF($H290="骑将",'[4]配置系数（将领）'!J290,IF($H290="弓将",'[5]配置系数（将领）'!J290,"")))</f>
        <v/>
      </c>
      <c r="L290" s="208">
        <f>IF($H290="步将",'[3]配置系数（将领）'!K290,IF($H290="骑将",'[4]配置系数（将领）'!K290,IF($H290="弓将",'[5]配置系数（将领）'!K290,"")))</f>
        <v>0</v>
      </c>
      <c r="M290" s="208">
        <f>IF($H290="步将",'[3]配置系数（将领）'!L290,IF($H290="骑将",'[4]配置系数（将领）'!L290,IF($H290="弓将",'[5]配置系数（将领）'!L290,"")))</f>
        <v>0</v>
      </c>
      <c r="N290" s="208" t="str">
        <f ca="1">IF($H290="步将",'[3]配置系数（将领）'!M290,IF($H290="骑将",'[4]配置系数（将领）'!M290,IF($H290="弓将",'[5]配置系数（将领）'!M290,"")))</f>
        <v/>
      </c>
      <c r="O290" s="206">
        <f t="shared" ca="1" si="17"/>
        <v>1</v>
      </c>
      <c r="Q290" s="208" t="str">
        <f ca="1">IF($H290="步将",'[3]配置系数（将领）'!P290,IF($H290="骑将",'[4]配置系数（将领）'!P290,IF($H290="弓将",'[5]配置系数（将领）'!P290,"")))</f>
        <v/>
      </c>
      <c r="R290" s="208" t="str">
        <f ca="1">IF($H290="步将",'[3]配置系数（将领）'!Q290,IF($H290="骑将",'[4]配置系数（将领）'!Q290,IF($H290="弓将",'[5]配置系数（将领）'!Q290,"")))</f>
        <v/>
      </c>
      <c r="S290" s="208">
        <f>IF($H290="步将",'[3]配置系数（将领）'!R290,IF($H290="骑将",'[4]配置系数（将领）'!R290,IF($H290="弓将",'[5]配置系数（将领）'!R290,"")))</f>
        <v>0</v>
      </c>
      <c r="T290" s="208">
        <f>IF($H290="步将",'[3]配置系数（将领）'!S290,IF($H290="骑将",'[4]配置系数（将领）'!S290,IF($H290="弓将",'[5]配置系数（将领）'!S290,"")))</f>
        <v>0</v>
      </c>
      <c r="U290" s="208" t="str">
        <f ca="1">IF($H290="步将",'[3]配置系数（将领）'!T290,IF($H290="骑将",'[4]配置系数（将领）'!T290,IF($H290="弓将",'[5]配置系数（将领）'!T290,"")))</f>
        <v/>
      </c>
      <c r="V290" s="206">
        <f t="shared" ca="1" si="18"/>
        <v>1</v>
      </c>
      <c r="X290" s="208" t="str">
        <f ca="1">IF($H290="步将",'[3]配置系数（将领）'!W290,IF($H290="骑将",'[4]配置系数（将领）'!W290,IF($H290="弓将",'[5]配置系数（将领）'!W290,"")))</f>
        <v/>
      </c>
      <c r="Y290" s="208" t="str">
        <f ca="1">IF($H290="步将",'[3]配置系数（将领）'!X290,IF($H290="骑将",'[4]配置系数（将领）'!X290,IF($H290="弓将",'[5]配置系数（将领）'!X290,"")))</f>
        <v/>
      </c>
      <c r="Z290" s="208">
        <f>IF($H290="步将",'[3]配置系数（将领）'!Y290,IF($H290="骑将",'[4]配置系数（将领）'!Y290,IF($H290="弓将",'[5]配置系数（将领）'!Y290,"")))</f>
        <v>0</v>
      </c>
      <c r="AA290" s="208">
        <f>IF($H290="步将",'[3]配置系数（将领）'!Z290,IF($H290="骑将",'[4]配置系数（将领）'!Z290,IF($H290="弓将",'[5]配置系数（将领）'!Z290,"")))</f>
        <v>0</v>
      </c>
      <c r="AB290" s="208" t="str">
        <f ca="1">IF($H290="步将",'[3]配置系数（将领）'!AA290,IF($H290="骑将",'[4]配置系数（将领）'!AA290,IF($H290="弓将",'[5]配置系数（将领）'!AA290,"")))</f>
        <v/>
      </c>
      <c r="AC290" s="206">
        <f t="shared" ca="1" si="19"/>
        <v>1</v>
      </c>
    </row>
    <row r="291" spans="3:29" x14ac:dyDescent="0.15">
      <c r="C291" s="107">
        <v>283</v>
      </c>
      <c r="D291" s="69">
        <f>IFERROR(MATCH(C291,索引!J:J,0),D290)</f>
        <v>29</v>
      </c>
      <c r="E291" s="69">
        <f t="shared" si="16"/>
        <v>14</v>
      </c>
      <c r="F291" s="69">
        <f>INDEX(索引!$F:$F,D291,1)</f>
        <v>10022</v>
      </c>
      <c r="G291" s="69" t="str">
        <f>INDEX(索引!$E:$E,D291,1)</f>
        <v>张昭</v>
      </c>
      <c r="H291" s="69" t="str">
        <f>INDEX(索引!$G:$G,D291,1)</f>
        <v>弓将</v>
      </c>
      <c r="J291" s="208" t="str">
        <f ca="1">IF($H291="步将",'[3]配置系数（将领）'!I291,IF($H291="骑将",'[4]配置系数（将领）'!I291,IF($H291="弓将",'[5]配置系数（将领）'!I291,"")))</f>
        <v/>
      </c>
      <c r="K291" s="208" t="str">
        <f ca="1">IF($H291="步将",'[3]配置系数（将领）'!J291,IF($H291="骑将",'[4]配置系数（将领）'!J291,IF($H291="弓将",'[5]配置系数（将领）'!J291,"")))</f>
        <v/>
      </c>
      <c r="L291" s="208">
        <f>IF($H291="步将",'[3]配置系数（将领）'!K291,IF($H291="骑将",'[4]配置系数（将领）'!K291,IF($H291="弓将",'[5]配置系数（将领）'!K291,"")))</f>
        <v>0</v>
      </c>
      <c r="M291" s="208">
        <f>IF($H291="步将",'[3]配置系数（将领）'!L291,IF($H291="骑将",'[4]配置系数（将领）'!L291,IF($H291="弓将",'[5]配置系数（将领）'!L291,"")))</f>
        <v>0</v>
      </c>
      <c r="N291" s="208" t="str">
        <f ca="1">IF($H291="步将",'[3]配置系数（将领）'!M291,IF($H291="骑将",'[4]配置系数（将领）'!M291,IF($H291="弓将",'[5]配置系数（将领）'!M291,"")))</f>
        <v/>
      </c>
      <c r="O291" s="206">
        <f t="shared" ca="1" si="17"/>
        <v>1</v>
      </c>
      <c r="Q291" s="208" t="str">
        <f ca="1">IF($H291="步将",'[3]配置系数（将领）'!P291,IF($H291="骑将",'[4]配置系数（将领）'!P291,IF($H291="弓将",'[5]配置系数（将领）'!P291,"")))</f>
        <v/>
      </c>
      <c r="R291" s="208" t="str">
        <f ca="1">IF($H291="步将",'[3]配置系数（将领）'!Q291,IF($H291="骑将",'[4]配置系数（将领）'!Q291,IF($H291="弓将",'[5]配置系数（将领）'!Q291,"")))</f>
        <v/>
      </c>
      <c r="S291" s="208">
        <f>IF($H291="步将",'[3]配置系数（将领）'!R291,IF($H291="骑将",'[4]配置系数（将领）'!R291,IF($H291="弓将",'[5]配置系数（将领）'!R291,"")))</f>
        <v>0</v>
      </c>
      <c r="T291" s="208">
        <f>IF($H291="步将",'[3]配置系数（将领）'!S291,IF($H291="骑将",'[4]配置系数（将领）'!S291,IF($H291="弓将",'[5]配置系数（将领）'!S291,"")))</f>
        <v>0</v>
      </c>
      <c r="U291" s="208" t="str">
        <f ca="1">IF($H291="步将",'[3]配置系数（将领）'!T291,IF($H291="骑将",'[4]配置系数（将领）'!T291,IF($H291="弓将",'[5]配置系数（将领）'!T291,"")))</f>
        <v/>
      </c>
      <c r="V291" s="206">
        <f t="shared" ca="1" si="18"/>
        <v>1</v>
      </c>
      <c r="X291" s="208" t="str">
        <f ca="1">IF($H291="步将",'[3]配置系数（将领）'!W291,IF($H291="骑将",'[4]配置系数（将领）'!W291,IF($H291="弓将",'[5]配置系数（将领）'!W291,"")))</f>
        <v/>
      </c>
      <c r="Y291" s="208" t="str">
        <f ca="1">IF($H291="步将",'[3]配置系数（将领）'!X291,IF($H291="骑将",'[4]配置系数（将领）'!X291,IF($H291="弓将",'[5]配置系数（将领）'!X291,"")))</f>
        <v/>
      </c>
      <c r="Z291" s="208">
        <f>IF($H291="步将",'[3]配置系数（将领）'!Y291,IF($H291="骑将",'[4]配置系数（将领）'!Y291,IF($H291="弓将",'[5]配置系数（将领）'!Y291,"")))</f>
        <v>0</v>
      </c>
      <c r="AA291" s="208">
        <f>IF($H291="步将",'[3]配置系数（将领）'!Z291,IF($H291="骑将",'[4]配置系数（将领）'!Z291,IF($H291="弓将",'[5]配置系数（将领）'!Z291,"")))</f>
        <v>0</v>
      </c>
      <c r="AB291" s="208" t="str">
        <f ca="1">IF($H291="步将",'[3]配置系数（将领）'!AA291,IF($H291="骑将",'[4]配置系数（将领）'!AA291,IF($H291="弓将",'[5]配置系数（将领）'!AA291,"")))</f>
        <v/>
      </c>
      <c r="AC291" s="206">
        <f t="shared" ca="1" si="19"/>
        <v>1</v>
      </c>
    </row>
    <row r="292" spans="3:29" x14ac:dyDescent="0.15">
      <c r="C292" s="107">
        <v>284</v>
      </c>
      <c r="D292" s="69">
        <f>IFERROR(MATCH(C292,索引!J:J,0),D291)</f>
        <v>29</v>
      </c>
      <c r="E292" s="69">
        <f t="shared" si="16"/>
        <v>15</v>
      </c>
      <c r="F292" s="69">
        <f>INDEX(索引!$F:$F,D292,1)</f>
        <v>10022</v>
      </c>
      <c r="G292" s="69" t="str">
        <f>INDEX(索引!$E:$E,D292,1)</f>
        <v>张昭</v>
      </c>
      <c r="H292" s="69" t="str">
        <f>INDEX(索引!$G:$G,D292,1)</f>
        <v>弓将</v>
      </c>
      <c r="J292" s="208" t="str">
        <f ca="1">IF($H292="步将",'[3]配置系数（将领）'!I292,IF($H292="骑将",'[4]配置系数（将领）'!I292,IF($H292="弓将",'[5]配置系数（将领）'!I292,"")))</f>
        <v/>
      </c>
      <c r="K292" s="208" t="str">
        <f ca="1">IF($H292="步将",'[3]配置系数（将领）'!J292,IF($H292="骑将",'[4]配置系数（将领）'!J292,IF($H292="弓将",'[5]配置系数（将领）'!J292,"")))</f>
        <v/>
      </c>
      <c r="L292" s="208">
        <f>IF($H292="步将",'[3]配置系数（将领）'!K292,IF($H292="骑将",'[4]配置系数（将领）'!K292,IF($H292="弓将",'[5]配置系数（将领）'!K292,"")))</f>
        <v>0</v>
      </c>
      <c r="M292" s="208">
        <f>IF($H292="步将",'[3]配置系数（将领）'!L292,IF($H292="骑将",'[4]配置系数（将领）'!L292,IF($H292="弓将",'[5]配置系数（将领）'!L292,"")))</f>
        <v>0</v>
      </c>
      <c r="N292" s="208" t="str">
        <f ca="1">IF($H292="步将",'[3]配置系数（将领）'!M292,IF($H292="骑将",'[4]配置系数（将领）'!M292,IF($H292="弓将",'[5]配置系数（将领）'!M292,"")))</f>
        <v/>
      </c>
      <c r="O292" s="206">
        <f t="shared" ca="1" si="17"/>
        <v>1</v>
      </c>
      <c r="Q292" s="208" t="str">
        <f ca="1">IF($H292="步将",'[3]配置系数（将领）'!P292,IF($H292="骑将",'[4]配置系数（将领）'!P292,IF($H292="弓将",'[5]配置系数（将领）'!P292,"")))</f>
        <v/>
      </c>
      <c r="R292" s="208" t="str">
        <f ca="1">IF($H292="步将",'[3]配置系数（将领）'!Q292,IF($H292="骑将",'[4]配置系数（将领）'!Q292,IF($H292="弓将",'[5]配置系数（将领）'!Q292,"")))</f>
        <v/>
      </c>
      <c r="S292" s="208">
        <f>IF($H292="步将",'[3]配置系数（将领）'!R292,IF($H292="骑将",'[4]配置系数（将领）'!R292,IF($H292="弓将",'[5]配置系数（将领）'!R292,"")))</f>
        <v>0</v>
      </c>
      <c r="T292" s="208">
        <f>IF($H292="步将",'[3]配置系数（将领）'!S292,IF($H292="骑将",'[4]配置系数（将领）'!S292,IF($H292="弓将",'[5]配置系数（将领）'!S292,"")))</f>
        <v>0</v>
      </c>
      <c r="U292" s="208" t="str">
        <f ca="1">IF($H292="步将",'[3]配置系数（将领）'!T292,IF($H292="骑将",'[4]配置系数（将领）'!T292,IF($H292="弓将",'[5]配置系数（将领）'!T292,"")))</f>
        <v/>
      </c>
      <c r="V292" s="206">
        <f t="shared" ca="1" si="18"/>
        <v>1</v>
      </c>
      <c r="X292" s="208" t="str">
        <f ca="1">IF($H292="步将",'[3]配置系数（将领）'!W292,IF($H292="骑将",'[4]配置系数（将领）'!W292,IF($H292="弓将",'[5]配置系数（将领）'!W292,"")))</f>
        <v/>
      </c>
      <c r="Y292" s="208" t="str">
        <f ca="1">IF($H292="步将",'[3]配置系数（将领）'!X292,IF($H292="骑将",'[4]配置系数（将领）'!X292,IF($H292="弓将",'[5]配置系数（将领）'!X292,"")))</f>
        <v/>
      </c>
      <c r="Z292" s="208">
        <f>IF($H292="步将",'[3]配置系数（将领）'!Y292,IF($H292="骑将",'[4]配置系数（将领）'!Y292,IF($H292="弓将",'[5]配置系数（将领）'!Y292,"")))</f>
        <v>0</v>
      </c>
      <c r="AA292" s="208">
        <f>IF($H292="步将",'[3]配置系数（将领）'!Z292,IF($H292="骑将",'[4]配置系数（将领）'!Z292,IF($H292="弓将",'[5]配置系数（将领）'!Z292,"")))</f>
        <v>0</v>
      </c>
      <c r="AB292" s="208" t="str">
        <f ca="1">IF($H292="步将",'[3]配置系数（将领）'!AA292,IF($H292="骑将",'[4]配置系数（将领）'!AA292,IF($H292="弓将",'[5]配置系数（将领）'!AA292,"")))</f>
        <v/>
      </c>
      <c r="AC292" s="206">
        <f t="shared" ca="1" si="19"/>
        <v>1</v>
      </c>
    </row>
    <row r="293" spans="3:29" x14ac:dyDescent="0.15">
      <c r="C293" s="107">
        <v>285</v>
      </c>
      <c r="D293" s="69">
        <f>IFERROR(MATCH(C293,索引!J:J,0),D292)</f>
        <v>30</v>
      </c>
      <c r="E293" s="69">
        <f t="shared" si="16"/>
        <v>1</v>
      </c>
      <c r="F293" s="69">
        <f>INDEX(索引!$F:$F,D293,1)</f>
        <v>10023</v>
      </c>
      <c r="G293" s="69" t="str">
        <f>INDEX(索引!$E:$E,D293,1)</f>
        <v>步练师</v>
      </c>
      <c r="H293" s="69" t="str">
        <f>INDEX(索引!$G:$G,D293,1)</f>
        <v>弓将</v>
      </c>
      <c r="J293" s="208" t="str">
        <f ca="1">IF($H293="步将",'[3]配置系数（将领）'!I293,IF($H293="骑将",'[4]配置系数（将领）'!I293,IF($H293="弓将",'[5]配置系数（将领）'!I293,"")))</f>
        <v>1002300000101</v>
      </c>
      <c r="K293" s="208" t="str">
        <f ca="1">IF($H293="步将",'[3]配置系数（将领）'!J293,IF($H293="骑将",'[4]配置系数（将领）'!J293,IF($H293="弓将",'[5]配置系数（将领）'!J293,"")))</f>
        <v>普通攻击:对单体敌人造成{0}%的武力伤害</v>
      </c>
      <c r="L293" s="208">
        <f>IF($H293="步将",'[3]配置系数（将领）'!K293,IF($H293="骑将",'[4]配置系数（将领）'!K293,IF($H293="弓将",'[5]配置系数（将领）'!K293,"")))</f>
        <v>0</v>
      </c>
      <c r="M293" s="208">
        <f>IF($H293="步将",'[3]配置系数（将领）'!L293,IF($H293="骑将",'[4]配置系数（将领）'!L293,IF($H293="弓将",'[5]配置系数（将领）'!L293,"")))</f>
        <v>0</v>
      </c>
      <c r="N293" s="208" t="str">
        <f ca="1">IF($H293="步将",'[3]配置系数（将领）'!M293,IF($H293="骑将",'[4]配置系数（将领）'!M293,IF($H293="弓将",'[5]配置系数（将领）'!M293,"")))</f>
        <v>0.25+0.25+0.25+0.25+0.25+0.25+0.25+0.25+0.25+0.25+0.25+0.25+0.25+0.25+0.25+0.25+0.25</v>
      </c>
      <c r="O293" s="206">
        <f t="shared" ca="1" si="17"/>
        <v>100</v>
      </c>
      <c r="Q293" s="208" t="str">
        <f ca="1">IF($H293="步将",'[3]配置系数（将领）'!P293,IF($H293="骑将",'[4]配置系数（将领）'!P293,IF($H293="弓将",'[5]配置系数（将领）'!P293,"")))</f>
        <v/>
      </c>
      <c r="R293" s="208" t="str">
        <f ca="1">IF($H293="步将",'[3]配置系数（将领）'!Q293,IF($H293="骑将",'[4]配置系数（将领）'!Q293,IF($H293="弓将",'[5]配置系数（将领）'!Q293,"")))</f>
        <v/>
      </c>
      <c r="S293" s="208">
        <f>IF($H293="步将",'[3]配置系数（将领）'!R293,IF($H293="骑将",'[4]配置系数（将领）'!R293,IF($H293="弓将",'[5]配置系数（将领）'!R293,"")))</f>
        <v>0</v>
      </c>
      <c r="T293" s="208">
        <f>IF($H293="步将",'[3]配置系数（将领）'!S293,IF($H293="骑将",'[4]配置系数（将领）'!S293,IF($H293="弓将",'[5]配置系数（将领）'!S293,"")))</f>
        <v>0</v>
      </c>
      <c r="U293" s="208" t="str">
        <f ca="1">IF($H293="步将",'[3]配置系数（将领）'!T293,IF($H293="骑将",'[4]配置系数（将领）'!T293,IF($H293="弓将",'[5]配置系数（将领）'!T293,"")))</f>
        <v/>
      </c>
      <c r="V293" s="206">
        <f t="shared" ca="1" si="18"/>
        <v>1</v>
      </c>
      <c r="X293" s="208" t="str">
        <f ca="1">IF($H293="步将",'[3]配置系数（将领）'!W293,IF($H293="骑将",'[4]配置系数（将领）'!W293,IF($H293="弓将",'[5]配置系数（将领）'!W293,"")))</f>
        <v/>
      </c>
      <c r="Y293" s="208" t="str">
        <f ca="1">IF($H293="步将",'[3]配置系数（将领）'!X293,IF($H293="骑将",'[4]配置系数（将领）'!X293,IF($H293="弓将",'[5]配置系数（将领）'!X293,"")))</f>
        <v/>
      </c>
      <c r="Z293" s="208">
        <f>IF($H293="步将",'[3]配置系数（将领）'!Y293,IF($H293="骑将",'[4]配置系数（将领）'!Y293,IF($H293="弓将",'[5]配置系数（将领）'!Y293,"")))</f>
        <v>0</v>
      </c>
      <c r="AA293" s="208">
        <f>IF($H293="步将",'[3]配置系数（将领）'!Z293,IF($H293="骑将",'[4]配置系数（将领）'!Z293,IF($H293="弓将",'[5]配置系数（将领）'!Z293,"")))</f>
        <v>0</v>
      </c>
      <c r="AB293" s="208" t="str">
        <f ca="1">IF($H293="步将",'[3]配置系数（将领）'!AA293,IF($H293="骑将",'[4]配置系数（将领）'!AA293,IF($H293="弓将",'[5]配置系数（将领）'!AA293,"")))</f>
        <v/>
      </c>
      <c r="AC293" s="206">
        <f t="shared" ca="1" si="19"/>
        <v>1</v>
      </c>
    </row>
    <row r="294" spans="3:29" x14ac:dyDescent="0.15">
      <c r="C294" s="107">
        <v>286</v>
      </c>
      <c r="D294" s="69">
        <f>IFERROR(MATCH(C294,索引!J:J,0),D293)</f>
        <v>30</v>
      </c>
      <c r="E294" s="69">
        <f t="shared" si="16"/>
        <v>2</v>
      </c>
      <c r="F294" s="69">
        <f>INDEX(索引!$F:$F,D294,1)</f>
        <v>10023</v>
      </c>
      <c r="G294" s="69" t="str">
        <f>INDEX(索引!$E:$E,D294,1)</f>
        <v>步练师</v>
      </c>
      <c r="H294" s="69" t="str">
        <f>INDEX(索引!$G:$G,D294,1)</f>
        <v>弓将</v>
      </c>
      <c r="J294" s="208" t="str">
        <f ca="1">IF($H294="步将",'[3]配置系数（将领）'!I294,IF($H294="骑将",'[4]配置系数（将领）'!I294,IF($H294="弓将",'[5]配置系数（将领）'!I294,"")))</f>
        <v>1002300000201</v>
      </c>
      <c r="K294" s="208" t="str">
        <f ca="1">IF($H294="步将",'[3]配置系数（将领）'!J294,IF($H294="骑将",'[4]配置系数（将领）'!J294,IF($H294="弓将",'[5]配置系数（将领）'!J294,"")))</f>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
      <c r="L294" s="208">
        <f>IF($H294="步将",'[3]配置系数（将领）'!K294,IF($H294="骑将",'[4]配置系数（将领）'!K294,IF($H294="弓将",'[5]配置系数（将领）'!K294,"")))</f>
        <v>0</v>
      </c>
      <c r="M294" s="208">
        <f>IF($H294="步将",'[3]配置系数（将领）'!L294,IF($H294="骑将",'[4]配置系数（将领）'!L294,IF($H294="弓将",'[5]配置系数（将领）'!L294,"")))</f>
        <v>0</v>
      </c>
      <c r="N294" s="208" t="str">
        <f ca="1">IF($H294="步将",'[3]配置系数（将领）'!M294,IF($H294="骑将",'[4]配置系数（将领）'!M294,IF($H294="弓将",'[5]配置系数（将领）'!M294,"")))</f>
        <v>1.9+2+2.1+2.2+2.3+2.4+2.5+2.6+2.7+2.8+2.9+3+3.1+3.2+3.3+3.4+3.5</v>
      </c>
      <c r="O294" s="206">
        <f t="shared" ca="1" si="17"/>
        <v>100</v>
      </c>
      <c r="Q294" s="208" t="str">
        <f ca="1">IF($H294="步将",'[3]配置系数（将领）'!P294,IF($H294="骑将",'[4]配置系数（将领）'!P294,IF($H294="弓将",'[5]配置系数（将领）'!P294,"")))</f>
        <v/>
      </c>
      <c r="R294" s="208" t="str">
        <f ca="1">IF($H294="步将",'[3]配置系数（将领）'!Q294,IF($H294="骑将",'[4]配置系数（将领）'!Q294,IF($H294="弓将",'[5]配置系数（将领）'!Q294,"")))</f>
        <v/>
      </c>
      <c r="S294" s="208">
        <f>IF($H294="步将",'[3]配置系数（将领）'!R294,IF($H294="骑将",'[4]配置系数（将领）'!R294,IF($H294="弓将",'[5]配置系数（将领）'!R294,"")))</f>
        <v>0</v>
      </c>
      <c r="T294" s="208">
        <f>IF($H294="步将",'[3]配置系数（将领）'!S294,IF($H294="骑将",'[4]配置系数（将领）'!S294,IF($H294="弓将",'[5]配置系数（将领）'!S294,"")))</f>
        <v>0</v>
      </c>
      <c r="U294" s="208" t="str">
        <f ca="1">IF($H294="步将",'[3]配置系数（将领）'!T294,IF($H294="骑将",'[4]配置系数（将领）'!T294,IF($H294="弓将",'[5]配置系数（将领）'!T294,"")))</f>
        <v/>
      </c>
      <c r="V294" s="206">
        <f t="shared" ca="1" si="18"/>
        <v>1</v>
      </c>
      <c r="X294" s="208" t="str">
        <f ca="1">IF($H294="步将",'[3]配置系数（将领）'!W294,IF($H294="骑将",'[4]配置系数（将领）'!W294,IF($H294="弓将",'[5]配置系数（将领）'!W294,"")))</f>
        <v/>
      </c>
      <c r="Y294" s="208" t="str">
        <f ca="1">IF($H294="步将",'[3]配置系数（将领）'!X294,IF($H294="骑将",'[4]配置系数（将领）'!X294,IF($H294="弓将",'[5]配置系数（将领）'!X294,"")))</f>
        <v/>
      </c>
      <c r="Z294" s="208">
        <f>IF($H294="步将",'[3]配置系数（将领）'!Y294,IF($H294="骑将",'[4]配置系数（将领）'!Y294,IF($H294="弓将",'[5]配置系数（将领）'!Y294,"")))</f>
        <v>0</v>
      </c>
      <c r="AA294" s="208">
        <f>IF($H294="步将",'[3]配置系数（将领）'!Z294,IF($H294="骑将",'[4]配置系数（将领）'!Z294,IF($H294="弓将",'[5]配置系数（将领）'!Z294,"")))</f>
        <v>0</v>
      </c>
      <c r="AB294" s="208" t="str">
        <f ca="1">IF($H294="步将",'[3]配置系数（将领）'!AA294,IF($H294="骑将",'[4]配置系数（将领）'!AA294,IF($H294="弓将",'[5]配置系数（将领）'!AA294,"")))</f>
        <v/>
      </c>
      <c r="AC294" s="206">
        <f t="shared" ca="1" si="19"/>
        <v>1</v>
      </c>
    </row>
    <row r="295" spans="3:29" x14ac:dyDescent="0.15">
      <c r="C295" s="107">
        <v>287</v>
      </c>
      <c r="D295" s="69">
        <f>IFERROR(MATCH(C295,索引!J:J,0),D294)</f>
        <v>30</v>
      </c>
      <c r="E295" s="69">
        <f t="shared" si="16"/>
        <v>3</v>
      </c>
      <c r="F295" s="69">
        <f>INDEX(索引!$F:$F,D295,1)</f>
        <v>10023</v>
      </c>
      <c r="G295" s="69" t="str">
        <f>INDEX(索引!$E:$E,D295,1)</f>
        <v>步练师</v>
      </c>
      <c r="H295" s="69" t="str">
        <f>INDEX(索引!$G:$G,D295,1)</f>
        <v>弓将</v>
      </c>
      <c r="J295" s="208" t="str">
        <f ca="1">IF($H295="步将",'[3]配置系数（将领）'!I295,IF($H295="骑将",'[4]配置系数（将领）'!I295,IF($H295="弓将",'[5]配置系数（将领）'!I295,"")))</f>
        <v>1002300000202</v>
      </c>
      <c r="K295" s="208" t="str">
        <f ca="1">IF($H295="步将",'[3]配置系数（将领）'!J295,IF($H295="骑将",'[4]配置系数（将领）'!J295,IF($H295="弓将",'[5]配置系数（将领）'!J295,"")))</f>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
      <c r="L295" s="208">
        <f>IF($H295="步将",'[3]配置系数（将领）'!K295,IF($H295="骑将",'[4]配置系数（将领）'!K295,IF($H295="弓将",'[5]配置系数（将领）'!K295,"")))</f>
        <v>0</v>
      </c>
      <c r="M295" s="208">
        <f>IF($H295="步将",'[3]配置系数（将领）'!L295,IF($H295="骑将",'[4]配置系数（将领）'!L295,IF($H295="弓将",'[5]配置系数（将领）'!L295,"")))</f>
        <v>0</v>
      </c>
      <c r="N295" s="208" t="str">
        <f ca="1">IF($H295="步将",'[3]配置系数（将领）'!M295,IF($H295="骑将",'[4]配置系数（将领）'!M295,IF($H295="弓将",'[5]配置系数（将领）'!M295,"")))</f>
        <v>5.4+5.1+4.8+4.5+4.2+3.9+3.6+3.3+3+2.7+2.4+2.1+1.8+1.5+1.2+0.9+0.6</v>
      </c>
      <c r="O295" s="206">
        <f t="shared" ca="1" si="17"/>
        <v>1</v>
      </c>
      <c r="Q295" s="208" t="str">
        <f ca="1">IF($H295="步将",'[3]配置系数（将领）'!P295,IF($H295="骑将",'[4]配置系数（将领）'!P295,IF($H295="弓将",'[5]配置系数（将领）'!P295,"")))</f>
        <v/>
      </c>
      <c r="R295" s="208" t="str">
        <f ca="1">IF($H295="步将",'[3]配置系数（将领）'!Q295,IF($H295="骑将",'[4]配置系数（将领）'!Q295,IF($H295="弓将",'[5]配置系数（将领）'!Q295,"")))</f>
        <v/>
      </c>
      <c r="S295" s="208">
        <f>IF($H295="步将",'[3]配置系数（将领）'!R295,IF($H295="骑将",'[4]配置系数（将领）'!R295,IF($H295="弓将",'[5]配置系数（将领）'!R295,"")))</f>
        <v>0</v>
      </c>
      <c r="T295" s="208">
        <f>IF($H295="步将",'[3]配置系数（将领）'!S295,IF($H295="骑将",'[4]配置系数（将领）'!S295,IF($H295="弓将",'[5]配置系数（将领）'!S295,"")))</f>
        <v>0</v>
      </c>
      <c r="U295" s="208" t="str">
        <f ca="1">IF($H295="步将",'[3]配置系数（将领）'!T295,IF($H295="骑将",'[4]配置系数（将领）'!T295,IF($H295="弓将",'[5]配置系数（将领）'!T295,"")))</f>
        <v/>
      </c>
      <c r="V295" s="206">
        <f t="shared" ca="1" si="18"/>
        <v>1</v>
      </c>
      <c r="X295" s="208" t="str">
        <f ca="1">IF($H295="步将",'[3]配置系数（将领）'!W295,IF($H295="骑将",'[4]配置系数（将领）'!W295,IF($H295="弓将",'[5]配置系数（将领）'!W295,"")))</f>
        <v/>
      </c>
      <c r="Y295" s="208" t="str">
        <f ca="1">IF($H295="步将",'[3]配置系数（将领）'!X295,IF($H295="骑将",'[4]配置系数（将领）'!X295,IF($H295="弓将",'[5]配置系数（将领）'!X295,"")))</f>
        <v/>
      </c>
      <c r="Z295" s="208">
        <f>IF($H295="步将",'[3]配置系数（将领）'!Y295,IF($H295="骑将",'[4]配置系数（将领）'!Y295,IF($H295="弓将",'[5]配置系数（将领）'!Y295,"")))</f>
        <v>0</v>
      </c>
      <c r="AA295" s="208">
        <f>IF($H295="步将",'[3]配置系数（将领）'!Z295,IF($H295="骑将",'[4]配置系数（将领）'!Z295,IF($H295="弓将",'[5]配置系数（将领）'!Z295,"")))</f>
        <v>0</v>
      </c>
      <c r="AB295" s="208" t="str">
        <f ca="1">IF($H295="步将",'[3]配置系数（将领）'!AA295,IF($H295="骑将",'[4]配置系数（将领）'!AA295,IF($H295="弓将",'[5]配置系数（将领）'!AA295,"")))</f>
        <v/>
      </c>
      <c r="AC295" s="206">
        <f t="shared" ca="1" si="19"/>
        <v>1</v>
      </c>
    </row>
    <row r="296" spans="3:29" x14ac:dyDescent="0.15">
      <c r="C296" s="107">
        <v>288</v>
      </c>
      <c r="D296" s="69">
        <f>IFERROR(MATCH(C296,索引!J:J,0),D295)</f>
        <v>30</v>
      </c>
      <c r="E296" s="69">
        <f t="shared" si="16"/>
        <v>4</v>
      </c>
      <c r="F296" s="69">
        <f>INDEX(索引!$F:$F,D296,1)</f>
        <v>10023</v>
      </c>
      <c r="G296" s="69" t="str">
        <f>INDEX(索引!$E:$E,D296,1)</f>
        <v>步练师</v>
      </c>
      <c r="H296" s="69" t="str">
        <f>INDEX(索引!$G:$G,D296,1)</f>
        <v>弓将</v>
      </c>
      <c r="J296" s="208" t="str">
        <f ca="1">IF($H296="步将",'[3]配置系数（将领）'!I296,IF($H296="骑将",'[4]配置系数（将领）'!I296,IF($H296="弓将",'[5]配置系数（将领）'!I296,"")))</f>
        <v>1002300000301</v>
      </c>
      <c r="K296" s="208" t="str">
        <f ca="1">IF($H296="步将",'[3]配置系数（将领）'!J296,IF($H296="骑将",'[4]配置系数（将领）'!J296,IF($H296="弓将",'[5]配置系数（将领）'!J296,"")))</f>
        <v>被动技能1:步练师每隔{0}秒发射一枚花朵使目标陷入迷惑状态（可被清除），目标不可闪避不可移动，怒气停止增长并被眩晕，步练师自身获得攻击力{1}%的护盾，护盾击破后迷惑解除。</v>
      </c>
      <c r="L296" s="208">
        <f>IF($H296="步将",'[3]配置系数（将领）'!K296,IF($H296="骑将",'[4]配置系数（将领）'!K296,IF($H296="弓将",'[5]配置系数（将领）'!K296,"")))</f>
        <v>0</v>
      </c>
      <c r="M296" s="208">
        <f>IF($H296="步将",'[3]配置系数（将领）'!L296,IF($H296="骑将",'[4]配置系数（将领）'!L296,IF($H296="弓将",'[5]配置系数（将领）'!L296,"")))</f>
        <v>0</v>
      </c>
      <c r="N296" s="208" t="str">
        <f ca="1">IF($H296="步将",'[3]配置系数（将领）'!M296,IF($H296="骑将",'[4]配置系数（将领）'!M296,IF($H296="弓将",'[5]配置系数（将领）'!M296,"")))</f>
        <v>23+22+21+20+19+18+17+16+15+14+13+12+11+10+9+8+7</v>
      </c>
      <c r="O296" s="206">
        <f t="shared" ca="1" si="17"/>
        <v>1</v>
      </c>
      <c r="Q296" s="208" t="str">
        <f ca="1">IF($H296="步将",'[3]配置系数（将领）'!P296,IF($H296="骑将",'[4]配置系数（将领）'!P296,IF($H296="弓将",'[5]配置系数（将领）'!P296,"")))</f>
        <v/>
      </c>
      <c r="R296" s="208" t="str">
        <f ca="1">IF($H296="步将",'[3]配置系数（将领）'!Q296,IF($H296="骑将",'[4]配置系数（将领）'!Q296,IF($H296="弓将",'[5]配置系数（将领）'!Q296,"")))</f>
        <v/>
      </c>
      <c r="S296" s="208">
        <f>IF($H296="步将",'[3]配置系数（将领）'!R296,IF($H296="骑将",'[4]配置系数（将领）'!R296,IF($H296="弓将",'[5]配置系数（将领）'!R296,"")))</f>
        <v>0</v>
      </c>
      <c r="T296" s="208">
        <f>IF($H296="步将",'[3]配置系数（将领）'!S296,IF($H296="骑将",'[4]配置系数（将领）'!S296,IF($H296="弓将",'[5]配置系数（将领）'!S296,"")))</f>
        <v>0</v>
      </c>
      <c r="U296" s="208" t="str">
        <f ca="1">IF($H296="步将",'[3]配置系数（将领）'!T296,IF($H296="骑将",'[4]配置系数（将领）'!T296,IF($H296="弓将",'[5]配置系数（将领）'!T296,"")))</f>
        <v/>
      </c>
      <c r="V296" s="206">
        <f t="shared" ca="1" si="18"/>
        <v>1</v>
      </c>
      <c r="X296" s="208" t="str">
        <f ca="1">IF($H296="步将",'[3]配置系数（将领）'!W296,IF($H296="骑将",'[4]配置系数（将领）'!W296,IF($H296="弓将",'[5]配置系数（将领）'!W296,"")))</f>
        <v/>
      </c>
      <c r="Y296" s="208" t="str">
        <f ca="1">IF($H296="步将",'[3]配置系数（将领）'!X296,IF($H296="骑将",'[4]配置系数（将领）'!X296,IF($H296="弓将",'[5]配置系数（将领）'!X296,"")))</f>
        <v/>
      </c>
      <c r="Z296" s="208">
        <f>IF($H296="步将",'[3]配置系数（将领）'!Y296,IF($H296="骑将",'[4]配置系数（将领）'!Y296,IF($H296="弓将",'[5]配置系数（将领）'!Y296,"")))</f>
        <v>0</v>
      </c>
      <c r="AA296" s="208">
        <f>IF($H296="步将",'[3]配置系数（将领）'!Z296,IF($H296="骑将",'[4]配置系数（将领）'!Z296,IF($H296="弓将",'[5]配置系数（将领）'!Z296,"")))</f>
        <v>0</v>
      </c>
      <c r="AB296" s="208" t="str">
        <f ca="1">IF($H296="步将",'[3]配置系数（将领）'!AA296,IF($H296="骑将",'[4]配置系数（将领）'!AA296,IF($H296="弓将",'[5]配置系数（将领）'!AA296,"")))</f>
        <v/>
      </c>
      <c r="AC296" s="206">
        <f t="shared" ca="1" si="19"/>
        <v>1</v>
      </c>
    </row>
    <row r="297" spans="3:29" x14ac:dyDescent="0.15">
      <c r="C297" s="107">
        <v>289</v>
      </c>
      <c r="D297" s="69">
        <f>IFERROR(MATCH(C297,索引!J:J,0),D296)</f>
        <v>30</v>
      </c>
      <c r="E297" s="69">
        <f t="shared" si="16"/>
        <v>5</v>
      </c>
      <c r="F297" s="69">
        <f>INDEX(索引!$F:$F,D297,1)</f>
        <v>10023</v>
      </c>
      <c r="G297" s="69" t="str">
        <f>INDEX(索引!$E:$E,D297,1)</f>
        <v>步练师</v>
      </c>
      <c r="H297" s="69" t="str">
        <f>INDEX(索引!$G:$G,D297,1)</f>
        <v>弓将</v>
      </c>
      <c r="J297" s="208" t="str">
        <f ca="1">IF($H297="步将",'[3]配置系数（将领）'!I297,IF($H297="骑将",'[4]配置系数（将领）'!I297,IF($H297="弓将",'[5]配置系数（将领）'!I297,"")))</f>
        <v>1002300000302</v>
      </c>
      <c r="K297" s="208" t="str">
        <f ca="1">IF($H297="步将",'[3]配置系数（将领）'!J297,IF($H297="骑将",'[4]配置系数（将领）'!J297,IF($H297="弓将",'[5]配置系数（将领）'!J297,"")))</f>
        <v>被动技能1:步练师每隔{0}秒发射一枚花朵使目标陷入迷惑状态（可被清除），目标不可闪避不可移动，怒气停止增长并被眩晕，步练师自身获得攻击力{1}%的护盾，护盾击破后迷惑解除。</v>
      </c>
      <c r="L297" s="208">
        <f>IF($H297="步将",'[3]配置系数（将领）'!K297,IF($H297="骑将",'[4]配置系数（将领）'!K297,IF($H297="弓将",'[5]配置系数（将领）'!K297,"")))</f>
        <v>0</v>
      </c>
      <c r="M297" s="208">
        <f>IF($H297="步将",'[3]配置系数（将领）'!L297,IF($H297="骑将",'[4]配置系数（将领）'!L297,IF($H297="弓将",'[5]配置系数（将领）'!L297,"")))</f>
        <v>0</v>
      </c>
      <c r="N297" s="208" t="str">
        <f ca="1">IF($H297="步将",'[3]配置系数（将领）'!M297,IF($H297="骑将",'[4]配置系数（将领）'!M297,IF($H297="弓将",'[5]配置系数（将领）'!M297,"")))</f>
        <v>0.44+0.46+0.48+0.5+0.52+0.54+0.56+0.58+0.6+0.62+0.64+0.66+0.68+0.7+0.72+0.74+0.76</v>
      </c>
      <c r="O297" s="206">
        <f t="shared" ca="1" si="17"/>
        <v>100</v>
      </c>
      <c r="Q297" s="208" t="str">
        <f ca="1">IF($H297="步将",'[3]配置系数（将领）'!P297,IF($H297="骑将",'[4]配置系数（将领）'!P297,IF($H297="弓将",'[5]配置系数（将领）'!P297,"")))</f>
        <v/>
      </c>
      <c r="R297" s="208" t="str">
        <f ca="1">IF($H297="步将",'[3]配置系数（将领）'!Q297,IF($H297="骑将",'[4]配置系数（将领）'!Q297,IF($H297="弓将",'[5]配置系数（将领）'!Q297,"")))</f>
        <v/>
      </c>
      <c r="S297" s="208">
        <f>IF($H297="步将",'[3]配置系数（将领）'!R297,IF($H297="骑将",'[4]配置系数（将领）'!R297,IF($H297="弓将",'[5]配置系数（将领）'!R297,"")))</f>
        <v>0</v>
      </c>
      <c r="T297" s="208">
        <f>IF($H297="步将",'[3]配置系数（将领）'!S297,IF($H297="骑将",'[4]配置系数（将领）'!S297,IF($H297="弓将",'[5]配置系数（将领）'!S297,"")))</f>
        <v>0</v>
      </c>
      <c r="U297" s="208" t="str">
        <f ca="1">IF($H297="步将",'[3]配置系数（将领）'!T297,IF($H297="骑将",'[4]配置系数（将领）'!T297,IF($H297="弓将",'[5]配置系数（将领）'!T297,"")))</f>
        <v/>
      </c>
      <c r="V297" s="206">
        <f t="shared" ca="1" si="18"/>
        <v>1</v>
      </c>
      <c r="X297" s="208" t="str">
        <f ca="1">IF($H297="步将",'[3]配置系数（将领）'!W297,IF($H297="骑将",'[4]配置系数（将领）'!W297,IF($H297="弓将",'[5]配置系数（将领）'!W297,"")))</f>
        <v/>
      </c>
      <c r="Y297" s="208" t="str">
        <f ca="1">IF($H297="步将",'[3]配置系数（将领）'!X297,IF($H297="骑将",'[4]配置系数（将领）'!X297,IF($H297="弓将",'[5]配置系数（将领）'!X297,"")))</f>
        <v/>
      </c>
      <c r="Z297" s="208">
        <f>IF($H297="步将",'[3]配置系数（将领）'!Y297,IF($H297="骑将",'[4]配置系数（将领）'!Y297,IF($H297="弓将",'[5]配置系数（将领）'!Y297,"")))</f>
        <v>0</v>
      </c>
      <c r="AA297" s="208">
        <f>IF($H297="步将",'[3]配置系数（将领）'!Z297,IF($H297="骑将",'[4]配置系数（将领）'!Z297,IF($H297="弓将",'[5]配置系数（将领）'!Z297,"")))</f>
        <v>0</v>
      </c>
      <c r="AB297" s="208" t="str">
        <f ca="1">IF($H297="步将",'[3]配置系数（将领）'!AA297,IF($H297="骑将",'[4]配置系数（将领）'!AA297,IF($H297="弓将",'[5]配置系数（将领）'!AA297,"")))</f>
        <v/>
      </c>
      <c r="AC297" s="206">
        <f t="shared" ca="1" si="19"/>
        <v>1</v>
      </c>
    </row>
    <row r="298" spans="3:29" x14ac:dyDescent="0.15">
      <c r="C298" s="107">
        <v>290</v>
      </c>
      <c r="D298" s="69">
        <f>IFERROR(MATCH(C298,索引!J:J,0),D297)</f>
        <v>30</v>
      </c>
      <c r="E298" s="69">
        <f t="shared" si="16"/>
        <v>6</v>
      </c>
      <c r="F298" s="69">
        <f>INDEX(索引!$F:$F,D298,1)</f>
        <v>10023</v>
      </c>
      <c r="G298" s="69" t="str">
        <f>INDEX(索引!$E:$E,D298,1)</f>
        <v>步练师</v>
      </c>
      <c r="H298" s="69" t="str">
        <f>INDEX(索引!$G:$G,D298,1)</f>
        <v>弓将</v>
      </c>
      <c r="J298" s="208" t="str">
        <f ca="1">IF($H298="步将",'[3]配置系数（将领）'!I298,IF($H298="骑将",'[4]配置系数（将领）'!I298,IF($H298="弓将",'[5]配置系数（将领）'!I298,"")))</f>
        <v>1002300000401</v>
      </c>
      <c r="K298" s="208" t="str">
        <f ca="1">IF($H298="步将",'[3]配置系数（将领）'!J298,IF($H298="骑将",'[4]配置系数（将领）'!J298,IF($H298="弓将",'[5]配置系数（将领）'!J298,"")))</f>
        <v>被动技能2:弓兵攻速提升{0}，弩兵穿甲提升{1}%</v>
      </c>
      <c r="L298" s="208">
        <f>IF($H298="步将",'[3]配置系数（将领）'!K298,IF($H298="骑将",'[4]配置系数（将领）'!K298,IF($H298="弓将",'[5]配置系数（将领）'!K298,"")))</f>
        <v>0</v>
      </c>
      <c r="M298" s="208">
        <f>IF($H298="步将",'[3]配置系数（将领）'!L298,IF($H298="骑将",'[4]配置系数（将领）'!L298,IF($H298="弓将",'[5]配置系数（将领）'!L298,"")))</f>
        <v>0</v>
      </c>
      <c r="N298" s="208" t="str">
        <f ca="1">IF($H298="步将",'[3]配置系数（将领）'!M298,IF($H298="骑将",'[4]配置系数（将领）'!M298,IF($H298="弓将",'[5]配置系数（将领）'!M298,"")))</f>
        <v>8+8+8+8+8+8+8+8+8+8+8+8+8+8+8+8+8</v>
      </c>
      <c r="O298" s="206">
        <f t="shared" ca="1" si="17"/>
        <v>1</v>
      </c>
      <c r="Q298" s="208" t="str">
        <f ca="1">IF($H298="步将",'[3]配置系数（将领）'!P298,IF($H298="骑将",'[4]配置系数（将领）'!P298,IF($H298="弓将",'[5]配置系数（将领）'!P298,"")))</f>
        <v>1002300000402</v>
      </c>
      <c r="R298" s="208" t="str">
        <f ca="1">IF($H298="步将",'[3]配置系数（将领）'!Q298,IF($H298="骑将",'[4]配置系数（将领）'!Q298,IF($H298="弓将",'[5]配置系数（将领）'!Q298,"")))</f>
        <v>被动技能2:弓兵攻速提升{0}，弩兵穿甲提升{1}%</v>
      </c>
      <c r="S298" s="208">
        <f>IF($H298="步将",'[3]配置系数（将领）'!R298,IF($H298="骑将",'[4]配置系数（将领）'!R298,IF($H298="弓将",'[5]配置系数（将领）'!R298,"")))</f>
        <v>0</v>
      </c>
      <c r="T298" s="208">
        <f>IF($H298="步将",'[3]配置系数（将领）'!S298,IF($H298="骑将",'[4]配置系数（将领）'!S298,IF($H298="弓将",'[5]配置系数（将领）'!S298,"")))</f>
        <v>0</v>
      </c>
      <c r="U298" s="208" t="str">
        <f ca="1">IF($H298="步将",'[3]配置系数（将领）'!T298,IF($H298="骑将",'[4]配置系数（将领）'!T298,IF($H298="弓将",'[5]配置系数（将领）'!T298,"")))</f>
        <v>0.2+0.2+0.2+0.2+0.2+0.2+0.2+0.2+0.2+0.2+0.2+0.2+0.2+0.2+0.2+0.2+0.2</v>
      </c>
      <c r="V298" s="206">
        <f t="shared" ca="1" si="18"/>
        <v>100</v>
      </c>
      <c r="X298" s="208" t="str">
        <f ca="1">IF($H298="步将",'[3]配置系数（将领）'!W298,IF($H298="骑将",'[4]配置系数（将领）'!W298,IF($H298="弓将",'[5]配置系数（将领）'!W298,"")))</f>
        <v/>
      </c>
      <c r="Y298" s="208" t="str">
        <f ca="1">IF($H298="步将",'[3]配置系数（将领）'!X298,IF($H298="骑将",'[4]配置系数（将领）'!X298,IF($H298="弓将",'[5]配置系数（将领）'!X298,"")))</f>
        <v/>
      </c>
      <c r="Z298" s="208">
        <f>IF($H298="步将",'[3]配置系数（将领）'!Y298,IF($H298="骑将",'[4]配置系数（将领）'!Y298,IF($H298="弓将",'[5]配置系数（将领）'!Y298,"")))</f>
        <v>0</v>
      </c>
      <c r="AA298" s="208">
        <f>IF($H298="步将",'[3]配置系数（将领）'!Z298,IF($H298="骑将",'[4]配置系数（将领）'!Z298,IF($H298="弓将",'[5]配置系数（将领）'!Z298,"")))</f>
        <v>0</v>
      </c>
      <c r="AB298" s="208" t="str">
        <f ca="1">IF($H298="步将",'[3]配置系数（将领）'!AA298,IF($H298="骑将",'[4]配置系数（将领）'!AA298,IF($H298="弓将",'[5]配置系数（将领）'!AA298,"")))</f>
        <v/>
      </c>
      <c r="AC298" s="206">
        <f t="shared" ca="1" si="19"/>
        <v>1</v>
      </c>
    </row>
    <row r="299" spans="3:29" x14ac:dyDescent="0.15">
      <c r="C299" s="107">
        <v>291</v>
      </c>
      <c r="D299" s="69">
        <f>IFERROR(MATCH(C299,索引!J:J,0),D298)</f>
        <v>30</v>
      </c>
      <c r="E299" s="69">
        <f t="shared" si="16"/>
        <v>7</v>
      </c>
      <c r="F299" s="69">
        <f>INDEX(索引!$F:$F,D299,1)</f>
        <v>10023</v>
      </c>
      <c r="G299" s="69" t="str">
        <f>INDEX(索引!$E:$E,D299,1)</f>
        <v>步练师</v>
      </c>
      <c r="H299" s="69" t="str">
        <f>INDEX(索引!$G:$G,D299,1)</f>
        <v>弓将</v>
      </c>
      <c r="J299" s="208" t="str">
        <f ca="1">IF($H299="步将",'[3]配置系数（将领）'!I299,IF($H299="骑将",'[4]配置系数（将领）'!I299,IF($H299="弓将",'[5]配置系数（将领）'!I299,"")))</f>
        <v>1002300000501</v>
      </c>
      <c r="K299" s="208" t="str">
        <f ca="1">IF($H299="步将",'[3]配置系数（将领）'!J299,IF($H299="骑将",'[4]配置系数（将领）'!J299,IF($H299="弓将",'[5]配置系数（将领）'!J299,"")))</f>
        <v>被动技能3:左右开弓，敌人应弦而倒，自身射程提升80，并且攻击速度增加16。</v>
      </c>
      <c r="L299" s="208">
        <f>IF($H299="步将",'[3]配置系数（将领）'!K299,IF($H299="骑将",'[4]配置系数（将领）'!K299,IF($H299="弓将",'[5]配置系数（将领）'!K299,"")))</f>
        <v>0</v>
      </c>
      <c r="M299" s="208">
        <f>IF($H299="步将",'[3]配置系数（将领）'!L299,IF($H299="骑将",'[4]配置系数（将领）'!L299,IF($H299="弓将",'[5]配置系数（将领）'!L299,"")))</f>
        <v>0</v>
      </c>
      <c r="N299" s="208" t="str">
        <f ca="1">IF($H299="步将",'[3]配置系数（将领）'!M299,IF($H299="骑将",'[4]配置系数（将领）'!M299,IF($H299="弓将",'[5]配置系数（将领）'!M299,"")))</f>
        <v>80+80+80+80+80+80+80+80+80+80+80+80+80+80+80+80+80</v>
      </c>
      <c r="O299" s="206">
        <f t="shared" ca="1" si="17"/>
        <v>1</v>
      </c>
      <c r="Q299" s="208" t="str">
        <f ca="1">IF($H299="步将",'[3]配置系数（将领）'!P299,IF($H299="骑将",'[4]配置系数（将领）'!P299,IF($H299="弓将",'[5]配置系数（将领）'!P299,"")))</f>
        <v>1002300000502</v>
      </c>
      <c r="R299" s="208" t="str">
        <f ca="1">IF($H299="步将",'[3]配置系数（将领）'!Q299,IF($H299="骑将",'[4]配置系数（将领）'!Q299,IF($H299="弓将",'[5]配置系数（将领）'!Q299,"")))</f>
        <v>被动技能3:左右开弓，敌人应弦而倒，自身射程提升80，并且攻击速度增加16。</v>
      </c>
      <c r="S299" s="208">
        <f>IF($H299="步将",'[3]配置系数（将领）'!R299,IF($H299="骑将",'[4]配置系数（将领）'!R299,IF($H299="弓将",'[5]配置系数（将领）'!R299,"")))</f>
        <v>0</v>
      </c>
      <c r="T299" s="208">
        <f>IF($H299="步将",'[3]配置系数（将领）'!S299,IF($H299="骑将",'[4]配置系数（将领）'!S299,IF($H299="弓将",'[5]配置系数（将领）'!S299,"")))</f>
        <v>0</v>
      </c>
      <c r="U299" s="208" t="str">
        <f ca="1">IF($H299="步将",'[3]配置系数（将领）'!T299,IF($H299="骑将",'[4]配置系数（将领）'!T299,IF($H299="弓将",'[5]配置系数（将领）'!T299,"")))</f>
        <v>16+16+16+16+16+16+16+16+16+16+16+16+16+16+16+16+16</v>
      </c>
      <c r="V299" s="206">
        <f t="shared" ca="1" si="18"/>
        <v>1</v>
      </c>
      <c r="X299" s="208" t="str">
        <f ca="1">IF($H299="步将",'[3]配置系数（将领）'!W299,IF($H299="骑将",'[4]配置系数（将领）'!W299,IF($H299="弓将",'[5]配置系数（将领）'!W299,"")))</f>
        <v/>
      </c>
      <c r="Y299" s="208" t="str">
        <f ca="1">IF($H299="步将",'[3]配置系数（将领）'!X299,IF($H299="骑将",'[4]配置系数（将领）'!X299,IF($H299="弓将",'[5]配置系数（将领）'!X299,"")))</f>
        <v/>
      </c>
      <c r="Z299" s="208">
        <f>IF($H299="步将",'[3]配置系数（将领）'!Y299,IF($H299="骑将",'[4]配置系数（将领）'!Y299,IF($H299="弓将",'[5]配置系数（将领）'!Y299,"")))</f>
        <v>0</v>
      </c>
      <c r="AA299" s="208">
        <f>IF($H299="步将",'[3]配置系数（将领）'!Z299,IF($H299="骑将",'[4]配置系数（将领）'!Z299,IF($H299="弓将",'[5]配置系数（将领）'!Z299,"")))</f>
        <v>0</v>
      </c>
      <c r="AB299" s="208" t="str">
        <f ca="1">IF($H299="步将",'[3]配置系数（将领）'!AA299,IF($H299="骑将",'[4]配置系数（将领）'!AA299,IF($H299="弓将",'[5]配置系数（将领）'!AA299,"")))</f>
        <v/>
      </c>
      <c r="AC299" s="206">
        <f t="shared" ca="1" si="19"/>
        <v>1</v>
      </c>
    </row>
    <row r="300" spans="3:29" x14ac:dyDescent="0.15">
      <c r="C300" s="107">
        <v>292</v>
      </c>
      <c r="D300" s="69">
        <f>IFERROR(MATCH(C300,索引!J:J,0),D299)</f>
        <v>30</v>
      </c>
      <c r="E300" s="69">
        <f t="shared" si="16"/>
        <v>8</v>
      </c>
      <c r="F300" s="69">
        <f>INDEX(索引!$F:$F,D300,1)</f>
        <v>10023</v>
      </c>
      <c r="G300" s="69" t="str">
        <f>INDEX(索引!$E:$E,D300,1)</f>
        <v>步练师</v>
      </c>
      <c r="H300" s="69" t="str">
        <f>INDEX(索引!$G:$G,D300,1)</f>
        <v>弓将</v>
      </c>
      <c r="J300" s="208" t="str">
        <f ca="1">IF($H300="步将",'[3]配置系数（将领）'!I300,IF($H300="骑将",'[4]配置系数（将领）'!I300,IF($H300="弓将",'[5]配置系数（将领）'!I300,"")))</f>
        <v/>
      </c>
      <c r="K300" s="208" t="str">
        <f ca="1">IF($H300="步将",'[3]配置系数（将领）'!J300,IF($H300="骑将",'[4]配置系数（将领）'!J300,IF($H300="弓将",'[5]配置系数（将领）'!J300,"")))</f>
        <v/>
      </c>
      <c r="L300" s="208">
        <f>IF($H300="步将",'[3]配置系数（将领）'!K300,IF($H300="骑将",'[4]配置系数（将领）'!K300,IF($H300="弓将",'[5]配置系数（将领）'!K300,"")))</f>
        <v>0</v>
      </c>
      <c r="M300" s="208">
        <f>IF($H300="步将",'[3]配置系数（将领）'!L300,IF($H300="骑将",'[4]配置系数（将领）'!L300,IF($H300="弓将",'[5]配置系数（将领）'!L300,"")))</f>
        <v>0</v>
      </c>
      <c r="N300" s="208" t="str">
        <f ca="1">IF($H300="步将",'[3]配置系数（将领）'!M300,IF($H300="骑将",'[4]配置系数（将领）'!M300,IF($H300="弓将",'[5]配置系数（将领）'!M300,"")))</f>
        <v/>
      </c>
      <c r="O300" s="206">
        <f t="shared" ca="1" si="17"/>
        <v>1</v>
      </c>
      <c r="Q300" s="208" t="str">
        <f ca="1">IF($H300="步将",'[3]配置系数（将领）'!P300,IF($H300="骑将",'[4]配置系数（将领）'!P300,IF($H300="弓将",'[5]配置系数（将领）'!P300,"")))</f>
        <v/>
      </c>
      <c r="R300" s="208" t="str">
        <f ca="1">IF($H300="步将",'[3]配置系数（将领）'!Q300,IF($H300="骑将",'[4]配置系数（将领）'!Q300,IF($H300="弓将",'[5]配置系数（将领）'!Q300,"")))</f>
        <v/>
      </c>
      <c r="S300" s="208">
        <f>IF($H300="步将",'[3]配置系数（将领）'!R300,IF($H300="骑将",'[4]配置系数（将领）'!R300,IF($H300="弓将",'[5]配置系数（将领）'!R300,"")))</f>
        <v>0</v>
      </c>
      <c r="T300" s="208">
        <f>IF($H300="步将",'[3]配置系数（将领）'!S300,IF($H300="骑将",'[4]配置系数（将领）'!S300,IF($H300="弓将",'[5]配置系数（将领）'!S300,"")))</f>
        <v>0</v>
      </c>
      <c r="U300" s="208" t="str">
        <f ca="1">IF($H300="步将",'[3]配置系数（将领）'!T300,IF($H300="骑将",'[4]配置系数（将领）'!T300,IF($H300="弓将",'[5]配置系数（将领）'!T300,"")))</f>
        <v/>
      </c>
      <c r="V300" s="206">
        <f t="shared" ca="1" si="18"/>
        <v>1</v>
      </c>
      <c r="X300" s="208" t="str">
        <f ca="1">IF($H300="步将",'[3]配置系数（将领）'!W300,IF($H300="骑将",'[4]配置系数（将领）'!W300,IF($H300="弓将",'[5]配置系数（将领）'!W300,"")))</f>
        <v/>
      </c>
      <c r="Y300" s="208" t="str">
        <f ca="1">IF($H300="步将",'[3]配置系数（将领）'!X300,IF($H300="骑将",'[4]配置系数（将领）'!X300,IF($H300="弓将",'[5]配置系数（将领）'!X300,"")))</f>
        <v/>
      </c>
      <c r="Z300" s="208">
        <f>IF($H300="步将",'[3]配置系数（将领）'!Y300,IF($H300="骑将",'[4]配置系数（将领）'!Y300,IF($H300="弓将",'[5]配置系数（将领）'!Y300,"")))</f>
        <v>0</v>
      </c>
      <c r="AA300" s="208">
        <f>IF($H300="步将",'[3]配置系数（将领）'!Z300,IF($H300="骑将",'[4]配置系数（将领）'!Z300,IF($H300="弓将",'[5]配置系数（将领）'!Z300,"")))</f>
        <v>0</v>
      </c>
      <c r="AB300" s="208" t="str">
        <f ca="1">IF($H300="步将",'[3]配置系数（将领）'!AA300,IF($H300="骑将",'[4]配置系数（将领）'!AA300,IF($H300="弓将",'[5]配置系数（将领）'!AA300,"")))</f>
        <v/>
      </c>
      <c r="AC300" s="206">
        <f t="shared" ca="1" si="19"/>
        <v>1</v>
      </c>
    </row>
    <row r="301" spans="3:29" x14ac:dyDescent="0.15">
      <c r="C301" s="107">
        <v>293</v>
      </c>
      <c r="D301" s="69">
        <f>IFERROR(MATCH(C301,索引!J:J,0),D300)</f>
        <v>30</v>
      </c>
      <c r="E301" s="69">
        <f t="shared" si="16"/>
        <v>9</v>
      </c>
      <c r="F301" s="69">
        <f>INDEX(索引!$F:$F,D301,1)</f>
        <v>10023</v>
      </c>
      <c r="G301" s="69" t="str">
        <f>INDEX(索引!$E:$E,D301,1)</f>
        <v>步练师</v>
      </c>
      <c r="H301" s="69" t="str">
        <f>INDEX(索引!$G:$G,D301,1)</f>
        <v>弓将</v>
      </c>
      <c r="J301" s="208" t="str">
        <f ca="1">IF($H301="步将",'[3]配置系数（将领）'!I301,IF($H301="骑将",'[4]配置系数（将领）'!I301,IF($H301="弓将",'[5]配置系数（将领）'!I301,"")))</f>
        <v/>
      </c>
      <c r="K301" s="208" t="str">
        <f ca="1">IF($H301="步将",'[3]配置系数（将领）'!J301,IF($H301="骑将",'[4]配置系数（将领）'!J301,IF($H301="弓将",'[5]配置系数（将领）'!J301,"")))</f>
        <v/>
      </c>
      <c r="L301" s="208">
        <f>IF($H301="步将",'[3]配置系数（将领）'!K301,IF($H301="骑将",'[4]配置系数（将领）'!K301,IF($H301="弓将",'[5]配置系数（将领）'!K301,"")))</f>
        <v>0</v>
      </c>
      <c r="M301" s="208">
        <f>IF($H301="步将",'[3]配置系数（将领）'!L301,IF($H301="骑将",'[4]配置系数（将领）'!L301,IF($H301="弓将",'[5]配置系数（将领）'!L301,"")))</f>
        <v>0</v>
      </c>
      <c r="N301" s="208" t="str">
        <f ca="1">IF($H301="步将",'[3]配置系数（将领）'!M301,IF($H301="骑将",'[4]配置系数（将领）'!M301,IF($H301="弓将",'[5]配置系数（将领）'!M301,"")))</f>
        <v/>
      </c>
      <c r="O301" s="206">
        <f t="shared" ca="1" si="17"/>
        <v>1</v>
      </c>
      <c r="Q301" s="208" t="str">
        <f ca="1">IF($H301="步将",'[3]配置系数（将领）'!P301,IF($H301="骑将",'[4]配置系数（将领）'!P301,IF($H301="弓将",'[5]配置系数（将领）'!P301,"")))</f>
        <v/>
      </c>
      <c r="R301" s="208" t="str">
        <f ca="1">IF($H301="步将",'[3]配置系数（将领）'!Q301,IF($H301="骑将",'[4]配置系数（将领）'!Q301,IF($H301="弓将",'[5]配置系数（将领）'!Q301,"")))</f>
        <v/>
      </c>
      <c r="S301" s="208">
        <f>IF($H301="步将",'[3]配置系数（将领）'!R301,IF($H301="骑将",'[4]配置系数（将领）'!R301,IF($H301="弓将",'[5]配置系数（将领）'!R301,"")))</f>
        <v>0</v>
      </c>
      <c r="T301" s="208">
        <f>IF($H301="步将",'[3]配置系数（将领）'!S301,IF($H301="骑将",'[4]配置系数（将领）'!S301,IF($H301="弓将",'[5]配置系数（将领）'!S301,"")))</f>
        <v>0</v>
      </c>
      <c r="U301" s="208" t="str">
        <f ca="1">IF($H301="步将",'[3]配置系数（将领）'!T301,IF($H301="骑将",'[4]配置系数（将领）'!T301,IF($H301="弓将",'[5]配置系数（将领）'!T301,"")))</f>
        <v/>
      </c>
      <c r="V301" s="206">
        <f t="shared" ca="1" si="18"/>
        <v>1</v>
      </c>
      <c r="X301" s="208" t="str">
        <f ca="1">IF($H301="步将",'[3]配置系数（将领）'!W301,IF($H301="骑将",'[4]配置系数（将领）'!W301,IF($H301="弓将",'[5]配置系数（将领）'!W301,"")))</f>
        <v/>
      </c>
      <c r="Y301" s="208" t="str">
        <f ca="1">IF($H301="步将",'[3]配置系数（将领）'!X301,IF($H301="骑将",'[4]配置系数（将领）'!X301,IF($H301="弓将",'[5]配置系数（将领）'!X301,"")))</f>
        <v/>
      </c>
      <c r="Z301" s="208">
        <f>IF($H301="步将",'[3]配置系数（将领）'!Y301,IF($H301="骑将",'[4]配置系数（将领）'!Y301,IF($H301="弓将",'[5]配置系数（将领）'!Y301,"")))</f>
        <v>0</v>
      </c>
      <c r="AA301" s="208">
        <f>IF($H301="步将",'[3]配置系数（将领）'!Z301,IF($H301="骑将",'[4]配置系数（将领）'!Z301,IF($H301="弓将",'[5]配置系数（将领）'!Z301,"")))</f>
        <v>0</v>
      </c>
      <c r="AB301" s="208" t="str">
        <f ca="1">IF($H301="步将",'[3]配置系数（将领）'!AA301,IF($H301="骑将",'[4]配置系数（将领）'!AA301,IF($H301="弓将",'[5]配置系数（将领）'!AA301,"")))</f>
        <v/>
      </c>
      <c r="AC301" s="206">
        <f t="shared" ca="1" si="19"/>
        <v>1</v>
      </c>
    </row>
    <row r="302" spans="3:29" x14ac:dyDescent="0.15">
      <c r="C302" s="107">
        <v>294</v>
      </c>
      <c r="D302" s="69">
        <f>IFERROR(MATCH(C302,索引!J:J,0),D301)</f>
        <v>30</v>
      </c>
      <c r="E302" s="69">
        <f t="shared" si="16"/>
        <v>10</v>
      </c>
      <c r="F302" s="69">
        <f>INDEX(索引!$F:$F,D302,1)</f>
        <v>10023</v>
      </c>
      <c r="G302" s="69" t="str">
        <f>INDEX(索引!$E:$E,D302,1)</f>
        <v>步练师</v>
      </c>
      <c r="H302" s="69" t="str">
        <f>INDEX(索引!$G:$G,D302,1)</f>
        <v>弓将</v>
      </c>
      <c r="J302" s="208" t="str">
        <f ca="1">IF($H302="步将",'[3]配置系数（将领）'!I302,IF($H302="骑将",'[4]配置系数（将领）'!I302,IF($H302="弓将",'[5]配置系数（将领）'!I302,"")))</f>
        <v/>
      </c>
      <c r="K302" s="208" t="str">
        <f ca="1">IF($H302="步将",'[3]配置系数（将领）'!J302,IF($H302="骑将",'[4]配置系数（将领）'!J302,IF($H302="弓将",'[5]配置系数（将领）'!J302,"")))</f>
        <v/>
      </c>
      <c r="L302" s="208">
        <f>IF($H302="步将",'[3]配置系数（将领）'!K302,IF($H302="骑将",'[4]配置系数（将领）'!K302,IF($H302="弓将",'[5]配置系数（将领）'!K302,"")))</f>
        <v>0</v>
      </c>
      <c r="M302" s="208">
        <f>IF($H302="步将",'[3]配置系数（将领）'!L302,IF($H302="骑将",'[4]配置系数（将领）'!L302,IF($H302="弓将",'[5]配置系数（将领）'!L302,"")))</f>
        <v>0</v>
      </c>
      <c r="N302" s="208" t="str">
        <f ca="1">IF($H302="步将",'[3]配置系数（将领）'!M302,IF($H302="骑将",'[4]配置系数（将领）'!M302,IF($H302="弓将",'[5]配置系数（将领）'!M302,"")))</f>
        <v/>
      </c>
      <c r="O302" s="206">
        <f t="shared" ca="1" si="17"/>
        <v>1</v>
      </c>
      <c r="Q302" s="208" t="str">
        <f ca="1">IF($H302="步将",'[3]配置系数（将领）'!P302,IF($H302="骑将",'[4]配置系数（将领）'!P302,IF($H302="弓将",'[5]配置系数（将领）'!P302,"")))</f>
        <v/>
      </c>
      <c r="R302" s="208" t="str">
        <f ca="1">IF($H302="步将",'[3]配置系数（将领）'!Q302,IF($H302="骑将",'[4]配置系数（将领）'!Q302,IF($H302="弓将",'[5]配置系数（将领）'!Q302,"")))</f>
        <v/>
      </c>
      <c r="S302" s="208">
        <f>IF($H302="步将",'[3]配置系数（将领）'!R302,IF($H302="骑将",'[4]配置系数（将领）'!R302,IF($H302="弓将",'[5]配置系数（将领）'!R302,"")))</f>
        <v>0</v>
      </c>
      <c r="T302" s="208">
        <f>IF($H302="步将",'[3]配置系数（将领）'!S302,IF($H302="骑将",'[4]配置系数（将领）'!S302,IF($H302="弓将",'[5]配置系数（将领）'!S302,"")))</f>
        <v>0</v>
      </c>
      <c r="U302" s="208" t="str">
        <f ca="1">IF($H302="步将",'[3]配置系数（将领）'!T302,IF($H302="骑将",'[4]配置系数（将领）'!T302,IF($H302="弓将",'[5]配置系数（将领）'!T302,"")))</f>
        <v/>
      </c>
      <c r="V302" s="206">
        <f t="shared" ca="1" si="18"/>
        <v>1</v>
      </c>
      <c r="X302" s="208" t="str">
        <f ca="1">IF($H302="步将",'[3]配置系数（将领）'!W302,IF($H302="骑将",'[4]配置系数（将领）'!W302,IF($H302="弓将",'[5]配置系数（将领）'!W302,"")))</f>
        <v/>
      </c>
      <c r="Y302" s="208" t="str">
        <f ca="1">IF($H302="步将",'[3]配置系数（将领）'!X302,IF($H302="骑将",'[4]配置系数（将领）'!X302,IF($H302="弓将",'[5]配置系数（将领）'!X302,"")))</f>
        <v/>
      </c>
      <c r="Z302" s="208">
        <f>IF($H302="步将",'[3]配置系数（将领）'!Y302,IF($H302="骑将",'[4]配置系数（将领）'!Y302,IF($H302="弓将",'[5]配置系数（将领）'!Y302,"")))</f>
        <v>0</v>
      </c>
      <c r="AA302" s="208">
        <f>IF($H302="步将",'[3]配置系数（将领）'!Z302,IF($H302="骑将",'[4]配置系数（将领）'!Z302,IF($H302="弓将",'[5]配置系数（将领）'!Z302,"")))</f>
        <v>0</v>
      </c>
      <c r="AB302" s="208" t="str">
        <f ca="1">IF($H302="步将",'[3]配置系数（将领）'!AA302,IF($H302="骑将",'[4]配置系数（将领）'!AA302,IF($H302="弓将",'[5]配置系数（将领）'!AA302,"")))</f>
        <v/>
      </c>
      <c r="AC302" s="206">
        <f t="shared" ca="1" si="19"/>
        <v>1</v>
      </c>
    </row>
    <row r="303" spans="3:29" x14ac:dyDescent="0.15">
      <c r="C303" s="107">
        <v>295</v>
      </c>
      <c r="D303" s="69">
        <f>IFERROR(MATCH(C303,索引!J:J,0),D302)</f>
        <v>30</v>
      </c>
      <c r="E303" s="69">
        <f t="shared" si="16"/>
        <v>11</v>
      </c>
      <c r="F303" s="69">
        <f>INDEX(索引!$F:$F,D303,1)</f>
        <v>10023</v>
      </c>
      <c r="G303" s="69" t="str">
        <f>INDEX(索引!$E:$E,D303,1)</f>
        <v>步练师</v>
      </c>
      <c r="H303" s="69" t="str">
        <f>INDEX(索引!$G:$G,D303,1)</f>
        <v>弓将</v>
      </c>
      <c r="J303" s="208" t="str">
        <f ca="1">IF($H303="步将",'[3]配置系数（将领）'!I303,IF($H303="骑将",'[4]配置系数（将领）'!I303,IF($H303="弓将",'[5]配置系数（将领）'!I303,"")))</f>
        <v/>
      </c>
      <c r="K303" s="208" t="str">
        <f ca="1">IF($H303="步将",'[3]配置系数（将领）'!J303,IF($H303="骑将",'[4]配置系数（将领）'!J303,IF($H303="弓将",'[5]配置系数（将领）'!J303,"")))</f>
        <v/>
      </c>
      <c r="L303" s="208">
        <f>IF($H303="步将",'[3]配置系数（将领）'!K303,IF($H303="骑将",'[4]配置系数（将领）'!K303,IF($H303="弓将",'[5]配置系数（将领）'!K303,"")))</f>
        <v>0</v>
      </c>
      <c r="M303" s="208">
        <f>IF($H303="步将",'[3]配置系数（将领）'!L303,IF($H303="骑将",'[4]配置系数（将领）'!L303,IF($H303="弓将",'[5]配置系数（将领）'!L303,"")))</f>
        <v>0</v>
      </c>
      <c r="N303" s="208" t="str">
        <f ca="1">IF($H303="步将",'[3]配置系数（将领）'!M303,IF($H303="骑将",'[4]配置系数（将领）'!M303,IF($H303="弓将",'[5]配置系数（将领）'!M303,"")))</f>
        <v/>
      </c>
      <c r="O303" s="206">
        <f t="shared" ca="1" si="17"/>
        <v>1</v>
      </c>
      <c r="Q303" s="208" t="str">
        <f ca="1">IF($H303="步将",'[3]配置系数（将领）'!P303,IF($H303="骑将",'[4]配置系数（将领）'!P303,IF($H303="弓将",'[5]配置系数（将领）'!P303,"")))</f>
        <v/>
      </c>
      <c r="R303" s="208" t="str">
        <f ca="1">IF($H303="步将",'[3]配置系数（将领）'!Q303,IF($H303="骑将",'[4]配置系数（将领）'!Q303,IF($H303="弓将",'[5]配置系数（将领）'!Q303,"")))</f>
        <v/>
      </c>
      <c r="S303" s="208">
        <f>IF($H303="步将",'[3]配置系数（将领）'!R303,IF($H303="骑将",'[4]配置系数（将领）'!R303,IF($H303="弓将",'[5]配置系数（将领）'!R303,"")))</f>
        <v>0</v>
      </c>
      <c r="T303" s="208">
        <f>IF($H303="步将",'[3]配置系数（将领）'!S303,IF($H303="骑将",'[4]配置系数（将领）'!S303,IF($H303="弓将",'[5]配置系数（将领）'!S303,"")))</f>
        <v>0</v>
      </c>
      <c r="U303" s="208" t="str">
        <f ca="1">IF($H303="步将",'[3]配置系数（将领）'!T303,IF($H303="骑将",'[4]配置系数（将领）'!T303,IF($H303="弓将",'[5]配置系数（将领）'!T303,"")))</f>
        <v/>
      </c>
      <c r="V303" s="206">
        <f t="shared" ca="1" si="18"/>
        <v>1</v>
      </c>
      <c r="X303" s="208" t="str">
        <f ca="1">IF($H303="步将",'[3]配置系数（将领）'!W303,IF($H303="骑将",'[4]配置系数（将领）'!W303,IF($H303="弓将",'[5]配置系数（将领）'!W303,"")))</f>
        <v/>
      </c>
      <c r="Y303" s="208" t="str">
        <f ca="1">IF($H303="步将",'[3]配置系数（将领）'!X303,IF($H303="骑将",'[4]配置系数（将领）'!X303,IF($H303="弓将",'[5]配置系数（将领）'!X303,"")))</f>
        <v/>
      </c>
      <c r="Z303" s="208">
        <f>IF($H303="步将",'[3]配置系数（将领）'!Y303,IF($H303="骑将",'[4]配置系数（将领）'!Y303,IF($H303="弓将",'[5]配置系数（将领）'!Y303,"")))</f>
        <v>0</v>
      </c>
      <c r="AA303" s="208">
        <f>IF($H303="步将",'[3]配置系数（将领）'!Z303,IF($H303="骑将",'[4]配置系数（将领）'!Z303,IF($H303="弓将",'[5]配置系数（将领）'!Z303,"")))</f>
        <v>0</v>
      </c>
      <c r="AB303" s="208" t="str">
        <f ca="1">IF($H303="步将",'[3]配置系数（将领）'!AA303,IF($H303="骑将",'[4]配置系数（将领）'!AA303,IF($H303="弓将",'[5]配置系数（将领）'!AA303,"")))</f>
        <v/>
      </c>
      <c r="AC303" s="206">
        <f t="shared" ca="1" si="19"/>
        <v>1</v>
      </c>
    </row>
    <row r="304" spans="3:29" x14ac:dyDescent="0.15">
      <c r="C304" s="107">
        <v>296</v>
      </c>
      <c r="D304" s="69">
        <f>IFERROR(MATCH(C304,索引!J:J,0),D303)</f>
        <v>30</v>
      </c>
      <c r="E304" s="69">
        <f t="shared" si="16"/>
        <v>12</v>
      </c>
      <c r="F304" s="69">
        <f>INDEX(索引!$F:$F,D304,1)</f>
        <v>10023</v>
      </c>
      <c r="G304" s="69" t="str">
        <f>INDEX(索引!$E:$E,D304,1)</f>
        <v>步练师</v>
      </c>
      <c r="H304" s="69" t="str">
        <f>INDEX(索引!$G:$G,D304,1)</f>
        <v>弓将</v>
      </c>
      <c r="J304" s="208" t="str">
        <f ca="1">IF($H304="步将",'[3]配置系数（将领）'!I304,IF($H304="骑将",'[4]配置系数（将领）'!I304,IF($H304="弓将",'[5]配置系数（将领）'!I304,"")))</f>
        <v/>
      </c>
      <c r="K304" s="208" t="str">
        <f ca="1">IF($H304="步将",'[3]配置系数（将领）'!J304,IF($H304="骑将",'[4]配置系数（将领）'!J304,IF($H304="弓将",'[5]配置系数（将领）'!J304,"")))</f>
        <v/>
      </c>
      <c r="L304" s="208">
        <f>IF($H304="步将",'[3]配置系数（将领）'!K304,IF($H304="骑将",'[4]配置系数（将领）'!K304,IF($H304="弓将",'[5]配置系数（将领）'!K304,"")))</f>
        <v>0</v>
      </c>
      <c r="M304" s="208">
        <f>IF($H304="步将",'[3]配置系数（将领）'!L304,IF($H304="骑将",'[4]配置系数（将领）'!L304,IF($H304="弓将",'[5]配置系数（将领）'!L304,"")))</f>
        <v>0</v>
      </c>
      <c r="N304" s="208" t="str">
        <f ca="1">IF($H304="步将",'[3]配置系数（将领）'!M304,IF($H304="骑将",'[4]配置系数（将领）'!M304,IF($H304="弓将",'[5]配置系数（将领）'!M304,"")))</f>
        <v/>
      </c>
      <c r="O304" s="206">
        <f t="shared" ca="1" si="17"/>
        <v>1</v>
      </c>
      <c r="Q304" s="208" t="str">
        <f ca="1">IF($H304="步将",'[3]配置系数（将领）'!P304,IF($H304="骑将",'[4]配置系数（将领）'!P304,IF($H304="弓将",'[5]配置系数（将领）'!P304,"")))</f>
        <v/>
      </c>
      <c r="R304" s="208" t="str">
        <f ca="1">IF($H304="步将",'[3]配置系数（将领）'!Q304,IF($H304="骑将",'[4]配置系数（将领）'!Q304,IF($H304="弓将",'[5]配置系数（将领）'!Q304,"")))</f>
        <v/>
      </c>
      <c r="S304" s="208">
        <f>IF($H304="步将",'[3]配置系数（将领）'!R304,IF($H304="骑将",'[4]配置系数（将领）'!R304,IF($H304="弓将",'[5]配置系数（将领）'!R304,"")))</f>
        <v>0</v>
      </c>
      <c r="T304" s="208">
        <f>IF($H304="步将",'[3]配置系数（将领）'!S304,IF($H304="骑将",'[4]配置系数（将领）'!S304,IF($H304="弓将",'[5]配置系数（将领）'!S304,"")))</f>
        <v>0</v>
      </c>
      <c r="U304" s="208" t="str">
        <f ca="1">IF($H304="步将",'[3]配置系数（将领）'!T304,IF($H304="骑将",'[4]配置系数（将领）'!T304,IF($H304="弓将",'[5]配置系数（将领）'!T304,"")))</f>
        <v/>
      </c>
      <c r="V304" s="206">
        <f t="shared" ca="1" si="18"/>
        <v>1</v>
      </c>
      <c r="X304" s="208" t="str">
        <f ca="1">IF($H304="步将",'[3]配置系数（将领）'!W304,IF($H304="骑将",'[4]配置系数（将领）'!W304,IF($H304="弓将",'[5]配置系数（将领）'!W304,"")))</f>
        <v/>
      </c>
      <c r="Y304" s="208" t="str">
        <f ca="1">IF($H304="步将",'[3]配置系数（将领）'!X304,IF($H304="骑将",'[4]配置系数（将领）'!X304,IF($H304="弓将",'[5]配置系数（将领）'!X304,"")))</f>
        <v/>
      </c>
      <c r="Z304" s="208">
        <f>IF($H304="步将",'[3]配置系数（将领）'!Y304,IF($H304="骑将",'[4]配置系数（将领）'!Y304,IF($H304="弓将",'[5]配置系数（将领）'!Y304,"")))</f>
        <v>0</v>
      </c>
      <c r="AA304" s="208">
        <f>IF($H304="步将",'[3]配置系数（将领）'!Z304,IF($H304="骑将",'[4]配置系数（将领）'!Z304,IF($H304="弓将",'[5]配置系数（将领）'!Z304,"")))</f>
        <v>0</v>
      </c>
      <c r="AB304" s="208" t="str">
        <f ca="1">IF($H304="步将",'[3]配置系数（将领）'!AA304,IF($H304="骑将",'[4]配置系数（将领）'!AA304,IF($H304="弓将",'[5]配置系数（将领）'!AA304,"")))</f>
        <v/>
      </c>
      <c r="AC304" s="206">
        <f t="shared" ca="1" si="19"/>
        <v>1</v>
      </c>
    </row>
    <row r="305" spans="3:29" x14ac:dyDescent="0.15">
      <c r="C305" s="107">
        <v>297</v>
      </c>
      <c r="D305" s="69">
        <f>IFERROR(MATCH(C305,索引!J:J,0),D304)</f>
        <v>30</v>
      </c>
      <c r="E305" s="69">
        <f t="shared" si="16"/>
        <v>13</v>
      </c>
      <c r="F305" s="69">
        <f>INDEX(索引!$F:$F,D305,1)</f>
        <v>10023</v>
      </c>
      <c r="G305" s="69" t="str">
        <f>INDEX(索引!$E:$E,D305,1)</f>
        <v>步练师</v>
      </c>
      <c r="H305" s="69" t="str">
        <f>INDEX(索引!$G:$G,D305,1)</f>
        <v>弓将</v>
      </c>
      <c r="J305" s="208" t="str">
        <f ca="1">IF($H305="步将",'[3]配置系数（将领）'!I305,IF($H305="骑将",'[4]配置系数（将领）'!I305,IF($H305="弓将",'[5]配置系数（将领）'!I305,"")))</f>
        <v/>
      </c>
      <c r="K305" s="208" t="str">
        <f ca="1">IF($H305="步将",'[3]配置系数（将领）'!J305,IF($H305="骑将",'[4]配置系数（将领）'!J305,IF($H305="弓将",'[5]配置系数（将领）'!J305,"")))</f>
        <v/>
      </c>
      <c r="L305" s="208">
        <f>IF($H305="步将",'[3]配置系数（将领）'!K305,IF($H305="骑将",'[4]配置系数（将领）'!K305,IF($H305="弓将",'[5]配置系数（将领）'!K305,"")))</f>
        <v>0</v>
      </c>
      <c r="M305" s="208">
        <f>IF($H305="步将",'[3]配置系数（将领）'!L305,IF($H305="骑将",'[4]配置系数（将领）'!L305,IF($H305="弓将",'[5]配置系数（将领）'!L305,"")))</f>
        <v>0</v>
      </c>
      <c r="N305" s="208" t="str">
        <f ca="1">IF($H305="步将",'[3]配置系数（将领）'!M305,IF($H305="骑将",'[4]配置系数（将领）'!M305,IF($H305="弓将",'[5]配置系数（将领）'!M305,"")))</f>
        <v/>
      </c>
      <c r="O305" s="206">
        <f t="shared" ca="1" si="17"/>
        <v>1</v>
      </c>
      <c r="Q305" s="208" t="str">
        <f ca="1">IF($H305="步将",'[3]配置系数（将领）'!P305,IF($H305="骑将",'[4]配置系数（将领）'!P305,IF($H305="弓将",'[5]配置系数（将领）'!P305,"")))</f>
        <v/>
      </c>
      <c r="R305" s="208" t="str">
        <f ca="1">IF($H305="步将",'[3]配置系数（将领）'!Q305,IF($H305="骑将",'[4]配置系数（将领）'!Q305,IF($H305="弓将",'[5]配置系数（将领）'!Q305,"")))</f>
        <v/>
      </c>
      <c r="S305" s="208">
        <f>IF($H305="步将",'[3]配置系数（将领）'!R305,IF($H305="骑将",'[4]配置系数（将领）'!R305,IF($H305="弓将",'[5]配置系数（将领）'!R305,"")))</f>
        <v>0</v>
      </c>
      <c r="T305" s="208">
        <f>IF($H305="步将",'[3]配置系数（将领）'!S305,IF($H305="骑将",'[4]配置系数（将领）'!S305,IF($H305="弓将",'[5]配置系数（将领）'!S305,"")))</f>
        <v>0</v>
      </c>
      <c r="U305" s="208" t="str">
        <f ca="1">IF($H305="步将",'[3]配置系数（将领）'!T305,IF($H305="骑将",'[4]配置系数（将领）'!T305,IF($H305="弓将",'[5]配置系数（将领）'!T305,"")))</f>
        <v/>
      </c>
      <c r="V305" s="206">
        <f t="shared" ca="1" si="18"/>
        <v>1</v>
      </c>
      <c r="X305" s="208" t="str">
        <f ca="1">IF($H305="步将",'[3]配置系数（将领）'!W305,IF($H305="骑将",'[4]配置系数（将领）'!W305,IF($H305="弓将",'[5]配置系数（将领）'!W305,"")))</f>
        <v/>
      </c>
      <c r="Y305" s="208" t="str">
        <f ca="1">IF($H305="步将",'[3]配置系数（将领）'!X305,IF($H305="骑将",'[4]配置系数（将领）'!X305,IF($H305="弓将",'[5]配置系数（将领）'!X305,"")))</f>
        <v/>
      </c>
      <c r="Z305" s="208">
        <f>IF($H305="步将",'[3]配置系数（将领）'!Y305,IF($H305="骑将",'[4]配置系数（将领）'!Y305,IF($H305="弓将",'[5]配置系数（将领）'!Y305,"")))</f>
        <v>0</v>
      </c>
      <c r="AA305" s="208">
        <f>IF($H305="步将",'[3]配置系数（将领）'!Z305,IF($H305="骑将",'[4]配置系数（将领）'!Z305,IF($H305="弓将",'[5]配置系数（将领）'!Z305,"")))</f>
        <v>0</v>
      </c>
      <c r="AB305" s="208" t="str">
        <f ca="1">IF($H305="步将",'[3]配置系数（将领）'!AA305,IF($H305="骑将",'[4]配置系数（将领）'!AA305,IF($H305="弓将",'[5]配置系数（将领）'!AA305,"")))</f>
        <v/>
      </c>
      <c r="AC305" s="206">
        <f t="shared" ca="1" si="19"/>
        <v>1</v>
      </c>
    </row>
    <row r="306" spans="3:29" x14ac:dyDescent="0.15">
      <c r="C306" s="107">
        <v>298</v>
      </c>
      <c r="D306" s="69">
        <f>IFERROR(MATCH(C306,索引!J:J,0),D305)</f>
        <v>30</v>
      </c>
      <c r="E306" s="69">
        <f t="shared" si="16"/>
        <v>14</v>
      </c>
      <c r="F306" s="69">
        <f>INDEX(索引!$F:$F,D306,1)</f>
        <v>10023</v>
      </c>
      <c r="G306" s="69" t="str">
        <f>INDEX(索引!$E:$E,D306,1)</f>
        <v>步练师</v>
      </c>
      <c r="H306" s="69" t="str">
        <f>INDEX(索引!$G:$G,D306,1)</f>
        <v>弓将</v>
      </c>
      <c r="J306" s="208" t="str">
        <f ca="1">IF($H306="步将",'[3]配置系数（将领）'!I306,IF($H306="骑将",'[4]配置系数（将领）'!I306,IF($H306="弓将",'[5]配置系数（将领）'!I306,"")))</f>
        <v/>
      </c>
      <c r="K306" s="208" t="str">
        <f ca="1">IF($H306="步将",'[3]配置系数（将领）'!J306,IF($H306="骑将",'[4]配置系数（将领）'!J306,IF($H306="弓将",'[5]配置系数（将领）'!J306,"")))</f>
        <v/>
      </c>
      <c r="L306" s="208">
        <f>IF($H306="步将",'[3]配置系数（将领）'!K306,IF($H306="骑将",'[4]配置系数（将领）'!K306,IF($H306="弓将",'[5]配置系数（将领）'!K306,"")))</f>
        <v>0</v>
      </c>
      <c r="M306" s="208">
        <f>IF($H306="步将",'[3]配置系数（将领）'!L306,IF($H306="骑将",'[4]配置系数（将领）'!L306,IF($H306="弓将",'[5]配置系数（将领）'!L306,"")))</f>
        <v>0</v>
      </c>
      <c r="N306" s="208" t="str">
        <f ca="1">IF($H306="步将",'[3]配置系数（将领）'!M306,IF($H306="骑将",'[4]配置系数（将领）'!M306,IF($H306="弓将",'[5]配置系数（将领）'!M306,"")))</f>
        <v/>
      </c>
      <c r="O306" s="206">
        <f t="shared" ca="1" si="17"/>
        <v>1</v>
      </c>
      <c r="Q306" s="208" t="str">
        <f ca="1">IF($H306="步将",'[3]配置系数（将领）'!P306,IF($H306="骑将",'[4]配置系数（将领）'!P306,IF($H306="弓将",'[5]配置系数（将领）'!P306,"")))</f>
        <v/>
      </c>
      <c r="R306" s="208" t="str">
        <f ca="1">IF($H306="步将",'[3]配置系数（将领）'!Q306,IF($H306="骑将",'[4]配置系数（将领）'!Q306,IF($H306="弓将",'[5]配置系数（将领）'!Q306,"")))</f>
        <v/>
      </c>
      <c r="S306" s="208">
        <f>IF($H306="步将",'[3]配置系数（将领）'!R306,IF($H306="骑将",'[4]配置系数（将领）'!R306,IF($H306="弓将",'[5]配置系数（将领）'!R306,"")))</f>
        <v>0</v>
      </c>
      <c r="T306" s="208">
        <f>IF($H306="步将",'[3]配置系数（将领）'!S306,IF($H306="骑将",'[4]配置系数（将领）'!S306,IF($H306="弓将",'[5]配置系数（将领）'!S306,"")))</f>
        <v>0</v>
      </c>
      <c r="U306" s="208" t="str">
        <f ca="1">IF($H306="步将",'[3]配置系数（将领）'!T306,IF($H306="骑将",'[4]配置系数（将领）'!T306,IF($H306="弓将",'[5]配置系数（将领）'!T306,"")))</f>
        <v/>
      </c>
      <c r="V306" s="206">
        <f t="shared" ca="1" si="18"/>
        <v>1</v>
      </c>
      <c r="X306" s="208" t="str">
        <f ca="1">IF($H306="步将",'[3]配置系数（将领）'!W306,IF($H306="骑将",'[4]配置系数（将领）'!W306,IF($H306="弓将",'[5]配置系数（将领）'!W306,"")))</f>
        <v/>
      </c>
      <c r="Y306" s="208" t="str">
        <f ca="1">IF($H306="步将",'[3]配置系数（将领）'!X306,IF($H306="骑将",'[4]配置系数（将领）'!X306,IF($H306="弓将",'[5]配置系数（将领）'!X306,"")))</f>
        <v/>
      </c>
      <c r="Z306" s="208">
        <f>IF($H306="步将",'[3]配置系数（将领）'!Y306,IF($H306="骑将",'[4]配置系数（将领）'!Y306,IF($H306="弓将",'[5]配置系数（将领）'!Y306,"")))</f>
        <v>0</v>
      </c>
      <c r="AA306" s="208">
        <f>IF($H306="步将",'[3]配置系数（将领）'!Z306,IF($H306="骑将",'[4]配置系数（将领）'!Z306,IF($H306="弓将",'[5]配置系数（将领）'!Z306,"")))</f>
        <v>0</v>
      </c>
      <c r="AB306" s="208" t="str">
        <f ca="1">IF($H306="步将",'[3]配置系数（将领）'!AA306,IF($H306="骑将",'[4]配置系数（将领）'!AA306,IF($H306="弓将",'[5]配置系数（将领）'!AA306,"")))</f>
        <v/>
      </c>
      <c r="AC306" s="206">
        <f t="shared" ca="1" si="19"/>
        <v>1</v>
      </c>
    </row>
    <row r="307" spans="3:29" x14ac:dyDescent="0.15">
      <c r="C307" s="107">
        <v>299</v>
      </c>
      <c r="D307" s="69">
        <f>IFERROR(MATCH(C307,索引!J:J,0),D306)</f>
        <v>30</v>
      </c>
      <c r="E307" s="69">
        <f t="shared" si="16"/>
        <v>15</v>
      </c>
      <c r="F307" s="69">
        <f>INDEX(索引!$F:$F,D307,1)</f>
        <v>10023</v>
      </c>
      <c r="G307" s="69" t="str">
        <f>INDEX(索引!$E:$E,D307,1)</f>
        <v>步练师</v>
      </c>
      <c r="H307" s="69" t="str">
        <f>INDEX(索引!$G:$G,D307,1)</f>
        <v>弓将</v>
      </c>
      <c r="J307" s="208" t="str">
        <f ca="1">IF($H307="步将",'[3]配置系数（将领）'!I307,IF($H307="骑将",'[4]配置系数（将领）'!I307,IF($H307="弓将",'[5]配置系数（将领）'!I307,"")))</f>
        <v/>
      </c>
      <c r="K307" s="208" t="str">
        <f ca="1">IF($H307="步将",'[3]配置系数（将领）'!J307,IF($H307="骑将",'[4]配置系数（将领）'!J307,IF($H307="弓将",'[5]配置系数（将领）'!J307,"")))</f>
        <v/>
      </c>
      <c r="L307" s="208">
        <f>IF($H307="步将",'[3]配置系数（将领）'!K307,IF($H307="骑将",'[4]配置系数（将领）'!K307,IF($H307="弓将",'[5]配置系数（将领）'!K307,"")))</f>
        <v>0</v>
      </c>
      <c r="M307" s="208">
        <f>IF($H307="步将",'[3]配置系数（将领）'!L307,IF($H307="骑将",'[4]配置系数（将领）'!L307,IF($H307="弓将",'[5]配置系数（将领）'!L307,"")))</f>
        <v>0</v>
      </c>
      <c r="N307" s="208" t="str">
        <f ca="1">IF($H307="步将",'[3]配置系数（将领）'!M307,IF($H307="骑将",'[4]配置系数（将领）'!M307,IF($H307="弓将",'[5]配置系数（将领）'!M307,"")))</f>
        <v/>
      </c>
      <c r="O307" s="206">
        <f t="shared" ca="1" si="17"/>
        <v>1</v>
      </c>
      <c r="Q307" s="208" t="str">
        <f ca="1">IF($H307="步将",'[3]配置系数（将领）'!P307,IF($H307="骑将",'[4]配置系数（将领）'!P307,IF($H307="弓将",'[5]配置系数（将领）'!P307,"")))</f>
        <v/>
      </c>
      <c r="R307" s="208" t="str">
        <f ca="1">IF($H307="步将",'[3]配置系数（将领）'!Q307,IF($H307="骑将",'[4]配置系数（将领）'!Q307,IF($H307="弓将",'[5]配置系数（将领）'!Q307,"")))</f>
        <v/>
      </c>
      <c r="S307" s="208">
        <f>IF($H307="步将",'[3]配置系数（将领）'!R307,IF($H307="骑将",'[4]配置系数（将领）'!R307,IF($H307="弓将",'[5]配置系数（将领）'!R307,"")))</f>
        <v>0</v>
      </c>
      <c r="T307" s="208">
        <f>IF($H307="步将",'[3]配置系数（将领）'!S307,IF($H307="骑将",'[4]配置系数（将领）'!S307,IF($H307="弓将",'[5]配置系数（将领）'!S307,"")))</f>
        <v>0</v>
      </c>
      <c r="U307" s="208" t="str">
        <f ca="1">IF($H307="步将",'[3]配置系数（将领）'!T307,IF($H307="骑将",'[4]配置系数（将领）'!T307,IF($H307="弓将",'[5]配置系数（将领）'!T307,"")))</f>
        <v/>
      </c>
      <c r="V307" s="206">
        <f t="shared" ca="1" si="18"/>
        <v>1</v>
      </c>
      <c r="X307" s="208" t="str">
        <f ca="1">IF($H307="步将",'[3]配置系数（将领）'!W307,IF($H307="骑将",'[4]配置系数（将领）'!W307,IF($H307="弓将",'[5]配置系数（将领）'!W307,"")))</f>
        <v/>
      </c>
      <c r="Y307" s="208" t="str">
        <f ca="1">IF($H307="步将",'[3]配置系数（将领）'!X307,IF($H307="骑将",'[4]配置系数（将领）'!X307,IF($H307="弓将",'[5]配置系数（将领）'!X307,"")))</f>
        <v/>
      </c>
      <c r="Z307" s="208">
        <f>IF($H307="步将",'[3]配置系数（将领）'!Y307,IF($H307="骑将",'[4]配置系数（将领）'!Y307,IF($H307="弓将",'[5]配置系数（将领）'!Y307,"")))</f>
        <v>0</v>
      </c>
      <c r="AA307" s="208">
        <f>IF($H307="步将",'[3]配置系数（将领）'!Z307,IF($H307="骑将",'[4]配置系数（将领）'!Z307,IF($H307="弓将",'[5]配置系数（将领）'!Z307,"")))</f>
        <v>0</v>
      </c>
      <c r="AB307" s="208" t="str">
        <f ca="1">IF($H307="步将",'[3]配置系数（将领）'!AA307,IF($H307="骑将",'[4]配置系数（将领）'!AA307,IF($H307="弓将",'[5]配置系数（将领）'!AA307,"")))</f>
        <v/>
      </c>
      <c r="AC307" s="206">
        <f t="shared" ca="1" si="19"/>
        <v>1</v>
      </c>
    </row>
    <row r="308" spans="3:29" x14ac:dyDescent="0.15">
      <c r="C308" s="107">
        <v>300</v>
      </c>
      <c r="D308" s="69">
        <f>IFERROR(MATCH(C308,索引!J:J,0),D307)</f>
        <v>31</v>
      </c>
      <c r="E308" s="69">
        <f t="shared" si="16"/>
        <v>1</v>
      </c>
      <c r="F308" s="69">
        <f>INDEX(索引!$F:$F,D308,1)</f>
        <v>10024</v>
      </c>
      <c r="G308" s="69" t="str">
        <f>INDEX(索引!$E:$E,D308,1)</f>
        <v>陶谦</v>
      </c>
      <c r="H308" s="69" t="str">
        <f>INDEX(索引!$G:$G,D308,1)</f>
        <v>弓将</v>
      </c>
      <c r="J308" s="208" t="str">
        <f ca="1">IF($H308="步将",'[3]配置系数（将领）'!I308,IF($H308="骑将",'[4]配置系数（将领）'!I308,IF($H308="弓将",'[5]配置系数（将领）'!I308,"")))</f>
        <v>1002400000101</v>
      </c>
      <c r="K308" s="208" t="str">
        <f ca="1">IF($H308="步将",'[3]配置系数（将领）'!J308,IF($H308="骑将",'[4]配置系数（将领）'!J308,IF($H308="弓将",'[5]配置系数（将领）'!J308,"")))</f>
        <v>普通攻击:对单体敌人造成{0}%的武力伤害</v>
      </c>
      <c r="L308" s="208">
        <f>IF($H308="步将",'[3]配置系数（将领）'!K308,IF($H308="骑将",'[4]配置系数（将领）'!K308,IF($H308="弓将",'[5]配置系数（将领）'!K308,"")))</f>
        <v>0</v>
      </c>
      <c r="M308" s="208">
        <f>IF($H308="步将",'[3]配置系数（将领）'!L308,IF($H308="骑将",'[4]配置系数（将领）'!L308,IF($H308="弓将",'[5]配置系数（将领）'!L308,"")))</f>
        <v>0</v>
      </c>
      <c r="N308" s="208" t="str">
        <f ca="1">IF($H308="步将",'[3]配置系数（将领）'!M308,IF($H308="骑将",'[4]配置系数（将领）'!M308,IF($H308="弓将",'[5]配置系数（将领）'!M308,"")))</f>
        <v>0.27+0.28+0.29+0.3+0.31+0.32+0.33+0.34+0.35+0.36+0.37+0.38+0.39+0.4+0.41+0.42+0.43</v>
      </c>
      <c r="O308" s="206">
        <f t="shared" ca="1" si="17"/>
        <v>100</v>
      </c>
      <c r="Q308" s="208" t="str">
        <f ca="1">IF($H308="步将",'[3]配置系数（将领）'!P308,IF($H308="骑将",'[4]配置系数（将领）'!P308,IF($H308="弓将",'[5]配置系数（将领）'!P308,"")))</f>
        <v/>
      </c>
      <c r="R308" s="208" t="str">
        <f ca="1">IF($H308="步将",'[3]配置系数（将领）'!Q308,IF($H308="骑将",'[4]配置系数（将领）'!Q308,IF($H308="弓将",'[5]配置系数（将领）'!Q308,"")))</f>
        <v/>
      </c>
      <c r="S308" s="208">
        <f>IF($H308="步将",'[3]配置系数（将领）'!R308,IF($H308="骑将",'[4]配置系数（将领）'!R308,IF($H308="弓将",'[5]配置系数（将领）'!R308,"")))</f>
        <v>0</v>
      </c>
      <c r="T308" s="208">
        <f>IF($H308="步将",'[3]配置系数（将领）'!S308,IF($H308="骑将",'[4]配置系数（将领）'!S308,IF($H308="弓将",'[5]配置系数（将领）'!S308,"")))</f>
        <v>0</v>
      </c>
      <c r="U308" s="208" t="str">
        <f ca="1">IF($H308="步将",'[3]配置系数（将领）'!T308,IF($H308="骑将",'[4]配置系数（将领）'!T308,IF($H308="弓将",'[5]配置系数（将领）'!T308,"")))</f>
        <v/>
      </c>
      <c r="V308" s="206">
        <f t="shared" ca="1" si="18"/>
        <v>1</v>
      </c>
      <c r="X308" s="208" t="str">
        <f ca="1">IF($H308="步将",'[3]配置系数（将领）'!W308,IF($H308="骑将",'[4]配置系数（将领）'!W308,IF($H308="弓将",'[5]配置系数（将领）'!W308,"")))</f>
        <v/>
      </c>
      <c r="Y308" s="208" t="str">
        <f ca="1">IF($H308="步将",'[3]配置系数（将领）'!X308,IF($H308="骑将",'[4]配置系数（将领）'!X308,IF($H308="弓将",'[5]配置系数（将领）'!X308,"")))</f>
        <v/>
      </c>
      <c r="Z308" s="208">
        <f>IF($H308="步将",'[3]配置系数（将领）'!Y308,IF($H308="骑将",'[4]配置系数（将领）'!Y308,IF($H308="弓将",'[5]配置系数（将领）'!Y308,"")))</f>
        <v>0</v>
      </c>
      <c r="AA308" s="208">
        <f>IF($H308="步将",'[3]配置系数（将领）'!Z308,IF($H308="骑将",'[4]配置系数（将领）'!Z308,IF($H308="弓将",'[5]配置系数（将领）'!Z308,"")))</f>
        <v>0</v>
      </c>
      <c r="AB308" s="208" t="str">
        <f ca="1">IF($H308="步将",'[3]配置系数（将领）'!AA308,IF($H308="骑将",'[4]配置系数（将领）'!AA308,IF($H308="弓将",'[5]配置系数（将领）'!AA308,"")))</f>
        <v/>
      </c>
      <c r="AC308" s="206">
        <f t="shared" ca="1" si="19"/>
        <v>1</v>
      </c>
    </row>
    <row r="309" spans="3:29" x14ac:dyDescent="0.15">
      <c r="C309" s="107">
        <v>301</v>
      </c>
      <c r="D309" s="69">
        <f>IFERROR(MATCH(C309,索引!J:J,0),D308)</f>
        <v>31</v>
      </c>
      <c r="E309" s="69">
        <f t="shared" si="16"/>
        <v>2</v>
      </c>
      <c r="F309" s="69">
        <f>INDEX(索引!$F:$F,D309,1)</f>
        <v>10024</v>
      </c>
      <c r="G309" s="69" t="str">
        <f>INDEX(索引!$E:$E,D309,1)</f>
        <v>陶谦</v>
      </c>
      <c r="H309" s="69" t="str">
        <f>INDEX(索引!$G:$G,D309,1)</f>
        <v>弓将</v>
      </c>
      <c r="J309" s="208" t="str">
        <f ca="1">IF($H309="步将",'[3]配置系数（将领）'!I309,IF($H309="骑将",'[4]配置系数（将领）'!I309,IF($H309="弓将",'[5]配置系数（将领）'!I309,"")))</f>
        <v>1002400000201</v>
      </c>
      <c r="K309" s="208" t="str">
        <f ca="1">IF($H309="步将",'[3]配置系数（将领）'!J309,IF($H309="骑将",'[4]配置系数（将领）'!J309,IF($H309="弓将",'[5]配置系数（将领）'!J309,"")))</f>
        <v>怒气技能:对区域内的敌人造成攻击{0}%的策略伤害。</v>
      </c>
      <c r="L309" s="208">
        <f>IF($H309="步将",'[3]配置系数（将领）'!K309,IF($H309="骑将",'[4]配置系数（将领）'!K309,IF($H309="弓将",'[5]配置系数（将领）'!K309,"")))</f>
        <v>0</v>
      </c>
      <c r="M309" s="208">
        <f>IF($H309="步将",'[3]配置系数（将领）'!L309,IF($H309="骑将",'[4]配置系数（将领）'!L309,IF($H309="弓将",'[5]配置系数（将领）'!L309,"")))</f>
        <v>0</v>
      </c>
      <c r="N309" s="208" t="str">
        <f ca="1">IF($H309="步将",'[3]配置系数（将领）'!M309,IF($H309="骑将",'[4]配置系数（将领）'!M309,IF($H309="弓将",'[5]配置系数（将领）'!M309,"")))</f>
        <v>0.04+0.06+0.08+0.1+0.12+0.14+0.16+0.18+0.2+0.22+0.24+0.26+0.28+0.3+0.32+0.34+0.36</v>
      </c>
      <c r="O309" s="206">
        <f t="shared" ca="1" si="17"/>
        <v>100</v>
      </c>
      <c r="Q309" s="208" t="str">
        <f ca="1">IF($H309="步将",'[3]配置系数（将领）'!P309,IF($H309="骑将",'[4]配置系数（将领）'!P309,IF($H309="弓将",'[5]配置系数（将领）'!P309,"")))</f>
        <v/>
      </c>
      <c r="R309" s="208" t="str">
        <f ca="1">IF($H309="步将",'[3]配置系数（将领）'!Q309,IF($H309="骑将",'[4]配置系数（将领）'!Q309,IF($H309="弓将",'[5]配置系数（将领）'!Q309,"")))</f>
        <v/>
      </c>
      <c r="S309" s="208">
        <f>IF($H309="步将",'[3]配置系数（将领）'!R309,IF($H309="骑将",'[4]配置系数（将领）'!R309,IF($H309="弓将",'[5]配置系数（将领）'!R309,"")))</f>
        <v>0</v>
      </c>
      <c r="T309" s="208">
        <f>IF($H309="步将",'[3]配置系数（将领）'!S309,IF($H309="骑将",'[4]配置系数（将领）'!S309,IF($H309="弓将",'[5]配置系数（将领）'!S309,"")))</f>
        <v>0</v>
      </c>
      <c r="U309" s="208" t="str">
        <f ca="1">IF($H309="步将",'[3]配置系数（将领）'!T309,IF($H309="骑将",'[4]配置系数（将领）'!T309,IF($H309="弓将",'[5]配置系数（将领）'!T309,"")))</f>
        <v/>
      </c>
      <c r="V309" s="206">
        <f t="shared" ca="1" si="18"/>
        <v>1</v>
      </c>
      <c r="X309" s="208" t="str">
        <f ca="1">IF($H309="步将",'[3]配置系数（将领）'!W309,IF($H309="骑将",'[4]配置系数（将领）'!W309,IF($H309="弓将",'[5]配置系数（将领）'!W309,"")))</f>
        <v/>
      </c>
      <c r="Y309" s="208" t="str">
        <f ca="1">IF($H309="步将",'[3]配置系数（将领）'!X309,IF($H309="骑将",'[4]配置系数（将领）'!X309,IF($H309="弓将",'[5]配置系数（将领）'!X309,"")))</f>
        <v/>
      </c>
      <c r="Z309" s="208">
        <f>IF($H309="步将",'[3]配置系数（将领）'!Y309,IF($H309="骑将",'[4]配置系数（将领）'!Y309,IF($H309="弓将",'[5]配置系数（将领）'!Y309,"")))</f>
        <v>0</v>
      </c>
      <c r="AA309" s="208">
        <f>IF($H309="步将",'[3]配置系数（将领）'!Z309,IF($H309="骑将",'[4]配置系数（将领）'!Z309,IF($H309="弓将",'[5]配置系数（将领）'!Z309,"")))</f>
        <v>0</v>
      </c>
      <c r="AB309" s="208" t="str">
        <f ca="1">IF($H309="步将",'[3]配置系数（将领）'!AA309,IF($H309="骑将",'[4]配置系数（将领）'!AA309,IF($H309="弓将",'[5]配置系数（将领）'!AA309,"")))</f>
        <v/>
      </c>
      <c r="AC309" s="206">
        <f t="shared" ca="1" si="19"/>
        <v>1</v>
      </c>
    </row>
    <row r="310" spans="3:29" x14ac:dyDescent="0.15">
      <c r="C310" s="107">
        <v>302</v>
      </c>
      <c r="D310" s="69">
        <f>IFERROR(MATCH(C310,索引!J:J,0),D309)</f>
        <v>31</v>
      </c>
      <c r="E310" s="69">
        <f t="shared" si="16"/>
        <v>3</v>
      </c>
      <c r="F310" s="69">
        <f>INDEX(索引!$F:$F,D310,1)</f>
        <v>10024</v>
      </c>
      <c r="G310" s="69" t="str">
        <f>INDEX(索引!$E:$E,D310,1)</f>
        <v>陶谦</v>
      </c>
      <c r="H310" s="69" t="str">
        <f>INDEX(索引!$G:$G,D310,1)</f>
        <v>弓将</v>
      </c>
      <c r="J310" s="208" t="str">
        <f ca="1">IF($H310="步将",'[3]配置系数（将领）'!I310,IF($H310="骑将",'[4]配置系数（将领）'!I310,IF($H310="弓将",'[5]配置系数（将领）'!I310,"")))</f>
        <v>1002400000301</v>
      </c>
      <c r="K310" s="208" t="str">
        <f ca="1">IF($H310="步将",'[3]配置系数（将领）'!J310,IF($H310="骑将",'[4]配置系数（将领）'!J310,IF($H310="弓将",'[5]配置系数（将领）'!J310,"")))</f>
        <v>被动技能1:陶谦的普攻会额外造成攻击{0}%的策略伤害。受到攻击时，陶谦会进入隐身状态，持续5秒，隐身触发间隔25秒。</v>
      </c>
      <c r="L310" s="208">
        <f>IF($H310="步将",'[3]配置系数（将领）'!K310,IF($H310="骑将",'[4]配置系数（将领）'!K310,IF($H310="弓将",'[5]配置系数（将领）'!K310,"")))</f>
        <v>0</v>
      </c>
      <c r="M310" s="208">
        <f>IF($H310="步将",'[3]配置系数（将领）'!L310,IF($H310="骑将",'[4]配置系数（将领）'!L310,IF($H310="弓将",'[5]配置系数（将领）'!L310,"")))</f>
        <v>0</v>
      </c>
      <c r="N310" s="208" t="str">
        <f ca="1">IF($H310="步将",'[3]配置系数（将领）'!M310,IF($H310="骑将",'[4]配置系数（将领）'!M310,IF($H310="弓将",'[5]配置系数（将领）'!M310,"")))</f>
        <v>0.02+0.03+0.04+0.05+0.06+0.07+0.08+0.09+0.1+0.11+0.12+0.13+0.14+0.15+0.16+0.17+0.18</v>
      </c>
      <c r="O310" s="206">
        <f t="shared" ca="1" si="17"/>
        <v>100</v>
      </c>
      <c r="Q310" s="208" t="str">
        <f ca="1">IF($H310="步将",'[3]配置系数（将领）'!P310,IF($H310="骑将",'[4]配置系数（将领）'!P310,IF($H310="弓将",'[5]配置系数（将领）'!P310,"")))</f>
        <v/>
      </c>
      <c r="R310" s="208" t="str">
        <f ca="1">IF($H310="步将",'[3]配置系数（将领）'!Q310,IF($H310="骑将",'[4]配置系数（将领）'!Q310,IF($H310="弓将",'[5]配置系数（将领）'!Q310,"")))</f>
        <v/>
      </c>
      <c r="S310" s="208">
        <f>IF($H310="步将",'[3]配置系数（将领）'!R310,IF($H310="骑将",'[4]配置系数（将领）'!R310,IF($H310="弓将",'[5]配置系数（将领）'!R310,"")))</f>
        <v>0</v>
      </c>
      <c r="T310" s="208">
        <f>IF($H310="步将",'[3]配置系数（将领）'!S310,IF($H310="骑将",'[4]配置系数（将领）'!S310,IF($H310="弓将",'[5]配置系数（将领）'!S310,"")))</f>
        <v>0</v>
      </c>
      <c r="U310" s="208" t="str">
        <f ca="1">IF($H310="步将",'[3]配置系数（将领）'!T310,IF($H310="骑将",'[4]配置系数（将领）'!T310,IF($H310="弓将",'[5]配置系数（将领）'!T310,"")))</f>
        <v/>
      </c>
      <c r="V310" s="206">
        <f t="shared" ca="1" si="18"/>
        <v>1</v>
      </c>
      <c r="X310" s="208" t="str">
        <f ca="1">IF($H310="步将",'[3]配置系数（将领）'!W310,IF($H310="骑将",'[4]配置系数（将领）'!W310,IF($H310="弓将",'[5]配置系数（将领）'!W310,"")))</f>
        <v/>
      </c>
      <c r="Y310" s="208" t="str">
        <f ca="1">IF($H310="步将",'[3]配置系数（将领）'!X310,IF($H310="骑将",'[4]配置系数（将领）'!X310,IF($H310="弓将",'[5]配置系数（将领）'!X310,"")))</f>
        <v/>
      </c>
      <c r="Z310" s="208">
        <f>IF($H310="步将",'[3]配置系数（将领）'!Y310,IF($H310="骑将",'[4]配置系数（将领）'!Y310,IF($H310="弓将",'[5]配置系数（将领）'!Y310,"")))</f>
        <v>0</v>
      </c>
      <c r="AA310" s="208">
        <f>IF($H310="步将",'[3]配置系数（将领）'!Z310,IF($H310="骑将",'[4]配置系数（将领）'!Z310,IF($H310="弓将",'[5]配置系数（将领）'!Z310,"")))</f>
        <v>0</v>
      </c>
      <c r="AB310" s="208" t="str">
        <f ca="1">IF($H310="步将",'[3]配置系数（将领）'!AA310,IF($H310="骑将",'[4]配置系数（将领）'!AA310,IF($H310="弓将",'[5]配置系数（将领）'!AA310,"")))</f>
        <v/>
      </c>
      <c r="AC310" s="206">
        <f t="shared" ca="1" si="19"/>
        <v>1</v>
      </c>
    </row>
    <row r="311" spans="3:29" x14ac:dyDescent="0.15">
      <c r="C311" s="107">
        <v>303</v>
      </c>
      <c r="D311" s="69">
        <f>IFERROR(MATCH(C311,索引!J:J,0),D310)</f>
        <v>31</v>
      </c>
      <c r="E311" s="69">
        <f t="shared" si="16"/>
        <v>4</v>
      </c>
      <c r="F311" s="69">
        <f>INDEX(索引!$F:$F,D311,1)</f>
        <v>10024</v>
      </c>
      <c r="G311" s="69" t="str">
        <f>INDEX(索引!$E:$E,D311,1)</f>
        <v>陶谦</v>
      </c>
      <c r="H311" s="69" t="str">
        <f>INDEX(索引!$G:$G,D311,1)</f>
        <v>弓将</v>
      </c>
      <c r="J311" s="208" t="str">
        <f ca="1">IF($H311="步将",'[3]配置系数（将领）'!I311,IF($H311="骑将",'[4]配置系数（将领）'!I311,IF($H311="弓将",'[5]配置系数（将领）'!I311,"")))</f>
        <v>1002400000302</v>
      </c>
      <c r="K311" s="208" t="str">
        <f ca="1">IF($H311="步将",'[3]配置系数（将领）'!J311,IF($H311="骑将",'[4]配置系数（将领）'!J311,IF($H311="弓将",'[5]配置系数（将领）'!J311,"")))</f>
        <v>被动技能1:陶谦的普攻会额外造成攻击{0}%的策略伤害。受到攻击时，陶谦会进入隐身状态，持续5秒，隐身触发间隔25秒。</v>
      </c>
      <c r="L311" s="208">
        <f>IF($H311="步将",'[3]配置系数（将领）'!K311,IF($H311="骑将",'[4]配置系数（将领）'!K311,IF($H311="弓将",'[5]配置系数（将领）'!K311,"")))</f>
        <v>0</v>
      </c>
      <c r="M311" s="208">
        <f>IF($H311="步将",'[3]配置系数（将领）'!L311,IF($H311="骑将",'[4]配置系数（将领）'!L311,IF($H311="弓将",'[5]配置系数（将领）'!L311,"")))</f>
        <v>0</v>
      </c>
      <c r="N311" s="208" t="str">
        <f ca="1">IF($H311="步将",'[3]配置系数（将领）'!M311,IF($H311="骑将",'[4]配置系数（将领）'!M311,IF($H311="弓将",'[5]配置系数（将领）'!M311,"")))</f>
        <v>0++++++++++++++++</v>
      </c>
      <c r="O311" s="206">
        <f t="shared" ca="1" si="17"/>
        <v>1</v>
      </c>
      <c r="Q311" s="208" t="str">
        <f ca="1">IF($H311="步将",'[3]配置系数（将领）'!P311,IF($H311="骑将",'[4]配置系数（将领）'!P311,IF($H311="弓将",'[5]配置系数（将领）'!P311,"")))</f>
        <v/>
      </c>
      <c r="R311" s="208" t="str">
        <f ca="1">IF($H311="步将",'[3]配置系数（将领）'!Q311,IF($H311="骑将",'[4]配置系数（将领）'!Q311,IF($H311="弓将",'[5]配置系数（将领）'!Q311,"")))</f>
        <v/>
      </c>
      <c r="S311" s="208">
        <f>IF($H311="步将",'[3]配置系数（将领）'!R311,IF($H311="骑将",'[4]配置系数（将领）'!R311,IF($H311="弓将",'[5]配置系数（将领）'!R311,"")))</f>
        <v>0</v>
      </c>
      <c r="T311" s="208">
        <f>IF($H311="步将",'[3]配置系数（将领）'!S311,IF($H311="骑将",'[4]配置系数（将领）'!S311,IF($H311="弓将",'[5]配置系数（将领）'!S311,"")))</f>
        <v>0</v>
      </c>
      <c r="U311" s="208" t="str">
        <f ca="1">IF($H311="步将",'[3]配置系数（将领）'!T311,IF($H311="骑将",'[4]配置系数（将领）'!T311,IF($H311="弓将",'[5]配置系数（将领）'!T311,"")))</f>
        <v/>
      </c>
      <c r="V311" s="206">
        <f t="shared" ca="1" si="18"/>
        <v>1</v>
      </c>
      <c r="X311" s="208" t="str">
        <f ca="1">IF($H311="步将",'[3]配置系数（将领）'!W311,IF($H311="骑将",'[4]配置系数（将领）'!W311,IF($H311="弓将",'[5]配置系数（将领）'!W311,"")))</f>
        <v/>
      </c>
      <c r="Y311" s="208" t="str">
        <f ca="1">IF($H311="步将",'[3]配置系数（将领）'!X311,IF($H311="骑将",'[4]配置系数（将领）'!X311,IF($H311="弓将",'[5]配置系数（将领）'!X311,"")))</f>
        <v/>
      </c>
      <c r="Z311" s="208">
        <f>IF($H311="步将",'[3]配置系数（将领）'!Y311,IF($H311="骑将",'[4]配置系数（将领）'!Y311,IF($H311="弓将",'[5]配置系数（将领）'!Y311,"")))</f>
        <v>0</v>
      </c>
      <c r="AA311" s="208">
        <f>IF($H311="步将",'[3]配置系数（将领）'!Z311,IF($H311="骑将",'[4]配置系数（将领）'!Z311,IF($H311="弓将",'[5]配置系数（将领）'!Z311,"")))</f>
        <v>0</v>
      </c>
      <c r="AB311" s="208" t="str">
        <f ca="1">IF($H311="步将",'[3]配置系数（将领）'!AA311,IF($H311="骑将",'[4]配置系数（将领）'!AA311,IF($H311="弓将",'[5]配置系数（将领）'!AA311,"")))</f>
        <v/>
      </c>
      <c r="AC311" s="206">
        <f t="shared" ca="1" si="19"/>
        <v>1</v>
      </c>
    </row>
    <row r="312" spans="3:29" x14ac:dyDescent="0.15">
      <c r="C312" s="107">
        <v>304</v>
      </c>
      <c r="D312" s="69">
        <f>IFERROR(MATCH(C312,索引!J:J,0),D311)</f>
        <v>31</v>
      </c>
      <c r="E312" s="69">
        <f t="shared" si="16"/>
        <v>5</v>
      </c>
      <c r="F312" s="69">
        <f>INDEX(索引!$F:$F,D312,1)</f>
        <v>10024</v>
      </c>
      <c r="G312" s="69" t="str">
        <f>INDEX(索引!$E:$E,D312,1)</f>
        <v>陶谦</v>
      </c>
      <c r="H312" s="69" t="str">
        <f>INDEX(索引!$G:$G,D312,1)</f>
        <v>弓将</v>
      </c>
      <c r="J312" s="208" t="str">
        <f ca="1">IF($H312="步将",'[3]配置系数（将领）'!I312,IF($H312="骑将",'[4]配置系数（将领）'!I312,IF($H312="弓将",'[5]配置系数（将领）'!I312,"")))</f>
        <v>1002400000401</v>
      </c>
      <c r="K312" s="208" t="str">
        <f ca="1">IF($H312="步将",'[3]配置系数（将领）'!J312,IF($H312="骑将",'[4]配置系数（将领）'!J312,IF($H312="弓将",'[5]配置系数（将领）'!J312,"")))</f>
        <v>被动技能2:武将率领弓兵时，弓兵的攻击速度增加8；率领弩兵时，弩兵攻击无视20%护甲。</v>
      </c>
      <c r="L312" s="208">
        <f>IF($H312="步将",'[3]配置系数（将领）'!K312,IF($H312="骑将",'[4]配置系数（将领）'!K312,IF($H312="弓将",'[5]配置系数（将领）'!K312,"")))</f>
        <v>0</v>
      </c>
      <c r="M312" s="208">
        <f>IF($H312="步将",'[3]配置系数（将领）'!L312,IF($H312="骑将",'[4]配置系数（将领）'!L312,IF($H312="弓将",'[5]配置系数（将领）'!L312,"")))</f>
        <v>0</v>
      </c>
      <c r="N312" s="208" t="str">
        <f ca="1">IF($H312="步将",'[3]配置系数（将领）'!M312,IF($H312="骑将",'[4]配置系数（将领）'!M312,IF($H312="弓将",'[5]配置系数（将领）'!M312,"")))</f>
        <v>8+8+8+8+8+8+8+8+8+8+8+8+8+8+8+8+8</v>
      </c>
      <c r="O312" s="206">
        <f t="shared" ca="1" si="17"/>
        <v>1</v>
      </c>
      <c r="Q312" s="208" t="str">
        <f ca="1">IF($H312="步将",'[3]配置系数（将领）'!P312,IF($H312="骑将",'[4]配置系数（将领）'!P312,IF($H312="弓将",'[5]配置系数（将领）'!P312,"")))</f>
        <v>1002400000402</v>
      </c>
      <c r="R312" s="208" t="str">
        <f ca="1">IF($H312="步将",'[3]配置系数（将领）'!Q312,IF($H312="骑将",'[4]配置系数（将领）'!Q312,IF($H312="弓将",'[5]配置系数（将领）'!Q312,"")))</f>
        <v>被动技能2:武将率领弓兵时，弓兵的攻击速度增加8；率领弩兵时，弩兵攻击无视20%护甲。</v>
      </c>
      <c r="S312" s="208">
        <f>IF($H312="步将",'[3]配置系数（将领）'!R312,IF($H312="骑将",'[4]配置系数（将领）'!R312,IF($H312="弓将",'[5]配置系数（将领）'!R312,"")))</f>
        <v>0</v>
      </c>
      <c r="T312" s="208">
        <f>IF($H312="步将",'[3]配置系数（将领）'!S312,IF($H312="骑将",'[4]配置系数（将领）'!S312,IF($H312="弓将",'[5]配置系数（将领）'!S312,"")))</f>
        <v>0</v>
      </c>
      <c r="U312" s="208" t="str">
        <f ca="1">IF($H312="步将",'[3]配置系数（将领）'!T312,IF($H312="骑将",'[4]配置系数（将领）'!T312,IF($H312="弓将",'[5]配置系数（将领）'!T312,"")))</f>
        <v>0.2+0.2+0.2+0.2+0.2+0.2+0.2+0.2+0.2+0.2+0.2+0.2+0.2+0.2+0.2+0.2+0.2</v>
      </c>
      <c r="V312" s="206">
        <f t="shared" ca="1" si="18"/>
        <v>1</v>
      </c>
      <c r="X312" s="208" t="str">
        <f ca="1">IF($H312="步将",'[3]配置系数（将领）'!W312,IF($H312="骑将",'[4]配置系数（将领）'!W312,IF($H312="弓将",'[5]配置系数（将领）'!W312,"")))</f>
        <v/>
      </c>
      <c r="Y312" s="208" t="str">
        <f ca="1">IF($H312="步将",'[3]配置系数（将领）'!X312,IF($H312="骑将",'[4]配置系数（将领）'!X312,IF($H312="弓将",'[5]配置系数（将领）'!X312,"")))</f>
        <v/>
      </c>
      <c r="Z312" s="208">
        <f>IF($H312="步将",'[3]配置系数（将领）'!Y312,IF($H312="骑将",'[4]配置系数（将领）'!Y312,IF($H312="弓将",'[5]配置系数（将领）'!Y312,"")))</f>
        <v>0</v>
      </c>
      <c r="AA312" s="208">
        <f>IF($H312="步将",'[3]配置系数（将领）'!Z312,IF($H312="骑将",'[4]配置系数（将领）'!Z312,IF($H312="弓将",'[5]配置系数（将领）'!Z312,"")))</f>
        <v>0</v>
      </c>
      <c r="AB312" s="208" t="str">
        <f ca="1">IF($H312="步将",'[3]配置系数（将领）'!AA312,IF($H312="骑将",'[4]配置系数（将领）'!AA312,IF($H312="弓将",'[5]配置系数（将领）'!AA312,"")))</f>
        <v/>
      </c>
      <c r="AC312" s="206">
        <f t="shared" ca="1" si="19"/>
        <v>1</v>
      </c>
    </row>
    <row r="313" spans="3:29" x14ac:dyDescent="0.15">
      <c r="C313" s="107">
        <v>305</v>
      </c>
      <c r="D313" s="69">
        <f>IFERROR(MATCH(C313,索引!J:J,0),D312)</f>
        <v>31</v>
      </c>
      <c r="E313" s="69">
        <f t="shared" si="16"/>
        <v>6</v>
      </c>
      <c r="F313" s="69">
        <f>INDEX(索引!$F:$F,D313,1)</f>
        <v>10024</v>
      </c>
      <c r="G313" s="69" t="str">
        <f>INDEX(索引!$E:$E,D313,1)</f>
        <v>陶谦</v>
      </c>
      <c r="H313" s="69" t="str">
        <f>INDEX(索引!$G:$G,D313,1)</f>
        <v>弓将</v>
      </c>
      <c r="J313" s="208" t="str">
        <f ca="1">IF($H313="步将",'[3]配置系数（将领）'!I313,IF($H313="骑将",'[4]配置系数（将领）'!I313,IF($H313="弓将",'[5]配置系数（将领）'!I313,"")))</f>
        <v/>
      </c>
      <c r="K313" s="208" t="str">
        <f ca="1">IF($H313="步将",'[3]配置系数（将领）'!J313,IF($H313="骑将",'[4]配置系数（将领）'!J313,IF($H313="弓将",'[5]配置系数（将领）'!J313,"")))</f>
        <v/>
      </c>
      <c r="L313" s="208">
        <f>IF($H313="步将",'[3]配置系数（将领）'!K313,IF($H313="骑将",'[4]配置系数（将领）'!K313,IF($H313="弓将",'[5]配置系数（将领）'!K313,"")))</f>
        <v>0</v>
      </c>
      <c r="M313" s="208">
        <f>IF($H313="步将",'[3]配置系数（将领）'!L313,IF($H313="骑将",'[4]配置系数（将领）'!L313,IF($H313="弓将",'[5]配置系数（将领）'!L313,"")))</f>
        <v>0</v>
      </c>
      <c r="N313" s="208" t="str">
        <f ca="1">IF($H313="步将",'[3]配置系数（将领）'!M313,IF($H313="骑将",'[4]配置系数（将领）'!M313,IF($H313="弓将",'[5]配置系数（将领）'!M313,"")))</f>
        <v/>
      </c>
      <c r="O313" s="206">
        <f t="shared" ca="1" si="17"/>
        <v>1</v>
      </c>
      <c r="Q313" s="208" t="str">
        <f ca="1">IF($H313="步将",'[3]配置系数（将领）'!P313,IF($H313="骑将",'[4]配置系数（将领）'!P313,IF($H313="弓将",'[5]配置系数（将领）'!P313,"")))</f>
        <v/>
      </c>
      <c r="R313" s="208" t="str">
        <f ca="1">IF($H313="步将",'[3]配置系数（将领）'!Q313,IF($H313="骑将",'[4]配置系数（将领）'!Q313,IF($H313="弓将",'[5]配置系数（将领）'!Q313,"")))</f>
        <v/>
      </c>
      <c r="S313" s="208">
        <f>IF($H313="步将",'[3]配置系数（将领）'!R313,IF($H313="骑将",'[4]配置系数（将领）'!R313,IF($H313="弓将",'[5]配置系数（将领）'!R313,"")))</f>
        <v>0</v>
      </c>
      <c r="T313" s="208">
        <f>IF($H313="步将",'[3]配置系数（将领）'!S313,IF($H313="骑将",'[4]配置系数（将领）'!S313,IF($H313="弓将",'[5]配置系数（将领）'!S313,"")))</f>
        <v>0</v>
      </c>
      <c r="U313" s="208" t="str">
        <f ca="1">IF($H313="步将",'[3]配置系数（将领）'!T313,IF($H313="骑将",'[4]配置系数（将领）'!T313,IF($H313="弓将",'[5]配置系数（将领）'!T313,"")))</f>
        <v/>
      </c>
      <c r="V313" s="206">
        <f t="shared" ca="1" si="18"/>
        <v>1</v>
      </c>
      <c r="X313" s="208" t="str">
        <f ca="1">IF($H313="步将",'[3]配置系数（将领）'!W313,IF($H313="骑将",'[4]配置系数（将领）'!W313,IF($H313="弓将",'[5]配置系数（将领）'!W313,"")))</f>
        <v/>
      </c>
      <c r="Y313" s="208" t="str">
        <f ca="1">IF($H313="步将",'[3]配置系数（将领）'!X313,IF($H313="骑将",'[4]配置系数（将领）'!X313,IF($H313="弓将",'[5]配置系数（将领）'!X313,"")))</f>
        <v/>
      </c>
      <c r="Z313" s="208">
        <f>IF($H313="步将",'[3]配置系数（将领）'!Y313,IF($H313="骑将",'[4]配置系数（将领）'!Y313,IF($H313="弓将",'[5]配置系数（将领）'!Y313,"")))</f>
        <v>0</v>
      </c>
      <c r="AA313" s="208">
        <f>IF($H313="步将",'[3]配置系数（将领）'!Z313,IF($H313="骑将",'[4]配置系数（将领）'!Z313,IF($H313="弓将",'[5]配置系数（将领）'!Z313,"")))</f>
        <v>0</v>
      </c>
      <c r="AB313" s="208" t="str">
        <f ca="1">IF($H313="步将",'[3]配置系数（将领）'!AA313,IF($H313="骑将",'[4]配置系数（将领）'!AA313,IF($H313="弓将",'[5]配置系数（将领）'!AA313,"")))</f>
        <v/>
      </c>
      <c r="AC313" s="206">
        <f t="shared" ca="1" si="19"/>
        <v>1</v>
      </c>
    </row>
    <row r="314" spans="3:29" x14ac:dyDescent="0.15">
      <c r="C314" s="107">
        <v>306</v>
      </c>
      <c r="D314" s="69">
        <f>IFERROR(MATCH(C314,索引!J:J,0),D313)</f>
        <v>31</v>
      </c>
      <c r="E314" s="69">
        <f t="shared" si="16"/>
        <v>7</v>
      </c>
      <c r="F314" s="69">
        <f>INDEX(索引!$F:$F,D314,1)</f>
        <v>10024</v>
      </c>
      <c r="G314" s="69" t="str">
        <f>INDEX(索引!$E:$E,D314,1)</f>
        <v>陶谦</v>
      </c>
      <c r="H314" s="69" t="str">
        <f>INDEX(索引!$G:$G,D314,1)</f>
        <v>弓将</v>
      </c>
      <c r="J314" s="208" t="str">
        <f ca="1">IF($H314="步将",'[3]配置系数（将领）'!I314,IF($H314="骑将",'[4]配置系数（将领）'!I314,IF($H314="弓将",'[5]配置系数（将领）'!I314,"")))</f>
        <v/>
      </c>
      <c r="K314" s="208" t="str">
        <f ca="1">IF($H314="步将",'[3]配置系数（将领）'!J314,IF($H314="骑将",'[4]配置系数（将领）'!J314,IF($H314="弓将",'[5]配置系数（将领）'!J314,"")))</f>
        <v/>
      </c>
      <c r="L314" s="208">
        <f>IF($H314="步将",'[3]配置系数（将领）'!K314,IF($H314="骑将",'[4]配置系数（将领）'!K314,IF($H314="弓将",'[5]配置系数（将领）'!K314,"")))</f>
        <v>0</v>
      </c>
      <c r="M314" s="208">
        <f>IF($H314="步将",'[3]配置系数（将领）'!L314,IF($H314="骑将",'[4]配置系数（将领）'!L314,IF($H314="弓将",'[5]配置系数（将领）'!L314,"")))</f>
        <v>0</v>
      </c>
      <c r="N314" s="208" t="str">
        <f ca="1">IF($H314="步将",'[3]配置系数（将领）'!M314,IF($H314="骑将",'[4]配置系数（将领）'!M314,IF($H314="弓将",'[5]配置系数（将领）'!M314,"")))</f>
        <v/>
      </c>
      <c r="O314" s="206">
        <f t="shared" ca="1" si="17"/>
        <v>1</v>
      </c>
      <c r="Q314" s="208" t="str">
        <f ca="1">IF($H314="步将",'[3]配置系数（将领）'!P314,IF($H314="骑将",'[4]配置系数（将领）'!P314,IF($H314="弓将",'[5]配置系数（将领）'!P314,"")))</f>
        <v/>
      </c>
      <c r="R314" s="208" t="str">
        <f ca="1">IF($H314="步将",'[3]配置系数（将领）'!Q314,IF($H314="骑将",'[4]配置系数（将领）'!Q314,IF($H314="弓将",'[5]配置系数（将领）'!Q314,"")))</f>
        <v/>
      </c>
      <c r="S314" s="208">
        <f>IF($H314="步将",'[3]配置系数（将领）'!R314,IF($H314="骑将",'[4]配置系数（将领）'!R314,IF($H314="弓将",'[5]配置系数（将领）'!R314,"")))</f>
        <v>0</v>
      </c>
      <c r="T314" s="208">
        <f>IF($H314="步将",'[3]配置系数（将领）'!S314,IF($H314="骑将",'[4]配置系数（将领）'!S314,IF($H314="弓将",'[5]配置系数（将领）'!S314,"")))</f>
        <v>0</v>
      </c>
      <c r="U314" s="208" t="str">
        <f ca="1">IF($H314="步将",'[3]配置系数（将领）'!T314,IF($H314="骑将",'[4]配置系数（将领）'!T314,IF($H314="弓将",'[5]配置系数（将领）'!T314,"")))</f>
        <v/>
      </c>
      <c r="V314" s="206">
        <f t="shared" ca="1" si="18"/>
        <v>1</v>
      </c>
      <c r="X314" s="208" t="str">
        <f ca="1">IF($H314="步将",'[3]配置系数（将领）'!W314,IF($H314="骑将",'[4]配置系数（将领）'!W314,IF($H314="弓将",'[5]配置系数（将领）'!W314,"")))</f>
        <v/>
      </c>
      <c r="Y314" s="208" t="str">
        <f ca="1">IF($H314="步将",'[3]配置系数（将领）'!X314,IF($H314="骑将",'[4]配置系数（将领）'!X314,IF($H314="弓将",'[5]配置系数（将领）'!X314,"")))</f>
        <v/>
      </c>
      <c r="Z314" s="208">
        <f>IF($H314="步将",'[3]配置系数（将领）'!Y314,IF($H314="骑将",'[4]配置系数（将领）'!Y314,IF($H314="弓将",'[5]配置系数（将领）'!Y314,"")))</f>
        <v>0</v>
      </c>
      <c r="AA314" s="208">
        <f>IF($H314="步将",'[3]配置系数（将领）'!Z314,IF($H314="骑将",'[4]配置系数（将领）'!Z314,IF($H314="弓将",'[5]配置系数（将领）'!Z314,"")))</f>
        <v>0</v>
      </c>
      <c r="AB314" s="208" t="str">
        <f ca="1">IF($H314="步将",'[3]配置系数（将领）'!AA314,IF($H314="骑将",'[4]配置系数（将领）'!AA314,IF($H314="弓将",'[5]配置系数（将领）'!AA314,"")))</f>
        <v/>
      </c>
      <c r="AC314" s="206">
        <f t="shared" ca="1" si="19"/>
        <v>1</v>
      </c>
    </row>
    <row r="315" spans="3:29" x14ac:dyDescent="0.15">
      <c r="C315" s="107">
        <v>307</v>
      </c>
      <c r="D315" s="69">
        <f>IFERROR(MATCH(C315,索引!J:J,0),D314)</f>
        <v>31</v>
      </c>
      <c r="E315" s="69">
        <f t="shared" si="16"/>
        <v>8</v>
      </c>
      <c r="F315" s="69">
        <f>INDEX(索引!$F:$F,D315,1)</f>
        <v>10024</v>
      </c>
      <c r="G315" s="69" t="str">
        <f>INDEX(索引!$E:$E,D315,1)</f>
        <v>陶谦</v>
      </c>
      <c r="H315" s="69" t="str">
        <f>INDEX(索引!$G:$G,D315,1)</f>
        <v>弓将</v>
      </c>
      <c r="J315" s="208" t="str">
        <f ca="1">IF($H315="步将",'[3]配置系数（将领）'!I315,IF($H315="骑将",'[4]配置系数（将领）'!I315,IF($H315="弓将",'[5]配置系数（将领）'!I315,"")))</f>
        <v/>
      </c>
      <c r="K315" s="208" t="str">
        <f ca="1">IF($H315="步将",'[3]配置系数（将领）'!J315,IF($H315="骑将",'[4]配置系数（将领）'!J315,IF($H315="弓将",'[5]配置系数（将领）'!J315,"")))</f>
        <v/>
      </c>
      <c r="L315" s="208">
        <f>IF($H315="步将",'[3]配置系数（将领）'!K315,IF($H315="骑将",'[4]配置系数（将领）'!K315,IF($H315="弓将",'[5]配置系数（将领）'!K315,"")))</f>
        <v>0</v>
      </c>
      <c r="M315" s="208">
        <f>IF($H315="步将",'[3]配置系数（将领）'!L315,IF($H315="骑将",'[4]配置系数（将领）'!L315,IF($H315="弓将",'[5]配置系数（将领）'!L315,"")))</f>
        <v>0</v>
      </c>
      <c r="N315" s="208" t="str">
        <f ca="1">IF($H315="步将",'[3]配置系数（将领）'!M315,IF($H315="骑将",'[4]配置系数（将领）'!M315,IF($H315="弓将",'[5]配置系数（将领）'!M315,"")))</f>
        <v/>
      </c>
      <c r="O315" s="206">
        <f t="shared" ca="1" si="17"/>
        <v>1</v>
      </c>
      <c r="Q315" s="208" t="str">
        <f ca="1">IF($H315="步将",'[3]配置系数（将领）'!P315,IF($H315="骑将",'[4]配置系数（将领）'!P315,IF($H315="弓将",'[5]配置系数（将领）'!P315,"")))</f>
        <v/>
      </c>
      <c r="R315" s="208" t="str">
        <f ca="1">IF($H315="步将",'[3]配置系数（将领）'!Q315,IF($H315="骑将",'[4]配置系数（将领）'!Q315,IF($H315="弓将",'[5]配置系数（将领）'!Q315,"")))</f>
        <v/>
      </c>
      <c r="S315" s="208">
        <f>IF($H315="步将",'[3]配置系数（将领）'!R315,IF($H315="骑将",'[4]配置系数（将领）'!R315,IF($H315="弓将",'[5]配置系数（将领）'!R315,"")))</f>
        <v>0</v>
      </c>
      <c r="T315" s="208">
        <f>IF($H315="步将",'[3]配置系数（将领）'!S315,IF($H315="骑将",'[4]配置系数（将领）'!S315,IF($H315="弓将",'[5]配置系数（将领）'!S315,"")))</f>
        <v>0</v>
      </c>
      <c r="U315" s="208" t="str">
        <f ca="1">IF($H315="步将",'[3]配置系数（将领）'!T315,IF($H315="骑将",'[4]配置系数（将领）'!T315,IF($H315="弓将",'[5]配置系数（将领）'!T315,"")))</f>
        <v/>
      </c>
      <c r="V315" s="206">
        <f t="shared" ca="1" si="18"/>
        <v>1</v>
      </c>
      <c r="X315" s="208" t="str">
        <f ca="1">IF($H315="步将",'[3]配置系数（将领）'!W315,IF($H315="骑将",'[4]配置系数（将领）'!W315,IF($H315="弓将",'[5]配置系数（将领）'!W315,"")))</f>
        <v/>
      </c>
      <c r="Y315" s="208" t="str">
        <f ca="1">IF($H315="步将",'[3]配置系数（将领）'!X315,IF($H315="骑将",'[4]配置系数（将领）'!X315,IF($H315="弓将",'[5]配置系数（将领）'!X315,"")))</f>
        <v/>
      </c>
      <c r="Z315" s="208">
        <f>IF($H315="步将",'[3]配置系数（将领）'!Y315,IF($H315="骑将",'[4]配置系数（将领）'!Y315,IF($H315="弓将",'[5]配置系数（将领）'!Y315,"")))</f>
        <v>0</v>
      </c>
      <c r="AA315" s="208">
        <f>IF($H315="步将",'[3]配置系数（将领）'!Z315,IF($H315="骑将",'[4]配置系数（将领）'!Z315,IF($H315="弓将",'[5]配置系数（将领）'!Z315,"")))</f>
        <v>0</v>
      </c>
      <c r="AB315" s="208" t="str">
        <f ca="1">IF($H315="步将",'[3]配置系数（将领）'!AA315,IF($H315="骑将",'[4]配置系数（将领）'!AA315,IF($H315="弓将",'[5]配置系数（将领）'!AA315,"")))</f>
        <v/>
      </c>
      <c r="AC315" s="206">
        <f t="shared" ca="1" si="19"/>
        <v>1</v>
      </c>
    </row>
    <row r="316" spans="3:29" x14ac:dyDescent="0.15">
      <c r="C316" s="107">
        <v>308</v>
      </c>
      <c r="D316" s="69">
        <f>IFERROR(MATCH(C316,索引!J:J,0),D315)</f>
        <v>31</v>
      </c>
      <c r="E316" s="69">
        <f t="shared" si="16"/>
        <v>9</v>
      </c>
      <c r="F316" s="69">
        <f>INDEX(索引!$F:$F,D316,1)</f>
        <v>10024</v>
      </c>
      <c r="G316" s="69" t="str">
        <f>INDEX(索引!$E:$E,D316,1)</f>
        <v>陶谦</v>
      </c>
      <c r="H316" s="69" t="str">
        <f>INDEX(索引!$G:$G,D316,1)</f>
        <v>弓将</v>
      </c>
      <c r="J316" s="208" t="str">
        <f ca="1">IF($H316="步将",'[3]配置系数（将领）'!I316,IF($H316="骑将",'[4]配置系数（将领）'!I316,IF($H316="弓将",'[5]配置系数（将领）'!I316,"")))</f>
        <v/>
      </c>
      <c r="K316" s="208" t="str">
        <f ca="1">IF($H316="步将",'[3]配置系数（将领）'!J316,IF($H316="骑将",'[4]配置系数（将领）'!J316,IF($H316="弓将",'[5]配置系数（将领）'!J316,"")))</f>
        <v/>
      </c>
      <c r="L316" s="208">
        <f>IF($H316="步将",'[3]配置系数（将领）'!K316,IF($H316="骑将",'[4]配置系数（将领）'!K316,IF($H316="弓将",'[5]配置系数（将领）'!K316,"")))</f>
        <v>0</v>
      </c>
      <c r="M316" s="208">
        <f>IF($H316="步将",'[3]配置系数（将领）'!L316,IF($H316="骑将",'[4]配置系数（将领）'!L316,IF($H316="弓将",'[5]配置系数（将领）'!L316,"")))</f>
        <v>0</v>
      </c>
      <c r="N316" s="208" t="str">
        <f ca="1">IF($H316="步将",'[3]配置系数（将领）'!M316,IF($H316="骑将",'[4]配置系数（将领）'!M316,IF($H316="弓将",'[5]配置系数（将领）'!M316,"")))</f>
        <v/>
      </c>
      <c r="O316" s="206">
        <f t="shared" ca="1" si="17"/>
        <v>1</v>
      </c>
      <c r="Q316" s="208" t="str">
        <f ca="1">IF($H316="步将",'[3]配置系数（将领）'!P316,IF($H316="骑将",'[4]配置系数（将领）'!P316,IF($H316="弓将",'[5]配置系数（将领）'!P316,"")))</f>
        <v/>
      </c>
      <c r="R316" s="208" t="str">
        <f ca="1">IF($H316="步将",'[3]配置系数（将领）'!Q316,IF($H316="骑将",'[4]配置系数（将领）'!Q316,IF($H316="弓将",'[5]配置系数（将领）'!Q316,"")))</f>
        <v/>
      </c>
      <c r="S316" s="208">
        <f>IF($H316="步将",'[3]配置系数（将领）'!R316,IF($H316="骑将",'[4]配置系数（将领）'!R316,IF($H316="弓将",'[5]配置系数（将领）'!R316,"")))</f>
        <v>0</v>
      </c>
      <c r="T316" s="208">
        <f>IF($H316="步将",'[3]配置系数（将领）'!S316,IF($H316="骑将",'[4]配置系数（将领）'!S316,IF($H316="弓将",'[5]配置系数（将领）'!S316,"")))</f>
        <v>0</v>
      </c>
      <c r="U316" s="208" t="str">
        <f ca="1">IF($H316="步将",'[3]配置系数（将领）'!T316,IF($H316="骑将",'[4]配置系数（将领）'!T316,IF($H316="弓将",'[5]配置系数（将领）'!T316,"")))</f>
        <v/>
      </c>
      <c r="V316" s="206">
        <f t="shared" ca="1" si="18"/>
        <v>1</v>
      </c>
      <c r="X316" s="208" t="str">
        <f ca="1">IF($H316="步将",'[3]配置系数（将领）'!W316,IF($H316="骑将",'[4]配置系数（将领）'!W316,IF($H316="弓将",'[5]配置系数（将领）'!W316,"")))</f>
        <v/>
      </c>
      <c r="Y316" s="208" t="str">
        <f ca="1">IF($H316="步将",'[3]配置系数（将领）'!X316,IF($H316="骑将",'[4]配置系数（将领）'!X316,IF($H316="弓将",'[5]配置系数（将领）'!X316,"")))</f>
        <v/>
      </c>
      <c r="Z316" s="208">
        <f>IF($H316="步将",'[3]配置系数（将领）'!Y316,IF($H316="骑将",'[4]配置系数（将领）'!Y316,IF($H316="弓将",'[5]配置系数（将领）'!Y316,"")))</f>
        <v>0</v>
      </c>
      <c r="AA316" s="208">
        <f>IF($H316="步将",'[3]配置系数（将领）'!Z316,IF($H316="骑将",'[4]配置系数（将领）'!Z316,IF($H316="弓将",'[5]配置系数（将领）'!Z316,"")))</f>
        <v>0</v>
      </c>
      <c r="AB316" s="208" t="str">
        <f ca="1">IF($H316="步将",'[3]配置系数（将领）'!AA316,IF($H316="骑将",'[4]配置系数（将领）'!AA316,IF($H316="弓将",'[5]配置系数（将领）'!AA316,"")))</f>
        <v/>
      </c>
      <c r="AC316" s="206">
        <f t="shared" ca="1" si="19"/>
        <v>1</v>
      </c>
    </row>
    <row r="317" spans="3:29" x14ac:dyDescent="0.15">
      <c r="C317" s="107">
        <v>309</v>
      </c>
      <c r="D317" s="69">
        <f>IFERROR(MATCH(C317,索引!J:J,0),D316)</f>
        <v>31</v>
      </c>
      <c r="E317" s="69">
        <f t="shared" si="16"/>
        <v>10</v>
      </c>
      <c r="F317" s="69">
        <f>INDEX(索引!$F:$F,D317,1)</f>
        <v>10024</v>
      </c>
      <c r="G317" s="69" t="str">
        <f>INDEX(索引!$E:$E,D317,1)</f>
        <v>陶谦</v>
      </c>
      <c r="H317" s="69" t="str">
        <f>INDEX(索引!$G:$G,D317,1)</f>
        <v>弓将</v>
      </c>
      <c r="J317" s="208" t="str">
        <f ca="1">IF($H317="步将",'[3]配置系数（将领）'!I317,IF($H317="骑将",'[4]配置系数（将领）'!I317,IF($H317="弓将",'[5]配置系数（将领）'!I317,"")))</f>
        <v/>
      </c>
      <c r="K317" s="208" t="str">
        <f ca="1">IF($H317="步将",'[3]配置系数（将领）'!J317,IF($H317="骑将",'[4]配置系数（将领）'!J317,IF($H317="弓将",'[5]配置系数（将领）'!J317,"")))</f>
        <v/>
      </c>
      <c r="L317" s="208">
        <f>IF($H317="步将",'[3]配置系数（将领）'!K317,IF($H317="骑将",'[4]配置系数（将领）'!K317,IF($H317="弓将",'[5]配置系数（将领）'!K317,"")))</f>
        <v>0</v>
      </c>
      <c r="M317" s="208">
        <f>IF($H317="步将",'[3]配置系数（将领）'!L317,IF($H317="骑将",'[4]配置系数（将领）'!L317,IF($H317="弓将",'[5]配置系数（将领）'!L317,"")))</f>
        <v>0</v>
      </c>
      <c r="N317" s="208" t="str">
        <f ca="1">IF($H317="步将",'[3]配置系数（将领）'!M317,IF($H317="骑将",'[4]配置系数（将领）'!M317,IF($H317="弓将",'[5]配置系数（将领）'!M317,"")))</f>
        <v/>
      </c>
      <c r="O317" s="206">
        <f t="shared" ca="1" si="17"/>
        <v>1</v>
      </c>
      <c r="Q317" s="208" t="str">
        <f ca="1">IF($H317="步将",'[3]配置系数（将领）'!P317,IF($H317="骑将",'[4]配置系数（将领）'!P317,IF($H317="弓将",'[5]配置系数（将领）'!P317,"")))</f>
        <v/>
      </c>
      <c r="R317" s="208" t="str">
        <f ca="1">IF($H317="步将",'[3]配置系数（将领）'!Q317,IF($H317="骑将",'[4]配置系数（将领）'!Q317,IF($H317="弓将",'[5]配置系数（将领）'!Q317,"")))</f>
        <v/>
      </c>
      <c r="S317" s="208">
        <f>IF($H317="步将",'[3]配置系数（将领）'!R317,IF($H317="骑将",'[4]配置系数（将领）'!R317,IF($H317="弓将",'[5]配置系数（将领）'!R317,"")))</f>
        <v>0</v>
      </c>
      <c r="T317" s="208">
        <f>IF($H317="步将",'[3]配置系数（将领）'!S317,IF($H317="骑将",'[4]配置系数（将领）'!S317,IF($H317="弓将",'[5]配置系数（将领）'!S317,"")))</f>
        <v>0</v>
      </c>
      <c r="U317" s="208" t="str">
        <f ca="1">IF($H317="步将",'[3]配置系数（将领）'!T317,IF($H317="骑将",'[4]配置系数（将领）'!T317,IF($H317="弓将",'[5]配置系数（将领）'!T317,"")))</f>
        <v/>
      </c>
      <c r="V317" s="206">
        <f t="shared" ca="1" si="18"/>
        <v>1</v>
      </c>
      <c r="X317" s="208" t="str">
        <f ca="1">IF($H317="步将",'[3]配置系数（将领）'!W317,IF($H317="骑将",'[4]配置系数（将领）'!W317,IF($H317="弓将",'[5]配置系数（将领）'!W317,"")))</f>
        <v/>
      </c>
      <c r="Y317" s="208" t="str">
        <f ca="1">IF($H317="步将",'[3]配置系数（将领）'!X317,IF($H317="骑将",'[4]配置系数（将领）'!X317,IF($H317="弓将",'[5]配置系数（将领）'!X317,"")))</f>
        <v/>
      </c>
      <c r="Z317" s="208">
        <f>IF($H317="步将",'[3]配置系数（将领）'!Y317,IF($H317="骑将",'[4]配置系数（将领）'!Y317,IF($H317="弓将",'[5]配置系数（将领）'!Y317,"")))</f>
        <v>0</v>
      </c>
      <c r="AA317" s="208">
        <f>IF($H317="步将",'[3]配置系数（将领）'!Z317,IF($H317="骑将",'[4]配置系数（将领）'!Z317,IF($H317="弓将",'[5]配置系数（将领）'!Z317,"")))</f>
        <v>0</v>
      </c>
      <c r="AB317" s="208" t="str">
        <f ca="1">IF($H317="步将",'[3]配置系数（将领）'!AA317,IF($H317="骑将",'[4]配置系数（将领）'!AA317,IF($H317="弓将",'[5]配置系数（将领）'!AA317,"")))</f>
        <v/>
      </c>
      <c r="AC317" s="206">
        <f t="shared" ca="1" si="19"/>
        <v>1</v>
      </c>
    </row>
    <row r="318" spans="3:29" x14ac:dyDescent="0.15">
      <c r="C318" s="107">
        <v>310</v>
      </c>
      <c r="D318" s="69">
        <f>IFERROR(MATCH(C318,索引!J:J,0),D317)</f>
        <v>31</v>
      </c>
      <c r="E318" s="69">
        <f t="shared" si="16"/>
        <v>11</v>
      </c>
      <c r="F318" s="69">
        <f>INDEX(索引!$F:$F,D318,1)</f>
        <v>10024</v>
      </c>
      <c r="G318" s="69" t="str">
        <f>INDEX(索引!$E:$E,D318,1)</f>
        <v>陶谦</v>
      </c>
      <c r="H318" s="69" t="str">
        <f>INDEX(索引!$G:$G,D318,1)</f>
        <v>弓将</v>
      </c>
      <c r="J318" s="208" t="str">
        <f ca="1">IF($H318="步将",'[3]配置系数（将领）'!I318,IF($H318="骑将",'[4]配置系数（将领）'!I318,IF($H318="弓将",'[5]配置系数（将领）'!I318,"")))</f>
        <v/>
      </c>
      <c r="K318" s="208" t="str">
        <f ca="1">IF($H318="步将",'[3]配置系数（将领）'!J318,IF($H318="骑将",'[4]配置系数（将领）'!J318,IF($H318="弓将",'[5]配置系数（将领）'!J318,"")))</f>
        <v/>
      </c>
      <c r="L318" s="208">
        <f>IF($H318="步将",'[3]配置系数（将领）'!K318,IF($H318="骑将",'[4]配置系数（将领）'!K318,IF($H318="弓将",'[5]配置系数（将领）'!K318,"")))</f>
        <v>0</v>
      </c>
      <c r="M318" s="208">
        <f>IF($H318="步将",'[3]配置系数（将领）'!L318,IF($H318="骑将",'[4]配置系数（将领）'!L318,IF($H318="弓将",'[5]配置系数（将领）'!L318,"")))</f>
        <v>0</v>
      </c>
      <c r="N318" s="208" t="str">
        <f ca="1">IF($H318="步将",'[3]配置系数（将领）'!M318,IF($H318="骑将",'[4]配置系数（将领）'!M318,IF($H318="弓将",'[5]配置系数（将领）'!M318,"")))</f>
        <v/>
      </c>
      <c r="O318" s="206">
        <f t="shared" ca="1" si="17"/>
        <v>1</v>
      </c>
      <c r="Q318" s="208" t="str">
        <f ca="1">IF($H318="步将",'[3]配置系数（将领）'!P318,IF($H318="骑将",'[4]配置系数（将领）'!P318,IF($H318="弓将",'[5]配置系数（将领）'!P318,"")))</f>
        <v/>
      </c>
      <c r="R318" s="208" t="str">
        <f ca="1">IF($H318="步将",'[3]配置系数（将领）'!Q318,IF($H318="骑将",'[4]配置系数（将领）'!Q318,IF($H318="弓将",'[5]配置系数（将领）'!Q318,"")))</f>
        <v/>
      </c>
      <c r="S318" s="208">
        <f>IF($H318="步将",'[3]配置系数（将领）'!R318,IF($H318="骑将",'[4]配置系数（将领）'!R318,IF($H318="弓将",'[5]配置系数（将领）'!R318,"")))</f>
        <v>0</v>
      </c>
      <c r="T318" s="208">
        <f>IF($H318="步将",'[3]配置系数（将领）'!S318,IF($H318="骑将",'[4]配置系数（将领）'!S318,IF($H318="弓将",'[5]配置系数（将领）'!S318,"")))</f>
        <v>0</v>
      </c>
      <c r="U318" s="208" t="str">
        <f ca="1">IF($H318="步将",'[3]配置系数（将领）'!T318,IF($H318="骑将",'[4]配置系数（将领）'!T318,IF($H318="弓将",'[5]配置系数（将领）'!T318,"")))</f>
        <v/>
      </c>
      <c r="V318" s="206">
        <f t="shared" ca="1" si="18"/>
        <v>1</v>
      </c>
      <c r="X318" s="208" t="str">
        <f ca="1">IF($H318="步将",'[3]配置系数（将领）'!W318,IF($H318="骑将",'[4]配置系数（将领）'!W318,IF($H318="弓将",'[5]配置系数（将领）'!W318,"")))</f>
        <v/>
      </c>
      <c r="Y318" s="208" t="str">
        <f ca="1">IF($H318="步将",'[3]配置系数（将领）'!X318,IF($H318="骑将",'[4]配置系数（将领）'!X318,IF($H318="弓将",'[5]配置系数（将领）'!X318,"")))</f>
        <v/>
      </c>
      <c r="Z318" s="208">
        <f>IF($H318="步将",'[3]配置系数（将领）'!Y318,IF($H318="骑将",'[4]配置系数（将领）'!Y318,IF($H318="弓将",'[5]配置系数（将领）'!Y318,"")))</f>
        <v>0</v>
      </c>
      <c r="AA318" s="208">
        <f>IF($H318="步将",'[3]配置系数（将领）'!Z318,IF($H318="骑将",'[4]配置系数（将领）'!Z318,IF($H318="弓将",'[5]配置系数（将领）'!Z318,"")))</f>
        <v>0</v>
      </c>
      <c r="AB318" s="208" t="str">
        <f ca="1">IF($H318="步将",'[3]配置系数（将领）'!AA318,IF($H318="骑将",'[4]配置系数（将领）'!AA318,IF($H318="弓将",'[5]配置系数（将领）'!AA318,"")))</f>
        <v/>
      </c>
      <c r="AC318" s="206">
        <f t="shared" ca="1" si="19"/>
        <v>1</v>
      </c>
    </row>
    <row r="319" spans="3:29" x14ac:dyDescent="0.15">
      <c r="C319" s="107">
        <v>311</v>
      </c>
      <c r="D319" s="69">
        <f>IFERROR(MATCH(C319,索引!J:J,0),D318)</f>
        <v>31</v>
      </c>
      <c r="E319" s="69">
        <f t="shared" si="16"/>
        <v>12</v>
      </c>
      <c r="F319" s="69">
        <f>INDEX(索引!$F:$F,D319,1)</f>
        <v>10024</v>
      </c>
      <c r="G319" s="69" t="str">
        <f>INDEX(索引!$E:$E,D319,1)</f>
        <v>陶谦</v>
      </c>
      <c r="H319" s="69" t="str">
        <f>INDEX(索引!$G:$G,D319,1)</f>
        <v>弓将</v>
      </c>
      <c r="J319" s="208" t="str">
        <f ca="1">IF($H319="步将",'[3]配置系数（将领）'!I319,IF($H319="骑将",'[4]配置系数（将领）'!I319,IF($H319="弓将",'[5]配置系数（将领）'!I319,"")))</f>
        <v/>
      </c>
      <c r="K319" s="208" t="str">
        <f ca="1">IF($H319="步将",'[3]配置系数（将领）'!J319,IF($H319="骑将",'[4]配置系数（将领）'!J319,IF($H319="弓将",'[5]配置系数（将领）'!J319,"")))</f>
        <v/>
      </c>
      <c r="L319" s="208">
        <f>IF($H319="步将",'[3]配置系数（将领）'!K319,IF($H319="骑将",'[4]配置系数（将领）'!K319,IF($H319="弓将",'[5]配置系数（将领）'!K319,"")))</f>
        <v>0</v>
      </c>
      <c r="M319" s="208">
        <f>IF($H319="步将",'[3]配置系数（将领）'!L319,IF($H319="骑将",'[4]配置系数（将领）'!L319,IF($H319="弓将",'[5]配置系数（将领）'!L319,"")))</f>
        <v>0</v>
      </c>
      <c r="N319" s="208" t="str">
        <f ca="1">IF($H319="步将",'[3]配置系数（将领）'!M319,IF($H319="骑将",'[4]配置系数（将领）'!M319,IF($H319="弓将",'[5]配置系数（将领）'!M319,"")))</f>
        <v/>
      </c>
      <c r="O319" s="206">
        <f t="shared" ca="1" si="17"/>
        <v>1</v>
      </c>
      <c r="Q319" s="208" t="str">
        <f ca="1">IF($H319="步将",'[3]配置系数（将领）'!P319,IF($H319="骑将",'[4]配置系数（将领）'!P319,IF($H319="弓将",'[5]配置系数（将领）'!P319,"")))</f>
        <v/>
      </c>
      <c r="R319" s="208" t="str">
        <f ca="1">IF($H319="步将",'[3]配置系数（将领）'!Q319,IF($H319="骑将",'[4]配置系数（将领）'!Q319,IF($H319="弓将",'[5]配置系数（将领）'!Q319,"")))</f>
        <v/>
      </c>
      <c r="S319" s="208">
        <f>IF($H319="步将",'[3]配置系数（将领）'!R319,IF($H319="骑将",'[4]配置系数（将领）'!R319,IF($H319="弓将",'[5]配置系数（将领）'!R319,"")))</f>
        <v>0</v>
      </c>
      <c r="T319" s="208">
        <f>IF($H319="步将",'[3]配置系数（将领）'!S319,IF($H319="骑将",'[4]配置系数（将领）'!S319,IF($H319="弓将",'[5]配置系数（将领）'!S319,"")))</f>
        <v>0</v>
      </c>
      <c r="U319" s="208" t="str">
        <f ca="1">IF($H319="步将",'[3]配置系数（将领）'!T319,IF($H319="骑将",'[4]配置系数（将领）'!T319,IF($H319="弓将",'[5]配置系数（将领）'!T319,"")))</f>
        <v/>
      </c>
      <c r="V319" s="206">
        <f t="shared" ca="1" si="18"/>
        <v>1</v>
      </c>
      <c r="X319" s="208" t="str">
        <f ca="1">IF($H319="步将",'[3]配置系数（将领）'!W319,IF($H319="骑将",'[4]配置系数（将领）'!W319,IF($H319="弓将",'[5]配置系数（将领）'!W319,"")))</f>
        <v/>
      </c>
      <c r="Y319" s="208" t="str">
        <f ca="1">IF($H319="步将",'[3]配置系数（将领）'!X319,IF($H319="骑将",'[4]配置系数（将领）'!X319,IF($H319="弓将",'[5]配置系数（将领）'!X319,"")))</f>
        <v/>
      </c>
      <c r="Z319" s="208">
        <f>IF($H319="步将",'[3]配置系数（将领）'!Y319,IF($H319="骑将",'[4]配置系数（将领）'!Y319,IF($H319="弓将",'[5]配置系数（将领）'!Y319,"")))</f>
        <v>0</v>
      </c>
      <c r="AA319" s="208">
        <f>IF($H319="步将",'[3]配置系数（将领）'!Z319,IF($H319="骑将",'[4]配置系数（将领）'!Z319,IF($H319="弓将",'[5]配置系数（将领）'!Z319,"")))</f>
        <v>0</v>
      </c>
      <c r="AB319" s="208" t="str">
        <f ca="1">IF($H319="步将",'[3]配置系数（将领）'!AA319,IF($H319="骑将",'[4]配置系数（将领）'!AA319,IF($H319="弓将",'[5]配置系数（将领）'!AA319,"")))</f>
        <v/>
      </c>
      <c r="AC319" s="206">
        <f t="shared" ca="1" si="19"/>
        <v>1</v>
      </c>
    </row>
    <row r="320" spans="3:29" x14ac:dyDescent="0.15">
      <c r="C320" s="107">
        <v>312</v>
      </c>
      <c r="D320" s="69">
        <f>IFERROR(MATCH(C320,索引!J:J,0),D319)</f>
        <v>31</v>
      </c>
      <c r="E320" s="69">
        <f t="shared" si="16"/>
        <v>13</v>
      </c>
      <c r="F320" s="69">
        <f>INDEX(索引!$F:$F,D320,1)</f>
        <v>10024</v>
      </c>
      <c r="G320" s="69" t="str">
        <f>INDEX(索引!$E:$E,D320,1)</f>
        <v>陶谦</v>
      </c>
      <c r="H320" s="69" t="str">
        <f>INDEX(索引!$G:$G,D320,1)</f>
        <v>弓将</v>
      </c>
      <c r="J320" s="208" t="str">
        <f ca="1">IF($H320="步将",'[3]配置系数（将领）'!I320,IF($H320="骑将",'[4]配置系数（将领）'!I320,IF($H320="弓将",'[5]配置系数（将领）'!I320,"")))</f>
        <v/>
      </c>
      <c r="K320" s="208" t="str">
        <f ca="1">IF($H320="步将",'[3]配置系数（将领）'!J320,IF($H320="骑将",'[4]配置系数（将领）'!J320,IF($H320="弓将",'[5]配置系数（将领）'!J320,"")))</f>
        <v/>
      </c>
      <c r="L320" s="208">
        <f>IF($H320="步将",'[3]配置系数（将领）'!K320,IF($H320="骑将",'[4]配置系数（将领）'!K320,IF($H320="弓将",'[5]配置系数（将领）'!K320,"")))</f>
        <v>0</v>
      </c>
      <c r="M320" s="208">
        <f>IF($H320="步将",'[3]配置系数（将领）'!L320,IF($H320="骑将",'[4]配置系数（将领）'!L320,IF($H320="弓将",'[5]配置系数（将领）'!L320,"")))</f>
        <v>0</v>
      </c>
      <c r="N320" s="208" t="str">
        <f ca="1">IF($H320="步将",'[3]配置系数（将领）'!M320,IF($H320="骑将",'[4]配置系数（将领）'!M320,IF($H320="弓将",'[5]配置系数（将领）'!M320,"")))</f>
        <v/>
      </c>
      <c r="O320" s="206">
        <f t="shared" ca="1" si="17"/>
        <v>1</v>
      </c>
      <c r="Q320" s="208" t="str">
        <f ca="1">IF($H320="步将",'[3]配置系数（将领）'!P320,IF($H320="骑将",'[4]配置系数（将领）'!P320,IF($H320="弓将",'[5]配置系数（将领）'!P320,"")))</f>
        <v/>
      </c>
      <c r="R320" s="208" t="str">
        <f ca="1">IF($H320="步将",'[3]配置系数（将领）'!Q320,IF($H320="骑将",'[4]配置系数（将领）'!Q320,IF($H320="弓将",'[5]配置系数（将领）'!Q320,"")))</f>
        <v/>
      </c>
      <c r="S320" s="208">
        <f>IF($H320="步将",'[3]配置系数（将领）'!R320,IF($H320="骑将",'[4]配置系数（将领）'!R320,IF($H320="弓将",'[5]配置系数（将领）'!R320,"")))</f>
        <v>0</v>
      </c>
      <c r="T320" s="208">
        <f>IF($H320="步将",'[3]配置系数（将领）'!S320,IF($H320="骑将",'[4]配置系数（将领）'!S320,IF($H320="弓将",'[5]配置系数（将领）'!S320,"")))</f>
        <v>0</v>
      </c>
      <c r="U320" s="208" t="str">
        <f ca="1">IF($H320="步将",'[3]配置系数（将领）'!T320,IF($H320="骑将",'[4]配置系数（将领）'!T320,IF($H320="弓将",'[5]配置系数（将领）'!T320,"")))</f>
        <v/>
      </c>
      <c r="V320" s="206">
        <f t="shared" ca="1" si="18"/>
        <v>1</v>
      </c>
      <c r="X320" s="208" t="str">
        <f ca="1">IF($H320="步将",'[3]配置系数（将领）'!W320,IF($H320="骑将",'[4]配置系数（将领）'!W320,IF($H320="弓将",'[5]配置系数（将领）'!W320,"")))</f>
        <v/>
      </c>
      <c r="Y320" s="208" t="str">
        <f ca="1">IF($H320="步将",'[3]配置系数（将领）'!X320,IF($H320="骑将",'[4]配置系数（将领）'!X320,IF($H320="弓将",'[5]配置系数（将领）'!X320,"")))</f>
        <v/>
      </c>
      <c r="Z320" s="208">
        <f>IF($H320="步将",'[3]配置系数（将领）'!Y320,IF($H320="骑将",'[4]配置系数（将领）'!Y320,IF($H320="弓将",'[5]配置系数（将领）'!Y320,"")))</f>
        <v>0</v>
      </c>
      <c r="AA320" s="208">
        <f>IF($H320="步将",'[3]配置系数（将领）'!Z320,IF($H320="骑将",'[4]配置系数（将领）'!Z320,IF($H320="弓将",'[5]配置系数（将领）'!Z320,"")))</f>
        <v>0</v>
      </c>
      <c r="AB320" s="208" t="str">
        <f ca="1">IF($H320="步将",'[3]配置系数（将领）'!AA320,IF($H320="骑将",'[4]配置系数（将领）'!AA320,IF($H320="弓将",'[5]配置系数（将领）'!AA320,"")))</f>
        <v/>
      </c>
      <c r="AC320" s="206">
        <f t="shared" ca="1" si="19"/>
        <v>1</v>
      </c>
    </row>
    <row r="321" spans="3:29" x14ac:dyDescent="0.15">
      <c r="C321" s="107">
        <v>313</v>
      </c>
      <c r="D321" s="69">
        <f>IFERROR(MATCH(C321,索引!J:J,0),D320)</f>
        <v>31</v>
      </c>
      <c r="E321" s="69">
        <f t="shared" si="16"/>
        <v>14</v>
      </c>
      <c r="F321" s="69">
        <f>INDEX(索引!$F:$F,D321,1)</f>
        <v>10024</v>
      </c>
      <c r="G321" s="69" t="str">
        <f>INDEX(索引!$E:$E,D321,1)</f>
        <v>陶谦</v>
      </c>
      <c r="H321" s="69" t="str">
        <f>INDEX(索引!$G:$G,D321,1)</f>
        <v>弓将</v>
      </c>
      <c r="J321" s="208" t="str">
        <f ca="1">IF($H321="步将",'[3]配置系数（将领）'!I321,IF($H321="骑将",'[4]配置系数（将领）'!I321,IF($H321="弓将",'[5]配置系数（将领）'!I321,"")))</f>
        <v/>
      </c>
      <c r="K321" s="208" t="str">
        <f ca="1">IF($H321="步将",'[3]配置系数（将领）'!J321,IF($H321="骑将",'[4]配置系数（将领）'!J321,IF($H321="弓将",'[5]配置系数（将领）'!J321,"")))</f>
        <v/>
      </c>
      <c r="L321" s="208">
        <f>IF($H321="步将",'[3]配置系数（将领）'!K321,IF($H321="骑将",'[4]配置系数（将领）'!K321,IF($H321="弓将",'[5]配置系数（将领）'!K321,"")))</f>
        <v>0</v>
      </c>
      <c r="M321" s="208">
        <f>IF($H321="步将",'[3]配置系数（将领）'!L321,IF($H321="骑将",'[4]配置系数（将领）'!L321,IF($H321="弓将",'[5]配置系数（将领）'!L321,"")))</f>
        <v>0</v>
      </c>
      <c r="N321" s="208" t="str">
        <f ca="1">IF($H321="步将",'[3]配置系数（将领）'!M321,IF($H321="骑将",'[4]配置系数（将领）'!M321,IF($H321="弓将",'[5]配置系数（将领）'!M321,"")))</f>
        <v/>
      </c>
      <c r="O321" s="206">
        <f t="shared" ca="1" si="17"/>
        <v>1</v>
      </c>
      <c r="Q321" s="208" t="str">
        <f ca="1">IF($H321="步将",'[3]配置系数（将领）'!P321,IF($H321="骑将",'[4]配置系数（将领）'!P321,IF($H321="弓将",'[5]配置系数（将领）'!P321,"")))</f>
        <v/>
      </c>
      <c r="R321" s="208" t="str">
        <f ca="1">IF($H321="步将",'[3]配置系数（将领）'!Q321,IF($H321="骑将",'[4]配置系数（将领）'!Q321,IF($H321="弓将",'[5]配置系数（将领）'!Q321,"")))</f>
        <v/>
      </c>
      <c r="S321" s="208">
        <f>IF($H321="步将",'[3]配置系数（将领）'!R321,IF($H321="骑将",'[4]配置系数（将领）'!R321,IF($H321="弓将",'[5]配置系数（将领）'!R321,"")))</f>
        <v>0</v>
      </c>
      <c r="T321" s="208">
        <f>IF($H321="步将",'[3]配置系数（将领）'!S321,IF($H321="骑将",'[4]配置系数（将领）'!S321,IF($H321="弓将",'[5]配置系数（将领）'!S321,"")))</f>
        <v>0</v>
      </c>
      <c r="U321" s="208" t="str">
        <f ca="1">IF($H321="步将",'[3]配置系数（将领）'!T321,IF($H321="骑将",'[4]配置系数（将领）'!T321,IF($H321="弓将",'[5]配置系数（将领）'!T321,"")))</f>
        <v/>
      </c>
      <c r="V321" s="206">
        <f t="shared" ca="1" si="18"/>
        <v>1</v>
      </c>
      <c r="X321" s="208" t="str">
        <f ca="1">IF($H321="步将",'[3]配置系数（将领）'!W321,IF($H321="骑将",'[4]配置系数（将领）'!W321,IF($H321="弓将",'[5]配置系数（将领）'!W321,"")))</f>
        <v/>
      </c>
      <c r="Y321" s="208" t="str">
        <f ca="1">IF($H321="步将",'[3]配置系数（将领）'!X321,IF($H321="骑将",'[4]配置系数（将领）'!X321,IF($H321="弓将",'[5]配置系数（将领）'!X321,"")))</f>
        <v/>
      </c>
      <c r="Z321" s="208">
        <f>IF($H321="步将",'[3]配置系数（将领）'!Y321,IF($H321="骑将",'[4]配置系数（将领）'!Y321,IF($H321="弓将",'[5]配置系数（将领）'!Y321,"")))</f>
        <v>0</v>
      </c>
      <c r="AA321" s="208">
        <f>IF($H321="步将",'[3]配置系数（将领）'!Z321,IF($H321="骑将",'[4]配置系数（将领）'!Z321,IF($H321="弓将",'[5]配置系数（将领）'!Z321,"")))</f>
        <v>0</v>
      </c>
      <c r="AB321" s="208" t="str">
        <f ca="1">IF($H321="步将",'[3]配置系数（将领）'!AA321,IF($H321="骑将",'[4]配置系数（将领）'!AA321,IF($H321="弓将",'[5]配置系数（将领）'!AA321,"")))</f>
        <v/>
      </c>
      <c r="AC321" s="206">
        <f t="shared" ca="1" si="19"/>
        <v>1</v>
      </c>
    </row>
    <row r="322" spans="3:29" x14ac:dyDescent="0.15">
      <c r="C322" s="107">
        <v>314</v>
      </c>
      <c r="D322" s="69">
        <f>IFERROR(MATCH(C322,索引!J:J,0),D321)</f>
        <v>31</v>
      </c>
      <c r="E322" s="69">
        <f t="shared" si="16"/>
        <v>15</v>
      </c>
      <c r="F322" s="69">
        <f>INDEX(索引!$F:$F,D322,1)</f>
        <v>10024</v>
      </c>
      <c r="G322" s="69" t="str">
        <f>INDEX(索引!$E:$E,D322,1)</f>
        <v>陶谦</v>
      </c>
      <c r="H322" s="69" t="str">
        <f>INDEX(索引!$G:$G,D322,1)</f>
        <v>弓将</v>
      </c>
      <c r="J322" s="208" t="str">
        <f ca="1">IF($H322="步将",'[3]配置系数（将领）'!I322,IF($H322="骑将",'[4]配置系数（将领）'!I322,IF($H322="弓将",'[5]配置系数（将领）'!I322,"")))</f>
        <v/>
      </c>
      <c r="K322" s="208" t="str">
        <f ca="1">IF($H322="步将",'[3]配置系数（将领）'!J322,IF($H322="骑将",'[4]配置系数（将领）'!J322,IF($H322="弓将",'[5]配置系数（将领）'!J322,"")))</f>
        <v/>
      </c>
      <c r="L322" s="208">
        <f>IF($H322="步将",'[3]配置系数（将领）'!K322,IF($H322="骑将",'[4]配置系数（将领）'!K322,IF($H322="弓将",'[5]配置系数（将领）'!K322,"")))</f>
        <v>0</v>
      </c>
      <c r="M322" s="208">
        <f>IF($H322="步将",'[3]配置系数（将领）'!L322,IF($H322="骑将",'[4]配置系数（将领）'!L322,IF($H322="弓将",'[5]配置系数（将领）'!L322,"")))</f>
        <v>0</v>
      </c>
      <c r="N322" s="208" t="str">
        <f ca="1">IF($H322="步将",'[3]配置系数（将领）'!M322,IF($H322="骑将",'[4]配置系数（将领）'!M322,IF($H322="弓将",'[5]配置系数（将领）'!M322,"")))</f>
        <v/>
      </c>
      <c r="O322" s="206">
        <f t="shared" ca="1" si="17"/>
        <v>1</v>
      </c>
      <c r="Q322" s="208" t="str">
        <f ca="1">IF($H322="步将",'[3]配置系数（将领）'!P322,IF($H322="骑将",'[4]配置系数（将领）'!P322,IF($H322="弓将",'[5]配置系数（将领）'!P322,"")))</f>
        <v/>
      </c>
      <c r="R322" s="208" t="str">
        <f ca="1">IF($H322="步将",'[3]配置系数（将领）'!Q322,IF($H322="骑将",'[4]配置系数（将领）'!Q322,IF($H322="弓将",'[5]配置系数（将领）'!Q322,"")))</f>
        <v/>
      </c>
      <c r="S322" s="208">
        <f>IF($H322="步将",'[3]配置系数（将领）'!R322,IF($H322="骑将",'[4]配置系数（将领）'!R322,IF($H322="弓将",'[5]配置系数（将领）'!R322,"")))</f>
        <v>0</v>
      </c>
      <c r="T322" s="208">
        <f>IF($H322="步将",'[3]配置系数（将领）'!S322,IF($H322="骑将",'[4]配置系数（将领）'!S322,IF($H322="弓将",'[5]配置系数（将领）'!S322,"")))</f>
        <v>0</v>
      </c>
      <c r="U322" s="208" t="str">
        <f ca="1">IF($H322="步将",'[3]配置系数（将领）'!T322,IF($H322="骑将",'[4]配置系数（将领）'!T322,IF($H322="弓将",'[5]配置系数（将领）'!T322,"")))</f>
        <v/>
      </c>
      <c r="V322" s="206">
        <f t="shared" ca="1" si="18"/>
        <v>1</v>
      </c>
      <c r="X322" s="208" t="str">
        <f ca="1">IF($H322="步将",'[3]配置系数（将领）'!W322,IF($H322="骑将",'[4]配置系数（将领）'!W322,IF($H322="弓将",'[5]配置系数（将领）'!W322,"")))</f>
        <v/>
      </c>
      <c r="Y322" s="208" t="str">
        <f ca="1">IF($H322="步将",'[3]配置系数（将领）'!X322,IF($H322="骑将",'[4]配置系数（将领）'!X322,IF($H322="弓将",'[5]配置系数（将领）'!X322,"")))</f>
        <v/>
      </c>
      <c r="Z322" s="208">
        <f>IF($H322="步将",'[3]配置系数（将领）'!Y322,IF($H322="骑将",'[4]配置系数（将领）'!Y322,IF($H322="弓将",'[5]配置系数（将领）'!Y322,"")))</f>
        <v>0</v>
      </c>
      <c r="AA322" s="208">
        <f>IF($H322="步将",'[3]配置系数（将领）'!Z322,IF($H322="骑将",'[4]配置系数（将领）'!Z322,IF($H322="弓将",'[5]配置系数（将领）'!Z322,"")))</f>
        <v>0</v>
      </c>
      <c r="AB322" s="208" t="str">
        <f ca="1">IF($H322="步将",'[3]配置系数（将领）'!AA322,IF($H322="骑将",'[4]配置系数（将领）'!AA322,IF($H322="弓将",'[5]配置系数（将领）'!AA322,"")))</f>
        <v/>
      </c>
      <c r="AC322" s="206">
        <f t="shared" ca="1" si="19"/>
        <v>1</v>
      </c>
    </row>
    <row r="323" spans="3:29" x14ac:dyDescent="0.15">
      <c r="C323" s="107">
        <v>315</v>
      </c>
      <c r="D323" s="69">
        <f>IFERROR(MATCH(C323,索引!J:J,0),D322)</f>
        <v>33</v>
      </c>
      <c r="E323" s="69">
        <f t="shared" si="16"/>
        <v>1</v>
      </c>
      <c r="F323" s="69">
        <f>INDEX(索引!$F:$F,D323,1)</f>
        <v>10026</v>
      </c>
      <c r="G323" s="69" t="str">
        <f>INDEX(索引!$E:$E,D323,1)</f>
        <v>邓芝</v>
      </c>
      <c r="H323" s="69" t="str">
        <f>INDEX(索引!$G:$G,D323,1)</f>
        <v>弓将</v>
      </c>
      <c r="J323" s="208" t="str">
        <f ca="1">IF($H323="步将",'[3]配置系数（将领）'!I323,IF($H323="骑将",'[4]配置系数（将领）'!I323,IF($H323="弓将",'[5]配置系数（将领）'!I323,"")))</f>
        <v>1002600000101</v>
      </c>
      <c r="K323" s="208" t="str">
        <f ca="1">IF($H323="步将",'[3]配置系数（将领）'!J323,IF($H323="骑将",'[4]配置系数（将领）'!J323,IF($H323="弓将",'[5]配置系数（将领）'!J323,"")))</f>
        <v>普通攻击:对单体敌人造成{0}%的武力伤害</v>
      </c>
      <c r="L323" s="208">
        <f>IF($H323="步将",'[3]配置系数（将领）'!K323,IF($H323="骑将",'[4]配置系数（将领）'!K323,IF($H323="弓将",'[5]配置系数（将领）'!K323,"")))</f>
        <v>0</v>
      </c>
      <c r="M323" s="208">
        <f>IF($H323="步将",'[3]配置系数（将领）'!L323,IF($H323="骑将",'[4]配置系数（将领）'!L323,IF($H323="弓将",'[5]配置系数（将领）'!L323,"")))</f>
        <v>0</v>
      </c>
      <c r="N323" s="208" t="str">
        <f ca="1">IF($H323="步将",'[3]配置系数（将领）'!M323,IF($H323="骑将",'[4]配置系数（将领）'!M323,IF($H323="弓将",'[5]配置系数（将领）'!M323,"")))</f>
        <v>0.25+0.25+0.25+0.25+0.25+0.25+0.25+0.25+0.25+0.25+0.25+0.25+0.25+0.25+0.25+0.25+0.25</v>
      </c>
      <c r="O323" s="206">
        <f t="shared" ca="1" si="17"/>
        <v>100</v>
      </c>
      <c r="Q323" s="208" t="str">
        <f ca="1">IF($H323="步将",'[3]配置系数（将领）'!P323,IF($H323="骑将",'[4]配置系数（将领）'!P323,IF($H323="弓将",'[5]配置系数（将领）'!P323,"")))</f>
        <v/>
      </c>
      <c r="R323" s="208" t="str">
        <f ca="1">IF($H323="步将",'[3]配置系数（将领）'!Q323,IF($H323="骑将",'[4]配置系数（将领）'!Q323,IF($H323="弓将",'[5]配置系数（将领）'!Q323,"")))</f>
        <v/>
      </c>
      <c r="S323" s="208">
        <f>IF($H323="步将",'[3]配置系数（将领）'!R323,IF($H323="骑将",'[4]配置系数（将领）'!R323,IF($H323="弓将",'[5]配置系数（将领）'!R323,"")))</f>
        <v>0</v>
      </c>
      <c r="T323" s="208">
        <f>IF($H323="步将",'[3]配置系数（将领）'!S323,IF($H323="骑将",'[4]配置系数（将领）'!S323,IF($H323="弓将",'[5]配置系数（将领）'!S323,"")))</f>
        <v>0</v>
      </c>
      <c r="U323" s="208" t="str">
        <f ca="1">IF($H323="步将",'[3]配置系数（将领）'!T323,IF($H323="骑将",'[4]配置系数（将领）'!T323,IF($H323="弓将",'[5]配置系数（将领）'!T323,"")))</f>
        <v/>
      </c>
      <c r="V323" s="206">
        <f t="shared" ca="1" si="18"/>
        <v>1</v>
      </c>
      <c r="X323" s="208" t="str">
        <f ca="1">IF($H323="步将",'[3]配置系数（将领）'!W323,IF($H323="骑将",'[4]配置系数（将领）'!W323,IF($H323="弓将",'[5]配置系数（将领）'!W323,"")))</f>
        <v/>
      </c>
      <c r="Y323" s="208" t="str">
        <f ca="1">IF($H323="步将",'[3]配置系数（将领）'!X323,IF($H323="骑将",'[4]配置系数（将领）'!X323,IF($H323="弓将",'[5]配置系数（将领）'!X323,"")))</f>
        <v/>
      </c>
      <c r="Z323" s="208">
        <f>IF($H323="步将",'[3]配置系数（将领）'!Y323,IF($H323="骑将",'[4]配置系数（将领）'!Y323,IF($H323="弓将",'[5]配置系数（将领）'!Y323,"")))</f>
        <v>0</v>
      </c>
      <c r="AA323" s="208">
        <f>IF($H323="步将",'[3]配置系数（将领）'!Z323,IF($H323="骑将",'[4]配置系数（将领）'!Z323,IF($H323="弓将",'[5]配置系数（将领）'!Z323,"")))</f>
        <v>0</v>
      </c>
      <c r="AB323" s="208" t="str">
        <f ca="1">IF($H323="步将",'[3]配置系数（将领）'!AA323,IF($H323="骑将",'[4]配置系数（将领）'!AA323,IF($H323="弓将",'[5]配置系数（将领）'!AA323,"")))</f>
        <v/>
      </c>
      <c r="AC323" s="206">
        <f t="shared" ca="1" si="19"/>
        <v>1</v>
      </c>
    </row>
    <row r="324" spans="3:29" x14ac:dyDescent="0.15">
      <c r="C324" s="107">
        <v>316</v>
      </c>
      <c r="D324" s="69">
        <f>IFERROR(MATCH(C324,索引!J:J,0),D323)</f>
        <v>33</v>
      </c>
      <c r="E324" s="69">
        <f t="shared" si="16"/>
        <v>2</v>
      </c>
      <c r="F324" s="69">
        <f>INDEX(索引!$F:$F,D324,1)</f>
        <v>10026</v>
      </c>
      <c r="G324" s="69" t="str">
        <f>INDEX(索引!$E:$E,D324,1)</f>
        <v>邓芝</v>
      </c>
      <c r="H324" s="69" t="str">
        <f>INDEX(索引!$G:$G,D324,1)</f>
        <v>弓将</v>
      </c>
      <c r="J324" s="208" t="str">
        <f ca="1">IF($H324="步将",'[3]配置系数（将领）'!I324,IF($H324="骑将",'[4]配置系数（将领）'!I324,IF($H324="弓将",'[5]配置系数（将领）'!I324,"")))</f>
        <v>1002600000201</v>
      </c>
      <c r="K324" s="208" t="str">
        <f ca="1">IF($H324="步将",'[3]配置系数（将领）'!J324,IF($H324="骑将",'[4]配置系数（将领）'!J324,IF($H324="弓将",'[5]配置系数（将领）'!J324,"")))</f>
        <v>怒气技能:对范围内的敌人造成邓芝攻击力{0}%策略伤害，并且清除全部增益效果。如果目标为武将则降低其{1}怒气。</v>
      </c>
      <c r="L324" s="208">
        <f>IF($H324="步将",'[3]配置系数（将领）'!K324,IF($H324="骑将",'[4]配置系数（将领）'!K324,IF($H324="弓将",'[5]配置系数（将领）'!K324,"")))</f>
        <v>0</v>
      </c>
      <c r="M324" s="208">
        <f>IF($H324="步将",'[3]配置系数（将领）'!L324,IF($H324="骑将",'[4]配置系数（将领）'!L324,IF($H324="弓将",'[5]配置系数（将领）'!L324,"")))</f>
        <v>0</v>
      </c>
      <c r="N324" s="208" t="str">
        <f ca="1">IF($H324="步将",'[3]配置系数（将领）'!M324,IF($H324="骑将",'[4]配置系数（将领）'!M324,IF($H324="弓将",'[5]配置系数（将领）'!M324,"")))</f>
        <v>0.21+0.29+0.37+0.45+0.53+0.61+0.69+0.77+0.85+0.93+1.01+1.09+1.17+1.25+1.33+1.41+1.49</v>
      </c>
      <c r="O324" s="206">
        <f t="shared" ca="1" si="17"/>
        <v>100</v>
      </c>
      <c r="Q324" s="208" t="str">
        <f ca="1">IF($H324="步将",'[3]配置系数（将领）'!P324,IF($H324="骑将",'[4]配置系数（将领）'!P324,IF($H324="弓将",'[5]配置系数（将领）'!P324,"")))</f>
        <v/>
      </c>
      <c r="R324" s="208" t="str">
        <f ca="1">IF($H324="步将",'[3]配置系数（将领）'!Q324,IF($H324="骑将",'[4]配置系数（将领）'!Q324,IF($H324="弓将",'[5]配置系数（将领）'!Q324,"")))</f>
        <v/>
      </c>
      <c r="S324" s="208">
        <f>IF($H324="步将",'[3]配置系数（将领）'!R324,IF($H324="骑将",'[4]配置系数（将领）'!R324,IF($H324="弓将",'[5]配置系数（将领）'!R324,"")))</f>
        <v>0</v>
      </c>
      <c r="T324" s="208">
        <f>IF($H324="步将",'[3]配置系数（将领）'!S324,IF($H324="骑将",'[4]配置系数（将领）'!S324,IF($H324="弓将",'[5]配置系数（将领）'!S324,"")))</f>
        <v>0</v>
      </c>
      <c r="U324" s="208" t="str">
        <f ca="1">IF($H324="步将",'[3]配置系数（将领）'!T324,IF($H324="骑将",'[4]配置系数（将领）'!T324,IF($H324="弓将",'[5]配置系数（将领）'!T324,"")))</f>
        <v/>
      </c>
      <c r="V324" s="206">
        <f t="shared" ca="1" si="18"/>
        <v>1</v>
      </c>
      <c r="X324" s="208" t="str">
        <f ca="1">IF($H324="步将",'[3]配置系数（将领）'!W324,IF($H324="骑将",'[4]配置系数（将领）'!W324,IF($H324="弓将",'[5]配置系数（将领）'!W324,"")))</f>
        <v/>
      </c>
      <c r="Y324" s="208" t="str">
        <f ca="1">IF($H324="步将",'[3]配置系数（将领）'!X324,IF($H324="骑将",'[4]配置系数（将领）'!X324,IF($H324="弓将",'[5]配置系数（将领）'!X324,"")))</f>
        <v/>
      </c>
      <c r="Z324" s="208">
        <f>IF($H324="步将",'[3]配置系数（将领）'!Y324,IF($H324="骑将",'[4]配置系数（将领）'!Y324,IF($H324="弓将",'[5]配置系数（将领）'!Y324,"")))</f>
        <v>0</v>
      </c>
      <c r="AA324" s="208">
        <f>IF($H324="步将",'[3]配置系数（将领）'!Z324,IF($H324="骑将",'[4]配置系数（将领）'!Z324,IF($H324="弓将",'[5]配置系数（将领）'!Z324,"")))</f>
        <v>0</v>
      </c>
      <c r="AB324" s="208" t="str">
        <f ca="1">IF($H324="步将",'[3]配置系数（将领）'!AA324,IF($H324="骑将",'[4]配置系数（将领）'!AA324,IF($H324="弓将",'[5]配置系数（将领）'!AA324,"")))</f>
        <v/>
      </c>
      <c r="AC324" s="206">
        <f t="shared" ca="1" si="19"/>
        <v>1</v>
      </c>
    </row>
    <row r="325" spans="3:29" x14ac:dyDescent="0.15">
      <c r="C325" s="107">
        <v>317</v>
      </c>
      <c r="D325" s="69">
        <f>IFERROR(MATCH(C325,索引!J:J,0),D324)</f>
        <v>33</v>
      </c>
      <c r="E325" s="69">
        <f t="shared" si="16"/>
        <v>3</v>
      </c>
      <c r="F325" s="69">
        <f>INDEX(索引!$F:$F,D325,1)</f>
        <v>10026</v>
      </c>
      <c r="G325" s="69" t="str">
        <f>INDEX(索引!$E:$E,D325,1)</f>
        <v>邓芝</v>
      </c>
      <c r="H325" s="69" t="str">
        <f>INDEX(索引!$G:$G,D325,1)</f>
        <v>弓将</v>
      </c>
      <c r="J325" s="208" t="str">
        <f ca="1">IF($H325="步将",'[3]配置系数（将领）'!I325,IF($H325="骑将",'[4]配置系数（将领）'!I325,IF($H325="弓将",'[5]配置系数（将领）'!I325,"")))</f>
        <v>1002600000202</v>
      </c>
      <c r="K325" s="208" t="str">
        <f ca="1">IF($H325="步将",'[3]配置系数（将领）'!J325,IF($H325="骑将",'[4]配置系数（将领）'!J325,IF($H325="弓将",'[5]配置系数（将领）'!J325,"")))</f>
        <v>怒气技能:对范围内的敌人造成邓芝攻击力{0}%策略伤害，并且清除全部增益效果。如果目标为武将则降低其{1}怒气。</v>
      </c>
      <c r="L325" s="208">
        <f>IF($H325="步将",'[3]配置系数（将领）'!K325,IF($H325="骑将",'[4]配置系数（将领）'!K325,IF($H325="弓将",'[5]配置系数（将领）'!K325,"")))</f>
        <v>0</v>
      </c>
      <c r="M325" s="208">
        <f>IF($H325="步将",'[3]配置系数（将领）'!L325,IF($H325="骑将",'[4]配置系数（将领）'!L325,IF($H325="弓将",'[5]配置系数（将领）'!L325,"")))</f>
        <v>0</v>
      </c>
      <c r="N325" s="208" t="str">
        <f ca="1">IF($H325="步将",'[3]配置系数（将领）'!M325,IF($H325="骑将",'[4]配置系数（将领）'!M325,IF($H325="弓将",'[5]配置系数（将领）'!M325,"")))</f>
        <v>-6+-6.5+-7+-7.5+-8+-8.5+-9+-9.5+-10+-10.5+-11+-11.5+-12+-12.5+-13+-13.5+-14</v>
      </c>
      <c r="O325" s="206">
        <f t="shared" ca="1" si="17"/>
        <v>-1</v>
      </c>
      <c r="Q325" s="208" t="str">
        <f ca="1">IF($H325="步将",'[3]配置系数（将领）'!P325,IF($H325="骑将",'[4]配置系数（将领）'!P325,IF($H325="弓将",'[5]配置系数（将领）'!P325,"")))</f>
        <v/>
      </c>
      <c r="R325" s="208" t="str">
        <f ca="1">IF($H325="步将",'[3]配置系数（将领）'!Q325,IF($H325="骑将",'[4]配置系数（将领）'!Q325,IF($H325="弓将",'[5]配置系数（将领）'!Q325,"")))</f>
        <v/>
      </c>
      <c r="S325" s="208">
        <f>IF($H325="步将",'[3]配置系数（将领）'!R325,IF($H325="骑将",'[4]配置系数（将领）'!R325,IF($H325="弓将",'[5]配置系数（将领）'!R325,"")))</f>
        <v>0</v>
      </c>
      <c r="T325" s="208">
        <f>IF($H325="步将",'[3]配置系数（将领）'!S325,IF($H325="骑将",'[4]配置系数（将领）'!S325,IF($H325="弓将",'[5]配置系数（将领）'!S325,"")))</f>
        <v>0</v>
      </c>
      <c r="U325" s="208" t="str">
        <f ca="1">IF($H325="步将",'[3]配置系数（将领）'!T325,IF($H325="骑将",'[4]配置系数（将领）'!T325,IF($H325="弓将",'[5]配置系数（将领）'!T325,"")))</f>
        <v/>
      </c>
      <c r="V325" s="206">
        <f t="shared" ca="1" si="18"/>
        <v>1</v>
      </c>
      <c r="X325" s="208" t="str">
        <f ca="1">IF($H325="步将",'[3]配置系数（将领）'!W325,IF($H325="骑将",'[4]配置系数（将领）'!W325,IF($H325="弓将",'[5]配置系数（将领）'!W325,"")))</f>
        <v/>
      </c>
      <c r="Y325" s="208" t="str">
        <f ca="1">IF($H325="步将",'[3]配置系数（将领）'!X325,IF($H325="骑将",'[4]配置系数（将领）'!X325,IF($H325="弓将",'[5]配置系数（将领）'!X325,"")))</f>
        <v/>
      </c>
      <c r="Z325" s="208">
        <f>IF($H325="步将",'[3]配置系数（将领）'!Y325,IF($H325="骑将",'[4]配置系数（将领）'!Y325,IF($H325="弓将",'[5]配置系数（将领）'!Y325,"")))</f>
        <v>0</v>
      </c>
      <c r="AA325" s="208">
        <f>IF($H325="步将",'[3]配置系数（将领）'!Z325,IF($H325="骑将",'[4]配置系数（将领）'!Z325,IF($H325="弓将",'[5]配置系数（将领）'!Z325,"")))</f>
        <v>0</v>
      </c>
      <c r="AB325" s="208" t="str">
        <f ca="1">IF($H325="步将",'[3]配置系数（将领）'!AA325,IF($H325="骑将",'[4]配置系数（将领）'!AA325,IF($H325="弓将",'[5]配置系数（将领）'!AA325,"")))</f>
        <v/>
      </c>
      <c r="AC325" s="206">
        <f t="shared" ca="1" si="19"/>
        <v>1</v>
      </c>
    </row>
    <row r="326" spans="3:29" x14ac:dyDescent="0.15">
      <c r="C326" s="107">
        <v>318</v>
      </c>
      <c r="D326" s="69">
        <f>IFERROR(MATCH(C326,索引!J:J,0),D325)</f>
        <v>33</v>
      </c>
      <c r="E326" s="69">
        <f t="shared" si="16"/>
        <v>4</v>
      </c>
      <c r="F326" s="69">
        <f>INDEX(索引!$F:$F,D326,1)</f>
        <v>10026</v>
      </c>
      <c r="G326" s="69" t="str">
        <f>INDEX(索引!$E:$E,D326,1)</f>
        <v>邓芝</v>
      </c>
      <c r="H326" s="69" t="str">
        <f>INDEX(索引!$G:$G,D326,1)</f>
        <v>弓将</v>
      </c>
      <c r="J326" s="208" t="str">
        <f ca="1">IF($H326="步将",'[3]配置系数（将领）'!I326,IF($H326="骑将",'[4]配置系数（将领）'!I326,IF($H326="弓将",'[5]配置系数（将领）'!I326,"")))</f>
        <v>1002600000301</v>
      </c>
      <c r="K326" s="208" t="str">
        <f ca="1">IF($H326="步将",'[3]配置系数（将领）'!J326,IF($H326="骑将",'[4]配置系数（将领）'!J326,IF($H326="弓将",'[5]配置系数（将领）'!J326,"")))</f>
        <v>被动技能1:邓芝每10秒自身策略伤害提高{0}%。</v>
      </c>
      <c r="L326" s="208">
        <f>IF($H326="步将",'[3]配置系数（将领）'!K326,IF($H326="骑将",'[4]配置系数（将领）'!K326,IF($H326="弓将",'[5]配置系数（将领）'!K326,"")))</f>
        <v>0</v>
      </c>
      <c r="M326" s="208">
        <f>IF($H326="步将",'[3]配置系数（将领）'!L326,IF($H326="骑将",'[4]配置系数（将领）'!L326,IF($H326="弓将",'[5]配置系数（将领）'!L326,"")))</f>
        <v>0</v>
      </c>
      <c r="N326" s="208" t="str">
        <f ca="1">IF($H326="步将",'[3]配置系数（将领）'!M326,IF($H326="骑将",'[4]配置系数（将领）'!M326,IF($H326="弓将",'[5]配置系数（将领）'!M326,"")))</f>
        <v>0.08+0.09+0.1+0.11+0.12+0.13+0.14+0.15+0.16+0.17+0.18+0.19+0.2+0.21+0.22+0.23+0.24</v>
      </c>
      <c r="O326" s="206">
        <f t="shared" ca="1" si="17"/>
        <v>100</v>
      </c>
      <c r="Q326" s="208" t="str">
        <f ca="1">IF($H326="步将",'[3]配置系数（将领）'!P326,IF($H326="骑将",'[4]配置系数（将领）'!P326,IF($H326="弓将",'[5]配置系数（将领）'!P326,"")))</f>
        <v/>
      </c>
      <c r="R326" s="208" t="str">
        <f ca="1">IF($H326="步将",'[3]配置系数（将领）'!Q326,IF($H326="骑将",'[4]配置系数（将领）'!Q326,IF($H326="弓将",'[5]配置系数（将领）'!Q326,"")))</f>
        <v/>
      </c>
      <c r="S326" s="208">
        <f>IF($H326="步将",'[3]配置系数（将领）'!R326,IF($H326="骑将",'[4]配置系数（将领）'!R326,IF($H326="弓将",'[5]配置系数（将领）'!R326,"")))</f>
        <v>0</v>
      </c>
      <c r="T326" s="208">
        <f>IF($H326="步将",'[3]配置系数（将领）'!S326,IF($H326="骑将",'[4]配置系数（将领）'!S326,IF($H326="弓将",'[5]配置系数（将领）'!S326,"")))</f>
        <v>0</v>
      </c>
      <c r="U326" s="208" t="str">
        <f ca="1">IF($H326="步将",'[3]配置系数（将领）'!T326,IF($H326="骑将",'[4]配置系数（将领）'!T326,IF($H326="弓将",'[5]配置系数（将领）'!T326,"")))</f>
        <v/>
      </c>
      <c r="V326" s="206">
        <f t="shared" ca="1" si="18"/>
        <v>1</v>
      </c>
      <c r="X326" s="208" t="str">
        <f ca="1">IF($H326="步将",'[3]配置系数（将领）'!W326,IF($H326="骑将",'[4]配置系数（将领）'!W326,IF($H326="弓将",'[5]配置系数（将领）'!W326,"")))</f>
        <v/>
      </c>
      <c r="Y326" s="208" t="str">
        <f ca="1">IF($H326="步将",'[3]配置系数（将领）'!X326,IF($H326="骑将",'[4]配置系数（将领）'!X326,IF($H326="弓将",'[5]配置系数（将领）'!X326,"")))</f>
        <v/>
      </c>
      <c r="Z326" s="208">
        <f>IF($H326="步将",'[3]配置系数（将领）'!Y326,IF($H326="骑将",'[4]配置系数（将领）'!Y326,IF($H326="弓将",'[5]配置系数（将领）'!Y326,"")))</f>
        <v>0</v>
      </c>
      <c r="AA326" s="208">
        <f>IF($H326="步将",'[3]配置系数（将领）'!Z326,IF($H326="骑将",'[4]配置系数（将领）'!Z326,IF($H326="弓将",'[5]配置系数（将领）'!Z326,"")))</f>
        <v>0</v>
      </c>
      <c r="AB326" s="208" t="str">
        <f ca="1">IF($H326="步将",'[3]配置系数（将领）'!AA326,IF($H326="骑将",'[4]配置系数（将领）'!AA326,IF($H326="弓将",'[5]配置系数（将领）'!AA326,"")))</f>
        <v/>
      </c>
      <c r="AC326" s="206">
        <f t="shared" ca="1" si="19"/>
        <v>1</v>
      </c>
    </row>
    <row r="327" spans="3:29" x14ac:dyDescent="0.15">
      <c r="C327" s="107">
        <v>319</v>
      </c>
      <c r="D327" s="69">
        <f>IFERROR(MATCH(C327,索引!J:J,0),D326)</f>
        <v>33</v>
      </c>
      <c r="E327" s="69">
        <f t="shared" si="16"/>
        <v>5</v>
      </c>
      <c r="F327" s="69">
        <f>INDEX(索引!$F:$F,D327,1)</f>
        <v>10026</v>
      </c>
      <c r="G327" s="69" t="str">
        <f>INDEX(索引!$E:$E,D327,1)</f>
        <v>邓芝</v>
      </c>
      <c r="H327" s="69" t="str">
        <f>INDEX(索引!$G:$G,D327,1)</f>
        <v>弓将</v>
      </c>
      <c r="J327" s="208" t="str">
        <f ca="1">IF($H327="步将",'[3]配置系数（将领）'!I327,IF($H327="骑将",'[4]配置系数（将领）'!I327,IF($H327="弓将",'[5]配置系数（将领）'!I327,"")))</f>
        <v>1002600000401</v>
      </c>
      <c r="K327" s="208" t="str">
        <f ca="1">IF($H327="步将",'[3]配置系数（将领）'!J327,IF($H327="骑将",'[4]配置系数（将领）'!J327,IF($H327="弓将",'[5]配置系数（将领）'!J327,"")))</f>
        <v>被动技能2:武将率领弓兵时，弓兵的攻击速度增加8；率领弩兵时，弩兵攻击无视20%护甲。</v>
      </c>
      <c r="L327" s="208">
        <f>IF($H327="步将",'[3]配置系数（将领）'!K327,IF($H327="骑将",'[4]配置系数（将领）'!K327,IF($H327="弓将",'[5]配置系数（将领）'!K327,"")))</f>
        <v>0</v>
      </c>
      <c r="M327" s="208">
        <f>IF($H327="步将",'[3]配置系数（将领）'!L327,IF($H327="骑将",'[4]配置系数（将领）'!L327,IF($H327="弓将",'[5]配置系数（将领）'!L327,"")))</f>
        <v>0</v>
      </c>
      <c r="N327" s="208" t="str">
        <f ca="1">IF($H327="步将",'[3]配置系数（将领）'!M327,IF($H327="骑将",'[4]配置系数（将领）'!M327,IF($H327="弓将",'[5]配置系数（将领）'!M327,"")))</f>
        <v>8+8+8+8+8+8+8+8+8+8+8+8+8+8+8+8+8</v>
      </c>
      <c r="O327" s="206">
        <f t="shared" ca="1" si="17"/>
        <v>1</v>
      </c>
      <c r="Q327" s="208" t="str">
        <f ca="1">IF($H327="步将",'[3]配置系数（将领）'!P327,IF($H327="骑将",'[4]配置系数（将领）'!P327,IF($H327="弓将",'[5]配置系数（将领）'!P327,"")))</f>
        <v>1002600000402</v>
      </c>
      <c r="R327" s="208" t="str">
        <f ca="1">IF($H327="步将",'[3]配置系数（将领）'!Q327,IF($H327="骑将",'[4]配置系数（将领）'!Q327,IF($H327="弓将",'[5]配置系数（将领）'!Q327,"")))</f>
        <v>被动技能2:武将率领弓兵时，弓兵的攻击速度增加8；率领弩兵时，弩兵攻击无视20%护甲。</v>
      </c>
      <c r="S327" s="208">
        <f>IF($H327="步将",'[3]配置系数（将领）'!R327,IF($H327="骑将",'[4]配置系数（将领）'!R327,IF($H327="弓将",'[5]配置系数（将领）'!R327,"")))</f>
        <v>0</v>
      </c>
      <c r="T327" s="208">
        <f>IF($H327="步将",'[3]配置系数（将领）'!S327,IF($H327="骑将",'[4]配置系数（将领）'!S327,IF($H327="弓将",'[5]配置系数（将领）'!S327,"")))</f>
        <v>0</v>
      </c>
      <c r="U327" s="208" t="str">
        <f ca="1">IF($H327="步将",'[3]配置系数（将领）'!T327,IF($H327="骑将",'[4]配置系数（将领）'!T327,IF($H327="弓将",'[5]配置系数（将领）'!T327,"")))</f>
        <v>0.2+0.2+0.2+0.2+0.2+0.2+0.2+0.2+0.2+0.2+0.2+0.2+0.2+0.2+0.2+0.2+0.2</v>
      </c>
      <c r="V327" s="206">
        <f t="shared" ca="1" si="18"/>
        <v>1</v>
      </c>
      <c r="X327" s="208" t="str">
        <f ca="1">IF($H327="步将",'[3]配置系数（将领）'!W327,IF($H327="骑将",'[4]配置系数（将领）'!W327,IF($H327="弓将",'[5]配置系数（将领）'!W327,"")))</f>
        <v/>
      </c>
      <c r="Y327" s="208" t="str">
        <f ca="1">IF($H327="步将",'[3]配置系数（将领）'!X327,IF($H327="骑将",'[4]配置系数（将领）'!X327,IF($H327="弓将",'[5]配置系数（将领）'!X327,"")))</f>
        <v/>
      </c>
      <c r="Z327" s="208">
        <f>IF($H327="步将",'[3]配置系数（将领）'!Y327,IF($H327="骑将",'[4]配置系数（将领）'!Y327,IF($H327="弓将",'[5]配置系数（将领）'!Y327,"")))</f>
        <v>0</v>
      </c>
      <c r="AA327" s="208">
        <f>IF($H327="步将",'[3]配置系数（将领）'!Z327,IF($H327="骑将",'[4]配置系数（将领）'!Z327,IF($H327="弓将",'[5]配置系数（将领）'!Z327,"")))</f>
        <v>0</v>
      </c>
      <c r="AB327" s="208" t="str">
        <f ca="1">IF($H327="步将",'[3]配置系数（将领）'!AA327,IF($H327="骑将",'[4]配置系数（将领）'!AA327,IF($H327="弓将",'[5]配置系数（将领）'!AA327,"")))</f>
        <v/>
      </c>
      <c r="AC327" s="206">
        <f t="shared" ca="1" si="19"/>
        <v>1</v>
      </c>
    </row>
    <row r="328" spans="3:29" x14ac:dyDescent="0.15">
      <c r="C328" s="107">
        <v>320</v>
      </c>
      <c r="D328" s="69">
        <f>IFERROR(MATCH(C328,索引!J:J,0),D327)</f>
        <v>33</v>
      </c>
      <c r="E328" s="69">
        <f t="shared" si="16"/>
        <v>6</v>
      </c>
      <c r="F328" s="69">
        <f>INDEX(索引!$F:$F,D328,1)</f>
        <v>10026</v>
      </c>
      <c r="G328" s="69" t="str">
        <f>INDEX(索引!$E:$E,D328,1)</f>
        <v>邓芝</v>
      </c>
      <c r="H328" s="69" t="str">
        <f>INDEX(索引!$G:$G,D328,1)</f>
        <v>弓将</v>
      </c>
      <c r="J328" s="208" t="str">
        <f ca="1">IF($H328="步将",'[3]配置系数（将领）'!I328,IF($H328="骑将",'[4]配置系数（将领）'!I328,IF($H328="弓将",'[5]配置系数（将领）'!I328,"")))</f>
        <v>1002600000501</v>
      </c>
      <c r="K328" s="208" t="str">
        <f ca="1">IF($H328="步将",'[3]配置系数（将领）'!J328,IF($H328="骑将",'[4]配置系数（将领）'!J328,IF($H328="弓将",'[5]配置系数（将领）'!J328,"")))</f>
        <v>被动技能3:运筹帷幄，决胜千里，自身策略伤害提升20%。</v>
      </c>
      <c r="L328" s="208">
        <f>IF($H328="步将",'[3]配置系数（将领）'!K328,IF($H328="骑将",'[4]配置系数（将领）'!K328,IF($H328="弓将",'[5]配置系数（将领）'!K328,"")))</f>
        <v>0</v>
      </c>
      <c r="M328" s="208">
        <f>IF($H328="步将",'[3]配置系数（将领）'!L328,IF($H328="骑将",'[4]配置系数（将领）'!L328,IF($H328="弓将",'[5]配置系数（将领）'!L328,"")))</f>
        <v>0</v>
      </c>
      <c r="N328" s="208" t="str">
        <f ca="1">IF($H328="步将",'[3]配置系数（将领）'!M328,IF($H328="骑将",'[4]配置系数（将领）'!M328,IF($H328="弓将",'[5]配置系数（将领）'!M328,"")))</f>
        <v>0.2+0.2+0.2+0.2+0.2+0.2+0.2+0.2+0.2+0.2+0.2+0.2+0.2+0.2+0.2+0.2+0.2</v>
      </c>
      <c r="O328" s="206">
        <f t="shared" ca="1" si="17"/>
        <v>1</v>
      </c>
      <c r="Q328" s="208" t="str">
        <f ca="1">IF($H328="步将",'[3]配置系数（将领）'!P328,IF($H328="骑将",'[4]配置系数（将领）'!P328,IF($H328="弓将",'[5]配置系数（将领）'!P328,"")))</f>
        <v/>
      </c>
      <c r="R328" s="208" t="str">
        <f ca="1">IF($H328="步将",'[3]配置系数（将领）'!Q328,IF($H328="骑将",'[4]配置系数（将领）'!Q328,IF($H328="弓将",'[5]配置系数（将领）'!Q328,"")))</f>
        <v/>
      </c>
      <c r="S328" s="208">
        <f>IF($H328="步将",'[3]配置系数（将领）'!R328,IF($H328="骑将",'[4]配置系数（将领）'!R328,IF($H328="弓将",'[5]配置系数（将领）'!R328,"")))</f>
        <v>0</v>
      </c>
      <c r="T328" s="208">
        <f>IF($H328="步将",'[3]配置系数（将领）'!S328,IF($H328="骑将",'[4]配置系数（将领）'!S328,IF($H328="弓将",'[5]配置系数（将领）'!S328,"")))</f>
        <v>0</v>
      </c>
      <c r="U328" s="208" t="str">
        <f ca="1">IF($H328="步将",'[3]配置系数（将领）'!T328,IF($H328="骑将",'[4]配置系数（将领）'!T328,IF($H328="弓将",'[5]配置系数（将领）'!T328,"")))</f>
        <v/>
      </c>
      <c r="V328" s="206">
        <f t="shared" ca="1" si="18"/>
        <v>1</v>
      </c>
      <c r="X328" s="208" t="str">
        <f ca="1">IF($H328="步将",'[3]配置系数（将领）'!W328,IF($H328="骑将",'[4]配置系数（将领）'!W328,IF($H328="弓将",'[5]配置系数（将领）'!W328,"")))</f>
        <v/>
      </c>
      <c r="Y328" s="208" t="str">
        <f ca="1">IF($H328="步将",'[3]配置系数（将领）'!X328,IF($H328="骑将",'[4]配置系数（将领）'!X328,IF($H328="弓将",'[5]配置系数（将领）'!X328,"")))</f>
        <v/>
      </c>
      <c r="Z328" s="208">
        <f>IF($H328="步将",'[3]配置系数（将领）'!Y328,IF($H328="骑将",'[4]配置系数（将领）'!Y328,IF($H328="弓将",'[5]配置系数（将领）'!Y328,"")))</f>
        <v>0</v>
      </c>
      <c r="AA328" s="208">
        <f>IF($H328="步将",'[3]配置系数（将领）'!Z328,IF($H328="骑将",'[4]配置系数（将领）'!Z328,IF($H328="弓将",'[5]配置系数（将领）'!Z328,"")))</f>
        <v>0</v>
      </c>
      <c r="AB328" s="208" t="str">
        <f ca="1">IF($H328="步将",'[3]配置系数（将领）'!AA328,IF($H328="骑将",'[4]配置系数（将领）'!AA328,IF($H328="弓将",'[5]配置系数（将领）'!AA328,"")))</f>
        <v/>
      </c>
      <c r="AC328" s="206">
        <f t="shared" ca="1" si="19"/>
        <v>1</v>
      </c>
    </row>
    <row r="329" spans="3:29" x14ac:dyDescent="0.15">
      <c r="C329" s="107">
        <v>321</v>
      </c>
      <c r="D329" s="69">
        <f>IFERROR(MATCH(C329,索引!J:J,0),D328)</f>
        <v>33</v>
      </c>
      <c r="E329" s="69">
        <f t="shared" ref="E329:E392" si="20">MIN(IF(G329=G328,E328+1,1),15)</f>
        <v>7</v>
      </c>
      <c r="F329" s="69">
        <f>INDEX(索引!$F:$F,D329,1)</f>
        <v>10026</v>
      </c>
      <c r="G329" s="69" t="str">
        <f>INDEX(索引!$E:$E,D329,1)</f>
        <v>邓芝</v>
      </c>
      <c r="H329" s="69" t="str">
        <f>INDEX(索引!$G:$G,D329,1)</f>
        <v>弓将</v>
      </c>
      <c r="J329" s="208" t="str">
        <f ca="1">IF($H329="步将",'[3]配置系数（将领）'!I329,IF($H329="骑将",'[4]配置系数（将领）'!I329,IF($H329="弓将",'[5]配置系数（将领）'!I329,"")))</f>
        <v/>
      </c>
      <c r="K329" s="208" t="str">
        <f ca="1">IF($H329="步将",'[3]配置系数（将领）'!J329,IF($H329="骑将",'[4]配置系数（将领）'!J329,IF($H329="弓将",'[5]配置系数（将领）'!J329,"")))</f>
        <v/>
      </c>
      <c r="L329" s="208">
        <f>IF($H329="步将",'[3]配置系数（将领）'!K329,IF($H329="骑将",'[4]配置系数（将领）'!K329,IF($H329="弓将",'[5]配置系数（将领）'!K329,"")))</f>
        <v>0</v>
      </c>
      <c r="M329" s="208">
        <f>IF($H329="步将",'[3]配置系数（将领）'!L329,IF($H329="骑将",'[4]配置系数（将领）'!L329,IF($H329="弓将",'[5]配置系数（将领）'!L329,"")))</f>
        <v>0</v>
      </c>
      <c r="N329" s="208" t="str">
        <f ca="1">IF($H329="步将",'[3]配置系数（将领）'!M329,IF($H329="骑将",'[4]配置系数（将领）'!M329,IF($H329="弓将",'[5]配置系数（将领）'!M329,"")))</f>
        <v/>
      </c>
      <c r="O329" s="206">
        <f t="shared" ref="O329:O392" ca="1" si="21">IFERROR(IF(RIGHT(J329,1)="4",IF(MID(K329,FIND("{3}",K329)+3,1)="%",100,1),IF(RIGHT(J329,1)="3",IF(MID(K329,FIND("{2}",K329)+3,1)="%",100,1),IF(RIGHT(J329,1)="2",IF(MID(K329,FIND("{1}",K329)+3,1)="%",100,1),IF(MID(K329,FIND("{0}",K329)+3,1)="%",100,1)))),1)*IFERROR(IF(LEFT(N329,FIND("+",N329)-1)+0&lt;0,-1,1),1)</f>
        <v>1</v>
      </c>
      <c r="Q329" s="208" t="str">
        <f ca="1">IF($H329="步将",'[3]配置系数（将领）'!P329,IF($H329="骑将",'[4]配置系数（将领）'!P329,IF($H329="弓将",'[5]配置系数（将领）'!P329,"")))</f>
        <v/>
      </c>
      <c r="R329" s="208" t="str">
        <f ca="1">IF($H329="步将",'[3]配置系数（将领）'!Q329,IF($H329="骑将",'[4]配置系数（将领）'!Q329,IF($H329="弓将",'[5]配置系数（将领）'!Q329,"")))</f>
        <v/>
      </c>
      <c r="S329" s="208">
        <f>IF($H329="步将",'[3]配置系数（将领）'!R329,IF($H329="骑将",'[4]配置系数（将领）'!R329,IF($H329="弓将",'[5]配置系数（将领）'!R329,"")))</f>
        <v>0</v>
      </c>
      <c r="T329" s="208">
        <f>IF($H329="步将",'[3]配置系数（将领）'!S329,IF($H329="骑将",'[4]配置系数（将领）'!S329,IF($H329="弓将",'[5]配置系数（将领）'!S329,"")))</f>
        <v>0</v>
      </c>
      <c r="U329" s="208" t="str">
        <f ca="1">IF($H329="步将",'[3]配置系数（将领）'!T329,IF($H329="骑将",'[4]配置系数（将领）'!T329,IF($H329="弓将",'[5]配置系数（将领）'!T329,"")))</f>
        <v/>
      </c>
      <c r="V329" s="206">
        <f t="shared" ref="V329:V392" ca="1" si="22">IFERROR(IF(RIGHT(Q329,1)="4",IF(MID(R329,FIND("{3}",R329)+3,1)="%",100,1),IF(RIGHT(Q329,1)="3",IF(MID(R329,FIND("{2}",R329)+3,1)="%",100,1),IF(RIGHT(Q329,1)="2",IF(MID(R329,FIND("{1}",R329)+3,1)="%",100,1),IF(MID(R329,FIND("{0}",R329)+3,1)="%",100,1)))),1)*IFERROR(IF(LEFT(U329,FIND("+",U329)-1)+0&lt;0,-1,1),1)</f>
        <v>1</v>
      </c>
      <c r="X329" s="208" t="str">
        <f ca="1">IF($H329="步将",'[3]配置系数（将领）'!W329,IF($H329="骑将",'[4]配置系数（将领）'!W329,IF($H329="弓将",'[5]配置系数（将领）'!W329,"")))</f>
        <v/>
      </c>
      <c r="Y329" s="208" t="str">
        <f ca="1">IF($H329="步将",'[3]配置系数（将领）'!X329,IF($H329="骑将",'[4]配置系数（将领）'!X329,IF($H329="弓将",'[5]配置系数（将领）'!X329,"")))</f>
        <v/>
      </c>
      <c r="Z329" s="208">
        <f>IF($H329="步将",'[3]配置系数（将领）'!Y329,IF($H329="骑将",'[4]配置系数（将领）'!Y329,IF($H329="弓将",'[5]配置系数（将领）'!Y329,"")))</f>
        <v>0</v>
      </c>
      <c r="AA329" s="208">
        <f>IF($H329="步将",'[3]配置系数（将领）'!Z329,IF($H329="骑将",'[4]配置系数（将领）'!Z329,IF($H329="弓将",'[5]配置系数（将领）'!Z329,"")))</f>
        <v>0</v>
      </c>
      <c r="AB329" s="208" t="str">
        <f ca="1">IF($H329="步将",'[3]配置系数（将领）'!AA329,IF($H329="骑将",'[4]配置系数（将领）'!AA329,IF($H329="弓将",'[5]配置系数（将领）'!AA329,"")))</f>
        <v/>
      </c>
      <c r="AC329" s="206">
        <f t="shared" ref="AC329:AC392" ca="1" si="23">IFERROR(IF(RIGHT(X329,1)="4",IF(MID(Y329,FIND("{3}",Y329)+3,1)="%",100,1),IF(RIGHT(X329,1)="3",IF(MID(Y329,FIND("{2}",Y329)+3,1)="%",100,1),IF(RIGHT(X329,1)="2",IF(MID(Y329,FIND("{1}",Y329)+3,1)="%",100,1),IF(MID(Y329,FIND("{0}",Y329)+3,1)="%",100,1)))),1)*IFERROR(IF(LEFT(AB329,FIND("+",AB329)-1)+0&lt;0,-1,1),1)</f>
        <v>1</v>
      </c>
    </row>
    <row r="330" spans="3:29" x14ac:dyDescent="0.15">
      <c r="C330" s="107">
        <v>322</v>
      </c>
      <c r="D330" s="69">
        <f>IFERROR(MATCH(C330,索引!J:J,0),D329)</f>
        <v>33</v>
      </c>
      <c r="E330" s="69">
        <f t="shared" si="20"/>
        <v>8</v>
      </c>
      <c r="F330" s="69">
        <f>INDEX(索引!$F:$F,D330,1)</f>
        <v>10026</v>
      </c>
      <c r="G330" s="69" t="str">
        <f>INDEX(索引!$E:$E,D330,1)</f>
        <v>邓芝</v>
      </c>
      <c r="H330" s="69" t="str">
        <f>INDEX(索引!$G:$G,D330,1)</f>
        <v>弓将</v>
      </c>
      <c r="J330" s="208" t="str">
        <f ca="1">IF($H330="步将",'[3]配置系数（将领）'!I330,IF($H330="骑将",'[4]配置系数（将领）'!I330,IF($H330="弓将",'[5]配置系数（将领）'!I330,"")))</f>
        <v/>
      </c>
      <c r="K330" s="208" t="str">
        <f ca="1">IF($H330="步将",'[3]配置系数（将领）'!J330,IF($H330="骑将",'[4]配置系数（将领）'!J330,IF($H330="弓将",'[5]配置系数（将领）'!J330,"")))</f>
        <v/>
      </c>
      <c r="L330" s="208">
        <f>IF($H330="步将",'[3]配置系数（将领）'!K330,IF($H330="骑将",'[4]配置系数（将领）'!K330,IF($H330="弓将",'[5]配置系数（将领）'!K330,"")))</f>
        <v>0</v>
      </c>
      <c r="M330" s="208">
        <f>IF($H330="步将",'[3]配置系数（将领）'!L330,IF($H330="骑将",'[4]配置系数（将领）'!L330,IF($H330="弓将",'[5]配置系数（将领）'!L330,"")))</f>
        <v>0</v>
      </c>
      <c r="N330" s="208" t="str">
        <f ca="1">IF($H330="步将",'[3]配置系数（将领）'!M330,IF($H330="骑将",'[4]配置系数（将领）'!M330,IF($H330="弓将",'[5]配置系数（将领）'!M330,"")))</f>
        <v/>
      </c>
      <c r="O330" s="206">
        <f t="shared" ca="1" si="21"/>
        <v>1</v>
      </c>
      <c r="Q330" s="208" t="str">
        <f ca="1">IF($H330="步将",'[3]配置系数（将领）'!P330,IF($H330="骑将",'[4]配置系数（将领）'!P330,IF($H330="弓将",'[5]配置系数（将领）'!P330,"")))</f>
        <v/>
      </c>
      <c r="R330" s="208" t="str">
        <f ca="1">IF($H330="步将",'[3]配置系数（将领）'!Q330,IF($H330="骑将",'[4]配置系数（将领）'!Q330,IF($H330="弓将",'[5]配置系数（将领）'!Q330,"")))</f>
        <v/>
      </c>
      <c r="S330" s="208">
        <f>IF($H330="步将",'[3]配置系数（将领）'!R330,IF($H330="骑将",'[4]配置系数（将领）'!R330,IF($H330="弓将",'[5]配置系数（将领）'!R330,"")))</f>
        <v>0</v>
      </c>
      <c r="T330" s="208">
        <f>IF($H330="步将",'[3]配置系数（将领）'!S330,IF($H330="骑将",'[4]配置系数（将领）'!S330,IF($H330="弓将",'[5]配置系数（将领）'!S330,"")))</f>
        <v>0</v>
      </c>
      <c r="U330" s="208" t="str">
        <f ca="1">IF($H330="步将",'[3]配置系数（将领）'!T330,IF($H330="骑将",'[4]配置系数（将领）'!T330,IF($H330="弓将",'[5]配置系数（将领）'!T330,"")))</f>
        <v/>
      </c>
      <c r="V330" s="206">
        <f t="shared" ca="1" si="22"/>
        <v>1</v>
      </c>
      <c r="X330" s="208" t="str">
        <f ca="1">IF($H330="步将",'[3]配置系数（将领）'!W330,IF($H330="骑将",'[4]配置系数（将领）'!W330,IF($H330="弓将",'[5]配置系数（将领）'!W330,"")))</f>
        <v/>
      </c>
      <c r="Y330" s="208" t="str">
        <f ca="1">IF($H330="步将",'[3]配置系数（将领）'!X330,IF($H330="骑将",'[4]配置系数（将领）'!X330,IF($H330="弓将",'[5]配置系数（将领）'!X330,"")))</f>
        <v/>
      </c>
      <c r="Z330" s="208">
        <f>IF($H330="步将",'[3]配置系数（将领）'!Y330,IF($H330="骑将",'[4]配置系数（将领）'!Y330,IF($H330="弓将",'[5]配置系数（将领）'!Y330,"")))</f>
        <v>0</v>
      </c>
      <c r="AA330" s="208">
        <f>IF($H330="步将",'[3]配置系数（将领）'!Z330,IF($H330="骑将",'[4]配置系数（将领）'!Z330,IF($H330="弓将",'[5]配置系数（将领）'!Z330,"")))</f>
        <v>0</v>
      </c>
      <c r="AB330" s="208" t="str">
        <f ca="1">IF($H330="步将",'[3]配置系数（将领）'!AA330,IF($H330="骑将",'[4]配置系数（将领）'!AA330,IF($H330="弓将",'[5]配置系数（将领）'!AA330,"")))</f>
        <v/>
      </c>
      <c r="AC330" s="206">
        <f t="shared" ca="1" si="23"/>
        <v>1</v>
      </c>
    </row>
    <row r="331" spans="3:29" x14ac:dyDescent="0.15">
      <c r="C331" s="107">
        <v>323</v>
      </c>
      <c r="D331" s="69">
        <f>IFERROR(MATCH(C331,索引!J:J,0),D330)</f>
        <v>33</v>
      </c>
      <c r="E331" s="69">
        <f t="shared" si="20"/>
        <v>9</v>
      </c>
      <c r="F331" s="69">
        <f>INDEX(索引!$F:$F,D331,1)</f>
        <v>10026</v>
      </c>
      <c r="G331" s="69" t="str">
        <f>INDEX(索引!$E:$E,D331,1)</f>
        <v>邓芝</v>
      </c>
      <c r="H331" s="69" t="str">
        <f>INDEX(索引!$G:$G,D331,1)</f>
        <v>弓将</v>
      </c>
      <c r="J331" s="208" t="str">
        <f ca="1">IF($H331="步将",'[3]配置系数（将领）'!I331,IF($H331="骑将",'[4]配置系数（将领）'!I331,IF($H331="弓将",'[5]配置系数（将领）'!I331,"")))</f>
        <v/>
      </c>
      <c r="K331" s="208" t="str">
        <f ca="1">IF($H331="步将",'[3]配置系数（将领）'!J331,IF($H331="骑将",'[4]配置系数（将领）'!J331,IF($H331="弓将",'[5]配置系数（将领）'!J331,"")))</f>
        <v/>
      </c>
      <c r="L331" s="208">
        <f>IF($H331="步将",'[3]配置系数（将领）'!K331,IF($H331="骑将",'[4]配置系数（将领）'!K331,IF($H331="弓将",'[5]配置系数（将领）'!K331,"")))</f>
        <v>0</v>
      </c>
      <c r="M331" s="208">
        <f>IF($H331="步将",'[3]配置系数（将领）'!L331,IF($H331="骑将",'[4]配置系数（将领）'!L331,IF($H331="弓将",'[5]配置系数（将领）'!L331,"")))</f>
        <v>0</v>
      </c>
      <c r="N331" s="208" t="str">
        <f ca="1">IF($H331="步将",'[3]配置系数（将领）'!M331,IF($H331="骑将",'[4]配置系数（将领）'!M331,IF($H331="弓将",'[5]配置系数（将领）'!M331,"")))</f>
        <v/>
      </c>
      <c r="O331" s="206">
        <f t="shared" ca="1" si="21"/>
        <v>1</v>
      </c>
      <c r="Q331" s="208" t="str">
        <f ca="1">IF($H331="步将",'[3]配置系数（将领）'!P331,IF($H331="骑将",'[4]配置系数（将领）'!P331,IF($H331="弓将",'[5]配置系数（将领）'!P331,"")))</f>
        <v/>
      </c>
      <c r="R331" s="208" t="str">
        <f ca="1">IF($H331="步将",'[3]配置系数（将领）'!Q331,IF($H331="骑将",'[4]配置系数（将领）'!Q331,IF($H331="弓将",'[5]配置系数（将领）'!Q331,"")))</f>
        <v/>
      </c>
      <c r="S331" s="208">
        <f>IF($H331="步将",'[3]配置系数（将领）'!R331,IF($H331="骑将",'[4]配置系数（将领）'!R331,IF($H331="弓将",'[5]配置系数（将领）'!R331,"")))</f>
        <v>0</v>
      </c>
      <c r="T331" s="208">
        <f>IF($H331="步将",'[3]配置系数（将领）'!S331,IF($H331="骑将",'[4]配置系数（将领）'!S331,IF($H331="弓将",'[5]配置系数（将领）'!S331,"")))</f>
        <v>0</v>
      </c>
      <c r="U331" s="208" t="str">
        <f ca="1">IF($H331="步将",'[3]配置系数（将领）'!T331,IF($H331="骑将",'[4]配置系数（将领）'!T331,IF($H331="弓将",'[5]配置系数（将领）'!T331,"")))</f>
        <v/>
      </c>
      <c r="V331" s="206">
        <f t="shared" ca="1" si="22"/>
        <v>1</v>
      </c>
      <c r="X331" s="208" t="str">
        <f ca="1">IF($H331="步将",'[3]配置系数（将领）'!W331,IF($H331="骑将",'[4]配置系数（将领）'!W331,IF($H331="弓将",'[5]配置系数（将领）'!W331,"")))</f>
        <v/>
      </c>
      <c r="Y331" s="208" t="str">
        <f ca="1">IF($H331="步将",'[3]配置系数（将领）'!X331,IF($H331="骑将",'[4]配置系数（将领）'!X331,IF($H331="弓将",'[5]配置系数（将领）'!X331,"")))</f>
        <v/>
      </c>
      <c r="Z331" s="208">
        <f>IF($H331="步将",'[3]配置系数（将领）'!Y331,IF($H331="骑将",'[4]配置系数（将领）'!Y331,IF($H331="弓将",'[5]配置系数（将领）'!Y331,"")))</f>
        <v>0</v>
      </c>
      <c r="AA331" s="208">
        <f>IF($H331="步将",'[3]配置系数（将领）'!Z331,IF($H331="骑将",'[4]配置系数（将领）'!Z331,IF($H331="弓将",'[5]配置系数（将领）'!Z331,"")))</f>
        <v>0</v>
      </c>
      <c r="AB331" s="208" t="str">
        <f ca="1">IF($H331="步将",'[3]配置系数（将领）'!AA331,IF($H331="骑将",'[4]配置系数（将领）'!AA331,IF($H331="弓将",'[5]配置系数（将领）'!AA331,"")))</f>
        <v/>
      </c>
      <c r="AC331" s="206">
        <f t="shared" ca="1" si="23"/>
        <v>1</v>
      </c>
    </row>
    <row r="332" spans="3:29" x14ac:dyDescent="0.15">
      <c r="C332" s="107">
        <v>324</v>
      </c>
      <c r="D332" s="69">
        <f>IFERROR(MATCH(C332,索引!J:J,0),D331)</f>
        <v>33</v>
      </c>
      <c r="E332" s="69">
        <f t="shared" si="20"/>
        <v>10</v>
      </c>
      <c r="F332" s="69">
        <f>INDEX(索引!$F:$F,D332,1)</f>
        <v>10026</v>
      </c>
      <c r="G332" s="69" t="str">
        <f>INDEX(索引!$E:$E,D332,1)</f>
        <v>邓芝</v>
      </c>
      <c r="H332" s="69" t="str">
        <f>INDEX(索引!$G:$G,D332,1)</f>
        <v>弓将</v>
      </c>
      <c r="J332" s="208" t="str">
        <f ca="1">IF($H332="步将",'[3]配置系数（将领）'!I332,IF($H332="骑将",'[4]配置系数（将领）'!I332,IF($H332="弓将",'[5]配置系数（将领）'!I332,"")))</f>
        <v/>
      </c>
      <c r="K332" s="208" t="str">
        <f ca="1">IF($H332="步将",'[3]配置系数（将领）'!J332,IF($H332="骑将",'[4]配置系数（将领）'!J332,IF($H332="弓将",'[5]配置系数（将领）'!J332,"")))</f>
        <v/>
      </c>
      <c r="L332" s="208">
        <f>IF($H332="步将",'[3]配置系数（将领）'!K332,IF($H332="骑将",'[4]配置系数（将领）'!K332,IF($H332="弓将",'[5]配置系数（将领）'!K332,"")))</f>
        <v>0</v>
      </c>
      <c r="M332" s="208">
        <f>IF($H332="步将",'[3]配置系数（将领）'!L332,IF($H332="骑将",'[4]配置系数（将领）'!L332,IF($H332="弓将",'[5]配置系数（将领）'!L332,"")))</f>
        <v>0</v>
      </c>
      <c r="N332" s="208" t="str">
        <f ca="1">IF($H332="步将",'[3]配置系数（将领）'!M332,IF($H332="骑将",'[4]配置系数（将领）'!M332,IF($H332="弓将",'[5]配置系数（将领）'!M332,"")))</f>
        <v/>
      </c>
      <c r="O332" s="206">
        <f t="shared" ca="1" si="21"/>
        <v>1</v>
      </c>
      <c r="Q332" s="208" t="str">
        <f ca="1">IF($H332="步将",'[3]配置系数（将领）'!P332,IF($H332="骑将",'[4]配置系数（将领）'!P332,IF($H332="弓将",'[5]配置系数（将领）'!P332,"")))</f>
        <v/>
      </c>
      <c r="R332" s="208" t="str">
        <f ca="1">IF($H332="步将",'[3]配置系数（将领）'!Q332,IF($H332="骑将",'[4]配置系数（将领）'!Q332,IF($H332="弓将",'[5]配置系数（将领）'!Q332,"")))</f>
        <v/>
      </c>
      <c r="S332" s="208">
        <f>IF($H332="步将",'[3]配置系数（将领）'!R332,IF($H332="骑将",'[4]配置系数（将领）'!R332,IF($H332="弓将",'[5]配置系数（将领）'!R332,"")))</f>
        <v>0</v>
      </c>
      <c r="T332" s="208">
        <f>IF($H332="步将",'[3]配置系数（将领）'!S332,IF($H332="骑将",'[4]配置系数（将领）'!S332,IF($H332="弓将",'[5]配置系数（将领）'!S332,"")))</f>
        <v>0</v>
      </c>
      <c r="U332" s="208" t="str">
        <f ca="1">IF($H332="步将",'[3]配置系数（将领）'!T332,IF($H332="骑将",'[4]配置系数（将领）'!T332,IF($H332="弓将",'[5]配置系数（将领）'!T332,"")))</f>
        <v/>
      </c>
      <c r="V332" s="206">
        <f t="shared" ca="1" si="22"/>
        <v>1</v>
      </c>
      <c r="X332" s="208" t="str">
        <f ca="1">IF($H332="步将",'[3]配置系数（将领）'!W332,IF($H332="骑将",'[4]配置系数（将领）'!W332,IF($H332="弓将",'[5]配置系数（将领）'!W332,"")))</f>
        <v/>
      </c>
      <c r="Y332" s="208" t="str">
        <f ca="1">IF($H332="步将",'[3]配置系数（将领）'!X332,IF($H332="骑将",'[4]配置系数（将领）'!X332,IF($H332="弓将",'[5]配置系数（将领）'!X332,"")))</f>
        <v/>
      </c>
      <c r="Z332" s="208">
        <f>IF($H332="步将",'[3]配置系数（将领）'!Y332,IF($H332="骑将",'[4]配置系数（将领）'!Y332,IF($H332="弓将",'[5]配置系数（将领）'!Y332,"")))</f>
        <v>0</v>
      </c>
      <c r="AA332" s="208">
        <f>IF($H332="步将",'[3]配置系数（将领）'!Z332,IF($H332="骑将",'[4]配置系数（将领）'!Z332,IF($H332="弓将",'[5]配置系数（将领）'!Z332,"")))</f>
        <v>0</v>
      </c>
      <c r="AB332" s="208" t="str">
        <f ca="1">IF($H332="步将",'[3]配置系数（将领）'!AA332,IF($H332="骑将",'[4]配置系数（将领）'!AA332,IF($H332="弓将",'[5]配置系数（将领）'!AA332,"")))</f>
        <v/>
      </c>
      <c r="AC332" s="206">
        <f t="shared" ca="1" si="23"/>
        <v>1</v>
      </c>
    </row>
    <row r="333" spans="3:29" x14ac:dyDescent="0.15">
      <c r="C333" s="107">
        <v>325</v>
      </c>
      <c r="D333" s="69">
        <f>IFERROR(MATCH(C333,索引!J:J,0),D332)</f>
        <v>33</v>
      </c>
      <c r="E333" s="69">
        <f t="shared" si="20"/>
        <v>11</v>
      </c>
      <c r="F333" s="69">
        <f>INDEX(索引!$F:$F,D333,1)</f>
        <v>10026</v>
      </c>
      <c r="G333" s="69" t="str">
        <f>INDEX(索引!$E:$E,D333,1)</f>
        <v>邓芝</v>
      </c>
      <c r="H333" s="69" t="str">
        <f>INDEX(索引!$G:$G,D333,1)</f>
        <v>弓将</v>
      </c>
      <c r="J333" s="208" t="str">
        <f ca="1">IF($H333="步将",'[3]配置系数（将领）'!I333,IF($H333="骑将",'[4]配置系数（将领）'!I333,IF($H333="弓将",'[5]配置系数（将领）'!I333,"")))</f>
        <v/>
      </c>
      <c r="K333" s="208" t="str">
        <f ca="1">IF($H333="步将",'[3]配置系数（将领）'!J333,IF($H333="骑将",'[4]配置系数（将领）'!J333,IF($H333="弓将",'[5]配置系数（将领）'!J333,"")))</f>
        <v/>
      </c>
      <c r="L333" s="208">
        <f>IF($H333="步将",'[3]配置系数（将领）'!K333,IF($H333="骑将",'[4]配置系数（将领）'!K333,IF($H333="弓将",'[5]配置系数（将领）'!K333,"")))</f>
        <v>0</v>
      </c>
      <c r="M333" s="208">
        <f>IF($H333="步将",'[3]配置系数（将领）'!L333,IF($H333="骑将",'[4]配置系数（将领）'!L333,IF($H333="弓将",'[5]配置系数（将领）'!L333,"")))</f>
        <v>0</v>
      </c>
      <c r="N333" s="208" t="str">
        <f ca="1">IF($H333="步将",'[3]配置系数（将领）'!M333,IF($H333="骑将",'[4]配置系数（将领）'!M333,IF($H333="弓将",'[5]配置系数（将领）'!M333,"")))</f>
        <v/>
      </c>
      <c r="O333" s="206">
        <f t="shared" ca="1" si="21"/>
        <v>1</v>
      </c>
      <c r="Q333" s="208" t="str">
        <f ca="1">IF($H333="步将",'[3]配置系数（将领）'!P333,IF($H333="骑将",'[4]配置系数（将领）'!P333,IF($H333="弓将",'[5]配置系数（将领）'!P333,"")))</f>
        <v/>
      </c>
      <c r="R333" s="208" t="str">
        <f ca="1">IF($H333="步将",'[3]配置系数（将领）'!Q333,IF($H333="骑将",'[4]配置系数（将领）'!Q333,IF($H333="弓将",'[5]配置系数（将领）'!Q333,"")))</f>
        <v/>
      </c>
      <c r="S333" s="208">
        <f>IF($H333="步将",'[3]配置系数（将领）'!R333,IF($H333="骑将",'[4]配置系数（将领）'!R333,IF($H333="弓将",'[5]配置系数（将领）'!R333,"")))</f>
        <v>0</v>
      </c>
      <c r="T333" s="208">
        <f>IF($H333="步将",'[3]配置系数（将领）'!S333,IF($H333="骑将",'[4]配置系数（将领）'!S333,IF($H333="弓将",'[5]配置系数（将领）'!S333,"")))</f>
        <v>0</v>
      </c>
      <c r="U333" s="208" t="str">
        <f ca="1">IF($H333="步将",'[3]配置系数（将领）'!T333,IF($H333="骑将",'[4]配置系数（将领）'!T333,IF($H333="弓将",'[5]配置系数（将领）'!T333,"")))</f>
        <v/>
      </c>
      <c r="V333" s="206">
        <f t="shared" ca="1" si="22"/>
        <v>1</v>
      </c>
      <c r="X333" s="208" t="str">
        <f ca="1">IF($H333="步将",'[3]配置系数（将领）'!W333,IF($H333="骑将",'[4]配置系数（将领）'!W333,IF($H333="弓将",'[5]配置系数（将领）'!W333,"")))</f>
        <v/>
      </c>
      <c r="Y333" s="208" t="str">
        <f ca="1">IF($H333="步将",'[3]配置系数（将领）'!X333,IF($H333="骑将",'[4]配置系数（将领）'!X333,IF($H333="弓将",'[5]配置系数（将领）'!X333,"")))</f>
        <v/>
      </c>
      <c r="Z333" s="208">
        <f>IF($H333="步将",'[3]配置系数（将领）'!Y333,IF($H333="骑将",'[4]配置系数（将领）'!Y333,IF($H333="弓将",'[5]配置系数（将领）'!Y333,"")))</f>
        <v>0</v>
      </c>
      <c r="AA333" s="208">
        <f>IF($H333="步将",'[3]配置系数（将领）'!Z333,IF($H333="骑将",'[4]配置系数（将领）'!Z333,IF($H333="弓将",'[5]配置系数（将领）'!Z333,"")))</f>
        <v>0</v>
      </c>
      <c r="AB333" s="208" t="str">
        <f ca="1">IF($H333="步将",'[3]配置系数（将领）'!AA333,IF($H333="骑将",'[4]配置系数（将领）'!AA333,IF($H333="弓将",'[5]配置系数（将领）'!AA333,"")))</f>
        <v/>
      </c>
      <c r="AC333" s="206">
        <f t="shared" ca="1" si="23"/>
        <v>1</v>
      </c>
    </row>
    <row r="334" spans="3:29" x14ac:dyDescent="0.15">
      <c r="C334" s="107">
        <v>326</v>
      </c>
      <c r="D334" s="69">
        <f>IFERROR(MATCH(C334,索引!J:J,0),D333)</f>
        <v>33</v>
      </c>
      <c r="E334" s="69">
        <f t="shared" si="20"/>
        <v>12</v>
      </c>
      <c r="F334" s="69">
        <f>INDEX(索引!$F:$F,D334,1)</f>
        <v>10026</v>
      </c>
      <c r="G334" s="69" t="str">
        <f>INDEX(索引!$E:$E,D334,1)</f>
        <v>邓芝</v>
      </c>
      <c r="H334" s="69" t="str">
        <f>INDEX(索引!$G:$G,D334,1)</f>
        <v>弓将</v>
      </c>
      <c r="J334" s="208" t="str">
        <f ca="1">IF($H334="步将",'[3]配置系数（将领）'!I334,IF($H334="骑将",'[4]配置系数（将领）'!I334,IF($H334="弓将",'[5]配置系数（将领）'!I334,"")))</f>
        <v/>
      </c>
      <c r="K334" s="208" t="str">
        <f ca="1">IF($H334="步将",'[3]配置系数（将领）'!J334,IF($H334="骑将",'[4]配置系数（将领）'!J334,IF($H334="弓将",'[5]配置系数（将领）'!J334,"")))</f>
        <v/>
      </c>
      <c r="L334" s="208">
        <f>IF($H334="步将",'[3]配置系数（将领）'!K334,IF($H334="骑将",'[4]配置系数（将领）'!K334,IF($H334="弓将",'[5]配置系数（将领）'!K334,"")))</f>
        <v>0</v>
      </c>
      <c r="M334" s="208">
        <f>IF($H334="步将",'[3]配置系数（将领）'!L334,IF($H334="骑将",'[4]配置系数（将领）'!L334,IF($H334="弓将",'[5]配置系数（将领）'!L334,"")))</f>
        <v>0</v>
      </c>
      <c r="N334" s="208" t="str">
        <f ca="1">IF($H334="步将",'[3]配置系数（将领）'!M334,IF($H334="骑将",'[4]配置系数（将领）'!M334,IF($H334="弓将",'[5]配置系数（将领）'!M334,"")))</f>
        <v/>
      </c>
      <c r="O334" s="206">
        <f t="shared" ca="1" si="21"/>
        <v>1</v>
      </c>
      <c r="Q334" s="208" t="str">
        <f ca="1">IF($H334="步将",'[3]配置系数（将领）'!P334,IF($H334="骑将",'[4]配置系数（将领）'!P334,IF($H334="弓将",'[5]配置系数（将领）'!P334,"")))</f>
        <v/>
      </c>
      <c r="R334" s="208" t="str">
        <f ca="1">IF($H334="步将",'[3]配置系数（将领）'!Q334,IF($H334="骑将",'[4]配置系数（将领）'!Q334,IF($H334="弓将",'[5]配置系数（将领）'!Q334,"")))</f>
        <v/>
      </c>
      <c r="S334" s="208">
        <f>IF($H334="步将",'[3]配置系数（将领）'!R334,IF($H334="骑将",'[4]配置系数（将领）'!R334,IF($H334="弓将",'[5]配置系数（将领）'!R334,"")))</f>
        <v>0</v>
      </c>
      <c r="T334" s="208">
        <f>IF($H334="步将",'[3]配置系数（将领）'!S334,IF($H334="骑将",'[4]配置系数（将领）'!S334,IF($H334="弓将",'[5]配置系数（将领）'!S334,"")))</f>
        <v>0</v>
      </c>
      <c r="U334" s="208" t="str">
        <f ca="1">IF($H334="步将",'[3]配置系数（将领）'!T334,IF($H334="骑将",'[4]配置系数（将领）'!T334,IF($H334="弓将",'[5]配置系数（将领）'!T334,"")))</f>
        <v/>
      </c>
      <c r="V334" s="206">
        <f t="shared" ca="1" si="22"/>
        <v>1</v>
      </c>
      <c r="X334" s="208" t="str">
        <f ca="1">IF($H334="步将",'[3]配置系数（将领）'!W334,IF($H334="骑将",'[4]配置系数（将领）'!W334,IF($H334="弓将",'[5]配置系数（将领）'!W334,"")))</f>
        <v/>
      </c>
      <c r="Y334" s="208" t="str">
        <f ca="1">IF($H334="步将",'[3]配置系数（将领）'!X334,IF($H334="骑将",'[4]配置系数（将领）'!X334,IF($H334="弓将",'[5]配置系数（将领）'!X334,"")))</f>
        <v/>
      </c>
      <c r="Z334" s="208">
        <f>IF($H334="步将",'[3]配置系数（将领）'!Y334,IF($H334="骑将",'[4]配置系数（将领）'!Y334,IF($H334="弓将",'[5]配置系数（将领）'!Y334,"")))</f>
        <v>0</v>
      </c>
      <c r="AA334" s="208">
        <f>IF($H334="步将",'[3]配置系数（将领）'!Z334,IF($H334="骑将",'[4]配置系数（将领）'!Z334,IF($H334="弓将",'[5]配置系数（将领）'!Z334,"")))</f>
        <v>0</v>
      </c>
      <c r="AB334" s="208" t="str">
        <f ca="1">IF($H334="步将",'[3]配置系数（将领）'!AA334,IF($H334="骑将",'[4]配置系数（将领）'!AA334,IF($H334="弓将",'[5]配置系数（将领）'!AA334,"")))</f>
        <v/>
      </c>
      <c r="AC334" s="206">
        <f t="shared" ca="1" si="23"/>
        <v>1</v>
      </c>
    </row>
    <row r="335" spans="3:29" x14ac:dyDescent="0.15">
      <c r="C335" s="107">
        <v>327</v>
      </c>
      <c r="D335" s="69">
        <f>IFERROR(MATCH(C335,索引!J:J,0),D334)</f>
        <v>33</v>
      </c>
      <c r="E335" s="69">
        <f t="shared" si="20"/>
        <v>13</v>
      </c>
      <c r="F335" s="69">
        <f>INDEX(索引!$F:$F,D335,1)</f>
        <v>10026</v>
      </c>
      <c r="G335" s="69" t="str">
        <f>INDEX(索引!$E:$E,D335,1)</f>
        <v>邓芝</v>
      </c>
      <c r="H335" s="69" t="str">
        <f>INDEX(索引!$G:$G,D335,1)</f>
        <v>弓将</v>
      </c>
      <c r="J335" s="208" t="str">
        <f ca="1">IF($H335="步将",'[3]配置系数（将领）'!I335,IF($H335="骑将",'[4]配置系数（将领）'!I335,IF($H335="弓将",'[5]配置系数（将领）'!I335,"")))</f>
        <v/>
      </c>
      <c r="K335" s="208" t="str">
        <f ca="1">IF($H335="步将",'[3]配置系数（将领）'!J335,IF($H335="骑将",'[4]配置系数（将领）'!J335,IF($H335="弓将",'[5]配置系数（将领）'!J335,"")))</f>
        <v/>
      </c>
      <c r="L335" s="208">
        <f>IF($H335="步将",'[3]配置系数（将领）'!K335,IF($H335="骑将",'[4]配置系数（将领）'!K335,IF($H335="弓将",'[5]配置系数（将领）'!K335,"")))</f>
        <v>0</v>
      </c>
      <c r="M335" s="208">
        <f>IF($H335="步将",'[3]配置系数（将领）'!L335,IF($H335="骑将",'[4]配置系数（将领）'!L335,IF($H335="弓将",'[5]配置系数（将领）'!L335,"")))</f>
        <v>0</v>
      </c>
      <c r="N335" s="208" t="str">
        <f ca="1">IF($H335="步将",'[3]配置系数（将领）'!M335,IF($H335="骑将",'[4]配置系数（将领）'!M335,IF($H335="弓将",'[5]配置系数（将领）'!M335,"")))</f>
        <v/>
      </c>
      <c r="O335" s="206">
        <f t="shared" ca="1" si="21"/>
        <v>1</v>
      </c>
      <c r="Q335" s="208" t="str">
        <f ca="1">IF($H335="步将",'[3]配置系数（将领）'!P335,IF($H335="骑将",'[4]配置系数（将领）'!P335,IF($H335="弓将",'[5]配置系数（将领）'!P335,"")))</f>
        <v/>
      </c>
      <c r="R335" s="208" t="str">
        <f ca="1">IF($H335="步将",'[3]配置系数（将领）'!Q335,IF($H335="骑将",'[4]配置系数（将领）'!Q335,IF($H335="弓将",'[5]配置系数（将领）'!Q335,"")))</f>
        <v/>
      </c>
      <c r="S335" s="208">
        <f>IF($H335="步将",'[3]配置系数（将领）'!R335,IF($H335="骑将",'[4]配置系数（将领）'!R335,IF($H335="弓将",'[5]配置系数（将领）'!R335,"")))</f>
        <v>0</v>
      </c>
      <c r="T335" s="208">
        <f>IF($H335="步将",'[3]配置系数（将领）'!S335,IF($H335="骑将",'[4]配置系数（将领）'!S335,IF($H335="弓将",'[5]配置系数（将领）'!S335,"")))</f>
        <v>0</v>
      </c>
      <c r="U335" s="208" t="str">
        <f ca="1">IF($H335="步将",'[3]配置系数（将领）'!T335,IF($H335="骑将",'[4]配置系数（将领）'!T335,IF($H335="弓将",'[5]配置系数（将领）'!T335,"")))</f>
        <v/>
      </c>
      <c r="V335" s="206">
        <f t="shared" ca="1" si="22"/>
        <v>1</v>
      </c>
      <c r="X335" s="208" t="str">
        <f ca="1">IF($H335="步将",'[3]配置系数（将领）'!W335,IF($H335="骑将",'[4]配置系数（将领）'!W335,IF($H335="弓将",'[5]配置系数（将领）'!W335,"")))</f>
        <v/>
      </c>
      <c r="Y335" s="208" t="str">
        <f ca="1">IF($H335="步将",'[3]配置系数（将领）'!X335,IF($H335="骑将",'[4]配置系数（将领）'!X335,IF($H335="弓将",'[5]配置系数（将领）'!X335,"")))</f>
        <v/>
      </c>
      <c r="Z335" s="208">
        <f>IF($H335="步将",'[3]配置系数（将领）'!Y335,IF($H335="骑将",'[4]配置系数（将领）'!Y335,IF($H335="弓将",'[5]配置系数（将领）'!Y335,"")))</f>
        <v>0</v>
      </c>
      <c r="AA335" s="208">
        <f>IF($H335="步将",'[3]配置系数（将领）'!Z335,IF($H335="骑将",'[4]配置系数（将领）'!Z335,IF($H335="弓将",'[5]配置系数（将领）'!Z335,"")))</f>
        <v>0</v>
      </c>
      <c r="AB335" s="208" t="str">
        <f ca="1">IF($H335="步将",'[3]配置系数（将领）'!AA335,IF($H335="骑将",'[4]配置系数（将领）'!AA335,IF($H335="弓将",'[5]配置系数（将领）'!AA335,"")))</f>
        <v/>
      </c>
      <c r="AC335" s="206">
        <f t="shared" ca="1" si="23"/>
        <v>1</v>
      </c>
    </row>
    <row r="336" spans="3:29" x14ac:dyDescent="0.15">
      <c r="C336" s="107">
        <v>328</v>
      </c>
      <c r="D336" s="69">
        <f>IFERROR(MATCH(C336,索引!J:J,0),D335)</f>
        <v>33</v>
      </c>
      <c r="E336" s="69">
        <f t="shared" si="20"/>
        <v>14</v>
      </c>
      <c r="F336" s="69">
        <f>INDEX(索引!$F:$F,D336,1)</f>
        <v>10026</v>
      </c>
      <c r="G336" s="69" t="str">
        <f>INDEX(索引!$E:$E,D336,1)</f>
        <v>邓芝</v>
      </c>
      <c r="H336" s="69" t="str">
        <f>INDEX(索引!$G:$G,D336,1)</f>
        <v>弓将</v>
      </c>
      <c r="J336" s="208" t="str">
        <f ca="1">IF($H336="步将",'[3]配置系数（将领）'!I336,IF($H336="骑将",'[4]配置系数（将领）'!I336,IF($H336="弓将",'[5]配置系数（将领）'!I336,"")))</f>
        <v/>
      </c>
      <c r="K336" s="208" t="str">
        <f ca="1">IF($H336="步将",'[3]配置系数（将领）'!J336,IF($H336="骑将",'[4]配置系数（将领）'!J336,IF($H336="弓将",'[5]配置系数（将领）'!J336,"")))</f>
        <v/>
      </c>
      <c r="L336" s="208">
        <f>IF($H336="步将",'[3]配置系数（将领）'!K336,IF($H336="骑将",'[4]配置系数（将领）'!K336,IF($H336="弓将",'[5]配置系数（将领）'!K336,"")))</f>
        <v>0</v>
      </c>
      <c r="M336" s="208">
        <f>IF($H336="步将",'[3]配置系数（将领）'!L336,IF($H336="骑将",'[4]配置系数（将领）'!L336,IF($H336="弓将",'[5]配置系数（将领）'!L336,"")))</f>
        <v>0</v>
      </c>
      <c r="N336" s="208" t="str">
        <f ca="1">IF($H336="步将",'[3]配置系数（将领）'!M336,IF($H336="骑将",'[4]配置系数（将领）'!M336,IF($H336="弓将",'[5]配置系数（将领）'!M336,"")))</f>
        <v/>
      </c>
      <c r="O336" s="206">
        <f t="shared" ca="1" si="21"/>
        <v>1</v>
      </c>
      <c r="Q336" s="208" t="str">
        <f ca="1">IF($H336="步将",'[3]配置系数（将领）'!P336,IF($H336="骑将",'[4]配置系数（将领）'!P336,IF($H336="弓将",'[5]配置系数（将领）'!P336,"")))</f>
        <v/>
      </c>
      <c r="R336" s="208" t="str">
        <f ca="1">IF($H336="步将",'[3]配置系数（将领）'!Q336,IF($H336="骑将",'[4]配置系数（将领）'!Q336,IF($H336="弓将",'[5]配置系数（将领）'!Q336,"")))</f>
        <v/>
      </c>
      <c r="S336" s="208">
        <f>IF($H336="步将",'[3]配置系数（将领）'!R336,IF($H336="骑将",'[4]配置系数（将领）'!R336,IF($H336="弓将",'[5]配置系数（将领）'!R336,"")))</f>
        <v>0</v>
      </c>
      <c r="T336" s="208">
        <f>IF($H336="步将",'[3]配置系数（将领）'!S336,IF($H336="骑将",'[4]配置系数（将领）'!S336,IF($H336="弓将",'[5]配置系数（将领）'!S336,"")))</f>
        <v>0</v>
      </c>
      <c r="U336" s="208" t="str">
        <f ca="1">IF($H336="步将",'[3]配置系数（将领）'!T336,IF($H336="骑将",'[4]配置系数（将领）'!T336,IF($H336="弓将",'[5]配置系数（将领）'!T336,"")))</f>
        <v/>
      </c>
      <c r="V336" s="206">
        <f t="shared" ca="1" si="22"/>
        <v>1</v>
      </c>
      <c r="X336" s="208" t="str">
        <f ca="1">IF($H336="步将",'[3]配置系数（将领）'!W336,IF($H336="骑将",'[4]配置系数（将领）'!W336,IF($H336="弓将",'[5]配置系数（将领）'!W336,"")))</f>
        <v/>
      </c>
      <c r="Y336" s="208" t="str">
        <f ca="1">IF($H336="步将",'[3]配置系数（将领）'!X336,IF($H336="骑将",'[4]配置系数（将领）'!X336,IF($H336="弓将",'[5]配置系数（将领）'!X336,"")))</f>
        <v/>
      </c>
      <c r="Z336" s="208">
        <f>IF($H336="步将",'[3]配置系数（将领）'!Y336,IF($H336="骑将",'[4]配置系数（将领）'!Y336,IF($H336="弓将",'[5]配置系数（将领）'!Y336,"")))</f>
        <v>0</v>
      </c>
      <c r="AA336" s="208">
        <f>IF($H336="步将",'[3]配置系数（将领）'!Z336,IF($H336="骑将",'[4]配置系数（将领）'!Z336,IF($H336="弓将",'[5]配置系数（将领）'!Z336,"")))</f>
        <v>0</v>
      </c>
      <c r="AB336" s="208" t="str">
        <f ca="1">IF($H336="步将",'[3]配置系数（将领）'!AA336,IF($H336="骑将",'[4]配置系数（将领）'!AA336,IF($H336="弓将",'[5]配置系数（将领）'!AA336,"")))</f>
        <v/>
      </c>
      <c r="AC336" s="206">
        <f t="shared" ca="1" si="23"/>
        <v>1</v>
      </c>
    </row>
    <row r="337" spans="3:29" x14ac:dyDescent="0.15">
      <c r="C337" s="107">
        <v>329</v>
      </c>
      <c r="D337" s="69">
        <f>IFERROR(MATCH(C337,索引!J:J,0),D336)</f>
        <v>33</v>
      </c>
      <c r="E337" s="69">
        <f t="shared" si="20"/>
        <v>15</v>
      </c>
      <c r="F337" s="69">
        <f>INDEX(索引!$F:$F,D337,1)</f>
        <v>10026</v>
      </c>
      <c r="G337" s="69" t="str">
        <f>INDEX(索引!$E:$E,D337,1)</f>
        <v>邓芝</v>
      </c>
      <c r="H337" s="69" t="str">
        <f>INDEX(索引!$G:$G,D337,1)</f>
        <v>弓将</v>
      </c>
      <c r="J337" s="208" t="str">
        <f ca="1">IF($H337="步将",'[3]配置系数（将领）'!I337,IF($H337="骑将",'[4]配置系数（将领）'!I337,IF($H337="弓将",'[5]配置系数（将领）'!I337,"")))</f>
        <v/>
      </c>
      <c r="K337" s="208" t="str">
        <f ca="1">IF($H337="步将",'[3]配置系数（将领）'!J337,IF($H337="骑将",'[4]配置系数（将领）'!J337,IF($H337="弓将",'[5]配置系数（将领）'!J337,"")))</f>
        <v/>
      </c>
      <c r="L337" s="208">
        <f>IF($H337="步将",'[3]配置系数（将领）'!K337,IF($H337="骑将",'[4]配置系数（将领）'!K337,IF($H337="弓将",'[5]配置系数（将领）'!K337,"")))</f>
        <v>0</v>
      </c>
      <c r="M337" s="208">
        <f>IF($H337="步将",'[3]配置系数（将领）'!L337,IF($H337="骑将",'[4]配置系数（将领）'!L337,IF($H337="弓将",'[5]配置系数（将领）'!L337,"")))</f>
        <v>0</v>
      </c>
      <c r="N337" s="208" t="str">
        <f ca="1">IF($H337="步将",'[3]配置系数（将领）'!M337,IF($H337="骑将",'[4]配置系数（将领）'!M337,IF($H337="弓将",'[5]配置系数（将领）'!M337,"")))</f>
        <v/>
      </c>
      <c r="O337" s="206">
        <f t="shared" ca="1" si="21"/>
        <v>1</v>
      </c>
      <c r="Q337" s="208" t="str">
        <f ca="1">IF($H337="步将",'[3]配置系数（将领）'!P337,IF($H337="骑将",'[4]配置系数（将领）'!P337,IF($H337="弓将",'[5]配置系数（将领）'!P337,"")))</f>
        <v/>
      </c>
      <c r="R337" s="208" t="str">
        <f ca="1">IF($H337="步将",'[3]配置系数（将领）'!Q337,IF($H337="骑将",'[4]配置系数（将领）'!Q337,IF($H337="弓将",'[5]配置系数（将领）'!Q337,"")))</f>
        <v/>
      </c>
      <c r="S337" s="208">
        <f>IF($H337="步将",'[3]配置系数（将领）'!R337,IF($H337="骑将",'[4]配置系数（将领）'!R337,IF($H337="弓将",'[5]配置系数（将领）'!R337,"")))</f>
        <v>0</v>
      </c>
      <c r="T337" s="208">
        <f>IF($H337="步将",'[3]配置系数（将领）'!S337,IF($H337="骑将",'[4]配置系数（将领）'!S337,IF($H337="弓将",'[5]配置系数（将领）'!S337,"")))</f>
        <v>0</v>
      </c>
      <c r="U337" s="208" t="str">
        <f ca="1">IF($H337="步将",'[3]配置系数（将领）'!T337,IF($H337="骑将",'[4]配置系数（将领）'!T337,IF($H337="弓将",'[5]配置系数（将领）'!T337,"")))</f>
        <v/>
      </c>
      <c r="V337" s="206">
        <f t="shared" ca="1" si="22"/>
        <v>1</v>
      </c>
      <c r="X337" s="208" t="str">
        <f ca="1">IF($H337="步将",'[3]配置系数（将领）'!W337,IF($H337="骑将",'[4]配置系数（将领）'!W337,IF($H337="弓将",'[5]配置系数（将领）'!W337,"")))</f>
        <v/>
      </c>
      <c r="Y337" s="208" t="str">
        <f ca="1">IF($H337="步将",'[3]配置系数（将领）'!X337,IF($H337="骑将",'[4]配置系数（将领）'!X337,IF($H337="弓将",'[5]配置系数（将领）'!X337,"")))</f>
        <v/>
      </c>
      <c r="Z337" s="208">
        <f>IF($H337="步将",'[3]配置系数（将领）'!Y337,IF($H337="骑将",'[4]配置系数（将领）'!Y337,IF($H337="弓将",'[5]配置系数（将领）'!Y337,"")))</f>
        <v>0</v>
      </c>
      <c r="AA337" s="208">
        <f>IF($H337="步将",'[3]配置系数（将领）'!Z337,IF($H337="骑将",'[4]配置系数（将领）'!Z337,IF($H337="弓将",'[5]配置系数（将领）'!Z337,"")))</f>
        <v>0</v>
      </c>
      <c r="AB337" s="208" t="str">
        <f ca="1">IF($H337="步将",'[3]配置系数（将领）'!AA337,IF($H337="骑将",'[4]配置系数（将领）'!AA337,IF($H337="弓将",'[5]配置系数（将领）'!AA337,"")))</f>
        <v/>
      </c>
      <c r="AC337" s="206">
        <f t="shared" ca="1" si="23"/>
        <v>1</v>
      </c>
    </row>
    <row r="338" spans="3:29" x14ac:dyDescent="0.15">
      <c r="C338" s="107">
        <v>330</v>
      </c>
      <c r="D338" s="69">
        <f>IFERROR(MATCH(C338,索引!J:J,0),D337)</f>
        <v>34</v>
      </c>
      <c r="E338" s="69">
        <f t="shared" si="20"/>
        <v>1</v>
      </c>
      <c r="F338" s="69">
        <f>INDEX(索引!$F:$F,D338,1)</f>
        <v>10027</v>
      </c>
      <c r="G338" s="69" t="str">
        <f>INDEX(索引!$E:$E,D338,1)</f>
        <v>公孙瓒</v>
      </c>
      <c r="H338" s="69" t="str">
        <f>INDEX(索引!$G:$G,D338,1)</f>
        <v>弓将</v>
      </c>
      <c r="J338" s="208" t="str">
        <f ca="1">IF($H338="步将",'[3]配置系数（将领）'!I338,IF($H338="骑将",'[4]配置系数（将领）'!I338,IF($H338="弓将",'[5]配置系数（将领）'!I338,"")))</f>
        <v>1002700000101</v>
      </c>
      <c r="K338" s="208" t="str">
        <f ca="1">IF($H338="步将",'[3]配置系数（将领）'!J338,IF($H338="骑将",'[4]配置系数（将领）'!J338,IF($H338="弓将",'[5]配置系数（将领）'!J338,"")))</f>
        <v>普通攻击:对单体敌人造成{0}%的武力伤害</v>
      </c>
      <c r="L338" s="208">
        <f>IF($H338="步将",'[3]配置系数（将领）'!K338,IF($H338="骑将",'[4]配置系数（将领）'!K338,IF($H338="弓将",'[5]配置系数（将领）'!K338,"")))</f>
        <v>0</v>
      </c>
      <c r="M338" s="208">
        <f>IF($H338="步将",'[3]配置系数（将领）'!L338,IF($H338="骑将",'[4]配置系数（将领）'!L338,IF($H338="弓将",'[5]配置系数（将领）'!L338,"")))</f>
        <v>0</v>
      </c>
      <c r="N338" s="208" t="str">
        <f ca="1">IF($H338="步将",'[3]配置系数（将领）'!M338,IF($H338="骑将",'[4]配置系数（将领）'!M338,IF($H338="弓将",'[5]配置系数（将领）'!M338,"")))</f>
        <v>0.25+0.25+0.25+0.25+0.25+0.25+0.25+0.25+0.25+0.25+0.25+0.25+0.25+0.25+0.25+0.25+0.25</v>
      </c>
      <c r="O338" s="206">
        <f t="shared" ca="1" si="21"/>
        <v>100</v>
      </c>
      <c r="Q338" s="208" t="str">
        <f ca="1">IF($H338="步将",'[3]配置系数（将领）'!P338,IF($H338="骑将",'[4]配置系数（将领）'!P338,IF($H338="弓将",'[5]配置系数（将领）'!P338,"")))</f>
        <v/>
      </c>
      <c r="R338" s="208" t="str">
        <f ca="1">IF($H338="步将",'[3]配置系数（将领）'!Q338,IF($H338="骑将",'[4]配置系数（将领）'!Q338,IF($H338="弓将",'[5]配置系数（将领）'!Q338,"")))</f>
        <v/>
      </c>
      <c r="S338" s="208">
        <f>IF($H338="步将",'[3]配置系数（将领）'!R338,IF($H338="骑将",'[4]配置系数（将领）'!R338,IF($H338="弓将",'[5]配置系数（将领）'!R338,"")))</f>
        <v>0</v>
      </c>
      <c r="T338" s="208">
        <f>IF($H338="步将",'[3]配置系数（将领）'!S338,IF($H338="骑将",'[4]配置系数（将领）'!S338,IF($H338="弓将",'[5]配置系数（将领）'!S338,"")))</f>
        <v>0</v>
      </c>
      <c r="U338" s="208" t="str">
        <f ca="1">IF($H338="步将",'[3]配置系数（将领）'!T338,IF($H338="骑将",'[4]配置系数（将领）'!T338,IF($H338="弓将",'[5]配置系数（将领）'!T338,"")))</f>
        <v/>
      </c>
      <c r="V338" s="206">
        <f t="shared" ca="1" si="22"/>
        <v>1</v>
      </c>
      <c r="X338" s="208" t="str">
        <f ca="1">IF($H338="步将",'[3]配置系数（将领）'!W338,IF($H338="骑将",'[4]配置系数（将领）'!W338,IF($H338="弓将",'[5]配置系数（将领）'!W338,"")))</f>
        <v/>
      </c>
      <c r="Y338" s="208" t="str">
        <f ca="1">IF($H338="步将",'[3]配置系数（将领）'!X338,IF($H338="骑将",'[4]配置系数（将领）'!X338,IF($H338="弓将",'[5]配置系数（将领）'!X338,"")))</f>
        <v/>
      </c>
      <c r="Z338" s="208">
        <f>IF($H338="步将",'[3]配置系数（将领）'!Y338,IF($H338="骑将",'[4]配置系数（将领）'!Y338,IF($H338="弓将",'[5]配置系数（将领）'!Y338,"")))</f>
        <v>0</v>
      </c>
      <c r="AA338" s="208">
        <f>IF($H338="步将",'[3]配置系数（将领）'!Z338,IF($H338="骑将",'[4]配置系数（将领）'!Z338,IF($H338="弓将",'[5]配置系数（将领）'!Z338,"")))</f>
        <v>0</v>
      </c>
      <c r="AB338" s="208" t="str">
        <f ca="1">IF($H338="步将",'[3]配置系数（将领）'!AA338,IF($H338="骑将",'[4]配置系数（将领）'!AA338,IF($H338="弓将",'[5]配置系数（将领）'!AA338,"")))</f>
        <v/>
      </c>
      <c r="AC338" s="206">
        <f t="shared" ca="1" si="23"/>
        <v>1</v>
      </c>
    </row>
    <row r="339" spans="3:29" x14ac:dyDescent="0.15">
      <c r="C339" s="107">
        <v>331</v>
      </c>
      <c r="D339" s="69">
        <f>IFERROR(MATCH(C339,索引!J:J,0),D338)</f>
        <v>34</v>
      </c>
      <c r="E339" s="69">
        <f t="shared" si="20"/>
        <v>2</v>
      </c>
      <c r="F339" s="69">
        <f>INDEX(索引!$F:$F,D339,1)</f>
        <v>10027</v>
      </c>
      <c r="G339" s="69" t="str">
        <f>INDEX(索引!$E:$E,D339,1)</f>
        <v>公孙瓒</v>
      </c>
      <c r="H339" s="69" t="str">
        <f>INDEX(索引!$G:$G,D339,1)</f>
        <v>弓将</v>
      </c>
      <c r="J339" s="208" t="str">
        <f ca="1">IF($H339="步将",'[3]配置系数（将领）'!I339,IF($H339="骑将",'[4]配置系数（将领）'!I339,IF($H339="弓将",'[5]配置系数（将领）'!I339,"")))</f>
        <v>1002700000201</v>
      </c>
      <c r="K339" s="208" t="str">
        <f ca="1">IF($H339="步将",'[3]配置系数（将领）'!J339,IF($H339="骑将",'[4]配置系数（将领）'!J339,IF($H339="弓将",'[5]配置系数（将领）'!J339,"")))</f>
        <v>怒气技能:指定范围内最多三名友军攻击速度增加{0},持续{1}秒</v>
      </c>
      <c r="L339" s="208">
        <f>IF($H339="步将",'[3]配置系数（将领）'!K339,IF($H339="骑将",'[4]配置系数（将领）'!K339,IF($H339="弓将",'[5]配置系数（将领）'!K339,"")))</f>
        <v>0</v>
      </c>
      <c r="M339" s="208">
        <f>IF($H339="步将",'[3]配置系数（将领）'!L339,IF($H339="骑将",'[4]配置系数（将领）'!L339,IF($H339="弓将",'[5]配置系数（将领）'!L339,"")))</f>
        <v>0</v>
      </c>
      <c r="N339" s="208" t="str">
        <f ca="1">IF($H339="步将",'[3]配置系数（将领）'!M339,IF($H339="骑将",'[4]配置系数（将领）'!M339,IF($H339="弓将",'[5]配置系数（将领）'!M339,"")))</f>
        <v>30+33+36+39+42+45+48+51+54+57+60+63+66+69+72+75+78</v>
      </c>
      <c r="O339" s="206">
        <f t="shared" ca="1" si="21"/>
        <v>1</v>
      </c>
      <c r="Q339" s="208" t="str">
        <f ca="1">IF($H339="步将",'[3]配置系数（将领）'!P339,IF($H339="骑将",'[4]配置系数（将领）'!P339,IF($H339="弓将",'[5]配置系数（将领）'!P339,"")))</f>
        <v>1002700000202</v>
      </c>
      <c r="R339" s="208" t="str">
        <f ca="1">IF($H339="步将",'[3]配置系数（将领）'!Q339,IF($H339="骑将",'[4]配置系数（将领）'!Q339,IF($H339="弓将",'[5]配置系数（将领）'!Q339,"")))</f>
        <v>怒气技能:指定范围内最多三名友军攻击速度增加{0},持续{1}秒</v>
      </c>
      <c r="S339" s="208">
        <f>IF($H339="步将",'[3]配置系数（将领）'!R339,IF($H339="骑将",'[4]配置系数（将领）'!R339,IF($H339="弓将",'[5]配置系数（将领）'!R339,"")))</f>
        <v>0</v>
      </c>
      <c r="T339" s="208">
        <f>IF($H339="步将",'[3]配置系数（将领）'!S339,IF($H339="骑将",'[4]配置系数（将领）'!S339,IF($H339="弓将",'[5]配置系数（将领）'!S339,"")))</f>
        <v>0</v>
      </c>
      <c r="U339" s="208" t="str">
        <f ca="1">IF($H339="步将",'[3]配置系数（将领）'!T339,IF($H339="骑将",'[4]配置系数（将领）'!T339,IF($H339="弓将",'[5]配置系数（将领）'!T339,"")))</f>
        <v>15+15+15+15+15+15+15+15+15+15+15+15+15+15+15+15+15</v>
      </c>
      <c r="V339" s="206">
        <f t="shared" ca="1" si="22"/>
        <v>1</v>
      </c>
      <c r="X339" s="208" t="str">
        <f ca="1">IF($H339="步将",'[3]配置系数（将领）'!W339,IF($H339="骑将",'[4]配置系数（将领）'!W339,IF($H339="弓将",'[5]配置系数（将领）'!W339,"")))</f>
        <v/>
      </c>
      <c r="Y339" s="208" t="str">
        <f ca="1">IF($H339="步将",'[3]配置系数（将领）'!X339,IF($H339="骑将",'[4]配置系数（将领）'!X339,IF($H339="弓将",'[5]配置系数（将领）'!X339,"")))</f>
        <v/>
      </c>
      <c r="Z339" s="208">
        <f>IF($H339="步将",'[3]配置系数（将领）'!Y339,IF($H339="骑将",'[4]配置系数（将领）'!Y339,IF($H339="弓将",'[5]配置系数（将领）'!Y339,"")))</f>
        <v>0</v>
      </c>
      <c r="AA339" s="208">
        <f>IF($H339="步将",'[3]配置系数（将领）'!Z339,IF($H339="骑将",'[4]配置系数（将领）'!Z339,IF($H339="弓将",'[5]配置系数（将领）'!Z339,"")))</f>
        <v>0</v>
      </c>
      <c r="AB339" s="208" t="str">
        <f ca="1">IF($H339="步将",'[3]配置系数（将领）'!AA339,IF($H339="骑将",'[4]配置系数（将领）'!AA339,IF($H339="弓将",'[5]配置系数（将领）'!AA339,"")))</f>
        <v/>
      </c>
      <c r="AC339" s="206">
        <f t="shared" ca="1" si="23"/>
        <v>1</v>
      </c>
    </row>
    <row r="340" spans="3:29" x14ac:dyDescent="0.15">
      <c r="C340" s="107">
        <v>332</v>
      </c>
      <c r="D340" s="69">
        <f>IFERROR(MATCH(C340,索引!J:J,0),D339)</f>
        <v>34</v>
      </c>
      <c r="E340" s="69">
        <f t="shared" si="20"/>
        <v>3</v>
      </c>
      <c r="F340" s="69">
        <f>INDEX(索引!$F:$F,D340,1)</f>
        <v>10027</v>
      </c>
      <c r="G340" s="69" t="str">
        <f>INDEX(索引!$E:$E,D340,1)</f>
        <v>公孙瓒</v>
      </c>
      <c r="H340" s="69" t="str">
        <f>INDEX(索引!$G:$G,D340,1)</f>
        <v>弓将</v>
      </c>
      <c r="J340" s="208" t="str">
        <f ca="1">IF($H340="步将",'[3]配置系数（将领）'!I340,IF($H340="骑将",'[4]配置系数（将领）'!I340,IF($H340="弓将",'[5]配置系数（将领）'!I340,"")))</f>
        <v>1002700000203</v>
      </c>
      <c r="K340" s="208" t="str">
        <f ca="1">IF($H340="步将",'[3]配置系数（将领）'!J340,IF($H340="骑将",'[4]配置系数（将领）'!J340,IF($H340="弓将",'[5]配置系数（将领）'!J340,"")))</f>
        <v>怒气技能:指定范围内最多三名友军攻击速度增加{0},持续{1}秒</v>
      </c>
      <c r="L340" s="208">
        <f>IF($H340="步将",'[3]配置系数（将领）'!K340,IF($H340="骑将",'[4]配置系数（将领）'!K340,IF($H340="弓将",'[5]配置系数（将领）'!K340,"")))</f>
        <v>0</v>
      </c>
      <c r="M340" s="208">
        <f>IF($H340="步将",'[3]配置系数（将领）'!L340,IF($H340="骑将",'[4]配置系数（将领）'!L340,IF($H340="弓将",'[5]配置系数（将领）'!L340,"")))</f>
        <v>0</v>
      </c>
      <c r="N340" s="208" t="str">
        <f ca="1">IF($H340="步将",'[3]配置系数（将领）'!M340,IF($H340="骑将",'[4]配置系数（将领）'!M340,IF($H340="弓将",'[5]配置系数（将领）'!M340,"")))</f>
        <v>10.5+11.55+12.6+13.65+14.7+15.75+16.8+17.85+18.9+19.95+21+22.05+23.1+24.15+25.2+26.25+27.3</v>
      </c>
      <c r="O340" s="206">
        <f t="shared" ca="1" si="21"/>
        <v>1</v>
      </c>
      <c r="Q340" s="208" t="str">
        <f ca="1">IF($H340="步将",'[3]配置系数（将领）'!P340,IF($H340="骑将",'[4]配置系数（将领）'!P340,IF($H340="弓将",'[5]配置系数（将领）'!P340,"")))</f>
        <v/>
      </c>
      <c r="R340" s="208" t="str">
        <f ca="1">IF($H340="步将",'[3]配置系数（将领）'!Q340,IF($H340="骑将",'[4]配置系数（将领）'!Q340,IF($H340="弓将",'[5]配置系数（将领）'!Q340,"")))</f>
        <v/>
      </c>
      <c r="S340" s="208">
        <f>IF($H340="步将",'[3]配置系数（将领）'!R340,IF($H340="骑将",'[4]配置系数（将领）'!R340,IF($H340="弓将",'[5]配置系数（将领）'!R340,"")))</f>
        <v>0</v>
      </c>
      <c r="T340" s="208">
        <f>IF($H340="步将",'[3]配置系数（将领）'!S340,IF($H340="骑将",'[4]配置系数（将领）'!S340,IF($H340="弓将",'[5]配置系数（将领）'!S340,"")))</f>
        <v>0</v>
      </c>
      <c r="U340" s="208" t="str">
        <f ca="1">IF($H340="步将",'[3]配置系数（将领）'!T340,IF($H340="骑将",'[4]配置系数（将领）'!T340,IF($H340="弓将",'[5]配置系数（将领）'!T340,"")))</f>
        <v/>
      </c>
      <c r="V340" s="206">
        <f t="shared" ca="1" si="22"/>
        <v>1</v>
      </c>
      <c r="X340" s="208" t="str">
        <f ca="1">IF($H340="步将",'[3]配置系数（将领）'!W340,IF($H340="骑将",'[4]配置系数（将领）'!W340,IF($H340="弓将",'[5]配置系数（将领）'!W340,"")))</f>
        <v/>
      </c>
      <c r="Y340" s="208" t="str">
        <f ca="1">IF($H340="步将",'[3]配置系数（将领）'!X340,IF($H340="骑将",'[4]配置系数（将领）'!X340,IF($H340="弓将",'[5]配置系数（将领）'!X340,"")))</f>
        <v/>
      </c>
      <c r="Z340" s="208">
        <f>IF($H340="步将",'[3]配置系数（将领）'!Y340,IF($H340="骑将",'[4]配置系数（将领）'!Y340,IF($H340="弓将",'[5]配置系数（将领）'!Y340,"")))</f>
        <v>0</v>
      </c>
      <c r="AA340" s="208">
        <f>IF($H340="步将",'[3]配置系数（将领）'!Z340,IF($H340="骑将",'[4]配置系数（将领）'!Z340,IF($H340="弓将",'[5]配置系数（将领）'!Z340,"")))</f>
        <v>0</v>
      </c>
      <c r="AB340" s="208" t="str">
        <f ca="1">IF($H340="步将",'[3]配置系数（将领）'!AA340,IF($H340="骑将",'[4]配置系数（将领）'!AA340,IF($H340="弓将",'[5]配置系数（将领）'!AA340,"")))</f>
        <v/>
      </c>
      <c r="AC340" s="206">
        <f t="shared" ca="1" si="23"/>
        <v>1</v>
      </c>
    </row>
    <row r="341" spans="3:29" x14ac:dyDescent="0.15">
      <c r="C341" s="107">
        <v>333</v>
      </c>
      <c r="D341" s="69">
        <f>IFERROR(MATCH(C341,索引!J:J,0),D340)</f>
        <v>34</v>
      </c>
      <c r="E341" s="69">
        <f t="shared" si="20"/>
        <v>4</v>
      </c>
      <c r="F341" s="69">
        <f>INDEX(索引!$F:$F,D341,1)</f>
        <v>10027</v>
      </c>
      <c r="G341" s="69" t="str">
        <f>INDEX(索引!$E:$E,D341,1)</f>
        <v>公孙瓒</v>
      </c>
      <c r="H341" s="69" t="str">
        <f>INDEX(索引!$G:$G,D341,1)</f>
        <v>弓将</v>
      </c>
      <c r="J341" s="208" t="str">
        <f ca="1">IF($H341="步将",'[3]配置系数（将领）'!I341,IF($H341="骑将",'[4]配置系数（将领）'!I341,IF($H341="弓将",'[5]配置系数（将领）'!I341,"")))</f>
        <v>1002700000301</v>
      </c>
      <c r="K341" s="208" t="str">
        <f ca="1">IF($H341="步将",'[3]配置系数（将领）'!J341,IF($H341="骑将",'[4]配置系数（将领）'!J341,IF($H341="弓将",'[5]配置系数（将领）'!J341,"")))</f>
        <v>被动技能1:使最多3支友军弓兵部队开场时获得{0}射程提升，自身士兵部队的普攻额外附带{1}%攻击力的策略伤害</v>
      </c>
      <c r="L341" s="208">
        <f>IF($H341="步将",'[3]配置系数（将领）'!K341,IF($H341="骑将",'[4]配置系数（将领）'!K341,IF($H341="弓将",'[5]配置系数（将领）'!K341,"")))</f>
        <v>0</v>
      </c>
      <c r="M341" s="208">
        <f>IF($H341="步将",'[3]配置系数（将领）'!L341,IF($H341="骑将",'[4]配置系数（将领）'!L341,IF($H341="弓将",'[5]配置系数（将领）'!L341,"")))</f>
        <v>0</v>
      </c>
      <c r="N341" s="208" t="str">
        <f ca="1">IF($H341="步将",'[3]配置系数（将领）'!M341,IF($H341="骑将",'[4]配置系数（将领）'!M341,IF($H341="弓将",'[5]配置系数（将领）'!M341,"")))</f>
        <v>35+40+45+50+55+60+65+70+75+80+85+90+95+100+105+110+115</v>
      </c>
      <c r="O341" s="206">
        <f t="shared" ca="1" si="21"/>
        <v>1</v>
      </c>
      <c r="Q341" s="208" t="str">
        <f ca="1">IF($H341="步将",'[3]配置系数（将领）'!P341,IF($H341="骑将",'[4]配置系数（将领）'!P341,IF($H341="弓将",'[5]配置系数（将领）'!P341,"")))</f>
        <v/>
      </c>
      <c r="R341" s="208" t="str">
        <f ca="1">IF($H341="步将",'[3]配置系数（将领）'!Q341,IF($H341="骑将",'[4]配置系数（将领）'!Q341,IF($H341="弓将",'[5]配置系数（将领）'!Q341,"")))</f>
        <v/>
      </c>
      <c r="S341" s="208">
        <f>IF($H341="步将",'[3]配置系数（将领）'!R341,IF($H341="骑将",'[4]配置系数（将领）'!R341,IF($H341="弓将",'[5]配置系数（将领）'!R341,"")))</f>
        <v>0</v>
      </c>
      <c r="T341" s="208">
        <f>IF($H341="步将",'[3]配置系数（将领）'!S341,IF($H341="骑将",'[4]配置系数（将领）'!S341,IF($H341="弓将",'[5]配置系数（将领）'!S341,"")))</f>
        <v>0</v>
      </c>
      <c r="U341" s="208" t="str">
        <f ca="1">IF($H341="步将",'[3]配置系数（将领）'!T341,IF($H341="骑将",'[4]配置系数（将领）'!T341,IF($H341="弓将",'[5]配置系数（将领）'!T341,"")))</f>
        <v/>
      </c>
      <c r="V341" s="206">
        <f t="shared" ca="1" si="22"/>
        <v>1</v>
      </c>
      <c r="X341" s="208" t="str">
        <f ca="1">IF($H341="步将",'[3]配置系数（将领）'!W341,IF($H341="骑将",'[4]配置系数（将领）'!W341,IF($H341="弓将",'[5]配置系数（将领）'!W341,"")))</f>
        <v/>
      </c>
      <c r="Y341" s="208" t="str">
        <f ca="1">IF($H341="步将",'[3]配置系数（将领）'!X341,IF($H341="骑将",'[4]配置系数（将领）'!X341,IF($H341="弓将",'[5]配置系数（将领）'!X341,"")))</f>
        <v/>
      </c>
      <c r="Z341" s="208">
        <f>IF($H341="步将",'[3]配置系数（将领）'!Y341,IF($H341="骑将",'[4]配置系数（将领）'!Y341,IF($H341="弓将",'[5]配置系数（将领）'!Y341,"")))</f>
        <v>0</v>
      </c>
      <c r="AA341" s="208">
        <f>IF($H341="步将",'[3]配置系数（将领）'!Z341,IF($H341="骑将",'[4]配置系数（将领）'!Z341,IF($H341="弓将",'[5]配置系数（将领）'!Z341,"")))</f>
        <v>0</v>
      </c>
      <c r="AB341" s="208" t="str">
        <f ca="1">IF($H341="步将",'[3]配置系数（将领）'!AA341,IF($H341="骑将",'[4]配置系数（将领）'!AA341,IF($H341="弓将",'[5]配置系数（将领）'!AA341,"")))</f>
        <v/>
      </c>
      <c r="AC341" s="206">
        <f t="shared" ca="1" si="23"/>
        <v>1</v>
      </c>
    </row>
    <row r="342" spans="3:29" x14ac:dyDescent="0.15">
      <c r="C342" s="107">
        <v>334</v>
      </c>
      <c r="D342" s="69">
        <f>IFERROR(MATCH(C342,索引!J:J,0),D341)</f>
        <v>34</v>
      </c>
      <c r="E342" s="69">
        <f t="shared" si="20"/>
        <v>5</v>
      </c>
      <c r="F342" s="69">
        <f>INDEX(索引!$F:$F,D342,1)</f>
        <v>10027</v>
      </c>
      <c r="G342" s="69" t="str">
        <f>INDEX(索引!$E:$E,D342,1)</f>
        <v>公孙瓒</v>
      </c>
      <c r="H342" s="69" t="str">
        <f>INDEX(索引!$G:$G,D342,1)</f>
        <v>弓将</v>
      </c>
      <c r="J342" s="208" t="str">
        <f ca="1">IF($H342="步将",'[3]配置系数（将领）'!I342,IF($H342="骑将",'[4]配置系数（将领）'!I342,IF($H342="弓将",'[5]配置系数（将领）'!I342,"")))</f>
        <v>1002700000302</v>
      </c>
      <c r="K342" s="208" t="str">
        <f ca="1">IF($H342="步将",'[3]配置系数（将领）'!J342,IF($H342="骑将",'[4]配置系数（将领）'!J342,IF($H342="弓将",'[5]配置系数（将领）'!J342,"")))</f>
        <v>被动技能1:使最多3支友军弓兵部队开场时获得{0}射程提升，自身士兵部队的普攻额外附带{1}%攻击力的策略伤害</v>
      </c>
      <c r="L342" s="208">
        <f>IF($H342="步将",'[3]配置系数（将领）'!K342,IF($H342="骑将",'[4]配置系数（将领）'!K342,IF($H342="弓将",'[5]配置系数（将领）'!K342,"")))</f>
        <v>0</v>
      </c>
      <c r="M342" s="208">
        <f>IF($H342="步将",'[3]配置系数（将领）'!L342,IF($H342="骑将",'[4]配置系数（将领）'!L342,IF($H342="弓将",'[5]配置系数（将领）'!L342,"")))</f>
        <v>0</v>
      </c>
      <c r="N342" s="208" t="str">
        <f ca="1">IF($H342="步将",'[3]配置系数（将领）'!M342,IF($H342="骑将",'[4]配置系数（将领）'!M342,IF($H342="弓将",'[5]配置系数（将领）'!M342,"")))</f>
        <v>0.08+0.09+0.1+0.11+0.12+0.13+0.14+0.15+0.16+0.17+0.18+0.19+0.2+0.21+0.22+0.23+0.24</v>
      </c>
      <c r="O342" s="206">
        <f t="shared" ca="1" si="21"/>
        <v>100</v>
      </c>
      <c r="Q342" s="208" t="str">
        <f ca="1">IF($H342="步将",'[3]配置系数（将领）'!P342,IF($H342="骑将",'[4]配置系数（将领）'!P342,IF($H342="弓将",'[5]配置系数（将领）'!P342,"")))</f>
        <v/>
      </c>
      <c r="R342" s="208" t="str">
        <f ca="1">IF($H342="步将",'[3]配置系数（将领）'!Q342,IF($H342="骑将",'[4]配置系数（将领）'!Q342,IF($H342="弓将",'[5]配置系数（将领）'!Q342,"")))</f>
        <v/>
      </c>
      <c r="S342" s="208">
        <f>IF($H342="步将",'[3]配置系数（将领）'!R342,IF($H342="骑将",'[4]配置系数（将领）'!R342,IF($H342="弓将",'[5]配置系数（将领）'!R342,"")))</f>
        <v>0</v>
      </c>
      <c r="T342" s="208">
        <f>IF($H342="步将",'[3]配置系数（将领）'!S342,IF($H342="骑将",'[4]配置系数（将领）'!S342,IF($H342="弓将",'[5]配置系数（将领）'!S342,"")))</f>
        <v>0</v>
      </c>
      <c r="U342" s="208" t="str">
        <f ca="1">IF($H342="步将",'[3]配置系数（将领）'!T342,IF($H342="骑将",'[4]配置系数（将领）'!T342,IF($H342="弓将",'[5]配置系数（将领）'!T342,"")))</f>
        <v/>
      </c>
      <c r="V342" s="206">
        <f t="shared" ca="1" si="22"/>
        <v>1</v>
      </c>
      <c r="X342" s="208" t="str">
        <f ca="1">IF($H342="步将",'[3]配置系数（将领）'!W342,IF($H342="骑将",'[4]配置系数（将领）'!W342,IF($H342="弓将",'[5]配置系数（将领）'!W342,"")))</f>
        <v/>
      </c>
      <c r="Y342" s="208" t="str">
        <f ca="1">IF($H342="步将",'[3]配置系数（将领）'!X342,IF($H342="骑将",'[4]配置系数（将领）'!X342,IF($H342="弓将",'[5]配置系数（将领）'!X342,"")))</f>
        <v/>
      </c>
      <c r="Z342" s="208">
        <f>IF($H342="步将",'[3]配置系数（将领）'!Y342,IF($H342="骑将",'[4]配置系数（将领）'!Y342,IF($H342="弓将",'[5]配置系数（将领）'!Y342,"")))</f>
        <v>0</v>
      </c>
      <c r="AA342" s="208">
        <f>IF($H342="步将",'[3]配置系数（将领）'!Z342,IF($H342="骑将",'[4]配置系数（将领）'!Z342,IF($H342="弓将",'[5]配置系数（将领）'!Z342,"")))</f>
        <v>0</v>
      </c>
      <c r="AB342" s="208" t="str">
        <f ca="1">IF($H342="步将",'[3]配置系数（将领）'!AA342,IF($H342="骑将",'[4]配置系数（将领）'!AA342,IF($H342="弓将",'[5]配置系数（将领）'!AA342,"")))</f>
        <v/>
      </c>
      <c r="AC342" s="206">
        <f t="shared" ca="1" si="23"/>
        <v>1</v>
      </c>
    </row>
    <row r="343" spans="3:29" x14ac:dyDescent="0.15">
      <c r="C343" s="107">
        <v>335</v>
      </c>
      <c r="D343" s="69">
        <f>IFERROR(MATCH(C343,索引!J:J,0),D342)</f>
        <v>34</v>
      </c>
      <c r="E343" s="69">
        <f t="shared" si="20"/>
        <v>6</v>
      </c>
      <c r="F343" s="69">
        <f>INDEX(索引!$F:$F,D343,1)</f>
        <v>10027</v>
      </c>
      <c r="G343" s="69" t="str">
        <f>INDEX(索引!$E:$E,D343,1)</f>
        <v>公孙瓒</v>
      </c>
      <c r="H343" s="69" t="str">
        <f>INDEX(索引!$G:$G,D343,1)</f>
        <v>弓将</v>
      </c>
      <c r="J343" s="208" t="str">
        <f ca="1">IF($H343="步将",'[3]配置系数（将领）'!I343,IF($H343="骑将",'[4]配置系数（将领）'!I343,IF($H343="弓将",'[5]配置系数（将领）'!I343,"")))</f>
        <v>1002700000401</v>
      </c>
      <c r="K343" s="208" t="str">
        <f ca="1">IF($H343="步将",'[3]配置系数（将领）'!J343,IF($H343="骑将",'[4]配置系数（将领）'!J343,IF($H343="弓将",'[5]配置系数（将领）'!J343,"")))</f>
        <v>被动技能2:弓兵攻速提升{0}，弩兵穿甲提升{1}%</v>
      </c>
      <c r="L343" s="208">
        <f>IF($H343="步将",'[3]配置系数（将领）'!K343,IF($H343="骑将",'[4]配置系数（将领）'!K343,IF($H343="弓将",'[5]配置系数（将领）'!K343,"")))</f>
        <v>0</v>
      </c>
      <c r="M343" s="208">
        <f>IF($H343="步将",'[3]配置系数（将领）'!L343,IF($H343="骑将",'[4]配置系数（将领）'!L343,IF($H343="弓将",'[5]配置系数（将领）'!L343,"")))</f>
        <v>0</v>
      </c>
      <c r="N343" s="208" t="str">
        <f ca="1">IF($H343="步将",'[3]配置系数（将领）'!M343,IF($H343="骑将",'[4]配置系数（将领）'!M343,IF($H343="弓将",'[5]配置系数（将领）'!M343,"")))</f>
        <v>8+8+8+8+8+8+8+8+8+8+8+8+8+8+8+8+8</v>
      </c>
      <c r="O343" s="206">
        <f t="shared" ca="1" si="21"/>
        <v>1</v>
      </c>
      <c r="Q343" s="208" t="str">
        <f ca="1">IF($H343="步将",'[3]配置系数（将领）'!P343,IF($H343="骑将",'[4]配置系数（将领）'!P343,IF($H343="弓将",'[5]配置系数（将领）'!P343,"")))</f>
        <v>1002700000402</v>
      </c>
      <c r="R343" s="208" t="str">
        <f ca="1">IF($H343="步将",'[3]配置系数（将领）'!Q343,IF($H343="骑将",'[4]配置系数（将领）'!Q343,IF($H343="弓将",'[5]配置系数（将领）'!Q343,"")))</f>
        <v>被动技能2:弓兵攻速提升{0}，弩兵穿甲提升{1}%</v>
      </c>
      <c r="S343" s="208">
        <f>IF($H343="步将",'[3]配置系数（将领）'!R343,IF($H343="骑将",'[4]配置系数（将领）'!R343,IF($H343="弓将",'[5]配置系数（将领）'!R343,"")))</f>
        <v>0</v>
      </c>
      <c r="T343" s="208">
        <f>IF($H343="步将",'[3]配置系数（将领）'!S343,IF($H343="骑将",'[4]配置系数（将领）'!S343,IF($H343="弓将",'[5]配置系数（将领）'!S343,"")))</f>
        <v>0</v>
      </c>
      <c r="U343" s="208" t="str">
        <f ca="1">IF($H343="步将",'[3]配置系数（将领）'!T343,IF($H343="骑将",'[4]配置系数（将领）'!T343,IF($H343="弓将",'[5]配置系数（将领）'!T343,"")))</f>
        <v>0.2+0.2+0.2+0.2+0.2+0.2+0.2+0.2+0.2+0.2+0.2+0.2+0.2+0.2+0.2+0.2+0.2</v>
      </c>
      <c r="V343" s="206">
        <f t="shared" ca="1" si="22"/>
        <v>100</v>
      </c>
      <c r="X343" s="208" t="str">
        <f ca="1">IF($H343="步将",'[3]配置系数（将领）'!W343,IF($H343="骑将",'[4]配置系数（将领）'!W343,IF($H343="弓将",'[5]配置系数（将领）'!W343,"")))</f>
        <v/>
      </c>
      <c r="Y343" s="208" t="str">
        <f ca="1">IF($H343="步将",'[3]配置系数（将领）'!X343,IF($H343="骑将",'[4]配置系数（将领）'!X343,IF($H343="弓将",'[5]配置系数（将领）'!X343,"")))</f>
        <v/>
      </c>
      <c r="Z343" s="208">
        <f>IF($H343="步将",'[3]配置系数（将领）'!Y343,IF($H343="骑将",'[4]配置系数（将领）'!Y343,IF($H343="弓将",'[5]配置系数（将领）'!Y343,"")))</f>
        <v>0</v>
      </c>
      <c r="AA343" s="208">
        <f>IF($H343="步将",'[3]配置系数（将领）'!Z343,IF($H343="骑将",'[4]配置系数（将领）'!Z343,IF($H343="弓将",'[5]配置系数（将领）'!Z343,"")))</f>
        <v>0</v>
      </c>
      <c r="AB343" s="208" t="str">
        <f ca="1">IF($H343="步将",'[3]配置系数（将领）'!AA343,IF($H343="骑将",'[4]配置系数（将领）'!AA343,IF($H343="弓将",'[5]配置系数（将领）'!AA343,"")))</f>
        <v/>
      </c>
      <c r="AC343" s="206">
        <f t="shared" ca="1" si="23"/>
        <v>1</v>
      </c>
    </row>
    <row r="344" spans="3:29" x14ac:dyDescent="0.15">
      <c r="C344" s="107">
        <v>336</v>
      </c>
      <c r="D344" s="69">
        <f>IFERROR(MATCH(C344,索引!J:J,0),D343)</f>
        <v>34</v>
      </c>
      <c r="E344" s="69">
        <f t="shared" si="20"/>
        <v>7</v>
      </c>
      <c r="F344" s="69">
        <f>INDEX(索引!$F:$F,D344,1)</f>
        <v>10027</v>
      </c>
      <c r="G344" s="69" t="str">
        <f>INDEX(索引!$E:$E,D344,1)</f>
        <v>公孙瓒</v>
      </c>
      <c r="H344" s="69" t="str">
        <f>INDEX(索引!$G:$G,D344,1)</f>
        <v>弓将</v>
      </c>
      <c r="J344" s="208" t="str">
        <f ca="1">IF($H344="步将",'[3]配置系数（将领）'!I344,IF($H344="骑将",'[4]配置系数（将领）'!I344,IF($H344="弓将",'[5]配置系数（将领）'!I344,"")))</f>
        <v>1002700000501</v>
      </c>
      <c r="K344" s="208" t="str">
        <f ca="1">IF($H344="步将",'[3]配置系数（将领）'!J344,IF($H344="骑将",'[4]配置系数（将领）'!J344,IF($H344="弓将",'[5]配置系数（将领）'!J344,"")))</f>
        <v>被动技能3:率领的士兵暴击提升{0}%</v>
      </c>
      <c r="L344" s="208">
        <f>IF($H344="步将",'[3]配置系数（将领）'!K344,IF($H344="骑将",'[4]配置系数（将领）'!K344,IF($H344="弓将",'[5]配置系数（将领）'!K344,"")))</f>
        <v>0</v>
      </c>
      <c r="M344" s="208">
        <f>IF($H344="步将",'[3]配置系数（将领）'!L344,IF($H344="骑将",'[4]配置系数（将领）'!L344,IF($H344="弓将",'[5]配置系数（将领）'!L344,"")))</f>
        <v>0</v>
      </c>
      <c r="N344" s="208" t="str">
        <f ca="1">IF($H344="步将",'[3]配置系数（将领）'!M344,IF($H344="骑将",'[4]配置系数（将领）'!M344,IF($H344="弓将",'[5]配置系数（将领）'!M344,"")))</f>
        <v>0.32+0.32+0.32+0.32+0.32+0.32+0.32+0.32+0.32+0.32+0.32+0.32+0.32+0.32+0.32+0.32+0.32</v>
      </c>
      <c r="O344" s="206">
        <f t="shared" ca="1" si="21"/>
        <v>100</v>
      </c>
      <c r="Q344" s="208" t="str">
        <f ca="1">IF($H344="步将",'[3]配置系数（将领）'!P344,IF($H344="骑将",'[4]配置系数（将领）'!P344,IF($H344="弓将",'[5]配置系数（将领）'!P344,"")))</f>
        <v/>
      </c>
      <c r="R344" s="208" t="str">
        <f ca="1">IF($H344="步将",'[3]配置系数（将领）'!Q344,IF($H344="骑将",'[4]配置系数（将领）'!Q344,IF($H344="弓将",'[5]配置系数（将领）'!Q344,"")))</f>
        <v/>
      </c>
      <c r="S344" s="208">
        <f>IF($H344="步将",'[3]配置系数（将领）'!R344,IF($H344="骑将",'[4]配置系数（将领）'!R344,IF($H344="弓将",'[5]配置系数（将领）'!R344,"")))</f>
        <v>0</v>
      </c>
      <c r="T344" s="208">
        <f>IF($H344="步将",'[3]配置系数（将领）'!S344,IF($H344="骑将",'[4]配置系数（将领）'!S344,IF($H344="弓将",'[5]配置系数（将领）'!S344,"")))</f>
        <v>0</v>
      </c>
      <c r="U344" s="208" t="str">
        <f ca="1">IF($H344="步将",'[3]配置系数（将领）'!T344,IF($H344="骑将",'[4]配置系数（将领）'!T344,IF($H344="弓将",'[5]配置系数（将领）'!T344,"")))</f>
        <v/>
      </c>
      <c r="V344" s="206">
        <f t="shared" ca="1" si="22"/>
        <v>1</v>
      </c>
      <c r="X344" s="208" t="str">
        <f ca="1">IF($H344="步将",'[3]配置系数（将领）'!W344,IF($H344="骑将",'[4]配置系数（将领）'!W344,IF($H344="弓将",'[5]配置系数（将领）'!W344,"")))</f>
        <v/>
      </c>
      <c r="Y344" s="208" t="str">
        <f ca="1">IF($H344="步将",'[3]配置系数（将领）'!X344,IF($H344="骑将",'[4]配置系数（将领）'!X344,IF($H344="弓将",'[5]配置系数（将领）'!X344,"")))</f>
        <v/>
      </c>
      <c r="Z344" s="208">
        <f>IF($H344="步将",'[3]配置系数（将领）'!Y344,IF($H344="骑将",'[4]配置系数（将领）'!Y344,IF($H344="弓将",'[5]配置系数（将领）'!Y344,"")))</f>
        <v>0</v>
      </c>
      <c r="AA344" s="208">
        <f>IF($H344="步将",'[3]配置系数（将领）'!Z344,IF($H344="骑将",'[4]配置系数（将领）'!Z344,IF($H344="弓将",'[5]配置系数（将领）'!Z344,"")))</f>
        <v>0</v>
      </c>
      <c r="AB344" s="208" t="str">
        <f ca="1">IF($H344="步将",'[3]配置系数（将领）'!AA344,IF($H344="骑将",'[4]配置系数（将领）'!AA344,IF($H344="弓将",'[5]配置系数（将领）'!AA344,"")))</f>
        <v/>
      </c>
      <c r="AC344" s="206">
        <f t="shared" ca="1" si="23"/>
        <v>1</v>
      </c>
    </row>
    <row r="345" spans="3:29" x14ac:dyDescent="0.15">
      <c r="C345" s="107">
        <v>337</v>
      </c>
      <c r="D345" s="69">
        <f>IFERROR(MATCH(C345,索引!J:J,0),D344)</f>
        <v>34</v>
      </c>
      <c r="E345" s="69">
        <f t="shared" si="20"/>
        <v>8</v>
      </c>
      <c r="F345" s="69">
        <f>INDEX(索引!$F:$F,D345,1)</f>
        <v>10027</v>
      </c>
      <c r="G345" s="69" t="str">
        <f>INDEX(索引!$E:$E,D345,1)</f>
        <v>公孙瓒</v>
      </c>
      <c r="H345" s="69" t="str">
        <f>INDEX(索引!$G:$G,D345,1)</f>
        <v>弓将</v>
      </c>
      <c r="J345" s="208" t="str">
        <f ca="1">IF($H345="步将",'[3]配置系数（将领）'!I345,IF($H345="骑将",'[4]配置系数（将领）'!I345,IF($H345="弓将",'[5]配置系数（将领）'!I345,"")))</f>
        <v/>
      </c>
      <c r="K345" s="208" t="str">
        <f ca="1">IF($H345="步将",'[3]配置系数（将领）'!J345,IF($H345="骑将",'[4]配置系数（将领）'!J345,IF($H345="弓将",'[5]配置系数（将领）'!J345,"")))</f>
        <v/>
      </c>
      <c r="L345" s="208">
        <f>IF($H345="步将",'[3]配置系数（将领）'!K345,IF($H345="骑将",'[4]配置系数（将领）'!K345,IF($H345="弓将",'[5]配置系数（将领）'!K345,"")))</f>
        <v>0</v>
      </c>
      <c r="M345" s="208">
        <f>IF($H345="步将",'[3]配置系数（将领）'!L345,IF($H345="骑将",'[4]配置系数（将领）'!L345,IF($H345="弓将",'[5]配置系数（将领）'!L345,"")))</f>
        <v>0</v>
      </c>
      <c r="N345" s="208" t="str">
        <f ca="1">IF($H345="步将",'[3]配置系数（将领）'!M345,IF($H345="骑将",'[4]配置系数（将领）'!M345,IF($H345="弓将",'[5]配置系数（将领）'!M345,"")))</f>
        <v/>
      </c>
      <c r="O345" s="206">
        <f t="shared" ca="1" si="21"/>
        <v>1</v>
      </c>
      <c r="Q345" s="208" t="str">
        <f ca="1">IF($H345="步将",'[3]配置系数（将领）'!P345,IF($H345="骑将",'[4]配置系数（将领）'!P345,IF($H345="弓将",'[5]配置系数（将领）'!P345,"")))</f>
        <v/>
      </c>
      <c r="R345" s="208" t="str">
        <f ca="1">IF($H345="步将",'[3]配置系数（将领）'!Q345,IF($H345="骑将",'[4]配置系数（将领）'!Q345,IF($H345="弓将",'[5]配置系数（将领）'!Q345,"")))</f>
        <v/>
      </c>
      <c r="S345" s="208">
        <f>IF($H345="步将",'[3]配置系数（将领）'!R345,IF($H345="骑将",'[4]配置系数（将领）'!R345,IF($H345="弓将",'[5]配置系数（将领）'!R345,"")))</f>
        <v>0</v>
      </c>
      <c r="T345" s="208">
        <f>IF($H345="步将",'[3]配置系数（将领）'!S345,IF($H345="骑将",'[4]配置系数（将领）'!S345,IF($H345="弓将",'[5]配置系数（将领）'!S345,"")))</f>
        <v>0</v>
      </c>
      <c r="U345" s="208" t="str">
        <f ca="1">IF($H345="步将",'[3]配置系数（将领）'!T345,IF($H345="骑将",'[4]配置系数（将领）'!T345,IF($H345="弓将",'[5]配置系数（将领）'!T345,"")))</f>
        <v/>
      </c>
      <c r="V345" s="206">
        <f t="shared" ca="1" si="22"/>
        <v>1</v>
      </c>
      <c r="X345" s="208" t="str">
        <f ca="1">IF($H345="步将",'[3]配置系数（将领）'!W345,IF($H345="骑将",'[4]配置系数（将领）'!W345,IF($H345="弓将",'[5]配置系数（将领）'!W345,"")))</f>
        <v/>
      </c>
      <c r="Y345" s="208" t="str">
        <f ca="1">IF($H345="步将",'[3]配置系数（将领）'!X345,IF($H345="骑将",'[4]配置系数（将领）'!X345,IF($H345="弓将",'[5]配置系数（将领）'!X345,"")))</f>
        <v/>
      </c>
      <c r="Z345" s="208">
        <f>IF($H345="步将",'[3]配置系数（将领）'!Y345,IF($H345="骑将",'[4]配置系数（将领）'!Y345,IF($H345="弓将",'[5]配置系数（将领）'!Y345,"")))</f>
        <v>0</v>
      </c>
      <c r="AA345" s="208">
        <f>IF($H345="步将",'[3]配置系数（将领）'!Z345,IF($H345="骑将",'[4]配置系数（将领）'!Z345,IF($H345="弓将",'[5]配置系数（将领）'!Z345,"")))</f>
        <v>0</v>
      </c>
      <c r="AB345" s="208" t="str">
        <f ca="1">IF($H345="步将",'[3]配置系数（将领）'!AA345,IF($H345="骑将",'[4]配置系数（将领）'!AA345,IF($H345="弓将",'[5]配置系数（将领）'!AA345,"")))</f>
        <v/>
      </c>
      <c r="AC345" s="206">
        <f t="shared" ca="1" si="23"/>
        <v>1</v>
      </c>
    </row>
    <row r="346" spans="3:29" x14ac:dyDescent="0.15">
      <c r="C346" s="107">
        <v>338</v>
      </c>
      <c r="D346" s="69">
        <f>IFERROR(MATCH(C346,索引!J:J,0),D345)</f>
        <v>34</v>
      </c>
      <c r="E346" s="69">
        <f t="shared" si="20"/>
        <v>9</v>
      </c>
      <c r="F346" s="69">
        <f>INDEX(索引!$F:$F,D346,1)</f>
        <v>10027</v>
      </c>
      <c r="G346" s="69" t="str">
        <f>INDEX(索引!$E:$E,D346,1)</f>
        <v>公孙瓒</v>
      </c>
      <c r="H346" s="69" t="str">
        <f>INDEX(索引!$G:$G,D346,1)</f>
        <v>弓将</v>
      </c>
      <c r="J346" s="208" t="str">
        <f ca="1">IF($H346="步将",'[3]配置系数（将领）'!I346,IF($H346="骑将",'[4]配置系数（将领）'!I346,IF($H346="弓将",'[5]配置系数（将领）'!I346,"")))</f>
        <v/>
      </c>
      <c r="K346" s="208" t="str">
        <f ca="1">IF($H346="步将",'[3]配置系数（将领）'!J346,IF($H346="骑将",'[4]配置系数（将领）'!J346,IF($H346="弓将",'[5]配置系数（将领）'!J346,"")))</f>
        <v/>
      </c>
      <c r="L346" s="208">
        <f>IF($H346="步将",'[3]配置系数（将领）'!K346,IF($H346="骑将",'[4]配置系数（将领）'!K346,IF($H346="弓将",'[5]配置系数（将领）'!K346,"")))</f>
        <v>0</v>
      </c>
      <c r="M346" s="208">
        <f>IF($H346="步将",'[3]配置系数（将领）'!L346,IF($H346="骑将",'[4]配置系数（将领）'!L346,IF($H346="弓将",'[5]配置系数（将领）'!L346,"")))</f>
        <v>0</v>
      </c>
      <c r="N346" s="208" t="str">
        <f ca="1">IF($H346="步将",'[3]配置系数（将领）'!M346,IF($H346="骑将",'[4]配置系数（将领）'!M346,IF($H346="弓将",'[5]配置系数（将领）'!M346,"")))</f>
        <v/>
      </c>
      <c r="O346" s="206">
        <f t="shared" ca="1" si="21"/>
        <v>1</v>
      </c>
      <c r="Q346" s="208" t="str">
        <f ca="1">IF($H346="步将",'[3]配置系数（将领）'!P346,IF($H346="骑将",'[4]配置系数（将领）'!P346,IF($H346="弓将",'[5]配置系数（将领）'!P346,"")))</f>
        <v/>
      </c>
      <c r="R346" s="208" t="str">
        <f ca="1">IF($H346="步将",'[3]配置系数（将领）'!Q346,IF($H346="骑将",'[4]配置系数（将领）'!Q346,IF($H346="弓将",'[5]配置系数（将领）'!Q346,"")))</f>
        <v/>
      </c>
      <c r="S346" s="208">
        <f>IF($H346="步将",'[3]配置系数（将领）'!R346,IF($H346="骑将",'[4]配置系数（将领）'!R346,IF($H346="弓将",'[5]配置系数（将领）'!R346,"")))</f>
        <v>0</v>
      </c>
      <c r="T346" s="208">
        <f>IF($H346="步将",'[3]配置系数（将领）'!S346,IF($H346="骑将",'[4]配置系数（将领）'!S346,IF($H346="弓将",'[5]配置系数（将领）'!S346,"")))</f>
        <v>0</v>
      </c>
      <c r="U346" s="208" t="str">
        <f ca="1">IF($H346="步将",'[3]配置系数（将领）'!T346,IF($H346="骑将",'[4]配置系数（将领）'!T346,IF($H346="弓将",'[5]配置系数（将领）'!T346,"")))</f>
        <v/>
      </c>
      <c r="V346" s="206">
        <f t="shared" ca="1" si="22"/>
        <v>1</v>
      </c>
      <c r="X346" s="208" t="str">
        <f ca="1">IF($H346="步将",'[3]配置系数（将领）'!W346,IF($H346="骑将",'[4]配置系数（将领）'!W346,IF($H346="弓将",'[5]配置系数（将领）'!W346,"")))</f>
        <v/>
      </c>
      <c r="Y346" s="208" t="str">
        <f ca="1">IF($H346="步将",'[3]配置系数（将领）'!X346,IF($H346="骑将",'[4]配置系数（将领）'!X346,IF($H346="弓将",'[5]配置系数（将领）'!X346,"")))</f>
        <v/>
      </c>
      <c r="Z346" s="208">
        <f>IF($H346="步将",'[3]配置系数（将领）'!Y346,IF($H346="骑将",'[4]配置系数（将领）'!Y346,IF($H346="弓将",'[5]配置系数（将领）'!Y346,"")))</f>
        <v>0</v>
      </c>
      <c r="AA346" s="208">
        <f>IF($H346="步将",'[3]配置系数（将领）'!Z346,IF($H346="骑将",'[4]配置系数（将领）'!Z346,IF($H346="弓将",'[5]配置系数（将领）'!Z346,"")))</f>
        <v>0</v>
      </c>
      <c r="AB346" s="208" t="str">
        <f ca="1">IF($H346="步将",'[3]配置系数（将领）'!AA346,IF($H346="骑将",'[4]配置系数（将领）'!AA346,IF($H346="弓将",'[5]配置系数（将领）'!AA346,"")))</f>
        <v/>
      </c>
      <c r="AC346" s="206">
        <f t="shared" ca="1" si="23"/>
        <v>1</v>
      </c>
    </row>
    <row r="347" spans="3:29" x14ac:dyDescent="0.15">
      <c r="C347" s="107">
        <v>339</v>
      </c>
      <c r="D347" s="69">
        <f>IFERROR(MATCH(C347,索引!J:J,0),D346)</f>
        <v>34</v>
      </c>
      <c r="E347" s="69">
        <f t="shared" si="20"/>
        <v>10</v>
      </c>
      <c r="F347" s="69">
        <f>INDEX(索引!$F:$F,D347,1)</f>
        <v>10027</v>
      </c>
      <c r="G347" s="69" t="str">
        <f>INDEX(索引!$E:$E,D347,1)</f>
        <v>公孙瓒</v>
      </c>
      <c r="H347" s="69" t="str">
        <f>INDEX(索引!$G:$G,D347,1)</f>
        <v>弓将</v>
      </c>
      <c r="J347" s="208" t="str">
        <f ca="1">IF($H347="步将",'[3]配置系数（将领）'!I347,IF($H347="骑将",'[4]配置系数（将领）'!I347,IF($H347="弓将",'[5]配置系数（将领）'!I347,"")))</f>
        <v/>
      </c>
      <c r="K347" s="208" t="str">
        <f ca="1">IF($H347="步将",'[3]配置系数（将领）'!J347,IF($H347="骑将",'[4]配置系数（将领）'!J347,IF($H347="弓将",'[5]配置系数（将领）'!J347,"")))</f>
        <v/>
      </c>
      <c r="L347" s="208">
        <f>IF($H347="步将",'[3]配置系数（将领）'!K347,IF($H347="骑将",'[4]配置系数（将领）'!K347,IF($H347="弓将",'[5]配置系数（将领）'!K347,"")))</f>
        <v>0</v>
      </c>
      <c r="M347" s="208">
        <f>IF($H347="步将",'[3]配置系数（将领）'!L347,IF($H347="骑将",'[4]配置系数（将领）'!L347,IF($H347="弓将",'[5]配置系数（将领）'!L347,"")))</f>
        <v>0</v>
      </c>
      <c r="N347" s="208" t="str">
        <f ca="1">IF($H347="步将",'[3]配置系数（将领）'!M347,IF($H347="骑将",'[4]配置系数（将领）'!M347,IF($H347="弓将",'[5]配置系数（将领）'!M347,"")))</f>
        <v/>
      </c>
      <c r="O347" s="206">
        <f t="shared" ca="1" si="21"/>
        <v>1</v>
      </c>
      <c r="Q347" s="208" t="str">
        <f ca="1">IF($H347="步将",'[3]配置系数（将领）'!P347,IF($H347="骑将",'[4]配置系数（将领）'!P347,IF($H347="弓将",'[5]配置系数（将领）'!P347,"")))</f>
        <v/>
      </c>
      <c r="R347" s="208" t="str">
        <f ca="1">IF($H347="步将",'[3]配置系数（将领）'!Q347,IF($H347="骑将",'[4]配置系数（将领）'!Q347,IF($H347="弓将",'[5]配置系数（将领）'!Q347,"")))</f>
        <v/>
      </c>
      <c r="S347" s="208">
        <f>IF($H347="步将",'[3]配置系数（将领）'!R347,IF($H347="骑将",'[4]配置系数（将领）'!R347,IF($H347="弓将",'[5]配置系数（将领）'!R347,"")))</f>
        <v>0</v>
      </c>
      <c r="T347" s="208">
        <f>IF($H347="步将",'[3]配置系数（将领）'!S347,IF($H347="骑将",'[4]配置系数（将领）'!S347,IF($H347="弓将",'[5]配置系数（将领）'!S347,"")))</f>
        <v>0</v>
      </c>
      <c r="U347" s="208" t="str">
        <f ca="1">IF($H347="步将",'[3]配置系数（将领）'!T347,IF($H347="骑将",'[4]配置系数（将领）'!T347,IF($H347="弓将",'[5]配置系数（将领）'!T347,"")))</f>
        <v/>
      </c>
      <c r="V347" s="206">
        <f t="shared" ca="1" si="22"/>
        <v>1</v>
      </c>
      <c r="X347" s="208" t="str">
        <f ca="1">IF($H347="步将",'[3]配置系数（将领）'!W347,IF($H347="骑将",'[4]配置系数（将领）'!W347,IF($H347="弓将",'[5]配置系数（将领）'!W347,"")))</f>
        <v/>
      </c>
      <c r="Y347" s="208" t="str">
        <f ca="1">IF($H347="步将",'[3]配置系数（将领）'!X347,IF($H347="骑将",'[4]配置系数（将领）'!X347,IF($H347="弓将",'[5]配置系数（将领）'!X347,"")))</f>
        <v/>
      </c>
      <c r="Z347" s="208">
        <f>IF($H347="步将",'[3]配置系数（将领）'!Y347,IF($H347="骑将",'[4]配置系数（将领）'!Y347,IF($H347="弓将",'[5]配置系数（将领）'!Y347,"")))</f>
        <v>0</v>
      </c>
      <c r="AA347" s="208">
        <f>IF($H347="步将",'[3]配置系数（将领）'!Z347,IF($H347="骑将",'[4]配置系数（将领）'!Z347,IF($H347="弓将",'[5]配置系数（将领）'!Z347,"")))</f>
        <v>0</v>
      </c>
      <c r="AB347" s="208" t="str">
        <f ca="1">IF($H347="步将",'[3]配置系数（将领）'!AA347,IF($H347="骑将",'[4]配置系数（将领）'!AA347,IF($H347="弓将",'[5]配置系数（将领）'!AA347,"")))</f>
        <v/>
      </c>
      <c r="AC347" s="206">
        <f t="shared" ca="1" si="23"/>
        <v>1</v>
      </c>
    </row>
    <row r="348" spans="3:29" x14ac:dyDescent="0.15">
      <c r="C348" s="107">
        <v>340</v>
      </c>
      <c r="D348" s="69">
        <f>IFERROR(MATCH(C348,索引!J:J,0),D347)</f>
        <v>34</v>
      </c>
      <c r="E348" s="69">
        <f t="shared" si="20"/>
        <v>11</v>
      </c>
      <c r="F348" s="69">
        <f>INDEX(索引!$F:$F,D348,1)</f>
        <v>10027</v>
      </c>
      <c r="G348" s="69" t="str">
        <f>INDEX(索引!$E:$E,D348,1)</f>
        <v>公孙瓒</v>
      </c>
      <c r="H348" s="69" t="str">
        <f>INDEX(索引!$G:$G,D348,1)</f>
        <v>弓将</v>
      </c>
      <c r="J348" s="208" t="str">
        <f ca="1">IF($H348="步将",'[3]配置系数（将领）'!I348,IF($H348="骑将",'[4]配置系数（将领）'!I348,IF($H348="弓将",'[5]配置系数（将领）'!I348,"")))</f>
        <v/>
      </c>
      <c r="K348" s="208" t="str">
        <f ca="1">IF($H348="步将",'[3]配置系数（将领）'!J348,IF($H348="骑将",'[4]配置系数（将领）'!J348,IF($H348="弓将",'[5]配置系数（将领）'!J348,"")))</f>
        <v/>
      </c>
      <c r="L348" s="208">
        <f>IF($H348="步将",'[3]配置系数（将领）'!K348,IF($H348="骑将",'[4]配置系数（将领）'!K348,IF($H348="弓将",'[5]配置系数（将领）'!K348,"")))</f>
        <v>0</v>
      </c>
      <c r="M348" s="208">
        <f>IF($H348="步将",'[3]配置系数（将领）'!L348,IF($H348="骑将",'[4]配置系数（将领）'!L348,IF($H348="弓将",'[5]配置系数（将领）'!L348,"")))</f>
        <v>0</v>
      </c>
      <c r="N348" s="208" t="str">
        <f ca="1">IF($H348="步将",'[3]配置系数（将领）'!M348,IF($H348="骑将",'[4]配置系数（将领）'!M348,IF($H348="弓将",'[5]配置系数（将领）'!M348,"")))</f>
        <v/>
      </c>
      <c r="O348" s="206">
        <f t="shared" ca="1" si="21"/>
        <v>1</v>
      </c>
      <c r="Q348" s="208" t="str">
        <f ca="1">IF($H348="步将",'[3]配置系数（将领）'!P348,IF($H348="骑将",'[4]配置系数（将领）'!P348,IF($H348="弓将",'[5]配置系数（将领）'!P348,"")))</f>
        <v/>
      </c>
      <c r="R348" s="208" t="str">
        <f ca="1">IF($H348="步将",'[3]配置系数（将领）'!Q348,IF($H348="骑将",'[4]配置系数（将领）'!Q348,IF($H348="弓将",'[5]配置系数（将领）'!Q348,"")))</f>
        <v/>
      </c>
      <c r="S348" s="208">
        <f>IF($H348="步将",'[3]配置系数（将领）'!R348,IF($H348="骑将",'[4]配置系数（将领）'!R348,IF($H348="弓将",'[5]配置系数（将领）'!R348,"")))</f>
        <v>0</v>
      </c>
      <c r="T348" s="208">
        <f>IF($H348="步将",'[3]配置系数（将领）'!S348,IF($H348="骑将",'[4]配置系数（将领）'!S348,IF($H348="弓将",'[5]配置系数（将领）'!S348,"")))</f>
        <v>0</v>
      </c>
      <c r="U348" s="208" t="str">
        <f ca="1">IF($H348="步将",'[3]配置系数（将领）'!T348,IF($H348="骑将",'[4]配置系数（将领）'!T348,IF($H348="弓将",'[5]配置系数（将领）'!T348,"")))</f>
        <v/>
      </c>
      <c r="V348" s="206">
        <f t="shared" ca="1" si="22"/>
        <v>1</v>
      </c>
      <c r="X348" s="208" t="str">
        <f ca="1">IF($H348="步将",'[3]配置系数（将领）'!W348,IF($H348="骑将",'[4]配置系数（将领）'!W348,IF($H348="弓将",'[5]配置系数（将领）'!W348,"")))</f>
        <v/>
      </c>
      <c r="Y348" s="208" t="str">
        <f ca="1">IF($H348="步将",'[3]配置系数（将领）'!X348,IF($H348="骑将",'[4]配置系数（将领）'!X348,IF($H348="弓将",'[5]配置系数（将领）'!X348,"")))</f>
        <v/>
      </c>
      <c r="Z348" s="208">
        <f>IF($H348="步将",'[3]配置系数（将领）'!Y348,IF($H348="骑将",'[4]配置系数（将领）'!Y348,IF($H348="弓将",'[5]配置系数（将领）'!Y348,"")))</f>
        <v>0</v>
      </c>
      <c r="AA348" s="208">
        <f>IF($H348="步将",'[3]配置系数（将领）'!Z348,IF($H348="骑将",'[4]配置系数（将领）'!Z348,IF($H348="弓将",'[5]配置系数（将领）'!Z348,"")))</f>
        <v>0</v>
      </c>
      <c r="AB348" s="208" t="str">
        <f ca="1">IF($H348="步将",'[3]配置系数（将领）'!AA348,IF($H348="骑将",'[4]配置系数（将领）'!AA348,IF($H348="弓将",'[5]配置系数（将领）'!AA348,"")))</f>
        <v/>
      </c>
      <c r="AC348" s="206">
        <f t="shared" ca="1" si="23"/>
        <v>1</v>
      </c>
    </row>
    <row r="349" spans="3:29" x14ac:dyDescent="0.15">
      <c r="C349" s="107">
        <v>341</v>
      </c>
      <c r="D349" s="69">
        <f>IFERROR(MATCH(C349,索引!J:J,0),D348)</f>
        <v>34</v>
      </c>
      <c r="E349" s="69">
        <f t="shared" si="20"/>
        <v>12</v>
      </c>
      <c r="F349" s="69">
        <f>INDEX(索引!$F:$F,D349,1)</f>
        <v>10027</v>
      </c>
      <c r="G349" s="69" t="str">
        <f>INDEX(索引!$E:$E,D349,1)</f>
        <v>公孙瓒</v>
      </c>
      <c r="H349" s="69" t="str">
        <f>INDEX(索引!$G:$G,D349,1)</f>
        <v>弓将</v>
      </c>
      <c r="J349" s="208" t="str">
        <f ca="1">IF($H349="步将",'[3]配置系数（将领）'!I349,IF($H349="骑将",'[4]配置系数（将领）'!I349,IF($H349="弓将",'[5]配置系数（将领）'!I349,"")))</f>
        <v/>
      </c>
      <c r="K349" s="208" t="str">
        <f ca="1">IF($H349="步将",'[3]配置系数（将领）'!J349,IF($H349="骑将",'[4]配置系数（将领）'!J349,IF($H349="弓将",'[5]配置系数（将领）'!J349,"")))</f>
        <v/>
      </c>
      <c r="L349" s="208">
        <f>IF($H349="步将",'[3]配置系数（将领）'!K349,IF($H349="骑将",'[4]配置系数（将领）'!K349,IF($H349="弓将",'[5]配置系数（将领）'!K349,"")))</f>
        <v>0</v>
      </c>
      <c r="M349" s="208">
        <f>IF($H349="步将",'[3]配置系数（将领）'!L349,IF($H349="骑将",'[4]配置系数（将领）'!L349,IF($H349="弓将",'[5]配置系数（将领）'!L349,"")))</f>
        <v>0</v>
      </c>
      <c r="N349" s="208" t="str">
        <f ca="1">IF($H349="步将",'[3]配置系数（将领）'!M349,IF($H349="骑将",'[4]配置系数（将领）'!M349,IF($H349="弓将",'[5]配置系数（将领）'!M349,"")))</f>
        <v/>
      </c>
      <c r="O349" s="206">
        <f t="shared" ca="1" si="21"/>
        <v>1</v>
      </c>
      <c r="Q349" s="208" t="str">
        <f ca="1">IF($H349="步将",'[3]配置系数（将领）'!P349,IF($H349="骑将",'[4]配置系数（将领）'!P349,IF($H349="弓将",'[5]配置系数（将领）'!P349,"")))</f>
        <v/>
      </c>
      <c r="R349" s="208" t="str">
        <f ca="1">IF($H349="步将",'[3]配置系数（将领）'!Q349,IF($H349="骑将",'[4]配置系数（将领）'!Q349,IF($H349="弓将",'[5]配置系数（将领）'!Q349,"")))</f>
        <v/>
      </c>
      <c r="S349" s="208">
        <f>IF($H349="步将",'[3]配置系数（将领）'!R349,IF($H349="骑将",'[4]配置系数（将领）'!R349,IF($H349="弓将",'[5]配置系数（将领）'!R349,"")))</f>
        <v>0</v>
      </c>
      <c r="T349" s="208">
        <f>IF($H349="步将",'[3]配置系数（将领）'!S349,IF($H349="骑将",'[4]配置系数（将领）'!S349,IF($H349="弓将",'[5]配置系数（将领）'!S349,"")))</f>
        <v>0</v>
      </c>
      <c r="U349" s="208" t="str">
        <f ca="1">IF($H349="步将",'[3]配置系数（将领）'!T349,IF($H349="骑将",'[4]配置系数（将领）'!T349,IF($H349="弓将",'[5]配置系数（将领）'!T349,"")))</f>
        <v/>
      </c>
      <c r="V349" s="206">
        <f t="shared" ca="1" si="22"/>
        <v>1</v>
      </c>
      <c r="X349" s="208" t="str">
        <f ca="1">IF($H349="步将",'[3]配置系数（将领）'!W349,IF($H349="骑将",'[4]配置系数（将领）'!W349,IF($H349="弓将",'[5]配置系数（将领）'!W349,"")))</f>
        <v/>
      </c>
      <c r="Y349" s="208" t="str">
        <f ca="1">IF($H349="步将",'[3]配置系数（将领）'!X349,IF($H349="骑将",'[4]配置系数（将领）'!X349,IF($H349="弓将",'[5]配置系数（将领）'!X349,"")))</f>
        <v/>
      </c>
      <c r="Z349" s="208">
        <f>IF($H349="步将",'[3]配置系数（将领）'!Y349,IF($H349="骑将",'[4]配置系数（将领）'!Y349,IF($H349="弓将",'[5]配置系数（将领）'!Y349,"")))</f>
        <v>0</v>
      </c>
      <c r="AA349" s="208">
        <f>IF($H349="步将",'[3]配置系数（将领）'!Z349,IF($H349="骑将",'[4]配置系数（将领）'!Z349,IF($H349="弓将",'[5]配置系数（将领）'!Z349,"")))</f>
        <v>0</v>
      </c>
      <c r="AB349" s="208" t="str">
        <f ca="1">IF($H349="步将",'[3]配置系数（将领）'!AA349,IF($H349="骑将",'[4]配置系数（将领）'!AA349,IF($H349="弓将",'[5]配置系数（将领）'!AA349,"")))</f>
        <v/>
      </c>
      <c r="AC349" s="206">
        <f t="shared" ca="1" si="23"/>
        <v>1</v>
      </c>
    </row>
    <row r="350" spans="3:29" x14ac:dyDescent="0.15">
      <c r="C350" s="107">
        <v>342</v>
      </c>
      <c r="D350" s="69">
        <f>IFERROR(MATCH(C350,索引!J:J,0),D349)</f>
        <v>34</v>
      </c>
      <c r="E350" s="69">
        <f t="shared" si="20"/>
        <v>13</v>
      </c>
      <c r="F350" s="69">
        <f>INDEX(索引!$F:$F,D350,1)</f>
        <v>10027</v>
      </c>
      <c r="G350" s="69" t="str">
        <f>INDEX(索引!$E:$E,D350,1)</f>
        <v>公孙瓒</v>
      </c>
      <c r="H350" s="69" t="str">
        <f>INDEX(索引!$G:$G,D350,1)</f>
        <v>弓将</v>
      </c>
      <c r="J350" s="208" t="str">
        <f ca="1">IF($H350="步将",'[3]配置系数（将领）'!I350,IF($H350="骑将",'[4]配置系数（将领）'!I350,IF($H350="弓将",'[5]配置系数（将领）'!I350,"")))</f>
        <v/>
      </c>
      <c r="K350" s="208" t="str">
        <f ca="1">IF($H350="步将",'[3]配置系数（将领）'!J350,IF($H350="骑将",'[4]配置系数（将领）'!J350,IF($H350="弓将",'[5]配置系数（将领）'!J350,"")))</f>
        <v/>
      </c>
      <c r="L350" s="208">
        <f>IF($H350="步将",'[3]配置系数（将领）'!K350,IF($H350="骑将",'[4]配置系数（将领）'!K350,IF($H350="弓将",'[5]配置系数（将领）'!K350,"")))</f>
        <v>0</v>
      </c>
      <c r="M350" s="208">
        <f>IF($H350="步将",'[3]配置系数（将领）'!L350,IF($H350="骑将",'[4]配置系数（将领）'!L350,IF($H350="弓将",'[5]配置系数（将领）'!L350,"")))</f>
        <v>0</v>
      </c>
      <c r="N350" s="208" t="str">
        <f ca="1">IF($H350="步将",'[3]配置系数（将领）'!M350,IF($H350="骑将",'[4]配置系数（将领）'!M350,IF($H350="弓将",'[5]配置系数（将领）'!M350,"")))</f>
        <v/>
      </c>
      <c r="O350" s="206">
        <f t="shared" ca="1" si="21"/>
        <v>1</v>
      </c>
      <c r="Q350" s="208" t="str">
        <f ca="1">IF($H350="步将",'[3]配置系数（将领）'!P350,IF($H350="骑将",'[4]配置系数（将领）'!P350,IF($H350="弓将",'[5]配置系数（将领）'!P350,"")))</f>
        <v/>
      </c>
      <c r="R350" s="208" t="str">
        <f ca="1">IF($H350="步将",'[3]配置系数（将领）'!Q350,IF($H350="骑将",'[4]配置系数（将领）'!Q350,IF($H350="弓将",'[5]配置系数（将领）'!Q350,"")))</f>
        <v/>
      </c>
      <c r="S350" s="208">
        <f>IF($H350="步将",'[3]配置系数（将领）'!R350,IF($H350="骑将",'[4]配置系数（将领）'!R350,IF($H350="弓将",'[5]配置系数（将领）'!R350,"")))</f>
        <v>0</v>
      </c>
      <c r="T350" s="208">
        <f>IF($H350="步将",'[3]配置系数（将领）'!S350,IF($H350="骑将",'[4]配置系数（将领）'!S350,IF($H350="弓将",'[5]配置系数（将领）'!S350,"")))</f>
        <v>0</v>
      </c>
      <c r="U350" s="208" t="str">
        <f ca="1">IF($H350="步将",'[3]配置系数（将领）'!T350,IF($H350="骑将",'[4]配置系数（将领）'!T350,IF($H350="弓将",'[5]配置系数（将领）'!T350,"")))</f>
        <v/>
      </c>
      <c r="V350" s="206">
        <f t="shared" ca="1" si="22"/>
        <v>1</v>
      </c>
      <c r="X350" s="208" t="str">
        <f ca="1">IF($H350="步将",'[3]配置系数（将领）'!W350,IF($H350="骑将",'[4]配置系数（将领）'!W350,IF($H350="弓将",'[5]配置系数（将领）'!W350,"")))</f>
        <v/>
      </c>
      <c r="Y350" s="208" t="str">
        <f ca="1">IF($H350="步将",'[3]配置系数（将领）'!X350,IF($H350="骑将",'[4]配置系数（将领）'!X350,IF($H350="弓将",'[5]配置系数（将领）'!X350,"")))</f>
        <v/>
      </c>
      <c r="Z350" s="208">
        <f>IF($H350="步将",'[3]配置系数（将领）'!Y350,IF($H350="骑将",'[4]配置系数（将领）'!Y350,IF($H350="弓将",'[5]配置系数（将领）'!Y350,"")))</f>
        <v>0</v>
      </c>
      <c r="AA350" s="208">
        <f>IF($H350="步将",'[3]配置系数（将领）'!Z350,IF($H350="骑将",'[4]配置系数（将领）'!Z350,IF($H350="弓将",'[5]配置系数（将领）'!Z350,"")))</f>
        <v>0</v>
      </c>
      <c r="AB350" s="208" t="str">
        <f ca="1">IF($H350="步将",'[3]配置系数（将领）'!AA350,IF($H350="骑将",'[4]配置系数（将领）'!AA350,IF($H350="弓将",'[5]配置系数（将领）'!AA350,"")))</f>
        <v/>
      </c>
      <c r="AC350" s="206">
        <f t="shared" ca="1" si="23"/>
        <v>1</v>
      </c>
    </row>
    <row r="351" spans="3:29" x14ac:dyDescent="0.15">
      <c r="C351" s="107">
        <v>343</v>
      </c>
      <c r="D351" s="69">
        <f>IFERROR(MATCH(C351,索引!J:J,0),D350)</f>
        <v>34</v>
      </c>
      <c r="E351" s="69">
        <f t="shared" si="20"/>
        <v>14</v>
      </c>
      <c r="F351" s="69">
        <f>INDEX(索引!$F:$F,D351,1)</f>
        <v>10027</v>
      </c>
      <c r="G351" s="69" t="str">
        <f>INDEX(索引!$E:$E,D351,1)</f>
        <v>公孙瓒</v>
      </c>
      <c r="H351" s="69" t="str">
        <f>INDEX(索引!$G:$G,D351,1)</f>
        <v>弓将</v>
      </c>
      <c r="J351" s="208" t="str">
        <f ca="1">IF($H351="步将",'[3]配置系数（将领）'!I351,IF($H351="骑将",'[4]配置系数（将领）'!I351,IF($H351="弓将",'[5]配置系数（将领）'!I351,"")))</f>
        <v/>
      </c>
      <c r="K351" s="208" t="str">
        <f ca="1">IF($H351="步将",'[3]配置系数（将领）'!J351,IF($H351="骑将",'[4]配置系数（将领）'!J351,IF($H351="弓将",'[5]配置系数（将领）'!J351,"")))</f>
        <v/>
      </c>
      <c r="L351" s="208">
        <f>IF($H351="步将",'[3]配置系数（将领）'!K351,IF($H351="骑将",'[4]配置系数（将领）'!K351,IF($H351="弓将",'[5]配置系数（将领）'!K351,"")))</f>
        <v>0</v>
      </c>
      <c r="M351" s="208">
        <f>IF($H351="步将",'[3]配置系数（将领）'!L351,IF($H351="骑将",'[4]配置系数（将领）'!L351,IF($H351="弓将",'[5]配置系数（将领）'!L351,"")))</f>
        <v>0</v>
      </c>
      <c r="N351" s="208" t="str">
        <f ca="1">IF($H351="步将",'[3]配置系数（将领）'!M351,IF($H351="骑将",'[4]配置系数（将领）'!M351,IF($H351="弓将",'[5]配置系数（将领）'!M351,"")))</f>
        <v/>
      </c>
      <c r="O351" s="206">
        <f t="shared" ca="1" si="21"/>
        <v>1</v>
      </c>
      <c r="Q351" s="208" t="str">
        <f ca="1">IF($H351="步将",'[3]配置系数（将领）'!P351,IF($H351="骑将",'[4]配置系数（将领）'!P351,IF($H351="弓将",'[5]配置系数（将领）'!P351,"")))</f>
        <v/>
      </c>
      <c r="R351" s="208" t="str">
        <f ca="1">IF($H351="步将",'[3]配置系数（将领）'!Q351,IF($H351="骑将",'[4]配置系数（将领）'!Q351,IF($H351="弓将",'[5]配置系数（将领）'!Q351,"")))</f>
        <v/>
      </c>
      <c r="S351" s="208">
        <f>IF($H351="步将",'[3]配置系数（将领）'!R351,IF($H351="骑将",'[4]配置系数（将领）'!R351,IF($H351="弓将",'[5]配置系数（将领）'!R351,"")))</f>
        <v>0</v>
      </c>
      <c r="T351" s="208">
        <f>IF($H351="步将",'[3]配置系数（将领）'!S351,IF($H351="骑将",'[4]配置系数（将领）'!S351,IF($H351="弓将",'[5]配置系数（将领）'!S351,"")))</f>
        <v>0</v>
      </c>
      <c r="U351" s="208" t="str">
        <f ca="1">IF($H351="步将",'[3]配置系数（将领）'!T351,IF($H351="骑将",'[4]配置系数（将领）'!T351,IF($H351="弓将",'[5]配置系数（将领）'!T351,"")))</f>
        <v/>
      </c>
      <c r="V351" s="206">
        <f t="shared" ca="1" si="22"/>
        <v>1</v>
      </c>
      <c r="X351" s="208" t="str">
        <f ca="1">IF($H351="步将",'[3]配置系数（将领）'!W351,IF($H351="骑将",'[4]配置系数（将领）'!W351,IF($H351="弓将",'[5]配置系数（将领）'!W351,"")))</f>
        <v/>
      </c>
      <c r="Y351" s="208" t="str">
        <f ca="1">IF($H351="步将",'[3]配置系数（将领）'!X351,IF($H351="骑将",'[4]配置系数（将领）'!X351,IF($H351="弓将",'[5]配置系数（将领）'!X351,"")))</f>
        <v/>
      </c>
      <c r="Z351" s="208">
        <f>IF($H351="步将",'[3]配置系数（将领）'!Y351,IF($H351="骑将",'[4]配置系数（将领）'!Y351,IF($H351="弓将",'[5]配置系数（将领）'!Y351,"")))</f>
        <v>0</v>
      </c>
      <c r="AA351" s="208">
        <f>IF($H351="步将",'[3]配置系数（将领）'!Z351,IF($H351="骑将",'[4]配置系数（将领）'!Z351,IF($H351="弓将",'[5]配置系数（将领）'!Z351,"")))</f>
        <v>0</v>
      </c>
      <c r="AB351" s="208" t="str">
        <f ca="1">IF($H351="步将",'[3]配置系数（将领）'!AA351,IF($H351="骑将",'[4]配置系数（将领）'!AA351,IF($H351="弓将",'[5]配置系数（将领）'!AA351,"")))</f>
        <v/>
      </c>
      <c r="AC351" s="206">
        <f t="shared" ca="1" si="23"/>
        <v>1</v>
      </c>
    </row>
    <row r="352" spans="3:29" x14ac:dyDescent="0.15">
      <c r="C352" s="107">
        <v>344</v>
      </c>
      <c r="D352" s="69">
        <f>IFERROR(MATCH(C352,索引!J:J,0),D351)</f>
        <v>34</v>
      </c>
      <c r="E352" s="69">
        <f t="shared" si="20"/>
        <v>15</v>
      </c>
      <c r="F352" s="69">
        <f>INDEX(索引!$F:$F,D352,1)</f>
        <v>10027</v>
      </c>
      <c r="G352" s="69" t="str">
        <f>INDEX(索引!$E:$E,D352,1)</f>
        <v>公孙瓒</v>
      </c>
      <c r="H352" s="69" t="str">
        <f>INDEX(索引!$G:$G,D352,1)</f>
        <v>弓将</v>
      </c>
      <c r="J352" s="208" t="str">
        <f ca="1">IF($H352="步将",'[3]配置系数（将领）'!I352,IF($H352="骑将",'[4]配置系数（将领）'!I352,IF($H352="弓将",'[5]配置系数（将领）'!I352,"")))</f>
        <v/>
      </c>
      <c r="K352" s="208" t="str">
        <f ca="1">IF($H352="步将",'[3]配置系数（将领）'!J352,IF($H352="骑将",'[4]配置系数（将领）'!J352,IF($H352="弓将",'[5]配置系数（将领）'!J352,"")))</f>
        <v/>
      </c>
      <c r="L352" s="208">
        <f>IF($H352="步将",'[3]配置系数（将领）'!K352,IF($H352="骑将",'[4]配置系数（将领）'!K352,IF($H352="弓将",'[5]配置系数（将领）'!K352,"")))</f>
        <v>0</v>
      </c>
      <c r="M352" s="208">
        <f>IF($H352="步将",'[3]配置系数（将领）'!L352,IF($H352="骑将",'[4]配置系数（将领）'!L352,IF($H352="弓将",'[5]配置系数（将领）'!L352,"")))</f>
        <v>0</v>
      </c>
      <c r="N352" s="208" t="str">
        <f ca="1">IF($H352="步将",'[3]配置系数（将领）'!M352,IF($H352="骑将",'[4]配置系数（将领）'!M352,IF($H352="弓将",'[5]配置系数（将领）'!M352,"")))</f>
        <v/>
      </c>
      <c r="O352" s="206">
        <f t="shared" ca="1" si="21"/>
        <v>1</v>
      </c>
      <c r="Q352" s="208" t="str">
        <f ca="1">IF($H352="步将",'[3]配置系数（将领）'!P352,IF($H352="骑将",'[4]配置系数（将领）'!P352,IF($H352="弓将",'[5]配置系数（将领）'!P352,"")))</f>
        <v/>
      </c>
      <c r="R352" s="208" t="str">
        <f ca="1">IF($H352="步将",'[3]配置系数（将领）'!Q352,IF($H352="骑将",'[4]配置系数（将领）'!Q352,IF($H352="弓将",'[5]配置系数（将领）'!Q352,"")))</f>
        <v/>
      </c>
      <c r="S352" s="208">
        <f>IF($H352="步将",'[3]配置系数（将领）'!R352,IF($H352="骑将",'[4]配置系数（将领）'!R352,IF($H352="弓将",'[5]配置系数（将领）'!R352,"")))</f>
        <v>0</v>
      </c>
      <c r="T352" s="208">
        <f>IF($H352="步将",'[3]配置系数（将领）'!S352,IF($H352="骑将",'[4]配置系数（将领）'!S352,IF($H352="弓将",'[5]配置系数（将领）'!S352,"")))</f>
        <v>0</v>
      </c>
      <c r="U352" s="208" t="str">
        <f ca="1">IF($H352="步将",'[3]配置系数（将领）'!T352,IF($H352="骑将",'[4]配置系数（将领）'!T352,IF($H352="弓将",'[5]配置系数（将领）'!T352,"")))</f>
        <v/>
      </c>
      <c r="V352" s="206">
        <f t="shared" ca="1" si="22"/>
        <v>1</v>
      </c>
      <c r="X352" s="208" t="str">
        <f ca="1">IF($H352="步将",'[3]配置系数（将领）'!W352,IF($H352="骑将",'[4]配置系数（将领）'!W352,IF($H352="弓将",'[5]配置系数（将领）'!W352,"")))</f>
        <v/>
      </c>
      <c r="Y352" s="208" t="str">
        <f ca="1">IF($H352="步将",'[3]配置系数（将领）'!X352,IF($H352="骑将",'[4]配置系数（将领）'!X352,IF($H352="弓将",'[5]配置系数（将领）'!X352,"")))</f>
        <v/>
      </c>
      <c r="Z352" s="208">
        <f>IF($H352="步将",'[3]配置系数（将领）'!Y352,IF($H352="骑将",'[4]配置系数（将领）'!Y352,IF($H352="弓将",'[5]配置系数（将领）'!Y352,"")))</f>
        <v>0</v>
      </c>
      <c r="AA352" s="208">
        <f>IF($H352="步将",'[3]配置系数（将领）'!Z352,IF($H352="骑将",'[4]配置系数（将领）'!Z352,IF($H352="弓将",'[5]配置系数（将领）'!Z352,"")))</f>
        <v>0</v>
      </c>
      <c r="AB352" s="208" t="str">
        <f ca="1">IF($H352="步将",'[3]配置系数（将领）'!AA352,IF($H352="骑将",'[4]配置系数（将领）'!AA352,IF($H352="弓将",'[5]配置系数（将领）'!AA352,"")))</f>
        <v/>
      </c>
      <c r="AC352" s="206">
        <f t="shared" ca="1" si="23"/>
        <v>1</v>
      </c>
    </row>
    <row r="353" spans="3:29" x14ac:dyDescent="0.15">
      <c r="C353" s="107">
        <v>345</v>
      </c>
      <c r="D353" s="69">
        <f>IFERROR(MATCH(C353,索引!J:J,0),D352)</f>
        <v>36</v>
      </c>
      <c r="E353" s="69">
        <f t="shared" si="20"/>
        <v>1</v>
      </c>
      <c r="F353" s="69">
        <f>INDEX(索引!$F:$F,D353,1)</f>
        <v>10029</v>
      </c>
      <c r="G353" s="69" t="str">
        <f>INDEX(索引!$E:$E,D353,1)</f>
        <v>孙尚香</v>
      </c>
      <c r="H353" s="69" t="str">
        <f>INDEX(索引!$G:$G,D353,1)</f>
        <v>弓将</v>
      </c>
      <c r="J353" s="208" t="str">
        <f ca="1">IF($H353="步将",'[3]配置系数（将领）'!I353,IF($H353="骑将",'[4]配置系数（将领）'!I353,IF($H353="弓将",'[5]配置系数（将领）'!I353,"")))</f>
        <v>1002900000101</v>
      </c>
      <c r="K353" s="208" t="str">
        <f ca="1">IF($H353="步将",'[3]配置系数（将领）'!J353,IF($H353="骑将",'[4]配置系数（将领）'!J353,IF($H353="弓将",'[5]配置系数（将领）'!J353,"")))</f>
        <v>普通攻击:对单体敌人造成{0}%的武力伤害</v>
      </c>
      <c r="L353" s="208">
        <f>IF($H353="步将",'[3]配置系数（将领）'!K353,IF($H353="骑将",'[4]配置系数（将领）'!K353,IF($H353="弓将",'[5]配置系数（将领）'!K353,"")))</f>
        <v>0</v>
      </c>
      <c r="M353" s="208">
        <f>IF($H353="步将",'[3]配置系数（将领）'!L353,IF($H353="骑将",'[4]配置系数（将领）'!L353,IF($H353="弓将",'[5]配置系数（将领）'!L353,"")))</f>
        <v>0</v>
      </c>
      <c r="N353" s="208" t="str">
        <f ca="1">IF($H353="步将",'[3]配置系数（将领）'!M353,IF($H353="骑将",'[4]配置系数（将领）'!M353,IF($H353="弓将",'[5]配置系数（将领）'!M353,"")))</f>
        <v>0.25+0.25+0.25+0.25+0.25+0.25+0.25+0.25+0.25+0.25+0.25+0.25+0.25+0.25+0.25+0.25+0.25</v>
      </c>
      <c r="O353" s="206">
        <f t="shared" ca="1" si="21"/>
        <v>100</v>
      </c>
      <c r="Q353" s="208" t="str">
        <f ca="1">IF($H353="步将",'[3]配置系数（将领）'!P353,IF($H353="骑将",'[4]配置系数（将领）'!P353,IF($H353="弓将",'[5]配置系数（将领）'!P353,"")))</f>
        <v/>
      </c>
      <c r="R353" s="208" t="str">
        <f ca="1">IF($H353="步将",'[3]配置系数（将领）'!Q353,IF($H353="骑将",'[4]配置系数（将领）'!Q353,IF($H353="弓将",'[5]配置系数（将领）'!Q353,"")))</f>
        <v/>
      </c>
      <c r="S353" s="208">
        <f>IF($H353="步将",'[3]配置系数（将领）'!R353,IF($H353="骑将",'[4]配置系数（将领）'!R353,IF($H353="弓将",'[5]配置系数（将领）'!R353,"")))</f>
        <v>0</v>
      </c>
      <c r="T353" s="208">
        <f>IF($H353="步将",'[3]配置系数（将领）'!S353,IF($H353="骑将",'[4]配置系数（将领）'!S353,IF($H353="弓将",'[5]配置系数（将领）'!S353,"")))</f>
        <v>0</v>
      </c>
      <c r="U353" s="208" t="str">
        <f ca="1">IF($H353="步将",'[3]配置系数（将领）'!T353,IF($H353="骑将",'[4]配置系数（将领）'!T353,IF($H353="弓将",'[5]配置系数（将领）'!T353,"")))</f>
        <v/>
      </c>
      <c r="V353" s="206">
        <f t="shared" ca="1" si="22"/>
        <v>1</v>
      </c>
      <c r="X353" s="208" t="str">
        <f ca="1">IF($H353="步将",'[3]配置系数（将领）'!W353,IF($H353="骑将",'[4]配置系数（将领）'!W353,IF($H353="弓将",'[5]配置系数（将领）'!W353,"")))</f>
        <v/>
      </c>
      <c r="Y353" s="208" t="str">
        <f ca="1">IF($H353="步将",'[3]配置系数（将领）'!X353,IF($H353="骑将",'[4]配置系数（将领）'!X353,IF($H353="弓将",'[5]配置系数（将领）'!X353,"")))</f>
        <v/>
      </c>
      <c r="Z353" s="208">
        <f>IF($H353="步将",'[3]配置系数（将领）'!Y353,IF($H353="骑将",'[4]配置系数（将领）'!Y353,IF($H353="弓将",'[5]配置系数（将领）'!Y353,"")))</f>
        <v>0</v>
      </c>
      <c r="AA353" s="208">
        <f>IF($H353="步将",'[3]配置系数（将领）'!Z353,IF($H353="骑将",'[4]配置系数（将领）'!Z353,IF($H353="弓将",'[5]配置系数（将领）'!Z353,"")))</f>
        <v>0</v>
      </c>
      <c r="AB353" s="208" t="str">
        <f ca="1">IF($H353="步将",'[3]配置系数（将领）'!AA353,IF($H353="骑将",'[4]配置系数（将领）'!AA353,IF($H353="弓将",'[5]配置系数（将领）'!AA353,"")))</f>
        <v/>
      </c>
      <c r="AC353" s="206">
        <f t="shared" ca="1" si="23"/>
        <v>1</v>
      </c>
    </row>
    <row r="354" spans="3:29" x14ac:dyDescent="0.15">
      <c r="C354" s="107">
        <v>346</v>
      </c>
      <c r="D354" s="69">
        <f>IFERROR(MATCH(C354,索引!J:J,0),D353)</f>
        <v>36</v>
      </c>
      <c r="E354" s="69">
        <f t="shared" si="20"/>
        <v>2</v>
      </c>
      <c r="F354" s="69">
        <f>INDEX(索引!$F:$F,D354,1)</f>
        <v>10029</v>
      </c>
      <c r="G354" s="69" t="str">
        <f>INDEX(索引!$E:$E,D354,1)</f>
        <v>孙尚香</v>
      </c>
      <c r="H354" s="69" t="str">
        <f>INDEX(索引!$G:$G,D354,1)</f>
        <v>弓将</v>
      </c>
      <c r="J354" s="208" t="str">
        <f ca="1">IF($H354="步将",'[3]配置系数（将领）'!I354,IF($H354="骑将",'[4]配置系数（将领）'!I354,IF($H354="弓将",'[5]配置系数（将领）'!I354,"")))</f>
        <v>1002900000201</v>
      </c>
      <c r="K354" s="208" t="str">
        <f ca="1">IF($H354="步将",'[3]配置系数（将领）'!J354,IF($H354="骑将",'[4]配置系数（将领）'!J354,IF($H354="弓将",'[5]配置系数（将领）'!J354,"")))</f>
        <v>怒气技能:孙尚香发出旋转飞刀，对圆形范围内的敌人造成持续的武力伤害并使其眩晕5秒，造成的总伤害为孙尚香自身攻击的{0}%。</v>
      </c>
      <c r="L354" s="208">
        <f>IF($H354="步将",'[3]配置系数（将领）'!K354,IF($H354="骑将",'[4]配置系数（将领）'!K354,IF($H354="弓将",'[5]配置系数（将领）'!K354,"")))</f>
        <v>0</v>
      </c>
      <c r="M354" s="208">
        <f>IF($H354="步将",'[3]配置系数（将领）'!L354,IF($H354="骑将",'[4]配置系数（将领）'!L354,IF($H354="弓将",'[5]配置系数（将领）'!L354,"")))</f>
        <v>0</v>
      </c>
      <c r="N354" s="208" t="str">
        <f ca="1">IF($H354="步将",'[3]配置系数（将领）'!M354,IF($H354="骑将",'[4]配置系数（将领）'!M354,IF($H354="弓将",'[5]配置系数（将领）'!M354,"")))</f>
        <v>0.36+0.42+0.48+0.54+0.6+0.66+0.72+0.78+0.84+0.9+0.96+1.02+1.08+1.14+1.2+1.26+1.32</v>
      </c>
      <c r="O354" s="206">
        <f t="shared" ca="1" si="21"/>
        <v>100</v>
      </c>
      <c r="Q354" s="208" t="str">
        <f ca="1">IF($H354="步将",'[3]配置系数（将领）'!P354,IF($H354="骑将",'[4]配置系数（将领）'!P354,IF($H354="弓将",'[5]配置系数（将领）'!P354,"")))</f>
        <v/>
      </c>
      <c r="R354" s="208" t="str">
        <f ca="1">IF($H354="步将",'[3]配置系数（将领）'!Q354,IF($H354="骑将",'[4]配置系数（将领）'!Q354,IF($H354="弓将",'[5]配置系数（将领）'!Q354,"")))</f>
        <v/>
      </c>
      <c r="S354" s="208">
        <f>IF($H354="步将",'[3]配置系数（将领）'!R354,IF($H354="骑将",'[4]配置系数（将领）'!R354,IF($H354="弓将",'[5]配置系数（将领）'!R354,"")))</f>
        <v>0</v>
      </c>
      <c r="T354" s="208">
        <f>IF($H354="步将",'[3]配置系数（将领）'!S354,IF($H354="骑将",'[4]配置系数（将领）'!S354,IF($H354="弓将",'[5]配置系数（将领）'!S354,"")))</f>
        <v>0</v>
      </c>
      <c r="U354" s="208" t="str">
        <f ca="1">IF($H354="步将",'[3]配置系数（将领）'!T354,IF($H354="骑将",'[4]配置系数（将领）'!T354,IF($H354="弓将",'[5]配置系数（将领）'!T354,"")))</f>
        <v/>
      </c>
      <c r="V354" s="206">
        <f t="shared" ca="1" si="22"/>
        <v>1</v>
      </c>
      <c r="X354" s="208" t="str">
        <f ca="1">IF($H354="步将",'[3]配置系数（将领）'!W354,IF($H354="骑将",'[4]配置系数（将领）'!W354,IF($H354="弓将",'[5]配置系数（将领）'!W354,"")))</f>
        <v/>
      </c>
      <c r="Y354" s="208" t="str">
        <f ca="1">IF($H354="步将",'[3]配置系数（将领）'!X354,IF($H354="骑将",'[4]配置系数（将领）'!X354,IF($H354="弓将",'[5]配置系数（将领）'!X354,"")))</f>
        <v/>
      </c>
      <c r="Z354" s="208">
        <f>IF($H354="步将",'[3]配置系数（将领）'!Y354,IF($H354="骑将",'[4]配置系数（将领）'!Y354,IF($H354="弓将",'[5]配置系数（将领）'!Y354,"")))</f>
        <v>0</v>
      </c>
      <c r="AA354" s="208">
        <f>IF($H354="步将",'[3]配置系数（将领）'!Z354,IF($H354="骑将",'[4]配置系数（将领）'!Z354,IF($H354="弓将",'[5]配置系数（将领）'!Z354,"")))</f>
        <v>0</v>
      </c>
      <c r="AB354" s="208" t="str">
        <f ca="1">IF($H354="步将",'[3]配置系数（将领）'!AA354,IF($H354="骑将",'[4]配置系数（将领）'!AA354,IF($H354="弓将",'[5]配置系数（将领）'!AA354,"")))</f>
        <v/>
      </c>
      <c r="AC354" s="206">
        <f t="shared" ca="1" si="23"/>
        <v>1</v>
      </c>
    </row>
    <row r="355" spans="3:29" x14ac:dyDescent="0.15">
      <c r="C355" s="107">
        <v>347</v>
      </c>
      <c r="D355" s="69">
        <f>IFERROR(MATCH(C355,索引!J:J,0),D354)</f>
        <v>36</v>
      </c>
      <c r="E355" s="69">
        <f t="shared" si="20"/>
        <v>3</v>
      </c>
      <c r="F355" s="69">
        <f>INDEX(索引!$F:$F,D355,1)</f>
        <v>10029</v>
      </c>
      <c r="G355" s="69" t="str">
        <f>INDEX(索引!$E:$E,D355,1)</f>
        <v>孙尚香</v>
      </c>
      <c r="H355" s="69" t="str">
        <f>INDEX(索引!$G:$G,D355,1)</f>
        <v>弓将</v>
      </c>
      <c r="J355" s="208" t="str">
        <f ca="1">IF($H355="步将",'[3]配置系数（将领）'!I355,IF($H355="骑将",'[4]配置系数（将领）'!I355,IF($H355="弓将",'[5]配置系数（将领）'!I355,"")))</f>
        <v>1002900000202</v>
      </c>
      <c r="K355" s="208" t="str">
        <f ca="1">IF($H355="步将",'[3]配置系数（将领）'!J355,IF($H355="骑将",'[4]配置系数（将领）'!J355,IF($H355="弓将",'[5]配置系数（将领）'!J355,"")))</f>
        <v>怒气技能:孙尚香发出旋转飞刀，对圆形范围内的敌人造成持续的武力伤害并使其眩晕5秒，造成的总伤害为孙尚香自身攻击的{0}%。</v>
      </c>
      <c r="L355" s="208">
        <f>IF($H355="步将",'[3]配置系数（将领）'!K355,IF($H355="骑将",'[4]配置系数（将领）'!K355,IF($H355="弓将",'[5]配置系数（将领）'!K355,"")))</f>
        <v>0</v>
      </c>
      <c r="M355" s="208">
        <f>IF($H355="步将",'[3]配置系数（将领）'!L355,IF($H355="骑将",'[4]配置系数（将领）'!L355,IF($H355="弓将",'[5]配置系数（将领）'!L355,"")))</f>
        <v>0</v>
      </c>
      <c r="N355" s="208" t="str">
        <f ca="1">IF($H355="步将",'[3]配置系数（将领）'!M355,IF($H355="骑将",'[4]配置系数（将领）'!M355,IF($H355="弓将",'[5]配置系数（将领）'!M355,"")))</f>
        <v>5+5+5+5+5+5+5+5+5+5+5+5+5+5+5+5+5</v>
      </c>
      <c r="O355" s="206">
        <f t="shared" ca="1" si="21"/>
        <v>1</v>
      </c>
      <c r="Q355" s="208" t="str">
        <f ca="1">IF($H355="步将",'[3]配置系数（将领）'!P355,IF($H355="骑将",'[4]配置系数（将领）'!P355,IF($H355="弓将",'[5]配置系数（将领）'!P355,"")))</f>
        <v/>
      </c>
      <c r="R355" s="208" t="str">
        <f ca="1">IF($H355="步将",'[3]配置系数（将领）'!Q355,IF($H355="骑将",'[4]配置系数（将领）'!Q355,IF($H355="弓将",'[5]配置系数（将领）'!Q355,"")))</f>
        <v/>
      </c>
      <c r="S355" s="208">
        <f>IF($H355="步将",'[3]配置系数（将领）'!R355,IF($H355="骑将",'[4]配置系数（将领）'!R355,IF($H355="弓将",'[5]配置系数（将领）'!R355,"")))</f>
        <v>0</v>
      </c>
      <c r="T355" s="208">
        <f>IF($H355="步将",'[3]配置系数（将领）'!S355,IF($H355="骑将",'[4]配置系数（将领）'!S355,IF($H355="弓将",'[5]配置系数（将领）'!S355,"")))</f>
        <v>0</v>
      </c>
      <c r="U355" s="208" t="str">
        <f ca="1">IF($H355="步将",'[3]配置系数（将领）'!T355,IF($H355="骑将",'[4]配置系数（将领）'!T355,IF($H355="弓将",'[5]配置系数（将领）'!T355,"")))</f>
        <v/>
      </c>
      <c r="V355" s="206">
        <f t="shared" ca="1" si="22"/>
        <v>1</v>
      </c>
      <c r="X355" s="208" t="str">
        <f ca="1">IF($H355="步将",'[3]配置系数（将领）'!W355,IF($H355="骑将",'[4]配置系数（将领）'!W355,IF($H355="弓将",'[5]配置系数（将领）'!W355,"")))</f>
        <v/>
      </c>
      <c r="Y355" s="208" t="str">
        <f ca="1">IF($H355="步将",'[3]配置系数（将领）'!X355,IF($H355="骑将",'[4]配置系数（将领）'!X355,IF($H355="弓将",'[5]配置系数（将领）'!X355,"")))</f>
        <v/>
      </c>
      <c r="Z355" s="208">
        <f>IF($H355="步将",'[3]配置系数（将领）'!Y355,IF($H355="骑将",'[4]配置系数（将领）'!Y355,IF($H355="弓将",'[5]配置系数（将领）'!Y355,"")))</f>
        <v>0</v>
      </c>
      <c r="AA355" s="208">
        <f>IF($H355="步将",'[3]配置系数（将领）'!Z355,IF($H355="骑将",'[4]配置系数（将领）'!Z355,IF($H355="弓将",'[5]配置系数（将领）'!Z355,"")))</f>
        <v>0</v>
      </c>
      <c r="AB355" s="208" t="str">
        <f ca="1">IF($H355="步将",'[3]配置系数（将领）'!AA355,IF($H355="骑将",'[4]配置系数（将领）'!AA355,IF($H355="弓将",'[5]配置系数（将领）'!AA355,"")))</f>
        <v/>
      </c>
      <c r="AC355" s="206">
        <f t="shared" ca="1" si="23"/>
        <v>1</v>
      </c>
    </row>
    <row r="356" spans="3:29" x14ac:dyDescent="0.15">
      <c r="C356" s="107">
        <v>348</v>
      </c>
      <c r="D356" s="69">
        <f>IFERROR(MATCH(C356,索引!J:J,0),D355)</f>
        <v>36</v>
      </c>
      <c r="E356" s="69">
        <f t="shared" si="20"/>
        <v>4</v>
      </c>
      <c r="F356" s="69">
        <f>INDEX(索引!$F:$F,D356,1)</f>
        <v>10029</v>
      </c>
      <c r="G356" s="69" t="str">
        <f>INDEX(索引!$E:$E,D356,1)</f>
        <v>孙尚香</v>
      </c>
      <c r="H356" s="69" t="str">
        <f>INDEX(索引!$G:$G,D356,1)</f>
        <v>弓将</v>
      </c>
      <c r="J356" s="208" t="str">
        <f ca="1">IF($H356="步将",'[3]配置系数（将领）'!I356,IF($H356="骑将",'[4]配置系数（将领）'!I356,IF($H356="弓将",'[5]配置系数（将领）'!I356,"")))</f>
        <v>1002900000301</v>
      </c>
      <c r="K356" s="208" t="str">
        <f ca="1">IF($H356="步将",'[3]配置系数（将领）'!J356,IF($H356="骑将",'[4]配置系数（将领）'!J356,IF($H356="弓将",'[5]配置系数（将领）'!J356,"")))</f>
        <v>被动技能1:每次释放技能，自身攻击速度增加{0}，最多叠加4次。（可驱散）</v>
      </c>
      <c r="L356" s="208">
        <f>IF($H356="步将",'[3]配置系数（将领）'!K356,IF($H356="骑将",'[4]配置系数（将领）'!K356,IF($H356="弓将",'[5]配置系数（将领）'!K356,"")))</f>
        <v>0</v>
      </c>
      <c r="M356" s="208">
        <f>IF($H356="步将",'[3]配置系数（将领）'!L356,IF($H356="骑将",'[4]配置系数（将领）'!L356,IF($H356="弓将",'[5]配置系数（将领）'!L356,"")))</f>
        <v>0</v>
      </c>
      <c r="N356" s="208" t="str">
        <f ca="1">IF($H356="步将",'[3]配置系数（将领）'!M356,IF($H356="骑将",'[4]配置系数（将领）'!M356,IF($H356="弓将",'[5]配置系数（将领）'!M356,"")))</f>
        <v>12+15+18+21+24+27+30+33+36+39+42+45+48+51+54+57+60</v>
      </c>
      <c r="O356" s="206">
        <f t="shared" ca="1" si="21"/>
        <v>1</v>
      </c>
      <c r="Q356" s="208" t="str">
        <f ca="1">IF($H356="步将",'[3]配置系数（将领）'!P356,IF($H356="骑将",'[4]配置系数（将领）'!P356,IF($H356="弓将",'[5]配置系数（将领）'!P356,"")))</f>
        <v/>
      </c>
      <c r="R356" s="208" t="str">
        <f ca="1">IF($H356="步将",'[3]配置系数（将领）'!Q356,IF($H356="骑将",'[4]配置系数（将领）'!Q356,IF($H356="弓将",'[5]配置系数（将领）'!Q356,"")))</f>
        <v/>
      </c>
      <c r="S356" s="208">
        <f>IF($H356="步将",'[3]配置系数（将领）'!R356,IF($H356="骑将",'[4]配置系数（将领）'!R356,IF($H356="弓将",'[5]配置系数（将领）'!R356,"")))</f>
        <v>0</v>
      </c>
      <c r="T356" s="208">
        <f>IF($H356="步将",'[3]配置系数（将领）'!S356,IF($H356="骑将",'[4]配置系数（将领）'!S356,IF($H356="弓将",'[5]配置系数（将领）'!S356,"")))</f>
        <v>0</v>
      </c>
      <c r="U356" s="208" t="str">
        <f ca="1">IF($H356="步将",'[3]配置系数（将领）'!T356,IF($H356="骑将",'[4]配置系数（将领）'!T356,IF($H356="弓将",'[5]配置系数（将领）'!T356,"")))</f>
        <v/>
      </c>
      <c r="V356" s="206">
        <f t="shared" ca="1" si="22"/>
        <v>1</v>
      </c>
      <c r="X356" s="208" t="str">
        <f ca="1">IF($H356="步将",'[3]配置系数（将领）'!W356,IF($H356="骑将",'[4]配置系数（将领）'!W356,IF($H356="弓将",'[5]配置系数（将领）'!W356,"")))</f>
        <v/>
      </c>
      <c r="Y356" s="208" t="str">
        <f ca="1">IF($H356="步将",'[3]配置系数（将领）'!X356,IF($H356="骑将",'[4]配置系数（将领）'!X356,IF($H356="弓将",'[5]配置系数（将领）'!X356,"")))</f>
        <v/>
      </c>
      <c r="Z356" s="208">
        <f>IF($H356="步将",'[3]配置系数（将领）'!Y356,IF($H356="骑将",'[4]配置系数（将领）'!Y356,IF($H356="弓将",'[5]配置系数（将领）'!Y356,"")))</f>
        <v>0</v>
      </c>
      <c r="AA356" s="208">
        <f>IF($H356="步将",'[3]配置系数（将领）'!Z356,IF($H356="骑将",'[4]配置系数（将领）'!Z356,IF($H356="弓将",'[5]配置系数（将领）'!Z356,"")))</f>
        <v>0</v>
      </c>
      <c r="AB356" s="208" t="str">
        <f ca="1">IF($H356="步将",'[3]配置系数（将领）'!AA356,IF($H356="骑将",'[4]配置系数（将领）'!AA356,IF($H356="弓将",'[5]配置系数（将领）'!AA356,"")))</f>
        <v/>
      </c>
      <c r="AC356" s="206">
        <f t="shared" ca="1" si="23"/>
        <v>1</v>
      </c>
    </row>
    <row r="357" spans="3:29" x14ac:dyDescent="0.15">
      <c r="C357" s="107">
        <v>349</v>
      </c>
      <c r="D357" s="69">
        <f>IFERROR(MATCH(C357,索引!J:J,0),D356)</f>
        <v>36</v>
      </c>
      <c r="E357" s="69">
        <f t="shared" si="20"/>
        <v>5</v>
      </c>
      <c r="F357" s="69">
        <f>INDEX(索引!$F:$F,D357,1)</f>
        <v>10029</v>
      </c>
      <c r="G357" s="69" t="str">
        <f>INDEX(索引!$E:$E,D357,1)</f>
        <v>孙尚香</v>
      </c>
      <c r="H357" s="69" t="str">
        <f>INDEX(索引!$G:$G,D357,1)</f>
        <v>弓将</v>
      </c>
      <c r="J357" s="208" t="str">
        <f ca="1">IF($H357="步将",'[3]配置系数（将领）'!I357,IF($H357="骑将",'[4]配置系数（将领）'!I357,IF($H357="弓将",'[5]配置系数（将领）'!I357,"")))</f>
        <v>1002900000302</v>
      </c>
      <c r="K357" s="208" t="str">
        <f ca="1">IF($H357="步将",'[3]配置系数（将领）'!J357,IF($H357="骑将",'[4]配置系数（将领）'!J357,IF($H357="弓将",'[5]配置系数（将领）'!J357,"")))</f>
        <v>被动技能1:每次释放技能，自身攻击速度增加{0}，最多叠加4次。（可驱散）</v>
      </c>
      <c r="L357" s="208">
        <f>IF($H357="步将",'[3]配置系数（将领）'!K357,IF($H357="骑将",'[4]配置系数（将领）'!K357,IF($H357="弓将",'[5]配置系数（将领）'!K357,"")))</f>
        <v>0</v>
      </c>
      <c r="M357" s="208">
        <f>IF($H357="步将",'[3]配置系数（将领）'!L357,IF($H357="骑将",'[4]配置系数（将领）'!L357,IF($H357="弓将",'[5]配置系数（将领）'!L357,"")))</f>
        <v>0</v>
      </c>
      <c r="N357" s="208" t="str">
        <f ca="1">IF($H357="步将",'[3]配置系数（将领）'!M357,IF($H357="骑将",'[4]配置系数（将领）'!M357,IF($H357="弓将",'[5]配置系数（将领）'!M357,"")))</f>
        <v>12+15+18+21+24+27+30+33+36+39+42+45+48+51+54+57+60</v>
      </c>
      <c r="O357" s="206">
        <f t="shared" ca="1" si="21"/>
        <v>1</v>
      </c>
      <c r="Q357" s="208" t="str">
        <f ca="1">IF($H357="步将",'[3]配置系数（将领）'!P357,IF($H357="骑将",'[4]配置系数（将领）'!P357,IF($H357="弓将",'[5]配置系数（将领）'!P357,"")))</f>
        <v/>
      </c>
      <c r="R357" s="208" t="str">
        <f ca="1">IF($H357="步将",'[3]配置系数（将领）'!Q357,IF($H357="骑将",'[4]配置系数（将领）'!Q357,IF($H357="弓将",'[5]配置系数（将领）'!Q357,"")))</f>
        <v/>
      </c>
      <c r="S357" s="208">
        <f>IF($H357="步将",'[3]配置系数（将领）'!R357,IF($H357="骑将",'[4]配置系数（将领）'!R357,IF($H357="弓将",'[5]配置系数（将领）'!R357,"")))</f>
        <v>0</v>
      </c>
      <c r="T357" s="208">
        <f>IF($H357="步将",'[3]配置系数（将领）'!S357,IF($H357="骑将",'[4]配置系数（将领）'!S357,IF($H357="弓将",'[5]配置系数（将领）'!S357,"")))</f>
        <v>0</v>
      </c>
      <c r="U357" s="208" t="str">
        <f ca="1">IF($H357="步将",'[3]配置系数（将领）'!T357,IF($H357="骑将",'[4]配置系数（将领）'!T357,IF($H357="弓将",'[5]配置系数（将领）'!T357,"")))</f>
        <v/>
      </c>
      <c r="V357" s="206">
        <f t="shared" ca="1" si="22"/>
        <v>1</v>
      </c>
      <c r="X357" s="208" t="str">
        <f ca="1">IF($H357="步将",'[3]配置系数（将领）'!W357,IF($H357="骑将",'[4]配置系数（将领）'!W357,IF($H357="弓将",'[5]配置系数（将领）'!W357,"")))</f>
        <v/>
      </c>
      <c r="Y357" s="208" t="str">
        <f ca="1">IF($H357="步将",'[3]配置系数（将领）'!X357,IF($H357="骑将",'[4]配置系数（将领）'!X357,IF($H357="弓将",'[5]配置系数（将领）'!X357,"")))</f>
        <v/>
      </c>
      <c r="Z357" s="208">
        <f>IF($H357="步将",'[3]配置系数（将领）'!Y357,IF($H357="骑将",'[4]配置系数（将领）'!Y357,IF($H357="弓将",'[5]配置系数（将领）'!Y357,"")))</f>
        <v>0</v>
      </c>
      <c r="AA357" s="208">
        <f>IF($H357="步将",'[3]配置系数（将领）'!Z357,IF($H357="骑将",'[4]配置系数（将领）'!Z357,IF($H357="弓将",'[5]配置系数（将领）'!Z357,"")))</f>
        <v>0</v>
      </c>
      <c r="AB357" s="208" t="str">
        <f ca="1">IF($H357="步将",'[3]配置系数（将领）'!AA357,IF($H357="骑将",'[4]配置系数（将领）'!AA357,IF($H357="弓将",'[5]配置系数（将领）'!AA357,"")))</f>
        <v/>
      </c>
      <c r="AC357" s="206">
        <f t="shared" ca="1" si="23"/>
        <v>1</v>
      </c>
    </row>
    <row r="358" spans="3:29" x14ac:dyDescent="0.15">
      <c r="C358" s="107">
        <v>350</v>
      </c>
      <c r="D358" s="69">
        <f>IFERROR(MATCH(C358,索引!J:J,0),D357)</f>
        <v>36</v>
      </c>
      <c r="E358" s="69">
        <f t="shared" si="20"/>
        <v>6</v>
      </c>
      <c r="F358" s="69">
        <f>INDEX(索引!$F:$F,D358,1)</f>
        <v>10029</v>
      </c>
      <c r="G358" s="69" t="str">
        <f>INDEX(索引!$E:$E,D358,1)</f>
        <v>孙尚香</v>
      </c>
      <c r="H358" s="69" t="str">
        <f>INDEX(索引!$G:$G,D358,1)</f>
        <v>弓将</v>
      </c>
      <c r="J358" s="208" t="str">
        <f ca="1">IF($H358="步将",'[3]配置系数（将领）'!I358,IF($H358="骑将",'[4]配置系数（将领）'!I358,IF($H358="弓将",'[5]配置系数（将领）'!I358,"")))</f>
        <v>1002900000401</v>
      </c>
      <c r="K358" s="208" t="str">
        <f ca="1">IF($H358="步将",'[3]配置系数（将领）'!J358,IF($H358="骑将",'[4]配置系数（将领）'!J358,IF($H358="弓将",'[5]配置系数（将领）'!J358,"")))</f>
        <v>被动技能2:武将率领弓兵时，弓兵的攻击速度增加8；率领弩兵时，弩兵攻击无视20%护甲。</v>
      </c>
      <c r="L358" s="208">
        <f>IF($H358="步将",'[3]配置系数（将领）'!K358,IF($H358="骑将",'[4]配置系数（将领）'!K358,IF($H358="弓将",'[5]配置系数（将领）'!K358,"")))</f>
        <v>0</v>
      </c>
      <c r="M358" s="208">
        <f>IF($H358="步将",'[3]配置系数（将领）'!L358,IF($H358="骑将",'[4]配置系数（将领）'!L358,IF($H358="弓将",'[5]配置系数（将领）'!L358,"")))</f>
        <v>0</v>
      </c>
      <c r="N358" s="208" t="str">
        <f ca="1">IF($H358="步将",'[3]配置系数（将领）'!M358,IF($H358="骑将",'[4]配置系数（将领）'!M358,IF($H358="弓将",'[5]配置系数（将领）'!M358,"")))</f>
        <v>8+8+8+8+8+8+8+8+8+8+8+8+8+8+8+8+8</v>
      </c>
      <c r="O358" s="206">
        <f t="shared" ca="1" si="21"/>
        <v>1</v>
      </c>
      <c r="Q358" s="208" t="str">
        <f ca="1">IF($H358="步将",'[3]配置系数（将领）'!P358,IF($H358="骑将",'[4]配置系数（将领）'!P358,IF($H358="弓将",'[5]配置系数（将领）'!P358,"")))</f>
        <v>1002900000402</v>
      </c>
      <c r="R358" s="208" t="str">
        <f ca="1">IF($H358="步将",'[3]配置系数（将领）'!Q358,IF($H358="骑将",'[4]配置系数（将领）'!Q358,IF($H358="弓将",'[5]配置系数（将领）'!Q358,"")))</f>
        <v>被动技能2:武将率领弓兵时，弓兵的攻击速度增加8；率领弩兵时，弩兵攻击无视20%护甲。</v>
      </c>
      <c r="S358" s="208">
        <f>IF($H358="步将",'[3]配置系数（将领）'!R358,IF($H358="骑将",'[4]配置系数（将领）'!R358,IF($H358="弓将",'[5]配置系数（将领）'!R358,"")))</f>
        <v>0</v>
      </c>
      <c r="T358" s="208">
        <f>IF($H358="步将",'[3]配置系数（将领）'!S358,IF($H358="骑将",'[4]配置系数（将领）'!S358,IF($H358="弓将",'[5]配置系数（将领）'!S358,"")))</f>
        <v>0</v>
      </c>
      <c r="U358" s="208" t="str">
        <f ca="1">IF($H358="步将",'[3]配置系数（将领）'!T358,IF($H358="骑将",'[4]配置系数（将领）'!T358,IF($H358="弓将",'[5]配置系数（将领）'!T358,"")))</f>
        <v>0.2+0.2+0.2+0.2+0.2+0.2+0.2+0.2+0.2+0.2+0.2+0.2+0.2+0.2+0.2+0.2+0.2</v>
      </c>
      <c r="V358" s="206">
        <f t="shared" ca="1" si="22"/>
        <v>1</v>
      </c>
      <c r="X358" s="208" t="str">
        <f ca="1">IF($H358="步将",'[3]配置系数（将领）'!W358,IF($H358="骑将",'[4]配置系数（将领）'!W358,IF($H358="弓将",'[5]配置系数（将领）'!W358,"")))</f>
        <v/>
      </c>
      <c r="Y358" s="208" t="str">
        <f ca="1">IF($H358="步将",'[3]配置系数（将领）'!X358,IF($H358="骑将",'[4]配置系数（将领）'!X358,IF($H358="弓将",'[5]配置系数（将领）'!X358,"")))</f>
        <v/>
      </c>
      <c r="Z358" s="208">
        <f>IF($H358="步将",'[3]配置系数（将领）'!Y358,IF($H358="骑将",'[4]配置系数（将领）'!Y358,IF($H358="弓将",'[5]配置系数（将领）'!Y358,"")))</f>
        <v>0</v>
      </c>
      <c r="AA358" s="208">
        <f>IF($H358="步将",'[3]配置系数（将领）'!Z358,IF($H358="骑将",'[4]配置系数（将领）'!Z358,IF($H358="弓将",'[5]配置系数（将领）'!Z358,"")))</f>
        <v>0</v>
      </c>
      <c r="AB358" s="208" t="str">
        <f ca="1">IF($H358="步将",'[3]配置系数（将领）'!AA358,IF($H358="骑将",'[4]配置系数（将领）'!AA358,IF($H358="弓将",'[5]配置系数（将领）'!AA358,"")))</f>
        <v/>
      </c>
      <c r="AC358" s="206">
        <f t="shared" ca="1" si="23"/>
        <v>1</v>
      </c>
    </row>
    <row r="359" spans="3:29" x14ac:dyDescent="0.15">
      <c r="C359" s="107">
        <v>351</v>
      </c>
      <c r="D359" s="69">
        <f>IFERROR(MATCH(C359,索引!J:J,0),D358)</f>
        <v>36</v>
      </c>
      <c r="E359" s="69">
        <f t="shared" si="20"/>
        <v>7</v>
      </c>
      <c r="F359" s="69">
        <f>INDEX(索引!$F:$F,D359,1)</f>
        <v>10029</v>
      </c>
      <c r="G359" s="69" t="str">
        <f>INDEX(索引!$E:$E,D359,1)</f>
        <v>孙尚香</v>
      </c>
      <c r="H359" s="69" t="str">
        <f>INDEX(索引!$G:$G,D359,1)</f>
        <v>弓将</v>
      </c>
      <c r="J359" s="208" t="str">
        <f ca="1">IF($H359="步将",'[3]配置系数（将领）'!I359,IF($H359="骑将",'[4]配置系数（将领）'!I359,IF($H359="弓将",'[5]配置系数（将领）'!I359,"")))</f>
        <v>1002900000501</v>
      </c>
      <c r="K359" s="208" t="str">
        <f ca="1">IF($H359="步将",'[3]配置系数（将领）'!J359,IF($H359="骑将",'[4]配置系数（将领）'!J359,IF($H359="弓将",'[5]配置系数（将领）'!J359,"")))</f>
        <v>被动技能3:左右开弓，敌人应弦而倒，自身射程提升80，并且攻击速度增加16。</v>
      </c>
      <c r="L359" s="208">
        <f>IF($H359="步将",'[3]配置系数（将领）'!K359,IF($H359="骑将",'[4]配置系数（将领）'!K359,IF($H359="弓将",'[5]配置系数（将领）'!K359,"")))</f>
        <v>0</v>
      </c>
      <c r="M359" s="208">
        <f>IF($H359="步将",'[3]配置系数（将领）'!L359,IF($H359="骑将",'[4]配置系数（将领）'!L359,IF($H359="弓将",'[5]配置系数（将领）'!L359,"")))</f>
        <v>0</v>
      </c>
      <c r="N359" s="208" t="str">
        <f ca="1">IF($H359="步将",'[3]配置系数（将领）'!M359,IF($H359="骑将",'[4]配置系数（将领）'!M359,IF($H359="弓将",'[5]配置系数（将领）'!M359,"")))</f>
        <v>80+80+80+80+80+80+80+80+80+80+80+80+80+80+80+80+80</v>
      </c>
      <c r="O359" s="206">
        <f t="shared" ca="1" si="21"/>
        <v>1</v>
      </c>
      <c r="Q359" s="208" t="str">
        <f ca="1">IF($H359="步将",'[3]配置系数（将领）'!P359,IF($H359="骑将",'[4]配置系数（将领）'!P359,IF($H359="弓将",'[5]配置系数（将领）'!P359,"")))</f>
        <v>1002900000502</v>
      </c>
      <c r="R359" s="208" t="str">
        <f ca="1">IF($H359="步将",'[3]配置系数（将领）'!Q359,IF($H359="骑将",'[4]配置系数（将领）'!Q359,IF($H359="弓将",'[5]配置系数（将领）'!Q359,"")))</f>
        <v>被动技能3:左右开弓，敌人应弦而倒，自身射程提升80，并且攻击速度增加16。</v>
      </c>
      <c r="S359" s="208">
        <f>IF($H359="步将",'[3]配置系数（将领）'!R359,IF($H359="骑将",'[4]配置系数（将领）'!R359,IF($H359="弓将",'[5]配置系数（将领）'!R359,"")))</f>
        <v>0</v>
      </c>
      <c r="T359" s="208">
        <f>IF($H359="步将",'[3]配置系数（将领）'!S359,IF($H359="骑将",'[4]配置系数（将领）'!S359,IF($H359="弓将",'[5]配置系数（将领）'!S359,"")))</f>
        <v>0</v>
      </c>
      <c r="U359" s="208" t="str">
        <f ca="1">IF($H359="步将",'[3]配置系数（将领）'!T359,IF($H359="骑将",'[4]配置系数（将领）'!T359,IF($H359="弓将",'[5]配置系数（将领）'!T359,"")))</f>
        <v>16+16+16+16+16+16+16+16+16+16+16+16+16+16+16+16+16</v>
      </c>
      <c r="V359" s="206">
        <f t="shared" ca="1" si="22"/>
        <v>1</v>
      </c>
      <c r="X359" s="208" t="str">
        <f ca="1">IF($H359="步将",'[3]配置系数（将领）'!W359,IF($H359="骑将",'[4]配置系数（将领）'!W359,IF($H359="弓将",'[5]配置系数（将领）'!W359,"")))</f>
        <v/>
      </c>
      <c r="Y359" s="208" t="str">
        <f ca="1">IF($H359="步将",'[3]配置系数（将领）'!X359,IF($H359="骑将",'[4]配置系数（将领）'!X359,IF($H359="弓将",'[5]配置系数（将领）'!X359,"")))</f>
        <v/>
      </c>
      <c r="Z359" s="208">
        <f>IF($H359="步将",'[3]配置系数（将领）'!Y359,IF($H359="骑将",'[4]配置系数（将领）'!Y359,IF($H359="弓将",'[5]配置系数（将领）'!Y359,"")))</f>
        <v>0</v>
      </c>
      <c r="AA359" s="208">
        <f>IF($H359="步将",'[3]配置系数（将领）'!Z359,IF($H359="骑将",'[4]配置系数（将领）'!Z359,IF($H359="弓将",'[5]配置系数（将领）'!Z359,"")))</f>
        <v>0</v>
      </c>
      <c r="AB359" s="208" t="str">
        <f ca="1">IF($H359="步将",'[3]配置系数（将领）'!AA359,IF($H359="骑将",'[4]配置系数（将领）'!AA359,IF($H359="弓将",'[5]配置系数（将领）'!AA359,"")))</f>
        <v/>
      </c>
      <c r="AC359" s="206">
        <f t="shared" ca="1" si="23"/>
        <v>1</v>
      </c>
    </row>
    <row r="360" spans="3:29" x14ac:dyDescent="0.15">
      <c r="C360" s="107">
        <v>352</v>
      </c>
      <c r="D360" s="69">
        <f>IFERROR(MATCH(C360,索引!J:J,0),D359)</f>
        <v>36</v>
      </c>
      <c r="E360" s="69">
        <f t="shared" si="20"/>
        <v>8</v>
      </c>
      <c r="F360" s="69">
        <f>INDEX(索引!$F:$F,D360,1)</f>
        <v>10029</v>
      </c>
      <c r="G360" s="69" t="str">
        <f>INDEX(索引!$E:$E,D360,1)</f>
        <v>孙尚香</v>
      </c>
      <c r="H360" s="69" t="str">
        <f>INDEX(索引!$G:$G,D360,1)</f>
        <v>弓将</v>
      </c>
      <c r="J360" s="208" t="str">
        <f ca="1">IF($H360="步将",'[3]配置系数（将领）'!I360,IF($H360="骑将",'[4]配置系数（将领）'!I360,IF($H360="弓将",'[5]配置系数（将领）'!I360,"")))</f>
        <v/>
      </c>
      <c r="K360" s="208" t="str">
        <f ca="1">IF($H360="步将",'[3]配置系数（将领）'!J360,IF($H360="骑将",'[4]配置系数（将领）'!J360,IF($H360="弓将",'[5]配置系数（将领）'!J360,"")))</f>
        <v/>
      </c>
      <c r="L360" s="208">
        <f>IF($H360="步将",'[3]配置系数（将领）'!K360,IF($H360="骑将",'[4]配置系数（将领）'!K360,IF($H360="弓将",'[5]配置系数（将领）'!K360,"")))</f>
        <v>0</v>
      </c>
      <c r="M360" s="208">
        <f>IF($H360="步将",'[3]配置系数（将领）'!L360,IF($H360="骑将",'[4]配置系数（将领）'!L360,IF($H360="弓将",'[5]配置系数（将领）'!L360,"")))</f>
        <v>0</v>
      </c>
      <c r="N360" s="208" t="str">
        <f ca="1">IF($H360="步将",'[3]配置系数（将领）'!M360,IF($H360="骑将",'[4]配置系数（将领）'!M360,IF($H360="弓将",'[5]配置系数（将领）'!M360,"")))</f>
        <v/>
      </c>
      <c r="O360" s="206">
        <f t="shared" ca="1" si="21"/>
        <v>1</v>
      </c>
      <c r="Q360" s="208" t="str">
        <f ca="1">IF($H360="步将",'[3]配置系数（将领）'!P360,IF($H360="骑将",'[4]配置系数（将领）'!P360,IF($H360="弓将",'[5]配置系数（将领）'!P360,"")))</f>
        <v/>
      </c>
      <c r="R360" s="208" t="str">
        <f ca="1">IF($H360="步将",'[3]配置系数（将领）'!Q360,IF($H360="骑将",'[4]配置系数（将领）'!Q360,IF($H360="弓将",'[5]配置系数（将领）'!Q360,"")))</f>
        <v/>
      </c>
      <c r="S360" s="208">
        <f>IF($H360="步将",'[3]配置系数（将领）'!R360,IF($H360="骑将",'[4]配置系数（将领）'!R360,IF($H360="弓将",'[5]配置系数（将领）'!R360,"")))</f>
        <v>0</v>
      </c>
      <c r="T360" s="208">
        <f>IF($H360="步将",'[3]配置系数（将领）'!S360,IF($H360="骑将",'[4]配置系数（将领）'!S360,IF($H360="弓将",'[5]配置系数（将领）'!S360,"")))</f>
        <v>0</v>
      </c>
      <c r="U360" s="208" t="str">
        <f ca="1">IF($H360="步将",'[3]配置系数（将领）'!T360,IF($H360="骑将",'[4]配置系数（将领）'!T360,IF($H360="弓将",'[5]配置系数（将领）'!T360,"")))</f>
        <v/>
      </c>
      <c r="V360" s="206">
        <f t="shared" ca="1" si="22"/>
        <v>1</v>
      </c>
      <c r="X360" s="208" t="str">
        <f ca="1">IF($H360="步将",'[3]配置系数（将领）'!W360,IF($H360="骑将",'[4]配置系数（将领）'!W360,IF($H360="弓将",'[5]配置系数（将领）'!W360,"")))</f>
        <v/>
      </c>
      <c r="Y360" s="208" t="str">
        <f ca="1">IF($H360="步将",'[3]配置系数（将领）'!X360,IF($H360="骑将",'[4]配置系数（将领）'!X360,IF($H360="弓将",'[5]配置系数（将领）'!X360,"")))</f>
        <v/>
      </c>
      <c r="Z360" s="208">
        <f>IF($H360="步将",'[3]配置系数（将领）'!Y360,IF($H360="骑将",'[4]配置系数（将领）'!Y360,IF($H360="弓将",'[5]配置系数（将领）'!Y360,"")))</f>
        <v>0</v>
      </c>
      <c r="AA360" s="208">
        <f>IF($H360="步将",'[3]配置系数（将领）'!Z360,IF($H360="骑将",'[4]配置系数（将领）'!Z360,IF($H360="弓将",'[5]配置系数（将领）'!Z360,"")))</f>
        <v>0</v>
      </c>
      <c r="AB360" s="208" t="str">
        <f ca="1">IF($H360="步将",'[3]配置系数（将领）'!AA360,IF($H360="骑将",'[4]配置系数（将领）'!AA360,IF($H360="弓将",'[5]配置系数（将领）'!AA360,"")))</f>
        <v/>
      </c>
      <c r="AC360" s="206">
        <f t="shared" ca="1" si="23"/>
        <v>1</v>
      </c>
    </row>
    <row r="361" spans="3:29" x14ac:dyDescent="0.15">
      <c r="C361" s="107">
        <v>353</v>
      </c>
      <c r="D361" s="69">
        <f>IFERROR(MATCH(C361,索引!J:J,0),D360)</f>
        <v>36</v>
      </c>
      <c r="E361" s="69">
        <f t="shared" si="20"/>
        <v>9</v>
      </c>
      <c r="F361" s="69">
        <f>INDEX(索引!$F:$F,D361,1)</f>
        <v>10029</v>
      </c>
      <c r="G361" s="69" t="str">
        <f>INDEX(索引!$E:$E,D361,1)</f>
        <v>孙尚香</v>
      </c>
      <c r="H361" s="69" t="str">
        <f>INDEX(索引!$G:$G,D361,1)</f>
        <v>弓将</v>
      </c>
      <c r="J361" s="208" t="str">
        <f ca="1">IF($H361="步将",'[3]配置系数（将领）'!I361,IF($H361="骑将",'[4]配置系数（将领）'!I361,IF($H361="弓将",'[5]配置系数（将领）'!I361,"")))</f>
        <v/>
      </c>
      <c r="K361" s="208" t="str">
        <f ca="1">IF($H361="步将",'[3]配置系数（将领）'!J361,IF($H361="骑将",'[4]配置系数（将领）'!J361,IF($H361="弓将",'[5]配置系数（将领）'!J361,"")))</f>
        <v/>
      </c>
      <c r="L361" s="208">
        <f>IF($H361="步将",'[3]配置系数（将领）'!K361,IF($H361="骑将",'[4]配置系数（将领）'!K361,IF($H361="弓将",'[5]配置系数（将领）'!K361,"")))</f>
        <v>0</v>
      </c>
      <c r="M361" s="208">
        <f>IF($H361="步将",'[3]配置系数（将领）'!L361,IF($H361="骑将",'[4]配置系数（将领）'!L361,IF($H361="弓将",'[5]配置系数（将领）'!L361,"")))</f>
        <v>0</v>
      </c>
      <c r="N361" s="208" t="str">
        <f ca="1">IF($H361="步将",'[3]配置系数（将领）'!M361,IF($H361="骑将",'[4]配置系数（将领）'!M361,IF($H361="弓将",'[5]配置系数（将领）'!M361,"")))</f>
        <v/>
      </c>
      <c r="O361" s="206">
        <f t="shared" ca="1" si="21"/>
        <v>1</v>
      </c>
      <c r="Q361" s="208" t="str">
        <f ca="1">IF($H361="步将",'[3]配置系数（将领）'!P361,IF($H361="骑将",'[4]配置系数（将领）'!P361,IF($H361="弓将",'[5]配置系数（将领）'!P361,"")))</f>
        <v/>
      </c>
      <c r="R361" s="208" t="str">
        <f ca="1">IF($H361="步将",'[3]配置系数（将领）'!Q361,IF($H361="骑将",'[4]配置系数（将领）'!Q361,IF($H361="弓将",'[5]配置系数（将领）'!Q361,"")))</f>
        <v/>
      </c>
      <c r="S361" s="208">
        <f>IF($H361="步将",'[3]配置系数（将领）'!R361,IF($H361="骑将",'[4]配置系数（将领）'!R361,IF($H361="弓将",'[5]配置系数（将领）'!R361,"")))</f>
        <v>0</v>
      </c>
      <c r="T361" s="208">
        <f>IF($H361="步将",'[3]配置系数（将领）'!S361,IF($H361="骑将",'[4]配置系数（将领）'!S361,IF($H361="弓将",'[5]配置系数（将领）'!S361,"")))</f>
        <v>0</v>
      </c>
      <c r="U361" s="208" t="str">
        <f ca="1">IF($H361="步将",'[3]配置系数（将领）'!T361,IF($H361="骑将",'[4]配置系数（将领）'!T361,IF($H361="弓将",'[5]配置系数（将领）'!T361,"")))</f>
        <v/>
      </c>
      <c r="V361" s="206">
        <f t="shared" ca="1" si="22"/>
        <v>1</v>
      </c>
      <c r="X361" s="208" t="str">
        <f ca="1">IF($H361="步将",'[3]配置系数（将领）'!W361,IF($H361="骑将",'[4]配置系数（将领）'!W361,IF($H361="弓将",'[5]配置系数（将领）'!W361,"")))</f>
        <v/>
      </c>
      <c r="Y361" s="208" t="str">
        <f ca="1">IF($H361="步将",'[3]配置系数（将领）'!X361,IF($H361="骑将",'[4]配置系数（将领）'!X361,IF($H361="弓将",'[5]配置系数（将领）'!X361,"")))</f>
        <v/>
      </c>
      <c r="Z361" s="208">
        <f>IF($H361="步将",'[3]配置系数（将领）'!Y361,IF($H361="骑将",'[4]配置系数（将领）'!Y361,IF($H361="弓将",'[5]配置系数（将领）'!Y361,"")))</f>
        <v>0</v>
      </c>
      <c r="AA361" s="208">
        <f>IF($H361="步将",'[3]配置系数（将领）'!Z361,IF($H361="骑将",'[4]配置系数（将领）'!Z361,IF($H361="弓将",'[5]配置系数（将领）'!Z361,"")))</f>
        <v>0</v>
      </c>
      <c r="AB361" s="208" t="str">
        <f ca="1">IF($H361="步将",'[3]配置系数（将领）'!AA361,IF($H361="骑将",'[4]配置系数（将领）'!AA361,IF($H361="弓将",'[5]配置系数（将领）'!AA361,"")))</f>
        <v/>
      </c>
      <c r="AC361" s="206">
        <f t="shared" ca="1" si="23"/>
        <v>1</v>
      </c>
    </row>
    <row r="362" spans="3:29" x14ac:dyDescent="0.15">
      <c r="C362" s="107">
        <v>354</v>
      </c>
      <c r="D362" s="69">
        <f>IFERROR(MATCH(C362,索引!J:J,0),D361)</f>
        <v>36</v>
      </c>
      <c r="E362" s="69">
        <f t="shared" si="20"/>
        <v>10</v>
      </c>
      <c r="F362" s="69">
        <f>INDEX(索引!$F:$F,D362,1)</f>
        <v>10029</v>
      </c>
      <c r="G362" s="69" t="str">
        <f>INDEX(索引!$E:$E,D362,1)</f>
        <v>孙尚香</v>
      </c>
      <c r="H362" s="69" t="str">
        <f>INDEX(索引!$G:$G,D362,1)</f>
        <v>弓将</v>
      </c>
      <c r="J362" s="208" t="str">
        <f ca="1">IF($H362="步将",'[3]配置系数（将领）'!I362,IF($H362="骑将",'[4]配置系数（将领）'!I362,IF($H362="弓将",'[5]配置系数（将领）'!I362,"")))</f>
        <v/>
      </c>
      <c r="K362" s="208" t="str">
        <f ca="1">IF($H362="步将",'[3]配置系数（将领）'!J362,IF($H362="骑将",'[4]配置系数（将领）'!J362,IF($H362="弓将",'[5]配置系数（将领）'!J362,"")))</f>
        <v/>
      </c>
      <c r="L362" s="208">
        <f>IF($H362="步将",'[3]配置系数（将领）'!K362,IF($H362="骑将",'[4]配置系数（将领）'!K362,IF($H362="弓将",'[5]配置系数（将领）'!K362,"")))</f>
        <v>0</v>
      </c>
      <c r="M362" s="208">
        <f>IF($H362="步将",'[3]配置系数（将领）'!L362,IF($H362="骑将",'[4]配置系数（将领）'!L362,IF($H362="弓将",'[5]配置系数（将领）'!L362,"")))</f>
        <v>0</v>
      </c>
      <c r="N362" s="208" t="str">
        <f ca="1">IF($H362="步将",'[3]配置系数（将领）'!M362,IF($H362="骑将",'[4]配置系数（将领）'!M362,IF($H362="弓将",'[5]配置系数（将领）'!M362,"")))</f>
        <v/>
      </c>
      <c r="O362" s="206">
        <f t="shared" ca="1" si="21"/>
        <v>1</v>
      </c>
      <c r="Q362" s="208" t="str">
        <f ca="1">IF($H362="步将",'[3]配置系数（将领）'!P362,IF($H362="骑将",'[4]配置系数（将领）'!P362,IF($H362="弓将",'[5]配置系数（将领）'!P362,"")))</f>
        <v/>
      </c>
      <c r="R362" s="208" t="str">
        <f ca="1">IF($H362="步将",'[3]配置系数（将领）'!Q362,IF($H362="骑将",'[4]配置系数（将领）'!Q362,IF($H362="弓将",'[5]配置系数（将领）'!Q362,"")))</f>
        <v/>
      </c>
      <c r="S362" s="208">
        <f>IF($H362="步将",'[3]配置系数（将领）'!R362,IF($H362="骑将",'[4]配置系数（将领）'!R362,IF($H362="弓将",'[5]配置系数（将领）'!R362,"")))</f>
        <v>0</v>
      </c>
      <c r="T362" s="208">
        <f>IF($H362="步将",'[3]配置系数（将领）'!S362,IF($H362="骑将",'[4]配置系数（将领）'!S362,IF($H362="弓将",'[5]配置系数（将领）'!S362,"")))</f>
        <v>0</v>
      </c>
      <c r="U362" s="208" t="str">
        <f ca="1">IF($H362="步将",'[3]配置系数（将领）'!T362,IF($H362="骑将",'[4]配置系数（将领）'!T362,IF($H362="弓将",'[5]配置系数（将领）'!T362,"")))</f>
        <v/>
      </c>
      <c r="V362" s="206">
        <f t="shared" ca="1" si="22"/>
        <v>1</v>
      </c>
      <c r="X362" s="208" t="str">
        <f ca="1">IF($H362="步将",'[3]配置系数（将领）'!W362,IF($H362="骑将",'[4]配置系数（将领）'!W362,IF($H362="弓将",'[5]配置系数（将领）'!W362,"")))</f>
        <v/>
      </c>
      <c r="Y362" s="208" t="str">
        <f ca="1">IF($H362="步将",'[3]配置系数（将领）'!X362,IF($H362="骑将",'[4]配置系数（将领）'!X362,IF($H362="弓将",'[5]配置系数（将领）'!X362,"")))</f>
        <v/>
      </c>
      <c r="Z362" s="208">
        <f>IF($H362="步将",'[3]配置系数（将领）'!Y362,IF($H362="骑将",'[4]配置系数（将领）'!Y362,IF($H362="弓将",'[5]配置系数（将领）'!Y362,"")))</f>
        <v>0</v>
      </c>
      <c r="AA362" s="208">
        <f>IF($H362="步将",'[3]配置系数（将领）'!Z362,IF($H362="骑将",'[4]配置系数（将领）'!Z362,IF($H362="弓将",'[5]配置系数（将领）'!Z362,"")))</f>
        <v>0</v>
      </c>
      <c r="AB362" s="208" t="str">
        <f ca="1">IF($H362="步将",'[3]配置系数（将领）'!AA362,IF($H362="骑将",'[4]配置系数（将领）'!AA362,IF($H362="弓将",'[5]配置系数（将领）'!AA362,"")))</f>
        <v/>
      </c>
      <c r="AC362" s="206">
        <f t="shared" ca="1" si="23"/>
        <v>1</v>
      </c>
    </row>
    <row r="363" spans="3:29" x14ac:dyDescent="0.15">
      <c r="C363" s="107">
        <v>355</v>
      </c>
      <c r="D363" s="69">
        <f>IFERROR(MATCH(C363,索引!J:J,0),D362)</f>
        <v>36</v>
      </c>
      <c r="E363" s="69">
        <f t="shared" si="20"/>
        <v>11</v>
      </c>
      <c r="F363" s="69">
        <f>INDEX(索引!$F:$F,D363,1)</f>
        <v>10029</v>
      </c>
      <c r="G363" s="69" t="str">
        <f>INDEX(索引!$E:$E,D363,1)</f>
        <v>孙尚香</v>
      </c>
      <c r="H363" s="69" t="str">
        <f>INDEX(索引!$G:$G,D363,1)</f>
        <v>弓将</v>
      </c>
      <c r="J363" s="208" t="str">
        <f ca="1">IF($H363="步将",'[3]配置系数（将领）'!I363,IF($H363="骑将",'[4]配置系数（将领）'!I363,IF($H363="弓将",'[5]配置系数（将领）'!I363,"")))</f>
        <v/>
      </c>
      <c r="K363" s="208" t="str">
        <f ca="1">IF($H363="步将",'[3]配置系数（将领）'!J363,IF($H363="骑将",'[4]配置系数（将领）'!J363,IF($H363="弓将",'[5]配置系数（将领）'!J363,"")))</f>
        <v/>
      </c>
      <c r="L363" s="208">
        <f>IF($H363="步将",'[3]配置系数（将领）'!K363,IF($H363="骑将",'[4]配置系数（将领）'!K363,IF($H363="弓将",'[5]配置系数（将领）'!K363,"")))</f>
        <v>0</v>
      </c>
      <c r="M363" s="208">
        <f>IF($H363="步将",'[3]配置系数（将领）'!L363,IF($H363="骑将",'[4]配置系数（将领）'!L363,IF($H363="弓将",'[5]配置系数（将领）'!L363,"")))</f>
        <v>0</v>
      </c>
      <c r="N363" s="208" t="str">
        <f ca="1">IF($H363="步将",'[3]配置系数（将领）'!M363,IF($H363="骑将",'[4]配置系数（将领）'!M363,IF($H363="弓将",'[5]配置系数（将领）'!M363,"")))</f>
        <v/>
      </c>
      <c r="O363" s="206">
        <f t="shared" ca="1" si="21"/>
        <v>1</v>
      </c>
      <c r="Q363" s="208" t="str">
        <f ca="1">IF($H363="步将",'[3]配置系数（将领）'!P363,IF($H363="骑将",'[4]配置系数（将领）'!P363,IF($H363="弓将",'[5]配置系数（将领）'!P363,"")))</f>
        <v/>
      </c>
      <c r="R363" s="208" t="str">
        <f ca="1">IF($H363="步将",'[3]配置系数（将领）'!Q363,IF($H363="骑将",'[4]配置系数（将领）'!Q363,IF($H363="弓将",'[5]配置系数（将领）'!Q363,"")))</f>
        <v/>
      </c>
      <c r="S363" s="208">
        <f>IF($H363="步将",'[3]配置系数（将领）'!R363,IF($H363="骑将",'[4]配置系数（将领）'!R363,IF($H363="弓将",'[5]配置系数（将领）'!R363,"")))</f>
        <v>0</v>
      </c>
      <c r="T363" s="208">
        <f>IF($H363="步将",'[3]配置系数（将领）'!S363,IF($H363="骑将",'[4]配置系数（将领）'!S363,IF($H363="弓将",'[5]配置系数（将领）'!S363,"")))</f>
        <v>0</v>
      </c>
      <c r="U363" s="208" t="str">
        <f ca="1">IF($H363="步将",'[3]配置系数（将领）'!T363,IF($H363="骑将",'[4]配置系数（将领）'!T363,IF($H363="弓将",'[5]配置系数（将领）'!T363,"")))</f>
        <v/>
      </c>
      <c r="V363" s="206">
        <f t="shared" ca="1" si="22"/>
        <v>1</v>
      </c>
      <c r="X363" s="208" t="str">
        <f ca="1">IF($H363="步将",'[3]配置系数（将领）'!W363,IF($H363="骑将",'[4]配置系数（将领）'!W363,IF($H363="弓将",'[5]配置系数（将领）'!W363,"")))</f>
        <v/>
      </c>
      <c r="Y363" s="208" t="str">
        <f ca="1">IF($H363="步将",'[3]配置系数（将领）'!X363,IF($H363="骑将",'[4]配置系数（将领）'!X363,IF($H363="弓将",'[5]配置系数（将领）'!X363,"")))</f>
        <v/>
      </c>
      <c r="Z363" s="208">
        <f>IF($H363="步将",'[3]配置系数（将领）'!Y363,IF($H363="骑将",'[4]配置系数（将领）'!Y363,IF($H363="弓将",'[5]配置系数（将领）'!Y363,"")))</f>
        <v>0</v>
      </c>
      <c r="AA363" s="208">
        <f>IF($H363="步将",'[3]配置系数（将领）'!Z363,IF($H363="骑将",'[4]配置系数（将领）'!Z363,IF($H363="弓将",'[5]配置系数（将领）'!Z363,"")))</f>
        <v>0</v>
      </c>
      <c r="AB363" s="208" t="str">
        <f ca="1">IF($H363="步将",'[3]配置系数（将领）'!AA363,IF($H363="骑将",'[4]配置系数（将领）'!AA363,IF($H363="弓将",'[5]配置系数（将领）'!AA363,"")))</f>
        <v/>
      </c>
      <c r="AC363" s="206">
        <f t="shared" ca="1" si="23"/>
        <v>1</v>
      </c>
    </row>
    <row r="364" spans="3:29" x14ac:dyDescent="0.15">
      <c r="C364" s="107">
        <v>356</v>
      </c>
      <c r="D364" s="69">
        <f>IFERROR(MATCH(C364,索引!J:J,0),D363)</f>
        <v>36</v>
      </c>
      <c r="E364" s="69">
        <f t="shared" si="20"/>
        <v>12</v>
      </c>
      <c r="F364" s="69">
        <f>INDEX(索引!$F:$F,D364,1)</f>
        <v>10029</v>
      </c>
      <c r="G364" s="69" t="str">
        <f>INDEX(索引!$E:$E,D364,1)</f>
        <v>孙尚香</v>
      </c>
      <c r="H364" s="69" t="str">
        <f>INDEX(索引!$G:$G,D364,1)</f>
        <v>弓将</v>
      </c>
      <c r="J364" s="208" t="str">
        <f ca="1">IF($H364="步将",'[3]配置系数（将领）'!I364,IF($H364="骑将",'[4]配置系数（将领）'!I364,IF($H364="弓将",'[5]配置系数（将领）'!I364,"")))</f>
        <v/>
      </c>
      <c r="K364" s="208" t="str">
        <f ca="1">IF($H364="步将",'[3]配置系数（将领）'!J364,IF($H364="骑将",'[4]配置系数（将领）'!J364,IF($H364="弓将",'[5]配置系数（将领）'!J364,"")))</f>
        <v/>
      </c>
      <c r="L364" s="208">
        <f>IF($H364="步将",'[3]配置系数（将领）'!K364,IF($H364="骑将",'[4]配置系数（将领）'!K364,IF($H364="弓将",'[5]配置系数（将领）'!K364,"")))</f>
        <v>0</v>
      </c>
      <c r="M364" s="208">
        <f>IF($H364="步将",'[3]配置系数（将领）'!L364,IF($H364="骑将",'[4]配置系数（将领）'!L364,IF($H364="弓将",'[5]配置系数（将领）'!L364,"")))</f>
        <v>0</v>
      </c>
      <c r="N364" s="208" t="str">
        <f ca="1">IF($H364="步将",'[3]配置系数（将领）'!M364,IF($H364="骑将",'[4]配置系数（将领）'!M364,IF($H364="弓将",'[5]配置系数（将领）'!M364,"")))</f>
        <v/>
      </c>
      <c r="O364" s="206">
        <f t="shared" ca="1" si="21"/>
        <v>1</v>
      </c>
      <c r="Q364" s="208" t="str">
        <f ca="1">IF($H364="步将",'[3]配置系数（将领）'!P364,IF($H364="骑将",'[4]配置系数（将领）'!P364,IF($H364="弓将",'[5]配置系数（将领）'!P364,"")))</f>
        <v/>
      </c>
      <c r="R364" s="208" t="str">
        <f ca="1">IF($H364="步将",'[3]配置系数（将领）'!Q364,IF($H364="骑将",'[4]配置系数（将领）'!Q364,IF($H364="弓将",'[5]配置系数（将领）'!Q364,"")))</f>
        <v/>
      </c>
      <c r="S364" s="208">
        <f>IF($H364="步将",'[3]配置系数（将领）'!R364,IF($H364="骑将",'[4]配置系数（将领）'!R364,IF($H364="弓将",'[5]配置系数（将领）'!R364,"")))</f>
        <v>0</v>
      </c>
      <c r="T364" s="208">
        <f>IF($H364="步将",'[3]配置系数（将领）'!S364,IF($H364="骑将",'[4]配置系数（将领）'!S364,IF($H364="弓将",'[5]配置系数（将领）'!S364,"")))</f>
        <v>0</v>
      </c>
      <c r="U364" s="208" t="str">
        <f ca="1">IF($H364="步将",'[3]配置系数（将领）'!T364,IF($H364="骑将",'[4]配置系数（将领）'!T364,IF($H364="弓将",'[5]配置系数（将领）'!T364,"")))</f>
        <v/>
      </c>
      <c r="V364" s="206">
        <f t="shared" ca="1" si="22"/>
        <v>1</v>
      </c>
      <c r="X364" s="208" t="str">
        <f ca="1">IF($H364="步将",'[3]配置系数（将领）'!W364,IF($H364="骑将",'[4]配置系数（将领）'!W364,IF($H364="弓将",'[5]配置系数（将领）'!W364,"")))</f>
        <v/>
      </c>
      <c r="Y364" s="208" t="str">
        <f ca="1">IF($H364="步将",'[3]配置系数（将领）'!X364,IF($H364="骑将",'[4]配置系数（将领）'!X364,IF($H364="弓将",'[5]配置系数（将领）'!X364,"")))</f>
        <v/>
      </c>
      <c r="Z364" s="208">
        <f>IF($H364="步将",'[3]配置系数（将领）'!Y364,IF($H364="骑将",'[4]配置系数（将领）'!Y364,IF($H364="弓将",'[5]配置系数（将领）'!Y364,"")))</f>
        <v>0</v>
      </c>
      <c r="AA364" s="208">
        <f>IF($H364="步将",'[3]配置系数（将领）'!Z364,IF($H364="骑将",'[4]配置系数（将领）'!Z364,IF($H364="弓将",'[5]配置系数（将领）'!Z364,"")))</f>
        <v>0</v>
      </c>
      <c r="AB364" s="208" t="str">
        <f ca="1">IF($H364="步将",'[3]配置系数（将领）'!AA364,IF($H364="骑将",'[4]配置系数（将领）'!AA364,IF($H364="弓将",'[5]配置系数（将领）'!AA364,"")))</f>
        <v/>
      </c>
      <c r="AC364" s="206">
        <f t="shared" ca="1" si="23"/>
        <v>1</v>
      </c>
    </row>
    <row r="365" spans="3:29" x14ac:dyDescent="0.15">
      <c r="C365" s="107">
        <v>357</v>
      </c>
      <c r="D365" s="69">
        <f>IFERROR(MATCH(C365,索引!J:J,0),D364)</f>
        <v>36</v>
      </c>
      <c r="E365" s="69">
        <f t="shared" si="20"/>
        <v>13</v>
      </c>
      <c r="F365" s="69">
        <f>INDEX(索引!$F:$F,D365,1)</f>
        <v>10029</v>
      </c>
      <c r="G365" s="69" t="str">
        <f>INDEX(索引!$E:$E,D365,1)</f>
        <v>孙尚香</v>
      </c>
      <c r="H365" s="69" t="str">
        <f>INDEX(索引!$G:$G,D365,1)</f>
        <v>弓将</v>
      </c>
      <c r="J365" s="208" t="str">
        <f ca="1">IF($H365="步将",'[3]配置系数（将领）'!I365,IF($H365="骑将",'[4]配置系数（将领）'!I365,IF($H365="弓将",'[5]配置系数（将领）'!I365,"")))</f>
        <v/>
      </c>
      <c r="K365" s="208" t="str">
        <f ca="1">IF($H365="步将",'[3]配置系数（将领）'!J365,IF($H365="骑将",'[4]配置系数（将领）'!J365,IF($H365="弓将",'[5]配置系数（将领）'!J365,"")))</f>
        <v/>
      </c>
      <c r="L365" s="208">
        <f>IF($H365="步将",'[3]配置系数（将领）'!K365,IF($H365="骑将",'[4]配置系数（将领）'!K365,IF($H365="弓将",'[5]配置系数（将领）'!K365,"")))</f>
        <v>0</v>
      </c>
      <c r="M365" s="208">
        <f>IF($H365="步将",'[3]配置系数（将领）'!L365,IF($H365="骑将",'[4]配置系数（将领）'!L365,IF($H365="弓将",'[5]配置系数（将领）'!L365,"")))</f>
        <v>0</v>
      </c>
      <c r="N365" s="208" t="str">
        <f ca="1">IF($H365="步将",'[3]配置系数（将领）'!M365,IF($H365="骑将",'[4]配置系数（将领）'!M365,IF($H365="弓将",'[5]配置系数（将领）'!M365,"")))</f>
        <v/>
      </c>
      <c r="O365" s="206">
        <f t="shared" ca="1" si="21"/>
        <v>1</v>
      </c>
      <c r="Q365" s="208" t="str">
        <f ca="1">IF($H365="步将",'[3]配置系数（将领）'!P365,IF($H365="骑将",'[4]配置系数（将领）'!P365,IF($H365="弓将",'[5]配置系数（将领）'!P365,"")))</f>
        <v/>
      </c>
      <c r="R365" s="208" t="str">
        <f ca="1">IF($H365="步将",'[3]配置系数（将领）'!Q365,IF($H365="骑将",'[4]配置系数（将领）'!Q365,IF($H365="弓将",'[5]配置系数（将领）'!Q365,"")))</f>
        <v/>
      </c>
      <c r="S365" s="208">
        <f>IF($H365="步将",'[3]配置系数（将领）'!R365,IF($H365="骑将",'[4]配置系数（将领）'!R365,IF($H365="弓将",'[5]配置系数（将领）'!R365,"")))</f>
        <v>0</v>
      </c>
      <c r="T365" s="208">
        <f>IF($H365="步将",'[3]配置系数（将领）'!S365,IF($H365="骑将",'[4]配置系数（将领）'!S365,IF($H365="弓将",'[5]配置系数（将领）'!S365,"")))</f>
        <v>0</v>
      </c>
      <c r="U365" s="208" t="str">
        <f ca="1">IF($H365="步将",'[3]配置系数（将领）'!T365,IF($H365="骑将",'[4]配置系数（将领）'!T365,IF($H365="弓将",'[5]配置系数（将领）'!T365,"")))</f>
        <v/>
      </c>
      <c r="V365" s="206">
        <f t="shared" ca="1" si="22"/>
        <v>1</v>
      </c>
      <c r="X365" s="208" t="str">
        <f ca="1">IF($H365="步将",'[3]配置系数（将领）'!W365,IF($H365="骑将",'[4]配置系数（将领）'!W365,IF($H365="弓将",'[5]配置系数（将领）'!W365,"")))</f>
        <v/>
      </c>
      <c r="Y365" s="208" t="str">
        <f ca="1">IF($H365="步将",'[3]配置系数（将领）'!X365,IF($H365="骑将",'[4]配置系数（将领）'!X365,IF($H365="弓将",'[5]配置系数（将领）'!X365,"")))</f>
        <v/>
      </c>
      <c r="Z365" s="208">
        <f>IF($H365="步将",'[3]配置系数（将领）'!Y365,IF($H365="骑将",'[4]配置系数（将领）'!Y365,IF($H365="弓将",'[5]配置系数（将领）'!Y365,"")))</f>
        <v>0</v>
      </c>
      <c r="AA365" s="208">
        <f>IF($H365="步将",'[3]配置系数（将领）'!Z365,IF($H365="骑将",'[4]配置系数（将领）'!Z365,IF($H365="弓将",'[5]配置系数（将领）'!Z365,"")))</f>
        <v>0</v>
      </c>
      <c r="AB365" s="208" t="str">
        <f ca="1">IF($H365="步将",'[3]配置系数（将领）'!AA365,IF($H365="骑将",'[4]配置系数（将领）'!AA365,IF($H365="弓将",'[5]配置系数（将领）'!AA365,"")))</f>
        <v/>
      </c>
      <c r="AC365" s="206">
        <f t="shared" ca="1" si="23"/>
        <v>1</v>
      </c>
    </row>
    <row r="366" spans="3:29" x14ac:dyDescent="0.15">
      <c r="C366" s="107">
        <v>358</v>
      </c>
      <c r="D366" s="69">
        <f>IFERROR(MATCH(C366,索引!J:J,0),D365)</f>
        <v>36</v>
      </c>
      <c r="E366" s="69">
        <f t="shared" si="20"/>
        <v>14</v>
      </c>
      <c r="F366" s="69">
        <f>INDEX(索引!$F:$F,D366,1)</f>
        <v>10029</v>
      </c>
      <c r="G366" s="69" t="str">
        <f>INDEX(索引!$E:$E,D366,1)</f>
        <v>孙尚香</v>
      </c>
      <c r="H366" s="69" t="str">
        <f>INDEX(索引!$G:$G,D366,1)</f>
        <v>弓将</v>
      </c>
      <c r="J366" s="208" t="str">
        <f ca="1">IF($H366="步将",'[3]配置系数（将领）'!I366,IF($H366="骑将",'[4]配置系数（将领）'!I366,IF($H366="弓将",'[5]配置系数（将领）'!I366,"")))</f>
        <v/>
      </c>
      <c r="K366" s="208" t="str">
        <f ca="1">IF($H366="步将",'[3]配置系数（将领）'!J366,IF($H366="骑将",'[4]配置系数（将领）'!J366,IF($H366="弓将",'[5]配置系数（将领）'!J366,"")))</f>
        <v/>
      </c>
      <c r="L366" s="208">
        <f>IF($H366="步将",'[3]配置系数（将领）'!K366,IF($H366="骑将",'[4]配置系数（将领）'!K366,IF($H366="弓将",'[5]配置系数（将领）'!K366,"")))</f>
        <v>0</v>
      </c>
      <c r="M366" s="208">
        <f>IF($H366="步将",'[3]配置系数（将领）'!L366,IF($H366="骑将",'[4]配置系数（将领）'!L366,IF($H366="弓将",'[5]配置系数（将领）'!L366,"")))</f>
        <v>0</v>
      </c>
      <c r="N366" s="208" t="str">
        <f ca="1">IF($H366="步将",'[3]配置系数（将领）'!M366,IF($H366="骑将",'[4]配置系数（将领）'!M366,IF($H366="弓将",'[5]配置系数（将领）'!M366,"")))</f>
        <v/>
      </c>
      <c r="O366" s="206">
        <f t="shared" ca="1" si="21"/>
        <v>1</v>
      </c>
      <c r="Q366" s="208" t="str">
        <f ca="1">IF($H366="步将",'[3]配置系数（将领）'!P366,IF($H366="骑将",'[4]配置系数（将领）'!P366,IF($H366="弓将",'[5]配置系数（将领）'!P366,"")))</f>
        <v/>
      </c>
      <c r="R366" s="208" t="str">
        <f ca="1">IF($H366="步将",'[3]配置系数（将领）'!Q366,IF($H366="骑将",'[4]配置系数（将领）'!Q366,IF($H366="弓将",'[5]配置系数（将领）'!Q366,"")))</f>
        <v/>
      </c>
      <c r="S366" s="208">
        <f>IF($H366="步将",'[3]配置系数（将领）'!R366,IF($H366="骑将",'[4]配置系数（将领）'!R366,IF($H366="弓将",'[5]配置系数（将领）'!R366,"")))</f>
        <v>0</v>
      </c>
      <c r="T366" s="208">
        <f>IF($H366="步将",'[3]配置系数（将领）'!S366,IF($H366="骑将",'[4]配置系数（将领）'!S366,IF($H366="弓将",'[5]配置系数（将领）'!S366,"")))</f>
        <v>0</v>
      </c>
      <c r="U366" s="208" t="str">
        <f ca="1">IF($H366="步将",'[3]配置系数（将领）'!T366,IF($H366="骑将",'[4]配置系数（将领）'!T366,IF($H366="弓将",'[5]配置系数（将领）'!T366,"")))</f>
        <v/>
      </c>
      <c r="V366" s="206">
        <f t="shared" ca="1" si="22"/>
        <v>1</v>
      </c>
      <c r="X366" s="208" t="str">
        <f ca="1">IF($H366="步将",'[3]配置系数（将领）'!W366,IF($H366="骑将",'[4]配置系数（将领）'!W366,IF($H366="弓将",'[5]配置系数（将领）'!W366,"")))</f>
        <v/>
      </c>
      <c r="Y366" s="208" t="str">
        <f ca="1">IF($H366="步将",'[3]配置系数（将领）'!X366,IF($H366="骑将",'[4]配置系数（将领）'!X366,IF($H366="弓将",'[5]配置系数（将领）'!X366,"")))</f>
        <v/>
      </c>
      <c r="Z366" s="208">
        <f>IF($H366="步将",'[3]配置系数（将领）'!Y366,IF($H366="骑将",'[4]配置系数（将领）'!Y366,IF($H366="弓将",'[5]配置系数（将领）'!Y366,"")))</f>
        <v>0</v>
      </c>
      <c r="AA366" s="208">
        <f>IF($H366="步将",'[3]配置系数（将领）'!Z366,IF($H366="骑将",'[4]配置系数（将领）'!Z366,IF($H366="弓将",'[5]配置系数（将领）'!Z366,"")))</f>
        <v>0</v>
      </c>
      <c r="AB366" s="208" t="str">
        <f ca="1">IF($H366="步将",'[3]配置系数（将领）'!AA366,IF($H366="骑将",'[4]配置系数（将领）'!AA366,IF($H366="弓将",'[5]配置系数（将领）'!AA366,"")))</f>
        <v/>
      </c>
      <c r="AC366" s="206">
        <f t="shared" ca="1" si="23"/>
        <v>1</v>
      </c>
    </row>
    <row r="367" spans="3:29" x14ac:dyDescent="0.15">
      <c r="C367" s="107">
        <v>359</v>
      </c>
      <c r="D367" s="69">
        <f>IFERROR(MATCH(C367,索引!J:J,0),D366)</f>
        <v>36</v>
      </c>
      <c r="E367" s="69">
        <f t="shared" si="20"/>
        <v>15</v>
      </c>
      <c r="F367" s="69">
        <f>INDEX(索引!$F:$F,D367,1)</f>
        <v>10029</v>
      </c>
      <c r="G367" s="69" t="str">
        <f>INDEX(索引!$E:$E,D367,1)</f>
        <v>孙尚香</v>
      </c>
      <c r="H367" s="69" t="str">
        <f>INDEX(索引!$G:$G,D367,1)</f>
        <v>弓将</v>
      </c>
      <c r="J367" s="208" t="str">
        <f ca="1">IF($H367="步将",'[3]配置系数（将领）'!I367,IF($H367="骑将",'[4]配置系数（将领）'!I367,IF($H367="弓将",'[5]配置系数（将领）'!I367,"")))</f>
        <v/>
      </c>
      <c r="K367" s="208" t="str">
        <f ca="1">IF($H367="步将",'[3]配置系数（将领）'!J367,IF($H367="骑将",'[4]配置系数（将领）'!J367,IF($H367="弓将",'[5]配置系数（将领）'!J367,"")))</f>
        <v/>
      </c>
      <c r="L367" s="208">
        <f>IF($H367="步将",'[3]配置系数（将领）'!K367,IF($H367="骑将",'[4]配置系数（将领）'!K367,IF($H367="弓将",'[5]配置系数（将领）'!K367,"")))</f>
        <v>0</v>
      </c>
      <c r="M367" s="208">
        <f>IF($H367="步将",'[3]配置系数（将领）'!L367,IF($H367="骑将",'[4]配置系数（将领）'!L367,IF($H367="弓将",'[5]配置系数（将领）'!L367,"")))</f>
        <v>0</v>
      </c>
      <c r="N367" s="208" t="str">
        <f ca="1">IF($H367="步将",'[3]配置系数（将领）'!M367,IF($H367="骑将",'[4]配置系数（将领）'!M367,IF($H367="弓将",'[5]配置系数（将领）'!M367,"")))</f>
        <v/>
      </c>
      <c r="O367" s="206">
        <f t="shared" ca="1" si="21"/>
        <v>1</v>
      </c>
      <c r="Q367" s="208" t="str">
        <f ca="1">IF($H367="步将",'[3]配置系数（将领）'!P367,IF($H367="骑将",'[4]配置系数（将领）'!P367,IF($H367="弓将",'[5]配置系数（将领）'!P367,"")))</f>
        <v/>
      </c>
      <c r="R367" s="208" t="str">
        <f ca="1">IF($H367="步将",'[3]配置系数（将领）'!Q367,IF($H367="骑将",'[4]配置系数（将领）'!Q367,IF($H367="弓将",'[5]配置系数（将领）'!Q367,"")))</f>
        <v/>
      </c>
      <c r="S367" s="208">
        <f>IF($H367="步将",'[3]配置系数（将领）'!R367,IF($H367="骑将",'[4]配置系数（将领）'!R367,IF($H367="弓将",'[5]配置系数（将领）'!R367,"")))</f>
        <v>0</v>
      </c>
      <c r="T367" s="208">
        <f>IF($H367="步将",'[3]配置系数（将领）'!S367,IF($H367="骑将",'[4]配置系数（将领）'!S367,IF($H367="弓将",'[5]配置系数（将领）'!S367,"")))</f>
        <v>0</v>
      </c>
      <c r="U367" s="208" t="str">
        <f ca="1">IF($H367="步将",'[3]配置系数（将领）'!T367,IF($H367="骑将",'[4]配置系数（将领）'!T367,IF($H367="弓将",'[5]配置系数（将领）'!T367,"")))</f>
        <v/>
      </c>
      <c r="V367" s="206">
        <f t="shared" ca="1" si="22"/>
        <v>1</v>
      </c>
      <c r="X367" s="208" t="str">
        <f ca="1">IF($H367="步将",'[3]配置系数（将领）'!W367,IF($H367="骑将",'[4]配置系数（将领）'!W367,IF($H367="弓将",'[5]配置系数（将领）'!W367,"")))</f>
        <v/>
      </c>
      <c r="Y367" s="208" t="str">
        <f ca="1">IF($H367="步将",'[3]配置系数（将领）'!X367,IF($H367="骑将",'[4]配置系数（将领）'!X367,IF($H367="弓将",'[5]配置系数（将领）'!X367,"")))</f>
        <v/>
      </c>
      <c r="Z367" s="208">
        <f>IF($H367="步将",'[3]配置系数（将领）'!Y367,IF($H367="骑将",'[4]配置系数（将领）'!Y367,IF($H367="弓将",'[5]配置系数（将领）'!Y367,"")))</f>
        <v>0</v>
      </c>
      <c r="AA367" s="208">
        <f>IF($H367="步将",'[3]配置系数（将领）'!Z367,IF($H367="骑将",'[4]配置系数（将领）'!Z367,IF($H367="弓将",'[5]配置系数（将领）'!Z367,"")))</f>
        <v>0</v>
      </c>
      <c r="AB367" s="208" t="str">
        <f ca="1">IF($H367="步将",'[3]配置系数（将领）'!AA367,IF($H367="骑将",'[4]配置系数（将领）'!AA367,IF($H367="弓将",'[5]配置系数（将领）'!AA367,"")))</f>
        <v/>
      </c>
      <c r="AC367" s="206">
        <f t="shared" ca="1" si="23"/>
        <v>1</v>
      </c>
    </row>
    <row r="368" spans="3:29" x14ac:dyDescent="0.15">
      <c r="C368" s="107">
        <v>360</v>
      </c>
      <c r="D368" s="69">
        <f>IFERROR(MATCH(C368,索引!J:J,0),D367)</f>
        <v>37</v>
      </c>
      <c r="E368" s="69">
        <f t="shared" si="20"/>
        <v>1</v>
      </c>
      <c r="F368" s="69">
        <f>INDEX(索引!$F:$F,D368,1)</f>
        <v>10030</v>
      </c>
      <c r="G368" s="69" t="str">
        <f>INDEX(索引!$E:$E,D368,1)</f>
        <v>凌统</v>
      </c>
      <c r="H368" s="69" t="str">
        <f>INDEX(索引!$G:$G,D368,1)</f>
        <v>骑将</v>
      </c>
      <c r="J368" s="208" t="str">
        <f ca="1">IF($H368="步将",'[3]配置系数（将领）'!I368,IF($H368="骑将",'[4]配置系数（将领）'!I368,IF($H368="弓将",'[5]配置系数（将领）'!I368,"")))</f>
        <v>1003000000101</v>
      </c>
      <c r="K368" s="208" t="str">
        <f ca="1">IF($H368="步将",'[3]配置系数（将领）'!J368,IF($H368="骑将",'[4]配置系数（将领）'!J368,IF($H368="弓将",'[5]配置系数（将领）'!J368,"")))</f>
        <v>普通攻击:对单体敌人造成{0}%的武力伤害</v>
      </c>
      <c r="L368" s="208">
        <f>IF($H368="步将",'[3]配置系数（将领）'!K368,IF($H368="骑将",'[4]配置系数（将领）'!K368,IF($H368="弓将",'[5]配置系数（将领）'!K368,"")))</f>
        <v>0</v>
      </c>
      <c r="M368" s="208">
        <f>IF($H368="步将",'[3]配置系数（将领）'!L368,IF($H368="骑将",'[4]配置系数（将领）'!L368,IF($H368="弓将",'[5]配置系数（将领）'!L368,"")))</f>
        <v>0</v>
      </c>
      <c r="N368" s="208" t="str">
        <f ca="1">IF($H368="步将",'[3]配置系数（将领）'!M368,IF($H368="骑将",'[4]配置系数（将领）'!M368,IF($H368="弓将",'[5]配置系数（将领）'!M368,"")))</f>
        <v>0.25+0.25+0.25+0.25+0.25+0.25+0.25+0.25+0.25+0.25+0.25+0.25+0.25+0.25+0.25+0.25+0.25</v>
      </c>
      <c r="O368" s="206">
        <f t="shared" ca="1" si="21"/>
        <v>100</v>
      </c>
      <c r="Q368" s="208" t="str">
        <f ca="1">IF($H368="步将",'[3]配置系数（将领）'!P368,IF($H368="骑将",'[4]配置系数（将领）'!P368,IF($H368="弓将",'[5]配置系数（将领）'!P368,"")))</f>
        <v/>
      </c>
      <c r="R368" s="208" t="str">
        <f ca="1">IF($H368="步将",'[3]配置系数（将领）'!Q368,IF($H368="骑将",'[4]配置系数（将领）'!Q368,IF($H368="弓将",'[5]配置系数（将领）'!Q368,"")))</f>
        <v/>
      </c>
      <c r="S368" s="208">
        <f>IF($H368="步将",'[3]配置系数（将领）'!R368,IF($H368="骑将",'[4]配置系数（将领）'!R368,IF($H368="弓将",'[5]配置系数（将领）'!R368,"")))</f>
        <v>0</v>
      </c>
      <c r="T368" s="208">
        <f>IF($H368="步将",'[3]配置系数（将领）'!S368,IF($H368="骑将",'[4]配置系数（将领）'!S368,IF($H368="弓将",'[5]配置系数（将领）'!S368,"")))</f>
        <v>0</v>
      </c>
      <c r="U368" s="208" t="str">
        <f ca="1">IF($H368="步将",'[3]配置系数（将领）'!T368,IF($H368="骑将",'[4]配置系数（将领）'!T368,IF($H368="弓将",'[5]配置系数（将领）'!T368,"")))</f>
        <v/>
      </c>
      <c r="V368" s="206">
        <f t="shared" ca="1" si="22"/>
        <v>1</v>
      </c>
      <c r="X368" s="208" t="str">
        <f ca="1">IF($H368="步将",'[3]配置系数（将领）'!W368,IF($H368="骑将",'[4]配置系数（将领）'!W368,IF($H368="弓将",'[5]配置系数（将领）'!W368,"")))</f>
        <v/>
      </c>
      <c r="Y368" s="208" t="str">
        <f ca="1">IF($H368="步将",'[3]配置系数（将领）'!X368,IF($H368="骑将",'[4]配置系数（将领）'!X368,IF($H368="弓将",'[5]配置系数（将领）'!X368,"")))</f>
        <v/>
      </c>
      <c r="Z368" s="208">
        <f>IF($H368="步将",'[3]配置系数（将领）'!Y368,IF($H368="骑将",'[4]配置系数（将领）'!Y368,IF($H368="弓将",'[5]配置系数（将领）'!Y368,"")))</f>
        <v>0</v>
      </c>
      <c r="AA368" s="208">
        <f>IF($H368="步将",'[3]配置系数（将领）'!Z368,IF($H368="骑将",'[4]配置系数（将领）'!Z368,IF($H368="弓将",'[5]配置系数（将领）'!Z368,"")))</f>
        <v>0</v>
      </c>
      <c r="AB368" s="208" t="str">
        <f ca="1">IF($H368="步将",'[3]配置系数（将领）'!AA368,IF($H368="骑将",'[4]配置系数（将领）'!AA368,IF($H368="弓将",'[5]配置系数（将领）'!AA368,"")))</f>
        <v/>
      </c>
      <c r="AC368" s="206">
        <f t="shared" ca="1" si="23"/>
        <v>1</v>
      </c>
    </row>
    <row r="369" spans="3:29" x14ac:dyDescent="0.15">
      <c r="C369" s="107">
        <v>361</v>
      </c>
      <c r="D369" s="69">
        <f>IFERROR(MATCH(C369,索引!J:J,0),D368)</f>
        <v>37</v>
      </c>
      <c r="E369" s="69">
        <f t="shared" si="20"/>
        <v>2</v>
      </c>
      <c r="F369" s="69">
        <f>INDEX(索引!$F:$F,D369,1)</f>
        <v>10030</v>
      </c>
      <c r="G369" s="69" t="str">
        <f>INDEX(索引!$E:$E,D369,1)</f>
        <v>凌统</v>
      </c>
      <c r="H369" s="69" t="str">
        <f>INDEX(索引!$G:$G,D369,1)</f>
        <v>骑将</v>
      </c>
      <c r="J369" s="208" t="str">
        <f ca="1">IF($H369="步将",'[3]配置系数（将领）'!I369,IF($H369="骑将",'[4]配置系数（将领）'!I369,IF($H369="弓将",'[5]配置系数（将领）'!I369,"")))</f>
        <v>1003000000201</v>
      </c>
      <c r="K369" s="208" t="str">
        <f ca="1">IF($H369="步将",'[3]配置系数（将领）'!J369,IF($H369="骑将",'[4]配置系数（将领）'!J369,IF($H369="弓将",'[5]配置系数（将领）'!J369,"")))</f>
        <v>怒气技能:凌统为我方血量最低的单位提供护罩，提升{0}防御并每秒恢复凌统攻击{1}%的生命值，持续8秒。持续时间结束后护罩爆炸，击退周围单位并造成攻击力{2}%加成的伤害（受智力影响）。</v>
      </c>
      <c r="L369" s="208">
        <f>IF($H369="步将",'[3]配置系数（将领）'!K369,IF($H369="骑将",'[4]配置系数（将领）'!K369,IF($H369="弓将",'[5]配置系数（将领）'!K369,"")))</f>
        <v>0</v>
      </c>
      <c r="M369" s="208">
        <f>IF($H369="步将",'[3]配置系数（将领）'!L369,IF($H369="骑将",'[4]配置系数（将领）'!L369,IF($H369="弓将",'[5]配置系数（将领）'!L369,"")))</f>
        <v>0</v>
      </c>
      <c r="N369" s="208" t="str">
        <f ca="1">IF($H369="步将",'[3]配置系数（将领）'!M369,IF($H369="骑将",'[4]配置系数（将领）'!M369,IF($H369="弓将",'[5]配置系数（将领）'!M369,"")))</f>
        <v>40+60+80+100+120+140+160+180+200+220+240+260+280+300+320+340+360</v>
      </c>
      <c r="O369" s="206">
        <f t="shared" ca="1" si="21"/>
        <v>1</v>
      </c>
      <c r="Q369" s="208" t="str">
        <f ca="1">IF($H369="步将",'[3]配置系数（将领）'!P369,IF($H369="骑将",'[4]配置系数（将领）'!P369,IF($H369="弓将",'[5]配置系数（将领）'!P369,"")))</f>
        <v/>
      </c>
      <c r="R369" s="208" t="str">
        <f ca="1">IF($H369="步将",'[3]配置系数（将领）'!Q369,IF($H369="骑将",'[4]配置系数（将领）'!Q369,IF($H369="弓将",'[5]配置系数（将领）'!Q369,"")))</f>
        <v/>
      </c>
      <c r="S369" s="208">
        <f>IF($H369="步将",'[3]配置系数（将领）'!R369,IF($H369="骑将",'[4]配置系数（将领）'!R369,IF($H369="弓将",'[5]配置系数（将领）'!R369,"")))</f>
        <v>0</v>
      </c>
      <c r="T369" s="208">
        <f>IF($H369="步将",'[3]配置系数（将领）'!S369,IF($H369="骑将",'[4]配置系数（将领）'!S369,IF($H369="弓将",'[5]配置系数（将领）'!S369,"")))</f>
        <v>0</v>
      </c>
      <c r="U369" s="208" t="str">
        <f ca="1">IF($H369="步将",'[3]配置系数（将领）'!T369,IF($H369="骑将",'[4]配置系数（将领）'!T369,IF($H369="弓将",'[5]配置系数（将领）'!T369,"")))</f>
        <v/>
      </c>
      <c r="V369" s="206">
        <f t="shared" ca="1" si="22"/>
        <v>1</v>
      </c>
      <c r="X369" s="208" t="str">
        <f ca="1">IF($H369="步将",'[3]配置系数（将领）'!W369,IF($H369="骑将",'[4]配置系数（将领）'!W369,IF($H369="弓将",'[5]配置系数（将领）'!W369,"")))</f>
        <v/>
      </c>
      <c r="Y369" s="208" t="str">
        <f ca="1">IF($H369="步将",'[3]配置系数（将领）'!X369,IF($H369="骑将",'[4]配置系数（将领）'!X369,IF($H369="弓将",'[5]配置系数（将领）'!X369,"")))</f>
        <v/>
      </c>
      <c r="Z369" s="208">
        <f>IF($H369="步将",'[3]配置系数（将领）'!Y369,IF($H369="骑将",'[4]配置系数（将领）'!Y369,IF($H369="弓将",'[5]配置系数（将领）'!Y369,"")))</f>
        <v>0</v>
      </c>
      <c r="AA369" s="208">
        <f>IF($H369="步将",'[3]配置系数（将领）'!Z369,IF($H369="骑将",'[4]配置系数（将领）'!Z369,IF($H369="弓将",'[5]配置系数（将领）'!Z369,"")))</f>
        <v>0</v>
      </c>
      <c r="AB369" s="208" t="str">
        <f ca="1">IF($H369="步将",'[3]配置系数（将领）'!AA369,IF($H369="骑将",'[4]配置系数（将领）'!AA369,IF($H369="弓将",'[5]配置系数（将领）'!AA369,"")))</f>
        <v/>
      </c>
      <c r="AC369" s="206">
        <f t="shared" ca="1" si="23"/>
        <v>1</v>
      </c>
    </row>
    <row r="370" spans="3:29" x14ac:dyDescent="0.15">
      <c r="C370" s="107">
        <v>362</v>
      </c>
      <c r="D370" s="69">
        <f>IFERROR(MATCH(C370,索引!J:J,0),D369)</f>
        <v>37</v>
      </c>
      <c r="E370" s="69">
        <f t="shared" si="20"/>
        <v>3</v>
      </c>
      <c r="F370" s="69">
        <f>INDEX(索引!$F:$F,D370,1)</f>
        <v>10030</v>
      </c>
      <c r="G370" s="69" t="str">
        <f>INDEX(索引!$E:$E,D370,1)</f>
        <v>凌统</v>
      </c>
      <c r="H370" s="69" t="str">
        <f>INDEX(索引!$G:$G,D370,1)</f>
        <v>骑将</v>
      </c>
      <c r="J370" s="208" t="str">
        <f ca="1">IF($H370="步将",'[3]配置系数（将领）'!I370,IF($H370="骑将",'[4]配置系数（将领）'!I370,IF($H370="弓将",'[5]配置系数（将领）'!I370,"")))</f>
        <v>1003000000202</v>
      </c>
      <c r="K370" s="208" t="str">
        <f ca="1">IF($H370="步将",'[3]配置系数（将领）'!J370,IF($H370="骑将",'[4]配置系数（将领）'!J370,IF($H370="弓将",'[5]配置系数（将领）'!J370,"")))</f>
        <v>怒气技能:凌统为我方血量最低的单位提供护罩，提升{0}防御并每秒恢复凌统攻击{1}%的生命值，持续8秒。持续时间结束后护罩爆炸，击退周围单位并造成攻击力{2}%加成的伤害（受智力影响）。</v>
      </c>
      <c r="L370" s="208">
        <f>IF($H370="步将",'[3]配置系数（将领）'!K370,IF($H370="骑将",'[4]配置系数（将领）'!K370,IF($H370="弓将",'[5]配置系数（将领）'!K370,"")))</f>
        <v>0</v>
      </c>
      <c r="M370" s="208">
        <f>IF($H370="步将",'[3]配置系数（将领）'!L370,IF($H370="骑将",'[4]配置系数（将领）'!L370,IF($H370="弓将",'[5]配置系数（将领）'!L370,"")))</f>
        <v>0</v>
      </c>
      <c r="N370" s="208" t="str">
        <f ca="1">IF($H370="步将",'[3]配置系数（将领）'!M370,IF($H370="骑将",'[4]配置系数（将领）'!M370,IF($H370="弓将",'[5]配置系数（将领）'!M370,"")))</f>
        <v>0.18+0.19+0.2+0.21+0.22+0.23+0.24+0.25+0.26+0.27+0.28+0.29+0.3+0.31+0.32+0.33+0.34</v>
      </c>
      <c r="O370" s="206">
        <f t="shared" ca="1" si="21"/>
        <v>100</v>
      </c>
      <c r="Q370" s="208" t="str">
        <f ca="1">IF($H370="步将",'[3]配置系数（将领）'!P370,IF($H370="骑将",'[4]配置系数（将领）'!P370,IF($H370="弓将",'[5]配置系数（将领）'!P370,"")))</f>
        <v/>
      </c>
      <c r="R370" s="208" t="str">
        <f ca="1">IF($H370="步将",'[3]配置系数（将领）'!Q370,IF($H370="骑将",'[4]配置系数（将领）'!Q370,IF($H370="弓将",'[5]配置系数（将领）'!Q370,"")))</f>
        <v/>
      </c>
      <c r="S370" s="208">
        <f>IF($H370="步将",'[3]配置系数（将领）'!R370,IF($H370="骑将",'[4]配置系数（将领）'!R370,IF($H370="弓将",'[5]配置系数（将领）'!R370,"")))</f>
        <v>0</v>
      </c>
      <c r="T370" s="208">
        <f>IF($H370="步将",'[3]配置系数（将领）'!S370,IF($H370="骑将",'[4]配置系数（将领）'!S370,IF($H370="弓将",'[5]配置系数（将领）'!S370,"")))</f>
        <v>0</v>
      </c>
      <c r="U370" s="208" t="str">
        <f ca="1">IF($H370="步将",'[3]配置系数（将领）'!T370,IF($H370="骑将",'[4]配置系数（将领）'!T370,IF($H370="弓将",'[5]配置系数（将领）'!T370,"")))</f>
        <v/>
      </c>
      <c r="V370" s="206">
        <f t="shared" ca="1" si="22"/>
        <v>1</v>
      </c>
      <c r="X370" s="208" t="str">
        <f ca="1">IF($H370="步将",'[3]配置系数（将领）'!W370,IF($H370="骑将",'[4]配置系数（将领）'!W370,IF($H370="弓将",'[5]配置系数（将领）'!W370,"")))</f>
        <v/>
      </c>
      <c r="Y370" s="208" t="str">
        <f ca="1">IF($H370="步将",'[3]配置系数（将领）'!X370,IF($H370="骑将",'[4]配置系数（将领）'!X370,IF($H370="弓将",'[5]配置系数（将领）'!X370,"")))</f>
        <v/>
      </c>
      <c r="Z370" s="208">
        <f>IF($H370="步将",'[3]配置系数（将领）'!Y370,IF($H370="骑将",'[4]配置系数（将领）'!Y370,IF($H370="弓将",'[5]配置系数（将领）'!Y370,"")))</f>
        <v>0</v>
      </c>
      <c r="AA370" s="208">
        <f>IF($H370="步将",'[3]配置系数（将领）'!Z370,IF($H370="骑将",'[4]配置系数（将领）'!Z370,IF($H370="弓将",'[5]配置系数（将领）'!Z370,"")))</f>
        <v>0</v>
      </c>
      <c r="AB370" s="208" t="str">
        <f ca="1">IF($H370="步将",'[3]配置系数（将领）'!AA370,IF($H370="骑将",'[4]配置系数（将领）'!AA370,IF($H370="弓将",'[5]配置系数（将领）'!AA370,"")))</f>
        <v/>
      </c>
      <c r="AC370" s="206">
        <f t="shared" ca="1" si="23"/>
        <v>1</v>
      </c>
    </row>
    <row r="371" spans="3:29" x14ac:dyDescent="0.15">
      <c r="C371" s="107">
        <v>363</v>
      </c>
      <c r="D371" s="69">
        <f>IFERROR(MATCH(C371,索引!J:J,0),D370)</f>
        <v>37</v>
      </c>
      <c r="E371" s="69">
        <f t="shared" si="20"/>
        <v>4</v>
      </c>
      <c r="F371" s="69">
        <f>INDEX(索引!$F:$F,D371,1)</f>
        <v>10030</v>
      </c>
      <c r="G371" s="69" t="str">
        <f>INDEX(索引!$E:$E,D371,1)</f>
        <v>凌统</v>
      </c>
      <c r="H371" s="69" t="str">
        <f>INDEX(索引!$G:$G,D371,1)</f>
        <v>骑将</v>
      </c>
      <c r="J371" s="208" t="str">
        <f ca="1">IF($H371="步将",'[3]配置系数（将领）'!I371,IF($H371="骑将",'[4]配置系数（将领）'!I371,IF($H371="弓将",'[5]配置系数（将领）'!I371,"")))</f>
        <v>1003000000203</v>
      </c>
      <c r="K371" s="208" t="str">
        <f ca="1">IF($H371="步将",'[3]配置系数（将领）'!J371,IF($H371="骑将",'[4]配置系数（将领）'!J371,IF($H371="弓将",'[5]配置系数（将领）'!J371,"")))</f>
        <v>怒气技能:凌统为我方血量最低的单位提供护罩，提升{0}防御并每秒恢复凌统攻击{1}%的生命值，持续8秒。持续时间结束后护罩爆炸，击退周围单位并造成攻击力{2}%加成的伤害（受智力影响）。</v>
      </c>
      <c r="L371" s="208">
        <f>IF($H371="步将",'[3]配置系数（将领）'!K371,IF($H371="骑将",'[4]配置系数（将领）'!K371,IF($H371="弓将",'[5]配置系数（将领）'!K371,"")))</f>
        <v>0</v>
      </c>
      <c r="M371" s="208">
        <f>IF($H371="步将",'[3]配置系数（将领）'!L371,IF($H371="骑将",'[4]配置系数（将领）'!L371,IF($H371="弓将",'[5]配置系数（将领）'!L371,"")))</f>
        <v>0</v>
      </c>
      <c r="N371" s="208" t="str">
        <f ca="1">IF($H371="步将",'[3]配置系数（将领）'!M371,IF($H371="骑将",'[4]配置系数（将领）'!M371,IF($H371="弓将",'[5]配置系数（将领）'!M371,"")))</f>
        <v>0.16+0.26+0.36+0.46+0.56+0.66+0.76+0.86+0.96+1.06+1.16+1.26+1.36+1.46+1.56+1.66+1.76</v>
      </c>
      <c r="O371" s="206">
        <f t="shared" ca="1" si="21"/>
        <v>100</v>
      </c>
      <c r="Q371" s="208" t="str">
        <f ca="1">IF($H371="步将",'[3]配置系数（将领）'!P371,IF($H371="骑将",'[4]配置系数（将领）'!P371,IF($H371="弓将",'[5]配置系数（将领）'!P371,"")))</f>
        <v/>
      </c>
      <c r="R371" s="208" t="str">
        <f ca="1">IF($H371="步将",'[3]配置系数（将领）'!Q371,IF($H371="骑将",'[4]配置系数（将领）'!Q371,IF($H371="弓将",'[5]配置系数（将领）'!Q371,"")))</f>
        <v/>
      </c>
      <c r="S371" s="208">
        <f>IF($H371="步将",'[3]配置系数（将领）'!R371,IF($H371="骑将",'[4]配置系数（将领）'!R371,IF($H371="弓将",'[5]配置系数（将领）'!R371,"")))</f>
        <v>0</v>
      </c>
      <c r="T371" s="208">
        <f>IF($H371="步将",'[3]配置系数（将领）'!S371,IF($H371="骑将",'[4]配置系数（将领）'!S371,IF($H371="弓将",'[5]配置系数（将领）'!S371,"")))</f>
        <v>0</v>
      </c>
      <c r="U371" s="208" t="str">
        <f ca="1">IF($H371="步将",'[3]配置系数（将领）'!T371,IF($H371="骑将",'[4]配置系数（将领）'!T371,IF($H371="弓将",'[5]配置系数（将领）'!T371,"")))</f>
        <v/>
      </c>
      <c r="V371" s="206">
        <f t="shared" ca="1" si="22"/>
        <v>1</v>
      </c>
      <c r="X371" s="208" t="str">
        <f ca="1">IF($H371="步将",'[3]配置系数（将领）'!W371,IF($H371="骑将",'[4]配置系数（将领）'!W371,IF($H371="弓将",'[5]配置系数（将领）'!W371,"")))</f>
        <v/>
      </c>
      <c r="Y371" s="208" t="str">
        <f ca="1">IF($H371="步将",'[3]配置系数（将领）'!X371,IF($H371="骑将",'[4]配置系数（将领）'!X371,IF($H371="弓将",'[5]配置系数（将领）'!X371,"")))</f>
        <v/>
      </c>
      <c r="Z371" s="208">
        <f>IF($H371="步将",'[3]配置系数（将领）'!Y371,IF($H371="骑将",'[4]配置系数（将领）'!Y371,IF($H371="弓将",'[5]配置系数（将领）'!Y371,"")))</f>
        <v>0</v>
      </c>
      <c r="AA371" s="208">
        <f>IF($H371="步将",'[3]配置系数（将领）'!Z371,IF($H371="骑将",'[4]配置系数（将领）'!Z371,IF($H371="弓将",'[5]配置系数（将领）'!Z371,"")))</f>
        <v>0</v>
      </c>
      <c r="AB371" s="208" t="str">
        <f ca="1">IF($H371="步将",'[3]配置系数（将领）'!AA371,IF($H371="骑将",'[4]配置系数（将领）'!AA371,IF($H371="弓将",'[5]配置系数（将领）'!AA371,"")))</f>
        <v/>
      </c>
      <c r="AC371" s="206">
        <f t="shared" ca="1" si="23"/>
        <v>1</v>
      </c>
    </row>
    <row r="372" spans="3:29" x14ac:dyDescent="0.15">
      <c r="C372" s="107">
        <v>364</v>
      </c>
      <c r="D372" s="69">
        <f>IFERROR(MATCH(C372,索引!J:J,0),D371)</f>
        <v>37</v>
      </c>
      <c r="E372" s="69">
        <f t="shared" si="20"/>
        <v>5</v>
      </c>
      <c r="F372" s="69">
        <f>INDEX(索引!$F:$F,D372,1)</f>
        <v>10030</v>
      </c>
      <c r="G372" s="69" t="str">
        <f>INDEX(索引!$E:$E,D372,1)</f>
        <v>凌统</v>
      </c>
      <c r="H372" s="69" t="str">
        <f>INDEX(索引!$G:$G,D372,1)</f>
        <v>骑将</v>
      </c>
      <c r="J372" s="208" t="str">
        <f ca="1">IF($H372="步将",'[3]配置系数（将领）'!I372,IF($H372="骑将",'[4]配置系数（将领）'!I372,IF($H372="弓将",'[5]配置系数（将领）'!I372,"")))</f>
        <v>1003000000301</v>
      </c>
      <c r="K372" s="208" t="str">
        <f ca="1">IF($H372="步将",'[3]配置系数（将领）'!J372,IF($H372="骑将",'[4]配置系数（将领）'!J372,IF($H372="弓将",'[5]配置系数（将领）'!J372,"")))</f>
        <v>被动技能1:凌统开场自动为距离自身目标最近的武将单位每10秒获得0}点怒气。</v>
      </c>
      <c r="L372" s="208">
        <f>IF($H372="步将",'[3]配置系数（将领）'!K372,IF($H372="骑将",'[4]配置系数（将领）'!K372,IF($H372="弓将",'[5]配置系数（将领）'!K372,"")))</f>
        <v>0</v>
      </c>
      <c r="M372" s="208">
        <f>IF($H372="步将",'[3]配置系数（将领）'!L372,IF($H372="骑将",'[4]配置系数（将领）'!L372,IF($H372="弓将",'[5]配置系数（将领）'!L372,"")))</f>
        <v>0</v>
      </c>
      <c r="N372" s="208" t="str">
        <f ca="1">IF($H372="步将",'[3]配置系数（将领）'!M372,IF($H372="骑将",'[4]配置系数（将领）'!M372,IF($H372="弓将",'[5]配置系数（将领）'!M372,"")))</f>
        <v>8+10+12+14+16+18+20+22+24+26+28+30+32+34+36+38+40</v>
      </c>
      <c r="O372" s="206">
        <f t="shared" ca="1" si="21"/>
        <v>1</v>
      </c>
      <c r="Q372" s="208" t="str">
        <f ca="1">IF($H372="步将",'[3]配置系数（将领）'!P372,IF($H372="骑将",'[4]配置系数（将领）'!P372,IF($H372="弓将",'[5]配置系数（将领）'!P372,"")))</f>
        <v/>
      </c>
      <c r="R372" s="208" t="str">
        <f ca="1">IF($H372="步将",'[3]配置系数（将领）'!Q372,IF($H372="骑将",'[4]配置系数（将领）'!Q372,IF($H372="弓将",'[5]配置系数（将领）'!Q372,"")))</f>
        <v/>
      </c>
      <c r="S372" s="208">
        <f>IF($H372="步将",'[3]配置系数（将领）'!R372,IF($H372="骑将",'[4]配置系数（将领）'!R372,IF($H372="弓将",'[5]配置系数（将领）'!R372,"")))</f>
        <v>0</v>
      </c>
      <c r="T372" s="208">
        <f>IF($H372="步将",'[3]配置系数（将领）'!S372,IF($H372="骑将",'[4]配置系数（将领）'!S372,IF($H372="弓将",'[5]配置系数（将领）'!S372,"")))</f>
        <v>0</v>
      </c>
      <c r="U372" s="208" t="str">
        <f ca="1">IF($H372="步将",'[3]配置系数（将领）'!T372,IF($H372="骑将",'[4]配置系数（将领）'!T372,IF($H372="弓将",'[5]配置系数（将领）'!T372,"")))</f>
        <v/>
      </c>
      <c r="V372" s="206">
        <f t="shared" ca="1" si="22"/>
        <v>1</v>
      </c>
      <c r="X372" s="208" t="str">
        <f ca="1">IF($H372="步将",'[3]配置系数（将领）'!W372,IF($H372="骑将",'[4]配置系数（将领）'!W372,IF($H372="弓将",'[5]配置系数（将领）'!W372,"")))</f>
        <v/>
      </c>
      <c r="Y372" s="208" t="str">
        <f ca="1">IF($H372="步将",'[3]配置系数（将领）'!X372,IF($H372="骑将",'[4]配置系数（将领）'!X372,IF($H372="弓将",'[5]配置系数（将领）'!X372,"")))</f>
        <v/>
      </c>
      <c r="Z372" s="208">
        <f>IF($H372="步将",'[3]配置系数（将领）'!Y372,IF($H372="骑将",'[4]配置系数（将领）'!Y372,IF($H372="弓将",'[5]配置系数（将领）'!Y372,"")))</f>
        <v>0</v>
      </c>
      <c r="AA372" s="208">
        <f>IF($H372="步将",'[3]配置系数（将领）'!Z372,IF($H372="骑将",'[4]配置系数（将领）'!Z372,IF($H372="弓将",'[5]配置系数（将领）'!Z372,"")))</f>
        <v>0</v>
      </c>
      <c r="AB372" s="208" t="str">
        <f ca="1">IF($H372="步将",'[3]配置系数（将领）'!AA372,IF($H372="骑将",'[4]配置系数（将领）'!AA372,IF($H372="弓将",'[5]配置系数（将领）'!AA372,"")))</f>
        <v/>
      </c>
      <c r="AC372" s="206">
        <f t="shared" ca="1" si="23"/>
        <v>1</v>
      </c>
    </row>
    <row r="373" spans="3:29" x14ac:dyDescent="0.15">
      <c r="C373" s="107">
        <v>365</v>
      </c>
      <c r="D373" s="69">
        <f>IFERROR(MATCH(C373,索引!J:J,0),D372)</f>
        <v>37</v>
      </c>
      <c r="E373" s="69">
        <f t="shared" si="20"/>
        <v>6</v>
      </c>
      <c r="F373" s="69">
        <f>INDEX(索引!$F:$F,D373,1)</f>
        <v>10030</v>
      </c>
      <c r="G373" s="69" t="str">
        <f>INDEX(索引!$E:$E,D373,1)</f>
        <v>凌统</v>
      </c>
      <c r="H373" s="69" t="str">
        <f>INDEX(索引!$G:$G,D373,1)</f>
        <v>骑将</v>
      </c>
      <c r="J373" s="208" t="str">
        <f ca="1">IF($H373="步将",'[3]配置系数（将领）'!I373,IF($H373="骑将",'[4]配置系数（将领）'!I373,IF($H373="弓将",'[5]配置系数（将领）'!I373,"")))</f>
        <v>1003000000401</v>
      </c>
      <c r="K373" s="208" t="str">
        <f ca="1">IF($H373="步将",'[3]配置系数（将领）'!J373,IF($H373="骑将",'[4]配置系数（将领）'!J373,IF($H373="弓将",'[5]配置系数（将领）'!J373,"")))</f>
        <v>输入太多技能！！</v>
      </c>
      <c r="L373" s="208">
        <f>IF($H373="步将",'[3]配置系数（将领）'!K373,IF($H373="骑将",'[4]配置系数（将领）'!K373,IF($H373="弓将",'[5]配置系数（将领）'!K373,"")))</f>
        <v>0</v>
      </c>
      <c r="M373" s="208">
        <f>IF($H373="步将",'[3]配置系数（将领）'!L373,IF($H373="骑将",'[4]配置系数（将领）'!L373,IF($H373="弓将",'[5]配置系数（将领）'!L373,"")))</f>
        <v>0</v>
      </c>
      <c r="N373" s="208" t="str">
        <f ca="1">IF($H373="步将",'[3]配置系数（将领）'!M373,IF($H373="骑将",'[4]配置系数（将领）'!M373,IF($H373="弓将",'[5]配置系数（将领）'!M373,"")))</f>
        <v>0.3+0.3+0.3+0.3+0.3+0.3+0.3+0.3+0.3+0.3+0.3+0.3+0.3+0.3+0.3+0.3+0.3</v>
      </c>
      <c r="O373" s="206">
        <f t="shared" ca="1" si="21"/>
        <v>1</v>
      </c>
      <c r="Q373" s="208" t="str">
        <f ca="1">IF($H373="步将",'[3]配置系数（将领）'!P373,IF($H373="骑将",'[4]配置系数（将领）'!P373,IF($H373="弓将",'[5]配置系数（将领）'!P373,"")))</f>
        <v/>
      </c>
      <c r="R373" s="208" t="str">
        <f ca="1">IF($H373="步将",'[3]配置系数（将领）'!Q373,IF($H373="骑将",'[4]配置系数（将领）'!Q373,IF($H373="弓将",'[5]配置系数（将领）'!Q373,"")))</f>
        <v/>
      </c>
      <c r="S373" s="208">
        <f>IF($H373="步将",'[3]配置系数（将领）'!R373,IF($H373="骑将",'[4]配置系数（将领）'!R373,IF($H373="弓将",'[5]配置系数（将领）'!R373,"")))</f>
        <v>0</v>
      </c>
      <c r="T373" s="208">
        <f>IF($H373="步将",'[3]配置系数（将领）'!S373,IF($H373="骑将",'[4]配置系数（将领）'!S373,IF($H373="弓将",'[5]配置系数（将领）'!S373,"")))</f>
        <v>0</v>
      </c>
      <c r="U373" s="208" t="str">
        <f ca="1">IF($H373="步将",'[3]配置系数（将领）'!T373,IF($H373="骑将",'[4]配置系数（将领）'!T373,IF($H373="弓将",'[5]配置系数（将领）'!T373,"")))</f>
        <v/>
      </c>
      <c r="V373" s="206">
        <f t="shared" ca="1" si="22"/>
        <v>1</v>
      </c>
      <c r="X373" s="208" t="str">
        <f ca="1">IF($H373="步将",'[3]配置系数（将领）'!W373,IF($H373="骑将",'[4]配置系数（将领）'!W373,IF($H373="弓将",'[5]配置系数（将领）'!W373,"")))</f>
        <v/>
      </c>
      <c r="Y373" s="208" t="str">
        <f ca="1">IF($H373="步将",'[3]配置系数（将领）'!X373,IF($H373="骑将",'[4]配置系数（将领）'!X373,IF($H373="弓将",'[5]配置系数（将领）'!X373,"")))</f>
        <v/>
      </c>
      <c r="Z373" s="208">
        <f>IF($H373="步将",'[3]配置系数（将领）'!Y373,IF($H373="骑将",'[4]配置系数（将领）'!Y373,IF($H373="弓将",'[5]配置系数（将领）'!Y373,"")))</f>
        <v>0</v>
      </c>
      <c r="AA373" s="208">
        <f>IF($H373="步将",'[3]配置系数（将领）'!Z373,IF($H373="骑将",'[4]配置系数（将领）'!Z373,IF($H373="弓将",'[5]配置系数（将领）'!Z373,"")))</f>
        <v>0</v>
      </c>
      <c r="AB373" s="208" t="str">
        <f ca="1">IF($H373="步将",'[3]配置系数（将领）'!AA373,IF($H373="骑将",'[4]配置系数（将领）'!AA373,IF($H373="弓将",'[5]配置系数（将领）'!AA373,"")))</f>
        <v/>
      </c>
      <c r="AC373" s="206">
        <f t="shared" ca="1" si="23"/>
        <v>1</v>
      </c>
    </row>
    <row r="374" spans="3:29" x14ac:dyDescent="0.15">
      <c r="C374" s="107">
        <v>366</v>
      </c>
      <c r="D374" s="69">
        <f>IFERROR(MATCH(C374,索引!J:J,0),D373)</f>
        <v>37</v>
      </c>
      <c r="E374" s="69">
        <f t="shared" si="20"/>
        <v>7</v>
      </c>
      <c r="F374" s="69">
        <f>INDEX(索引!$F:$F,D374,1)</f>
        <v>10030</v>
      </c>
      <c r="G374" s="69" t="str">
        <f>INDEX(索引!$E:$E,D374,1)</f>
        <v>凌统</v>
      </c>
      <c r="H374" s="69" t="str">
        <f>INDEX(索引!$G:$G,D374,1)</f>
        <v>骑将</v>
      </c>
      <c r="J374" s="208" t="str">
        <f ca="1">IF($H374="步将",'[3]配置系数（将领）'!I374,IF($H374="骑将",'[4]配置系数（将领）'!I374,IF($H374="弓将",'[5]配置系数（将领）'!I374,"")))</f>
        <v>1003000000402</v>
      </c>
      <c r="K374" s="208" t="str">
        <f ca="1">IF($H374="步将",'[3]配置系数（将领）'!J374,IF($H374="骑将",'[4]配置系数（将领）'!J374,IF($H374="弓将",'[5]配置系数（将领）'!J374,"")))</f>
        <v>输入太多技能！！</v>
      </c>
      <c r="L374" s="208">
        <f>IF($H374="步将",'[3]配置系数（将领）'!K374,IF($H374="骑将",'[4]配置系数（将领）'!K374,IF($H374="弓将",'[5]配置系数（将领）'!K374,"")))</f>
        <v>0</v>
      </c>
      <c r="M374" s="208">
        <f>IF($H374="步将",'[3]配置系数（将领）'!L374,IF($H374="骑将",'[4]配置系数（将领）'!L374,IF($H374="弓将",'[5]配置系数（将领）'!L374,"")))</f>
        <v>0</v>
      </c>
      <c r="N374" s="208" t="str">
        <f ca="1">IF($H374="步将",'[3]配置系数（将领）'!M374,IF($H374="骑将",'[4]配置系数（将领）'!M374,IF($H374="弓将",'[5]配置系数（将领）'!M374,"")))</f>
        <v>0.3+0.3+0.3+0.3+0.3+0.3+0.3+0.3+0.3+0.3+0.3+0.3+0.3+0.3+0.3+0.3+0.3</v>
      </c>
      <c r="O374" s="206">
        <f t="shared" ca="1" si="21"/>
        <v>1</v>
      </c>
      <c r="Q374" s="208" t="str">
        <f ca="1">IF($H374="步将",'[3]配置系数（将领）'!P374,IF($H374="骑将",'[4]配置系数（将领）'!P374,IF($H374="弓将",'[5]配置系数（将领）'!P374,"")))</f>
        <v/>
      </c>
      <c r="R374" s="208" t="str">
        <f ca="1">IF($H374="步将",'[3]配置系数（将领）'!Q374,IF($H374="骑将",'[4]配置系数（将领）'!Q374,IF($H374="弓将",'[5]配置系数（将领）'!Q374,"")))</f>
        <v/>
      </c>
      <c r="S374" s="208">
        <f>IF($H374="步将",'[3]配置系数（将领）'!R374,IF($H374="骑将",'[4]配置系数（将领）'!R374,IF($H374="弓将",'[5]配置系数（将领）'!R374,"")))</f>
        <v>0</v>
      </c>
      <c r="T374" s="208">
        <f>IF($H374="步将",'[3]配置系数（将领）'!S374,IF($H374="骑将",'[4]配置系数（将领）'!S374,IF($H374="弓将",'[5]配置系数（将领）'!S374,"")))</f>
        <v>0</v>
      </c>
      <c r="U374" s="208" t="str">
        <f ca="1">IF($H374="步将",'[3]配置系数（将领）'!T374,IF($H374="骑将",'[4]配置系数（将领）'!T374,IF($H374="弓将",'[5]配置系数（将领）'!T374,"")))</f>
        <v/>
      </c>
      <c r="V374" s="206">
        <f t="shared" ca="1" si="22"/>
        <v>1</v>
      </c>
      <c r="X374" s="208" t="str">
        <f ca="1">IF($H374="步将",'[3]配置系数（将领）'!W374,IF($H374="骑将",'[4]配置系数（将领）'!W374,IF($H374="弓将",'[5]配置系数（将领）'!W374,"")))</f>
        <v/>
      </c>
      <c r="Y374" s="208" t="str">
        <f ca="1">IF($H374="步将",'[3]配置系数（将领）'!X374,IF($H374="骑将",'[4]配置系数（将领）'!X374,IF($H374="弓将",'[5]配置系数（将领）'!X374,"")))</f>
        <v/>
      </c>
      <c r="Z374" s="208">
        <f>IF($H374="步将",'[3]配置系数（将领）'!Y374,IF($H374="骑将",'[4]配置系数（将领）'!Y374,IF($H374="弓将",'[5]配置系数（将领）'!Y374,"")))</f>
        <v>0</v>
      </c>
      <c r="AA374" s="208">
        <f>IF($H374="步将",'[3]配置系数（将领）'!Z374,IF($H374="骑将",'[4]配置系数（将领）'!Z374,IF($H374="弓将",'[5]配置系数（将领）'!Z374,"")))</f>
        <v>0</v>
      </c>
      <c r="AB374" s="208" t="str">
        <f ca="1">IF($H374="步将",'[3]配置系数（将领）'!AA374,IF($H374="骑将",'[4]配置系数（将领）'!AA374,IF($H374="弓将",'[5]配置系数（将领）'!AA374,"")))</f>
        <v/>
      </c>
      <c r="AC374" s="206">
        <f t="shared" ca="1" si="23"/>
        <v>1</v>
      </c>
    </row>
    <row r="375" spans="3:29" x14ac:dyDescent="0.15">
      <c r="C375" s="107">
        <v>367</v>
      </c>
      <c r="D375" s="69">
        <f>IFERROR(MATCH(C375,索引!J:J,0),D374)</f>
        <v>37</v>
      </c>
      <c r="E375" s="69">
        <f t="shared" si="20"/>
        <v>8</v>
      </c>
      <c r="F375" s="69">
        <f>INDEX(索引!$F:$F,D375,1)</f>
        <v>10030</v>
      </c>
      <c r="G375" s="69" t="str">
        <f>INDEX(索引!$E:$E,D375,1)</f>
        <v>凌统</v>
      </c>
      <c r="H375" s="69" t="str">
        <f>INDEX(索引!$G:$G,D375,1)</f>
        <v>骑将</v>
      </c>
      <c r="J375" s="208" t="str">
        <f ca="1">IF($H375="步将",'[3]配置系数（将领）'!I375,IF($H375="骑将",'[4]配置系数（将领）'!I375,IF($H375="弓将",'[5]配置系数（将领）'!I375,"")))</f>
        <v>1003000000501</v>
      </c>
      <c r="K375" s="208" t="str">
        <f ca="1">IF($H375="步将",'[3]配置系数（将领）'!J375,IF($H375="骑将",'[4]配置系数（将领）'!J375,IF($H375="弓将",'[5]配置系数（将领）'!J375,"")))</f>
        <v>输入太多技能！！</v>
      </c>
      <c r="L375" s="208">
        <f>IF($H375="步将",'[3]配置系数（将领）'!K375,IF($H375="骑将",'[4]配置系数（将领）'!K375,IF($H375="弓将",'[5]配置系数（将领）'!K375,"")))</f>
        <v>0</v>
      </c>
      <c r="M375" s="208">
        <f>IF($H375="步将",'[3]配置系数（将领）'!L375,IF($H375="骑将",'[4]配置系数（将领）'!L375,IF($H375="弓将",'[5]配置系数（将领）'!L375,"")))</f>
        <v>0</v>
      </c>
      <c r="N375" s="208" t="str">
        <f ca="1">IF($H375="步将",'[3]配置系数（将领）'!M375,IF($H375="骑将",'[4]配置系数（将领）'!M375,IF($H375="弓将",'[5]配置系数（将领）'!M375,"")))</f>
        <v>15+15+15+15+15+15+15+15+15+15+15+15+15+15+15+15+15</v>
      </c>
      <c r="O375" s="206">
        <f t="shared" ca="1" si="21"/>
        <v>1</v>
      </c>
      <c r="Q375" s="208" t="str">
        <f ca="1">IF($H375="步将",'[3]配置系数（将领）'!P375,IF($H375="骑将",'[4]配置系数（将领）'!P375,IF($H375="弓将",'[5]配置系数（将领）'!P375,"")))</f>
        <v/>
      </c>
      <c r="R375" s="208" t="str">
        <f ca="1">IF($H375="步将",'[3]配置系数（将领）'!Q375,IF($H375="骑将",'[4]配置系数（将领）'!Q375,IF($H375="弓将",'[5]配置系数（将领）'!Q375,"")))</f>
        <v/>
      </c>
      <c r="S375" s="208">
        <f>IF($H375="步将",'[3]配置系数（将领）'!R375,IF($H375="骑将",'[4]配置系数（将领）'!R375,IF($H375="弓将",'[5]配置系数（将领）'!R375,"")))</f>
        <v>0</v>
      </c>
      <c r="T375" s="208">
        <f>IF($H375="步将",'[3]配置系数（将领）'!S375,IF($H375="骑将",'[4]配置系数（将领）'!S375,IF($H375="弓将",'[5]配置系数（将领）'!S375,"")))</f>
        <v>0</v>
      </c>
      <c r="U375" s="208" t="str">
        <f ca="1">IF($H375="步将",'[3]配置系数（将领）'!T375,IF($H375="骑将",'[4]配置系数（将领）'!T375,IF($H375="弓将",'[5]配置系数（将领）'!T375,"")))</f>
        <v/>
      </c>
      <c r="V375" s="206">
        <f t="shared" ca="1" si="22"/>
        <v>1</v>
      </c>
      <c r="X375" s="208" t="str">
        <f ca="1">IF($H375="步将",'[3]配置系数（将领）'!W375,IF($H375="骑将",'[4]配置系数（将领）'!W375,IF($H375="弓将",'[5]配置系数（将领）'!W375,"")))</f>
        <v/>
      </c>
      <c r="Y375" s="208" t="str">
        <f ca="1">IF($H375="步将",'[3]配置系数（将领）'!X375,IF($H375="骑将",'[4]配置系数（将领）'!X375,IF($H375="弓将",'[5]配置系数（将领）'!X375,"")))</f>
        <v/>
      </c>
      <c r="Z375" s="208">
        <f>IF($H375="步将",'[3]配置系数（将领）'!Y375,IF($H375="骑将",'[4]配置系数（将领）'!Y375,IF($H375="弓将",'[5]配置系数（将领）'!Y375,"")))</f>
        <v>0</v>
      </c>
      <c r="AA375" s="208">
        <f>IF($H375="步将",'[3]配置系数（将领）'!Z375,IF($H375="骑将",'[4]配置系数（将领）'!Z375,IF($H375="弓将",'[5]配置系数（将领）'!Z375,"")))</f>
        <v>0</v>
      </c>
      <c r="AB375" s="208" t="str">
        <f ca="1">IF($H375="步将",'[3]配置系数（将领）'!AA375,IF($H375="骑将",'[4]配置系数（将领）'!AA375,IF($H375="弓将",'[5]配置系数（将领）'!AA375,"")))</f>
        <v/>
      </c>
      <c r="AC375" s="206">
        <f t="shared" ca="1" si="23"/>
        <v>1</v>
      </c>
    </row>
    <row r="376" spans="3:29" x14ac:dyDescent="0.15">
      <c r="C376" s="107">
        <v>368</v>
      </c>
      <c r="D376" s="69">
        <f>IFERROR(MATCH(C376,索引!J:J,0),D375)</f>
        <v>37</v>
      </c>
      <c r="E376" s="69">
        <f t="shared" si="20"/>
        <v>9</v>
      </c>
      <c r="F376" s="69">
        <f>INDEX(索引!$F:$F,D376,1)</f>
        <v>10030</v>
      </c>
      <c r="G376" s="69" t="str">
        <f>INDEX(索引!$E:$E,D376,1)</f>
        <v>凌统</v>
      </c>
      <c r="H376" s="69" t="str">
        <f>INDEX(索引!$G:$G,D376,1)</f>
        <v>骑将</v>
      </c>
      <c r="J376" s="208" t="str">
        <f ca="1">IF($H376="步将",'[3]配置系数（将领）'!I376,IF($H376="骑将",'[4]配置系数（将领）'!I376,IF($H376="弓将",'[5]配置系数（将领）'!I376,"")))</f>
        <v/>
      </c>
      <c r="K376" s="208" t="str">
        <f ca="1">IF($H376="步将",'[3]配置系数（将领）'!J376,IF($H376="骑将",'[4]配置系数（将领）'!J376,IF($H376="弓将",'[5]配置系数（将领）'!J376,"")))</f>
        <v/>
      </c>
      <c r="L376" s="208">
        <f>IF($H376="步将",'[3]配置系数（将领）'!K376,IF($H376="骑将",'[4]配置系数（将领）'!K376,IF($H376="弓将",'[5]配置系数（将领）'!K376,"")))</f>
        <v>0</v>
      </c>
      <c r="M376" s="208">
        <f>IF($H376="步将",'[3]配置系数（将领）'!L376,IF($H376="骑将",'[4]配置系数（将领）'!L376,IF($H376="弓将",'[5]配置系数（将领）'!L376,"")))</f>
        <v>0</v>
      </c>
      <c r="N376" s="208" t="str">
        <f ca="1">IF($H376="步将",'[3]配置系数（将领）'!M376,IF($H376="骑将",'[4]配置系数（将领）'!M376,IF($H376="弓将",'[5]配置系数（将领）'!M376,"")))</f>
        <v/>
      </c>
      <c r="O376" s="206">
        <f t="shared" ca="1" si="21"/>
        <v>1</v>
      </c>
      <c r="Q376" s="208" t="str">
        <f ca="1">IF($H376="步将",'[3]配置系数（将领）'!P376,IF($H376="骑将",'[4]配置系数（将领）'!P376,IF($H376="弓将",'[5]配置系数（将领）'!P376,"")))</f>
        <v/>
      </c>
      <c r="R376" s="208" t="str">
        <f ca="1">IF($H376="步将",'[3]配置系数（将领）'!Q376,IF($H376="骑将",'[4]配置系数（将领）'!Q376,IF($H376="弓将",'[5]配置系数（将领）'!Q376,"")))</f>
        <v/>
      </c>
      <c r="S376" s="208">
        <f>IF($H376="步将",'[3]配置系数（将领）'!R376,IF($H376="骑将",'[4]配置系数（将领）'!R376,IF($H376="弓将",'[5]配置系数（将领）'!R376,"")))</f>
        <v>0</v>
      </c>
      <c r="T376" s="208">
        <f>IF($H376="步将",'[3]配置系数（将领）'!S376,IF($H376="骑将",'[4]配置系数（将领）'!S376,IF($H376="弓将",'[5]配置系数（将领）'!S376,"")))</f>
        <v>0</v>
      </c>
      <c r="U376" s="208" t="str">
        <f ca="1">IF($H376="步将",'[3]配置系数（将领）'!T376,IF($H376="骑将",'[4]配置系数（将领）'!T376,IF($H376="弓将",'[5]配置系数（将领）'!T376,"")))</f>
        <v/>
      </c>
      <c r="V376" s="206">
        <f t="shared" ca="1" si="22"/>
        <v>1</v>
      </c>
      <c r="X376" s="208" t="str">
        <f ca="1">IF($H376="步将",'[3]配置系数（将领）'!W376,IF($H376="骑将",'[4]配置系数（将领）'!W376,IF($H376="弓将",'[5]配置系数（将领）'!W376,"")))</f>
        <v/>
      </c>
      <c r="Y376" s="208" t="str">
        <f ca="1">IF($H376="步将",'[3]配置系数（将领）'!X376,IF($H376="骑将",'[4]配置系数（将领）'!X376,IF($H376="弓将",'[5]配置系数（将领）'!X376,"")))</f>
        <v/>
      </c>
      <c r="Z376" s="208">
        <f>IF($H376="步将",'[3]配置系数（将领）'!Y376,IF($H376="骑将",'[4]配置系数（将领）'!Y376,IF($H376="弓将",'[5]配置系数（将领）'!Y376,"")))</f>
        <v>0</v>
      </c>
      <c r="AA376" s="208">
        <f>IF($H376="步将",'[3]配置系数（将领）'!Z376,IF($H376="骑将",'[4]配置系数（将领）'!Z376,IF($H376="弓将",'[5]配置系数（将领）'!Z376,"")))</f>
        <v>0</v>
      </c>
      <c r="AB376" s="208" t="str">
        <f ca="1">IF($H376="步将",'[3]配置系数（将领）'!AA376,IF($H376="骑将",'[4]配置系数（将领）'!AA376,IF($H376="弓将",'[5]配置系数（将领）'!AA376,"")))</f>
        <v/>
      </c>
      <c r="AC376" s="206">
        <f t="shared" ca="1" si="23"/>
        <v>1</v>
      </c>
    </row>
    <row r="377" spans="3:29" x14ac:dyDescent="0.15">
      <c r="C377" s="107">
        <v>369</v>
      </c>
      <c r="D377" s="69">
        <f>IFERROR(MATCH(C377,索引!J:J,0),D376)</f>
        <v>37</v>
      </c>
      <c r="E377" s="69">
        <f t="shared" si="20"/>
        <v>10</v>
      </c>
      <c r="F377" s="69">
        <f>INDEX(索引!$F:$F,D377,1)</f>
        <v>10030</v>
      </c>
      <c r="G377" s="69" t="str">
        <f>INDEX(索引!$E:$E,D377,1)</f>
        <v>凌统</v>
      </c>
      <c r="H377" s="69" t="str">
        <f>INDEX(索引!$G:$G,D377,1)</f>
        <v>骑将</v>
      </c>
      <c r="J377" s="208" t="str">
        <f ca="1">IF($H377="步将",'[3]配置系数（将领）'!I377,IF($H377="骑将",'[4]配置系数（将领）'!I377,IF($H377="弓将",'[5]配置系数（将领）'!I377,"")))</f>
        <v/>
      </c>
      <c r="K377" s="208" t="str">
        <f ca="1">IF($H377="步将",'[3]配置系数（将领）'!J377,IF($H377="骑将",'[4]配置系数（将领）'!J377,IF($H377="弓将",'[5]配置系数（将领）'!J377,"")))</f>
        <v/>
      </c>
      <c r="L377" s="208">
        <f>IF($H377="步将",'[3]配置系数（将领）'!K377,IF($H377="骑将",'[4]配置系数（将领）'!K377,IF($H377="弓将",'[5]配置系数（将领）'!K377,"")))</f>
        <v>0</v>
      </c>
      <c r="M377" s="208">
        <f>IF($H377="步将",'[3]配置系数（将领）'!L377,IF($H377="骑将",'[4]配置系数（将领）'!L377,IF($H377="弓将",'[5]配置系数（将领）'!L377,"")))</f>
        <v>0</v>
      </c>
      <c r="N377" s="208" t="str">
        <f ca="1">IF($H377="步将",'[3]配置系数（将领）'!M377,IF($H377="骑将",'[4]配置系数（将领）'!M377,IF($H377="弓将",'[5]配置系数（将领）'!M377,"")))</f>
        <v/>
      </c>
      <c r="O377" s="206">
        <f t="shared" ca="1" si="21"/>
        <v>1</v>
      </c>
      <c r="Q377" s="208" t="str">
        <f ca="1">IF($H377="步将",'[3]配置系数（将领）'!P377,IF($H377="骑将",'[4]配置系数（将领）'!P377,IF($H377="弓将",'[5]配置系数（将领）'!P377,"")))</f>
        <v/>
      </c>
      <c r="R377" s="208" t="str">
        <f ca="1">IF($H377="步将",'[3]配置系数（将领）'!Q377,IF($H377="骑将",'[4]配置系数（将领）'!Q377,IF($H377="弓将",'[5]配置系数（将领）'!Q377,"")))</f>
        <v/>
      </c>
      <c r="S377" s="208">
        <f>IF($H377="步将",'[3]配置系数（将领）'!R377,IF($H377="骑将",'[4]配置系数（将领）'!R377,IF($H377="弓将",'[5]配置系数（将领）'!R377,"")))</f>
        <v>0</v>
      </c>
      <c r="T377" s="208">
        <f>IF($H377="步将",'[3]配置系数（将领）'!S377,IF($H377="骑将",'[4]配置系数（将领）'!S377,IF($H377="弓将",'[5]配置系数（将领）'!S377,"")))</f>
        <v>0</v>
      </c>
      <c r="U377" s="208" t="str">
        <f ca="1">IF($H377="步将",'[3]配置系数（将领）'!T377,IF($H377="骑将",'[4]配置系数（将领）'!T377,IF($H377="弓将",'[5]配置系数（将领）'!T377,"")))</f>
        <v/>
      </c>
      <c r="V377" s="206">
        <f t="shared" ca="1" si="22"/>
        <v>1</v>
      </c>
      <c r="X377" s="208" t="str">
        <f ca="1">IF($H377="步将",'[3]配置系数（将领）'!W377,IF($H377="骑将",'[4]配置系数（将领）'!W377,IF($H377="弓将",'[5]配置系数（将领）'!W377,"")))</f>
        <v/>
      </c>
      <c r="Y377" s="208" t="str">
        <f ca="1">IF($H377="步将",'[3]配置系数（将领）'!X377,IF($H377="骑将",'[4]配置系数（将领）'!X377,IF($H377="弓将",'[5]配置系数（将领）'!X377,"")))</f>
        <v/>
      </c>
      <c r="Z377" s="208">
        <f>IF($H377="步将",'[3]配置系数（将领）'!Y377,IF($H377="骑将",'[4]配置系数（将领）'!Y377,IF($H377="弓将",'[5]配置系数（将领）'!Y377,"")))</f>
        <v>0</v>
      </c>
      <c r="AA377" s="208">
        <f>IF($H377="步将",'[3]配置系数（将领）'!Z377,IF($H377="骑将",'[4]配置系数（将领）'!Z377,IF($H377="弓将",'[5]配置系数（将领）'!Z377,"")))</f>
        <v>0</v>
      </c>
      <c r="AB377" s="208" t="str">
        <f ca="1">IF($H377="步将",'[3]配置系数（将领）'!AA377,IF($H377="骑将",'[4]配置系数（将领）'!AA377,IF($H377="弓将",'[5]配置系数（将领）'!AA377,"")))</f>
        <v/>
      </c>
      <c r="AC377" s="206">
        <f t="shared" ca="1" si="23"/>
        <v>1</v>
      </c>
    </row>
    <row r="378" spans="3:29" x14ac:dyDescent="0.15">
      <c r="C378" s="107">
        <v>370</v>
      </c>
      <c r="D378" s="69">
        <f>IFERROR(MATCH(C378,索引!J:J,0),D377)</f>
        <v>37</v>
      </c>
      <c r="E378" s="69">
        <f t="shared" si="20"/>
        <v>11</v>
      </c>
      <c r="F378" s="69">
        <f>INDEX(索引!$F:$F,D378,1)</f>
        <v>10030</v>
      </c>
      <c r="G378" s="69" t="str">
        <f>INDEX(索引!$E:$E,D378,1)</f>
        <v>凌统</v>
      </c>
      <c r="H378" s="69" t="str">
        <f>INDEX(索引!$G:$G,D378,1)</f>
        <v>骑将</v>
      </c>
      <c r="J378" s="208" t="str">
        <f ca="1">IF($H378="步将",'[3]配置系数（将领）'!I378,IF($H378="骑将",'[4]配置系数（将领）'!I378,IF($H378="弓将",'[5]配置系数（将领）'!I378,"")))</f>
        <v/>
      </c>
      <c r="K378" s="208" t="str">
        <f ca="1">IF($H378="步将",'[3]配置系数（将领）'!J378,IF($H378="骑将",'[4]配置系数（将领）'!J378,IF($H378="弓将",'[5]配置系数（将领）'!J378,"")))</f>
        <v/>
      </c>
      <c r="L378" s="208">
        <f>IF($H378="步将",'[3]配置系数（将领）'!K378,IF($H378="骑将",'[4]配置系数（将领）'!K378,IF($H378="弓将",'[5]配置系数（将领）'!K378,"")))</f>
        <v>0</v>
      </c>
      <c r="M378" s="208">
        <f>IF($H378="步将",'[3]配置系数（将领）'!L378,IF($H378="骑将",'[4]配置系数（将领）'!L378,IF($H378="弓将",'[5]配置系数（将领）'!L378,"")))</f>
        <v>0</v>
      </c>
      <c r="N378" s="208" t="str">
        <f ca="1">IF($H378="步将",'[3]配置系数（将领）'!M378,IF($H378="骑将",'[4]配置系数（将领）'!M378,IF($H378="弓将",'[5]配置系数（将领）'!M378,"")))</f>
        <v/>
      </c>
      <c r="O378" s="206">
        <f t="shared" ca="1" si="21"/>
        <v>1</v>
      </c>
      <c r="Q378" s="208" t="str">
        <f ca="1">IF($H378="步将",'[3]配置系数（将领）'!P378,IF($H378="骑将",'[4]配置系数（将领）'!P378,IF($H378="弓将",'[5]配置系数（将领）'!P378,"")))</f>
        <v/>
      </c>
      <c r="R378" s="208" t="str">
        <f ca="1">IF($H378="步将",'[3]配置系数（将领）'!Q378,IF($H378="骑将",'[4]配置系数（将领）'!Q378,IF($H378="弓将",'[5]配置系数（将领）'!Q378,"")))</f>
        <v/>
      </c>
      <c r="S378" s="208">
        <f>IF($H378="步将",'[3]配置系数（将领）'!R378,IF($H378="骑将",'[4]配置系数（将领）'!R378,IF($H378="弓将",'[5]配置系数（将领）'!R378,"")))</f>
        <v>0</v>
      </c>
      <c r="T378" s="208">
        <f>IF($H378="步将",'[3]配置系数（将领）'!S378,IF($H378="骑将",'[4]配置系数（将领）'!S378,IF($H378="弓将",'[5]配置系数（将领）'!S378,"")))</f>
        <v>0</v>
      </c>
      <c r="U378" s="208" t="str">
        <f ca="1">IF($H378="步将",'[3]配置系数（将领）'!T378,IF($H378="骑将",'[4]配置系数（将领）'!T378,IF($H378="弓将",'[5]配置系数（将领）'!T378,"")))</f>
        <v/>
      </c>
      <c r="V378" s="206">
        <f t="shared" ca="1" si="22"/>
        <v>1</v>
      </c>
      <c r="X378" s="208" t="str">
        <f ca="1">IF($H378="步将",'[3]配置系数（将领）'!W378,IF($H378="骑将",'[4]配置系数（将领）'!W378,IF($H378="弓将",'[5]配置系数（将领）'!W378,"")))</f>
        <v/>
      </c>
      <c r="Y378" s="208" t="str">
        <f ca="1">IF($H378="步将",'[3]配置系数（将领）'!X378,IF($H378="骑将",'[4]配置系数（将领）'!X378,IF($H378="弓将",'[5]配置系数（将领）'!X378,"")))</f>
        <v/>
      </c>
      <c r="Z378" s="208">
        <f>IF($H378="步将",'[3]配置系数（将领）'!Y378,IF($H378="骑将",'[4]配置系数（将领）'!Y378,IF($H378="弓将",'[5]配置系数（将领）'!Y378,"")))</f>
        <v>0</v>
      </c>
      <c r="AA378" s="208">
        <f>IF($H378="步将",'[3]配置系数（将领）'!Z378,IF($H378="骑将",'[4]配置系数（将领）'!Z378,IF($H378="弓将",'[5]配置系数（将领）'!Z378,"")))</f>
        <v>0</v>
      </c>
      <c r="AB378" s="208" t="str">
        <f ca="1">IF($H378="步将",'[3]配置系数（将领）'!AA378,IF($H378="骑将",'[4]配置系数（将领）'!AA378,IF($H378="弓将",'[5]配置系数（将领）'!AA378,"")))</f>
        <v/>
      </c>
      <c r="AC378" s="206">
        <f t="shared" ca="1" si="23"/>
        <v>1</v>
      </c>
    </row>
    <row r="379" spans="3:29" x14ac:dyDescent="0.15">
      <c r="C379" s="107">
        <v>371</v>
      </c>
      <c r="D379" s="69">
        <f>IFERROR(MATCH(C379,索引!J:J,0),D378)</f>
        <v>37</v>
      </c>
      <c r="E379" s="69">
        <f t="shared" si="20"/>
        <v>12</v>
      </c>
      <c r="F379" s="69">
        <f>INDEX(索引!$F:$F,D379,1)</f>
        <v>10030</v>
      </c>
      <c r="G379" s="69" t="str">
        <f>INDEX(索引!$E:$E,D379,1)</f>
        <v>凌统</v>
      </c>
      <c r="H379" s="69" t="str">
        <f>INDEX(索引!$G:$G,D379,1)</f>
        <v>骑将</v>
      </c>
      <c r="J379" s="208" t="str">
        <f ca="1">IF($H379="步将",'[3]配置系数（将领）'!I379,IF($H379="骑将",'[4]配置系数（将领）'!I379,IF($H379="弓将",'[5]配置系数（将领）'!I379,"")))</f>
        <v/>
      </c>
      <c r="K379" s="208" t="str">
        <f ca="1">IF($H379="步将",'[3]配置系数（将领）'!J379,IF($H379="骑将",'[4]配置系数（将领）'!J379,IF($H379="弓将",'[5]配置系数（将领）'!J379,"")))</f>
        <v/>
      </c>
      <c r="L379" s="208">
        <f>IF($H379="步将",'[3]配置系数（将领）'!K379,IF($H379="骑将",'[4]配置系数（将领）'!K379,IF($H379="弓将",'[5]配置系数（将领）'!K379,"")))</f>
        <v>0</v>
      </c>
      <c r="M379" s="208">
        <f>IF($H379="步将",'[3]配置系数（将领）'!L379,IF($H379="骑将",'[4]配置系数（将领）'!L379,IF($H379="弓将",'[5]配置系数（将领）'!L379,"")))</f>
        <v>0</v>
      </c>
      <c r="N379" s="208" t="str">
        <f ca="1">IF($H379="步将",'[3]配置系数（将领）'!M379,IF($H379="骑将",'[4]配置系数（将领）'!M379,IF($H379="弓将",'[5]配置系数（将领）'!M379,"")))</f>
        <v/>
      </c>
      <c r="O379" s="206">
        <f t="shared" ca="1" si="21"/>
        <v>1</v>
      </c>
      <c r="Q379" s="208" t="str">
        <f ca="1">IF($H379="步将",'[3]配置系数（将领）'!P379,IF($H379="骑将",'[4]配置系数（将领）'!P379,IF($H379="弓将",'[5]配置系数（将领）'!P379,"")))</f>
        <v/>
      </c>
      <c r="R379" s="208" t="str">
        <f ca="1">IF($H379="步将",'[3]配置系数（将领）'!Q379,IF($H379="骑将",'[4]配置系数（将领）'!Q379,IF($H379="弓将",'[5]配置系数（将领）'!Q379,"")))</f>
        <v/>
      </c>
      <c r="S379" s="208">
        <f>IF($H379="步将",'[3]配置系数（将领）'!R379,IF($H379="骑将",'[4]配置系数（将领）'!R379,IF($H379="弓将",'[5]配置系数（将领）'!R379,"")))</f>
        <v>0</v>
      </c>
      <c r="T379" s="208">
        <f>IF($H379="步将",'[3]配置系数（将领）'!S379,IF($H379="骑将",'[4]配置系数（将领）'!S379,IF($H379="弓将",'[5]配置系数（将领）'!S379,"")))</f>
        <v>0</v>
      </c>
      <c r="U379" s="208" t="str">
        <f ca="1">IF($H379="步将",'[3]配置系数（将领）'!T379,IF($H379="骑将",'[4]配置系数（将领）'!T379,IF($H379="弓将",'[5]配置系数（将领）'!T379,"")))</f>
        <v/>
      </c>
      <c r="V379" s="206">
        <f t="shared" ca="1" si="22"/>
        <v>1</v>
      </c>
      <c r="X379" s="208" t="str">
        <f ca="1">IF($H379="步将",'[3]配置系数（将领）'!W379,IF($H379="骑将",'[4]配置系数（将领）'!W379,IF($H379="弓将",'[5]配置系数（将领）'!W379,"")))</f>
        <v/>
      </c>
      <c r="Y379" s="208" t="str">
        <f ca="1">IF($H379="步将",'[3]配置系数（将领）'!X379,IF($H379="骑将",'[4]配置系数（将领）'!X379,IF($H379="弓将",'[5]配置系数（将领）'!X379,"")))</f>
        <v/>
      </c>
      <c r="Z379" s="208">
        <f>IF($H379="步将",'[3]配置系数（将领）'!Y379,IF($H379="骑将",'[4]配置系数（将领）'!Y379,IF($H379="弓将",'[5]配置系数（将领）'!Y379,"")))</f>
        <v>0</v>
      </c>
      <c r="AA379" s="208">
        <f>IF($H379="步将",'[3]配置系数（将领）'!Z379,IF($H379="骑将",'[4]配置系数（将领）'!Z379,IF($H379="弓将",'[5]配置系数（将领）'!Z379,"")))</f>
        <v>0</v>
      </c>
      <c r="AB379" s="208" t="str">
        <f ca="1">IF($H379="步将",'[3]配置系数（将领）'!AA379,IF($H379="骑将",'[4]配置系数（将领）'!AA379,IF($H379="弓将",'[5]配置系数（将领）'!AA379,"")))</f>
        <v/>
      </c>
      <c r="AC379" s="206">
        <f t="shared" ca="1" si="23"/>
        <v>1</v>
      </c>
    </row>
    <row r="380" spans="3:29" x14ac:dyDescent="0.15">
      <c r="C380" s="107">
        <v>372</v>
      </c>
      <c r="D380" s="69">
        <f>IFERROR(MATCH(C380,索引!J:J,0),D379)</f>
        <v>37</v>
      </c>
      <c r="E380" s="69">
        <f t="shared" si="20"/>
        <v>13</v>
      </c>
      <c r="F380" s="69">
        <f>INDEX(索引!$F:$F,D380,1)</f>
        <v>10030</v>
      </c>
      <c r="G380" s="69" t="str">
        <f>INDEX(索引!$E:$E,D380,1)</f>
        <v>凌统</v>
      </c>
      <c r="H380" s="69" t="str">
        <f>INDEX(索引!$G:$G,D380,1)</f>
        <v>骑将</v>
      </c>
      <c r="J380" s="208" t="str">
        <f ca="1">IF($H380="步将",'[3]配置系数（将领）'!I380,IF($H380="骑将",'[4]配置系数（将领）'!I380,IF($H380="弓将",'[5]配置系数（将领）'!I380,"")))</f>
        <v/>
      </c>
      <c r="K380" s="208" t="str">
        <f ca="1">IF($H380="步将",'[3]配置系数（将领）'!J380,IF($H380="骑将",'[4]配置系数（将领）'!J380,IF($H380="弓将",'[5]配置系数（将领）'!J380,"")))</f>
        <v/>
      </c>
      <c r="L380" s="208">
        <f>IF($H380="步将",'[3]配置系数（将领）'!K380,IF($H380="骑将",'[4]配置系数（将领）'!K380,IF($H380="弓将",'[5]配置系数（将领）'!K380,"")))</f>
        <v>0</v>
      </c>
      <c r="M380" s="208">
        <f>IF($H380="步将",'[3]配置系数（将领）'!L380,IF($H380="骑将",'[4]配置系数（将领）'!L380,IF($H380="弓将",'[5]配置系数（将领）'!L380,"")))</f>
        <v>0</v>
      </c>
      <c r="N380" s="208" t="str">
        <f ca="1">IF($H380="步将",'[3]配置系数（将领）'!M380,IF($H380="骑将",'[4]配置系数（将领）'!M380,IF($H380="弓将",'[5]配置系数（将领）'!M380,"")))</f>
        <v/>
      </c>
      <c r="O380" s="206">
        <f t="shared" ca="1" si="21"/>
        <v>1</v>
      </c>
      <c r="Q380" s="208" t="str">
        <f ca="1">IF($H380="步将",'[3]配置系数（将领）'!P380,IF($H380="骑将",'[4]配置系数（将领）'!P380,IF($H380="弓将",'[5]配置系数（将领）'!P380,"")))</f>
        <v/>
      </c>
      <c r="R380" s="208" t="str">
        <f ca="1">IF($H380="步将",'[3]配置系数（将领）'!Q380,IF($H380="骑将",'[4]配置系数（将领）'!Q380,IF($H380="弓将",'[5]配置系数（将领）'!Q380,"")))</f>
        <v/>
      </c>
      <c r="S380" s="208">
        <f>IF($H380="步将",'[3]配置系数（将领）'!R380,IF($H380="骑将",'[4]配置系数（将领）'!R380,IF($H380="弓将",'[5]配置系数（将领）'!R380,"")))</f>
        <v>0</v>
      </c>
      <c r="T380" s="208">
        <f>IF($H380="步将",'[3]配置系数（将领）'!S380,IF($H380="骑将",'[4]配置系数（将领）'!S380,IF($H380="弓将",'[5]配置系数（将领）'!S380,"")))</f>
        <v>0</v>
      </c>
      <c r="U380" s="208" t="str">
        <f ca="1">IF($H380="步将",'[3]配置系数（将领）'!T380,IF($H380="骑将",'[4]配置系数（将领）'!T380,IF($H380="弓将",'[5]配置系数（将领）'!T380,"")))</f>
        <v/>
      </c>
      <c r="V380" s="206">
        <f t="shared" ca="1" si="22"/>
        <v>1</v>
      </c>
      <c r="X380" s="208" t="str">
        <f ca="1">IF($H380="步将",'[3]配置系数（将领）'!W380,IF($H380="骑将",'[4]配置系数（将领）'!W380,IF($H380="弓将",'[5]配置系数（将领）'!W380,"")))</f>
        <v/>
      </c>
      <c r="Y380" s="208" t="str">
        <f ca="1">IF($H380="步将",'[3]配置系数（将领）'!X380,IF($H380="骑将",'[4]配置系数（将领）'!X380,IF($H380="弓将",'[5]配置系数（将领）'!X380,"")))</f>
        <v/>
      </c>
      <c r="Z380" s="208">
        <f>IF($H380="步将",'[3]配置系数（将领）'!Y380,IF($H380="骑将",'[4]配置系数（将领）'!Y380,IF($H380="弓将",'[5]配置系数（将领）'!Y380,"")))</f>
        <v>0</v>
      </c>
      <c r="AA380" s="208">
        <f>IF($H380="步将",'[3]配置系数（将领）'!Z380,IF($H380="骑将",'[4]配置系数（将领）'!Z380,IF($H380="弓将",'[5]配置系数（将领）'!Z380,"")))</f>
        <v>0</v>
      </c>
      <c r="AB380" s="208" t="str">
        <f ca="1">IF($H380="步将",'[3]配置系数（将领）'!AA380,IF($H380="骑将",'[4]配置系数（将领）'!AA380,IF($H380="弓将",'[5]配置系数（将领）'!AA380,"")))</f>
        <v/>
      </c>
      <c r="AC380" s="206">
        <f t="shared" ca="1" si="23"/>
        <v>1</v>
      </c>
    </row>
    <row r="381" spans="3:29" x14ac:dyDescent="0.15">
      <c r="C381" s="107">
        <v>373</v>
      </c>
      <c r="D381" s="69">
        <f>IFERROR(MATCH(C381,索引!J:J,0),D380)</f>
        <v>37</v>
      </c>
      <c r="E381" s="69">
        <f t="shared" si="20"/>
        <v>14</v>
      </c>
      <c r="F381" s="69">
        <f>INDEX(索引!$F:$F,D381,1)</f>
        <v>10030</v>
      </c>
      <c r="G381" s="69" t="str">
        <f>INDEX(索引!$E:$E,D381,1)</f>
        <v>凌统</v>
      </c>
      <c r="H381" s="69" t="str">
        <f>INDEX(索引!$G:$G,D381,1)</f>
        <v>骑将</v>
      </c>
      <c r="J381" s="208" t="str">
        <f ca="1">IF($H381="步将",'[3]配置系数（将领）'!I381,IF($H381="骑将",'[4]配置系数（将领）'!I381,IF($H381="弓将",'[5]配置系数（将领）'!I381,"")))</f>
        <v/>
      </c>
      <c r="K381" s="208" t="str">
        <f ca="1">IF($H381="步将",'[3]配置系数（将领）'!J381,IF($H381="骑将",'[4]配置系数（将领）'!J381,IF($H381="弓将",'[5]配置系数（将领）'!J381,"")))</f>
        <v/>
      </c>
      <c r="L381" s="208">
        <f>IF($H381="步将",'[3]配置系数（将领）'!K381,IF($H381="骑将",'[4]配置系数（将领）'!K381,IF($H381="弓将",'[5]配置系数（将领）'!K381,"")))</f>
        <v>0</v>
      </c>
      <c r="M381" s="208">
        <f>IF($H381="步将",'[3]配置系数（将领）'!L381,IF($H381="骑将",'[4]配置系数（将领）'!L381,IF($H381="弓将",'[5]配置系数（将领）'!L381,"")))</f>
        <v>0</v>
      </c>
      <c r="N381" s="208" t="str">
        <f ca="1">IF($H381="步将",'[3]配置系数（将领）'!M381,IF($H381="骑将",'[4]配置系数（将领）'!M381,IF($H381="弓将",'[5]配置系数（将领）'!M381,"")))</f>
        <v/>
      </c>
      <c r="O381" s="206">
        <f t="shared" ca="1" si="21"/>
        <v>1</v>
      </c>
      <c r="Q381" s="208" t="str">
        <f ca="1">IF($H381="步将",'[3]配置系数（将领）'!P381,IF($H381="骑将",'[4]配置系数（将领）'!P381,IF($H381="弓将",'[5]配置系数（将领）'!P381,"")))</f>
        <v/>
      </c>
      <c r="R381" s="208" t="str">
        <f ca="1">IF($H381="步将",'[3]配置系数（将领）'!Q381,IF($H381="骑将",'[4]配置系数（将领）'!Q381,IF($H381="弓将",'[5]配置系数（将领）'!Q381,"")))</f>
        <v/>
      </c>
      <c r="S381" s="208">
        <f>IF($H381="步将",'[3]配置系数（将领）'!R381,IF($H381="骑将",'[4]配置系数（将领）'!R381,IF($H381="弓将",'[5]配置系数（将领）'!R381,"")))</f>
        <v>0</v>
      </c>
      <c r="T381" s="208">
        <f>IF($H381="步将",'[3]配置系数（将领）'!S381,IF($H381="骑将",'[4]配置系数（将领）'!S381,IF($H381="弓将",'[5]配置系数（将领）'!S381,"")))</f>
        <v>0</v>
      </c>
      <c r="U381" s="208" t="str">
        <f ca="1">IF($H381="步将",'[3]配置系数（将领）'!T381,IF($H381="骑将",'[4]配置系数（将领）'!T381,IF($H381="弓将",'[5]配置系数（将领）'!T381,"")))</f>
        <v/>
      </c>
      <c r="V381" s="206">
        <f t="shared" ca="1" si="22"/>
        <v>1</v>
      </c>
      <c r="X381" s="208" t="str">
        <f ca="1">IF($H381="步将",'[3]配置系数（将领）'!W381,IF($H381="骑将",'[4]配置系数（将领）'!W381,IF($H381="弓将",'[5]配置系数（将领）'!W381,"")))</f>
        <v/>
      </c>
      <c r="Y381" s="208" t="str">
        <f ca="1">IF($H381="步将",'[3]配置系数（将领）'!X381,IF($H381="骑将",'[4]配置系数（将领）'!X381,IF($H381="弓将",'[5]配置系数（将领）'!X381,"")))</f>
        <v/>
      </c>
      <c r="Z381" s="208">
        <f>IF($H381="步将",'[3]配置系数（将领）'!Y381,IF($H381="骑将",'[4]配置系数（将领）'!Y381,IF($H381="弓将",'[5]配置系数（将领）'!Y381,"")))</f>
        <v>0</v>
      </c>
      <c r="AA381" s="208">
        <f>IF($H381="步将",'[3]配置系数（将领）'!Z381,IF($H381="骑将",'[4]配置系数（将领）'!Z381,IF($H381="弓将",'[5]配置系数（将领）'!Z381,"")))</f>
        <v>0</v>
      </c>
      <c r="AB381" s="208" t="str">
        <f ca="1">IF($H381="步将",'[3]配置系数（将领）'!AA381,IF($H381="骑将",'[4]配置系数（将领）'!AA381,IF($H381="弓将",'[5]配置系数（将领）'!AA381,"")))</f>
        <v/>
      </c>
      <c r="AC381" s="206">
        <f t="shared" ca="1" si="23"/>
        <v>1</v>
      </c>
    </row>
    <row r="382" spans="3:29" x14ac:dyDescent="0.15">
      <c r="C382" s="107">
        <v>374</v>
      </c>
      <c r="D382" s="69">
        <f>IFERROR(MATCH(C382,索引!J:J,0),D381)</f>
        <v>37</v>
      </c>
      <c r="E382" s="69">
        <f t="shared" si="20"/>
        <v>15</v>
      </c>
      <c r="F382" s="69">
        <f>INDEX(索引!$F:$F,D382,1)</f>
        <v>10030</v>
      </c>
      <c r="G382" s="69" t="str">
        <f>INDEX(索引!$E:$E,D382,1)</f>
        <v>凌统</v>
      </c>
      <c r="H382" s="69" t="str">
        <f>INDEX(索引!$G:$G,D382,1)</f>
        <v>骑将</v>
      </c>
      <c r="J382" s="208" t="str">
        <f ca="1">IF($H382="步将",'[3]配置系数（将领）'!I382,IF($H382="骑将",'[4]配置系数（将领）'!I382,IF($H382="弓将",'[5]配置系数（将领）'!I382,"")))</f>
        <v/>
      </c>
      <c r="K382" s="208" t="str">
        <f ca="1">IF($H382="步将",'[3]配置系数（将领）'!J382,IF($H382="骑将",'[4]配置系数（将领）'!J382,IF($H382="弓将",'[5]配置系数（将领）'!J382,"")))</f>
        <v/>
      </c>
      <c r="L382" s="208">
        <f>IF($H382="步将",'[3]配置系数（将领）'!K382,IF($H382="骑将",'[4]配置系数（将领）'!K382,IF($H382="弓将",'[5]配置系数（将领）'!K382,"")))</f>
        <v>0</v>
      </c>
      <c r="M382" s="208">
        <f>IF($H382="步将",'[3]配置系数（将领）'!L382,IF($H382="骑将",'[4]配置系数（将领）'!L382,IF($H382="弓将",'[5]配置系数（将领）'!L382,"")))</f>
        <v>0</v>
      </c>
      <c r="N382" s="208" t="str">
        <f ca="1">IF($H382="步将",'[3]配置系数（将领）'!M382,IF($H382="骑将",'[4]配置系数（将领）'!M382,IF($H382="弓将",'[5]配置系数（将领）'!M382,"")))</f>
        <v/>
      </c>
      <c r="O382" s="206">
        <f t="shared" ca="1" si="21"/>
        <v>1</v>
      </c>
      <c r="Q382" s="208" t="str">
        <f ca="1">IF($H382="步将",'[3]配置系数（将领）'!P382,IF($H382="骑将",'[4]配置系数（将领）'!P382,IF($H382="弓将",'[5]配置系数（将领）'!P382,"")))</f>
        <v/>
      </c>
      <c r="R382" s="208" t="str">
        <f ca="1">IF($H382="步将",'[3]配置系数（将领）'!Q382,IF($H382="骑将",'[4]配置系数（将领）'!Q382,IF($H382="弓将",'[5]配置系数（将领）'!Q382,"")))</f>
        <v/>
      </c>
      <c r="S382" s="208">
        <f>IF($H382="步将",'[3]配置系数（将领）'!R382,IF($H382="骑将",'[4]配置系数（将领）'!R382,IF($H382="弓将",'[5]配置系数（将领）'!R382,"")))</f>
        <v>0</v>
      </c>
      <c r="T382" s="208">
        <f>IF($H382="步将",'[3]配置系数（将领）'!S382,IF($H382="骑将",'[4]配置系数（将领）'!S382,IF($H382="弓将",'[5]配置系数（将领）'!S382,"")))</f>
        <v>0</v>
      </c>
      <c r="U382" s="208" t="str">
        <f ca="1">IF($H382="步将",'[3]配置系数（将领）'!T382,IF($H382="骑将",'[4]配置系数（将领）'!T382,IF($H382="弓将",'[5]配置系数（将领）'!T382,"")))</f>
        <v/>
      </c>
      <c r="V382" s="206">
        <f t="shared" ca="1" si="22"/>
        <v>1</v>
      </c>
      <c r="X382" s="208" t="str">
        <f ca="1">IF($H382="步将",'[3]配置系数（将领）'!W382,IF($H382="骑将",'[4]配置系数（将领）'!W382,IF($H382="弓将",'[5]配置系数（将领）'!W382,"")))</f>
        <v/>
      </c>
      <c r="Y382" s="208" t="str">
        <f ca="1">IF($H382="步将",'[3]配置系数（将领）'!X382,IF($H382="骑将",'[4]配置系数（将领）'!X382,IF($H382="弓将",'[5]配置系数（将领）'!X382,"")))</f>
        <v/>
      </c>
      <c r="Z382" s="208">
        <f>IF($H382="步将",'[3]配置系数（将领）'!Y382,IF($H382="骑将",'[4]配置系数（将领）'!Y382,IF($H382="弓将",'[5]配置系数（将领）'!Y382,"")))</f>
        <v>0</v>
      </c>
      <c r="AA382" s="208">
        <f>IF($H382="步将",'[3]配置系数（将领）'!Z382,IF($H382="骑将",'[4]配置系数（将领）'!Z382,IF($H382="弓将",'[5]配置系数（将领）'!Z382,"")))</f>
        <v>0</v>
      </c>
      <c r="AB382" s="208" t="str">
        <f ca="1">IF($H382="步将",'[3]配置系数（将领）'!AA382,IF($H382="骑将",'[4]配置系数（将领）'!AA382,IF($H382="弓将",'[5]配置系数（将领）'!AA382,"")))</f>
        <v/>
      </c>
      <c r="AC382" s="206">
        <f t="shared" ca="1" si="23"/>
        <v>1</v>
      </c>
    </row>
    <row r="383" spans="3:29" x14ac:dyDescent="0.15">
      <c r="C383" s="107">
        <v>375</v>
      </c>
      <c r="D383" s="69">
        <f>IFERROR(MATCH(C383,索引!J:J,0),D382)</f>
        <v>38</v>
      </c>
      <c r="E383" s="69">
        <f t="shared" si="20"/>
        <v>1</v>
      </c>
      <c r="F383" s="69">
        <f>INDEX(索引!$F:$F,D383,1)</f>
        <v>10031</v>
      </c>
      <c r="G383" s="69" t="str">
        <f>INDEX(索引!$E:$E,D383,1)</f>
        <v>于吉</v>
      </c>
      <c r="H383" s="69" t="str">
        <f>INDEX(索引!$G:$G,D383,1)</f>
        <v>弓将</v>
      </c>
      <c r="J383" s="208" t="str">
        <f ca="1">IF($H383="步将",'[3]配置系数（将领）'!I383,IF($H383="骑将",'[4]配置系数（将领）'!I383,IF($H383="弓将",'[5]配置系数（将领）'!I383,"")))</f>
        <v>1003100000101</v>
      </c>
      <c r="K383" s="208" t="str">
        <f ca="1">IF($H383="步将",'[3]配置系数（将领）'!J383,IF($H383="骑将",'[4]配置系数（将领）'!J383,IF($H383="弓将",'[5]配置系数（将领）'!J383,"")))</f>
        <v>普通攻击:对单体敌人造成{0}%的武力伤害</v>
      </c>
      <c r="L383" s="208">
        <f>IF($H383="步将",'[3]配置系数（将领）'!K383,IF($H383="骑将",'[4]配置系数（将领）'!K383,IF($H383="弓将",'[5]配置系数（将领）'!K383,"")))</f>
        <v>0</v>
      </c>
      <c r="M383" s="208">
        <f>IF($H383="步将",'[3]配置系数（将领）'!L383,IF($H383="骑将",'[4]配置系数（将领）'!L383,IF($H383="弓将",'[5]配置系数（将领）'!L383,"")))</f>
        <v>0</v>
      </c>
      <c r="N383" s="208" t="str">
        <f ca="1">IF($H383="步将",'[3]配置系数（将领）'!M383,IF($H383="骑将",'[4]配置系数（将领）'!M383,IF($H383="弓将",'[5]配置系数（将领）'!M383,"")))</f>
        <v>0.25+0.25+0.25+0.25+0.25+0.25+0.25+0.25+0.25+0.25+0.25+0.25+0.25+0.25+0.25+0.25+0.25</v>
      </c>
      <c r="O383" s="206">
        <f t="shared" ca="1" si="21"/>
        <v>100</v>
      </c>
      <c r="Q383" s="208" t="str">
        <f ca="1">IF($H383="步将",'[3]配置系数（将领）'!P383,IF($H383="骑将",'[4]配置系数（将领）'!P383,IF($H383="弓将",'[5]配置系数（将领）'!P383,"")))</f>
        <v/>
      </c>
      <c r="R383" s="208" t="str">
        <f ca="1">IF($H383="步将",'[3]配置系数（将领）'!Q383,IF($H383="骑将",'[4]配置系数（将领）'!Q383,IF($H383="弓将",'[5]配置系数（将领）'!Q383,"")))</f>
        <v/>
      </c>
      <c r="S383" s="208">
        <f>IF($H383="步将",'[3]配置系数（将领）'!R383,IF($H383="骑将",'[4]配置系数（将领）'!R383,IF($H383="弓将",'[5]配置系数（将领）'!R383,"")))</f>
        <v>0</v>
      </c>
      <c r="T383" s="208">
        <f>IF($H383="步将",'[3]配置系数（将领）'!S383,IF($H383="骑将",'[4]配置系数（将领）'!S383,IF($H383="弓将",'[5]配置系数（将领）'!S383,"")))</f>
        <v>0</v>
      </c>
      <c r="U383" s="208" t="str">
        <f ca="1">IF($H383="步将",'[3]配置系数（将领）'!T383,IF($H383="骑将",'[4]配置系数（将领）'!T383,IF($H383="弓将",'[5]配置系数（将领）'!T383,"")))</f>
        <v/>
      </c>
      <c r="V383" s="206">
        <f t="shared" ca="1" si="22"/>
        <v>1</v>
      </c>
      <c r="X383" s="208" t="str">
        <f ca="1">IF($H383="步将",'[3]配置系数（将领）'!W383,IF($H383="骑将",'[4]配置系数（将领）'!W383,IF($H383="弓将",'[5]配置系数（将领）'!W383,"")))</f>
        <v/>
      </c>
      <c r="Y383" s="208" t="str">
        <f ca="1">IF($H383="步将",'[3]配置系数（将领）'!X383,IF($H383="骑将",'[4]配置系数（将领）'!X383,IF($H383="弓将",'[5]配置系数（将领）'!X383,"")))</f>
        <v/>
      </c>
      <c r="Z383" s="208">
        <f>IF($H383="步将",'[3]配置系数（将领）'!Y383,IF($H383="骑将",'[4]配置系数（将领）'!Y383,IF($H383="弓将",'[5]配置系数（将领）'!Y383,"")))</f>
        <v>0</v>
      </c>
      <c r="AA383" s="208">
        <f>IF($H383="步将",'[3]配置系数（将领）'!Z383,IF($H383="骑将",'[4]配置系数（将领）'!Z383,IF($H383="弓将",'[5]配置系数（将领）'!Z383,"")))</f>
        <v>0</v>
      </c>
      <c r="AB383" s="208" t="str">
        <f ca="1">IF($H383="步将",'[3]配置系数（将领）'!AA383,IF($H383="骑将",'[4]配置系数（将领）'!AA383,IF($H383="弓将",'[5]配置系数（将领）'!AA383,"")))</f>
        <v/>
      </c>
      <c r="AC383" s="206">
        <f t="shared" ca="1" si="23"/>
        <v>1</v>
      </c>
    </row>
    <row r="384" spans="3:29" x14ac:dyDescent="0.15">
      <c r="C384" s="107">
        <v>376</v>
      </c>
      <c r="D384" s="69">
        <f>IFERROR(MATCH(C384,索引!J:J,0),D383)</f>
        <v>38</v>
      </c>
      <c r="E384" s="69">
        <f t="shared" si="20"/>
        <v>2</v>
      </c>
      <c r="F384" s="69">
        <f>INDEX(索引!$F:$F,D384,1)</f>
        <v>10031</v>
      </c>
      <c r="G384" s="69" t="str">
        <f>INDEX(索引!$E:$E,D384,1)</f>
        <v>于吉</v>
      </c>
      <c r="H384" s="69" t="str">
        <f>INDEX(索引!$G:$G,D384,1)</f>
        <v>弓将</v>
      </c>
      <c r="J384" s="208" t="str">
        <f ca="1">IF($H384="步将",'[3]配置系数（将领）'!I384,IF($H384="骑将",'[4]配置系数（将领）'!I384,IF($H384="弓将",'[5]配置系数（将领）'!I384,"")))</f>
        <v>1003100000201</v>
      </c>
      <c r="K384" s="208" t="str">
        <f ca="1">IF($H384="步将",'[3]配置系数（将领）'!J384,IF($H384="骑将",'[4]配置系数（将领）'!J384,IF($H384="弓将",'[5]配置系数（将领）'!J384,"")))</f>
        <v>怒气技能:于吉召唤流星群，每隔0.3秒落下一颗流星随机攻击一个敌人，流星群持续10秒，每颗流星对敌人造成于吉攻击{0}%的策略伤害并眩晕0.5秒。</v>
      </c>
      <c r="L384" s="208">
        <f>IF($H384="步将",'[3]配置系数（将领）'!K384,IF($H384="骑将",'[4]配置系数（将领）'!K384,IF($H384="弓将",'[5]配置系数（将领）'!K384,"")))</f>
        <v>0</v>
      </c>
      <c r="M384" s="208">
        <f>IF($H384="步将",'[3]配置系数（将领）'!L384,IF($H384="骑将",'[4]配置系数（将领）'!L384,IF($H384="弓将",'[5]配置系数（将领）'!L384,"")))</f>
        <v>0</v>
      </c>
      <c r="N384" s="208" t="str">
        <f ca="1">IF($H384="步将",'[3]配置系数（将领）'!M384,IF($H384="骑将",'[4]配置系数（将领）'!M384,IF($H384="弓将",'[5]配置系数（将领）'!M384,"")))</f>
        <v>0.07+0.075+0.08+0.085+0.09+0.095+0.1+0.105+0.11+0.115+0.12+0.125+0.13+0.135+0.14+0.145+0.15</v>
      </c>
      <c r="O384" s="206">
        <f t="shared" ca="1" si="21"/>
        <v>100</v>
      </c>
      <c r="Q384" s="208" t="str">
        <f ca="1">IF($H384="步将",'[3]配置系数（将领）'!P384,IF($H384="骑将",'[4]配置系数（将领）'!P384,IF($H384="弓将",'[5]配置系数（将领）'!P384,"")))</f>
        <v/>
      </c>
      <c r="R384" s="208" t="str">
        <f ca="1">IF($H384="步将",'[3]配置系数（将领）'!Q384,IF($H384="骑将",'[4]配置系数（将领）'!Q384,IF($H384="弓将",'[5]配置系数（将领）'!Q384,"")))</f>
        <v/>
      </c>
      <c r="S384" s="208">
        <f>IF($H384="步将",'[3]配置系数（将领）'!R384,IF($H384="骑将",'[4]配置系数（将领）'!R384,IF($H384="弓将",'[5]配置系数（将领）'!R384,"")))</f>
        <v>0</v>
      </c>
      <c r="T384" s="208">
        <f>IF($H384="步将",'[3]配置系数（将领）'!S384,IF($H384="骑将",'[4]配置系数（将领）'!S384,IF($H384="弓将",'[5]配置系数（将领）'!S384,"")))</f>
        <v>0</v>
      </c>
      <c r="U384" s="208" t="str">
        <f ca="1">IF($H384="步将",'[3]配置系数（将领）'!T384,IF($H384="骑将",'[4]配置系数（将领）'!T384,IF($H384="弓将",'[5]配置系数（将领）'!T384,"")))</f>
        <v/>
      </c>
      <c r="V384" s="206">
        <f t="shared" ca="1" si="22"/>
        <v>1</v>
      </c>
      <c r="X384" s="208" t="str">
        <f ca="1">IF($H384="步将",'[3]配置系数（将领）'!W384,IF($H384="骑将",'[4]配置系数（将领）'!W384,IF($H384="弓将",'[5]配置系数（将领）'!W384,"")))</f>
        <v/>
      </c>
      <c r="Y384" s="208" t="str">
        <f ca="1">IF($H384="步将",'[3]配置系数（将领）'!X384,IF($H384="骑将",'[4]配置系数（将领）'!X384,IF($H384="弓将",'[5]配置系数（将领）'!X384,"")))</f>
        <v/>
      </c>
      <c r="Z384" s="208">
        <f>IF($H384="步将",'[3]配置系数（将领）'!Y384,IF($H384="骑将",'[4]配置系数（将领）'!Y384,IF($H384="弓将",'[5]配置系数（将领）'!Y384,"")))</f>
        <v>0</v>
      </c>
      <c r="AA384" s="208">
        <f>IF($H384="步将",'[3]配置系数（将领）'!Z384,IF($H384="骑将",'[4]配置系数（将领）'!Z384,IF($H384="弓将",'[5]配置系数（将领）'!Z384,"")))</f>
        <v>0</v>
      </c>
      <c r="AB384" s="208" t="str">
        <f ca="1">IF($H384="步将",'[3]配置系数（将领）'!AA384,IF($H384="骑将",'[4]配置系数（将领）'!AA384,IF($H384="弓将",'[5]配置系数（将领）'!AA384,"")))</f>
        <v/>
      </c>
      <c r="AC384" s="206">
        <f t="shared" ca="1" si="23"/>
        <v>1</v>
      </c>
    </row>
    <row r="385" spans="3:29" x14ac:dyDescent="0.15">
      <c r="C385" s="107">
        <v>377</v>
      </c>
      <c r="D385" s="69">
        <f>IFERROR(MATCH(C385,索引!J:J,0),D384)</f>
        <v>38</v>
      </c>
      <c r="E385" s="69">
        <f t="shared" si="20"/>
        <v>3</v>
      </c>
      <c r="F385" s="69">
        <f>INDEX(索引!$F:$F,D385,1)</f>
        <v>10031</v>
      </c>
      <c r="G385" s="69" t="str">
        <f>INDEX(索引!$E:$E,D385,1)</f>
        <v>于吉</v>
      </c>
      <c r="H385" s="69" t="str">
        <f>INDEX(索引!$G:$G,D385,1)</f>
        <v>弓将</v>
      </c>
      <c r="J385" s="208" t="str">
        <f ca="1">IF($H385="步将",'[3]配置系数（将领）'!I385,IF($H385="骑将",'[4]配置系数（将领）'!I385,IF($H385="弓将",'[5]配置系数（将领）'!I385,"")))</f>
        <v>1003100000202</v>
      </c>
      <c r="K385" s="208" t="str">
        <f ca="1">IF($H385="步将",'[3]配置系数（将领）'!J385,IF($H385="骑将",'[4]配置系数（将领）'!J385,IF($H385="弓将",'[5]配置系数（将领）'!J385,"")))</f>
        <v>怒气技能:于吉召唤流星群，每隔0.3秒落下一颗流星随机攻击一个敌人，流星群持续10秒，每颗流星对敌人造成于吉攻击{0}%的策略伤害并眩晕0.5秒。</v>
      </c>
      <c r="L385" s="208">
        <f>IF($H385="步将",'[3]配置系数（将领）'!K385,IF($H385="骑将",'[4]配置系数（将领）'!K385,IF($H385="弓将",'[5]配置系数（将领）'!K385,"")))</f>
        <v>0</v>
      </c>
      <c r="M385" s="208">
        <f>IF($H385="步将",'[3]配置系数（将领）'!L385,IF($H385="骑将",'[4]配置系数（将领）'!L385,IF($H385="弓将",'[5]配置系数（将领）'!L385,"")))</f>
        <v>0</v>
      </c>
      <c r="N385" s="208" t="str">
        <f ca="1">IF($H385="步将",'[3]配置系数（将领）'!M385,IF($H385="骑将",'[4]配置系数（将领）'!M385,IF($H385="弓将",'[5]配置系数（将领）'!M385,"")))</f>
        <v>0.5+0.5+0.5+0.5+0.5+0.5+0.5+0.5+0.5+0.5+0.5+0.5+0.5+0.5+0.5+0.5+0.5</v>
      </c>
      <c r="O385" s="206">
        <f t="shared" ca="1" si="21"/>
        <v>1</v>
      </c>
      <c r="Q385" s="208" t="str">
        <f ca="1">IF($H385="步将",'[3]配置系数（将领）'!P385,IF($H385="骑将",'[4]配置系数（将领）'!P385,IF($H385="弓将",'[5]配置系数（将领）'!P385,"")))</f>
        <v/>
      </c>
      <c r="R385" s="208" t="str">
        <f ca="1">IF($H385="步将",'[3]配置系数（将领）'!Q385,IF($H385="骑将",'[4]配置系数（将领）'!Q385,IF($H385="弓将",'[5]配置系数（将领）'!Q385,"")))</f>
        <v/>
      </c>
      <c r="S385" s="208">
        <f>IF($H385="步将",'[3]配置系数（将领）'!R385,IF($H385="骑将",'[4]配置系数（将领）'!R385,IF($H385="弓将",'[5]配置系数（将领）'!R385,"")))</f>
        <v>0</v>
      </c>
      <c r="T385" s="208">
        <f>IF($H385="步将",'[3]配置系数（将领）'!S385,IF($H385="骑将",'[4]配置系数（将领）'!S385,IF($H385="弓将",'[5]配置系数（将领）'!S385,"")))</f>
        <v>0</v>
      </c>
      <c r="U385" s="208" t="str">
        <f ca="1">IF($H385="步将",'[3]配置系数（将领）'!T385,IF($H385="骑将",'[4]配置系数（将领）'!T385,IF($H385="弓将",'[5]配置系数（将领）'!T385,"")))</f>
        <v/>
      </c>
      <c r="V385" s="206">
        <f t="shared" ca="1" si="22"/>
        <v>1</v>
      </c>
      <c r="X385" s="208" t="str">
        <f ca="1">IF($H385="步将",'[3]配置系数（将领）'!W385,IF($H385="骑将",'[4]配置系数（将领）'!W385,IF($H385="弓将",'[5]配置系数（将领）'!W385,"")))</f>
        <v/>
      </c>
      <c r="Y385" s="208" t="str">
        <f ca="1">IF($H385="步将",'[3]配置系数（将领）'!X385,IF($H385="骑将",'[4]配置系数（将领）'!X385,IF($H385="弓将",'[5]配置系数（将领）'!X385,"")))</f>
        <v/>
      </c>
      <c r="Z385" s="208">
        <f>IF($H385="步将",'[3]配置系数（将领）'!Y385,IF($H385="骑将",'[4]配置系数（将领）'!Y385,IF($H385="弓将",'[5]配置系数（将领）'!Y385,"")))</f>
        <v>0</v>
      </c>
      <c r="AA385" s="208">
        <f>IF($H385="步将",'[3]配置系数（将领）'!Z385,IF($H385="骑将",'[4]配置系数（将领）'!Z385,IF($H385="弓将",'[5]配置系数（将领）'!Z385,"")))</f>
        <v>0</v>
      </c>
      <c r="AB385" s="208" t="str">
        <f ca="1">IF($H385="步将",'[3]配置系数（将领）'!AA385,IF($H385="骑将",'[4]配置系数（将领）'!AA385,IF($H385="弓将",'[5]配置系数（将领）'!AA385,"")))</f>
        <v/>
      </c>
      <c r="AC385" s="206">
        <f t="shared" ca="1" si="23"/>
        <v>1</v>
      </c>
    </row>
    <row r="386" spans="3:29" x14ac:dyDescent="0.15">
      <c r="C386" s="107">
        <v>378</v>
      </c>
      <c r="D386" s="69">
        <f>IFERROR(MATCH(C386,索引!J:J,0),D385)</f>
        <v>38</v>
      </c>
      <c r="E386" s="69">
        <f t="shared" si="20"/>
        <v>4</v>
      </c>
      <c r="F386" s="69">
        <f>INDEX(索引!$F:$F,D386,1)</f>
        <v>10031</v>
      </c>
      <c r="G386" s="69" t="str">
        <f>INDEX(索引!$E:$E,D386,1)</f>
        <v>于吉</v>
      </c>
      <c r="H386" s="69" t="str">
        <f>INDEX(索引!$G:$G,D386,1)</f>
        <v>弓将</v>
      </c>
      <c r="J386" s="208" t="str">
        <f ca="1">IF($H386="步将",'[3]配置系数（将领）'!I386,IF($H386="骑将",'[4]配置系数（将领）'!I386,IF($H386="弓将",'[5]配置系数（将领）'!I386,"")))</f>
        <v>1003100000301</v>
      </c>
      <c r="K386" s="208" t="str">
        <f ca="1">IF($H386="步将",'[3]配置系数（将领）'!J386,IF($H386="骑将",'[4]配置系数（将领）'!J386,IF($H386="弓将",'[5]配置系数（将领）'!J386,"")))</f>
        <v>被动技能1:使用怒气技后，使全体敌人进入观星状态，持续12秒。观星状态持续期间，敌人每次受到负面效果都会被于吉召唤流星攻击，造成攻击{0}%的策略伤害，并眩晕0.5秒。（每个角色触发间隔2秒）</v>
      </c>
      <c r="L386" s="208">
        <f>IF($H386="步将",'[3]配置系数（将领）'!K386,IF($H386="骑将",'[4]配置系数（将领）'!K386,IF($H386="弓将",'[5]配置系数（将领）'!K386,"")))</f>
        <v>0</v>
      </c>
      <c r="M386" s="208">
        <f>IF($H386="步将",'[3]配置系数（将领）'!L386,IF($H386="骑将",'[4]配置系数（将领）'!L386,IF($H386="弓将",'[5]配置系数（将领）'!L386,"")))</f>
        <v>0</v>
      </c>
      <c r="N386" s="208" t="str">
        <f ca="1">IF($H386="步将",'[3]配置系数（将领）'!M386,IF($H386="骑将",'[4]配置系数（将领）'!M386,IF($H386="弓将",'[5]配置系数（将领）'!M386,"")))</f>
        <v>0.221+0.255+0.289+0.323+0.357+0.391+0.425+0.459+0.493+0.527+0.561+0.595+0.629+0.663+0.697+0.731+0.765</v>
      </c>
      <c r="O386" s="206">
        <f t="shared" ca="1" si="21"/>
        <v>100</v>
      </c>
      <c r="Q386" s="208" t="str">
        <f ca="1">IF($H386="步将",'[3]配置系数（将领）'!P386,IF($H386="骑将",'[4]配置系数（将领）'!P386,IF($H386="弓将",'[5]配置系数（将领）'!P386,"")))</f>
        <v/>
      </c>
      <c r="R386" s="208" t="str">
        <f ca="1">IF($H386="步将",'[3]配置系数（将领）'!Q386,IF($H386="骑将",'[4]配置系数（将领）'!Q386,IF($H386="弓将",'[5]配置系数（将领）'!Q386,"")))</f>
        <v/>
      </c>
      <c r="S386" s="208">
        <f>IF($H386="步将",'[3]配置系数（将领）'!R386,IF($H386="骑将",'[4]配置系数（将领）'!R386,IF($H386="弓将",'[5]配置系数（将领）'!R386,"")))</f>
        <v>0</v>
      </c>
      <c r="T386" s="208">
        <f>IF($H386="步将",'[3]配置系数（将领）'!S386,IF($H386="骑将",'[4]配置系数（将领）'!S386,IF($H386="弓将",'[5]配置系数（将领）'!S386,"")))</f>
        <v>0</v>
      </c>
      <c r="U386" s="208" t="str">
        <f ca="1">IF($H386="步将",'[3]配置系数（将领）'!T386,IF($H386="骑将",'[4]配置系数（将领）'!T386,IF($H386="弓将",'[5]配置系数（将领）'!T386,"")))</f>
        <v/>
      </c>
      <c r="V386" s="206">
        <f t="shared" ca="1" si="22"/>
        <v>1</v>
      </c>
      <c r="X386" s="208" t="str">
        <f ca="1">IF($H386="步将",'[3]配置系数（将领）'!W386,IF($H386="骑将",'[4]配置系数（将领）'!W386,IF($H386="弓将",'[5]配置系数（将领）'!W386,"")))</f>
        <v/>
      </c>
      <c r="Y386" s="208" t="str">
        <f ca="1">IF($H386="步将",'[3]配置系数（将领）'!X386,IF($H386="骑将",'[4]配置系数（将领）'!X386,IF($H386="弓将",'[5]配置系数（将领）'!X386,"")))</f>
        <v/>
      </c>
      <c r="Z386" s="208">
        <f>IF($H386="步将",'[3]配置系数（将领）'!Y386,IF($H386="骑将",'[4]配置系数（将领）'!Y386,IF($H386="弓将",'[5]配置系数（将领）'!Y386,"")))</f>
        <v>0</v>
      </c>
      <c r="AA386" s="208">
        <f>IF($H386="步将",'[3]配置系数（将领）'!Z386,IF($H386="骑将",'[4]配置系数（将领）'!Z386,IF($H386="弓将",'[5]配置系数（将领）'!Z386,"")))</f>
        <v>0</v>
      </c>
      <c r="AB386" s="208" t="str">
        <f ca="1">IF($H386="步将",'[3]配置系数（将领）'!AA386,IF($H386="骑将",'[4]配置系数（将领）'!AA386,IF($H386="弓将",'[5]配置系数（将领）'!AA386,"")))</f>
        <v/>
      </c>
      <c r="AC386" s="206">
        <f t="shared" ca="1" si="23"/>
        <v>1</v>
      </c>
    </row>
    <row r="387" spans="3:29" x14ac:dyDescent="0.15">
      <c r="C387" s="107">
        <v>379</v>
      </c>
      <c r="D387" s="69">
        <f>IFERROR(MATCH(C387,索引!J:J,0),D386)</f>
        <v>38</v>
      </c>
      <c r="E387" s="69">
        <f t="shared" si="20"/>
        <v>5</v>
      </c>
      <c r="F387" s="69">
        <f>INDEX(索引!$F:$F,D387,1)</f>
        <v>10031</v>
      </c>
      <c r="G387" s="69" t="str">
        <f>INDEX(索引!$E:$E,D387,1)</f>
        <v>于吉</v>
      </c>
      <c r="H387" s="69" t="str">
        <f>INDEX(索引!$G:$G,D387,1)</f>
        <v>弓将</v>
      </c>
      <c r="J387" s="208" t="str">
        <f ca="1">IF($H387="步将",'[3]配置系数（将领）'!I387,IF($H387="骑将",'[4]配置系数（将领）'!I387,IF($H387="弓将",'[5]配置系数（将领）'!I387,"")))</f>
        <v>1003100000302</v>
      </c>
      <c r="K387" s="208" t="str">
        <f ca="1">IF($H387="步将",'[3]配置系数（将领）'!J387,IF($H387="骑将",'[4]配置系数（将领）'!J387,IF($H387="弓将",'[5]配置系数（将领）'!J387,"")))</f>
        <v>被动技能1:使用怒气技后，使全体敌人进入观星状态，持续12秒。观星状态持续期间，敌人每次受到负面效果都会被于吉召唤流星攻击，造成攻击{0}%的策略伤害，并眩晕0.5秒。（每个角色触发间隔2秒）</v>
      </c>
      <c r="L387" s="208">
        <f>IF($H387="步将",'[3]配置系数（将领）'!K387,IF($H387="骑将",'[4]配置系数（将领）'!K387,IF($H387="弓将",'[5]配置系数（将领）'!K387,"")))</f>
        <v>0</v>
      </c>
      <c r="M387" s="208">
        <f>IF($H387="步将",'[3]配置系数（将领）'!L387,IF($H387="骑将",'[4]配置系数（将领）'!L387,IF($H387="弓将",'[5]配置系数（将领）'!L387,"")))</f>
        <v>0</v>
      </c>
      <c r="N387" s="208" t="str">
        <f ca="1">IF($H387="步将",'[3]配置系数（将领）'!M387,IF($H387="骑将",'[4]配置系数（将领）'!M387,IF($H387="弓将",'[5]配置系数（将领）'!M387,"")))</f>
        <v>0.5+0.5+0.5+0.5+0.5+0.5+0.5+0.5+0.5+0.5+0.5+0.5+0.5+0.5+0.5+0.5+0.5</v>
      </c>
      <c r="O387" s="206">
        <f t="shared" ca="1" si="21"/>
        <v>1</v>
      </c>
      <c r="Q387" s="208" t="str">
        <f ca="1">IF($H387="步将",'[3]配置系数（将领）'!P387,IF($H387="骑将",'[4]配置系数（将领）'!P387,IF($H387="弓将",'[5]配置系数（将领）'!P387,"")))</f>
        <v/>
      </c>
      <c r="R387" s="208" t="str">
        <f ca="1">IF($H387="步将",'[3]配置系数（将领）'!Q387,IF($H387="骑将",'[4]配置系数（将领）'!Q387,IF($H387="弓将",'[5]配置系数（将领）'!Q387,"")))</f>
        <v/>
      </c>
      <c r="S387" s="208">
        <f>IF($H387="步将",'[3]配置系数（将领）'!R387,IF($H387="骑将",'[4]配置系数（将领）'!R387,IF($H387="弓将",'[5]配置系数（将领）'!R387,"")))</f>
        <v>0</v>
      </c>
      <c r="T387" s="208">
        <f>IF($H387="步将",'[3]配置系数（将领）'!S387,IF($H387="骑将",'[4]配置系数（将领）'!S387,IF($H387="弓将",'[5]配置系数（将领）'!S387,"")))</f>
        <v>0</v>
      </c>
      <c r="U387" s="208" t="str">
        <f ca="1">IF($H387="步将",'[3]配置系数（将领）'!T387,IF($H387="骑将",'[4]配置系数（将领）'!T387,IF($H387="弓将",'[5]配置系数（将领）'!T387,"")))</f>
        <v/>
      </c>
      <c r="V387" s="206">
        <f t="shared" ca="1" si="22"/>
        <v>1</v>
      </c>
      <c r="X387" s="208" t="str">
        <f ca="1">IF($H387="步将",'[3]配置系数（将领）'!W387,IF($H387="骑将",'[4]配置系数（将领）'!W387,IF($H387="弓将",'[5]配置系数（将领）'!W387,"")))</f>
        <v/>
      </c>
      <c r="Y387" s="208" t="str">
        <f ca="1">IF($H387="步将",'[3]配置系数（将领）'!X387,IF($H387="骑将",'[4]配置系数（将领）'!X387,IF($H387="弓将",'[5]配置系数（将领）'!X387,"")))</f>
        <v/>
      </c>
      <c r="Z387" s="208">
        <f>IF($H387="步将",'[3]配置系数（将领）'!Y387,IF($H387="骑将",'[4]配置系数（将领）'!Y387,IF($H387="弓将",'[5]配置系数（将领）'!Y387,"")))</f>
        <v>0</v>
      </c>
      <c r="AA387" s="208">
        <f>IF($H387="步将",'[3]配置系数（将领）'!Z387,IF($H387="骑将",'[4]配置系数（将领）'!Z387,IF($H387="弓将",'[5]配置系数（将领）'!Z387,"")))</f>
        <v>0</v>
      </c>
      <c r="AB387" s="208" t="str">
        <f ca="1">IF($H387="步将",'[3]配置系数（将领）'!AA387,IF($H387="骑将",'[4]配置系数（将领）'!AA387,IF($H387="弓将",'[5]配置系数（将领）'!AA387,"")))</f>
        <v/>
      </c>
      <c r="AC387" s="206">
        <f t="shared" ca="1" si="23"/>
        <v>1</v>
      </c>
    </row>
    <row r="388" spans="3:29" x14ac:dyDescent="0.15">
      <c r="C388" s="107">
        <v>380</v>
      </c>
      <c r="D388" s="69">
        <f>IFERROR(MATCH(C388,索引!J:J,0),D387)</f>
        <v>38</v>
      </c>
      <c r="E388" s="69">
        <f t="shared" si="20"/>
        <v>6</v>
      </c>
      <c r="F388" s="69">
        <f>INDEX(索引!$F:$F,D388,1)</f>
        <v>10031</v>
      </c>
      <c r="G388" s="69" t="str">
        <f>INDEX(索引!$E:$E,D388,1)</f>
        <v>于吉</v>
      </c>
      <c r="H388" s="69" t="str">
        <f>INDEX(索引!$G:$G,D388,1)</f>
        <v>弓将</v>
      </c>
      <c r="J388" s="208" t="str">
        <f ca="1">IF($H388="步将",'[3]配置系数（将领）'!I388,IF($H388="骑将",'[4]配置系数（将领）'!I388,IF($H388="弓将",'[5]配置系数（将领）'!I388,"")))</f>
        <v>1003100000401</v>
      </c>
      <c r="K388" s="208" t="str">
        <f ca="1">IF($H388="步将",'[3]配置系数（将领）'!J388,IF($H388="骑将",'[4]配置系数（将领）'!J388,IF($H388="弓将",'[5]配置系数（将领）'!J388,"")))</f>
        <v>被动技能2:武将率领弓兵时，弓兵的攻击速度增加8；率领弩兵时，弩兵攻击无视20%护甲。</v>
      </c>
      <c r="L388" s="208">
        <f>IF($H388="步将",'[3]配置系数（将领）'!K388,IF($H388="骑将",'[4]配置系数（将领）'!K388,IF($H388="弓将",'[5]配置系数（将领）'!K388,"")))</f>
        <v>0</v>
      </c>
      <c r="M388" s="208">
        <f>IF($H388="步将",'[3]配置系数（将领）'!L388,IF($H388="骑将",'[4]配置系数（将领）'!L388,IF($H388="弓将",'[5]配置系数（将领）'!L388,"")))</f>
        <v>0</v>
      </c>
      <c r="N388" s="208" t="str">
        <f ca="1">IF($H388="步将",'[3]配置系数（将领）'!M388,IF($H388="骑将",'[4]配置系数（将领）'!M388,IF($H388="弓将",'[5]配置系数（将领）'!M388,"")))</f>
        <v>8+8+8+8+8+8+8+8+8+8+8+8+8+8+8+8+8</v>
      </c>
      <c r="O388" s="206">
        <f t="shared" ca="1" si="21"/>
        <v>1</v>
      </c>
      <c r="Q388" s="208" t="str">
        <f ca="1">IF($H388="步将",'[3]配置系数（将领）'!P388,IF($H388="骑将",'[4]配置系数（将领）'!P388,IF($H388="弓将",'[5]配置系数（将领）'!P388,"")))</f>
        <v>1003100000402</v>
      </c>
      <c r="R388" s="208" t="str">
        <f ca="1">IF($H388="步将",'[3]配置系数（将领）'!Q388,IF($H388="骑将",'[4]配置系数（将领）'!Q388,IF($H388="弓将",'[5]配置系数（将领）'!Q388,"")))</f>
        <v>被动技能2:武将率领弓兵时，弓兵的攻击速度增加8；率领弩兵时，弩兵攻击无视20%护甲。</v>
      </c>
      <c r="S388" s="208">
        <f>IF($H388="步将",'[3]配置系数（将领）'!R388,IF($H388="骑将",'[4]配置系数（将领）'!R388,IF($H388="弓将",'[5]配置系数（将领）'!R388,"")))</f>
        <v>0</v>
      </c>
      <c r="T388" s="208">
        <f>IF($H388="步将",'[3]配置系数（将领）'!S388,IF($H388="骑将",'[4]配置系数（将领）'!S388,IF($H388="弓将",'[5]配置系数（将领）'!S388,"")))</f>
        <v>0</v>
      </c>
      <c r="U388" s="208" t="str">
        <f ca="1">IF($H388="步将",'[3]配置系数（将领）'!T388,IF($H388="骑将",'[4]配置系数（将领）'!T388,IF($H388="弓将",'[5]配置系数（将领）'!T388,"")))</f>
        <v>0.2+0.2+0.2+0.2+0.2+0.2+0.2+0.2+0.2+0.2+0.2+0.2+0.2+0.2+0.2+0.2+0.2</v>
      </c>
      <c r="V388" s="206">
        <f t="shared" ca="1" si="22"/>
        <v>1</v>
      </c>
      <c r="X388" s="208" t="str">
        <f ca="1">IF($H388="步将",'[3]配置系数（将领）'!W388,IF($H388="骑将",'[4]配置系数（将领）'!W388,IF($H388="弓将",'[5]配置系数（将领）'!W388,"")))</f>
        <v/>
      </c>
      <c r="Y388" s="208" t="str">
        <f ca="1">IF($H388="步将",'[3]配置系数（将领）'!X388,IF($H388="骑将",'[4]配置系数（将领）'!X388,IF($H388="弓将",'[5]配置系数（将领）'!X388,"")))</f>
        <v/>
      </c>
      <c r="Z388" s="208">
        <f>IF($H388="步将",'[3]配置系数（将领）'!Y388,IF($H388="骑将",'[4]配置系数（将领）'!Y388,IF($H388="弓将",'[5]配置系数（将领）'!Y388,"")))</f>
        <v>0</v>
      </c>
      <c r="AA388" s="208">
        <f>IF($H388="步将",'[3]配置系数（将领）'!Z388,IF($H388="骑将",'[4]配置系数（将领）'!Z388,IF($H388="弓将",'[5]配置系数（将领）'!Z388,"")))</f>
        <v>0</v>
      </c>
      <c r="AB388" s="208" t="str">
        <f ca="1">IF($H388="步将",'[3]配置系数（将领）'!AA388,IF($H388="骑将",'[4]配置系数（将领）'!AA388,IF($H388="弓将",'[5]配置系数（将领）'!AA388,"")))</f>
        <v/>
      </c>
      <c r="AC388" s="206">
        <f t="shared" ca="1" si="23"/>
        <v>1</v>
      </c>
    </row>
    <row r="389" spans="3:29" x14ac:dyDescent="0.15">
      <c r="C389" s="107">
        <v>381</v>
      </c>
      <c r="D389" s="69">
        <f>IFERROR(MATCH(C389,索引!J:J,0),D388)</f>
        <v>38</v>
      </c>
      <c r="E389" s="69">
        <f t="shared" si="20"/>
        <v>7</v>
      </c>
      <c r="F389" s="69">
        <f>INDEX(索引!$F:$F,D389,1)</f>
        <v>10031</v>
      </c>
      <c r="G389" s="69" t="str">
        <f>INDEX(索引!$E:$E,D389,1)</f>
        <v>于吉</v>
      </c>
      <c r="H389" s="69" t="str">
        <f>INDEX(索引!$G:$G,D389,1)</f>
        <v>弓将</v>
      </c>
      <c r="J389" s="208" t="str">
        <f ca="1">IF($H389="步将",'[3]配置系数（将领）'!I389,IF($H389="骑将",'[4]配置系数（将领）'!I389,IF($H389="弓将",'[5]配置系数（将领）'!I389,"")))</f>
        <v>1003100000501</v>
      </c>
      <c r="K389" s="208" t="str">
        <f ca="1">IF($H389="步将",'[3]配置系数（将领）'!J389,IF($H389="骑将",'[4]配置系数（将领）'!J389,IF($H389="弓将",'[5]配置系数（将领）'!J389,"")))</f>
        <v>被动技能3:兵不厌诈，攻心为上，自身造成的负面效果与控制时长延长20%。</v>
      </c>
      <c r="L389" s="208">
        <f>IF($H389="步将",'[3]配置系数（将领）'!K389,IF($H389="骑将",'[4]配置系数（将领）'!K389,IF($H389="弓将",'[5]配置系数（将领）'!K389,"")))</f>
        <v>0</v>
      </c>
      <c r="M389" s="208">
        <f>IF($H389="步将",'[3]配置系数（将领）'!L389,IF($H389="骑将",'[4]配置系数（将领）'!L389,IF($H389="弓将",'[5]配置系数（将领）'!L389,"")))</f>
        <v>0</v>
      </c>
      <c r="N389" s="208" t="str">
        <f ca="1">IF($H389="步将",'[3]配置系数（将领）'!M389,IF($H389="骑将",'[4]配置系数（将领）'!M389,IF($H389="弓将",'[5]配置系数（将领）'!M389,"")))</f>
        <v>0.2+0.2+0.2+0.2+0.2+0.2+0.2+0.2+0.2+0.2+0.2+0.2+0.2+0.2+0.2+0.2+0.2</v>
      </c>
      <c r="O389" s="206">
        <f t="shared" ca="1" si="21"/>
        <v>1</v>
      </c>
      <c r="Q389" s="208" t="str">
        <f ca="1">IF($H389="步将",'[3]配置系数（将领）'!P389,IF($H389="骑将",'[4]配置系数（将领）'!P389,IF($H389="弓将",'[5]配置系数（将领）'!P389,"")))</f>
        <v/>
      </c>
      <c r="R389" s="208" t="str">
        <f ca="1">IF($H389="步将",'[3]配置系数（将领）'!Q389,IF($H389="骑将",'[4]配置系数（将领）'!Q389,IF($H389="弓将",'[5]配置系数（将领）'!Q389,"")))</f>
        <v/>
      </c>
      <c r="S389" s="208">
        <f>IF($H389="步将",'[3]配置系数（将领）'!R389,IF($H389="骑将",'[4]配置系数（将领）'!R389,IF($H389="弓将",'[5]配置系数（将领）'!R389,"")))</f>
        <v>0</v>
      </c>
      <c r="T389" s="208">
        <f>IF($H389="步将",'[3]配置系数（将领）'!S389,IF($H389="骑将",'[4]配置系数（将领）'!S389,IF($H389="弓将",'[5]配置系数（将领）'!S389,"")))</f>
        <v>0</v>
      </c>
      <c r="U389" s="208" t="str">
        <f ca="1">IF($H389="步将",'[3]配置系数（将领）'!T389,IF($H389="骑将",'[4]配置系数（将领）'!T389,IF($H389="弓将",'[5]配置系数（将领）'!T389,"")))</f>
        <v/>
      </c>
      <c r="V389" s="206">
        <f t="shared" ca="1" si="22"/>
        <v>1</v>
      </c>
      <c r="X389" s="208" t="str">
        <f ca="1">IF($H389="步将",'[3]配置系数（将领）'!W389,IF($H389="骑将",'[4]配置系数（将领）'!W389,IF($H389="弓将",'[5]配置系数（将领）'!W389,"")))</f>
        <v/>
      </c>
      <c r="Y389" s="208" t="str">
        <f ca="1">IF($H389="步将",'[3]配置系数（将领）'!X389,IF($H389="骑将",'[4]配置系数（将领）'!X389,IF($H389="弓将",'[5]配置系数（将领）'!X389,"")))</f>
        <v/>
      </c>
      <c r="Z389" s="208">
        <f>IF($H389="步将",'[3]配置系数（将领）'!Y389,IF($H389="骑将",'[4]配置系数（将领）'!Y389,IF($H389="弓将",'[5]配置系数（将领）'!Y389,"")))</f>
        <v>0</v>
      </c>
      <c r="AA389" s="208">
        <f>IF($H389="步将",'[3]配置系数（将领）'!Z389,IF($H389="骑将",'[4]配置系数（将领）'!Z389,IF($H389="弓将",'[5]配置系数（将领）'!Z389,"")))</f>
        <v>0</v>
      </c>
      <c r="AB389" s="208" t="str">
        <f ca="1">IF($H389="步将",'[3]配置系数（将领）'!AA389,IF($H389="骑将",'[4]配置系数（将领）'!AA389,IF($H389="弓将",'[5]配置系数（将领）'!AA389,"")))</f>
        <v/>
      </c>
      <c r="AC389" s="206">
        <f t="shared" ca="1" si="23"/>
        <v>1</v>
      </c>
    </row>
    <row r="390" spans="3:29" x14ac:dyDescent="0.15">
      <c r="C390" s="107">
        <v>382</v>
      </c>
      <c r="D390" s="69">
        <f>IFERROR(MATCH(C390,索引!J:J,0),D389)</f>
        <v>38</v>
      </c>
      <c r="E390" s="69">
        <f t="shared" si="20"/>
        <v>8</v>
      </c>
      <c r="F390" s="69">
        <f>INDEX(索引!$F:$F,D390,1)</f>
        <v>10031</v>
      </c>
      <c r="G390" s="69" t="str">
        <f>INDEX(索引!$E:$E,D390,1)</f>
        <v>于吉</v>
      </c>
      <c r="H390" s="69" t="str">
        <f>INDEX(索引!$G:$G,D390,1)</f>
        <v>弓将</v>
      </c>
      <c r="J390" s="208" t="str">
        <f ca="1">IF($H390="步将",'[3]配置系数（将领）'!I390,IF($H390="骑将",'[4]配置系数（将领）'!I390,IF($H390="弓将",'[5]配置系数（将领）'!I390,"")))</f>
        <v/>
      </c>
      <c r="K390" s="208" t="str">
        <f ca="1">IF($H390="步将",'[3]配置系数（将领）'!J390,IF($H390="骑将",'[4]配置系数（将领）'!J390,IF($H390="弓将",'[5]配置系数（将领）'!J390,"")))</f>
        <v/>
      </c>
      <c r="L390" s="208">
        <f>IF($H390="步将",'[3]配置系数（将领）'!K390,IF($H390="骑将",'[4]配置系数（将领）'!K390,IF($H390="弓将",'[5]配置系数（将领）'!K390,"")))</f>
        <v>0</v>
      </c>
      <c r="M390" s="208">
        <f>IF($H390="步将",'[3]配置系数（将领）'!L390,IF($H390="骑将",'[4]配置系数（将领）'!L390,IF($H390="弓将",'[5]配置系数（将领）'!L390,"")))</f>
        <v>0</v>
      </c>
      <c r="N390" s="208" t="str">
        <f ca="1">IF($H390="步将",'[3]配置系数（将领）'!M390,IF($H390="骑将",'[4]配置系数（将领）'!M390,IF($H390="弓将",'[5]配置系数（将领）'!M390,"")))</f>
        <v/>
      </c>
      <c r="O390" s="206">
        <f t="shared" ca="1" si="21"/>
        <v>1</v>
      </c>
      <c r="Q390" s="208" t="str">
        <f ca="1">IF($H390="步将",'[3]配置系数（将领）'!P390,IF($H390="骑将",'[4]配置系数（将领）'!P390,IF($H390="弓将",'[5]配置系数（将领）'!P390,"")))</f>
        <v/>
      </c>
      <c r="R390" s="208" t="str">
        <f ca="1">IF($H390="步将",'[3]配置系数（将领）'!Q390,IF($H390="骑将",'[4]配置系数（将领）'!Q390,IF($H390="弓将",'[5]配置系数（将领）'!Q390,"")))</f>
        <v/>
      </c>
      <c r="S390" s="208">
        <f>IF($H390="步将",'[3]配置系数（将领）'!R390,IF($H390="骑将",'[4]配置系数（将领）'!R390,IF($H390="弓将",'[5]配置系数（将领）'!R390,"")))</f>
        <v>0</v>
      </c>
      <c r="T390" s="208">
        <f>IF($H390="步将",'[3]配置系数（将领）'!S390,IF($H390="骑将",'[4]配置系数（将领）'!S390,IF($H390="弓将",'[5]配置系数（将领）'!S390,"")))</f>
        <v>0</v>
      </c>
      <c r="U390" s="208" t="str">
        <f ca="1">IF($H390="步将",'[3]配置系数（将领）'!T390,IF($H390="骑将",'[4]配置系数（将领）'!T390,IF($H390="弓将",'[5]配置系数（将领）'!T390,"")))</f>
        <v/>
      </c>
      <c r="V390" s="206">
        <f t="shared" ca="1" si="22"/>
        <v>1</v>
      </c>
      <c r="X390" s="208" t="str">
        <f ca="1">IF($H390="步将",'[3]配置系数（将领）'!W390,IF($H390="骑将",'[4]配置系数（将领）'!W390,IF($H390="弓将",'[5]配置系数（将领）'!W390,"")))</f>
        <v/>
      </c>
      <c r="Y390" s="208" t="str">
        <f ca="1">IF($H390="步将",'[3]配置系数（将领）'!X390,IF($H390="骑将",'[4]配置系数（将领）'!X390,IF($H390="弓将",'[5]配置系数（将领）'!X390,"")))</f>
        <v/>
      </c>
      <c r="Z390" s="208">
        <f>IF($H390="步将",'[3]配置系数（将领）'!Y390,IF($H390="骑将",'[4]配置系数（将领）'!Y390,IF($H390="弓将",'[5]配置系数（将领）'!Y390,"")))</f>
        <v>0</v>
      </c>
      <c r="AA390" s="208">
        <f>IF($H390="步将",'[3]配置系数（将领）'!Z390,IF($H390="骑将",'[4]配置系数（将领）'!Z390,IF($H390="弓将",'[5]配置系数（将领）'!Z390,"")))</f>
        <v>0</v>
      </c>
      <c r="AB390" s="208" t="str">
        <f ca="1">IF($H390="步将",'[3]配置系数（将领）'!AA390,IF($H390="骑将",'[4]配置系数（将领）'!AA390,IF($H390="弓将",'[5]配置系数（将领）'!AA390,"")))</f>
        <v/>
      </c>
      <c r="AC390" s="206">
        <f t="shared" ca="1" si="23"/>
        <v>1</v>
      </c>
    </row>
    <row r="391" spans="3:29" x14ac:dyDescent="0.15">
      <c r="C391" s="107">
        <v>383</v>
      </c>
      <c r="D391" s="69">
        <f>IFERROR(MATCH(C391,索引!J:J,0),D390)</f>
        <v>38</v>
      </c>
      <c r="E391" s="69">
        <f t="shared" si="20"/>
        <v>9</v>
      </c>
      <c r="F391" s="69">
        <f>INDEX(索引!$F:$F,D391,1)</f>
        <v>10031</v>
      </c>
      <c r="G391" s="69" t="str">
        <f>INDEX(索引!$E:$E,D391,1)</f>
        <v>于吉</v>
      </c>
      <c r="H391" s="69" t="str">
        <f>INDEX(索引!$G:$G,D391,1)</f>
        <v>弓将</v>
      </c>
      <c r="J391" s="208" t="str">
        <f ca="1">IF($H391="步将",'[3]配置系数（将领）'!I391,IF($H391="骑将",'[4]配置系数（将领）'!I391,IF($H391="弓将",'[5]配置系数（将领）'!I391,"")))</f>
        <v/>
      </c>
      <c r="K391" s="208" t="str">
        <f ca="1">IF($H391="步将",'[3]配置系数（将领）'!J391,IF($H391="骑将",'[4]配置系数（将领）'!J391,IF($H391="弓将",'[5]配置系数（将领）'!J391,"")))</f>
        <v/>
      </c>
      <c r="L391" s="208">
        <f>IF($H391="步将",'[3]配置系数（将领）'!K391,IF($H391="骑将",'[4]配置系数（将领）'!K391,IF($H391="弓将",'[5]配置系数（将领）'!K391,"")))</f>
        <v>0</v>
      </c>
      <c r="M391" s="208">
        <f>IF($H391="步将",'[3]配置系数（将领）'!L391,IF($H391="骑将",'[4]配置系数（将领）'!L391,IF($H391="弓将",'[5]配置系数（将领）'!L391,"")))</f>
        <v>0</v>
      </c>
      <c r="N391" s="208" t="str">
        <f ca="1">IF($H391="步将",'[3]配置系数（将领）'!M391,IF($H391="骑将",'[4]配置系数（将领）'!M391,IF($H391="弓将",'[5]配置系数（将领）'!M391,"")))</f>
        <v/>
      </c>
      <c r="O391" s="206">
        <f t="shared" ca="1" si="21"/>
        <v>1</v>
      </c>
      <c r="Q391" s="208" t="str">
        <f ca="1">IF($H391="步将",'[3]配置系数（将领）'!P391,IF($H391="骑将",'[4]配置系数（将领）'!P391,IF($H391="弓将",'[5]配置系数（将领）'!P391,"")))</f>
        <v/>
      </c>
      <c r="R391" s="208" t="str">
        <f ca="1">IF($H391="步将",'[3]配置系数（将领）'!Q391,IF($H391="骑将",'[4]配置系数（将领）'!Q391,IF($H391="弓将",'[5]配置系数（将领）'!Q391,"")))</f>
        <v/>
      </c>
      <c r="S391" s="208">
        <f>IF($H391="步将",'[3]配置系数（将领）'!R391,IF($H391="骑将",'[4]配置系数（将领）'!R391,IF($H391="弓将",'[5]配置系数（将领）'!R391,"")))</f>
        <v>0</v>
      </c>
      <c r="T391" s="208">
        <f>IF($H391="步将",'[3]配置系数（将领）'!S391,IF($H391="骑将",'[4]配置系数（将领）'!S391,IF($H391="弓将",'[5]配置系数（将领）'!S391,"")))</f>
        <v>0</v>
      </c>
      <c r="U391" s="208" t="str">
        <f ca="1">IF($H391="步将",'[3]配置系数（将领）'!T391,IF($H391="骑将",'[4]配置系数（将领）'!T391,IF($H391="弓将",'[5]配置系数（将领）'!T391,"")))</f>
        <v/>
      </c>
      <c r="V391" s="206">
        <f t="shared" ca="1" si="22"/>
        <v>1</v>
      </c>
      <c r="X391" s="208" t="str">
        <f ca="1">IF($H391="步将",'[3]配置系数（将领）'!W391,IF($H391="骑将",'[4]配置系数（将领）'!W391,IF($H391="弓将",'[5]配置系数（将领）'!W391,"")))</f>
        <v/>
      </c>
      <c r="Y391" s="208" t="str">
        <f ca="1">IF($H391="步将",'[3]配置系数（将领）'!X391,IF($H391="骑将",'[4]配置系数（将领）'!X391,IF($H391="弓将",'[5]配置系数（将领）'!X391,"")))</f>
        <v/>
      </c>
      <c r="Z391" s="208">
        <f>IF($H391="步将",'[3]配置系数（将领）'!Y391,IF($H391="骑将",'[4]配置系数（将领）'!Y391,IF($H391="弓将",'[5]配置系数（将领）'!Y391,"")))</f>
        <v>0</v>
      </c>
      <c r="AA391" s="208">
        <f>IF($H391="步将",'[3]配置系数（将领）'!Z391,IF($H391="骑将",'[4]配置系数（将领）'!Z391,IF($H391="弓将",'[5]配置系数（将领）'!Z391,"")))</f>
        <v>0</v>
      </c>
      <c r="AB391" s="208" t="str">
        <f ca="1">IF($H391="步将",'[3]配置系数（将领）'!AA391,IF($H391="骑将",'[4]配置系数（将领）'!AA391,IF($H391="弓将",'[5]配置系数（将领）'!AA391,"")))</f>
        <v/>
      </c>
      <c r="AC391" s="206">
        <f t="shared" ca="1" si="23"/>
        <v>1</v>
      </c>
    </row>
    <row r="392" spans="3:29" x14ac:dyDescent="0.15">
      <c r="C392" s="107">
        <v>384</v>
      </c>
      <c r="D392" s="69">
        <f>IFERROR(MATCH(C392,索引!J:J,0),D391)</f>
        <v>38</v>
      </c>
      <c r="E392" s="69">
        <f t="shared" si="20"/>
        <v>10</v>
      </c>
      <c r="F392" s="69">
        <f>INDEX(索引!$F:$F,D392,1)</f>
        <v>10031</v>
      </c>
      <c r="G392" s="69" t="str">
        <f>INDEX(索引!$E:$E,D392,1)</f>
        <v>于吉</v>
      </c>
      <c r="H392" s="69" t="str">
        <f>INDEX(索引!$G:$G,D392,1)</f>
        <v>弓将</v>
      </c>
      <c r="J392" s="208" t="str">
        <f ca="1">IF($H392="步将",'[3]配置系数（将领）'!I392,IF($H392="骑将",'[4]配置系数（将领）'!I392,IF($H392="弓将",'[5]配置系数（将领）'!I392,"")))</f>
        <v/>
      </c>
      <c r="K392" s="208" t="str">
        <f ca="1">IF($H392="步将",'[3]配置系数（将领）'!J392,IF($H392="骑将",'[4]配置系数（将领）'!J392,IF($H392="弓将",'[5]配置系数（将领）'!J392,"")))</f>
        <v/>
      </c>
      <c r="L392" s="208">
        <f>IF($H392="步将",'[3]配置系数（将领）'!K392,IF($H392="骑将",'[4]配置系数（将领）'!K392,IF($H392="弓将",'[5]配置系数（将领）'!K392,"")))</f>
        <v>0</v>
      </c>
      <c r="M392" s="208">
        <f>IF($H392="步将",'[3]配置系数（将领）'!L392,IF($H392="骑将",'[4]配置系数（将领）'!L392,IF($H392="弓将",'[5]配置系数（将领）'!L392,"")))</f>
        <v>0</v>
      </c>
      <c r="N392" s="208" t="str">
        <f ca="1">IF($H392="步将",'[3]配置系数（将领）'!M392,IF($H392="骑将",'[4]配置系数（将领）'!M392,IF($H392="弓将",'[5]配置系数（将领）'!M392,"")))</f>
        <v/>
      </c>
      <c r="O392" s="206">
        <f t="shared" ca="1" si="21"/>
        <v>1</v>
      </c>
      <c r="Q392" s="208" t="str">
        <f ca="1">IF($H392="步将",'[3]配置系数（将领）'!P392,IF($H392="骑将",'[4]配置系数（将领）'!P392,IF($H392="弓将",'[5]配置系数（将领）'!P392,"")))</f>
        <v/>
      </c>
      <c r="R392" s="208" t="str">
        <f ca="1">IF($H392="步将",'[3]配置系数（将领）'!Q392,IF($H392="骑将",'[4]配置系数（将领）'!Q392,IF($H392="弓将",'[5]配置系数（将领）'!Q392,"")))</f>
        <v/>
      </c>
      <c r="S392" s="208">
        <f>IF($H392="步将",'[3]配置系数（将领）'!R392,IF($H392="骑将",'[4]配置系数（将领）'!R392,IF($H392="弓将",'[5]配置系数（将领）'!R392,"")))</f>
        <v>0</v>
      </c>
      <c r="T392" s="208">
        <f>IF($H392="步将",'[3]配置系数（将领）'!S392,IF($H392="骑将",'[4]配置系数（将领）'!S392,IF($H392="弓将",'[5]配置系数（将领）'!S392,"")))</f>
        <v>0</v>
      </c>
      <c r="U392" s="208" t="str">
        <f ca="1">IF($H392="步将",'[3]配置系数（将领）'!T392,IF($H392="骑将",'[4]配置系数（将领）'!T392,IF($H392="弓将",'[5]配置系数（将领）'!T392,"")))</f>
        <v/>
      </c>
      <c r="V392" s="206">
        <f t="shared" ca="1" si="22"/>
        <v>1</v>
      </c>
      <c r="X392" s="208" t="str">
        <f ca="1">IF($H392="步将",'[3]配置系数（将领）'!W392,IF($H392="骑将",'[4]配置系数（将领）'!W392,IF($H392="弓将",'[5]配置系数（将领）'!W392,"")))</f>
        <v/>
      </c>
      <c r="Y392" s="208" t="str">
        <f ca="1">IF($H392="步将",'[3]配置系数（将领）'!X392,IF($H392="骑将",'[4]配置系数（将领）'!X392,IF($H392="弓将",'[5]配置系数（将领）'!X392,"")))</f>
        <v/>
      </c>
      <c r="Z392" s="208">
        <f>IF($H392="步将",'[3]配置系数（将领）'!Y392,IF($H392="骑将",'[4]配置系数（将领）'!Y392,IF($H392="弓将",'[5]配置系数（将领）'!Y392,"")))</f>
        <v>0</v>
      </c>
      <c r="AA392" s="208">
        <f>IF($H392="步将",'[3]配置系数（将领）'!Z392,IF($H392="骑将",'[4]配置系数（将领）'!Z392,IF($H392="弓将",'[5]配置系数（将领）'!Z392,"")))</f>
        <v>0</v>
      </c>
      <c r="AB392" s="208" t="str">
        <f ca="1">IF($H392="步将",'[3]配置系数（将领）'!AA392,IF($H392="骑将",'[4]配置系数（将领）'!AA392,IF($H392="弓将",'[5]配置系数（将领）'!AA392,"")))</f>
        <v/>
      </c>
      <c r="AC392" s="206">
        <f t="shared" ca="1" si="23"/>
        <v>1</v>
      </c>
    </row>
    <row r="393" spans="3:29" x14ac:dyDescent="0.15">
      <c r="C393" s="107">
        <v>385</v>
      </c>
      <c r="D393" s="69">
        <f>IFERROR(MATCH(C393,索引!J:J,0),D392)</f>
        <v>38</v>
      </c>
      <c r="E393" s="69">
        <f t="shared" ref="E393:E456" si="24">MIN(IF(G393=G392,E392+1,1),15)</f>
        <v>11</v>
      </c>
      <c r="F393" s="69">
        <f>INDEX(索引!$F:$F,D393,1)</f>
        <v>10031</v>
      </c>
      <c r="G393" s="69" t="str">
        <f>INDEX(索引!$E:$E,D393,1)</f>
        <v>于吉</v>
      </c>
      <c r="H393" s="69" t="str">
        <f>INDEX(索引!$G:$G,D393,1)</f>
        <v>弓将</v>
      </c>
      <c r="J393" s="208" t="str">
        <f ca="1">IF($H393="步将",'[3]配置系数（将领）'!I393,IF($H393="骑将",'[4]配置系数（将领）'!I393,IF($H393="弓将",'[5]配置系数（将领）'!I393,"")))</f>
        <v/>
      </c>
      <c r="K393" s="208" t="str">
        <f ca="1">IF($H393="步将",'[3]配置系数（将领）'!J393,IF($H393="骑将",'[4]配置系数（将领）'!J393,IF($H393="弓将",'[5]配置系数（将领）'!J393,"")))</f>
        <v/>
      </c>
      <c r="L393" s="208">
        <f>IF($H393="步将",'[3]配置系数（将领）'!K393,IF($H393="骑将",'[4]配置系数（将领）'!K393,IF($H393="弓将",'[5]配置系数（将领）'!K393,"")))</f>
        <v>0</v>
      </c>
      <c r="M393" s="208">
        <f>IF($H393="步将",'[3]配置系数（将领）'!L393,IF($H393="骑将",'[4]配置系数（将领）'!L393,IF($H393="弓将",'[5]配置系数（将领）'!L393,"")))</f>
        <v>0</v>
      </c>
      <c r="N393" s="208" t="str">
        <f ca="1">IF($H393="步将",'[3]配置系数（将领）'!M393,IF($H393="骑将",'[4]配置系数（将领）'!M393,IF($H393="弓将",'[5]配置系数（将领）'!M393,"")))</f>
        <v/>
      </c>
      <c r="O393" s="206">
        <f t="shared" ref="O393:O456" ca="1" si="25">IFERROR(IF(RIGHT(J393,1)="4",IF(MID(K393,FIND("{3}",K393)+3,1)="%",100,1),IF(RIGHT(J393,1)="3",IF(MID(K393,FIND("{2}",K393)+3,1)="%",100,1),IF(RIGHT(J393,1)="2",IF(MID(K393,FIND("{1}",K393)+3,1)="%",100,1),IF(MID(K393,FIND("{0}",K393)+3,1)="%",100,1)))),1)*IFERROR(IF(LEFT(N393,FIND("+",N393)-1)+0&lt;0,-1,1),1)</f>
        <v>1</v>
      </c>
      <c r="Q393" s="208" t="str">
        <f ca="1">IF($H393="步将",'[3]配置系数（将领）'!P393,IF($H393="骑将",'[4]配置系数（将领）'!P393,IF($H393="弓将",'[5]配置系数（将领）'!P393,"")))</f>
        <v/>
      </c>
      <c r="R393" s="208" t="str">
        <f ca="1">IF($H393="步将",'[3]配置系数（将领）'!Q393,IF($H393="骑将",'[4]配置系数（将领）'!Q393,IF($H393="弓将",'[5]配置系数（将领）'!Q393,"")))</f>
        <v/>
      </c>
      <c r="S393" s="208">
        <f>IF($H393="步将",'[3]配置系数（将领）'!R393,IF($H393="骑将",'[4]配置系数（将领）'!R393,IF($H393="弓将",'[5]配置系数（将领）'!R393,"")))</f>
        <v>0</v>
      </c>
      <c r="T393" s="208">
        <f>IF($H393="步将",'[3]配置系数（将领）'!S393,IF($H393="骑将",'[4]配置系数（将领）'!S393,IF($H393="弓将",'[5]配置系数（将领）'!S393,"")))</f>
        <v>0</v>
      </c>
      <c r="U393" s="208" t="str">
        <f ca="1">IF($H393="步将",'[3]配置系数（将领）'!T393,IF($H393="骑将",'[4]配置系数（将领）'!T393,IF($H393="弓将",'[5]配置系数（将领）'!T393,"")))</f>
        <v/>
      </c>
      <c r="V393" s="206">
        <f t="shared" ref="V393:V456" ca="1" si="26">IFERROR(IF(RIGHT(Q393,1)="4",IF(MID(R393,FIND("{3}",R393)+3,1)="%",100,1),IF(RIGHT(Q393,1)="3",IF(MID(R393,FIND("{2}",R393)+3,1)="%",100,1),IF(RIGHT(Q393,1)="2",IF(MID(R393,FIND("{1}",R393)+3,1)="%",100,1),IF(MID(R393,FIND("{0}",R393)+3,1)="%",100,1)))),1)*IFERROR(IF(LEFT(U393,FIND("+",U393)-1)+0&lt;0,-1,1),1)</f>
        <v>1</v>
      </c>
      <c r="X393" s="208" t="str">
        <f ca="1">IF($H393="步将",'[3]配置系数（将领）'!W393,IF($H393="骑将",'[4]配置系数（将领）'!W393,IF($H393="弓将",'[5]配置系数（将领）'!W393,"")))</f>
        <v/>
      </c>
      <c r="Y393" s="208" t="str">
        <f ca="1">IF($H393="步将",'[3]配置系数（将领）'!X393,IF($H393="骑将",'[4]配置系数（将领）'!X393,IF($H393="弓将",'[5]配置系数（将领）'!X393,"")))</f>
        <v/>
      </c>
      <c r="Z393" s="208">
        <f>IF($H393="步将",'[3]配置系数（将领）'!Y393,IF($H393="骑将",'[4]配置系数（将领）'!Y393,IF($H393="弓将",'[5]配置系数（将领）'!Y393,"")))</f>
        <v>0</v>
      </c>
      <c r="AA393" s="208">
        <f>IF($H393="步将",'[3]配置系数（将领）'!Z393,IF($H393="骑将",'[4]配置系数（将领）'!Z393,IF($H393="弓将",'[5]配置系数（将领）'!Z393,"")))</f>
        <v>0</v>
      </c>
      <c r="AB393" s="208" t="str">
        <f ca="1">IF($H393="步将",'[3]配置系数（将领）'!AA393,IF($H393="骑将",'[4]配置系数（将领）'!AA393,IF($H393="弓将",'[5]配置系数（将领）'!AA393,"")))</f>
        <v/>
      </c>
      <c r="AC393" s="206">
        <f t="shared" ref="AC393:AC456" ca="1" si="27">IFERROR(IF(RIGHT(X393,1)="4",IF(MID(Y393,FIND("{3}",Y393)+3,1)="%",100,1),IF(RIGHT(X393,1)="3",IF(MID(Y393,FIND("{2}",Y393)+3,1)="%",100,1),IF(RIGHT(X393,1)="2",IF(MID(Y393,FIND("{1}",Y393)+3,1)="%",100,1),IF(MID(Y393,FIND("{0}",Y393)+3,1)="%",100,1)))),1)*IFERROR(IF(LEFT(AB393,FIND("+",AB393)-1)+0&lt;0,-1,1),1)</f>
        <v>1</v>
      </c>
    </row>
    <row r="394" spans="3:29" x14ac:dyDescent="0.15">
      <c r="C394" s="107">
        <v>386</v>
      </c>
      <c r="D394" s="69">
        <f>IFERROR(MATCH(C394,索引!J:J,0),D393)</f>
        <v>38</v>
      </c>
      <c r="E394" s="69">
        <f t="shared" si="24"/>
        <v>12</v>
      </c>
      <c r="F394" s="69">
        <f>INDEX(索引!$F:$F,D394,1)</f>
        <v>10031</v>
      </c>
      <c r="G394" s="69" t="str">
        <f>INDEX(索引!$E:$E,D394,1)</f>
        <v>于吉</v>
      </c>
      <c r="H394" s="69" t="str">
        <f>INDEX(索引!$G:$G,D394,1)</f>
        <v>弓将</v>
      </c>
      <c r="J394" s="208" t="str">
        <f ca="1">IF($H394="步将",'[3]配置系数（将领）'!I394,IF($H394="骑将",'[4]配置系数（将领）'!I394,IF($H394="弓将",'[5]配置系数（将领）'!I394,"")))</f>
        <v/>
      </c>
      <c r="K394" s="208" t="str">
        <f ca="1">IF($H394="步将",'[3]配置系数（将领）'!J394,IF($H394="骑将",'[4]配置系数（将领）'!J394,IF($H394="弓将",'[5]配置系数（将领）'!J394,"")))</f>
        <v/>
      </c>
      <c r="L394" s="208">
        <f>IF($H394="步将",'[3]配置系数（将领）'!K394,IF($H394="骑将",'[4]配置系数（将领）'!K394,IF($H394="弓将",'[5]配置系数（将领）'!K394,"")))</f>
        <v>0</v>
      </c>
      <c r="M394" s="208">
        <f>IF($H394="步将",'[3]配置系数（将领）'!L394,IF($H394="骑将",'[4]配置系数（将领）'!L394,IF($H394="弓将",'[5]配置系数（将领）'!L394,"")))</f>
        <v>0</v>
      </c>
      <c r="N394" s="208" t="str">
        <f ca="1">IF($H394="步将",'[3]配置系数（将领）'!M394,IF($H394="骑将",'[4]配置系数（将领）'!M394,IF($H394="弓将",'[5]配置系数（将领）'!M394,"")))</f>
        <v/>
      </c>
      <c r="O394" s="206">
        <f t="shared" ca="1" si="25"/>
        <v>1</v>
      </c>
      <c r="Q394" s="208" t="str">
        <f ca="1">IF($H394="步将",'[3]配置系数（将领）'!P394,IF($H394="骑将",'[4]配置系数（将领）'!P394,IF($H394="弓将",'[5]配置系数（将领）'!P394,"")))</f>
        <v/>
      </c>
      <c r="R394" s="208" t="str">
        <f ca="1">IF($H394="步将",'[3]配置系数（将领）'!Q394,IF($H394="骑将",'[4]配置系数（将领）'!Q394,IF($H394="弓将",'[5]配置系数（将领）'!Q394,"")))</f>
        <v/>
      </c>
      <c r="S394" s="208">
        <f>IF($H394="步将",'[3]配置系数（将领）'!R394,IF($H394="骑将",'[4]配置系数（将领）'!R394,IF($H394="弓将",'[5]配置系数（将领）'!R394,"")))</f>
        <v>0</v>
      </c>
      <c r="T394" s="208">
        <f>IF($H394="步将",'[3]配置系数（将领）'!S394,IF($H394="骑将",'[4]配置系数（将领）'!S394,IF($H394="弓将",'[5]配置系数（将领）'!S394,"")))</f>
        <v>0</v>
      </c>
      <c r="U394" s="208" t="str">
        <f ca="1">IF($H394="步将",'[3]配置系数（将领）'!T394,IF($H394="骑将",'[4]配置系数（将领）'!T394,IF($H394="弓将",'[5]配置系数（将领）'!T394,"")))</f>
        <v/>
      </c>
      <c r="V394" s="206">
        <f t="shared" ca="1" si="26"/>
        <v>1</v>
      </c>
      <c r="X394" s="208" t="str">
        <f ca="1">IF($H394="步将",'[3]配置系数（将领）'!W394,IF($H394="骑将",'[4]配置系数（将领）'!W394,IF($H394="弓将",'[5]配置系数（将领）'!W394,"")))</f>
        <v/>
      </c>
      <c r="Y394" s="208" t="str">
        <f ca="1">IF($H394="步将",'[3]配置系数（将领）'!X394,IF($H394="骑将",'[4]配置系数（将领）'!X394,IF($H394="弓将",'[5]配置系数（将领）'!X394,"")))</f>
        <v/>
      </c>
      <c r="Z394" s="208">
        <f>IF($H394="步将",'[3]配置系数（将领）'!Y394,IF($H394="骑将",'[4]配置系数（将领）'!Y394,IF($H394="弓将",'[5]配置系数（将领）'!Y394,"")))</f>
        <v>0</v>
      </c>
      <c r="AA394" s="208">
        <f>IF($H394="步将",'[3]配置系数（将领）'!Z394,IF($H394="骑将",'[4]配置系数（将领）'!Z394,IF($H394="弓将",'[5]配置系数（将领）'!Z394,"")))</f>
        <v>0</v>
      </c>
      <c r="AB394" s="208" t="str">
        <f ca="1">IF($H394="步将",'[3]配置系数（将领）'!AA394,IF($H394="骑将",'[4]配置系数（将领）'!AA394,IF($H394="弓将",'[5]配置系数（将领）'!AA394,"")))</f>
        <v/>
      </c>
      <c r="AC394" s="206">
        <f t="shared" ca="1" si="27"/>
        <v>1</v>
      </c>
    </row>
    <row r="395" spans="3:29" x14ac:dyDescent="0.15">
      <c r="C395" s="107">
        <v>387</v>
      </c>
      <c r="D395" s="69">
        <f>IFERROR(MATCH(C395,索引!J:J,0),D394)</f>
        <v>38</v>
      </c>
      <c r="E395" s="69">
        <f t="shared" si="24"/>
        <v>13</v>
      </c>
      <c r="F395" s="69">
        <f>INDEX(索引!$F:$F,D395,1)</f>
        <v>10031</v>
      </c>
      <c r="G395" s="69" t="str">
        <f>INDEX(索引!$E:$E,D395,1)</f>
        <v>于吉</v>
      </c>
      <c r="H395" s="69" t="str">
        <f>INDEX(索引!$G:$G,D395,1)</f>
        <v>弓将</v>
      </c>
      <c r="J395" s="208" t="str">
        <f ca="1">IF($H395="步将",'[3]配置系数（将领）'!I395,IF($H395="骑将",'[4]配置系数（将领）'!I395,IF($H395="弓将",'[5]配置系数（将领）'!I395,"")))</f>
        <v/>
      </c>
      <c r="K395" s="208" t="str">
        <f ca="1">IF($H395="步将",'[3]配置系数（将领）'!J395,IF($H395="骑将",'[4]配置系数（将领）'!J395,IF($H395="弓将",'[5]配置系数（将领）'!J395,"")))</f>
        <v/>
      </c>
      <c r="L395" s="208">
        <f>IF($H395="步将",'[3]配置系数（将领）'!K395,IF($H395="骑将",'[4]配置系数（将领）'!K395,IF($H395="弓将",'[5]配置系数（将领）'!K395,"")))</f>
        <v>0</v>
      </c>
      <c r="M395" s="208">
        <f>IF($H395="步将",'[3]配置系数（将领）'!L395,IF($H395="骑将",'[4]配置系数（将领）'!L395,IF($H395="弓将",'[5]配置系数（将领）'!L395,"")))</f>
        <v>0</v>
      </c>
      <c r="N395" s="208" t="str">
        <f ca="1">IF($H395="步将",'[3]配置系数（将领）'!M395,IF($H395="骑将",'[4]配置系数（将领）'!M395,IF($H395="弓将",'[5]配置系数（将领）'!M395,"")))</f>
        <v/>
      </c>
      <c r="O395" s="206">
        <f t="shared" ca="1" si="25"/>
        <v>1</v>
      </c>
      <c r="Q395" s="208" t="str">
        <f ca="1">IF($H395="步将",'[3]配置系数（将领）'!P395,IF($H395="骑将",'[4]配置系数（将领）'!P395,IF($H395="弓将",'[5]配置系数（将领）'!P395,"")))</f>
        <v/>
      </c>
      <c r="R395" s="208" t="str">
        <f ca="1">IF($H395="步将",'[3]配置系数（将领）'!Q395,IF($H395="骑将",'[4]配置系数（将领）'!Q395,IF($H395="弓将",'[5]配置系数（将领）'!Q395,"")))</f>
        <v/>
      </c>
      <c r="S395" s="208">
        <f>IF($H395="步将",'[3]配置系数（将领）'!R395,IF($H395="骑将",'[4]配置系数（将领）'!R395,IF($H395="弓将",'[5]配置系数（将领）'!R395,"")))</f>
        <v>0</v>
      </c>
      <c r="T395" s="208">
        <f>IF($H395="步将",'[3]配置系数（将领）'!S395,IF($H395="骑将",'[4]配置系数（将领）'!S395,IF($H395="弓将",'[5]配置系数（将领）'!S395,"")))</f>
        <v>0</v>
      </c>
      <c r="U395" s="208" t="str">
        <f ca="1">IF($H395="步将",'[3]配置系数（将领）'!T395,IF($H395="骑将",'[4]配置系数（将领）'!T395,IF($H395="弓将",'[5]配置系数（将领）'!T395,"")))</f>
        <v/>
      </c>
      <c r="V395" s="206">
        <f t="shared" ca="1" si="26"/>
        <v>1</v>
      </c>
      <c r="X395" s="208" t="str">
        <f ca="1">IF($H395="步将",'[3]配置系数（将领）'!W395,IF($H395="骑将",'[4]配置系数（将领）'!W395,IF($H395="弓将",'[5]配置系数（将领）'!W395,"")))</f>
        <v/>
      </c>
      <c r="Y395" s="208" t="str">
        <f ca="1">IF($H395="步将",'[3]配置系数（将领）'!X395,IF($H395="骑将",'[4]配置系数（将领）'!X395,IF($H395="弓将",'[5]配置系数（将领）'!X395,"")))</f>
        <v/>
      </c>
      <c r="Z395" s="208">
        <f>IF($H395="步将",'[3]配置系数（将领）'!Y395,IF($H395="骑将",'[4]配置系数（将领）'!Y395,IF($H395="弓将",'[5]配置系数（将领）'!Y395,"")))</f>
        <v>0</v>
      </c>
      <c r="AA395" s="208">
        <f>IF($H395="步将",'[3]配置系数（将领）'!Z395,IF($H395="骑将",'[4]配置系数（将领）'!Z395,IF($H395="弓将",'[5]配置系数（将领）'!Z395,"")))</f>
        <v>0</v>
      </c>
      <c r="AB395" s="208" t="str">
        <f ca="1">IF($H395="步将",'[3]配置系数（将领）'!AA395,IF($H395="骑将",'[4]配置系数（将领）'!AA395,IF($H395="弓将",'[5]配置系数（将领）'!AA395,"")))</f>
        <v/>
      </c>
      <c r="AC395" s="206">
        <f t="shared" ca="1" si="27"/>
        <v>1</v>
      </c>
    </row>
    <row r="396" spans="3:29" x14ac:dyDescent="0.15">
      <c r="C396" s="107">
        <v>388</v>
      </c>
      <c r="D396" s="69">
        <f>IFERROR(MATCH(C396,索引!J:J,0),D395)</f>
        <v>38</v>
      </c>
      <c r="E396" s="69">
        <f t="shared" si="24"/>
        <v>14</v>
      </c>
      <c r="F396" s="69">
        <f>INDEX(索引!$F:$F,D396,1)</f>
        <v>10031</v>
      </c>
      <c r="G396" s="69" t="str">
        <f>INDEX(索引!$E:$E,D396,1)</f>
        <v>于吉</v>
      </c>
      <c r="H396" s="69" t="str">
        <f>INDEX(索引!$G:$G,D396,1)</f>
        <v>弓将</v>
      </c>
      <c r="J396" s="208" t="str">
        <f ca="1">IF($H396="步将",'[3]配置系数（将领）'!I396,IF($H396="骑将",'[4]配置系数（将领）'!I396,IF($H396="弓将",'[5]配置系数（将领）'!I396,"")))</f>
        <v/>
      </c>
      <c r="K396" s="208" t="str">
        <f ca="1">IF($H396="步将",'[3]配置系数（将领）'!J396,IF($H396="骑将",'[4]配置系数（将领）'!J396,IF($H396="弓将",'[5]配置系数（将领）'!J396,"")))</f>
        <v/>
      </c>
      <c r="L396" s="208">
        <f>IF($H396="步将",'[3]配置系数（将领）'!K396,IF($H396="骑将",'[4]配置系数（将领）'!K396,IF($H396="弓将",'[5]配置系数（将领）'!K396,"")))</f>
        <v>0</v>
      </c>
      <c r="M396" s="208">
        <f>IF($H396="步将",'[3]配置系数（将领）'!L396,IF($H396="骑将",'[4]配置系数（将领）'!L396,IF($H396="弓将",'[5]配置系数（将领）'!L396,"")))</f>
        <v>0</v>
      </c>
      <c r="N396" s="208" t="str">
        <f ca="1">IF($H396="步将",'[3]配置系数（将领）'!M396,IF($H396="骑将",'[4]配置系数（将领）'!M396,IF($H396="弓将",'[5]配置系数（将领）'!M396,"")))</f>
        <v/>
      </c>
      <c r="O396" s="206">
        <f t="shared" ca="1" si="25"/>
        <v>1</v>
      </c>
      <c r="Q396" s="208" t="str">
        <f ca="1">IF($H396="步将",'[3]配置系数（将领）'!P396,IF($H396="骑将",'[4]配置系数（将领）'!P396,IF($H396="弓将",'[5]配置系数（将领）'!P396,"")))</f>
        <v/>
      </c>
      <c r="R396" s="208" t="str">
        <f ca="1">IF($H396="步将",'[3]配置系数（将领）'!Q396,IF($H396="骑将",'[4]配置系数（将领）'!Q396,IF($H396="弓将",'[5]配置系数（将领）'!Q396,"")))</f>
        <v/>
      </c>
      <c r="S396" s="208">
        <f>IF($H396="步将",'[3]配置系数（将领）'!R396,IF($H396="骑将",'[4]配置系数（将领）'!R396,IF($H396="弓将",'[5]配置系数（将领）'!R396,"")))</f>
        <v>0</v>
      </c>
      <c r="T396" s="208">
        <f>IF($H396="步将",'[3]配置系数（将领）'!S396,IF($H396="骑将",'[4]配置系数（将领）'!S396,IF($H396="弓将",'[5]配置系数（将领）'!S396,"")))</f>
        <v>0</v>
      </c>
      <c r="U396" s="208" t="str">
        <f ca="1">IF($H396="步将",'[3]配置系数（将领）'!T396,IF($H396="骑将",'[4]配置系数（将领）'!T396,IF($H396="弓将",'[5]配置系数（将领）'!T396,"")))</f>
        <v/>
      </c>
      <c r="V396" s="206">
        <f t="shared" ca="1" si="26"/>
        <v>1</v>
      </c>
      <c r="X396" s="208" t="str">
        <f ca="1">IF($H396="步将",'[3]配置系数（将领）'!W396,IF($H396="骑将",'[4]配置系数（将领）'!W396,IF($H396="弓将",'[5]配置系数（将领）'!W396,"")))</f>
        <v/>
      </c>
      <c r="Y396" s="208" t="str">
        <f ca="1">IF($H396="步将",'[3]配置系数（将领）'!X396,IF($H396="骑将",'[4]配置系数（将领）'!X396,IF($H396="弓将",'[5]配置系数（将领）'!X396,"")))</f>
        <v/>
      </c>
      <c r="Z396" s="208">
        <f>IF($H396="步将",'[3]配置系数（将领）'!Y396,IF($H396="骑将",'[4]配置系数（将领）'!Y396,IF($H396="弓将",'[5]配置系数（将领）'!Y396,"")))</f>
        <v>0</v>
      </c>
      <c r="AA396" s="208">
        <f>IF($H396="步将",'[3]配置系数（将领）'!Z396,IF($H396="骑将",'[4]配置系数（将领）'!Z396,IF($H396="弓将",'[5]配置系数（将领）'!Z396,"")))</f>
        <v>0</v>
      </c>
      <c r="AB396" s="208" t="str">
        <f ca="1">IF($H396="步将",'[3]配置系数（将领）'!AA396,IF($H396="骑将",'[4]配置系数（将领）'!AA396,IF($H396="弓将",'[5]配置系数（将领）'!AA396,"")))</f>
        <v/>
      </c>
      <c r="AC396" s="206">
        <f t="shared" ca="1" si="27"/>
        <v>1</v>
      </c>
    </row>
    <row r="397" spans="3:29" x14ac:dyDescent="0.15">
      <c r="C397" s="107">
        <v>389</v>
      </c>
      <c r="D397" s="69">
        <f>IFERROR(MATCH(C397,索引!J:J,0),D396)</f>
        <v>38</v>
      </c>
      <c r="E397" s="69">
        <f t="shared" si="24"/>
        <v>15</v>
      </c>
      <c r="F397" s="69">
        <f>INDEX(索引!$F:$F,D397,1)</f>
        <v>10031</v>
      </c>
      <c r="G397" s="69" t="str">
        <f>INDEX(索引!$E:$E,D397,1)</f>
        <v>于吉</v>
      </c>
      <c r="H397" s="69" t="str">
        <f>INDEX(索引!$G:$G,D397,1)</f>
        <v>弓将</v>
      </c>
      <c r="J397" s="208" t="str">
        <f ca="1">IF($H397="步将",'[3]配置系数（将领）'!I397,IF($H397="骑将",'[4]配置系数（将领）'!I397,IF($H397="弓将",'[5]配置系数（将领）'!I397,"")))</f>
        <v/>
      </c>
      <c r="K397" s="208" t="str">
        <f ca="1">IF($H397="步将",'[3]配置系数（将领）'!J397,IF($H397="骑将",'[4]配置系数（将领）'!J397,IF($H397="弓将",'[5]配置系数（将领）'!J397,"")))</f>
        <v/>
      </c>
      <c r="L397" s="208">
        <f>IF($H397="步将",'[3]配置系数（将领）'!K397,IF($H397="骑将",'[4]配置系数（将领）'!K397,IF($H397="弓将",'[5]配置系数（将领）'!K397,"")))</f>
        <v>0</v>
      </c>
      <c r="M397" s="208">
        <f>IF($H397="步将",'[3]配置系数（将领）'!L397,IF($H397="骑将",'[4]配置系数（将领）'!L397,IF($H397="弓将",'[5]配置系数（将领）'!L397,"")))</f>
        <v>0</v>
      </c>
      <c r="N397" s="208" t="str">
        <f ca="1">IF($H397="步将",'[3]配置系数（将领）'!M397,IF($H397="骑将",'[4]配置系数（将领）'!M397,IF($H397="弓将",'[5]配置系数（将领）'!M397,"")))</f>
        <v/>
      </c>
      <c r="O397" s="206">
        <f t="shared" ca="1" si="25"/>
        <v>1</v>
      </c>
      <c r="Q397" s="208" t="str">
        <f ca="1">IF($H397="步将",'[3]配置系数（将领）'!P397,IF($H397="骑将",'[4]配置系数（将领）'!P397,IF($H397="弓将",'[5]配置系数（将领）'!P397,"")))</f>
        <v/>
      </c>
      <c r="R397" s="208" t="str">
        <f ca="1">IF($H397="步将",'[3]配置系数（将领）'!Q397,IF($H397="骑将",'[4]配置系数（将领）'!Q397,IF($H397="弓将",'[5]配置系数（将领）'!Q397,"")))</f>
        <v/>
      </c>
      <c r="S397" s="208">
        <f>IF($H397="步将",'[3]配置系数（将领）'!R397,IF($H397="骑将",'[4]配置系数（将领）'!R397,IF($H397="弓将",'[5]配置系数（将领）'!R397,"")))</f>
        <v>0</v>
      </c>
      <c r="T397" s="208">
        <f>IF($H397="步将",'[3]配置系数（将领）'!S397,IF($H397="骑将",'[4]配置系数（将领）'!S397,IF($H397="弓将",'[5]配置系数（将领）'!S397,"")))</f>
        <v>0</v>
      </c>
      <c r="U397" s="208" t="str">
        <f ca="1">IF($H397="步将",'[3]配置系数（将领）'!T397,IF($H397="骑将",'[4]配置系数（将领）'!T397,IF($H397="弓将",'[5]配置系数（将领）'!T397,"")))</f>
        <v/>
      </c>
      <c r="V397" s="206">
        <f t="shared" ca="1" si="26"/>
        <v>1</v>
      </c>
      <c r="X397" s="208" t="str">
        <f ca="1">IF($H397="步将",'[3]配置系数（将领）'!W397,IF($H397="骑将",'[4]配置系数（将领）'!W397,IF($H397="弓将",'[5]配置系数（将领）'!W397,"")))</f>
        <v/>
      </c>
      <c r="Y397" s="208" t="str">
        <f ca="1">IF($H397="步将",'[3]配置系数（将领）'!X397,IF($H397="骑将",'[4]配置系数（将领）'!X397,IF($H397="弓将",'[5]配置系数（将领）'!X397,"")))</f>
        <v/>
      </c>
      <c r="Z397" s="208">
        <f>IF($H397="步将",'[3]配置系数（将领）'!Y397,IF($H397="骑将",'[4]配置系数（将领）'!Y397,IF($H397="弓将",'[5]配置系数（将领）'!Y397,"")))</f>
        <v>0</v>
      </c>
      <c r="AA397" s="208">
        <f>IF($H397="步将",'[3]配置系数（将领）'!Z397,IF($H397="骑将",'[4]配置系数（将领）'!Z397,IF($H397="弓将",'[5]配置系数（将领）'!Z397,"")))</f>
        <v>0</v>
      </c>
      <c r="AB397" s="208" t="str">
        <f ca="1">IF($H397="步将",'[3]配置系数（将领）'!AA397,IF($H397="骑将",'[4]配置系数（将领）'!AA397,IF($H397="弓将",'[5]配置系数（将领）'!AA397,"")))</f>
        <v/>
      </c>
      <c r="AC397" s="206">
        <f t="shared" ca="1" si="27"/>
        <v>1</v>
      </c>
    </row>
    <row r="398" spans="3:29" x14ac:dyDescent="0.15">
      <c r="C398" s="107">
        <v>390</v>
      </c>
      <c r="D398" s="69">
        <f>IFERROR(MATCH(C398,索引!J:J,0),D397)</f>
        <v>39</v>
      </c>
      <c r="E398" s="69">
        <f t="shared" si="24"/>
        <v>1</v>
      </c>
      <c r="F398" s="69">
        <f>INDEX(索引!$F:$F,D398,1)</f>
        <v>10032</v>
      </c>
      <c r="G398" s="69" t="str">
        <f>INDEX(索引!$E:$E,D398,1)</f>
        <v>华佗</v>
      </c>
      <c r="H398" s="69" t="str">
        <f>INDEX(索引!$G:$G,D398,1)</f>
        <v>弓将</v>
      </c>
      <c r="J398" s="208" t="str">
        <f ca="1">IF($H398="步将",'[3]配置系数（将领）'!I398,IF($H398="骑将",'[4]配置系数（将领）'!I398,IF($H398="弓将",'[5]配置系数（将领）'!I398,"")))</f>
        <v>1003200000101</v>
      </c>
      <c r="K398" s="208" t="str">
        <f ca="1">IF($H398="步将",'[3]配置系数（将领）'!J398,IF($H398="骑将",'[4]配置系数（将领）'!J398,IF($H398="弓将",'[5]配置系数（将领）'!J398,"")))</f>
        <v>普通攻击:对单体敌人造成{0}%的武力伤害</v>
      </c>
      <c r="L398" s="208">
        <f>IF($H398="步将",'[3]配置系数（将领）'!K398,IF($H398="骑将",'[4]配置系数（将领）'!K398,IF($H398="弓将",'[5]配置系数（将领）'!K398,"")))</f>
        <v>0</v>
      </c>
      <c r="M398" s="208">
        <f>IF($H398="步将",'[3]配置系数（将领）'!L398,IF($H398="骑将",'[4]配置系数（将领）'!L398,IF($H398="弓将",'[5]配置系数（将领）'!L398,"")))</f>
        <v>0</v>
      </c>
      <c r="N398" s="208" t="str">
        <f ca="1">IF($H398="步将",'[3]配置系数（将领）'!M398,IF($H398="骑将",'[4]配置系数（将领）'!M398,IF($H398="弓将",'[5]配置系数（将领）'!M398,"")))</f>
        <v>0.25+0.25+0.25+0.25+0.25+0.25+0.25+0.25+0.25+0.25+0.25+0.25+0.25+0.25+0.25+0.25+0.25</v>
      </c>
      <c r="O398" s="206">
        <f t="shared" ca="1" si="25"/>
        <v>100</v>
      </c>
      <c r="Q398" s="208" t="str">
        <f ca="1">IF($H398="步将",'[3]配置系数（将领）'!P398,IF($H398="骑将",'[4]配置系数（将领）'!P398,IF($H398="弓将",'[5]配置系数（将领）'!P398,"")))</f>
        <v/>
      </c>
      <c r="R398" s="208" t="str">
        <f ca="1">IF($H398="步将",'[3]配置系数（将领）'!Q398,IF($H398="骑将",'[4]配置系数（将领）'!Q398,IF($H398="弓将",'[5]配置系数（将领）'!Q398,"")))</f>
        <v/>
      </c>
      <c r="S398" s="208">
        <f>IF($H398="步将",'[3]配置系数（将领）'!R398,IF($H398="骑将",'[4]配置系数（将领）'!R398,IF($H398="弓将",'[5]配置系数（将领）'!R398,"")))</f>
        <v>0</v>
      </c>
      <c r="T398" s="208">
        <f>IF($H398="步将",'[3]配置系数（将领）'!S398,IF($H398="骑将",'[4]配置系数（将领）'!S398,IF($H398="弓将",'[5]配置系数（将领）'!S398,"")))</f>
        <v>0</v>
      </c>
      <c r="U398" s="208" t="str">
        <f ca="1">IF($H398="步将",'[3]配置系数（将领）'!T398,IF($H398="骑将",'[4]配置系数（将领）'!T398,IF($H398="弓将",'[5]配置系数（将领）'!T398,"")))</f>
        <v/>
      </c>
      <c r="V398" s="206">
        <f t="shared" ca="1" si="26"/>
        <v>1</v>
      </c>
      <c r="X398" s="208" t="str">
        <f ca="1">IF($H398="步将",'[3]配置系数（将领）'!W398,IF($H398="骑将",'[4]配置系数（将领）'!W398,IF($H398="弓将",'[5]配置系数（将领）'!W398,"")))</f>
        <v/>
      </c>
      <c r="Y398" s="208" t="str">
        <f ca="1">IF($H398="步将",'[3]配置系数（将领）'!X398,IF($H398="骑将",'[4]配置系数（将领）'!X398,IF($H398="弓将",'[5]配置系数（将领）'!X398,"")))</f>
        <v/>
      </c>
      <c r="Z398" s="208">
        <f>IF($H398="步将",'[3]配置系数（将领）'!Y398,IF($H398="骑将",'[4]配置系数（将领）'!Y398,IF($H398="弓将",'[5]配置系数（将领）'!Y398,"")))</f>
        <v>0</v>
      </c>
      <c r="AA398" s="208">
        <f>IF($H398="步将",'[3]配置系数（将领）'!Z398,IF($H398="骑将",'[4]配置系数（将领）'!Z398,IF($H398="弓将",'[5]配置系数（将领）'!Z398,"")))</f>
        <v>0</v>
      </c>
      <c r="AB398" s="208" t="str">
        <f ca="1">IF($H398="步将",'[3]配置系数（将领）'!AA398,IF($H398="骑将",'[4]配置系数（将领）'!AA398,IF($H398="弓将",'[5]配置系数（将领）'!AA398,"")))</f>
        <v/>
      </c>
      <c r="AC398" s="206">
        <f t="shared" ca="1" si="27"/>
        <v>1</v>
      </c>
    </row>
    <row r="399" spans="3:29" x14ac:dyDescent="0.15">
      <c r="C399" s="107">
        <v>391</v>
      </c>
      <c r="D399" s="69">
        <f>IFERROR(MATCH(C399,索引!J:J,0),D398)</f>
        <v>39</v>
      </c>
      <c r="E399" s="69">
        <f t="shared" si="24"/>
        <v>2</v>
      </c>
      <c r="F399" s="69">
        <f>INDEX(索引!$F:$F,D399,1)</f>
        <v>10032</v>
      </c>
      <c r="G399" s="69" t="str">
        <f>INDEX(索引!$E:$E,D399,1)</f>
        <v>华佗</v>
      </c>
      <c r="H399" s="69" t="str">
        <f>INDEX(索引!$G:$G,D399,1)</f>
        <v>弓将</v>
      </c>
      <c r="J399" s="208" t="str">
        <f ca="1">IF($H399="步将",'[3]配置系数（将领）'!I399,IF($H399="骑将",'[4]配置系数（将领）'!I399,IF($H399="弓将",'[5]配置系数（将领）'!I399,"")))</f>
        <v>1003200000201</v>
      </c>
      <c r="K399" s="208" t="str">
        <f ca="1">IF($H399="步将",'[3]配置系数（将领）'!J399,IF($H399="骑将",'[4]配置系数（将领）'!J399,IF($H399="弓将",'[5]配置系数（将领）'!J399,"")))</f>
        <v>怒气技能:对范围内的3个友军进行治疗，恢复华佗攻击{0}%的生命值，如果范围内友军生命值低于30%,，则额外恢复华佗攻击60%的生命值。（治疗受智力影响）</v>
      </c>
      <c r="L399" s="208">
        <f>IF($H399="步将",'[3]配置系数（将领）'!K399,IF($H399="骑将",'[4]配置系数（将领）'!K399,IF($H399="弓将",'[5]配置系数（将领）'!K399,"")))</f>
        <v>0</v>
      </c>
      <c r="M399" s="208">
        <f>IF($H399="步将",'[3]配置系数（将领）'!L399,IF($H399="骑将",'[4]配置系数（将领）'!L399,IF($H399="弓将",'[5]配置系数（将领）'!L399,"")))</f>
        <v>0</v>
      </c>
      <c r="N399" s="208" t="str">
        <f ca="1">IF($H399="步将",'[3]配置系数（将领）'!M399,IF($H399="骑将",'[4]配置系数（将领）'!M399,IF($H399="弓将",'[5]配置系数（将领）'!M399,"")))</f>
        <v>0.5+0.55+0.6+0.65+0.7+0.75+0.8+0.85+0.9+0.95+1+1.05+1.1+1.15+1.2+1.25+1.3</v>
      </c>
      <c r="O399" s="206">
        <f t="shared" ca="1" si="25"/>
        <v>100</v>
      </c>
      <c r="Q399" s="208" t="str">
        <f ca="1">IF($H399="步将",'[3]配置系数（将领）'!P399,IF($H399="骑将",'[4]配置系数（将领）'!P399,IF($H399="弓将",'[5]配置系数（将领）'!P399,"")))</f>
        <v/>
      </c>
      <c r="R399" s="208" t="str">
        <f ca="1">IF($H399="步将",'[3]配置系数（将领）'!Q399,IF($H399="骑将",'[4]配置系数（将领）'!Q399,IF($H399="弓将",'[5]配置系数（将领）'!Q399,"")))</f>
        <v/>
      </c>
      <c r="S399" s="208">
        <f>IF($H399="步将",'[3]配置系数（将领）'!R399,IF($H399="骑将",'[4]配置系数（将领）'!R399,IF($H399="弓将",'[5]配置系数（将领）'!R399,"")))</f>
        <v>0</v>
      </c>
      <c r="T399" s="208">
        <f>IF($H399="步将",'[3]配置系数（将领）'!S399,IF($H399="骑将",'[4]配置系数（将领）'!S399,IF($H399="弓将",'[5]配置系数（将领）'!S399,"")))</f>
        <v>0</v>
      </c>
      <c r="U399" s="208" t="str">
        <f ca="1">IF($H399="步将",'[3]配置系数（将领）'!T399,IF($H399="骑将",'[4]配置系数（将领）'!T399,IF($H399="弓将",'[5]配置系数（将领）'!T399,"")))</f>
        <v/>
      </c>
      <c r="V399" s="206">
        <f t="shared" ca="1" si="26"/>
        <v>1</v>
      </c>
      <c r="X399" s="208" t="str">
        <f ca="1">IF($H399="步将",'[3]配置系数（将领）'!W399,IF($H399="骑将",'[4]配置系数（将领）'!W399,IF($H399="弓将",'[5]配置系数（将领）'!W399,"")))</f>
        <v/>
      </c>
      <c r="Y399" s="208" t="str">
        <f ca="1">IF($H399="步将",'[3]配置系数（将领）'!X399,IF($H399="骑将",'[4]配置系数（将领）'!X399,IF($H399="弓将",'[5]配置系数（将领）'!X399,"")))</f>
        <v/>
      </c>
      <c r="Z399" s="208">
        <f>IF($H399="步将",'[3]配置系数（将领）'!Y399,IF($H399="骑将",'[4]配置系数（将领）'!Y399,IF($H399="弓将",'[5]配置系数（将领）'!Y399,"")))</f>
        <v>0</v>
      </c>
      <c r="AA399" s="208">
        <f>IF($H399="步将",'[3]配置系数（将领）'!Z399,IF($H399="骑将",'[4]配置系数（将领）'!Z399,IF($H399="弓将",'[5]配置系数（将领）'!Z399,"")))</f>
        <v>0</v>
      </c>
      <c r="AB399" s="208" t="str">
        <f ca="1">IF($H399="步将",'[3]配置系数（将领）'!AA399,IF($H399="骑将",'[4]配置系数（将领）'!AA399,IF($H399="弓将",'[5]配置系数（将领）'!AA399,"")))</f>
        <v/>
      </c>
      <c r="AC399" s="206">
        <f t="shared" ca="1" si="27"/>
        <v>1</v>
      </c>
    </row>
    <row r="400" spans="3:29" x14ac:dyDescent="0.15">
      <c r="C400" s="107">
        <v>392</v>
      </c>
      <c r="D400" s="69">
        <f>IFERROR(MATCH(C400,索引!J:J,0),D399)</f>
        <v>39</v>
      </c>
      <c r="E400" s="69">
        <f t="shared" si="24"/>
        <v>3</v>
      </c>
      <c r="F400" s="69">
        <f>INDEX(索引!$F:$F,D400,1)</f>
        <v>10032</v>
      </c>
      <c r="G400" s="69" t="str">
        <f>INDEX(索引!$E:$E,D400,1)</f>
        <v>华佗</v>
      </c>
      <c r="H400" s="69" t="str">
        <f>INDEX(索引!$G:$G,D400,1)</f>
        <v>弓将</v>
      </c>
      <c r="J400" s="208" t="str">
        <f ca="1">IF($H400="步将",'[3]配置系数（将领）'!I400,IF($H400="骑将",'[4]配置系数（将领）'!I400,IF($H400="弓将",'[5]配置系数（将领）'!I400,"")))</f>
        <v>1003200000202</v>
      </c>
      <c r="K400" s="208" t="str">
        <f ca="1">IF($H400="步将",'[3]配置系数（将领）'!J400,IF($H400="骑将",'[4]配置系数（将领）'!J400,IF($H400="弓将",'[5]配置系数（将领）'!J400,"")))</f>
        <v>怒气技能:对范围内的3个友军进行治疗，恢复华佗攻击{0}%的生命值，如果范围内友军生命值低于30%,，则额外恢复华佗攻击60%的生命值。（治疗受智力影响）</v>
      </c>
      <c r="L400" s="208">
        <f>IF($H400="步将",'[3]配置系数（将领）'!K400,IF($H400="骑将",'[4]配置系数（将领）'!K400,IF($H400="弓将",'[5]配置系数（将领）'!K400,"")))</f>
        <v>0</v>
      </c>
      <c r="M400" s="208">
        <f>IF($H400="步将",'[3]配置系数（将领）'!L400,IF($H400="骑将",'[4]配置系数（将领）'!L400,IF($H400="弓将",'[5]配置系数（将领）'!L400,"")))</f>
        <v>0</v>
      </c>
      <c r="N400" s="208" t="str">
        <f ca="1">IF($H400="步将",'[3]配置系数（将领）'!M400,IF($H400="骑将",'[4]配置系数（将领）'!M400,IF($H400="弓将",'[5]配置系数（将领）'!M400,"")))</f>
        <v>0.6+0.6+0.6+0.6+0.6+0.6+0.6+0.6+0.6+0.6+0.6+0.6+0.6+0.6+0.6+0.6+0.6</v>
      </c>
      <c r="O400" s="206">
        <f t="shared" ca="1" si="25"/>
        <v>1</v>
      </c>
      <c r="Q400" s="208" t="str">
        <f ca="1">IF($H400="步将",'[3]配置系数（将领）'!P400,IF($H400="骑将",'[4]配置系数（将领）'!P400,IF($H400="弓将",'[5]配置系数（将领）'!P400,"")))</f>
        <v>1003200000203</v>
      </c>
      <c r="R400" s="208" t="str">
        <f ca="1">IF($H400="步将",'[3]配置系数（将领）'!Q400,IF($H400="骑将",'[4]配置系数（将领）'!Q400,IF($H400="弓将",'[5]配置系数（将领）'!Q400,"")))</f>
        <v>怒气技能:对范围内的3个友军进行治疗，恢复华佗攻击{0}%的生命值，如果范围内友军生命值低于30%,，则额外恢复华佗攻击60%的生命值。（治疗受智力影响）</v>
      </c>
      <c r="S400" s="208">
        <f>IF($H400="步将",'[3]配置系数（将领）'!R400,IF($H400="骑将",'[4]配置系数（将领）'!R400,IF($H400="弓将",'[5]配置系数（将领）'!R400,"")))</f>
        <v>0</v>
      </c>
      <c r="T400" s="208">
        <f>IF($H400="步将",'[3]配置系数（将领）'!S400,IF($H400="骑将",'[4]配置系数（将领）'!S400,IF($H400="弓将",'[5]配置系数（将领）'!S400,"")))</f>
        <v>0</v>
      </c>
      <c r="U400" s="208" t="str">
        <f ca="1">IF($H400="步将",'[3]配置系数（将领）'!T400,IF($H400="骑将",'[4]配置系数（将领）'!T400,IF($H400="弓将",'[5]配置系数（将领）'!T400,"")))</f>
        <v>0.3+0.3+0.3+0.3+0.3+0.3+0.3+0.3+0.3+0.3+0.3+0.3+0.3+0.3+0.3+0.3+0.3</v>
      </c>
      <c r="V400" s="206">
        <f t="shared" ca="1" si="26"/>
        <v>1</v>
      </c>
      <c r="X400" s="208" t="str">
        <f ca="1">IF($H400="步将",'[3]配置系数（将领）'!W400,IF($H400="骑将",'[4]配置系数（将领）'!W400,IF($H400="弓将",'[5]配置系数（将领）'!W400,"")))</f>
        <v/>
      </c>
      <c r="Y400" s="208" t="str">
        <f ca="1">IF($H400="步将",'[3]配置系数（将领）'!X400,IF($H400="骑将",'[4]配置系数（将领）'!X400,IF($H400="弓将",'[5]配置系数（将领）'!X400,"")))</f>
        <v/>
      </c>
      <c r="Z400" s="208">
        <f>IF($H400="步将",'[3]配置系数（将领）'!Y400,IF($H400="骑将",'[4]配置系数（将领）'!Y400,IF($H400="弓将",'[5]配置系数（将领）'!Y400,"")))</f>
        <v>0</v>
      </c>
      <c r="AA400" s="208">
        <f>IF($H400="步将",'[3]配置系数（将领）'!Z400,IF($H400="骑将",'[4]配置系数（将领）'!Z400,IF($H400="弓将",'[5]配置系数（将领）'!Z400,"")))</f>
        <v>0</v>
      </c>
      <c r="AB400" s="208" t="str">
        <f ca="1">IF($H400="步将",'[3]配置系数（将领）'!AA400,IF($H400="骑将",'[4]配置系数（将领）'!AA400,IF($H400="弓将",'[5]配置系数（将领）'!AA400,"")))</f>
        <v/>
      </c>
      <c r="AC400" s="206">
        <f t="shared" ca="1" si="27"/>
        <v>1</v>
      </c>
    </row>
    <row r="401" spans="3:29" x14ac:dyDescent="0.15">
      <c r="C401" s="107">
        <v>393</v>
      </c>
      <c r="D401" s="69">
        <f>IFERROR(MATCH(C401,索引!J:J,0),D400)</f>
        <v>39</v>
      </c>
      <c r="E401" s="69">
        <f t="shared" si="24"/>
        <v>4</v>
      </c>
      <c r="F401" s="69">
        <f>INDEX(索引!$F:$F,D401,1)</f>
        <v>10032</v>
      </c>
      <c r="G401" s="69" t="str">
        <f>INDEX(索引!$E:$E,D401,1)</f>
        <v>华佗</v>
      </c>
      <c r="H401" s="69" t="str">
        <f>INDEX(索引!$G:$G,D401,1)</f>
        <v>弓将</v>
      </c>
      <c r="J401" s="208" t="str">
        <f ca="1">IF($H401="步将",'[3]配置系数（将领）'!I401,IF($H401="骑将",'[4]配置系数（将领）'!I401,IF($H401="弓将",'[5]配置系数（将领）'!I401,"")))</f>
        <v>1003200000301</v>
      </c>
      <c r="K401" s="208" t="str">
        <f ca="1">IF($H401="步将",'[3]配置系数（将领）'!J401,IF($H401="骑将",'[4]配置系数（将领）'!J401,IF($H401="弓将",'[5]配置系数（将领）'!J401,"")))</f>
        <v>被动技能1:华佗的治疗效果提升{0}%，并且我方单位每次被华佗治疗都将获得一次净化效果，清除所有负面与控制效果。</v>
      </c>
      <c r="L401" s="208">
        <f>IF($H401="步将",'[3]配置系数（将领）'!K401,IF($H401="骑将",'[4]配置系数（将领）'!K401,IF($H401="弓将",'[5]配置系数（将领）'!K401,"")))</f>
        <v>0</v>
      </c>
      <c r="M401" s="208">
        <f>IF($H401="步将",'[3]配置系数（将领）'!L401,IF($H401="骑将",'[4]配置系数（将领）'!L401,IF($H401="弓将",'[5]配置系数（将领）'!L401,"")))</f>
        <v>0</v>
      </c>
      <c r="N401" s="208" t="str">
        <f ca="1">IF($H401="步将",'[3]配置系数（将领）'!M401,IF($H401="骑将",'[4]配置系数（将领）'!M401,IF($H401="弓将",'[5]配置系数（将领）'!M401,"")))</f>
        <v>0.16+0.17+0.18+0.19+0.2+0.21+0.22+0.23+0.24+0.25+0.26+0.27+0.28+0.29+0.3+0.31+0.32</v>
      </c>
      <c r="O401" s="206">
        <f t="shared" ca="1" si="25"/>
        <v>100</v>
      </c>
      <c r="Q401" s="208" t="str">
        <f ca="1">IF($H401="步将",'[3]配置系数（将领）'!P401,IF($H401="骑将",'[4]配置系数（将领）'!P401,IF($H401="弓将",'[5]配置系数（将领）'!P401,"")))</f>
        <v/>
      </c>
      <c r="R401" s="208" t="str">
        <f ca="1">IF($H401="步将",'[3]配置系数（将领）'!Q401,IF($H401="骑将",'[4]配置系数（将领）'!Q401,IF($H401="弓将",'[5]配置系数（将领）'!Q401,"")))</f>
        <v/>
      </c>
      <c r="S401" s="208">
        <f>IF($H401="步将",'[3]配置系数（将领）'!R401,IF($H401="骑将",'[4]配置系数（将领）'!R401,IF($H401="弓将",'[5]配置系数（将领）'!R401,"")))</f>
        <v>0</v>
      </c>
      <c r="T401" s="208">
        <f>IF($H401="步将",'[3]配置系数（将领）'!S401,IF($H401="骑将",'[4]配置系数（将领）'!S401,IF($H401="弓将",'[5]配置系数（将领）'!S401,"")))</f>
        <v>0</v>
      </c>
      <c r="U401" s="208" t="str">
        <f ca="1">IF($H401="步将",'[3]配置系数（将领）'!T401,IF($H401="骑将",'[4]配置系数（将领）'!T401,IF($H401="弓将",'[5]配置系数（将领）'!T401,"")))</f>
        <v/>
      </c>
      <c r="V401" s="206">
        <f t="shared" ca="1" si="26"/>
        <v>1</v>
      </c>
      <c r="X401" s="208" t="str">
        <f ca="1">IF($H401="步将",'[3]配置系数（将领）'!W401,IF($H401="骑将",'[4]配置系数（将领）'!W401,IF($H401="弓将",'[5]配置系数（将领）'!W401,"")))</f>
        <v/>
      </c>
      <c r="Y401" s="208" t="str">
        <f ca="1">IF($H401="步将",'[3]配置系数（将领）'!X401,IF($H401="骑将",'[4]配置系数（将领）'!X401,IF($H401="弓将",'[5]配置系数（将领）'!X401,"")))</f>
        <v/>
      </c>
      <c r="Z401" s="208">
        <f>IF($H401="步将",'[3]配置系数（将领）'!Y401,IF($H401="骑将",'[4]配置系数（将领）'!Y401,IF($H401="弓将",'[5]配置系数（将领）'!Y401,"")))</f>
        <v>0</v>
      </c>
      <c r="AA401" s="208">
        <f>IF($H401="步将",'[3]配置系数（将领）'!Z401,IF($H401="骑将",'[4]配置系数（将领）'!Z401,IF($H401="弓将",'[5]配置系数（将领）'!Z401,"")))</f>
        <v>0</v>
      </c>
      <c r="AB401" s="208" t="str">
        <f ca="1">IF($H401="步将",'[3]配置系数（将领）'!AA401,IF($H401="骑将",'[4]配置系数（将领）'!AA401,IF($H401="弓将",'[5]配置系数（将领）'!AA401,"")))</f>
        <v/>
      </c>
      <c r="AC401" s="206">
        <f t="shared" ca="1" si="27"/>
        <v>1</v>
      </c>
    </row>
    <row r="402" spans="3:29" x14ac:dyDescent="0.15">
      <c r="C402" s="107">
        <v>394</v>
      </c>
      <c r="D402" s="69">
        <f>IFERROR(MATCH(C402,索引!J:J,0),D401)</f>
        <v>39</v>
      </c>
      <c r="E402" s="69">
        <f t="shared" si="24"/>
        <v>5</v>
      </c>
      <c r="F402" s="69">
        <f>INDEX(索引!$F:$F,D402,1)</f>
        <v>10032</v>
      </c>
      <c r="G402" s="69" t="str">
        <f>INDEX(索引!$E:$E,D402,1)</f>
        <v>华佗</v>
      </c>
      <c r="H402" s="69" t="str">
        <f>INDEX(索引!$G:$G,D402,1)</f>
        <v>弓将</v>
      </c>
      <c r="J402" s="208" t="str">
        <f ca="1">IF($H402="步将",'[3]配置系数（将领）'!I402,IF($H402="骑将",'[4]配置系数（将领）'!I402,IF($H402="弓将",'[5]配置系数（将领）'!I402,"")))</f>
        <v>1003200000302</v>
      </c>
      <c r="K402" s="208" t="str">
        <f ca="1">IF($H402="步将",'[3]配置系数（将领）'!J402,IF($H402="骑将",'[4]配置系数（将领）'!J402,IF($H402="弓将",'[5]配置系数（将领）'!J402,"")))</f>
        <v>被动技能1:华佗的治疗效果提升{0}%，并且我方单位每次被华佗治疗都将获得一次净化效果，清除所有负面与控制效果。</v>
      </c>
      <c r="L402" s="208">
        <f>IF($H402="步将",'[3]配置系数（将领）'!K402,IF($H402="骑将",'[4]配置系数（将领）'!K402,IF($H402="弓将",'[5]配置系数（将领）'!K402,"")))</f>
        <v>0</v>
      </c>
      <c r="M402" s="208">
        <f>IF($H402="步将",'[3]配置系数（将领）'!L402,IF($H402="骑将",'[4]配置系数（将领）'!L402,IF($H402="弓将",'[5]配置系数（将领）'!L402,"")))</f>
        <v>0</v>
      </c>
      <c r="N402" s="208" t="str">
        <f ca="1">IF($H402="步将",'[3]配置系数（将领）'!M402,IF($H402="骑将",'[4]配置系数（将领）'!M402,IF($H402="弓将",'[5]配置系数（将领）'!M402,"")))</f>
        <v>0++++++++++++++++</v>
      </c>
      <c r="O402" s="206">
        <f t="shared" ca="1" si="25"/>
        <v>1</v>
      </c>
      <c r="Q402" s="208" t="str">
        <f ca="1">IF($H402="步将",'[3]配置系数（将领）'!P402,IF($H402="骑将",'[4]配置系数（将领）'!P402,IF($H402="弓将",'[5]配置系数（将领）'!P402,"")))</f>
        <v/>
      </c>
      <c r="R402" s="208" t="str">
        <f ca="1">IF($H402="步将",'[3]配置系数（将领）'!Q402,IF($H402="骑将",'[4]配置系数（将领）'!Q402,IF($H402="弓将",'[5]配置系数（将领）'!Q402,"")))</f>
        <v/>
      </c>
      <c r="S402" s="208">
        <f>IF($H402="步将",'[3]配置系数（将领）'!R402,IF($H402="骑将",'[4]配置系数（将领）'!R402,IF($H402="弓将",'[5]配置系数（将领）'!R402,"")))</f>
        <v>0</v>
      </c>
      <c r="T402" s="208">
        <f>IF($H402="步将",'[3]配置系数（将领）'!S402,IF($H402="骑将",'[4]配置系数（将领）'!S402,IF($H402="弓将",'[5]配置系数（将领）'!S402,"")))</f>
        <v>0</v>
      </c>
      <c r="U402" s="208" t="str">
        <f ca="1">IF($H402="步将",'[3]配置系数（将领）'!T402,IF($H402="骑将",'[4]配置系数（将领）'!T402,IF($H402="弓将",'[5]配置系数（将领）'!T402,"")))</f>
        <v/>
      </c>
      <c r="V402" s="206">
        <f t="shared" ca="1" si="26"/>
        <v>1</v>
      </c>
      <c r="X402" s="208" t="str">
        <f ca="1">IF($H402="步将",'[3]配置系数（将领）'!W402,IF($H402="骑将",'[4]配置系数（将领）'!W402,IF($H402="弓将",'[5]配置系数（将领）'!W402,"")))</f>
        <v/>
      </c>
      <c r="Y402" s="208" t="str">
        <f ca="1">IF($H402="步将",'[3]配置系数（将领）'!X402,IF($H402="骑将",'[4]配置系数（将领）'!X402,IF($H402="弓将",'[5]配置系数（将领）'!X402,"")))</f>
        <v/>
      </c>
      <c r="Z402" s="208">
        <f>IF($H402="步将",'[3]配置系数（将领）'!Y402,IF($H402="骑将",'[4]配置系数（将领）'!Y402,IF($H402="弓将",'[5]配置系数（将领）'!Y402,"")))</f>
        <v>0</v>
      </c>
      <c r="AA402" s="208">
        <f>IF($H402="步将",'[3]配置系数（将领）'!Z402,IF($H402="骑将",'[4]配置系数（将领）'!Z402,IF($H402="弓将",'[5]配置系数（将领）'!Z402,"")))</f>
        <v>0</v>
      </c>
      <c r="AB402" s="208" t="str">
        <f ca="1">IF($H402="步将",'[3]配置系数（将领）'!AA402,IF($H402="骑将",'[4]配置系数（将领）'!AA402,IF($H402="弓将",'[5]配置系数（将领）'!AA402,"")))</f>
        <v/>
      </c>
      <c r="AC402" s="206">
        <f t="shared" ca="1" si="27"/>
        <v>1</v>
      </c>
    </row>
    <row r="403" spans="3:29" x14ac:dyDescent="0.15">
      <c r="C403" s="107">
        <v>395</v>
      </c>
      <c r="D403" s="69">
        <f>IFERROR(MATCH(C403,索引!J:J,0),D402)</f>
        <v>39</v>
      </c>
      <c r="E403" s="69">
        <f t="shared" si="24"/>
        <v>6</v>
      </c>
      <c r="F403" s="69">
        <f>INDEX(索引!$F:$F,D403,1)</f>
        <v>10032</v>
      </c>
      <c r="G403" s="69" t="str">
        <f>INDEX(索引!$E:$E,D403,1)</f>
        <v>华佗</v>
      </c>
      <c r="H403" s="69" t="str">
        <f>INDEX(索引!$G:$G,D403,1)</f>
        <v>弓将</v>
      </c>
      <c r="J403" s="208" t="str">
        <f ca="1">IF($H403="步将",'[3]配置系数（将领）'!I403,IF($H403="骑将",'[4]配置系数（将领）'!I403,IF($H403="弓将",'[5]配置系数（将领）'!I403,"")))</f>
        <v>1003200000303</v>
      </c>
      <c r="K403" s="208" t="str">
        <f ca="1">IF($H403="步将",'[3]配置系数（将领）'!J403,IF($H403="骑将",'[4]配置系数（将领）'!J403,IF($H403="弓将",'[5]配置系数（将领）'!J403,"")))</f>
        <v>被动技能1:华佗的治疗效果提升{0}%，并且我方单位每次被华佗治疗都将获得一次净化效果，清除所有负面与控制效果。</v>
      </c>
      <c r="L403" s="208">
        <f>IF($H403="步将",'[3]配置系数（将领）'!K403,IF($H403="骑将",'[4]配置系数（将领）'!K403,IF($H403="弓将",'[5]配置系数（将领）'!K403,"")))</f>
        <v>0</v>
      </c>
      <c r="M403" s="208">
        <f>IF($H403="步将",'[3]配置系数（将领）'!L403,IF($H403="骑将",'[4]配置系数（将领）'!L403,IF($H403="弓将",'[5]配置系数（将领）'!L403,"")))</f>
        <v>0</v>
      </c>
      <c r="N403" s="208" t="str">
        <f ca="1">IF($H403="步将",'[3]配置系数（将领）'!M403,IF($H403="骑将",'[4]配置系数（将领）'!M403,IF($H403="弓将",'[5]配置系数（将领）'!M403,"")))</f>
        <v>0++++++++++++++++</v>
      </c>
      <c r="O403" s="206">
        <f t="shared" ca="1" si="25"/>
        <v>1</v>
      </c>
      <c r="Q403" s="208" t="str">
        <f ca="1">IF($H403="步将",'[3]配置系数（将领）'!P403,IF($H403="骑将",'[4]配置系数（将领）'!P403,IF($H403="弓将",'[5]配置系数（将领）'!P403,"")))</f>
        <v/>
      </c>
      <c r="R403" s="208" t="str">
        <f ca="1">IF($H403="步将",'[3]配置系数（将领）'!Q403,IF($H403="骑将",'[4]配置系数（将领）'!Q403,IF($H403="弓将",'[5]配置系数（将领）'!Q403,"")))</f>
        <v/>
      </c>
      <c r="S403" s="208">
        <f>IF($H403="步将",'[3]配置系数（将领）'!R403,IF($H403="骑将",'[4]配置系数（将领）'!R403,IF($H403="弓将",'[5]配置系数（将领）'!R403,"")))</f>
        <v>0</v>
      </c>
      <c r="T403" s="208">
        <f>IF($H403="步将",'[3]配置系数（将领）'!S403,IF($H403="骑将",'[4]配置系数（将领）'!S403,IF($H403="弓将",'[5]配置系数（将领）'!S403,"")))</f>
        <v>0</v>
      </c>
      <c r="U403" s="208" t="str">
        <f ca="1">IF($H403="步将",'[3]配置系数（将领）'!T403,IF($H403="骑将",'[4]配置系数（将领）'!T403,IF($H403="弓将",'[5]配置系数（将领）'!T403,"")))</f>
        <v/>
      </c>
      <c r="V403" s="206">
        <f t="shared" ca="1" si="26"/>
        <v>1</v>
      </c>
      <c r="X403" s="208" t="str">
        <f ca="1">IF($H403="步将",'[3]配置系数（将领）'!W403,IF($H403="骑将",'[4]配置系数（将领）'!W403,IF($H403="弓将",'[5]配置系数（将领）'!W403,"")))</f>
        <v/>
      </c>
      <c r="Y403" s="208" t="str">
        <f ca="1">IF($H403="步将",'[3]配置系数（将领）'!X403,IF($H403="骑将",'[4]配置系数（将领）'!X403,IF($H403="弓将",'[5]配置系数（将领）'!X403,"")))</f>
        <v/>
      </c>
      <c r="Z403" s="208">
        <f>IF($H403="步将",'[3]配置系数（将领）'!Y403,IF($H403="骑将",'[4]配置系数（将领）'!Y403,IF($H403="弓将",'[5]配置系数（将领）'!Y403,"")))</f>
        <v>0</v>
      </c>
      <c r="AA403" s="208">
        <f>IF($H403="步将",'[3]配置系数（将领）'!Z403,IF($H403="骑将",'[4]配置系数（将领）'!Z403,IF($H403="弓将",'[5]配置系数（将领）'!Z403,"")))</f>
        <v>0</v>
      </c>
      <c r="AB403" s="208" t="str">
        <f ca="1">IF($H403="步将",'[3]配置系数（将领）'!AA403,IF($H403="骑将",'[4]配置系数（将领）'!AA403,IF($H403="弓将",'[5]配置系数（将领）'!AA403,"")))</f>
        <v/>
      </c>
      <c r="AC403" s="206">
        <f t="shared" ca="1" si="27"/>
        <v>1</v>
      </c>
    </row>
    <row r="404" spans="3:29" x14ac:dyDescent="0.15">
      <c r="C404" s="107">
        <v>396</v>
      </c>
      <c r="D404" s="69">
        <f>IFERROR(MATCH(C404,索引!J:J,0),D403)</f>
        <v>39</v>
      </c>
      <c r="E404" s="69">
        <f t="shared" si="24"/>
        <v>7</v>
      </c>
      <c r="F404" s="69">
        <f>INDEX(索引!$F:$F,D404,1)</f>
        <v>10032</v>
      </c>
      <c r="G404" s="69" t="str">
        <f>INDEX(索引!$E:$E,D404,1)</f>
        <v>华佗</v>
      </c>
      <c r="H404" s="69" t="str">
        <f>INDEX(索引!$G:$G,D404,1)</f>
        <v>弓将</v>
      </c>
      <c r="J404" s="208" t="str">
        <f ca="1">IF($H404="步将",'[3]配置系数（将领）'!I404,IF($H404="骑将",'[4]配置系数（将领）'!I404,IF($H404="弓将",'[5]配置系数（将领）'!I404,"")))</f>
        <v>1003200000401</v>
      </c>
      <c r="K404" s="208" t="str">
        <f ca="1">IF($H404="步将",'[3]配置系数（将领）'!J404,IF($H404="骑将",'[4]配置系数（将领）'!J404,IF($H404="弓将",'[5]配置系数（将领）'!J404,"")))</f>
        <v>被动技能2:武将率领弓兵时，弓兵的攻击速度增加8；率领弩兵时，弩兵攻击无视20%护甲。</v>
      </c>
      <c r="L404" s="208">
        <f>IF($H404="步将",'[3]配置系数（将领）'!K404,IF($H404="骑将",'[4]配置系数（将领）'!K404,IF($H404="弓将",'[5]配置系数（将领）'!K404,"")))</f>
        <v>0</v>
      </c>
      <c r="M404" s="208">
        <f>IF($H404="步将",'[3]配置系数（将领）'!L404,IF($H404="骑将",'[4]配置系数（将领）'!L404,IF($H404="弓将",'[5]配置系数（将领）'!L404,"")))</f>
        <v>0</v>
      </c>
      <c r="N404" s="208" t="str">
        <f ca="1">IF($H404="步将",'[3]配置系数（将领）'!M404,IF($H404="骑将",'[4]配置系数（将领）'!M404,IF($H404="弓将",'[5]配置系数（将领）'!M404,"")))</f>
        <v>8+8+8+8+8+8+8+8+8+8+8+8+8+8+8+8+8</v>
      </c>
      <c r="O404" s="206">
        <f t="shared" ca="1" si="25"/>
        <v>1</v>
      </c>
      <c r="Q404" s="208" t="str">
        <f ca="1">IF($H404="步将",'[3]配置系数（将领）'!P404,IF($H404="骑将",'[4]配置系数（将领）'!P404,IF($H404="弓将",'[5]配置系数（将领）'!P404,"")))</f>
        <v>1003200000402</v>
      </c>
      <c r="R404" s="208" t="str">
        <f ca="1">IF($H404="步将",'[3]配置系数（将领）'!Q404,IF($H404="骑将",'[4]配置系数（将领）'!Q404,IF($H404="弓将",'[5]配置系数（将领）'!Q404,"")))</f>
        <v>被动技能2:武将率领弓兵时，弓兵的攻击速度增加8；率领弩兵时，弩兵攻击无视20%护甲。</v>
      </c>
      <c r="S404" s="208">
        <f>IF($H404="步将",'[3]配置系数（将领）'!R404,IF($H404="骑将",'[4]配置系数（将领）'!R404,IF($H404="弓将",'[5]配置系数（将领）'!R404,"")))</f>
        <v>0</v>
      </c>
      <c r="T404" s="208">
        <f>IF($H404="步将",'[3]配置系数（将领）'!S404,IF($H404="骑将",'[4]配置系数（将领）'!S404,IF($H404="弓将",'[5]配置系数（将领）'!S404,"")))</f>
        <v>0</v>
      </c>
      <c r="U404" s="208" t="str">
        <f ca="1">IF($H404="步将",'[3]配置系数（将领）'!T404,IF($H404="骑将",'[4]配置系数（将领）'!T404,IF($H404="弓将",'[5]配置系数（将领）'!T404,"")))</f>
        <v>0.2+0.2+0.2+0.2+0.2+0.2+0.2+0.2+0.2+0.2+0.2+0.2+0.2+0.2+0.2+0.2+0.2</v>
      </c>
      <c r="V404" s="206">
        <f t="shared" ca="1" si="26"/>
        <v>1</v>
      </c>
      <c r="X404" s="208" t="str">
        <f ca="1">IF($H404="步将",'[3]配置系数（将领）'!W404,IF($H404="骑将",'[4]配置系数（将领）'!W404,IF($H404="弓将",'[5]配置系数（将领）'!W404,"")))</f>
        <v/>
      </c>
      <c r="Y404" s="208" t="str">
        <f ca="1">IF($H404="步将",'[3]配置系数（将领）'!X404,IF($H404="骑将",'[4]配置系数（将领）'!X404,IF($H404="弓将",'[5]配置系数（将领）'!X404,"")))</f>
        <v/>
      </c>
      <c r="Z404" s="208">
        <f>IF($H404="步将",'[3]配置系数（将领）'!Y404,IF($H404="骑将",'[4]配置系数（将领）'!Y404,IF($H404="弓将",'[5]配置系数（将领）'!Y404,"")))</f>
        <v>0</v>
      </c>
      <c r="AA404" s="208">
        <f>IF($H404="步将",'[3]配置系数（将领）'!Z404,IF($H404="骑将",'[4]配置系数（将领）'!Z404,IF($H404="弓将",'[5]配置系数（将领）'!Z404,"")))</f>
        <v>0</v>
      </c>
      <c r="AB404" s="208" t="str">
        <f ca="1">IF($H404="步将",'[3]配置系数（将领）'!AA404,IF($H404="骑将",'[4]配置系数（将领）'!AA404,IF($H404="弓将",'[5]配置系数（将领）'!AA404,"")))</f>
        <v/>
      </c>
      <c r="AC404" s="206">
        <f t="shared" ca="1" si="27"/>
        <v>1</v>
      </c>
    </row>
    <row r="405" spans="3:29" x14ac:dyDescent="0.15">
      <c r="C405" s="107">
        <v>397</v>
      </c>
      <c r="D405" s="69">
        <f>IFERROR(MATCH(C405,索引!J:J,0),D404)</f>
        <v>39</v>
      </c>
      <c r="E405" s="69">
        <f t="shared" si="24"/>
        <v>8</v>
      </c>
      <c r="F405" s="69">
        <f>INDEX(索引!$F:$F,D405,1)</f>
        <v>10032</v>
      </c>
      <c r="G405" s="69" t="str">
        <f>INDEX(索引!$E:$E,D405,1)</f>
        <v>华佗</v>
      </c>
      <c r="H405" s="69" t="str">
        <f>INDEX(索引!$G:$G,D405,1)</f>
        <v>弓将</v>
      </c>
      <c r="J405" s="208" t="str">
        <f ca="1">IF($H405="步将",'[3]配置系数（将领）'!I405,IF($H405="骑将",'[4]配置系数（将领）'!I405,IF($H405="弓将",'[5]配置系数（将领）'!I405,"")))</f>
        <v>1003200000501</v>
      </c>
      <c r="K405" s="208" t="str">
        <f ca="1">IF($H405="步将",'[3]配置系数（将领）'!J405,IF($H405="骑将",'[4]配置系数（将领）'!J405,IF($H405="弓将",'[5]配置系数（将领）'!J405,"")))</f>
        <v>被动技能3:兵马未动，粮草先行,自身治疗效果提升16%，增益效果时长延长16%。</v>
      </c>
      <c r="L405" s="208">
        <f>IF($H405="步将",'[3]配置系数（将领）'!K405,IF($H405="骑将",'[4]配置系数（将领）'!K405,IF($H405="弓将",'[5]配置系数（将领）'!K405,"")))</f>
        <v>0</v>
      </c>
      <c r="M405" s="208">
        <f>IF($H405="步将",'[3]配置系数（将领）'!L405,IF($H405="骑将",'[4]配置系数（将领）'!L405,IF($H405="弓将",'[5]配置系数（将领）'!L405,"")))</f>
        <v>0</v>
      </c>
      <c r="N405" s="208" t="str">
        <f ca="1">IF($H405="步将",'[3]配置系数（将领）'!M405,IF($H405="骑将",'[4]配置系数（将领）'!M405,IF($H405="弓将",'[5]配置系数（将领）'!M405,"")))</f>
        <v>0.16+0.16+0.16+0.16+0.16+0.16+0.16+0.16+0.16+0.16+0.16+0.16+0.16+0.16+0.16+0.16+0.16</v>
      </c>
      <c r="O405" s="206">
        <f t="shared" ca="1" si="25"/>
        <v>1</v>
      </c>
      <c r="Q405" s="208" t="str">
        <f ca="1">IF($H405="步将",'[3]配置系数（将领）'!P405,IF($H405="骑将",'[4]配置系数（将领）'!P405,IF($H405="弓将",'[5]配置系数（将领）'!P405,"")))</f>
        <v/>
      </c>
      <c r="R405" s="208" t="str">
        <f ca="1">IF($H405="步将",'[3]配置系数（将领）'!Q405,IF($H405="骑将",'[4]配置系数（将领）'!Q405,IF($H405="弓将",'[5]配置系数（将领）'!Q405,"")))</f>
        <v/>
      </c>
      <c r="S405" s="208">
        <f>IF($H405="步将",'[3]配置系数（将领）'!R405,IF($H405="骑将",'[4]配置系数（将领）'!R405,IF($H405="弓将",'[5]配置系数（将领）'!R405,"")))</f>
        <v>0</v>
      </c>
      <c r="T405" s="208">
        <f>IF($H405="步将",'[3]配置系数（将领）'!S405,IF($H405="骑将",'[4]配置系数（将领）'!S405,IF($H405="弓将",'[5]配置系数（将领）'!S405,"")))</f>
        <v>0</v>
      </c>
      <c r="U405" s="208" t="str">
        <f ca="1">IF($H405="步将",'[3]配置系数（将领）'!T405,IF($H405="骑将",'[4]配置系数（将领）'!T405,IF($H405="弓将",'[5]配置系数（将领）'!T405,"")))</f>
        <v/>
      </c>
      <c r="V405" s="206">
        <f t="shared" ca="1" si="26"/>
        <v>1</v>
      </c>
      <c r="X405" s="208" t="str">
        <f ca="1">IF($H405="步将",'[3]配置系数（将领）'!W405,IF($H405="骑将",'[4]配置系数（将领）'!W405,IF($H405="弓将",'[5]配置系数（将领）'!W405,"")))</f>
        <v/>
      </c>
      <c r="Y405" s="208" t="str">
        <f ca="1">IF($H405="步将",'[3]配置系数（将领）'!X405,IF($H405="骑将",'[4]配置系数（将领）'!X405,IF($H405="弓将",'[5]配置系数（将领）'!X405,"")))</f>
        <v/>
      </c>
      <c r="Z405" s="208">
        <f>IF($H405="步将",'[3]配置系数（将领）'!Y405,IF($H405="骑将",'[4]配置系数（将领）'!Y405,IF($H405="弓将",'[5]配置系数（将领）'!Y405,"")))</f>
        <v>0</v>
      </c>
      <c r="AA405" s="208">
        <f>IF($H405="步将",'[3]配置系数（将领）'!Z405,IF($H405="骑将",'[4]配置系数（将领）'!Z405,IF($H405="弓将",'[5]配置系数（将领）'!Z405,"")))</f>
        <v>0</v>
      </c>
      <c r="AB405" s="208" t="str">
        <f ca="1">IF($H405="步将",'[3]配置系数（将领）'!AA405,IF($H405="骑将",'[4]配置系数（将领）'!AA405,IF($H405="弓将",'[5]配置系数（将领）'!AA405,"")))</f>
        <v/>
      </c>
      <c r="AC405" s="206">
        <f t="shared" ca="1" si="27"/>
        <v>1</v>
      </c>
    </row>
    <row r="406" spans="3:29" x14ac:dyDescent="0.15">
      <c r="C406" s="107">
        <v>398</v>
      </c>
      <c r="D406" s="69">
        <f>IFERROR(MATCH(C406,索引!J:J,0),D405)</f>
        <v>39</v>
      </c>
      <c r="E406" s="69">
        <f t="shared" si="24"/>
        <v>9</v>
      </c>
      <c r="F406" s="69">
        <f>INDEX(索引!$F:$F,D406,1)</f>
        <v>10032</v>
      </c>
      <c r="G406" s="69" t="str">
        <f>INDEX(索引!$E:$E,D406,1)</f>
        <v>华佗</v>
      </c>
      <c r="H406" s="69" t="str">
        <f>INDEX(索引!$G:$G,D406,1)</f>
        <v>弓将</v>
      </c>
      <c r="J406" s="208" t="str">
        <f ca="1">IF($H406="步将",'[3]配置系数（将领）'!I406,IF($H406="骑将",'[4]配置系数（将领）'!I406,IF($H406="弓将",'[5]配置系数（将领）'!I406,"")))</f>
        <v>1003200000502</v>
      </c>
      <c r="K406" s="208" t="str">
        <f ca="1">IF($H406="步将",'[3]配置系数（将领）'!J406,IF($H406="骑将",'[4]配置系数（将领）'!J406,IF($H406="弓将",'[5]配置系数（将领）'!J406,"")))</f>
        <v>被动技能3:兵马未动，粮草先行,自身治疗效果提升16%，增益效果时长延长16%。</v>
      </c>
      <c r="L406" s="208">
        <f>IF($H406="步将",'[3]配置系数（将领）'!K406,IF($H406="骑将",'[4]配置系数（将领）'!K406,IF($H406="弓将",'[5]配置系数（将领）'!K406,"")))</f>
        <v>0</v>
      </c>
      <c r="M406" s="208">
        <f>IF($H406="步将",'[3]配置系数（将领）'!L406,IF($H406="骑将",'[4]配置系数（将领）'!L406,IF($H406="弓将",'[5]配置系数（将领）'!L406,"")))</f>
        <v>0</v>
      </c>
      <c r="N406" s="208" t="str">
        <f ca="1">IF($H406="步将",'[3]配置系数（将领）'!M406,IF($H406="骑将",'[4]配置系数（将领）'!M406,IF($H406="弓将",'[5]配置系数（将领）'!M406,"")))</f>
        <v>0.16+0.16+0.16+0.16+0.16+0.16+0.16+0.16+0.16+0.16+0.16+0.16+0.16+0.16+0.16+0.16+0.16</v>
      </c>
      <c r="O406" s="206">
        <f t="shared" ca="1" si="25"/>
        <v>1</v>
      </c>
      <c r="Q406" s="208" t="str">
        <f ca="1">IF($H406="步将",'[3]配置系数（将领）'!P406,IF($H406="骑将",'[4]配置系数（将领）'!P406,IF($H406="弓将",'[5]配置系数（将领）'!P406,"")))</f>
        <v/>
      </c>
      <c r="R406" s="208" t="str">
        <f ca="1">IF($H406="步将",'[3]配置系数（将领）'!Q406,IF($H406="骑将",'[4]配置系数（将领）'!Q406,IF($H406="弓将",'[5]配置系数（将领）'!Q406,"")))</f>
        <v/>
      </c>
      <c r="S406" s="208">
        <f>IF($H406="步将",'[3]配置系数（将领）'!R406,IF($H406="骑将",'[4]配置系数（将领）'!R406,IF($H406="弓将",'[5]配置系数（将领）'!R406,"")))</f>
        <v>0</v>
      </c>
      <c r="T406" s="208">
        <f>IF($H406="步将",'[3]配置系数（将领）'!S406,IF($H406="骑将",'[4]配置系数（将领）'!S406,IF($H406="弓将",'[5]配置系数（将领）'!S406,"")))</f>
        <v>0</v>
      </c>
      <c r="U406" s="208" t="str">
        <f ca="1">IF($H406="步将",'[3]配置系数（将领）'!T406,IF($H406="骑将",'[4]配置系数（将领）'!T406,IF($H406="弓将",'[5]配置系数（将领）'!T406,"")))</f>
        <v/>
      </c>
      <c r="V406" s="206">
        <f t="shared" ca="1" si="26"/>
        <v>1</v>
      </c>
      <c r="X406" s="208" t="str">
        <f ca="1">IF($H406="步将",'[3]配置系数（将领）'!W406,IF($H406="骑将",'[4]配置系数（将领）'!W406,IF($H406="弓将",'[5]配置系数（将领）'!W406,"")))</f>
        <v/>
      </c>
      <c r="Y406" s="208" t="str">
        <f ca="1">IF($H406="步将",'[3]配置系数（将领）'!X406,IF($H406="骑将",'[4]配置系数（将领）'!X406,IF($H406="弓将",'[5]配置系数（将领）'!X406,"")))</f>
        <v/>
      </c>
      <c r="Z406" s="208">
        <f>IF($H406="步将",'[3]配置系数（将领）'!Y406,IF($H406="骑将",'[4]配置系数（将领）'!Y406,IF($H406="弓将",'[5]配置系数（将领）'!Y406,"")))</f>
        <v>0</v>
      </c>
      <c r="AA406" s="208">
        <f>IF($H406="步将",'[3]配置系数（将领）'!Z406,IF($H406="骑将",'[4]配置系数（将领）'!Z406,IF($H406="弓将",'[5]配置系数（将领）'!Z406,"")))</f>
        <v>0</v>
      </c>
      <c r="AB406" s="208" t="str">
        <f ca="1">IF($H406="步将",'[3]配置系数（将领）'!AA406,IF($H406="骑将",'[4]配置系数（将领）'!AA406,IF($H406="弓将",'[5]配置系数（将领）'!AA406,"")))</f>
        <v/>
      </c>
      <c r="AC406" s="206">
        <f t="shared" ca="1" si="27"/>
        <v>1</v>
      </c>
    </row>
    <row r="407" spans="3:29" x14ac:dyDescent="0.15">
      <c r="C407" s="107">
        <v>399</v>
      </c>
      <c r="D407" s="69">
        <f>IFERROR(MATCH(C407,索引!J:J,0),D406)</f>
        <v>39</v>
      </c>
      <c r="E407" s="69">
        <f t="shared" si="24"/>
        <v>10</v>
      </c>
      <c r="F407" s="69">
        <f>INDEX(索引!$F:$F,D407,1)</f>
        <v>10032</v>
      </c>
      <c r="G407" s="69" t="str">
        <f>INDEX(索引!$E:$E,D407,1)</f>
        <v>华佗</v>
      </c>
      <c r="H407" s="69" t="str">
        <f>INDEX(索引!$G:$G,D407,1)</f>
        <v>弓将</v>
      </c>
      <c r="J407" s="208" t="str">
        <f ca="1">IF($H407="步将",'[3]配置系数（将领）'!I407,IF($H407="骑将",'[4]配置系数（将领）'!I407,IF($H407="弓将",'[5]配置系数（将领）'!I407,"")))</f>
        <v/>
      </c>
      <c r="K407" s="208" t="str">
        <f ca="1">IF($H407="步将",'[3]配置系数（将领）'!J407,IF($H407="骑将",'[4]配置系数（将领）'!J407,IF($H407="弓将",'[5]配置系数（将领）'!J407,"")))</f>
        <v/>
      </c>
      <c r="L407" s="208">
        <f>IF($H407="步将",'[3]配置系数（将领）'!K407,IF($H407="骑将",'[4]配置系数（将领）'!K407,IF($H407="弓将",'[5]配置系数（将领）'!K407,"")))</f>
        <v>0</v>
      </c>
      <c r="M407" s="208">
        <f>IF($H407="步将",'[3]配置系数（将领）'!L407,IF($H407="骑将",'[4]配置系数（将领）'!L407,IF($H407="弓将",'[5]配置系数（将领）'!L407,"")))</f>
        <v>0</v>
      </c>
      <c r="N407" s="208" t="str">
        <f ca="1">IF($H407="步将",'[3]配置系数（将领）'!M407,IF($H407="骑将",'[4]配置系数（将领）'!M407,IF($H407="弓将",'[5]配置系数（将领）'!M407,"")))</f>
        <v/>
      </c>
      <c r="O407" s="206">
        <f t="shared" ca="1" si="25"/>
        <v>1</v>
      </c>
      <c r="Q407" s="208" t="str">
        <f ca="1">IF($H407="步将",'[3]配置系数（将领）'!P407,IF($H407="骑将",'[4]配置系数（将领）'!P407,IF($H407="弓将",'[5]配置系数（将领）'!P407,"")))</f>
        <v/>
      </c>
      <c r="R407" s="208" t="str">
        <f ca="1">IF($H407="步将",'[3]配置系数（将领）'!Q407,IF($H407="骑将",'[4]配置系数（将领）'!Q407,IF($H407="弓将",'[5]配置系数（将领）'!Q407,"")))</f>
        <v/>
      </c>
      <c r="S407" s="208">
        <f>IF($H407="步将",'[3]配置系数（将领）'!R407,IF($H407="骑将",'[4]配置系数（将领）'!R407,IF($H407="弓将",'[5]配置系数（将领）'!R407,"")))</f>
        <v>0</v>
      </c>
      <c r="T407" s="208">
        <f>IF($H407="步将",'[3]配置系数（将领）'!S407,IF($H407="骑将",'[4]配置系数（将领）'!S407,IF($H407="弓将",'[5]配置系数（将领）'!S407,"")))</f>
        <v>0</v>
      </c>
      <c r="U407" s="208" t="str">
        <f ca="1">IF($H407="步将",'[3]配置系数（将领）'!T407,IF($H407="骑将",'[4]配置系数（将领）'!T407,IF($H407="弓将",'[5]配置系数（将领）'!T407,"")))</f>
        <v/>
      </c>
      <c r="V407" s="206">
        <f t="shared" ca="1" si="26"/>
        <v>1</v>
      </c>
      <c r="X407" s="208" t="str">
        <f ca="1">IF($H407="步将",'[3]配置系数（将领）'!W407,IF($H407="骑将",'[4]配置系数（将领）'!W407,IF($H407="弓将",'[5]配置系数（将领）'!W407,"")))</f>
        <v/>
      </c>
      <c r="Y407" s="208" t="str">
        <f ca="1">IF($H407="步将",'[3]配置系数（将领）'!X407,IF($H407="骑将",'[4]配置系数（将领）'!X407,IF($H407="弓将",'[5]配置系数（将领）'!X407,"")))</f>
        <v/>
      </c>
      <c r="Z407" s="208">
        <f>IF($H407="步将",'[3]配置系数（将领）'!Y407,IF($H407="骑将",'[4]配置系数（将领）'!Y407,IF($H407="弓将",'[5]配置系数（将领）'!Y407,"")))</f>
        <v>0</v>
      </c>
      <c r="AA407" s="208">
        <f>IF($H407="步将",'[3]配置系数（将领）'!Z407,IF($H407="骑将",'[4]配置系数（将领）'!Z407,IF($H407="弓将",'[5]配置系数（将领）'!Z407,"")))</f>
        <v>0</v>
      </c>
      <c r="AB407" s="208" t="str">
        <f ca="1">IF($H407="步将",'[3]配置系数（将领）'!AA407,IF($H407="骑将",'[4]配置系数（将领）'!AA407,IF($H407="弓将",'[5]配置系数（将领）'!AA407,"")))</f>
        <v/>
      </c>
      <c r="AC407" s="206">
        <f t="shared" ca="1" si="27"/>
        <v>1</v>
      </c>
    </row>
    <row r="408" spans="3:29" x14ac:dyDescent="0.15">
      <c r="C408" s="107">
        <v>400</v>
      </c>
      <c r="D408" s="69">
        <f>IFERROR(MATCH(C408,索引!J:J,0),D407)</f>
        <v>39</v>
      </c>
      <c r="E408" s="69">
        <f t="shared" si="24"/>
        <v>11</v>
      </c>
      <c r="F408" s="69">
        <f>INDEX(索引!$F:$F,D408,1)</f>
        <v>10032</v>
      </c>
      <c r="G408" s="69" t="str">
        <f>INDEX(索引!$E:$E,D408,1)</f>
        <v>华佗</v>
      </c>
      <c r="H408" s="69" t="str">
        <f>INDEX(索引!$G:$G,D408,1)</f>
        <v>弓将</v>
      </c>
      <c r="J408" s="208" t="str">
        <f ca="1">IF($H408="步将",'[3]配置系数（将领）'!I408,IF($H408="骑将",'[4]配置系数（将领）'!I408,IF($H408="弓将",'[5]配置系数（将领）'!I408,"")))</f>
        <v/>
      </c>
      <c r="K408" s="208" t="str">
        <f ca="1">IF($H408="步将",'[3]配置系数（将领）'!J408,IF($H408="骑将",'[4]配置系数（将领）'!J408,IF($H408="弓将",'[5]配置系数（将领）'!J408,"")))</f>
        <v/>
      </c>
      <c r="L408" s="208">
        <f>IF($H408="步将",'[3]配置系数（将领）'!K408,IF($H408="骑将",'[4]配置系数（将领）'!K408,IF($H408="弓将",'[5]配置系数（将领）'!K408,"")))</f>
        <v>0</v>
      </c>
      <c r="M408" s="208">
        <f>IF($H408="步将",'[3]配置系数（将领）'!L408,IF($H408="骑将",'[4]配置系数（将领）'!L408,IF($H408="弓将",'[5]配置系数（将领）'!L408,"")))</f>
        <v>0</v>
      </c>
      <c r="N408" s="208" t="str">
        <f ca="1">IF($H408="步将",'[3]配置系数（将领）'!M408,IF($H408="骑将",'[4]配置系数（将领）'!M408,IF($H408="弓将",'[5]配置系数（将领）'!M408,"")))</f>
        <v/>
      </c>
      <c r="O408" s="206">
        <f t="shared" ca="1" si="25"/>
        <v>1</v>
      </c>
      <c r="Q408" s="208" t="str">
        <f ca="1">IF($H408="步将",'[3]配置系数（将领）'!P408,IF($H408="骑将",'[4]配置系数（将领）'!P408,IF($H408="弓将",'[5]配置系数（将领）'!P408,"")))</f>
        <v/>
      </c>
      <c r="R408" s="208" t="str">
        <f ca="1">IF($H408="步将",'[3]配置系数（将领）'!Q408,IF($H408="骑将",'[4]配置系数（将领）'!Q408,IF($H408="弓将",'[5]配置系数（将领）'!Q408,"")))</f>
        <v/>
      </c>
      <c r="S408" s="208">
        <f>IF($H408="步将",'[3]配置系数（将领）'!R408,IF($H408="骑将",'[4]配置系数（将领）'!R408,IF($H408="弓将",'[5]配置系数（将领）'!R408,"")))</f>
        <v>0</v>
      </c>
      <c r="T408" s="208">
        <f>IF($H408="步将",'[3]配置系数（将领）'!S408,IF($H408="骑将",'[4]配置系数（将领）'!S408,IF($H408="弓将",'[5]配置系数（将领）'!S408,"")))</f>
        <v>0</v>
      </c>
      <c r="U408" s="208" t="str">
        <f ca="1">IF($H408="步将",'[3]配置系数（将领）'!T408,IF($H408="骑将",'[4]配置系数（将领）'!T408,IF($H408="弓将",'[5]配置系数（将领）'!T408,"")))</f>
        <v/>
      </c>
      <c r="V408" s="206">
        <f t="shared" ca="1" si="26"/>
        <v>1</v>
      </c>
      <c r="X408" s="208" t="str">
        <f ca="1">IF($H408="步将",'[3]配置系数（将领）'!W408,IF($H408="骑将",'[4]配置系数（将领）'!W408,IF($H408="弓将",'[5]配置系数（将领）'!W408,"")))</f>
        <v/>
      </c>
      <c r="Y408" s="208" t="str">
        <f ca="1">IF($H408="步将",'[3]配置系数（将领）'!X408,IF($H408="骑将",'[4]配置系数（将领）'!X408,IF($H408="弓将",'[5]配置系数（将领）'!X408,"")))</f>
        <v/>
      </c>
      <c r="Z408" s="208">
        <f>IF($H408="步将",'[3]配置系数（将领）'!Y408,IF($H408="骑将",'[4]配置系数（将领）'!Y408,IF($H408="弓将",'[5]配置系数（将领）'!Y408,"")))</f>
        <v>0</v>
      </c>
      <c r="AA408" s="208">
        <f>IF($H408="步将",'[3]配置系数（将领）'!Z408,IF($H408="骑将",'[4]配置系数（将领）'!Z408,IF($H408="弓将",'[5]配置系数（将领）'!Z408,"")))</f>
        <v>0</v>
      </c>
      <c r="AB408" s="208" t="str">
        <f ca="1">IF($H408="步将",'[3]配置系数（将领）'!AA408,IF($H408="骑将",'[4]配置系数（将领）'!AA408,IF($H408="弓将",'[5]配置系数（将领）'!AA408,"")))</f>
        <v/>
      </c>
      <c r="AC408" s="206">
        <f t="shared" ca="1" si="27"/>
        <v>1</v>
      </c>
    </row>
    <row r="409" spans="3:29" x14ac:dyDescent="0.15">
      <c r="C409" s="107">
        <v>401</v>
      </c>
      <c r="D409" s="69">
        <f>IFERROR(MATCH(C409,索引!J:J,0),D408)</f>
        <v>39</v>
      </c>
      <c r="E409" s="69">
        <f t="shared" si="24"/>
        <v>12</v>
      </c>
      <c r="F409" s="69">
        <f>INDEX(索引!$F:$F,D409,1)</f>
        <v>10032</v>
      </c>
      <c r="G409" s="69" t="str">
        <f>INDEX(索引!$E:$E,D409,1)</f>
        <v>华佗</v>
      </c>
      <c r="H409" s="69" t="str">
        <f>INDEX(索引!$G:$G,D409,1)</f>
        <v>弓将</v>
      </c>
      <c r="J409" s="208" t="str">
        <f ca="1">IF($H409="步将",'[3]配置系数（将领）'!I409,IF($H409="骑将",'[4]配置系数（将领）'!I409,IF($H409="弓将",'[5]配置系数（将领）'!I409,"")))</f>
        <v/>
      </c>
      <c r="K409" s="208" t="str">
        <f ca="1">IF($H409="步将",'[3]配置系数（将领）'!J409,IF($H409="骑将",'[4]配置系数（将领）'!J409,IF($H409="弓将",'[5]配置系数（将领）'!J409,"")))</f>
        <v/>
      </c>
      <c r="L409" s="208">
        <f>IF($H409="步将",'[3]配置系数（将领）'!K409,IF($H409="骑将",'[4]配置系数（将领）'!K409,IF($H409="弓将",'[5]配置系数（将领）'!K409,"")))</f>
        <v>0</v>
      </c>
      <c r="M409" s="208">
        <f>IF($H409="步将",'[3]配置系数（将领）'!L409,IF($H409="骑将",'[4]配置系数（将领）'!L409,IF($H409="弓将",'[5]配置系数（将领）'!L409,"")))</f>
        <v>0</v>
      </c>
      <c r="N409" s="208" t="str">
        <f ca="1">IF($H409="步将",'[3]配置系数（将领）'!M409,IF($H409="骑将",'[4]配置系数（将领）'!M409,IF($H409="弓将",'[5]配置系数（将领）'!M409,"")))</f>
        <v/>
      </c>
      <c r="O409" s="206">
        <f t="shared" ca="1" si="25"/>
        <v>1</v>
      </c>
      <c r="Q409" s="208" t="str">
        <f ca="1">IF($H409="步将",'[3]配置系数（将领）'!P409,IF($H409="骑将",'[4]配置系数（将领）'!P409,IF($H409="弓将",'[5]配置系数（将领）'!P409,"")))</f>
        <v/>
      </c>
      <c r="R409" s="208" t="str">
        <f ca="1">IF($H409="步将",'[3]配置系数（将领）'!Q409,IF($H409="骑将",'[4]配置系数（将领）'!Q409,IF($H409="弓将",'[5]配置系数（将领）'!Q409,"")))</f>
        <v/>
      </c>
      <c r="S409" s="208">
        <f>IF($H409="步将",'[3]配置系数（将领）'!R409,IF($H409="骑将",'[4]配置系数（将领）'!R409,IF($H409="弓将",'[5]配置系数（将领）'!R409,"")))</f>
        <v>0</v>
      </c>
      <c r="T409" s="208">
        <f>IF($H409="步将",'[3]配置系数（将领）'!S409,IF($H409="骑将",'[4]配置系数（将领）'!S409,IF($H409="弓将",'[5]配置系数（将领）'!S409,"")))</f>
        <v>0</v>
      </c>
      <c r="U409" s="208" t="str">
        <f ca="1">IF($H409="步将",'[3]配置系数（将领）'!T409,IF($H409="骑将",'[4]配置系数（将领）'!T409,IF($H409="弓将",'[5]配置系数（将领）'!T409,"")))</f>
        <v/>
      </c>
      <c r="V409" s="206">
        <f t="shared" ca="1" si="26"/>
        <v>1</v>
      </c>
      <c r="X409" s="208" t="str">
        <f ca="1">IF($H409="步将",'[3]配置系数（将领）'!W409,IF($H409="骑将",'[4]配置系数（将领）'!W409,IF($H409="弓将",'[5]配置系数（将领）'!W409,"")))</f>
        <v/>
      </c>
      <c r="Y409" s="208" t="str">
        <f ca="1">IF($H409="步将",'[3]配置系数（将领）'!X409,IF($H409="骑将",'[4]配置系数（将领）'!X409,IF($H409="弓将",'[5]配置系数（将领）'!X409,"")))</f>
        <v/>
      </c>
      <c r="Z409" s="208">
        <f>IF($H409="步将",'[3]配置系数（将领）'!Y409,IF($H409="骑将",'[4]配置系数（将领）'!Y409,IF($H409="弓将",'[5]配置系数（将领）'!Y409,"")))</f>
        <v>0</v>
      </c>
      <c r="AA409" s="208">
        <f>IF($H409="步将",'[3]配置系数（将领）'!Z409,IF($H409="骑将",'[4]配置系数（将领）'!Z409,IF($H409="弓将",'[5]配置系数（将领）'!Z409,"")))</f>
        <v>0</v>
      </c>
      <c r="AB409" s="208" t="str">
        <f ca="1">IF($H409="步将",'[3]配置系数（将领）'!AA409,IF($H409="骑将",'[4]配置系数（将领）'!AA409,IF($H409="弓将",'[5]配置系数（将领）'!AA409,"")))</f>
        <v/>
      </c>
      <c r="AC409" s="206">
        <f t="shared" ca="1" si="27"/>
        <v>1</v>
      </c>
    </row>
    <row r="410" spans="3:29" x14ac:dyDescent="0.15">
      <c r="C410" s="107">
        <v>402</v>
      </c>
      <c r="D410" s="69">
        <f>IFERROR(MATCH(C410,索引!J:J,0),D409)</f>
        <v>39</v>
      </c>
      <c r="E410" s="69">
        <f t="shared" si="24"/>
        <v>13</v>
      </c>
      <c r="F410" s="69">
        <f>INDEX(索引!$F:$F,D410,1)</f>
        <v>10032</v>
      </c>
      <c r="G410" s="69" t="str">
        <f>INDEX(索引!$E:$E,D410,1)</f>
        <v>华佗</v>
      </c>
      <c r="H410" s="69" t="str">
        <f>INDEX(索引!$G:$G,D410,1)</f>
        <v>弓将</v>
      </c>
      <c r="J410" s="208" t="str">
        <f ca="1">IF($H410="步将",'[3]配置系数（将领）'!I410,IF($H410="骑将",'[4]配置系数（将领）'!I410,IF($H410="弓将",'[5]配置系数（将领）'!I410,"")))</f>
        <v/>
      </c>
      <c r="K410" s="208" t="str">
        <f ca="1">IF($H410="步将",'[3]配置系数（将领）'!J410,IF($H410="骑将",'[4]配置系数（将领）'!J410,IF($H410="弓将",'[5]配置系数（将领）'!J410,"")))</f>
        <v/>
      </c>
      <c r="L410" s="208">
        <f>IF($H410="步将",'[3]配置系数（将领）'!K410,IF($H410="骑将",'[4]配置系数（将领）'!K410,IF($H410="弓将",'[5]配置系数（将领）'!K410,"")))</f>
        <v>0</v>
      </c>
      <c r="M410" s="208">
        <f>IF($H410="步将",'[3]配置系数（将领）'!L410,IF($H410="骑将",'[4]配置系数（将领）'!L410,IF($H410="弓将",'[5]配置系数（将领）'!L410,"")))</f>
        <v>0</v>
      </c>
      <c r="N410" s="208" t="str">
        <f ca="1">IF($H410="步将",'[3]配置系数（将领）'!M410,IF($H410="骑将",'[4]配置系数（将领）'!M410,IF($H410="弓将",'[5]配置系数（将领）'!M410,"")))</f>
        <v/>
      </c>
      <c r="O410" s="206">
        <f t="shared" ca="1" si="25"/>
        <v>1</v>
      </c>
      <c r="Q410" s="208" t="str">
        <f ca="1">IF($H410="步将",'[3]配置系数（将领）'!P410,IF($H410="骑将",'[4]配置系数（将领）'!P410,IF($H410="弓将",'[5]配置系数（将领）'!P410,"")))</f>
        <v/>
      </c>
      <c r="R410" s="208" t="str">
        <f ca="1">IF($H410="步将",'[3]配置系数（将领）'!Q410,IF($H410="骑将",'[4]配置系数（将领）'!Q410,IF($H410="弓将",'[5]配置系数（将领）'!Q410,"")))</f>
        <v/>
      </c>
      <c r="S410" s="208">
        <f>IF($H410="步将",'[3]配置系数（将领）'!R410,IF($H410="骑将",'[4]配置系数（将领）'!R410,IF($H410="弓将",'[5]配置系数（将领）'!R410,"")))</f>
        <v>0</v>
      </c>
      <c r="T410" s="208">
        <f>IF($H410="步将",'[3]配置系数（将领）'!S410,IF($H410="骑将",'[4]配置系数（将领）'!S410,IF($H410="弓将",'[5]配置系数（将领）'!S410,"")))</f>
        <v>0</v>
      </c>
      <c r="U410" s="208" t="str">
        <f ca="1">IF($H410="步将",'[3]配置系数（将领）'!T410,IF($H410="骑将",'[4]配置系数（将领）'!T410,IF($H410="弓将",'[5]配置系数（将领）'!T410,"")))</f>
        <v/>
      </c>
      <c r="V410" s="206">
        <f t="shared" ca="1" si="26"/>
        <v>1</v>
      </c>
      <c r="X410" s="208" t="str">
        <f ca="1">IF($H410="步将",'[3]配置系数（将领）'!W410,IF($H410="骑将",'[4]配置系数（将领）'!W410,IF($H410="弓将",'[5]配置系数（将领）'!W410,"")))</f>
        <v/>
      </c>
      <c r="Y410" s="208" t="str">
        <f ca="1">IF($H410="步将",'[3]配置系数（将领）'!X410,IF($H410="骑将",'[4]配置系数（将领）'!X410,IF($H410="弓将",'[5]配置系数（将领）'!X410,"")))</f>
        <v/>
      </c>
      <c r="Z410" s="208">
        <f>IF($H410="步将",'[3]配置系数（将领）'!Y410,IF($H410="骑将",'[4]配置系数（将领）'!Y410,IF($H410="弓将",'[5]配置系数（将领）'!Y410,"")))</f>
        <v>0</v>
      </c>
      <c r="AA410" s="208">
        <f>IF($H410="步将",'[3]配置系数（将领）'!Z410,IF($H410="骑将",'[4]配置系数（将领）'!Z410,IF($H410="弓将",'[5]配置系数（将领）'!Z410,"")))</f>
        <v>0</v>
      </c>
      <c r="AB410" s="208" t="str">
        <f ca="1">IF($H410="步将",'[3]配置系数（将领）'!AA410,IF($H410="骑将",'[4]配置系数（将领）'!AA410,IF($H410="弓将",'[5]配置系数（将领）'!AA410,"")))</f>
        <v/>
      </c>
      <c r="AC410" s="206">
        <f t="shared" ca="1" si="27"/>
        <v>1</v>
      </c>
    </row>
    <row r="411" spans="3:29" x14ac:dyDescent="0.15">
      <c r="C411" s="107">
        <v>403</v>
      </c>
      <c r="D411" s="69">
        <f>IFERROR(MATCH(C411,索引!J:J,0),D410)</f>
        <v>39</v>
      </c>
      <c r="E411" s="69">
        <f t="shared" si="24"/>
        <v>14</v>
      </c>
      <c r="F411" s="69">
        <f>INDEX(索引!$F:$F,D411,1)</f>
        <v>10032</v>
      </c>
      <c r="G411" s="69" t="str">
        <f>INDEX(索引!$E:$E,D411,1)</f>
        <v>华佗</v>
      </c>
      <c r="H411" s="69" t="str">
        <f>INDEX(索引!$G:$G,D411,1)</f>
        <v>弓将</v>
      </c>
      <c r="J411" s="208" t="str">
        <f ca="1">IF($H411="步将",'[3]配置系数（将领）'!I411,IF($H411="骑将",'[4]配置系数（将领）'!I411,IF($H411="弓将",'[5]配置系数（将领）'!I411,"")))</f>
        <v/>
      </c>
      <c r="K411" s="208" t="str">
        <f ca="1">IF($H411="步将",'[3]配置系数（将领）'!J411,IF($H411="骑将",'[4]配置系数（将领）'!J411,IF($H411="弓将",'[5]配置系数（将领）'!J411,"")))</f>
        <v/>
      </c>
      <c r="L411" s="208">
        <f>IF($H411="步将",'[3]配置系数（将领）'!K411,IF($H411="骑将",'[4]配置系数（将领）'!K411,IF($H411="弓将",'[5]配置系数（将领）'!K411,"")))</f>
        <v>0</v>
      </c>
      <c r="M411" s="208">
        <f>IF($H411="步将",'[3]配置系数（将领）'!L411,IF($H411="骑将",'[4]配置系数（将领）'!L411,IF($H411="弓将",'[5]配置系数（将领）'!L411,"")))</f>
        <v>0</v>
      </c>
      <c r="N411" s="208" t="str">
        <f ca="1">IF($H411="步将",'[3]配置系数（将领）'!M411,IF($H411="骑将",'[4]配置系数（将领）'!M411,IF($H411="弓将",'[5]配置系数（将领）'!M411,"")))</f>
        <v/>
      </c>
      <c r="O411" s="206">
        <f t="shared" ca="1" si="25"/>
        <v>1</v>
      </c>
      <c r="Q411" s="208" t="str">
        <f ca="1">IF($H411="步将",'[3]配置系数（将领）'!P411,IF($H411="骑将",'[4]配置系数（将领）'!P411,IF($H411="弓将",'[5]配置系数（将领）'!P411,"")))</f>
        <v/>
      </c>
      <c r="R411" s="208" t="str">
        <f ca="1">IF($H411="步将",'[3]配置系数（将领）'!Q411,IF($H411="骑将",'[4]配置系数（将领）'!Q411,IF($H411="弓将",'[5]配置系数（将领）'!Q411,"")))</f>
        <v/>
      </c>
      <c r="S411" s="208">
        <f>IF($H411="步将",'[3]配置系数（将领）'!R411,IF($H411="骑将",'[4]配置系数（将领）'!R411,IF($H411="弓将",'[5]配置系数（将领）'!R411,"")))</f>
        <v>0</v>
      </c>
      <c r="T411" s="208">
        <f>IF($H411="步将",'[3]配置系数（将领）'!S411,IF($H411="骑将",'[4]配置系数（将领）'!S411,IF($H411="弓将",'[5]配置系数（将领）'!S411,"")))</f>
        <v>0</v>
      </c>
      <c r="U411" s="208" t="str">
        <f ca="1">IF($H411="步将",'[3]配置系数（将领）'!T411,IF($H411="骑将",'[4]配置系数（将领）'!T411,IF($H411="弓将",'[5]配置系数（将领）'!T411,"")))</f>
        <v/>
      </c>
      <c r="V411" s="206">
        <f t="shared" ca="1" si="26"/>
        <v>1</v>
      </c>
      <c r="X411" s="208" t="str">
        <f ca="1">IF($H411="步将",'[3]配置系数（将领）'!W411,IF($H411="骑将",'[4]配置系数（将领）'!W411,IF($H411="弓将",'[5]配置系数（将领）'!W411,"")))</f>
        <v/>
      </c>
      <c r="Y411" s="208" t="str">
        <f ca="1">IF($H411="步将",'[3]配置系数（将领）'!X411,IF($H411="骑将",'[4]配置系数（将领）'!X411,IF($H411="弓将",'[5]配置系数（将领）'!X411,"")))</f>
        <v/>
      </c>
      <c r="Z411" s="208">
        <f>IF($H411="步将",'[3]配置系数（将领）'!Y411,IF($H411="骑将",'[4]配置系数（将领）'!Y411,IF($H411="弓将",'[5]配置系数（将领）'!Y411,"")))</f>
        <v>0</v>
      </c>
      <c r="AA411" s="208">
        <f>IF($H411="步将",'[3]配置系数（将领）'!Z411,IF($H411="骑将",'[4]配置系数（将领）'!Z411,IF($H411="弓将",'[5]配置系数（将领）'!Z411,"")))</f>
        <v>0</v>
      </c>
      <c r="AB411" s="208" t="str">
        <f ca="1">IF($H411="步将",'[3]配置系数（将领）'!AA411,IF($H411="骑将",'[4]配置系数（将领）'!AA411,IF($H411="弓将",'[5]配置系数（将领）'!AA411,"")))</f>
        <v/>
      </c>
      <c r="AC411" s="206">
        <f t="shared" ca="1" si="27"/>
        <v>1</v>
      </c>
    </row>
    <row r="412" spans="3:29" x14ac:dyDescent="0.15">
      <c r="C412" s="107">
        <v>404</v>
      </c>
      <c r="D412" s="69">
        <f>IFERROR(MATCH(C412,索引!J:J,0),D411)</f>
        <v>39</v>
      </c>
      <c r="E412" s="69">
        <f t="shared" si="24"/>
        <v>15</v>
      </c>
      <c r="F412" s="69">
        <f>INDEX(索引!$F:$F,D412,1)</f>
        <v>10032</v>
      </c>
      <c r="G412" s="69" t="str">
        <f>INDEX(索引!$E:$E,D412,1)</f>
        <v>华佗</v>
      </c>
      <c r="H412" s="69" t="str">
        <f>INDEX(索引!$G:$G,D412,1)</f>
        <v>弓将</v>
      </c>
      <c r="J412" s="208" t="str">
        <f ca="1">IF($H412="步将",'[3]配置系数（将领）'!I412,IF($H412="骑将",'[4]配置系数（将领）'!I412,IF($H412="弓将",'[5]配置系数（将领）'!I412,"")))</f>
        <v/>
      </c>
      <c r="K412" s="208" t="str">
        <f ca="1">IF($H412="步将",'[3]配置系数（将领）'!J412,IF($H412="骑将",'[4]配置系数（将领）'!J412,IF($H412="弓将",'[5]配置系数（将领）'!J412,"")))</f>
        <v/>
      </c>
      <c r="L412" s="208">
        <f>IF($H412="步将",'[3]配置系数（将领）'!K412,IF($H412="骑将",'[4]配置系数（将领）'!K412,IF($H412="弓将",'[5]配置系数（将领）'!K412,"")))</f>
        <v>0</v>
      </c>
      <c r="M412" s="208">
        <f>IF($H412="步将",'[3]配置系数（将领）'!L412,IF($H412="骑将",'[4]配置系数（将领）'!L412,IF($H412="弓将",'[5]配置系数（将领）'!L412,"")))</f>
        <v>0</v>
      </c>
      <c r="N412" s="208" t="str">
        <f ca="1">IF($H412="步将",'[3]配置系数（将领）'!M412,IF($H412="骑将",'[4]配置系数（将领）'!M412,IF($H412="弓将",'[5]配置系数（将领）'!M412,"")))</f>
        <v/>
      </c>
      <c r="O412" s="206">
        <f t="shared" ca="1" si="25"/>
        <v>1</v>
      </c>
      <c r="Q412" s="208" t="str">
        <f ca="1">IF($H412="步将",'[3]配置系数（将领）'!P412,IF($H412="骑将",'[4]配置系数（将领）'!P412,IF($H412="弓将",'[5]配置系数（将领）'!P412,"")))</f>
        <v/>
      </c>
      <c r="R412" s="208" t="str">
        <f ca="1">IF($H412="步将",'[3]配置系数（将领）'!Q412,IF($H412="骑将",'[4]配置系数（将领）'!Q412,IF($H412="弓将",'[5]配置系数（将领）'!Q412,"")))</f>
        <v/>
      </c>
      <c r="S412" s="208">
        <f>IF($H412="步将",'[3]配置系数（将领）'!R412,IF($H412="骑将",'[4]配置系数（将领）'!R412,IF($H412="弓将",'[5]配置系数（将领）'!R412,"")))</f>
        <v>0</v>
      </c>
      <c r="T412" s="208">
        <f>IF($H412="步将",'[3]配置系数（将领）'!S412,IF($H412="骑将",'[4]配置系数（将领）'!S412,IF($H412="弓将",'[5]配置系数（将领）'!S412,"")))</f>
        <v>0</v>
      </c>
      <c r="U412" s="208" t="str">
        <f ca="1">IF($H412="步将",'[3]配置系数（将领）'!T412,IF($H412="骑将",'[4]配置系数（将领）'!T412,IF($H412="弓将",'[5]配置系数（将领）'!T412,"")))</f>
        <v/>
      </c>
      <c r="V412" s="206">
        <f t="shared" ca="1" si="26"/>
        <v>1</v>
      </c>
      <c r="X412" s="208" t="str">
        <f ca="1">IF($H412="步将",'[3]配置系数（将领）'!W412,IF($H412="骑将",'[4]配置系数（将领）'!W412,IF($H412="弓将",'[5]配置系数（将领）'!W412,"")))</f>
        <v/>
      </c>
      <c r="Y412" s="208" t="str">
        <f ca="1">IF($H412="步将",'[3]配置系数（将领）'!X412,IF($H412="骑将",'[4]配置系数（将领）'!X412,IF($H412="弓将",'[5]配置系数（将领）'!X412,"")))</f>
        <v/>
      </c>
      <c r="Z412" s="208">
        <f>IF($H412="步将",'[3]配置系数（将领）'!Y412,IF($H412="骑将",'[4]配置系数（将领）'!Y412,IF($H412="弓将",'[5]配置系数（将领）'!Y412,"")))</f>
        <v>0</v>
      </c>
      <c r="AA412" s="208">
        <f>IF($H412="步将",'[3]配置系数（将领）'!Z412,IF($H412="骑将",'[4]配置系数（将领）'!Z412,IF($H412="弓将",'[5]配置系数（将领）'!Z412,"")))</f>
        <v>0</v>
      </c>
      <c r="AB412" s="208" t="str">
        <f ca="1">IF($H412="步将",'[3]配置系数（将领）'!AA412,IF($H412="骑将",'[4]配置系数（将领）'!AA412,IF($H412="弓将",'[5]配置系数（将领）'!AA412,"")))</f>
        <v/>
      </c>
      <c r="AC412" s="206">
        <f t="shared" ca="1" si="27"/>
        <v>1</v>
      </c>
    </row>
    <row r="413" spans="3:29" x14ac:dyDescent="0.15">
      <c r="C413" s="107">
        <v>405</v>
      </c>
      <c r="D413" s="69">
        <f>IFERROR(MATCH(C413,索引!J:J,0),D412)</f>
        <v>40</v>
      </c>
      <c r="E413" s="69">
        <f t="shared" si="24"/>
        <v>1</v>
      </c>
      <c r="F413" s="69">
        <f>INDEX(索引!$F:$F,D413,1)</f>
        <v>10033</v>
      </c>
      <c r="G413" s="69" t="str">
        <f>INDEX(索引!$E:$E,D413,1)</f>
        <v>廖化</v>
      </c>
      <c r="H413" s="69" t="str">
        <f>INDEX(索引!$G:$G,D413,1)</f>
        <v>骑将</v>
      </c>
      <c r="J413" s="208" t="str">
        <f ca="1">IF($H413="步将",'[3]配置系数（将领）'!I413,IF($H413="骑将",'[4]配置系数（将领）'!I413,IF($H413="弓将",'[5]配置系数（将领）'!I413,"")))</f>
        <v>1003300000101</v>
      </c>
      <c r="K413" s="208" t="str">
        <f ca="1">IF($H413="步将",'[3]配置系数（将领）'!J413,IF($H413="骑将",'[4]配置系数（将领）'!J413,IF($H413="弓将",'[5]配置系数（将领）'!J413,"")))</f>
        <v>普通攻击:对单体敌人造成{0}%的武力伤害</v>
      </c>
      <c r="L413" s="208">
        <f>IF($H413="步将",'[3]配置系数（将领）'!K413,IF($H413="骑将",'[4]配置系数（将领）'!K413,IF($H413="弓将",'[5]配置系数（将领）'!K413,"")))</f>
        <v>0</v>
      </c>
      <c r="M413" s="208">
        <f>IF($H413="步将",'[3]配置系数（将领）'!L413,IF($H413="骑将",'[4]配置系数（将领）'!L413,IF($H413="弓将",'[5]配置系数（将领）'!L413,"")))</f>
        <v>0</v>
      </c>
      <c r="N413" s="208" t="str">
        <f ca="1">IF($H413="步将",'[3]配置系数（将领）'!M413,IF($H413="骑将",'[4]配置系数（将领）'!M413,IF($H413="弓将",'[5]配置系数（将领）'!M413,"")))</f>
        <v>0.25+0.25+0.25+0.25+0.25+0.25+0.25+0.25+0.25+0.25+0.25+0.25+0.25+0.25+0.25+0.25+0.25</v>
      </c>
      <c r="O413" s="206">
        <f t="shared" ca="1" si="25"/>
        <v>100</v>
      </c>
      <c r="Q413" s="208" t="str">
        <f ca="1">IF($H413="步将",'[3]配置系数（将领）'!P413,IF($H413="骑将",'[4]配置系数（将领）'!P413,IF($H413="弓将",'[5]配置系数（将领）'!P413,"")))</f>
        <v/>
      </c>
      <c r="R413" s="208" t="str">
        <f ca="1">IF($H413="步将",'[3]配置系数（将领）'!Q413,IF($H413="骑将",'[4]配置系数（将领）'!Q413,IF($H413="弓将",'[5]配置系数（将领）'!Q413,"")))</f>
        <v/>
      </c>
      <c r="S413" s="208">
        <f>IF($H413="步将",'[3]配置系数（将领）'!R413,IF($H413="骑将",'[4]配置系数（将领）'!R413,IF($H413="弓将",'[5]配置系数（将领）'!R413,"")))</f>
        <v>0</v>
      </c>
      <c r="T413" s="208">
        <f>IF($H413="步将",'[3]配置系数（将领）'!S413,IF($H413="骑将",'[4]配置系数（将领）'!S413,IF($H413="弓将",'[5]配置系数（将领）'!S413,"")))</f>
        <v>0</v>
      </c>
      <c r="U413" s="208" t="str">
        <f ca="1">IF($H413="步将",'[3]配置系数（将领）'!T413,IF($H413="骑将",'[4]配置系数（将领）'!T413,IF($H413="弓将",'[5]配置系数（将领）'!T413,"")))</f>
        <v/>
      </c>
      <c r="V413" s="206">
        <f t="shared" ca="1" si="26"/>
        <v>1</v>
      </c>
      <c r="X413" s="208" t="str">
        <f ca="1">IF($H413="步将",'[3]配置系数（将领）'!W413,IF($H413="骑将",'[4]配置系数（将领）'!W413,IF($H413="弓将",'[5]配置系数（将领）'!W413,"")))</f>
        <v/>
      </c>
      <c r="Y413" s="208" t="str">
        <f ca="1">IF($H413="步将",'[3]配置系数（将领）'!X413,IF($H413="骑将",'[4]配置系数（将领）'!X413,IF($H413="弓将",'[5]配置系数（将领）'!X413,"")))</f>
        <v/>
      </c>
      <c r="Z413" s="208">
        <f>IF($H413="步将",'[3]配置系数（将领）'!Y413,IF($H413="骑将",'[4]配置系数（将领）'!Y413,IF($H413="弓将",'[5]配置系数（将领）'!Y413,"")))</f>
        <v>0</v>
      </c>
      <c r="AA413" s="208">
        <f>IF($H413="步将",'[3]配置系数（将领）'!Z413,IF($H413="骑将",'[4]配置系数（将领）'!Z413,IF($H413="弓将",'[5]配置系数（将领）'!Z413,"")))</f>
        <v>0</v>
      </c>
      <c r="AB413" s="208" t="str">
        <f ca="1">IF($H413="步将",'[3]配置系数（将领）'!AA413,IF($H413="骑将",'[4]配置系数（将领）'!AA413,IF($H413="弓将",'[5]配置系数（将领）'!AA413,"")))</f>
        <v/>
      </c>
      <c r="AC413" s="206">
        <f t="shared" ca="1" si="27"/>
        <v>1</v>
      </c>
    </row>
    <row r="414" spans="3:29" x14ac:dyDescent="0.15">
      <c r="C414" s="107">
        <v>406</v>
      </c>
      <c r="D414" s="69">
        <f>IFERROR(MATCH(C414,索引!J:J,0),D413)</f>
        <v>40</v>
      </c>
      <c r="E414" s="69">
        <f t="shared" si="24"/>
        <v>2</v>
      </c>
      <c r="F414" s="69">
        <f>INDEX(索引!$F:$F,D414,1)</f>
        <v>10033</v>
      </c>
      <c r="G414" s="69" t="str">
        <f>INDEX(索引!$E:$E,D414,1)</f>
        <v>廖化</v>
      </c>
      <c r="H414" s="69" t="str">
        <f>INDEX(索引!$G:$G,D414,1)</f>
        <v>骑将</v>
      </c>
      <c r="J414" s="208" t="str">
        <f ca="1">IF($H414="步将",'[3]配置系数（将领）'!I414,IF($H414="骑将",'[4]配置系数（将领）'!I414,IF($H414="弓将",'[5]配置系数（将领）'!I414,"")))</f>
        <v>1003300000201</v>
      </c>
      <c r="K414" s="208" t="str">
        <f ca="1">IF($H414="步将",'[3]配置系数（将领）'!J414,IF($H414="骑将",'[4]配置系数（将领）'!J414,IF($H414="弓将",'[5]配置系数（将领）'!J414,"")))</f>
        <v>怒气技能:自身与率领的骑兵或车兵进行一次冲锋，对撞击到的敌人造成攻击{0}%的武力伤害。</v>
      </c>
      <c r="L414" s="208">
        <f>IF($H414="步将",'[3]配置系数（将领）'!K414,IF($H414="骑将",'[4]配置系数（将领）'!K414,IF($H414="弓将",'[5]配置系数（将领）'!K414,"")))</f>
        <v>0</v>
      </c>
      <c r="M414" s="208">
        <f>IF($H414="步将",'[3]配置系数（将领）'!L414,IF($H414="骑将",'[4]配置系数（将领）'!L414,IF($H414="弓将",'[5]配置系数（将领）'!L414,"")))</f>
        <v>0</v>
      </c>
      <c r="N414" s="208" t="str">
        <f ca="1">IF($H414="步将",'[3]配置系数（将领）'!M414,IF($H414="骑将",'[4]配置系数（将领）'!M414,IF($H414="弓将",'[5]配置系数（将领）'!M414,"")))</f>
        <v>0.22+0.27+0.32+0.37+0.42+0.47+0.52+0.57+0.62+0.67+0.72+0.77+0.82+0.87+0.92+0.97+1.02</v>
      </c>
      <c r="O414" s="206">
        <f t="shared" ca="1" si="25"/>
        <v>100</v>
      </c>
      <c r="Q414" s="208" t="str">
        <f ca="1">IF($H414="步将",'[3]配置系数（将领）'!P414,IF($H414="骑将",'[4]配置系数（将领）'!P414,IF($H414="弓将",'[5]配置系数（将领）'!P414,"")))</f>
        <v/>
      </c>
      <c r="R414" s="208" t="str">
        <f ca="1">IF($H414="步将",'[3]配置系数（将领）'!Q414,IF($H414="骑将",'[4]配置系数（将领）'!Q414,IF($H414="弓将",'[5]配置系数（将领）'!Q414,"")))</f>
        <v/>
      </c>
      <c r="S414" s="208">
        <f>IF($H414="步将",'[3]配置系数（将领）'!R414,IF($H414="骑将",'[4]配置系数（将领）'!R414,IF($H414="弓将",'[5]配置系数（将领）'!R414,"")))</f>
        <v>0</v>
      </c>
      <c r="T414" s="208">
        <f>IF($H414="步将",'[3]配置系数（将领）'!S414,IF($H414="骑将",'[4]配置系数（将领）'!S414,IF($H414="弓将",'[5]配置系数（将领）'!S414,"")))</f>
        <v>0</v>
      </c>
      <c r="U414" s="208" t="str">
        <f ca="1">IF($H414="步将",'[3]配置系数（将领）'!T414,IF($H414="骑将",'[4]配置系数（将领）'!T414,IF($H414="弓将",'[5]配置系数（将领）'!T414,"")))</f>
        <v/>
      </c>
      <c r="V414" s="206">
        <f t="shared" ca="1" si="26"/>
        <v>1</v>
      </c>
      <c r="X414" s="208" t="str">
        <f ca="1">IF($H414="步将",'[3]配置系数（将领）'!W414,IF($H414="骑将",'[4]配置系数（将领）'!W414,IF($H414="弓将",'[5]配置系数（将领）'!W414,"")))</f>
        <v/>
      </c>
      <c r="Y414" s="208" t="str">
        <f ca="1">IF($H414="步将",'[3]配置系数（将领）'!X414,IF($H414="骑将",'[4]配置系数（将领）'!X414,IF($H414="弓将",'[5]配置系数（将领）'!X414,"")))</f>
        <v/>
      </c>
      <c r="Z414" s="208">
        <f>IF($H414="步将",'[3]配置系数（将领）'!Y414,IF($H414="骑将",'[4]配置系数（将领）'!Y414,IF($H414="弓将",'[5]配置系数（将领）'!Y414,"")))</f>
        <v>0</v>
      </c>
      <c r="AA414" s="208">
        <f>IF($H414="步将",'[3]配置系数（将领）'!Z414,IF($H414="骑将",'[4]配置系数（将领）'!Z414,IF($H414="弓将",'[5]配置系数（将领）'!Z414,"")))</f>
        <v>0</v>
      </c>
      <c r="AB414" s="208" t="str">
        <f ca="1">IF($H414="步将",'[3]配置系数（将领）'!AA414,IF($H414="骑将",'[4]配置系数（将领）'!AA414,IF($H414="弓将",'[5]配置系数（将领）'!AA414,"")))</f>
        <v/>
      </c>
      <c r="AC414" s="206">
        <f t="shared" ca="1" si="27"/>
        <v>1</v>
      </c>
    </row>
    <row r="415" spans="3:29" x14ac:dyDescent="0.15">
      <c r="C415" s="107">
        <v>407</v>
      </c>
      <c r="D415" s="69">
        <f>IFERROR(MATCH(C415,索引!J:J,0),D414)</f>
        <v>40</v>
      </c>
      <c r="E415" s="69">
        <f t="shared" si="24"/>
        <v>3</v>
      </c>
      <c r="F415" s="69">
        <f>INDEX(索引!$F:$F,D415,1)</f>
        <v>10033</v>
      </c>
      <c r="G415" s="69" t="str">
        <f>INDEX(索引!$E:$E,D415,1)</f>
        <v>廖化</v>
      </c>
      <c r="H415" s="69" t="str">
        <f>INDEX(索引!$G:$G,D415,1)</f>
        <v>骑将</v>
      </c>
      <c r="J415" s="208" t="str">
        <f ca="1">IF($H415="步将",'[3]配置系数（将领）'!I415,IF($H415="骑将",'[4]配置系数（将领）'!I415,IF($H415="弓将",'[5]配置系数（将领）'!I415,"")))</f>
        <v>1003300000202</v>
      </c>
      <c r="K415" s="208" t="str">
        <f ca="1">IF($H415="步将",'[3]配置系数（将领）'!J415,IF($H415="骑将",'[4]配置系数（将领）'!J415,IF($H415="弓将",'[5]配置系数（将领）'!J415,"")))</f>
        <v>怒气技能:自身与率领的骑兵或车兵进行一次冲锋，对撞击到的敌人造成攻击{0}%的武力伤害。</v>
      </c>
      <c r="L415" s="208">
        <f>IF($H415="步将",'[3]配置系数（将领）'!K415,IF($H415="骑将",'[4]配置系数（将领）'!K415,IF($H415="弓将",'[5]配置系数（将领）'!K415,"")))</f>
        <v>0</v>
      </c>
      <c r="M415" s="208">
        <f>IF($H415="步将",'[3]配置系数（将领）'!L415,IF($H415="骑将",'[4]配置系数（将领）'!L415,IF($H415="弓将",'[5]配置系数（将领）'!L415,"")))</f>
        <v>0</v>
      </c>
      <c r="N415" s="208" t="str">
        <f ca="1">IF($H415="步将",'[3]配置系数（将领）'!M415,IF($H415="骑将",'[4]配置系数（将领）'!M415,IF($H415="弓将",'[5]配置系数（将领）'!M415,"")))</f>
        <v>2+2+2+2+2+2+2+2+2+2+2+2+2+2+2+2+2</v>
      </c>
      <c r="O415" s="206">
        <f t="shared" ca="1" si="25"/>
        <v>1</v>
      </c>
      <c r="Q415" s="208" t="str">
        <f ca="1">IF($H415="步将",'[3]配置系数（将领）'!P415,IF($H415="骑将",'[4]配置系数（将领）'!P415,IF($H415="弓将",'[5]配置系数（将领）'!P415,"")))</f>
        <v/>
      </c>
      <c r="R415" s="208" t="str">
        <f ca="1">IF($H415="步将",'[3]配置系数（将领）'!Q415,IF($H415="骑将",'[4]配置系数（将领）'!Q415,IF($H415="弓将",'[5]配置系数（将领）'!Q415,"")))</f>
        <v/>
      </c>
      <c r="S415" s="208">
        <f>IF($H415="步将",'[3]配置系数（将领）'!R415,IF($H415="骑将",'[4]配置系数（将领）'!R415,IF($H415="弓将",'[5]配置系数（将领）'!R415,"")))</f>
        <v>0</v>
      </c>
      <c r="T415" s="208">
        <f>IF($H415="步将",'[3]配置系数（将领）'!S415,IF($H415="骑将",'[4]配置系数（将领）'!S415,IF($H415="弓将",'[5]配置系数（将领）'!S415,"")))</f>
        <v>0</v>
      </c>
      <c r="U415" s="208" t="str">
        <f ca="1">IF($H415="步将",'[3]配置系数（将领）'!T415,IF($H415="骑将",'[4]配置系数（将领）'!T415,IF($H415="弓将",'[5]配置系数（将领）'!T415,"")))</f>
        <v/>
      </c>
      <c r="V415" s="206">
        <f t="shared" ca="1" si="26"/>
        <v>1</v>
      </c>
      <c r="X415" s="208" t="str">
        <f ca="1">IF($H415="步将",'[3]配置系数（将领）'!W415,IF($H415="骑将",'[4]配置系数（将领）'!W415,IF($H415="弓将",'[5]配置系数（将领）'!W415,"")))</f>
        <v/>
      </c>
      <c r="Y415" s="208" t="str">
        <f ca="1">IF($H415="步将",'[3]配置系数（将领）'!X415,IF($H415="骑将",'[4]配置系数（将领）'!X415,IF($H415="弓将",'[5]配置系数（将领）'!X415,"")))</f>
        <v/>
      </c>
      <c r="Z415" s="208">
        <f>IF($H415="步将",'[3]配置系数（将领）'!Y415,IF($H415="骑将",'[4]配置系数（将领）'!Y415,IF($H415="弓将",'[5]配置系数（将领）'!Y415,"")))</f>
        <v>0</v>
      </c>
      <c r="AA415" s="208">
        <f>IF($H415="步将",'[3]配置系数（将领）'!Z415,IF($H415="骑将",'[4]配置系数（将领）'!Z415,IF($H415="弓将",'[5]配置系数（将领）'!Z415,"")))</f>
        <v>0</v>
      </c>
      <c r="AB415" s="208" t="str">
        <f ca="1">IF($H415="步将",'[3]配置系数（将领）'!AA415,IF($H415="骑将",'[4]配置系数（将领）'!AA415,IF($H415="弓将",'[5]配置系数（将领）'!AA415,"")))</f>
        <v/>
      </c>
      <c r="AC415" s="206">
        <f t="shared" ca="1" si="27"/>
        <v>1</v>
      </c>
    </row>
    <row r="416" spans="3:29" x14ac:dyDescent="0.15">
      <c r="C416" s="107">
        <v>408</v>
      </c>
      <c r="D416" s="69">
        <f>IFERROR(MATCH(C416,索引!J:J,0),D415)</f>
        <v>40</v>
      </c>
      <c r="E416" s="69">
        <f t="shared" si="24"/>
        <v>4</v>
      </c>
      <c r="F416" s="69">
        <f>INDEX(索引!$F:$F,D416,1)</f>
        <v>10033</v>
      </c>
      <c r="G416" s="69" t="str">
        <f>INDEX(索引!$E:$E,D416,1)</f>
        <v>廖化</v>
      </c>
      <c r="H416" s="69" t="str">
        <f>INDEX(索引!$G:$G,D416,1)</f>
        <v>骑将</v>
      </c>
      <c r="J416" s="208" t="str">
        <f ca="1">IF($H416="步将",'[3]配置系数（将领）'!I416,IF($H416="骑将",'[4]配置系数（将领）'!I416,IF($H416="弓将",'[5]配置系数（将领）'!I416,"")))</f>
        <v>1003300000203</v>
      </c>
      <c r="K416" s="208" t="str">
        <f ca="1">IF($H416="步将",'[3]配置系数（将领）'!J416,IF($H416="骑将",'[4]配置系数（将领）'!J416,IF($H416="弓将",'[5]配置系数（将领）'!J416,"")))</f>
        <v>怒气技能:自身与率领的骑兵或车兵进行一次冲锋，对撞击到的敌人造成攻击{0}%的武力伤害。</v>
      </c>
      <c r="L416" s="208">
        <f>IF($H416="步将",'[3]配置系数（将领）'!K416,IF($H416="骑将",'[4]配置系数（将领）'!K416,IF($H416="弓将",'[5]配置系数（将领）'!K416,"")))</f>
        <v>0</v>
      </c>
      <c r="M416" s="208">
        <f>IF($H416="步将",'[3]配置系数（将领）'!L416,IF($H416="骑将",'[4]配置系数（将领）'!L416,IF($H416="弓将",'[5]配置系数（将领）'!L416,"")))</f>
        <v>0</v>
      </c>
      <c r="N416" s="208" t="str">
        <f ca="1">IF($H416="步将",'[3]配置系数（将领）'!M416,IF($H416="骑将",'[4]配置系数（将领）'!M416,IF($H416="弓将",'[5]配置系数（将领）'!M416,"")))</f>
        <v>0.22+0.27+0.32+0.37+0.42+0.47+0.52+0.57+0.62+0.67+0.72+0.77+0.82+0.87+0.92+0.97+1.02</v>
      </c>
      <c r="O416" s="206">
        <f t="shared" ca="1" si="25"/>
        <v>1</v>
      </c>
      <c r="Q416" s="208" t="str">
        <f ca="1">IF($H416="步将",'[3]配置系数（将领）'!P416,IF($H416="骑将",'[4]配置系数（将领）'!P416,IF($H416="弓将",'[5]配置系数（将领）'!P416,"")))</f>
        <v>1003300000204</v>
      </c>
      <c r="R416" s="208" t="str">
        <f ca="1">IF($H416="步将",'[3]配置系数（将领）'!Q416,IF($H416="骑将",'[4]配置系数（将领）'!Q416,IF($H416="弓将",'[5]配置系数（将领）'!Q416,"")))</f>
        <v>怒气技能:自身与率领的骑兵或车兵进行一次冲锋，对撞击到的敌人造成攻击{0}%的武力伤害。</v>
      </c>
      <c r="S416" s="208">
        <f>IF($H416="步将",'[3]配置系数（将领）'!R416,IF($H416="骑将",'[4]配置系数（将领）'!R416,IF($H416="弓将",'[5]配置系数（将领）'!R416,"")))</f>
        <v>0</v>
      </c>
      <c r="T416" s="208">
        <f>IF($H416="步将",'[3]配置系数（将领）'!S416,IF($H416="骑将",'[4]配置系数（将领）'!S416,IF($H416="弓将",'[5]配置系数（将领）'!S416,"")))</f>
        <v>0</v>
      </c>
      <c r="U416" s="208" t="str">
        <f ca="1">IF($H416="步将",'[3]配置系数（将领）'!T416,IF($H416="骑将",'[4]配置系数（将领）'!T416,IF($H416="弓将",'[5]配置系数（将领）'!T416,"")))</f>
        <v>0+0.23+0.45+0.68+0.91+1.14+1.36+1.59+1.82+2.05+2.27+2.5+2.73+2.95+3.18+3.41+3.64</v>
      </c>
      <c r="V416" s="206">
        <f t="shared" ca="1" si="26"/>
        <v>1</v>
      </c>
      <c r="X416" s="208" t="str">
        <f ca="1">IF($H416="步将",'[3]配置系数（将领）'!W416,IF($H416="骑将",'[4]配置系数（将领）'!W416,IF($H416="弓将",'[5]配置系数（将领）'!W416,"")))</f>
        <v/>
      </c>
      <c r="Y416" s="208" t="str">
        <f ca="1">IF($H416="步将",'[3]配置系数（将领）'!X416,IF($H416="骑将",'[4]配置系数（将领）'!X416,IF($H416="弓将",'[5]配置系数（将领）'!X416,"")))</f>
        <v/>
      </c>
      <c r="Z416" s="208">
        <f>IF($H416="步将",'[3]配置系数（将领）'!Y416,IF($H416="骑将",'[4]配置系数（将领）'!Y416,IF($H416="弓将",'[5]配置系数（将领）'!Y416,"")))</f>
        <v>0</v>
      </c>
      <c r="AA416" s="208">
        <f>IF($H416="步将",'[3]配置系数（将领）'!Z416,IF($H416="骑将",'[4]配置系数（将领）'!Z416,IF($H416="弓将",'[5]配置系数（将领）'!Z416,"")))</f>
        <v>0</v>
      </c>
      <c r="AB416" s="208" t="str">
        <f ca="1">IF($H416="步将",'[3]配置系数（将领）'!AA416,IF($H416="骑将",'[4]配置系数（将领）'!AA416,IF($H416="弓将",'[5]配置系数（将领）'!AA416,"")))</f>
        <v/>
      </c>
      <c r="AC416" s="206">
        <f t="shared" ca="1" si="27"/>
        <v>1</v>
      </c>
    </row>
    <row r="417" spans="3:29" x14ac:dyDescent="0.15">
      <c r="C417" s="107">
        <v>409</v>
      </c>
      <c r="D417" s="69">
        <f>IFERROR(MATCH(C417,索引!J:J,0),D416)</f>
        <v>40</v>
      </c>
      <c r="E417" s="69">
        <f t="shared" si="24"/>
        <v>5</v>
      </c>
      <c r="F417" s="69">
        <f>INDEX(索引!$F:$F,D417,1)</f>
        <v>10033</v>
      </c>
      <c r="G417" s="69" t="str">
        <f>INDEX(索引!$E:$E,D417,1)</f>
        <v>廖化</v>
      </c>
      <c r="H417" s="69" t="str">
        <f>INDEX(索引!$G:$G,D417,1)</f>
        <v>骑将</v>
      </c>
      <c r="J417" s="208" t="str">
        <f ca="1">IF($H417="步将",'[3]配置系数（将领）'!I417,IF($H417="骑将",'[4]配置系数（将领）'!I417,IF($H417="弓将",'[5]配置系数（将领）'!I417,"")))</f>
        <v>1003300000301</v>
      </c>
      <c r="K417" s="208" t="str">
        <f ca="1">IF($H417="步将",'[3]配置系数（将领）'!J417,IF($H417="骑将",'[4]配置系数（将领）'!J417,IF($H417="弓将",'[5]配置系数（将领）'!J417,"")))</f>
        <v>被动技能1:廖化冲锋结束后，降低自身周围的敌人{0}点士气。</v>
      </c>
      <c r="L417" s="208">
        <f>IF($H417="步将",'[3]配置系数（将领）'!K417,IF($H417="骑将",'[4]配置系数（将领）'!K417,IF($H417="弓将",'[5]配置系数（将领）'!K417,"")))</f>
        <v>0</v>
      </c>
      <c r="M417" s="208">
        <f>IF($H417="步将",'[3]配置系数（将领）'!L417,IF($H417="骑将",'[4]配置系数（将领）'!L417,IF($H417="弓将",'[5]配置系数（将领）'!L417,"")))</f>
        <v>0</v>
      </c>
      <c r="N417" s="208" t="str">
        <f ca="1">IF($H417="步将",'[3]配置系数（将领）'!M417,IF($H417="骑将",'[4]配置系数（将领）'!M417,IF($H417="弓将",'[5]配置系数（将领）'!M417,"")))</f>
        <v>-10+-12+-14+-16+-18+-20+-22+-24+-26+-28+-30+-32+-34+-36+-38+-40+-42</v>
      </c>
      <c r="O417" s="206">
        <f t="shared" ca="1" si="25"/>
        <v>-1</v>
      </c>
      <c r="Q417" s="208" t="str">
        <f ca="1">IF($H417="步将",'[3]配置系数（将领）'!P417,IF($H417="骑将",'[4]配置系数（将领）'!P417,IF($H417="弓将",'[5]配置系数（将领）'!P417,"")))</f>
        <v/>
      </c>
      <c r="R417" s="208" t="str">
        <f ca="1">IF($H417="步将",'[3]配置系数（将领）'!Q417,IF($H417="骑将",'[4]配置系数（将领）'!Q417,IF($H417="弓将",'[5]配置系数（将领）'!Q417,"")))</f>
        <v/>
      </c>
      <c r="S417" s="208">
        <f>IF($H417="步将",'[3]配置系数（将领）'!R417,IF($H417="骑将",'[4]配置系数（将领）'!R417,IF($H417="弓将",'[5]配置系数（将领）'!R417,"")))</f>
        <v>0</v>
      </c>
      <c r="T417" s="208">
        <f>IF($H417="步将",'[3]配置系数（将领）'!S417,IF($H417="骑将",'[4]配置系数（将领）'!S417,IF($H417="弓将",'[5]配置系数（将领）'!S417,"")))</f>
        <v>0</v>
      </c>
      <c r="U417" s="208" t="str">
        <f ca="1">IF($H417="步将",'[3]配置系数（将领）'!T417,IF($H417="骑将",'[4]配置系数（将领）'!T417,IF($H417="弓将",'[5]配置系数（将领）'!T417,"")))</f>
        <v/>
      </c>
      <c r="V417" s="206">
        <f t="shared" ca="1" si="26"/>
        <v>1</v>
      </c>
      <c r="X417" s="208" t="str">
        <f ca="1">IF($H417="步将",'[3]配置系数（将领）'!W417,IF($H417="骑将",'[4]配置系数（将领）'!W417,IF($H417="弓将",'[5]配置系数（将领）'!W417,"")))</f>
        <v/>
      </c>
      <c r="Y417" s="208" t="str">
        <f ca="1">IF($H417="步将",'[3]配置系数（将领）'!X417,IF($H417="骑将",'[4]配置系数（将领）'!X417,IF($H417="弓将",'[5]配置系数（将领）'!X417,"")))</f>
        <v/>
      </c>
      <c r="Z417" s="208">
        <f>IF($H417="步将",'[3]配置系数（将领）'!Y417,IF($H417="骑将",'[4]配置系数（将领）'!Y417,IF($H417="弓将",'[5]配置系数（将领）'!Y417,"")))</f>
        <v>0</v>
      </c>
      <c r="AA417" s="208">
        <f>IF($H417="步将",'[3]配置系数（将领）'!Z417,IF($H417="骑将",'[4]配置系数（将领）'!Z417,IF($H417="弓将",'[5]配置系数（将领）'!Z417,"")))</f>
        <v>0</v>
      </c>
      <c r="AB417" s="208" t="str">
        <f ca="1">IF($H417="步将",'[3]配置系数（将领）'!AA417,IF($H417="骑将",'[4]配置系数（将领）'!AA417,IF($H417="弓将",'[5]配置系数（将领）'!AA417,"")))</f>
        <v/>
      </c>
      <c r="AC417" s="206">
        <f t="shared" ca="1" si="27"/>
        <v>1</v>
      </c>
    </row>
    <row r="418" spans="3:29" x14ac:dyDescent="0.15">
      <c r="C418" s="107">
        <v>410</v>
      </c>
      <c r="D418" s="69">
        <f>IFERROR(MATCH(C418,索引!J:J,0),D417)</f>
        <v>40</v>
      </c>
      <c r="E418" s="69">
        <f t="shared" si="24"/>
        <v>6</v>
      </c>
      <c r="F418" s="69">
        <f>INDEX(索引!$F:$F,D418,1)</f>
        <v>10033</v>
      </c>
      <c r="G418" s="69" t="str">
        <f>INDEX(索引!$E:$E,D418,1)</f>
        <v>廖化</v>
      </c>
      <c r="H418" s="69" t="str">
        <f>INDEX(索引!$G:$G,D418,1)</f>
        <v>骑将</v>
      </c>
      <c r="J418" s="208" t="str">
        <f ca="1">IF($H418="步将",'[3]配置系数（将领）'!I418,IF($H418="骑将",'[4]配置系数（将领）'!I418,IF($H418="弓将",'[5]配置系数（将领）'!I418,"")))</f>
        <v>1003300000401</v>
      </c>
      <c r="K418" s="208" t="str">
        <f ca="1">IF($H418="步将",'[3]配置系数（将领）'!J418,IF($H418="骑将",'[4]配置系数（将领）'!J418,IF($H418="弓将",'[5]配置系数（将领）'!J418,"")))</f>
        <v>被动技能2:自身与率领的骑兵/车兵开场进行一次冲锋，对撞击到的敌人造成自身攻击30%的武力伤害。</v>
      </c>
      <c r="L418" s="208">
        <f>IF($H418="步将",'[3]配置系数（将领）'!K418,IF($H418="骑将",'[4]配置系数（将领）'!K418,IF($H418="弓将",'[5]配置系数（将领）'!K418,"")))</f>
        <v>0</v>
      </c>
      <c r="M418" s="208">
        <f>IF($H418="步将",'[3]配置系数（将领）'!L418,IF($H418="骑将",'[4]配置系数（将领）'!L418,IF($H418="弓将",'[5]配置系数（将领）'!L418,"")))</f>
        <v>0</v>
      </c>
      <c r="N418" s="208" t="str">
        <f ca="1">IF($H418="步将",'[3]配置系数（将领）'!M418,IF($H418="骑将",'[4]配置系数（将领）'!M418,IF($H418="弓将",'[5]配置系数（将领）'!M418,"")))</f>
        <v>0.3+0.3+0.3+0.3+0.3+0.3+0.3+0.3+0.3+0.3+0.3+0.3+0.3+0.3+0.3+0.3+0.3</v>
      </c>
      <c r="O418" s="206">
        <f t="shared" ca="1" si="25"/>
        <v>1</v>
      </c>
      <c r="Q418" s="208" t="str">
        <f ca="1">IF($H418="步将",'[3]配置系数（将领）'!P418,IF($H418="骑将",'[4]配置系数（将领）'!P418,IF($H418="弓将",'[5]配置系数（将领）'!P418,"")))</f>
        <v/>
      </c>
      <c r="R418" s="208" t="str">
        <f ca="1">IF($H418="步将",'[3]配置系数（将领）'!Q418,IF($H418="骑将",'[4]配置系数（将领）'!Q418,IF($H418="弓将",'[5]配置系数（将领）'!Q418,"")))</f>
        <v/>
      </c>
      <c r="S418" s="208">
        <f>IF($H418="步将",'[3]配置系数（将领）'!R418,IF($H418="骑将",'[4]配置系数（将领）'!R418,IF($H418="弓将",'[5]配置系数（将领）'!R418,"")))</f>
        <v>0</v>
      </c>
      <c r="T418" s="208">
        <f>IF($H418="步将",'[3]配置系数（将领）'!S418,IF($H418="骑将",'[4]配置系数（将领）'!S418,IF($H418="弓将",'[5]配置系数（将领）'!S418,"")))</f>
        <v>0</v>
      </c>
      <c r="U418" s="208" t="str">
        <f ca="1">IF($H418="步将",'[3]配置系数（将领）'!T418,IF($H418="骑将",'[4]配置系数（将领）'!T418,IF($H418="弓将",'[5]配置系数（将领）'!T418,"")))</f>
        <v/>
      </c>
      <c r="V418" s="206">
        <f t="shared" ca="1" si="26"/>
        <v>1</v>
      </c>
      <c r="X418" s="208" t="str">
        <f ca="1">IF($H418="步将",'[3]配置系数（将领）'!W418,IF($H418="骑将",'[4]配置系数（将领）'!W418,IF($H418="弓将",'[5]配置系数（将领）'!W418,"")))</f>
        <v/>
      </c>
      <c r="Y418" s="208" t="str">
        <f ca="1">IF($H418="步将",'[3]配置系数（将领）'!X418,IF($H418="骑将",'[4]配置系数（将领）'!X418,IF($H418="弓将",'[5]配置系数（将领）'!X418,"")))</f>
        <v/>
      </c>
      <c r="Z418" s="208">
        <f>IF($H418="步将",'[3]配置系数（将领）'!Y418,IF($H418="骑将",'[4]配置系数（将领）'!Y418,IF($H418="弓将",'[5]配置系数（将领）'!Y418,"")))</f>
        <v>0</v>
      </c>
      <c r="AA418" s="208">
        <f>IF($H418="步将",'[3]配置系数（将领）'!Z418,IF($H418="骑将",'[4]配置系数（将领）'!Z418,IF($H418="弓将",'[5]配置系数（将领）'!Z418,"")))</f>
        <v>0</v>
      </c>
      <c r="AB418" s="208" t="str">
        <f ca="1">IF($H418="步将",'[3]配置系数（将领）'!AA418,IF($H418="骑将",'[4]配置系数（将领）'!AA418,IF($H418="弓将",'[5]配置系数（将领）'!AA418,"")))</f>
        <v/>
      </c>
      <c r="AC418" s="206">
        <f t="shared" ca="1" si="27"/>
        <v>1</v>
      </c>
    </row>
    <row r="419" spans="3:29" x14ac:dyDescent="0.15">
      <c r="C419" s="107">
        <v>411</v>
      </c>
      <c r="D419" s="69">
        <f>IFERROR(MATCH(C419,索引!J:J,0),D418)</f>
        <v>40</v>
      </c>
      <c r="E419" s="69">
        <f t="shared" si="24"/>
        <v>7</v>
      </c>
      <c r="F419" s="69">
        <f>INDEX(索引!$F:$F,D419,1)</f>
        <v>10033</v>
      </c>
      <c r="G419" s="69" t="str">
        <f>INDEX(索引!$E:$E,D419,1)</f>
        <v>廖化</v>
      </c>
      <c r="H419" s="69" t="str">
        <f>INDEX(索引!$G:$G,D419,1)</f>
        <v>骑将</v>
      </c>
      <c r="J419" s="208" t="str">
        <f ca="1">IF($H419="步将",'[3]配置系数（将领）'!I419,IF($H419="骑将",'[4]配置系数（将领）'!I419,IF($H419="弓将",'[5]配置系数（将领）'!I419,"")))</f>
        <v>1003300000402</v>
      </c>
      <c r="K419" s="208" t="str">
        <f ca="1">IF($H419="步将",'[3]配置系数（将领）'!J419,IF($H419="骑将",'[4]配置系数（将领）'!J419,IF($H419="弓将",'[5]配置系数（将领）'!J419,"")))</f>
        <v>被动技能2:自身与率领的骑兵/车兵开场进行一次冲锋，对撞击到的敌人造成自身攻击30%的武力伤害。</v>
      </c>
      <c r="L419" s="208">
        <f>IF($H419="步将",'[3]配置系数（将领）'!K419,IF($H419="骑将",'[4]配置系数（将领）'!K419,IF($H419="弓将",'[5]配置系数（将领）'!K419,"")))</f>
        <v>0</v>
      </c>
      <c r="M419" s="208">
        <f>IF($H419="步将",'[3]配置系数（将领）'!L419,IF($H419="骑将",'[4]配置系数（将领）'!L419,IF($H419="弓将",'[5]配置系数（将领）'!L419,"")))</f>
        <v>0</v>
      </c>
      <c r="N419" s="208" t="str">
        <f ca="1">IF($H419="步将",'[3]配置系数（将领）'!M419,IF($H419="骑将",'[4]配置系数（将领）'!M419,IF($H419="弓将",'[5]配置系数（将领）'!M419,"")))</f>
        <v>0.3+0.3+0.3+0.3+0.3+0.3+0.3+0.3+0.3+0.3+0.3+0.3+0.3+0.3+0.3+0.3+0.3</v>
      </c>
      <c r="O419" s="206">
        <f t="shared" ca="1" si="25"/>
        <v>1</v>
      </c>
      <c r="Q419" s="208" t="str">
        <f ca="1">IF($H419="步将",'[3]配置系数（将领）'!P419,IF($H419="骑将",'[4]配置系数（将领）'!P419,IF($H419="弓将",'[5]配置系数（将领）'!P419,"")))</f>
        <v/>
      </c>
      <c r="R419" s="208" t="str">
        <f ca="1">IF($H419="步将",'[3]配置系数（将领）'!Q419,IF($H419="骑将",'[4]配置系数（将领）'!Q419,IF($H419="弓将",'[5]配置系数（将领）'!Q419,"")))</f>
        <v/>
      </c>
      <c r="S419" s="208">
        <f>IF($H419="步将",'[3]配置系数（将领）'!R419,IF($H419="骑将",'[4]配置系数（将领）'!R419,IF($H419="弓将",'[5]配置系数（将领）'!R419,"")))</f>
        <v>0</v>
      </c>
      <c r="T419" s="208">
        <f>IF($H419="步将",'[3]配置系数（将领）'!S419,IF($H419="骑将",'[4]配置系数（将领）'!S419,IF($H419="弓将",'[5]配置系数（将领）'!S419,"")))</f>
        <v>0</v>
      </c>
      <c r="U419" s="208" t="str">
        <f ca="1">IF($H419="步将",'[3]配置系数（将领）'!T419,IF($H419="骑将",'[4]配置系数（将领）'!T419,IF($H419="弓将",'[5]配置系数（将领）'!T419,"")))</f>
        <v/>
      </c>
      <c r="V419" s="206">
        <f t="shared" ca="1" si="26"/>
        <v>1</v>
      </c>
      <c r="X419" s="208" t="str">
        <f ca="1">IF($H419="步将",'[3]配置系数（将领）'!W419,IF($H419="骑将",'[4]配置系数（将领）'!W419,IF($H419="弓将",'[5]配置系数（将领）'!W419,"")))</f>
        <v/>
      </c>
      <c r="Y419" s="208" t="str">
        <f ca="1">IF($H419="步将",'[3]配置系数（将领）'!X419,IF($H419="骑将",'[4]配置系数（将领）'!X419,IF($H419="弓将",'[5]配置系数（将领）'!X419,"")))</f>
        <v/>
      </c>
      <c r="Z419" s="208">
        <f>IF($H419="步将",'[3]配置系数（将领）'!Y419,IF($H419="骑将",'[4]配置系数（将领）'!Y419,IF($H419="弓将",'[5]配置系数（将领）'!Y419,"")))</f>
        <v>0</v>
      </c>
      <c r="AA419" s="208">
        <f>IF($H419="步将",'[3]配置系数（将领）'!Z419,IF($H419="骑将",'[4]配置系数（将领）'!Z419,IF($H419="弓将",'[5]配置系数（将领）'!Z419,"")))</f>
        <v>0</v>
      </c>
      <c r="AB419" s="208" t="str">
        <f ca="1">IF($H419="步将",'[3]配置系数（将领）'!AA419,IF($H419="骑将",'[4]配置系数（将领）'!AA419,IF($H419="弓将",'[5]配置系数（将领）'!AA419,"")))</f>
        <v/>
      </c>
      <c r="AC419" s="206">
        <f t="shared" ca="1" si="27"/>
        <v>1</v>
      </c>
    </row>
    <row r="420" spans="3:29" x14ac:dyDescent="0.15">
      <c r="C420" s="107">
        <v>412</v>
      </c>
      <c r="D420" s="69">
        <f>IFERROR(MATCH(C420,索引!J:J,0),D419)</f>
        <v>40</v>
      </c>
      <c r="E420" s="69">
        <f t="shared" si="24"/>
        <v>8</v>
      </c>
      <c r="F420" s="69">
        <f>INDEX(索引!$F:$F,D420,1)</f>
        <v>10033</v>
      </c>
      <c r="G420" s="69" t="str">
        <f>INDEX(索引!$E:$E,D420,1)</f>
        <v>廖化</v>
      </c>
      <c r="H420" s="69" t="str">
        <f>INDEX(索引!$G:$G,D420,1)</f>
        <v>骑将</v>
      </c>
      <c r="J420" s="208" t="str">
        <f ca="1">IF($H420="步将",'[3]配置系数（将领）'!I420,IF($H420="骑将",'[4]配置系数（将领）'!I420,IF($H420="弓将",'[5]配置系数（将领）'!I420,"")))</f>
        <v/>
      </c>
      <c r="K420" s="208" t="str">
        <f ca="1">IF($H420="步将",'[3]配置系数（将领）'!J420,IF($H420="骑将",'[4]配置系数（将领）'!J420,IF($H420="弓将",'[5]配置系数（将领）'!J420,"")))</f>
        <v/>
      </c>
      <c r="L420" s="208">
        <f>IF($H420="步将",'[3]配置系数（将领）'!K420,IF($H420="骑将",'[4]配置系数（将领）'!K420,IF($H420="弓将",'[5]配置系数（将领）'!K420,"")))</f>
        <v>0</v>
      </c>
      <c r="M420" s="208">
        <f>IF($H420="步将",'[3]配置系数（将领）'!L420,IF($H420="骑将",'[4]配置系数（将领）'!L420,IF($H420="弓将",'[5]配置系数（将领）'!L420,"")))</f>
        <v>0</v>
      </c>
      <c r="N420" s="208" t="str">
        <f ca="1">IF($H420="步将",'[3]配置系数（将领）'!M420,IF($H420="骑将",'[4]配置系数（将领）'!M420,IF($H420="弓将",'[5]配置系数（将领）'!M420,"")))</f>
        <v/>
      </c>
      <c r="O420" s="206">
        <f t="shared" ca="1" si="25"/>
        <v>1</v>
      </c>
      <c r="Q420" s="208" t="str">
        <f ca="1">IF($H420="步将",'[3]配置系数（将领）'!P420,IF($H420="骑将",'[4]配置系数（将领）'!P420,IF($H420="弓将",'[5]配置系数（将领）'!P420,"")))</f>
        <v/>
      </c>
      <c r="R420" s="208" t="str">
        <f ca="1">IF($H420="步将",'[3]配置系数（将领）'!Q420,IF($H420="骑将",'[4]配置系数（将领）'!Q420,IF($H420="弓将",'[5]配置系数（将领）'!Q420,"")))</f>
        <v/>
      </c>
      <c r="S420" s="208">
        <f>IF($H420="步将",'[3]配置系数（将领）'!R420,IF($H420="骑将",'[4]配置系数（将领）'!R420,IF($H420="弓将",'[5]配置系数（将领）'!R420,"")))</f>
        <v>0</v>
      </c>
      <c r="T420" s="208">
        <f>IF($H420="步将",'[3]配置系数（将领）'!S420,IF($H420="骑将",'[4]配置系数（将领）'!S420,IF($H420="弓将",'[5]配置系数（将领）'!S420,"")))</f>
        <v>0</v>
      </c>
      <c r="U420" s="208" t="str">
        <f ca="1">IF($H420="步将",'[3]配置系数（将领）'!T420,IF($H420="骑将",'[4]配置系数（将领）'!T420,IF($H420="弓将",'[5]配置系数（将领）'!T420,"")))</f>
        <v/>
      </c>
      <c r="V420" s="206">
        <f t="shared" ca="1" si="26"/>
        <v>1</v>
      </c>
      <c r="X420" s="208" t="str">
        <f ca="1">IF($H420="步将",'[3]配置系数（将领）'!W420,IF($H420="骑将",'[4]配置系数（将领）'!W420,IF($H420="弓将",'[5]配置系数（将领）'!W420,"")))</f>
        <v/>
      </c>
      <c r="Y420" s="208" t="str">
        <f ca="1">IF($H420="步将",'[3]配置系数（将领）'!X420,IF($H420="骑将",'[4]配置系数（将领）'!X420,IF($H420="弓将",'[5]配置系数（将领）'!X420,"")))</f>
        <v/>
      </c>
      <c r="Z420" s="208">
        <f>IF($H420="步将",'[3]配置系数（将领）'!Y420,IF($H420="骑将",'[4]配置系数（将领）'!Y420,IF($H420="弓将",'[5]配置系数（将领）'!Y420,"")))</f>
        <v>0</v>
      </c>
      <c r="AA420" s="208">
        <f>IF($H420="步将",'[3]配置系数（将领）'!Z420,IF($H420="骑将",'[4]配置系数（将领）'!Z420,IF($H420="弓将",'[5]配置系数（将领）'!Z420,"")))</f>
        <v>0</v>
      </c>
      <c r="AB420" s="208" t="str">
        <f ca="1">IF($H420="步将",'[3]配置系数（将领）'!AA420,IF($H420="骑将",'[4]配置系数（将领）'!AA420,IF($H420="弓将",'[5]配置系数（将领）'!AA420,"")))</f>
        <v/>
      </c>
      <c r="AC420" s="206">
        <f t="shared" ca="1" si="27"/>
        <v>1</v>
      </c>
    </row>
    <row r="421" spans="3:29" x14ac:dyDescent="0.15">
      <c r="C421" s="107">
        <v>413</v>
      </c>
      <c r="D421" s="69">
        <f>IFERROR(MATCH(C421,索引!J:J,0),D420)</f>
        <v>40</v>
      </c>
      <c r="E421" s="69">
        <f t="shared" si="24"/>
        <v>9</v>
      </c>
      <c r="F421" s="69">
        <f>INDEX(索引!$F:$F,D421,1)</f>
        <v>10033</v>
      </c>
      <c r="G421" s="69" t="str">
        <f>INDEX(索引!$E:$E,D421,1)</f>
        <v>廖化</v>
      </c>
      <c r="H421" s="69" t="str">
        <f>INDEX(索引!$G:$G,D421,1)</f>
        <v>骑将</v>
      </c>
      <c r="J421" s="208" t="str">
        <f ca="1">IF($H421="步将",'[3]配置系数（将领）'!I421,IF($H421="骑将",'[4]配置系数（将领）'!I421,IF($H421="弓将",'[5]配置系数（将领）'!I421,"")))</f>
        <v/>
      </c>
      <c r="K421" s="208" t="str">
        <f ca="1">IF($H421="步将",'[3]配置系数（将领）'!J421,IF($H421="骑将",'[4]配置系数（将领）'!J421,IF($H421="弓将",'[5]配置系数（将领）'!J421,"")))</f>
        <v/>
      </c>
      <c r="L421" s="208">
        <f>IF($H421="步将",'[3]配置系数（将领）'!K421,IF($H421="骑将",'[4]配置系数（将领）'!K421,IF($H421="弓将",'[5]配置系数（将领）'!K421,"")))</f>
        <v>0</v>
      </c>
      <c r="M421" s="208">
        <f>IF($H421="步将",'[3]配置系数（将领）'!L421,IF($H421="骑将",'[4]配置系数（将领）'!L421,IF($H421="弓将",'[5]配置系数（将领）'!L421,"")))</f>
        <v>0</v>
      </c>
      <c r="N421" s="208" t="str">
        <f ca="1">IF($H421="步将",'[3]配置系数（将领）'!M421,IF($H421="骑将",'[4]配置系数（将领）'!M421,IF($H421="弓将",'[5]配置系数（将领）'!M421,"")))</f>
        <v/>
      </c>
      <c r="O421" s="206">
        <f t="shared" ca="1" si="25"/>
        <v>1</v>
      </c>
      <c r="Q421" s="208" t="str">
        <f ca="1">IF($H421="步将",'[3]配置系数（将领）'!P421,IF($H421="骑将",'[4]配置系数（将领）'!P421,IF($H421="弓将",'[5]配置系数（将领）'!P421,"")))</f>
        <v/>
      </c>
      <c r="R421" s="208" t="str">
        <f ca="1">IF($H421="步将",'[3]配置系数（将领）'!Q421,IF($H421="骑将",'[4]配置系数（将领）'!Q421,IF($H421="弓将",'[5]配置系数（将领）'!Q421,"")))</f>
        <v/>
      </c>
      <c r="S421" s="208">
        <f>IF($H421="步将",'[3]配置系数（将领）'!R421,IF($H421="骑将",'[4]配置系数（将领）'!R421,IF($H421="弓将",'[5]配置系数（将领）'!R421,"")))</f>
        <v>0</v>
      </c>
      <c r="T421" s="208">
        <f>IF($H421="步将",'[3]配置系数（将领）'!S421,IF($H421="骑将",'[4]配置系数（将领）'!S421,IF($H421="弓将",'[5]配置系数（将领）'!S421,"")))</f>
        <v>0</v>
      </c>
      <c r="U421" s="208" t="str">
        <f ca="1">IF($H421="步将",'[3]配置系数（将领）'!T421,IF($H421="骑将",'[4]配置系数（将领）'!T421,IF($H421="弓将",'[5]配置系数（将领）'!T421,"")))</f>
        <v/>
      </c>
      <c r="V421" s="206">
        <f t="shared" ca="1" si="26"/>
        <v>1</v>
      </c>
      <c r="X421" s="208" t="str">
        <f ca="1">IF($H421="步将",'[3]配置系数（将领）'!W421,IF($H421="骑将",'[4]配置系数（将领）'!W421,IF($H421="弓将",'[5]配置系数（将领）'!W421,"")))</f>
        <v/>
      </c>
      <c r="Y421" s="208" t="str">
        <f ca="1">IF($H421="步将",'[3]配置系数（将领）'!X421,IF($H421="骑将",'[4]配置系数（将领）'!X421,IF($H421="弓将",'[5]配置系数（将领）'!X421,"")))</f>
        <v/>
      </c>
      <c r="Z421" s="208">
        <f>IF($H421="步将",'[3]配置系数（将领）'!Y421,IF($H421="骑将",'[4]配置系数（将领）'!Y421,IF($H421="弓将",'[5]配置系数（将领）'!Y421,"")))</f>
        <v>0</v>
      </c>
      <c r="AA421" s="208">
        <f>IF($H421="步将",'[3]配置系数（将领）'!Z421,IF($H421="骑将",'[4]配置系数（将领）'!Z421,IF($H421="弓将",'[5]配置系数（将领）'!Z421,"")))</f>
        <v>0</v>
      </c>
      <c r="AB421" s="208" t="str">
        <f ca="1">IF($H421="步将",'[3]配置系数（将领）'!AA421,IF($H421="骑将",'[4]配置系数（将领）'!AA421,IF($H421="弓将",'[5]配置系数（将领）'!AA421,"")))</f>
        <v/>
      </c>
      <c r="AC421" s="206">
        <f t="shared" ca="1" si="27"/>
        <v>1</v>
      </c>
    </row>
    <row r="422" spans="3:29" x14ac:dyDescent="0.15">
      <c r="C422" s="107">
        <v>414</v>
      </c>
      <c r="D422" s="69">
        <f>IFERROR(MATCH(C422,索引!J:J,0),D421)</f>
        <v>40</v>
      </c>
      <c r="E422" s="69">
        <f t="shared" si="24"/>
        <v>10</v>
      </c>
      <c r="F422" s="69">
        <f>INDEX(索引!$F:$F,D422,1)</f>
        <v>10033</v>
      </c>
      <c r="G422" s="69" t="str">
        <f>INDEX(索引!$E:$E,D422,1)</f>
        <v>廖化</v>
      </c>
      <c r="H422" s="69" t="str">
        <f>INDEX(索引!$G:$G,D422,1)</f>
        <v>骑将</v>
      </c>
      <c r="J422" s="208" t="str">
        <f ca="1">IF($H422="步将",'[3]配置系数（将领）'!I422,IF($H422="骑将",'[4]配置系数（将领）'!I422,IF($H422="弓将",'[5]配置系数（将领）'!I422,"")))</f>
        <v/>
      </c>
      <c r="K422" s="208" t="str">
        <f ca="1">IF($H422="步将",'[3]配置系数（将领）'!J422,IF($H422="骑将",'[4]配置系数（将领）'!J422,IF($H422="弓将",'[5]配置系数（将领）'!J422,"")))</f>
        <v/>
      </c>
      <c r="L422" s="208">
        <f>IF($H422="步将",'[3]配置系数（将领）'!K422,IF($H422="骑将",'[4]配置系数（将领）'!K422,IF($H422="弓将",'[5]配置系数（将领）'!K422,"")))</f>
        <v>0</v>
      </c>
      <c r="M422" s="208">
        <f>IF($H422="步将",'[3]配置系数（将领）'!L422,IF($H422="骑将",'[4]配置系数（将领）'!L422,IF($H422="弓将",'[5]配置系数（将领）'!L422,"")))</f>
        <v>0</v>
      </c>
      <c r="N422" s="208" t="str">
        <f ca="1">IF($H422="步将",'[3]配置系数（将领）'!M422,IF($H422="骑将",'[4]配置系数（将领）'!M422,IF($H422="弓将",'[5]配置系数（将领）'!M422,"")))</f>
        <v/>
      </c>
      <c r="O422" s="206">
        <f t="shared" ca="1" si="25"/>
        <v>1</v>
      </c>
      <c r="Q422" s="208" t="str">
        <f ca="1">IF($H422="步将",'[3]配置系数（将领）'!P422,IF($H422="骑将",'[4]配置系数（将领）'!P422,IF($H422="弓将",'[5]配置系数（将领）'!P422,"")))</f>
        <v/>
      </c>
      <c r="R422" s="208" t="str">
        <f ca="1">IF($H422="步将",'[3]配置系数（将领）'!Q422,IF($H422="骑将",'[4]配置系数（将领）'!Q422,IF($H422="弓将",'[5]配置系数（将领）'!Q422,"")))</f>
        <v/>
      </c>
      <c r="S422" s="208">
        <f>IF($H422="步将",'[3]配置系数（将领）'!R422,IF($H422="骑将",'[4]配置系数（将领）'!R422,IF($H422="弓将",'[5]配置系数（将领）'!R422,"")))</f>
        <v>0</v>
      </c>
      <c r="T422" s="208">
        <f>IF($H422="步将",'[3]配置系数（将领）'!S422,IF($H422="骑将",'[4]配置系数（将领）'!S422,IF($H422="弓将",'[5]配置系数（将领）'!S422,"")))</f>
        <v>0</v>
      </c>
      <c r="U422" s="208" t="str">
        <f ca="1">IF($H422="步将",'[3]配置系数（将领）'!T422,IF($H422="骑将",'[4]配置系数（将领）'!T422,IF($H422="弓将",'[5]配置系数（将领）'!T422,"")))</f>
        <v/>
      </c>
      <c r="V422" s="206">
        <f t="shared" ca="1" si="26"/>
        <v>1</v>
      </c>
      <c r="X422" s="208" t="str">
        <f ca="1">IF($H422="步将",'[3]配置系数（将领）'!W422,IF($H422="骑将",'[4]配置系数（将领）'!W422,IF($H422="弓将",'[5]配置系数（将领）'!W422,"")))</f>
        <v/>
      </c>
      <c r="Y422" s="208" t="str">
        <f ca="1">IF($H422="步将",'[3]配置系数（将领）'!X422,IF($H422="骑将",'[4]配置系数（将领）'!X422,IF($H422="弓将",'[5]配置系数（将领）'!X422,"")))</f>
        <v/>
      </c>
      <c r="Z422" s="208">
        <f>IF($H422="步将",'[3]配置系数（将领）'!Y422,IF($H422="骑将",'[4]配置系数（将领）'!Y422,IF($H422="弓将",'[5]配置系数（将领）'!Y422,"")))</f>
        <v>0</v>
      </c>
      <c r="AA422" s="208">
        <f>IF($H422="步将",'[3]配置系数（将领）'!Z422,IF($H422="骑将",'[4]配置系数（将领）'!Z422,IF($H422="弓将",'[5]配置系数（将领）'!Z422,"")))</f>
        <v>0</v>
      </c>
      <c r="AB422" s="208" t="str">
        <f ca="1">IF($H422="步将",'[3]配置系数（将领）'!AA422,IF($H422="骑将",'[4]配置系数（将领）'!AA422,IF($H422="弓将",'[5]配置系数（将领）'!AA422,"")))</f>
        <v/>
      </c>
      <c r="AC422" s="206">
        <f t="shared" ca="1" si="27"/>
        <v>1</v>
      </c>
    </row>
    <row r="423" spans="3:29" x14ac:dyDescent="0.15">
      <c r="C423" s="107">
        <v>415</v>
      </c>
      <c r="D423" s="69">
        <f>IFERROR(MATCH(C423,索引!J:J,0),D422)</f>
        <v>40</v>
      </c>
      <c r="E423" s="69">
        <f t="shared" si="24"/>
        <v>11</v>
      </c>
      <c r="F423" s="69">
        <f>INDEX(索引!$F:$F,D423,1)</f>
        <v>10033</v>
      </c>
      <c r="G423" s="69" t="str">
        <f>INDEX(索引!$E:$E,D423,1)</f>
        <v>廖化</v>
      </c>
      <c r="H423" s="69" t="str">
        <f>INDEX(索引!$G:$G,D423,1)</f>
        <v>骑将</v>
      </c>
      <c r="J423" s="208" t="str">
        <f ca="1">IF($H423="步将",'[3]配置系数（将领）'!I423,IF($H423="骑将",'[4]配置系数（将领）'!I423,IF($H423="弓将",'[5]配置系数（将领）'!I423,"")))</f>
        <v/>
      </c>
      <c r="K423" s="208" t="str">
        <f ca="1">IF($H423="步将",'[3]配置系数（将领）'!J423,IF($H423="骑将",'[4]配置系数（将领）'!J423,IF($H423="弓将",'[5]配置系数（将领）'!J423,"")))</f>
        <v/>
      </c>
      <c r="L423" s="208">
        <f>IF($H423="步将",'[3]配置系数（将领）'!K423,IF($H423="骑将",'[4]配置系数（将领）'!K423,IF($H423="弓将",'[5]配置系数（将领）'!K423,"")))</f>
        <v>0</v>
      </c>
      <c r="M423" s="208">
        <f>IF($H423="步将",'[3]配置系数（将领）'!L423,IF($H423="骑将",'[4]配置系数（将领）'!L423,IF($H423="弓将",'[5]配置系数（将领）'!L423,"")))</f>
        <v>0</v>
      </c>
      <c r="N423" s="208" t="str">
        <f ca="1">IF($H423="步将",'[3]配置系数（将领）'!M423,IF($H423="骑将",'[4]配置系数（将领）'!M423,IF($H423="弓将",'[5]配置系数（将领）'!M423,"")))</f>
        <v/>
      </c>
      <c r="O423" s="206">
        <f t="shared" ca="1" si="25"/>
        <v>1</v>
      </c>
      <c r="Q423" s="208" t="str">
        <f ca="1">IF($H423="步将",'[3]配置系数（将领）'!P423,IF($H423="骑将",'[4]配置系数（将领）'!P423,IF($H423="弓将",'[5]配置系数（将领）'!P423,"")))</f>
        <v/>
      </c>
      <c r="R423" s="208" t="str">
        <f ca="1">IF($H423="步将",'[3]配置系数（将领）'!Q423,IF($H423="骑将",'[4]配置系数（将领）'!Q423,IF($H423="弓将",'[5]配置系数（将领）'!Q423,"")))</f>
        <v/>
      </c>
      <c r="S423" s="208">
        <f>IF($H423="步将",'[3]配置系数（将领）'!R423,IF($H423="骑将",'[4]配置系数（将领）'!R423,IF($H423="弓将",'[5]配置系数（将领）'!R423,"")))</f>
        <v>0</v>
      </c>
      <c r="T423" s="208">
        <f>IF($H423="步将",'[3]配置系数（将领）'!S423,IF($H423="骑将",'[4]配置系数（将领）'!S423,IF($H423="弓将",'[5]配置系数（将领）'!S423,"")))</f>
        <v>0</v>
      </c>
      <c r="U423" s="208" t="str">
        <f ca="1">IF($H423="步将",'[3]配置系数（将领）'!T423,IF($H423="骑将",'[4]配置系数（将领）'!T423,IF($H423="弓将",'[5]配置系数（将领）'!T423,"")))</f>
        <v/>
      </c>
      <c r="V423" s="206">
        <f t="shared" ca="1" si="26"/>
        <v>1</v>
      </c>
      <c r="X423" s="208" t="str">
        <f ca="1">IF($H423="步将",'[3]配置系数（将领）'!W423,IF($H423="骑将",'[4]配置系数（将领）'!W423,IF($H423="弓将",'[5]配置系数（将领）'!W423,"")))</f>
        <v/>
      </c>
      <c r="Y423" s="208" t="str">
        <f ca="1">IF($H423="步将",'[3]配置系数（将领）'!X423,IF($H423="骑将",'[4]配置系数（将领）'!X423,IF($H423="弓将",'[5]配置系数（将领）'!X423,"")))</f>
        <v/>
      </c>
      <c r="Z423" s="208">
        <f>IF($H423="步将",'[3]配置系数（将领）'!Y423,IF($H423="骑将",'[4]配置系数（将领）'!Y423,IF($H423="弓将",'[5]配置系数（将领）'!Y423,"")))</f>
        <v>0</v>
      </c>
      <c r="AA423" s="208">
        <f>IF($H423="步将",'[3]配置系数（将领）'!Z423,IF($H423="骑将",'[4]配置系数（将领）'!Z423,IF($H423="弓将",'[5]配置系数（将领）'!Z423,"")))</f>
        <v>0</v>
      </c>
      <c r="AB423" s="208" t="str">
        <f ca="1">IF($H423="步将",'[3]配置系数（将领）'!AA423,IF($H423="骑将",'[4]配置系数（将领）'!AA423,IF($H423="弓将",'[5]配置系数（将领）'!AA423,"")))</f>
        <v/>
      </c>
      <c r="AC423" s="206">
        <f t="shared" ca="1" si="27"/>
        <v>1</v>
      </c>
    </row>
    <row r="424" spans="3:29" x14ac:dyDescent="0.15">
      <c r="C424" s="107">
        <v>416</v>
      </c>
      <c r="D424" s="69">
        <f>IFERROR(MATCH(C424,索引!J:J,0),D423)</f>
        <v>40</v>
      </c>
      <c r="E424" s="69">
        <f t="shared" si="24"/>
        <v>12</v>
      </c>
      <c r="F424" s="69">
        <f>INDEX(索引!$F:$F,D424,1)</f>
        <v>10033</v>
      </c>
      <c r="G424" s="69" t="str">
        <f>INDEX(索引!$E:$E,D424,1)</f>
        <v>廖化</v>
      </c>
      <c r="H424" s="69" t="str">
        <f>INDEX(索引!$G:$G,D424,1)</f>
        <v>骑将</v>
      </c>
      <c r="J424" s="208" t="str">
        <f ca="1">IF($H424="步将",'[3]配置系数（将领）'!I424,IF($H424="骑将",'[4]配置系数（将领）'!I424,IF($H424="弓将",'[5]配置系数（将领）'!I424,"")))</f>
        <v/>
      </c>
      <c r="K424" s="208" t="str">
        <f ca="1">IF($H424="步将",'[3]配置系数（将领）'!J424,IF($H424="骑将",'[4]配置系数（将领）'!J424,IF($H424="弓将",'[5]配置系数（将领）'!J424,"")))</f>
        <v/>
      </c>
      <c r="L424" s="208">
        <f>IF($H424="步将",'[3]配置系数（将领）'!K424,IF($H424="骑将",'[4]配置系数（将领）'!K424,IF($H424="弓将",'[5]配置系数（将领）'!K424,"")))</f>
        <v>0</v>
      </c>
      <c r="M424" s="208">
        <f>IF($H424="步将",'[3]配置系数（将领）'!L424,IF($H424="骑将",'[4]配置系数（将领）'!L424,IF($H424="弓将",'[5]配置系数（将领）'!L424,"")))</f>
        <v>0</v>
      </c>
      <c r="N424" s="208" t="str">
        <f ca="1">IF($H424="步将",'[3]配置系数（将领）'!M424,IF($H424="骑将",'[4]配置系数（将领）'!M424,IF($H424="弓将",'[5]配置系数（将领）'!M424,"")))</f>
        <v/>
      </c>
      <c r="O424" s="206">
        <f t="shared" ca="1" si="25"/>
        <v>1</v>
      </c>
      <c r="Q424" s="208" t="str">
        <f ca="1">IF($H424="步将",'[3]配置系数（将领）'!P424,IF($H424="骑将",'[4]配置系数（将领）'!P424,IF($H424="弓将",'[5]配置系数（将领）'!P424,"")))</f>
        <v/>
      </c>
      <c r="R424" s="208" t="str">
        <f ca="1">IF($H424="步将",'[3]配置系数（将领）'!Q424,IF($H424="骑将",'[4]配置系数（将领）'!Q424,IF($H424="弓将",'[5]配置系数（将领）'!Q424,"")))</f>
        <v/>
      </c>
      <c r="S424" s="208">
        <f>IF($H424="步将",'[3]配置系数（将领）'!R424,IF($H424="骑将",'[4]配置系数（将领）'!R424,IF($H424="弓将",'[5]配置系数（将领）'!R424,"")))</f>
        <v>0</v>
      </c>
      <c r="T424" s="208">
        <f>IF($H424="步将",'[3]配置系数（将领）'!S424,IF($H424="骑将",'[4]配置系数（将领）'!S424,IF($H424="弓将",'[5]配置系数（将领）'!S424,"")))</f>
        <v>0</v>
      </c>
      <c r="U424" s="208" t="str">
        <f ca="1">IF($H424="步将",'[3]配置系数（将领）'!T424,IF($H424="骑将",'[4]配置系数（将领）'!T424,IF($H424="弓将",'[5]配置系数（将领）'!T424,"")))</f>
        <v/>
      </c>
      <c r="V424" s="206">
        <f t="shared" ca="1" si="26"/>
        <v>1</v>
      </c>
      <c r="X424" s="208" t="str">
        <f ca="1">IF($H424="步将",'[3]配置系数（将领）'!W424,IF($H424="骑将",'[4]配置系数（将领）'!W424,IF($H424="弓将",'[5]配置系数（将领）'!W424,"")))</f>
        <v/>
      </c>
      <c r="Y424" s="208" t="str">
        <f ca="1">IF($H424="步将",'[3]配置系数（将领）'!X424,IF($H424="骑将",'[4]配置系数（将领）'!X424,IF($H424="弓将",'[5]配置系数（将领）'!X424,"")))</f>
        <v/>
      </c>
      <c r="Z424" s="208">
        <f>IF($H424="步将",'[3]配置系数（将领）'!Y424,IF($H424="骑将",'[4]配置系数（将领）'!Y424,IF($H424="弓将",'[5]配置系数（将领）'!Y424,"")))</f>
        <v>0</v>
      </c>
      <c r="AA424" s="208">
        <f>IF($H424="步将",'[3]配置系数（将领）'!Z424,IF($H424="骑将",'[4]配置系数（将领）'!Z424,IF($H424="弓将",'[5]配置系数（将领）'!Z424,"")))</f>
        <v>0</v>
      </c>
      <c r="AB424" s="208" t="str">
        <f ca="1">IF($H424="步将",'[3]配置系数（将领）'!AA424,IF($H424="骑将",'[4]配置系数（将领）'!AA424,IF($H424="弓将",'[5]配置系数（将领）'!AA424,"")))</f>
        <v/>
      </c>
      <c r="AC424" s="206">
        <f t="shared" ca="1" si="27"/>
        <v>1</v>
      </c>
    </row>
    <row r="425" spans="3:29" x14ac:dyDescent="0.15">
      <c r="C425" s="107">
        <v>417</v>
      </c>
      <c r="D425" s="69">
        <f>IFERROR(MATCH(C425,索引!J:J,0),D424)</f>
        <v>40</v>
      </c>
      <c r="E425" s="69">
        <f t="shared" si="24"/>
        <v>13</v>
      </c>
      <c r="F425" s="69">
        <f>INDEX(索引!$F:$F,D425,1)</f>
        <v>10033</v>
      </c>
      <c r="G425" s="69" t="str">
        <f>INDEX(索引!$E:$E,D425,1)</f>
        <v>廖化</v>
      </c>
      <c r="H425" s="69" t="str">
        <f>INDEX(索引!$G:$G,D425,1)</f>
        <v>骑将</v>
      </c>
      <c r="J425" s="208" t="str">
        <f ca="1">IF($H425="步将",'[3]配置系数（将领）'!I425,IF($H425="骑将",'[4]配置系数（将领）'!I425,IF($H425="弓将",'[5]配置系数（将领）'!I425,"")))</f>
        <v/>
      </c>
      <c r="K425" s="208" t="str">
        <f ca="1">IF($H425="步将",'[3]配置系数（将领）'!J425,IF($H425="骑将",'[4]配置系数（将领）'!J425,IF($H425="弓将",'[5]配置系数（将领）'!J425,"")))</f>
        <v/>
      </c>
      <c r="L425" s="208">
        <f>IF($H425="步将",'[3]配置系数（将领）'!K425,IF($H425="骑将",'[4]配置系数（将领）'!K425,IF($H425="弓将",'[5]配置系数（将领）'!K425,"")))</f>
        <v>0</v>
      </c>
      <c r="M425" s="208">
        <f>IF($H425="步将",'[3]配置系数（将领）'!L425,IF($H425="骑将",'[4]配置系数（将领）'!L425,IF($H425="弓将",'[5]配置系数（将领）'!L425,"")))</f>
        <v>0</v>
      </c>
      <c r="N425" s="208" t="str">
        <f ca="1">IF($H425="步将",'[3]配置系数（将领）'!M425,IF($H425="骑将",'[4]配置系数（将领）'!M425,IF($H425="弓将",'[5]配置系数（将领）'!M425,"")))</f>
        <v/>
      </c>
      <c r="O425" s="206">
        <f t="shared" ca="1" si="25"/>
        <v>1</v>
      </c>
      <c r="Q425" s="208" t="str">
        <f ca="1">IF($H425="步将",'[3]配置系数（将领）'!P425,IF($H425="骑将",'[4]配置系数（将领）'!P425,IF($H425="弓将",'[5]配置系数（将领）'!P425,"")))</f>
        <v/>
      </c>
      <c r="R425" s="208" t="str">
        <f ca="1">IF($H425="步将",'[3]配置系数（将领）'!Q425,IF($H425="骑将",'[4]配置系数（将领）'!Q425,IF($H425="弓将",'[5]配置系数（将领）'!Q425,"")))</f>
        <v/>
      </c>
      <c r="S425" s="208">
        <f>IF($H425="步将",'[3]配置系数（将领）'!R425,IF($H425="骑将",'[4]配置系数（将领）'!R425,IF($H425="弓将",'[5]配置系数（将领）'!R425,"")))</f>
        <v>0</v>
      </c>
      <c r="T425" s="208">
        <f>IF($H425="步将",'[3]配置系数（将领）'!S425,IF($H425="骑将",'[4]配置系数（将领）'!S425,IF($H425="弓将",'[5]配置系数（将领）'!S425,"")))</f>
        <v>0</v>
      </c>
      <c r="U425" s="208" t="str">
        <f ca="1">IF($H425="步将",'[3]配置系数（将领）'!T425,IF($H425="骑将",'[4]配置系数（将领）'!T425,IF($H425="弓将",'[5]配置系数（将领）'!T425,"")))</f>
        <v/>
      </c>
      <c r="V425" s="206">
        <f t="shared" ca="1" si="26"/>
        <v>1</v>
      </c>
      <c r="X425" s="208" t="str">
        <f ca="1">IF($H425="步将",'[3]配置系数（将领）'!W425,IF($H425="骑将",'[4]配置系数（将领）'!W425,IF($H425="弓将",'[5]配置系数（将领）'!W425,"")))</f>
        <v/>
      </c>
      <c r="Y425" s="208" t="str">
        <f ca="1">IF($H425="步将",'[3]配置系数（将领）'!X425,IF($H425="骑将",'[4]配置系数（将领）'!X425,IF($H425="弓将",'[5]配置系数（将领）'!X425,"")))</f>
        <v/>
      </c>
      <c r="Z425" s="208">
        <f>IF($H425="步将",'[3]配置系数（将领）'!Y425,IF($H425="骑将",'[4]配置系数（将领）'!Y425,IF($H425="弓将",'[5]配置系数（将领）'!Y425,"")))</f>
        <v>0</v>
      </c>
      <c r="AA425" s="208">
        <f>IF($H425="步将",'[3]配置系数（将领）'!Z425,IF($H425="骑将",'[4]配置系数（将领）'!Z425,IF($H425="弓将",'[5]配置系数（将领）'!Z425,"")))</f>
        <v>0</v>
      </c>
      <c r="AB425" s="208" t="str">
        <f ca="1">IF($H425="步将",'[3]配置系数（将领）'!AA425,IF($H425="骑将",'[4]配置系数（将领）'!AA425,IF($H425="弓将",'[5]配置系数（将领）'!AA425,"")))</f>
        <v/>
      </c>
      <c r="AC425" s="206">
        <f t="shared" ca="1" si="27"/>
        <v>1</v>
      </c>
    </row>
    <row r="426" spans="3:29" x14ac:dyDescent="0.15">
      <c r="C426" s="107">
        <v>418</v>
      </c>
      <c r="D426" s="69">
        <f>IFERROR(MATCH(C426,索引!J:J,0),D425)</f>
        <v>40</v>
      </c>
      <c r="E426" s="69">
        <f t="shared" si="24"/>
        <v>14</v>
      </c>
      <c r="F426" s="69">
        <f>INDEX(索引!$F:$F,D426,1)</f>
        <v>10033</v>
      </c>
      <c r="G426" s="69" t="str">
        <f>INDEX(索引!$E:$E,D426,1)</f>
        <v>廖化</v>
      </c>
      <c r="H426" s="69" t="str">
        <f>INDEX(索引!$G:$G,D426,1)</f>
        <v>骑将</v>
      </c>
      <c r="J426" s="208" t="str">
        <f ca="1">IF($H426="步将",'[3]配置系数（将领）'!I426,IF($H426="骑将",'[4]配置系数（将领）'!I426,IF($H426="弓将",'[5]配置系数（将领）'!I426,"")))</f>
        <v/>
      </c>
      <c r="K426" s="208" t="str">
        <f ca="1">IF($H426="步将",'[3]配置系数（将领）'!J426,IF($H426="骑将",'[4]配置系数（将领）'!J426,IF($H426="弓将",'[5]配置系数（将领）'!J426,"")))</f>
        <v/>
      </c>
      <c r="L426" s="208">
        <f>IF($H426="步将",'[3]配置系数（将领）'!K426,IF($H426="骑将",'[4]配置系数（将领）'!K426,IF($H426="弓将",'[5]配置系数（将领）'!K426,"")))</f>
        <v>0</v>
      </c>
      <c r="M426" s="208">
        <f>IF($H426="步将",'[3]配置系数（将领）'!L426,IF($H426="骑将",'[4]配置系数（将领）'!L426,IF($H426="弓将",'[5]配置系数（将领）'!L426,"")))</f>
        <v>0</v>
      </c>
      <c r="N426" s="208" t="str">
        <f ca="1">IF($H426="步将",'[3]配置系数（将领）'!M426,IF($H426="骑将",'[4]配置系数（将领）'!M426,IF($H426="弓将",'[5]配置系数（将领）'!M426,"")))</f>
        <v/>
      </c>
      <c r="O426" s="206">
        <f t="shared" ca="1" si="25"/>
        <v>1</v>
      </c>
      <c r="Q426" s="208" t="str">
        <f ca="1">IF($H426="步将",'[3]配置系数（将领）'!P426,IF($H426="骑将",'[4]配置系数（将领）'!P426,IF($H426="弓将",'[5]配置系数（将领）'!P426,"")))</f>
        <v/>
      </c>
      <c r="R426" s="208" t="str">
        <f ca="1">IF($H426="步将",'[3]配置系数（将领）'!Q426,IF($H426="骑将",'[4]配置系数（将领）'!Q426,IF($H426="弓将",'[5]配置系数（将领）'!Q426,"")))</f>
        <v/>
      </c>
      <c r="S426" s="208">
        <f>IF($H426="步将",'[3]配置系数（将领）'!R426,IF($H426="骑将",'[4]配置系数（将领）'!R426,IF($H426="弓将",'[5]配置系数（将领）'!R426,"")))</f>
        <v>0</v>
      </c>
      <c r="T426" s="208">
        <f>IF($H426="步将",'[3]配置系数（将领）'!S426,IF($H426="骑将",'[4]配置系数（将领）'!S426,IF($H426="弓将",'[5]配置系数（将领）'!S426,"")))</f>
        <v>0</v>
      </c>
      <c r="U426" s="208" t="str">
        <f ca="1">IF($H426="步将",'[3]配置系数（将领）'!T426,IF($H426="骑将",'[4]配置系数（将领）'!T426,IF($H426="弓将",'[5]配置系数（将领）'!T426,"")))</f>
        <v/>
      </c>
      <c r="V426" s="206">
        <f t="shared" ca="1" si="26"/>
        <v>1</v>
      </c>
      <c r="X426" s="208" t="str">
        <f ca="1">IF($H426="步将",'[3]配置系数（将领）'!W426,IF($H426="骑将",'[4]配置系数（将领）'!W426,IF($H426="弓将",'[5]配置系数（将领）'!W426,"")))</f>
        <v/>
      </c>
      <c r="Y426" s="208" t="str">
        <f ca="1">IF($H426="步将",'[3]配置系数（将领）'!X426,IF($H426="骑将",'[4]配置系数（将领）'!X426,IF($H426="弓将",'[5]配置系数（将领）'!X426,"")))</f>
        <v/>
      </c>
      <c r="Z426" s="208">
        <f>IF($H426="步将",'[3]配置系数（将领）'!Y426,IF($H426="骑将",'[4]配置系数（将领）'!Y426,IF($H426="弓将",'[5]配置系数（将领）'!Y426,"")))</f>
        <v>0</v>
      </c>
      <c r="AA426" s="208">
        <f>IF($H426="步将",'[3]配置系数（将领）'!Z426,IF($H426="骑将",'[4]配置系数（将领）'!Z426,IF($H426="弓将",'[5]配置系数（将领）'!Z426,"")))</f>
        <v>0</v>
      </c>
      <c r="AB426" s="208" t="str">
        <f ca="1">IF($H426="步将",'[3]配置系数（将领）'!AA426,IF($H426="骑将",'[4]配置系数（将领）'!AA426,IF($H426="弓将",'[5]配置系数（将领）'!AA426,"")))</f>
        <v/>
      </c>
      <c r="AC426" s="206">
        <f t="shared" ca="1" si="27"/>
        <v>1</v>
      </c>
    </row>
    <row r="427" spans="3:29" x14ac:dyDescent="0.15">
      <c r="C427" s="107">
        <v>419</v>
      </c>
      <c r="D427" s="69">
        <f>IFERROR(MATCH(C427,索引!J:J,0),D426)</f>
        <v>40</v>
      </c>
      <c r="E427" s="69">
        <f t="shared" si="24"/>
        <v>15</v>
      </c>
      <c r="F427" s="69">
        <f>INDEX(索引!$F:$F,D427,1)</f>
        <v>10033</v>
      </c>
      <c r="G427" s="69" t="str">
        <f>INDEX(索引!$E:$E,D427,1)</f>
        <v>廖化</v>
      </c>
      <c r="H427" s="69" t="str">
        <f>INDEX(索引!$G:$G,D427,1)</f>
        <v>骑将</v>
      </c>
      <c r="J427" s="208" t="str">
        <f ca="1">IF($H427="步将",'[3]配置系数（将领）'!I427,IF($H427="骑将",'[4]配置系数（将领）'!I427,IF($H427="弓将",'[5]配置系数（将领）'!I427,"")))</f>
        <v/>
      </c>
      <c r="K427" s="208" t="str">
        <f ca="1">IF($H427="步将",'[3]配置系数（将领）'!J427,IF($H427="骑将",'[4]配置系数（将领）'!J427,IF($H427="弓将",'[5]配置系数（将领）'!J427,"")))</f>
        <v/>
      </c>
      <c r="L427" s="208">
        <f>IF($H427="步将",'[3]配置系数（将领）'!K427,IF($H427="骑将",'[4]配置系数（将领）'!K427,IF($H427="弓将",'[5]配置系数（将领）'!K427,"")))</f>
        <v>0</v>
      </c>
      <c r="M427" s="208">
        <f>IF($H427="步将",'[3]配置系数（将领）'!L427,IF($H427="骑将",'[4]配置系数（将领）'!L427,IF($H427="弓将",'[5]配置系数（将领）'!L427,"")))</f>
        <v>0</v>
      </c>
      <c r="N427" s="208" t="str">
        <f ca="1">IF($H427="步将",'[3]配置系数（将领）'!M427,IF($H427="骑将",'[4]配置系数（将领）'!M427,IF($H427="弓将",'[5]配置系数（将领）'!M427,"")))</f>
        <v/>
      </c>
      <c r="O427" s="206">
        <f t="shared" ca="1" si="25"/>
        <v>1</v>
      </c>
      <c r="Q427" s="208" t="str">
        <f ca="1">IF($H427="步将",'[3]配置系数（将领）'!P427,IF($H427="骑将",'[4]配置系数（将领）'!P427,IF($H427="弓将",'[5]配置系数（将领）'!P427,"")))</f>
        <v/>
      </c>
      <c r="R427" s="208" t="str">
        <f ca="1">IF($H427="步将",'[3]配置系数（将领）'!Q427,IF($H427="骑将",'[4]配置系数（将领）'!Q427,IF($H427="弓将",'[5]配置系数（将领）'!Q427,"")))</f>
        <v/>
      </c>
      <c r="S427" s="208">
        <f>IF($H427="步将",'[3]配置系数（将领）'!R427,IF($H427="骑将",'[4]配置系数（将领）'!R427,IF($H427="弓将",'[5]配置系数（将领）'!R427,"")))</f>
        <v>0</v>
      </c>
      <c r="T427" s="208">
        <f>IF($H427="步将",'[3]配置系数（将领）'!S427,IF($H427="骑将",'[4]配置系数（将领）'!S427,IF($H427="弓将",'[5]配置系数（将领）'!S427,"")))</f>
        <v>0</v>
      </c>
      <c r="U427" s="208" t="str">
        <f ca="1">IF($H427="步将",'[3]配置系数（将领）'!T427,IF($H427="骑将",'[4]配置系数（将领）'!T427,IF($H427="弓将",'[5]配置系数（将领）'!T427,"")))</f>
        <v/>
      </c>
      <c r="V427" s="206">
        <f t="shared" ca="1" si="26"/>
        <v>1</v>
      </c>
      <c r="X427" s="208" t="str">
        <f ca="1">IF($H427="步将",'[3]配置系数（将领）'!W427,IF($H427="骑将",'[4]配置系数（将领）'!W427,IF($H427="弓将",'[5]配置系数（将领）'!W427,"")))</f>
        <v/>
      </c>
      <c r="Y427" s="208" t="str">
        <f ca="1">IF($H427="步将",'[3]配置系数（将领）'!X427,IF($H427="骑将",'[4]配置系数（将领）'!X427,IF($H427="弓将",'[5]配置系数（将领）'!X427,"")))</f>
        <v/>
      </c>
      <c r="Z427" s="208">
        <f>IF($H427="步将",'[3]配置系数（将领）'!Y427,IF($H427="骑将",'[4]配置系数（将领）'!Y427,IF($H427="弓将",'[5]配置系数（将领）'!Y427,"")))</f>
        <v>0</v>
      </c>
      <c r="AA427" s="208">
        <f>IF($H427="步将",'[3]配置系数（将领）'!Z427,IF($H427="骑将",'[4]配置系数（将领）'!Z427,IF($H427="弓将",'[5]配置系数（将领）'!Z427,"")))</f>
        <v>0</v>
      </c>
      <c r="AB427" s="208" t="str">
        <f ca="1">IF($H427="步将",'[3]配置系数（将领）'!AA427,IF($H427="骑将",'[4]配置系数（将领）'!AA427,IF($H427="弓将",'[5]配置系数（将领）'!AA427,"")))</f>
        <v/>
      </c>
      <c r="AC427" s="206">
        <f t="shared" ca="1" si="27"/>
        <v>1</v>
      </c>
    </row>
    <row r="428" spans="3:29" x14ac:dyDescent="0.15">
      <c r="C428" s="107">
        <v>420</v>
      </c>
      <c r="D428" s="69">
        <f>IFERROR(MATCH(C428,索引!J:J,0),D427)</f>
        <v>41</v>
      </c>
      <c r="E428" s="69">
        <f t="shared" si="24"/>
        <v>1</v>
      </c>
      <c r="F428" s="69">
        <f>INDEX(索引!$F:$F,D428,1)</f>
        <v>10034</v>
      </c>
      <c r="G428" s="69" t="str">
        <f>INDEX(索引!$E:$E,D428,1)</f>
        <v>张辽</v>
      </c>
      <c r="H428" s="69" t="str">
        <f>INDEX(索引!$G:$G,D428,1)</f>
        <v>骑将</v>
      </c>
      <c r="J428" s="208" t="str">
        <f ca="1">IF($H428="步将",'[3]配置系数（将领）'!I428,IF($H428="骑将",'[4]配置系数（将领）'!I428,IF($H428="弓将",'[5]配置系数（将领）'!I428,"")))</f>
        <v>1003400000101</v>
      </c>
      <c r="K428" s="208" t="str">
        <f ca="1">IF($H428="步将",'[3]配置系数（将领）'!J428,IF($H428="骑将",'[4]配置系数（将领）'!J428,IF($H428="弓将",'[5]配置系数（将领）'!J428,"")))</f>
        <v>普通攻击:对单体敌人造成{0}%的武力伤害</v>
      </c>
      <c r="L428" s="208">
        <f>IF($H428="步将",'[3]配置系数（将领）'!K428,IF($H428="骑将",'[4]配置系数（将领）'!K428,IF($H428="弓将",'[5]配置系数（将领）'!K428,"")))</f>
        <v>0</v>
      </c>
      <c r="M428" s="208">
        <f>IF($H428="步将",'[3]配置系数（将领）'!L428,IF($H428="骑将",'[4]配置系数（将领）'!L428,IF($H428="弓将",'[5]配置系数（将领）'!L428,"")))</f>
        <v>0</v>
      </c>
      <c r="N428" s="208" t="str">
        <f ca="1">IF($H428="步将",'[3]配置系数（将领）'!M428,IF($H428="骑将",'[4]配置系数（将领）'!M428,IF($H428="弓将",'[5]配置系数（将领）'!M428,"")))</f>
        <v>0.25+0.25+0.25+0.25+0.25+0.25+0.25+0.25+0.25+0.25+0.25+0.25+0.25+0.25+0.25+0.25+0.25</v>
      </c>
      <c r="O428" s="206">
        <f t="shared" ca="1" si="25"/>
        <v>100</v>
      </c>
      <c r="Q428" s="208" t="str">
        <f ca="1">IF($H428="步将",'[3]配置系数（将领）'!P428,IF($H428="骑将",'[4]配置系数（将领）'!P428,IF($H428="弓将",'[5]配置系数（将领）'!P428,"")))</f>
        <v/>
      </c>
      <c r="R428" s="208" t="str">
        <f ca="1">IF($H428="步将",'[3]配置系数（将领）'!Q428,IF($H428="骑将",'[4]配置系数（将领）'!Q428,IF($H428="弓将",'[5]配置系数（将领）'!Q428,"")))</f>
        <v/>
      </c>
      <c r="S428" s="208">
        <f>IF($H428="步将",'[3]配置系数（将领）'!R428,IF($H428="骑将",'[4]配置系数（将领）'!R428,IF($H428="弓将",'[5]配置系数（将领）'!R428,"")))</f>
        <v>0</v>
      </c>
      <c r="T428" s="208">
        <f>IF($H428="步将",'[3]配置系数（将领）'!S428,IF($H428="骑将",'[4]配置系数（将领）'!S428,IF($H428="弓将",'[5]配置系数（将领）'!S428,"")))</f>
        <v>0</v>
      </c>
      <c r="U428" s="208" t="str">
        <f ca="1">IF($H428="步将",'[3]配置系数（将领）'!T428,IF($H428="骑将",'[4]配置系数（将领）'!T428,IF($H428="弓将",'[5]配置系数（将领）'!T428,"")))</f>
        <v/>
      </c>
      <c r="V428" s="206">
        <f t="shared" ca="1" si="26"/>
        <v>1</v>
      </c>
      <c r="X428" s="208" t="str">
        <f ca="1">IF($H428="步将",'[3]配置系数（将领）'!W428,IF($H428="骑将",'[4]配置系数（将领）'!W428,IF($H428="弓将",'[5]配置系数（将领）'!W428,"")))</f>
        <v/>
      </c>
      <c r="Y428" s="208" t="str">
        <f ca="1">IF($H428="步将",'[3]配置系数（将领）'!X428,IF($H428="骑将",'[4]配置系数（将领）'!X428,IF($H428="弓将",'[5]配置系数（将领）'!X428,"")))</f>
        <v/>
      </c>
      <c r="Z428" s="208">
        <f>IF($H428="步将",'[3]配置系数（将领）'!Y428,IF($H428="骑将",'[4]配置系数（将领）'!Y428,IF($H428="弓将",'[5]配置系数（将领）'!Y428,"")))</f>
        <v>0</v>
      </c>
      <c r="AA428" s="208">
        <f>IF($H428="步将",'[3]配置系数（将领）'!Z428,IF($H428="骑将",'[4]配置系数（将领）'!Z428,IF($H428="弓将",'[5]配置系数（将领）'!Z428,"")))</f>
        <v>0</v>
      </c>
      <c r="AB428" s="208" t="str">
        <f ca="1">IF($H428="步将",'[3]配置系数（将领）'!AA428,IF($H428="骑将",'[4]配置系数（将领）'!AA428,IF($H428="弓将",'[5]配置系数（将领）'!AA428,"")))</f>
        <v/>
      </c>
      <c r="AC428" s="206">
        <f t="shared" ca="1" si="27"/>
        <v>1</v>
      </c>
    </row>
    <row r="429" spans="3:29" x14ac:dyDescent="0.15">
      <c r="C429" s="107">
        <v>421</v>
      </c>
      <c r="D429" s="69">
        <f>IFERROR(MATCH(C429,索引!J:J,0),D428)</f>
        <v>41</v>
      </c>
      <c r="E429" s="69">
        <f t="shared" si="24"/>
        <v>2</v>
      </c>
      <c r="F429" s="69">
        <f>INDEX(索引!$F:$F,D429,1)</f>
        <v>10034</v>
      </c>
      <c r="G429" s="69" t="str">
        <f>INDEX(索引!$E:$E,D429,1)</f>
        <v>张辽</v>
      </c>
      <c r="H429" s="69" t="str">
        <f>INDEX(索引!$G:$G,D429,1)</f>
        <v>骑将</v>
      </c>
      <c r="J429" s="208" t="str">
        <f ca="1">IF($H429="步将",'[3]配置系数（将领）'!I429,IF($H429="骑将",'[4]配置系数（将领）'!I429,IF($H429="弓将",'[5]配置系数（将领）'!I429,"")))</f>
        <v>1003400000201</v>
      </c>
      <c r="K429" s="208" t="str">
        <f ca="1">IF($H429="步将",'[3]配置系数（将领）'!J429,IF($H429="骑将",'[4]配置系数（将领）'!J429,IF($H429="弓将",'[5]配置系数（将领）'!J429,"")))</f>
        <v>怒气技能:张辽使自身及周围一定范围内士兵暴击提高{0}%，闪避提高{1}%，且士兵获得”备战“效果，持续15秒。若士兵在备战期间陷入溃逃状态，则立即结束备战状态并恢复满士气。</v>
      </c>
      <c r="L429" s="208">
        <f>IF($H429="步将",'[3]配置系数（将领）'!K429,IF($H429="骑将",'[4]配置系数（将领）'!K429,IF($H429="弓将",'[5]配置系数（将领）'!K429,"")))</f>
        <v>0</v>
      </c>
      <c r="M429" s="208">
        <f>IF($H429="步将",'[3]配置系数（将领）'!L429,IF($H429="骑将",'[4]配置系数（将领）'!L429,IF($H429="弓将",'[5]配置系数（将领）'!L429,"")))</f>
        <v>0</v>
      </c>
      <c r="N429" s="208" t="str">
        <f ca="1">IF($H429="步将",'[3]配置系数（将领）'!M429,IF($H429="骑将",'[4]配置系数（将领）'!M429,IF($H429="弓将",'[5]配置系数（将领）'!M429,"")))</f>
        <v>0.34+0.36+0.38+0.4+0.42+0.44+0.46+0.48+0.5+0.52+0.54+0.56+0.58+0.6+0.62+0.64+0.66</v>
      </c>
      <c r="O429" s="206">
        <f t="shared" ca="1" si="25"/>
        <v>100</v>
      </c>
      <c r="Q429" s="208" t="str">
        <f ca="1">IF($H429="步将",'[3]配置系数（将领）'!P429,IF($H429="骑将",'[4]配置系数（将领）'!P429,IF($H429="弓将",'[5]配置系数（将领）'!P429,"")))</f>
        <v/>
      </c>
      <c r="R429" s="208" t="str">
        <f ca="1">IF($H429="步将",'[3]配置系数（将领）'!Q429,IF($H429="骑将",'[4]配置系数（将领）'!Q429,IF($H429="弓将",'[5]配置系数（将领）'!Q429,"")))</f>
        <v/>
      </c>
      <c r="S429" s="208">
        <f>IF($H429="步将",'[3]配置系数（将领）'!R429,IF($H429="骑将",'[4]配置系数（将领）'!R429,IF($H429="弓将",'[5]配置系数（将领）'!R429,"")))</f>
        <v>0</v>
      </c>
      <c r="T429" s="208">
        <f>IF($H429="步将",'[3]配置系数（将领）'!S429,IF($H429="骑将",'[4]配置系数（将领）'!S429,IF($H429="弓将",'[5]配置系数（将领）'!S429,"")))</f>
        <v>0</v>
      </c>
      <c r="U429" s="208" t="str">
        <f ca="1">IF($H429="步将",'[3]配置系数（将领）'!T429,IF($H429="骑将",'[4]配置系数（将领）'!T429,IF($H429="弓将",'[5]配置系数（将领）'!T429,"")))</f>
        <v/>
      </c>
      <c r="V429" s="206">
        <f t="shared" ca="1" si="26"/>
        <v>1</v>
      </c>
      <c r="X429" s="208" t="str">
        <f ca="1">IF($H429="步将",'[3]配置系数（将领）'!W429,IF($H429="骑将",'[4]配置系数（将领）'!W429,IF($H429="弓将",'[5]配置系数（将领）'!W429,"")))</f>
        <v/>
      </c>
      <c r="Y429" s="208" t="str">
        <f ca="1">IF($H429="步将",'[3]配置系数（将领）'!X429,IF($H429="骑将",'[4]配置系数（将领）'!X429,IF($H429="弓将",'[5]配置系数（将领）'!X429,"")))</f>
        <v/>
      </c>
      <c r="Z429" s="208">
        <f>IF($H429="步将",'[3]配置系数（将领）'!Y429,IF($H429="骑将",'[4]配置系数（将领）'!Y429,IF($H429="弓将",'[5]配置系数（将领）'!Y429,"")))</f>
        <v>0</v>
      </c>
      <c r="AA429" s="208">
        <f>IF($H429="步将",'[3]配置系数（将领）'!Z429,IF($H429="骑将",'[4]配置系数（将领）'!Z429,IF($H429="弓将",'[5]配置系数（将领）'!Z429,"")))</f>
        <v>0</v>
      </c>
      <c r="AB429" s="208" t="str">
        <f ca="1">IF($H429="步将",'[3]配置系数（将领）'!AA429,IF($H429="骑将",'[4]配置系数（将领）'!AA429,IF($H429="弓将",'[5]配置系数（将领）'!AA429,"")))</f>
        <v/>
      </c>
      <c r="AC429" s="206">
        <f t="shared" ca="1" si="27"/>
        <v>1</v>
      </c>
    </row>
    <row r="430" spans="3:29" x14ac:dyDescent="0.15">
      <c r="C430" s="107">
        <v>422</v>
      </c>
      <c r="D430" s="69">
        <f>IFERROR(MATCH(C430,索引!J:J,0),D429)</f>
        <v>41</v>
      </c>
      <c r="E430" s="69">
        <f t="shared" si="24"/>
        <v>3</v>
      </c>
      <c r="F430" s="69">
        <f>INDEX(索引!$F:$F,D430,1)</f>
        <v>10034</v>
      </c>
      <c r="G430" s="69" t="str">
        <f>INDEX(索引!$E:$E,D430,1)</f>
        <v>张辽</v>
      </c>
      <c r="H430" s="69" t="str">
        <f>INDEX(索引!$G:$G,D430,1)</f>
        <v>骑将</v>
      </c>
      <c r="J430" s="208" t="str">
        <f ca="1">IF($H430="步将",'[3]配置系数（将领）'!I430,IF($H430="骑将",'[4]配置系数（将领）'!I430,IF($H430="弓将",'[5]配置系数（将领）'!I430,"")))</f>
        <v>1003400000202</v>
      </c>
      <c r="K430" s="208" t="str">
        <f ca="1">IF($H430="步将",'[3]配置系数（将领）'!J430,IF($H430="骑将",'[4]配置系数（将领）'!J430,IF($H430="弓将",'[5]配置系数（将领）'!J430,"")))</f>
        <v>怒气技能:张辽使自身及周围一定范围内士兵暴击提高{0}%，闪避提高{1}%，且士兵获得”备战“效果，持续15秒。若士兵在备战期间陷入溃逃状态，则立即结束备战状态并恢复满士气。</v>
      </c>
      <c r="L430" s="208">
        <f>IF($H430="步将",'[3]配置系数（将领）'!K430,IF($H430="骑将",'[4]配置系数（将领）'!K430,IF($H430="弓将",'[5]配置系数（将领）'!K430,"")))</f>
        <v>0</v>
      </c>
      <c r="M430" s="208">
        <f>IF($H430="步将",'[3]配置系数（将领）'!L430,IF($H430="骑将",'[4]配置系数（将领）'!L430,IF($H430="弓将",'[5]配置系数（将领）'!L430,"")))</f>
        <v>0</v>
      </c>
      <c r="N430" s="208" t="str">
        <f ca="1">IF($H430="步将",'[3]配置系数（将领）'!M430,IF($H430="骑将",'[4]配置系数（将领）'!M430,IF($H430="弓将",'[5]配置系数（将领）'!M430,"")))</f>
        <v>0.17+0.18+0.19+0.2+0.21+0.22+0.23+0.24+0.25+0.26+0.27+0.28+0.29+0.3+0.31+0.32+0.33</v>
      </c>
      <c r="O430" s="206">
        <f t="shared" ca="1" si="25"/>
        <v>100</v>
      </c>
      <c r="Q430" s="208" t="str">
        <f ca="1">IF($H430="步将",'[3]配置系数（将领）'!P430,IF($H430="骑将",'[4]配置系数（将领）'!P430,IF($H430="弓将",'[5]配置系数（将领）'!P430,"")))</f>
        <v/>
      </c>
      <c r="R430" s="208" t="str">
        <f ca="1">IF($H430="步将",'[3]配置系数（将领）'!Q430,IF($H430="骑将",'[4]配置系数（将领）'!Q430,IF($H430="弓将",'[5]配置系数（将领）'!Q430,"")))</f>
        <v/>
      </c>
      <c r="S430" s="208">
        <f>IF($H430="步将",'[3]配置系数（将领）'!R430,IF($H430="骑将",'[4]配置系数（将领）'!R430,IF($H430="弓将",'[5]配置系数（将领）'!R430,"")))</f>
        <v>0</v>
      </c>
      <c r="T430" s="208">
        <f>IF($H430="步将",'[3]配置系数（将领）'!S430,IF($H430="骑将",'[4]配置系数（将领）'!S430,IF($H430="弓将",'[5]配置系数（将领）'!S430,"")))</f>
        <v>0</v>
      </c>
      <c r="U430" s="208" t="str">
        <f ca="1">IF($H430="步将",'[3]配置系数（将领）'!T430,IF($H430="骑将",'[4]配置系数（将领）'!T430,IF($H430="弓将",'[5]配置系数（将领）'!T430,"")))</f>
        <v/>
      </c>
      <c r="V430" s="206">
        <f t="shared" ca="1" si="26"/>
        <v>1</v>
      </c>
      <c r="X430" s="208" t="str">
        <f ca="1">IF($H430="步将",'[3]配置系数（将领）'!W430,IF($H430="骑将",'[4]配置系数（将领）'!W430,IF($H430="弓将",'[5]配置系数（将领）'!W430,"")))</f>
        <v/>
      </c>
      <c r="Y430" s="208" t="str">
        <f ca="1">IF($H430="步将",'[3]配置系数（将领）'!X430,IF($H430="骑将",'[4]配置系数（将领）'!X430,IF($H430="弓将",'[5]配置系数（将领）'!X430,"")))</f>
        <v/>
      </c>
      <c r="Z430" s="208">
        <f>IF($H430="步将",'[3]配置系数（将领）'!Y430,IF($H430="骑将",'[4]配置系数（将领）'!Y430,IF($H430="弓将",'[5]配置系数（将领）'!Y430,"")))</f>
        <v>0</v>
      </c>
      <c r="AA430" s="208">
        <f>IF($H430="步将",'[3]配置系数（将领）'!Z430,IF($H430="骑将",'[4]配置系数（将领）'!Z430,IF($H430="弓将",'[5]配置系数（将领）'!Z430,"")))</f>
        <v>0</v>
      </c>
      <c r="AB430" s="208" t="str">
        <f ca="1">IF($H430="步将",'[3]配置系数（将领）'!AA430,IF($H430="骑将",'[4]配置系数（将领）'!AA430,IF($H430="弓将",'[5]配置系数（将领）'!AA430,"")))</f>
        <v/>
      </c>
      <c r="AC430" s="206">
        <f t="shared" ca="1" si="27"/>
        <v>1</v>
      </c>
    </row>
    <row r="431" spans="3:29" x14ac:dyDescent="0.15">
      <c r="C431" s="107">
        <v>423</v>
      </c>
      <c r="D431" s="69">
        <f>IFERROR(MATCH(C431,索引!J:J,0),D430)</f>
        <v>41</v>
      </c>
      <c r="E431" s="69">
        <f t="shared" si="24"/>
        <v>4</v>
      </c>
      <c r="F431" s="69">
        <f>INDEX(索引!$F:$F,D431,1)</f>
        <v>10034</v>
      </c>
      <c r="G431" s="69" t="str">
        <f>INDEX(索引!$E:$E,D431,1)</f>
        <v>张辽</v>
      </c>
      <c r="H431" s="69" t="str">
        <f>INDEX(索引!$G:$G,D431,1)</f>
        <v>骑将</v>
      </c>
      <c r="J431" s="208" t="str">
        <f ca="1">IF($H431="步将",'[3]配置系数（将领）'!I431,IF($H431="骑将",'[4]配置系数（将领）'!I431,IF($H431="弓将",'[5]配置系数（将领）'!I431,"")))</f>
        <v>1003400000203</v>
      </c>
      <c r="K431" s="208" t="str">
        <f ca="1">IF($H431="步将",'[3]配置系数（将领）'!J431,IF($H431="骑将",'[4]配置系数（将领）'!J431,IF($H431="弓将",'[5]配置系数（将领）'!J431,"")))</f>
        <v>怒气技能:张辽使自身及周围一定范围内士兵暴击提高{0}%，闪避提高{1}%，且士兵获得”备战“效果，持续15秒。若士兵在备战期间陷入溃逃状态，则立即结束备战状态并恢复满士气。</v>
      </c>
      <c r="L431" s="208">
        <f>IF($H431="步将",'[3]配置系数（将领）'!K431,IF($H431="骑将",'[4]配置系数（将领）'!K431,IF($H431="弓将",'[5]配置系数（将领）'!K431,"")))</f>
        <v>0</v>
      </c>
      <c r="M431" s="208">
        <f>IF($H431="步将",'[3]配置系数（将领）'!L431,IF($H431="骑将",'[4]配置系数（将领）'!L431,IF($H431="弓将",'[5]配置系数（将领）'!L431,"")))</f>
        <v>0</v>
      </c>
      <c r="N431" s="208" t="str">
        <f ca="1">IF($H431="步将",'[3]配置系数（将领）'!M431,IF($H431="骑将",'[4]配置系数（将领）'!M431,IF($H431="弓将",'[5]配置系数（将领）'!M431,"")))</f>
        <v>0++++++++++++++++</v>
      </c>
      <c r="O431" s="206">
        <f t="shared" ca="1" si="25"/>
        <v>1</v>
      </c>
      <c r="Q431" s="208" t="str">
        <f ca="1">IF($H431="步将",'[3]配置系数（将领）'!P431,IF($H431="骑将",'[4]配置系数（将领）'!P431,IF($H431="弓将",'[5]配置系数（将领）'!P431,"")))</f>
        <v/>
      </c>
      <c r="R431" s="208" t="str">
        <f ca="1">IF($H431="步将",'[3]配置系数（将领）'!Q431,IF($H431="骑将",'[4]配置系数（将领）'!Q431,IF($H431="弓将",'[5]配置系数（将领）'!Q431,"")))</f>
        <v/>
      </c>
      <c r="S431" s="208">
        <f>IF($H431="步将",'[3]配置系数（将领）'!R431,IF($H431="骑将",'[4]配置系数（将领）'!R431,IF($H431="弓将",'[5]配置系数（将领）'!R431,"")))</f>
        <v>0</v>
      </c>
      <c r="T431" s="208">
        <f>IF($H431="步将",'[3]配置系数（将领）'!S431,IF($H431="骑将",'[4]配置系数（将领）'!S431,IF($H431="弓将",'[5]配置系数（将领）'!S431,"")))</f>
        <v>0</v>
      </c>
      <c r="U431" s="208" t="str">
        <f ca="1">IF($H431="步将",'[3]配置系数（将领）'!T431,IF($H431="骑将",'[4]配置系数（将领）'!T431,IF($H431="弓将",'[5]配置系数（将领）'!T431,"")))</f>
        <v/>
      </c>
      <c r="V431" s="206">
        <f t="shared" ca="1" si="26"/>
        <v>1</v>
      </c>
      <c r="X431" s="208" t="str">
        <f ca="1">IF($H431="步将",'[3]配置系数（将领）'!W431,IF($H431="骑将",'[4]配置系数（将领）'!W431,IF($H431="弓将",'[5]配置系数（将领）'!W431,"")))</f>
        <v/>
      </c>
      <c r="Y431" s="208" t="str">
        <f ca="1">IF($H431="步将",'[3]配置系数（将领）'!X431,IF($H431="骑将",'[4]配置系数（将领）'!X431,IF($H431="弓将",'[5]配置系数（将领）'!X431,"")))</f>
        <v/>
      </c>
      <c r="Z431" s="208">
        <f>IF($H431="步将",'[3]配置系数（将领）'!Y431,IF($H431="骑将",'[4]配置系数（将领）'!Y431,IF($H431="弓将",'[5]配置系数（将领）'!Y431,"")))</f>
        <v>0</v>
      </c>
      <c r="AA431" s="208">
        <f>IF($H431="步将",'[3]配置系数（将领）'!Z431,IF($H431="骑将",'[4]配置系数（将领）'!Z431,IF($H431="弓将",'[5]配置系数（将领）'!Z431,"")))</f>
        <v>0</v>
      </c>
      <c r="AB431" s="208" t="str">
        <f ca="1">IF($H431="步将",'[3]配置系数（将领）'!AA431,IF($H431="骑将",'[4]配置系数（将领）'!AA431,IF($H431="弓将",'[5]配置系数（将领）'!AA431,"")))</f>
        <v/>
      </c>
      <c r="AC431" s="206">
        <f t="shared" ca="1" si="27"/>
        <v>1</v>
      </c>
    </row>
    <row r="432" spans="3:29" x14ac:dyDescent="0.15">
      <c r="C432" s="107">
        <v>424</v>
      </c>
      <c r="D432" s="69">
        <f>IFERROR(MATCH(C432,索引!J:J,0),D431)</f>
        <v>41</v>
      </c>
      <c r="E432" s="69">
        <f t="shared" si="24"/>
        <v>5</v>
      </c>
      <c r="F432" s="69">
        <f>INDEX(索引!$F:$F,D432,1)</f>
        <v>10034</v>
      </c>
      <c r="G432" s="69" t="str">
        <f>INDEX(索引!$E:$E,D432,1)</f>
        <v>张辽</v>
      </c>
      <c r="H432" s="69" t="str">
        <f>INDEX(索引!$G:$G,D432,1)</f>
        <v>骑将</v>
      </c>
      <c r="J432" s="208" t="str">
        <f ca="1">IF($H432="步将",'[3]配置系数（将领）'!I432,IF($H432="骑将",'[4]配置系数（将领）'!I432,IF($H432="弓将",'[5]配置系数（将领）'!I432,"")))</f>
        <v>1003400000301</v>
      </c>
      <c r="K432" s="208" t="str">
        <f ca="1">IF($H432="步将",'[3]配置系数（将领）'!J432,IF($H432="骑将",'[4]配置系数（将领）'!J432,IF($H432="弓将",'[5]配置系数（将领）'!J432,"")))</f>
        <v>被动技能1:自身的士兵造成的伤害提升{0}%。张辽及其士兵每次闪避会为自身士兵召唤兵灵，对周围敌人造成士兵攻击{1}%的武力伤害，并对其施加30%的易伤，持续6秒。</v>
      </c>
      <c r="L432" s="208">
        <f>IF($H432="步将",'[3]配置系数（将领）'!K432,IF($H432="骑将",'[4]配置系数（将领）'!K432,IF($H432="弓将",'[5]配置系数（将领）'!K432,"")))</f>
        <v>0</v>
      </c>
      <c r="M432" s="208">
        <f>IF($H432="步将",'[3]配置系数（将领）'!L432,IF($H432="骑将",'[4]配置系数（将领）'!L432,IF($H432="弓将",'[5]配置系数（将领）'!L432,"")))</f>
        <v>0</v>
      </c>
      <c r="N432" s="208" t="str">
        <f ca="1">IF($H432="步将",'[3]配置系数（将领）'!M432,IF($H432="骑将",'[4]配置系数（将领）'!M432,IF($H432="弓将",'[5]配置系数（将领）'!M432,"")))</f>
        <v>0.26+0.265+0.27+0.275+0.28+0.285+0.29+0.295+0.3+0.305+0.31+0.315+0.32+0.325+0.33+0.335+0.34</v>
      </c>
      <c r="O432" s="206">
        <f t="shared" ca="1" si="25"/>
        <v>100</v>
      </c>
      <c r="Q432" s="208" t="str">
        <f ca="1">IF($H432="步将",'[3]配置系数（将领）'!P432,IF($H432="骑将",'[4]配置系数（将领）'!P432,IF($H432="弓将",'[5]配置系数（将领）'!P432,"")))</f>
        <v/>
      </c>
      <c r="R432" s="208" t="str">
        <f ca="1">IF($H432="步将",'[3]配置系数（将领）'!Q432,IF($H432="骑将",'[4]配置系数（将领）'!Q432,IF($H432="弓将",'[5]配置系数（将领）'!Q432,"")))</f>
        <v/>
      </c>
      <c r="S432" s="208">
        <f>IF($H432="步将",'[3]配置系数（将领）'!R432,IF($H432="骑将",'[4]配置系数（将领）'!R432,IF($H432="弓将",'[5]配置系数（将领）'!R432,"")))</f>
        <v>0</v>
      </c>
      <c r="T432" s="208">
        <f>IF($H432="步将",'[3]配置系数（将领）'!S432,IF($H432="骑将",'[4]配置系数（将领）'!S432,IF($H432="弓将",'[5]配置系数（将领）'!S432,"")))</f>
        <v>0</v>
      </c>
      <c r="U432" s="208" t="str">
        <f ca="1">IF($H432="步将",'[3]配置系数（将领）'!T432,IF($H432="骑将",'[4]配置系数（将领）'!T432,IF($H432="弓将",'[5]配置系数（将领）'!T432,"")))</f>
        <v/>
      </c>
      <c r="V432" s="206">
        <f t="shared" ca="1" si="26"/>
        <v>1</v>
      </c>
      <c r="X432" s="208" t="str">
        <f ca="1">IF($H432="步将",'[3]配置系数（将领）'!W432,IF($H432="骑将",'[4]配置系数（将领）'!W432,IF($H432="弓将",'[5]配置系数（将领）'!W432,"")))</f>
        <v/>
      </c>
      <c r="Y432" s="208" t="str">
        <f ca="1">IF($H432="步将",'[3]配置系数（将领）'!X432,IF($H432="骑将",'[4]配置系数（将领）'!X432,IF($H432="弓将",'[5]配置系数（将领）'!X432,"")))</f>
        <v/>
      </c>
      <c r="Z432" s="208">
        <f>IF($H432="步将",'[3]配置系数（将领）'!Y432,IF($H432="骑将",'[4]配置系数（将领）'!Y432,IF($H432="弓将",'[5]配置系数（将领）'!Y432,"")))</f>
        <v>0</v>
      </c>
      <c r="AA432" s="208">
        <f>IF($H432="步将",'[3]配置系数（将领）'!Z432,IF($H432="骑将",'[4]配置系数（将领）'!Z432,IF($H432="弓将",'[5]配置系数（将领）'!Z432,"")))</f>
        <v>0</v>
      </c>
      <c r="AB432" s="208" t="str">
        <f ca="1">IF($H432="步将",'[3]配置系数（将领）'!AA432,IF($H432="骑将",'[4]配置系数（将领）'!AA432,IF($H432="弓将",'[5]配置系数（将领）'!AA432,"")))</f>
        <v/>
      </c>
      <c r="AC432" s="206">
        <f t="shared" ca="1" si="27"/>
        <v>1</v>
      </c>
    </row>
    <row r="433" spans="3:29" x14ac:dyDescent="0.15">
      <c r="C433" s="107">
        <v>425</v>
      </c>
      <c r="D433" s="69">
        <f>IFERROR(MATCH(C433,索引!J:J,0),D432)</f>
        <v>41</v>
      </c>
      <c r="E433" s="69">
        <f t="shared" si="24"/>
        <v>6</v>
      </c>
      <c r="F433" s="69">
        <f>INDEX(索引!$F:$F,D433,1)</f>
        <v>10034</v>
      </c>
      <c r="G433" s="69" t="str">
        <f>INDEX(索引!$E:$E,D433,1)</f>
        <v>张辽</v>
      </c>
      <c r="H433" s="69" t="str">
        <f>INDEX(索引!$G:$G,D433,1)</f>
        <v>骑将</v>
      </c>
      <c r="J433" s="208" t="str">
        <f ca="1">IF($H433="步将",'[3]配置系数（将领）'!I433,IF($H433="骑将",'[4]配置系数（将领）'!I433,IF($H433="弓将",'[5]配置系数（将领）'!I433,"")))</f>
        <v>1003400000302</v>
      </c>
      <c r="K433" s="208" t="str">
        <f ca="1">IF($H433="步将",'[3]配置系数（将领）'!J433,IF($H433="骑将",'[4]配置系数（将领）'!J433,IF($H433="弓将",'[5]配置系数（将领）'!J433,"")))</f>
        <v>被动技能1:自身的士兵造成的伤害提升{0}%。张辽及其士兵每次闪避会为自身士兵召唤兵灵，对周围敌人造成士兵攻击{1}%的武力伤害，并对其施加30%的易伤，持续6秒。</v>
      </c>
      <c r="L433" s="208">
        <f>IF($H433="步将",'[3]配置系数（将领）'!K433,IF($H433="骑将",'[4]配置系数（将领）'!K433,IF($H433="弓将",'[5]配置系数（将领）'!K433,"")))</f>
        <v>0</v>
      </c>
      <c r="M433" s="208">
        <f>IF($H433="步将",'[3]配置系数（将领）'!L433,IF($H433="骑将",'[4]配置系数（将领）'!L433,IF($H433="弓将",'[5]配置系数（将领）'!L433,"")))</f>
        <v>0</v>
      </c>
      <c r="N433" s="208" t="str">
        <f ca="1">IF($H433="步将",'[3]配置系数（将领）'!M433,IF($H433="骑将",'[4]配置系数（将领）'!M433,IF($H433="弓将",'[5]配置系数（将领）'!M433,"")))</f>
        <v>0.2+0.21+0.22+0.23+0.24+0.25+0.26+0.27+0.28+0.29+0.3+0.31+0.32+0.33+0.34+0.35+0.36</v>
      </c>
      <c r="O433" s="206">
        <f t="shared" ca="1" si="25"/>
        <v>100</v>
      </c>
      <c r="Q433" s="208" t="str">
        <f ca="1">IF($H433="步将",'[3]配置系数（将领）'!P433,IF($H433="骑将",'[4]配置系数（将领）'!P433,IF($H433="弓将",'[5]配置系数（将领）'!P433,"")))</f>
        <v/>
      </c>
      <c r="R433" s="208" t="str">
        <f ca="1">IF($H433="步将",'[3]配置系数（将领）'!Q433,IF($H433="骑将",'[4]配置系数（将领）'!Q433,IF($H433="弓将",'[5]配置系数（将领）'!Q433,"")))</f>
        <v/>
      </c>
      <c r="S433" s="208">
        <f>IF($H433="步将",'[3]配置系数（将领）'!R433,IF($H433="骑将",'[4]配置系数（将领）'!R433,IF($H433="弓将",'[5]配置系数（将领）'!R433,"")))</f>
        <v>0</v>
      </c>
      <c r="T433" s="208">
        <f>IF($H433="步将",'[3]配置系数（将领）'!S433,IF($H433="骑将",'[4]配置系数（将领）'!S433,IF($H433="弓将",'[5]配置系数（将领）'!S433,"")))</f>
        <v>0</v>
      </c>
      <c r="U433" s="208" t="str">
        <f ca="1">IF($H433="步将",'[3]配置系数（将领）'!T433,IF($H433="骑将",'[4]配置系数（将领）'!T433,IF($H433="弓将",'[5]配置系数（将领）'!T433,"")))</f>
        <v/>
      </c>
      <c r="V433" s="206">
        <f t="shared" ca="1" si="26"/>
        <v>1</v>
      </c>
      <c r="X433" s="208" t="str">
        <f ca="1">IF($H433="步将",'[3]配置系数（将领）'!W433,IF($H433="骑将",'[4]配置系数（将领）'!W433,IF($H433="弓将",'[5]配置系数（将领）'!W433,"")))</f>
        <v/>
      </c>
      <c r="Y433" s="208" t="str">
        <f ca="1">IF($H433="步将",'[3]配置系数（将领）'!X433,IF($H433="骑将",'[4]配置系数（将领）'!X433,IF($H433="弓将",'[5]配置系数（将领）'!X433,"")))</f>
        <v/>
      </c>
      <c r="Z433" s="208">
        <f>IF($H433="步将",'[3]配置系数（将领）'!Y433,IF($H433="骑将",'[4]配置系数（将领）'!Y433,IF($H433="弓将",'[5]配置系数（将领）'!Y433,"")))</f>
        <v>0</v>
      </c>
      <c r="AA433" s="208">
        <f>IF($H433="步将",'[3]配置系数（将领）'!Z433,IF($H433="骑将",'[4]配置系数（将领）'!Z433,IF($H433="弓将",'[5]配置系数（将领）'!Z433,"")))</f>
        <v>0</v>
      </c>
      <c r="AB433" s="208" t="str">
        <f ca="1">IF($H433="步将",'[3]配置系数（将领）'!AA433,IF($H433="骑将",'[4]配置系数（将领）'!AA433,IF($H433="弓将",'[5]配置系数（将领）'!AA433,"")))</f>
        <v/>
      </c>
      <c r="AC433" s="206">
        <f t="shared" ca="1" si="27"/>
        <v>1</v>
      </c>
    </row>
    <row r="434" spans="3:29" x14ac:dyDescent="0.15">
      <c r="C434" s="107">
        <v>426</v>
      </c>
      <c r="D434" s="69">
        <f>IFERROR(MATCH(C434,索引!J:J,0),D433)</f>
        <v>41</v>
      </c>
      <c r="E434" s="69">
        <f t="shared" si="24"/>
        <v>7</v>
      </c>
      <c r="F434" s="69">
        <f>INDEX(索引!$F:$F,D434,1)</f>
        <v>10034</v>
      </c>
      <c r="G434" s="69" t="str">
        <f>INDEX(索引!$E:$E,D434,1)</f>
        <v>张辽</v>
      </c>
      <c r="H434" s="69" t="str">
        <f>INDEX(索引!$G:$G,D434,1)</f>
        <v>骑将</v>
      </c>
      <c r="J434" s="208" t="str">
        <f ca="1">IF($H434="步将",'[3]配置系数（将领）'!I434,IF($H434="骑将",'[4]配置系数（将领）'!I434,IF($H434="弓将",'[5]配置系数（将领）'!I434,"")))</f>
        <v/>
      </c>
      <c r="K434" s="208" t="str">
        <f ca="1">IF($H434="步将",'[3]配置系数（将领）'!J434,IF($H434="骑将",'[4]配置系数（将领）'!J434,IF($H434="弓将",'[5]配置系数（将领）'!J434,"")))</f>
        <v/>
      </c>
      <c r="L434" s="208">
        <f>IF($H434="步将",'[3]配置系数（将领）'!K434,IF($H434="骑将",'[4]配置系数（将领）'!K434,IF($H434="弓将",'[5]配置系数（将领）'!K434,"")))</f>
        <v>0</v>
      </c>
      <c r="M434" s="208">
        <f>IF($H434="步将",'[3]配置系数（将领）'!L434,IF($H434="骑将",'[4]配置系数（将领）'!L434,IF($H434="弓将",'[5]配置系数（将领）'!L434,"")))</f>
        <v>0</v>
      </c>
      <c r="N434" s="208" t="str">
        <f ca="1">IF($H434="步将",'[3]配置系数（将领）'!M434,IF($H434="骑将",'[4]配置系数（将领）'!M434,IF($H434="弓将",'[5]配置系数（将领）'!M434,"")))</f>
        <v/>
      </c>
      <c r="O434" s="206">
        <f t="shared" ca="1" si="25"/>
        <v>1</v>
      </c>
      <c r="Q434" s="208" t="str">
        <f ca="1">IF($H434="步将",'[3]配置系数（将领）'!P434,IF($H434="骑将",'[4]配置系数（将领）'!P434,IF($H434="弓将",'[5]配置系数（将领）'!P434,"")))</f>
        <v/>
      </c>
      <c r="R434" s="208" t="str">
        <f ca="1">IF($H434="步将",'[3]配置系数（将领）'!Q434,IF($H434="骑将",'[4]配置系数（将领）'!Q434,IF($H434="弓将",'[5]配置系数（将领）'!Q434,"")))</f>
        <v/>
      </c>
      <c r="S434" s="208">
        <f>IF($H434="步将",'[3]配置系数（将领）'!R434,IF($H434="骑将",'[4]配置系数（将领）'!R434,IF($H434="弓将",'[5]配置系数（将领）'!R434,"")))</f>
        <v>0</v>
      </c>
      <c r="T434" s="208">
        <f>IF($H434="步将",'[3]配置系数（将领）'!S434,IF($H434="骑将",'[4]配置系数（将领）'!S434,IF($H434="弓将",'[5]配置系数（将领）'!S434,"")))</f>
        <v>0</v>
      </c>
      <c r="U434" s="208" t="str">
        <f ca="1">IF($H434="步将",'[3]配置系数（将领）'!T434,IF($H434="骑将",'[4]配置系数（将领）'!T434,IF($H434="弓将",'[5]配置系数（将领）'!T434,"")))</f>
        <v/>
      </c>
      <c r="V434" s="206">
        <f t="shared" ca="1" si="26"/>
        <v>1</v>
      </c>
      <c r="X434" s="208" t="str">
        <f ca="1">IF($H434="步将",'[3]配置系数（将领）'!W434,IF($H434="骑将",'[4]配置系数（将领）'!W434,IF($H434="弓将",'[5]配置系数（将领）'!W434,"")))</f>
        <v/>
      </c>
      <c r="Y434" s="208" t="str">
        <f ca="1">IF($H434="步将",'[3]配置系数（将领）'!X434,IF($H434="骑将",'[4]配置系数（将领）'!X434,IF($H434="弓将",'[5]配置系数（将领）'!X434,"")))</f>
        <v/>
      </c>
      <c r="Z434" s="208">
        <f>IF($H434="步将",'[3]配置系数（将领）'!Y434,IF($H434="骑将",'[4]配置系数（将领）'!Y434,IF($H434="弓将",'[5]配置系数（将领）'!Y434,"")))</f>
        <v>0</v>
      </c>
      <c r="AA434" s="208">
        <f>IF($H434="步将",'[3]配置系数（将领）'!Z434,IF($H434="骑将",'[4]配置系数（将领）'!Z434,IF($H434="弓将",'[5]配置系数（将领）'!Z434,"")))</f>
        <v>0</v>
      </c>
      <c r="AB434" s="208" t="str">
        <f ca="1">IF($H434="步将",'[3]配置系数（将领）'!AA434,IF($H434="骑将",'[4]配置系数（将领）'!AA434,IF($H434="弓将",'[5]配置系数（将领）'!AA434,"")))</f>
        <v/>
      </c>
      <c r="AC434" s="206">
        <f t="shared" ca="1" si="27"/>
        <v>1</v>
      </c>
    </row>
    <row r="435" spans="3:29" x14ac:dyDescent="0.15">
      <c r="C435" s="107">
        <v>427</v>
      </c>
      <c r="D435" s="69">
        <f>IFERROR(MATCH(C435,索引!J:J,0),D434)</f>
        <v>41</v>
      </c>
      <c r="E435" s="69">
        <f t="shared" si="24"/>
        <v>8</v>
      </c>
      <c r="F435" s="69">
        <f>INDEX(索引!$F:$F,D435,1)</f>
        <v>10034</v>
      </c>
      <c r="G435" s="69" t="str">
        <f>INDEX(索引!$E:$E,D435,1)</f>
        <v>张辽</v>
      </c>
      <c r="H435" s="69" t="str">
        <f>INDEX(索引!$G:$G,D435,1)</f>
        <v>骑将</v>
      </c>
      <c r="J435" s="208" t="str">
        <f ca="1">IF($H435="步将",'[3]配置系数（将领）'!I435,IF($H435="骑将",'[4]配置系数（将领）'!I435,IF($H435="弓将",'[5]配置系数（将领）'!I435,"")))</f>
        <v>1003400000401</v>
      </c>
      <c r="K435" s="208" t="str">
        <f ca="1">IF($H435="步将",'[3]配置系数（将领）'!J435,IF($H435="骑将",'[4]配置系数（将领）'!J435,IF($H435="弓将",'[5]配置系数（将领）'!J435,"")))</f>
        <v>被动技能2:自身与率领的骑兵/车兵开场进行一次冲锋，对撞击到的敌人造成自身攻击30%的武力伤害。</v>
      </c>
      <c r="L435" s="208">
        <f>IF($H435="步将",'[3]配置系数（将领）'!K435,IF($H435="骑将",'[4]配置系数（将领）'!K435,IF($H435="弓将",'[5]配置系数（将领）'!K435,"")))</f>
        <v>0</v>
      </c>
      <c r="M435" s="208">
        <f>IF($H435="步将",'[3]配置系数（将领）'!L435,IF($H435="骑将",'[4]配置系数（将领）'!L435,IF($H435="弓将",'[5]配置系数（将领）'!L435,"")))</f>
        <v>0</v>
      </c>
      <c r="N435" s="208" t="str">
        <f ca="1">IF($H435="步将",'[3]配置系数（将领）'!M435,IF($H435="骑将",'[4]配置系数（将领）'!M435,IF($H435="弓将",'[5]配置系数（将领）'!M435,"")))</f>
        <v>0.3+0.3+0.3+0.3+0.3+0.3+0.3+0.3+0.3+0.3+0.3+0.3+0.3+0.3+0.3+0.3+0.3</v>
      </c>
      <c r="O435" s="206">
        <f t="shared" ca="1" si="25"/>
        <v>1</v>
      </c>
      <c r="Q435" s="208" t="str">
        <f ca="1">IF($H435="步将",'[3]配置系数（将领）'!P435,IF($H435="骑将",'[4]配置系数（将领）'!P435,IF($H435="弓将",'[5]配置系数（将领）'!P435,"")))</f>
        <v/>
      </c>
      <c r="R435" s="208" t="str">
        <f ca="1">IF($H435="步将",'[3]配置系数（将领）'!Q435,IF($H435="骑将",'[4]配置系数（将领）'!Q435,IF($H435="弓将",'[5]配置系数（将领）'!Q435,"")))</f>
        <v/>
      </c>
      <c r="S435" s="208">
        <f>IF($H435="步将",'[3]配置系数（将领）'!R435,IF($H435="骑将",'[4]配置系数（将领）'!R435,IF($H435="弓将",'[5]配置系数（将领）'!R435,"")))</f>
        <v>0</v>
      </c>
      <c r="T435" s="208">
        <f>IF($H435="步将",'[3]配置系数（将领）'!S435,IF($H435="骑将",'[4]配置系数（将领）'!S435,IF($H435="弓将",'[5]配置系数（将领）'!S435,"")))</f>
        <v>0</v>
      </c>
      <c r="U435" s="208" t="str">
        <f ca="1">IF($H435="步将",'[3]配置系数（将领）'!T435,IF($H435="骑将",'[4]配置系数（将领）'!T435,IF($H435="弓将",'[5]配置系数（将领）'!T435,"")))</f>
        <v/>
      </c>
      <c r="V435" s="206">
        <f t="shared" ca="1" si="26"/>
        <v>1</v>
      </c>
      <c r="X435" s="208" t="str">
        <f ca="1">IF($H435="步将",'[3]配置系数（将领）'!W435,IF($H435="骑将",'[4]配置系数（将领）'!W435,IF($H435="弓将",'[5]配置系数（将领）'!W435,"")))</f>
        <v/>
      </c>
      <c r="Y435" s="208" t="str">
        <f ca="1">IF($H435="步将",'[3]配置系数（将领）'!X435,IF($H435="骑将",'[4]配置系数（将领）'!X435,IF($H435="弓将",'[5]配置系数（将领）'!X435,"")))</f>
        <v/>
      </c>
      <c r="Z435" s="208">
        <f>IF($H435="步将",'[3]配置系数（将领）'!Y435,IF($H435="骑将",'[4]配置系数（将领）'!Y435,IF($H435="弓将",'[5]配置系数（将领）'!Y435,"")))</f>
        <v>0</v>
      </c>
      <c r="AA435" s="208">
        <f>IF($H435="步将",'[3]配置系数（将领）'!Z435,IF($H435="骑将",'[4]配置系数（将领）'!Z435,IF($H435="弓将",'[5]配置系数（将领）'!Z435,"")))</f>
        <v>0</v>
      </c>
      <c r="AB435" s="208" t="str">
        <f ca="1">IF($H435="步将",'[3]配置系数（将领）'!AA435,IF($H435="骑将",'[4]配置系数（将领）'!AA435,IF($H435="弓将",'[5]配置系数（将领）'!AA435,"")))</f>
        <v/>
      </c>
      <c r="AC435" s="206">
        <f t="shared" ca="1" si="27"/>
        <v>1</v>
      </c>
    </row>
    <row r="436" spans="3:29" x14ac:dyDescent="0.15">
      <c r="C436" s="107">
        <v>428</v>
      </c>
      <c r="D436" s="69">
        <f>IFERROR(MATCH(C436,索引!J:J,0),D435)</f>
        <v>41</v>
      </c>
      <c r="E436" s="69">
        <f t="shared" si="24"/>
        <v>9</v>
      </c>
      <c r="F436" s="69">
        <f>INDEX(索引!$F:$F,D436,1)</f>
        <v>10034</v>
      </c>
      <c r="G436" s="69" t="str">
        <f>INDEX(索引!$E:$E,D436,1)</f>
        <v>张辽</v>
      </c>
      <c r="H436" s="69" t="str">
        <f>INDEX(索引!$G:$G,D436,1)</f>
        <v>骑将</v>
      </c>
      <c r="J436" s="208" t="str">
        <f ca="1">IF($H436="步将",'[3]配置系数（将领）'!I436,IF($H436="骑将",'[4]配置系数（将领）'!I436,IF($H436="弓将",'[5]配置系数（将领）'!I436,"")))</f>
        <v>1003400000402</v>
      </c>
      <c r="K436" s="208" t="str">
        <f ca="1">IF($H436="步将",'[3]配置系数（将领）'!J436,IF($H436="骑将",'[4]配置系数（将领）'!J436,IF($H436="弓将",'[5]配置系数（将领）'!J436,"")))</f>
        <v>被动技能2:自身与率领的骑兵/车兵开场进行一次冲锋，对撞击到的敌人造成自身攻击30%的武力伤害。</v>
      </c>
      <c r="L436" s="208">
        <f>IF($H436="步将",'[3]配置系数（将领）'!K436,IF($H436="骑将",'[4]配置系数（将领）'!K436,IF($H436="弓将",'[5]配置系数（将领）'!K436,"")))</f>
        <v>0</v>
      </c>
      <c r="M436" s="208">
        <f>IF($H436="步将",'[3]配置系数（将领）'!L436,IF($H436="骑将",'[4]配置系数（将领）'!L436,IF($H436="弓将",'[5]配置系数（将领）'!L436,"")))</f>
        <v>0</v>
      </c>
      <c r="N436" s="208" t="str">
        <f ca="1">IF($H436="步将",'[3]配置系数（将领）'!M436,IF($H436="骑将",'[4]配置系数（将领）'!M436,IF($H436="弓将",'[5]配置系数（将领）'!M436,"")))</f>
        <v>0.3+0.3+0.3+0.3+0.3+0.3+0.3+0.3+0.3+0.3+0.3+0.3+0.3+0.3+0.3+0.3+0.3</v>
      </c>
      <c r="O436" s="206">
        <f t="shared" ca="1" si="25"/>
        <v>1</v>
      </c>
      <c r="Q436" s="208" t="str">
        <f ca="1">IF($H436="步将",'[3]配置系数（将领）'!P436,IF($H436="骑将",'[4]配置系数（将领）'!P436,IF($H436="弓将",'[5]配置系数（将领）'!P436,"")))</f>
        <v/>
      </c>
      <c r="R436" s="208" t="str">
        <f ca="1">IF($H436="步将",'[3]配置系数（将领）'!Q436,IF($H436="骑将",'[4]配置系数（将领）'!Q436,IF($H436="弓将",'[5]配置系数（将领）'!Q436,"")))</f>
        <v/>
      </c>
      <c r="S436" s="208">
        <f>IF($H436="步将",'[3]配置系数（将领）'!R436,IF($H436="骑将",'[4]配置系数（将领）'!R436,IF($H436="弓将",'[5]配置系数（将领）'!R436,"")))</f>
        <v>0</v>
      </c>
      <c r="T436" s="208">
        <f>IF($H436="步将",'[3]配置系数（将领）'!S436,IF($H436="骑将",'[4]配置系数（将领）'!S436,IF($H436="弓将",'[5]配置系数（将领）'!S436,"")))</f>
        <v>0</v>
      </c>
      <c r="U436" s="208" t="str">
        <f ca="1">IF($H436="步将",'[3]配置系数（将领）'!T436,IF($H436="骑将",'[4]配置系数（将领）'!T436,IF($H436="弓将",'[5]配置系数（将领）'!T436,"")))</f>
        <v/>
      </c>
      <c r="V436" s="206">
        <f t="shared" ca="1" si="26"/>
        <v>1</v>
      </c>
      <c r="X436" s="208" t="str">
        <f ca="1">IF($H436="步将",'[3]配置系数（将领）'!W436,IF($H436="骑将",'[4]配置系数（将领）'!W436,IF($H436="弓将",'[5]配置系数（将领）'!W436,"")))</f>
        <v/>
      </c>
      <c r="Y436" s="208" t="str">
        <f ca="1">IF($H436="步将",'[3]配置系数（将领）'!X436,IF($H436="骑将",'[4]配置系数（将领）'!X436,IF($H436="弓将",'[5]配置系数（将领）'!X436,"")))</f>
        <v/>
      </c>
      <c r="Z436" s="208">
        <f>IF($H436="步将",'[3]配置系数（将领）'!Y436,IF($H436="骑将",'[4]配置系数（将领）'!Y436,IF($H436="弓将",'[5]配置系数（将领）'!Y436,"")))</f>
        <v>0</v>
      </c>
      <c r="AA436" s="208">
        <f>IF($H436="步将",'[3]配置系数（将领）'!Z436,IF($H436="骑将",'[4]配置系数（将领）'!Z436,IF($H436="弓将",'[5]配置系数（将领）'!Z436,"")))</f>
        <v>0</v>
      </c>
      <c r="AB436" s="208" t="str">
        <f ca="1">IF($H436="步将",'[3]配置系数（将领）'!AA436,IF($H436="骑将",'[4]配置系数（将领）'!AA436,IF($H436="弓将",'[5]配置系数（将领）'!AA436,"")))</f>
        <v/>
      </c>
      <c r="AC436" s="206">
        <f t="shared" ca="1" si="27"/>
        <v>1</v>
      </c>
    </row>
    <row r="437" spans="3:29" x14ac:dyDescent="0.15">
      <c r="C437" s="107">
        <v>429</v>
      </c>
      <c r="D437" s="69">
        <f>IFERROR(MATCH(C437,索引!J:J,0),D436)</f>
        <v>41</v>
      </c>
      <c r="E437" s="69">
        <f t="shared" si="24"/>
        <v>10</v>
      </c>
      <c r="F437" s="69">
        <f>INDEX(索引!$F:$F,D437,1)</f>
        <v>10034</v>
      </c>
      <c r="G437" s="69" t="str">
        <f>INDEX(索引!$E:$E,D437,1)</f>
        <v>张辽</v>
      </c>
      <c r="H437" s="69" t="str">
        <f>INDEX(索引!$G:$G,D437,1)</f>
        <v>骑将</v>
      </c>
      <c r="J437" s="208" t="str">
        <f ca="1">IF($H437="步将",'[3]配置系数（将领）'!I437,IF($H437="骑将",'[4]配置系数（将领）'!I437,IF($H437="弓将",'[5]配置系数（将领）'!I437,"")))</f>
        <v>1003400000501</v>
      </c>
      <c r="K437" s="208" t="str">
        <f ca="1">IF($H437="步将",'[3]配置系数（将领）'!J437,IF($H437="骑将",'[4]配置系数（将领）'!J437,IF($H437="弓将",'[5]配置系数（将领）'!J437,"")))</f>
        <v>被动技能3:用兵如神，百战百胜，自身率领车兵时，车兵的免伤提升16%；率领骑兵时，骑兵伤害提升32%。</v>
      </c>
      <c r="L437" s="208">
        <f>IF($H437="步将",'[3]配置系数（将领）'!K437,IF($H437="骑将",'[4]配置系数（将领）'!K437,IF($H437="弓将",'[5]配置系数（将领）'!K437,"")))</f>
        <v>0</v>
      </c>
      <c r="M437" s="208">
        <f>IF($H437="步将",'[3]配置系数（将领）'!L437,IF($H437="骑将",'[4]配置系数（将领）'!L437,IF($H437="弓将",'[5]配置系数（将领）'!L437,"")))</f>
        <v>0</v>
      </c>
      <c r="N437" s="208" t="str">
        <f ca="1">IF($H437="步将",'[3]配置系数（将领）'!M437,IF($H437="骑将",'[4]配置系数（将领）'!M437,IF($H437="弓将",'[5]配置系数（将领）'!M437,"")))</f>
        <v>0.16+0.16+0.16+0.16+0.16+0.16+0.16+0.16+0.16+0.16+0.16+0.16+0.16+0.16+0.16+0.16+0.16</v>
      </c>
      <c r="O437" s="206">
        <f t="shared" ca="1" si="25"/>
        <v>1</v>
      </c>
      <c r="Q437" s="208" t="str">
        <f ca="1">IF($H437="步将",'[3]配置系数（将领）'!P437,IF($H437="骑将",'[4]配置系数（将领）'!P437,IF($H437="弓将",'[5]配置系数（将领）'!P437,"")))</f>
        <v/>
      </c>
      <c r="R437" s="208" t="str">
        <f ca="1">IF($H437="步将",'[3]配置系数（将领）'!Q437,IF($H437="骑将",'[4]配置系数（将领）'!Q437,IF($H437="弓将",'[5]配置系数（将领）'!Q437,"")))</f>
        <v/>
      </c>
      <c r="S437" s="208">
        <f>IF($H437="步将",'[3]配置系数（将领）'!R437,IF($H437="骑将",'[4]配置系数（将领）'!R437,IF($H437="弓将",'[5]配置系数（将领）'!R437,"")))</f>
        <v>0</v>
      </c>
      <c r="T437" s="208">
        <f>IF($H437="步将",'[3]配置系数（将领）'!S437,IF($H437="骑将",'[4]配置系数（将领）'!S437,IF($H437="弓将",'[5]配置系数（将领）'!S437,"")))</f>
        <v>0</v>
      </c>
      <c r="U437" s="208" t="str">
        <f ca="1">IF($H437="步将",'[3]配置系数（将领）'!T437,IF($H437="骑将",'[4]配置系数（将领）'!T437,IF($H437="弓将",'[5]配置系数（将领）'!T437,"")))</f>
        <v/>
      </c>
      <c r="V437" s="206">
        <f t="shared" ca="1" si="26"/>
        <v>1</v>
      </c>
      <c r="X437" s="208" t="str">
        <f ca="1">IF($H437="步将",'[3]配置系数（将领）'!W437,IF($H437="骑将",'[4]配置系数（将领）'!W437,IF($H437="弓将",'[5]配置系数（将领）'!W437,"")))</f>
        <v/>
      </c>
      <c r="Y437" s="208" t="str">
        <f ca="1">IF($H437="步将",'[3]配置系数（将领）'!X437,IF($H437="骑将",'[4]配置系数（将领）'!X437,IF($H437="弓将",'[5]配置系数（将领）'!X437,"")))</f>
        <v/>
      </c>
      <c r="Z437" s="208">
        <f>IF($H437="步将",'[3]配置系数（将领）'!Y437,IF($H437="骑将",'[4]配置系数（将领）'!Y437,IF($H437="弓将",'[5]配置系数（将领）'!Y437,"")))</f>
        <v>0</v>
      </c>
      <c r="AA437" s="208">
        <f>IF($H437="步将",'[3]配置系数（将领）'!Z437,IF($H437="骑将",'[4]配置系数（将领）'!Z437,IF($H437="弓将",'[5]配置系数（将领）'!Z437,"")))</f>
        <v>0</v>
      </c>
      <c r="AB437" s="208" t="str">
        <f ca="1">IF($H437="步将",'[3]配置系数（将领）'!AA437,IF($H437="骑将",'[4]配置系数（将领）'!AA437,IF($H437="弓将",'[5]配置系数（将领）'!AA437,"")))</f>
        <v/>
      </c>
      <c r="AC437" s="206">
        <f t="shared" ca="1" si="27"/>
        <v>1</v>
      </c>
    </row>
    <row r="438" spans="3:29" x14ac:dyDescent="0.15">
      <c r="C438" s="107">
        <v>430</v>
      </c>
      <c r="D438" s="69">
        <f>IFERROR(MATCH(C438,索引!J:J,0),D437)</f>
        <v>41</v>
      </c>
      <c r="E438" s="69">
        <f t="shared" si="24"/>
        <v>11</v>
      </c>
      <c r="F438" s="69">
        <f>INDEX(索引!$F:$F,D438,1)</f>
        <v>10034</v>
      </c>
      <c r="G438" s="69" t="str">
        <f>INDEX(索引!$E:$E,D438,1)</f>
        <v>张辽</v>
      </c>
      <c r="H438" s="69" t="str">
        <f>INDEX(索引!$G:$G,D438,1)</f>
        <v>骑将</v>
      </c>
      <c r="J438" s="208" t="str">
        <f ca="1">IF($H438="步将",'[3]配置系数（将领）'!I438,IF($H438="骑将",'[4]配置系数（将领）'!I438,IF($H438="弓将",'[5]配置系数（将领）'!I438,"")))</f>
        <v>1003400000502</v>
      </c>
      <c r="K438" s="208" t="str">
        <f ca="1">IF($H438="步将",'[3]配置系数（将领）'!J438,IF($H438="骑将",'[4]配置系数（将领）'!J438,IF($H438="弓将",'[5]配置系数（将领）'!J438,"")))</f>
        <v>被动技能3:用兵如神，百战百胜，自身率领车兵时，车兵的免伤提升16%；率领骑兵时，骑兵伤害提升32%。</v>
      </c>
      <c r="L438" s="208">
        <f>IF($H438="步将",'[3]配置系数（将领）'!K438,IF($H438="骑将",'[4]配置系数（将领）'!K438,IF($H438="弓将",'[5]配置系数（将领）'!K438,"")))</f>
        <v>0</v>
      </c>
      <c r="M438" s="208">
        <f>IF($H438="步将",'[3]配置系数（将领）'!L438,IF($H438="骑将",'[4]配置系数（将领）'!L438,IF($H438="弓将",'[5]配置系数（将领）'!L438,"")))</f>
        <v>0</v>
      </c>
      <c r="N438" s="208" t="str">
        <f ca="1">IF($H438="步将",'[3]配置系数（将领）'!M438,IF($H438="骑将",'[4]配置系数（将领）'!M438,IF($H438="弓将",'[5]配置系数（将领）'!M438,"")))</f>
        <v>0.32+0.32+0.32+0.32+0.32+0.32+0.32+0.32+0.32+0.32+0.32+0.32+0.32+0.32+0.32+0.32+0.32</v>
      </c>
      <c r="O438" s="206">
        <f t="shared" ca="1" si="25"/>
        <v>1</v>
      </c>
      <c r="Q438" s="208" t="str">
        <f ca="1">IF($H438="步将",'[3]配置系数（将领）'!P438,IF($H438="骑将",'[4]配置系数（将领）'!P438,IF($H438="弓将",'[5]配置系数（将领）'!P438,"")))</f>
        <v/>
      </c>
      <c r="R438" s="208" t="str">
        <f ca="1">IF($H438="步将",'[3]配置系数（将领）'!Q438,IF($H438="骑将",'[4]配置系数（将领）'!Q438,IF($H438="弓将",'[5]配置系数（将领）'!Q438,"")))</f>
        <v/>
      </c>
      <c r="S438" s="208">
        <f>IF($H438="步将",'[3]配置系数（将领）'!R438,IF($H438="骑将",'[4]配置系数（将领）'!R438,IF($H438="弓将",'[5]配置系数（将领）'!R438,"")))</f>
        <v>0</v>
      </c>
      <c r="T438" s="208">
        <f>IF($H438="步将",'[3]配置系数（将领）'!S438,IF($H438="骑将",'[4]配置系数（将领）'!S438,IF($H438="弓将",'[5]配置系数（将领）'!S438,"")))</f>
        <v>0</v>
      </c>
      <c r="U438" s="208" t="str">
        <f ca="1">IF($H438="步将",'[3]配置系数（将领）'!T438,IF($H438="骑将",'[4]配置系数（将领）'!T438,IF($H438="弓将",'[5]配置系数（将领）'!T438,"")))</f>
        <v/>
      </c>
      <c r="V438" s="206">
        <f t="shared" ca="1" si="26"/>
        <v>1</v>
      </c>
      <c r="X438" s="208" t="str">
        <f ca="1">IF($H438="步将",'[3]配置系数（将领）'!W438,IF($H438="骑将",'[4]配置系数（将领）'!W438,IF($H438="弓将",'[5]配置系数（将领）'!W438,"")))</f>
        <v/>
      </c>
      <c r="Y438" s="208" t="str">
        <f ca="1">IF($H438="步将",'[3]配置系数（将领）'!X438,IF($H438="骑将",'[4]配置系数（将领）'!X438,IF($H438="弓将",'[5]配置系数（将领）'!X438,"")))</f>
        <v/>
      </c>
      <c r="Z438" s="208">
        <f>IF($H438="步将",'[3]配置系数（将领）'!Y438,IF($H438="骑将",'[4]配置系数（将领）'!Y438,IF($H438="弓将",'[5]配置系数（将领）'!Y438,"")))</f>
        <v>0</v>
      </c>
      <c r="AA438" s="208">
        <f>IF($H438="步将",'[3]配置系数（将领）'!Z438,IF($H438="骑将",'[4]配置系数（将领）'!Z438,IF($H438="弓将",'[5]配置系数（将领）'!Z438,"")))</f>
        <v>0</v>
      </c>
      <c r="AB438" s="208" t="str">
        <f ca="1">IF($H438="步将",'[3]配置系数（将领）'!AA438,IF($H438="骑将",'[4]配置系数（将领）'!AA438,IF($H438="弓将",'[5]配置系数（将领）'!AA438,"")))</f>
        <v/>
      </c>
      <c r="AC438" s="206">
        <f t="shared" ca="1" si="27"/>
        <v>1</v>
      </c>
    </row>
    <row r="439" spans="3:29" x14ac:dyDescent="0.15">
      <c r="C439" s="107">
        <v>431</v>
      </c>
      <c r="D439" s="69">
        <f>IFERROR(MATCH(C439,索引!J:J,0),D438)</f>
        <v>41</v>
      </c>
      <c r="E439" s="69">
        <f t="shared" si="24"/>
        <v>12</v>
      </c>
      <c r="F439" s="69">
        <f>INDEX(索引!$F:$F,D439,1)</f>
        <v>10034</v>
      </c>
      <c r="G439" s="69" t="str">
        <f>INDEX(索引!$E:$E,D439,1)</f>
        <v>张辽</v>
      </c>
      <c r="H439" s="69" t="str">
        <f>INDEX(索引!$G:$G,D439,1)</f>
        <v>骑将</v>
      </c>
      <c r="J439" s="208" t="str">
        <f ca="1">IF($H439="步将",'[3]配置系数（将领）'!I439,IF($H439="骑将",'[4]配置系数（将领）'!I439,IF($H439="弓将",'[5]配置系数（将领）'!I439,"")))</f>
        <v/>
      </c>
      <c r="K439" s="208" t="str">
        <f ca="1">IF($H439="步将",'[3]配置系数（将领）'!J439,IF($H439="骑将",'[4]配置系数（将领）'!J439,IF($H439="弓将",'[5]配置系数（将领）'!J439,"")))</f>
        <v/>
      </c>
      <c r="L439" s="208">
        <f>IF($H439="步将",'[3]配置系数（将领）'!K439,IF($H439="骑将",'[4]配置系数（将领）'!K439,IF($H439="弓将",'[5]配置系数（将领）'!K439,"")))</f>
        <v>0</v>
      </c>
      <c r="M439" s="208">
        <f>IF($H439="步将",'[3]配置系数（将领）'!L439,IF($H439="骑将",'[4]配置系数（将领）'!L439,IF($H439="弓将",'[5]配置系数（将领）'!L439,"")))</f>
        <v>0</v>
      </c>
      <c r="N439" s="208" t="str">
        <f ca="1">IF($H439="步将",'[3]配置系数（将领）'!M439,IF($H439="骑将",'[4]配置系数（将领）'!M439,IF($H439="弓将",'[5]配置系数（将领）'!M439,"")))</f>
        <v/>
      </c>
      <c r="O439" s="206">
        <f t="shared" ca="1" si="25"/>
        <v>1</v>
      </c>
      <c r="Q439" s="208" t="str">
        <f ca="1">IF($H439="步将",'[3]配置系数（将领）'!P439,IF($H439="骑将",'[4]配置系数（将领）'!P439,IF($H439="弓将",'[5]配置系数（将领）'!P439,"")))</f>
        <v/>
      </c>
      <c r="R439" s="208" t="str">
        <f ca="1">IF($H439="步将",'[3]配置系数（将领）'!Q439,IF($H439="骑将",'[4]配置系数（将领）'!Q439,IF($H439="弓将",'[5]配置系数（将领）'!Q439,"")))</f>
        <v/>
      </c>
      <c r="S439" s="208">
        <f>IF($H439="步将",'[3]配置系数（将领）'!R439,IF($H439="骑将",'[4]配置系数（将领）'!R439,IF($H439="弓将",'[5]配置系数（将领）'!R439,"")))</f>
        <v>0</v>
      </c>
      <c r="T439" s="208">
        <f>IF($H439="步将",'[3]配置系数（将领）'!S439,IF($H439="骑将",'[4]配置系数（将领）'!S439,IF($H439="弓将",'[5]配置系数（将领）'!S439,"")))</f>
        <v>0</v>
      </c>
      <c r="U439" s="208" t="str">
        <f ca="1">IF($H439="步将",'[3]配置系数（将领）'!T439,IF($H439="骑将",'[4]配置系数（将领）'!T439,IF($H439="弓将",'[5]配置系数（将领）'!T439,"")))</f>
        <v/>
      </c>
      <c r="V439" s="206">
        <f t="shared" ca="1" si="26"/>
        <v>1</v>
      </c>
      <c r="X439" s="208" t="str">
        <f ca="1">IF($H439="步将",'[3]配置系数（将领）'!W439,IF($H439="骑将",'[4]配置系数（将领）'!W439,IF($H439="弓将",'[5]配置系数（将领）'!W439,"")))</f>
        <v/>
      </c>
      <c r="Y439" s="208" t="str">
        <f ca="1">IF($H439="步将",'[3]配置系数（将领）'!X439,IF($H439="骑将",'[4]配置系数（将领）'!X439,IF($H439="弓将",'[5]配置系数（将领）'!X439,"")))</f>
        <v/>
      </c>
      <c r="Z439" s="208">
        <f>IF($H439="步将",'[3]配置系数（将领）'!Y439,IF($H439="骑将",'[4]配置系数（将领）'!Y439,IF($H439="弓将",'[5]配置系数（将领）'!Y439,"")))</f>
        <v>0</v>
      </c>
      <c r="AA439" s="208">
        <f>IF($H439="步将",'[3]配置系数（将领）'!Z439,IF($H439="骑将",'[4]配置系数（将领）'!Z439,IF($H439="弓将",'[5]配置系数（将领）'!Z439,"")))</f>
        <v>0</v>
      </c>
      <c r="AB439" s="208" t="str">
        <f ca="1">IF($H439="步将",'[3]配置系数（将领）'!AA439,IF($H439="骑将",'[4]配置系数（将领）'!AA439,IF($H439="弓将",'[5]配置系数（将领）'!AA439,"")))</f>
        <v/>
      </c>
      <c r="AC439" s="206">
        <f t="shared" ca="1" si="27"/>
        <v>1</v>
      </c>
    </row>
    <row r="440" spans="3:29" x14ac:dyDescent="0.15">
      <c r="C440" s="107">
        <v>432</v>
      </c>
      <c r="D440" s="69">
        <f>IFERROR(MATCH(C440,索引!J:J,0),D439)</f>
        <v>41</v>
      </c>
      <c r="E440" s="69">
        <f t="shared" si="24"/>
        <v>13</v>
      </c>
      <c r="F440" s="69">
        <f>INDEX(索引!$F:$F,D440,1)</f>
        <v>10034</v>
      </c>
      <c r="G440" s="69" t="str">
        <f>INDEX(索引!$E:$E,D440,1)</f>
        <v>张辽</v>
      </c>
      <c r="H440" s="69" t="str">
        <f>INDEX(索引!$G:$G,D440,1)</f>
        <v>骑将</v>
      </c>
      <c r="J440" s="208" t="str">
        <f ca="1">IF($H440="步将",'[3]配置系数（将领）'!I440,IF($H440="骑将",'[4]配置系数（将领）'!I440,IF($H440="弓将",'[5]配置系数（将领）'!I440,"")))</f>
        <v/>
      </c>
      <c r="K440" s="208" t="str">
        <f ca="1">IF($H440="步将",'[3]配置系数（将领）'!J440,IF($H440="骑将",'[4]配置系数（将领）'!J440,IF($H440="弓将",'[5]配置系数（将领）'!J440,"")))</f>
        <v/>
      </c>
      <c r="L440" s="208">
        <f>IF($H440="步将",'[3]配置系数（将领）'!K440,IF($H440="骑将",'[4]配置系数（将领）'!K440,IF($H440="弓将",'[5]配置系数（将领）'!K440,"")))</f>
        <v>0</v>
      </c>
      <c r="M440" s="208">
        <f>IF($H440="步将",'[3]配置系数（将领）'!L440,IF($H440="骑将",'[4]配置系数（将领）'!L440,IF($H440="弓将",'[5]配置系数（将领）'!L440,"")))</f>
        <v>0</v>
      </c>
      <c r="N440" s="208" t="str">
        <f ca="1">IF($H440="步将",'[3]配置系数（将领）'!M440,IF($H440="骑将",'[4]配置系数（将领）'!M440,IF($H440="弓将",'[5]配置系数（将领）'!M440,"")))</f>
        <v/>
      </c>
      <c r="O440" s="206">
        <f t="shared" ca="1" si="25"/>
        <v>1</v>
      </c>
      <c r="Q440" s="208" t="str">
        <f ca="1">IF($H440="步将",'[3]配置系数（将领）'!P440,IF($H440="骑将",'[4]配置系数（将领）'!P440,IF($H440="弓将",'[5]配置系数（将领）'!P440,"")))</f>
        <v/>
      </c>
      <c r="R440" s="208" t="str">
        <f ca="1">IF($H440="步将",'[3]配置系数（将领）'!Q440,IF($H440="骑将",'[4]配置系数（将领）'!Q440,IF($H440="弓将",'[5]配置系数（将领）'!Q440,"")))</f>
        <v/>
      </c>
      <c r="S440" s="208">
        <f>IF($H440="步将",'[3]配置系数（将领）'!R440,IF($H440="骑将",'[4]配置系数（将领）'!R440,IF($H440="弓将",'[5]配置系数（将领）'!R440,"")))</f>
        <v>0</v>
      </c>
      <c r="T440" s="208">
        <f>IF($H440="步将",'[3]配置系数（将领）'!S440,IF($H440="骑将",'[4]配置系数（将领）'!S440,IF($H440="弓将",'[5]配置系数（将领）'!S440,"")))</f>
        <v>0</v>
      </c>
      <c r="U440" s="208" t="str">
        <f ca="1">IF($H440="步将",'[3]配置系数（将领）'!T440,IF($H440="骑将",'[4]配置系数（将领）'!T440,IF($H440="弓将",'[5]配置系数（将领）'!T440,"")))</f>
        <v/>
      </c>
      <c r="V440" s="206">
        <f t="shared" ca="1" si="26"/>
        <v>1</v>
      </c>
      <c r="X440" s="208" t="str">
        <f ca="1">IF($H440="步将",'[3]配置系数（将领）'!W440,IF($H440="骑将",'[4]配置系数（将领）'!W440,IF($H440="弓将",'[5]配置系数（将领）'!W440,"")))</f>
        <v/>
      </c>
      <c r="Y440" s="208" t="str">
        <f ca="1">IF($H440="步将",'[3]配置系数（将领）'!X440,IF($H440="骑将",'[4]配置系数（将领）'!X440,IF($H440="弓将",'[5]配置系数（将领）'!X440,"")))</f>
        <v/>
      </c>
      <c r="Z440" s="208">
        <f>IF($H440="步将",'[3]配置系数（将领）'!Y440,IF($H440="骑将",'[4]配置系数（将领）'!Y440,IF($H440="弓将",'[5]配置系数（将领）'!Y440,"")))</f>
        <v>0</v>
      </c>
      <c r="AA440" s="208">
        <f>IF($H440="步将",'[3]配置系数（将领）'!Z440,IF($H440="骑将",'[4]配置系数（将领）'!Z440,IF($H440="弓将",'[5]配置系数（将领）'!Z440,"")))</f>
        <v>0</v>
      </c>
      <c r="AB440" s="208" t="str">
        <f ca="1">IF($H440="步将",'[3]配置系数（将领）'!AA440,IF($H440="骑将",'[4]配置系数（将领）'!AA440,IF($H440="弓将",'[5]配置系数（将领）'!AA440,"")))</f>
        <v/>
      </c>
      <c r="AC440" s="206">
        <f t="shared" ca="1" si="27"/>
        <v>1</v>
      </c>
    </row>
    <row r="441" spans="3:29" x14ac:dyDescent="0.15">
      <c r="C441" s="107">
        <v>433</v>
      </c>
      <c r="D441" s="69">
        <f>IFERROR(MATCH(C441,索引!J:J,0),D440)</f>
        <v>41</v>
      </c>
      <c r="E441" s="69">
        <f t="shared" si="24"/>
        <v>14</v>
      </c>
      <c r="F441" s="69">
        <f>INDEX(索引!$F:$F,D441,1)</f>
        <v>10034</v>
      </c>
      <c r="G441" s="69" t="str">
        <f>INDEX(索引!$E:$E,D441,1)</f>
        <v>张辽</v>
      </c>
      <c r="H441" s="69" t="str">
        <f>INDEX(索引!$G:$G,D441,1)</f>
        <v>骑将</v>
      </c>
      <c r="J441" s="208" t="str">
        <f ca="1">IF($H441="步将",'[3]配置系数（将领）'!I441,IF($H441="骑将",'[4]配置系数（将领）'!I441,IF($H441="弓将",'[5]配置系数（将领）'!I441,"")))</f>
        <v/>
      </c>
      <c r="K441" s="208" t="str">
        <f ca="1">IF($H441="步将",'[3]配置系数（将领）'!J441,IF($H441="骑将",'[4]配置系数（将领）'!J441,IF($H441="弓将",'[5]配置系数（将领）'!J441,"")))</f>
        <v/>
      </c>
      <c r="L441" s="208">
        <f>IF($H441="步将",'[3]配置系数（将领）'!K441,IF($H441="骑将",'[4]配置系数（将领）'!K441,IF($H441="弓将",'[5]配置系数（将领）'!K441,"")))</f>
        <v>0</v>
      </c>
      <c r="M441" s="208">
        <f>IF($H441="步将",'[3]配置系数（将领）'!L441,IF($H441="骑将",'[4]配置系数（将领）'!L441,IF($H441="弓将",'[5]配置系数（将领）'!L441,"")))</f>
        <v>0</v>
      </c>
      <c r="N441" s="208" t="str">
        <f ca="1">IF($H441="步将",'[3]配置系数（将领）'!M441,IF($H441="骑将",'[4]配置系数（将领）'!M441,IF($H441="弓将",'[5]配置系数（将领）'!M441,"")))</f>
        <v/>
      </c>
      <c r="O441" s="206">
        <f t="shared" ca="1" si="25"/>
        <v>1</v>
      </c>
      <c r="Q441" s="208" t="str">
        <f ca="1">IF($H441="步将",'[3]配置系数（将领）'!P441,IF($H441="骑将",'[4]配置系数（将领）'!P441,IF($H441="弓将",'[5]配置系数（将领）'!P441,"")))</f>
        <v/>
      </c>
      <c r="R441" s="208" t="str">
        <f ca="1">IF($H441="步将",'[3]配置系数（将领）'!Q441,IF($H441="骑将",'[4]配置系数（将领）'!Q441,IF($H441="弓将",'[5]配置系数（将领）'!Q441,"")))</f>
        <v/>
      </c>
      <c r="S441" s="208">
        <f>IF($H441="步将",'[3]配置系数（将领）'!R441,IF($H441="骑将",'[4]配置系数（将领）'!R441,IF($H441="弓将",'[5]配置系数（将领）'!R441,"")))</f>
        <v>0</v>
      </c>
      <c r="T441" s="208">
        <f>IF($H441="步将",'[3]配置系数（将领）'!S441,IF($H441="骑将",'[4]配置系数（将领）'!S441,IF($H441="弓将",'[5]配置系数（将领）'!S441,"")))</f>
        <v>0</v>
      </c>
      <c r="U441" s="208" t="str">
        <f ca="1">IF($H441="步将",'[3]配置系数（将领）'!T441,IF($H441="骑将",'[4]配置系数（将领）'!T441,IF($H441="弓将",'[5]配置系数（将领）'!T441,"")))</f>
        <v/>
      </c>
      <c r="V441" s="206">
        <f t="shared" ca="1" si="26"/>
        <v>1</v>
      </c>
      <c r="X441" s="208" t="str">
        <f ca="1">IF($H441="步将",'[3]配置系数（将领）'!W441,IF($H441="骑将",'[4]配置系数（将领）'!W441,IF($H441="弓将",'[5]配置系数（将领）'!W441,"")))</f>
        <v/>
      </c>
      <c r="Y441" s="208" t="str">
        <f ca="1">IF($H441="步将",'[3]配置系数（将领）'!X441,IF($H441="骑将",'[4]配置系数（将领）'!X441,IF($H441="弓将",'[5]配置系数（将领）'!X441,"")))</f>
        <v/>
      </c>
      <c r="Z441" s="208">
        <f>IF($H441="步将",'[3]配置系数（将领）'!Y441,IF($H441="骑将",'[4]配置系数（将领）'!Y441,IF($H441="弓将",'[5]配置系数（将领）'!Y441,"")))</f>
        <v>0</v>
      </c>
      <c r="AA441" s="208">
        <f>IF($H441="步将",'[3]配置系数（将领）'!Z441,IF($H441="骑将",'[4]配置系数（将领）'!Z441,IF($H441="弓将",'[5]配置系数（将领）'!Z441,"")))</f>
        <v>0</v>
      </c>
      <c r="AB441" s="208" t="str">
        <f ca="1">IF($H441="步将",'[3]配置系数（将领）'!AA441,IF($H441="骑将",'[4]配置系数（将领）'!AA441,IF($H441="弓将",'[5]配置系数（将领）'!AA441,"")))</f>
        <v/>
      </c>
      <c r="AC441" s="206">
        <f t="shared" ca="1" si="27"/>
        <v>1</v>
      </c>
    </row>
    <row r="442" spans="3:29" x14ac:dyDescent="0.15">
      <c r="C442" s="107">
        <v>434</v>
      </c>
      <c r="D442" s="69">
        <f>IFERROR(MATCH(C442,索引!J:J,0),D441)</f>
        <v>41</v>
      </c>
      <c r="E442" s="69">
        <f t="shared" si="24"/>
        <v>15</v>
      </c>
      <c r="F442" s="69">
        <f>INDEX(索引!$F:$F,D442,1)</f>
        <v>10034</v>
      </c>
      <c r="G442" s="69" t="str">
        <f>INDEX(索引!$E:$E,D442,1)</f>
        <v>张辽</v>
      </c>
      <c r="H442" s="69" t="str">
        <f>INDEX(索引!$G:$G,D442,1)</f>
        <v>骑将</v>
      </c>
      <c r="J442" s="208" t="str">
        <f ca="1">IF($H442="步将",'[3]配置系数（将领）'!I442,IF($H442="骑将",'[4]配置系数（将领）'!I442,IF($H442="弓将",'[5]配置系数（将领）'!I442,"")))</f>
        <v/>
      </c>
      <c r="K442" s="208" t="str">
        <f ca="1">IF($H442="步将",'[3]配置系数（将领）'!J442,IF($H442="骑将",'[4]配置系数（将领）'!J442,IF($H442="弓将",'[5]配置系数（将领）'!J442,"")))</f>
        <v/>
      </c>
      <c r="L442" s="208">
        <f>IF($H442="步将",'[3]配置系数（将领）'!K442,IF($H442="骑将",'[4]配置系数（将领）'!K442,IF($H442="弓将",'[5]配置系数（将领）'!K442,"")))</f>
        <v>0</v>
      </c>
      <c r="M442" s="208">
        <f>IF($H442="步将",'[3]配置系数（将领）'!L442,IF($H442="骑将",'[4]配置系数（将领）'!L442,IF($H442="弓将",'[5]配置系数（将领）'!L442,"")))</f>
        <v>0</v>
      </c>
      <c r="N442" s="208" t="str">
        <f ca="1">IF($H442="步将",'[3]配置系数（将领）'!M442,IF($H442="骑将",'[4]配置系数（将领）'!M442,IF($H442="弓将",'[5]配置系数（将领）'!M442,"")))</f>
        <v/>
      </c>
      <c r="O442" s="206">
        <f t="shared" ca="1" si="25"/>
        <v>1</v>
      </c>
      <c r="Q442" s="208" t="str">
        <f ca="1">IF($H442="步将",'[3]配置系数（将领）'!P442,IF($H442="骑将",'[4]配置系数（将领）'!P442,IF($H442="弓将",'[5]配置系数（将领）'!P442,"")))</f>
        <v/>
      </c>
      <c r="R442" s="208" t="str">
        <f ca="1">IF($H442="步将",'[3]配置系数（将领）'!Q442,IF($H442="骑将",'[4]配置系数（将领）'!Q442,IF($H442="弓将",'[5]配置系数（将领）'!Q442,"")))</f>
        <v/>
      </c>
      <c r="S442" s="208">
        <f>IF($H442="步将",'[3]配置系数（将领）'!R442,IF($H442="骑将",'[4]配置系数（将领）'!R442,IF($H442="弓将",'[5]配置系数（将领）'!R442,"")))</f>
        <v>0</v>
      </c>
      <c r="T442" s="208">
        <f>IF($H442="步将",'[3]配置系数（将领）'!S442,IF($H442="骑将",'[4]配置系数（将领）'!S442,IF($H442="弓将",'[5]配置系数（将领）'!S442,"")))</f>
        <v>0</v>
      </c>
      <c r="U442" s="208" t="str">
        <f ca="1">IF($H442="步将",'[3]配置系数（将领）'!T442,IF($H442="骑将",'[4]配置系数（将领）'!T442,IF($H442="弓将",'[5]配置系数（将领）'!T442,"")))</f>
        <v/>
      </c>
      <c r="V442" s="206">
        <f t="shared" ca="1" si="26"/>
        <v>1</v>
      </c>
      <c r="X442" s="208" t="str">
        <f ca="1">IF($H442="步将",'[3]配置系数（将领）'!W442,IF($H442="骑将",'[4]配置系数（将领）'!W442,IF($H442="弓将",'[5]配置系数（将领）'!W442,"")))</f>
        <v/>
      </c>
      <c r="Y442" s="208" t="str">
        <f ca="1">IF($H442="步将",'[3]配置系数（将领）'!X442,IF($H442="骑将",'[4]配置系数（将领）'!X442,IF($H442="弓将",'[5]配置系数（将领）'!X442,"")))</f>
        <v/>
      </c>
      <c r="Z442" s="208">
        <f>IF($H442="步将",'[3]配置系数（将领）'!Y442,IF($H442="骑将",'[4]配置系数（将领）'!Y442,IF($H442="弓将",'[5]配置系数（将领）'!Y442,"")))</f>
        <v>0</v>
      </c>
      <c r="AA442" s="208">
        <f>IF($H442="步将",'[3]配置系数（将领）'!Z442,IF($H442="骑将",'[4]配置系数（将领）'!Z442,IF($H442="弓将",'[5]配置系数（将领）'!Z442,"")))</f>
        <v>0</v>
      </c>
      <c r="AB442" s="208" t="str">
        <f ca="1">IF($H442="步将",'[3]配置系数（将领）'!AA442,IF($H442="骑将",'[4]配置系数（将领）'!AA442,IF($H442="弓将",'[5]配置系数（将领）'!AA442,"")))</f>
        <v/>
      </c>
      <c r="AC442" s="206">
        <f t="shared" ca="1" si="27"/>
        <v>1</v>
      </c>
    </row>
    <row r="443" spans="3:29" x14ac:dyDescent="0.15">
      <c r="C443" s="107">
        <v>435</v>
      </c>
      <c r="D443" s="69">
        <f>IFERROR(MATCH(C443,索引!J:J,0),D442)</f>
        <v>43</v>
      </c>
      <c r="E443" s="69">
        <f t="shared" si="24"/>
        <v>1</v>
      </c>
      <c r="F443" s="69">
        <f>INDEX(索引!$F:$F,D443,1)</f>
        <v>10036</v>
      </c>
      <c r="G443" s="69" t="str">
        <f>INDEX(索引!$E:$E,D443,1)</f>
        <v>卧龙先生</v>
      </c>
      <c r="H443" s="69" t="str">
        <f>INDEX(索引!$G:$G,D443,1)</f>
        <v>弓将</v>
      </c>
      <c r="J443" s="208" t="str">
        <f ca="1">IF($H443="步将",'[3]配置系数（将领）'!I443,IF($H443="骑将",'[4]配置系数（将领）'!I443,IF($H443="弓将",'[5]配置系数（将领）'!I443,"")))</f>
        <v/>
      </c>
      <c r="K443" s="208" t="str">
        <f ca="1">IF($H443="步将",'[3]配置系数（将领）'!J443,IF($H443="骑将",'[4]配置系数（将领）'!J443,IF($H443="弓将",'[5]配置系数（将领）'!J443,"")))</f>
        <v/>
      </c>
      <c r="L443" s="208">
        <f>IF($H443="步将",'[3]配置系数（将领）'!K443,IF($H443="骑将",'[4]配置系数（将领）'!K443,IF($H443="弓将",'[5]配置系数（将领）'!K443,"")))</f>
        <v>0</v>
      </c>
      <c r="M443" s="208">
        <f>IF($H443="步将",'[3]配置系数（将领）'!L443,IF($H443="骑将",'[4]配置系数（将领）'!L443,IF($H443="弓将",'[5]配置系数（将领）'!L443,"")))</f>
        <v>0</v>
      </c>
      <c r="N443" s="208" t="str">
        <f ca="1">IF($H443="步将",'[3]配置系数（将领）'!M443,IF($H443="骑将",'[4]配置系数（将领）'!M443,IF($H443="弓将",'[5]配置系数（将领）'!M443,"")))</f>
        <v/>
      </c>
      <c r="O443" s="206">
        <f t="shared" ca="1" si="25"/>
        <v>1</v>
      </c>
      <c r="Q443" s="208" t="str">
        <f ca="1">IF($H443="步将",'[3]配置系数（将领）'!P443,IF($H443="骑将",'[4]配置系数（将领）'!P443,IF($H443="弓将",'[5]配置系数（将领）'!P443,"")))</f>
        <v/>
      </c>
      <c r="R443" s="208" t="str">
        <f ca="1">IF($H443="步将",'[3]配置系数（将领）'!Q443,IF($H443="骑将",'[4]配置系数（将领）'!Q443,IF($H443="弓将",'[5]配置系数（将领）'!Q443,"")))</f>
        <v/>
      </c>
      <c r="S443" s="208">
        <f>IF($H443="步将",'[3]配置系数（将领）'!R443,IF($H443="骑将",'[4]配置系数（将领）'!R443,IF($H443="弓将",'[5]配置系数（将领）'!R443,"")))</f>
        <v>0</v>
      </c>
      <c r="T443" s="208">
        <f>IF($H443="步将",'[3]配置系数（将领）'!S443,IF($H443="骑将",'[4]配置系数（将领）'!S443,IF($H443="弓将",'[5]配置系数（将领）'!S443,"")))</f>
        <v>0</v>
      </c>
      <c r="U443" s="208" t="str">
        <f ca="1">IF($H443="步将",'[3]配置系数（将领）'!T443,IF($H443="骑将",'[4]配置系数（将领）'!T443,IF($H443="弓将",'[5]配置系数（将领）'!T443,"")))</f>
        <v/>
      </c>
      <c r="V443" s="206">
        <f t="shared" ca="1" si="26"/>
        <v>1</v>
      </c>
      <c r="X443" s="208" t="str">
        <f ca="1">IF($H443="步将",'[3]配置系数（将领）'!W443,IF($H443="骑将",'[4]配置系数（将领）'!W443,IF($H443="弓将",'[5]配置系数（将领）'!W443,"")))</f>
        <v/>
      </c>
      <c r="Y443" s="208" t="str">
        <f ca="1">IF($H443="步将",'[3]配置系数（将领）'!X443,IF($H443="骑将",'[4]配置系数（将领）'!X443,IF($H443="弓将",'[5]配置系数（将领）'!X443,"")))</f>
        <v/>
      </c>
      <c r="Z443" s="208">
        <f>IF($H443="步将",'[3]配置系数（将领）'!Y443,IF($H443="骑将",'[4]配置系数（将领）'!Y443,IF($H443="弓将",'[5]配置系数（将领）'!Y443,"")))</f>
        <v>0</v>
      </c>
      <c r="AA443" s="208">
        <f>IF($H443="步将",'[3]配置系数（将领）'!Z443,IF($H443="骑将",'[4]配置系数（将领）'!Z443,IF($H443="弓将",'[5]配置系数（将领）'!Z443,"")))</f>
        <v>0</v>
      </c>
      <c r="AB443" s="208" t="str">
        <f ca="1">IF($H443="步将",'[3]配置系数（将领）'!AA443,IF($H443="骑将",'[4]配置系数（将领）'!AA443,IF($H443="弓将",'[5]配置系数（将领）'!AA443,"")))</f>
        <v/>
      </c>
      <c r="AC443" s="206">
        <f t="shared" ca="1" si="27"/>
        <v>1</v>
      </c>
    </row>
    <row r="444" spans="3:29" x14ac:dyDescent="0.15">
      <c r="C444" s="107">
        <v>436</v>
      </c>
      <c r="D444" s="69">
        <f>IFERROR(MATCH(C444,索引!J:J,0),D443)</f>
        <v>43</v>
      </c>
      <c r="E444" s="69">
        <f t="shared" si="24"/>
        <v>2</v>
      </c>
      <c r="F444" s="69">
        <f>INDEX(索引!$F:$F,D444,1)</f>
        <v>10036</v>
      </c>
      <c r="G444" s="69" t="str">
        <f>INDEX(索引!$E:$E,D444,1)</f>
        <v>卧龙先生</v>
      </c>
      <c r="H444" s="69" t="str">
        <f>INDEX(索引!$G:$G,D444,1)</f>
        <v>弓将</v>
      </c>
      <c r="J444" s="208" t="str">
        <f ca="1">IF($H444="步将",'[3]配置系数（将领）'!I444,IF($H444="骑将",'[4]配置系数（将领）'!I444,IF($H444="弓将",'[5]配置系数（将领）'!I444,"")))</f>
        <v/>
      </c>
      <c r="K444" s="208" t="str">
        <f ca="1">IF($H444="步将",'[3]配置系数（将领）'!J444,IF($H444="骑将",'[4]配置系数（将领）'!J444,IF($H444="弓将",'[5]配置系数（将领）'!J444,"")))</f>
        <v/>
      </c>
      <c r="L444" s="208">
        <f>IF($H444="步将",'[3]配置系数（将领）'!K444,IF($H444="骑将",'[4]配置系数（将领）'!K444,IF($H444="弓将",'[5]配置系数（将领）'!K444,"")))</f>
        <v>0</v>
      </c>
      <c r="M444" s="208">
        <f>IF($H444="步将",'[3]配置系数（将领）'!L444,IF($H444="骑将",'[4]配置系数（将领）'!L444,IF($H444="弓将",'[5]配置系数（将领）'!L444,"")))</f>
        <v>0</v>
      </c>
      <c r="N444" s="208" t="str">
        <f ca="1">IF($H444="步将",'[3]配置系数（将领）'!M444,IF($H444="骑将",'[4]配置系数（将领）'!M444,IF($H444="弓将",'[5]配置系数（将领）'!M444,"")))</f>
        <v/>
      </c>
      <c r="O444" s="206">
        <f t="shared" ca="1" si="25"/>
        <v>1</v>
      </c>
      <c r="Q444" s="208" t="str">
        <f ca="1">IF($H444="步将",'[3]配置系数（将领）'!P444,IF($H444="骑将",'[4]配置系数（将领）'!P444,IF($H444="弓将",'[5]配置系数（将领）'!P444,"")))</f>
        <v/>
      </c>
      <c r="R444" s="208" t="str">
        <f ca="1">IF($H444="步将",'[3]配置系数（将领）'!Q444,IF($H444="骑将",'[4]配置系数（将领）'!Q444,IF($H444="弓将",'[5]配置系数（将领）'!Q444,"")))</f>
        <v/>
      </c>
      <c r="S444" s="208">
        <f>IF($H444="步将",'[3]配置系数（将领）'!R444,IF($H444="骑将",'[4]配置系数（将领）'!R444,IF($H444="弓将",'[5]配置系数（将领）'!R444,"")))</f>
        <v>0</v>
      </c>
      <c r="T444" s="208">
        <f>IF($H444="步将",'[3]配置系数（将领）'!S444,IF($H444="骑将",'[4]配置系数（将领）'!S444,IF($H444="弓将",'[5]配置系数（将领）'!S444,"")))</f>
        <v>0</v>
      </c>
      <c r="U444" s="208" t="str">
        <f ca="1">IF($H444="步将",'[3]配置系数（将领）'!T444,IF($H444="骑将",'[4]配置系数（将领）'!T444,IF($H444="弓将",'[5]配置系数（将领）'!T444,"")))</f>
        <v/>
      </c>
      <c r="V444" s="206">
        <f t="shared" ca="1" si="26"/>
        <v>1</v>
      </c>
      <c r="X444" s="208" t="str">
        <f ca="1">IF($H444="步将",'[3]配置系数（将领）'!W444,IF($H444="骑将",'[4]配置系数（将领）'!W444,IF($H444="弓将",'[5]配置系数（将领）'!W444,"")))</f>
        <v/>
      </c>
      <c r="Y444" s="208" t="str">
        <f ca="1">IF($H444="步将",'[3]配置系数（将领）'!X444,IF($H444="骑将",'[4]配置系数（将领）'!X444,IF($H444="弓将",'[5]配置系数（将领）'!X444,"")))</f>
        <v/>
      </c>
      <c r="Z444" s="208">
        <f>IF($H444="步将",'[3]配置系数（将领）'!Y444,IF($H444="骑将",'[4]配置系数（将领）'!Y444,IF($H444="弓将",'[5]配置系数（将领）'!Y444,"")))</f>
        <v>0</v>
      </c>
      <c r="AA444" s="208">
        <f>IF($H444="步将",'[3]配置系数（将领）'!Z444,IF($H444="骑将",'[4]配置系数（将领）'!Z444,IF($H444="弓将",'[5]配置系数（将领）'!Z444,"")))</f>
        <v>0</v>
      </c>
      <c r="AB444" s="208" t="str">
        <f ca="1">IF($H444="步将",'[3]配置系数（将领）'!AA444,IF($H444="骑将",'[4]配置系数（将领）'!AA444,IF($H444="弓将",'[5]配置系数（将领）'!AA444,"")))</f>
        <v/>
      </c>
      <c r="AC444" s="206">
        <f t="shared" ca="1" si="27"/>
        <v>1</v>
      </c>
    </row>
    <row r="445" spans="3:29" x14ac:dyDescent="0.15">
      <c r="C445" s="107">
        <v>437</v>
      </c>
      <c r="D445" s="69">
        <f>IFERROR(MATCH(C445,索引!J:J,0),D444)</f>
        <v>43</v>
      </c>
      <c r="E445" s="69">
        <f t="shared" si="24"/>
        <v>3</v>
      </c>
      <c r="F445" s="69">
        <f>INDEX(索引!$F:$F,D445,1)</f>
        <v>10036</v>
      </c>
      <c r="G445" s="69" t="str">
        <f>INDEX(索引!$E:$E,D445,1)</f>
        <v>卧龙先生</v>
      </c>
      <c r="H445" s="69" t="str">
        <f>INDEX(索引!$G:$G,D445,1)</f>
        <v>弓将</v>
      </c>
      <c r="J445" s="208" t="str">
        <f ca="1">IF($H445="步将",'[3]配置系数（将领）'!I445,IF($H445="骑将",'[4]配置系数（将领）'!I445,IF($H445="弓将",'[5]配置系数（将领）'!I445,"")))</f>
        <v/>
      </c>
      <c r="K445" s="208" t="str">
        <f ca="1">IF($H445="步将",'[3]配置系数（将领）'!J445,IF($H445="骑将",'[4]配置系数（将领）'!J445,IF($H445="弓将",'[5]配置系数（将领）'!J445,"")))</f>
        <v/>
      </c>
      <c r="L445" s="208">
        <f>IF($H445="步将",'[3]配置系数（将领）'!K445,IF($H445="骑将",'[4]配置系数（将领）'!K445,IF($H445="弓将",'[5]配置系数（将领）'!K445,"")))</f>
        <v>0</v>
      </c>
      <c r="M445" s="208">
        <f>IF($H445="步将",'[3]配置系数（将领）'!L445,IF($H445="骑将",'[4]配置系数（将领）'!L445,IF($H445="弓将",'[5]配置系数（将领）'!L445,"")))</f>
        <v>0</v>
      </c>
      <c r="N445" s="208" t="str">
        <f ca="1">IF($H445="步将",'[3]配置系数（将领）'!M445,IF($H445="骑将",'[4]配置系数（将领）'!M445,IF($H445="弓将",'[5]配置系数（将领）'!M445,"")))</f>
        <v/>
      </c>
      <c r="O445" s="206">
        <f t="shared" ca="1" si="25"/>
        <v>1</v>
      </c>
      <c r="Q445" s="208" t="str">
        <f ca="1">IF($H445="步将",'[3]配置系数（将领）'!P445,IF($H445="骑将",'[4]配置系数（将领）'!P445,IF($H445="弓将",'[5]配置系数（将领）'!P445,"")))</f>
        <v/>
      </c>
      <c r="R445" s="208" t="str">
        <f ca="1">IF($H445="步将",'[3]配置系数（将领）'!Q445,IF($H445="骑将",'[4]配置系数（将领）'!Q445,IF($H445="弓将",'[5]配置系数（将领）'!Q445,"")))</f>
        <v/>
      </c>
      <c r="S445" s="208">
        <f>IF($H445="步将",'[3]配置系数（将领）'!R445,IF($H445="骑将",'[4]配置系数（将领）'!R445,IF($H445="弓将",'[5]配置系数（将领）'!R445,"")))</f>
        <v>0</v>
      </c>
      <c r="T445" s="208">
        <f>IF($H445="步将",'[3]配置系数（将领）'!S445,IF($H445="骑将",'[4]配置系数（将领）'!S445,IF($H445="弓将",'[5]配置系数（将领）'!S445,"")))</f>
        <v>0</v>
      </c>
      <c r="U445" s="208" t="str">
        <f ca="1">IF($H445="步将",'[3]配置系数（将领）'!T445,IF($H445="骑将",'[4]配置系数（将领）'!T445,IF($H445="弓将",'[5]配置系数（将领）'!T445,"")))</f>
        <v/>
      </c>
      <c r="V445" s="206">
        <f t="shared" ca="1" si="26"/>
        <v>1</v>
      </c>
      <c r="X445" s="208" t="str">
        <f ca="1">IF($H445="步将",'[3]配置系数（将领）'!W445,IF($H445="骑将",'[4]配置系数（将领）'!W445,IF($H445="弓将",'[5]配置系数（将领）'!W445,"")))</f>
        <v/>
      </c>
      <c r="Y445" s="208" t="str">
        <f ca="1">IF($H445="步将",'[3]配置系数（将领）'!X445,IF($H445="骑将",'[4]配置系数（将领）'!X445,IF($H445="弓将",'[5]配置系数（将领）'!X445,"")))</f>
        <v/>
      </c>
      <c r="Z445" s="208">
        <f>IF($H445="步将",'[3]配置系数（将领）'!Y445,IF($H445="骑将",'[4]配置系数（将领）'!Y445,IF($H445="弓将",'[5]配置系数（将领）'!Y445,"")))</f>
        <v>0</v>
      </c>
      <c r="AA445" s="208">
        <f>IF($H445="步将",'[3]配置系数（将领）'!Z445,IF($H445="骑将",'[4]配置系数（将领）'!Z445,IF($H445="弓将",'[5]配置系数（将领）'!Z445,"")))</f>
        <v>0</v>
      </c>
      <c r="AB445" s="208" t="str">
        <f ca="1">IF($H445="步将",'[3]配置系数（将领）'!AA445,IF($H445="骑将",'[4]配置系数（将领）'!AA445,IF($H445="弓将",'[5]配置系数（将领）'!AA445,"")))</f>
        <v/>
      </c>
      <c r="AC445" s="206">
        <f t="shared" ca="1" si="27"/>
        <v>1</v>
      </c>
    </row>
    <row r="446" spans="3:29" x14ac:dyDescent="0.15">
      <c r="C446" s="107">
        <v>438</v>
      </c>
      <c r="D446" s="69">
        <f>IFERROR(MATCH(C446,索引!J:J,0),D445)</f>
        <v>43</v>
      </c>
      <c r="E446" s="69">
        <f t="shared" si="24"/>
        <v>4</v>
      </c>
      <c r="F446" s="69">
        <f>INDEX(索引!$F:$F,D446,1)</f>
        <v>10036</v>
      </c>
      <c r="G446" s="69" t="str">
        <f>INDEX(索引!$E:$E,D446,1)</f>
        <v>卧龙先生</v>
      </c>
      <c r="H446" s="69" t="str">
        <f>INDEX(索引!$G:$G,D446,1)</f>
        <v>弓将</v>
      </c>
      <c r="J446" s="208" t="str">
        <f ca="1">IF($H446="步将",'[3]配置系数（将领）'!I446,IF($H446="骑将",'[4]配置系数（将领）'!I446,IF($H446="弓将",'[5]配置系数（将领）'!I446,"")))</f>
        <v/>
      </c>
      <c r="K446" s="208" t="str">
        <f ca="1">IF($H446="步将",'[3]配置系数（将领）'!J446,IF($H446="骑将",'[4]配置系数（将领）'!J446,IF($H446="弓将",'[5]配置系数（将领）'!J446,"")))</f>
        <v/>
      </c>
      <c r="L446" s="208">
        <f>IF($H446="步将",'[3]配置系数（将领）'!K446,IF($H446="骑将",'[4]配置系数（将领）'!K446,IF($H446="弓将",'[5]配置系数（将领）'!K446,"")))</f>
        <v>0</v>
      </c>
      <c r="M446" s="208">
        <f>IF($H446="步将",'[3]配置系数（将领）'!L446,IF($H446="骑将",'[4]配置系数（将领）'!L446,IF($H446="弓将",'[5]配置系数（将领）'!L446,"")))</f>
        <v>0</v>
      </c>
      <c r="N446" s="208" t="str">
        <f ca="1">IF($H446="步将",'[3]配置系数（将领）'!M446,IF($H446="骑将",'[4]配置系数（将领）'!M446,IF($H446="弓将",'[5]配置系数（将领）'!M446,"")))</f>
        <v/>
      </c>
      <c r="O446" s="206">
        <f t="shared" ca="1" si="25"/>
        <v>1</v>
      </c>
      <c r="Q446" s="208" t="str">
        <f ca="1">IF($H446="步将",'[3]配置系数（将领）'!P446,IF($H446="骑将",'[4]配置系数（将领）'!P446,IF($H446="弓将",'[5]配置系数（将领）'!P446,"")))</f>
        <v/>
      </c>
      <c r="R446" s="208" t="str">
        <f ca="1">IF($H446="步将",'[3]配置系数（将领）'!Q446,IF($H446="骑将",'[4]配置系数（将领）'!Q446,IF($H446="弓将",'[5]配置系数（将领）'!Q446,"")))</f>
        <v/>
      </c>
      <c r="S446" s="208">
        <f>IF($H446="步将",'[3]配置系数（将领）'!R446,IF($H446="骑将",'[4]配置系数（将领）'!R446,IF($H446="弓将",'[5]配置系数（将领）'!R446,"")))</f>
        <v>0</v>
      </c>
      <c r="T446" s="208">
        <f>IF($H446="步将",'[3]配置系数（将领）'!S446,IF($H446="骑将",'[4]配置系数（将领）'!S446,IF($H446="弓将",'[5]配置系数（将领）'!S446,"")))</f>
        <v>0</v>
      </c>
      <c r="U446" s="208" t="str">
        <f ca="1">IF($H446="步将",'[3]配置系数（将领）'!T446,IF($H446="骑将",'[4]配置系数（将领）'!T446,IF($H446="弓将",'[5]配置系数（将领）'!T446,"")))</f>
        <v/>
      </c>
      <c r="V446" s="206">
        <f t="shared" ca="1" si="26"/>
        <v>1</v>
      </c>
      <c r="X446" s="208" t="str">
        <f ca="1">IF($H446="步将",'[3]配置系数（将领）'!W446,IF($H446="骑将",'[4]配置系数（将领）'!W446,IF($H446="弓将",'[5]配置系数（将领）'!W446,"")))</f>
        <v/>
      </c>
      <c r="Y446" s="208" t="str">
        <f ca="1">IF($H446="步将",'[3]配置系数（将领）'!X446,IF($H446="骑将",'[4]配置系数（将领）'!X446,IF($H446="弓将",'[5]配置系数（将领）'!X446,"")))</f>
        <v/>
      </c>
      <c r="Z446" s="208">
        <f>IF($H446="步将",'[3]配置系数（将领）'!Y446,IF($H446="骑将",'[4]配置系数（将领）'!Y446,IF($H446="弓将",'[5]配置系数（将领）'!Y446,"")))</f>
        <v>0</v>
      </c>
      <c r="AA446" s="208">
        <f>IF($H446="步将",'[3]配置系数（将领）'!Z446,IF($H446="骑将",'[4]配置系数（将领）'!Z446,IF($H446="弓将",'[5]配置系数（将领）'!Z446,"")))</f>
        <v>0</v>
      </c>
      <c r="AB446" s="208" t="str">
        <f ca="1">IF($H446="步将",'[3]配置系数（将领）'!AA446,IF($H446="骑将",'[4]配置系数（将领）'!AA446,IF($H446="弓将",'[5]配置系数（将领）'!AA446,"")))</f>
        <v/>
      </c>
      <c r="AC446" s="206">
        <f t="shared" ca="1" si="27"/>
        <v>1</v>
      </c>
    </row>
    <row r="447" spans="3:29" x14ac:dyDescent="0.15">
      <c r="C447" s="107">
        <v>439</v>
      </c>
      <c r="D447" s="69">
        <f>IFERROR(MATCH(C447,索引!J:J,0),D446)</f>
        <v>43</v>
      </c>
      <c r="E447" s="69">
        <f t="shared" si="24"/>
        <v>5</v>
      </c>
      <c r="F447" s="69">
        <f>INDEX(索引!$F:$F,D447,1)</f>
        <v>10036</v>
      </c>
      <c r="G447" s="69" t="str">
        <f>INDEX(索引!$E:$E,D447,1)</f>
        <v>卧龙先生</v>
      </c>
      <c r="H447" s="69" t="str">
        <f>INDEX(索引!$G:$G,D447,1)</f>
        <v>弓将</v>
      </c>
      <c r="J447" s="208" t="str">
        <f ca="1">IF($H447="步将",'[3]配置系数（将领）'!I447,IF($H447="骑将",'[4]配置系数（将领）'!I447,IF($H447="弓将",'[5]配置系数（将领）'!I447,"")))</f>
        <v/>
      </c>
      <c r="K447" s="208" t="str">
        <f ca="1">IF($H447="步将",'[3]配置系数（将领）'!J447,IF($H447="骑将",'[4]配置系数（将领）'!J447,IF($H447="弓将",'[5]配置系数（将领）'!J447,"")))</f>
        <v/>
      </c>
      <c r="L447" s="208">
        <f>IF($H447="步将",'[3]配置系数（将领）'!K447,IF($H447="骑将",'[4]配置系数（将领）'!K447,IF($H447="弓将",'[5]配置系数（将领）'!K447,"")))</f>
        <v>0</v>
      </c>
      <c r="M447" s="208">
        <f>IF($H447="步将",'[3]配置系数（将领）'!L447,IF($H447="骑将",'[4]配置系数（将领）'!L447,IF($H447="弓将",'[5]配置系数（将领）'!L447,"")))</f>
        <v>0</v>
      </c>
      <c r="N447" s="208" t="str">
        <f ca="1">IF($H447="步将",'[3]配置系数（将领）'!M447,IF($H447="骑将",'[4]配置系数（将领）'!M447,IF($H447="弓将",'[5]配置系数（将领）'!M447,"")))</f>
        <v/>
      </c>
      <c r="O447" s="206">
        <f t="shared" ca="1" si="25"/>
        <v>1</v>
      </c>
      <c r="Q447" s="208" t="str">
        <f ca="1">IF($H447="步将",'[3]配置系数（将领）'!P447,IF($H447="骑将",'[4]配置系数（将领）'!P447,IF($H447="弓将",'[5]配置系数（将领）'!P447,"")))</f>
        <v/>
      </c>
      <c r="R447" s="208" t="str">
        <f ca="1">IF($H447="步将",'[3]配置系数（将领）'!Q447,IF($H447="骑将",'[4]配置系数（将领）'!Q447,IF($H447="弓将",'[5]配置系数（将领）'!Q447,"")))</f>
        <v/>
      </c>
      <c r="S447" s="208">
        <f>IF($H447="步将",'[3]配置系数（将领）'!R447,IF($H447="骑将",'[4]配置系数（将领）'!R447,IF($H447="弓将",'[5]配置系数（将领）'!R447,"")))</f>
        <v>0</v>
      </c>
      <c r="T447" s="208">
        <f>IF($H447="步将",'[3]配置系数（将领）'!S447,IF($H447="骑将",'[4]配置系数（将领）'!S447,IF($H447="弓将",'[5]配置系数（将领）'!S447,"")))</f>
        <v>0</v>
      </c>
      <c r="U447" s="208" t="str">
        <f ca="1">IF($H447="步将",'[3]配置系数（将领）'!T447,IF($H447="骑将",'[4]配置系数（将领）'!T447,IF($H447="弓将",'[5]配置系数（将领）'!T447,"")))</f>
        <v/>
      </c>
      <c r="V447" s="206">
        <f t="shared" ca="1" si="26"/>
        <v>1</v>
      </c>
      <c r="X447" s="208" t="str">
        <f ca="1">IF($H447="步将",'[3]配置系数（将领）'!W447,IF($H447="骑将",'[4]配置系数（将领）'!W447,IF($H447="弓将",'[5]配置系数（将领）'!W447,"")))</f>
        <v/>
      </c>
      <c r="Y447" s="208" t="str">
        <f ca="1">IF($H447="步将",'[3]配置系数（将领）'!X447,IF($H447="骑将",'[4]配置系数（将领）'!X447,IF($H447="弓将",'[5]配置系数（将领）'!X447,"")))</f>
        <v/>
      </c>
      <c r="Z447" s="208">
        <f>IF($H447="步将",'[3]配置系数（将领）'!Y447,IF($H447="骑将",'[4]配置系数（将领）'!Y447,IF($H447="弓将",'[5]配置系数（将领）'!Y447,"")))</f>
        <v>0</v>
      </c>
      <c r="AA447" s="208">
        <f>IF($H447="步将",'[3]配置系数（将领）'!Z447,IF($H447="骑将",'[4]配置系数（将领）'!Z447,IF($H447="弓将",'[5]配置系数（将领）'!Z447,"")))</f>
        <v>0</v>
      </c>
      <c r="AB447" s="208" t="str">
        <f ca="1">IF($H447="步将",'[3]配置系数（将领）'!AA447,IF($H447="骑将",'[4]配置系数（将领）'!AA447,IF($H447="弓将",'[5]配置系数（将领）'!AA447,"")))</f>
        <v/>
      </c>
      <c r="AC447" s="206">
        <f t="shared" ca="1" si="27"/>
        <v>1</v>
      </c>
    </row>
    <row r="448" spans="3:29" x14ac:dyDescent="0.15">
      <c r="C448" s="107">
        <v>440</v>
      </c>
      <c r="D448" s="69">
        <f>IFERROR(MATCH(C448,索引!J:J,0),D447)</f>
        <v>43</v>
      </c>
      <c r="E448" s="69">
        <f t="shared" si="24"/>
        <v>6</v>
      </c>
      <c r="F448" s="69">
        <f>INDEX(索引!$F:$F,D448,1)</f>
        <v>10036</v>
      </c>
      <c r="G448" s="69" t="str">
        <f>INDEX(索引!$E:$E,D448,1)</f>
        <v>卧龙先生</v>
      </c>
      <c r="H448" s="69" t="str">
        <f>INDEX(索引!$G:$G,D448,1)</f>
        <v>弓将</v>
      </c>
      <c r="J448" s="208" t="str">
        <f ca="1">IF($H448="步将",'[3]配置系数（将领）'!I448,IF($H448="骑将",'[4]配置系数（将领）'!I448,IF($H448="弓将",'[5]配置系数（将领）'!I448,"")))</f>
        <v/>
      </c>
      <c r="K448" s="208" t="str">
        <f ca="1">IF($H448="步将",'[3]配置系数（将领）'!J448,IF($H448="骑将",'[4]配置系数（将领）'!J448,IF($H448="弓将",'[5]配置系数（将领）'!J448,"")))</f>
        <v/>
      </c>
      <c r="L448" s="208">
        <f>IF($H448="步将",'[3]配置系数（将领）'!K448,IF($H448="骑将",'[4]配置系数（将领）'!K448,IF($H448="弓将",'[5]配置系数（将领）'!K448,"")))</f>
        <v>0</v>
      </c>
      <c r="M448" s="208">
        <f>IF($H448="步将",'[3]配置系数（将领）'!L448,IF($H448="骑将",'[4]配置系数（将领）'!L448,IF($H448="弓将",'[5]配置系数（将领）'!L448,"")))</f>
        <v>0</v>
      </c>
      <c r="N448" s="208" t="str">
        <f ca="1">IF($H448="步将",'[3]配置系数（将领）'!M448,IF($H448="骑将",'[4]配置系数（将领）'!M448,IF($H448="弓将",'[5]配置系数（将领）'!M448,"")))</f>
        <v/>
      </c>
      <c r="O448" s="206">
        <f t="shared" ca="1" si="25"/>
        <v>1</v>
      </c>
      <c r="Q448" s="208" t="str">
        <f ca="1">IF($H448="步将",'[3]配置系数（将领）'!P448,IF($H448="骑将",'[4]配置系数（将领）'!P448,IF($H448="弓将",'[5]配置系数（将领）'!P448,"")))</f>
        <v/>
      </c>
      <c r="R448" s="208" t="str">
        <f ca="1">IF($H448="步将",'[3]配置系数（将领）'!Q448,IF($H448="骑将",'[4]配置系数（将领）'!Q448,IF($H448="弓将",'[5]配置系数（将领）'!Q448,"")))</f>
        <v/>
      </c>
      <c r="S448" s="208">
        <f>IF($H448="步将",'[3]配置系数（将领）'!R448,IF($H448="骑将",'[4]配置系数（将领）'!R448,IF($H448="弓将",'[5]配置系数（将领）'!R448,"")))</f>
        <v>0</v>
      </c>
      <c r="T448" s="208">
        <f>IF($H448="步将",'[3]配置系数（将领）'!S448,IF($H448="骑将",'[4]配置系数（将领）'!S448,IF($H448="弓将",'[5]配置系数（将领）'!S448,"")))</f>
        <v>0</v>
      </c>
      <c r="U448" s="208" t="str">
        <f ca="1">IF($H448="步将",'[3]配置系数（将领）'!T448,IF($H448="骑将",'[4]配置系数（将领）'!T448,IF($H448="弓将",'[5]配置系数（将领）'!T448,"")))</f>
        <v/>
      </c>
      <c r="V448" s="206">
        <f t="shared" ca="1" si="26"/>
        <v>1</v>
      </c>
      <c r="X448" s="208" t="str">
        <f ca="1">IF($H448="步将",'[3]配置系数（将领）'!W448,IF($H448="骑将",'[4]配置系数（将领）'!W448,IF($H448="弓将",'[5]配置系数（将领）'!W448,"")))</f>
        <v/>
      </c>
      <c r="Y448" s="208" t="str">
        <f ca="1">IF($H448="步将",'[3]配置系数（将领）'!X448,IF($H448="骑将",'[4]配置系数（将领）'!X448,IF($H448="弓将",'[5]配置系数（将领）'!X448,"")))</f>
        <v/>
      </c>
      <c r="Z448" s="208">
        <f>IF($H448="步将",'[3]配置系数（将领）'!Y448,IF($H448="骑将",'[4]配置系数（将领）'!Y448,IF($H448="弓将",'[5]配置系数（将领）'!Y448,"")))</f>
        <v>0</v>
      </c>
      <c r="AA448" s="208">
        <f>IF($H448="步将",'[3]配置系数（将领）'!Z448,IF($H448="骑将",'[4]配置系数（将领）'!Z448,IF($H448="弓将",'[5]配置系数（将领）'!Z448,"")))</f>
        <v>0</v>
      </c>
      <c r="AB448" s="208" t="str">
        <f ca="1">IF($H448="步将",'[3]配置系数（将领）'!AA448,IF($H448="骑将",'[4]配置系数（将领）'!AA448,IF($H448="弓将",'[5]配置系数（将领）'!AA448,"")))</f>
        <v/>
      </c>
      <c r="AC448" s="206">
        <f t="shared" ca="1" si="27"/>
        <v>1</v>
      </c>
    </row>
    <row r="449" spans="3:29" x14ac:dyDescent="0.15">
      <c r="C449" s="107">
        <v>441</v>
      </c>
      <c r="D449" s="69">
        <f>IFERROR(MATCH(C449,索引!J:J,0),D448)</f>
        <v>43</v>
      </c>
      <c r="E449" s="69">
        <f t="shared" si="24"/>
        <v>7</v>
      </c>
      <c r="F449" s="69">
        <f>INDEX(索引!$F:$F,D449,1)</f>
        <v>10036</v>
      </c>
      <c r="G449" s="69" t="str">
        <f>INDEX(索引!$E:$E,D449,1)</f>
        <v>卧龙先生</v>
      </c>
      <c r="H449" s="69" t="str">
        <f>INDEX(索引!$G:$G,D449,1)</f>
        <v>弓将</v>
      </c>
      <c r="J449" s="208" t="str">
        <f ca="1">IF($H449="步将",'[3]配置系数（将领）'!I449,IF($H449="骑将",'[4]配置系数（将领）'!I449,IF($H449="弓将",'[5]配置系数（将领）'!I449,"")))</f>
        <v/>
      </c>
      <c r="K449" s="208" t="str">
        <f ca="1">IF($H449="步将",'[3]配置系数（将领）'!J449,IF($H449="骑将",'[4]配置系数（将领）'!J449,IF($H449="弓将",'[5]配置系数（将领）'!J449,"")))</f>
        <v/>
      </c>
      <c r="L449" s="208">
        <f>IF($H449="步将",'[3]配置系数（将领）'!K449,IF($H449="骑将",'[4]配置系数（将领）'!K449,IF($H449="弓将",'[5]配置系数（将领）'!K449,"")))</f>
        <v>0</v>
      </c>
      <c r="M449" s="208">
        <f>IF($H449="步将",'[3]配置系数（将领）'!L449,IF($H449="骑将",'[4]配置系数（将领）'!L449,IF($H449="弓将",'[5]配置系数（将领）'!L449,"")))</f>
        <v>0</v>
      </c>
      <c r="N449" s="208" t="str">
        <f ca="1">IF($H449="步将",'[3]配置系数（将领）'!M449,IF($H449="骑将",'[4]配置系数（将领）'!M449,IF($H449="弓将",'[5]配置系数（将领）'!M449,"")))</f>
        <v/>
      </c>
      <c r="O449" s="206">
        <f t="shared" ca="1" si="25"/>
        <v>1</v>
      </c>
      <c r="Q449" s="208" t="str">
        <f ca="1">IF($H449="步将",'[3]配置系数（将领）'!P449,IF($H449="骑将",'[4]配置系数（将领）'!P449,IF($H449="弓将",'[5]配置系数（将领）'!P449,"")))</f>
        <v/>
      </c>
      <c r="R449" s="208" t="str">
        <f ca="1">IF($H449="步将",'[3]配置系数（将领）'!Q449,IF($H449="骑将",'[4]配置系数（将领）'!Q449,IF($H449="弓将",'[5]配置系数（将领）'!Q449,"")))</f>
        <v/>
      </c>
      <c r="S449" s="208">
        <f>IF($H449="步将",'[3]配置系数（将领）'!R449,IF($H449="骑将",'[4]配置系数（将领）'!R449,IF($H449="弓将",'[5]配置系数（将领）'!R449,"")))</f>
        <v>0</v>
      </c>
      <c r="T449" s="208">
        <f>IF($H449="步将",'[3]配置系数（将领）'!S449,IF($H449="骑将",'[4]配置系数（将领）'!S449,IF($H449="弓将",'[5]配置系数（将领）'!S449,"")))</f>
        <v>0</v>
      </c>
      <c r="U449" s="208" t="str">
        <f ca="1">IF($H449="步将",'[3]配置系数（将领）'!T449,IF($H449="骑将",'[4]配置系数（将领）'!T449,IF($H449="弓将",'[5]配置系数（将领）'!T449,"")))</f>
        <v/>
      </c>
      <c r="V449" s="206">
        <f t="shared" ca="1" si="26"/>
        <v>1</v>
      </c>
      <c r="X449" s="208" t="str">
        <f ca="1">IF($H449="步将",'[3]配置系数（将领）'!W449,IF($H449="骑将",'[4]配置系数（将领）'!W449,IF($H449="弓将",'[5]配置系数（将领）'!W449,"")))</f>
        <v/>
      </c>
      <c r="Y449" s="208" t="str">
        <f ca="1">IF($H449="步将",'[3]配置系数（将领）'!X449,IF($H449="骑将",'[4]配置系数（将领）'!X449,IF($H449="弓将",'[5]配置系数（将领）'!X449,"")))</f>
        <v/>
      </c>
      <c r="Z449" s="208">
        <f>IF($H449="步将",'[3]配置系数（将领）'!Y449,IF($H449="骑将",'[4]配置系数（将领）'!Y449,IF($H449="弓将",'[5]配置系数（将领）'!Y449,"")))</f>
        <v>0</v>
      </c>
      <c r="AA449" s="208">
        <f>IF($H449="步将",'[3]配置系数（将领）'!Z449,IF($H449="骑将",'[4]配置系数（将领）'!Z449,IF($H449="弓将",'[5]配置系数（将领）'!Z449,"")))</f>
        <v>0</v>
      </c>
      <c r="AB449" s="208" t="str">
        <f ca="1">IF($H449="步将",'[3]配置系数（将领）'!AA449,IF($H449="骑将",'[4]配置系数（将领）'!AA449,IF($H449="弓将",'[5]配置系数（将领）'!AA449,"")))</f>
        <v/>
      </c>
      <c r="AC449" s="206">
        <f t="shared" ca="1" si="27"/>
        <v>1</v>
      </c>
    </row>
    <row r="450" spans="3:29" x14ac:dyDescent="0.15">
      <c r="C450" s="107">
        <v>442</v>
      </c>
      <c r="D450" s="69">
        <f>IFERROR(MATCH(C450,索引!J:J,0),D449)</f>
        <v>43</v>
      </c>
      <c r="E450" s="69">
        <f t="shared" si="24"/>
        <v>8</v>
      </c>
      <c r="F450" s="69">
        <f>INDEX(索引!$F:$F,D450,1)</f>
        <v>10036</v>
      </c>
      <c r="G450" s="69" t="str">
        <f>INDEX(索引!$E:$E,D450,1)</f>
        <v>卧龙先生</v>
      </c>
      <c r="H450" s="69" t="str">
        <f>INDEX(索引!$G:$G,D450,1)</f>
        <v>弓将</v>
      </c>
      <c r="J450" s="208" t="str">
        <f ca="1">IF($H450="步将",'[3]配置系数（将领）'!I450,IF($H450="骑将",'[4]配置系数（将领）'!I450,IF($H450="弓将",'[5]配置系数（将领）'!I450,"")))</f>
        <v/>
      </c>
      <c r="K450" s="208" t="str">
        <f ca="1">IF($H450="步将",'[3]配置系数（将领）'!J450,IF($H450="骑将",'[4]配置系数（将领）'!J450,IF($H450="弓将",'[5]配置系数（将领）'!J450,"")))</f>
        <v/>
      </c>
      <c r="L450" s="208">
        <f>IF($H450="步将",'[3]配置系数（将领）'!K450,IF($H450="骑将",'[4]配置系数（将领）'!K450,IF($H450="弓将",'[5]配置系数（将领）'!K450,"")))</f>
        <v>0</v>
      </c>
      <c r="M450" s="208">
        <f>IF($H450="步将",'[3]配置系数（将领）'!L450,IF($H450="骑将",'[4]配置系数（将领）'!L450,IF($H450="弓将",'[5]配置系数（将领）'!L450,"")))</f>
        <v>0</v>
      </c>
      <c r="N450" s="208" t="str">
        <f ca="1">IF($H450="步将",'[3]配置系数（将领）'!M450,IF($H450="骑将",'[4]配置系数（将领）'!M450,IF($H450="弓将",'[5]配置系数（将领）'!M450,"")))</f>
        <v/>
      </c>
      <c r="O450" s="206">
        <f t="shared" ca="1" si="25"/>
        <v>1</v>
      </c>
      <c r="Q450" s="208" t="str">
        <f ca="1">IF($H450="步将",'[3]配置系数（将领）'!P450,IF($H450="骑将",'[4]配置系数（将领）'!P450,IF($H450="弓将",'[5]配置系数（将领）'!P450,"")))</f>
        <v/>
      </c>
      <c r="R450" s="208" t="str">
        <f ca="1">IF($H450="步将",'[3]配置系数（将领）'!Q450,IF($H450="骑将",'[4]配置系数（将领）'!Q450,IF($H450="弓将",'[5]配置系数（将领）'!Q450,"")))</f>
        <v/>
      </c>
      <c r="S450" s="208">
        <f>IF($H450="步将",'[3]配置系数（将领）'!R450,IF($H450="骑将",'[4]配置系数（将领）'!R450,IF($H450="弓将",'[5]配置系数（将领）'!R450,"")))</f>
        <v>0</v>
      </c>
      <c r="T450" s="208">
        <f>IF($H450="步将",'[3]配置系数（将领）'!S450,IF($H450="骑将",'[4]配置系数（将领）'!S450,IF($H450="弓将",'[5]配置系数（将领）'!S450,"")))</f>
        <v>0</v>
      </c>
      <c r="U450" s="208" t="str">
        <f ca="1">IF($H450="步将",'[3]配置系数（将领）'!T450,IF($H450="骑将",'[4]配置系数（将领）'!T450,IF($H450="弓将",'[5]配置系数（将领）'!T450,"")))</f>
        <v/>
      </c>
      <c r="V450" s="206">
        <f t="shared" ca="1" si="26"/>
        <v>1</v>
      </c>
      <c r="X450" s="208" t="str">
        <f ca="1">IF($H450="步将",'[3]配置系数（将领）'!W450,IF($H450="骑将",'[4]配置系数（将领）'!W450,IF($H450="弓将",'[5]配置系数（将领）'!W450,"")))</f>
        <v/>
      </c>
      <c r="Y450" s="208" t="str">
        <f ca="1">IF($H450="步将",'[3]配置系数（将领）'!X450,IF($H450="骑将",'[4]配置系数（将领）'!X450,IF($H450="弓将",'[5]配置系数（将领）'!X450,"")))</f>
        <v/>
      </c>
      <c r="Z450" s="208">
        <f>IF($H450="步将",'[3]配置系数（将领）'!Y450,IF($H450="骑将",'[4]配置系数（将领）'!Y450,IF($H450="弓将",'[5]配置系数（将领）'!Y450,"")))</f>
        <v>0</v>
      </c>
      <c r="AA450" s="208">
        <f>IF($H450="步将",'[3]配置系数（将领）'!Z450,IF($H450="骑将",'[4]配置系数（将领）'!Z450,IF($H450="弓将",'[5]配置系数（将领）'!Z450,"")))</f>
        <v>0</v>
      </c>
      <c r="AB450" s="208" t="str">
        <f ca="1">IF($H450="步将",'[3]配置系数（将领）'!AA450,IF($H450="骑将",'[4]配置系数（将领）'!AA450,IF($H450="弓将",'[5]配置系数（将领）'!AA450,"")))</f>
        <v/>
      </c>
      <c r="AC450" s="206">
        <f t="shared" ca="1" si="27"/>
        <v>1</v>
      </c>
    </row>
    <row r="451" spans="3:29" x14ac:dyDescent="0.15">
      <c r="C451" s="107">
        <v>443</v>
      </c>
      <c r="D451" s="69">
        <f>IFERROR(MATCH(C451,索引!J:J,0),D450)</f>
        <v>43</v>
      </c>
      <c r="E451" s="69">
        <f t="shared" si="24"/>
        <v>9</v>
      </c>
      <c r="F451" s="69">
        <f>INDEX(索引!$F:$F,D451,1)</f>
        <v>10036</v>
      </c>
      <c r="G451" s="69" t="str">
        <f>INDEX(索引!$E:$E,D451,1)</f>
        <v>卧龙先生</v>
      </c>
      <c r="H451" s="69" t="str">
        <f>INDEX(索引!$G:$G,D451,1)</f>
        <v>弓将</v>
      </c>
      <c r="J451" s="208" t="str">
        <f ca="1">IF($H451="步将",'[3]配置系数（将领）'!I451,IF($H451="骑将",'[4]配置系数（将领）'!I451,IF($H451="弓将",'[5]配置系数（将领）'!I451,"")))</f>
        <v/>
      </c>
      <c r="K451" s="208" t="str">
        <f ca="1">IF($H451="步将",'[3]配置系数（将领）'!J451,IF($H451="骑将",'[4]配置系数（将领）'!J451,IF($H451="弓将",'[5]配置系数（将领）'!J451,"")))</f>
        <v/>
      </c>
      <c r="L451" s="208">
        <f>IF($H451="步将",'[3]配置系数（将领）'!K451,IF($H451="骑将",'[4]配置系数（将领）'!K451,IF($H451="弓将",'[5]配置系数（将领）'!K451,"")))</f>
        <v>0</v>
      </c>
      <c r="M451" s="208">
        <f>IF($H451="步将",'[3]配置系数（将领）'!L451,IF($H451="骑将",'[4]配置系数（将领）'!L451,IF($H451="弓将",'[5]配置系数（将领）'!L451,"")))</f>
        <v>0</v>
      </c>
      <c r="N451" s="208" t="str">
        <f ca="1">IF($H451="步将",'[3]配置系数（将领）'!M451,IF($H451="骑将",'[4]配置系数（将领）'!M451,IF($H451="弓将",'[5]配置系数（将领）'!M451,"")))</f>
        <v/>
      </c>
      <c r="O451" s="206">
        <f t="shared" ca="1" si="25"/>
        <v>1</v>
      </c>
      <c r="Q451" s="208" t="str">
        <f ca="1">IF($H451="步将",'[3]配置系数（将领）'!P451,IF($H451="骑将",'[4]配置系数（将领）'!P451,IF($H451="弓将",'[5]配置系数（将领）'!P451,"")))</f>
        <v/>
      </c>
      <c r="R451" s="208" t="str">
        <f ca="1">IF($H451="步将",'[3]配置系数（将领）'!Q451,IF($H451="骑将",'[4]配置系数（将领）'!Q451,IF($H451="弓将",'[5]配置系数（将领）'!Q451,"")))</f>
        <v/>
      </c>
      <c r="S451" s="208">
        <f>IF($H451="步将",'[3]配置系数（将领）'!R451,IF($H451="骑将",'[4]配置系数（将领）'!R451,IF($H451="弓将",'[5]配置系数（将领）'!R451,"")))</f>
        <v>0</v>
      </c>
      <c r="T451" s="208">
        <f>IF($H451="步将",'[3]配置系数（将领）'!S451,IF($H451="骑将",'[4]配置系数（将领）'!S451,IF($H451="弓将",'[5]配置系数（将领）'!S451,"")))</f>
        <v>0</v>
      </c>
      <c r="U451" s="208" t="str">
        <f ca="1">IF($H451="步将",'[3]配置系数（将领）'!T451,IF($H451="骑将",'[4]配置系数（将领）'!T451,IF($H451="弓将",'[5]配置系数（将领）'!T451,"")))</f>
        <v/>
      </c>
      <c r="V451" s="206">
        <f t="shared" ca="1" si="26"/>
        <v>1</v>
      </c>
      <c r="X451" s="208" t="str">
        <f ca="1">IF($H451="步将",'[3]配置系数（将领）'!W451,IF($H451="骑将",'[4]配置系数（将领）'!W451,IF($H451="弓将",'[5]配置系数（将领）'!W451,"")))</f>
        <v/>
      </c>
      <c r="Y451" s="208" t="str">
        <f ca="1">IF($H451="步将",'[3]配置系数（将领）'!X451,IF($H451="骑将",'[4]配置系数（将领）'!X451,IF($H451="弓将",'[5]配置系数（将领）'!X451,"")))</f>
        <v/>
      </c>
      <c r="Z451" s="208">
        <f>IF($H451="步将",'[3]配置系数（将领）'!Y451,IF($H451="骑将",'[4]配置系数（将领）'!Y451,IF($H451="弓将",'[5]配置系数（将领）'!Y451,"")))</f>
        <v>0</v>
      </c>
      <c r="AA451" s="208">
        <f>IF($H451="步将",'[3]配置系数（将领）'!Z451,IF($H451="骑将",'[4]配置系数（将领）'!Z451,IF($H451="弓将",'[5]配置系数（将领）'!Z451,"")))</f>
        <v>0</v>
      </c>
      <c r="AB451" s="208" t="str">
        <f ca="1">IF($H451="步将",'[3]配置系数（将领）'!AA451,IF($H451="骑将",'[4]配置系数（将领）'!AA451,IF($H451="弓将",'[5]配置系数（将领）'!AA451,"")))</f>
        <v/>
      </c>
      <c r="AC451" s="206">
        <f t="shared" ca="1" si="27"/>
        <v>1</v>
      </c>
    </row>
    <row r="452" spans="3:29" x14ac:dyDescent="0.15">
      <c r="C452" s="107">
        <v>444</v>
      </c>
      <c r="D452" s="69">
        <f>IFERROR(MATCH(C452,索引!J:J,0),D451)</f>
        <v>43</v>
      </c>
      <c r="E452" s="69">
        <f t="shared" si="24"/>
        <v>10</v>
      </c>
      <c r="F452" s="69">
        <f>INDEX(索引!$F:$F,D452,1)</f>
        <v>10036</v>
      </c>
      <c r="G452" s="69" t="str">
        <f>INDEX(索引!$E:$E,D452,1)</f>
        <v>卧龙先生</v>
      </c>
      <c r="H452" s="69" t="str">
        <f>INDEX(索引!$G:$G,D452,1)</f>
        <v>弓将</v>
      </c>
      <c r="J452" s="208" t="str">
        <f ca="1">IF($H452="步将",'[3]配置系数（将领）'!I452,IF($H452="骑将",'[4]配置系数（将领）'!I452,IF($H452="弓将",'[5]配置系数（将领）'!I452,"")))</f>
        <v/>
      </c>
      <c r="K452" s="208" t="str">
        <f ca="1">IF($H452="步将",'[3]配置系数（将领）'!J452,IF($H452="骑将",'[4]配置系数（将领）'!J452,IF($H452="弓将",'[5]配置系数（将领）'!J452,"")))</f>
        <v/>
      </c>
      <c r="L452" s="208">
        <f>IF($H452="步将",'[3]配置系数（将领）'!K452,IF($H452="骑将",'[4]配置系数（将领）'!K452,IF($H452="弓将",'[5]配置系数（将领）'!K452,"")))</f>
        <v>0</v>
      </c>
      <c r="M452" s="208">
        <f>IF($H452="步将",'[3]配置系数（将领）'!L452,IF($H452="骑将",'[4]配置系数（将领）'!L452,IF($H452="弓将",'[5]配置系数（将领）'!L452,"")))</f>
        <v>0</v>
      </c>
      <c r="N452" s="208" t="str">
        <f ca="1">IF($H452="步将",'[3]配置系数（将领）'!M452,IF($H452="骑将",'[4]配置系数（将领）'!M452,IF($H452="弓将",'[5]配置系数（将领）'!M452,"")))</f>
        <v/>
      </c>
      <c r="O452" s="206">
        <f t="shared" ca="1" si="25"/>
        <v>1</v>
      </c>
      <c r="Q452" s="208" t="str">
        <f ca="1">IF($H452="步将",'[3]配置系数（将领）'!P452,IF($H452="骑将",'[4]配置系数（将领）'!P452,IF($H452="弓将",'[5]配置系数（将领）'!P452,"")))</f>
        <v/>
      </c>
      <c r="R452" s="208" t="str">
        <f ca="1">IF($H452="步将",'[3]配置系数（将领）'!Q452,IF($H452="骑将",'[4]配置系数（将领）'!Q452,IF($H452="弓将",'[5]配置系数（将领）'!Q452,"")))</f>
        <v/>
      </c>
      <c r="S452" s="208">
        <f>IF($H452="步将",'[3]配置系数（将领）'!R452,IF($H452="骑将",'[4]配置系数（将领）'!R452,IF($H452="弓将",'[5]配置系数（将领）'!R452,"")))</f>
        <v>0</v>
      </c>
      <c r="T452" s="208">
        <f>IF($H452="步将",'[3]配置系数（将领）'!S452,IF($H452="骑将",'[4]配置系数（将领）'!S452,IF($H452="弓将",'[5]配置系数（将领）'!S452,"")))</f>
        <v>0</v>
      </c>
      <c r="U452" s="208" t="str">
        <f ca="1">IF($H452="步将",'[3]配置系数（将领）'!T452,IF($H452="骑将",'[4]配置系数（将领）'!T452,IF($H452="弓将",'[5]配置系数（将领）'!T452,"")))</f>
        <v/>
      </c>
      <c r="V452" s="206">
        <f t="shared" ca="1" si="26"/>
        <v>1</v>
      </c>
      <c r="X452" s="208" t="str">
        <f ca="1">IF($H452="步将",'[3]配置系数（将领）'!W452,IF($H452="骑将",'[4]配置系数（将领）'!W452,IF($H452="弓将",'[5]配置系数（将领）'!W452,"")))</f>
        <v/>
      </c>
      <c r="Y452" s="208" t="str">
        <f ca="1">IF($H452="步将",'[3]配置系数（将领）'!X452,IF($H452="骑将",'[4]配置系数（将领）'!X452,IF($H452="弓将",'[5]配置系数（将领）'!X452,"")))</f>
        <v/>
      </c>
      <c r="Z452" s="208">
        <f>IF($H452="步将",'[3]配置系数（将领）'!Y452,IF($H452="骑将",'[4]配置系数（将领）'!Y452,IF($H452="弓将",'[5]配置系数（将领）'!Y452,"")))</f>
        <v>0</v>
      </c>
      <c r="AA452" s="208">
        <f>IF($H452="步将",'[3]配置系数（将领）'!Z452,IF($H452="骑将",'[4]配置系数（将领）'!Z452,IF($H452="弓将",'[5]配置系数（将领）'!Z452,"")))</f>
        <v>0</v>
      </c>
      <c r="AB452" s="208" t="str">
        <f ca="1">IF($H452="步将",'[3]配置系数（将领）'!AA452,IF($H452="骑将",'[4]配置系数（将领）'!AA452,IF($H452="弓将",'[5]配置系数（将领）'!AA452,"")))</f>
        <v/>
      </c>
      <c r="AC452" s="206">
        <f t="shared" ca="1" si="27"/>
        <v>1</v>
      </c>
    </row>
    <row r="453" spans="3:29" x14ac:dyDescent="0.15">
      <c r="C453" s="107">
        <v>445</v>
      </c>
      <c r="D453" s="69">
        <f>IFERROR(MATCH(C453,索引!J:J,0),D452)</f>
        <v>43</v>
      </c>
      <c r="E453" s="69">
        <f t="shared" si="24"/>
        <v>11</v>
      </c>
      <c r="F453" s="69">
        <f>INDEX(索引!$F:$F,D453,1)</f>
        <v>10036</v>
      </c>
      <c r="G453" s="69" t="str">
        <f>INDEX(索引!$E:$E,D453,1)</f>
        <v>卧龙先生</v>
      </c>
      <c r="H453" s="69" t="str">
        <f>INDEX(索引!$G:$G,D453,1)</f>
        <v>弓将</v>
      </c>
      <c r="J453" s="208" t="str">
        <f ca="1">IF($H453="步将",'[3]配置系数（将领）'!I453,IF($H453="骑将",'[4]配置系数（将领）'!I453,IF($H453="弓将",'[5]配置系数（将领）'!I453,"")))</f>
        <v/>
      </c>
      <c r="K453" s="208" t="str">
        <f ca="1">IF($H453="步将",'[3]配置系数（将领）'!J453,IF($H453="骑将",'[4]配置系数（将领）'!J453,IF($H453="弓将",'[5]配置系数（将领）'!J453,"")))</f>
        <v/>
      </c>
      <c r="L453" s="208">
        <f>IF($H453="步将",'[3]配置系数（将领）'!K453,IF($H453="骑将",'[4]配置系数（将领）'!K453,IF($H453="弓将",'[5]配置系数（将领）'!K453,"")))</f>
        <v>0</v>
      </c>
      <c r="M453" s="208">
        <f>IF($H453="步将",'[3]配置系数（将领）'!L453,IF($H453="骑将",'[4]配置系数（将领）'!L453,IF($H453="弓将",'[5]配置系数（将领）'!L453,"")))</f>
        <v>0</v>
      </c>
      <c r="N453" s="208" t="str">
        <f ca="1">IF($H453="步将",'[3]配置系数（将领）'!M453,IF($H453="骑将",'[4]配置系数（将领）'!M453,IF($H453="弓将",'[5]配置系数（将领）'!M453,"")))</f>
        <v/>
      </c>
      <c r="O453" s="206">
        <f t="shared" ca="1" si="25"/>
        <v>1</v>
      </c>
      <c r="Q453" s="208" t="str">
        <f ca="1">IF($H453="步将",'[3]配置系数（将领）'!P453,IF($H453="骑将",'[4]配置系数（将领）'!P453,IF($H453="弓将",'[5]配置系数（将领）'!P453,"")))</f>
        <v/>
      </c>
      <c r="R453" s="208" t="str">
        <f ca="1">IF($H453="步将",'[3]配置系数（将领）'!Q453,IF($H453="骑将",'[4]配置系数（将领）'!Q453,IF($H453="弓将",'[5]配置系数（将领）'!Q453,"")))</f>
        <v/>
      </c>
      <c r="S453" s="208">
        <f>IF($H453="步将",'[3]配置系数（将领）'!R453,IF($H453="骑将",'[4]配置系数（将领）'!R453,IF($H453="弓将",'[5]配置系数（将领）'!R453,"")))</f>
        <v>0</v>
      </c>
      <c r="T453" s="208">
        <f>IF($H453="步将",'[3]配置系数（将领）'!S453,IF($H453="骑将",'[4]配置系数（将领）'!S453,IF($H453="弓将",'[5]配置系数（将领）'!S453,"")))</f>
        <v>0</v>
      </c>
      <c r="U453" s="208" t="str">
        <f ca="1">IF($H453="步将",'[3]配置系数（将领）'!T453,IF($H453="骑将",'[4]配置系数（将领）'!T453,IF($H453="弓将",'[5]配置系数（将领）'!T453,"")))</f>
        <v/>
      </c>
      <c r="V453" s="206">
        <f t="shared" ca="1" si="26"/>
        <v>1</v>
      </c>
      <c r="X453" s="208" t="str">
        <f ca="1">IF($H453="步将",'[3]配置系数（将领）'!W453,IF($H453="骑将",'[4]配置系数（将领）'!W453,IF($H453="弓将",'[5]配置系数（将领）'!W453,"")))</f>
        <v/>
      </c>
      <c r="Y453" s="208" t="str">
        <f ca="1">IF($H453="步将",'[3]配置系数（将领）'!X453,IF($H453="骑将",'[4]配置系数（将领）'!X453,IF($H453="弓将",'[5]配置系数（将领）'!X453,"")))</f>
        <v/>
      </c>
      <c r="Z453" s="208">
        <f>IF($H453="步将",'[3]配置系数（将领）'!Y453,IF($H453="骑将",'[4]配置系数（将领）'!Y453,IF($H453="弓将",'[5]配置系数（将领）'!Y453,"")))</f>
        <v>0</v>
      </c>
      <c r="AA453" s="208">
        <f>IF($H453="步将",'[3]配置系数（将领）'!Z453,IF($H453="骑将",'[4]配置系数（将领）'!Z453,IF($H453="弓将",'[5]配置系数（将领）'!Z453,"")))</f>
        <v>0</v>
      </c>
      <c r="AB453" s="208" t="str">
        <f ca="1">IF($H453="步将",'[3]配置系数（将领）'!AA453,IF($H453="骑将",'[4]配置系数（将领）'!AA453,IF($H453="弓将",'[5]配置系数（将领）'!AA453,"")))</f>
        <v/>
      </c>
      <c r="AC453" s="206">
        <f t="shared" ca="1" si="27"/>
        <v>1</v>
      </c>
    </row>
    <row r="454" spans="3:29" x14ac:dyDescent="0.15">
      <c r="C454" s="107">
        <v>446</v>
      </c>
      <c r="D454" s="69">
        <f>IFERROR(MATCH(C454,索引!J:J,0),D453)</f>
        <v>43</v>
      </c>
      <c r="E454" s="69">
        <f t="shared" si="24"/>
        <v>12</v>
      </c>
      <c r="F454" s="69">
        <f>INDEX(索引!$F:$F,D454,1)</f>
        <v>10036</v>
      </c>
      <c r="G454" s="69" t="str">
        <f>INDEX(索引!$E:$E,D454,1)</f>
        <v>卧龙先生</v>
      </c>
      <c r="H454" s="69" t="str">
        <f>INDEX(索引!$G:$G,D454,1)</f>
        <v>弓将</v>
      </c>
      <c r="J454" s="208" t="str">
        <f ca="1">IF($H454="步将",'[3]配置系数（将领）'!I454,IF($H454="骑将",'[4]配置系数（将领）'!I454,IF($H454="弓将",'[5]配置系数（将领）'!I454,"")))</f>
        <v/>
      </c>
      <c r="K454" s="208" t="str">
        <f ca="1">IF($H454="步将",'[3]配置系数（将领）'!J454,IF($H454="骑将",'[4]配置系数（将领）'!J454,IF($H454="弓将",'[5]配置系数（将领）'!J454,"")))</f>
        <v/>
      </c>
      <c r="L454" s="208">
        <f>IF($H454="步将",'[3]配置系数（将领）'!K454,IF($H454="骑将",'[4]配置系数（将领）'!K454,IF($H454="弓将",'[5]配置系数（将领）'!K454,"")))</f>
        <v>0</v>
      </c>
      <c r="M454" s="208">
        <f>IF($H454="步将",'[3]配置系数（将领）'!L454,IF($H454="骑将",'[4]配置系数（将领）'!L454,IF($H454="弓将",'[5]配置系数（将领）'!L454,"")))</f>
        <v>0</v>
      </c>
      <c r="N454" s="208" t="str">
        <f ca="1">IF($H454="步将",'[3]配置系数（将领）'!M454,IF($H454="骑将",'[4]配置系数（将领）'!M454,IF($H454="弓将",'[5]配置系数（将领）'!M454,"")))</f>
        <v/>
      </c>
      <c r="O454" s="206">
        <f t="shared" ca="1" si="25"/>
        <v>1</v>
      </c>
      <c r="Q454" s="208" t="str">
        <f ca="1">IF($H454="步将",'[3]配置系数（将领）'!P454,IF($H454="骑将",'[4]配置系数（将领）'!P454,IF($H454="弓将",'[5]配置系数（将领）'!P454,"")))</f>
        <v/>
      </c>
      <c r="R454" s="208" t="str">
        <f ca="1">IF($H454="步将",'[3]配置系数（将领）'!Q454,IF($H454="骑将",'[4]配置系数（将领）'!Q454,IF($H454="弓将",'[5]配置系数（将领）'!Q454,"")))</f>
        <v/>
      </c>
      <c r="S454" s="208">
        <f>IF($H454="步将",'[3]配置系数（将领）'!R454,IF($H454="骑将",'[4]配置系数（将领）'!R454,IF($H454="弓将",'[5]配置系数（将领）'!R454,"")))</f>
        <v>0</v>
      </c>
      <c r="T454" s="208">
        <f>IF($H454="步将",'[3]配置系数（将领）'!S454,IF($H454="骑将",'[4]配置系数（将领）'!S454,IF($H454="弓将",'[5]配置系数（将领）'!S454,"")))</f>
        <v>0</v>
      </c>
      <c r="U454" s="208" t="str">
        <f ca="1">IF($H454="步将",'[3]配置系数（将领）'!T454,IF($H454="骑将",'[4]配置系数（将领）'!T454,IF($H454="弓将",'[5]配置系数（将领）'!T454,"")))</f>
        <v/>
      </c>
      <c r="V454" s="206">
        <f t="shared" ca="1" si="26"/>
        <v>1</v>
      </c>
      <c r="X454" s="208" t="str">
        <f ca="1">IF($H454="步将",'[3]配置系数（将领）'!W454,IF($H454="骑将",'[4]配置系数（将领）'!W454,IF($H454="弓将",'[5]配置系数（将领）'!W454,"")))</f>
        <v/>
      </c>
      <c r="Y454" s="208" t="str">
        <f ca="1">IF($H454="步将",'[3]配置系数（将领）'!X454,IF($H454="骑将",'[4]配置系数（将领）'!X454,IF($H454="弓将",'[5]配置系数（将领）'!X454,"")))</f>
        <v/>
      </c>
      <c r="Z454" s="208">
        <f>IF($H454="步将",'[3]配置系数（将领）'!Y454,IF($H454="骑将",'[4]配置系数（将领）'!Y454,IF($H454="弓将",'[5]配置系数（将领）'!Y454,"")))</f>
        <v>0</v>
      </c>
      <c r="AA454" s="208">
        <f>IF($H454="步将",'[3]配置系数（将领）'!Z454,IF($H454="骑将",'[4]配置系数（将领）'!Z454,IF($H454="弓将",'[5]配置系数（将领）'!Z454,"")))</f>
        <v>0</v>
      </c>
      <c r="AB454" s="208" t="str">
        <f ca="1">IF($H454="步将",'[3]配置系数（将领）'!AA454,IF($H454="骑将",'[4]配置系数（将领）'!AA454,IF($H454="弓将",'[5]配置系数（将领）'!AA454,"")))</f>
        <v/>
      </c>
      <c r="AC454" s="206">
        <f t="shared" ca="1" si="27"/>
        <v>1</v>
      </c>
    </row>
    <row r="455" spans="3:29" x14ac:dyDescent="0.15">
      <c r="C455" s="107">
        <v>447</v>
      </c>
      <c r="D455" s="69">
        <f>IFERROR(MATCH(C455,索引!J:J,0),D454)</f>
        <v>43</v>
      </c>
      <c r="E455" s="69">
        <f t="shared" si="24"/>
        <v>13</v>
      </c>
      <c r="F455" s="69">
        <f>INDEX(索引!$F:$F,D455,1)</f>
        <v>10036</v>
      </c>
      <c r="G455" s="69" t="str">
        <f>INDEX(索引!$E:$E,D455,1)</f>
        <v>卧龙先生</v>
      </c>
      <c r="H455" s="69" t="str">
        <f>INDEX(索引!$G:$G,D455,1)</f>
        <v>弓将</v>
      </c>
      <c r="J455" s="208" t="str">
        <f ca="1">IF($H455="步将",'[3]配置系数（将领）'!I455,IF($H455="骑将",'[4]配置系数（将领）'!I455,IF($H455="弓将",'[5]配置系数（将领）'!I455,"")))</f>
        <v/>
      </c>
      <c r="K455" s="208" t="str">
        <f ca="1">IF($H455="步将",'[3]配置系数（将领）'!J455,IF($H455="骑将",'[4]配置系数（将领）'!J455,IF($H455="弓将",'[5]配置系数（将领）'!J455,"")))</f>
        <v/>
      </c>
      <c r="L455" s="208">
        <f>IF($H455="步将",'[3]配置系数（将领）'!K455,IF($H455="骑将",'[4]配置系数（将领）'!K455,IF($H455="弓将",'[5]配置系数（将领）'!K455,"")))</f>
        <v>0</v>
      </c>
      <c r="M455" s="208">
        <f>IF($H455="步将",'[3]配置系数（将领）'!L455,IF($H455="骑将",'[4]配置系数（将领）'!L455,IF($H455="弓将",'[5]配置系数（将领）'!L455,"")))</f>
        <v>0</v>
      </c>
      <c r="N455" s="208" t="str">
        <f ca="1">IF($H455="步将",'[3]配置系数（将领）'!M455,IF($H455="骑将",'[4]配置系数（将领）'!M455,IF($H455="弓将",'[5]配置系数（将领）'!M455,"")))</f>
        <v/>
      </c>
      <c r="O455" s="206">
        <f t="shared" ca="1" si="25"/>
        <v>1</v>
      </c>
      <c r="Q455" s="208" t="str">
        <f ca="1">IF($H455="步将",'[3]配置系数（将领）'!P455,IF($H455="骑将",'[4]配置系数（将领）'!P455,IF($H455="弓将",'[5]配置系数（将领）'!P455,"")))</f>
        <v/>
      </c>
      <c r="R455" s="208" t="str">
        <f ca="1">IF($H455="步将",'[3]配置系数（将领）'!Q455,IF($H455="骑将",'[4]配置系数（将领）'!Q455,IF($H455="弓将",'[5]配置系数（将领）'!Q455,"")))</f>
        <v/>
      </c>
      <c r="S455" s="208">
        <f>IF($H455="步将",'[3]配置系数（将领）'!R455,IF($H455="骑将",'[4]配置系数（将领）'!R455,IF($H455="弓将",'[5]配置系数（将领）'!R455,"")))</f>
        <v>0</v>
      </c>
      <c r="T455" s="208">
        <f>IF($H455="步将",'[3]配置系数（将领）'!S455,IF($H455="骑将",'[4]配置系数（将领）'!S455,IF($H455="弓将",'[5]配置系数（将领）'!S455,"")))</f>
        <v>0</v>
      </c>
      <c r="U455" s="208" t="str">
        <f ca="1">IF($H455="步将",'[3]配置系数（将领）'!T455,IF($H455="骑将",'[4]配置系数（将领）'!T455,IF($H455="弓将",'[5]配置系数（将领）'!T455,"")))</f>
        <v/>
      </c>
      <c r="V455" s="206">
        <f t="shared" ca="1" si="26"/>
        <v>1</v>
      </c>
      <c r="X455" s="208" t="str">
        <f ca="1">IF($H455="步将",'[3]配置系数（将领）'!W455,IF($H455="骑将",'[4]配置系数（将领）'!W455,IF($H455="弓将",'[5]配置系数（将领）'!W455,"")))</f>
        <v/>
      </c>
      <c r="Y455" s="208" t="str">
        <f ca="1">IF($H455="步将",'[3]配置系数（将领）'!X455,IF($H455="骑将",'[4]配置系数（将领）'!X455,IF($H455="弓将",'[5]配置系数（将领）'!X455,"")))</f>
        <v/>
      </c>
      <c r="Z455" s="208">
        <f>IF($H455="步将",'[3]配置系数（将领）'!Y455,IF($H455="骑将",'[4]配置系数（将领）'!Y455,IF($H455="弓将",'[5]配置系数（将领）'!Y455,"")))</f>
        <v>0</v>
      </c>
      <c r="AA455" s="208">
        <f>IF($H455="步将",'[3]配置系数（将领）'!Z455,IF($H455="骑将",'[4]配置系数（将领）'!Z455,IF($H455="弓将",'[5]配置系数（将领）'!Z455,"")))</f>
        <v>0</v>
      </c>
      <c r="AB455" s="208" t="str">
        <f ca="1">IF($H455="步将",'[3]配置系数（将领）'!AA455,IF($H455="骑将",'[4]配置系数（将领）'!AA455,IF($H455="弓将",'[5]配置系数（将领）'!AA455,"")))</f>
        <v/>
      </c>
      <c r="AC455" s="206">
        <f t="shared" ca="1" si="27"/>
        <v>1</v>
      </c>
    </row>
    <row r="456" spans="3:29" x14ac:dyDescent="0.15">
      <c r="C456" s="107">
        <v>448</v>
      </c>
      <c r="D456" s="69">
        <f>IFERROR(MATCH(C456,索引!J:J,0),D455)</f>
        <v>43</v>
      </c>
      <c r="E456" s="69">
        <f t="shared" si="24"/>
        <v>14</v>
      </c>
      <c r="F456" s="69">
        <f>INDEX(索引!$F:$F,D456,1)</f>
        <v>10036</v>
      </c>
      <c r="G456" s="69" t="str">
        <f>INDEX(索引!$E:$E,D456,1)</f>
        <v>卧龙先生</v>
      </c>
      <c r="H456" s="69" t="str">
        <f>INDEX(索引!$G:$G,D456,1)</f>
        <v>弓将</v>
      </c>
      <c r="J456" s="208" t="str">
        <f ca="1">IF($H456="步将",'[3]配置系数（将领）'!I456,IF($H456="骑将",'[4]配置系数（将领）'!I456,IF($H456="弓将",'[5]配置系数（将领）'!I456,"")))</f>
        <v/>
      </c>
      <c r="K456" s="208" t="str">
        <f ca="1">IF($H456="步将",'[3]配置系数（将领）'!J456,IF($H456="骑将",'[4]配置系数（将领）'!J456,IF($H456="弓将",'[5]配置系数（将领）'!J456,"")))</f>
        <v/>
      </c>
      <c r="L456" s="208">
        <f>IF($H456="步将",'[3]配置系数（将领）'!K456,IF($H456="骑将",'[4]配置系数（将领）'!K456,IF($H456="弓将",'[5]配置系数（将领）'!K456,"")))</f>
        <v>0</v>
      </c>
      <c r="M456" s="208">
        <f>IF($H456="步将",'[3]配置系数（将领）'!L456,IF($H456="骑将",'[4]配置系数（将领）'!L456,IF($H456="弓将",'[5]配置系数（将领）'!L456,"")))</f>
        <v>0</v>
      </c>
      <c r="N456" s="208" t="str">
        <f ca="1">IF($H456="步将",'[3]配置系数（将领）'!M456,IF($H456="骑将",'[4]配置系数（将领）'!M456,IF($H456="弓将",'[5]配置系数（将领）'!M456,"")))</f>
        <v/>
      </c>
      <c r="O456" s="206">
        <f t="shared" ca="1" si="25"/>
        <v>1</v>
      </c>
      <c r="Q456" s="208" t="str">
        <f ca="1">IF($H456="步将",'[3]配置系数（将领）'!P456,IF($H456="骑将",'[4]配置系数（将领）'!P456,IF($H456="弓将",'[5]配置系数（将领）'!P456,"")))</f>
        <v/>
      </c>
      <c r="R456" s="208" t="str">
        <f ca="1">IF($H456="步将",'[3]配置系数（将领）'!Q456,IF($H456="骑将",'[4]配置系数（将领）'!Q456,IF($H456="弓将",'[5]配置系数（将领）'!Q456,"")))</f>
        <v/>
      </c>
      <c r="S456" s="208">
        <f>IF($H456="步将",'[3]配置系数（将领）'!R456,IF($H456="骑将",'[4]配置系数（将领）'!R456,IF($H456="弓将",'[5]配置系数（将领）'!R456,"")))</f>
        <v>0</v>
      </c>
      <c r="T456" s="208">
        <f>IF($H456="步将",'[3]配置系数（将领）'!S456,IF($H456="骑将",'[4]配置系数（将领）'!S456,IF($H456="弓将",'[5]配置系数（将领）'!S456,"")))</f>
        <v>0</v>
      </c>
      <c r="U456" s="208" t="str">
        <f ca="1">IF($H456="步将",'[3]配置系数（将领）'!T456,IF($H456="骑将",'[4]配置系数（将领）'!T456,IF($H456="弓将",'[5]配置系数（将领）'!T456,"")))</f>
        <v/>
      </c>
      <c r="V456" s="206">
        <f t="shared" ca="1" si="26"/>
        <v>1</v>
      </c>
      <c r="X456" s="208" t="str">
        <f ca="1">IF($H456="步将",'[3]配置系数（将领）'!W456,IF($H456="骑将",'[4]配置系数（将领）'!W456,IF($H456="弓将",'[5]配置系数（将领）'!W456,"")))</f>
        <v/>
      </c>
      <c r="Y456" s="208" t="str">
        <f ca="1">IF($H456="步将",'[3]配置系数（将领）'!X456,IF($H456="骑将",'[4]配置系数（将领）'!X456,IF($H456="弓将",'[5]配置系数（将领）'!X456,"")))</f>
        <v/>
      </c>
      <c r="Z456" s="208">
        <f>IF($H456="步将",'[3]配置系数（将领）'!Y456,IF($H456="骑将",'[4]配置系数（将领）'!Y456,IF($H456="弓将",'[5]配置系数（将领）'!Y456,"")))</f>
        <v>0</v>
      </c>
      <c r="AA456" s="208">
        <f>IF($H456="步将",'[3]配置系数（将领）'!Z456,IF($H456="骑将",'[4]配置系数（将领）'!Z456,IF($H456="弓将",'[5]配置系数（将领）'!Z456,"")))</f>
        <v>0</v>
      </c>
      <c r="AB456" s="208" t="str">
        <f ca="1">IF($H456="步将",'[3]配置系数（将领）'!AA456,IF($H456="骑将",'[4]配置系数（将领）'!AA456,IF($H456="弓将",'[5]配置系数（将领）'!AA456,"")))</f>
        <v/>
      </c>
      <c r="AC456" s="206">
        <f t="shared" ca="1" si="27"/>
        <v>1</v>
      </c>
    </row>
    <row r="457" spans="3:29" x14ac:dyDescent="0.15">
      <c r="C457" s="107">
        <v>449</v>
      </c>
      <c r="D457" s="69">
        <f>IFERROR(MATCH(C457,索引!J:J,0),D456)</f>
        <v>43</v>
      </c>
      <c r="E457" s="69">
        <f t="shared" ref="E457:E520" si="28">MIN(IF(G457=G456,E456+1,1),15)</f>
        <v>15</v>
      </c>
      <c r="F457" s="69">
        <f>INDEX(索引!$F:$F,D457,1)</f>
        <v>10036</v>
      </c>
      <c r="G457" s="69" t="str">
        <f>INDEX(索引!$E:$E,D457,1)</f>
        <v>卧龙先生</v>
      </c>
      <c r="H457" s="69" t="str">
        <f>INDEX(索引!$G:$G,D457,1)</f>
        <v>弓将</v>
      </c>
      <c r="J457" s="208" t="str">
        <f ca="1">IF($H457="步将",'[3]配置系数（将领）'!I457,IF($H457="骑将",'[4]配置系数（将领）'!I457,IF($H457="弓将",'[5]配置系数（将领）'!I457,"")))</f>
        <v/>
      </c>
      <c r="K457" s="208" t="str">
        <f ca="1">IF($H457="步将",'[3]配置系数（将领）'!J457,IF($H457="骑将",'[4]配置系数（将领）'!J457,IF($H457="弓将",'[5]配置系数（将领）'!J457,"")))</f>
        <v/>
      </c>
      <c r="L457" s="208">
        <f>IF($H457="步将",'[3]配置系数（将领）'!K457,IF($H457="骑将",'[4]配置系数（将领）'!K457,IF($H457="弓将",'[5]配置系数（将领）'!K457,"")))</f>
        <v>0</v>
      </c>
      <c r="M457" s="208">
        <f>IF($H457="步将",'[3]配置系数（将领）'!L457,IF($H457="骑将",'[4]配置系数（将领）'!L457,IF($H457="弓将",'[5]配置系数（将领）'!L457,"")))</f>
        <v>0</v>
      </c>
      <c r="N457" s="208" t="str">
        <f ca="1">IF($H457="步将",'[3]配置系数（将领）'!M457,IF($H457="骑将",'[4]配置系数（将领）'!M457,IF($H457="弓将",'[5]配置系数（将领）'!M457,"")))</f>
        <v/>
      </c>
      <c r="O457" s="206">
        <f t="shared" ref="O457:O520" ca="1" si="29">IFERROR(IF(RIGHT(J457,1)="4",IF(MID(K457,FIND("{3}",K457)+3,1)="%",100,1),IF(RIGHT(J457,1)="3",IF(MID(K457,FIND("{2}",K457)+3,1)="%",100,1),IF(RIGHT(J457,1)="2",IF(MID(K457,FIND("{1}",K457)+3,1)="%",100,1),IF(MID(K457,FIND("{0}",K457)+3,1)="%",100,1)))),1)*IFERROR(IF(LEFT(N457,FIND("+",N457)-1)+0&lt;0,-1,1),1)</f>
        <v>1</v>
      </c>
      <c r="Q457" s="208" t="str">
        <f ca="1">IF($H457="步将",'[3]配置系数（将领）'!P457,IF($H457="骑将",'[4]配置系数（将领）'!P457,IF($H457="弓将",'[5]配置系数（将领）'!P457,"")))</f>
        <v/>
      </c>
      <c r="R457" s="208" t="str">
        <f ca="1">IF($H457="步将",'[3]配置系数（将领）'!Q457,IF($H457="骑将",'[4]配置系数（将领）'!Q457,IF($H457="弓将",'[5]配置系数（将领）'!Q457,"")))</f>
        <v/>
      </c>
      <c r="S457" s="208">
        <f>IF($H457="步将",'[3]配置系数（将领）'!R457,IF($H457="骑将",'[4]配置系数（将领）'!R457,IF($H457="弓将",'[5]配置系数（将领）'!R457,"")))</f>
        <v>0</v>
      </c>
      <c r="T457" s="208">
        <f>IF($H457="步将",'[3]配置系数（将领）'!S457,IF($H457="骑将",'[4]配置系数（将领）'!S457,IF($H457="弓将",'[5]配置系数（将领）'!S457,"")))</f>
        <v>0</v>
      </c>
      <c r="U457" s="208" t="str">
        <f ca="1">IF($H457="步将",'[3]配置系数（将领）'!T457,IF($H457="骑将",'[4]配置系数（将领）'!T457,IF($H457="弓将",'[5]配置系数（将领）'!T457,"")))</f>
        <v/>
      </c>
      <c r="V457" s="206">
        <f t="shared" ref="V457:V520" ca="1" si="30">IFERROR(IF(RIGHT(Q457,1)="4",IF(MID(R457,FIND("{3}",R457)+3,1)="%",100,1),IF(RIGHT(Q457,1)="3",IF(MID(R457,FIND("{2}",R457)+3,1)="%",100,1),IF(RIGHT(Q457,1)="2",IF(MID(R457,FIND("{1}",R457)+3,1)="%",100,1),IF(MID(R457,FIND("{0}",R457)+3,1)="%",100,1)))),1)*IFERROR(IF(LEFT(U457,FIND("+",U457)-1)+0&lt;0,-1,1),1)</f>
        <v>1</v>
      </c>
      <c r="X457" s="208" t="str">
        <f ca="1">IF($H457="步将",'[3]配置系数（将领）'!W457,IF($H457="骑将",'[4]配置系数（将领）'!W457,IF($H457="弓将",'[5]配置系数（将领）'!W457,"")))</f>
        <v/>
      </c>
      <c r="Y457" s="208" t="str">
        <f ca="1">IF($H457="步将",'[3]配置系数（将领）'!X457,IF($H457="骑将",'[4]配置系数（将领）'!X457,IF($H457="弓将",'[5]配置系数（将领）'!X457,"")))</f>
        <v/>
      </c>
      <c r="Z457" s="208">
        <f>IF($H457="步将",'[3]配置系数（将领）'!Y457,IF($H457="骑将",'[4]配置系数（将领）'!Y457,IF($H457="弓将",'[5]配置系数（将领）'!Y457,"")))</f>
        <v>0</v>
      </c>
      <c r="AA457" s="208">
        <f>IF($H457="步将",'[3]配置系数（将领）'!Z457,IF($H457="骑将",'[4]配置系数（将领）'!Z457,IF($H457="弓将",'[5]配置系数（将领）'!Z457,"")))</f>
        <v>0</v>
      </c>
      <c r="AB457" s="208" t="str">
        <f ca="1">IF($H457="步将",'[3]配置系数（将领）'!AA457,IF($H457="骑将",'[4]配置系数（将领）'!AA457,IF($H457="弓将",'[5]配置系数（将领）'!AA457,"")))</f>
        <v/>
      </c>
      <c r="AC457" s="206">
        <f t="shared" ref="AC457:AC520" ca="1" si="31">IFERROR(IF(RIGHT(X457,1)="4",IF(MID(Y457,FIND("{3}",Y457)+3,1)="%",100,1),IF(RIGHT(X457,1)="3",IF(MID(Y457,FIND("{2}",Y457)+3,1)="%",100,1),IF(RIGHT(X457,1)="2",IF(MID(Y457,FIND("{1}",Y457)+3,1)="%",100,1),IF(MID(Y457,FIND("{0}",Y457)+3,1)="%",100,1)))),1)*IFERROR(IF(LEFT(AB457,FIND("+",AB457)-1)+0&lt;0,-1,1),1)</f>
        <v>1</v>
      </c>
    </row>
    <row r="458" spans="3:29" x14ac:dyDescent="0.15">
      <c r="C458" s="107">
        <v>450</v>
      </c>
      <c r="D458" s="69">
        <f>IFERROR(MATCH(C458,索引!J:J,0),D457)</f>
        <v>44</v>
      </c>
      <c r="E458" s="69">
        <f t="shared" si="28"/>
        <v>1</v>
      </c>
      <c r="F458" s="69">
        <f>INDEX(索引!$F:$F,D458,1)</f>
        <v>10037</v>
      </c>
      <c r="G458" s="69" t="str">
        <f>INDEX(索引!$E:$E,D458,1)</f>
        <v>马良</v>
      </c>
      <c r="H458" s="69" t="str">
        <f>INDEX(索引!$G:$G,D458,1)</f>
        <v>弓将</v>
      </c>
      <c r="J458" s="208" t="str">
        <f ca="1">IF($H458="步将",'[3]配置系数（将领）'!I458,IF($H458="骑将",'[4]配置系数（将领）'!I458,IF($H458="弓将",'[5]配置系数（将领）'!I458,"")))</f>
        <v>1003700000101</v>
      </c>
      <c r="K458" s="208" t="str">
        <f ca="1">IF($H458="步将",'[3]配置系数（将领）'!J458,IF($H458="骑将",'[4]配置系数（将领）'!J458,IF($H458="弓将",'[5]配置系数（将领）'!J458,"")))</f>
        <v>普通攻击:对单体敌人造成{0}%的武力伤害</v>
      </c>
      <c r="L458" s="208">
        <f>IF($H458="步将",'[3]配置系数（将领）'!K458,IF($H458="骑将",'[4]配置系数（将领）'!K458,IF($H458="弓将",'[5]配置系数（将领）'!K458,"")))</f>
        <v>0</v>
      </c>
      <c r="M458" s="208">
        <f>IF($H458="步将",'[3]配置系数（将领）'!L458,IF($H458="骑将",'[4]配置系数（将领）'!L458,IF($H458="弓将",'[5]配置系数（将领）'!L458,"")))</f>
        <v>0</v>
      </c>
      <c r="N458" s="208" t="str">
        <f ca="1">IF($H458="步将",'[3]配置系数（将领）'!M458,IF($H458="骑将",'[4]配置系数（将领）'!M458,IF($H458="弓将",'[5]配置系数（将领）'!M458,"")))</f>
        <v>0.25+0.25+0.25+0.25+0.25+0.25+0.25+0.25+0.25+0.25+0.25+0.25+0.25+0.25+0.25+0.25+0.25</v>
      </c>
      <c r="O458" s="206">
        <f t="shared" ca="1" si="29"/>
        <v>100</v>
      </c>
      <c r="Q458" s="208" t="str">
        <f ca="1">IF($H458="步将",'[3]配置系数（将领）'!P458,IF($H458="骑将",'[4]配置系数（将领）'!P458,IF($H458="弓将",'[5]配置系数（将领）'!P458,"")))</f>
        <v/>
      </c>
      <c r="R458" s="208" t="str">
        <f ca="1">IF($H458="步将",'[3]配置系数（将领）'!Q458,IF($H458="骑将",'[4]配置系数（将领）'!Q458,IF($H458="弓将",'[5]配置系数（将领）'!Q458,"")))</f>
        <v/>
      </c>
      <c r="S458" s="208">
        <f>IF($H458="步将",'[3]配置系数（将领）'!R458,IF($H458="骑将",'[4]配置系数（将领）'!R458,IF($H458="弓将",'[5]配置系数（将领）'!R458,"")))</f>
        <v>0</v>
      </c>
      <c r="T458" s="208">
        <f>IF($H458="步将",'[3]配置系数（将领）'!S458,IF($H458="骑将",'[4]配置系数（将领）'!S458,IF($H458="弓将",'[5]配置系数（将领）'!S458,"")))</f>
        <v>0</v>
      </c>
      <c r="U458" s="208" t="str">
        <f ca="1">IF($H458="步将",'[3]配置系数（将领）'!T458,IF($H458="骑将",'[4]配置系数（将领）'!T458,IF($H458="弓将",'[5]配置系数（将领）'!T458,"")))</f>
        <v/>
      </c>
      <c r="V458" s="206">
        <f t="shared" ca="1" si="30"/>
        <v>1</v>
      </c>
      <c r="X458" s="208" t="str">
        <f ca="1">IF($H458="步将",'[3]配置系数（将领）'!W458,IF($H458="骑将",'[4]配置系数（将领）'!W458,IF($H458="弓将",'[5]配置系数（将领）'!W458,"")))</f>
        <v/>
      </c>
      <c r="Y458" s="208" t="str">
        <f ca="1">IF($H458="步将",'[3]配置系数（将领）'!X458,IF($H458="骑将",'[4]配置系数（将领）'!X458,IF($H458="弓将",'[5]配置系数（将领）'!X458,"")))</f>
        <v/>
      </c>
      <c r="Z458" s="208">
        <f>IF($H458="步将",'[3]配置系数（将领）'!Y458,IF($H458="骑将",'[4]配置系数（将领）'!Y458,IF($H458="弓将",'[5]配置系数（将领）'!Y458,"")))</f>
        <v>0</v>
      </c>
      <c r="AA458" s="208">
        <f>IF($H458="步将",'[3]配置系数（将领）'!Z458,IF($H458="骑将",'[4]配置系数（将领）'!Z458,IF($H458="弓将",'[5]配置系数（将领）'!Z458,"")))</f>
        <v>0</v>
      </c>
      <c r="AB458" s="208" t="str">
        <f ca="1">IF($H458="步将",'[3]配置系数（将领）'!AA458,IF($H458="骑将",'[4]配置系数（将领）'!AA458,IF($H458="弓将",'[5]配置系数（将领）'!AA458,"")))</f>
        <v/>
      </c>
      <c r="AC458" s="206">
        <f t="shared" ca="1" si="31"/>
        <v>1</v>
      </c>
    </row>
    <row r="459" spans="3:29" x14ac:dyDescent="0.15">
      <c r="C459" s="107">
        <v>451</v>
      </c>
      <c r="D459" s="69">
        <f>IFERROR(MATCH(C459,索引!J:J,0),D458)</f>
        <v>44</v>
      </c>
      <c r="E459" s="69">
        <f t="shared" si="28"/>
        <v>2</v>
      </c>
      <c r="F459" s="69">
        <f>INDEX(索引!$F:$F,D459,1)</f>
        <v>10037</v>
      </c>
      <c r="G459" s="69" t="str">
        <f>INDEX(索引!$E:$E,D459,1)</f>
        <v>马良</v>
      </c>
      <c r="H459" s="69" t="str">
        <f>INDEX(索引!$G:$G,D459,1)</f>
        <v>弓将</v>
      </c>
      <c r="J459" s="208" t="str">
        <f ca="1">IF($H459="步将",'[3]配置系数（将领）'!I459,IF($H459="骑将",'[4]配置系数（将领）'!I459,IF($H459="弓将",'[5]配置系数（将领）'!I459,"")))</f>
        <v>1003700000201</v>
      </c>
      <c r="K459" s="208" t="str">
        <f ca="1">IF($H459="步将",'[3]配置系数（将领）'!J459,IF($H459="骑将",'[4]配置系数（将领）'!J459,IF($H459="弓将",'[5]配置系数（将领）'!J459,"")))</f>
        <v>怒气技能:使范围内所有友方武将获得{0}%减伤，持续10秒，并制造一片结界，每秒为范围内友方单位恢复攻击力{1}%的生命值，结界持续5秒。</v>
      </c>
      <c r="L459" s="208">
        <f>IF($H459="步将",'[3]配置系数（将领）'!K459,IF($H459="骑将",'[4]配置系数（将领）'!K459,IF($H459="弓将",'[5]配置系数（将领）'!K459,"")))</f>
        <v>0</v>
      </c>
      <c r="M459" s="208">
        <f>IF($H459="步将",'[3]配置系数（将领）'!L459,IF($H459="骑将",'[4]配置系数（将领）'!L459,IF($H459="弓将",'[5]配置系数（将领）'!L459,"")))</f>
        <v>0</v>
      </c>
      <c r="N459" s="208" t="str">
        <f ca="1">IF($H459="步将",'[3]配置系数（将领）'!M459,IF($H459="骑将",'[4]配置系数（将领）'!M459,IF($H459="弓将",'[5]配置系数（将领）'!M459,"")))</f>
        <v>0.08+0.095+0.11+0.125+0.14+0.155+0.17+0.185+0.2+0.215+0.23+0.245+0.26+0.275+0.29+0.305+0.32</v>
      </c>
      <c r="O459" s="206">
        <f t="shared" ca="1" si="29"/>
        <v>100</v>
      </c>
      <c r="Q459" s="208" t="str">
        <f ca="1">IF($H459="步将",'[3]配置系数（将领）'!P459,IF($H459="骑将",'[4]配置系数（将领）'!P459,IF($H459="弓将",'[5]配置系数（将领）'!P459,"")))</f>
        <v/>
      </c>
      <c r="R459" s="208" t="str">
        <f ca="1">IF($H459="步将",'[3]配置系数（将领）'!Q459,IF($H459="骑将",'[4]配置系数（将领）'!Q459,IF($H459="弓将",'[5]配置系数（将领）'!Q459,"")))</f>
        <v/>
      </c>
      <c r="S459" s="208">
        <f>IF($H459="步将",'[3]配置系数（将领）'!R459,IF($H459="骑将",'[4]配置系数（将领）'!R459,IF($H459="弓将",'[5]配置系数（将领）'!R459,"")))</f>
        <v>0</v>
      </c>
      <c r="T459" s="208">
        <f>IF($H459="步将",'[3]配置系数（将领）'!S459,IF($H459="骑将",'[4]配置系数（将领）'!S459,IF($H459="弓将",'[5]配置系数（将领）'!S459,"")))</f>
        <v>0</v>
      </c>
      <c r="U459" s="208" t="str">
        <f ca="1">IF($H459="步将",'[3]配置系数（将领）'!T459,IF($H459="骑将",'[4]配置系数（将领）'!T459,IF($H459="弓将",'[5]配置系数（将领）'!T459,"")))</f>
        <v/>
      </c>
      <c r="V459" s="206">
        <f t="shared" ca="1" si="30"/>
        <v>1</v>
      </c>
      <c r="X459" s="208" t="str">
        <f ca="1">IF($H459="步将",'[3]配置系数（将领）'!W459,IF($H459="骑将",'[4]配置系数（将领）'!W459,IF($H459="弓将",'[5]配置系数（将领）'!W459,"")))</f>
        <v/>
      </c>
      <c r="Y459" s="208" t="str">
        <f ca="1">IF($H459="步将",'[3]配置系数（将领）'!X459,IF($H459="骑将",'[4]配置系数（将领）'!X459,IF($H459="弓将",'[5]配置系数（将领）'!X459,"")))</f>
        <v/>
      </c>
      <c r="Z459" s="208">
        <f>IF($H459="步将",'[3]配置系数（将领）'!Y459,IF($H459="骑将",'[4]配置系数（将领）'!Y459,IF($H459="弓将",'[5]配置系数（将领）'!Y459,"")))</f>
        <v>0</v>
      </c>
      <c r="AA459" s="208">
        <f>IF($H459="步将",'[3]配置系数（将领）'!Z459,IF($H459="骑将",'[4]配置系数（将领）'!Z459,IF($H459="弓将",'[5]配置系数（将领）'!Z459,"")))</f>
        <v>0</v>
      </c>
      <c r="AB459" s="208" t="str">
        <f ca="1">IF($H459="步将",'[3]配置系数（将领）'!AA459,IF($H459="骑将",'[4]配置系数（将领）'!AA459,IF($H459="弓将",'[5]配置系数（将领）'!AA459,"")))</f>
        <v/>
      </c>
      <c r="AC459" s="206">
        <f t="shared" ca="1" si="31"/>
        <v>1</v>
      </c>
    </row>
    <row r="460" spans="3:29" x14ac:dyDescent="0.15">
      <c r="C460" s="107">
        <v>452</v>
      </c>
      <c r="D460" s="69">
        <f>IFERROR(MATCH(C460,索引!J:J,0),D459)</f>
        <v>44</v>
      </c>
      <c r="E460" s="69">
        <f t="shared" si="28"/>
        <v>3</v>
      </c>
      <c r="F460" s="69">
        <f>INDEX(索引!$F:$F,D460,1)</f>
        <v>10037</v>
      </c>
      <c r="G460" s="69" t="str">
        <f>INDEX(索引!$E:$E,D460,1)</f>
        <v>马良</v>
      </c>
      <c r="H460" s="69" t="str">
        <f>INDEX(索引!$G:$G,D460,1)</f>
        <v>弓将</v>
      </c>
      <c r="J460" s="208" t="str">
        <f ca="1">IF($H460="步将",'[3]配置系数（将领）'!I460,IF($H460="骑将",'[4]配置系数（将领）'!I460,IF($H460="弓将",'[5]配置系数（将领）'!I460,"")))</f>
        <v>1003700000202</v>
      </c>
      <c r="K460" s="208" t="str">
        <f ca="1">IF($H460="步将",'[3]配置系数（将领）'!J460,IF($H460="骑将",'[4]配置系数（将领）'!J460,IF($H460="弓将",'[5]配置系数（将领）'!J460,"")))</f>
        <v>怒气技能:使范围内所有友方武将获得{0}%减伤，持续10秒，并制造一片结界，每秒为范围内友方单位恢复攻击力{1}%的生命值，结界持续5秒。</v>
      </c>
      <c r="L460" s="208">
        <f>IF($H460="步将",'[3]配置系数（将领）'!K460,IF($H460="骑将",'[4]配置系数（将领）'!K460,IF($H460="弓将",'[5]配置系数（将领）'!K460,"")))</f>
        <v>0</v>
      </c>
      <c r="M460" s="208">
        <f>IF($H460="步将",'[3]配置系数（将领）'!L460,IF($H460="骑将",'[4]配置系数（将领）'!L460,IF($H460="弓将",'[5]配置系数（将领）'!L460,"")))</f>
        <v>0</v>
      </c>
      <c r="N460" s="208" t="str">
        <f ca="1">IF($H460="步将",'[3]配置系数（将领）'!M460,IF($H460="骑将",'[4]配置系数（将领）'!M460,IF($H460="弓将",'[5]配置系数（将领）'!M460,"")))</f>
        <v>0.07+0.08+0.09+0.1+0.11+0.12+0.13+0.14+0.15+0.16+0.17+0.18+0.19+0.2+0.21+0.22+0.23</v>
      </c>
      <c r="O460" s="206">
        <f t="shared" ca="1" si="29"/>
        <v>100</v>
      </c>
      <c r="Q460" s="208" t="str">
        <f ca="1">IF($H460="步将",'[3]配置系数（将领）'!P460,IF($H460="骑将",'[4]配置系数（将领）'!P460,IF($H460="弓将",'[5]配置系数（将领）'!P460,"")))</f>
        <v/>
      </c>
      <c r="R460" s="208" t="str">
        <f ca="1">IF($H460="步将",'[3]配置系数（将领）'!Q460,IF($H460="骑将",'[4]配置系数（将领）'!Q460,IF($H460="弓将",'[5]配置系数（将领）'!Q460,"")))</f>
        <v/>
      </c>
      <c r="S460" s="208">
        <f>IF($H460="步将",'[3]配置系数（将领）'!R460,IF($H460="骑将",'[4]配置系数（将领）'!R460,IF($H460="弓将",'[5]配置系数（将领）'!R460,"")))</f>
        <v>0</v>
      </c>
      <c r="T460" s="208">
        <f>IF($H460="步将",'[3]配置系数（将领）'!S460,IF($H460="骑将",'[4]配置系数（将领）'!S460,IF($H460="弓将",'[5]配置系数（将领）'!S460,"")))</f>
        <v>0</v>
      </c>
      <c r="U460" s="208" t="str">
        <f ca="1">IF($H460="步将",'[3]配置系数（将领）'!T460,IF($H460="骑将",'[4]配置系数（将领）'!T460,IF($H460="弓将",'[5]配置系数（将领）'!T460,"")))</f>
        <v/>
      </c>
      <c r="V460" s="206">
        <f t="shared" ca="1" si="30"/>
        <v>1</v>
      </c>
      <c r="X460" s="208" t="str">
        <f ca="1">IF($H460="步将",'[3]配置系数（将领）'!W460,IF($H460="骑将",'[4]配置系数（将领）'!W460,IF($H460="弓将",'[5]配置系数（将领）'!W460,"")))</f>
        <v/>
      </c>
      <c r="Y460" s="208" t="str">
        <f ca="1">IF($H460="步将",'[3]配置系数（将领）'!X460,IF($H460="骑将",'[4]配置系数（将领）'!X460,IF($H460="弓将",'[5]配置系数（将领）'!X460,"")))</f>
        <v/>
      </c>
      <c r="Z460" s="208">
        <f>IF($H460="步将",'[3]配置系数（将领）'!Y460,IF($H460="骑将",'[4]配置系数（将领）'!Y460,IF($H460="弓将",'[5]配置系数（将领）'!Y460,"")))</f>
        <v>0</v>
      </c>
      <c r="AA460" s="208">
        <f>IF($H460="步将",'[3]配置系数（将领）'!Z460,IF($H460="骑将",'[4]配置系数（将领）'!Z460,IF($H460="弓将",'[5]配置系数（将领）'!Z460,"")))</f>
        <v>0</v>
      </c>
      <c r="AB460" s="208" t="str">
        <f ca="1">IF($H460="步将",'[3]配置系数（将领）'!AA460,IF($H460="骑将",'[4]配置系数（将领）'!AA460,IF($H460="弓将",'[5]配置系数（将领）'!AA460,"")))</f>
        <v/>
      </c>
      <c r="AC460" s="206">
        <f t="shared" ca="1" si="31"/>
        <v>1</v>
      </c>
    </row>
    <row r="461" spans="3:29" x14ac:dyDescent="0.15">
      <c r="C461" s="107">
        <v>453</v>
      </c>
      <c r="D461" s="69">
        <f>IFERROR(MATCH(C461,索引!J:J,0),D460)</f>
        <v>44</v>
      </c>
      <c r="E461" s="69">
        <f t="shared" si="28"/>
        <v>4</v>
      </c>
      <c r="F461" s="69">
        <f>INDEX(索引!$F:$F,D461,1)</f>
        <v>10037</v>
      </c>
      <c r="G461" s="69" t="str">
        <f>INDEX(索引!$E:$E,D461,1)</f>
        <v>马良</v>
      </c>
      <c r="H461" s="69" t="str">
        <f>INDEX(索引!$G:$G,D461,1)</f>
        <v>弓将</v>
      </c>
      <c r="J461" s="208" t="str">
        <f ca="1">IF($H461="步将",'[3]配置系数（将领）'!I461,IF($H461="骑将",'[4]配置系数（将领）'!I461,IF($H461="弓将",'[5]配置系数（将领）'!I461,"")))</f>
        <v>1003700000301</v>
      </c>
      <c r="K461" s="208" t="str">
        <f ca="1">IF($H461="步将",'[3]配置系数（将领）'!J461,IF($H461="骑将",'[4]配置系数（将领）'!J461,IF($H461="弓将",'[5]配置系数（将领）'!J461,"")))</f>
        <v>被动技能1:每8秒为周围生命最低的友军士兵治疗自身攻击{0}%的生命，并恢复{1}点士气。</v>
      </c>
      <c r="L461" s="208">
        <f>IF($H461="步将",'[3]配置系数（将领）'!K461,IF($H461="骑将",'[4]配置系数（将领）'!K461,IF($H461="弓将",'[5]配置系数（将领）'!K461,"")))</f>
        <v>0</v>
      </c>
      <c r="M461" s="208">
        <f>IF($H461="步将",'[3]配置系数（将领）'!L461,IF($H461="骑将",'[4]配置系数（将领）'!L461,IF($H461="弓将",'[5]配置系数（将领）'!L461,"")))</f>
        <v>0</v>
      </c>
      <c r="N461" s="208" t="str">
        <f ca="1">IF($H461="步将",'[3]配置系数（将领）'!M461,IF($H461="骑将",'[4]配置系数（将领）'!M461,IF($H461="弓将",'[5]配置系数（将领）'!M461,"")))</f>
        <v>0.1+0.125+0.15+0.175+0.2+0.225+0.25+0.275+0.3+0.27+0.29+0.31+0.33+0.35+0.37+0.39+0.41</v>
      </c>
      <c r="O461" s="206">
        <f t="shared" ca="1" si="29"/>
        <v>100</v>
      </c>
      <c r="Q461" s="208" t="str">
        <f ca="1">IF($H461="步将",'[3]配置系数（将领）'!P461,IF($H461="骑将",'[4]配置系数（将领）'!P461,IF($H461="弓将",'[5]配置系数（将领）'!P461,"")))</f>
        <v/>
      </c>
      <c r="R461" s="208" t="str">
        <f ca="1">IF($H461="步将",'[3]配置系数（将领）'!Q461,IF($H461="骑将",'[4]配置系数（将领）'!Q461,IF($H461="弓将",'[5]配置系数（将领）'!Q461,"")))</f>
        <v/>
      </c>
      <c r="S461" s="208">
        <f>IF($H461="步将",'[3]配置系数（将领）'!R461,IF($H461="骑将",'[4]配置系数（将领）'!R461,IF($H461="弓将",'[5]配置系数（将领）'!R461,"")))</f>
        <v>0</v>
      </c>
      <c r="T461" s="208">
        <f>IF($H461="步将",'[3]配置系数（将领）'!S461,IF($H461="骑将",'[4]配置系数（将领）'!S461,IF($H461="弓将",'[5]配置系数（将领）'!S461,"")))</f>
        <v>0</v>
      </c>
      <c r="U461" s="208" t="str">
        <f ca="1">IF($H461="步将",'[3]配置系数（将领）'!T461,IF($H461="骑将",'[4]配置系数（将领）'!T461,IF($H461="弓将",'[5]配置系数（将领）'!T461,"")))</f>
        <v/>
      </c>
      <c r="V461" s="206">
        <f t="shared" ca="1" si="30"/>
        <v>1</v>
      </c>
      <c r="X461" s="208" t="str">
        <f ca="1">IF($H461="步将",'[3]配置系数（将领）'!W461,IF($H461="骑将",'[4]配置系数（将领）'!W461,IF($H461="弓将",'[5]配置系数（将领）'!W461,"")))</f>
        <v/>
      </c>
      <c r="Y461" s="208" t="str">
        <f ca="1">IF($H461="步将",'[3]配置系数（将领）'!X461,IF($H461="骑将",'[4]配置系数（将领）'!X461,IF($H461="弓将",'[5]配置系数（将领）'!X461,"")))</f>
        <v/>
      </c>
      <c r="Z461" s="208">
        <f>IF($H461="步将",'[3]配置系数（将领）'!Y461,IF($H461="骑将",'[4]配置系数（将领）'!Y461,IF($H461="弓将",'[5]配置系数（将领）'!Y461,"")))</f>
        <v>0</v>
      </c>
      <c r="AA461" s="208">
        <f>IF($H461="步将",'[3]配置系数（将领）'!Z461,IF($H461="骑将",'[4]配置系数（将领）'!Z461,IF($H461="弓将",'[5]配置系数（将领）'!Z461,"")))</f>
        <v>0</v>
      </c>
      <c r="AB461" s="208" t="str">
        <f ca="1">IF($H461="步将",'[3]配置系数（将领）'!AA461,IF($H461="骑将",'[4]配置系数（将领）'!AA461,IF($H461="弓将",'[5]配置系数（将领）'!AA461,"")))</f>
        <v/>
      </c>
      <c r="AC461" s="206">
        <f t="shared" ca="1" si="31"/>
        <v>1</v>
      </c>
    </row>
    <row r="462" spans="3:29" x14ac:dyDescent="0.15">
      <c r="C462" s="107">
        <v>454</v>
      </c>
      <c r="D462" s="69">
        <f>IFERROR(MATCH(C462,索引!J:J,0),D461)</f>
        <v>44</v>
      </c>
      <c r="E462" s="69">
        <f t="shared" si="28"/>
        <v>5</v>
      </c>
      <c r="F462" s="69">
        <f>INDEX(索引!$F:$F,D462,1)</f>
        <v>10037</v>
      </c>
      <c r="G462" s="69" t="str">
        <f>INDEX(索引!$E:$E,D462,1)</f>
        <v>马良</v>
      </c>
      <c r="H462" s="69" t="str">
        <f>INDEX(索引!$G:$G,D462,1)</f>
        <v>弓将</v>
      </c>
      <c r="J462" s="208" t="str">
        <f ca="1">IF($H462="步将",'[3]配置系数（将领）'!I462,IF($H462="骑将",'[4]配置系数（将领）'!I462,IF($H462="弓将",'[5]配置系数（将领）'!I462,"")))</f>
        <v>1003700000302</v>
      </c>
      <c r="K462" s="208" t="str">
        <f ca="1">IF($H462="步将",'[3]配置系数（将领）'!J462,IF($H462="骑将",'[4]配置系数（将领）'!J462,IF($H462="弓将",'[5]配置系数（将领）'!J462,"")))</f>
        <v>被动技能1:每8秒为周围生命最低的友军士兵治疗自身攻击{0}%的生命，并恢复{1}点士气。</v>
      </c>
      <c r="L462" s="208">
        <f>IF($H462="步将",'[3]配置系数（将领）'!K462,IF($H462="骑将",'[4]配置系数（将领）'!K462,IF($H462="弓将",'[5]配置系数（将领）'!K462,"")))</f>
        <v>0</v>
      </c>
      <c r="M462" s="208">
        <f>IF($H462="步将",'[3]配置系数（将领）'!L462,IF($H462="骑将",'[4]配置系数（将领）'!L462,IF($H462="弓将",'[5]配置系数（将领）'!L462,"")))</f>
        <v>0</v>
      </c>
      <c r="N462" s="208" t="str">
        <f ca="1">IF($H462="步将",'[3]配置系数（将领）'!M462,IF($H462="骑将",'[4]配置系数（将领）'!M462,IF($H462="弓将",'[5]配置系数（将领）'!M462,"")))</f>
        <v>8+9+10+11+12+13+14+15+16+17+18+19+20+21+22+23+24</v>
      </c>
      <c r="O462" s="206">
        <f t="shared" ca="1" si="29"/>
        <v>1</v>
      </c>
      <c r="Q462" s="208" t="str">
        <f ca="1">IF($H462="步将",'[3]配置系数（将领）'!P462,IF($H462="骑将",'[4]配置系数（将领）'!P462,IF($H462="弓将",'[5]配置系数（将领）'!P462,"")))</f>
        <v/>
      </c>
      <c r="R462" s="208" t="str">
        <f ca="1">IF($H462="步将",'[3]配置系数（将领）'!Q462,IF($H462="骑将",'[4]配置系数（将领）'!Q462,IF($H462="弓将",'[5]配置系数（将领）'!Q462,"")))</f>
        <v/>
      </c>
      <c r="S462" s="208">
        <f>IF($H462="步将",'[3]配置系数（将领）'!R462,IF($H462="骑将",'[4]配置系数（将领）'!R462,IF($H462="弓将",'[5]配置系数（将领）'!R462,"")))</f>
        <v>0</v>
      </c>
      <c r="T462" s="208">
        <f>IF($H462="步将",'[3]配置系数（将领）'!S462,IF($H462="骑将",'[4]配置系数（将领）'!S462,IF($H462="弓将",'[5]配置系数（将领）'!S462,"")))</f>
        <v>0</v>
      </c>
      <c r="U462" s="208" t="str">
        <f ca="1">IF($H462="步将",'[3]配置系数（将领）'!T462,IF($H462="骑将",'[4]配置系数（将领）'!T462,IF($H462="弓将",'[5]配置系数（将领）'!T462,"")))</f>
        <v/>
      </c>
      <c r="V462" s="206">
        <f t="shared" ca="1" si="30"/>
        <v>1</v>
      </c>
      <c r="X462" s="208" t="str">
        <f ca="1">IF($H462="步将",'[3]配置系数（将领）'!W462,IF($H462="骑将",'[4]配置系数（将领）'!W462,IF($H462="弓将",'[5]配置系数（将领）'!W462,"")))</f>
        <v/>
      </c>
      <c r="Y462" s="208" t="str">
        <f ca="1">IF($H462="步将",'[3]配置系数（将领）'!X462,IF($H462="骑将",'[4]配置系数（将领）'!X462,IF($H462="弓将",'[5]配置系数（将领）'!X462,"")))</f>
        <v/>
      </c>
      <c r="Z462" s="208">
        <f>IF($H462="步将",'[3]配置系数（将领）'!Y462,IF($H462="骑将",'[4]配置系数（将领）'!Y462,IF($H462="弓将",'[5]配置系数（将领）'!Y462,"")))</f>
        <v>0</v>
      </c>
      <c r="AA462" s="208">
        <f>IF($H462="步将",'[3]配置系数（将领）'!Z462,IF($H462="骑将",'[4]配置系数（将领）'!Z462,IF($H462="弓将",'[5]配置系数（将领）'!Z462,"")))</f>
        <v>0</v>
      </c>
      <c r="AB462" s="208" t="str">
        <f ca="1">IF($H462="步将",'[3]配置系数（将领）'!AA462,IF($H462="骑将",'[4]配置系数（将领）'!AA462,IF($H462="弓将",'[5]配置系数（将领）'!AA462,"")))</f>
        <v/>
      </c>
      <c r="AC462" s="206">
        <f t="shared" ca="1" si="31"/>
        <v>1</v>
      </c>
    </row>
    <row r="463" spans="3:29" x14ac:dyDescent="0.15">
      <c r="C463" s="107">
        <v>455</v>
      </c>
      <c r="D463" s="69">
        <f>IFERROR(MATCH(C463,索引!J:J,0),D462)</f>
        <v>44</v>
      </c>
      <c r="E463" s="69">
        <f t="shared" si="28"/>
        <v>6</v>
      </c>
      <c r="F463" s="69">
        <f>INDEX(索引!$F:$F,D463,1)</f>
        <v>10037</v>
      </c>
      <c r="G463" s="69" t="str">
        <f>INDEX(索引!$E:$E,D463,1)</f>
        <v>马良</v>
      </c>
      <c r="H463" s="69" t="str">
        <f>INDEX(索引!$G:$G,D463,1)</f>
        <v>弓将</v>
      </c>
      <c r="J463" s="208" t="str">
        <f ca="1">IF($H463="步将",'[3]配置系数（将领）'!I463,IF($H463="骑将",'[4]配置系数（将领）'!I463,IF($H463="弓将",'[5]配置系数（将领）'!I463,"")))</f>
        <v>1003700000401</v>
      </c>
      <c r="K463" s="208" t="str">
        <f ca="1">IF($H463="步将",'[3]配置系数（将领）'!J463,IF($H463="骑将",'[4]配置系数（将领）'!J463,IF($H463="弓将",'[5]配置系数（将领）'!J463,"")))</f>
        <v>被动技能2:武将率领弓兵时，弓兵的攻击速度增加8；率领弩兵时，弩兵攻击无视20%护甲。</v>
      </c>
      <c r="L463" s="208">
        <f>IF($H463="步将",'[3]配置系数（将领）'!K463,IF($H463="骑将",'[4]配置系数（将领）'!K463,IF($H463="弓将",'[5]配置系数（将领）'!K463,"")))</f>
        <v>0</v>
      </c>
      <c r="M463" s="208">
        <f>IF($H463="步将",'[3]配置系数（将领）'!L463,IF($H463="骑将",'[4]配置系数（将领）'!L463,IF($H463="弓将",'[5]配置系数（将领）'!L463,"")))</f>
        <v>0</v>
      </c>
      <c r="N463" s="208" t="str">
        <f ca="1">IF($H463="步将",'[3]配置系数（将领）'!M463,IF($H463="骑将",'[4]配置系数（将领）'!M463,IF($H463="弓将",'[5]配置系数（将领）'!M463,"")))</f>
        <v>8+8+8+8+8+8+8+8+8+8+8+8+8+8+8+8+8</v>
      </c>
      <c r="O463" s="206">
        <f t="shared" ca="1" si="29"/>
        <v>1</v>
      </c>
      <c r="Q463" s="208" t="str">
        <f ca="1">IF($H463="步将",'[3]配置系数（将领）'!P463,IF($H463="骑将",'[4]配置系数（将领）'!P463,IF($H463="弓将",'[5]配置系数（将领）'!P463,"")))</f>
        <v>1003700000402</v>
      </c>
      <c r="R463" s="208" t="str">
        <f ca="1">IF($H463="步将",'[3]配置系数（将领）'!Q463,IF($H463="骑将",'[4]配置系数（将领）'!Q463,IF($H463="弓将",'[5]配置系数（将领）'!Q463,"")))</f>
        <v>被动技能2:武将率领弓兵时，弓兵的攻击速度增加8；率领弩兵时，弩兵攻击无视20%护甲。</v>
      </c>
      <c r="S463" s="208">
        <f>IF($H463="步将",'[3]配置系数（将领）'!R463,IF($H463="骑将",'[4]配置系数（将领）'!R463,IF($H463="弓将",'[5]配置系数（将领）'!R463,"")))</f>
        <v>0</v>
      </c>
      <c r="T463" s="208">
        <f>IF($H463="步将",'[3]配置系数（将领）'!S463,IF($H463="骑将",'[4]配置系数（将领）'!S463,IF($H463="弓将",'[5]配置系数（将领）'!S463,"")))</f>
        <v>0</v>
      </c>
      <c r="U463" s="208" t="str">
        <f ca="1">IF($H463="步将",'[3]配置系数（将领）'!T463,IF($H463="骑将",'[4]配置系数（将领）'!T463,IF($H463="弓将",'[5]配置系数（将领）'!T463,"")))</f>
        <v>0.2+0.2+0.2+0.2+0.2+0.2+0.2+0.2+0.2+0.2+0.2+0.2+0.2+0.2+0.2+0.2+0.2</v>
      </c>
      <c r="V463" s="206">
        <f t="shared" ca="1" si="30"/>
        <v>1</v>
      </c>
      <c r="X463" s="208" t="str">
        <f ca="1">IF($H463="步将",'[3]配置系数（将领）'!W463,IF($H463="骑将",'[4]配置系数（将领）'!W463,IF($H463="弓将",'[5]配置系数（将领）'!W463,"")))</f>
        <v/>
      </c>
      <c r="Y463" s="208" t="str">
        <f ca="1">IF($H463="步将",'[3]配置系数（将领）'!X463,IF($H463="骑将",'[4]配置系数（将领）'!X463,IF($H463="弓将",'[5]配置系数（将领）'!X463,"")))</f>
        <v/>
      </c>
      <c r="Z463" s="208">
        <f>IF($H463="步将",'[3]配置系数（将领）'!Y463,IF($H463="骑将",'[4]配置系数（将领）'!Y463,IF($H463="弓将",'[5]配置系数（将领）'!Y463,"")))</f>
        <v>0</v>
      </c>
      <c r="AA463" s="208">
        <f>IF($H463="步将",'[3]配置系数（将领）'!Z463,IF($H463="骑将",'[4]配置系数（将领）'!Z463,IF($H463="弓将",'[5]配置系数（将领）'!Z463,"")))</f>
        <v>0</v>
      </c>
      <c r="AB463" s="208" t="str">
        <f ca="1">IF($H463="步将",'[3]配置系数（将领）'!AA463,IF($H463="骑将",'[4]配置系数（将领）'!AA463,IF($H463="弓将",'[5]配置系数（将领）'!AA463,"")))</f>
        <v/>
      </c>
      <c r="AC463" s="206">
        <f t="shared" ca="1" si="31"/>
        <v>1</v>
      </c>
    </row>
    <row r="464" spans="3:29" x14ac:dyDescent="0.15">
      <c r="C464" s="107">
        <v>456</v>
      </c>
      <c r="D464" s="69">
        <f>IFERROR(MATCH(C464,索引!J:J,0),D463)</f>
        <v>44</v>
      </c>
      <c r="E464" s="69">
        <f t="shared" si="28"/>
        <v>7</v>
      </c>
      <c r="F464" s="69">
        <f>INDEX(索引!$F:$F,D464,1)</f>
        <v>10037</v>
      </c>
      <c r="G464" s="69" t="str">
        <f>INDEX(索引!$E:$E,D464,1)</f>
        <v>马良</v>
      </c>
      <c r="H464" s="69" t="str">
        <f>INDEX(索引!$G:$G,D464,1)</f>
        <v>弓将</v>
      </c>
      <c r="J464" s="208" t="str">
        <f ca="1">IF($H464="步将",'[3]配置系数（将领）'!I464,IF($H464="骑将",'[4]配置系数（将领）'!I464,IF($H464="弓将",'[5]配置系数（将领）'!I464,"")))</f>
        <v>1003700000501</v>
      </c>
      <c r="K464" s="208" t="str">
        <f ca="1">IF($H464="步将",'[3]配置系数（将领）'!J464,IF($H464="骑将",'[4]配置系数（将领）'!J464,IF($H464="弓将",'[5]配置系数（将领）'!J464,"")))</f>
        <v>被动技能3:兵马未动，粮草先行,自身治疗效果提升12%，增益效果时长延长12%。</v>
      </c>
      <c r="L464" s="208">
        <f>IF($H464="步将",'[3]配置系数（将领）'!K464,IF($H464="骑将",'[4]配置系数（将领）'!K464,IF($H464="弓将",'[5]配置系数（将领）'!K464,"")))</f>
        <v>0</v>
      </c>
      <c r="M464" s="208">
        <f>IF($H464="步将",'[3]配置系数（将领）'!L464,IF($H464="骑将",'[4]配置系数（将领）'!L464,IF($H464="弓将",'[5]配置系数（将领）'!L464,"")))</f>
        <v>0</v>
      </c>
      <c r="N464" s="208" t="str">
        <f ca="1">IF($H464="步将",'[3]配置系数（将领）'!M464,IF($H464="骑将",'[4]配置系数（将领）'!M464,IF($H464="弓将",'[5]配置系数（将领）'!M464,"")))</f>
        <v>0.12+0.12+0.12+0.12+0.12+0.12+0.12+0.12+0.12+0.12+0.12+0.12+0.12+0.12+0.12+0.12+0.12</v>
      </c>
      <c r="O464" s="206">
        <f t="shared" ca="1" si="29"/>
        <v>1</v>
      </c>
      <c r="Q464" s="208" t="str">
        <f ca="1">IF($H464="步将",'[3]配置系数（将领）'!P464,IF($H464="骑将",'[4]配置系数（将领）'!P464,IF($H464="弓将",'[5]配置系数（将领）'!P464,"")))</f>
        <v/>
      </c>
      <c r="R464" s="208" t="str">
        <f ca="1">IF($H464="步将",'[3]配置系数（将领）'!Q464,IF($H464="骑将",'[4]配置系数（将领）'!Q464,IF($H464="弓将",'[5]配置系数（将领）'!Q464,"")))</f>
        <v/>
      </c>
      <c r="S464" s="208">
        <f>IF($H464="步将",'[3]配置系数（将领）'!R464,IF($H464="骑将",'[4]配置系数（将领）'!R464,IF($H464="弓将",'[5]配置系数（将领）'!R464,"")))</f>
        <v>0</v>
      </c>
      <c r="T464" s="208">
        <f>IF($H464="步将",'[3]配置系数（将领）'!S464,IF($H464="骑将",'[4]配置系数（将领）'!S464,IF($H464="弓将",'[5]配置系数（将领）'!S464,"")))</f>
        <v>0</v>
      </c>
      <c r="U464" s="208" t="str">
        <f ca="1">IF($H464="步将",'[3]配置系数（将领）'!T464,IF($H464="骑将",'[4]配置系数（将领）'!T464,IF($H464="弓将",'[5]配置系数（将领）'!T464,"")))</f>
        <v/>
      </c>
      <c r="V464" s="206">
        <f t="shared" ca="1" si="30"/>
        <v>1</v>
      </c>
      <c r="X464" s="208" t="str">
        <f ca="1">IF($H464="步将",'[3]配置系数（将领）'!W464,IF($H464="骑将",'[4]配置系数（将领）'!W464,IF($H464="弓将",'[5]配置系数（将领）'!W464,"")))</f>
        <v/>
      </c>
      <c r="Y464" s="208" t="str">
        <f ca="1">IF($H464="步将",'[3]配置系数（将领）'!X464,IF($H464="骑将",'[4]配置系数（将领）'!X464,IF($H464="弓将",'[5]配置系数（将领）'!X464,"")))</f>
        <v/>
      </c>
      <c r="Z464" s="208">
        <f>IF($H464="步将",'[3]配置系数（将领）'!Y464,IF($H464="骑将",'[4]配置系数（将领）'!Y464,IF($H464="弓将",'[5]配置系数（将领）'!Y464,"")))</f>
        <v>0</v>
      </c>
      <c r="AA464" s="208">
        <f>IF($H464="步将",'[3]配置系数（将领）'!Z464,IF($H464="骑将",'[4]配置系数（将领）'!Z464,IF($H464="弓将",'[5]配置系数（将领）'!Z464,"")))</f>
        <v>0</v>
      </c>
      <c r="AB464" s="208" t="str">
        <f ca="1">IF($H464="步将",'[3]配置系数（将领）'!AA464,IF($H464="骑将",'[4]配置系数（将领）'!AA464,IF($H464="弓将",'[5]配置系数（将领）'!AA464,"")))</f>
        <v/>
      </c>
      <c r="AC464" s="206">
        <f t="shared" ca="1" si="31"/>
        <v>1</v>
      </c>
    </row>
    <row r="465" spans="3:29" x14ac:dyDescent="0.15">
      <c r="C465" s="107">
        <v>457</v>
      </c>
      <c r="D465" s="69">
        <f>IFERROR(MATCH(C465,索引!J:J,0),D464)</f>
        <v>44</v>
      </c>
      <c r="E465" s="69">
        <f t="shared" si="28"/>
        <v>8</v>
      </c>
      <c r="F465" s="69">
        <f>INDEX(索引!$F:$F,D465,1)</f>
        <v>10037</v>
      </c>
      <c r="G465" s="69" t="str">
        <f>INDEX(索引!$E:$E,D465,1)</f>
        <v>马良</v>
      </c>
      <c r="H465" s="69" t="str">
        <f>INDEX(索引!$G:$G,D465,1)</f>
        <v>弓将</v>
      </c>
      <c r="J465" s="208" t="str">
        <f ca="1">IF($H465="步将",'[3]配置系数（将领）'!I465,IF($H465="骑将",'[4]配置系数（将领）'!I465,IF($H465="弓将",'[5]配置系数（将领）'!I465,"")))</f>
        <v>1003700000502</v>
      </c>
      <c r="K465" s="208" t="str">
        <f ca="1">IF($H465="步将",'[3]配置系数（将领）'!J465,IF($H465="骑将",'[4]配置系数（将领）'!J465,IF($H465="弓将",'[5]配置系数（将领）'!J465,"")))</f>
        <v>被动技能3:兵马未动，粮草先行,自身治疗效果提升12%，增益效果时长延长12%。</v>
      </c>
      <c r="L465" s="208">
        <f>IF($H465="步将",'[3]配置系数（将领）'!K465,IF($H465="骑将",'[4]配置系数（将领）'!K465,IF($H465="弓将",'[5]配置系数（将领）'!K465,"")))</f>
        <v>0</v>
      </c>
      <c r="M465" s="208">
        <f>IF($H465="步将",'[3]配置系数（将领）'!L465,IF($H465="骑将",'[4]配置系数（将领）'!L465,IF($H465="弓将",'[5]配置系数（将领）'!L465,"")))</f>
        <v>0</v>
      </c>
      <c r="N465" s="208" t="str">
        <f ca="1">IF($H465="步将",'[3]配置系数（将领）'!M465,IF($H465="骑将",'[4]配置系数（将领）'!M465,IF($H465="弓将",'[5]配置系数（将领）'!M465,"")))</f>
        <v>0.12+0.12+0.12+0.12+0.12+0.12+0.12+0.12+0.12+0.12+0.12+0.12+0.12+0.12+0.12+0.12+0.12</v>
      </c>
      <c r="O465" s="206">
        <f t="shared" ca="1" si="29"/>
        <v>1</v>
      </c>
      <c r="Q465" s="208" t="str">
        <f ca="1">IF($H465="步将",'[3]配置系数（将领）'!P465,IF($H465="骑将",'[4]配置系数（将领）'!P465,IF($H465="弓将",'[5]配置系数（将领）'!P465,"")))</f>
        <v/>
      </c>
      <c r="R465" s="208" t="str">
        <f ca="1">IF($H465="步将",'[3]配置系数（将领）'!Q465,IF($H465="骑将",'[4]配置系数（将领）'!Q465,IF($H465="弓将",'[5]配置系数（将领）'!Q465,"")))</f>
        <v/>
      </c>
      <c r="S465" s="208">
        <f>IF($H465="步将",'[3]配置系数（将领）'!R465,IF($H465="骑将",'[4]配置系数（将领）'!R465,IF($H465="弓将",'[5]配置系数（将领）'!R465,"")))</f>
        <v>0</v>
      </c>
      <c r="T465" s="208">
        <f>IF($H465="步将",'[3]配置系数（将领）'!S465,IF($H465="骑将",'[4]配置系数（将领）'!S465,IF($H465="弓将",'[5]配置系数（将领）'!S465,"")))</f>
        <v>0</v>
      </c>
      <c r="U465" s="208" t="str">
        <f ca="1">IF($H465="步将",'[3]配置系数（将领）'!T465,IF($H465="骑将",'[4]配置系数（将领）'!T465,IF($H465="弓将",'[5]配置系数（将领）'!T465,"")))</f>
        <v/>
      </c>
      <c r="V465" s="206">
        <f t="shared" ca="1" si="30"/>
        <v>1</v>
      </c>
      <c r="X465" s="208" t="str">
        <f ca="1">IF($H465="步将",'[3]配置系数（将领）'!W465,IF($H465="骑将",'[4]配置系数（将领）'!W465,IF($H465="弓将",'[5]配置系数（将领）'!W465,"")))</f>
        <v/>
      </c>
      <c r="Y465" s="208" t="str">
        <f ca="1">IF($H465="步将",'[3]配置系数（将领）'!X465,IF($H465="骑将",'[4]配置系数（将领）'!X465,IF($H465="弓将",'[5]配置系数（将领）'!X465,"")))</f>
        <v/>
      </c>
      <c r="Z465" s="208">
        <f>IF($H465="步将",'[3]配置系数（将领）'!Y465,IF($H465="骑将",'[4]配置系数（将领）'!Y465,IF($H465="弓将",'[5]配置系数（将领）'!Y465,"")))</f>
        <v>0</v>
      </c>
      <c r="AA465" s="208">
        <f>IF($H465="步将",'[3]配置系数（将领）'!Z465,IF($H465="骑将",'[4]配置系数（将领）'!Z465,IF($H465="弓将",'[5]配置系数（将领）'!Z465,"")))</f>
        <v>0</v>
      </c>
      <c r="AB465" s="208" t="str">
        <f ca="1">IF($H465="步将",'[3]配置系数（将领）'!AA465,IF($H465="骑将",'[4]配置系数（将领）'!AA465,IF($H465="弓将",'[5]配置系数（将领）'!AA465,"")))</f>
        <v/>
      </c>
      <c r="AC465" s="206">
        <f t="shared" ca="1" si="31"/>
        <v>1</v>
      </c>
    </row>
    <row r="466" spans="3:29" x14ac:dyDescent="0.15">
      <c r="C466" s="107">
        <v>458</v>
      </c>
      <c r="D466" s="69">
        <f>IFERROR(MATCH(C466,索引!J:J,0),D465)</f>
        <v>44</v>
      </c>
      <c r="E466" s="69">
        <f t="shared" si="28"/>
        <v>9</v>
      </c>
      <c r="F466" s="69">
        <f>INDEX(索引!$F:$F,D466,1)</f>
        <v>10037</v>
      </c>
      <c r="G466" s="69" t="str">
        <f>INDEX(索引!$E:$E,D466,1)</f>
        <v>马良</v>
      </c>
      <c r="H466" s="69" t="str">
        <f>INDEX(索引!$G:$G,D466,1)</f>
        <v>弓将</v>
      </c>
      <c r="J466" s="208" t="str">
        <f ca="1">IF($H466="步将",'[3]配置系数（将领）'!I466,IF($H466="骑将",'[4]配置系数（将领）'!I466,IF($H466="弓将",'[5]配置系数（将领）'!I466,"")))</f>
        <v/>
      </c>
      <c r="K466" s="208" t="str">
        <f ca="1">IF($H466="步将",'[3]配置系数（将领）'!J466,IF($H466="骑将",'[4]配置系数（将领）'!J466,IF($H466="弓将",'[5]配置系数（将领）'!J466,"")))</f>
        <v/>
      </c>
      <c r="L466" s="208">
        <f>IF($H466="步将",'[3]配置系数（将领）'!K466,IF($H466="骑将",'[4]配置系数（将领）'!K466,IF($H466="弓将",'[5]配置系数（将领）'!K466,"")))</f>
        <v>0</v>
      </c>
      <c r="M466" s="208">
        <f>IF($H466="步将",'[3]配置系数（将领）'!L466,IF($H466="骑将",'[4]配置系数（将领）'!L466,IF($H466="弓将",'[5]配置系数（将领）'!L466,"")))</f>
        <v>0</v>
      </c>
      <c r="N466" s="208" t="str">
        <f ca="1">IF($H466="步将",'[3]配置系数（将领）'!M466,IF($H466="骑将",'[4]配置系数（将领）'!M466,IF($H466="弓将",'[5]配置系数（将领）'!M466,"")))</f>
        <v/>
      </c>
      <c r="O466" s="206">
        <f t="shared" ca="1" si="29"/>
        <v>1</v>
      </c>
      <c r="Q466" s="208" t="str">
        <f ca="1">IF($H466="步将",'[3]配置系数（将领）'!P466,IF($H466="骑将",'[4]配置系数（将领）'!P466,IF($H466="弓将",'[5]配置系数（将领）'!P466,"")))</f>
        <v/>
      </c>
      <c r="R466" s="208" t="str">
        <f ca="1">IF($H466="步将",'[3]配置系数（将领）'!Q466,IF($H466="骑将",'[4]配置系数（将领）'!Q466,IF($H466="弓将",'[5]配置系数（将领）'!Q466,"")))</f>
        <v/>
      </c>
      <c r="S466" s="208">
        <f>IF($H466="步将",'[3]配置系数（将领）'!R466,IF($H466="骑将",'[4]配置系数（将领）'!R466,IF($H466="弓将",'[5]配置系数（将领）'!R466,"")))</f>
        <v>0</v>
      </c>
      <c r="T466" s="208">
        <f>IF($H466="步将",'[3]配置系数（将领）'!S466,IF($H466="骑将",'[4]配置系数（将领）'!S466,IF($H466="弓将",'[5]配置系数（将领）'!S466,"")))</f>
        <v>0</v>
      </c>
      <c r="U466" s="208" t="str">
        <f ca="1">IF($H466="步将",'[3]配置系数（将领）'!T466,IF($H466="骑将",'[4]配置系数（将领）'!T466,IF($H466="弓将",'[5]配置系数（将领）'!T466,"")))</f>
        <v/>
      </c>
      <c r="V466" s="206">
        <f t="shared" ca="1" si="30"/>
        <v>1</v>
      </c>
      <c r="X466" s="208" t="str">
        <f ca="1">IF($H466="步将",'[3]配置系数（将领）'!W466,IF($H466="骑将",'[4]配置系数（将领）'!W466,IF($H466="弓将",'[5]配置系数（将领）'!W466,"")))</f>
        <v/>
      </c>
      <c r="Y466" s="208" t="str">
        <f ca="1">IF($H466="步将",'[3]配置系数（将领）'!X466,IF($H466="骑将",'[4]配置系数（将领）'!X466,IF($H466="弓将",'[5]配置系数（将领）'!X466,"")))</f>
        <v/>
      </c>
      <c r="Z466" s="208">
        <f>IF($H466="步将",'[3]配置系数（将领）'!Y466,IF($H466="骑将",'[4]配置系数（将领）'!Y466,IF($H466="弓将",'[5]配置系数（将领）'!Y466,"")))</f>
        <v>0</v>
      </c>
      <c r="AA466" s="208">
        <f>IF($H466="步将",'[3]配置系数（将领）'!Z466,IF($H466="骑将",'[4]配置系数（将领）'!Z466,IF($H466="弓将",'[5]配置系数（将领）'!Z466,"")))</f>
        <v>0</v>
      </c>
      <c r="AB466" s="208" t="str">
        <f ca="1">IF($H466="步将",'[3]配置系数（将领）'!AA466,IF($H466="骑将",'[4]配置系数（将领）'!AA466,IF($H466="弓将",'[5]配置系数（将领）'!AA466,"")))</f>
        <v/>
      </c>
      <c r="AC466" s="206">
        <f t="shared" ca="1" si="31"/>
        <v>1</v>
      </c>
    </row>
    <row r="467" spans="3:29" x14ac:dyDescent="0.15">
      <c r="C467" s="107">
        <v>459</v>
      </c>
      <c r="D467" s="69">
        <f>IFERROR(MATCH(C467,索引!J:J,0),D466)</f>
        <v>44</v>
      </c>
      <c r="E467" s="69">
        <f t="shared" si="28"/>
        <v>10</v>
      </c>
      <c r="F467" s="69">
        <f>INDEX(索引!$F:$F,D467,1)</f>
        <v>10037</v>
      </c>
      <c r="G467" s="69" t="str">
        <f>INDEX(索引!$E:$E,D467,1)</f>
        <v>马良</v>
      </c>
      <c r="H467" s="69" t="str">
        <f>INDEX(索引!$G:$G,D467,1)</f>
        <v>弓将</v>
      </c>
      <c r="J467" s="208" t="str">
        <f ca="1">IF($H467="步将",'[3]配置系数（将领）'!I467,IF($H467="骑将",'[4]配置系数（将领）'!I467,IF($H467="弓将",'[5]配置系数（将领）'!I467,"")))</f>
        <v/>
      </c>
      <c r="K467" s="208" t="str">
        <f ca="1">IF($H467="步将",'[3]配置系数（将领）'!J467,IF($H467="骑将",'[4]配置系数（将领）'!J467,IF($H467="弓将",'[5]配置系数（将领）'!J467,"")))</f>
        <v/>
      </c>
      <c r="L467" s="208">
        <f>IF($H467="步将",'[3]配置系数（将领）'!K467,IF($H467="骑将",'[4]配置系数（将领）'!K467,IF($H467="弓将",'[5]配置系数（将领）'!K467,"")))</f>
        <v>0</v>
      </c>
      <c r="M467" s="208">
        <f>IF($H467="步将",'[3]配置系数（将领）'!L467,IF($H467="骑将",'[4]配置系数（将领）'!L467,IF($H467="弓将",'[5]配置系数（将领）'!L467,"")))</f>
        <v>0</v>
      </c>
      <c r="N467" s="208" t="str">
        <f ca="1">IF($H467="步将",'[3]配置系数（将领）'!M467,IF($H467="骑将",'[4]配置系数（将领）'!M467,IF($H467="弓将",'[5]配置系数（将领）'!M467,"")))</f>
        <v/>
      </c>
      <c r="O467" s="206">
        <f t="shared" ca="1" si="29"/>
        <v>1</v>
      </c>
      <c r="Q467" s="208" t="str">
        <f ca="1">IF($H467="步将",'[3]配置系数（将领）'!P467,IF($H467="骑将",'[4]配置系数（将领）'!P467,IF($H467="弓将",'[5]配置系数（将领）'!P467,"")))</f>
        <v/>
      </c>
      <c r="R467" s="208" t="str">
        <f ca="1">IF($H467="步将",'[3]配置系数（将领）'!Q467,IF($H467="骑将",'[4]配置系数（将领）'!Q467,IF($H467="弓将",'[5]配置系数（将领）'!Q467,"")))</f>
        <v/>
      </c>
      <c r="S467" s="208">
        <f>IF($H467="步将",'[3]配置系数（将领）'!R467,IF($H467="骑将",'[4]配置系数（将领）'!R467,IF($H467="弓将",'[5]配置系数（将领）'!R467,"")))</f>
        <v>0</v>
      </c>
      <c r="T467" s="208">
        <f>IF($H467="步将",'[3]配置系数（将领）'!S467,IF($H467="骑将",'[4]配置系数（将领）'!S467,IF($H467="弓将",'[5]配置系数（将领）'!S467,"")))</f>
        <v>0</v>
      </c>
      <c r="U467" s="208" t="str">
        <f ca="1">IF($H467="步将",'[3]配置系数（将领）'!T467,IF($H467="骑将",'[4]配置系数（将领）'!T467,IF($H467="弓将",'[5]配置系数（将领）'!T467,"")))</f>
        <v/>
      </c>
      <c r="V467" s="206">
        <f t="shared" ca="1" si="30"/>
        <v>1</v>
      </c>
      <c r="X467" s="208" t="str">
        <f ca="1">IF($H467="步将",'[3]配置系数（将领）'!W467,IF($H467="骑将",'[4]配置系数（将领）'!W467,IF($H467="弓将",'[5]配置系数（将领）'!W467,"")))</f>
        <v/>
      </c>
      <c r="Y467" s="208" t="str">
        <f ca="1">IF($H467="步将",'[3]配置系数（将领）'!X467,IF($H467="骑将",'[4]配置系数（将领）'!X467,IF($H467="弓将",'[5]配置系数（将领）'!X467,"")))</f>
        <v/>
      </c>
      <c r="Z467" s="208">
        <f>IF($H467="步将",'[3]配置系数（将领）'!Y467,IF($H467="骑将",'[4]配置系数（将领）'!Y467,IF($H467="弓将",'[5]配置系数（将领）'!Y467,"")))</f>
        <v>0</v>
      </c>
      <c r="AA467" s="208">
        <f>IF($H467="步将",'[3]配置系数（将领）'!Z467,IF($H467="骑将",'[4]配置系数（将领）'!Z467,IF($H467="弓将",'[5]配置系数（将领）'!Z467,"")))</f>
        <v>0</v>
      </c>
      <c r="AB467" s="208" t="str">
        <f ca="1">IF($H467="步将",'[3]配置系数（将领）'!AA467,IF($H467="骑将",'[4]配置系数（将领）'!AA467,IF($H467="弓将",'[5]配置系数（将领）'!AA467,"")))</f>
        <v/>
      </c>
      <c r="AC467" s="206">
        <f t="shared" ca="1" si="31"/>
        <v>1</v>
      </c>
    </row>
    <row r="468" spans="3:29" x14ac:dyDescent="0.15">
      <c r="C468" s="107">
        <v>460</v>
      </c>
      <c r="D468" s="69">
        <f>IFERROR(MATCH(C468,索引!J:J,0),D467)</f>
        <v>44</v>
      </c>
      <c r="E468" s="69">
        <f t="shared" si="28"/>
        <v>11</v>
      </c>
      <c r="F468" s="69">
        <f>INDEX(索引!$F:$F,D468,1)</f>
        <v>10037</v>
      </c>
      <c r="G468" s="69" t="str">
        <f>INDEX(索引!$E:$E,D468,1)</f>
        <v>马良</v>
      </c>
      <c r="H468" s="69" t="str">
        <f>INDEX(索引!$G:$G,D468,1)</f>
        <v>弓将</v>
      </c>
      <c r="J468" s="208" t="str">
        <f ca="1">IF($H468="步将",'[3]配置系数（将领）'!I468,IF($H468="骑将",'[4]配置系数（将领）'!I468,IF($H468="弓将",'[5]配置系数（将领）'!I468,"")))</f>
        <v/>
      </c>
      <c r="K468" s="208" t="str">
        <f ca="1">IF($H468="步将",'[3]配置系数（将领）'!J468,IF($H468="骑将",'[4]配置系数（将领）'!J468,IF($H468="弓将",'[5]配置系数（将领）'!J468,"")))</f>
        <v/>
      </c>
      <c r="L468" s="208">
        <f>IF($H468="步将",'[3]配置系数（将领）'!K468,IF($H468="骑将",'[4]配置系数（将领）'!K468,IF($H468="弓将",'[5]配置系数（将领）'!K468,"")))</f>
        <v>0</v>
      </c>
      <c r="M468" s="208">
        <f>IF($H468="步将",'[3]配置系数（将领）'!L468,IF($H468="骑将",'[4]配置系数（将领）'!L468,IF($H468="弓将",'[5]配置系数（将领）'!L468,"")))</f>
        <v>0</v>
      </c>
      <c r="N468" s="208" t="str">
        <f ca="1">IF($H468="步将",'[3]配置系数（将领）'!M468,IF($H468="骑将",'[4]配置系数（将领）'!M468,IF($H468="弓将",'[5]配置系数（将领）'!M468,"")))</f>
        <v/>
      </c>
      <c r="O468" s="206">
        <f t="shared" ca="1" si="29"/>
        <v>1</v>
      </c>
      <c r="Q468" s="208" t="str">
        <f ca="1">IF($H468="步将",'[3]配置系数（将领）'!P468,IF($H468="骑将",'[4]配置系数（将领）'!P468,IF($H468="弓将",'[5]配置系数（将领）'!P468,"")))</f>
        <v/>
      </c>
      <c r="R468" s="208" t="str">
        <f ca="1">IF($H468="步将",'[3]配置系数（将领）'!Q468,IF($H468="骑将",'[4]配置系数（将领）'!Q468,IF($H468="弓将",'[5]配置系数（将领）'!Q468,"")))</f>
        <v/>
      </c>
      <c r="S468" s="208">
        <f>IF($H468="步将",'[3]配置系数（将领）'!R468,IF($H468="骑将",'[4]配置系数（将领）'!R468,IF($H468="弓将",'[5]配置系数（将领）'!R468,"")))</f>
        <v>0</v>
      </c>
      <c r="T468" s="208">
        <f>IF($H468="步将",'[3]配置系数（将领）'!S468,IF($H468="骑将",'[4]配置系数（将领）'!S468,IF($H468="弓将",'[5]配置系数（将领）'!S468,"")))</f>
        <v>0</v>
      </c>
      <c r="U468" s="208" t="str">
        <f ca="1">IF($H468="步将",'[3]配置系数（将领）'!T468,IF($H468="骑将",'[4]配置系数（将领）'!T468,IF($H468="弓将",'[5]配置系数（将领）'!T468,"")))</f>
        <v/>
      </c>
      <c r="V468" s="206">
        <f t="shared" ca="1" si="30"/>
        <v>1</v>
      </c>
      <c r="X468" s="208" t="str">
        <f ca="1">IF($H468="步将",'[3]配置系数（将领）'!W468,IF($H468="骑将",'[4]配置系数（将领）'!W468,IF($H468="弓将",'[5]配置系数（将领）'!W468,"")))</f>
        <v/>
      </c>
      <c r="Y468" s="208" t="str">
        <f ca="1">IF($H468="步将",'[3]配置系数（将领）'!X468,IF($H468="骑将",'[4]配置系数（将领）'!X468,IF($H468="弓将",'[5]配置系数（将领）'!X468,"")))</f>
        <v/>
      </c>
      <c r="Z468" s="208">
        <f>IF($H468="步将",'[3]配置系数（将领）'!Y468,IF($H468="骑将",'[4]配置系数（将领）'!Y468,IF($H468="弓将",'[5]配置系数（将领）'!Y468,"")))</f>
        <v>0</v>
      </c>
      <c r="AA468" s="208">
        <f>IF($H468="步将",'[3]配置系数（将领）'!Z468,IF($H468="骑将",'[4]配置系数（将领）'!Z468,IF($H468="弓将",'[5]配置系数（将领）'!Z468,"")))</f>
        <v>0</v>
      </c>
      <c r="AB468" s="208" t="str">
        <f ca="1">IF($H468="步将",'[3]配置系数（将领）'!AA468,IF($H468="骑将",'[4]配置系数（将领）'!AA468,IF($H468="弓将",'[5]配置系数（将领）'!AA468,"")))</f>
        <v/>
      </c>
      <c r="AC468" s="206">
        <f t="shared" ca="1" si="31"/>
        <v>1</v>
      </c>
    </row>
    <row r="469" spans="3:29" x14ac:dyDescent="0.15">
      <c r="C469" s="107">
        <v>461</v>
      </c>
      <c r="D469" s="69">
        <f>IFERROR(MATCH(C469,索引!J:J,0),D468)</f>
        <v>44</v>
      </c>
      <c r="E469" s="69">
        <f t="shared" si="28"/>
        <v>12</v>
      </c>
      <c r="F469" s="69">
        <f>INDEX(索引!$F:$F,D469,1)</f>
        <v>10037</v>
      </c>
      <c r="G469" s="69" t="str">
        <f>INDEX(索引!$E:$E,D469,1)</f>
        <v>马良</v>
      </c>
      <c r="H469" s="69" t="str">
        <f>INDEX(索引!$G:$G,D469,1)</f>
        <v>弓将</v>
      </c>
      <c r="J469" s="208" t="str">
        <f ca="1">IF($H469="步将",'[3]配置系数（将领）'!I469,IF($H469="骑将",'[4]配置系数（将领）'!I469,IF($H469="弓将",'[5]配置系数（将领）'!I469,"")))</f>
        <v/>
      </c>
      <c r="K469" s="208" t="str">
        <f ca="1">IF($H469="步将",'[3]配置系数（将领）'!J469,IF($H469="骑将",'[4]配置系数（将领）'!J469,IF($H469="弓将",'[5]配置系数（将领）'!J469,"")))</f>
        <v/>
      </c>
      <c r="L469" s="208">
        <f>IF($H469="步将",'[3]配置系数（将领）'!K469,IF($H469="骑将",'[4]配置系数（将领）'!K469,IF($H469="弓将",'[5]配置系数（将领）'!K469,"")))</f>
        <v>0</v>
      </c>
      <c r="M469" s="208">
        <f>IF($H469="步将",'[3]配置系数（将领）'!L469,IF($H469="骑将",'[4]配置系数（将领）'!L469,IF($H469="弓将",'[5]配置系数（将领）'!L469,"")))</f>
        <v>0</v>
      </c>
      <c r="N469" s="208" t="str">
        <f ca="1">IF($H469="步将",'[3]配置系数（将领）'!M469,IF($H469="骑将",'[4]配置系数（将领）'!M469,IF($H469="弓将",'[5]配置系数（将领）'!M469,"")))</f>
        <v/>
      </c>
      <c r="O469" s="206">
        <f t="shared" ca="1" si="29"/>
        <v>1</v>
      </c>
      <c r="Q469" s="208" t="str">
        <f ca="1">IF($H469="步将",'[3]配置系数（将领）'!P469,IF($H469="骑将",'[4]配置系数（将领）'!P469,IF($H469="弓将",'[5]配置系数（将领）'!P469,"")))</f>
        <v/>
      </c>
      <c r="R469" s="208" t="str">
        <f ca="1">IF($H469="步将",'[3]配置系数（将领）'!Q469,IF($H469="骑将",'[4]配置系数（将领）'!Q469,IF($H469="弓将",'[5]配置系数（将领）'!Q469,"")))</f>
        <v/>
      </c>
      <c r="S469" s="208">
        <f>IF($H469="步将",'[3]配置系数（将领）'!R469,IF($H469="骑将",'[4]配置系数（将领）'!R469,IF($H469="弓将",'[5]配置系数（将领）'!R469,"")))</f>
        <v>0</v>
      </c>
      <c r="T469" s="208">
        <f>IF($H469="步将",'[3]配置系数（将领）'!S469,IF($H469="骑将",'[4]配置系数（将领）'!S469,IF($H469="弓将",'[5]配置系数（将领）'!S469,"")))</f>
        <v>0</v>
      </c>
      <c r="U469" s="208" t="str">
        <f ca="1">IF($H469="步将",'[3]配置系数（将领）'!T469,IF($H469="骑将",'[4]配置系数（将领）'!T469,IF($H469="弓将",'[5]配置系数（将领）'!T469,"")))</f>
        <v/>
      </c>
      <c r="V469" s="206">
        <f t="shared" ca="1" si="30"/>
        <v>1</v>
      </c>
      <c r="X469" s="208" t="str">
        <f ca="1">IF($H469="步将",'[3]配置系数（将领）'!W469,IF($H469="骑将",'[4]配置系数（将领）'!W469,IF($H469="弓将",'[5]配置系数（将领）'!W469,"")))</f>
        <v/>
      </c>
      <c r="Y469" s="208" t="str">
        <f ca="1">IF($H469="步将",'[3]配置系数（将领）'!X469,IF($H469="骑将",'[4]配置系数（将领）'!X469,IF($H469="弓将",'[5]配置系数（将领）'!X469,"")))</f>
        <v/>
      </c>
      <c r="Z469" s="208">
        <f>IF($H469="步将",'[3]配置系数（将领）'!Y469,IF($H469="骑将",'[4]配置系数（将领）'!Y469,IF($H469="弓将",'[5]配置系数（将领）'!Y469,"")))</f>
        <v>0</v>
      </c>
      <c r="AA469" s="208">
        <f>IF($H469="步将",'[3]配置系数（将领）'!Z469,IF($H469="骑将",'[4]配置系数（将领）'!Z469,IF($H469="弓将",'[5]配置系数（将领）'!Z469,"")))</f>
        <v>0</v>
      </c>
      <c r="AB469" s="208" t="str">
        <f ca="1">IF($H469="步将",'[3]配置系数（将领）'!AA469,IF($H469="骑将",'[4]配置系数（将领）'!AA469,IF($H469="弓将",'[5]配置系数（将领）'!AA469,"")))</f>
        <v/>
      </c>
      <c r="AC469" s="206">
        <f t="shared" ca="1" si="31"/>
        <v>1</v>
      </c>
    </row>
    <row r="470" spans="3:29" x14ac:dyDescent="0.15">
      <c r="C470" s="107">
        <v>462</v>
      </c>
      <c r="D470" s="69">
        <f>IFERROR(MATCH(C470,索引!J:J,0),D469)</f>
        <v>44</v>
      </c>
      <c r="E470" s="69">
        <f t="shared" si="28"/>
        <v>13</v>
      </c>
      <c r="F470" s="69">
        <f>INDEX(索引!$F:$F,D470,1)</f>
        <v>10037</v>
      </c>
      <c r="G470" s="69" t="str">
        <f>INDEX(索引!$E:$E,D470,1)</f>
        <v>马良</v>
      </c>
      <c r="H470" s="69" t="str">
        <f>INDEX(索引!$G:$G,D470,1)</f>
        <v>弓将</v>
      </c>
      <c r="J470" s="208" t="str">
        <f ca="1">IF($H470="步将",'[3]配置系数（将领）'!I470,IF($H470="骑将",'[4]配置系数（将领）'!I470,IF($H470="弓将",'[5]配置系数（将领）'!I470,"")))</f>
        <v/>
      </c>
      <c r="K470" s="208" t="str">
        <f ca="1">IF($H470="步将",'[3]配置系数（将领）'!J470,IF($H470="骑将",'[4]配置系数（将领）'!J470,IF($H470="弓将",'[5]配置系数（将领）'!J470,"")))</f>
        <v/>
      </c>
      <c r="L470" s="208">
        <f>IF($H470="步将",'[3]配置系数（将领）'!K470,IF($H470="骑将",'[4]配置系数（将领）'!K470,IF($H470="弓将",'[5]配置系数（将领）'!K470,"")))</f>
        <v>0</v>
      </c>
      <c r="M470" s="208">
        <f>IF($H470="步将",'[3]配置系数（将领）'!L470,IF($H470="骑将",'[4]配置系数（将领）'!L470,IF($H470="弓将",'[5]配置系数（将领）'!L470,"")))</f>
        <v>0</v>
      </c>
      <c r="N470" s="208" t="str">
        <f ca="1">IF($H470="步将",'[3]配置系数（将领）'!M470,IF($H470="骑将",'[4]配置系数（将领）'!M470,IF($H470="弓将",'[5]配置系数（将领）'!M470,"")))</f>
        <v/>
      </c>
      <c r="O470" s="206">
        <f t="shared" ca="1" si="29"/>
        <v>1</v>
      </c>
      <c r="Q470" s="208" t="str">
        <f ca="1">IF($H470="步将",'[3]配置系数（将领）'!P470,IF($H470="骑将",'[4]配置系数（将领）'!P470,IF($H470="弓将",'[5]配置系数（将领）'!P470,"")))</f>
        <v/>
      </c>
      <c r="R470" s="208" t="str">
        <f ca="1">IF($H470="步将",'[3]配置系数（将领）'!Q470,IF($H470="骑将",'[4]配置系数（将领）'!Q470,IF($H470="弓将",'[5]配置系数（将领）'!Q470,"")))</f>
        <v/>
      </c>
      <c r="S470" s="208">
        <f>IF($H470="步将",'[3]配置系数（将领）'!R470,IF($H470="骑将",'[4]配置系数（将领）'!R470,IF($H470="弓将",'[5]配置系数（将领）'!R470,"")))</f>
        <v>0</v>
      </c>
      <c r="T470" s="208">
        <f>IF($H470="步将",'[3]配置系数（将领）'!S470,IF($H470="骑将",'[4]配置系数（将领）'!S470,IF($H470="弓将",'[5]配置系数（将领）'!S470,"")))</f>
        <v>0</v>
      </c>
      <c r="U470" s="208" t="str">
        <f ca="1">IF($H470="步将",'[3]配置系数（将领）'!T470,IF($H470="骑将",'[4]配置系数（将领）'!T470,IF($H470="弓将",'[5]配置系数（将领）'!T470,"")))</f>
        <v/>
      </c>
      <c r="V470" s="206">
        <f t="shared" ca="1" si="30"/>
        <v>1</v>
      </c>
      <c r="X470" s="208" t="str">
        <f ca="1">IF($H470="步将",'[3]配置系数（将领）'!W470,IF($H470="骑将",'[4]配置系数（将领）'!W470,IF($H470="弓将",'[5]配置系数（将领）'!W470,"")))</f>
        <v/>
      </c>
      <c r="Y470" s="208" t="str">
        <f ca="1">IF($H470="步将",'[3]配置系数（将领）'!X470,IF($H470="骑将",'[4]配置系数（将领）'!X470,IF($H470="弓将",'[5]配置系数（将领）'!X470,"")))</f>
        <v/>
      </c>
      <c r="Z470" s="208">
        <f>IF($H470="步将",'[3]配置系数（将领）'!Y470,IF($H470="骑将",'[4]配置系数（将领）'!Y470,IF($H470="弓将",'[5]配置系数（将领）'!Y470,"")))</f>
        <v>0</v>
      </c>
      <c r="AA470" s="208">
        <f>IF($H470="步将",'[3]配置系数（将领）'!Z470,IF($H470="骑将",'[4]配置系数（将领）'!Z470,IF($H470="弓将",'[5]配置系数（将领）'!Z470,"")))</f>
        <v>0</v>
      </c>
      <c r="AB470" s="208" t="str">
        <f ca="1">IF($H470="步将",'[3]配置系数（将领）'!AA470,IF($H470="骑将",'[4]配置系数（将领）'!AA470,IF($H470="弓将",'[5]配置系数（将领）'!AA470,"")))</f>
        <v/>
      </c>
      <c r="AC470" s="206">
        <f t="shared" ca="1" si="31"/>
        <v>1</v>
      </c>
    </row>
    <row r="471" spans="3:29" x14ac:dyDescent="0.15">
      <c r="C471" s="107">
        <v>463</v>
      </c>
      <c r="D471" s="69">
        <f>IFERROR(MATCH(C471,索引!J:J,0),D470)</f>
        <v>44</v>
      </c>
      <c r="E471" s="69">
        <f t="shared" si="28"/>
        <v>14</v>
      </c>
      <c r="F471" s="69">
        <f>INDEX(索引!$F:$F,D471,1)</f>
        <v>10037</v>
      </c>
      <c r="G471" s="69" t="str">
        <f>INDEX(索引!$E:$E,D471,1)</f>
        <v>马良</v>
      </c>
      <c r="H471" s="69" t="str">
        <f>INDEX(索引!$G:$G,D471,1)</f>
        <v>弓将</v>
      </c>
      <c r="J471" s="208" t="str">
        <f ca="1">IF($H471="步将",'[3]配置系数（将领）'!I471,IF($H471="骑将",'[4]配置系数（将领）'!I471,IF($H471="弓将",'[5]配置系数（将领）'!I471,"")))</f>
        <v/>
      </c>
      <c r="K471" s="208" t="str">
        <f ca="1">IF($H471="步将",'[3]配置系数（将领）'!J471,IF($H471="骑将",'[4]配置系数（将领）'!J471,IF($H471="弓将",'[5]配置系数（将领）'!J471,"")))</f>
        <v/>
      </c>
      <c r="L471" s="208">
        <f>IF($H471="步将",'[3]配置系数（将领）'!K471,IF($H471="骑将",'[4]配置系数（将领）'!K471,IF($H471="弓将",'[5]配置系数（将领）'!K471,"")))</f>
        <v>0</v>
      </c>
      <c r="M471" s="208">
        <f>IF($H471="步将",'[3]配置系数（将领）'!L471,IF($H471="骑将",'[4]配置系数（将领）'!L471,IF($H471="弓将",'[5]配置系数（将领）'!L471,"")))</f>
        <v>0</v>
      </c>
      <c r="N471" s="208" t="str">
        <f ca="1">IF($H471="步将",'[3]配置系数（将领）'!M471,IF($H471="骑将",'[4]配置系数（将领）'!M471,IF($H471="弓将",'[5]配置系数（将领）'!M471,"")))</f>
        <v/>
      </c>
      <c r="O471" s="206">
        <f t="shared" ca="1" si="29"/>
        <v>1</v>
      </c>
      <c r="Q471" s="208" t="str">
        <f ca="1">IF($H471="步将",'[3]配置系数（将领）'!P471,IF($H471="骑将",'[4]配置系数（将领）'!P471,IF($H471="弓将",'[5]配置系数（将领）'!P471,"")))</f>
        <v/>
      </c>
      <c r="R471" s="208" t="str">
        <f ca="1">IF($H471="步将",'[3]配置系数（将领）'!Q471,IF($H471="骑将",'[4]配置系数（将领）'!Q471,IF($H471="弓将",'[5]配置系数（将领）'!Q471,"")))</f>
        <v/>
      </c>
      <c r="S471" s="208">
        <f>IF($H471="步将",'[3]配置系数（将领）'!R471,IF($H471="骑将",'[4]配置系数（将领）'!R471,IF($H471="弓将",'[5]配置系数（将领）'!R471,"")))</f>
        <v>0</v>
      </c>
      <c r="T471" s="208">
        <f>IF($H471="步将",'[3]配置系数（将领）'!S471,IF($H471="骑将",'[4]配置系数（将领）'!S471,IF($H471="弓将",'[5]配置系数（将领）'!S471,"")))</f>
        <v>0</v>
      </c>
      <c r="U471" s="208" t="str">
        <f ca="1">IF($H471="步将",'[3]配置系数（将领）'!T471,IF($H471="骑将",'[4]配置系数（将领）'!T471,IF($H471="弓将",'[5]配置系数（将领）'!T471,"")))</f>
        <v/>
      </c>
      <c r="V471" s="206">
        <f t="shared" ca="1" si="30"/>
        <v>1</v>
      </c>
      <c r="X471" s="208" t="str">
        <f ca="1">IF($H471="步将",'[3]配置系数（将领）'!W471,IF($H471="骑将",'[4]配置系数（将领）'!W471,IF($H471="弓将",'[5]配置系数（将领）'!W471,"")))</f>
        <v/>
      </c>
      <c r="Y471" s="208" t="str">
        <f ca="1">IF($H471="步将",'[3]配置系数（将领）'!X471,IF($H471="骑将",'[4]配置系数（将领）'!X471,IF($H471="弓将",'[5]配置系数（将领）'!X471,"")))</f>
        <v/>
      </c>
      <c r="Z471" s="208">
        <f>IF($H471="步将",'[3]配置系数（将领）'!Y471,IF($H471="骑将",'[4]配置系数（将领）'!Y471,IF($H471="弓将",'[5]配置系数（将领）'!Y471,"")))</f>
        <v>0</v>
      </c>
      <c r="AA471" s="208">
        <f>IF($H471="步将",'[3]配置系数（将领）'!Z471,IF($H471="骑将",'[4]配置系数（将领）'!Z471,IF($H471="弓将",'[5]配置系数（将领）'!Z471,"")))</f>
        <v>0</v>
      </c>
      <c r="AB471" s="208" t="str">
        <f ca="1">IF($H471="步将",'[3]配置系数（将领）'!AA471,IF($H471="骑将",'[4]配置系数（将领）'!AA471,IF($H471="弓将",'[5]配置系数（将领）'!AA471,"")))</f>
        <v/>
      </c>
      <c r="AC471" s="206">
        <f t="shared" ca="1" si="31"/>
        <v>1</v>
      </c>
    </row>
    <row r="472" spans="3:29" x14ac:dyDescent="0.15">
      <c r="C472" s="107">
        <v>464</v>
      </c>
      <c r="D472" s="69">
        <f>IFERROR(MATCH(C472,索引!J:J,0),D471)</f>
        <v>44</v>
      </c>
      <c r="E472" s="69">
        <f t="shared" si="28"/>
        <v>15</v>
      </c>
      <c r="F472" s="69">
        <f>INDEX(索引!$F:$F,D472,1)</f>
        <v>10037</v>
      </c>
      <c r="G472" s="69" t="str">
        <f>INDEX(索引!$E:$E,D472,1)</f>
        <v>马良</v>
      </c>
      <c r="H472" s="69" t="str">
        <f>INDEX(索引!$G:$G,D472,1)</f>
        <v>弓将</v>
      </c>
      <c r="J472" s="208" t="str">
        <f ca="1">IF($H472="步将",'[3]配置系数（将领）'!I472,IF($H472="骑将",'[4]配置系数（将领）'!I472,IF($H472="弓将",'[5]配置系数（将领）'!I472,"")))</f>
        <v/>
      </c>
      <c r="K472" s="208" t="str">
        <f ca="1">IF($H472="步将",'[3]配置系数（将领）'!J472,IF($H472="骑将",'[4]配置系数（将领）'!J472,IF($H472="弓将",'[5]配置系数（将领）'!J472,"")))</f>
        <v/>
      </c>
      <c r="L472" s="208">
        <f>IF($H472="步将",'[3]配置系数（将领）'!K472,IF($H472="骑将",'[4]配置系数（将领）'!K472,IF($H472="弓将",'[5]配置系数（将领）'!K472,"")))</f>
        <v>0</v>
      </c>
      <c r="M472" s="208">
        <f>IF($H472="步将",'[3]配置系数（将领）'!L472,IF($H472="骑将",'[4]配置系数（将领）'!L472,IF($H472="弓将",'[5]配置系数（将领）'!L472,"")))</f>
        <v>0</v>
      </c>
      <c r="N472" s="208" t="str">
        <f ca="1">IF($H472="步将",'[3]配置系数（将领）'!M472,IF($H472="骑将",'[4]配置系数（将领）'!M472,IF($H472="弓将",'[5]配置系数（将领）'!M472,"")))</f>
        <v/>
      </c>
      <c r="O472" s="206">
        <f t="shared" ca="1" si="29"/>
        <v>1</v>
      </c>
      <c r="Q472" s="208" t="str">
        <f ca="1">IF($H472="步将",'[3]配置系数（将领）'!P472,IF($H472="骑将",'[4]配置系数（将领）'!P472,IF($H472="弓将",'[5]配置系数（将领）'!P472,"")))</f>
        <v/>
      </c>
      <c r="R472" s="208" t="str">
        <f ca="1">IF($H472="步将",'[3]配置系数（将领）'!Q472,IF($H472="骑将",'[4]配置系数（将领）'!Q472,IF($H472="弓将",'[5]配置系数（将领）'!Q472,"")))</f>
        <v/>
      </c>
      <c r="S472" s="208">
        <f>IF($H472="步将",'[3]配置系数（将领）'!R472,IF($H472="骑将",'[4]配置系数（将领）'!R472,IF($H472="弓将",'[5]配置系数（将领）'!R472,"")))</f>
        <v>0</v>
      </c>
      <c r="T472" s="208">
        <f>IF($H472="步将",'[3]配置系数（将领）'!S472,IF($H472="骑将",'[4]配置系数（将领）'!S472,IF($H472="弓将",'[5]配置系数（将领）'!S472,"")))</f>
        <v>0</v>
      </c>
      <c r="U472" s="208" t="str">
        <f ca="1">IF($H472="步将",'[3]配置系数（将领）'!T472,IF($H472="骑将",'[4]配置系数（将领）'!T472,IF($H472="弓将",'[5]配置系数（将领）'!T472,"")))</f>
        <v/>
      </c>
      <c r="V472" s="206">
        <f t="shared" ca="1" si="30"/>
        <v>1</v>
      </c>
      <c r="X472" s="208" t="str">
        <f ca="1">IF($H472="步将",'[3]配置系数（将领）'!W472,IF($H472="骑将",'[4]配置系数（将领）'!W472,IF($H472="弓将",'[5]配置系数（将领）'!W472,"")))</f>
        <v/>
      </c>
      <c r="Y472" s="208" t="str">
        <f ca="1">IF($H472="步将",'[3]配置系数（将领）'!X472,IF($H472="骑将",'[4]配置系数（将领）'!X472,IF($H472="弓将",'[5]配置系数（将领）'!X472,"")))</f>
        <v/>
      </c>
      <c r="Z472" s="208">
        <f>IF($H472="步将",'[3]配置系数（将领）'!Y472,IF($H472="骑将",'[4]配置系数（将领）'!Y472,IF($H472="弓将",'[5]配置系数（将领）'!Y472,"")))</f>
        <v>0</v>
      </c>
      <c r="AA472" s="208">
        <f>IF($H472="步将",'[3]配置系数（将领）'!Z472,IF($H472="骑将",'[4]配置系数（将领）'!Z472,IF($H472="弓将",'[5]配置系数（将领）'!Z472,"")))</f>
        <v>0</v>
      </c>
      <c r="AB472" s="208" t="str">
        <f ca="1">IF($H472="步将",'[3]配置系数（将领）'!AA472,IF($H472="骑将",'[4]配置系数（将领）'!AA472,IF($H472="弓将",'[5]配置系数（将领）'!AA472,"")))</f>
        <v/>
      </c>
      <c r="AC472" s="206">
        <f t="shared" ca="1" si="31"/>
        <v>1</v>
      </c>
    </row>
    <row r="473" spans="3:29" x14ac:dyDescent="0.15">
      <c r="C473" s="107">
        <v>465</v>
      </c>
      <c r="D473" s="69">
        <f>IFERROR(MATCH(C473,索引!J:J,0),D472)</f>
        <v>45</v>
      </c>
      <c r="E473" s="69">
        <f t="shared" si="28"/>
        <v>1</v>
      </c>
      <c r="F473" s="69">
        <f>INDEX(索引!$F:$F,D473,1)</f>
        <v>10038</v>
      </c>
      <c r="G473" s="69" t="str">
        <f>INDEX(索引!$E:$E,D473,1)</f>
        <v>孙皓</v>
      </c>
      <c r="H473" s="69" t="str">
        <f>INDEX(索引!$G:$G,D473,1)</f>
        <v>骑将</v>
      </c>
      <c r="J473" s="208" t="str">
        <f ca="1">IF($H473="步将",'[3]配置系数（将领）'!I473,IF($H473="骑将",'[4]配置系数（将领）'!I473,IF($H473="弓将",'[5]配置系数（将领）'!I473,"")))</f>
        <v/>
      </c>
      <c r="K473" s="208" t="str">
        <f ca="1">IF($H473="步将",'[3]配置系数（将领）'!J473,IF($H473="骑将",'[4]配置系数（将领）'!J473,IF($H473="弓将",'[5]配置系数（将领）'!J473,"")))</f>
        <v/>
      </c>
      <c r="L473" s="208">
        <f>IF($H473="步将",'[3]配置系数（将领）'!K473,IF($H473="骑将",'[4]配置系数（将领）'!K473,IF($H473="弓将",'[5]配置系数（将领）'!K473,"")))</f>
        <v>0</v>
      </c>
      <c r="M473" s="208">
        <f>IF($H473="步将",'[3]配置系数（将领）'!L473,IF($H473="骑将",'[4]配置系数（将领）'!L473,IF($H473="弓将",'[5]配置系数（将领）'!L473,"")))</f>
        <v>0</v>
      </c>
      <c r="N473" s="208" t="str">
        <f ca="1">IF($H473="步将",'[3]配置系数（将领）'!M473,IF($H473="骑将",'[4]配置系数（将领）'!M473,IF($H473="弓将",'[5]配置系数（将领）'!M473,"")))</f>
        <v/>
      </c>
      <c r="O473" s="206">
        <f t="shared" ca="1" si="29"/>
        <v>1</v>
      </c>
      <c r="Q473" s="208" t="str">
        <f ca="1">IF($H473="步将",'[3]配置系数（将领）'!P473,IF($H473="骑将",'[4]配置系数（将领）'!P473,IF($H473="弓将",'[5]配置系数（将领）'!P473,"")))</f>
        <v/>
      </c>
      <c r="R473" s="208" t="str">
        <f ca="1">IF($H473="步将",'[3]配置系数（将领）'!Q473,IF($H473="骑将",'[4]配置系数（将领）'!Q473,IF($H473="弓将",'[5]配置系数（将领）'!Q473,"")))</f>
        <v/>
      </c>
      <c r="S473" s="208">
        <f>IF($H473="步将",'[3]配置系数（将领）'!R473,IF($H473="骑将",'[4]配置系数（将领）'!R473,IF($H473="弓将",'[5]配置系数（将领）'!R473,"")))</f>
        <v>0</v>
      </c>
      <c r="T473" s="208">
        <f>IF($H473="步将",'[3]配置系数（将领）'!S473,IF($H473="骑将",'[4]配置系数（将领）'!S473,IF($H473="弓将",'[5]配置系数（将领）'!S473,"")))</f>
        <v>0</v>
      </c>
      <c r="U473" s="208" t="str">
        <f ca="1">IF($H473="步将",'[3]配置系数（将领）'!T473,IF($H473="骑将",'[4]配置系数（将领）'!T473,IF($H473="弓将",'[5]配置系数（将领）'!T473,"")))</f>
        <v/>
      </c>
      <c r="V473" s="206">
        <f t="shared" ca="1" si="30"/>
        <v>1</v>
      </c>
      <c r="X473" s="208" t="str">
        <f ca="1">IF($H473="步将",'[3]配置系数（将领）'!W473,IF($H473="骑将",'[4]配置系数（将领）'!W473,IF($H473="弓将",'[5]配置系数（将领）'!W473,"")))</f>
        <v/>
      </c>
      <c r="Y473" s="208" t="str">
        <f ca="1">IF($H473="步将",'[3]配置系数（将领）'!X473,IF($H473="骑将",'[4]配置系数（将领）'!X473,IF($H473="弓将",'[5]配置系数（将领）'!X473,"")))</f>
        <v/>
      </c>
      <c r="Z473" s="208">
        <f>IF($H473="步将",'[3]配置系数（将领）'!Y473,IF($H473="骑将",'[4]配置系数（将领）'!Y473,IF($H473="弓将",'[5]配置系数（将领）'!Y473,"")))</f>
        <v>0</v>
      </c>
      <c r="AA473" s="208">
        <f>IF($H473="步将",'[3]配置系数（将领）'!Z473,IF($H473="骑将",'[4]配置系数（将领）'!Z473,IF($H473="弓将",'[5]配置系数（将领）'!Z473,"")))</f>
        <v>0</v>
      </c>
      <c r="AB473" s="208" t="str">
        <f ca="1">IF($H473="步将",'[3]配置系数（将领）'!AA473,IF($H473="骑将",'[4]配置系数（将领）'!AA473,IF($H473="弓将",'[5]配置系数（将领）'!AA473,"")))</f>
        <v/>
      </c>
      <c r="AC473" s="206">
        <f t="shared" ca="1" si="31"/>
        <v>1</v>
      </c>
    </row>
    <row r="474" spans="3:29" x14ac:dyDescent="0.15">
      <c r="C474" s="107">
        <v>466</v>
      </c>
      <c r="D474" s="69">
        <f>IFERROR(MATCH(C474,索引!J:J,0),D473)</f>
        <v>45</v>
      </c>
      <c r="E474" s="69">
        <f t="shared" si="28"/>
        <v>2</v>
      </c>
      <c r="F474" s="69">
        <f>INDEX(索引!$F:$F,D474,1)</f>
        <v>10038</v>
      </c>
      <c r="G474" s="69" t="str">
        <f>INDEX(索引!$E:$E,D474,1)</f>
        <v>孙皓</v>
      </c>
      <c r="H474" s="69" t="str">
        <f>INDEX(索引!$G:$G,D474,1)</f>
        <v>骑将</v>
      </c>
      <c r="J474" s="208" t="str">
        <f ca="1">IF($H474="步将",'[3]配置系数（将领）'!I474,IF($H474="骑将",'[4]配置系数（将领）'!I474,IF($H474="弓将",'[5]配置系数（将领）'!I474,"")))</f>
        <v/>
      </c>
      <c r="K474" s="208" t="str">
        <f ca="1">IF($H474="步将",'[3]配置系数（将领）'!J474,IF($H474="骑将",'[4]配置系数（将领）'!J474,IF($H474="弓将",'[5]配置系数（将领）'!J474,"")))</f>
        <v/>
      </c>
      <c r="L474" s="208">
        <f>IF($H474="步将",'[3]配置系数（将领）'!K474,IF($H474="骑将",'[4]配置系数（将领）'!K474,IF($H474="弓将",'[5]配置系数（将领）'!K474,"")))</f>
        <v>0</v>
      </c>
      <c r="M474" s="208">
        <f>IF($H474="步将",'[3]配置系数（将领）'!L474,IF($H474="骑将",'[4]配置系数（将领）'!L474,IF($H474="弓将",'[5]配置系数（将领）'!L474,"")))</f>
        <v>0</v>
      </c>
      <c r="N474" s="208" t="str">
        <f ca="1">IF($H474="步将",'[3]配置系数（将领）'!M474,IF($H474="骑将",'[4]配置系数（将领）'!M474,IF($H474="弓将",'[5]配置系数（将领）'!M474,"")))</f>
        <v/>
      </c>
      <c r="O474" s="206">
        <f t="shared" ca="1" si="29"/>
        <v>1</v>
      </c>
      <c r="Q474" s="208" t="str">
        <f ca="1">IF($H474="步将",'[3]配置系数（将领）'!P474,IF($H474="骑将",'[4]配置系数（将领）'!P474,IF($H474="弓将",'[5]配置系数（将领）'!P474,"")))</f>
        <v/>
      </c>
      <c r="R474" s="208" t="str">
        <f ca="1">IF($H474="步将",'[3]配置系数（将领）'!Q474,IF($H474="骑将",'[4]配置系数（将领）'!Q474,IF($H474="弓将",'[5]配置系数（将领）'!Q474,"")))</f>
        <v/>
      </c>
      <c r="S474" s="208">
        <f>IF($H474="步将",'[3]配置系数（将领）'!R474,IF($H474="骑将",'[4]配置系数（将领）'!R474,IF($H474="弓将",'[5]配置系数（将领）'!R474,"")))</f>
        <v>0</v>
      </c>
      <c r="T474" s="208">
        <f>IF($H474="步将",'[3]配置系数（将领）'!S474,IF($H474="骑将",'[4]配置系数（将领）'!S474,IF($H474="弓将",'[5]配置系数（将领）'!S474,"")))</f>
        <v>0</v>
      </c>
      <c r="U474" s="208" t="str">
        <f ca="1">IF($H474="步将",'[3]配置系数（将领）'!T474,IF($H474="骑将",'[4]配置系数（将领）'!T474,IF($H474="弓将",'[5]配置系数（将领）'!T474,"")))</f>
        <v/>
      </c>
      <c r="V474" s="206">
        <f t="shared" ca="1" si="30"/>
        <v>1</v>
      </c>
      <c r="X474" s="208" t="str">
        <f ca="1">IF($H474="步将",'[3]配置系数（将领）'!W474,IF($H474="骑将",'[4]配置系数（将领）'!W474,IF($H474="弓将",'[5]配置系数（将领）'!W474,"")))</f>
        <v/>
      </c>
      <c r="Y474" s="208" t="str">
        <f ca="1">IF($H474="步将",'[3]配置系数（将领）'!X474,IF($H474="骑将",'[4]配置系数（将领）'!X474,IF($H474="弓将",'[5]配置系数（将领）'!X474,"")))</f>
        <v/>
      </c>
      <c r="Z474" s="208">
        <f>IF($H474="步将",'[3]配置系数（将领）'!Y474,IF($H474="骑将",'[4]配置系数（将领）'!Y474,IF($H474="弓将",'[5]配置系数（将领）'!Y474,"")))</f>
        <v>0</v>
      </c>
      <c r="AA474" s="208">
        <f>IF($H474="步将",'[3]配置系数（将领）'!Z474,IF($H474="骑将",'[4]配置系数（将领）'!Z474,IF($H474="弓将",'[5]配置系数（将领）'!Z474,"")))</f>
        <v>0</v>
      </c>
      <c r="AB474" s="208" t="str">
        <f ca="1">IF($H474="步将",'[3]配置系数（将领）'!AA474,IF($H474="骑将",'[4]配置系数（将领）'!AA474,IF($H474="弓将",'[5]配置系数（将领）'!AA474,"")))</f>
        <v/>
      </c>
      <c r="AC474" s="206">
        <f t="shared" ca="1" si="31"/>
        <v>1</v>
      </c>
    </row>
    <row r="475" spans="3:29" x14ac:dyDescent="0.15">
      <c r="C475" s="107">
        <v>467</v>
      </c>
      <c r="D475" s="69">
        <f>IFERROR(MATCH(C475,索引!J:J,0),D474)</f>
        <v>45</v>
      </c>
      <c r="E475" s="69">
        <f t="shared" si="28"/>
        <v>3</v>
      </c>
      <c r="F475" s="69">
        <f>INDEX(索引!$F:$F,D475,1)</f>
        <v>10038</v>
      </c>
      <c r="G475" s="69" t="str">
        <f>INDEX(索引!$E:$E,D475,1)</f>
        <v>孙皓</v>
      </c>
      <c r="H475" s="69" t="str">
        <f>INDEX(索引!$G:$G,D475,1)</f>
        <v>骑将</v>
      </c>
      <c r="J475" s="208" t="str">
        <f ca="1">IF($H475="步将",'[3]配置系数（将领）'!I475,IF($H475="骑将",'[4]配置系数（将领）'!I475,IF($H475="弓将",'[5]配置系数（将领）'!I475,"")))</f>
        <v/>
      </c>
      <c r="K475" s="208" t="str">
        <f ca="1">IF($H475="步将",'[3]配置系数（将领）'!J475,IF($H475="骑将",'[4]配置系数（将领）'!J475,IF($H475="弓将",'[5]配置系数（将领）'!J475,"")))</f>
        <v/>
      </c>
      <c r="L475" s="208">
        <f>IF($H475="步将",'[3]配置系数（将领）'!K475,IF($H475="骑将",'[4]配置系数（将领）'!K475,IF($H475="弓将",'[5]配置系数（将领）'!K475,"")))</f>
        <v>0</v>
      </c>
      <c r="M475" s="208">
        <f>IF($H475="步将",'[3]配置系数（将领）'!L475,IF($H475="骑将",'[4]配置系数（将领）'!L475,IF($H475="弓将",'[5]配置系数（将领）'!L475,"")))</f>
        <v>0</v>
      </c>
      <c r="N475" s="208" t="str">
        <f ca="1">IF($H475="步将",'[3]配置系数（将领）'!M475,IF($H475="骑将",'[4]配置系数（将领）'!M475,IF($H475="弓将",'[5]配置系数（将领）'!M475,"")))</f>
        <v/>
      </c>
      <c r="O475" s="206">
        <f t="shared" ca="1" si="29"/>
        <v>1</v>
      </c>
      <c r="Q475" s="208" t="str">
        <f ca="1">IF($H475="步将",'[3]配置系数（将领）'!P475,IF($H475="骑将",'[4]配置系数（将领）'!P475,IF($H475="弓将",'[5]配置系数（将领）'!P475,"")))</f>
        <v/>
      </c>
      <c r="R475" s="208" t="str">
        <f ca="1">IF($H475="步将",'[3]配置系数（将领）'!Q475,IF($H475="骑将",'[4]配置系数（将领）'!Q475,IF($H475="弓将",'[5]配置系数（将领）'!Q475,"")))</f>
        <v/>
      </c>
      <c r="S475" s="208">
        <f>IF($H475="步将",'[3]配置系数（将领）'!R475,IF($H475="骑将",'[4]配置系数（将领）'!R475,IF($H475="弓将",'[5]配置系数（将领）'!R475,"")))</f>
        <v>0</v>
      </c>
      <c r="T475" s="208">
        <f>IF($H475="步将",'[3]配置系数（将领）'!S475,IF($H475="骑将",'[4]配置系数（将领）'!S475,IF($H475="弓将",'[5]配置系数（将领）'!S475,"")))</f>
        <v>0</v>
      </c>
      <c r="U475" s="208" t="str">
        <f ca="1">IF($H475="步将",'[3]配置系数（将领）'!T475,IF($H475="骑将",'[4]配置系数（将领）'!T475,IF($H475="弓将",'[5]配置系数（将领）'!T475,"")))</f>
        <v/>
      </c>
      <c r="V475" s="206">
        <f t="shared" ca="1" si="30"/>
        <v>1</v>
      </c>
      <c r="X475" s="208" t="str">
        <f ca="1">IF($H475="步将",'[3]配置系数（将领）'!W475,IF($H475="骑将",'[4]配置系数（将领）'!W475,IF($H475="弓将",'[5]配置系数（将领）'!W475,"")))</f>
        <v/>
      </c>
      <c r="Y475" s="208" t="str">
        <f ca="1">IF($H475="步将",'[3]配置系数（将领）'!X475,IF($H475="骑将",'[4]配置系数（将领）'!X475,IF($H475="弓将",'[5]配置系数（将领）'!X475,"")))</f>
        <v/>
      </c>
      <c r="Z475" s="208">
        <f>IF($H475="步将",'[3]配置系数（将领）'!Y475,IF($H475="骑将",'[4]配置系数（将领）'!Y475,IF($H475="弓将",'[5]配置系数（将领）'!Y475,"")))</f>
        <v>0</v>
      </c>
      <c r="AA475" s="208">
        <f>IF($H475="步将",'[3]配置系数（将领）'!Z475,IF($H475="骑将",'[4]配置系数（将领）'!Z475,IF($H475="弓将",'[5]配置系数（将领）'!Z475,"")))</f>
        <v>0</v>
      </c>
      <c r="AB475" s="208" t="str">
        <f ca="1">IF($H475="步将",'[3]配置系数（将领）'!AA475,IF($H475="骑将",'[4]配置系数（将领）'!AA475,IF($H475="弓将",'[5]配置系数（将领）'!AA475,"")))</f>
        <v/>
      </c>
      <c r="AC475" s="206">
        <f t="shared" ca="1" si="31"/>
        <v>1</v>
      </c>
    </row>
    <row r="476" spans="3:29" x14ac:dyDescent="0.15">
      <c r="C476" s="107">
        <v>468</v>
      </c>
      <c r="D476" s="69">
        <f>IFERROR(MATCH(C476,索引!J:J,0),D475)</f>
        <v>45</v>
      </c>
      <c r="E476" s="69">
        <f t="shared" si="28"/>
        <v>4</v>
      </c>
      <c r="F476" s="69">
        <f>INDEX(索引!$F:$F,D476,1)</f>
        <v>10038</v>
      </c>
      <c r="G476" s="69" t="str">
        <f>INDEX(索引!$E:$E,D476,1)</f>
        <v>孙皓</v>
      </c>
      <c r="H476" s="69" t="str">
        <f>INDEX(索引!$G:$G,D476,1)</f>
        <v>骑将</v>
      </c>
      <c r="J476" s="208" t="str">
        <f ca="1">IF($H476="步将",'[3]配置系数（将领）'!I476,IF($H476="骑将",'[4]配置系数（将领）'!I476,IF($H476="弓将",'[5]配置系数（将领）'!I476,"")))</f>
        <v/>
      </c>
      <c r="K476" s="208" t="str">
        <f ca="1">IF($H476="步将",'[3]配置系数（将领）'!J476,IF($H476="骑将",'[4]配置系数（将领）'!J476,IF($H476="弓将",'[5]配置系数（将领）'!J476,"")))</f>
        <v/>
      </c>
      <c r="L476" s="208">
        <f>IF($H476="步将",'[3]配置系数（将领）'!K476,IF($H476="骑将",'[4]配置系数（将领）'!K476,IF($H476="弓将",'[5]配置系数（将领）'!K476,"")))</f>
        <v>0</v>
      </c>
      <c r="M476" s="208">
        <f>IF($H476="步将",'[3]配置系数（将领）'!L476,IF($H476="骑将",'[4]配置系数（将领）'!L476,IF($H476="弓将",'[5]配置系数（将领）'!L476,"")))</f>
        <v>0</v>
      </c>
      <c r="N476" s="208" t="str">
        <f ca="1">IF($H476="步将",'[3]配置系数（将领）'!M476,IF($H476="骑将",'[4]配置系数（将领）'!M476,IF($H476="弓将",'[5]配置系数（将领）'!M476,"")))</f>
        <v/>
      </c>
      <c r="O476" s="206">
        <f t="shared" ca="1" si="29"/>
        <v>1</v>
      </c>
      <c r="Q476" s="208" t="str">
        <f ca="1">IF($H476="步将",'[3]配置系数（将领）'!P476,IF($H476="骑将",'[4]配置系数（将领）'!P476,IF($H476="弓将",'[5]配置系数（将领）'!P476,"")))</f>
        <v/>
      </c>
      <c r="R476" s="208" t="str">
        <f ca="1">IF($H476="步将",'[3]配置系数（将领）'!Q476,IF($H476="骑将",'[4]配置系数（将领）'!Q476,IF($H476="弓将",'[5]配置系数（将领）'!Q476,"")))</f>
        <v/>
      </c>
      <c r="S476" s="208">
        <f>IF($H476="步将",'[3]配置系数（将领）'!R476,IF($H476="骑将",'[4]配置系数（将领）'!R476,IF($H476="弓将",'[5]配置系数（将领）'!R476,"")))</f>
        <v>0</v>
      </c>
      <c r="T476" s="208">
        <f>IF($H476="步将",'[3]配置系数（将领）'!S476,IF($H476="骑将",'[4]配置系数（将领）'!S476,IF($H476="弓将",'[5]配置系数（将领）'!S476,"")))</f>
        <v>0</v>
      </c>
      <c r="U476" s="208" t="str">
        <f ca="1">IF($H476="步将",'[3]配置系数（将领）'!T476,IF($H476="骑将",'[4]配置系数（将领）'!T476,IF($H476="弓将",'[5]配置系数（将领）'!T476,"")))</f>
        <v/>
      </c>
      <c r="V476" s="206">
        <f t="shared" ca="1" si="30"/>
        <v>1</v>
      </c>
      <c r="X476" s="208" t="str">
        <f ca="1">IF($H476="步将",'[3]配置系数（将领）'!W476,IF($H476="骑将",'[4]配置系数（将领）'!W476,IF($H476="弓将",'[5]配置系数（将领）'!W476,"")))</f>
        <v/>
      </c>
      <c r="Y476" s="208" t="str">
        <f ca="1">IF($H476="步将",'[3]配置系数（将领）'!X476,IF($H476="骑将",'[4]配置系数（将领）'!X476,IF($H476="弓将",'[5]配置系数（将领）'!X476,"")))</f>
        <v/>
      </c>
      <c r="Z476" s="208">
        <f>IF($H476="步将",'[3]配置系数（将领）'!Y476,IF($H476="骑将",'[4]配置系数（将领）'!Y476,IF($H476="弓将",'[5]配置系数（将领）'!Y476,"")))</f>
        <v>0</v>
      </c>
      <c r="AA476" s="208">
        <f>IF($H476="步将",'[3]配置系数（将领）'!Z476,IF($H476="骑将",'[4]配置系数（将领）'!Z476,IF($H476="弓将",'[5]配置系数（将领）'!Z476,"")))</f>
        <v>0</v>
      </c>
      <c r="AB476" s="208" t="str">
        <f ca="1">IF($H476="步将",'[3]配置系数（将领）'!AA476,IF($H476="骑将",'[4]配置系数（将领）'!AA476,IF($H476="弓将",'[5]配置系数（将领）'!AA476,"")))</f>
        <v/>
      </c>
      <c r="AC476" s="206">
        <f t="shared" ca="1" si="31"/>
        <v>1</v>
      </c>
    </row>
    <row r="477" spans="3:29" x14ac:dyDescent="0.15">
      <c r="C477" s="107">
        <v>469</v>
      </c>
      <c r="D477" s="69">
        <f>IFERROR(MATCH(C477,索引!J:J,0),D476)</f>
        <v>45</v>
      </c>
      <c r="E477" s="69">
        <f t="shared" si="28"/>
        <v>5</v>
      </c>
      <c r="F477" s="69">
        <f>INDEX(索引!$F:$F,D477,1)</f>
        <v>10038</v>
      </c>
      <c r="G477" s="69" t="str">
        <f>INDEX(索引!$E:$E,D477,1)</f>
        <v>孙皓</v>
      </c>
      <c r="H477" s="69" t="str">
        <f>INDEX(索引!$G:$G,D477,1)</f>
        <v>骑将</v>
      </c>
      <c r="J477" s="208" t="str">
        <f ca="1">IF($H477="步将",'[3]配置系数（将领）'!I477,IF($H477="骑将",'[4]配置系数（将领）'!I477,IF($H477="弓将",'[5]配置系数（将领）'!I477,"")))</f>
        <v/>
      </c>
      <c r="K477" s="208" t="str">
        <f ca="1">IF($H477="步将",'[3]配置系数（将领）'!J477,IF($H477="骑将",'[4]配置系数（将领）'!J477,IF($H477="弓将",'[5]配置系数（将领）'!J477,"")))</f>
        <v/>
      </c>
      <c r="L477" s="208">
        <f>IF($H477="步将",'[3]配置系数（将领）'!K477,IF($H477="骑将",'[4]配置系数（将领）'!K477,IF($H477="弓将",'[5]配置系数（将领）'!K477,"")))</f>
        <v>0</v>
      </c>
      <c r="M477" s="208">
        <f>IF($H477="步将",'[3]配置系数（将领）'!L477,IF($H477="骑将",'[4]配置系数（将领）'!L477,IF($H477="弓将",'[5]配置系数（将领）'!L477,"")))</f>
        <v>0</v>
      </c>
      <c r="N477" s="208" t="str">
        <f ca="1">IF($H477="步将",'[3]配置系数（将领）'!M477,IF($H477="骑将",'[4]配置系数（将领）'!M477,IF($H477="弓将",'[5]配置系数（将领）'!M477,"")))</f>
        <v/>
      </c>
      <c r="O477" s="206">
        <f t="shared" ca="1" si="29"/>
        <v>1</v>
      </c>
      <c r="Q477" s="208" t="str">
        <f ca="1">IF($H477="步将",'[3]配置系数（将领）'!P477,IF($H477="骑将",'[4]配置系数（将领）'!P477,IF($H477="弓将",'[5]配置系数（将领）'!P477,"")))</f>
        <v/>
      </c>
      <c r="R477" s="208" t="str">
        <f ca="1">IF($H477="步将",'[3]配置系数（将领）'!Q477,IF($H477="骑将",'[4]配置系数（将领）'!Q477,IF($H477="弓将",'[5]配置系数（将领）'!Q477,"")))</f>
        <v/>
      </c>
      <c r="S477" s="208">
        <f>IF($H477="步将",'[3]配置系数（将领）'!R477,IF($H477="骑将",'[4]配置系数（将领）'!R477,IF($H477="弓将",'[5]配置系数（将领）'!R477,"")))</f>
        <v>0</v>
      </c>
      <c r="T477" s="208">
        <f>IF($H477="步将",'[3]配置系数（将领）'!S477,IF($H477="骑将",'[4]配置系数（将领）'!S477,IF($H477="弓将",'[5]配置系数（将领）'!S477,"")))</f>
        <v>0</v>
      </c>
      <c r="U477" s="208" t="str">
        <f ca="1">IF($H477="步将",'[3]配置系数（将领）'!T477,IF($H477="骑将",'[4]配置系数（将领）'!T477,IF($H477="弓将",'[5]配置系数（将领）'!T477,"")))</f>
        <v/>
      </c>
      <c r="V477" s="206">
        <f t="shared" ca="1" si="30"/>
        <v>1</v>
      </c>
      <c r="X477" s="208" t="str">
        <f ca="1">IF($H477="步将",'[3]配置系数（将领）'!W477,IF($H477="骑将",'[4]配置系数（将领）'!W477,IF($H477="弓将",'[5]配置系数（将领）'!W477,"")))</f>
        <v/>
      </c>
      <c r="Y477" s="208" t="str">
        <f ca="1">IF($H477="步将",'[3]配置系数（将领）'!X477,IF($H477="骑将",'[4]配置系数（将领）'!X477,IF($H477="弓将",'[5]配置系数（将领）'!X477,"")))</f>
        <v/>
      </c>
      <c r="Z477" s="208">
        <f>IF($H477="步将",'[3]配置系数（将领）'!Y477,IF($H477="骑将",'[4]配置系数（将领）'!Y477,IF($H477="弓将",'[5]配置系数（将领）'!Y477,"")))</f>
        <v>0</v>
      </c>
      <c r="AA477" s="208">
        <f>IF($H477="步将",'[3]配置系数（将领）'!Z477,IF($H477="骑将",'[4]配置系数（将领）'!Z477,IF($H477="弓将",'[5]配置系数（将领）'!Z477,"")))</f>
        <v>0</v>
      </c>
      <c r="AB477" s="208" t="str">
        <f ca="1">IF($H477="步将",'[3]配置系数（将领）'!AA477,IF($H477="骑将",'[4]配置系数（将领）'!AA477,IF($H477="弓将",'[5]配置系数（将领）'!AA477,"")))</f>
        <v/>
      </c>
      <c r="AC477" s="206">
        <f t="shared" ca="1" si="31"/>
        <v>1</v>
      </c>
    </row>
    <row r="478" spans="3:29" x14ac:dyDescent="0.15">
      <c r="C478" s="107">
        <v>470</v>
      </c>
      <c r="D478" s="69">
        <f>IFERROR(MATCH(C478,索引!J:J,0),D477)</f>
        <v>45</v>
      </c>
      <c r="E478" s="69">
        <f t="shared" si="28"/>
        <v>6</v>
      </c>
      <c r="F478" s="69">
        <f>INDEX(索引!$F:$F,D478,1)</f>
        <v>10038</v>
      </c>
      <c r="G478" s="69" t="str">
        <f>INDEX(索引!$E:$E,D478,1)</f>
        <v>孙皓</v>
      </c>
      <c r="H478" s="69" t="str">
        <f>INDEX(索引!$G:$G,D478,1)</f>
        <v>骑将</v>
      </c>
      <c r="J478" s="208" t="str">
        <f ca="1">IF($H478="步将",'[3]配置系数（将领）'!I478,IF($H478="骑将",'[4]配置系数（将领）'!I478,IF($H478="弓将",'[5]配置系数（将领）'!I478,"")))</f>
        <v/>
      </c>
      <c r="K478" s="208" t="str">
        <f ca="1">IF($H478="步将",'[3]配置系数（将领）'!J478,IF($H478="骑将",'[4]配置系数（将领）'!J478,IF($H478="弓将",'[5]配置系数（将领）'!J478,"")))</f>
        <v/>
      </c>
      <c r="L478" s="208">
        <f>IF($H478="步将",'[3]配置系数（将领）'!K478,IF($H478="骑将",'[4]配置系数（将领）'!K478,IF($H478="弓将",'[5]配置系数（将领）'!K478,"")))</f>
        <v>0</v>
      </c>
      <c r="M478" s="208">
        <f>IF($H478="步将",'[3]配置系数（将领）'!L478,IF($H478="骑将",'[4]配置系数（将领）'!L478,IF($H478="弓将",'[5]配置系数（将领）'!L478,"")))</f>
        <v>0</v>
      </c>
      <c r="N478" s="208" t="str">
        <f ca="1">IF($H478="步将",'[3]配置系数（将领）'!M478,IF($H478="骑将",'[4]配置系数（将领）'!M478,IF($H478="弓将",'[5]配置系数（将领）'!M478,"")))</f>
        <v/>
      </c>
      <c r="O478" s="206">
        <f t="shared" ca="1" si="29"/>
        <v>1</v>
      </c>
      <c r="Q478" s="208" t="str">
        <f ca="1">IF($H478="步将",'[3]配置系数（将领）'!P478,IF($H478="骑将",'[4]配置系数（将领）'!P478,IF($H478="弓将",'[5]配置系数（将领）'!P478,"")))</f>
        <v/>
      </c>
      <c r="R478" s="208" t="str">
        <f ca="1">IF($H478="步将",'[3]配置系数（将领）'!Q478,IF($H478="骑将",'[4]配置系数（将领）'!Q478,IF($H478="弓将",'[5]配置系数（将领）'!Q478,"")))</f>
        <v/>
      </c>
      <c r="S478" s="208">
        <f>IF($H478="步将",'[3]配置系数（将领）'!R478,IF($H478="骑将",'[4]配置系数（将领）'!R478,IF($H478="弓将",'[5]配置系数（将领）'!R478,"")))</f>
        <v>0</v>
      </c>
      <c r="T478" s="208">
        <f>IF($H478="步将",'[3]配置系数（将领）'!S478,IF($H478="骑将",'[4]配置系数（将领）'!S478,IF($H478="弓将",'[5]配置系数（将领）'!S478,"")))</f>
        <v>0</v>
      </c>
      <c r="U478" s="208" t="str">
        <f ca="1">IF($H478="步将",'[3]配置系数（将领）'!T478,IF($H478="骑将",'[4]配置系数（将领）'!T478,IF($H478="弓将",'[5]配置系数（将领）'!T478,"")))</f>
        <v/>
      </c>
      <c r="V478" s="206">
        <f t="shared" ca="1" si="30"/>
        <v>1</v>
      </c>
      <c r="X478" s="208" t="str">
        <f ca="1">IF($H478="步将",'[3]配置系数（将领）'!W478,IF($H478="骑将",'[4]配置系数（将领）'!W478,IF($H478="弓将",'[5]配置系数（将领）'!W478,"")))</f>
        <v/>
      </c>
      <c r="Y478" s="208" t="str">
        <f ca="1">IF($H478="步将",'[3]配置系数（将领）'!X478,IF($H478="骑将",'[4]配置系数（将领）'!X478,IF($H478="弓将",'[5]配置系数（将领）'!X478,"")))</f>
        <v/>
      </c>
      <c r="Z478" s="208">
        <f>IF($H478="步将",'[3]配置系数（将领）'!Y478,IF($H478="骑将",'[4]配置系数（将领）'!Y478,IF($H478="弓将",'[5]配置系数（将领）'!Y478,"")))</f>
        <v>0</v>
      </c>
      <c r="AA478" s="208">
        <f>IF($H478="步将",'[3]配置系数（将领）'!Z478,IF($H478="骑将",'[4]配置系数（将领）'!Z478,IF($H478="弓将",'[5]配置系数（将领）'!Z478,"")))</f>
        <v>0</v>
      </c>
      <c r="AB478" s="208" t="str">
        <f ca="1">IF($H478="步将",'[3]配置系数（将领）'!AA478,IF($H478="骑将",'[4]配置系数（将领）'!AA478,IF($H478="弓将",'[5]配置系数（将领）'!AA478,"")))</f>
        <v/>
      </c>
      <c r="AC478" s="206">
        <f t="shared" ca="1" si="31"/>
        <v>1</v>
      </c>
    </row>
    <row r="479" spans="3:29" x14ac:dyDescent="0.15">
      <c r="C479" s="107">
        <v>471</v>
      </c>
      <c r="D479" s="69">
        <f>IFERROR(MATCH(C479,索引!J:J,0),D478)</f>
        <v>45</v>
      </c>
      <c r="E479" s="69">
        <f t="shared" si="28"/>
        <v>7</v>
      </c>
      <c r="F479" s="69">
        <f>INDEX(索引!$F:$F,D479,1)</f>
        <v>10038</v>
      </c>
      <c r="G479" s="69" t="str">
        <f>INDEX(索引!$E:$E,D479,1)</f>
        <v>孙皓</v>
      </c>
      <c r="H479" s="69" t="str">
        <f>INDEX(索引!$G:$G,D479,1)</f>
        <v>骑将</v>
      </c>
      <c r="J479" s="208" t="str">
        <f ca="1">IF($H479="步将",'[3]配置系数（将领）'!I479,IF($H479="骑将",'[4]配置系数（将领）'!I479,IF($H479="弓将",'[5]配置系数（将领）'!I479,"")))</f>
        <v/>
      </c>
      <c r="K479" s="208" t="str">
        <f ca="1">IF($H479="步将",'[3]配置系数（将领）'!J479,IF($H479="骑将",'[4]配置系数（将领）'!J479,IF($H479="弓将",'[5]配置系数（将领）'!J479,"")))</f>
        <v/>
      </c>
      <c r="L479" s="208">
        <f>IF($H479="步将",'[3]配置系数（将领）'!K479,IF($H479="骑将",'[4]配置系数（将领）'!K479,IF($H479="弓将",'[5]配置系数（将领）'!K479,"")))</f>
        <v>0</v>
      </c>
      <c r="M479" s="208">
        <f>IF($H479="步将",'[3]配置系数（将领）'!L479,IF($H479="骑将",'[4]配置系数（将领）'!L479,IF($H479="弓将",'[5]配置系数（将领）'!L479,"")))</f>
        <v>0</v>
      </c>
      <c r="N479" s="208" t="str">
        <f ca="1">IF($H479="步将",'[3]配置系数（将领）'!M479,IF($H479="骑将",'[4]配置系数（将领）'!M479,IF($H479="弓将",'[5]配置系数（将领）'!M479,"")))</f>
        <v/>
      </c>
      <c r="O479" s="206">
        <f t="shared" ca="1" si="29"/>
        <v>1</v>
      </c>
      <c r="Q479" s="208" t="str">
        <f ca="1">IF($H479="步将",'[3]配置系数（将领）'!P479,IF($H479="骑将",'[4]配置系数（将领）'!P479,IF($H479="弓将",'[5]配置系数（将领）'!P479,"")))</f>
        <v/>
      </c>
      <c r="R479" s="208" t="str">
        <f ca="1">IF($H479="步将",'[3]配置系数（将领）'!Q479,IF($H479="骑将",'[4]配置系数（将领）'!Q479,IF($H479="弓将",'[5]配置系数（将领）'!Q479,"")))</f>
        <v/>
      </c>
      <c r="S479" s="208">
        <f>IF($H479="步将",'[3]配置系数（将领）'!R479,IF($H479="骑将",'[4]配置系数（将领）'!R479,IF($H479="弓将",'[5]配置系数（将领）'!R479,"")))</f>
        <v>0</v>
      </c>
      <c r="T479" s="208">
        <f>IF($H479="步将",'[3]配置系数（将领）'!S479,IF($H479="骑将",'[4]配置系数（将领）'!S479,IF($H479="弓将",'[5]配置系数（将领）'!S479,"")))</f>
        <v>0</v>
      </c>
      <c r="U479" s="208" t="str">
        <f ca="1">IF($H479="步将",'[3]配置系数（将领）'!T479,IF($H479="骑将",'[4]配置系数（将领）'!T479,IF($H479="弓将",'[5]配置系数（将领）'!T479,"")))</f>
        <v/>
      </c>
      <c r="V479" s="206">
        <f t="shared" ca="1" si="30"/>
        <v>1</v>
      </c>
      <c r="X479" s="208" t="str">
        <f ca="1">IF($H479="步将",'[3]配置系数（将领）'!W479,IF($H479="骑将",'[4]配置系数（将领）'!W479,IF($H479="弓将",'[5]配置系数（将领）'!W479,"")))</f>
        <v/>
      </c>
      <c r="Y479" s="208" t="str">
        <f ca="1">IF($H479="步将",'[3]配置系数（将领）'!X479,IF($H479="骑将",'[4]配置系数（将领）'!X479,IF($H479="弓将",'[5]配置系数（将领）'!X479,"")))</f>
        <v/>
      </c>
      <c r="Z479" s="208">
        <f>IF($H479="步将",'[3]配置系数（将领）'!Y479,IF($H479="骑将",'[4]配置系数（将领）'!Y479,IF($H479="弓将",'[5]配置系数（将领）'!Y479,"")))</f>
        <v>0</v>
      </c>
      <c r="AA479" s="208">
        <f>IF($H479="步将",'[3]配置系数（将领）'!Z479,IF($H479="骑将",'[4]配置系数（将领）'!Z479,IF($H479="弓将",'[5]配置系数（将领）'!Z479,"")))</f>
        <v>0</v>
      </c>
      <c r="AB479" s="208" t="str">
        <f ca="1">IF($H479="步将",'[3]配置系数（将领）'!AA479,IF($H479="骑将",'[4]配置系数（将领）'!AA479,IF($H479="弓将",'[5]配置系数（将领）'!AA479,"")))</f>
        <v/>
      </c>
      <c r="AC479" s="206">
        <f t="shared" ca="1" si="31"/>
        <v>1</v>
      </c>
    </row>
    <row r="480" spans="3:29" x14ac:dyDescent="0.15">
      <c r="C480" s="107">
        <v>472</v>
      </c>
      <c r="D480" s="69">
        <f>IFERROR(MATCH(C480,索引!J:J,0),D479)</f>
        <v>45</v>
      </c>
      <c r="E480" s="69">
        <f t="shared" si="28"/>
        <v>8</v>
      </c>
      <c r="F480" s="69">
        <f>INDEX(索引!$F:$F,D480,1)</f>
        <v>10038</v>
      </c>
      <c r="G480" s="69" t="str">
        <f>INDEX(索引!$E:$E,D480,1)</f>
        <v>孙皓</v>
      </c>
      <c r="H480" s="69" t="str">
        <f>INDEX(索引!$G:$G,D480,1)</f>
        <v>骑将</v>
      </c>
      <c r="J480" s="208" t="str">
        <f ca="1">IF($H480="步将",'[3]配置系数（将领）'!I480,IF($H480="骑将",'[4]配置系数（将领）'!I480,IF($H480="弓将",'[5]配置系数（将领）'!I480,"")))</f>
        <v/>
      </c>
      <c r="K480" s="208" t="str">
        <f ca="1">IF($H480="步将",'[3]配置系数（将领）'!J480,IF($H480="骑将",'[4]配置系数（将领）'!J480,IF($H480="弓将",'[5]配置系数（将领）'!J480,"")))</f>
        <v/>
      </c>
      <c r="L480" s="208">
        <f>IF($H480="步将",'[3]配置系数（将领）'!K480,IF($H480="骑将",'[4]配置系数（将领）'!K480,IF($H480="弓将",'[5]配置系数（将领）'!K480,"")))</f>
        <v>0</v>
      </c>
      <c r="M480" s="208">
        <f>IF($H480="步将",'[3]配置系数（将领）'!L480,IF($H480="骑将",'[4]配置系数（将领）'!L480,IF($H480="弓将",'[5]配置系数（将领）'!L480,"")))</f>
        <v>0</v>
      </c>
      <c r="N480" s="208" t="str">
        <f ca="1">IF($H480="步将",'[3]配置系数（将领）'!M480,IF($H480="骑将",'[4]配置系数（将领）'!M480,IF($H480="弓将",'[5]配置系数（将领）'!M480,"")))</f>
        <v/>
      </c>
      <c r="O480" s="206">
        <f t="shared" ca="1" si="29"/>
        <v>1</v>
      </c>
      <c r="Q480" s="208" t="str">
        <f ca="1">IF($H480="步将",'[3]配置系数（将领）'!P480,IF($H480="骑将",'[4]配置系数（将领）'!P480,IF($H480="弓将",'[5]配置系数（将领）'!P480,"")))</f>
        <v/>
      </c>
      <c r="R480" s="208" t="str">
        <f ca="1">IF($H480="步将",'[3]配置系数（将领）'!Q480,IF($H480="骑将",'[4]配置系数（将领）'!Q480,IF($H480="弓将",'[5]配置系数（将领）'!Q480,"")))</f>
        <v/>
      </c>
      <c r="S480" s="208">
        <f>IF($H480="步将",'[3]配置系数（将领）'!R480,IF($H480="骑将",'[4]配置系数（将领）'!R480,IF($H480="弓将",'[5]配置系数（将领）'!R480,"")))</f>
        <v>0</v>
      </c>
      <c r="T480" s="208">
        <f>IF($H480="步将",'[3]配置系数（将领）'!S480,IF($H480="骑将",'[4]配置系数（将领）'!S480,IF($H480="弓将",'[5]配置系数（将领）'!S480,"")))</f>
        <v>0</v>
      </c>
      <c r="U480" s="208" t="str">
        <f ca="1">IF($H480="步将",'[3]配置系数（将领）'!T480,IF($H480="骑将",'[4]配置系数（将领）'!T480,IF($H480="弓将",'[5]配置系数（将领）'!T480,"")))</f>
        <v/>
      </c>
      <c r="V480" s="206">
        <f t="shared" ca="1" si="30"/>
        <v>1</v>
      </c>
      <c r="X480" s="208" t="str">
        <f ca="1">IF($H480="步将",'[3]配置系数（将领）'!W480,IF($H480="骑将",'[4]配置系数（将领）'!W480,IF($H480="弓将",'[5]配置系数（将领）'!W480,"")))</f>
        <v/>
      </c>
      <c r="Y480" s="208" t="str">
        <f ca="1">IF($H480="步将",'[3]配置系数（将领）'!X480,IF($H480="骑将",'[4]配置系数（将领）'!X480,IF($H480="弓将",'[5]配置系数（将领）'!X480,"")))</f>
        <v/>
      </c>
      <c r="Z480" s="208">
        <f>IF($H480="步将",'[3]配置系数（将领）'!Y480,IF($H480="骑将",'[4]配置系数（将领）'!Y480,IF($H480="弓将",'[5]配置系数（将领）'!Y480,"")))</f>
        <v>0</v>
      </c>
      <c r="AA480" s="208">
        <f>IF($H480="步将",'[3]配置系数（将领）'!Z480,IF($H480="骑将",'[4]配置系数（将领）'!Z480,IF($H480="弓将",'[5]配置系数（将领）'!Z480,"")))</f>
        <v>0</v>
      </c>
      <c r="AB480" s="208" t="str">
        <f ca="1">IF($H480="步将",'[3]配置系数（将领）'!AA480,IF($H480="骑将",'[4]配置系数（将领）'!AA480,IF($H480="弓将",'[5]配置系数（将领）'!AA480,"")))</f>
        <v/>
      </c>
      <c r="AC480" s="206">
        <f t="shared" ca="1" si="31"/>
        <v>1</v>
      </c>
    </row>
    <row r="481" spans="3:29" x14ac:dyDescent="0.15">
      <c r="C481" s="107">
        <v>473</v>
      </c>
      <c r="D481" s="69">
        <f>IFERROR(MATCH(C481,索引!J:J,0),D480)</f>
        <v>45</v>
      </c>
      <c r="E481" s="69">
        <f t="shared" si="28"/>
        <v>9</v>
      </c>
      <c r="F481" s="69">
        <f>INDEX(索引!$F:$F,D481,1)</f>
        <v>10038</v>
      </c>
      <c r="G481" s="69" t="str">
        <f>INDEX(索引!$E:$E,D481,1)</f>
        <v>孙皓</v>
      </c>
      <c r="H481" s="69" t="str">
        <f>INDEX(索引!$G:$G,D481,1)</f>
        <v>骑将</v>
      </c>
      <c r="J481" s="208" t="str">
        <f ca="1">IF($H481="步将",'[3]配置系数（将领）'!I481,IF($H481="骑将",'[4]配置系数（将领）'!I481,IF($H481="弓将",'[5]配置系数（将领）'!I481,"")))</f>
        <v/>
      </c>
      <c r="K481" s="208" t="str">
        <f ca="1">IF($H481="步将",'[3]配置系数（将领）'!J481,IF($H481="骑将",'[4]配置系数（将领）'!J481,IF($H481="弓将",'[5]配置系数（将领）'!J481,"")))</f>
        <v/>
      </c>
      <c r="L481" s="208">
        <f>IF($H481="步将",'[3]配置系数（将领）'!K481,IF($H481="骑将",'[4]配置系数（将领）'!K481,IF($H481="弓将",'[5]配置系数（将领）'!K481,"")))</f>
        <v>0</v>
      </c>
      <c r="M481" s="208">
        <f>IF($H481="步将",'[3]配置系数（将领）'!L481,IF($H481="骑将",'[4]配置系数（将领）'!L481,IF($H481="弓将",'[5]配置系数（将领）'!L481,"")))</f>
        <v>0</v>
      </c>
      <c r="N481" s="208" t="str">
        <f ca="1">IF($H481="步将",'[3]配置系数（将领）'!M481,IF($H481="骑将",'[4]配置系数（将领）'!M481,IF($H481="弓将",'[5]配置系数（将领）'!M481,"")))</f>
        <v/>
      </c>
      <c r="O481" s="206">
        <f t="shared" ca="1" si="29"/>
        <v>1</v>
      </c>
      <c r="Q481" s="208" t="str">
        <f ca="1">IF($H481="步将",'[3]配置系数（将领）'!P481,IF($H481="骑将",'[4]配置系数（将领）'!P481,IF($H481="弓将",'[5]配置系数（将领）'!P481,"")))</f>
        <v/>
      </c>
      <c r="R481" s="208" t="str">
        <f ca="1">IF($H481="步将",'[3]配置系数（将领）'!Q481,IF($H481="骑将",'[4]配置系数（将领）'!Q481,IF($H481="弓将",'[5]配置系数（将领）'!Q481,"")))</f>
        <v/>
      </c>
      <c r="S481" s="208">
        <f>IF($H481="步将",'[3]配置系数（将领）'!R481,IF($H481="骑将",'[4]配置系数（将领）'!R481,IF($H481="弓将",'[5]配置系数（将领）'!R481,"")))</f>
        <v>0</v>
      </c>
      <c r="T481" s="208">
        <f>IF($H481="步将",'[3]配置系数（将领）'!S481,IF($H481="骑将",'[4]配置系数（将领）'!S481,IF($H481="弓将",'[5]配置系数（将领）'!S481,"")))</f>
        <v>0</v>
      </c>
      <c r="U481" s="208" t="str">
        <f ca="1">IF($H481="步将",'[3]配置系数（将领）'!T481,IF($H481="骑将",'[4]配置系数（将领）'!T481,IF($H481="弓将",'[5]配置系数（将领）'!T481,"")))</f>
        <v/>
      </c>
      <c r="V481" s="206">
        <f t="shared" ca="1" si="30"/>
        <v>1</v>
      </c>
      <c r="X481" s="208" t="str">
        <f ca="1">IF($H481="步将",'[3]配置系数（将领）'!W481,IF($H481="骑将",'[4]配置系数（将领）'!W481,IF($H481="弓将",'[5]配置系数（将领）'!W481,"")))</f>
        <v/>
      </c>
      <c r="Y481" s="208" t="str">
        <f ca="1">IF($H481="步将",'[3]配置系数（将领）'!X481,IF($H481="骑将",'[4]配置系数（将领）'!X481,IF($H481="弓将",'[5]配置系数（将领）'!X481,"")))</f>
        <v/>
      </c>
      <c r="Z481" s="208">
        <f>IF($H481="步将",'[3]配置系数（将领）'!Y481,IF($H481="骑将",'[4]配置系数（将领）'!Y481,IF($H481="弓将",'[5]配置系数（将领）'!Y481,"")))</f>
        <v>0</v>
      </c>
      <c r="AA481" s="208">
        <f>IF($H481="步将",'[3]配置系数（将领）'!Z481,IF($H481="骑将",'[4]配置系数（将领）'!Z481,IF($H481="弓将",'[5]配置系数（将领）'!Z481,"")))</f>
        <v>0</v>
      </c>
      <c r="AB481" s="208" t="str">
        <f ca="1">IF($H481="步将",'[3]配置系数（将领）'!AA481,IF($H481="骑将",'[4]配置系数（将领）'!AA481,IF($H481="弓将",'[5]配置系数（将领）'!AA481,"")))</f>
        <v/>
      </c>
      <c r="AC481" s="206">
        <f t="shared" ca="1" si="31"/>
        <v>1</v>
      </c>
    </row>
    <row r="482" spans="3:29" x14ac:dyDescent="0.15">
      <c r="C482" s="107">
        <v>474</v>
      </c>
      <c r="D482" s="69">
        <f>IFERROR(MATCH(C482,索引!J:J,0),D481)</f>
        <v>45</v>
      </c>
      <c r="E482" s="69">
        <f t="shared" si="28"/>
        <v>10</v>
      </c>
      <c r="F482" s="69">
        <f>INDEX(索引!$F:$F,D482,1)</f>
        <v>10038</v>
      </c>
      <c r="G482" s="69" t="str">
        <f>INDEX(索引!$E:$E,D482,1)</f>
        <v>孙皓</v>
      </c>
      <c r="H482" s="69" t="str">
        <f>INDEX(索引!$G:$G,D482,1)</f>
        <v>骑将</v>
      </c>
      <c r="J482" s="208" t="str">
        <f ca="1">IF($H482="步将",'[3]配置系数（将领）'!I482,IF($H482="骑将",'[4]配置系数（将领）'!I482,IF($H482="弓将",'[5]配置系数（将领）'!I482,"")))</f>
        <v/>
      </c>
      <c r="K482" s="208" t="str">
        <f ca="1">IF($H482="步将",'[3]配置系数（将领）'!J482,IF($H482="骑将",'[4]配置系数（将领）'!J482,IF($H482="弓将",'[5]配置系数（将领）'!J482,"")))</f>
        <v/>
      </c>
      <c r="L482" s="208">
        <f>IF($H482="步将",'[3]配置系数（将领）'!K482,IF($H482="骑将",'[4]配置系数（将领）'!K482,IF($H482="弓将",'[5]配置系数（将领）'!K482,"")))</f>
        <v>0</v>
      </c>
      <c r="M482" s="208">
        <f>IF($H482="步将",'[3]配置系数（将领）'!L482,IF($H482="骑将",'[4]配置系数（将领）'!L482,IF($H482="弓将",'[5]配置系数（将领）'!L482,"")))</f>
        <v>0</v>
      </c>
      <c r="N482" s="208" t="str">
        <f ca="1">IF($H482="步将",'[3]配置系数（将领）'!M482,IF($H482="骑将",'[4]配置系数（将领）'!M482,IF($H482="弓将",'[5]配置系数（将领）'!M482,"")))</f>
        <v/>
      </c>
      <c r="O482" s="206">
        <f t="shared" ca="1" si="29"/>
        <v>1</v>
      </c>
      <c r="Q482" s="208" t="str">
        <f ca="1">IF($H482="步将",'[3]配置系数（将领）'!P482,IF($H482="骑将",'[4]配置系数（将领）'!P482,IF($H482="弓将",'[5]配置系数（将领）'!P482,"")))</f>
        <v/>
      </c>
      <c r="R482" s="208" t="str">
        <f ca="1">IF($H482="步将",'[3]配置系数（将领）'!Q482,IF($H482="骑将",'[4]配置系数（将领）'!Q482,IF($H482="弓将",'[5]配置系数（将领）'!Q482,"")))</f>
        <v/>
      </c>
      <c r="S482" s="208">
        <f>IF($H482="步将",'[3]配置系数（将领）'!R482,IF($H482="骑将",'[4]配置系数（将领）'!R482,IF($H482="弓将",'[5]配置系数（将领）'!R482,"")))</f>
        <v>0</v>
      </c>
      <c r="T482" s="208">
        <f>IF($H482="步将",'[3]配置系数（将领）'!S482,IF($H482="骑将",'[4]配置系数（将领）'!S482,IF($H482="弓将",'[5]配置系数（将领）'!S482,"")))</f>
        <v>0</v>
      </c>
      <c r="U482" s="208" t="str">
        <f ca="1">IF($H482="步将",'[3]配置系数（将领）'!T482,IF($H482="骑将",'[4]配置系数（将领）'!T482,IF($H482="弓将",'[5]配置系数（将领）'!T482,"")))</f>
        <v/>
      </c>
      <c r="V482" s="206">
        <f t="shared" ca="1" si="30"/>
        <v>1</v>
      </c>
      <c r="X482" s="208" t="str">
        <f ca="1">IF($H482="步将",'[3]配置系数（将领）'!W482,IF($H482="骑将",'[4]配置系数（将领）'!W482,IF($H482="弓将",'[5]配置系数（将领）'!W482,"")))</f>
        <v/>
      </c>
      <c r="Y482" s="208" t="str">
        <f ca="1">IF($H482="步将",'[3]配置系数（将领）'!X482,IF($H482="骑将",'[4]配置系数（将领）'!X482,IF($H482="弓将",'[5]配置系数（将领）'!X482,"")))</f>
        <v/>
      </c>
      <c r="Z482" s="208">
        <f>IF($H482="步将",'[3]配置系数（将领）'!Y482,IF($H482="骑将",'[4]配置系数（将领）'!Y482,IF($H482="弓将",'[5]配置系数（将领）'!Y482,"")))</f>
        <v>0</v>
      </c>
      <c r="AA482" s="208">
        <f>IF($H482="步将",'[3]配置系数（将领）'!Z482,IF($H482="骑将",'[4]配置系数（将领）'!Z482,IF($H482="弓将",'[5]配置系数（将领）'!Z482,"")))</f>
        <v>0</v>
      </c>
      <c r="AB482" s="208" t="str">
        <f ca="1">IF($H482="步将",'[3]配置系数（将领）'!AA482,IF($H482="骑将",'[4]配置系数（将领）'!AA482,IF($H482="弓将",'[5]配置系数（将领）'!AA482,"")))</f>
        <v/>
      </c>
      <c r="AC482" s="206">
        <f t="shared" ca="1" si="31"/>
        <v>1</v>
      </c>
    </row>
    <row r="483" spans="3:29" x14ac:dyDescent="0.15">
      <c r="C483" s="107">
        <v>475</v>
      </c>
      <c r="D483" s="69">
        <f>IFERROR(MATCH(C483,索引!J:J,0),D482)</f>
        <v>45</v>
      </c>
      <c r="E483" s="69">
        <f t="shared" si="28"/>
        <v>11</v>
      </c>
      <c r="F483" s="69">
        <f>INDEX(索引!$F:$F,D483,1)</f>
        <v>10038</v>
      </c>
      <c r="G483" s="69" t="str">
        <f>INDEX(索引!$E:$E,D483,1)</f>
        <v>孙皓</v>
      </c>
      <c r="H483" s="69" t="str">
        <f>INDEX(索引!$G:$G,D483,1)</f>
        <v>骑将</v>
      </c>
      <c r="J483" s="208" t="str">
        <f ca="1">IF($H483="步将",'[3]配置系数（将领）'!I483,IF($H483="骑将",'[4]配置系数（将领）'!I483,IF($H483="弓将",'[5]配置系数（将领）'!I483,"")))</f>
        <v/>
      </c>
      <c r="K483" s="208" t="str">
        <f ca="1">IF($H483="步将",'[3]配置系数（将领）'!J483,IF($H483="骑将",'[4]配置系数（将领）'!J483,IF($H483="弓将",'[5]配置系数（将领）'!J483,"")))</f>
        <v/>
      </c>
      <c r="L483" s="208">
        <f>IF($H483="步将",'[3]配置系数（将领）'!K483,IF($H483="骑将",'[4]配置系数（将领）'!K483,IF($H483="弓将",'[5]配置系数（将领）'!K483,"")))</f>
        <v>0</v>
      </c>
      <c r="M483" s="208">
        <f>IF($H483="步将",'[3]配置系数（将领）'!L483,IF($H483="骑将",'[4]配置系数（将领）'!L483,IF($H483="弓将",'[5]配置系数（将领）'!L483,"")))</f>
        <v>0</v>
      </c>
      <c r="N483" s="208" t="str">
        <f ca="1">IF($H483="步将",'[3]配置系数（将领）'!M483,IF($H483="骑将",'[4]配置系数（将领）'!M483,IF($H483="弓将",'[5]配置系数（将领）'!M483,"")))</f>
        <v/>
      </c>
      <c r="O483" s="206">
        <f t="shared" ca="1" si="29"/>
        <v>1</v>
      </c>
      <c r="Q483" s="208" t="str">
        <f ca="1">IF($H483="步将",'[3]配置系数（将领）'!P483,IF($H483="骑将",'[4]配置系数（将领）'!P483,IF($H483="弓将",'[5]配置系数（将领）'!P483,"")))</f>
        <v/>
      </c>
      <c r="R483" s="208" t="str">
        <f ca="1">IF($H483="步将",'[3]配置系数（将领）'!Q483,IF($H483="骑将",'[4]配置系数（将领）'!Q483,IF($H483="弓将",'[5]配置系数（将领）'!Q483,"")))</f>
        <v/>
      </c>
      <c r="S483" s="208">
        <f>IF($H483="步将",'[3]配置系数（将领）'!R483,IF($H483="骑将",'[4]配置系数（将领）'!R483,IF($H483="弓将",'[5]配置系数（将领）'!R483,"")))</f>
        <v>0</v>
      </c>
      <c r="T483" s="208">
        <f>IF($H483="步将",'[3]配置系数（将领）'!S483,IF($H483="骑将",'[4]配置系数（将领）'!S483,IF($H483="弓将",'[5]配置系数（将领）'!S483,"")))</f>
        <v>0</v>
      </c>
      <c r="U483" s="208" t="str">
        <f ca="1">IF($H483="步将",'[3]配置系数（将领）'!T483,IF($H483="骑将",'[4]配置系数（将领）'!T483,IF($H483="弓将",'[5]配置系数（将领）'!T483,"")))</f>
        <v/>
      </c>
      <c r="V483" s="206">
        <f t="shared" ca="1" si="30"/>
        <v>1</v>
      </c>
      <c r="X483" s="208" t="str">
        <f ca="1">IF($H483="步将",'[3]配置系数（将领）'!W483,IF($H483="骑将",'[4]配置系数（将领）'!W483,IF($H483="弓将",'[5]配置系数（将领）'!W483,"")))</f>
        <v/>
      </c>
      <c r="Y483" s="208" t="str">
        <f ca="1">IF($H483="步将",'[3]配置系数（将领）'!X483,IF($H483="骑将",'[4]配置系数（将领）'!X483,IF($H483="弓将",'[5]配置系数（将领）'!X483,"")))</f>
        <v/>
      </c>
      <c r="Z483" s="208">
        <f>IF($H483="步将",'[3]配置系数（将领）'!Y483,IF($H483="骑将",'[4]配置系数（将领）'!Y483,IF($H483="弓将",'[5]配置系数（将领）'!Y483,"")))</f>
        <v>0</v>
      </c>
      <c r="AA483" s="208">
        <f>IF($H483="步将",'[3]配置系数（将领）'!Z483,IF($H483="骑将",'[4]配置系数（将领）'!Z483,IF($H483="弓将",'[5]配置系数（将领）'!Z483,"")))</f>
        <v>0</v>
      </c>
      <c r="AB483" s="208" t="str">
        <f ca="1">IF($H483="步将",'[3]配置系数（将领）'!AA483,IF($H483="骑将",'[4]配置系数（将领）'!AA483,IF($H483="弓将",'[5]配置系数（将领）'!AA483,"")))</f>
        <v/>
      </c>
      <c r="AC483" s="206">
        <f t="shared" ca="1" si="31"/>
        <v>1</v>
      </c>
    </row>
    <row r="484" spans="3:29" x14ac:dyDescent="0.15">
      <c r="C484" s="107">
        <v>476</v>
      </c>
      <c r="D484" s="69">
        <f>IFERROR(MATCH(C484,索引!J:J,0),D483)</f>
        <v>45</v>
      </c>
      <c r="E484" s="69">
        <f t="shared" si="28"/>
        <v>12</v>
      </c>
      <c r="F484" s="69">
        <f>INDEX(索引!$F:$F,D484,1)</f>
        <v>10038</v>
      </c>
      <c r="G484" s="69" t="str">
        <f>INDEX(索引!$E:$E,D484,1)</f>
        <v>孙皓</v>
      </c>
      <c r="H484" s="69" t="str">
        <f>INDEX(索引!$G:$G,D484,1)</f>
        <v>骑将</v>
      </c>
      <c r="J484" s="208" t="str">
        <f ca="1">IF($H484="步将",'[3]配置系数（将领）'!I484,IF($H484="骑将",'[4]配置系数（将领）'!I484,IF($H484="弓将",'[5]配置系数（将领）'!I484,"")))</f>
        <v/>
      </c>
      <c r="K484" s="208" t="str">
        <f ca="1">IF($H484="步将",'[3]配置系数（将领）'!J484,IF($H484="骑将",'[4]配置系数（将领）'!J484,IF($H484="弓将",'[5]配置系数（将领）'!J484,"")))</f>
        <v/>
      </c>
      <c r="L484" s="208">
        <f>IF($H484="步将",'[3]配置系数（将领）'!K484,IF($H484="骑将",'[4]配置系数（将领）'!K484,IF($H484="弓将",'[5]配置系数（将领）'!K484,"")))</f>
        <v>0</v>
      </c>
      <c r="M484" s="208">
        <f>IF($H484="步将",'[3]配置系数（将领）'!L484,IF($H484="骑将",'[4]配置系数（将领）'!L484,IF($H484="弓将",'[5]配置系数（将领）'!L484,"")))</f>
        <v>0</v>
      </c>
      <c r="N484" s="208" t="str">
        <f ca="1">IF($H484="步将",'[3]配置系数（将领）'!M484,IF($H484="骑将",'[4]配置系数（将领）'!M484,IF($H484="弓将",'[5]配置系数（将领）'!M484,"")))</f>
        <v/>
      </c>
      <c r="O484" s="206">
        <f t="shared" ca="1" si="29"/>
        <v>1</v>
      </c>
      <c r="Q484" s="208" t="str">
        <f ca="1">IF($H484="步将",'[3]配置系数（将领）'!P484,IF($H484="骑将",'[4]配置系数（将领）'!P484,IF($H484="弓将",'[5]配置系数（将领）'!P484,"")))</f>
        <v/>
      </c>
      <c r="R484" s="208" t="str">
        <f ca="1">IF($H484="步将",'[3]配置系数（将领）'!Q484,IF($H484="骑将",'[4]配置系数（将领）'!Q484,IF($H484="弓将",'[5]配置系数（将领）'!Q484,"")))</f>
        <v/>
      </c>
      <c r="S484" s="208">
        <f>IF($H484="步将",'[3]配置系数（将领）'!R484,IF($H484="骑将",'[4]配置系数（将领）'!R484,IF($H484="弓将",'[5]配置系数（将领）'!R484,"")))</f>
        <v>0</v>
      </c>
      <c r="T484" s="208">
        <f>IF($H484="步将",'[3]配置系数（将领）'!S484,IF($H484="骑将",'[4]配置系数（将领）'!S484,IF($H484="弓将",'[5]配置系数（将领）'!S484,"")))</f>
        <v>0</v>
      </c>
      <c r="U484" s="208" t="str">
        <f ca="1">IF($H484="步将",'[3]配置系数（将领）'!T484,IF($H484="骑将",'[4]配置系数（将领）'!T484,IF($H484="弓将",'[5]配置系数（将领）'!T484,"")))</f>
        <v/>
      </c>
      <c r="V484" s="206">
        <f t="shared" ca="1" si="30"/>
        <v>1</v>
      </c>
      <c r="X484" s="208" t="str">
        <f ca="1">IF($H484="步将",'[3]配置系数（将领）'!W484,IF($H484="骑将",'[4]配置系数（将领）'!W484,IF($H484="弓将",'[5]配置系数（将领）'!W484,"")))</f>
        <v/>
      </c>
      <c r="Y484" s="208" t="str">
        <f ca="1">IF($H484="步将",'[3]配置系数（将领）'!X484,IF($H484="骑将",'[4]配置系数（将领）'!X484,IF($H484="弓将",'[5]配置系数（将领）'!X484,"")))</f>
        <v/>
      </c>
      <c r="Z484" s="208">
        <f>IF($H484="步将",'[3]配置系数（将领）'!Y484,IF($H484="骑将",'[4]配置系数（将领）'!Y484,IF($H484="弓将",'[5]配置系数（将领）'!Y484,"")))</f>
        <v>0</v>
      </c>
      <c r="AA484" s="208">
        <f>IF($H484="步将",'[3]配置系数（将领）'!Z484,IF($H484="骑将",'[4]配置系数（将领）'!Z484,IF($H484="弓将",'[5]配置系数（将领）'!Z484,"")))</f>
        <v>0</v>
      </c>
      <c r="AB484" s="208" t="str">
        <f ca="1">IF($H484="步将",'[3]配置系数（将领）'!AA484,IF($H484="骑将",'[4]配置系数（将领）'!AA484,IF($H484="弓将",'[5]配置系数（将领）'!AA484,"")))</f>
        <v/>
      </c>
      <c r="AC484" s="206">
        <f t="shared" ca="1" si="31"/>
        <v>1</v>
      </c>
    </row>
    <row r="485" spans="3:29" x14ac:dyDescent="0.15">
      <c r="C485" s="107">
        <v>477</v>
      </c>
      <c r="D485" s="69">
        <f>IFERROR(MATCH(C485,索引!J:J,0),D484)</f>
        <v>45</v>
      </c>
      <c r="E485" s="69">
        <f t="shared" si="28"/>
        <v>13</v>
      </c>
      <c r="F485" s="69">
        <f>INDEX(索引!$F:$F,D485,1)</f>
        <v>10038</v>
      </c>
      <c r="G485" s="69" t="str">
        <f>INDEX(索引!$E:$E,D485,1)</f>
        <v>孙皓</v>
      </c>
      <c r="H485" s="69" t="str">
        <f>INDEX(索引!$G:$G,D485,1)</f>
        <v>骑将</v>
      </c>
      <c r="J485" s="208" t="str">
        <f ca="1">IF($H485="步将",'[3]配置系数（将领）'!I485,IF($H485="骑将",'[4]配置系数（将领）'!I485,IF($H485="弓将",'[5]配置系数（将领）'!I485,"")))</f>
        <v/>
      </c>
      <c r="K485" s="208" t="str">
        <f ca="1">IF($H485="步将",'[3]配置系数（将领）'!J485,IF($H485="骑将",'[4]配置系数（将领）'!J485,IF($H485="弓将",'[5]配置系数（将领）'!J485,"")))</f>
        <v/>
      </c>
      <c r="L485" s="208">
        <f>IF($H485="步将",'[3]配置系数（将领）'!K485,IF($H485="骑将",'[4]配置系数（将领）'!K485,IF($H485="弓将",'[5]配置系数（将领）'!K485,"")))</f>
        <v>0</v>
      </c>
      <c r="M485" s="208">
        <f>IF($H485="步将",'[3]配置系数（将领）'!L485,IF($H485="骑将",'[4]配置系数（将领）'!L485,IF($H485="弓将",'[5]配置系数（将领）'!L485,"")))</f>
        <v>0</v>
      </c>
      <c r="N485" s="208" t="str">
        <f ca="1">IF($H485="步将",'[3]配置系数（将领）'!M485,IF($H485="骑将",'[4]配置系数（将领）'!M485,IF($H485="弓将",'[5]配置系数（将领）'!M485,"")))</f>
        <v/>
      </c>
      <c r="O485" s="206">
        <f t="shared" ca="1" si="29"/>
        <v>1</v>
      </c>
      <c r="Q485" s="208" t="str">
        <f ca="1">IF($H485="步将",'[3]配置系数（将领）'!P485,IF($H485="骑将",'[4]配置系数（将领）'!P485,IF($H485="弓将",'[5]配置系数（将领）'!P485,"")))</f>
        <v/>
      </c>
      <c r="R485" s="208" t="str">
        <f ca="1">IF($H485="步将",'[3]配置系数（将领）'!Q485,IF($H485="骑将",'[4]配置系数（将领）'!Q485,IF($H485="弓将",'[5]配置系数（将领）'!Q485,"")))</f>
        <v/>
      </c>
      <c r="S485" s="208">
        <f>IF($H485="步将",'[3]配置系数（将领）'!R485,IF($H485="骑将",'[4]配置系数（将领）'!R485,IF($H485="弓将",'[5]配置系数（将领）'!R485,"")))</f>
        <v>0</v>
      </c>
      <c r="T485" s="208">
        <f>IF($H485="步将",'[3]配置系数（将领）'!S485,IF($H485="骑将",'[4]配置系数（将领）'!S485,IF($H485="弓将",'[5]配置系数（将领）'!S485,"")))</f>
        <v>0</v>
      </c>
      <c r="U485" s="208" t="str">
        <f ca="1">IF($H485="步将",'[3]配置系数（将领）'!T485,IF($H485="骑将",'[4]配置系数（将领）'!T485,IF($H485="弓将",'[5]配置系数（将领）'!T485,"")))</f>
        <v/>
      </c>
      <c r="V485" s="206">
        <f t="shared" ca="1" si="30"/>
        <v>1</v>
      </c>
      <c r="X485" s="208" t="str">
        <f ca="1">IF($H485="步将",'[3]配置系数（将领）'!W485,IF($H485="骑将",'[4]配置系数（将领）'!W485,IF($H485="弓将",'[5]配置系数（将领）'!W485,"")))</f>
        <v/>
      </c>
      <c r="Y485" s="208" t="str">
        <f ca="1">IF($H485="步将",'[3]配置系数（将领）'!X485,IF($H485="骑将",'[4]配置系数（将领）'!X485,IF($H485="弓将",'[5]配置系数（将领）'!X485,"")))</f>
        <v/>
      </c>
      <c r="Z485" s="208">
        <f>IF($H485="步将",'[3]配置系数（将领）'!Y485,IF($H485="骑将",'[4]配置系数（将领）'!Y485,IF($H485="弓将",'[5]配置系数（将领）'!Y485,"")))</f>
        <v>0</v>
      </c>
      <c r="AA485" s="208">
        <f>IF($H485="步将",'[3]配置系数（将领）'!Z485,IF($H485="骑将",'[4]配置系数（将领）'!Z485,IF($H485="弓将",'[5]配置系数（将领）'!Z485,"")))</f>
        <v>0</v>
      </c>
      <c r="AB485" s="208" t="str">
        <f ca="1">IF($H485="步将",'[3]配置系数（将领）'!AA485,IF($H485="骑将",'[4]配置系数（将领）'!AA485,IF($H485="弓将",'[5]配置系数（将领）'!AA485,"")))</f>
        <v/>
      </c>
      <c r="AC485" s="206">
        <f t="shared" ca="1" si="31"/>
        <v>1</v>
      </c>
    </row>
    <row r="486" spans="3:29" x14ac:dyDescent="0.15">
      <c r="C486" s="107">
        <v>478</v>
      </c>
      <c r="D486" s="69">
        <f>IFERROR(MATCH(C486,索引!J:J,0),D485)</f>
        <v>45</v>
      </c>
      <c r="E486" s="69">
        <f t="shared" si="28"/>
        <v>14</v>
      </c>
      <c r="F486" s="69">
        <f>INDEX(索引!$F:$F,D486,1)</f>
        <v>10038</v>
      </c>
      <c r="G486" s="69" t="str">
        <f>INDEX(索引!$E:$E,D486,1)</f>
        <v>孙皓</v>
      </c>
      <c r="H486" s="69" t="str">
        <f>INDEX(索引!$G:$G,D486,1)</f>
        <v>骑将</v>
      </c>
      <c r="J486" s="208" t="str">
        <f ca="1">IF($H486="步将",'[3]配置系数（将领）'!I486,IF($H486="骑将",'[4]配置系数（将领）'!I486,IF($H486="弓将",'[5]配置系数（将领）'!I486,"")))</f>
        <v/>
      </c>
      <c r="K486" s="208" t="str">
        <f ca="1">IF($H486="步将",'[3]配置系数（将领）'!J486,IF($H486="骑将",'[4]配置系数（将领）'!J486,IF($H486="弓将",'[5]配置系数（将领）'!J486,"")))</f>
        <v/>
      </c>
      <c r="L486" s="208">
        <f>IF($H486="步将",'[3]配置系数（将领）'!K486,IF($H486="骑将",'[4]配置系数（将领）'!K486,IF($H486="弓将",'[5]配置系数（将领）'!K486,"")))</f>
        <v>0</v>
      </c>
      <c r="M486" s="208">
        <f>IF($H486="步将",'[3]配置系数（将领）'!L486,IF($H486="骑将",'[4]配置系数（将领）'!L486,IF($H486="弓将",'[5]配置系数（将领）'!L486,"")))</f>
        <v>0</v>
      </c>
      <c r="N486" s="208" t="str">
        <f ca="1">IF($H486="步将",'[3]配置系数（将领）'!M486,IF($H486="骑将",'[4]配置系数（将领）'!M486,IF($H486="弓将",'[5]配置系数（将领）'!M486,"")))</f>
        <v/>
      </c>
      <c r="O486" s="206">
        <f t="shared" ca="1" si="29"/>
        <v>1</v>
      </c>
      <c r="Q486" s="208" t="str">
        <f ca="1">IF($H486="步将",'[3]配置系数（将领）'!P486,IF($H486="骑将",'[4]配置系数（将领）'!P486,IF($H486="弓将",'[5]配置系数（将领）'!P486,"")))</f>
        <v/>
      </c>
      <c r="R486" s="208" t="str">
        <f ca="1">IF($H486="步将",'[3]配置系数（将领）'!Q486,IF($H486="骑将",'[4]配置系数（将领）'!Q486,IF($H486="弓将",'[5]配置系数（将领）'!Q486,"")))</f>
        <v/>
      </c>
      <c r="S486" s="208">
        <f>IF($H486="步将",'[3]配置系数（将领）'!R486,IF($H486="骑将",'[4]配置系数（将领）'!R486,IF($H486="弓将",'[5]配置系数（将领）'!R486,"")))</f>
        <v>0</v>
      </c>
      <c r="T486" s="208">
        <f>IF($H486="步将",'[3]配置系数（将领）'!S486,IF($H486="骑将",'[4]配置系数（将领）'!S486,IF($H486="弓将",'[5]配置系数（将领）'!S486,"")))</f>
        <v>0</v>
      </c>
      <c r="U486" s="208" t="str">
        <f ca="1">IF($H486="步将",'[3]配置系数（将领）'!T486,IF($H486="骑将",'[4]配置系数（将领）'!T486,IF($H486="弓将",'[5]配置系数（将领）'!T486,"")))</f>
        <v/>
      </c>
      <c r="V486" s="206">
        <f t="shared" ca="1" si="30"/>
        <v>1</v>
      </c>
      <c r="X486" s="208" t="str">
        <f ca="1">IF($H486="步将",'[3]配置系数（将领）'!W486,IF($H486="骑将",'[4]配置系数（将领）'!W486,IF($H486="弓将",'[5]配置系数（将领）'!W486,"")))</f>
        <v/>
      </c>
      <c r="Y486" s="208" t="str">
        <f ca="1">IF($H486="步将",'[3]配置系数（将领）'!X486,IF($H486="骑将",'[4]配置系数（将领）'!X486,IF($H486="弓将",'[5]配置系数（将领）'!X486,"")))</f>
        <v/>
      </c>
      <c r="Z486" s="208">
        <f>IF($H486="步将",'[3]配置系数（将领）'!Y486,IF($H486="骑将",'[4]配置系数（将领）'!Y486,IF($H486="弓将",'[5]配置系数（将领）'!Y486,"")))</f>
        <v>0</v>
      </c>
      <c r="AA486" s="208">
        <f>IF($H486="步将",'[3]配置系数（将领）'!Z486,IF($H486="骑将",'[4]配置系数（将领）'!Z486,IF($H486="弓将",'[5]配置系数（将领）'!Z486,"")))</f>
        <v>0</v>
      </c>
      <c r="AB486" s="208" t="str">
        <f ca="1">IF($H486="步将",'[3]配置系数（将领）'!AA486,IF($H486="骑将",'[4]配置系数（将领）'!AA486,IF($H486="弓将",'[5]配置系数（将领）'!AA486,"")))</f>
        <v/>
      </c>
      <c r="AC486" s="206">
        <f t="shared" ca="1" si="31"/>
        <v>1</v>
      </c>
    </row>
    <row r="487" spans="3:29" x14ac:dyDescent="0.15">
      <c r="C487" s="107">
        <v>479</v>
      </c>
      <c r="D487" s="69">
        <f>IFERROR(MATCH(C487,索引!J:J,0),D486)</f>
        <v>45</v>
      </c>
      <c r="E487" s="69">
        <f t="shared" si="28"/>
        <v>15</v>
      </c>
      <c r="F487" s="69">
        <f>INDEX(索引!$F:$F,D487,1)</f>
        <v>10038</v>
      </c>
      <c r="G487" s="69" t="str">
        <f>INDEX(索引!$E:$E,D487,1)</f>
        <v>孙皓</v>
      </c>
      <c r="H487" s="69" t="str">
        <f>INDEX(索引!$G:$G,D487,1)</f>
        <v>骑将</v>
      </c>
      <c r="J487" s="208" t="str">
        <f ca="1">IF($H487="步将",'[3]配置系数（将领）'!I487,IF($H487="骑将",'[4]配置系数（将领）'!I487,IF($H487="弓将",'[5]配置系数（将领）'!I487,"")))</f>
        <v/>
      </c>
      <c r="K487" s="208" t="str">
        <f ca="1">IF($H487="步将",'[3]配置系数（将领）'!J487,IF($H487="骑将",'[4]配置系数（将领）'!J487,IF($H487="弓将",'[5]配置系数（将领）'!J487,"")))</f>
        <v/>
      </c>
      <c r="L487" s="208">
        <f>IF($H487="步将",'[3]配置系数（将领）'!K487,IF($H487="骑将",'[4]配置系数（将领）'!K487,IF($H487="弓将",'[5]配置系数（将领）'!K487,"")))</f>
        <v>0</v>
      </c>
      <c r="M487" s="208">
        <f>IF($H487="步将",'[3]配置系数（将领）'!L487,IF($H487="骑将",'[4]配置系数（将领）'!L487,IF($H487="弓将",'[5]配置系数（将领）'!L487,"")))</f>
        <v>0</v>
      </c>
      <c r="N487" s="208" t="str">
        <f ca="1">IF($H487="步将",'[3]配置系数（将领）'!M487,IF($H487="骑将",'[4]配置系数（将领）'!M487,IF($H487="弓将",'[5]配置系数（将领）'!M487,"")))</f>
        <v/>
      </c>
      <c r="O487" s="206">
        <f t="shared" ca="1" si="29"/>
        <v>1</v>
      </c>
      <c r="Q487" s="208" t="str">
        <f ca="1">IF($H487="步将",'[3]配置系数（将领）'!P487,IF($H487="骑将",'[4]配置系数（将领）'!P487,IF($H487="弓将",'[5]配置系数（将领）'!P487,"")))</f>
        <v/>
      </c>
      <c r="R487" s="208" t="str">
        <f ca="1">IF($H487="步将",'[3]配置系数（将领）'!Q487,IF($H487="骑将",'[4]配置系数（将领）'!Q487,IF($H487="弓将",'[5]配置系数（将领）'!Q487,"")))</f>
        <v/>
      </c>
      <c r="S487" s="208">
        <f>IF($H487="步将",'[3]配置系数（将领）'!R487,IF($H487="骑将",'[4]配置系数（将领）'!R487,IF($H487="弓将",'[5]配置系数（将领）'!R487,"")))</f>
        <v>0</v>
      </c>
      <c r="T487" s="208">
        <f>IF($H487="步将",'[3]配置系数（将领）'!S487,IF($H487="骑将",'[4]配置系数（将领）'!S487,IF($H487="弓将",'[5]配置系数（将领）'!S487,"")))</f>
        <v>0</v>
      </c>
      <c r="U487" s="208" t="str">
        <f ca="1">IF($H487="步将",'[3]配置系数（将领）'!T487,IF($H487="骑将",'[4]配置系数（将领）'!T487,IF($H487="弓将",'[5]配置系数（将领）'!T487,"")))</f>
        <v/>
      </c>
      <c r="V487" s="206">
        <f t="shared" ca="1" si="30"/>
        <v>1</v>
      </c>
      <c r="X487" s="208" t="str">
        <f ca="1">IF($H487="步将",'[3]配置系数（将领）'!W487,IF($H487="骑将",'[4]配置系数（将领）'!W487,IF($H487="弓将",'[5]配置系数（将领）'!W487,"")))</f>
        <v/>
      </c>
      <c r="Y487" s="208" t="str">
        <f ca="1">IF($H487="步将",'[3]配置系数（将领）'!X487,IF($H487="骑将",'[4]配置系数（将领）'!X487,IF($H487="弓将",'[5]配置系数（将领）'!X487,"")))</f>
        <v/>
      </c>
      <c r="Z487" s="208">
        <f>IF($H487="步将",'[3]配置系数（将领）'!Y487,IF($H487="骑将",'[4]配置系数（将领）'!Y487,IF($H487="弓将",'[5]配置系数（将领）'!Y487,"")))</f>
        <v>0</v>
      </c>
      <c r="AA487" s="208">
        <f>IF($H487="步将",'[3]配置系数（将领）'!Z487,IF($H487="骑将",'[4]配置系数（将领）'!Z487,IF($H487="弓将",'[5]配置系数（将领）'!Z487,"")))</f>
        <v>0</v>
      </c>
      <c r="AB487" s="208" t="str">
        <f ca="1">IF($H487="步将",'[3]配置系数（将领）'!AA487,IF($H487="骑将",'[4]配置系数（将领）'!AA487,IF($H487="弓将",'[5]配置系数（将领）'!AA487,"")))</f>
        <v/>
      </c>
      <c r="AC487" s="206">
        <f t="shared" ca="1" si="31"/>
        <v>1</v>
      </c>
    </row>
    <row r="488" spans="3:29" x14ac:dyDescent="0.15">
      <c r="C488" s="107">
        <v>480</v>
      </c>
      <c r="D488" s="69">
        <f>IFERROR(MATCH(C488,索引!J:J,0),D487)</f>
        <v>47</v>
      </c>
      <c r="E488" s="69">
        <f t="shared" si="28"/>
        <v>1</v>
      </c>
      <c r="F488" s="69">
        <f>INDEX(索引!$F:$F,D488,1)</f>
        <v>10040</v>
      </c>
      <c r="G488" s="69" t="str">
        <f>INDEX(索引!$E:$E,D488,1)</f>
        <v>徐庶</v>
      </c>
      <c r="H488" s="69" t="str">
        <f>INDEX(索引!$G:$G,D488,1)</f>
        <v>弓将</v>
      </c>
      <c r="J488" s="208" t="str">
        <f ca="1">IF($H488="步将",'[3]配置系数（将领）'!I488,IF($H488="骑将",'[4]配置系数（将领）'!I488,IF($H488="弓将",'[5]配置系数（将领）'!I488,"")))</f>
        <v>1004000000101</v>
      </c>
      <c r="K488" s="208" t="str">
        <f ca="1">IF($H488="步将",'[3]配置系数（将领）'!J488,IF($H488="骑将",'[4]配置系数（将领）'!J488,IF($H488="弓将",'[5]配置系数（将领）'!J488,"")))</f>
        <v>普通攻击:对单体敌人造成{0}%的武力伤害</v>
      </c>
      <c r="L488" s="208">
        <f>IF($H488="步将",'[3]配置系数（将领）'!K488,IF($H488="骑将",'[4]配置系数（将领）'!K488,IF($H488="弓将",'[5]配置系数（将领）'!K488,"")))</f>
        <v>0</v>
      </c>
      <c r="M488" s="208">
        <f>IF($H488="步将",'[3]配置系数（将领）'!L488,IF($H488="骑将",'[4]配置系数（将领）'!L488,IF($H488="弓将",'[5]配置系数（将领）'!L488,"")))</f>
        <v>0</v>
      </c>
      <c r="N488" s="208" t="str">
        <f ca="1">IF($H488="步将",'[3]配置系数（将领）'!M488,IF($H488="骑将",'[4]配置系数（将领）'!M488,IF($H488="弓将",'[5]配置系数（将领）'!M488,"")))</f>
        <v>0.25+0.25+0.25+0.25+0.25+0.25+0.25+0.25+0.25+0.25+0.25+0.25+0.25+0.25+0.25+0.25+0.25</v>
      </c>
      <c r="O488" s="206">
        <f t="shared" ca="1" si="29"/>
        <v>100</v>
      </c>
      <c r="Q488" s="208" t="str">
        <f ca="1">IF($H488="步将",'[3]配置系数（将领）'!P488,IF($H488="骑将",'[4]配置系数（将领）'!P488,IF($H488="弓将",'[5]配置系数（将领）'!P488,"")))</f>
        <v/>
      </c>
      <c r="R488" s="208" t="str">
        <f ca="1">IF($H488="步将",'[3]配置系数（将领）'!Q488,IF($H488="骑将",'[4]配置系数（将领）'!Q488,IF($H488="弓将",'[5]配置系数（将领）'!Q488,"")))</f>
        <v/>
      </c>
      <c r="S488" s="208">
        <f>IF($H488="步将",'[3]配置系数（将领）'!R488,IF($H488="骑将",'[4]配置系数（将领）'!R488,IF($H488="弓将",'[5]配置系数（将领）'!R488,"")))</f>
        <v>0</v>
      </c>
      <c r="T488" s="208">
        <f>IF($H488="步将",'[3]配置系数（将领）'!S488,IF($H488="骑将",'[4]配置系数（将领）'!S488,IF($H488="弓将",'[5]配置系数（将领）'!S488,"")))</f>
        <v>0</v>
      </c>
      <c r="U488" s="208" t="str">
        <f ca="1">IF($H488="步将",'[3]配置系数（将领）'!T488,IF($H488="骑将",'[4]配置系数（将领）'!T488,IF($H488="弓将",'[5]配置系数（将领）'!T488,"")))</f>
        <v/>
      </c>
      <c r="V488" s="206">
        <f t="shared" ca="1" si="30"/>
        <v>1</v>
      </c>
      <c r="X488" s="208" t="str">
        <f ca="1">IF($H488="步将",'[3]配置系数（将领）'!W488,IF($H488="骑将",'[4]配置系数（将领）'!W488,IF($H488="弓将",'[5]配置系数（将领）'!W488,"")))</f>
        <v/>
      </c>
      <c r="Y488" s="208" t="str">
        <f ca="1">IF($H488="步将",'[3]配置系数（将领）'!X488,IF($H488="骑将",'[4]配置系数（将领）'!X488,IF($H488="弓将",'[5]配置系数（将领）'!X488,"")))</f>
        <v/>
      </c>
      <c r="Z488" s="208">
        <f>IF($H488="步将",'[3]配置系数（将领）'!Y488,IF($H488="骑将",'[4]配置系数（将领）'!Y488,IF($H488="弓将",'[5]配置系数（将领）'!Y488,"")))</f>
        <v>0</v>
      </c>
      <c r="AA488" s="208">
        <f>IF($H488="步将",'[3]配置系数（将领）'!Z488,IF($H488="骑将",'[4]配置系数（将领）'!Z488,IF($H488="弓将",'[5]配置系数（将领）'!Z488,"")))</f>
        <v>0</v>
      </c>
      <c r="AB488" s="208" t="str">
        <f ca="1">IF($H488="步将",'[3]配置系数（将领）'!AA488,IF($H488="骑将",'[4]配置系数（将领）'!AA488,IF($H488="弓将",'[5]配置系数（将领）'!AA488,"")))</f>
        <v/>
      </c>
      <c r="AC488" s="206">
        <f t="shared" ca="1" si="31"/>
        <v>1</v>
      </c>
    </row>
    <row r="489" spans="3:29" x14ac:dyDescent="0.15">
      <c r="C489" s="107">
        <v>481</v>
      </c>
      <c r="D489" s="69">
        <f>IFERROR(MATCH(C489,索引!J:J,0),D488)</f>
        <v>47</v>
      </c>
      <c r="E489" s="69">
        <f t="shared" si="28"/>
        <v>2</v>
      </c>
      <c r="F489" s="69">
        <f>INDEX(索引!$F:$F,D489,1)</f>
        <v>10040</v>
      </c>
      <c r="G489" s="69" t="str">
        <f>INDEX(索引!$E:$E,D489,1)</f>
        <v>徐庶</v>
      </c>
      <c r="H489" s="69" t="str">
        <f>INDEX(索引!$G:$G,D489,1)</f>
        <v>弓将</v>
      </c>
      <c r="J489" s="208" t="str">
        <f ca="1">IF($H489="步将",'[3]配置系数（将领）'!I489,IF($H489="骑将",'[4]配置系数（将领）'!I489,IF($H489="弓将",'[5]配置系数（将领）'!I489,"")))</f>
        <v>1004000000201</v>
      </c>
      <c r="K489" s="208" t="str">
        <f ca="1">IF($H489="步将",'[3]配置系数（将领）'!J489,IF($H489="骑将",'[4]配置系数（将领）'!J489,IF($H489="弓将",'[5]配置系数（将领）'!J489,"")))</f>
        <v>怒气技能:徐庶呼唤滔天的洪水将敌人击飞并造成徐庶攻击{0}%的策略伤害，受到洪水伤害的敌人将被缴械8秒。</v>
      </c>
      <c r="L489" s="208">
        <f>IF($H489="步将",'[3]配置系数（将领）'!K489,IF($H489="骑将",'[4]配置系数（将领）'!K489,IF($H489="弓将",'[5]配置系数（将领）'!K489,"")))</f>
        <v>0</v>
      </c>
      <c r="M489" s="208">
        <f>IF($H489="步将",'[3]配置系数（将领）'!L489,IF($H489="骑将",'[4]配置系数（将领）'!L489,IF($H489="弓将",'[5]配置系数（将领）'!L489,"")))</f>
        <v>0</v>
      </c>
      <c r="N489" s="208" t="str">
        <f ca="1">IF($H489="步将",'[3]配置系数（将领）'!M489,IF($H489="骑将",'[4]配置系数（将领）'!M489,IF($H489="弓将",'[5]配置系数（将领）'!M489,"")))</f>
        <v>0.16+0.2+0.24+0.28+0.32+0.36+0.4+0.44+0.48+0.52+0.56+0.6+0.64+0.68+0.72+0.76+0.8</v>
      </c>
      <c r="O489" s="206">
        <f t="shared" ca="1" si="29"/>
        <v>100</v>
      </c>
      <c r="Q489" s="208" t="str">
        <f ca="1">IF($H489="步将",'[3]配置系数（将领）'!P489,IF($H489="骑将",'[4]配置系数（将领）'!P489,IF($H489="弓将",'[5]配置系数（将领）'!P489,"")))</f>
        <v/>
      </c>
      <c r="R489" s="208" t="str">
        <f ca="1">IF($H489="步将",'[3]配置系数（将领）'!Q489,IF($H489="骑将",'[4]配置系数（将领）'!Q489,IF($H489="弓将",'[5]配置系数（将领）'!Q489,"")))</f>
        <v/>
      </c>
      <c r="S489" s="208">
        <f>IF($H489="步将",'[3]配置系数（将领）'!R489,IF($H489="骑将",'[4]配置系数（将领）'!R489,IF($H489="弓将",'[5]配置系数（将领）'!R489,"")))</f>
        <v>0</v>
      </c>
      <c r="T489" s="208">
        <f>IF($H489="步将",'[3]配置系数（将领）'!S489,IF($H489="骑将",'[4]配置系数（将领）'!S489,IF($H489="弓将",'[5]配置系数（将领）'!S489,"")))</f>
        <v>0</v>
      </c>
      <c r="U489" s="208" t="str">
        <f ca="1">IF($H489="步将",'[3]配置系数（将领）'!T489,IF($H489="骑将",'[4]配置系数（将领）'!T489,IF($H489="弓将",'[5]配置系数（将领）'!T489,"")))</f>
        <v/>
      </c>
      <c r="V489" s="206">
        <f t="shared" ca="1" si="30"/>
        <v>1</v>
      </c>
      <c r="X489" s="208" t="str">
        <f ca="1">IF($H489="步将",'[3]配置系数（将领）'!W489,IF($H489="骑将",'[4]配置系数（将领）'!W489,IF($H489="弓将",'[5]配置系数（将领）'!W489,"")))</f>
        <v/>
      </c>
      <c r="Y489" s="208" t="str">
        <f ca="1">IF($H489="步将",'[3]配置系数（将领）'!X489,IF($H489="骑将",'[4]配置系数（将领）'!X489,IF($H489="弓将",'[5]配置系数（将领）'!X489,"")))</f>
        <v/>
      </c>
      <c r="Z489" s="208">
        <f>IF($H489="步将",'[3]配置系数（将领）'!Y489,IF($H489="骑将",'[4]配置系数（将领）'!Y489,IF($H489="弓将",'[5]配置系数（将领）'!Y489,"")))</f>
        <v>0</v>
      </c>
      <c r="AA489" s="208">
        <f>IF($H489="步将",'[3]配置系数（将领）'!Z489,IF($H489="骑将",'[4]配置系数（将领）'!Z489,IF($H489="弓将",'[5]配置系数（将领）'!Z489,"")))</f>
        <v>0</v>
      </c>
      <c r="AB489" s="208" t="str">
        <f ca="1">IF($H489="步将",'[3]配置系数（将领）'!AA489,IF($H489="骑将",'[4]配置系数（将领）'!AA489,IF($H489="弓将",'[5]配置系数（将领）'!AA489,"")))</f>
        <v/>
      </c>
      <c r="AC489" s="206">
        <f t="shared" ca="1" si="31"/>
        <v>1</v>
      </c>
    </row>
    <row r="490" spans="3:29" x14ac:dyDescent="0.15">
      <c r="C490" s="107">
        <v>482</v>
      </c>
      <c r="D490" s="69">
        <f>IFERROR(MATCH(C490,索引!J:J,0),D489)</f>
        <v>47</v>
      </c>
      <c r="E490" s="69">
        <f t="shared" si="28"/>
        <v>3</v>
      </c>
      <c r="F490" s="69">
        <f>INDEX(索引!$F:$F,D490,1)</f>
        <v>10040</v>
      </c>
      <c r="G490" s="69" t="str">
        <f>INDEX(索引!$E:$E,D490,1)</f>
        <v>徐庶</v>
      </c>
      <c r="H490" s="69" t="str">
        <f>INDEX(索引!$G:$G,D490,1)</f>
        <v>弓将</v>
      </c>
      <c r="J490" s="208" t="str">
        <f ca="1">IF($H490="步将",'[3]配置系数（将领）'!I490,IF($H490="骑将",'[4]配置系数（将领）'!I490,IF($H490="弓将",'[5]配置系数（将领）'!I490,"")))</f>
        <v>1004000000202</v>
      </c>
      <c r="K490" s="208" t="str">
        <f ca="1">IF($H490="步将",'[3]配置系数（将领）'!J490,IF($H490="骑将",'[4]配置系数（将领）'!J490,IF($H490="弓将",'[5]配置系数（将领）'!J490,"")))</f>
        <v>怒气技能:徐庶呼唤滔天的洪水将敌人击飞并造成徐庶攻击{0}%的策略伤害，受到洪水伤害的敌人将被缴械8秒。</v>
      </c>
      <c r="L490" s="208">
        <f>IF($H490="步将",'[3]配置系数（将领）'!K490,IF($H490="骑将",'[4]配置系数（将领）'!K490,IF($H490="弓将",'[5]配置系数（将领）'!K490,"")))</f>
        <v>0</v>
      </c>
      <c r="M490" s="208">
        <f>IF($H490="步将",'[3]配置系数（将领）'!L490,IF($H490="骑将",'[4]配置系数（将领）'!L490,IF($H490="弓将",'[5]配置系数（将领）'!L490,"")))</f>
        <v>0</v>
      </c>
      <c r="N490" s="208" t="str">
        <f ca="1">IF($H490="步将",'[3]配置系数（将领）'!M490,IF($H490="骑将",'[4]配置系数（将领）'!M490,IF($H490="弓将",'[5]配置系数（将领）'!M490,"")))</f>
        <v>8+8+8+8+8+8+8+8+8+8+8+8+8+8+8+8+8</v>
      </c>
      <c r="O490" s="206">
        <f t="shared" ca="1" si="29"/>
        <v>1</v>
      </c>
      <c r="Q490" s="208" t="str">
        <f ca="1">IF($H490="步将",'[3]配置系数（将领）'!P490,IF($H490="骑将",'[4]配置系数（将领）'!P490,IF($H490="弓将",'[5]配置系数（将领）'!P490,"")))</f>
        <v/>
      </c>
      <c r="R490" s="208" t="str">
        <f ca="1">IF($H490="步将",'[3]配置系数（将领）'!Q490,IF($H490="骑将",'[4]配置系数（将领）'!Q490,IF($H490="弓将",'[5]配置系数（将领）'!Q490,"")))</f>
        <v/>
      </c>
      <c r="S490" s="208">
        <f>IF($H490="步将",'[3]配置系数（将领）'!R490,IF($H490="骑将",'[4]配置系数（将领）'!R490,IF($H490="弓将",'[5]配置系数（将领）'!R490,"")))</f>
        <v>0</v>
      </c>
      <c r="T490" s="208">
        <f>IF($H490="步将",'[3]配置系数（将领）'!S490,IF($H490="骑将",'[4]配置系数（将领）'!S490,IF($H490="弓将",'[5]配置系数（将领）'!S490,"")))</f>
        <v>0</v>
      </c>
      <c r="U490" s="208" t="str">
        <f ca="1">IF($H490="步将",'[3]配置系数（将领）'!T490,IF($H490="骑将",'[4]配置系数（将领）'!T490,IF($H490="弓将",'[5]配置系数（将领）'!T490,"")))</f>
        <v/>
      </c>
      <c r="V490" s="206">
        <f t="shared" ca="1" si="30"/>
        <v>1</v>
      </c>
      <c r="X490" s="208" t="str">
        <f ca="1">IF($H490="步将",'[3]配置系数（将领）'!W490,IF($H490="骑将",'[4]配置系数（将领）'!W490,IF($H490="弓将",'[5]配置系数（将领）'!W490,"")))</f>
        <v/>
      </c>
      <c r="Y490" s="208" t="str">
        <f ca="1">IF($H490="步将",'[3]配置系数（将领）'!X490,IF($H490="骑将",'[4]配置系数（将领）'!X490,IF($H490="弓将",'[5]配置系数（将领）'!X490,"")))</f>
        <v/>
      </c>
      <c r="Z490" s="208">
        <f>IF($H490="步将",'[3]配置系数（将领）'!Y490,IF($H490="骑将",'[4]配置系数（将领）'!Y490,IF($H490="弓将",'[5]配置系数（将领）'!Y490,"")))</f>
        <v>0</v>
      </c>
      <c r="AA490" s="208">
        <f>IF($H490="步将",'[3]配置系数（将领）'!Z490,IF($H490="骑将",'[4]配置系数（将领）'!Z490,IF($H490="弓将",'[5]配置系数（将领）'!Z490,"")))</f>
        <v>0</v>
      </c>
      <c r="AB490" s="208" t="str">
        <f ca="1">IF($H490="步将",'[3]配置系数（将领）'!AA490,IF($H490="骑将",'[4]配置系数（将领）'!AA490,IF($H490="弓将",'[5]配置系数（将领）'!AA490,"")))</f>
        <v/>
      </c>
      <c r="AC490" s="206">
        <f t="shared" ca="1" si="31"/>
        <v>1</v>
      </c>
    </row>
    <row r="491" spans="3:29" x14ac:dyDescent="0.15">
      <c r="C491" s="107">
        <v>483</v>
      </c>
      <c r="D491" s="69">
        <f>IFERROR(MATCH(C491,索引!J:J,0),D490)</f>
        <v>47</v>
      </c>
      <c r="E491" s="69">
        <f t="shared" si="28"/>
        <v>4</v>
      </c>
      <c r="F491" s="69">
        <f>INDEX(索引!$F:$F,D491,1)</f>
        <v>10040</v>
      </c>
      <c r="G491" s="69" t="str">
        <f>INDEX(索引!$E:$E,D491,1)</f>
        <v>徐庶</v>
      </c>
      <c r="H491" s="69" t="str">
        <f>INDEX(索引!$G:$G,D491,1)</f>
        <v>弓将</v>
      </c>
      <c r="J491" s="208" t="str">
        <f ca="1">IF($H491="步将",'[3]配置系数（将领）'!I491,IF($H491="骑将",'[4]配置系数（将领）'!I491,IF($H491="弓将",'[5]配置系数（将领）'!I491,"")))</f>
        <v>1004000000301</v>
      </c>
      <c r="K491" s="208" t="str">
        <f ca="1">IF($H491="步将",'[3]配置系数（将领）'!J491,IF($H491="骑将",'[4]配置系数（将领）'!J491,IF($H491="弓将",'[5]配置系数（将领）'!J491,"")))</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L491" s="208">
        <f>IF($H491="步将",'[3]配置系数（将领）'!K491,IF($H491="骑将",'[4]配置系数（将领）'!K491,IF($H491="弓将",'[5]配置系数（将领）'!K491,"")))</f>
        <v>0</v>
      </c>
      <c r="M491" s="208">
        <f>IF($H491="步将",'[3]配置系数（将领）'!L491,IF($H491="骑将",'[4]配置系数（将领）'!L491,IF($H491="弓将",'[5]配置系数（将领）'!L491,"")))</f>
        <v>0</v>
      </c>
      <c r="N491" s="208" t="str">
        <f ca="1">IF($H491="步将",'[3]配置系数（将领）'!M491,IF($H491="骑将",'[4]配置系数（将领）'!M491,IF($H491="弓将",'[5]配置系数（将领）'!M491,"")))</f>
        <v>0.14+0.145+0.15+0.155+0.16+0.165+0.17+0.175+0.18+0.185+0.19+0.195+0.2+0.205+0.21+0.215+0.22</v>
      </c>
      <c r="O491" s="206">
        <f t="shared" ca="1" si="29"/>
        <v>100</v>
      </c>
      <c r="Q491" s="208" t="str">
        <f ca="1">IF($H491="步将",'[3]配置系数（将领）'!P491,IF($H491="骑将",'[4]配置系数（将领）'!P491,IF($H491="弓将",'[5]配置系数（将领）'!P491,"")))</f>
        <v/>
      </c>
      <c r="R491" s="208" t="str">
        <f ca="1">IF($H491="步将",'[3]配置系数（将领）'!Q491,IF($H491="骑将",'[4]配置系数（将领）'!Q491,IF($H491="弓将",'[5]配置系数（将领）'!Q491,"")))</f>
        <v/>
      </c>
      <c r="S491" s="208">
        <f>IF($H491="步将",'[3]配置系数（将领）'!R491,IF($H491="骑将",'[4]配置系数（将领）'!R491,IF($H491="弓将",'[5]配置系数（将领）'!R491,"")))</f>
        <v>0</v>
      </c>
      <c r="T491" s="208">
        <f>IF($H491="步将",'[3]配置系数（将领）'!S491,IF($H491="骑将",'[4]配置系数（将领）'!S491,IF($H491="弓将",'[5]配置系数（将领）'!S491,"")))</f>
        <v>0</v>
      </c>
      <c r="U491" s="208" t="str">
        <f ca="1">IF($H491="步将",'[3]配置系数（将领）'!T491,IF($H491="骑将",'[4]配置系数（将领）'!T491,IF($H491="弓将",'[5]配置系数（将领）'!T491,"")))</f>
        <v/>
      </c>
      <c r="V491" s="206">
        <f t="shared" ca="1" si="30"/>
        <v>1</v>
      </c>
      <c r="X491" s="208" t="str">
        <f ca="1">IF($H491="步将",'[3]配置系数（将领）'!W491,IF($H491="骑将",'[4]配置系数（将领）'!W491,IF($H491="弓将",'[5]配置系数（将领）'!W491,"")))</f>
        <v/>
      </c>
      <c r="Y491" s="208" t="str">
        <f ca="1">IF($H491="步将",'[3]配置系数（将领）'!X491,IF($H491="骑将",'[4]配置系数（将领）'!X491,IF($H491="弓将",'[5]配置系数（将领）'!X491,"")))</f>
        <v/>
      </c>
      <c r="Z491" s="208">
        <f>IF($H491="步将",'[3]配置系数（将领）'!Y491,IF($H491="骑将",'[4]配置系数（将领）'!Y491,IF($H491="弓将",'[5]配置系数（将领）'!Y491,"")))</f>
        <v>0</v>
      </c>
      <c r="AA491" s="208">
        <f>IF($H491="步将",'[3]配置系数（将领）'!Z491,IF($H491="骑将",'[4]配置系数（将领）'!Z491,IF($H491="弓将",'[5]配置系数（将领）'!Z491,"")))</f>
        <v>0</v>
      </c>
      <c r="AB491" s="208" t="str">
        <f ca="1">IF($H491="步将",'[3]配置系数（将领）'!AA491,IF($H491="骑将",'[4]配置系数（将领）'!AA491,IF($H491="弓将",'[5]配置系数（将领）'!AA491,"")))</f>
        <v/>
      </c>
      <c r="AC491" s="206">
        <f t="shared" ca="1" si="31"/>
        <v>1</v>
      </c>
    </row>
    <row r="492" spans="3:29" x14ac:dyDescent="0.15">
      <c r="C492" s="107">
        <v>484</v>
      </c>
      <c r="D492" s="69">
        <f>IFERROR(MATCH(C492,索引!J:J,0),D491)</f>
        <v>47</v>
      </c>
      <c r="E492" s="69">
        <f t="shared" si="28"/>
        <v>5</v>
      </c>
      <c r="F492" s="69">
        <f>INDEX(索引!$F:$F,D492,1)</f>
        <v>10040</v>
      </c>
      <c r="G492" s="69" t="str">
        <f>INDEX(索引!$E:$E,D492,1)</f>
        <v>徐庶</v>
      </c>
      <c r="H492" s="69" t="str">
        <f>INDEX(索引!$G:$G,D492,1)</f>
        <v>弓将</v>
      </c>
      <c r="J492" s="208" t="str">
        <f ca="1">IF($H492="步将",'[3]配置系数（将领）'!I492,IF($H492="骑将",'[4]配置系数（将领）'!I492,IF($H492="弓将",'[5]配置系数（将领）'!I492,"")))</f>
        <v>1004000000302</v>
      </c>
      <c r="K492" s="208" t="str">
        <f ca="1">IF($H492="步将",'[3]配置系数（将领）'!J492,IF($H492="骑将",'[4]配置系数（将领）'!J492,IF($H492="弓将",'[5]配置系数（将领）'!J492,"")))</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L492" s="208">
        <f>IF($H492="步将",'[3]配置系数（将领）'!K492,IF($H492="骑将",'[4]配置系数（将领）'!K492,IF($H492="弓将",'[5]配置系数（将领）'!K492,"")))</f>
        <v>0</v>
      </c>
      <c r="M492" s="208">
        <f>IF($H492="步将",'[3]配置系数（将领）'!L492,IF($H492="骑将",'[4]配置系数（将领）'!L492,IF($H492="弓将",'[5]配置系数（将领）'!L492,"")))</f>
        <v>0</v>
      </c>
      <c r="N492" s="208" t="str">
        <f ca="1">IF($H492="步将",'[3]配置系数（将领）'!M492,IF($H492="骑将",'[4]配置系数（将领）'!M492,IF($H492="弓将",'[5]配置系数（将领）'!M492,"")))</f>
        <v>5+5+5+5+5+5+5+5+5+5+5+5+5+5+5+5+5</v>
      </c>
      <c r="O492" s="206">
        <f t="shared" ca="1" si="29"/>
        <v>1</v>
      </c>
      <c r="Q492" s="208" t="str">
        <f ca="1">IF($H492="步将",'[3]配置系数（将领）'!P492,IF($H492="骑将",'[4]配置系数（将领）'!P492,IF($H492="弓将",'[5]配置系数（将领）'!P492,"")))</f>
        <v>1004000000303</v>
      </c>
      <c r="R492" s="208" t="str">
        <f ca="1">IF($H492="步将",'[3]配置系数（将领）'!Q492,IF($H492="骑将",'[4]配置系数（将领）'!Q492,IF($H492="弓将",'[5]配置系数（将领）'!Q492,"")))</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S492" s="208">
        <f>IF($H492="步将",'[3]配置系数（将领）'!R492,IF($H492="骑将",'[4]配置系数（将领）'!R492,IF($H492="弓将",'[5]配置系数（将领）'!R492,"")))</f>
        <v>0</v>
      </c>
      <c r="T492" s="208">
        <f>IF($H492="步将",'[3]配置系数（将领）'!S492,IF($H492="骑将",'[4]配置系数（将领）'!S492,IF($H492="弓将",'[5]配置系数（将领）'!S492,"")))</f>
        <v>0</v>
      </c>
      <c r="U492" s="208" t="str">
        <f ca="1">IF($H492="步将",'[3]配置系数（将领）'!T492,IF($H492="骑将",'[4]配置系数（将领）'!T492,IF($H492="弓将",'[5]配置系数（将领）'!T492,"")))</f>
        <v>10+10+10+10+10+10+10+10+10+10+10+10+10+10+10+10+10</v>
      </c>
      <c r="V492" s="206">
        <f t="shared" ca="1" si="30"/>
        <v>1</v>
      </c>
      <c r="X492" s="208" t="str">
        <f ca="1">IF($H492="步将",'[3]配置系数（将领）'!W492,IF($H492="骑将",'[4]配置系数（将领）'!W492,IF($H492="弓将",'[5]配置系数（将领）'!W492,"")))</f>
        <v/>
      </c>
      <c r="Y492" s="208" t="str">
        <f ca="1">IF($H492="步将",'[3]配置系数（将领）'!X492,IF($H492="骑将",'[4]配置系数（将领）'!X492,IF($H492="弓将",'[5]配置系数（将领）'!X492,"")))</f>
        <v/>
      </c>
      <c r="Z492" s="208">
        <f>IF($H492="步将",'[3]配置系数（将领）'!Y492,IF($H492="骑将",'[4]配置系数（将领）'!Y492,IF($H492="弓将",'[5]配置系数（将领）'!Y492,"")))</f>
        <v>0</v>
      </c>
      <c r="AA492" s="208">
        <f>IF($H492="步将",'[3]配置系数（将领）'!Z492,IF($H492="骑将",'[4]配置系数（将领）'!Z492,IF($H492="弓将",'[5]配置系数（将领）'!Z492,"")))</f>
        <v>0</v>
      </c>
      <c r="AB492" s="208" t="str">
        <f ca="1">IF($H492="步将",'[3]配置系数（将领）'!AA492,IF($H492="骑将",'[4]配置系数（将领）'!AA492,IF($H492="弓将",'[5]配置系数（将领）'!AA492,"")))</f>
        <v/>
      </c>
      <c r="AC492" s="206">
        <f t="shared" ca="1" si="31"/>
        <v>1</v>
      </c>
    </row>
    <row r="493" spans="3:29" x14ac:dyDescent="0.15">
      <c r="C493" s="107">
        <v>485</v>
      </c>
      <c r="D493" s="69">
        <f>IFERROR(MATCH(C493,索引!J:J,0),D492)</f>
        <v>47</v>
      </c>
      <c r="E493" s="69">
        <f t="shared" si="28"/>
        <v>6</v>
      </c>
      <c r="F493" s="69">
        <f>INDEX(索引!$F:$F,D493,1)</f>
        <v>10040</v>
      </c>
      <c r="G493" s="69" t="str">
        <f>INDEX(索引!$E:$E,D493,1)</f>
        <v>徐庶</v>
      </c>
      <c r="H493" s="69" t="str">
        <f>INDEX(索引!$G:$G,D493,1)</f>
        <v>弓将</v>
      </c>
      <c r="J493" s="208" t="str">
        <f ca="1">IF($H493="步将",'[3]配置系数（将领）'!I493,IF($H493="骑将",'[4]配置系数（将领）'!I493,IF($H493="弓将",'[5]配置系数（将领）'!I493,"")))</f>
        <v>1004000000304</v>
      </c>
      <c r="K493" s="208" t="str">
        <f ca="1">IF($H493="步将",'[3]配置系数（将领）'!J493,IF($H493="骑将",'[4]配置系数（将领）'!J493,IF($H493="弓将",'[5]配置系数（将领）'!J493,"")))</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L493" s="208">
        <f>IF($H493="步将",'[3]配置系数（将领）'!K493,IF($H493="骑将",'[4]配置系数（将领）'!K493,IF($H493="弓将",'[5]配置系数（将领）'!K493,"")))</f>
        <v>0</v>
      </c>
      <c r="M493" s="208">
        <f>IF($H493="步将",'[3]配置系数（将领）'!L493,IF($H493="骑将",'[4]配置系数（将领）'!L493,IF($H493="弓将",'[5]配置系数（将领）'!L493,"")))</f>
        <v>0</v>
      </c>
      <c r="N493" s="208" t="str">
        <f ca="1">IF($H493="步将",'[3]配置系数（将领）'!M493,IF($H493="骑将",'[4]配置系数（将领）'!M493,IF($H493="弓将",'[5]配置系数（将领）'!M493,"")))</f>
        <v>0.14+0.145+0.15+0.155+0.16+0.165+0.17+0.175+0.18+0.185+0.19+0.195+0.2+0.205+0.21+0.215+0.22</v>
      </c>
      <c r="O493" s="206">
        <f t="shared" ca="1" si="29"/>
        <v>1</v>
      </c>
      <c r="Q493" s="208" t="str">
        <f ca="1">IF($H493="步将",'[3]配置系数（将领）'!P493,IF($H493="骑将",'[4]配置系数（将领）'!P493,IF($H493="弓将",'[5]配置系数（将领）'!P493,"")))</f>
        <v/>
      </c>
      <c r="R493" s="208" t="str">
        <f ca="1">IF($H493="步将",'[3]配置系数（将领）'!Q493,IF($H493="骑将",'[4]配置系数（将领）'!Q493,IF($H493="弓将",'[5]配置系数（将领）'!Q493,"")))</f>
        <v/>
      </c>
      <c r="S493" s="208">
        <f>IF($H493="步将",'[3]配置系数（将领）'!R493,IF($H493="骑将",'[4]配置系数（将领）'!R493,IF($H493="弓将",'[5]配置系数（将领）'!R493,"")))</f>
        <v>0</v>
      </c>
      <c r="T493" s="208">
        <f>IF($H493="步将",'[3]配置系数（将领）'!S493,IF($H493="骑将",'[4]配置系数（将领）'!S493,IF($H493="弓将",'[5]配置系数（将领）'!S493,"")))</f>
        <v>0</v>
      </c>
      <c r="U493" s="208" t="str">
        <f ca="1">IF($H493="步将",'[3]配置系数（将领）'!T493,IF($H493="骑将",'[4]配置系数（将领）'!T493,IF($H493="弓将",'[5]配置系数（将领）'!T493,"")))</f>
        <v/>
      </c>
      <c r="V493" s="206">
        <f t="shared" ca="1" si="30"/>
        <v>1</v>
      </c>
      <c r="X493" s="208" t="str">
        <f ca="1">IF($H493="步将",'[3]配置系数（将领）'!W493,IF($H493="骑将",'[4]配置系数（将领）'!W493,IF($H493="弓将",'[5]配置系数（将领）'!W493,"")))</f>
        <v/>
      </c>
      <c r="Y493" s="208" t="str">
        <f ca="1">IF($H493="步将",'[3]配置系数（将领）'!X493,IF($H493="骑将",'[4]配置系数（将领）'!X493,IF($H493="弓将",'[5]配置系数（将领）'!X493,"")))</f>
        <v/>
      </c>
      <c r="Z493" s="208">
        <f>IF($H493="步将",'[3]配置系数（将领）'!Y493,IF($H493="骑将",'[4]配置系数（将领）'!Y493,IF($H493="弓将",'[5]配置系数（将领）'!Y493,"")))</f>
        <v>0</v>
      </c>
      <c r="AA493" s="208">
        <f>IF($H493="步将",'[3]配置系数（将领）'!Z493,IF($H493="骑将",'[4]配置系数（将领）'!Z493,IF($H493="弓将",'[5]配置系数（将领）'!Z493,"")))</f>
        <v>0</v>
      </c>
      <c r="AB493" s="208" t="str">
        <f ca="1">IF($H493="步将",'[3]配置系数（将领）'!AA493,IF($H493="骑将",'[4]配置系数（将领）'!AA493,IF($H493="弓将",'[5]配置系数（将领）'!AA493,"")))</f>
        <v/>
      </c>
      <c r="AC493" s="206">
        <f t="shared" ca="1" si="31"/>
        <v>1</v>
      </c>
    </row>
    <row r="494" spans="3:29" x14ac:dyDescent="0.15">
      <c r="C494" s="107">
        <v>486</v>
      </c>
      <c r="D494" s="69">
        <f>IFERROR(MATCH(C494,索引!J:J,0),D493)</f>
        <v>47</v>
      </c>
      <c r="E494" s="69">
        <f t="shared" si="28"/>
        <v>7</v>
      </c>
      <c r="F494" s="69">
        <f>INDEX(索引!$F:$F,D494,1)</f>
        <v>10040</v>
      </c>
      <c r="G494" s="69" t="str">
        <f>INDEX(索引!$E:$E,D494,1)</f>
        <v>徐庶</v>
      </c>
      <c r="H494" s="69" t="str">
        <f>INDEX(索引!$G:$G,D494,1)</f>
        <v>弓将</v>
      </c>
      <c r="J494" s="208" t="str">
        <f ca="1">IF($H494="步将",'[3]配置系数（将领）'!I494,IF($H494="骑将",'[4]配置系数（将领）'!I494,IF($H494="弓将",'[5]配置系数（将领）'!I494,"")))</f>
        <v>1004000000401</v>
      </c>
      <c r="K494" s="208" t="str">
        <f ca="1">IF($H494="步将",'[3]配置系数（将领）'!J494,IF($H494="骑将",'[4]配置系数（将领）'!J494,IF($H494="弓将",'[5]配置系数（将领）'!J494,"")))</f>
        <v>被动技能2:武将率领弓兵时，弓兵的攻击速度增加8；率领弩兵时，弩兵攻击无视20%护甲。</v>
      </c>
      <c r="L494" s="208">
        <f>IF($H494="步将",'[3]配置系数（将领）'!K494,IF($H494="骑将",'[4]配置系数（将领）'!K494,IF($H494="弓将",'[5]配置系数（将领）'!K494,"")))</f>
        <v>0</v>
      </c>
      <c r="M494" s="208">
        <f>IF($H494="步将",'[3]配置系数（将领）'!L494,IF($H494="骑将",'[4]配置系数（将领）'!L494,IF($H494="弓将",'[5]配置系数（将领）'!L494,"")))</f>
        <v>0</v>
      </c>
      <c r="N494" s="208" t="str">
        <f ca="1">IF($H494="步将",'[3]配置系数（将领）'!M494,IF($H494="骑将",'[4]配置系数（将领）'!M494,IF($H494="弓将",'[5]配置系数（将领）'!M494,"")))</f>
        <v>8+8+8+8+8+8+8+8+8+8+8+8+8+8+8+8+8</v>
      </c>
      <c r="O494" s="206">
        <f t="shared" ca="1" si="29"/>
        <v>1</v>
      </c>
      <c r="Q494" s="208" t="str">
        <f ca="1">IF($H494="步将",'[3]配置系数（将领）'!P494,IF($H494="骑将",'[4]配置系数（将领）'!P494,IF($H494="弓将",'[5]配置系数（将领）'!P494,"")))</f>
        <v>1004000000402</v>
      </c>
      <c r="R494" s="208" t="str">
        <f ca="1">IF($H494="步将",'[3]配置系数（将领）'!Q494,IF($H494="骑将",'[4]配置系数（将领）'!Q494,IF($H494="弓将",'[5]配置系数（将领）'!Q494,"")))</f>
        <v>被动技能2:武将率领弓兵时，弓兵的攻击速度增加8；率领弩兵时，弩兵攻击无视20%护甲。</v>
      </c>
      <c r="S494" s="208">
        <f>IF($H494="步将",'[3]配置系数（将领）'!R494,IF($H494="骑将",'[4]配置系数（将领）'!R494,IF($H494="弓将",'[5]配置系数（将领）'!R494,"")))</f>
        <v>0</v>
      </c>
      <c r="T494" s="208">
        <f>IF($H494="步将",'[3]配置系数（将领）'!S494,IF($H494="骑将",'[4]配置系数（将领）'!S494,IF($H494="弓将",'[5]配置系数（将领）'!S494,"")))</f>
        <v>0</v>
      </c>
      <c r="U494" s="208" t="str">
        <f ca="1">IF($H494="步将",'[3]配置系数（将领）'!T494,IF($H494="骑将",'[4]配置系数（将领）'!T494,IF($H494="弓将",'[5]配置系数（将领）'!T494,"")))</f>
        <v>0.2+0.2+0.2+0.2+0.2+0.2+0.2+0.2+0.2+0.2+0.2+0.2+0.2+0.2+0.2+0.2+0.2</v>
      </c>
      <c r="V494" s="206">
        <f t="shared" ca="1" si="30"/>
        <v>1</v>
      </c>
      <c r="X494" s="208" t="str">
        <f ca="1">IF($H494="步将",'[3]配置系数（将领）'!W494,IF($H494="骑将",'[4]配置系数（将领）'!W494,IF($H494="弓将",'[5]配置系数（将领）'!W494,"")))</f>
        <v/>
      </c>
      <c r="Y494" s="208" t="str">
        <f ca="1">IF($H494="步将",'[3]配置系数（将领）'!X494,IF($H494="骑将",'[4]配置系数（将领）'!X494,IF($H494="弓将",'[5]配置系数（将领）'!X494,"")))</f>
        <v/>
      </c>
      <c r="Z494" s="208">
        <f>IF($H494="步将",'[3]配置系数（将领）'!Y494,IF($H494="骑将",'[4]配置系数（将领）'!Y494,IF($H494="弓将",'[5]配置系数（将领）'!Y494,"")))</f>
        <v>0</v>
      </c>
      <c r="AA494" s="208">
        <f>IF($H494="步将",'[3]配置系数（将领）'!Z494,IF($H494="骑将",'[4]配置系数（将领）'!Z494,IF($H494="弓将",'[5]配置系数（将领）'!Z494,"")))</f>
        <v>0</v>
      </c>
      <c r="AB494" s="208" t="str">
        <f ca="1">IF($H494="步将",'[3]配置系数（将领）'!AA494,IF($H494="骑将",'[4]配置系数（将领）'!AA494,IF($H494="弓将",'[5]配置系数（将领）'!AA494,"")))</f>
        <v/>
      </c>
      <c r="AC494" s="206">
        <f t="shared" ca="1" si="31"/>
        <v>1</v>
      </c>
    </row>
    <row r="495" spans="3:29" x14ac:dyDescent="0.15">
      <c r="C495" s="107">
        <v>487</v>
      </c>
      <c r="D495" s="69">
        <f>IFERROR(MATCH(C495,索引!J:J,0),D494)</f>
        <v>47</v>
      </c>
      <c r="E495" s="69">
        <f t="shared" si="28"/>
        <v>8</v>
      </c>
      <c r="F495" s="69">
        <f>INDEX(索引!$F:$F,D495,1)</f>
        <v>10040</v>
      </c>
      <c r="G495" s="69" t="str">
        <f>INDEX(索引!$E:$E,D495,1)</f>
        <v>徐庶</v>
      </c>
      <c r="H495" s="69" t="str">
        <f>INDEX(索引!$G:$G,D495,1)</f>
        <v>弓将</v>
      </c>
      <c r="J495" s="208" t="str">
        <f ca="1">IF($H495="步将",'[3]配置系数（将领）'!I495,IF($H495="骑将",'[4]配置系数（将领）'!I495,IF($H495="弓将",'[5]配置系数（将领）'!I495,"")))</f>
        <v>1004000000501</v>
      </c>
      <c r="K495" s="208" t="str">
        <f ca="1">IF($H495="步将",'[3]配置系数（将领）'!J495,IF($H495="骑将",'[4]配置系数（将领）'!J495,IF($H495="弓将",'[5]配置系数（将领）'!J495,"")))</f>
        <v>被动技能3:运筹帷幄，决胜千里，自身策略伤害提升20%。</v>
      </c>
      <c r="L495" s="208">
        <f>IF($H495="步将",'[3]配置系数（将领）'!K495,IF($H495="骑将",'[4]配置系数（将领）'!K495,IF($H495="弓将",'[5]配置系数（将领）'!K495,"")))</f>
        <v>0</v>
      </c>
      <c r="M495" s="208">
        <f>IF($H495="步将",'[3]配置系数（将领）'!L495,IF($H495="骑将",'[4]配置系数（将领）'!L495,IF($H495="弓将",'[5]配置系数（将领）'!L495,"")))</f>
        <v>0</v>
      </c>
      <c r="N495" s="208" t="str">
        <f ca="1">IF($H495="步将",'[3]配置系数（将领）'!M495,IF($H495="骑将",'[4]配置系数（将领）'!M495,IF($H495="弓将",'[5]配置系数（将领）'!M495,"")))</f>
        <v>0.2+0.2+0.2+0.2+0.2+0.2+0.2+0.2+0.2+0.2+0.2+0.2+0.2+0.2+0.2+0.2+0.2</v>
      </c>
      <c r="O495" s="206">
        <f t="shared" ca="1" si="29"/>
        <v>1</v>
      </c>
      <c r="Q495" s="208" t="str">
        <f ca="1">IF($H495="步将",'[3]配置系数（将领）'!P495,IF($H495="骑将",'[4]配置系数（将领）'!P495,IF($H495="弓将",'[5]配置系数（将领）'!P495,"")))</f>
        <v/>
      </c>
      <c r="R495" s="208" t="str">
        <f ca="1">IF($H495="步将",'[3]配置系数（将领）'!Q495,IF($H495="骑将",'[4]配置系数（将领）'!Q495,IF($H495="弓将",'[5]配置系数（将领）'!Q495,"")))</f>
        <v/>
      </c>
      <c r="S495" s="208">
        <f>IF($H495="步将",'[3]配置系数（将领）'!R495,IF($H495="骑将",'[4]配置系数（将领）'!R495,IF($H495="弓将",'[5]配置系数（将领）'!R495,"")))</f>
        <v>0</v>
      </c>
      <c r="T495" s="208">
        <f>IF($H495="步将",'[3]配置系数（将领）'!S495,IF($H495="骑将",'[4]配置系数（将领）'!S495,IF($H495="弓将",'[5]配置系数（将领）'!S495,"")))</f>
        <v>0</v>
      </c>
      <c r="U495" s="208" t="str">
        <f ca="1">IF($H495="步将",'[3]配置系数（将领）'!T495,IF($H495="骑将",'[4]配置系数（将领）'!T495,IF($H495="弓将",'[5]配置系数（将领）'!T495,"")))</f>
        <v/>
      </c>
      <c r="V495" s="206">
        <f t="shared" ca="1" si="30"/>
        <v>1</v>
      </c>
      <c r="X495" s="208" t="str">
        <f ca="1">IF($H495="步将",'[3]配置系数（将领）'!W495,IF($H495="骑将",'[4]配置系数（将领）'!W495,IF($H495="弓将",'[5]配置系数（将领）'!W495,"")))</f>
        <v/>
      </c>
      <c r="Y495" s="208" t="str">
        <f ca="1">IF($H495="步将",'[3]配置系数（将领）'!X495,IF($H495="骑将",'[4]配置系数（将领）'!X495,IF($H495="弓将",'[5]配置系数（将领）'!X495,"")))</f>
        <v/>
      </c>
      <c r="Z495" s="208">
        <f>IF($H495="步将",'[3]配置系数（将领）'!Y495,IF($H495="骑将",'[4]配置系数（将领）'!Y495,IF($H495="弓将",'[5]配置系数（将领）'!Y495,"")))</f>
        <v>0</v>
      </c>
      <c r="AA495" s="208">
        <f>IF($H495="步将",'[3]配置系数（将领）'!Z495,IF($H495="骑将",'[4]配置系数（将领）'!Z495,IF($H495="弓将",'[5]配置系数（将领）'!Z495,"")))</f>
        <v>0</v>
      </c>
      <c r="AB495" s="208" t="str">
        <f ca="1">IF($H495="步将",'[3]配置系数（将领）'!AA495,IF($H495="骑将",'[4]配置系数（将领）'!AA495,IF($H495="弓将",'[5]配置系数（将领）'!AA495,"")))</f>
        <v/>
      </c>
      <c r="AC495" s="206">
        <f t="shared" ca="1" si="31"/>
        <v>1</v>
      </c>
    </row>
    <row r="496" spans="3:29" x14ac:dyDescent="0.15">
      <c r="C496" s="107">
        <v>488</v>
      </c>
      <c r="D496" s="69">
        <f>IFERROR(MATCH(C496,索引!J:J,0),D495)</f>
        <v>47</v>
      </c>
      <c r="E496" s="69">
        <f t="shared" si="28"/>
        <v>9</v>
      </c>
      <c r="F496" s="69">
        <f>INDEX(索引!$F:$F,D496,1)</f>
        <v>10040</v>
      </c>
      <c r="G496" s="69" t="str">
        <f>INDEX(索引!$E:$E,D496,1)</f>
        <v>徐庶</v>
      </c>
      <c r="H496" s="69" t="str">
        <f>INDEX(索引!$G:$G,D496,1)</f>
        <v>弓将</v>
      </c>
      <c r="J496" s="208" t="str">
        <f ca="1">IF($H496="步将",'[3]配置系数（将领）'!I496,IF($H496="骑将",'[4]配置系数（将领）'!I496,IF($H496="弓将",'[5]配置系数（将领）'!I496,"")))</f>
        <v/>
      </c>
      <c r="K496" s="208" t="str">
        <f ca="1">IF($H496="步将",'[3]配置系数（将领）'!J496,IF($H496="骑将",'[4]配置系数（将领）'!J496,IF($H496="弓将",'[5]配置系数（将领）'!J496,"")))</f>
        <v/>
      </c>
      <c r="L496" s="208">
        <f>IF($H496="步将",'[3]配置系数（将领）'!K496,IF($H496="骑将",'[4]配置系数（将领）'!K496,IF($H496="弓将",'[5]配置系数（将领）'!K496,"")))</f>
        <v>0</v>
      </c>
      <c r="M496" s="208">
        <f>IF($H496="步将",'[3]配置系数（将领）'!L496,IF($H496="骑将",'[4]配置系数（将领）'!L496,IF($H496="弓将",'[5]配置系数（将领）'!L496,"")))</f>
        <v>0</v>
      </c>
      <c r="N496" s="208" t="str">
        <f ca="1">IF($H496="步将",'[3]配置系数（将领）'!M496,IF($H496="骑将",'[4]配置系数（将领）'!M496,IF($H496="弓将",'[5]配置系数（将领）'!M496,"")))</f>
        <v/>
      </c>
      <c r="O496" s="206">
        <f t="shared" ca="1" si="29"/>
        <v>1</v>
      </c>
      <c r="Q496" s="208" t="str">
        <f ca="1">IF($H496="步将",'[3]配置系数（将领）'!P496,IF($H496="骑将",'[4]配置系数（将领）'!P496,IF($H496="弓将",'[5]配置系数（将领）'!P496,"")))</f>
        <v/>
      </c>
      <c r="R496" s="208" t="str">
        <f ca="1">IF($H496="步将",'[3]配置系数（将领）'!Q496,IF($H496="骑将",'[4]配置系数（将领）'!Q496,IF($H496="弓将",'[5]配置系数（将领）'!Q496,"")))</f>
        <v/>
      </c>
      <c r="S496" s="208">
        <f>IF($H496="步将",'[3]配置系数（将领）'!R496,IF($H496="骑将",'[4]配置系数（将领）'!R496,IF($H496="弓将",'[5]配置系数（将领）'!R496,"")))</f>
        <v>0</v>
      </c>
      <c r="T496" s="208">
        <f>IF($H496="步将",'[3]配置系数（将领）'!S496,IF($H496="骑将",'[4]配置系数（将领）'!S496,IF($H496="弓将",'[5]配置系数（将领）'!S496,"")))</f>
        <v>0</v>
      </c>
      <c r="U496" s="208" t="str">
        <f ca="1">IF($H496="步将",'[3]配置系数（将领）'!T496,IF($H496="骑将",'[4]配置系数（将领）'!T496,IF($H496="弓将",'[5]配置系数（将领）'!T496,"")))</f>
        <v/>
      </c>
      <c r="V496" s="206">
        <f t="shared" ca="1" si="30"/>
        <v>1</v>
      </c>
      <c r="X496" s="208" t="str">
        <f ca="1">IF($H496="步将",'[3]配置系数（将领）'!W496,IF($H496="骑将",'[4]配置系数（将领）'!W496,IF($H496="弓将",'[5]配置系数（将领）'!W496,"")))</f>
        <v/>
      </c>
      <c r="Y496" s="208" t="str">
        <f ca="1">IF($H496="步将",'[3]配置系数（将领）'!X496,IF($H496="骑将",'[4]配置系数（将领）'!X496,IF($H496="弓将",'[5]配置系数（将领）'!X496,"")))</f>
        <v/>
      </c>
      <c r="Z496" s="208">
        <f>IF($H496="步将",'[3]配置系数（将领）'!Y496,IF($H496="骑将",'[4]配置系数（将领）'!Y496,IF($H496="弓将",'[5]配置系数（将领）'!Y496,"")))</f>
        <v>0</v>
      </c>
      <c r="AA496" s="208">
        <f>IF($H496="步将",'[3]配置系数（将领）'!Z496,IF($H496="骑将",'[4]配置系数（将领）'!Z496,IF($H496="弓将",'[5]配置系数（将领）'!Z496,"")))</f>
        <v>0</v>
      </c>
      <c r="AB496" s="208" t="str">
        <f ca="1">IF($H496="步将",'[3]配置系数（将领）'!AA496,IF($H496="骑将",'[4]配置系数（将领）'!AA496,IF($H496="弓将",'[5]配置系数（将领）'!AA496,"")))</f>
        <v/>
      </c>
      <c r="AC496" s="206">
        <f t="shared" ca="1" si="31"/>
        <v>1</v>
      </c>
    </row>
    <row r="497" spans="3:29" x14ac:dyDescent="0.15">
      <c r="C497" s="107">
        <v>489</v>
      </c>
      <c r="D497" s="69">
        <f>IFERROR(MATCH(C497,索引!J:J,0),D496)</f>
        <v>47</v>
      </c>
      <c r="E497" s="69">
        <f t="shared" si="28"/>
        <v>10</v>
      </c>
      <c r="F497" s="69">
        <f>INDEX(索引!$F:$F,D497,1)</f>
        <v>10040</v>
      </c>
      <c r="G497" s="69" t="str">
        <f>INDEX(索引!$E:$E,D497,1)</f>
        <v>徐庶</v>
      </c>
      <c r="H497" s="69" t="str">
        <f>INDEX(索引!$G:$G,D497,1)</f>
        <v>弓将</v>
      </c>
      <c r="J497" s="208" t="str">
        <f ca="1">IF($H497="步将",'[3]配置系数（将领）'!I497,IF($H497="骑将",'[4]配置系数（将领）'!I497,IF($H497="弓将",'[5]配置系数（将领）'!I497,"")))</f>
        <v/>
      </c>
      <c r="K497" s="208" t="str">
        <f ca="1">IF($H497="步将",'[3]配置系数（将领）'!J497,IF($H497="骑将",'[4]配置系数（将领）'!J497,IF($H497="弓将",'[5]配置系数（将领）'!J497,"")))</f>
        <v/>
      </c>
      <c r="L497" s="208">
        <f>IF($H497="步将",'[3]配置系数（将领）'!K497,IF($H497="骑将",'[4]配置系数（将领）'!K497,IF($H497="弓将",'[5]配置系数（将领）'!K497,"")))</f>
        <v>0</v>
      </c>
      <c r="M497" s="208">
        <f>IF($H497="步将",'[3]配置系数（将领）'!L497,IF($H497="骑将",'[4]配置系数（将领）'!L497,IF($H497="弓将",'[5]配置系数（将领）'!L497,"")))</f>
        <v>0</v>
      </c>
      <c r="N497" s="208" t="str">
        <f ca="1">IF($H497="步将",'[3]配置系数（将领）'!M497,IF($H497="骑将",'[4]配置系数（将领）'!M497,IF($H497="弓将",'[5]配置系数（将领）'!M497,"")))</f>
        <v/>
      </c>
      <c r="O497" s="206">
        <f t="shared" ca="1" si="29"/>
        <v>1</v>
      </c>
      <c r="Q497" s="208" t="str">
        <f ca="1">IF($H497="步将",'[3]配置系数（将领）'!P497,IF($H497="骑将",'[4]配置系数（将领）'!P497,IF($H497="弓将",'[5]配置系数（将领）'!P497,"")))</f>
        <v/>
      </c>
      <c r="R497" s="208" t="str">
        <f ca="1">IF($H497="步将",'[3]配置系数（将领）'!Q497,IF($H497="骑将",'[4]配置系数（将领）'!Q497,IF($H497="弓将",'[5]配置系数（将领）'!Q497,"")))</f>
        <v/>
      </c>
      <c r="S497" s="208">
        <f>IF($H497="步将",'[3]配置系数（将领）'!R497,IF($H497="骑将",'[4]配置系数（将领）'!R497,IF($H497="弓将",'[5]配置系数（将领）'!R497,"")))</f>
        <v>0</v>
      </c>
      <c r="T497" s="208">
        <f>IF($H497="步将",'[3]配置系数（将领）'!S497,IF($H497="骑将",'[4]配置系数（将领）'!S497,IF($H497="弓将",'[5]配置系数（将领）'!S497,"")))</f>
        <v>0</v>
      </c>
      <c r="U497" s="208" t="str">
        <f ca="1">IF($H497="步将",'[3]配置系数（将领）'!T497,IF($H497="骑将",'[4]配置系数（将领）'!T497,IF($H497="弓将",'[5]配置系数（将领）'!T497,"")))</f>
        <v/>
      </c>
      <c r="V497" s="206">
        <f t="shared" ca="1" si="30"/>
        <v>1</v>
      </c>
      <c r="X497" s="208" t="str">
        <f ca="1">IF($H497="步将",'[3]配置系数（将领）'!W497,IF($H497="骑将",'[4]配置系数（将领）'!W497,IF($H497="弓将",'[5]配置系数（将领）'!W497,"")))</f>
        <v/>
      </c>
      <c r="Y497" s="208" t="str">
        <f ca="1">IF($H497="步将",'[3]配置系数（将领）'!X497,IF($H497="骑将",'[4]配置系数（将领）'!X497,IF($H497="弓将",'[5]配置系数（将领）'!X497,"")))</f>
        <v/>
      </c>
      <c r="Z497" s="208">
        <f>IF($H497="步将",'[3]配置系数（将领）'!Y497,IF($H497="骑将",'[4]配置系数（将领）'!Y497,IF($H497="弓将",'[5]配置系数（将领）'!Y497,"")))</f>
        <v>0</v>
      </c>
      <c r="AA497" s="208">
        <f>IF($H497="步将",'[3]配置系数（将领）'!Z497,IF($H497="骑将",'[4]配置系数（将领）'!Z497,IF($H497="弓将",'[5]配置系数（将领）'!Z497,"")))</f>
        <v>0</v>
      </c>
      <c r="AB497" s="208" t="str">
        <f ca="1">IF($H497="步将",'[3]配置系数（将领）'!AA497,IF($H497="骑将",'[4]配置系数（将领）'!AA497,IF($H497="弓将",'[5]配置系数（将领）'!AA497,"")))</f>
        <v/>
      </c>
      <c r="AC497" s="206">
        <f t="shared" ca="1" si="31"/>
        <v>1</v>
      </c>
    </row>
    <row r="498" spans="3:29" x14ac:dyDescent="0.15">
      <c r="C498" s="107">
        <v>490</v>
      </c>
      <c r="D498" s="69">
        <f>IFERROR(MATCH(C498,索引!J:J,0),D497)</f>
        <v>47</v>
      </c>
      <c r="E498" s="69">
        <f t="shared" si="28"/>
        <v>11</v>
      </c>
      <c r="F498" s="69">
        <f>INDEX(索引!$F:$F,D498,1)</f>
        <v>10040</v>
      </c>
      <c r="G498" s="69" t="str">
        <f>INDEX(索引!$E:$E,D498,1)</f>
        <v>徐庶</v>
      </c>
      <c r="H498" s="69" t="str">
        <f>INDEX(索引!$G:$G,D498,1)</f>
        <v>弓将</v>
      </c>
      <c r="J498" s="208" t="str">
        <f ca="1">IF($H498="步将",'[3]配置系数（将领）'!I498,IF($H498="骑将",'[4]配置系数（将领）'!I498,IF($H498="弓将",'[5]配置系数（将领）'!I498,"")))</f>
        <v/>
      </c>
      <c r="K498" s="208" t="str">
        <f ca="1">IF($H498="步将",'[3]配置系数（将领）'!J498,IF($H498="骑将",'[4]配置系数（将领）'!J498,IF($H498="弓将",'[5]配置系数（将领）'!J498,"")))</f>
        <v/>
      </c>
      <c r="L498" s="208">
        <f>IF($H498="步将",'[3]配置系数（将领）'!K498,IF($H498="骑将",'[4]配置系数（将领）'!K498,IF($H498="弓将",'[5]配置系数（将领）'!K498,"")))</f>
        <v>0</v>
      </c>
      <c r="M498" s="208">
        <f>IF($H498="步将",'[3]配置系数（将领）'!L498,IF($H498="骑将",'[4]配置系数（将领）'!L498,IF($H498="弓将",'[5]配置系数（将领）'!L498,"")))</f>
        <v>0</v>
      </c>
      <c r="N498" s="208" t="str">
        <f ca="1">IF($H498="步将",'[3]配置系数（将领）'!M498,IF($H498="骑将",'[4]配置系数（将领）'!M498,IF($H498="弓将",'[5]配置系数（将领）'!M498,"")))</f>
        <v/>
      </c>
      <c r="O498" s="206">
        <f t="shared" ca="1" si="29"/>
        <v>1</v>
      </c>
      <c r="Q498" s="208" t="str">
        <f ca="1">IF($H498="步将",'[3]配置系数（将领）'!P498,IF($H498="骑将",'[4]配置系数（将领）'!P498,IF($H498="弓将",'[5]配置系数（将领）'!P498,"")))</f>
        <v/>
      </c>
      <c r="R498" s="208" t="str">
        <f ca="1">IF($H498="步将",'[3]配置系数（将领）'!Q498,IF($H498="骑将",'[4]配置系数（将领）'!Q498,IF($H498="弓将",'[5]配置系数（将领）'!Q498,"")))</f>
        <v/>
      </c>
      <c r="S498" s="208">
        <f>IF($H498="步将",'[3]配置系数（将领）'!R498,IF($H498="骑将",'[4]配置系数（将领）'!R498,IF($H498="弓将",'[5]配置系数（将领）'!R498,"")))</f>
        <v>0</v>
      </c>
      <c r="T498" s="208">
        <f>IF($H498="步将",'[3]配置系数（将领）'!S498,IF($H498="骑将",'[4]配置系数（将领）'!S498,IF($H498="弓将",'[5]配置系数（将领）'!S498,"")))</f>
        <v>0</v>
      </c>
      <c r="U498" s="208" t="str">
        <f ca="1">IF($H498="步将",'[3]配置系数（将领）'!T498,IF($H498="骑将",'[4]配置系数（将领）'!T498,IF($H498="弓将",'[5]配置系数（将领）'!T498,"")))</f>
        <v/>
      </c>
      <c r="V498" s="206">
        <f t="shared" ca="1" si="30"/>
        <v>1</v>
      </c>
      <c r="X498" s="208" t="str">
        <f ca="1">IF($H498="步将",'[3]配置系数（将领）'!W498,IF($H498="骑将",'[4]配置系数（将领）'!W498,IF($H498="弓将",'[5]配置系数（将领）'!W498,"")))</f>
        <v/>
      </c>
      <c r="Y498" s="208" t="str">
        <f ca="1">IF($H498="步将",'[3]配置系数（将领）'!X498,IF($H498="骑将",'[4]配置系数（将领）'!X498,IF($H498="弓将",'[5]配置系数（将领）'!X498,"")))</f>
        <v/>
      </c>
      <c r="Z498" s="208">
        <f>IF($H498="步将",'[3]配置系数（将领）'!Y498,IF($H498="骑将",'[4]配置系数（将领）'!Y498,IF($H498="弓将",'[5]配置系数（将领）'!Y498,"")))</f>
        <v>0</v>
      </c>
      <c r="AA498" s="208">
        <f>IF($H498="步将",'[3]配置系数（将领）'!Z498,IF($H498="骑将",'[4]配置系数（将领）'!Z498,IF($H498="弓将",'[5]配置系数（将领）'!Z498,"")))</f>
        <v>0</v>
      </c>
      <c r="AB498" s="208" t="str">
        <f ca="1">IF($H498="步将",'[3]配置系数（将领）'!AA498,IF($H498="骑将",'[4]配置系数（将领）'!AA498,IF($H498="弓将",'[5]配置系数（将领）'!AA498,"")))</f>
        <v/>
      </c>
      <c r="AC498" s="206">
        <f t="shared" ca="1" si="31"/>
        <v>1</v>
      </c>
    </row>
    <row r="499" spans="3:29" x14ac:dyDescent="0.15">
      <c r="C499" s="107">
        <v>491</v>
      </c>
      <c r="D499" s="69">
        <f>IFERROR(MATCH(C499,索引!J:J,0),D498)</f>
        <v>47</v>
      </c>
      <c r="E499" s="69">
        <f t="shared" si="28"/>
        <v>12</v>
      </c>
      <c r="F499" s="69">
        <f>INDEX(索引!$F:$F,D499,1)</f>
        <v>10040</v>
      </c>
      <c r="G499" s="69" t="str">
        <f>INDEX(索引!$E:$E,D499,1)</f>
        <v>徐庶</v>
      </c>
      <c r="H499" s="69" t="str">
        <f>INDEX(索引!$G:$G,D499,1)</f>
        <v>弓将</v>
      </c>
      <c r="J499" s="208" t="str">
        <f ca="1">IF($H499="步将",'[3]配置系数（将领）'!I499,IF($H499="骑将",'[4]配置系数（将领）'!I499,IF($H499="弓将",'[5]配置系数（将领）'!I499,"")))</f>
        <v/>
      </c>
      <c r="K499" s="208" t="str">
        <f ca="1">IF($H499="步将",'[3]配置系数（将领）'!J499,IF($H499="骑将",'[4]配置系数（将领）'!J499,IF($H499="弓将",'[5]配置系数（将领）'!J499,"")))</f>
        <v/>
      </c>
      <c r="L499" s="208">
        <f>IF($H499="步将",'[3]配置系数（将领）'!K499,IF($H499="骑将",'[4]配置系数（将领）'!K499,IF($H499="弓将",'[5]配置系数（将领）'!K499,"")))</f>
        <v>0</v>
      </c>
      <c r="M499" s="208">
        <f>IF($H499="步将",'[3]配置系数（将领）'!L499,IF($H499="骑将",'[4]配置系数（将领）'!L499,IF($H499="弓将",'[5]配置系数（将领）'!L499,"")))</f>
        <v>0</v>
      </c>
      <c r="N499" s="208" t="str">
        <f ca="1">IF($H499="步将",'[3]配置系数（将领）'!M499,IF($H499="骑将",'[4]配置系数（将领）'!M499,IF($H499="弓将",'[5]配置系数（将领）'!M499,"")))</f>
        <v/>
      </c>
      <c r="O499" s="206">
        <f t="shared" ca="1" si="29"/>
        <v>1</v>
      </c>
      <c r="Q499" s="208" t="str">
        <f ca="1">IF($H499="步将",'[3]配置系数（将领）'!P499,IF($H499="骑将",'[4]配置系数（将领）'!P499,IF($H499="弓将",'[5]配置系数（将领）'!P499,"")))</f>
        <v/>
      </c>
      <c r="R499" s="208" t="str">
        <f ca="1">IF($H499="步将",'[3]配置系数（将领）'!Q499,IF($H499="骑将",'[4]配置系数（将领）'!Q499,IF($H499="弓将",'[5]配置系数（将领）'!Q499,"")))</f>
        <v/>
      </c>
      <c r="S499" s="208">
        <f>IF($H499="步将",'[3]配置系数（将领）'!R499,IF($H499="骑将",'[4]配置系数（将领）'!R499,IF($H499="弓将",'[5]配置系数（将领）'!R499,"")))</f>
        <v>0</v>
      </c>
      <c r="T499" s="208">
        <f>IF($H499="步将",'[3]配置系数（将领）'!S499,IF($H499="骑将",'[4]配置系数（将领）'!S499,IF($H499="弓将",'[5]配置系数（将领）'!S499,"")))</f>
        <v>0</v>
      </c>
      <c r="U499" s="208" t="str">
        <f ca="1">IF($H499="步将",'[3]配置系数（将领）'!T499,IF($H499="骑将",'[4]配置系数（将领）'!T499,IF($H499="弓将",'[5]配置系数（将领）'!T499,"")))</f>
        <v/>
      </c>
      <c r="V499" s="206">
        <f t="shared" ca="1" si="30"/>
        <v>1</v>
      </c>
      <c r="X499" s="208" t="str">
        <f ca="1">IF($H499="步将",'[3]配置系数（将领）'!W499,IF($H499="骑将",'[4]配置系数（将领）'!W499,IF($H499="弓将",'[5]配置系数（将领）'!W499,"")))</f>
        <v/>
      </c>
      <c r="Y499" s="208" t="str">
        <f ca="1">IF($H499="步将",'[3]配置系数（将领）'!X499,IF($H499="骑将",'[4]配置系数（将领）'!X499,IF($H499="弓将",'[5]配置系数（将领）'!X499,"")))</f>
        <v/>
      </c>
      <c r="Z499" s="208">
        <f>IF($H499="步将",'[3]配置系数（将领）'!Y499,IF($H499="骑将",'[4]配置系数（将领）'!Y499,IF($H499="弓将",'[5]配置系数（将领）'!Y499,"")))</f>
        <v>0</v>
      </c>
      <c r="AA499" s="208">
        <f>IF($H499="步将",'[3]配置系数（将领）'!Z499,IF($H499="骑将",'[4]配置系数（将领）'!Z499,IF($H499="弓将",'[5]配置系数（将领）'!Z499,"")))</f>
        <v>0</v>
      </c>
      <c r="AB499" s="208" t="str">
        <f ca="1">IF($H499="步将",'[3]配置系数（将领）'!AA499,IF($H499="骑将",'[4]配置系数（将领）'!AA499,IF($H499="弓将",'[5]配置系数（将领）'!AA499,"")))</f>
        <v/>
      </c>
      <c r="AC499" s="206">
        <f t="shared" ca="1" si="31"/>
        <v>1</v>
      </c>
    </row>
    <row r="500" spans="3:29" x14ac:dyDescent="0.15">
      <c r="C500" s="107">
        <v>492</v>
      </c>
      <c r="D500" s="69">
        <f>IFERROR(MATCH(C500,索引!J:J,0),D499)</f>
        <v>47</v>
      </c>
      <c r="E500" s="69">
        <f t="shared" si="28"/>
        <v>13</v>
      </c>
      <c r="F500" s="69">
        <f>INDEX(索引!$F:$F,D500,1)</f>
        <v>10040</v>
      </c>
      <c r="G500" s="69" t="str">
        <f>INDEX(索引!$E:$E,D500,1)</f>
        <v>徐庶</v>
      </c>
      <c r="H500" s="69" t="str">
        <f>INDEX(索引!$G:$G,D500,1)</f>
        <v>弓将</v>
      </c>
      <c r="J500" s="208" t="str">
        <f ca="1">IF($H500="步将",'[3]配置系数（将领）'!I500,IF($H500="骑将",'[4]配置系数（将领）'!I500,IF($H500="弓将",'[5]配置系数（将领）'!I500,"")))</f>
        <v/>
      </c>
      <c r="K500" s="208" t="str">
        <f ca="1">IF($H500="步将",'[3]配置系数（将领）'!J500,IF($H500="骑将",'[4]配置系数（将领）'!J500,IF($H500="弓将",'[5]配置系数（将领）'!J500,"")))</f>
        <v/>
      </c>
      <c r="L500" s="208">
        <f>IF($H500="步将",'[3]配置系数（将领）'!K500,IF($H500="骑将",'[4]配置系数（将领）'!K500,IF($H500="弓将",'[5]配置系数（将领）'!K500,"")))</f>
        <v>0</v>
      </c>
      <c r="M500" s="208">
        <f>IF($H500="步将",'[3]配置系数（将领）'!L500,IF($H500="骑将",'[4]配置系数（将领）'!L500,IF($H500="弓将",'[5]配置系数（将领）'!L500,"")))</f>
        <v>0</v>
      </c>
      <c r="N500" s="208" t="str">
        <f ca="1">IF($H500="步将",'[3]配置系数（将领）'!M500,IF($H500="骑将",'[4]配置系数（将领）'!M500,IF($H500="弓将",'[5]配置系数（将领）'!M500,"")))</f>
        <v/>
      </c>
      <c r="O500" s="206">
        <f t="shared" ca="1" si="29"/>
        <v>1</v>
      </c>
      <c r="Q500" s="208" t="str">
        <f ca="1">IF($H500="步将",'[3]配置系数（将领）'!P500,IF($H500="骑将",'[4]配置系数（将领）'!P500,IF($H500="弓将",'[5]配置系数（将领）'!P500,"")))</f>
        <v/>
      </c>
      <c r="R500" s="208" t="str">
        <f ca="1">IF($H500="步将",'[3]配置系数（将领）'!Q500,IF($H500="骑将",'[4]配置系数（将领）'!Q500,IF($H500="弓将",'[5]配置系数（将领）'!Q500,"")))</f>
        <v/>
      </c>
      <c r="S500" s="208">
        <f>IF($H500="步将",'[3]配置系数（将领）'!R500,IF($H500="骑将",'[4]配置系数（将领）'!R500,IF($H500="弓将",'[5]配置系数（将领）'!R500,"")))</f>
        <v>0</v>
      </c>
      <c r="T500" s="208">
        <f>IF($H500="步将",'[3]配置系数（将领）'!S500,IF($H500="骑将",'[4]配置系数（将领）'!S500,IF($H500="弓将",'[5]配置系数（将领）'!S500,"")))</f>
        <v>0</v>
      </c>
      <c r="U500" s="208" t="str">
        <f ca="1">IF($H500="步将",'[3]配置系数（将领）'!T500,IF($H500="骑将",'[4]配置系数（将领）'!T500,IF($H500="弓将",'[5]配置系数（将领）'!T500,"")))</f>
        <v/>
      </c>
      <c r="V500" s="206">
        <f t="shared" ca="1" si="30"/>
        <v>1</v>
      </c>
      <c r="X500" s="208" t="str">
        <f ca="1">IF($H500="步将",'[3]配置系数（将领）'!W500,IF($H500="骑将",'[4]配置系数（将领）'!W500,IF($H500="弓将",'[5]配置系数（将领）'!W500,"")))</f>
        <v/>
      </c>
      <c r="Y500" s="208" t="str">
        <f ca="1">IF($H500="步将",'[3]配置系数（将领）'!X500,IF($H500="骑将",'[4]配置系数（将领）'!X500,IF($H500="弓将",'[5]配置系数（将领）'!X500,"")))</f>
        <v/>
      </c>
      <c r="Z500" s="208">
        <f>IF($H500="步将",'[3]配置系数（将领）'!Y500,IF($H500="骑将",'[4]配置系数（将领）'!Y500,IF($H500="弓将",'[5]配置系数（将领）'!Y500,"")))</f>
        <v>0</v>
      </c>
      <c r="AA500" s="208">
        <f>IF($H500="步将",'[3]配置系数（将领）'!Z500,IF($H500="骑将",'[4]配置系数（将领）'!Z500,IF($H500="弓将",'[5]配置系数（将领）'!Z500,"")))</f>
        <v>0</v>
      </c>
      <c r="AB500" s="208" t="str">
        <f ca="1">IF($H500="步将",'[3]配置系数（将领）'!AA500,IF($H500="骑将",'[4]配置系数（将领）'!AA500,IF($H500="弓将",'[5]配置系数（将领）'!AA500,"")))</f>
        <v/>
      </c>
      <c r="AC500" s="206">
        <f t="shared" ca="1" si="31"/>
        <v>1</v>
      </c>
    </row>
    <row r="501" spans="3:29" x14ac:dyDescent="0.15">
      <c r="C501" s="107">
        <v>493</v>
      </c>
      <c r="D501" s="69">
        <f>IFERROR(MATCH(C501,索引!J:J,0),D500)</f>
        <v>47</v>
      </c>
      <c r="E501" s="69">
        <f t="shared" si="28"/>
        <v>14</v>
      </c>
      <c r="F501" s="69">
        <f>INDEX(索引!$F:$F,D501,1)</f>
        <v>10040</v>
      </c>
      <c r="G501" s="69" t="str">
        <f>INDEX(索引!$E:$E,D501,1)</f>
        <v>徐庶</v>
      </c>
      <c r="H501" s="69" t="str">
        <f>INDEX(索引!$G:$G,D501,1)</f>
        <v>弓将</v>
      </c>
      <c r="J501" s="208" t="str">
        <f ca="1">IF($H501="步将",'[3]配置系数（将领）'!I501,IF($H501="骑将",'[4]配置系数（将领）'!I501,IF($H501="弓将",'[5]配置系数（将领）'!I501,"")))</f>
        <v/>
      </c>
      <c r="K501" s="208" t="str">
        <f ca="1">IF($H501="步将",'[3]配置系数（将领）'!J501,IF($H501="骑将",'[4]配置系数（将领）'!J501,IF($H501="弓将",'[5]配置系数（将领）'!J501,"")))</f>
        <v/>
      </c>
      <c r="L501" s="208">
        <f>IF($H501="步将",'[3]配置系数（将领）'!K501,IF($H501="骑将",'[4]配置系数（将领）'!K501,IF($H501="弓将",'[5]配置系数（将领）'!K501,"")))</f>
        <v>0</v>
      </c>
      <c r="M501" s="208">
        <f>IF($H501="步将",'[3]配置系数（将领）'!L501,IF($H501="骑将",'[4]配置系数（将领）'!L501,IF($H501="弓将",'[5]配置系数（将领）'!L501,"")))</f>
        <v>0</v>
      </c>
      <c r="N501" s="208" t="str">
        <f ca="1">IF($H501="步将",'[3]配置系数（将领）'!M501,IF($H501="骑将",'[4]配置系数（将领）'!M501,IF($H501="弓将",'[5]配置系数（将领）'!M501,"")))</f>
        <v/>
      </c>
      <c r="O501" s="206">
        <f t="shared" ca="1" si="29"/>
        <v>1</v>
      </c>
      <c r="Q501" s="208" t="str">
        <f ca="1">IF($H501="步将",'[3]配置系数（将领）'!P501,IF($H501="骑将",'[4]配置系数（将领）'!P501,IF($H501="弓将",'[5]配置系数（将领）'!P501,"")))</f>
        <v/>
      </c>
      <c r="R501" s="208" t="str">
        <f ca="1">IF($H501="步将",'[3]配置系数（将领）'!Q501,IF($H501="骑将",'[4]配置系数（将领）'!Q501,IF($H501="弓将",'[5]配置系数（将领）'!Q501,"")))</f>
        <v/>
      </c>
      <c r="S501" s="208">
        <f>IF($H501="步将",'[3]配置系数（将领）'!R501,IF($H501="骑将",'[4]配置系数（将领）'!R501,IF($H501="弓将",'[5]配置系数（将领）'!R501,"")))</f>
        <v>0</v>
      </c>
      <c r="T501" s="208">
        <f>IF($H501="步将",'[3]配置系数（将领）'!S501,IF($H501="骑将",'[4]配置系数（将领）'!S501,IF($H501="弓将",'[5]配置系数（将领）'!S501,"")))</f>
        <v>0</v>
      </c>
      <c r="U501" s="208" t="str">
        <f ca="1">IF($H501="步将",'[3]配置系数（将领）'!T501,IF($H501="骑将",'[4]配置系数（将领）'!T501,IF($H501="弓将",'[5]配置系数（将领）'!T501,"")))</f>
        <v/>
      </c>
      <c r="V501" s="206">
        <f t="shared" ca="1" si="30"/>
        <v>1</v>
      </c>
      <c r="X501" s="208" t="str">
        <f ca="1">IF($H501="步将",'[3]配置系数（将领）'!W501,IF($H501="骑将",'[4]配置系数（将领）'!W501,IF($H501="弓将",'[5]配置系数（将领）'!W501,"")))</f>
        <v/>
      </c>
      <c r="Y501" s="208" t="str">
        <f ca="1">IF($H501="步将",'[3]配置系数（将领）'!X501,IF($H501="骑将",'[4]配置系数（将领）'!X501,IF($H501="弓将",'[5]配置系数（将领）'!X501,"")))</f>
        <v/>
      </c>
      <c r="Z501" s="208">
        <f>IF($H501="步将",'[3]配置系数（将领）'!Y501,IF($H501="骑将",'[4]配置系数（将领）'!Y501,IF($H501="弓将",'[5]配置系数（将领）'!Y501,"")))</f>
        <v>0</v>
      </c>
      <c r="AA501" s="208">
        <f>IF($H501="步将",'[3]配置系数（将领）'!Z501,IF($H501="骑将",'[4]配置系数（将领）'!Z501,IF($H501="弓将",'[5]配置系数（将领）'!Z501,"")))</f>
        <v>0</v>
      </c>
      <c r="AB501" s="208" t="str">
        <f ca="1">IF($H501="步将",'[3]配置系数（将领）'!AA501,IF($H501="骑将",'[4]配置系数（将领）'!AA501,IF($H501="弓将",'[5]配置系数（将领）'!AA501,"")))</f>
        <v/>
      </c>
      <c r="AC501" s="206">
        <f t="shared" ca="1" si="31"/>
        <v>1</v>
      </c>
    </row>
    <row r="502" spans="3:29" x14ac:dyDescent="0.15">
      <c r="C502" s="107">
        <v>494</v>
      </c>
      <c r="D502" s="69">
        <f>IFERROR(MATCH(C502,索引!J:J,0),D501)</f>
        <v>47</v>
      </c>
      <c r="E502" s="69">
        <f t="shared" si="28"/>
        <v>15</v>
      </c>
      <c r="F502" s="69">
        <f>INDEX(索引!$F:$F,D502,1)</f>
        <v>10040</v>
      </c>
      <c r="G502" s="69" t="str">
        <f>INDEX(索引!$E:$E,D502,1)</f>
        <v>徐庶</v>
      </c>
      <c r="H502" s="69" t="str">
        <f>INDEX(索引!$G:$G,D502,1)</f>
        <v>弓将</v>
      </c>
      <c r="J502" s="208" t="str">
        <f ca="1">IF($H502="步将",'[3]配置系数（将领）'!I502,IF($H502="骑将",'[4]配置系数（将领）'!I502,IF($H502="弓将",'[5]配置系数（将领）'!I502,"")))</f>
        <v/>
      </c>
      <c r="K502" s="208" t="str">
        <f ca="1">IF($H502="步将",'[3]配置系数（将领）'!J502,IF($H502="骑将",'[4]配置系数（将领）'!J502,IF($H502="弓将",'[5]配置系数（将领）'!J502,"")))</f>
        <v/>
      </c>
      <c r="L502" s="208">
        <f>IF($H502="步将",'[3]配置系数（将领）'!K502,IF($H502="骑将",'[4]配置系数（将领）'!K502,IF($H502="弓将",'[5]配置系数（将领）'!K502,"")))</f>
        <v>0</v>
      </c>
      <c r="M502" s="208">
        <f>IF($H502="步将",'[3]配置系数（将领）'!L502,IF($H502="骑将",'[4]配置系数（将领）'!L502,IF($H502="弓将",'[5]配置系数（将领）'!L502,"")))</f>
        <v>0</v>
      </c>
      <c r="N502" s="208" t="str">
        <f ca="1">IF($H502="步将",'[3]配置系数（将领）'!M502,IF($H502="骑将",'[4]配置系数（将领）'!M502,IF($H502="弓将",'[5]配置系数（将领）'!M502,"")))</f>
        <v/>
      </c>
      <c r="O502" s="206">
        <f t="shared" ca="1" si="29"/>
        <v>1</v>
      </c>
      <c r="Q502" s="208" t="str">
        <f ca="1">IF($H502="步将",'[3]配置系数（将领）'!P502,IF($H502="骑将",'[4]配置系数（将领）'!P502,IF($H502="弓将",'[5]配置系数（将领）'!P502,"")))</f>
        <v/>
      </c>
      <c r="R502" s="208" t="str">
        <f ca="1">IF($H502="步将",'[3]配置系数（将领）'!Q502,IF($H502="骑将",'[4]配置系数（将领）'!Q502,IF($H502="弓将",'[5]配置系数（将领）'!Q502,"")))</f>
        <v/>
      </c>
      <c r="S502" s="208">
        <f>IF($H502="步将",'[3]配置系数（将领）'!R502,IF($H502="骑将",'[4]配置系数（将领）'!R502,IF($H502="弓将",'[5]配置系数（将领）'!R502,"")))</f>
        <v>0</v>
      </c>
      <c r="T502" s="208">
        <f>IF($H502="步将",'[3]配置系数（将领）'!S502,IF($H502="骑将",'[4]配置系数（将领）'!S502,IF($H502="弓将",'[5]配置系数（将领）'!S502,"")))</f>
        <v>0</v>
      </c>
      <c r="U502" s="208" t="str">
        <f ca="1">IF($H502="步将",'[3]配置系数（将领）'!T502,IF($H502="骑将",'[4]配置系数（将领）'!T502,IF($H502="弓将",'[5]配置系数（将领）'!T502,"")))</f>
        <v/>
      </c>
      <c r="V502" s="206">
        <f t="shared" ca="1" si="30"/>
        <v>1</v>
      </c>
      <c r="X502" s="208" t="str">
        <f ca="1">IF($H502="步将",'[3]配置系数（将领）'!W502,IF($H502="骑将",'[4]配置系数（将领）'!W502,IF($H502="弓将",'[5]配置系数（将领）'!W502,"")))</f>
        <v/>
      </c>
      <c r="Y502" s="208" t="str">
        <f ca="1">IF($H502="步将",'[3]配置系数（将领）'!X502,IF($H502="骑将",'[4]配置系数（将领）'!X502,IF($H502="弓将",'[5]配置系数（将领）'!X502,"")))</f>
        <v/>
      </c>
      <c r="Z502" s="208">
        <f>IF($H502="步将",'[3]配置系数（将领）'!Y502,IF($H502="骑将",'[4]配置系数（将领）'!Y502,IF($H502="弓将",'[5]配置系数（将领）'!Y502,"")))</f>
        <v>0</v>
      </c>
      <c r="AA502" s="208">
        <f>IF($H502="步将",'[3]配置系数（将领）'!Z502,IF($H502="骑将",'[4]配置系数（将领）'!Z502,IF($H502="弓将",'[5]配置系数（将领）'!Z502,"")))</f>
        <v>0</v>
      </c>
      <c r="AB502" s="208" t="str">
        <f ca="1">IF($H502="步将",'[3]配置系数（将领）'!AA502,IF($H502="骑将",'[4]配置系数（将领）'!AA502,IF($H502="弓将",'[5]配置系数（将领）'!AA502,"")))</f>
        <v/>
      </c>
      <c r="AC502" s="206">
        <f t="shared" ca="1" si="31"/>
        <v>1</v>
      </c>
    </row>
    <row r="503" spans="3:29" x14ac:dyDescent="0.15">
      <c r="C503" s="107">
        <v>495</v>
      </c>
      <c r="D503" s="69">
        <f>IFERROR(MATCH(C503,索引!J:J,0),D502)</f>
        <v>48</v>
      </c>
      <c r="E503" s="69">
        <f t="shared" si="28"/>
        <v>1</v>
      </c>
      <c r="F503" s="69">
        <f>INDEX(索引!$F:$F,D503,1)</f>
        <v>10041</v>
      </c>
      <c r="G503" s="69" t="str">
        <f>INDEX(索引!$E:$E,D503,1)</f>
        <v>孙坚</v>
      </c>
      <c r="H503" s="69" t="str">
        <f>INDEX(索引!$G:$G,D503,1)</f>
        <v>骑将</v>
      </c>
      <c r="J503" s="208" t="str">
        <f ca="1">IF($H503="步将",'[3]配置系数（将领）'!I503,IF($H503="骑将",'[4]配置系数（将领）'!I503,IF($H503="弓将",'[5]配置系数（将领）'!I503,"")))</f>
        <v>1004100000101</v>
      </c>
      <c r="K503" s="208" t="str">
        <f ca="1">IF($H503="步将",'[3]配置系数（将领）'!J503,IF($H503="骑将",'[4]配置系数（将领）'!J503,IF($H503="弓将",'[5]配置系数（将领）'!J503,"")))</f>
        <v>普通攻击:对单体敌人造成{0}%的武力伤害</v>
      </c>
      <c r="L503" s="208">
        <f>IF($H503="步将",'[3]配置系数（将领）'!K503,IF($H503="骑将",'[4]配置系数（将领）'!K503,IF($H503="弓将",'[5]配置系数（将领）'!K503,"")))</f>
        <v>0</v>
      </c>
      <c r="M503" s="208">
        <f>IF($H503="步将",'[3]配置系数（将领）'!L503,IF($H503="骑将",'[4]配置系数（将领）'!L503,IF($H503="弓将",'[5]配置系数（将领）'!L503,"")))</f>
        <v>0</v>
      </c>
      <c r="N503" s="208" t="str">
        <f ca="1">IF($H503="步将",'[3]配置系数（将领）'!M503,IF($H503="骑将",'[4]配置系数（将领）'!M503,IF($H503="弓将",'[5]配置系数（将领）'!M503,"")))</f>
        <v>0.9+0.9+0.9+0.9+0.9+0.9+0.9+0.9+0.9+0.9+0.9+0.9+0.9+0.9+0.9+0.9+0.9</v>
      </c>
      <c r="O503" s="206">
        <f t="shared" ca="1" si="29"/>
        <v>100</v>
      </c>
      <c r="Q503" s="208" t="str">
        <f ca="1">IF($H503="步将",'[3]配置系数（将领）'!P503,IF($H503="骑将",'[4]配置系数（将领）'!P503,IF($H503="弓将",'[5]配置系数（将领）'!P503,"")))</f>
        <v/>
      </c>
      <c r="R503" s="208" t="str">
        <f ca="1">IF($H503="步将",'[3]配置系数（将领）'!Q503,IF($H503="骑将",'[4]配置系数（将领）'!Q503,IF($H503="弓将",'[5]配置系数（将领）'!Q503,"")))</f>
        <v/>
      </c>
      <c r="S503" s="208">
        <f>IF($H503="步将",'[3]配置系数（将领）'!R503,IF($H503="骑将",'[4]配置系数（将领）'!R503,IF($H503="弓将",'[5]配置系数（将领）'!R503,"")))</f>
        <v>0</v>
      </c>
      <c r="T503" s="208">
        <f>IF($H503="步将",'[3]配置系数（将领）'!S503,IF($H503="骑将",'[4]配置系数（将领）'!S503,IF($H503="弓将",'[5]配置系数（将领）'!S503,"")))</f>
        <v>0</v>
      </c>
      <c r="U503" s="208" t="str">
        <f ca="1">IF($H503="步将",'[3]配置系数（将领）'!T503,IF($H503="骑将",'[4]配置系数（将领）'!T503,IF($H503="弓将",'[5]配置系数（将领）'!T503,"")))</f>
        <v/>
      </c>
      <c r="V503" s="206">
        <f t="shared" ca="1" si="30"/>
        <v>1</v>
      </c>
      <c r="X503" s="208" t="str">
        <f ca="1">IF($H503="步将",'[3]配置系数（将领）'!W503,IF($H503="骑将",'[4]配置系数（将领）'!W503,IF($H503="弓将",'[5]配置系数（将领）'!W503,"")))</f>
        <v/>
      </c>
      <c r="Y503" s="208" t="str">
        <f ca="1">IF($H503="步将",'[3]配置系数（将领）'!X503,IF($H503="骑将",'[4]配置系数（将领）'!X503,IF($H503="弓将",'[5]配置系数（将领）'!X503,"")))</f>
        <v/>
      </c>
      <c r="Z503" s="208">
        <f>IF($H503="步将",'[3]配置系数（将领）'!Y503,IF($H503="骑将",'[4]配置系数（将领）'!Y503,IF($H503="弓将",'[5]配置系数（将领）'!Y503,"")))</f>
        <v>0</v>
      </c>
      <c r="AA503" s="208">
        <f>IF($H503="步将",'[3]配置系数（将领）'!Z503,IF($H503="骑将",'[4]配置系数（将领）'!Z503,IF($H503="弓将",'[5]配置系数（将领）'!Z503,"")))</f>
        <v>0</v>
      </c>
      <c r="AB503" s="208" t="str">
        <f ca="1">IF($H503="步将",'[3]配置系数（将领）'!AA503,IF($H503="骑将",'[4]配置系数（将领）'!AA503,IF($H503="弓将",'[5]配置系数（将领）'!AA503,"")))</f>
        <v/>
      </c>
      <c r="AC503" s="206">
        <f t="shared" ca="1" si="31"/>
        <v>1</v>
      </c>
    </row>
    <row r="504" spans="3:29" x14ac:dyDescent="0.15">
      <c r="C504" s="107">
        <v>496</v>
      </c>
      <c r="D504" s="69">
        <f>IFERROR(MATCH(C504,索引!J:J,0),D503)</f>
        <v>48</v>
      </c>
      <c r="E504" s="69">
        <f t="shared" si="28"/>
        <v>2</v>
      </c>
      <c r="F504" s="69">
        <f>INDEX(索引!$F:$F,D504,1)</f>
        <v>10041</v>
      </c>
      <c r="G504" s="69" t="str">
        <f>INDEX(索引!$E:$E,D504,1)</f>
        <v>孙坚</v>
      </c>
      <c r="H504" s="69" t="str">
        <f>INDEX(索引!$G:$G,D504,1)</f>
        <v>骑将</v>
      </c>
      <c r="J504" s="208" t="str">
        <f ca="1">IF($H504="步将",'[3]配置系数（将领）'!I504,IF($H504="骑将",'[4]配置系数（将领）'!I504,IF($H504="弓将",'[5]配置系数（将领）'!I504,"")))</f>
        <v>1004100000201</v>
      </c>
      <c r="K504" s="208" t="str">
        <f ca="1">IF($H504="步将",'[3]配置系数（将领）'!J504,IF($H504="骑将",'[4]配置系数（将领）'!J504,IF($H504="弓将",'[5]配置系数（将领）'!J504,"")))</f>
        <v>怒气技能:孙坚向前方横扫攻击，对扇形范围的敌人造成自身攻击{0}%的武力伤害，大幅击退敌人并击倒敌方士兵6秒。</v>
      </c>
      <c r="L504" s="208">
        <f>IF($H504="步将",'[3]配置系数（将领）'!K504,IF($H504="骑将",'[4]配置系数（将领）'!K504,IF($H504="弓将",'[5]配置系数（将领）'!K504,"")))</f>
        <v>0</v>
      </c>
      <c r="M504" s="208">
        <f>IF($H504="步将",'[3]配置系数（将领）'!L504,IF($H504="骑将",'[4]配置系数（将领）'!L504,IF($H504="弓将",'[5]配置系数（将领）'!L504,"")))</f>
        <v>0</v>
      </c>
      <c r="N504" s="208" t="str">
        <f ca="1">IF($H504="步将",'[3]配置系数（将领）'!M504,IF($H504="骑将",'[4]配置系数（将领）'!M504,IF($H504="弓将",'[5]配置系数（将领）'!M504,"")))</f>
        <v>0.6+0.75+0.9+1.05+1.2+1.35+1.5+1.65+1.8+1.95+2.1+2.25+2.4+2.55+2.7+2.85+3</v>
      </c>
      <c r="O504" s="206">
        <f t="shared" ca="1" si="29"/>
        <v>100</v>
      </c>
      <c r="Q504" s="208" t="str">
        <f ca="1">IF($H504="步将",'[3]配置系数（将领）'!P504,IF($H504="骑将",'[4]配置系数（将领）'!P504,IF($H504="弓将",'[5]配置系数（将领）'!P504,"")))</f>
        <v/>
      </c>
      <c r="R504" s="208" t="str">
        <f ca="1">IF($H504="步将",'[3]配置系数（将领）'!Q504,IF($H504="骑将",'[4]配置系数（将领）'!Q504,IF($H504="弓将",'[5]配置系数（将领）'!Q504,"")))</f>
        <v/>
      </c>
      <c r="S504" s="208">
        <f>IF($H504="步将",'[3]配置系数（将领）'!R504,IF($H504="骑将",'[4]配置系数（将领）'!R504,IF($H504="弓将",'[5]配置系数（将领）'!R504,"")))</f>
        <v>0</v>
      </c>
      <c r="T504" s="208">
        <f>IF($H504="步将",'[3]配置系数（将领）'!S504,IF($H504="骑将",'[4]配置系数（将领）'!S504,IF($H504="弓将",'[5]配置系数（将领）'!S504,"")))</f>
        <v>0</v>
      </c>
      <c r="U504" s="208" t="str">
        <f ca="1">IF($H504="步将",'[3]配置系数（将领）'!T504,IF($H504="骑将",'[4]配置系数（将领）'!T504,IF($H504="弓将",'[5]配置系数（将领）'!T504,"")))</f>
        <v/>
      </c>
      <c r="V504" s="206">
        <f t="shared" ca="1" si="30"/>
        <v>1</v>
      </c>
      <c r="X504" s="208" t="str">
        <f ca="1">IF($H504="步将",'[3]配置系数（将领）'!W504,IF($H504="骑将",'[4]配置系数（将领）'!W504,IF($H504="弓将",'[5]配置系数（将领）'!W504,"")))</f>
        <v/>
      </c>
      <c r="Y504" s="208" t="str">
        <f ca="1">IF($H504="步将",'[3]配置系数（将领）'!X504,IF($H504="骑将",'[4]配置系数（将领）'!X504,IF($H504="弓将",'[5]配置系数（将领）'!X504,"")))</f>
        <v/>
      </c>
      <c r="Z504" s="208">
        <f>IF($H504="步将",'[3]配置系数（将领）'!Y504,IF($H504="骑将",'[4]配置系数（将领）'!Y504,IF($H504="弓将",'[5]配置系数（将领）'!Y504,"")))</f>
        <v>0</v>
      </c>
      <c r="AA504" s="208">
        <f>IF($H504="步将",'[3]配置系数（将领）'!Z504,IF($H504="骑将",'[4]配置系数（将领）'!Z504,IF($H504="弓将",'[5]配置系数（将领）'!Z504,"")))</f>
        <v>0</v>
      </c>
      <c r="AB504" s="208" t="str">
        <f ca="1">IF($H504="步将",'[3]配置系数（将领）'!AA504,IF($H504="骑将",'[4]配置系数（将领）'!AA504,IF($H504="弓将",'[5]配置系数（将领）'!AA504,"")))</f>
        <v/>
      </c>
      <c r="AC504" s="206">
        <f t="shared" ca="1" si="31"/>
        <v>1</v>
      </c>
    </row>
    <row r="505" spans="3:29" x14ac:dyDescent="0.15">
      <c r="C505" s="107">
        <v>497</v>
      </c>
      <c r="D505" s="69">
        <f>IFERROR(MATCH(C505,索引!J:J,0),D504)</f>
        <v>48</v>
      </c>
      <c r="E505" s="69">
        <f t="shared" si="28"/>
        <v>3</v>
      </c>
      <c r="F505" s="69">
        <f>INDEX(索引!$F:$F,D505,1)</f>
        <v>10041</v>
      </c>
      <c r="G505" s="69" t="str">
        <f>INDEX(索引!$E:$E,D505,1)</f>
        <v>孙坚</v>
      </c>
      <c r="H505" s="69" t="str">
        <f>INDEX(索引!$G:$G,D505,1)</f>
        <v>骑将</v>
      </c>
      <c r="J505" s="208" t="str">
        <f ca="1">IF($H505="步将",'[3]配置系数（将领）'!I505,IF($H505="骑将",'[4]配置系数（将领）'!I505,IF($H505="弓将",'[5]配置系数（将领）'!I505,"")))</f>
        <v>1004100000202</v>
      </c>
      <c r="K505" s="208" t="str">
        <f ca="1">IF($H505="步将",'[3]配置系数（将领）'!J505,IF($H505="骑将",'[4]配置系数（将领）'!J505,IF($H505="弓将",'[5]配置系数（将领）'!J505,"")))</f>
        <v>怒气技能:孙坚向前方横扫攻击，对扇形范围的敌人造成自身攻击{0}%的武力伤害，大幅击退敌人并击倒敌方士兵6秒。</v>
      </c>
      <c r="L505" s="208">
        <f>IF($H505="步将",'[3]配置系数（将领）'!K505,IF($H505="骑将",'[4]配置系数（将领）'!K505,IF($H505="弓将",'[5]配置系数（将领）'!K505,"")))</f>
        <v>0</v>
      </c>
      <c r="M505" s="208">
        <f>IF($H505="步将",'[3]配置系数（将领）'!L505,IF($H505="骑将",'[4]配置系数（将领）'!L505,IF($H505="弓将",'[5]配置系数（将领）'!L505,"")))</f>
        <v>0</v>
      </c>
      <c r="N505" s="208" t="str">
        <f ca="1">IF($H505="步将",'[3]配置系数（将领）'!M505,IF($H505="骑将",'[4]配置系数（将领）'!M505,IF($H505="弓将",'[5]配置系数（将领）'!M505,"")))</f>
        <v>6+6+6+6+6+6+6+6+6+6+6+6+6+6+6+6+6</v>
      </c>
      <c r="O505" s="206">
        <f t="shared" ca="1" si="29"/>
        <v>1</v>
      </c>
      <c r="Q505" s="208" t="str">
        <f ca="1">IF($H505="步将",'[3]配置系数（将领）'!P505,IF($H505="骑将",'[4]配置系数（将领）'!P505,IF($H505="弓将",'[5]配置系数（将领）'!P505,"")))</f>
        <v/>
      </c>
      <c r="R505" s="208" t="str">
        <f ca="1">IF($H505="步将",'[3]配置系数（将领）'!Q505,IF($H505="骑将",'[4]配置系数（将领）'!Q505,IF($H505="弓将",'[5]配置系数（将领）'!Q505,"")))</f>
        <v/>
      </c>
      <c r="S505" s="208">
        <f>IF($H505="步将",'[3]配置系数（将领）'!R505,IF($H505="骑将",'[4]配置系数（将领）'!R505,IF($H505="弓将",'[5]配置系数（将领）'!R505,"")))</f>
        <v>0</v>
      </c>
      <c r="T505" s="208">
        <f>IF($H505="步将",'[3]配置系数（将领）'!S505,IF($H505="骑将",'[4]配置系数（将领）'!S505,IF($H505="弓将",'[5]配置系数（将领）'!S505,"")))</f>
        <v>0</v>
      </c>
      <c r="U505" s="208" t="str">
        <f ca="1">IF($H505="步将",'[3]配置系数（将领）'!T505,IF($H505="骑将",'[4]配置系数（将领）'!T505,IF($H505="弓将",'[5]配置系数（将领）'!T505,"")))</f>
        <v/>
      </c>
      <c r="V505" s="206">
        <f t="shared" ca="1" si="30"/>
        <v>1</v>
      </c>
      <c r="X505" s="208" t="str">
        <f ca="1">IF($H505="步将",'[3]配置系数（将领）'!W505,IF($H505="骑将",'[4]配置系数（将领）'!W505,IF($H505="弓将",'[5]配置系数（将领）'!W505,"")))</f>
        <v/>
      </c>
      <c r="Y505" s="208" t="str">
        <f ca="1">IF($H505="步将",'[3]配置系数（将领）'!X505,IF($H505="骑将",'[4]配置系数（将领）'!X505,IF($H505="弓将",'[5]配置系数（将领）'!X505,"")))</f>
        <v/>
      </c>
      <c r="Z505" s="208">
        <f>IF($H505="步将",'[3]配置系数（将领）'!Y505,IF($H505="骑将",'[4]配置系数（将领）'!Y505,IF($H505="弓将",'[5]配置系数（将领）'!Y505,"")))</f>
        <v>0</v>
      </c>
      <c r="AA505" s="208">
        <f>IF($H505="步将",'[3]配置系数（将领）'!Z505,IF($H505="骑将",'[4]配置系数（将领）'!Z505,IF($H505="弓将",'[5]配置系数（将领）'!Z505,"")))</f>
        <v>0</v>
      </c>
      <c r="AB505" s="208" t="str">
        <f ca="1">IF($H505="步将",'[3]配置系数（将领）'!AA505,IF($H505="骑将",'[4]配置系数（将领）'!AA505,IF($H505="弓将",'[5]配置系数（将领）'!AA505,"")))</f>
        <v/>
      </c>
      <c r="AC505" s="206">
        <f t="shared" ca="1" si="31"/>
        <v>1</v>
      </c>
    </row>
    <row r="506" spans="3:29" x14ac:dyDescent="0.15">
      <c r="C506" s="107">
        <v>498</v>
      </c>
      <c r="D506" s="69">
        <f>IFERROR(MATCH(C506,索引!J:J,0),D505)</f>
        <v>48</v>
      </c>
      <c r="E506" s="69">
        <f t="shared" si="28"/>
        <v>4</v>
      </c>
      <c r="F506" s="69">
        <f>INDEX(索引!$F:$F,D506,1)</f>
        <v>10041</v>
      </c>
      <c r="G506" s="69" t="str">
        <f>INDEX(索引!$E:$E,D506,1)</f>
        <v>孙坚</v>
      </c>
      <c r="H506" s="69" t="str">
        <f>INDEX(索引!$G:$G,D506,1)</f>
        <v>骑将</v>
      </c>
      <c r="J506" s="208" t="str">
        <f ca="1">IF($H506="步将",'[3]配置系数（将领）'!I506,IF($H506="骑将",'[4]配置系数（将领）'!I506,IF($H506="弓将",'[5]配置系数（将领）'!I506,"")))</f>
        <v>1004100000301</v>
      </c>
      <c r="K506" s="208" t="str">
        <f ca="1">IF($H506="步将",'[3]配置系数（将领）'!J506,IF($H506="骑将",'[4]配置系数（将领）'!J506,IF($H506="弓将",'[5]配置系数（将领）'!J506,"")))</f>
        <v>被动技能1:孙坚自身造成的武力伤害的{0}%都会转换为护盾，（触发间隔1秒）护盾持续时间无限，护盾破碎时，自身护甲增加{1}点（可驱散）。孙坚自身每次普通攻击会蓄力8秒，普通攻击造成攻击90%的武力伤害。</v>
      </c>
      <c r="L506" s="208">
        <f>IF($H506="步将",'[3]配置系数（将领）'!K506,IF($H506="骑将",'[4]配置系数（将领）'!K506,IF($H506="弓将",'[5]配置系数（将领）'!K506,"")))</f>
        <v>0</v>
      </c>
      <c r="M506" s="208">
        <f>IF($H506="步将",'[3]配置系数（将领）'!L506,IF($H506="骑将",'[4]配置系数（将领）'!L506,IF($H506="弓将",'[5]配置系数（将领）'!L506,"")))</f>
        <v>0</v>
      </c>
      <c r="N506" s="208" t="str">
        <f ca="1">IF($H506="步将",'[3]配置系数（将领）'!M506,IF($H506="骑将",'[4]配置系数（将领）'!M506,IF($H506="弓将",'[5]配置系数（将领）'!M506,"")))</f>
        <v>0.28+0.32+0.36+0.4+0.44+0.48+0.52+0.56+0.6+0.64+0.68+0.72+0.76+0.8+0.84+0.88+0.92</v>
      </c>
      <c r="O506" s="206">
        <f t="shared" ca="1" si="29"/>
        <v>100</v>
      </c>
      <c r="Q506" s="208" t="str">
        <f ca="1">IF($H506="步将",'[3]配置系数（将领）'!P506,IF($H506="骑将",'[4]配置系数（将领）'!P506,IF($H506="弓将",'[5]配置系数（将领）'!P506,"")))</f>
        <v/>
      </c>
      <c r="R506" s="208" t="str">
        <f ca="1">IF($H506="步将",'[3]配置系数（将领）'!Q506,IF($H506="骑将",'[4]配置系数（将领）'!Q506,IF($H506="弓将",'[5]配置系数（将领）'!Q506,"")))</f>
        <v/>
      </c>
      <c r="S506" s="208">
        <f>IF($H506="步将",'[3]配置系数（将领）'!R506,IF($H506="骑将",'[4]配置系数（将领）'!R506,IF($H506="弓将",'[5]配置系数（将领）'!R506,"")))</f>
        <v>0</v>
      </c>
      <c r="T506" s="208">
        <f>IF($H506="步将",'[3]配置系数（将领）'!S506,IF($H506="骑将",'[4]配置系数（将领）'!S506,IF($H506="弓将",'[5]配置系数（将领）'!S506,"")))</f>
        <v>0</v>
      </c>
      <c r="U506" s="208" t="str">
        <f ca="1">IF($H506="步将",'[3]配置系数（将领）'!T506,IF($H506="骑将",'[4]配置系数（将领）'!T506,IF($H506="弓将",'[5]配置系数（将领）'!T506,"")))</f>
        <v/>
      </c>
      <c r="V506" s="206">
        <f t="shared" ca="1" si="30"/>
        <v>1</v>
      </c>
      <c r="X506" s="208" t="str">
        <f ca="1">IF($H506="步将",'[3]配置系数（将领）'!W506,IF($H506="骑将",'[4]配置系数（将领）'!W506,IF($H506="弓将",'[5]配置系数（将领）'!W506,"")))</f>
        <v/>
      </c>
      <c r="Y506" s="208" t="str">
        <f ca="1">IF($H506="步将",'[3]配置系数（将领）'!X506,IF($H506="骑将",'[4]配置系数（将领）'!X506,IF($H506="弓将",'[5]配置系数（将领）'!X506,"")))</f>
        <v/>
      </c>
      <c r="Z506" s="208">
        <f>IF($H506="步将",'[3]配置系数（将领）'!Y506,IF($H506="骑将",'[4]配置系数（将领）'!Y506,IF($H506="弓将",'[5]配置系数（将领）'!Y506,"")))</f>
        <v>0</v>
      </c>
      <c r="AA506" s="208">
        <f>IF($H506="步将",'[3]配置系数（将领）'!Z506,IF($H506="骑将",'[4]配置系数（将领）'!Z506,IF($H506="弓将",'[5]配置系数（将领）'!Z506,"")))</f>
        <v>0</v>
      </c>
      <c r="AB506" s="208" t="str">
        <f ca="1">IF($H506="步将",'[3]配置系数（将领）'!AA506,IF($H506="骑将",'[4]配置系数（将领）'!AA506,IF($H506="弓将",'[5]配置系数（将领）'!AA506,"")))</f>
        <v/>
      </c>
      <c r="AC506" s="206">
        <f t="shared" ca="1" si="31"/>
        <v>1</v>
      </c>
    </row>
    <row r="507" spans="3:29" x14ac:dyDescent="0.15">
      <c r="C507" s="107">
        <v>499</v>
      </c>
      <c r="D507" s="69">
        <f>IFERROR(MATCH(C507,索引!J:J,0),D506)</f>
        <v>48</v>
      </c>
      <c r="E507" s="69">
        <f t="shared" si="28"/>
        <v>5</v>
      </c>
      <c r="F507" s="69">
        <f>INDEX(索引!$F:$F,D507,1)</f>
        <v>10041</v>
      </c>
      <c r="G507" s="69" t="str">
        <f>INDEX(索引!$E:$E,D507,1)</f>
        <v>孙坚</v>
      </c>
      <c r="H507" s="69" t="str">
        <f>INDEX(索引!$G:$G,D507,1)</f>
        <v>骑将</v>
      </c>
      <c r="J507" s="208" t="str">
        <f ca="1">IF($H507="步将",'[3]配置系数（将领）'!I507,IF($H507="骑将",'[4]配置系数（将领）'!I507,IF($H507="弓将",'[5]配置系数（将领）'!I507,"")))</f>
        <v>1004100000302</v>
      </c>
      <c r="K507" s="208" t="str">
        <f ca="1">IF($H507="步将",'[3]配置系数（将领）'!J507,IF($H507="骑将",'[4]配置系数（将领）'!J507,IF($H507="弓将",'[5]配置系数（将领）'!J507,"")))</f>
        <v>被动技能1:孙坚自身造成的武力伤害的{0}%都会转换为护盾，（触发间隔1秒）护盾持续时间无限，护盾破碎时，自身护甲增加{1}点（可驱散）。孙坚自身每次普通攻击会蓄力8秒，普通攻击造成攻击90%的武力伤害。</v>
      </c>
      <c r="L507" s="208">
        <f>IF($H507="步将",'[3]配置系数（将领）'!K507,IF($H507="骑将",'[4]配置系数（将领）'!K507,IF($H507="弓将",'[5]配置系数（将领）'!K507,"")))</f>
        <v>0</v>
      </c>
      <c r="M507" s="208">
        <f>IF($H507="步将",'[3]配置系数（将领）'!L507,IF($H507="骑将",'[4]配置系数（将领）'!L507,IF($H507="弓将",'[5]配置系数（将领）'!L507,"")))</f>
        <v>0</v>
      </c>
      <c r="N507" s="208" t="str">
        <f ca="1">IF($H507="步将",'[3]配置系数（将领）'!M507,IF($H507="骑将",'[4]配置系数（将领）'!M507,IF($H507="弓将",'[5]配置系数（将领）'!M507,"")))</f>
        <v>50+55+60+65+70+75+80+85+90+95+100+105+110+115+120+125+130</v>
      </c>
      <c r="O507" s="206">
        <f t="shared" ca="1" si="29"/>
        <v>1</v>
      </c>
      <c r="Q507" s="208" t="str">
        <f ca="1">IF($H507="步将",'[3]配置系数（将领）'!P507,IF($H507="骑将",'[4]配置系数（将领）'!P507,IF($H507="弓将",'[5]配置系数（将领）'!P507,"")))</f>
        <v>1004100000303</v>
      </c>
      <c r="R507" s="208" t="str">
        <f ca="1">IF($H507="步将",'[3]配置系数（将领）'!Q507,IF($H507="骑将",'[4]配置系数（将领）'!Q507,IF($H507="弓将",'[5]配置系数（将领）'!Q507,"")))</f>
        <v>被动技能1:孙坚自身造成的武力伤害的{0}%都会转换为护盾，（触发间隔1秒）护盾持续时间无限，护盾破碎时，自身护甲增加{1}点（可驱散）。孙坚自身每次普通攻击会蓄力8秒，普通攻击造成攻击90%的武力伤害。</v>
      </c>
      <c r="S507" s="208">
        <f>IF($H507="步将",'[3]配置系数（将领）'!R507,IF($H507="骑将",'[4]配置系数（将领）'!R507,IF($H507="弓将",'[5]配置系数（将领）'!R507,"")))</f>
        <v>0</v>
      </c>
      <c r="T507" s="208">
        <f>IF($H507="步将",'[3]配置系数（将领）'!S507,IF($H507="骑将",'[4]配置系数（将领）'!S507,IF($H507="弓将",'[5]配置系数（将领）'!S507,"")))</f>
        <v>0</v>
      </c>
      <c r="U507" s="208" t="str">
        <f ca="1">IF($H507="步将",'[3]配置系数（将领）'!T507,IF($H507="骑将",'[4]配置系数（将领）'!T507,IF($H507="弓将",'[5]配置系数（将领）'!T507,"")))</f>
        <v>0.9+0.9+0.9+0.9+0.9+0.9+0.9+0.9+0.9+0.9+0.9+0.9+0.9+0.9+0.9+0.9+0.9</v>
      </c>
      <c r="V507" s="206">
        <f t="shared" ca="1" si="30"/>
        <v>1</v>
      </c>
      <c r="X507" s="208" t="str">
        <f ca="1">IF($H507="步将",'[3]配置系数（将领）'!W507,IF($H507="骑将",'[4]配置系数（将领）'!W507,IF($H507="弓将",'[5]配置系数（将领）'!W507,"")))</f>
        <v/>
      </c>
      <c r="Y507" s="208" t="str">
        <f ca="1">IF($H507="步将",'[3]配置系数（将领）'!X507,IF($H507="骑将",'[4]配置系数（将领）'!X507,IF($H507="弓将",'[5]配置系数（将领）'!X507,"")))</f>
        <v/>
      </c>
      <c r="Z507" s="208">
        <f>IF($H507="步将",'[3]配置系数（将领）'!Y507,IF($H507="骑将",'[4]配置系数（将领）'!Y507,IF($H507="弓将",'[5]配置系数（将领）'!Y507,"")))</f>
        <v>0</v>
      </c>
      <c r="AA507" s="208">
        <f>IF($H507="步将",'[3]配置系数（将领）'!Z507,IF($H507="骑将",'[4]配置系数（将领）'!Z507,IF($H507="弓将",'[5]配置系数（将领）'!Z507,"")))</f>
        <v>0</v>
      </c>
      <c r="AB507" s="208" t="str">
        <f ca="1">IF($H507="步将",'[3]配置系数（将领）'!AA507,IF($H507="骑将",'[4]配置系数（将领）'!AA507,IF($H507="弓将",'[5]配置系数（将领）'!AA507,"")))</f>
        <v/>
      </c>
      <c r="AC507" s="206">
        <f t="shared" ca="1" si="31"/>
        <v>1</v>
      </c>
    </row>
    <row r="508" spans="3:29" x14ac:dyDescent="0.15">
      <c r="C508" s="107">
        <v>500</v>
      </c>
      <c r="D508" s="69">
        <f>IFERROR(MATCH(C508,索引!J:J,0),D507)</f>
        <v>48</v>
      </c>
      <c r="E508" s="69">
        <f t="shared" si="28"/>
        <v>6</v>
      </c>
      <c r="F508" s="69">
        <f>INDEX(索引!$F:$F,D508,1)</f>
        <v>10041</v>
      </c>
      <c r="G508" s="69" t="str">
        <f>INDEX(索引!$E:$E,D508,1)</f>
        <v>孙坚</v>
      </c>
      <c r="H508" s="69" t="str">
        <f>INDEX(索引!$G:$G,D508,1)</f>
        <v>骑将</v>
      </c>
      <c r="J508" s="208" t="str">
        <f ca="1">IF($H508="步将",'[3]配置系数（将领）'!I508,IF($H508="骑将",'[4]配置系数（将领）'!I508,IF($H508="弓将",'[5]配置系数（将领）'!I508,"")))</f>
        <v>1004100000401</v>
      </c>
      <c r="K508" s="208" t="str">
        <f ca="1">IF($H508="步将",'[3]配置系数（将领）'!J508,IF($H508="骑将",'[4]配置系数（将领）'!J508,IF($H508="弓将",'[5]配置系数（将领）'!J508,"")))</f>
        <v>输入太多技能！！</v>
      </c>
      <c r="L508" s="208">
        <f>IF($H508="步将",'[3]配置系数（将领）'!K508,IF($H508="骑将",'[4]配置系数（将领）'!K508,IF($H508="弓将",'[5]配置系数（将领）'!K508,"")))</f>
        <v>0</v>
      </c>
      <c r="M508" s="208">
        <f>IF($H508="步将",'[3]配置系数（将领）'!L508,IF($H508="骑将",'[4]配置系数（将领）'!L508,IF($H508="弓将",'[5]配置系数（将领）'!L508,"")))</f>
        <v>0</v>
      </c>
      <c r="N508" s="208" t="str">
        <f ca="1">IF($H508="步将",'[3]配置系数（将领）'!M508,IF($H508="骑将",'[4]配置系数（将领）'!M508,IF($H508="弓将",'[5]配置系数（将领）'!M508,"")))</f>
        <v>0.3+0.3+0.3+0.3+0.3+0.3+0.3+0.3+0.3+0.3+0.3+0.3+0.3+0.3+0.3+0.3+0.3</v>
      </c>
      <c r="O508" s="206">
        <f t="shared" ca="1" si="29"/>
        <v>1</v>
      </c>
      <c r="Q508" s="208" t="str">
        <f ca="1">IF($H508="步将",'[3]配置系数（将领）'!P508,IF($H508="骑将",'[4]配置系数（将领）'!P508,IF($H508="弓将",'[5]配置系数（将领）'!P508,"")))</f>
        <v/>
      </c>
      <c r="R508" s="208" t="str">
        <f ca="1">IF($H508="步将",'[3]配置系数（将领）'!Q508,IF($H508="骑将",'[4]配置系数（将领）'!Q508,IF($H508="弓将",'[5]配置系数（将领）'!Q508,"")))</f>
        <v/>
      </c>
      <c r="S508" s="208">
        <f>IF($H508="步将",'[3]配置系数（将领）'!R508,IF($H508="骑将",'[4]配置系数（将领）'!R508,IF($H508="弓将",'[5]配置系数（将领）'!R508,"")))</f>
        <v>0</v>
      </c>
      <c r="T508" s="208">
        <f>IF($H508="步将",'[3]配置系数（将领）'!S508,IF($H508="骑将",'[4]配置系数（将领）'!S508,IF($H508="弓将",'[5]配置系数（将领）'!S508,"")))</f>
        <v>0</v>
      </c>
      <c r="U508" s="208" t="str">
        <f ca="1">IF($H508="步将",'[3]配置系数（将领）'!T508,IF($H508="骑将",'[4]配置系数（将领）'!T508,IF($H508="弓将",'[5]配置系数（将领）'!T508,"")))</f>
        <v/>
      </c>
      <c r="V508" s="206">
        <f t="shared" ca="1" si="30"/>
        <v>1</v>
      </c>
      <c r="X508" s="208" t="str">
        <f ca="1">IF($H508="步将",'[3]配置系数（将领）'!W508,IF($H508="骑将",'[4]配置系数（将领）'!W508,IF($H508="弓将",'[5]配置系数（将领）'!W508,"")))</f>
        <v/>
      </c>
      <c r="Y508" s="208" t="str">
        <f ca="1">IF($H508="步将",'[3]配置系数（将领）'!X508,IF($H508="骑将",'[4]配置系数（将领）'!X508,IF($H508="弓将",'[5]配置系数（将领）'!X508,"")))</f>
        <v/>
      </c>
      <c r="Z508" s="208">
        <f>IF($H508="步将",'[3]配置系数（将领）'!Y508,IF($H508="骑将",'[4]配置系数（将领）'!Y508,IF($H508="弓将",'[5]配置系数（将领）'!Y508,"")))</f>
        <v>0</v>
      </c>
      <c r="AA508" s="208">
        <f>IF($H508="步将",'[3]配置系数（将领）'!Z508,IF($H508="骑将",'[4]配置系数（将领）'!Z508,IF($H508="弓将",'[5]配置系数（将领）'!Z508,"")))</f>
        <v>0</v>
      </c>
      <c r="AB508" s="208" t="str">
        <f ca="1">IF($H508="步将",'[3]配置系数（将领）'!AA508,IF($H508="骑将",'[4]配置系数（将领）'!AA508,IF($H508="弓将",'[5]配置系数（将领）'!AA508,"")))</f>
        <v/>
      </c>
      <c r="AC508" s="206">
        <f t="shared" ca="1" si="31"/>
        <v>1</v>
      </c>
    </row>
    <row r="509" spans="3:29" x14ac:dyDescent="0.15">
      <c r="C509" s="107">
        <v>501</v>
      </c>
      <c r="D509" s="69">
        <f>IFERROR(MATCH(C509,索引!J:J,0),D508)</f>
        <v>48</v>
      </c>
      <c r="E509" s="69">
        <f t="shared" si="28"/>
        <v>7</v>
      </c>
      <c r="F509" s="69">
        <f>INDEX(索引!$F:$F,D509,1)</f>
        <v>10041</v>
      </c>
      <c r="G509" s="69" t="str">
        <f>INDEX(索引!$E:$E,D509,1)</f>
        <v>孙坚</v>
      </c>
      <c r="H509" s="69" t="str">
        <f>INDEX(索引!$G:$G,D509,1)</f>
        <v>骑将</v>
      </c>
      <c r="J509" s="208" t="str">
        <f ca="1">IF($H509="步将",'[3]配置系数（将领）'!I509,IF($H509="骑将",'[4]配置系数（将领）'!I509,IF($H509="弓将",'[5]配置系数（将领）'!I509,"")))</f>
        <v>1004100000402</v>
      </c>
      <c r="K509" s="208" t="str">
        <f ca="1">IF($H509="步将",'[3]配置系数（将领）'!J509,IF($H509="骑将",'[4]配置系数（将领）'!J509,IF($H509="弓将",'[5]配置系数（将领）'!J509,"")))</f>
        <v>输入太多技能！！</v>
      </c>
      <c r="L509" s="208">
        <f>IF($H509="步将",'[3]配置系数（将领）'!K509,IF($H509="骑将",'[4]配置系数（将领）'!K509,IF($H509="弓将",'[5]配置系数（将领）'!K509,"")))</f>
        <v>0</v>
      </c>
      <c r="M509" s="208">
        <f>IF($H509="步将",'[3]配置系数（将领）'!L509,IF($H509="骑将",'[4]配置系数（将领）'!L509,IF($H509="弓将",'[5]配置系数（将领）'!L509,"")))</f>
        <v>0</v>
      </c>
      <c r="N509" s="208" t="str">
        <f ca="1">IF($H509="步将",'[3]配置系数（将领）'!M509,IF($H509="骑将",'[4]配置系数（将领）'!M509,IF($H509="弓将",'[5]配置系数（将领）'!M509,"")))</f>
        <v>0++++++++++++++++</v>
      </c>
      <c r="O509" s="206">
        <f t="shared" ca="1" si="29"/>
        <v>1</v>
      </c>
      <c r="Q509" s="208" t="str">
        <f ca="1">IF($H509="步将",'[3]配置系数（将领）'!P509,IF($H509="骑将",'[4]配置系数（将领）'!P509,IF($H509="弓将",'[5]配置系数（将领）'!P509,"")))</f>
        <v/>
      </c>
      <c r="R509" s="208" t="str">
        <f ca="1">IF($H509="步将",'[3]配置系数（将领）'!Q509,IF($H509="骑将",'[4]配置系数（将领）'!Q509,IF($H509="弓将",'[5]配置系数（将领）'!Q509,"")))</f>
        <v/>
      </c>
      <c r="S509" s="208">
        <f>IF($H509="步将",'[3]配置系数（将领）'!R509,IF($H509="骑将",'[4]配置系数（将领）'!R509,IF($H509="弓将",'[5]配置系数（将领）'!R509,"")))</f>
        <v>0</v>
      </c>
      <c r="T509" s="208">
        <f>IF($H509="步将",'[3]配置系数（将领）'!S509,IF($H509="骑将",'[4]配置系数（将领）'!S509,IF($H509="弓将",'[5]配置系数（将领）'!S509,"")))</f>
        <v>0</v>
      </c>
      <c r="U509" s="208" t="str">
        <f ca="1">IF($H509="步将",'[3]配置系数（将领）'!T509,IF($H509="骑将",'[4]配置系数（将领）'!T509,IF($H509="弓将",'[5]配置系数（将领）'!T509,"")))</f>
        <v/>
      </c>
      <c r="V509" s="206">
        <f t="shared" ca="1" si="30"/>
        <v>1</v>
      </c>
      <c r="X509" s="208" t="str">
        <f ca="1">IF($H509="步将",'[3]配置系数（将领）'!W509,IF($H509="骑将",'[4]配置系数（将领）'!W509,IF($H509="弓将",'[5]配置系数（将领）'!W509,"")))</f>
        <v/>
      </c>
      <c r="Y509" s="208" t="str">
        <f ca="1">IF($H509="步将",'[3]配置系数（将领）'!X509,IF($H509="骑将",'[4]配置系数（将领）'!X509,IF($H509="弓将",'[5]配置系数（将领）'!X509,"")))</f>
        <v/>
      </c>
      <c r="Z509" s="208">
        <f>IF($H509="步将",'[3]配置系数（将领）'!Y509,IF($H509="骑将",'[4]配置系数（将领）'!Y509,IF($H509="弓将",'[5]配置系数（将领）'!Y509,"")))</f>
        <v>0</v>
      </c>
      <c r="AA509" s="208">
        <f>IF($H509="步将",'[3]配置系数（将领）'!Z509,IF($H509="骑将",'[4]配置系数（将领）'!Z509,IF($H509="弓将",'[5]配置系数（将领）'!Z509,"")))</f>
        <v>0</v>
      </c>
      <c r="AB509" s="208" t="str">
        <f ca="1">IF($H509="步将",'[3]配置系数（将领）'!AA509,IF($H509="骑将",'[4]配置系数（将领）'!AA509,IF($H509="弓将",'[5]配置系数（将领）'!AA509,"")))</f>
        <v/>
      </c>
      <c r="AC509" s="206">
        <f t="shared" ca="1" si="31"/>
        <v>1</v>
      </c>
    </row>
    <row r="510" spans="3:29" x14ac:dyDescent="0.15">
      <c r="C510" s="107">
        <v>502</v>
      </c>
      <c r="D510" s="69">
        <f>IFERROR(MATCH(C510,索引!J:J,0),D509)</f>
        <v>48</v>
      </c>
      <c r="E510" s="69">
        <f t="shared" si="28"/>
        <v>8</v>
      </c>
      <c r="F510" s="69">
        <f>INDEX(索引!$F:$F,D510,1)</f>
        <v>10041</v>
      </c>
      <c r="G510" s="69" t="str">
        <f>INDEX(索引!$E:$E,D510,1)</f>
        <v>孙坚</v>
      </c>
      <c r="H510" s="69" t="str">
        <f>INDEX(索引!$G:$G,D510,1)</f>
        <v>骑将</v>
      </c>
      <c r="J510" s="208" t="str">
        <f ca="1">IF($H510="步将",'[3]配置系数（将领）'!I510,IF($H510="骑将",'[4]配置系数（将领）'!I510,IF($H510="弓将",'[5]配置系数（将领）'!I510,"")))</f>
        <v>1004100000501</v>
      </c>
      <c r="K510" s="208" t="str">
        <f ca="1">IF($H510="步将",'[3]配置系数（将领）'!J510,IF($H510="骑将",'[4]配置系数（将领）'!J510,IF($H510="弓将",'[5]配置系数（将领）'!J510,"")))</f>
        <v>输入太多技能！！</v>
      </c>
      <c r="L510" s="208">
        <f>IF($H510="步将",'[3]配置系数（将领）'!K510,IF($H510="骑将",'[4]配置系数（将领）'!K510,IF($H510="弓将",'[5]配置系数（将领）'!K510,"")))</f>
        <v>0</v>
      </c>
      <c r="M510" s="208">
        <f>IF($H510="步将",'[3]配置系数（将领）'!L510,IF($H510="骑将",'[4]配置系数（将领）'!L510,IF($H510="弓将",'[5]配置系数（将领）'!L510,"")))</f>
        <v>0</v>
      </c>
      <c r="N510" s="208" t="str">
        <f ca="1">IF($H510="步将",'[3]配置系数（将领）'!M510,IF($H510="骑将",'[4]配置系数（将领）'!M510,IF($H510="弓将",'[5]配置系数（将领）'!M510,"")))</f>
        <v>0.4+0.4+0.4+0.4+0.4+0.4+0.4+0.4+0.4+0.4+0.4+0.4+0.4+0.4+0.4+0.4+0.4</v>
      </c>
      <c r="O510" s="206">
        <f t="shared" ca="1" si="29"/>
        <v>1</v>
      </c>
      <c r="Q510" s="208" t="str">
        <f ca="1">IF($H510="步将",'[3]配置系数（将领）'!P510,IF($H510="骑将",'[4]配置系数（将领）'!P510,IF($H510="弓将",'[5]配置系数（将领）'!P510,"")))</f>
        <v/>
      </c>
      <c r="R510" s="208" t="str">
        <f ca="1">IF($H510="步将",'[3]配置系数（将领）'!Q510,IF($H510="骑将",'[4]配置系数（将领）'!Q510,IF($H510="弓将",'[5]配置系数（将领）'!Q510,"")))</f>
        <v/>
      </c>
      <c r="S510" s="208">
        <f>IF($H510="步将",'[3]配置系数（将领）'!R510,IF($H510="骑将",'[4]配置系数（将领）'!R510,IF($H510="弓将",'[5]配置系数（将领）'!R510,"")))</f>
        <v>0</v>
      </c>
      <c r="T510" s="208">
        <f>IF($H510="步将",'[3]配置系数（将领）'!S510,IF($H510="骑将",'[4]配置系数（将领）'!S510,IF($H510="弓将",'[5]配置系数（将领）'!S510,"")))</f>
        <v>0</v>
      </c>
      <c r="U510" s="208" t="str">
        <f ca="1">IF($H510="步将",'[3]配置系数（将领）'!T510,IF($H510="骑将",'[4]配置系数（将领）'!T510,IF($H510="弓将",'[5]配置系数（将领）'!T510,"")))</f>
        <v/>
      </c>
      <c r="V510" s="206">
        <f t="shared" ca="1" si="30"/>
        <v>1</v>
      </c>
      <c r="X510" s="208" t="str">
        <f ca="1">IF($H510="步将",'[3]配置系数（将领）'!W510,IF($H510="骑将",'[4]配置系数（将领）'!W510,IF($H510="弓将",'[5]配置系数（将领）'!W510,"")))</f>
        <v/>
      </c>
      <c r="Y510" s="208" t="str">
        <f ca="1">IF($H510="步将",'[3]配置系数（将领）'!X510,IF($H510="骑将",'[4]配置系数（将领）'!X510,IF($H510="弓将",'[5]配置系数（将领）'!X510,"")))</f>
        <v/>
      </c>
      <c r="Z510" s="208">
        <f>IF($H510="步将",'[3]配置系数（将领）'!Y510,IF($H510="骑将",'[4]配置系数（将领）'!Y510,IF($H510="弓将",'[5]配置系数（将领）'!Y510,"")))</f>
        <v>0</v>
      </c>
      <c r="AA510" s="208">
        <f>IF($H510="步将",'[3]配置系数（将领）'!Z510,IF($H510="骑将",'[4]配置系数（将领）'!Z510,IF($H510="弓将",'[5]配置系数（将领）'!Z510,"")))</f>
        <v>0</v>
      </c>
      <c r="AB510" s="208" t="str">
        <f ca="1">IF($H510="步将",'[3]配置系数（将领）'!AA510,IF($H510="骑将",'[4]配置系数（将领）'!AA510,IF($H510="弓将",'[5]配置系数（将领）'!AA510,"")))</f>
        <v/>
      </c>
      <c r="AC510" s="206">
        <f t="shared" ca="1" si="31"/>
        <v>1</v>
      </c>
    </row>
    <row r="511" spans="3:29" x14ac:dyDescent="0.15">
      <c r="C511" s="107">
        <v>503</v>
      </c>
      <c r="D511" s="69">
        <f>IFERROR(MATCH(C511,索引!J:J,0),D510)</f>
        <v>48</v>
      </c>
      <c r="E511" s="69">
        <f t="shared" si="28"/>
        <v>9</v>
      </c>
      <c r="F511" s="69">
        <f>INDEX(索引!$F:$F,D511,1)</f>
        <v>10041</v>
      </c>
      <c r="G511" s="69" t="str">
        <f>INDEX(索引!$E:$E,D511,1)</f>
        <v>孙坚</v>
      </c>
      <c r="H511" s="69" t="str">
        <f>INDEX(索引!$G:$G,D511,1)</f>
        <v>骑将</v>
      </c>
      <c r="J511" s="208" t="str">
        <f ca="1">IF($H511="步将",'[3]配置系数（将领）'!I511,IF($H511="骑将",'[4]配置系数（将领）'!I511,IF($H511="弓将",'[5]配置系数（将领）'!I511,"")))</f>
        <v>1004100000502</v>
      </c>
      <c r="K511" s="208" t="str">
        <f ca="1">IF($H511="步将",'[3]配置系数（将领）'!J511,IF($H511="骑将",'[4]配置系数（将领）'!J511,IF($H511="弓将",'[5]配置系数（将领）'!J511,"")))</f>
        <v>输入太多技能！！</v>
      </c>
      <c r="L511" s="208">
        <f>IF($H511="步将",'[3]配置系数（将领）'!K511,IF($H511="骑将",'[4]配置系数（将领）'!K511,IF($H511="弓将",'[5]配置系数（将领）'!K511,"")))</f>
        <v>0</v>
      </c>
      <c r="M511" s="208">
        <f>IF($H511="步将",'[3]配置系数（将领）'!L511,IF($H511="骑将",'[4]配置系数（将领）'!L511,IF($H511="弓将",'[5]配置系数（将领）'!L511,"")))</f>
        <v>0</v>
      </c>
      <c r="N511" s="208" t="str">
        <f ca="1">IF($H511="步将",'[3]配置系数（将领）'!M511,IF($H511="骑将",'[4]配置系数（将领）'!M511,IF($H511="弓将",'[5]配置系数（将领）'!M511,"")))</f>
        <v>0.3+0.3+0.3+0.3+0.3+0.3+0.3+0.3+0.3+0.3+0.3+0.3+0.3+0.3+0.3+0.3+0.3</v>
      </c>
      <c r="O511" s="206">
        <f t="shared" ca="1" si="29"/>
        <v>1</v>
      </c>
      <c r="Q511" s="208" t="str">
        <f ca="1">IF($H511="步将",'[3]配置系数（将领）'!P511,IF($H511="骑将",'[4]配置系数（将领）'!P511,IF($H511="弓将",'[5]配置系数（将领）'!P511,"")))</f>
        <v/>
      </c>
      <c r="R511" s="208" t="str">
        <f ca="1">IF($H511="步将",'[3]配置系数（将领）'!Q511,IF($H511="骑将",'[4]配置系数（将领）'!Q511,IF($H511="弓将",'[5]配置系数（将领）'!Q511,"")))</f>
        <v/>
      </c>
      <c r="S511" s="208">
        <f>IF($H511="步将",'[3]配置系数（将领）'!R511,IF($H511="骑将",'[4]配置系数（将领）'!R511,IF($H511="弓将",'[5]配置系数（将领）'!R511,"")))</f>
        <v>0</v>
      </c>
      <c r="T511" s="208">
        <f>IF($H511="步将",'[3]配置系数（将领）'!S511,IF($H511="骑将",'[4]配置系数（将领）'!S511,IF($H511="弓将",'[5]配置系数（将领）'!S511,"")))</f>
        <v>0</v>
      </c>
      <c r="U511" s="208" t="str">
        <f ca="1">IF($H511="步将",'[3]配置系数（将领）'!T511,IF($H511="骑将",'[4]配置系数（将领）'!T511,IF($H511="弓将",'[5]配置系数（将领）'!T511,"")))</f>
        <v/>
      </c>
      <c r="V511" s="206">
        <f t="shared" ca="1" si="30"/>
        <v>1</v>
      </c>
      <c r="X511" s="208" t="str">
        <f ca="1">IF($H511="步将",'[3]配置系数（将领）'!W511,IF($H511="骑将",'[4]配置系数（将领）'!W511,IF($H511="弓将",'[5]配置系数（将领）'!W511,"")))</f>
        <v/>
      </c>
      <c r="Y511" s="208" t="str">
        <f ca="1">IF($H511="步将",'[3]配置系数（将领）'!X511,IF($H511="骑将",'[4]配置系数（将领）'!X511,IF($H511="弓将",'[5]配置系数（将领）'!X511,"")))</f>
        <v/>
      </c>
      <c r="Z511" s="208">
        <f>IF($H511="步将",'[3]配置系数（将领）'!Y511,IF($H511="骑将",'[4]配置系数（将领）'!Y511,IF($H511="弓将",'[5]配置系数（将领）'!Y511,"")))</f>
        <v>0</v>
      </c>
      <c r="AA511" s="208">
        <f>IF($H511="步将",'[3]配置系数（将领）'!Z511,IF($H511="骑将",'[4]配置系数（将领）'!Z511,IF($H511="弓将",'[5]配置系数（将领）'!Z511,"")))</f>
        <v>0</v>
      </c>
      <c r="AB511" s="208" t="str">
        <f ca="1">IF($H511="步将",'[3]配置系数（将领）'!AA511,IF($H511="骑将",'[4]配置系数（将领）'!AA511,IF($H511="弓将",'[5]配置系数（将领）'!AA511,"")))</f>
        <v/>
      </c>
      <c r="AC511" s="206">
        <f t="shared" ca="1" si="31"/>
        <v>1</v>
      </c>
    </row>
    <row r="512" spans="3:29" x14ac:dyDescent="0.15">
      <c r="C512" s="107">
        <v>504</v>
      </c>
      <c r="D512" s="69">
        <f>IFERROR(MATCH(C512,索引!J:J,0),D511)</f>
        <v>48</v>
      </c>
      <c r="E512" s="69">
        <f t="shared" si="28"/>
        <v>10</v>
      </c>
      <c r="F512" s="69">
        <f>INDEX(索引!$F:$F,D512,1)</f>
        <v>10041</v>
      </c>
      <c r="G512" s="69" t="str">
        <f>INDEX(索引!$E:$E,D512,1)</f>
        <v>孙坚</v>
      </c>
      <c r="H512" s="69" t="str">
        <f>INDEX(索引!$G:$G,D512,1)</f>
        <v>骑将</v>
      </c>
      <c r="J512" s="208" t="str">
        <f ca="1">IF($H512="步将",'[3]配置系数（将领）'!I512,IF($H512="骑将",'[4]配置系数（将领）'!I512,IF($H512="弓将",'[5]配置系数（将领）'!I512,"")))</f>
        <v/>
      </c>
      <c r="K512" s="208" t="str">
        <f ca="1">IF($H512="步将",'[3]配置系数（将领）'!J512,IF($H512="骑将",'[4]配置系数（将领）'!J512,IF($H512="弓将",'[5]配置系数（将领）'!J512,"")))</f>
        <v/>
      </c>
      <c r="L512" s="208">
        <f>IF($H512="步将",'[3]配置系数（将领）'!K512,IF($H512="骑将",'[4]配置系数（将领）'!K512,IF($H512="弓将",'[5]配置系数（将领）'!K512,"")))</f>
        <v>0</v>
      </c>
      <c r="M512" s="208">
        <f>IF($H512="步将",'[3]配置系数（将领）'!L512,IF($H512="骑将",'[4]配置系数（将领）'!L512,IF($H512="弓将",'[5]配置系数（将领）'!L512,"")))</f>
        <v>0</v>
      </c>
      <c r="N512" s="208" t="str">
        <f ca="1">IF($H512="步将",'[3]配置系数（将领）'!M512,IF($H512="骑将",'[4]配置系数（将领）'!M512,IF($H512="弓将",'[5]配置系数（将领）'!M512,"")))</f>
        <v/>
      </c>
      <c r="O512" s="206">
        <f t="shared" ca="1" si="29"/>
        <v>1</v>
      </c>
      <c r="Q512" s="208" t="str">
        <f ca="1">IF($H512="步将",'[3]配置系数（将领）'!P512,IF($H512="骑将",'[4]配置系数（将领）'!P512,IF($H512="弓将",'[5]配置系数（将领）'!P512,"")))</f>
        <v/>
      </c>
      <c r="R512" s="208" t="str">
        <f ca="1">IF($H512="步将",'[3]配置系数（将领）'!Q512,IF($H512="骑将",'[4]配置系数（将领）'!Q512,IF($H512="弓将",'[5]配置系数（将领）'!Q512,"")))</f>
        <v/>
      </c>
      <c r="S512" s="208">
        <f>IF($H512="步将",'[3]配置系数（将领）'!R512,IF($H512="骑将",'[4]配置系数（将领）'!R512,IF($H512="弓将",'[5]配置系数（将领）'!R512,"")))</f>
        <v>0</v>
      </c>
      <c r="T512" s="208">
        <f>IF($H512="步将",'[3]配置系数（将领）'!S512,IF($H512="骑将",'[4]配置系数（将领）'!S512,IF($H512="弓将",'[5]配置系数（将领）'!S512,"")))</f>
        <v>0</v>
      </c>
      <c r="U512" s="208" t="str">
        <f ca="1">IF($H512="步将",'[3]配置系数（将领）'!T512,IF($H512="骑将",'[4]配置系数（将领）'!T512,IF($H512="弓将",'[5]配置系数（将领）'!T512,"")))</f>
        <v/>
      </c>
      <c r="V512" s="206">
        <f t="shared" ca="1" si="30"/>
        <v>1</v>
      </c>
      <c r="X512" s="208" t="str">
        <f ca="1">IF($H512="步将",'[3]配置系数（将领）'!W512,IF($H512="骑将",'[4]配置系数（将领）'!W512,IF($H512="弓将",'[5]配置系数（将领）'!W512,"")))</f>
        <v/>
      </c>
      <c r="Y512" s="208" t="str">
        <f ca="1">IF($H512="步将",'[3]配置系数（将领）'!X512,IF($H512="骑将",'[4]配置系数（将领）'!X512,IF($H512="弓将",'[5]配置系数（将领）'!X512,"")))</f>
        <v/>
      </c>
      <c r="Z512" s="208">
        <f>IF($H512="步将",'[3]配置系数（将领）'!Y512,IF($H512="骑将",'[4]配置系数（将领）'!Y512,IF($H512="弓将",'[5]配置系数（将领）'!Y512,"")))</f>
        <v>0</v>
      </c>
      <c r="AA512" s="208">
        <f>IF($H512="步将",'[3]配置系数（将领）'!Z512,IF($H512="骑将",'[4]配置系数（将领）'!Z512,IF($H512="弓将",'[5]配置系数（将领）'!Z512,"")))</f>
        <v>0</v>
      </c>
      <c r="AB512" s="208" t="str">
        <f ca="1">IF($H512="步将",'[3]配置系数（将领）'!AA512,IF($H512="骑将",'[4]配置系数（将领）'!AA512,IF($H512="弓将",'[5]配置系数（将领）'!AA512,"")))</f>
        <v/>
      </c>
      <c r="AC512" s="206">
        <f t="shared" ca="1" si="31"/>
        <v>1</v>
      </c>
    </row>
    <row r="513" spans="3:29" x14ac:dyDescent="0.15">
      <c r="C513" s="107">
        <v>505</v>
      </c>
      <c r="D513" s="69">
        <f>IFERROR(MATCH(C513,索引!J:J,0),D512)</f>
        <v>48</v>
      </c>
      <c r="E513" s="69">
        <f t="shared" si="28"/>
        <v>11</v>
      </c>
      <c r="F513" s="69">
        <f>INDEX(索引!$F:$F,D513,1)</f>
        <v>10041</v>
      </c>
      <c r="G513" s="69" t="str">
        <f>INDEX(索引!$E:$E,D513,1)</f>
        <v>孙坚</v>
      </c>
      <c r="H513" s="69" t="str">
        <f>INDEX(索引!$G:$G,D513,1)</f>
        <v>骑将</v>
      </c>
      <c r="J513" s="208" t="str">
        <f ca="1">IF($H513="步将",'[3]配置系数（将领）'!I513,IF($H513="骑将",'[4]配置系数（将领）'!I513,IF($H513="弓将",'[5]配置系数（将领）'!I513,"")))</f>
        <v/>
      </c>
      <c r="K513" s="208" t="str">
        <f ca="1">IF($H513="步将",'[3]配置系数（将领）'!J513,IF($H513="骑将",'[4]配置系数（将领）'!J513,IF($H513="弓将",'[5]配置系数（将领）'!J513,"")))</f>
        <v/>
      </c>
      <c r="L513" s="208">
        <f>IF($H513="步将",'[3]配置系数（将领）'!K513,IF($H513="骑将",'[4]配置系数（将领）'!K513,IF($H513="弓将",'[5]配置系数（将领）'!K513,"")))</f>
        <v>0</v>
      </c>
      <c r="M513" s="208">
        <f>IF($H513="步将",'[3]配置系数（将领）'!L513,IF($H513="骑将",'[4]配置系数（将领）'!L513,IF($H513="弓将",'[5]配置系数（将领）'!L513,"")))</f>
        <v>0</v>
      </c>
      <c r="N513" s="208" t="str">
        <f ca="1">IF($H513="步将",'[3]配置系数（将领）'!M513,IF($H513="骑将",'[4]配置系数（将领）'!M513,IF($H513="弓将",'[5]配置系数（将领）'!M513,"")))</f>
        <v/>
      </c>
      <c r="O513" s="206">
        <f t="shared" ca="1" si="29"/>
        <v>1</v>
      </c>
      <c r="Q513" s="208" t="str">
        <f ca="1">IF($H513="步将",'[3]配置系数（将领）'!P513,IF($H513="骑将",'[4]配置系数（将领）'!P513,IF($H513="弓将",'[5]配置系数（将领）'!P513,"")))</f>
        <v/>
      </c>
      <c r="R513" s="208" t="str">
        <f ca="1">IF($H513="步将",'[3]配置系数（将领）'!Q513,IF($H513="骑将",'[4]配置系数（将领）'!Q513,IF($H513="弓将",'[5]配置系数（将领）'!Q513,"")))</f>
        <v/>
      </c>
      <c r="S513" s="208">
        <f>IF($H513="步将",'[3]配置系数（将领）'!R513,IF($H513="骑将",'[4]配置系数（将领）'!R513,IF($H513="弓将",'[5]配置系数（将领）'!R513,"")))</f>
        <v>0</v>
      </c>
      <c r="T513" s="208">
        <f>IF($H513="步将",'[3]配置系数（将领）'!S513,IF($H513="骑将",'[4]配置系数（将领）'!S513,IF($H513="弓将",'[5]配置系数（将领）'!S513,"")))</f>
        <v>0</v>
      </c>
      <c r="U513" s="208" t="str">
        <f ca="1">IF($H513="步将",'[3]配置系数（将领）'!T513,IF($H513="骑将",'[4]配置系数（将领）'!T513,IF($H513="弓将",'[5]配置系数（将领）'!T513,"")))</f>
        <v/>
      </c>
      <c r="V513" s="206">
        <f t="shared" ca="1" si="30"/>
        <v>1</v>
      </c>
      <c r="X513" s="208" t="str">
        <f ca="1">IF($H513="步将",'[3]配置系数（将领）'!W513,IF($H513="骑将",'[4]配置系数（将领）'!W513,IF($H513="弓将",'[5]配置系数（将领）'!W513,"")))</f>
        <v/>
      </c>
      <c r="Y513" s="208" t="str">
        <f ca="1">IF($H513="步将",'[3]配置系数（将领）'!X513,IF($H513="骑将",'[4]配置系数（将领）'!X513,IF($H513="弓将",'[5]配置系数（将领）'!X513,"")))</f>
        <v/>
      </c>
      <c r="Z513" s="208">
        <f>IF($H513="步将",'[3]配置系数（将领）'!Y513,IF($H513="骑将",'[4]配置系数（将领）'!Y513,IF($H513="弓将",'[5]配置系数（将领）'!Y513,"")))</f>
        <v>0</v>
      </c>
      <c r="AA513" s="208">
        <f>IF($H513="步将",'[3]配置系数（将领）'!Z513,IF($H513="骑将",'[4]配置系数（将领）'!Z513,IF($H513="弓将",'[5]配置系数（将领）'!Z513,"")))</f>
        <v>0</v>
      </c>
      <c r="AB513" s="208" t="str">
        <f ca="1">IF($H513="步将",'[3]配置系数（将领）'!AA513,IF($H513="骑将",'[4]配置系数（将领）'!AA513,IF($H513="弓将",'[5]配置系数（将领）'!AA513,"")))</f>
        <v/>
      </c>
      <c r="AC513" s="206">
        <f t="shared" ca="1" si="31"/>
        <v>1</v>
      </c>
    </row>
    <row r="514" spans="3:29" x14ac:dyDescent="0.15">
      <c r="C514" s="107">
        <v>506</v>
      </c>
      <c r="D514" s="69">
        <f>IFERROR(MATCH(C514,索引!J:J,0),D513)</f>
        <v>48</v>
      </c>
      <c r="E514" s="69">
        <f t="shared" si="28"/>
        <v>12</v>
      </c>
      <c r="F514" s="69">
        <f>INDEX(索引!$F:$F,D514,1)</f>
        <v>10041</v>
      </c>
      <c r="G514" s="69" t="str">
        <f>INDEX(索引!$E:$E,D514,1)</f>
        <v>孙坚</v>
      </c>
      <c r="H514" s="69" t="str">
        <f>INDEX(索引!$G:$G,D514,1)</f>
        <v>骑将</v>
      </c>
      <c r="J514" s="208" t="str">
        <f ca="1">IF($H514="步将",'[3]配置系数（将领）'!I514,IF($H514="骑将",'[4]配置系数（将领）'!I514,IF($H514="弓将",'[5]配置系数（将领）'!I514,"")))</f>
        <v/>
      </c>
      <c r="K514" s="208" t="str">
        <f ca="1">IF($H514="步将",'[3]配置系数（将领）'!J514,IF($H514="骑将",'[4]配置系数（将领）'!J514,IF($H514="弓将",'[5]配置系数（将领）'!J514,"")))</f>
        <v/>
      </c>
      <c r="L514" s="208">
        <f>IF($H514="步将",'[3]配置系数（将领）'!K514,IF($H514="骑将",'[4]配置系数（将领）'!K514,IF($H514="弓将",'[5]配置系数（将领）'!K514,"")))</f>
        <v>0</v>
      </c>
      <c r="M514" s="208">
        <f>IF($H514="步将",'[3]配置系数（将领）'!L514,IF($H514="骑将",'[4]配置系数（将领）'!L514,IF($H514="弓将",'[5]配置系数（将领）'!L514,"")))</f>
        <v>0</v>
      </c>
      <c r="N514" s="208" t="str">
        <f ca="1">IF($H514="步将",'[3]配置系数（将领）'!M514,IF($H514="骑将",'[4]配置系数（将领）'!M514,IF($H514="弓将",'[5]配置系数（将领）'!M514,"")))</f>
        <v/>
      </c>
      <c r="O514" s="206">
        <f t="shared" ca="1" si="29"/>
        <v>1</v>
      </c>
      <c r="Q514" s="208" t="str">
        <f ca="1">IF($H514="步将",'[3]配置系数（将领）'!P514,IF($H514="骑将",'[4]配置系数（将领）'!P514,IF($H514="弓将",'[5]配置系数（将领）'!P514,"")))</f>
        <v/>
      </c>
      <c r="R514" s="208" t="str">
        <f ca="1">IF($H514="步将",'[3]配置系数（将领）'!Q514,IF($H514="骑将",'[4]配置系数（将领）'!Q514,IF($H514="弓将",'[5]配置系数（将领）'!Q514,"")))</f>
        <v/>
      </c>
      <c r="S514" s="208">
        <f>IF($H514="步将",'[3]配置系数（将领）'!R514,IF($H514="骑将",'[4]配置系数（将领）'!R514,IF($H514="弓将",'[5]配置系数（将领）'!R514,"")))</f>
        <v>0</v>
      </c>
      <c r="T514" s="208">
        <f>IF($H514="步将",'[3]配置系数（将领）'!S514,IF($H514="骑将",'[4]配置系数（将领）'!S514,IF($H514="弓将",'[5]配置系数（将领）'!S514,"")))</f>
        <v>0</v>
      </c>
      <c r="U514" s="208" t="str">
        <f ca="1">IF($H514="步将",'[3]配置系数（将领）'!T514,IF($H514="骑将",'[4]配置系数（将领）'!T514,IF($H514="弓将",'[5]配置系数（将领）'!T514,"")))</f>
        <v/>
      </c>
      <c r="V514" s="206">
        <f t="shared" ca="1" si="30"/>
        <v>1</v>
      </c>
      <c r="X514" s="208" t="str">
        <f ca="1">IF($H514="步将",'[3]配置系数（将领）'!W514,IF($H514="骑将",'[4]配置系数（将领）'!W514,IF($H514="弓将",'[5]配置系数（将领）'!W514,"")))</f>
        <v/>
      </c>
      <c r="Y514" s="208" t="str">
        <f ca="1">IF($H514="步将",'[3]配置系数（将领）'!X514,IF($H514="骑将",'[4]配置系数（将领）'!X514,IF($H514="弓将",'[5]配置系数（将领）'!X514,"")))</f>
        <v/>
      </c>
      <c r="Z514" s="208">
        <f>IF($H514="步将",'[3]配置系数（将领）'!Y514,IF($H514="骑将",'[4]配置系数（将领）'!Y514,IF($H514="弓将",'[5]配置系数（将领）'!Y514,"")))</f>
        <v>0</v>
      </c>
      <c r="AA514" s="208">
        <f>IF($H514="步将",'[3]配置系数（将领）'!Z514,IF($H514="骑将",'[4]配置系数（将领）'!Z514,IF($H514="弓将",'[5]配置系数（将领）'!Z514,"")))</f>
        <v>0</v>
      </c>
      <c r="AB514" s="208" t="str">
        <f ca="1">IF($H514="步将",'[3]配置系数（将领）'!AA514,IF($H514="骑将",'[4]配置系数（将领）'!AA514,IF($H514="弓将",'[5]配置系数（将领）'!AA514,"")))</f>
        <v/>
      </c>
      <c r="AC514" s="206">
        <f t="shared" ca="1" si="31"/>
        <v>1</v>
      </c>
    </row>
    <row r="515" spans="3:29" x14ac:dyDescent="0.15">
      <c r="C515" s="107">
        <v>507</v>
      </c>
      <c r="D515" s="69">
        <f>IFERROR(MATCH(C515,索引!J:J,0),D514)</f>
        <v>48</v>
      </c>
      <c r="E515" s="69">
        <f t="shared" si="28"/>
        <v>13</v>
      </c>
      <c r="F515" s="69">
        <f>INDEX(索引!$F:$F,D515,1)</f>
        <v>10041</v>
      </c>
      <c r="G515" s="69" t="str">
        <f>INDEX(索引!$E:$E,D515,1)</f>
        <v>孙坚</v>
      </c>
      <c r="H515" s="69" t="str">
        <f>INDEX(索引!$G:$G,D515,1)</f>
        <v>骑将</v>
      </c>
      <c r="J515" s="208" t="str">
        <f ca="1">IF($H515="步将",'[3]配置系数（将领）'!I515,IF($H515="骑将",'[4]配置系数（将领）'!I515,IF($H515="弓将",'[5]配置系数（将领）'!I515,"")))</f>
        <v/>
      </c>
      <c r="K515" s="208" t="str">
        <f ca="1">IF($H515="步将",'[3]配置系数（将领）'!J515,IF($H515="骑将",'[4]配置系数（将领）'!J515,IF($H515="弓将",'[5]配置系数（将领）'!J515,"")))</f>
        <v/>
      </c>
      <c r="L515" s="208">
        <f>IF($H515="步将",'[3]配置系数（将领）'!K515,IF($H515="骑将",'[4]配置系数（将领）'!K515,IF($H515="弓将",'[5]配置系数（将领）'!K515,"")))</f>
        <v>0</v>
      </c>
      <c r="M515" s="208">
        <f>IF($H515="步将",'[3]配置系数（将领）'!L515,IF($H515="骑将",'[4]配置系数（将领）'!L515,IF($H515="弓将",'[5]配置系数（将领）'!L515,"")))</f>
        <v>0</v>
      </c>
      <c r="N515" s="208" t="str">
        <f ca="1">IF($H515="步将",'[3]配置系数（将领）'!M515,IF($H515="骑将",'[4]配置系数（将领）'!M515,IF($H515="弓将",'[5]配置系数（将领）'!M515,"")))</f>
        <v/>
      </c>
      <c r="O515" s="206">
        <f t="shared" ca="1" si="29"/>
        <v>1</v>
      </c>
      <c r="Q515" s="208" t="str">
        <f ca="1">IF($H515="步将",'[3]配置系数（将领）'!P515,IF($H515="骑将",'[4]配置系数（将领）'!P515,IF($H515="弓将",'[5]配置系数（将领）'!P515,"")))</f>
        <v/>
      </c>
      <c r="R515" s="208" t="str">
        <f ca="1">IF($H515="步将",'[3]配置系数（将领）'!Q515,IF($H515="骑将",'[4]配置系数（将领）'!Q515,IF($H515="弓将",'[5]配置系数（将领）'!Q515,"")))</f>
        <v/>
      </c>
      <c r="S515" s="208">
        <f>IF($H515="步将",'[3]配置系数（将领）'!R515,IF($H515="骑将",'[4]配置系数（将领）'!R515,IF($H515="弓将",'[5]配置系数（将领）'!R515,"")))</f>
        <v>0</v>
      </c>
      <c r="T515" s="208">
        <f>IF($H515="步将",'[3]配置系数（将领）'!S515,IF($H515="骑将",'[4]配置系数（将领）'!S515,IF($H515="弓将",'[5]配置系数（将领）'!S515,"")))</f>
        <v>0</v>
      </c>
      <c r="U515" s="208" t="str">
        <f ca="1">IF($H515="步将",'[3]配置系数（将领）'!T515,IF($H515="骑将",'[4]配置系数（将领）'!T515,IF($H515="弓将",'[5]配置系数（将领）'!T515,"")))</f>
        <v/>
      </c>
      <c r="V515" s="206">
        <f t="shared" ca="1" si="30"/>
        <v>1</v>
      </c>
      <c r="X515" s="208" t="str">
        <f ca="1">IF($H515="步将",'[3]配置系数（将领）'!W515,IF($H515="骑将",'[4]配置系数（将领）'!W515,IF($H515="弓将",'[5]配置系数（将领）'!W515,"")))</f>
        <v/>
      </c>
      <c r="Y515" s="208" t="str">
        <f ca="1">IF($H515="步将",'[3]配置系数（将领）'!X515,IF($H515="骑将",'[4]配置系数（将领）'!X515,IF($H515="弓将",'[5]配置系数（将领）'!X515,"")))</f>
        <v/>
      </c>
      <c r="Z515" s="208">
        <f>IF($H515="步将",'[3]配置系数（将领）'!Y515,IF($H515="骑将",'[4]配置系数（将领）'!Y515,IF($H515="弓将",'[5]配置系数（将领）'!Y515,"")))</f>
        <v>0</v>
      </c>
      <c r="AA515" s="208">
        <f>IF($H515="步将",'[3]配置系数（将领）'!Z515,IF($H515="骑将",'[4]配置系数（将领）'!Z515,IF($H515="弓将",'[5]配置系数（将领）'!Z515,"")))</f>
        <v>0</v>
      </c>
      <c r="AB515" s="208" t="str">
        <f ca="1">IF($H515="步将",'[3]配置系数（将领）'!AA515,IF($H515="骑将",'[4]配置系数（将领）'!AA515,IF($H515="弓将",'[5]配置系数（将领）'!AA515,"")))</f>
        <v/>
      </c>
      <c r="AC515" s="206">
        <f t="shared" ca="1" si="31"/>
        <v>1</v>
      </c>
    </row>
    <row r="516" spans="3:29" x14ac:dyDescent="0.15">
      <c r="C516" s="107">
        <v>508</v>
      </c>
      <c r="D516" s="69">
        <f>IFERROR(MATCH(C516,索引!J:J,0),D515)</f>
        <v>48</v>
      </c>
      <c r="E516" s="69">
        <f t="shared" si="28"/>
        <v>14</v>
      </c>
      <c r="F516" s="69">
        <f>INDEX(索引!$F:$F,D516,1)</f>
        <v>10041</v>
      </c>
      <c r="G516" s="69" t="str">
        <f>INDEX(索引!$E:$E,D516,1)</f>
        <v>孙坚</v>
      </c>
      <c r="H516" s="69" t="str">
        <f>INDEX(索引!$G:$G,D516,1)</f>
        <v>骑将</v>
      </c>
      <c r="J516" s="208" t="str">
        <f ca="1">IF($H516="步将",'[3]配置系数（将领）'!I516,IF($H516="骑将",'[4]配置系数（将领）'!I516,IF($H516="弓将",'[5]配置系数（将领）'!I516,"")))</f>
        <v/>
      </c>
      <c r="K516" s="208" t="str">
        <f ca="1">IF($H516="步将",'[3]配置系数（将领）'!J516,IF($H516="骑将",'[4]配置系数（将领）'!J516,IF($H516="弓将",'[5]配置系数（将领）'!J516,"")))</f>
        <v/>
      </c>
      <c r="L516" s="208">
        <f>IF($H516="步将",'[3]配置系数（将领）'!K516,IF($H516="骑将",'[4]配置系数（将领）'!K516,IF($H516="弓将",'[5]配置系数（将领）'!K516,"")))</f>
        <v>0</v>
      </c>
      <c r="M516" s="208">
        <f>IF($H516="步将",'[3]配置系数（将领）'!L516,IF($H516="骑将",'[4]配置系数（将领）'!L516,IF($H516="弓将",'[5]配置系数（将领）'!L516,"")))</f>
        <v>0</v>
      </c>
      <c r="N516" s="208" t="str">
        <f ca="1">IF($H516="步将",'[3]配置系数（将领）'!M516,IF($H516="骑将",'[4]配置系数（将领）'!M516,IF($H516="弓将",'[5]配置系数（将领）'!M516,"")))</f>
        <v/>
      </c>
      <c r="O516" s="206">
        <f t="shared" ca="1" si="29"/>
        <v>1</v>
      </c>
      <c r="Q516" s="208" t="str">
        <f ca="1">IF($H516="步将",'[3]配置系数（将领）'!P516,IF($H516="骑将",'[4]配置系数（将领）'!P516,IF($H516="弓将",'[5]配置系数（将领）'!P516,"")))</f>
        <v/>
      </c>
      <c r="R516" s="208" t="str">
        <f ca="1">IF($H516="步将",'[3]配置系数（将领）'!Q516,IF($H516="骑将",'[4]配置系数（将领）'!Q516,IF($H516="弓将",'[5]配置系数（将领）'!Q516,"")))</f>
        <v/>
      </c>
      <c r="S516" s="208">
        <f>IF($H516="步将",'[3]配置系数（将领）'!R516,IF($H516="骑将",'[4]配置系数（将领）'!R516,IF($H516="弓将",'[5]配置系数（将领）'!R516,"")))</f>
        <v>0</v>
      </c>
      <c r="T516" s="208">
        <f>IF($H516="步将",'[3]配置系数（将领）'!S516,IF($H516="骑将",'[4]配置系数（将领）'!S516,IF($H516="弓将",'[5]配置系数（将领）'!S516,"")))</f>
        <v>0</v>
      </c>
      <c r="U516" s="208" t="str">
        <f ca="1">IF($H516="步将",'[3]配置系数（将领）'!T516,IF($H516="骑将",'[4]配置系数（将领）'!T516,IF($H516="弓将",'[5]配置系数（将领）'!T516,"")))</f>
        <v/>
      </c>
      <c r="V516" s="206">
        <f t="shared" ca="1" si="30"/>
        <v>1</v>
      </c>
      <c r="X516" s="208" t="str">
        <f ca="1">IF($H516="步将",'[3]配置系数（将领）'!W516,IF($H516="骑将",'[4]配置系数（将领）'!W516,IF($H516="弓将",'[5]配置系数（将领）'!W516,"")))</f>
        <v/>
      </c>
      <c r="Y516" s="208" t="str">
        <f ca="1">IF($H516="步将",'[3]配置系数（将领）'!X516,IF($H516="骑将",'[4]配置系数（将领）'!X516,IF($H516="弓将",'[5]配置系数（将领）'!X516,"")))</f>
        <v/>
      </c>
      <c r="Z516" s="208">
        <f>IF($H516="步将",'[3]配置系数（将领）'!Y516,IF($H516="骑将",'[4]配置系数（将领）'!Y516,IF($H516="弓将",'[5]配置系数（将领）'!Y516,"")))</f>
        <v>0</v>
      </c>
      <c r="AA516" s="208">
        <f>IF($H516="步将",'[3]配置系数（将领）'!Z516,IF($H516="骑将",'[4]配置系数（将领）'!Z516,IF($H516="弓将",'[5]配置系数（将领）'!Z516,"")))</f>
        <v>0</v>
      </c>
      <c r="AB516" s="208" t="str">
        <f ca="1">IF($H516="步将",'[3]配置系数（将领）'!AA516,IF($H516="骑将",'[4]配置系数（将领）'!AA516,IF($H516="弓将",'[5]配置系数（将领）'!AA516,"")))</f>
        <v/>
      </c>
      <c r="AC516" s="206">
        <f t="shared" ca="1" si="31"/>
        <v>1</v>
      </c>
    </row>
    <row r="517" spans="3:29" x14ac:dyDescent="0.15">
      <c r="C517" s="107">
        <v>509</v>
      </c>
      <c r="D517" s="69">
        <f>IFERROR(MATCH(C517,索引!J:J,0),D516)</f>
        <v>48</v>
      </c>
      <c r="E517" s="69">
        <f t="shared" si="28"/>
        <v>15</v>
      </c>
      <c r="F517" s="69">
        <f>INDEX(索引!$F:$F,D517,1)</f>
        <v>10041</v>
      </c>
      <c r="G517" s="69" t="str">
        <f>INDEX(索引!$E:$E,D517,1)</f>
        <v>孙坚</v>
      </c>
      <c r="H517" s="69" t="str">
        <f>INDEX(索引!$G:$G,D517,1)</f>
        <v>骑将</v>
      </c>
      <c r="J517" s="208" t="str">
        <f ca="1">IF($H517="步将",'[3]配置系数（将领）'!I517,IF($H517="骑将",'[4]配置系数（将领）'!I517,IF($H517="弓将",'[5]配置系数（将领）'!I517,"")))</f>
        <v/>
      </c>
      <c r="K517" s="208" t="str">
        <f ca="1">IF($H517="步将",'[3]配置系数（将领）'!J517,IF($H517="骑将",'[4]配置系数（将领）'!J517,IF($H517="弓将",'[5]配置系数（将领）'!J517,"")))</f>
        <v/>
      </c>
      <c r="L517" s="208">
        <f>IF($H517="步将",'[3]配置系数（将领）'!K517,IF($H517="骑将",'[4]配置系数（将领）'!K517,IF($H517="弓将",'[5]配置系数（将领）'!K517,"")))</f>
        <v>0</v>
      </c>
      <c r="M517" s="208">
        <f>IF($H517="步将",'[3]配置系数（将领）'!L517,IF($H517="骑将",'[4]配置系数（将领）'!L517,IF($H517="弓将",'[5]配置系数（将领）'!L517,"")))</f>
        <v>0</v>
      </c>
      <c r="N517" s="208" t="str">
        <f ca="1">IF($H517="步将",'[3]配置系数（将领）'!M517,IF($H517="骑将",'[4]配置系数（将领）'!M517,IF($H517="弓将",'[5]配置系数（将领）'!M517,"")))</f>
        <v/>
      </c>
      <c r="O517" s="206">
        <f t="shared" ca="1" si="29"/>
        <v>1</v>
      </c>
      <c r="Q517" s="208" t="str">
        <f ca="1">IF($H517="步将",'[3]配置系数（将领）'!P517,IF($H517="骑将",'[4]配置系数（将领）'!P517,IF($H517="弓将",'[5]配置系数（将领）'!P517,"")))</f>
        <v/>
      </c>
      <c r="R517" s="208" t="str">
        <f ca="1">IF($H517="步将",'[3]配置系数（将领）'!Q517,IF($H517="骑将",'[4]配置系数（将领）'!Q517,IF($H517="弓将",'[5]配置系数（将领）'!Q517,"")))</f>
        <v/>
      </c>
      <c r="S517" s="208">
        <f>IF($H517="步将",'[3]配置系数（将领）'!R517,IF($H517="骑将",'[4]配置系数（将领）'!R517,IF($H517="弓将",'[5]配置系数（将领）'!R517,"")))</f>
        <v>0</v>
      </c>
      <c r="T517" s="208">
        <f>IF($H517="步将",'[3]配置系数（将领）'!S517,IF($H517="骑将",'[4]配置系数（将领）'!S517,IF($H517="弓将",'[5]配置系数（将领）'!S517,"")))</f>
        <v>0</v>
      </c>
      <c r="U517" s="208" t="str">
        <f ca="1">IF($H517="步将",'[3]配置系数（将领）'!T517,IF($H517="骑将",'[4]配置系数（将领）'!T517,IF($H517="弓将",'[5]配置系数（将领）'!T517,"")))</f>
        <v/>
      </c>
      <c r="V517" s="206">
        <f t="shared" ca="1" si="30"/>
        <v>1</v>
      </c>
      <c r="X517" s="208" t="str">
        <f ca="1">IF($H517="步将",'[3]配置系数（将领）'!W517,IF($H517="骑将",'[4]配置系数（将领）'!W517,IF($H517="弓将",'[5]配置系数（将领）'!W517,"")))</f>
        <v/>
      </c>
      <c r="Y517" s="208" t="str">
        <f ca="1">IF($H517="步将",'[3]配置系数（将领）'!X517,IF($H517="骑将",'[4]配置系数（将领）'!X517,IF($H517="弓将",'[5]配置系数（将领）'!X517,"")))</f>
        <v/>
      </c>
      <c r="Z517" s="208">
        <f>IF($H517="步将",'[3]配置系数（将领）'!Y517,IF($H517="骑将",'[4]配置系数（将领）'!Y517,IF($H517="弓将",'[5]配置系数（将领）'!Y517,"")))</f>
        <v>0</v>
      </c>
      <c r="AA517" s="208">
        <f>IF($H517="步将",'[3]配置系数（将领）'!Z517,IF($H517="骑将",'[4]配置系数（将领）'!Z517,IF($H517="弓将",'[5]配置系数（将领）'!Z517,"")))</f>
        <v>0</v>
      </c>
      <c r="AB517" s="208" t="str">
        <f ca="1">IF($H517="步将",'[3]配置系数（将领）'!AA517,IF($H517="骑将",'[4]配置系数（将领）'!AA517,IF($H517="弓将",'[5]配置系数（将领）'!AA517,"")))</f>
        <v/>
      </c>
      <c r="AC517" s="206">
        <f t="shared" ca="1" si="31"/>
        <v>1</v>
      </c>
    </row>
    <row r="518" spans="3:29" x14ac:dyDescent="0.15">
      <c r="C518" s="107">
        <v>510</v>
      </c>
      <c r="D518" s="69">
        <f>IFERROR(MATCH(C518,索引!J:J,0),D517)</f>
        <v>49</v>
      </c>
      <c r="E518" s="69">
        <f t="shared" si="28"/>
        <v>1</v>
      </c>
      <c r="F518" s="69">
        <f>INDEX(索引!$F:$F,D518,1)</f>
        <v>10042</v>
      </c>
      <c r="G518" s="69" t="str">
        <f>INDEX(索引!$E:$E,D518,1)</f>
        <v>马谡</v>
      </c>
      <c r="H518" s="69" t="str">
        <f>INDEX(索引!$G:$G,D518,1)</f>
        <v>弓将</v>
      </c>
      <c r="J518" s="208" t="str">
        <f ca="1">IF($H518="步将",'[3]配置系数（将领）'!I518,IF($H518="骑将",'[4]配置系数（将领）'!I518,IF($H518="弓将",'[5]配置系数（将领）'!I518,"")))</f>
        <v>1004200000101</v>
      </c>
      <c r="K518" s="208" t="str">
        <f ca="1">IF($H518="步将",'[3]配置系数（将领）'!J518,IF($H518="骑将",'[4]配置系数（将领）'!J518,IF($H518="弓将",'[5]配置系数（将领）'!J518,"")))</f>
        <v>普通攻击:对单体敌人造成{0}%的武力伤害</v>
      </c>
      <c r="L518" s="208">
        <f>IF($H518="步将",'[3]配置系数（将领）'!K518,IF($H518="骑将",'[4]配置系数（将领）'!K518,IF($H518="弓将",'[5]配置系数（将领）'!K518,"")))</f>
        <v>0</v>
      </c>
      <c r="M518" s="208">
        <f>IF($H518="步将",'[3]配置系数（将领）'!L518,IF($H518="骑将",'[4]配置系数（将领）'!L518,IF($H518="弓将",'[5]配置系数（将领）'!L518,"")))</f>
        <v>0</v>
      </c>
      <c r="N518" s="208" t="str">
        <f ca="1">IF($H518="步将",'[3]配置系数（将领）'!M518,IF($H518="骑将",'[4]配置系数（将领）'!M518,IF($H518="弓将",'[5]配置系数（将领）'!M518,"")))</f>
        <v>0.25+0.25+0.25+0.25+0.25+0.25+0.25+0.25+0.25+0.25+0.25+0.25+0.25+0.25+0.25+0.25+0.25</v>
      </c>
      <c r="O518" s="206">
        <f t="shared" ca="1" si="29"/>
        <v>100</v>
      </c>
      <c r="Q518" s="208" t="str">
        <f ca="1">IF($H518="步将",'[3]配置系数（将领）'!P518,IF($H518="骑将",'[4]配置系数（将领）'!P518,IF($H518="弓将",'[5]配置系数（将领）'!P518,"")))</f>
        <v/>
      </c>
      <c r="R518" s="208" t="str">
        <f ca="1">IF($H518="步将",'[3]配置系数（将领）'!Q518,IF($H518="骑将",'[4]配置系数（将领）'!Q518,IF($H518="弓将",'[5]配置系数（将领）'!Q518,"")))</f>
        <v/>
      </c>
      <c r="S518" s="208">
        <f>IF($H518="步将",'[3]配置系数（将领）'!R518,IF($H518="骑将",'[4]配置系数（将领）'!R518,IF($H518="弓将",'[5]配置系数（将领）'!R518,"")))</f>
        <v>0</v>
      </c>
      <c r="T518" s="208">
        <f>IF($H518="步将",'[3]配置系数（将领）'!S518,IF($H518="骑将",'[4]配置系数（将领）'!S518,IF($H518="弓将",'[5]配置系数（将领）'!S518,"")))</f>
        <v>0</v>
      </c>
      <c r="U518" s="208" t="str">
        <f ca="1">IF($H518="步将",'[3]配置系数（将领）'!T518,IF($H518="骑将",'[4]配置系数（将领）'!T518,IF($H518="弓将",'[5]配置系数（将领）'!T518,"")))</f>
        <v/>
      </c>
      <c r="V518" s="206">
        <f t="shared" ca="1" si="30"/>
        <v>1</v>
      </c>
      <c r="X518" s="208" t="str">
        <f ca="1">IF($H518="步将",'[3]配置系数（将领）'!W518,IF($H518="骑将",'[4]配置系数（将领）'!W518,IF($H518="弓将",'[5]配置系数（将领）'!W518,"")))</f>
        <v/>
      </c>
      <c r="Y518" s="208" t="str">
        <f ca="1">IF($H518="步将",'[3]配置系数（将领）'!X518,IF($H518="骑将",'[4]配置系数（将领）'!X518,IF($H518="弓将",'[5]配置系数（将领）'!X518,"")))</f>
        <v/>
      </c>
      <c r="Z518" s="208">
        <f>IF($H518="步将",'[3]配置系数（将领）'!Y518,IF($H518="骑将",'[4]配置系数（将领）'!Y518,IF($H518="弓将",'[5]配置系数（将领）'!Y518,"")))</f>
        <v>0</v>
      </c>
      <c r="AA518" s="208">
        <f>IF($H518="步将",'[3]配置系数（将领）'!Z518,IF($H518="骑将",'[4]配置系数（将领）'!Z518,IF($H518="弓将",'[5]配置系数（将领）'!Z518,"")))</f>
        <v>0</v>
      </c>
      <c r="AB518" s="208" t="str">
        <f ca="1">IF($H518="步将",'[3]配置系数（将领）'!AA518,IF($H518="骑将",'[4]配置系数（将领）'!AA518,IF($H518="弓将",'[5]配置系数（将领）'!AA518,"")))</f>
        <v/>
      </c>
      <c r="AC518" s="206">
        <f t="shared" ca="1" si="31"/>
        <v>1</v>
      </c>
    </row>
    <row r="519" spans="3:29" x14ac:dyDescent="0.15">
      <c r="C519" s="107">
        <v>511</v>
      </c>
      <c r="D519" s="69">
        <f>IFERROR(MATCH(C519,索引!J:J,0),D518)</f>
        <v>49</v>
      </c>
      <c r="E519" s="69">
        <f t="shared" si="28"/>
        <v>2</v>
      </c>
      <c r="F519" s="69">
        <f>INDEX(索引!$F:$F,D519,1)</f>
        <v>10042</v>
      </c>
      <c r="G519" s="69" t="str">
        <f>INDEX(索引!$E:$E,D519,1)</f>
        <v>马谡</v>
      </c>
      <c r="H519" s="69" t="str">
        <f>INDEX(索引!$G:$G,D519,1)</f>
        <v>弓将</v>
      </c>
      <c r="J519" s="208" t="str">
        <f ca="1">IF($H519="步将",'[3]配置系数（将领）'!I519,IF($H519="骑将",'[4]配置系数（将领）'!I519,IF($H519="弓将",'[5]配置系数（将领）'!I519,"")))</f>
        <v>1004200000201</v>
      </c>
      <c r="K519" s="208" t="str">
        <f ca="1">IF($H519="步将",'[3]配置系数（将领）'!J519,IF($H519="骑将",'[4]配置系数（将领）'!J519,IF($H519="弓将",'[5]配置系数（将领）'!J519,"")))</f>
        <v>怒气技能:马谡对范围内的最多3敌人使用谋略进行欺骗，对范围内的敌人造成自身{0}%攻击力的武力伤害并且清除全部增益效果，并使得其中的武将在15秒内无法享受其他增益效果。</v>
      </c>
      <c r="L519" s="208">
        <f>IF($H519="步将",'[3]配置系数（将领）'!K519,IF($H519="骑将",'[4]配置系数（将领）'!K519,IF($H519="弓将",'[5]配置系数（将领）'!K519,"")))</f>
        <v>0</v>
      </c>
      <c r="M519" s="208">
        <f>IF($H519="步将",'[3]配置系数（将领）'!L519,IF($H519="骑将",'[4]配置系数（将领）'!L519,IF($H519="弓将",'[5]配置系数（将领）'!L519,"")))</f>
        <v>0</v>
      </c>
      <c r="N519" s="208" t="str">
        <f ca="1">IF($H519="步将",'[3]配置系数（将领）'!M519,IF($H519="骑将",'[4]配置系数（将领）'!M519,IF($H519="弓将",'[5]配置系数（将领）'!M519,"")))</f>
        <v>0.08+0.12+0.16+0.2+0.24+0.28+0.32+0.36+0.4+0.44+0.48+0.52+0.56+0.6+0.64+0.68+0.72</v>
      </c>
      <c r="O519" s="206">
        <f t="shared" ca="1" si="29"/>
        <v>100</v>
      </c>
      <c r="Q519" s="208" t="str">
        <f ca="1">IF($H519="步将",'[3]配置系数（将领）'!P519,IF($H519="骑将",'[4]配置系数（将领）'!P519,IF($H519="弓将",'[5]配置系数（将领）'!P519,"")))</f>
        <v/>
      </c>
      <c r="R519" s="208" t="str">
        <f ca="1">IF($H519="步将",'[3]配置系数（将领）'!Q519,IF($H519="骑将",'[4]配置系数（将领）'!Q519,IF($H519="弓将",'[5]配置系数（将领）'!Q519,"")))</f>
        <v/>
      </c>
      <c r="S519" s="208">
        <f>IF($H519="步将",'[3]配置系数（将领）'!R519,IF($H519="骑将",'[4]配置系数（将领）'!R519,IF($H519="弓将",'[5]配置系数（将领）'!R519,"")))</f>
        <v>0</v>
      </c>
      <c r="T519" s="208">
        <f>IF($H519="步将",'[3]配置系数（将领）'!S519,IF($H519="骑将",'[4]配置系数（将领）'!S519,IF($H519="弓将",'[5]配置系数（将领）'!S519,"")))</f>
        <v>0</v>
      </c>
      <c r="U519" s="208" t="str">
        <f ca="1">IF($H519="步将",'[3]配置系数（将领）'!T519,IF($H519="骑将",'[4]配置系数（将领）'!T519,IF($H519="弓将",'[5]配置系数（将领）'!T519,"")))</f>
        <v/>
      </c>
      <c r="V519" s="206">
        <f t="shared" ca="1" si="30"/>
        <v>1</v>
      </c>
      <c r="X519" s="208" t="str">
        <f ca="1">IF($H519="步将",'[3]配置系数（将领）'!W519,IF($H519="骑将",'[4]配置系数（将领）'!W519,IF($H519="弓将",'[5]配置系数（将领）'!W519,"")))</f>
        <v/>
      </c>
      <c r="Y519" s="208" t="str">
        <f ca="1">IF($H519="步将",'[3]配置系数（将领）'!X519,IF($H519="骑将",'[4]配置系数（将领）'!X519,IF($H519="弓将",'[5]配置系数（将领）'!X519,"")))</f>
        <v/>
      </c>
      <c r="Z519" s="208">
        <f>IF($H519="步将",'[3]配置系数（将领）'!Y519,IF($H519="骑将",'[4]配置系数（将领）'!Y519,IF($H519="弓将",'[5]配置系数（将领）'!Y519,"")))</f>
        <v>0</v>
      </c>
      <c r="AA519" s="208">
        <f>IF($H519="步将",'[3]配置系数（将领）'!Z519,IF($H519="骑将",'[4]配置系数（将领）'!Z519,IF($H519="弓将",'[5]配置系数（将领）'!Z519,"")))</f>
        <v>0</v>
      </c>
      <c r="AB519" s="208" t="str">
        <f ca="1">IF($H519="步将",'[3]配置系数（将领）'!AA519,IF($H519="骑将",'[4]配置系数（将领）'!AA519,IF($H519="弓将",'[5]配置系数（将领）'!AA519,"")))</f>
        <v/>
      </c>
      <c r="AC519" s="206">
        <f t="shared" ca="1" si="31"/>
        <v>1</v>
      </c>
    </row>
    <row r="520" spans="3:29" x14ac:dyDescent="0.15">
      <c r="C520" s="107">
        <v>512</v>
      </c>
      <c r="D520" s="69">
        <f>IFERROR(MATCH(C520,索引!J:J,0),D519)</f>
        <v>49</v>
      </c>
      <c r="E520" s="69">
        <f t="shared" si="28"/>
        <v>3</v>
      </c>
      <c r="F520" s="69">
        <f>INDEX(索引!$F:$F,D520,1)</f>
        <v>10042</v>
      </c>
      <c r="G520" s="69" t="str">
        <f>INDEX(索引!$E:$E,D520,1)</f>
        <v>马谡</v>
      </c>
      <c r="H520" s="69" t="str">
        <f>INDEX(索引!$G:$G,D520,1)</f>
        <v>弓将</v>
      </c>
      <c r="J520" s="208" t="str">
        <f ca="1">IF($H520="步将",'[3]配置系数（将领）'!I520,IF($H520="骑将",'[4]配置系数（将领）'!I520,IF($H520="弓将",'[5]配置系数（将领）'!I520,"")))</f>
        <v>1004200000202</v>
      </c>
      <c r="K520" s="208" t="str">
        <f ca="1">IF($H520="步将",'[3]配置系数（将领）'!J520,IF($H520="骑将",'[4]配置系数（将领）'!J520,IF($H520="弓将",'[5]配置系数（将领）'!J520,"")))</f>
        <v>怒气技能:马谡对范围内的最多3敌人使用谋略进行欺骗，对范围内的敌人造成自身{0}%攻击力的武力伤害并且清除全部增益效果，并使得其中的武将在15秒内无法享受其他增益效果。</v>
      </c>
      <c r="L520" s="208">
        <f>IF($H520="步将",'[3]配置系数（将领）'!K520,IF($H520="骑将",'[4]配置系数（将领）'!K520,IF($H520="弓将",'[5]配置系数（将领）'!K520,"")))</f>
        <v>0</v>
      </c>
      <c r="M520" s="208">
        <f>IF($H520="步将",'[3]配置系数（将领）'!L520,IF($H520="骑将",'[4]配置系数（将领）'!L520,IF($H520="弓将",'[5]配置系数（将领）'!L520,"")))</f>
        <v>0</v>
      </c>
      <c r="N520" s="208" t="str">
        <f ca="1">IF($H520="步将",'[3]配置系数（将领）'!M520,IF($H520="骑将",'[4]配置系数（将领）'!M520,IF($H520="弓将",'[5]配置系数（将领）'!M520,"")))</f>
        <v>15+15+15+15+15+15+15+15+15+15+15+15+15+15+15+15+15</v>
      </c>
      <c r="O520" s="206">
        <f t="shared" ca="1" si="29"/>
        <v>1</v>
      </c>
      <c r="Q520" s="208" t="str">
        <f ca="1">IF($H520="步将",'[3]配置系数（将领）'!P520,IF($H520="骑将",'[4]配置系数（将领）'!P520,IF($H520="弓将",'[5]配置系数（将领）'!P520,"")))</f>
        <v/>
      </c>
      <c r="R520" s="208" t="str">
        <f ca="1">IF($H520="步将",'[3]配置系数（将领）'!Q520,IF($H520="骑将",'[4]配置系数（将领）'!Q520,IF($H520="弓将",'[5]配置系数（将领）'!Q520,"")))</f>
        <v/>
      </c>
      <c r="S520" s="208">
        <f>IF($H520="步将",'[3]配置系数（将领）'!R520,IF($H520="骑将",'[4]配置系数（将领）'!R520,IF($H520="弓将",'[5]配置系数（将领）'!R520,"")))</f>
        <v>0</v>
      </c>
      <c r="T520" s="208">
        <f>IF($H520="步将",'[3]配置系数（将领）'!S520,IF($H520="骑将",'[4]配置系数（将领）'!S520,IF($H520="弓将",'[5]配置系数（将领）'!S520,"")))</f>
        <v>0</v>
      </c>
      <c r="U520" s="208" t="str">
        <f ca="1">IF($H520="步将",'[3]配置系数（将领）'!T520,IF($H520="骑将",'[4]配置系数（将领）'!T520,IF($H520="弓将",'[5]配置系数（将领）'!T520,"")))</f>
        <v/>
      </c>
      <c r="V520" s="206">
        <f t="shared" ca="1" si="30"/>
        <v>1</v>
      </c>
      <c r="X520" s="208" t="str">
        <f ca="1">IF($H520="步将",'[3]配置系数（将领）'!W520,IF($H520="骑将",'[4]配置系数（将领）'!W520,IF($H520="弓将",'[5]配置系数（将领）'!W520,"")))</f>
        <v/>
      </c>
      <c r="Y520" s="208" t="str">
        <f ca="1">IF($H520="步将",'[3]配置系数（将领）'!X520,IF($H520="骑将",'[4]配置系数（将领）'!X520,IF($H520="弓将",'[5]配置系数（将领）'!X520,"")))</f>
        <v/>
      </c>
      <c r="Z520" s="208">
        <f>IF($H520="步将",'[3]配置系数（将领）'!Y520,IF($H520="骑将",'[4]配置系数（将领）'!Y520,IF($H520="弓将",'[5]配置系数（将领）'!Y520,"")))</f>
        <v>0</v>
      </c>
      <c r="AA520" s="208">
        <f>IF($H520="步将",'[3]配置系数（将领）'!Z520,IF($H520="骑将",'[4]配置系数（将领）'!Z520,IF($H520="弓将",'[5]配置系数（将领）'!Z520,"")))</f>
        <v>0</v>
      </c>
      <c r="AB520" s="208" t="str">
        <f ca="1">IF($H520="步将",'[3]配置系数（将领）'!AA520,IF($H520="骑将",'[4]配置系数（将领）'!AA520,IF($H520="弓将",'[5]配置系数（将领）'!AA520,"")))</f>
        <v/>
      </c>
      <c r="AC520" s="206">
        <f t="shared" ca="1" si="31"/>
        <v>1</v>
      </c>
    </row>
    <row r="521" spans="3:29" x14ac:dyDescent="0.15">
      <c r="C521" s="107">
        <v>513</v>
      </c>
      <c r="D521" s="69">
        <f>IFERROR(MATCH(C521,索引!J:J,0),D520)</f>
        <v>49</v>
      </c>
      <c r="E521" s="69">
        <f t="shared" ref="E521:E584" si="32">MIN(IF(G521=G520,E520+1,1),15)</f>
        <v>4</v>
      </c>
      <c r="F521" s="69">
        <f>INDEX(索引!$F:$F,D521,1)</f>
        <v>10042</v>
      </c>
      <c r="G521" s="69" t="str">
        <f>INDEX(索引!$E:$E,D521,1)</f>
        <v>马谡</v>
      </c>
      <c r="H521" s="69" t="str">
        <f>INDEX(索引!$G:$G,D521,1)</f>
        <v>弓将</v>
      </c>
      <c r="J521" s="208" t="str">
        <f ca="1">IF($H521="步将",'[3]配置系数（将领）'!I521,IF($H521="骑将",'[4]配置系数（将领）'!I521,IF($H521="弓将",'[5]配置系数（将领）'!I521,"")))</f>
        <v>1004200000301</v>
      </c>
      <c r="K521" s="208" t="str">
        <f ca="1">IF($H521="步将",'[3]配置系数（将领）'!J521,IF($H521="骑将",'[4]配置系数（将领）'!J521,IF($H521="弓将",'[5]配置系数（将领）'!J521,"")))</f>
        <v>被动技能1:马谡造成的负面效果时间延长{0}%。</v>
      </c>
      <c r="L521" s="208">
        <f>IF($H521="步将",'[3]配置系数（将领）'!K521,IF($H521="骑将",'[4]配置系数（将领）'!K521,IF($H521="弓将",'[5]配置系数（将领）'!K521,"")))</f>
        <v>0</v>
      </c>
      <c r="M521" s="208">
        <f>IF($H521="步将",'[3]配置系数（将领）'!L521,IF($H521="骑将",'[4]配置系数（将领）'!L521,IF($H521="弓将",'[5]配置系数（将领）'!L521,"")))</f>
        <v>0</v>
      </c>
      <c r="N521" s="208" t="str">
        <f ca="1">IF($H521="步将",'[3]配置系数（将领）'!M521,IF($H521="骑将",'[4]配置系数（将领）'!M521,IF($H521="弓将",'[5]配置系数（将领）'!M521,"")))</f>
        <v>0.06+0.09+0.12+0.15+0.18+0.21+0.24+0.27+0.3+0.33+0.36+0.39+0.42+0.45+0.48+0.51+0.54</v>
      </c>
      <c r="O521" s="206">
        <f t="shared" ref="O521:O584" ca="1" si="33">IFERROR(IF(RIGHT(J521,1)="4",IF(MID(K521,FIND("{3}",K521)+3,1)="%",100,1),IF(RIGHT(J521,1)="3",IF(MID(K521,FIND("{2}",K521)+3,1)="%",100,1),IF(RIGHT(J521,1)="2",IF(MID(K521,FIND("{1}",K521)+3,1)="%",100,1),IF(MID(K521,FIND("{0}",K521)+3,1)="%",100,1)))),1)*IFERROR(IF(LEFT(N521,FIND("+",N521)-1)+0&lt;0,-1,1),1)</f>
        <v>100</v>
      </c>
      <c r="Q521" s="208" t="str">
        <f ca="1">IF($H521="步将",'[3]配置系数（将领）'!P521,IF($H521="骑将",'[4]配置系数（将领）'!P521,IF($H521="弓将",'[5]配置系数（将领）'!P521,"")))</f>
        <v/>
      </c>
      <c r="R521" s="208" t="str">
        <f ca="1">IF($H521="步将",'[3]配置系数（将领）'!Q521,IF($H521="骑将",'[4]配置系数（将领）'!Q521,IF($H521="弓将",'[5]配置系数（将领）'!Q521,"")))</f>
        <v/>
      </c>
      <c r="S521" s="208">
        <f>IF($H521="步将",'[3]配置系数（将领）'!R521,IF($H521="骑将",'[4]配置系数（将领）'!R521,IF($H521="弓将",'[5]配置系数（将领）'!R521,"")))</f>
        <v>0</v>
      </c>
      <c r="T521" s="208">
        <f>IF($H521="步将",'[3]配置系数（将领）'!S521,IF($H521="骑将",'[4]配置系数（将领）'!S521,IF($H521="弓将",'[5]配置系数（将领）'!S521,"")))</f>
        <v>0</v>
      </c>
      <c r="U521" s="208" t="str">
        <f ca="1">IF($H521="步将",'[3]配置系数（将领）'!T521,IF($H521="骑将",'[4]配置系数（将领）'!T521,IF($H521="弓将",'[5]配置系数（将领）'!T521,"")))</f>
        <v/>
      </c>
      <c r="V521" s="206">
        <f t="shared" ref="V521:V584" ca="1" si="34">IFERROR(IF(RIGHT(Q521,1)="4",IF(MID(R521,FIND("{3}",R521)+3,1)="%",100,1),IF(RIGHT(Q521,1)="3",IF(MID(R521,FIND("{2}",R521)+3,1)="%",100,1),IF(RIGHT(Q521,1)="2",IF(MID(R521,FIND("{1}",R521)+3,1)="%",100,1),IF(MID(R521,FIND("{0}",R521)+3,1)="%",100,1)))),1)*IFERROR(IF(LEFT(U521,FIND("+",U521)-1)+0&lt;0,-1,1),1)</f>
        <v>1</v>
      </c>
      <c r="X521" s="208" t="str">
        <f ca="1">IF($H521="步将",'[3]配置系数（将领）'!W521,IF($H521="骑将",'[4]配置系数（将领）'!W521,IF($H521="弓将",'[5]配置系数（将领）'!W521,"")))</f>
        <v/>
      </c>
      <c r="Y521" s="208" t="str">
        <f ca="1">IF($H521="步将",'[3]配置系数（将领）'!X521,IF($H521="骑将",'[4]配置系数（将领）'!X521,IF($H521="弓将",'[5]配置系数（将领）'!X521,"")))</f>
        <v/>
      </c>
      <c r="Z521" s="208">
        <f>IF($H521="步将",'[3]配置系数（将领）'!Y521,IF($H521="骑将",'[4]配置系数（将领）'!Y521,IF($H521="弓将",'[5]配置系数（将领）'!Y521,"")))</f>
        <v>0</v>
      </c>
      <c r="AA521" s="208">
        <f>IF($H521="步将",'[3]配置系数（将领）'!Z521,IF($H521="骑将",'[4]配置系数（将领）'!Z521,IF($H521="弓将",'[5]配置系数（将领）'!Z521,"")))</f>
        <v>0</v>
      </c>
      <c r="AB521" s="208" t="str">
        <f ca="1">IF($H521="步将",'[3]配置系数（将领）'!AA521,IF($H521="骑将",'[4]配置系数（将领）'!AA521,IF($H521="弓将",'[5]配置系数（将领）'!AA521,"")))</f>
        <v/>
      </c>
      <c r="AC521" s="206">
        <f t="shared" ref="AC521:AC584" ca="1" si="35">IFERROR(IF(RIGHT(X521,1)="4",IF(MID(Y521,FIND("{3}",Y521)+3,1)="%",100,1),IF(RIGHT(X521,1)="3",IF(MID(Y521,FIND("{2}",Y521)+3,1)="%",100,1),IF(RIGHT(X521,1)="2",IF(MID(Y521,FIND("{1}",Y521)+3,1)="%",100,1),IF(MID(Y521,FIND("{0}",Y521)+3,1)="%",100,1)))),1)*IFERROR(IF(LEFT(AB521,FIND("+",AB521)-1)+0&lt;0,-1,1),1)</f>
        <v>1</v>
      </c>
    </row>
    <row r="522" spans="3:29" x14ac:dyDescent="0.15">
      <c r="C522" s="107">
        <v>514</v>
      </c>
      <c r="D522" s="69">
        <f>IFERROR(MATCH(C522,索引!J:J,0),D521)</f>
        <v>49</v>
      </c>
      <c r="E522" s="69">
        <f t="shared" si="32"/>
        <v>5</v>
      </c>
      <c r="F522" s="69">
        <f>INDEX(索引!$F:$F,D522,1)</f>
        <v>10042</v>
      </c>
      <c r="G522" s="69" t="str">
        <f>INDEX(索引!$E:$E,D522,1)</f>
        <v>马谡</v>
      </c>
      <c r="H522" s="69" t="str">
        <f>INDEX(索引!$G:$G,D522,1)</f>
        <v>弓将</v>
      </c>
      <c r="J522" s="208" t="str">
        <f ca="1">IF($H522="步将",'[3]配置系数（将领）'!I522,IF($H522="骑将",'[4]配置系数（将领）'!I522,IF($H522="弓将",'[5]配置系数（将领）'!I522,"")))</f>
        <v>1004200000302</v>
      </c>
      <c r="K522" s="208" t="str">
        <f ca="1">IF($H522="步将",'[3]配置系数（将领）'!J522,IF($H522="骑将",'[4]配置系数（将领）'!J522,IF($H522="弓将",'[5]配置系数（将领）'!J522,"")))</f>
        <v>被动技能1:马谡造成的负面效果时间延长{0}%。</v>
      </c>
      <c r="L522" s="208">
        <f>IF($H522="步将",'[3]配置系数（将领）'!K522,IF($H522="骑将",'[4]配置系数（将领）'!K522,IF($H522="弓将",'[5]配置系数（将领）'!K522,"")))</f>
        <v>0</v>
      </c>
      <c r="M522" s="208">
        <f>IF($H522="步将",'[3]配置系数（将领）'!L522,IF($H522="骑将",'[4]配置系数（将领）'!L522,IF($H522="弓将",'[5]配置系数（将领）'!L522,"")))</f>
        <v>0</v>
      </c>
      <c r="N522" s="208" t="str">
        <f ca="1">IF($H522="步将",'[3]配置系数（将领）'!M522,IF($H522="骑将",'[4]配置系数（将领）'!M522,IF($H522="弓将",'[5]配置系数（将领）'!M522,"")))</f>
        <v>0.06+0.09+0.12+0.15+0.18+0.21+0.24+0.27+0.3+0.33+0.36+0.39+0.42+0.45+0.48+0.51+0.54</v>
      </c>
      <c r="O522" s="206">
        <f t="shared" ca="1" si="33"/>
        <v>1</v>
      </c>
      <c r="Q522" s="208" t="str">
        <f ca="1">IF($H522="步将",'[3]配置系数（将领）'!P522,IF($H522="骑将",'[4]配置系数（将领）'!P522,IF($H522="弓将",'[5]配置系数（将领）'!P522,"")))</f>
        <v/>
      </c>
      <c r="R522" s="208" t="str">
        <f ca="1">IF($H522="步将",'[3]配置系数（将领）'!Q522,IF($H522="骑将",'[4]配置系数（将领）'!Q522,IF($H522="弓将",'[5]配置系数（将领）'!Q522,"")))</f>
        <v/>
      </c>
      <c r="S522" s="208">
        <f>IF($H522="步将",'[3]配置系数（将领）'!R522,IF($H522="骑将",'[4]配置系数（将领）'!R522,IF($H522="弓将",'[5]配置系数（将领）'!R522,"")))</f>
        <v>0</v>
      </c>
      <c r="T522" s="208">
        <f>IF($H522="步将",'[3]配置系数（将领）'!S522,IF($H522="骑将",'[4]配置系数（将领）'!S522,IF($H522="弓将",'[5]配置系数（将领）'!S522,"")))</f>
        <v>0</v>
      </c>
      <c r="U522" s="208" t="str">
        <f ca="1">IF($H522="步将",'[3]配置系数（将领）'!T522,IF($H522="骑将",'[4]配置系数（将领）'!T522,IF($H522="弓将",'[5]配置系数（将领）'!T522,"")))</f>
        <v/>
      </c>
      <c r="V522" s="206">
        <f t="shared" ca="1" si="34"/>
        <v>1</v>
      </c>
      <c r="X522" s="208" t="str">
        <f ca="1">IF($H522="步将",'[3]配置系数（将领）'!W522,IF($H522="骑将",'[4]配置系数（将领）'!W522,IF($H522="弓将",'[5]配置系数（将领）'!W522,"")))</f>
        <v/>
      </c>
      <c r="Y522" s="208" t="str">
        <f ca="1">IF($H522="步将",'[3]配置系数（将领）'!X522,IF($H522="骑将",'[4]配置系数（将领）'!X522,IF($H522="弓将",'[5]配置系数（将领）'!X522,"")))</f>
        <v/>
      </c>
      <c r="Z522" s="208">
        <f>IF($H522="步将",'[3]配置系数（将领）'!Y522,IF($H522="骑将",'[4]配置系数（将领）'!Y522,IF($H522="弓将",'[5]配置系数（将领）'!Y522,"")))</f>
        <v>0</v>
      </c>
      <c r="AA522" s="208">
        <f>IF($H522="步将",'[3]配置系数（将领）'!Z522,IF($H522="骑将",'[4]配置系数（将领）'!Z522,IF($H522="弓将",'[5]配置系数（将领）'!Z522,"")))</f>
        <v>0</v>
      </c>
      <c r="AB522" s="208" t="str">
        <f ca="1">IF($H522="步将",'[3]配置系数（将领）'!AA522,IF($H522="骑将",'[4]配置系数（将领）'!AA522,IF($H522="弓将",'[5]配置系数（将领）'!AA522,"")))</f>
        <v/>
      </c>
      <c r="AC522" s="206">
        <f t="shared" ca="1" si="35"/>
        <v>1</v>
      </c>
    </row>
    <row r="523" spans="3:29" x14ac:dyDescent="0.15">
      <c r="C523" s="107">
        <v>515</v>
      </c>
      <c r="D523" s="69">
        <f>IFERROR(MATCH(C523,索引!J:J,0),D522)</f>
        <v>49</v>
      </c>
      <c r="E523" s="69">
        <f t="shared" si="32"/>
        <v>6</v>
      </c>
      <c r="F523" s="69">
        <f>INDEX(索引!$F:$F,D523,1)</f>
        <v>10042</v>
      </c>
      <c r="G523" s="69" t="str">
        <f>INDEX(索引!$E:$E,D523,1)</f>
        <v>马谡</v>
      </c>
      <c r="H523" s="69" t="str">
        <f>INDEX(索引!$G:$G,D523,1)</f>
        <v>弓将</v>
      </c>
      <c r="J523" s="208" t="str">
        <f ca="1">IF($H523="步将",'[3]配置系数（将领）'!I523,IF($H523="骑将",'[4]配置系数（将领）'!I523,IF($H523="弓将",'[5]配置系数（将领）'!I523,"")))</f>
        <v>1004200000401</v>
      </c>
      <c r="K523" s="208" t="str">
        <f ca="1">IF($H523="步将",'[3]配置系数（将领）'!J523,IF($H523="骑将",'[4]配置系数（将领）'!J523,IF($H523="弓将",'[5]配置系数（将领）'!J523,"")))</f>
        <v>被动技能2:武将率领弓兵时，弓兵的攻击速度增加8；率领弩兵时，弩兵攻击无视20%护甲。</v>
      </c>
      <c r="L523" s="208">
        <f>IF($H523="步将",'[3]配置系数（将领）'!K523,IF($H523="骑将",'[4]配置系数（将领）'!K523,IF($H523="弓将",'[5]配置系数（将领）'!K523,"")))</f>
        <v>0</v>
      </c>
      <c r="M523" s="208">
        <f>IF($H523="步将",'[3]配置系数（将领）'!L523,IF($H523="骑将",'[4]配置系数（将领）'!L523,IF($H523="弓将",'[5]配置系数（将领）'!L523,"")))</f>
        <v>0</v>
      </c>
      <c r="N523" s="208" t="str">
        <f ca="1">IF($H523="步将",'[3]配置系数（将领）'!M523,IF($H523="骑将",'[4]配置系数（将领）'!M523,IF($H523="弓将",'[5]配置系数（将领）'!M523,"")))</f>
        <v>8+8+8+8+8+8+8+8+8+8+8+8+8+8+8+8+8</v>
      </c>
      <c r="O523" s="206">
        <f t="shared" ca="1" si="33"/>
        <v>1</v>
      </c>
      <c r="Q523" s="208" t="str">
        <f ca="1">IF($H523="步将",'[3]配置系数（将领）'!P523,IF($H523="骑将",'[4]配置系数（将领）'!P523,IF($H523="弓将",'[5]配置系数（将领）'!P523,"")))</f>
        <v>1004200000402</v>
      </c>
      <c r="R523" s="208" t="str">
        <f ca="1">IF($H523="步将",'[3]配置系数（将领）'!Q523,IF($H523="骑将",'[4]配置系数（将领）'!Q523,IF($H523="弓将",'[5]配置系数（将领）'!Q523,"")))</f>
        <v>被动技能2:武将率领弓兵时，弓兵的攻击速度增加8；率领弩兵时，弩兵攻击无视20%护甲。</v>
      </c>
      <c r="S523" s="208">
        <f>IF($H523="步将",'[3]配置系数（将领）'!R523,IF($H523="骑将",'[4]配置系数（将领）'!R523,IF($H523="弓将",'[5]配置系数（将领）'!R523,"")))</f>
        <v>0</v>
      </c>
      <c r="T523" s="208">
        <f>IF($H523="步将",'[3]配置系数（将领）'!S523,IF($H523="骑将",'[4]配置系数（将领）'!S523,IF($H523="弓将",'[5]配置系数（将领）'!S523,"")))</f>
        <v>0</v>
      </c>
      <c r="U523" s="208" t="str">
        <f ca="1">IF($H523="步将",'[3]配置系数（将领）'!T523,IF($H523="骑将",'[4]配置系数（将领）'!T523,IF($H523="弓将",'[5]配置系数（将领）'!T523,"")))</f>
        <v>0.2+0.2+0.2+0.2+0.2+0.2+0.2+0.2+0.2+0.2+0.2+0.2+0.2+0.2+0.2+0.2+0.2</v>
      </c>
      <c r="V523" s="206">
        <f t="shared" ca="1" si="34"/>
        <v>1</v>
      </c>
      <c r="X523" s="208" t="str">
        <f ca="1">IF($H523="步将",'[3]配置系数（将领）'!W523,IF($H523="骑将",'[4]配置系数（将领）'!W523,IF($H523="弓将",'[5]配置系数（将领）'!W523,"")))</f>
        <v/>
      </c>
      <c r="Y523" s="208" t="str">
        <f ca="1">IF($H523="步将",'[3]配置系数（将领）'!X523,IF($H523="骑将",'[4]配置系数（将领）'!X523,IF($H523="弓将",'[5]配置系数（将领）'!X523,"")))</f>
        <v/>
      </c>
      <c r="Z523" s="208">
        <f>IF($H523="步将",'[3]配置系数（将领）'!Y523,IF($H523="骑将",'[4]配置系数（将领）'!Y523,IF($H523="弓将",'[5]配置系数（将领）'!Y523,"")))</f>
        <v>0</v>
      </c>
      <c r="AA523" s="208">
        <f>IF($H523="步将",'[3]配置系数（将领）'!Z523,IF($H523="骑将",'[4]配置系数（将领）'!Z523,IF($H523="弓将",'[5]配置系数（将领）'!Z523,"")))</f>
        <v>0</v>
      </c>
      <c r="AB523" s="208" t="str">
        <f ca="1">IF($H523="步将",'[3]配置系数（将领）'!AA523,IF($H523="骑将",'[4]配置系数（将领）'!AA523,IF($H523="弓将",'[5]配置系数（将领）'!AA523,"")))</f>
        <v/>
      </c>
      <c r="AC523" s="206">
        <f t="shared" ca="1" si="35"/>
        <v>1</v>
      </c>
    </row>
    <row r="524" spans="3:29" x14ac:dyDescent="0.15">
      <c r="C524" s="107">
        <v>516</v>
      </c>
      <c r="D524" s="69">
        <f>IFERROR(MATCH(C524,索引!J:J,0),D523)</f>
        <v>49</v>
      </c>
      <c r="E524" s="69">
        <f t="shared" si="32"/>
        <v>7</v>
      </c>
      <c r="F524" s="69">
        <f>INDEX(索引!$F:$F,D524,1)</f>
        <v>10042</v>
      </c>
      <c r="G524" s="69" t="str">
        <f>INDEX(索引!$E:$E,D524,1)</f>
        <v>马谡</v>
      </c>
      <c r="H524" s="69" t="str">
        <f>INDEX(索引!$G:$G,D524,1)</f>
        <v>弓将</v>
      </c>
      <c r="J524" s="208" t="str">
        <f ca="1">IF($H524="步将",'[3]配置系数（将领）'!I524,IF($H524="骑将",'[4]配置系数（将领）'!I524,IF($H524="弓将",'[5]配置系数（将领）'!I524,"")))</f>
        <v>1004200000501</v>
      </c>
      <c r="K524" s="208" t="str">
        <f ca="1">IF($H524="步将",'[3]配置系数（将领）'!J524,IF($H524="骑将",'[4]配置系数（将领）'!J524,IF($H524="弓将",'[5]配置系数（将领）'!J524,"")))</f>
        <v>被动技能3:运筹帷幄，决胜千里，自身策略伤害提升15%。</v>
      </c>
      <c r="L524" s="208">
        <f>IF($H524="步将",'[3]配置系数（将领）'!K524,IF($H524="骑将",'[4]配置系数（将领）'!K524,IF($H524="弓将",'[5]配置系数（将领）'!K524,"")))</f>
        <v>0</v>
      </c>
      <c r="M524" s="208">
        <f>IF($H524="步将",'[3]配置系数（将领）'!L524,IF($H524="骑将",'[4]配置系数（将领）'!L524,IF($H524="弓将",'[5]配置系数（将领）'!L524,"")))</f>
        <v>0</v>
      </c>
      <c r="N524" s="208" t="str">
        <f ca="1">IF($H524="步将",'[3]配置系数（将领）'!M524,IF($H524="骑将",'[4]配置系数（将领）'!M524,IF($H524="弓将",'[5]配置系数（将领）'!M524,"")))</f>
        <v>-60+-60+-60+-60+-60+-60+-60+-60+-60+-60+-60+-60+-60+-60+-60+-60+-60</v>
      </c>
      <c r="O524" s="206">
        <f t="shared" ca="1" si="33"/>
        <v>-1</v>
      </c>
      <c r="Q524" s="208" t="str">
        <f ca="1">IF($H524="步将",'[3]配置系数（将领）'!P524,IF($H524="骑将",'[4]配置系数（将领）'!P524,IF($H524="弓将",'[5]配置系数（将领）'!P524,"")))</f>
        <v/>
      </c>
      <c r="R524" s="208" t="str">
        <f ca="1">IF($H524="步将",'[3]配置系数（将领）'!Q524,IF($H524="骑将",'[4]配置系数（将领）'!Q524,IF($H524="弓将",'[5]配置系数（将领）'!Q524,"")))</f>
        <v/>
      </c>
      <c r="S524" s="208">
        <f>IF($H524="步将",'[3]配置系数（将领）'!R524,IF($H524="骑将",'[4]配置系数（将领）'!R524,IF($H524="弓将",'[5]配置系数（将领）'!R524,"")))</f>
        <v>0</v>
      </c>
      <c r="T524" s="208">
        <f>IF($H524="步将",'[3]配置系数（将领）'!S524,IF($H524="骑将",'[4]配置系数（将领）'!S524,IF($H524="弓将",'[5]配置系数（将领）'!S524,"")))</f>
        <v>0</v>
      </c>
      <c r="U524" s="208" t="str">
        <f ca="1">IF($H524="步将",'[3]配置系数（将领）'!T524,IF($H524="骑将",'[4]配置系数（将领）'!T524,IF($H524="弓将",'[5]配置系数（将领）'!T524,"")))</f>
        <v/>
      </c>
      <c r="V524" s="206">
        <f t="shared" ca="1" si="34"/>
        <v>1</v>
      </c>
      <c r="X524" s="208" t="str">
        <f ca="1">IF($H524="步将",'[3]配置系数（将领）'!W524,IF($H524="骑将",'[4]配置系数（将领）'!W524,IF($H524="弓将",'[5]配置系数（将领）'!W524,"")))</f>
        <v/>
      </c>
      <c r="Y524" s="208" t="str">
        <f ca="1">IF($H524="步将",'[3]配置系数（将领）'!X524,IF($H524="骑将",'[4]配置系数（将领）'!X524,IF($H524="弓将",'[5]配置系数（将领）'!X524,"")))</f>
        <v/>
      </c>
      <c r="Z524" s="208">
        <f>IF($H524="步将",'[3]配置系数（将领）'!Y524,IF($H524="骑将",'[4]配置系数（将领）'!Y524,IF($H524="弓将",'[5]配置系数（将领）'!Y524,"")))</f>
        <v>0</v>
      </c>
      <c r="AA524" s="208">
        <f>IF($H524="步将",'[3]配置系数（将领）'!Z524,IF($H524="骑将",'[4]配置系数（将领）'!Z524,IF($H524="弓将",'[5]配置系数（将领）'!Z524,"")))</f>
        <v>0</v>
      </c>
      <c r="AB524" s="208" t="str">
        <f ca="1">IF($H524="步将",'[3]配置系数（将领）'!AA524,IF($H524="骑将",'[4]配置系数（将领）'!AA524,IF($H524="弓将",'[5]配置系数（将领）'!AA524,"")))</f>
        <v/>
      </c>
      <c r="AC524" s="206">
        <f t="shared" ca="1" si="35"/>
        <v>1</v>
      </c>
    </row>
    <row r="525" spans="3:29" x14ac:dyDescent="0.15">
      <c r="C525" s="107">
        <v>517</v>
      </c>
      <c r="D525" s="69">
        <f>IFERROR(MATCH(C525,索引!J:J,0),D524)</f>
        <v>49</v>
      </c>
      <c r="E525" s="69">
        <f t="shared" si="32"/>
        <v>8</v>
      </c>
      <c r="F525" s="69">
        <f>INDEX(索引!$F:$F,D525,1)</f>
        <v>10042</v>
      </c>
      <c r="G525" s="69" t="str">
        <f>INDEX(索引!$E:$E,D525,1)</f>
        <v>马谡</v>
      </c>
      <c r="H525" s="69" t="str">
        <f>INDEX(索引!$G:$G,D525,1)</f>
        <v>弓将</v>
      </c>
      <c r="J525" s="208" t="str">
        <f ca="1">IF($H525="步将",'[3]配置系数（将领）'!I525,IF($H525="骑将",'[4]配置系数（将领）'!I525,IF($H525="弓将",'[5]配置系数（将领）'!I525,"")))</f>
        <v/>
      </c>
      <c r="K525" s="208" t="str">
        <f ca="1">IF($H525="步将",'[3]配置系数（将领）'!J525,IF($H525="骑将",'[4]配置系数（将领）'!J525,IF($H525="弓将",'[5]配置系数（将领）'!J525,"")))</f>
        <v/>
      </c>
      <c r="L525" s="208">
        <f>IF($H525="步将",'[3]配置系数（将领）'!K525,IF($H525="骑将",'[4]配置系数（将领）'!K525,IF($H525="弓将",'[5]配置系数（将领）'!K525,"")))</f>
        <v>0</v>
      </c>
      <c r="M525" s="208">
        <f>IF($H525="步将",'[3]配置系数（将领）'!L525,IF($H525="骑将",'[4]配置系数（将领）'!L525,IF($H525="弓将",'[5]配置系数（将领）'!L525,"")))</f>
        <v>0</v>
      </c>
      <c r="N525" s="208" t="str">
        <f ca="1">IF($H525="步将",'[3]配置系数（将领）'!M525,IF($H525="骑将",'[4]配置系数（将领）'!M525,IF($H525="弓将",'[5]配置系数（将领）'!M525,"")))</f>
        <v/>
      </c>
      <c r="O525" s="206">
        <f t="shared" ca="1" si="33"/>
        <v>1</v>
      </c>
      <c r="Q525" s="208" t="str">
        <f ca="1">IF($H525="步将",'[3]配置系数（将领）'!P525,IF($H525="骑将",'[4]配置系数（将领）'!P525,IF($H525="弓将",'[5]配置系数（将领）'!P525,"")))</f>
        <v/>
      </c>
      <c r="R525" s="208" t="str">
        <f ca="1">IF($H525="步将",'[3]配置系数（将领）'!Q525,IF($H525="骑将",'[4]配置系数（将领）'!Q525,IF($H525="弓将",'[5]配置系数（将领）'!Q525,"")))</f>
        <v/>
      </c>
      <c r="S525" s="208">
        <f>IF($H525="步将",'[3]配置系数（将领）'!R525,IF($H525="骑将",'[4]配置系数（将领）'!R525,IF($H525="弓将",'[5]配置系数（将领）'!R525,"")))</f>
        <v>0</v>
      </c>
      <c r="T525" s="208">
        <f>IF($H525="步将",'[3]配置系数（将领）'!S525,IF($H525="骑将",'[4]配置系数（将领）'!S525,IF($H525="弓将",'[5]配置系数（将领）'!S525,"")))</f>
        <v>0</v>
      </c>
      <c r="U525" s="208" t="str">
        <f ca="1">IF($H525="步将",'[3]配置系数（将领）'!T525,IF($H525="骑将",'[4]配置系数（将领）'!T525,IF($H525="弓将",'[5]配置系数（将领）'!T525,"")))</f>
        <v/>
      </c>
      <c r="V525" s="206">
        <f t="shared" ca="1" si="34"/>
        <v>1</v>
      </c>
      <c r="X525" s="208" t="str">
        <f ca="1">IF($H525="步将",'[3]配置系数（将领）'!W525,IF($H525="骑将",'[4]配置系数（将领）'!W525,IF($H525="弓将",'[5]配置系数（将领）'!W525,"")))</f>
        <v/>
      </c>
      <c r="Y525" s="208" t="str">
        <f ca="1">IF($H525="步将",'[3]配置系数（将领）'!X525,IF($H525="骑将",'[4]配置系数（将领）'!X525,IF($H525="弓将",'[5]配置系数（将领）'!X525,"")))</f>
        <v/>
      </c>
      <c r="Z525" s="208">
        <f>IF($H525="步将",'[3]配置系数（将领）'!Y525,IF($H525="骑将",'[4]配置系数（将领）'!Y525,IF($H525="弓将",'[5]配置系数（将领）'!Y525,"")))</f>
        <v>0</v>
      </c>
      <c r="AA525" s="208">
        <f>IF($H525="步将",'[3]配置系数（将领）'!Z525,IF($H525="骑将",'[4]配置系数（将领）'!Z525,IF($H525="弓将",'[5]配置系数（将领）'!Z525,"")))</f>
        <v>0</v>
      </c>
      <c r="AB525" s="208" t="str">
        <f ca="1">IF($H525="步将",'[3]配置系数（将领）'!AA525,IF($H525="骑将",'[4]配置系数（将领）'!AA525,IF($H525="弓将",'[5]配置系数（将领）'!AA525,"")))</f>
        <v/>
      </c>
      <c r="AC525" s="206">
        <f t="shared" ca="1" si="35"/>
        <v>1</v>
      </c>
    </row>
    <row r="526" spans="3:29" x14ac:dyDescent="0.15">
      <c r="C526" s="107">
        <v>518</v>
      </c>
      <c r="D526" s="69">
        <f>IFERROR(MATCH(C526,索引!J:J,0),D525)</f>
        <v>49</v>
      </c>
      <c r="E526" s="69">
        <f t="shared" si="32"/>
        <v>9</v>
      </c>
      <c r="F526" s="69">
        <f>INDEX(索引!$F:$F,D526,1)</f>
        <v>10042</v>
      </c>
      <c r="G526" s="69" t="str">
        <f>INDEX(索引!$E:$E,D526,1)</f>
        <v>马谡</v>
      </c>
      <c r="H526" s="69" t="str">
        <f>INDEX(索引!$G:$G,D526,1)</f>
        <v>弓将</v>
      </c>
      <c r="J526" s="208" t="str">
        <f ca="1">IF($H526="步将",'[3]配置系数（将领）'!I526,IF($H526="骑将",'[4]配置系数（将领）'!I526,IF($H526="弓将",'[5]配置系数（将领）'!I526,"")))</f>
        <v/>
      </c>
      <c r="K526" s="208" t="str">
        <f ca="1">IF($H526="步将",'[3]配置系数（将领）'!J526,IF($H526="骑将",'[4]配置系数（将领）'!J526,IF($H526="弓将",'[5]配置系数（将领）'!J526,"")))</f>
        <v/>
      </c>
      <c r="L526" s="208">
        <f>IF($H526="步将",'[3]配置系数（将领）'!K526,IF($H526="骑将",'[4]配置系数（将领）'!K526,IF($H526="弓将",'[5]配置系数（将领）'!K526,"")))</f>
        <v>0</v>
      </c>
      <c r="M526" s="208">
        <f>IF($H526="步将",'[3]配置系数（将领）'!L526,IF($H526="骑将",'[4]配置系数（将领）'!L526,IF($H526="弓将",'[5]配置系数（将领）'!L526,"")))</f>
        <v>0</v>
      </c>
      <c r="N526" s="208" t="str">
        <f ca="1">IF($H526="步将",'[3]配置系数（将领）'!M526,IF($H526="骑将",'[4]配置系数（将领）'!M526,IF($H526="弓将",'[5]配置系数（将领）'!M526,"")))</f>
        <v/>
      </c>
      <c r="O526" s="206">
        <f t="shared" ca="1" si="33"/>
        <v>1</v>
      </c>
      <c r="Q526" s="208" t="str">
        <f ca="1">IF($H526="步将",'[3]配置系数（将领）'!P526,IF($H526="骑将",'[4]配置系数（将领）'!P526,IF($H526="弓将",'[5]配置系数（将领）'!P526,"")))</f>
        <v/>
      </c>
      <c r="R526" s="208" t="str">
        <f ca="1">IF($H526="步将",'[3]配置系数（将领）'!Q526,IF($H526="骑将",'[4]配置系数（将领）'!Q526,IF($H526="弓将",'[5]配置系数（将领）'!Q526,"")))</f>
        <v/>
      </c>
      <c r="S526" s="208">
        <f>IF($H526="步将",'[3]配置系数（将领）'!R526,IF($H526="骑将",'[4]配置系数（将领）'!R526,IF($H526="弓将",'[5]配置系数（将领）'!R526,"")))</f>
        <v>0</v>
      </c>
      <c r="T526" s="208">
        <f>IF($H526="步将",'[3]配置系数（将领）'!S526,IF($H526="骑将",'[4]配置系数（将领）'!S526,IF($H526="弓将",'[5]配置系数（将领）'!S526,"")))</f>
        <v>0</v>
      </c>
      <c r="U526" s="208" t="str">
        <f ca="1">IF($H526="步将",'[3]配置系数（将领）'!T526,IF($H526="骑将",'[4]配置系数（将领）'!T526,IF($H526="弓将",'[5]配置系数（将领）'!T526,"")))</f>
        <v/>
      </c>
      <c r="V526" s="206">
        <f t="shared" ca="1" si="34"/>
        <v>1</v>
      </c>
      <c r="X526" s="208" t="str">
        <f ca="1">IF($H526="步将",'[3]配置系数（将领）'!W526,IF($H526="骑将",'[4]配置系数（将领）'!W526,IF($H526="弓将",'[5]配置系数（将领）'!W526,"")))</f>
        <v/>
      </c>
      <c r="Y526" s="208" t="str">
        <f ca="1">IF($H526="步将",'[3]配置系数（将领）'!X526,IF($H526="骑将",'[4]配置系数（将领）'!X526,IF($H526="弓将",'[5]配置系数（将领）'!X526,"")))</f>
        <v/>
      </c>
      <c r="Z526" s="208">
        <f>IF($H526="步将",'[3]配置系数（将领）'!Y526,IF($H526="骑将",'[4]配置系数（将领）'!Y526,IF($H526="弓将",'[5]配置系数（将领）'!Y526,"")))</f>
        <v>0</v>
      </c>
      <c r="AA526" s="208">
        <f>IF($H526="步将",'[3]配置系数（将领）'!Z526,IF($H526="骑将",'[4]配置系数（将领）'!Z526,IF($H526="弓将",'[5]配置系数（将领）'!Z526,"")))</f>
        <v>0</v>
      </c>
      <c r="AB526" s="208" t="str">
        <f ca="1">IF($H526="步将",'[3]配置系数（将领）'!AA526,IF($H526="骑将",'[4]配置系数（将领）'!AA526,IF($H526="弓将",'[5]配置系数（将领）'!AA526,"")))</f>
        <v/>
      </c>
      <c r="AC526" s="206">
        <f t="shared" ca="1" si="35"/>
        <v>1</v>
      </c>
    </row>
    <row r="527" spans="3:29" x14ac:dyDescent="0.15">
      <c r="C527" s="107">
        <v>519</v>
      </c>
      <c r="D527" s="69">
        <f>IFERROR(MATCH(C527,索引!J:J,0),D526)</f>
        <v>49</v>
      </c>
      <c r="E527" s="69">
        <f t="shared" si="32"/>
        <v>10</v>
      </c>
      <c r="F527" s="69">
        <f>INDEX(索引!$F:$F,D527,1)</f>
        <v>10042</v>
      </c>
      <c r="G527" s="69" t="str">
        <f>INDEX(索引!$E:$E,D527,1)</f>
        <v>马谡</v>
      </c>
      <c r="H527" s="69" t="str">
        <f>INDEX(索引!$G:$G,D527,1)</f>
        <v>弓将</v>
      </c>
      <c r="J527" s="208" t="str">
        <f ca="1">IF($H527="步将",'[3]配置系数（将领）'!I527,IF($H527="骑将",'[4]配置系数（将领）'!I527,IF($H527="弓将",'[5]配置系数（将领）'!I527,"")))</f>
        <v/>
      </c>
      <c r="K527" s="208" t="str">
        <f ca="1">IF($H527="步将",'[3]配置系数（将领）'!J527,IF($H527="骑将",'[4]配置系数（将领）'!J527,IF($H527="弓将",'[5]配置系数（将领）'!J527,"")))</f>
        <v/>
      </c>
      <c r="L527" s="208">
        <f>IF($H527="步将",'[3]配置系数（将领）'!K527,IF($H527="骑将",'[4]配置系数（将领）'!K527,IF($H527="弓将",'[5]配置系数（将领）'!K527,"")))</f>
        <v>0</v>
      </c>
      <c r="M527" s="208">
        <f>IF($H527="步将",'[3]配置系数（将领）'!L527,IF($H527="骑将",'[4]配置系数（将领）'!L527,IF($H527="弓将",'[5]配置系数（将领）'!L527,"")))</f>
        <v>0</v>
      </c>
      <c r="N527" s="208" t="str">
        <f ca="1">IF($H527="步将",'[3]配置系数（将领）'!M527,IF($H527="骑将",'[4]配置系数（将领）'!M527,IF($H527="弓将",'[5]配置系数（将领）'!M527,"")))</f>
        <v/>
      </c>
      <c r="O527" s="206">
        <f t="shared" ca="1" si="33"/>
        <v>1</v>
      </c>
      <c r="Q527" s="208" t="str">
        <f ca="1">IF($H527="步将",'[3]配置系数（将领）'!P527,IF($H527="骑将",'[4]配置系数（将领）'!P527,IF($H527="弓将",'[5]配置系数（将领）'!P527,"")))</f>
        <v/>
      </c>
      <c r="R527" s="208" t="str">
        <f ca="1">IF($H527="步将",'[3]配置系数（将领）'!Q527,IF($H527="骑将",'[4]配置系数（将领）'!Q527,IF($H527="弓将",'[5]配置系数（将领）'!Q527,"")))</f>
        <v/>
      </c>
      <c r="S527" s="208">
        <f>IF($H527="步将",'[3]配置系数（将领）'!R527,IF($H527="骑将",'[4]配置系数（将领）'!R527,IF($H527="弓将",'[5]配置系数（将领）'!R527,"")))</f>
        <v>0</v>
      </c>
      <c r="T527" s="208">
        <f>IF($H527="步将",'[3]配置系数（将领）'!S527,IF($H527="骑将",'[4]配置系数（将领）'!S527,IF($H527="弓将",'[5]配置系数（将领）'!S527,"")))</f>
        <v>0</v>
      </c>
      <c r="U527" s="208" t="str">
        <f ca="1">IF($H527="步将",'[3]配置系数（将领）'!T527,IF($H527="骑将",'[4]配置系数（将领）'!T527,IF($H527="弓将",'[5]配置系数（将领）'!T527,"")))</f>
        <v/>
      </c>
      <c r="V527" s="206">
        <f t="shared" ca="1" si="34"/>
        <v>1</v>
      </c>
      <c r="X527" s="208" t="str">
        <f ca="1">IF($H527="步将",'[3]配置系数（将领）'!W527,IF($H527="骑将",'[4]配置系数（将领）'!W527,IF($H527="弓将",'[5]配置系数（将领）'!W527,"")))</f>
        <v/>
      </c>
      <c r="Y527" s="208" t="str">
        <f ca="1">IF($H527="步将",'[3]配置系数（将领）'!X527,IF($H527="骑将",'[4]配置系数（将领）'!X527,IF($H527="弓将",'[5]配置系数（将领）'!X527,"")))</f>
        <v/>
      </c>
      <c r="Z527" s="208">
        <f>IF($H527="步将",'[3]配置系数（将领）'!Y527,IF($H527="骑将",'[4]配置系数（将领）'!Y527,IF($H527="弓将",'[5]配置系数（将领）'!Y527,"")))</f>
        <v>0</v>
      </c>
      <c r="AA527" s="208">
        <f>IF($H527="步将",'[3]配置系数（将领）'!Z527,IF($H527="骑将",'[4]配置系数（将领）'!Z527,IF($H527="弓将",'[5]配置系数（将领）'!Z527,"")))</f>
        <v>0</v>
      </c>
      <c r="AB527" s="208" t="str">
        <f ca="1">IF($H527="步将",'[3]配置系数（将领）'!AA527,IF($H527="骑将",'[4]配置系数（将领）'!AA527,IF($H527="弓将",'[5]配置系数（将领）'!AA527,"")))</f>
        <v/>
      </c>
      <c r="AC527" s="206">
        <f t="shared" ca="1" si="35"/>
        <v>1</v>
      </c>
    </row>
    <row r="528" spans="3:29" x14ac:dyDescent="0.15">
      <c r="C528" s="107">
        <v>520</v>
      </c>
      <c r="D528" s="69">
        <f>IFERROR(MATCH(C528,索引!J:J,0),D527)</f>
        <v>49</v>
      </c>
      <c r="E528" s="69">
        <f t="shared" si="32"/>
        <v>11</v>
      </c>
      <c r="F528" s="69">
        <f>INDEX(索引!$F:$F,D528,1)</f>
        <v>10042</v>
      </c>
      <c r="G528" s="69" t="str">
        <f>INDEX(索引!$E:$E,D528,1)</f>
        <v>马谡</v>
      </c>
      <c r="H528" s="69" t="str">
        <f>INDEX(索引!$G:$G,D528,1)</f>
        <v>弓将</v>
      </c>
      <c r="J528" s="208" t="str">
        <f ca="1">IF($H528="步将",'[3]配置系数（将领）'!I528,IF($H528="骑将",'[4]配置系数（将领）'!I528,IF($H528="弓将",'[5]配置系数（将领）'!I528,"")))</f>
        <v/>
      </c>
      <c r="K528" s="208" t="str">
        <f ca="1">IF($H528="步将",'[3]配置系数（将领）'!J528,IF($H528="骑将",'[4]配置系数（将领）'!J528,IF($H528="弓将",'[5]配置系数（将领）'!J528,"")))</f>
        <v/>
      </c>
      <c r="L528" s="208">
        <f>IF($H528="步将",'[3]配置系数（将领）'!K528,IF($H528="骑将",'[4]配置系数（将领）'!K528,IF($H528="弓将",'[5]配置系数（将领）'!K528,"")))</f>
        <v>0</v>
      </c>
      <c r="M528" s="208">
        <f>IF($H528="步将",'[3]配置系数（将领）'!L528,IF($H528="骑将",'[4]配置系数（将领）'!L528,IF($H528="弓将",'[5]配置系数（将领）'!L528,"")))</f>
        <v>0</v>
      </c>
      <c r="N528" s="208" t="str">
        <f ca="1">IF($H528="步将",'[3]配置系数（将领）'!M528,IF($H528="骑将",'[4]配置系数（将领）'!M528,IF($H528="弓将",'[5]配置系数（将领）'!M528,"")))</f>
        <v/>
      </c>
      <c r="O528" s="206">
        <f t="shared" ca="1" si="33"/>
        <v>1</v>
      </c>
      <c r="Q528" s="208" t="str">
        <f ca="1">IF($H528="步将",'[3]配置系数（将领）'!P528,IF($H528="骑将",'[4]配置系数（将领）'!P528,IF($H528="弓将",'[5]配置系数（将领）'!P528,"")))</f>
        <v/>
      </c>
      <c r="R528" s="208" t="str">
        <f ca="1">IF($H528="步将",'[3]配置系数（将领）'!Q528,IF($H528="骑将",'[4]配置系数（将领）'!Q528,IF($H528="弓将",'[5]配置系数（将领）'!Q528,"")))</f>
        <v/>
      </c>
      <c r="S528" s="208">
        <f>IF($H528="步将",'[3]配置系数（将领）'!R528,IF($H528="骑将",'[4]配置系数（将领）'!R528,IF($H528="弓将",'[5]配置系数（将领）'!R528,"")))</f>
        <v>0</v>
      </c>
      <c r="T528" s="208">
        <f>IF($H528="步将",'[3]配置系数（将领）'!S528,IF($H528="骑将",'[4]配置系数（将领）'!S528,IF($H528="弓将",'[5]配置系数（将领）'!S528,"")))</f>
        <v>0</v>
      </c>
      <c r="U528" s="208" t="str">
        <f ca="1">IF($H528="步将",'[3]配置系数（将领）'!T528,IF($H528="骑将",'[4]配置系数（将领）'!T528,IF($H528="弓将",'[5]配置系数（将领）'!T528,"")))</f>
        <v/>
      </c>
      <c r="V528" s="206">
        <f t="shared" ca="1" si="34"/>
        <v>1</v>
      </c>
      <c r="X528" s="208" t="str">
        <f ca="1">IF($H528="步将",'[3]配置系数（将领）'!W528,IF($H528="骑将",'[4]配置系数（将领）'!W528,IF($H528="弓将",'[5]配置系数（将领）'!W528,"")))</f>
        <v/>
      </c>
      <c r="Y528" s="208" t="str">
        <f ca="1">IF($H528="步将",'[3]配置系数（将领）'!X528,IF($H528="骑将",'[4]配置系数（将领）'!X528,IF($H528="弓将",'[5]配置系数（将领）'!X528,"")))</f>
        <v/>
      </c>
      <c r="Z528" s="208">
        <f>IF($H528="步将",'[3]配置系数（将领）'!Y528,IF($H528="骑将",'[4]配置系数（将领）'!Y528,IF($H528="弓将",'[5]配置系数（将领）'!Y528,"")))</f>
        <v>0</v>
      </c>
      <c r="AA528" s="208">
        <f>IF($H528="步将",'[3]配置系数（将领）'!Z528,IF($H528="骑将",'[4]配置系数（将领）'!Z528,IF($H528="弓将",'[5]配置系数（将领）'!Z528,"")))</f>
        <v>0</v>
      </c>
      <c r="AB528" s="208" t="str">
        <f ca="1">IF($H528="步将",'[3]配置系数（将领）'!AA528,IF($H528="骑将",'[4]配置系数（将领）'!AA528,IF($H528="弓将",'[5]配置系数（将领）'!AA528,"")))</f>
        <v/>
      </c>
      <c r="AC528" s="206">
        <f t="shared" ca="1" si="35"/>
        <v>1</v>
      </c>
    </row>
    <row r="529" spans="3:29" x14ac:dyDescent="0.15">
      <c r="C529" s="107">
        <v>521</v>
      </c>
      <c r="D529" s="69">
        <f>IFERROR(MATCH(C529,索引!J:J,0),D528)</f>
        <v>49</v>
      </c>
      <c r="E529" s="69">
        <f t="shared" si="32"/>
        <v>12</v>
      </c>
      <c r="F529" s="69">
        <f>INDEX(索引!$F:$F,D529,1)</f>
        <v>10042</v>
      </c>
      <c r="G529" s="69" t="str">
        <f>INDEX(索引!$E:$E,D529,1)</f>
        <v>马谡</v>
      </c>
      <c r="H529" s="69" t="str">
        <f>INDEX(索引!$G:$G,D529,1)</f>
        <v>弓将</v>
      </c>
      <c r="J529" s="208" t="str">
        <f ca="1">IF($H529="步将",'[3]配置系数（将领）'!I529,IF($H529="骑将",'[4]配置系数（将领）'!I529,IF($H529="弓将",'[5]配置系数（将领）'!I529,"")))</f>
        <v/>
      </c>
      <c r="K529" s="208" t="str">
        <f ca="1">IF($H529="步将",'[3]配置系数（将领）'!J529,IF($H529="骑将",'[4]配置系数（将领）'!J529,IF($H529="弓将",'[5]配置系数（将领）'!J529,"")))</f>
        <v/>
      </c>
      <c r="L529" s="208">
        <f>IF($H529="步将",'[3]配置系数（将领）'!K529,IF($H529="骑将",'[4]配置系数（将领）'!K529,IF($H529="弓将",'[5]配置系数（将领）'!K529,"")))</f>
        <v>0</v>
      </c>
      <c r="M529" s="208">
        <f>IF($H529="步将",'[3]配置系数（将领）'!L529,IF($H529="骑将",'[4]配置系数（将领）'!L529,IF($H529="弓将",'[5]配置系数（将领）'!L529,"")))</f>
        <v>0</v>
      </c>
      <c r="N529" s="208" t="str">
        <f ca="1">IF($H529="步将",'[3]配置系数（将领）'!M529,IF($H529="骑将",'[4]配置系数（将领）'!M529,IF($H529="弓将",'[5]配置系数（将领）'!M529,"")))</f>
        <v/>
      </c>
      <c r="O529" s="206">
        <f t="shared" ca="1" si="33"/>
        <v>1</v>
      </c>
      <c r="Q529" s="208" t="str">
        <f ca="1">IF($H529="步将",'[3]配置系数（将领）'!P529,IF($H529="骑将",'[4]配置系数（将领）'!P529,IF($H529="弓将",'[5]配置系数（将领）'!P529,"")))</f>
        <v/>
      </c>
      <c r="R529" s="208" t="str">
        <f ca="1">IF($H529="步将",'[3]配置系数（将领）'!Q529,IF($H529="骑将",'[4]配置系数（将领）'!Q529,IF($H529="弓将",'[5]配置系数（将领）'!Q529,"")))</f>
        <v/>
      </c>
      <c r="S529" s="208">
        <f>IF($H529="步将",'[3]配置系数（将领）'!R529,IF($H529="骑将",'[4]配置系数（将领）'!R529,IF($H529="弓将",'[5]配置系数（将领）'!R529,"")))</f>
        <v>0</v>
      </c>
      <c r="T529" s="208">
        <f>IF($H529="步将",'[3]配置系数（将领）'!S529,IF($H529="骑将",'[4]配置系数（将领）'!S529,IF($H529="弓将",'[5]配置系数（将领）'!S529,"")))</f>
        <v>0</v>
      </c>
      <c r="U529" s="208" t="str">
        <f ca="1">IF($H529="步将",'[3]配置系数（将领）'!T529,IF($H529="骑将",'[4]配置系数（将领）'!T529,IF($H529="弓将",'[5]配置系数（将领）'!T529,"")))</f>
        <v/>
      </c>
      <c r="V529" s="206">
        <f t="shared" ca="1" si="34"/>
        <v>1</v>
      </c>
      <c r="X529" s="208" t="str">
        <f ca="1">IF($H529="步将",'[3]配置系数（将领）'!W529,IF($H529="骑将",'[4]配置系数（将领）'!W529,IF($H529="弓将",'[5]配置系数（将领）'!W529,"")))</f>
        <v/>
      </c>
      <c r="Y529" s="208" t="str">
        <f ca="1">IF($H529="步将",'[3]配置系数（将领）'!X529,IF($H529="骑将",'[4]配置系数（将领）'!X529,IF($H529="弓将",'[5]配置系数（将领）'!X529,"")))</f>
        <v/>
      </c>
      <c r="Z529" s="208">
        <f>IF($H529="步将",'[3]配置系数（将领）'!Y529,IF($H529="骑将",'[4]配置系数（将领）'!Y529,IF($H529="弓将",'[5]配置系数（将领）'!Y529,"")))</f>
        <v>0</v>
      </c>
      <c r="AA529" s="208">
        <f>IF($H529="步将",'[3]配置系数（将领）'!Z529,IF($H529="骑将",'[4]配置系数（将领）'!Z529,IF($H529="弓将",'[5]配置系数（将领）'!Z529,"")))</f>
        <v>0</v>
      </c>
      <c r="AB529" s="208" t="str">
        <f ca="1">IF($H529="步将",'[3]配置系数（将领）'!AA529,IF($H529="骑将",'[4]配置系数（将领）'!AA529,IF($H529="弓将",'[5]配置系数（将领）'!AA529,"")))</f>
        <v/>
      </c>
      <c r="AC529" s="206">
        <f t="shared" ca="1" si="35"/>
        <v>1</v>
      </c>
    </row>
    <row r="530" spans="3:29" x14ac:dyDescent="0.15">
      <c r="C530" s="107">
        <v>522</v>
      </c>
      <c r="D530" s="69">
        <f>IFERROR(MATCH(C530,索引!J:J,0),D529)</f>
        <v>49</v>
      </c>
      <c r="E530" s="69">
        <f t="shared" si="32"/>
        <v>13</v>
      </c>
      <c r="F530" s="69">
        <f>INDEX(索引!$F:$F,D530,1)</f>
        <v>10042</v>
      </c>
      <c r="G530" s="69" t="str">
        <f>INDEX(索引!$E:$E,D530,1)</f>
        <v>马谡</v>
      </c>
      <c r="H530" s="69" t="str">
        <f>INDEX(索引!$G:$G,D530,1)</f>
        <v>弓将</v>
      </c>
      <c r="J530" s="208" t="str">
        <f ca="1">IF($H530="步将",'[3]配置系数（将领）'!I530,IF($H530="骑将",'[4]配置系数（将领）'!I530,IF($H530="弓将",'[5]配置系数（将领）'!I530,"")))</f>
        <v/>
      </c>
      <c r="K530" s="208" t="str">
        <f ca="1">IF($H530="步将",'[3]配置系数（将领）'!J530,IF($H530="骑将",'[4]配置系数（将领）'!J530,IF($H530="弓将",'[5]配置系数（将领）'!J530,"")))</f>
        <v/>
      </c>
      <c r="L530" s="208">
        <f>IF($H530="步将",'[3]配置系数（将领）'!K530,IF($H530="骑将",'[4]配置系数（将领）'!K530,IF($H530="弓将",'[5]配置系数（将领）'!K530,"")))</f>
        <v>0</v>
      </c>
      <c r="M530" s="208">
        <f>IF($H530="步将",'[3]配置系数（将领）'!L530,IF($H530="骑将",'[4]配置系数（将领）'!L530,IF($H530="弓将",'[5]配置系数（将领）'!L530,"")))</f>
        <v>0</v>
      </c>
      <c r="N530" s="208" t="str">
        <f ca="1">IF($H530="步将",'[3]配置系数（将领）'!M530,IF($H530="骑将",'[4]配置系数（将领）'!M530,IF($H530="弓将",'[5]配置系数（将领）'!M530,"")))</f>
        <v/>
      </c>
      <c r="O530" s="206">
        <f t="shared" ca="1" si="33"/>
        <v>1</v>
      </c>
      <c r="Q530" s="208" t="str">
        <f ca="1">IF($H530="步将",'[3]配置系数（将领）'!P530,IF($H530="骑将",'[4]配置系数（将领）'!P530,IF($H530="弓将",'[5]配置系数（将领）'!P530,"")))</f>
        <v/>
      </c>
      <c r="R530" s="208" t="str">
        <f ca="1">IF($H530="步将",'[3]配置系数（将领）'!Q530,IF($H530="骑将",'[4]配置系数（将领）'!Q530,IF($H530="弓将",'[5]配置系数（将领）'!Q530,"")))</f>
        <v/>
      </c>
      <c r="S530" s="208">
        <f>IF($H530="步将",'[3]配置系数（将领）'!R530,IF($H530="骑将",'[4]配置系数（将领）'!R530,IF($H530="弓将",'[5]配置系数（将领）'!R530,"")))</f>
        <v>0</v>
      </c>
      <c r="T530" s="208">
        <f>IF($H530="步将",'[3]配置系数（将领）'!S530,IF($H530="骑将",'[4]配置系数（将领）'!S530,IF($H530="弓将",'[5]配置系数（将领）'!S530,"")))</f>
        <v>0</v>
      </c>
      <c r="U530" s="208" t="str">
        <f ca="1">IF($H530="步将",'[3]配置系数（将领）'!T530,IF($H530="骑将",'[4]配置系数（将领）'!T530,IF($H530="弓将",'[5]配置系数（将领）'!T530,"")))</f>
        <v/>
      </c>
      <c r="V530" s="206">
        <f t="shared" ca="1" si="34"/>
        <v>1</v>
      </c>
      <c r="X530" s="208" t="str">
        <f ca="1">IF($H530="步将",'[3]配置系数（将领）'!W530,IF($H530="骑将",'[4]配置系数（将领）'!W530,IF($H530="弓将",'[5]配置系数（将领）'!W530,"")))</f>
        <v/>
      </c>
      <c r="Y530" s="208" t="str">
        <f ca="1">IF($H530="步将",'[3]配置系数（将领）'!X530,IF($H530="骑将",'[4]配置系数（将领）'!X530,IF($H530="弓将",'[5]配置系数（将领）'!X530,"")))</f>
        <v/>
      </c>
      <c r="Z530" s="208">
        <f>IF($H530="步将",'[3]配置系数（将领）'!Y530,IF($H530="骑将",'[4]配置系数（将领）'!Y530,IF($H530="弓将",'[5]配置系数（将领）'!Y530,"")))</f>
        <v>0</v>
      </c>
      <c r="AA530" s="208">
        <f>IF($H530="步将",'[3]配置系数（将领）'!Z530,IF($H530="骑将",'[4]配置系数（将领）'!Z530,IF($H530="弓将",'[5]配置系数（将领）'!Z530,"")))</f>
        <v>0</v>
      </c>
      <c r="AB530" s="208" t="str">
        <f ca="1">IF($H530="步将",'[3]配置系数（将领）'!AA530,IF($H530="骑将",'[4]配置系数（将领）'!AA530,IF($H530="弓将",'[5]配置系数（将领）'!AA530,"")))</f>
        <v/>
      </c>
      <c r="AC530" s="206">
        <f t="shared" ca="1" si="35"/>
        <v>1</v>
      </c>
    </row>
    <row r="531" spans="3:29" x14ac:dyDescent="0.15">
      <c r="C531" s="107">
        <v>523</v>
      </c>
      <c r="D531" s="69">
        <f>IFERROR(MATCH(C531,索引!J:J,0),D530)</f>
        <v>49</v>
      </c>
      <c r="E531" s="69">
        <f t="shared" si="32"/>
        <v>14</v>
      </c>
      <c r="F531" s="69">
        <f>INDEX(索引!$F:$F,D531,1)</f>
        <v>10042</v>
      </c>
      <c r="G531" s="69" t="str">
        <f>INDEX(索引!$E:$E,D531,1)</f>
        <v>马谡</v>
      </c>
      <c r="H531" s="69" t="str">
        <f>INDEX(索引!$G:$G,D531,1)</f>
        <v>弓将</v>
      </c>
      <c r="J531" s="208" t="str">
        <f ca="1">IF($H531="步将",'[3]配置系数（将领）'!I531,IF($H531="骑将",'[4]配置系数（将领）'!I531,IF($H531="弓将",'[5]配置系数（将领）'!I531,"")))</f>
        <v/>
      </c>
      <c r="K531" s="208" t="str">
        <f ca="1">IF($H531="步将",'[3]配置系数（将领）'!J531,IF($H531="骑将",'[4]配置系数（将领）'!J531,IF($H531="弓将",'[5]配置系数（将领）'!J531,"")))</f>
        <v/>
      </c>
      <c r="L531" s="208">
        <f>IF($H531="步将",'[3]配置系数（将领）'!K531,IF($H531="骑将",'[4]配置系数（将领）'!K531,IF($H531="弓将",'[5]配置系数（将领）'!K531,"")))</f>
        <v>0</v>
      </c>
      <c r="M531" s="208">
        <f>IF($H531="步将",'[3]配置系数（将领）'!L531,IF($H531="骑将",'[4]配置系数（将领）'!L531,IF($H531="弓将",'[5]配置系数（将领）'!L531,"")))</f>
        <v>0</v>
      </c>
      <c r="N531" s="208" t="str">
        <f ca="1">IF($H531="步将",'[3]配置系数（将领）'!M531,IF($H531="骑将",'[4]配置系数（将领）'!M531,IF($H531="弓将",'[5]配置系数（将领）'!M531,"")))</f>
        <v/>
      </c>
      <c r="O531" s="206">
        <f t="shared" ca="1" si="33"/>
        <v>1</v>
      </c>
      <c r="Q531" s="208" t="str">
        <f ca="1">IF($H531="步将",'[3]配置系数（将领）'!P531,IF($H531="骑将",'[4]配置系数（将领）'!P531,IF($H531="弓将",'[5]配置系数（将领）'!P531,"")))</f>
        <v/>
      </c>
      <c r="R531" s="208" t="str">
        <f ca="1">IF($H531="步将",'[3]配置系数（将领）'!Q531,IF($H531="骑将",'[4]配置系数（将领）'!Q531,IF($H531="弓将",'[5]配置系数（将领）'!Q531,"")))</f>
        <v/>
      </c>
      <c r="S531" s="208">
        <f>IF($H531="步将",'[3]配置系数（将领）'!R531,IF($H531="骑将",'[4]配置系数（将领）'!R531,IF($H531="弓将",'[5]配置系数（将领）'!R531,"")))</f>
        <v>0</v>
      </c>
      <c r="T531" s="208">
        <f>IF($H531="步将",'[3]配置系数（将领）'!S531,IF($H531="骑将",'[4]配置系数（将领）'!S531,IF($H531="弓将",'[5]配置系数（将领）'!S531,"")))</f>
        <v>0</v>
      </c>
      <c r="U531" s="208" t="str">
        <f ca="1">IF($H531="步将",'[3]配置系数（将领）'!T531,IF($H531="骑将",'[4]配置系数（将领）'!T531,IF($H531="弓将",'[5]配置系数（将领）'!T531,"")))</f>
        <v/>
      </c>
      <c r="V531" s="206">
        <f t="shared" ca="1" si="34"/>
        <v>1</v>
      </c>
      <c r="X531" s="208" t="str">
        <f ca="1">IF($H531="步将",'[3]配置系数（将领）'!W531,IF($H531="骑将",'[4]配置系数（将领）'!W531,IF($H531="弓将",'[5]配置系数（将领）'!W531,"")))</f>
        <v/>
      </c>
      <c r="Y531" s="208" t="str">
        <f ca="1">IF($H531="步将",'[3]配置系数（将领）'!X531,IF($H531="骑将",'[4]配置系数（将领）'!X531,IF($H531="弓将",'[5]配置系数（将领）'!X531,"")))</f>
        <v/>
      </c>
      <c r="Z531" s="208">
        <f>IF($H531="步将",'[3]配置系数（将领）'!Y531,IF($H531="骑将",'[4]配置系数（将领）'!Y531,IF($H531="弓将",'[5]配置系数（将领）'!Y531,"")))</f>
        <v>0</v>
      </c>
      <c r="AA531" s="208">
        <f>IF($H531="步将",'[3]配置系数（将领）'!Z531,IF($H531="骑将",'[4]配置系数（将领）'!Z531,IF($H531="弓将",'[5]配置系数（将领）'!Z531,"")))</f>
        <v>0</v>
      </c>
      <c r="AB531" s="208" t="str">
        <f ca="1">IF($H531="步将",'[3]配置系数（将领）'!AA531,IF($H531="骑将",'[4]配置系数（将领）'!AA531,IF($H531="弓将",'[5]配置系数（将领）'!AA531,"")))</f>
        <v/>
      </c>
      <c r="AC531" s="206">
        <f t="shared" ca="1" si="35"/>
        <v>1</v>
      </c>
    </row>
    <row r="532" spans="3:29" x14ac:dyDescent="0.15">
      <c r="C532" s="107">
        <v>524</v>
      </c>
      <c r="D532" s="69">
        <f>IFERROR(MATCH(C532,索引!J:J,0),D531)</f>
        <v>49</v>
      </c>
      <c r="E532" s="69">
        <f t="shared" si="32"/>
        <v>15</v>
      </c>
      <c r="F532" s="69">
        <f>INDEX(索引!$F:$F,D532,1)</f>
        <v>10042</v>
      </c>
      <c r="G532" s="69" t="str">
        <f>INDEX(索引!$E:$E,D532,1)</f>
        <v>马谡</v>
      </c>
      <c r="H532" s="69" t="str">
        <f>INDEX(索引!$G:$G,D532,1)</f>
        <v>弓将</v>
      </c>
      <c r="J532" s="208" t="str">
        <f ca="1">IF($H532="步将",'[3]配置系数（将领）'!I532,IF($H532="骑将",'[4]配置系数（将领）'!I532,IF($H532="弓将",'[5]配置系数（将领）'!I532,"")))</f>
        <v/>
      </c>
      <c r="K532" s="208" t="str">
        <f ca="1">IF($H532="步将",'[3]配置系数（将领）'!J532,IF($H532="骑将",'[4]配置系数（将领）'!J532,IF($H532="弓将",'[5]配置系数（将领）'!J532,"")))</f>
        <v/>
      </c>
      <c r="L532" s="208">
        <f>IF($H532="步将",'[3]配置系数（将领）'!K532,IF($H532="骑将",'[4]配置系数（将领）'!K532,IF($H532="弓将",'[5]配置系数（将领）'!K532,"")))</f>
        <v>0</v>
      </c>
      <c r="M532" s="208">
        <f>IF($H532="步将",'[3]配置系数（将领）'!L532,IF($H532="骑将",'[4]配置系数（将领）'!L532,IF($H532="弓将",'[5]配置系数（将领）'!L532,"")))</f>
        <v>0</v>
      </c>
      <c r="N532" s="208" t="str">
        <f ca="1">IF($H532="步将",'[3]配置系数（将领）'!M532,IF($H532="骑将",'[4]配置系数（将领）'!M532,IF($H532="弓将",'[5]配置系数（将领）'!M532,"")))</f>
        <v/>
      </c>
      <c r="O532" s="206">
        <f t="shared" ca="1" si="33"/>
        <v>1</v>
      </c>
      <c r="Q532" s="208" t="str">
        <f ca="1">IF($H532="步将",'[3]配置系数（将领）'!P532,IF($H532="骑将",'[4]配置系数（将领）'!P532,IF($H532="弓将",'[5]配置系数（将领）'!P532,"")))</f>
        <v/>
      </c>
      <c r="R532" s="208" t="str">
        <f ca="1">IF($H532="步将",'[3]配置系数（将领）'!Q532,IF($H532="骑将",'[4]配置系数（将领）'!Q532,IF($H532="弓将",'[5]配置系数（将领）'!Q532,"")))</f>
        <v/>
      </c>
      <c r="S532" s="208">
        <f>IF($H532="步将",'[3]配置系数（将领）'!R532,IF($H532="骑将",'[4]配置系数（将领）'!R532,IF($H532="弓将",'[5]配置系数（将领）'!R532,"")))</f>
        <v>0</v>
      </c>
      <c r="T532" s="208">
        <f>IF($H532="步将",'[3]配置系数（将领）'!S532,IF($H532="骑将",'[4]配置系数（将领）'!S532,IF($H532="弓将",'[5]配置系数（将领）'!S532,"")))</f>
        <v>0</v>
      </c>
      <c r="U532" s="208" t="str">
        <f ca="1">IF($H532="步将",'[3]配置系数（将领）'!T532,IF($H532="骑将",'[4]配置系数（将领）'!T532,IF($H532="弓将",'[5]配置系数（将领）'!T532,"")))</f>
        <v/>
      </c>
      <c r="V532" s="206">
        <f t="shared" ca="1" si="34"/>
        <v>1</v>
      </c>
      <c r="X532" s="208" t="str">
        <f ca="1">IF($H532="步将",'[3]配置系数（将领）'!W532,IF($H532="骑将",'[4]配置系数（将领）'!W532,IF($H532="弓将",'[5]配置系数（将领）'!W532,"")))</f>
        <v/>
      </c>
      <c r="Y532" s="208" t="str">
        <f ca="1">IF($H532="步将",'[3]配置系数（将领）'!X532,IF($H532="骑将",'[4]配置系数（将领）'!X532,IF($H532="弓将",'[5]配置系数（将领）'!X532,"")))</f>
        <v/>
      </c>
      <c r="Z532" s="208">
        <f>IF($H532="步将",'[3]配置系数（将领）'!Y532,IF($H532="骑将",'[4]配置系数（将领）'!Y532,IF($H532="弓将",'[5]配置系数（将领）'!Y532,"")))</f>
        <v>0</v>
      </c>
      <c r="AA532" s="208">
        <f>IF($H532="步将",'[3]配置系数（将领）'!Z532,IF($H532="骑将",'[4]配置系数（将领）'!Z532,IF($H532="弓将",'[5]配置系数（将领）'!Z532,"")))</f>
        <v>0</v>
      </c>
      <c r="AB532" s="208" t="str">
        <f ca="1">IF($H532="步将",'[3]配置系数（将领）'!AA532,IF($H532="骑将",'[4]配置系数（将领）'!AA532,IF($H532="弓将",'[5]配置系数（将领）'!AA532,"")))</f>
        <v/>
      </c>
      <c r="AC532" s="206">
        <f t="shared" ca="1" si="35"/>
        <v>1</v>
      </c>
    </row>
    <row r="533" spans="3:29" x14ac:dyDescent="0.15">
      <c r="C533" s="107">
        <v>525</v>
      </c>
      <c r="D533" s="69">
        <f>IFERROR(MATCH(C533,索引!J:J,0),D532)</f>
        <v>50</v>
      </c>
      <c r="E533" s="69">
        <f t="shared" si="32"/>
        <v>1</v>
      </c>
      <c r="F533" s="69">
        <f>INDEX(索引!$F:$F,D533,1)</f>
        <v>10043</v>
      </c>
      <c r="G533" s="69" t="str">
        <f>INDEX(索引!$E:$E,D533,1)</f>
        <v>关银屏</v>
      </c>
      <c r="H533" s="69" t="str">
        <f>INDEX(索引!$G:$G,D533,1)</f>
        <v>弓将</v>
      </c>
      <c r="J533" s="208" t="str">
        <f ca="1">IF($H533="步将",'[3]配置系数（将领）'!I533,IF($H533="骑将",'[4]配置系数（将领）'!I533,IF($H533="弓将",'[5]配置系数（将领）'!I533,"")))</f>
        <v>1004300000101</v>
      </c>
      <c r="K533" s="208" t="str">
        <f ca="1">IF($H533="步将",'[3]配置系数（将领）'!J533,IF($H533="骑将",'[4]配置系数（将领）'!J533,IF($H533="弓将",'[5]配置系数（将领）'!J533,"")))</f>
        <v>普通攻击:对单体敌人造成{0}%的武力伤害</v>
      </c>
      <c r="L533" s="208">
        <f>IF($H533="步将",'[3]配置系数（将领）'!K533,IF($H533="骑将",'[4]配置系数（将领）'!K533,IF($H533="弓将",'[5]配置系数（将领）'!K533,"")))</f>
        <v>0</v>
      </c>
      <c r="M533" s="208">
        <f>IF($H533="步将",'[3]配置系数（将领）'!L533,IF($H533="骑将",'[4]配置系数（将领）'!L533,IF($H533="弓将",'[5]配置系数（将领）'!L533,"")))</f>
        <v>0</v>
      </c>
      <c r="N533" s="208" t="str">
        <f ca="1">IF($H533="步将",'[3]配置系数（将领）'!M533,IF($H533="骑将",'[4]配置系数（将领）'!M533,IF($H533="弓将",'[5]配置系数（将领）'!M533,"")))</f>
        <v>0.25+0.25+0.25+0.25+0.25+0.25+0.25+0.25+0.25+0.25+0.25+0.25+0.25+0.25+0.25+0.25+0.25</v>
      </c>
      <c r="O533" s="206">
        <f t="shared" ca="1" si="33"/>
        <v>100</v>
      </c>
      <c r="Q533" s="208" t="str">
        <f ca="1">IF($H533="步将",'[3]配置系数（将领）'!P533,IF($H533="骑将",'[4]配置系数（将领）'!P533,IF($H533="弓将",'[5]配置系数（将领）'!P533,"")))</f>
        <v/>
      </c>
      <c r="R533" s="208" t="str">
        <f ca="1">IF($H533="步将",'[3]配置系数（将领）'!Q533,IF($H533="骑将",'[4]配置系数（将领）'!Q533,IF($H533="弓将",'[5]配置系数（将领）'!Q533,"")))</f>
        <v/>
      </c>
      <c r="S533" s="208">
        <f>IF($H533="步将",'[3]配置系数（将领）'!R533,IF($H533="骑将",'[4]配置系数（将领）'!R533,IF($H533="弓将",'[5]配置系数（将领）'!R533,"")))</f>
        <v>0</v>
      </c>
      <c r="T533" s="208">
        <f>IF($H533="步将",'[3]配置系数（将领）'!S533,IF($H533="骑将",'[4]配置系数（将领）'!S533,IF($H533="弓将",'[5]配置系数（将领）'!S533,"")))</f>
        <v>0</v>
      </c>
      <c r="U533" s="208" t="str">
        <f ca="1">IF($H533="步将",'[3]配置系数（将领）'!T533,IF($H533="骑将",'[4]配置系数（将领）'!T533,IF($H533="弓将",'[5]配置系数（将领）'!T533,"")))</f>
        <v/>
      </c>
      <c r="V533" s="206">
        <f t="shared" ca="1" si="34"/>
        <v>1</v>
      </c>
      <c r="X533" s="208" t="str">
        <f ca="1">IF($H533="步将",'[3]配置系数（将领）'!W533,IF($H533="骑将",'[4]配置系数（将领）'!W533,IF($H533="弓将",'[5]配置系数（将领）'!W533,"")))</f>
        <v/>
      </c>
      <c r="Y533" s="208" t="str">
        <f ca="1">IF($H533="步将",'[3]配置系数（将领）'!X533,IF($H533="骑将",'[4]配置系数（将领）'!X533,IF($H533="弓将",'[5]配置系数（将领）'!X533,"")))</f>
        <v/>
      </c>
      <c r="Z533" s="208">
        <f>IF($H533="步将",'[3]配置系数（将领）'!Y533,IF($H533="骑将",'[4]配置系数（将领）'!Y533,IF($H533="弓将",'[5]配置系数（将领）'!Y533,"")))</f>
        <v>0</v>
      </c>
      <c r="AA533" s="208">
        <f>IF($H533="步将",'[3]配置系数（将领）'!Z533,IF($H533="骑将",'[4]配置系数（将领）'!Z533,IF($H533="弓将",'[5]配置系数（将领）'!Z533,"")))</f>
        <v>0</v>
      </c>
      <c r="AB533" s="208" t="str">
        <f ca="1">IF($H533="步将",'[3]配置系数（将领）'!AA533,IF($H533="骑将",'[4]配置系数（将领）'!AA533,IF($H533="弓将",'[5]配置系数（将领）'!AA533,"")))</f>
        <v/>
      </c>
      <c r="AC533" s="206">
        <f t="shared" ca="1" si="35"/>
        <v>1</v>
      </c>
    </row>
    <row r="534" spans="3:29" x14ac:dyDescent="0.15">
      <c r="C534" s="107">
        <v>526</v>
      </c>
      <c r="D534" s="69">
        <f>IFERROR(MATCH(C534,索引!J:J,0),D533)</f>
        <v>50</v>
      </c>
      <c r="E534" s="69">
        <f t="shared" si="32"/>
        <v>2</v>
      </c>
      <c r="F534" s="69">
        <f>INDEX(索引!$F:$F,D534,1)</f>
        <v>10043</v>
      </c>
      <c r="G534" s="69" t="str">
        <f>INDEX(索引!$E:$E,D534,1)</f>
        <v>关银屏</v>
      </c>
      <c r="H534" s="69" t="str">
        <f>INDEX(索引!$G:$G,D534,1)</f>
        <v>弓将</v>
      </c>
      <c r="J534" s="208" t="str">
        <f ca="1">IF($H534="步将",'[3]配置系数（将领）'!I534,IF($H534="骑将",'[4]配置系数（将领）'!I534,IF($H534="弓将",'[5]配置系数（将领）'!I534,"")))</f>
        <v>1004300000201</v>
      </c>
      <c r="K534" s="208" t="str">
        <f ca="1">IF($H534="步将",'[3]配置系数（将领）'!J534,IF($H534="骑将",'[4]配置系数（将领）'!J534,IF($H534="弓将",'[5]配置系数（将领）'!J534,"")))</f>
        <v xml:space="preserve">怒气技能:关银屏使周围自身或友军最多3个单位的攻击增加{0}%，持续15秒（可驱散），并且自身当前生命值降低20%。
</v>
      </c>
      <c r="L534" s="208">
        <f>IF($H534="步将",'[3]配置系数（将领）'!K534,IF($H534="骑将",'[4]配置系数（将领）'!K534,IF($H534="弓将",'[5]配置系数（将领）'!K534,"")))</f>
        <v>0</v>
      </c>
      <c r="M534" s="208">
        <f>IF($H534="步将",'[3]配置系数（将领）'!L534,IF($H534="骑将",'[4]配置系数（将领）'!L534,IF($H534="弓将",'[5]配置系数（将领）'!L534,"")))</f>
        <v>0</v>
      </c>
      <c r="N534" s="208" t="str">
        <f ca="1">IF($H534="步将",'[3]配置系数（将领）'!M534,IF($H534="骑将",'[4]配置系数（将领）'!M534,IF($H534="弓将",'[5]配置系数（将领）'!M534,"")))</f>
        <v>0.4+0.45+0.5+0.55+0.6+0.65+0.7+0.75+0.8+0.85+0.9+0.95+1+1.05+1.1+1.15+1.2</v>
      </c>
      <c r="O534" s="206">
        <f t="shared" ca="1" si="33"/>
        <v>100</v>
      </c>
      <c r="Q534" s="208" t="str">
        <f ca="1">IF($H534="步将",'[3]配置系数（将领）'!P534,IF($H534="骑将",'[4]配置系数（将领）'!P534,IF($H534="弓将",'[5]配置系数（将领）'!P534,"")))</f>
        <v/>
      </c>
      <c r="R534" s="208" t="str">
        <f ca="1">IF($H534="步将",'[3]配置系数（将领）'!Q534,IF($H534="骑将",'[4]配置系数（将领）'!Q534,IF($H534="弓将",'[5]配置系数（将领）'!Q534,"")))</f>
        <v/>
      </c>
      <c r="S534" s="208">
        <f>IF($H534="步将",'[3]配置系数（将领）'!R534,IF($H534="骑将",'[4]配置系数（将领）'!R534,IF($H534="弓将",'[5]配置系数（将领）'!R534,"")))</f>
        <v>0</v>
      </c>
      <c r="T534" s="208">
        <f>IF($H534="步将",'[3]配置系数（将领）'!S534,IF($H534="骑将",'[4]配置系数（将领）'!S534,IF($H534="弓将",'[5]配置系数（将领）'!S534,"")))</f>
        <v>0</v>
      </c>
      <c r="U534" s="208" t="str">
        <f ca="1">IF($H534="步将",'[3]配置系数（将领）'!T534,IF($H534="骑将",'[4]配置系数（将领）'!T534,IF($H534="弓将",'[5]配置系数（将领）'!T534,"")))</f>
        <v/>
      </c>
      <c r="V534" s="206">
        <f t="shared" ca="1" si="34"/>
        <v>1</v>
      </c>
      <c r="X534" s="208" t="str">
        <f ca="1">IF($H534="步将",'[3]配置系数（将领）'!W534,IF($H534="骑将",'[4]配置系数（将领）'!W534,IF($H534="弓将",'[5]配置系数（将领）'!W534,"")))</f>
        <v/>
      </c>
      <c r="Y534" s="208" t="str">
        <f ca="1">IF($H534="步将",'[3]配置系数（将领）'!X534,IF($H534="骑将",'[4]配置系数（将领）'!X534,IF($H534="弓将",'[5]配置系数（将领）'!X534,"")))</f>
        <v/>
      </c>
      <c r="Z534" s="208">
        <f>IF($H534="步将",'[3]配置系数（将领）'!Y534,IF($H534="骑将",'[4]配置系数（将领）'!Y534,IF($H534="弓将",'[5]配置系数（将领）'!Y534,"")))</f>
        <v>0</v>
      </c>
      <c r="AA534" s="208">
        <f>IF($H534="步将",'[3]配置系数（将领）'!Z534,IF($H534="骑将",'[4]配置系数（将领）'!Z534,IF($H534="弓将",'[5]配置系数（将领）'!Z534,"")))</f>
        <v>0</v>
      </c>
      <c r="AB534" s="208" t="str">
        <f ca="1">IF($H534="步将",'[3]配置系数（将领）'!AA534,IF($H534="骑将",'[4]配置系数（将领）'!AA534,IF($H534="弓将",'[5]配置系数（将领）'!AA534,"")))</f>
        <v/>
      </c>
      <c r="AC534" s="206">
        <f t="shared" ca="1" si="35"/>
        <v>1</v>
      </c>
    </row>
    <row r="535" spans="3:29" x14ac:dyDescent="0.15">
      <c r="C535" s="107">
        <v>527</v>
      </c>
      <c r="D535" s="69">
        <f>IFERROR(MATCH(C535,索引!J:J,0),D534)</f>
        <v>50</v>
      </c>
      <c r="E535" s="69">
        <f t="shared" si="32"/>
        <v>3</v>
      </c>
      <c r="F535" s="69">
        <f>INDEX(索引!$F:$F,D535,1)</f>
        <v>10043</v>
      </c>
      <c r="G535" s="69" t="str">
        <f>INDEX(索引!$E:$E,D535,1)</f>
        <v>关银屏</v>
      </c>
      <c r="H535" s="69" t="str">
        <f>INDEX(索引!$G:$G,D535,1)</f>
        <v>弓将</v>
      </c>
      <c r="J535" s="208" t="str">
        <f ca="1">IF($H535="步将",'[3]配置系数（将领）'!I535,IF($H535="骑将",'[4]配置系数（将领）'!I535,IF($H535="弓将",'[5]配置系数（将领）'!I535,"")))</f>
        <v>1004300000202</v>
      </c>
      <c r="K535" s="208" t="str">
        <f ca="1">IF($H535="步将",'[3]配置系数（将领）'!J535,IF($H535="骑将",'[4]配置系数（将领）'!J535,IF($H535="弓将",'[5]配置系数（将领）'!J535,"")))</f>
        <v xml:space="preserve">怒气技能:关银屏使周围自身或友军最多3个单位的攻击增加{0}%，持续15秒（可驱散），并且自身当前生命值降低20%。
</v>
      </c>
      <c r="L535" s="208">
        <f>IF($H535="步将",'[3]配置系数（将领）'!K535,IF($H535="骑将",'[4]配置系数（将领）'!K535,IF($H535="弓将",'[5]配置系数（将领）'!K535,"")))</f>
        <v>0</v>
      </c>
      <c r="M535" s="208">
        <f>IF($H535="步将",'[3]配置系数（将领）'!L535,IF($H535="骑将",'[4]配置系数（将领）'!L535,IF($H535="弓将",'[5]配置系数（将领）'!L535,"")))</f>
        <v>0</v>
      </c>
      <c r="N535" s="208" t="str">
        <f ca="1">IF($H535="步将",'[3]配置系数（将领）'!M535,IF($H535="骑将",'[4]配置系数（将领）'!M535,IF($H535="弓将",'[5]配置系数（将领）'!M535,"")))</f>
        <v>-0.2+-0.2+-0.2+-0.2+-0.2+-0.2+-0.2+-0.2+-0.2+-0.2+-0.2+-0.2+-0.2+-0.2+-0.2+-0.2+-0.2</v>
      </c>
      <c r="O535" s="206">
        <f t="shared" ca="1" si="33"/>
        <v>-1</v>
      </c>
      <c r="Q535" s="208" t="str">
        <f ca="1">IF($H535="步将",'[3]配置系数（将领）'!P535,IF($H535="骑将",'[4]配置系数（将领）'!P535,IF($H535="弓将",'[5]配置系数（将领）'!P535,"")))</f>
        <v/>
      </c>
      <c r="R535" s="208" t="str">
        <f ca="1">IF($H535="步将",'[3]配置系数（将领）'!Q535,IF($H535="骑将",'[4]配置系数（将领）'!Q535,IF($H535="弓将",'[5]配置系数（将领）'!Q535,"")))</f>
        <v/>
      </c>
      <c r="S535" s="208">
        <f>IF($H535="步将",'[3]配置系数（将领）'!R535,IF($H535="骑将",'[4]配置系数（将领）'!R535,IF($H535="弓将",'[5]配置系数（将领）'!R535,"")))</f>
        <v>0</v>
      </c>
      <c r="T535" s="208">
        <f>IF($H535="步将",'[3]配置系数（将领）'!S535,IF($H535="骑将",'[4]配置系数（将领）'!S535,IF($H535="弓将",'[5]配置系数（将领）'!S535,"")))</f>
        <v>0</v>
      </c>
      <c r="U535" s="208" t="str">
        <f ca="1">IF($H535="步将",'[3]配置系数（将领）'!T535,IF($H535="骑将",'[4]配置系数（将领）'!T535,IF($H535="弓将",'[5]配置系数（将领）'!T535,"")))</f>
        <v/>
      </c>
      <c r="V535" s="206">
        <f t="shared" ca="1" si="34"/>
        <v>1</v>
      </c>
      <c r="X535" s="208" t="str">
        <f ca="1">IF($H535="步将",'[3]配置系数（将领）'!W535,IF($H535="骑将",'[4]配置系数（将领）'!W535,IF($H535="弓将",'[5]配置系数（将领）'!W535,"")))</f>
        <v/>
      </c>
      <c r="Y535" s="208" t="str">
        <f ca="1">IF($H535="步将",'[3]配置系数（将领）'!X535,IF($H535="骑将",'[4]配置系数（将领）'!X535,IF($H535="弓将",'[5]配置系数（将领）'!X535,"")))</f>
        <v/>
      </c>
      <c r="Z535" s="208">
        <f>IF($H535="步将",'[3]配置系数（将领）'!Y535,IF($H535="骑将",'[4]配置系数（将领）'!Y535,IF($H535="弓将",'[5]配置系数（将领）'!Y535,"")))</f>
        <v>0</v>
      </c>
      <c r="AA535" s="208">
        <f>IF($H535="步将",'[3]配置系数（将领）'!Z535,IF($H535="骑将",'[4]配置系数（将领）'!Z535,IF($H535="弓将",'[5]配置系数（将领）'!Z535,"")))</f>
        <v>0</v>
      </c>
      <c r="AB535" s="208" t="str">
        <f ca="1">IF($H535="步将",'[3]配置系数（将领）'!AA535,IF($H535="骑将",'[4]配置系数（将领）'!AA535,IF($H535="弓将",'[5]配置系数（将领）'!AA535,"")))</f>
        <v/>
      </c>
      <c r="AC535" s="206">
        <f t="shared" ca="1" si="35"/>
        <v>1</v>
      </c>
    </row>
    <row r="536" spans="3:29" x14ac:dyDescent="0.15">
      <c r="C536" s="107">
        <v>528</v>
      </c>
      <c r="D536" s="69">
        <f>IFERROR(MATCH(C536,索引!J:J,0),D535)</f>
        <v>50</v>
      </c>
      <c r="E536" s="69">
        <f t="shared" si="32"/>
        <v>4</v>
      </c>
      <c r="F536" s="69">
        <f>INDEX(索引!$F:$F,D536,1)</f>
        <v>10043</v>
      </c>
      <c r="G536" s="69" t="str">
        <f>INDEX(索引!$E:$E,D536,1)</f>
        <v>关银屏</v>
      </c>
      <c r="H536" s="69" t="str">
        <f>INDEX(索引!$G:$G,D536,1)</f>
        <v>弓将</v>
      </c>
      <c r="J536" s="208" t="str">
        <f ca="1">IF($H536="步将",'[3]配置系数（将领）'!I536,IF($H536="骑将",'[4]配置系数（将领）'!I536,IF($H536="弓将",'[5]配置系数（将领）'!I536,"")))</f>
        <v>1004300000301</v>
      </c>
      <c r="K536" s="208" t="str">
        <f ca="1">IF($H536="步将",'[3]配置系数（将领）'!J536,IF($H536="骑将",'[4]配置系数（将领）'!J536,IF($H536="弓将",'[5]配置系数（将领）'!J536,"")))</f>
        <v>被动技能1:关银屏每损失最大生命值25%的生命，为最近的一名友方武将回复{0}点怒气。</v>
      </c>
      <c r="L536" s="208">
        <f>IF($H536="步将",'[3]配置系数（将领）'!K536,IF($H536="骑将",'[4]配置系数（将领）'!K536,IF($H536="弓将",'[5]配置系数（将领）'!K536,"")))</f>
        <v>0</v>
      </c>
      <c r="M536" s="208">
        <f>IF($H536="步将",'[3]配置系数（将领）'!L536,IF($H536="骑将",'[4]配置系数（将领）'!L536,IF($H536="弓将",'[5]配置系数（将领）'!L536,"")))</f>
        <v>0</v>
      </c>
      <c r="N536" s="208" t="str">
        <f ca="1">IF($H536="步将",'[3]配置系数（将领）'!M536,IF($H536="骑将",'[4]配置系数（将领）'!M536,IF($H536="弓将",'[5]配置系数（将领）'!M536,"")))</f>
        <v>20+22.5+25+27.5+30+32.5+35+37.5+40+42.5+45+47.5+50+52.5+55+57.5+60</v>
      </c>
      <c r="O536" s="206">
        <f t="shared" ca="1" si="33"/>
        <v>1</v>
      </c>
      <c r="Q536" s="208" t="str">
        <f ca="1">IF($H536="步将",'[3]配置系数（将领）'!P536,IF($H536="骑将",'[4]配置系数（将领）'!P536,IF($H536="弓将",'[5]配置系数（将领）'!P536,"")))</f>
        <v/>
      </c>
      <c r="R536" s="208" t="str">
        <f ca="1">IF($H536="步将",'[3]配置系数（将领）'!Q536,IF($H536="骑将",'[4]配置系数（将领）'!Q536,IF($H536="弓将",'[5]配置系数（将领）'!Q536,"")))</f>
        <v/>
      </c>
      <c r="S536" s="208">
        <f>IF($H536="步将",'[3]配置系数（将领）'!R536,IF($H536="骑将",'[4]配置系数（将领）'!R536,IF($H536="弓将",'[5]配置系数（将领）'!R536,"")))</f>
        <v>0</v>
      </c>
      <c r="T536" s="208">
        <f>IF($H536="步将",'[3]配置系数（将领）'!S536,IF($H536="骑将",'[4]配置系数（将领）'!S536,IF($H536="弓将",'[5]配置系数（将领）'!S536,"")))</f>
        <v>0</v>
      </c>
      <c r="U536" s="208" t="str">
        <f ca="1">IF($H536="步将",'[3]配置系数（将领）'!T536,IF($H536="骑将",'[4]配置系数（将领）'!T536,IF($H536="弓将",'[5]配置系数（将领）'!T536,"")))</f>
        <v/>
      </c>
      <c r="V536" s="206">
        <f t="shared" ca="1" si="34"/>
        <v>1</v>
      </c>
      <c r="X536" s="208" t="str">
        <f ca="1">IF($H536="步将",'[3]配置系数（将领）'!W536,IF($H536="骑将",'[4]配置系数（将领）'!W536,IF($H536="弓将",'[5]配置系数（将领）'!W536,"")))</f>
        <v/>
      </c>
      <c r="Y536" s="208" t="str">
        <f ca="1">IF($H536="步将",'[3]配置系数（将领）'!X536,IF($H536="骑将",'[4]配置系数（将领）'!X536,IF($H536="弓将",'[5]配置系数（将领）'!X536,"")))</f>
        <v/>
      </c>
      <c r="Z536" s="208">
        <f>IF($H536="步将",'[3]配置系数（将领）'!Y536,IF($H536="骑将",'[4]配置系数（将领）'!Y536,IF($H536="弓将",'[5]配置系数（将领）'!Y536,"")))</f>
        <v>0</v>
      </c>
      <c r="AA536" s="208">
        <f>IF($H536="步将",'[3]配置系数（将领）'!Z536,IF($H536="骑将",'[4]配置系数（将领）'!Z536,IF($H536="弓将",'[5]配置系数（将领）'!Z536,"")))</f>
        <v>0</v>
      </c>
      <c r="AB536" s="208" t="str">
        <f ca="1">IF($H536="步将",'[3]配置系数（将领）'!AA536,IF($H536="骑将",'[4]配置系数（将领）'!AA536,IF($H536="弓将",'[5]配置系数（将领）'!AA536,"")))</f>
        <v/>
      </c>
      <c r="AC536" s="206">
        <f t="shared" ca="1" si="35"/>
        <v>1</v>
      </c>
    </row>
    <row r="537" spans="3:29" x14ac:dyDescent="0.15">
      <c r="C537" s="107">
        <v>529</v>
      </c>
      <c r="D537" s="69">
        <f>IFERROR(MATCH(C537,索引!J:J,0),D536)</f>
        <v>50</v>
      </c>
      <c r="E537" s="69">
        <f t="shared" si="32"/>
        <v>5</v>
      </c>
      <c r="F537" s="69">
        <f>INDEX(索引!$F:$F,D537,1)</f>
        <v>10043</v>
      </c>
      <c r="G537" s="69" t="str">
        <f>INDEX(索引!$E:$E,D537,1)</f>
        <v>关银屏</v>
      </c>
      <c r="H537" s="69" t="str">
        <f>INDEX(索引!$G:$G,D537,1)</f>
        <v>弓将</v>
      </c>
      <c r="J537" s="208" t="str">
        <f ca="1">IF($H537="步将",'[3]配置系数（将领）'!I537,IF($H537="骑将",'[4]配置系数（将领）'!I537,IF($H537="弓将",'[5]配置系数（将领）'!I537,"")))</f>
        <v>1004300000401</v>
      </c>
      <c r="K537" s="208" t="str">
        <f ca="1">IF($H537="步将",'[3]配置系数（将领）'!J537,IF($H537="骑将",'[4]配置系数（将领）'!J537,IF($H537="弓将",'[5]配置系数（将领）'!J537,"")))</f>
        <v>被动技能2:武将率领弓兵时，弓兵的攻击速度增加8；率领弩兵时，弩兵攻击无视20%护甲。</v>
      </c>
      <c r="L537" s="208">
        <f>IF($H537="步将",'[3]配置系数（将领）'!K537,IF($H537="骑将",'[4]配置系数（将领）'!K537,IF($H537="弓将",'[5]配置系数（将领）'!K537,"")))</f>
        <v>0</v>
      </c>
      <c r="M537" s="208">
        <f>IF($H537="步将",'[3]配置系数（将领）'!L537,IF($H537="骑将",'[4]配置系数（将领）'!L537,IF($H537="弓将",'[5]配置系数（将领）'!L537,"")))</f>
        <v>0</v>
      </c>
      <c r="N537" s="208" t="str">
        <f ca="1">IF($H537="步将",'[3]配置系数（将领）'!M537,IF($H537="骑将",'[4]配置系数（将领）'!M537,IF($H537="弓将",'[5]配置系数（将领）'!M537,"")))</f>
        <v>8+8+8+8+8+8+8+8+8+8+8+8+8+8+8+8+8</v>
      </c>
      <c r="O537" s="206">
        <f t="shared" ca="1" si="33"/>
        <v>1</v>
      </c>
      <c r="Q537" s="208" t="str">
        <f ca="1">IF($H537="步将",'[3]配置系数（将领）'!P537,IF($H537="骑将",'[4]配置系数（将领）'!P537,IF($H537="弓将",'[5]配置系数（将领）'!P537,"")))</f>
        <v>1004300000402</v>
      </c>
      <c r="R537" s="208" t="str">
        <f ca="1">IF($H537="步将",'[3]配置系数（将领）'!Q537,IF($H537="骑将",'[4]配置系数（将领）'!Q537,IF($H537="弓将",'[5]配置系数（将领）'!Q537,"")))</f>
        <v>被动技能2:武将率领弓兵时，弓兵的攻击速度增加8；率领弩兵时，弩兵攻击无视20%护甲。</v>
      </c>
      <c r="S537" s="208">
        <f>IF($H537="步将",'[3]配置系数（将领）'!R537,IF($H537="骑将",'[4]配置系数（将领）'!R537,IF($H537="弓将",'[5]配置系数（将领）'!R537,"")))</f>
        <v>0</v>
      </c>
      <c r="T537" s="208">
        <f>IF($H537="步将",'[3]配置系数（将领）'!S537,IF($H537="骑将",'[4]配置系数（将领）'!S537,IF($H537="弓将",'[5]配置系数（将领）'!S537,"")))</f>
        <v>0</v>
      </c>
      <c r="U537" s="208" t="str">
        <f ca="1">IF($H537="步将",'[3]配置系数（将领）'!T537,IF($H537="骑将",'[4]配置系数（将领）'!T537,IF($H537="弓将",'[5]配置系数（将领）'!T537,"")))</f>
        <v>0.2+0.2+0.2+0.2+0.2+0.2+0.2+0.2+0.2+0.2+0.2+0.2+0.2+0.2+0.2+0.2+0.2</v>
      </c>
      <c r="V537" s="206">
        <f t="shared" ca="1" si="34"/>
        <v>1</v>
      </c>
      <c r="X537" s="208" t="str">
        <f ca="1">IF($H537="步将",'[3]配置系数（将领）'!W537,IF($H537="骑将",'[4]配置系数（将领）'!W537,IF($H537="弓将",'[5]配置系数（将领）'!W537,"")))</f>
        <v/>
      </c>
      <c r="Y537" s="208" t="str">
        <f ca="1">IF($H537="步将",'[3]配置系数（将领）'!X537,IF($H537="骑将",'[4]配置系数（将领）'!X537,IF($H537="弓将",'[5]配置系数（将领）'!X537,"")))</f>
        <v/>
      </c>
      <c r="Z537" s="208">
        <f>IF($H537="步将",'[3]配置系数（将领）'!Y537,IF($H537="骑将",'[4]配置系数（将领）'!Y537,IF($H537="弓将",'[5]配置系数（将领）'!Y537,"")))</f>
        <v>0</v>
      </c>
      <c r="AA537" s="208">
        <f>IF($H537="步将",'[3]配置系数（将领）'!Z537,IF($H537="骑将",'[4]配置系数（将领）'!Z537,IF($H537="弓将",'[5]配置系数（将领）'!Z537,"")))</f>
        <v>0</v>
      </c>
      <c r="AB537" s="208" t="str">
        <f ca="1">IF($H537="步将",'[3]配置系数（将领）'!AA537,IF($H537="骑将",'[4]配置系数（将领）'!AA537,IF($H537="弓将",'[5]配置系数（将领）'!AA537,"")))</f>
        <v/>
      </c>
      <c r="AC537" s="206">
        <f t="shared" ca="1" si="35"/>
        <v>1</v>
      </c>
    </row>
    <row r="538" spans="3:29" x14ac:dyDescent="0.15">
      <c r="C538" s="107">
        <v>530</v>
      </c>
      <c r="D538" s="69">
        <f>IFERROR(MATCH(C538,索引!J:J,0),D537)</f>
        <v>50</v>
      </c>
      <c r="E538" s="69">
        <f t="shared" si="32"/>
        <v>6</v>
      </c>
      <c r="F538" s="69">
        <f>INDEX(索引!$F:$F,D538,1)</f>
        <v>10043</v>
      </c>
      <c r="G538" s="69" t="str">
        <f>INDEX(索引!$E:$E,D538,1)</f>
        <v>关银屏</v>
      </c>
      <c r="H538" s="69" t="str">
        <f>INDEX(索引!$G:$G,D538,1)</f>
        <v>弓将</v>
      </c>
      <c r="J538" s="208" t="str">
        <f ca="1">IF($H538="步将",'[3]配置系数（将领）'!I538,IF($H538="骑将",'[4]配置系数（将领）'!I538,IF($H538="弓将",'[5]配置系数（将领）'!I538,"")))</f>
        <v>1004300000501</v>
      </c>
      <c r="K538" s="208" t="str">
        <f ca="1">IF($H538="步将",'[3]配置系数（将领）'!J538,IF($H538="骑将",'[4]配置系数（将领）'!J538,IF($H538="弓将",'[5]配置系数（将领）'!J538,"")))</f>
        <v>被动技能3:强弓劲弩，摧枯拉朽，自身普攻降低目标60点护甲，持续4秒。</v>
      </c>
      <c r="L538" s="208">
        <f>IF($H538="步将",'[3]配置系数（将领）'!K538,IF($H538="骑将",'[4]配置系数（将领）'!K538,IF($H538="弓将",'[5]配置系数（将领）'!K538,"")))</f>
        <v>0</v>
      </c>
      <c r="M538" s="208">
        <f>IF($H538="步将",'[3]配置系数（将领）'!L538,IF($H538="骑将",'[4]配置系数（将领）'!L538,IF($H538="弓将",'[5]配置系数（将领）'!L538,"")))</f>
        <v>0</v>
      </c>
      <c r="N538" s="208" t="str">
        <f ca="1">IF($H538="步将",'[3]配置系数（将领）'!M538,IF($H538="骑将",'[4]配置系数（将领）'!M538,IF($H538="弓将",'[5]配置系数（将领）'!M538,"")))</f>
        <v>-60+-60+-60+-60+-60+-60+-60+-60+-60+-60+-60+-60+-60+-60+-60+-60+-60</v>
      </c>
      <c r="O538" s="206">
        <f t="shared" ca="1" si="33"/>
        <v>-1</v>
      </c>
      <c r="Q538" s="208" t="str">
        <f ca="1">IF($H538="步将",'[3]配置系数（将领）'!P538,IF($H538="骑将",'[4]配置系数（将领）'!P538,IF($H538="弓将",'[5]配置系数（将领）'!P538,"")))</f>
        <v/>
      </c>
      <c r="R538" s="208" t="str">
        <f ca="1">IF($H538="步将",'[3]配置系数（将领）'!Q538,IF($H538="骑将",'[4]配置系数（将领）'!Q538,IF($H538="弓将",'[5]配置系数（将领）'!Q538,"")))</f>
        <v/>
      </c>
      <c r="S538" s="208">
        <f>IF($H538="步将",'[3]配置系数（将领）'!R538,IF($H538="骑将",'[4]配置系数（将领）'!R538,IF($H538="弓将",'[5]配置系数（将领）'!R538,"")))</f>
        <v>0</v>
      </c>
      <c r="T538" s="208">
        <f>IF($H538="步将",'[3]配置系数（将领）'!S538,IF($H538="骑将",'[4]配置系数（将领）'!S538,IF($H538="弓将",'[5]配置系数（将领）'!S538,"")))</f>
        <v>0</v>
      </c>
      <c r="U538" s="208" t="str">
        <f ca="1">IF($H538="步将",'[3]配置系数（将领）'!T538,IF($H538="骑将",'[4]配置系数（将领）'!T538,IF($H538="弓将",'[5]配置系数（将领）'!T538,"")))</f>
        <v/>
      </c>
      <c r="V538" s="206">
        <f t="shared" ca="1" si="34"/>
        <v>1</v>
      </c>
      <c r="X538" s="208" t="str">
        <f ca="1">IF($H538="步将",'[3]配置系数（将领）'!W538,IF($H538="骑将",'[4]配置系数（将领）'!W538,IF($H538="弓将",'[5]配置系数（将领）'!W538,"")))</f>
        <v/>
      </c>
      <c r="Y538" s="208" t="str">
        <f ca="1">IF($H538="步将",'[3]配置系数（将领）'!X538,IF($H538="骑将",'[4]配置系数（将领）'!X538,IF($H538="弓将",'[5]配置系数（将领）'!X538,"")))</f>
        <v/>
      </c>
      <c r="Z538" s="208">
        <f>IF($H538="步将",'[3]配置系数（将领）'!Y538,IF($H538="骑将",'[4]配置系数（将领）'!Y538,IF($H538="弓将",'[5]配置系数（将领）'!Y538,"")))</f>
        <v>0</v>
      </c>
      <c r="AA538" s="208">
        <f>IF($H538="步将",'[3]配置系数（将领）'!Z538,IF($H538="骑将",'[4]配置系数（将领）'!Z538,IF($H538="弓将",'[5]配置系数（将领）'!Z538,"")))</f>
        <v>0</v>
      </c>
      <c r="AB538" s="208" t="str">
        <f ca="1">IF($H538="步将",'[3]配置系数（将领）'!AA538,IF($H538="骑将",'[4]配置系数（将领）'!AA538,IF($H538="弓将",'[5]配置系数（将领）'!AA538,"")))</f>
        <v/>
      </c>
      <c r="AC538" s="206">
        <f t="shared" ca="1" si="35"/>
        <v>1</v>
      </c>
    </row>
    <row r="539" spans="3:29" x14ac:dyDescent="0.15">
      <c r="C539" s="107">
        <v>531</v>
      </c>
      <c r="D539" s="69">
        <f>IFERROR(MATCH(C539,索引!J:J,0),D538)</f>
        <v>50</v>
      </c>
      <c r="E539" s="69">
        <f t="shared" si="32"/>
        <v>7</v>
      </c>
      <c r="F539" s="69">
        <f>INDEX(索引!$F:$F,D539,1)</f>
        <v>10043</v>
      </c>
      <c r="G539" s="69" t="str">
        <f>INDEX(索引!$E:$E,D539,1)</f>
        <v>关银屏</v>
      </c>
      <c r="H539" s="69" t="str">
        <f>INDEX(索引!$G:$G,D539,1)</f>
        <v>弓将</v>
      </c>
      <c r="J539" s="208" t="str">
        <f ca="1">IF($H539="步将",'[3]配置系数（将领）'!I539,IF($H539="骑将",'[4]配置系数（将领）'!I539,IF($H539="弓将",'[5]配置系数（将领）'!I539,"")))</f>
        <v/>
      </c>
      <c r="K539" s="208" t="str">
        <f ca="1">IF($H539="步将",'[3]配置系数（将领）'!J539,IF($H539="骑将",'[4]配置系数（将领）'!J539,IF($H539="弓将",'[5]配置系数（将领）'!J539,"")))</f>
        <v/>
      </c>
      <c r="L539" s="208">
        <f>IF($H539="步将",'[3]配置系数（将领）'!K539,IF($H539="骑将",'[4]配置系数（将领）'!K539,IF($H539="弓将",'[5]配置系数（将领）'!K539,"")))</f>
        <v>0</v>
      </c>
      <c r="M539" s="208">
        <f>IF($H539="步将",'[3]配置系数（将领）'!L539,IF($H539="骑将",'[4]配置系数（将领）'!L539,IF($H539="弓将",'[5]配置系数（将领）'!L539,"")))</f>
        <v>0</v>
      </c>
      <c r="N539" s="208" t="str">
        <f ca="1">IF($H539="步将",'[3]配置系数（将领）'!M539,IF($H539="骑将",'[4]配置系数（将领）'!M539,IF($H539="弓将",'[5]配置系数（将领）'!M539,"")))</f>
        <v/>
      </c>
      <c r="O539" s="206">
        <f t="shared" ca="1" si="33"/>
        <v>1</v>
      </c>
      <c r="Q539" s="208" t="str">
        <f ca="1">IF($H539="步将",'[3]配置系数（将领）'!P539,IF($H539="骑将",'[4]配置系数（将领）'!P539,IF($H539="弓将",'[5]配置系数（将领）'!P539,"")))</f>
        <v/>
      </c>
      <c r="R539" s="208" t="str">
        <f ca="1">IF($H539="步将",'[3]配置系数（将领）'!Q539,IF($H539="骑将",'[4]配置系数（将领）'!Q539,IF($H539="弓将",'[5]配置系数（将领）'!Q539,"")))</f>
        <v/>
      </c>
      <c r="S539" s="208">
        <f>IF($H539="步将",'[3]配置系数（将领）'!R539,IF($H539="骑将",'[4]配置系数（将领）'!R539,IF($H539="弓将",'[5]配置系数（将领）'!R539,"")))</f>
        <v>0</v>
      </c>
      <c r="T539" s="208">
        <f>IF($H539="步将",'[3]配置系数（将领）'!S539,IF($H539="骑将",'[4]配置系数（将领）'!S539,IF($H539="弓将",'[5]配置系数（将领）'!S539,"")))</f>
        <v>0</v>
      </c>
      <c r="U539" s="208" t="str">
        <f ca="1">IF($H539="步将",'[3]配置系数（将领）'!T539,IF($H539="骑将",'[4]配置系数（将领）'!T539,IF($H539="弓将",'[5]配置系数（将领）'!T539,"")))</f>
        <v/>
      </c>
      <c r="V539" s="206">
        <f t="shared" ca="1" si="34"/>
        <v>1</v>
      </c>
      <c r="X539" s="208" t="str">
        <f ca="1">IF($H539="步将",'[3]配置系数（将领）'!W539,IF($H539="骑将",'[4]配置系数（将领）'!W539,IF($H539="弓将",'[5]配置系数（将领）'!W539,"")))</f>
        <v/>
      </c>
      <c r="Y539" s="208" t="str">
        <f ca="1">IF($H539="步将",'[3]配置系数（将领）'!X539,IF($H539="骑将",'[4]配置系数（将领）'!X539,IF($H539="弓将",'[5]配置系数（将领）'!X539,"")))</f>
        <v/>
      </c>
      <c r="Z539" s="208">
        <f>IF($H539="步将",'[3]配置系数（将领）'!Y539,IF($H539="骑将",'[4]配置系数（将领）'!Y539,IF($H539="弓将",'[5]配置系数（将领）'!Y539,"")))</f>
        <v>0</v>
      </c>
      <c r="AA539" s="208">
        <f>IF($H539="步将",'[3]配置系数（将领）'!Z539,IF($H539="骑将",'[4]配置系数（将领）'!Z539,IF($H539="弓将",'[5]配置系数（将领）'!Z539,"")))</f>
        <v>0</v>
      </c>
      <c r="AB539" s="208" t="str">
        <f ca="1">IF($H539="步将",'[3]配置系数（将领）'!AA539,IF($H539="骑将",'[4]配置系数（将领）'!AA539,IF($H539="弓将",'[5]配置系数（将领）'!AA539,"")))</f>
        <v/>
      </c>
      <c r="AC539" s="206">
        <f t="shared" ca="1" si="35"/>
        <v>1</v>
      </c>
    </row>
    <row r="540" spans="3:29" x14ac:dyDescent="0.15">
      <c r="C540" s="107">
        <v>532</v>
      </c>
      <c r="D540" s="69">
        <f>IFERROR(MATCH(C540,索引!J:J,0),D539)</f>
        <v>50</v>
      </c>
      <c r="E540" s="69">
        <f t="shared" si="32"/>
        <v>8</v>
      </c>
      <c r="F540" s="69">
        <f>INDEX(索引!$F:$F,D540,1)</f>
        <v>10043</v>
      </c>
      <c r="G540" s="69" t="str">
        <f>INDEX(索引!$E:$E,D540,1)</f>
        <v>关银屏</v>
      </c>
      <c r="H540" s="69" t="str">
        <f>INDEX(索引!$G:$G,D540,1)</f>
        <v>弓将</v>
      </c>
      <c r="J540" s="208" t="str">
        <f ca="1">IF($H540="步将",'[3]配置系数（将领）'!I540,IF($H540="骑将",'[4]配置系数（将领）'!I540,IF($H540="弓将",'[5]配置系数（将领）'!I540,"")))</f>
        <v/>
      </c>
      <c r="K540" s="208" t="str">
        <f ca="1">IF($H540="步将",'[3]配置系数（将领）'!J540,IF($H540="骑将",'[4]配置系数（将领）'!J540,IF($H540="弓将",'[5]配置系数（将领）'!J540,"")))</f>
        <v/>
      </c>
      <c r="L540" s="208">
        <f>IF($H540="步将",'[3]配置系数（将领）'!K540,IF($H540="骑将",'[4]配置系数（将领）'!K540,IF($H540="弓将",'[5]配置系数（将领）'!K540,"")))</f>
        <v>0</v>
      </c>
      <c r="M540" s="208">
        <f>IF($H540="步将",'[3]配置系数（将领）'!L540,IF($H540="骑将",'[4]配置系数（将领）'!L540,IF($H540="弓将",'[5]配置系数（将领）'!L540,"")))</f>
        <v>0</v>
      </c>
      <c r="N540" s="208" t="str">
        <f ca="1">IF($H540="步将",'[3]配置系数（将领）'!M540,IF($H540="骑将",'[4]配置系数（将领）'!M540,IF($H540="弓将",'[5]配置系数（将领）'!M540,"")))</f>
        <v/>
      </c>
      <c r="O540" s="206">
        <f t="shared" ca="1" si="33"/>
        <v>1</v>
      </c>
      <c r="Q540" s="208" t="str">
        <f ca="1">IF($H540="步将",'[3]配置系数（将领）'!P540,IF($H540="骑将",'[4]配置系数（将领）'!P540,IF($H540="弓将",'[5]配置系数（将领）'!P540,"")))</f>
        <v/>
      </c>
      <c r="R540" s="208" t="str">
        <f ca="1">IF($H540="步将",'[3]配置系数（将领）'!Q540,IF($H540="骑将",'[4]配置系数（将领）'!Q540,IF($H540="弓将",'[5]配置系数（将领）'!Q540,"")))</f>
        <v/>
      </c>
      <c r="S540" s="208">
        <f>IF($H540="步将",'[3]配置系数（将领）'!R540,IF($H540="骑将",'[4]配置系数（将领）'!R540,IF($H540="弓将",'[5]配置系数（将领）'!R540,"")))</f>
        <v>0</v>
      </c>
      <c r="T540" s="208">
        <f>IF($H540="步将",'[3]配置系数（将领）'!S540,IF($H540="骑将",'[4]配置系数（将领）'!S540,IF($H540="弓将",'[5]配置系数（将领）'!S540,"")))</f>
        <v>0</v>
      </c>
      <c r="U540" s="208" t="str">
        <f ca="1">IF($H540="步将",'[3]配置系数（将领）'!T540,IF($H540="骑将",'[4]配置系数（将领）'!T540,IF($H540="弓将",'[5]配置系数（将领）'!T540,"")))</f>
        <v/>
      </c>
      <c r="V540" s="206">
        <f t="shared" ca="1" si="34"/>
        <v>1</v>
      </c>
      <c r="X540" s="208" t="str">
        <f ca="1">IF($H540="步将",'[3]配置系数（将领）'!W540,IF($H540="骑将",'[4]配置系数（将领）'!W540,IF($H540="弓将",'[5]配置系数（将领）'!W540,"")))</f>
        <v/>
      </c>
      <c r="Y540" s="208" t="str">
        <f ca="1">IF($H540="步将",'[3]配置系数（将领）'!X540,IF($H540="骑将",'[4]配置系数（将领）'!X540,IF($H540="弓将",'[5]配置系数（将领）'!X540,"")))</f>
        <v/>
      </c>
      <c r="Z540" s="208">
        <f>IF($H540="步将",'[3]配置系数（将领）'!Y540,IF($H540="骑将",'[4]配置系数（将领）'!Y540,IF($H540="弓将",'[5]配置系数（将领）'!Y540,"")))</f>
        <v>0</v>
      </c>
      <c r="AA540" s="208">
        <f>IF($H540="步将",'[3]配置系数（将领）'!Z540,IF($H540="骑将",'[4]配置系数（将领）'!Z540,IF($H540="弓将",'[5]配置系数（将领）'!Z540,"")))</f>
        <v>0</v>
      </c>
      <c r="AB540" s="208" t="str">
        <f ca="1">IF($H540="步将",'[3]配置系数（将领）'!AA540,IF($H540="骑将",'[4]配置系数（将领）'!AA540,IF($H540="弓将",'[5]配置系数（将领）'!AA540,"")))</f>
        <v/>
      </c>
      <c r="AC540" s="206">
        <f t="shared" ca="1" si="35"/>
        <v>1</v>
      </c>
    </row>
    <row r="541" spans="3:29" x14ac:dyDescent="0.15">
      <c r="C541" s="107">
        <v>533</v>
      </c>
      <c r="D541" s="69">
        <f>IFERROR(MATCH(C541,索引!J:J,0),D540)</f>
        <v>50</v>
      </c>
      <c r="E541" s="69">
        <f t="shared" si="32"/>
        <v>9</v>
      </c>
      <c r="F541" s="69">
        <f>INDEX(索引!$F:$F,D541,1)</f>
        <v>10043</v>
      </c>
      <c r="G541" s="69" t="str">
        <f>INDEX(索引!$E:$E,D541,1)</f>
        <v>关银屏</v>
      </c>
      <c r="H541" s="69" t="str">
        <f>INDEX(索引!$G:$G,D541,1)</f>
        <v>弓将</v>
      </c>
      <c r="J541" s="208" t="str">
        <f ca="1">IF($H541="步将",'[3]配置系数（将领）'!I541,IF($H541="骑将",'[4]配置系数（将领）'!I541,IF($H541="弓将",'[5]配置系数（将领）'!I541,"")))</f>
        <v/>
      </c>
      <c r="K541" s="208" t="str">
        <f ca="1">IF($H541="步将",'[3]配置系数（将领）'!J541,IF($H541="骑将",'[4]配置系数（将领）'!J541,IF($H541="弓将",'[5]配置系数（将领）'!J541,"")))</f>
        <v/>
      </c>
      <c r="L541" s="208">
        <f>IF($H541="步将",'[3]配置系数（将领）'!K541,IF($H541="骑将",'[4]配置系数（将领）'!K541,IF($H541="弓将",'[5]配置系数（将领）'!K541,"")))</f>
        <v>0</v>
      </c>
      <c r="M541" s="208">
        <f>IF($H541="步将",'[3]配置系数（将领）'!L541,IF($H541="骑将",'[4]配置系数（将领）'!L541,IF($H541="弓将",'[5]配置系数（将领）'!L541,"")))</f>
        <v>0</v>
      </c>
      <c r="N541" s="208" t="str">
        <f ca="1">IF($H541="步将",'[3]配置系数（将领）'!M541,IF($H541="骑将",'[4]配置系数（将领）'!M541,IF($H541="弓将",'[5]配置系数（将领）'!M541,"")))</f>
        <v/>
      </c>
      <c r="O541" s="206">
        <f t="shared" ca="1" si="33"/>
        <v>1</v>
      </c>
      <c r="Q541" s="208" t="str">
        <f ca="1">IF($H541="步将",'[3]配置系数（将领）'!P541,IF($H541="骑将",'[4]配置系数（将领）'!P541,IF($H541="弓将",'[5]配置系数（将领）'!P541,"")))</f>
        <v/>
      </c>
      <c r="R541" s="208" t="str">
        <f ca="1">IF($H541="步将",'[3]配置系数（将领）'!Q541,IF($H541="骑将",'[4]配置系数（将领）'!Q541,IF($H541="弓将",'[5]配置系数（将领）'!Q541,"")))</f>
        <v/>
      </c>
      <c r="S541" s="208">
        <f>IF($H541="步将",'[3]配置系数（将领）'!R541,IF($H541="骑将",'[4]配置系数（将领）'!R541,IF($H541="弓将",'[5]配置系数（将领）'!R541,"")))</f>
        <v>0</v>
      </c>
      <c r="T541" s="208">
        <f>IF($H541="步将",'[3]配置系数（将领）'!S541,IF($H541="骑将",'[4]配置系数（将领）'!S541,IF($H541="弓将",'[5]配置系数（将领）'!S541,"")))</f>
        <v>0</v>
      </c>
      <c r="U541" s="208" t="str">
        <f ca="1">IF($H541="步将",'[3]配置系数（将领）'!T541,IF($H541="骑将",'[4]配置系数（将领）'!T541,IF($H541="弓将",'[5]配置系数（将领）'!T541,"")))</f>
        <v/>
      </c>
      <c r="V541" s="206">
        <f t="shared" ca="1" si="34"/>
        <v>1</v>
      </c>
      <c r="X541" s="208" t="str">
        <f ca="1">IF($H541="步将",'[3]配置系数（将领）'!W541,IF($H541="骑将",'[4]配置系数（将领）'!W541,IF($H541="弓将",'[5]配置系数（将领）'!W541,"")))</f>
        <v/>
      </c>
      <c r="Y541" s="208" t="str">
        <f ca="1">IF($H541="步将",'[3]配置系数（将领）'!X541,IF($H541="骑将",'[4]配置系数（将领）'!X541,IF($H541="弓将",'[5]配置系数（将领）'!X541,"")))</f>
        <v/>
      </c>
      <c r="Z541" s="208">
        <f>IF($H541="步将",'[3]配置系数（将领）'!Y541,IF($H541="骑将",'[4]配置系数（将领）'!Y541,IF($H541="弓将",'[5]配置系数（将领）'!Y541,"")))</f>
        <v>0</v>
      </c>
      <c r="AA541" s="208">
        <f>IF($H541="步将",'[3]配置系数（将领）'!Z541,IF($H541="骑将",'[4]配置系数（将领）'!Z541,IF($H541="弓将",'[5]配置系数（将领）'!Z541,"")))</f>
        <v>0</v>
      </c>
      <c r="AB541" s="208" t="str">
        <f ca="1">IF($H541="步将",'[3]配置系数（将领）'!AA541,IF($H541="骑将",'[4]配置系数（将领）'!AA541,IF($H541="弓将",'[5]配置系数（将领）'!AA541,"")))</f>
        <v/>
      </c>
      <c r="AC541" s="206">
        <f t="shared" ca="1" si="35"/>
        <v>1</v>
      </c>
    </row>
    <row r="542" spans="3:29" x14ac:dyDescent="0.15">
      <c r="C542" s="107">
        <v>534</v>
      </c>
      <c r="D542" s="69">
        <f>IFERROR(MATCH(C542,索引!J:J,0),D541)</f>
        <v>50</v>
      </c>
      <c r="E542" s="69">
        <f t="shared" si="32"/>
        <v>10</v>
      </c>
      <c r="F542" s="69">
        <f>INDEX(索引!$F:$F,D542,1)</f>
        <v>10043</v>
      </c>
      <c r="G542" s="69" t="str">
        <f>INDEX(索引!$E:$E,D542,1)</f>
        <v>关银屏</v>
      </c>
      <c r="H542" s="69" t="str">
        <f>INDEX(索引!$G:$G,D542,1)</f>
        <v>弓将</v>
      </c>
      <c r="J542" s="208" t="str">
        <f ca="1">IF($H542="步将",'[3]配置系数（将领）'!I542,IF($H542="骑将",'[4]配置系数（将领）'!I542,IF($H542="弓将",'[5]配置系数（将领）'!I542,"")))</f>
        <v/>
      </c>
      <c r="K542" s="208" t="str">
        <f ca="1">IF($H542="步将",'[3]配置系数（将领）'!J542,IF($H542="骑将",'[4]配置系数（将领）'!J542,IF($H542="弓将",'[5]配置系数（将领）'!J542,"")))</f>
        <v/>
      </c>
      <c r="L542" s="208">
        <f>IF($H542="步将",'[3]配置系数（将领）'!K542,IF($H542="骑将",'[4]配置系数（将领）'!K542,IF($H542="弓将",'[5]配置系数（将领）'!K542,"")))</f>
        <v>0</v>
      </c>
      <c r="M542" s="208">
        <f>IF($H542="步将",'[3]配置系数（将领）'!L542,IF($H542="骑将",'[4]配置系数（将领）'!L542,IF($H542="弓将",'[5]配置系数（将领）'!L542,"")))</f>
        <v>0</v>
      </c>
      <c r="N542" s="208" t="str">
        <f ca="1">IF($H542="步将",'[3]配置系数（将领）'!M542,IF($H542="骑将",'[4]配置系数（将领）'!M542,IF($H542="弓将",'[5]配置系数（将领）'!M542,"")))</f>
        <v/>
      </c>
      <c r="O542" s="206">
        <f t="shared" ca="1" si="33"/>
        <v>1</v>
      </c>
      <c r="Q542" s="208" t="str">
        <f ca="1">IF($H542="步将",'[3]配置系数（将领）'!P542,IF($H542="骑将",'[4]配置系数（将领）'!P542,IF($H542="弓将",'[5]配置系数（将领）'!P542,"")))</f>
        <v/>
      </c>
      <c r="R542" s="208" t="str">
        <f ca="1">IF($H542="步将",'[3]配置系数（将领）'!Q542,IF($H542="骑将",'[4]配置系数（将领）'!Q542,IF($H542="弓将",'[5]配置系数（将领）'!Q542,"")))</f>
        <v/>
      </c>
      <c r="S542" s="208">
        <f>IF($H542="步将",'[3]配置系数（将领）'!R542,IF($H542="骑将",'[4]配置系数（将领）'!R542,IF($H542="弓将",'[5]配置系数（将领）'!R542,"")))</f>
        <v>0</v>
      </c>
      <c r="T542" s="208">
        <f>IF($H542="步将",'[3]配置系数（将领）'!S542,IF($H542="骑将",'[4]配置系数（将领）'!S542,IF($H542="弓将",'[5]配置系数（将领）'!S542,"")))</f>
        <v>0</v>
      </c>
      <c r="U542" s="208" t="str">
        <f ca="1">IF($H542="步将",'[3]配置系数（将领）'!T542,IF($H542="骑将",'[4]配置系数（将领）'!T542,IF($H542="弓将",'[5]配置系数（将领）'!T542,"")))</f>
        <v/>
      </c>
      <c r="V542" s="206">
        <f t="shared" ca="1" si="34"/>
        <v>1</v>
      </c>
      <c r="X542" s="208" t="str">
        <f ca="1">IF($H542="步将",'[3]配置系数（将领）'!W542,IF($H542="骑将",'[4]配置系数（将领）'!W542,IF($H542="弓将",'[5]配置系数（将领）'!W542,"")))</f>
        <v/>
      </c>
      <c r="Y542" s="208" t="str">
        <f ca="1">IF($H542="步将",'[3]配置系数（将领）'!X542,IF($H542="骑将",'[4]配置系数（将领）'!X542,IF($H542="弓将",'[5]配置系数（将领）'!X542,"")))</f>
        <v/>
      </c>
      <c r="Z542" s="208">
        <f>IF($H542="步将",'[3]配置系数（将领）'!Y542,IF($H542="骑将",'[4]配置系数（将领）'!Y542,IF($H542="弓将",'[5]配置系数（将领）'!Y542,"")))</f>
        <v>0</v>
      </c>
      <c r="AA542" s="208">
        <f>IF($H542="步将",'[3]配置系数（将领）'!Z542,IF($H542="骑将",'[4]配置系数（将领）'!Z542,IF($H542="弓将",'[5]配置系数（将领）'!Z542,"")))</f>
        <v>0</v>
      </c>
      <c r="AB542" s="208" t="str">
        <f ca="1">IF($H542="步将",'[3]配置系数（将领）'!AA542,IF($H542="骑将",'[4]配置系数（将领）'!AA542,IF($H542="弓将",'[5]配置系数（将领）'!AA542,"")))</f>
        <v/>
      </c>
      <c r="AC542" s="206">
        <f t="shared" ca="1" si="35"/>
        <v>1</v>
      </c>
    </row>
    <row r="543" spans="3:29" x14ac:dyDescent="0.15">
      <c r="C543" s="107">
        <v>535</v>
      </c>
      <c r="D543" s="69">
        <f>IFERROR(MATCH(C543,索引!J:J,0),D542)</f>
        <v>50</v>
      </c>
      <c r="E543" s="69">
        <f t="shared" si="32"/>
        <v>11</v>
      </c>
      <c r="F543" s="69">
        <f>INDEX(索引!$F:$F,D543,1)</f>
        <v>10043</v>
      </c>
      <c r="G543" s="69" t="str">
        <f>INDEX(索引!$E:$E,D543,1)</f>
        <v>关银屏</v>
      </c>
      <c r="H543" s="69" t="str">
        <f>INDEX(索引!$G:$G,D543,1)</f>
        <v>弓将</v>
      </c>
      <c r="J543" s="208" t="str">
        <f ca="1">IF($H543="步将",'[3]配置系数（将领）'!I543,IF($H543="骑将",'[4]配置系数（将领）'!I543,IF($H543="弓将",'[5]配置系数（将领）'!I543,"")))</f>
        <v/>
      </c>
      <c r="K543" s="208" t="str">
        <f ca="1">IF($H543="步将",'[3]配置系数（将领）'!J543,IF($H543="骑将",'[4]配置系数（将领）'!J543,IF($H543="弓将",'[5]配置系数（将领）'!J543,"")))</f>
        <v/>
      </c>
      <c r="L543" s="208">
        <f>IF($H543="步将",'[3]配置系数（将领）'!K543,IF($H543="骑将",'[4]配置系数（将领）'!K543,IF($H543="弓将",'[5]配置系数（将领）'!K543,"")))</f>
        <v>0</v>
      </c>
      <c r="M543" s="208">
        <f>IF($H543="步将",'[3]配置系数（将领）'!L543,IF($H543="骑将",'[4]配置系数（将领）'!L543,IF($H543="弓将",'[5]配置系数（将领）'!L543,"")))</f>
        <v>0</v>
      </c>
      <c r="N543" s="208" t="str">
        <f ca="1">IF($H543="步将",'[3]配置系数（将领）'!M543,IF($H543="骑将",'[4]配置系数（将领）'!M543,IF($H543="弓将",'[5]配置系数（将领）'!M543,"")))</f>
        <v/>
      </c>
      <c r="O543" s="206">
        <f t="shared" ca="1" si="33"/>
        <v>1</v>
      </c>
      <c r="Q543" s="208" t="str">
        <f ca="1">IF($H543="步将",'[3]配置系数（将领）'!P543,IF($H543="骑将",'[4]配置系数（将领）'!P543,IF($H543="弓将",'[5]配置系数（将领）'!P543,"")))</f>
        <v/>
      </c>
      <c r="R543" s="208" t="str">
        <f ca="1">IF($H543="步将",'[3]配置系数（将领）'!Q543,IF($H543="骑将",'[4]配置系数（将领）'!Q543,IF($H543="弓将",'[5]配置系数（将领）'!Q543,"")))</f>
        <v/>
      </c>
      <c r="S543" s="208">
        <f>IF($H543="步将",'[3]配置系数（将领）'!R543,IF($H543="骑将",'[4]配置系数（将领）'!R543,IF($H543="弓将",'[5]配置系数（将领）'!R543,"")))</f>
        <v>0</v>
      </c>
      <c r="T543" s="208">
        <f>IF($H543="步将",'[3]配置系数（将领）'!S543,IF($H543="骑将",'[4]配置系数（将领）'!S543,IF($H543="弓将",'[5]配置系数（将领）'!S543,"")))</f>
        <v>0</v>
      </c>
      <c r="U543" s="208" t="str">
        <f ca="1">IF($H543="步将",'[3]配置系数（将领）'!T543,IF($H543="骑将",'[4]配置系数（将领）'!T543,IF($H543="弓将",'[5]配置系数（将领）'!T543,"")))</f>
        <v/>
      </c>
      <c r="V543" s="206">
        <f t="shared" ca="1" si="34"/>
        <v>1</v>
      </c>
      <c r="X543" s="208" t="str">
        <f ca="1">IF($H543="步将",'[3]配置系数（将领）'!W543,IF($H543="骑将",'[4]配置系数（将领）'!W543,IF($H543="弓将",'[5]配置系数（将领）'!W543,"")))</f>
        <v/>
      </c>
      <c r="Y543" s="208" t="str">
        <f ca="1">IF($H543="步将",'[3]配置系数（将领）'!X543,IF($H543="骑将",'[4]配置系数（将领）'!X543,IF($H543="弓将",'[5]配置系数（将领）'!X543,"")))</f>
        <v/>
      </c>
      <c r="Z543" s="208">
        <f>IF($H543="步将",'[3]配置系数（将领）'!Y543,IF($H543="骑将",'[4]配置系数（将领）'!Y543,IF($H543="弓将",'[5]配置系数（将领）'!Y543,"")))</f>
        <v>0</v>
      </c>
      <c r="AA543" s="208">
        <f>IF($H543="步将",'[3]配置系数（将领）'!Z543,IF($H543="骑将",'[4]配置系数（将领）'!Z543,IF($H543="弓将",'[5]配置系数（将领）'!Z543,"")))</f>
        <v>0</v>
      </c>
      <c r="AB543" s="208" t="str">
        <f ca="1">IF($H543="步将",'[3]配置系数（将领）'!AA543,IF($H543="骑将",'[4]配置系数（将领）'!AA543,IF($H543="弓将",'[5]配置系数（将领）'!AA543,"")))</f>
        <v/>
      </c>
      <c r="AC543" s="206">
        <f t="shared" ca="1" si="35"/>
        <v>1</v>
      </c>
    </row>
    <row r="544" spans="3:29" x14ac:dyDescent="0.15">
      <c r="C544" s="107">
        <v>536</v>
      </c>
      <c r="D544" s="69">
        <f>IFERROR(MATCH(C544,索引!J:J,0),D543)</f>
        <v>50</v>
      </c>
      <c r="E544" s="69">
        <f t="shared" si="32"/>
        <v>12</v>
      </c>
      <c r="F544" s="69">
        <f>INDEX(索引!$F:$F,D544,1)</f>
        <v>10043</v>
      </c>
      <c r="G544" s="69" t="str">
        <f>INDEX(索引!$E:$E,D544,1)</f>
        <v>关银屏</v>
      </c>
      <c r="H544" s="69" t="str">
        <f>INDEX(索引!$G:$G,D544,1)</f>
        <v>弓将</v>
      </c>
      <c r="J544" s="208" t="str">
        <f ca="1">IF($H544="步将",'[3]配置系数（将领）'!I544,IF($H544="骑将",'[4]配置系数（将领）'!I544,IF($H544="弓将",'[5]配置系数（将领）'!I544,"")))</f>
        <v/>
      </c>
      <c r="K544" s="208" t="str">
        <f ca="1">IF($H544="步将",'[3]配置系数（将领）'!J544,IF($H544="骑将",'[4]配置系数（将领）'!J544,IF($H544="弓将",'[5]配置系数（将领）'!J544,"")))</f>
        <v/>
      </c>
      <c r="L544" s="208">
        <f>IF($H544="步将",'[3]配置系数（将领）'!K544,IF($H544="骑将",'[4]配置系数（将领）'!K544,IF($H544="弓将",'[5]配置系数（将领）'!K544,"")))</f>
        <v>0</v>
      </c>
      <c r="M544" s="208">
        <f>IF($H544="步将",'[3]配置系数（将领）'!L544,IF($H544="骑将",'[4]配置系数（将领）'!L544,IF($H544="弓将",'[5]配置系数（将领）'!L544,"")))</f>
        <v>0</v>
      </c>
      <c r="N544" s="208" t="str">
        <f ca="1">IF($H544="步将",'[3]配置系数（将领）'!M544,IF($H544="骑将",'[4]配置系数（将领）'!M544,IF($H544="弓将",'[5]配置系数（将领）'!M544,"")))</f>
        <v/>
      </c>
      <c r="O544" s="206">
        <f t="shared" ca="1" si="33"/>
        <v>1</v>
      </c>
      <c r="Q544" s="208" t="str">
        <f ca="1">IF($H544="步将",'[3]配置系数（将领）'!P544,IF($H544="骑将",'[4]配置系数（将领）'!P544,IF($H544="弓将",'[5]配置系数（将领）'!P544,"")))</f>
        <v/>
      </c>
      <c r="R544" s="208" t="str">
        <f ca="1">IF($H544="步将",'[3]配置系数（将领）'!Q544,IF($H544="骑将",'[4]配置系数（将领）'!Q544,IF($H544="弓将",'[5]配置系数（将领）'!Q544,"")))</f>
        <v/>
      </c>
      <c r="S544" s="208">
        <f>IF($H544="步将",'[3]配置系数（将领）'!R544,IF($H544="骑将",'[4]配置系数（将领）'!R544,IF($H544="弓将",'[5]配置系数（将领）'!R544,"")))</f>
        <v>0</v>
      </c>
      <c r="T544" s="208">
        <f>IF($H544="步将",'[3]配置系数（将领）'!S544,IF($H544="骑将",'[4]配置系数（将领）'!S544,IF($H544="弓将",'[5]配置系数（将领）'!S544,"")))</f>
        <v>0</v>
      </c>
      <c r="U544" s="208" t="str">
        <f ca="1">IF($H544="步将",'[3]配置系数（将领）'!T544,IF($H544="骑将",'[4]配置系数（将领）'!T544,IF($H544="弓将",'[5]配置系数（将领）'!T544,"")))</f>
        <v/>
      </c>
      <c r="V544" s="206">
        <f t="shared" ca="1" si="34"/>
        <v>1</v>
      </c>
      <c r="X544" s="208" t="str">
        <f ca="1">IF($H544="步将",'[3]配置系数（将领）'!W544,IF($H544="骑将",'[4]配置系数（将领）'!W544,IF($H544="弓将",'[5]配置系数（将领）'!W544,"")))</f>
        <v/>
      </c>
      <c r="Y544" s="208" t="str">
        <f ca="1">IF($H544="步将",'[3]配置系数（将领）'!X544,IF($H544="骑将",'[4]配置系数（将领）'!X544,IF($H544="弓将",'[5]配置系数（将领）'!X544,"")))</f>
        <v/>
      </c>
      <c r="Z544" s="208">
        <f>IF($H544="步将",'[3]配置系数（将领）'!Y544,IF($H544="骑将",'[4]配置系数（将领）'!Y544,IF($H544="弓将",'[5]配置系数（将领）'!Y544,"")))</f>
        <v>0</v>
      </c>
      <c r="AA544" s="208">
        <f>IF($H544="步将",'[3]配置系数（将领）'!Z544,IF($H544="骑将",'[4]配置系数（将领）'!Z544,IF($H544="弓将",'[5]配置系数（将领）'!Z544,"")))</f>
        <v>0</v>
      </c>
      <c r="AB544" s="208" t="str">
        <f ca="1">IF($H544="步将",'[3]配置系数（将领）'!AA544,IF($H544="骑将",'[4]配置系数（将领）'!AA544,IF($H544="弓将",'[5]配置系数（将领）'!AA544,"")))</f>
        <v/>
      </c>
      <c r="AC544" s="206">
        <f t="shared" ca="1" si="35"/>
        <v>1</v>
      </c>
    </row>
    <row r="545" spans="3:29" x14ac:dyDescent="0.15">
      <c r="C545" s="107">
        <v>537</v>
      </c>
      <c r="D545" s="69">
        <f>IFERROR(MATCH(C545,索引!J:J,0),D544)</f>
        <v>50</v>
      </c>
      <c r="E545" s="69">
        <f t="shared" si="32"/>
        <v>13</v>
      </c>
      <c r="F545" s="69">
        <f>INDEX(索引!$F:$F,D545,1)</f>
        <v>10043</v>
      </c>
      <c r="G545" s="69" t="str">
        <f>INDEX(索引!$E:$E,D545,1)</f>
        <v>关银屏</v>
      </c>
      <c r="H545" s="69" t="str">
        <f>INDEX(索引!$G:$G,D545,1)</f>
        <v>弓将</v>
      </c>
      <c r="J545" s="208" t="str">
        <f ca="1">IF($H545="步将",'[3]配置系数（将领）'!I545,IF($H545="骑将",'[4]配置系数（将领）'!I545,IF($H545="弓将",'[5]配置系数（将领）'!I545,"")))</f>
        <v/>
      </c>
      <c r="K545" s="208" t="str">
        <f ca="1">IF($H545="步将",'[3]配置系数（将领）'!J545,IF($H545="骑将",'[4]配置系数（将领）'!J545,IF($H545="弓将",'[5]配置系数（将领）'!J545,"")))</f>
        <v/>
      </c>
      <c r="L545" s="208">
        <f>IF($H545="步将",'[3]配置系数（将领）'!K545,IF($H545="骑将",'[4]配置系数（将领）'!K545,IF($H545="弓将",'[5]配置系数（将领）'!K545,"")))</f>
        <v>0</v>
      </c>
      <c r="M545" s="208">
        <f>IF($H545="步将",'[3]配置系数（将领）'!L545,IF($H545="骑将",'[4]配置系数（将领）'!L545,IF($H545="弓将",'[5]配置系数（将领）'!L545,"")))</f>
        <v>0</v>
      </c>
      <c r="N545" s="208" t="str">
        <f ca="1">IF($H545="步将",'[3]配置系数（将领）'!M545,IF($H545="骑将",'[4]配置系数（将领）'!M545,IF($H545="弓将",'[5]配置系数（将领）'!M545,"")))</f>
        <v/>
      </c>
      <c r="O545" s="206">
        <f t="shared" ca="1" si="33"/>
        <v>1</v>
      </c>
      <c r="Q545" s="208" t="str">
        <f ca="1">IF($H545="步将",'[3]配置系数（将领）'!P545,IF($H545="骑将",'[4]配置系数（将领）'!P545,IF($H545="弓将",'[5]配置系数（将领）'!P545,"")))</f>
        <v/>
      </c>
      <c r="R545" s="208" t="str">
        <f ca="1">IF($H545="步将",'[3]配置系数（将领）'!Q545,IF($H545="骑将",'[4]配置系数（将领）'!Q545,IF($H545="弓将",'[5]配置系数（将领）'!Q545,"")))</f>
        <v/>
      </c>
      <c r="S545" s="208">
        <f>IF($H545="步将",'[3]配置系数（将领）'!R545,IF($H545="骑将",'[4]配置系数（将领）'!R545,IF($H545="弓将",'[5]配置系数（将领）'!R545,"")))</f>
        <v>0</v>
      </c>
      <c r="T545" s="208">
        <f>IF($H545="步将",'[3]配置系数（将领）'!S545,IF($H545="骑将",'[4]配置系数（将领）'!S545,IF($H545="弓将",'[5]配置系数（将领）'!S545,"")))</f>
        <v>0</v>
      </c>
      <c r="U545" s="208" t="str">
        <f ca="1">IF($H545="步将",'[3]配置系数（将领）'!T545,IF($H545="骑将",'[4]配置系数（将领）'!T545,IF($H545="弓将",'[5]配置系数（将领）'!T545,"")))</f>
        <v/>
      </c>
      <c r="V545" s="206">
        <f t="shared" ca="1" si="34"/>
        <v>1</v>
      </c>
      <c r="X545" s="208" t="str">
        <f ca="1">IF($H545="步将",'[3]配置系数（将领）'!W545,IF($H545="骑将",'[4]配置系数（将领）'!W545,IF($H545="弓将",'[5]配置系数（将领）'!W545,"")))</f>
        <v/>
      </c>
      <c r="Y545" s="208" t="str">
        <f ca="1">IF($H545="步将",'[3]配置系数（将领）'!X545,IF($H545="骑将",'[4]配置系数（将领）'!X545,IF($H545="弓将",'[5]配置系数（将领）'!X545,"")))</f>
        <v/>
      </c>
      <c r="Z545" s="208">
        <f>IF($H545="步将",'[3]配置系数（将领）'!Y545,IF($H545="骑将",'[4]配置系数（将领）'!Y545,IF($H545="弓将",'[5]配置系数（将领）'!Y545,"")))</f>
        <v>0</v>
      </c>
      <c r="AA545" s="208">
        <f>IF($H545="步将",'[3]配置系数（将领）'!Z545,IF($H545="骑将",'[4]配置系数（将领）'!Z545,IF($H545="弓将",'[5]配置系数（将领）'!Z545,"")))</f>
        <v>0</v>
      </c>
      <c r="AB545" s="208" t="str">
        <f ca="1">IF($H545="步将",'[3]配置系数（将领）'!AA545,IF($H545="骑将",'[4]配置系数（将领）'!AA545,IF($H545="弓将",'[5]配置系数（将领）'!AA545,"")))</f>
        <v/>
      </c>
      <c r="AC545" s="206">
        <f t="shared" ca="1" si="35"/>
        <v>1</v>
      </c>
    </row>
    <row r="546" spans="3:29" x14ac:dyDescent="0.15">
      <c r="C546" s="107">
        <v>538</v>
      </c>
      <c r="D546" s="69">
        <f>IFERROR(MATCH(C546,索引!J:J,0),D545)</f>
        <v>50</v>
      </c>
      <c r="E546" s="69">
        <f t="shared" si="32"/>
        <v>14</v>
      </c>
      <c r="F546" s="69">
        <f>INDEX(索引!$F:$F,D546,1)</f>
        <v>10043</v>
      </c>
      <c r="G546" s="69" t="str">
        <f>INDEX(索引!$E:$E,D546,1)</f>
        <v>关银屏</v>
      </c>
      <c r="H546" s="69" t="str">
        <f>INDEX(索引!$G:$G,D546,1)</f>
        <v>弓将</v>
      </c>
      <c r="J546" s="208" t="str">
        <f ca="1">IF($H546="步将",'[3]配置系数（将领）'!I546,IF($H546="骑将",'[4]配置系数（将领）'!I546,IF($H546="弓将",'[5]配置系数（将领）'!I546,"")))</f>
        <v/>
      </c>
      <c r="K546" s="208" t="str">
        <f ca="1">IF($H546="步将",'[3]配置系数（将领）'!J546,IF($H546="骑将",'[4]配置系数（将领）'!J546,IF($H546="弓将",'[5]配置系数（将领）'!J546,"")))</f>
        <v/>
      </c>
      <c r="L546" s="208">
        <f>IF($H546="步将",'[3]配置系数（将领）'!K546,IF($H546="骑将",'[4]配置系数（将领）'!K546,IF($H546="弓将",'[5]配置系数（将领）'!K546,"")))</f>
        <v>0</v>
      </c>
      <c r="M546" s="208">
        <f>IF($H546="步将",'[3]配置系数（将领）'!L546,IF($H546="骑将",'[4]配置系数（将领）'!L546,IF($H546="弓将",'[5]配置系数（将领）'!L546,"")))</f>
        <v>0</v>
      </c>
      <c r="N546" s="208" t="str">
        <f ca="1">IF($H546="步将",'[3]配置系数（将领）'!M546,IF($H546="骑将",'[4]配置系数（将领）'!M546,IF($H546="弓将",'[5]配置系数（将领）'!M546,"")))</f>
        <v/>
      </c>
      <c r="O546" s="206">
        <f t="shared" ca="1" si="33"/>
        <v>1</v>
      </c>
      <c r="Q546" s="208" t="str">
        <f ca="1">IF($H546="步将",'[3]配置系数（将领）'!P546,IF($H546="骑将",'[4]配置系数（将领）'!P546,IF($H546="弓将",'[5]配置系数（将领）'!P546,"")))</f>
        <v/>
      </c>
      <c r="R546" s="208" t="str">
        <f ca="1">IF($H546="步将",'[3]配置系数（将领）'!Q546,IF($H546="骑将",'[4]配置系数（将领）'!Q546,IF($H546="弓将",'[5]配置系数（将领）'!Q546,"")))</f>
        <v/>
      </c>
      <c r="S546" s="208">
        <f>IF($H546="步将",'[3]配置系数（将领）'!R546,IF($H546="骑将",'[4]配置系数（将领）'!R546,IF($H546="弓将",'[5]配置系数（将领）'!R546,"")))</f>
        <v>0</v>
      </c>
      <c r="T546" s="208">
        <f>IF($H546="步将",'[3]配置系数（将领）'!S546,IF($H546="骑将",'[4]配置系数（将领）'!S546,IF($H546="弓将",'[5]配置系数（将领）'!S546,"")))</f>
        <v>0</v>
      </c>
      <c r="U546" s="208" t="str">
        <f ca="1">IF($H546="步将",'[3]配置系数（将领）'!T546,IF($H546="骑将",'[4]配置系数（将领）'!T546,IF($H546="弓将",'[5]配置系数（将领）'!T546,"")))</f>
        <v/>
      </c>
      <c r="V546" s="206">
        <f t="shared" ca="1" si="34"/>
        <v>1</v>
      </c>
      <c r="X546" s="208" t="str">
        <f ca="1">IF($H546="步将",'[3]配置系数（将领）'!W546,IF($H546="骑将",'[4]配置系数（将领）'!W546,IF($H546="弓将",'[5]配置系数（将领）'!W546,"")))</f>
        <v/>
      </c>
      <c r="Y546" s="208" t="str">
        <f ca="1">IF($H546="步将",'[3]配置系数（将领）'!X546,IF($H546="骑将",'[4]配置系数（将领）'!X546,IF($H546="弓将",'[5]配置系数（将领）'!X546,"")))</f>
        <v/>
      </c>
      <c r="Z546" s="208">
        <f>IF($H546="步将",'[3]配置系数（将领）'!Y546,IF($H546="骑将",'[4]配置系数（将领）'!Y546,IF($H546="弓将",'[5]配置系数（将领）'!Y546,"")))</f>
        <v>0</v>
      </c>
      <c r="AA546" s="208">
        <f>IF($H546="步将",'[3]配置系数（将领）'!Z546,IF($H546="骑将",'[4]配置系数（将领）'!Z546,IF($H546="弓将",'[5]配置系数（将领）'!Z546,"")))</f>
        <v>0</v>
      </c>
      <c r="AB546" s="208" t="str">
        <f ca="1">IF($H546="步将",'[3]配置系数（将领）'!AA546,IF($H546="骑将",'[4]配置系数（将领）'!AA546,IF($H546="弓将",'[5]配置系数（将领）'!AA546,"")))</f>
        <v/>
      </c>
      <c r="AC546" s="206">
        <f t="shared" ca="1" si="35"/>
        <v>1</v>
      </c>
    </row>
    <row r="547" spans="3:29" x14ac:dyDescent="0.15">
      <c r="C547" s="107">
        <v>539</v>
      </c>
      <c r="D547" s="69">
        <f>IFERROR(MATCH(C547,索引!J:J,0),D546)</f>
        <v>50</v>
      </c>
      <c r="E547" s="69">
        <f t="shared" si="32"/>
        <v>15</v>
      </c>
      <c r="F547" s="69">
        <f>INDEX(索引!$F:$F,D547,1)</f>
        <v>10043</v>
      </c>
      <c r="G547" s="69" t="str">
        <f>INDEX(索引!$E:$E,D547,1)</f>
        <v>关银屏</v>
      </c>
      <c r="H547" s="69" t="str">
        <f>INDEX(索引!$G:$G,D547,1)</f>
        <v>弓将</v>
      </c>
      <c r="J547" s="208" t="str">
        <f ca="1">IF($H547="步将",'[3]配置系数（将领）'!I547,IF($H547="骑将",'[4]配置系数（将领）'!I547,IF($H547="弓将",'[5]配置系数（将领）'!I547,"")))</f>
        <v/>
      </c>
      <c r="K547" s="208" t="str">
        <f ca="1">IF($H547="步将",'[3]配置系数（将领）'!J547,IF($H547="骑将",'[4]配置系数（将领）'!J547,IF($H547="弓将",'[5]配置系数（将领）'!J547,"")))</f>
        <v/>
      </c>
      <c r="L547" s="208">
        <f>IF($H547="步将",'[3]配置系数（将领）'!K547,IF($H547="骑将",'[4]配置系数（将领）'!K547,IF($H547="弓将",'[5]配置系数（将领）'!K547,"")))</f>
        <v>0</v>
      </c>
      <c r="M547" s="208">
        <f>IF($H547="步将",'[3]配置系数（将领）'!L547,IF($H547="骑将",'[4]配置系数（将领）'!L547,IF($H547="弓将",'[5]配置系数（将领）'!L547,"")))</f>
        <v>0</v>
      </c>
      <c r="N547" s="208" t="str">
        <f ca="1">IF($H547="步将",'[3]配置系数（将领）'!M547,IF($H547="骑将",'[4]配置系数（将领）'!M547,IF($H547="弓将",'[5]配置系数（将领）'!M547,"")))</f>
        <v/>
      </c>
      <c r="O547" s="206">
        <f t="shared" ca="1" si="33"/>
        <v>1</v>
      </c>
      <c r="Q547" s="208" t="str">
        <f ca="1">IF($H547="步将",'[3]配置系数（将领）'!P547,IF($H547="骑将",'[4]配置系数（将领）'!P547,IF($H547="弓将",'[5]配置系数（将领）'!P547,"")))</f>
        <v/>
      </c>
      <c r="R547" s="208" t="str">
        <f ca="1">IF($H547="步将",'[3]配置系数（将领）'!Q547,IF($H547="骑将",'[4]配置系数（将领）'!Q547,IF($H547="弓将",'[5]配置系数（将领）'!Q547,"")))</f>
        <v/>
      </c>
      <c r="S547" s="208">
        <f>IF($H547="步将",'[3]配置系数（将领）'!R547,IF($H547="骑将",'[4]配置系数（将领）'!R547,IF($H547="弓将",'[5]配置系数（将领）'!R547,"")))</f>
        <v>0</v>
      </c>
      <c r="T547" s="208">
        <f>IF($H547="步将",'[3]配置系数（将领）'!S547,IF($H547="骑将",'[4]配置系数（将领）'!S547,IF($H547="弓将",'[5]配置系数（将领）'!S547,"")))</f>
        <v>0</v>
      </c>
      <c r="U547" s="208" t="str">
        <f ca="1">IF($H547="步将",'[3]配置系数（将领）'!T547,IF($H547="骑将",'[4]配置系数（将领）'!T547,IF($H547="弓将",'[5]配置系数（将领）'!T547,"")))</f>
        <v/>
      </c>
      <c r="V547" s="206">
        <f t="shared" ca="1" si="34"/>
        <v>1</v>
      </c>
      <c r="X547" s="208" t="str">
        <f ca="1">IF($H547="步将",'[3]配置系数（将领）'!W547,IF($H547="骑将",'[4]配置系数（将领）'!W547,IF($H547="弓将",'[5]配置系数（将领）'!W547,"")))</f>
        <v/>
      </c>
      <c r="Y547" s="208" t="str">
        <f ca="1">IF($H547="步将",'[3]配置系数（将领）'!X547,IF($H547="骑将",'[4]配置系数（将领）'!X547,IF($H547="弓将",'[5]配置系数（将领）'!X547,"")))</f>
        <v/>
      </c>
      <c r="Z547" s="208">
        <f>IF($H547="步将",'[3]配置系数（将领）'!Y547,IF($H547="骑将",'[4]配置系数（将领）'!Y547,IF($H547="弓将",'[5]配置系数（将领）'!Y547,"")))</f>
        <v>0</v>
      </c>
      <c r="AA547" s="208">
        <f>IF($H547="步将",'[3]配置系数（将领）'!Z547,IF($H547="骑将",'[4]配置系数（将领）'!Z547,IF($H547="弓将",'[5]配置系数（将领）'!Z547,"")))</f>
        <v>0</v>
      </c>
      <c r="AB547" s="208" t="str">
        <f ca="1">IF($H547="步将",'[3]配置系数（将领）'!AA547,IF($H547="骑将",'[4]配置系数（将领）'!AA547,IF($H547="弓将",'[5]配置系数（将领）'!AA547,"")))</f>
        <v/>
      </c>
      <c r="AC547" s="206">
        <f t="shared" ca="1" si="35"/>
        <v>1</v>
      </c>
    </row>
    <row r="548" spans="3:29" x14ac:dyDescent="0.15">
      <c r="C548" s="107">
        <v>540</v>
      </c>
      <c r="D548" s="69">
        <f>IFERROR(MATCH(C548,索引!J:J,0),D547)</f>
        <v>51</v>
      </c>
      <c r="E548" s="69">
        <f t="shared" si="32"/>
        <v>1</v>
      </c>
      <c r="F548" s="69">
        <f>INDEX(索引!$F:$F,D548,1)</f>
        <v>10044</v>
      </c>
      <c r="G548" s="69" t="str">
        <f>INDEX(索引!$E:$E,D548,1)</f>
        <v>于禁</v>
      </c>
      <c r="H548" s="69" t="str">
        <f>INDEX(索引!$G:$G,D548,1)</f>
        <v>步将</v>
      </c>
      <c r="J548" s="208" t="str">
        <f ca="1">IF($H548="步将",'[3]配置系数（将领）'!I548,IF($H548="骑将",'[4]配置系数（将领）'!I548,IF($H548="弓将",'[5]配置系数（将领）'!I548,"")))</f>
        <v>1004400000101</v>
      </c>
      <c r="K548" s="208" t="str">
        <f ca="1">IF($H548="步将",'[3]配置系数（将领）'!J548,IF($H548="骑将",'[4]配置系数（将领）'!J548,IF($H548="弓将",'[5]配置系数（将领）'!J548,"")))</f>
        <v>普通攻击:对单体敌人造成{0}%的武力伤害</v>
      </c>
      <c r="L548" s="208">
        <f>IF($H548="步将",'[3]配置系数（将领）'!K548,IF($H548="骑将",'[4]配置系数（将领）'!K548,IF($H548="弓将",'[5]配置系数（将领）'!K548,"")))</f>
        <v>0</v>
      </c>
      <c r="M548" s="208">
        <f>IF($H548="步将",'[3]配置系数（将领）'!L548,IF($H548="骑将",'[4]配置系数（将领）'!L548,IF($H548="弓将",'[5]配置系数（将领）'!L548,"")))</f>
        <v>0</v>
      </c>
      <c r="N548" s="208" t="str">
        <f ca="1">IF($H548="步将",'[3]配置系数（将领）'!M548,IF($H548="骑将",'[4]配置系数（将领）'!M548,IF($H548="弓将",'[5]配置系数（将领）'!M548,"")))</f>
        <v>0.25+0.25+0.25+0.25+0.25+0.25+0.25+0.25+0.25+0.25+0.25+0.25+0.25+0.25+0.25+0.25+0.25</v>
      </c>
      <c r="O548" s="206">
        <f t="shared" ca="1" si="33"/>
        <v>100</v>
      </c>
      <c r="Q548" s="208" t="str">
        <f ca="1">IF($H548="步将",'[3]配置系数（将领）'!P548,IF($H548="骑将",'[4]配置系数（将领）'!P548,IF($H548="弓将",'[5]配置系数（将领）'!P548,"")))</f>
        <v/>
      </c>
      <c r="R548" s="208" t="str">
        <f ca="1">IF($H548="步将",'[3]配置系数（将领）'!Q548,IF($H548="骑将",'[4]配置系数（将领）'!Q548,IF($H548="弓将",'[5]配置系数（将领）'!Q548,"")))</f>
        <v/>
      </c>
      <c r="S548" s="208">
        <f>IF($H548="步将",'[3]配置系数（将领）'!R548,IF($H548="骑将",'[4]配置系数（将领）'!R548,IF($H548="弓将",'[5]配置系数（将领）'!R548,"")))</f>
        <v>0</v>
      </c>
      <c r="T548" s="208">
        <f>IF($H548="步将",'[3]配置系数（将领）'!S548,IF($H548="骑将",'[4]配置系数（将领）'!S548,IF($H548="弓将",'[5]配置系数（将领）'!S548,"")))</f>
        <v>0</v>
      </c>
      <c r="U548" s="208" t="str">
        <f ca="1">IF($H548="步将",'[3]配置系数（将领）'!T548,IF($H548="骑将",'[4]配置系数（将领）'!T548,IF($H548="弓将",'[5]配置系数（将领）'!T548,"")))</f>
        <v/>
      </c>
      <c r="V548" s="206">
        <f t="shared" ca="1" si="34"/>
        <v>1</v>
      </c>
      <c r="X548" s="208" t="str">
        <f ca="1">IF($H548="步将",'[3]配置系数（将领）'!W548,IF($H548="骑将",'[4]配置系数（将领）'!W548,IF($H548="弓将",'[5]配置系数（将领）'!W548,"")))</f>
        <v/>
      </c>
      <c r="Y548" s="208" t="str">
        <f ca="1">IF($H548="步将",'[3]配置系数（将领）'!X548,IF($H548="骑将",'[4]配置系数（将领）'!X548,IF($H548="弓将",'[5]配置系数（将领）'!X548,"")))</f>
        <v/>
      </c>
      <c r="Z548" s="208">
        <f>IF($H548="步将",'[3]配置系数（将领）'!Y548,IF($H548="骑将",'[4]配置系数（将领）'!Y548,IF($H548="弓将",'[5]配置系数（将领）'!Y548,"")))</f>
        <v>0</v>
      </c>
      <c r="AA548" s="208">
        <f>IF($H548="步将",'[3]配置系数（将领）'!Z548,IF($H548="骑将",'[4]配置系数（将领）'!Z548,IF($H548="弓将",'[5]配置系数（将领）'!Z548,"")))</f>
        <v>0</v>
      </c>
      <c r="AB548" s="208" t="str">
        <f ca="1">IF($H548="步将",'[3]配置系数（将领）'!AA548,IF($H548="骑将",'[4]配置系数（将领）'!AA548,IF($H548="弓将",'[5]配置系数（将领）'!AA548,"")))</f>
        <v/>
      </c>
      <c r="AC548" s="206">
        <f t="shared" ca="1" si="35"/>
        <v>1</v>
      </c>
    </row>
    <row r="549" spans="3:29" x14ac:dyDescent="0.15">
      <c r="C549" s="107">
        <v>541</v>
      </c>
      <c r="D549" s="69">
        <f>IFERROR(MATCH(C549,索引!J:J,0),D548)</f>
        <v>51</v>
      </c>
      <c r="E549" s="69">
        <f t="shared" si="32"/>
        <v>2</v>
      </c>
      <c r="F549" s="69">
        <f>INDEX(索引!$F:$F,D549,1)</f>
        <v>10044</v>
      </c>
      <c r="G549" s="69" t="str">
        <f>INDEX(索引!$E:$E,D549,1)</f>
        <v>于禁</v>
      </c>
      <c r="H549" s="69" t="str">
        <f>INDEX(索引!$G:$G,D549,1)</f>
        <v>步将</v>
      </c>
      <c r="J549" s="208" t="str">
        <f ca="1">IF($H549="步将",'[3]配置系数（将领）'!I549,IF($H549="骑将",'[4]配置系数（将领）'!I549,IF($H549="弓将",'[5]配置系数（将领）'!I549,"")))</f>
        <v>1004400000201</v>
      </c>
      <c r="K549" s="208" t="str">
        <f ca="1">IF($H549="步将",'[3]配置系数（将领）'!J549,IF($H549="骑将",'[4]配置系数（将领）'!J549,IF($H549="弓将",'[5]配置系数（将领）'!J549,"")))</f>
        <v>怒气技能:于禁释放怒吼威慑身边的敌人，造成攻击力{0}%武力伤害，使身边的武将怒气减少{1}。小兵受到3S恐惧效果。</v>
      </c>
      <c r="L549" s="208">
        <f>IF($H549="步将",'[3]配置系数（将领）'!K549,IF($H549="骑将",'[4]配置系数（将领）'!K549,IF($H549="弓将",'[5]配置系数（将领）'!K549,"")))</f>
        <v>0</v>
      </c>
      <c r="M549" s="208">
        <f>IF($H549="步将",'[3]配置系数（将领）'!L549,IF($H549="骑将",'[4]配置系数（将领）'!L549,IF($H549="弓将",'[5]配置系数（将领）'!L549,"")))</f>
        <v>0</v>
      </c>
      <c r="N549" s="208" t="str">
        <f ca="1">IF($H549="步将",'[3]配置系数（将领）'!M549,IF($H549="骑将",'[4]配置系数（将领）'!M549,IF($H549="弓将",'[5]配置系数（将领）'!M549,"")))</f>
        <v>0.2+0.26+0.32+0.38+0.44+0.5+0.56+0.62+0.68+0.74+0.8+0.86+0.92+0.98+1.04+1.1+1.16</v>
      </c>
      <c r="O549" s="206">
        <f t="shared" ca="1" si="33"/>
        <v>100</v>
      </c>
      <c r="Q549" s="208" t="str">
        <f ca="1">IF($H549="步将",'[3]配置系数（将领）'!P549,IF($H549="骑将",'[4]配置系数（将领）'!P549,IF($H549="弓将",'[5]配置系数（将领）'!P549,"")))</f>
        <v/>
      </c>
      <c r="R549" s="208" t="str">
        <f ca="1">IF($H549="步将",'[3]配置系数（将领）'!Q549,IF($H549="骑将",'[4]配置系数（将领）'!Q549,IF($H549="弓将",'[5]配置系数（将领）'!Q549,"")))</f>
        <v/>
      </c>
      <c r="S549" s="208">
        <f>IF($H549="步将",'[3]配置系数（将领）'!R549,IF($H549="骑将",'[4]配置系数（将领）'!R549,IF($H549="弓将",'[5]配置系数（将领）'!R549,"")))</f>
        <v>0</v>
      </c>
      <c r="T549" s="208">
        <f>IF($H549="步将",'[3]配置系数（将领）'!S549,IF($H549="骑将",'[4]配置系数（将领）'!S549,IF($H549="弓将",'[5]配置系数（将领）'!S549,"")))</f>
        <v>0</v>
      </c>
      <c r="U549" s="208" t="str">
        <f ca="1">IF($H549="步将",'[3]配置系数（将领）'!T549,IF($H549="骑将",'[4]配置系数（将领）'!T549,IF($H549="弓将",'[5]配置系数（将领）'!T549,"")))</f>
        <v/>
      </c>
      <c r="V549" s="206">
        <f t="shared" ca="1" si="34"/>
        <v>1</v>
      </c>
      <c r="X549" s="208" t="str">
        <f ca="1">IF($H549="步将",'[3]配置系数（将领）'!W549,IF($H549="骑将",'[4]配置系数（将领）'!W549,IF($H549="弓将",'[5]配置系数（将领）'!W549,"")))</f>
        <v/>
      </c>
      <c r="Y549" s="208" t="str">
        <f ca="1">IF($H549="步将",'[3]配置系数（将领）'!X549,IF($H549="骑将",'[4]配置系数（将领）'!X549,IF($H549="弓将",'[5]配置系数（将领）'!X549,"")))</f>
        <v/>
      </c>
      <c r="Z549" s="208">
        <f>IF($H549="步将",'[3]配置系数（将领）'!Y549,IF($H549="骑将",'[4]配置系数（将领）'!Y549,IF($H549="弓将",'[5]配置系数（将领）'!Y549,"")))</f>
        <v>0</v>
      </c>
      <c r="AA549" s="208">
        <f>IF($H549="步将",'[3]配置系数（将领）'!Z549,IF($H549="骑将",'[4]配置系数（将领）'!Z549,IF($H549="弓将",'[5]配置系数（将领）'!Z549,"")))</f>
        <v>0</v>
      </c>
      <c r="AB549" s="208" t="str">
        <f ca="1">IF($H549="步将",'[3]配置系数（将领）'!AA549,IF($H549="骑将",'[4]配置系数（将领）'!AA549,IF($H549="弓将",'[5]配置系数（将领）'!AA549,"")))</f>
        <v/>
      </c>
      <c r="AC549" s="206">
        <f t="shared" ca="1" si="35"/>
        <v>1</v>
      </c>
    </row>
    <row r="550" spans="3:29" x14ac:dyDescent="0.15">
      <c r="C550" s="107">
        <v>542</v>
      </c>
      <c r="D550" s="69">
        <f>IFERROR(MATCH(C550,索引!J:J,0),D549)</f>
        <v>51</v>
      </c>
      <c r="E550" s="69">
        <f t="shared" si="32"/>
        <v>3</v>
      </c>
      <c r="F550" s="69">
        <f>INDEX(索引!$F:$F,D550,1)</f>
        <v>10044</v>
      </c>
      <c r="G550" s="69" t="str">
        <f>INDEX(索引!$E:$E,D550,1)</f>
        <v>于禁</v>
      </c>
      <c r="H550" s="69" t="str">
        <f>INDEX(索引!$G:$G,D550,1)</f>
        <v>步将</v>
      </c>
      <c r="J550" s="208" t="str">
        <f ca="1">IF($H550="步将",'[3]配置系数（将领）'!I550,IF($H550="骑将",'[4]配置系数（将领）'!I550,IF($H550="弓将",'[5]配置系数（将领）'!I550,"")))</f>
        <v>1004400000202</v>
      </c>
      <c r="K550" s="208" t="str">
        <f ca="1">IF($H550="步将",'[3]配置系数（将领）'!J550,IF($H550="骑将",'[4]配置系数（将领）'!J550,IF($H550="弓将",'[5]配置系数（将领）'!J550,"")))</f>
        <v>怒气技能:于禁释放怒吼威慑身边的敌人，造成攻击力{0}%武力伤害，使身边的武将怒气减少{1}。小兵受到3S恐惧效果。</v>
      </c>
      <c r="L550" s="208">
        <f>IF($H550="步将",'[3]配置系数（将领）'!K550,IF($H550="骑将",'[4]配置系数（将领）'!K550,IF($H550="弓将",'[5]配置系数（将领）'!K550,"")))</f>
        <v>0</v>
      </c>
      <c r="M550" s="208">
        <f>IF($H550="步将",'[3]配置系数（将领）'!L550,IF($H550="骑将",'[4]配置系数（将领）'!L550,IF($H550="弓将",'[5]配置系数（将领）'!L550,"")))</f>
        <v>0</v>
      </c>
      <c r="N550" s="208" t="str">
        <f ca="1">IF($H550="步将",'[3]配置系数（将领）'!M550,IF($H550="骑将",'[4]配置系数（将领）'!M550,IF($H550="弓将",'[5]配置系数（将领）'!M550,"")))</f>
        <v>-8+-10+-12+-14+-16+-18+-20+-22+-24+-26+-28+-30+-32+-34+-36+-38+-40</v>
      </c>
      <c r="O550" s="206">
        <f t="shared" ca="1" si="33"/>
        <v>-1</v>
      </c>
      <c r="Q550" s="208" t="str">
        <f ca="1">IF($H550="步将",'[3]配置系数（将领）'!P550,IF($H550="骑将",'[4]配置系数（将领）'!P550,IF($H550="弓将",'[5]配置系数（将领）'!P550,"")))</f>
        <v/>
      </c>
      <c r="R550" s="208" t="str">
        <f ca="1">IF($H550="步将",'[3]配置系数（将领）'!Q550,IF($H550="骑将",'[4]配置系数（将领）'!Q550,IF($H550="弓将",'[5]配置系数（将领）'!Q550,"")))</f>
        <v/>
      </c>
      <c r="S550" s="208">
        <f>IF($H550="步将",'[3]配置系数（将领）'!R550,IF($H550="骑将",'[4]配置系数（将领）'!R550,IF($H550="弓将",'[5]配置系数（将领）'!R550,"")))</f>
        <v>0</v>
      </c>
      <c r="T550" s="208">
        <f>IF($H550="步将",'[3]配置系数（将领）'!S550,IF($H550="骑将",'[4]配置系数（将领）'!S550,IF($H550="弓将",'[5]配置系数（将领）'!S550,"")))</f>
        <v>0</v>
      </c>
      <c r="U550" s="208" t="str">
        <f ca="1">IF($H550="步将",'[3]配置系数（将领）'!T550,IF($H550="骑将",'[4]配置系数（将领）'!T550,IF($H550="弓将",'[5]配置系数（将领）'!T550,"")))</f>
        <v/>
      </c>
      <c r="V550" s="206">
        <f t="shared" ca="1" si="34"/>
        <v>1</v>
      </c>
      <c r="X550" s="208" t="str">
        <f ca="1">IF($H550="步将",'[3]配置系数（将领）'!W550,IF($H550="骑将",'[4]配置系数（将领）'!W550,IF($H550="弓将",'[5]配置系数（将领）'!W550,"")))</f>
        <v/>
      </c>
      <c r="Y550" s="208" t="str">
        <f ca="1">IF($H550="步将",'[3]配置系数（将领）'!X550,IF($H550="骑将",'[4]配置系数（将领）'!X550,IF($H550="弓将",'[5]配置系数（将领）'!X550,"")))</f>
        <v/>
      </c>
      <c r="Z550" s="208">
        <f>IF($H550="步将",'[3]配置系数（将领）'!Y550,IF($H550="骑将",'[4]配置系数（将领）'!Y550,IF($H550="弓将",'[5]配置系数（将领）'!Y550,"")))</f>
        <v>0</v>
      </c>
      <c r="AA550" s="208">
        <f>IF($H550="步将",'[3]配置系数（将领）'!Z550,IF($H550="骑将",'[4]配置系数（将领）'!Z550,IF($H550="弓将",'[5]配置系数（将领）'!Z550,"")))</f>
        <v>0</v>
      </c>
      <c r="AB550" s="208" t="str">
        <f ca="1">IF($H550="步将",'[3]配置系数（将领）'!AA550,IF($H550="骑将",'[4]配置系数（将领）'!AA550,IF($H550="弓将",'[5]配置系数（将领）'!AA550,"")))</f>
        <v/>
      </c>
      <c r="AC550" s="206">
        <f t="shared" ca="1" si="35"/>
        <v>1</v>
      </c>
    </row>
    <row r="551" spans="3:29" x14ac:dyDescent="0.15">
      <c r="C551" s="107">
        <v>543</v>
      </c>
      <c r="D551" s="69">
        <f>IFERROR(MATCH(C551,索引!J:J,0),D550)</f>
        <v>51</v>
      </c>
      <c r="E551" s="69">
        <f t="shared" si="32"/>
        <v>4</v>
      </c>
      <c r="F551" s="69">
        <f>INDEX(索引!$F:$F,D551,1)</f>
        <v>10044</v>
      </c>
      <c r="G551" s="69" t="str">
        <f>INDEX(索引!$E:$E,D551,1)</f>
        <v>于禁</v>
      </c>
      <c r="H551" s="69" t="str">
        <f>INDEX(索引!$G:$G,D551,1)</f>
        <v>步将</v>
      </c>
      <c r="J551" s="208" t="str">
        <f ca="1">IF($H551="步将",'[3]配置系数（将领）'!I551,IF($H551="骑将",'[4]配置系数（将领）'!I551,IF($H551="弓将",'[5]配置系数（将领）'!I551,"")))</f>
        <v>1004400000203</v>
      </c>
      <c r="K551" s="208" t="str">
        <f ca="1">IF($H551="步将",'[3]配置系数（将领）'!J551,IF($H551="骑将",'[4]配置系数（将领）'!J551,IF($H551="弓将",'[5]配置系数（将领）'!J551,"")))</f>
        <v>怒气技能:于禁释放怒吼威慑身边的敌人，造成攻击力{0}%武力伤害，使身边的武将怒气减少{1}。小兵受到3S恐惧效果。</v>
      </c>
      <c r="L551" s="208">
        <f>IF($H551="步将",'[3]配置系数（将领）'!K551,IF($H551="骑将",'[4]配置系数（将领）'!K551,IF($H551="弓将",'[5]配置系数（将领）'!K551,"")))</f>
        <v>0</v>
      </c>
      <c r="M551" s="208">
        <f>IF($H551="步将",'[3]配置系数（将领）'!L551,IF($H551="骑将",'[4]配置系数（将领）'!L551,IF($H551="弓将",'[5]配置系数（将领）'!L551,"")))</f>
        <v>0</v>
      </c>
      <c r="N551" s="208" t="str">
        <f ca="1">IF($H551="步将",'[3]配置系数（将领）'!M551,IF($H551="骑将",'[4]配置系数（将领）'!M551,IF($H551="弓将",'[5]配置系数（将领）'!M551,"")))</f>
        <v>0++++++++++++++++</v>
      </c>
      <c r="O551" s="206">
        <f t="shared" ca="1" si="33"/>
        <v>1</v>
      </c>
      <c r="Q551" s="208" t="str">
        <f ca="1">IF($H551="步将",'[3]配置系数（将领）'!P551,IF($H551="骑将",'[4]配置系数（将领）'!P551,IF($H551="弓将",'[5]配置系数（将领）'!P551,"")))</f>
        <v/>
      </c>
      <c r="R551" s="208" t="str">
        <f ca="1">IF($H551="步将",'[3]配置系数（将领）'!Q551,IF($H551="骑将",'[4]配置系数（将领）'!Q551,IF($H551="弓将",'[5]配置系数（将领）'!Q551,"")))</f>
        <v/>
      </c>
      <c r="S551" s="208">
        <f>IF($H551="步将",'[3]配置系数（将领）'!R551,IF($H551="骑将",'[4]配置系数（将领）'!R551,IF($H551="弓将",'[5]配置系数（将领）'!R551,"")))</f>
        <v>0</v>
      </c>
      <c r="T551" s="208">
        <f>IF($H551="步将",'[3]配置系数（将领）'!S551,IF($H551="骑将",'[4]配置系数（将领）'!S551,IF($H551="弓将",'[5]配置系数（将领）'!S551,"")))</f>
        <v>0</v>
      </c>
      <c r="U551" s="208" t="str">
        <f ca="1">IF($H551="步将",'[3]配置系数（将领）'!T551,IF($H551="骑将",'[4]配置系数（将领）'!T551,IF($H551="弓将",'[5]配置系数（将领）'!T551,"")))</f>
        <v/>
      </c>
      <c r="V551" s="206">
        <f t="shared" ca="1" si="34"/>
        <v>1</v>
      </c>
      <c r="X551" s="208" t="str">
        <f ca="1">IF($H551="步将",'[3]配置系数（将领）'!W551,IF($H551="骑将",'[4]配置系数（将领）'!W551,IF($H551="弓将",'[5]配置系数（将领）'!W551,"")))</f>
        <v/>
      </c>
      <c r="Y551" s="208" t="str">
        <f ca="1">IF($H551="步将",'[3]配置系数（将领）'!X551,IF($H551="骑将",'[4]配置系数（将领）'!X551,IF($H551="弓将",'[5]配置系数（将领）'!X551,"")))</f>
        <v/>
      </c>
      <c r="Z551" s="208">
        <f>IF($H551="步将",'[3]配置系数（将领）'!Y551,IF($H551="骑将",'[4]配置系数（将领）'!Y551,IF($H551="弓将",'[5]配置系数（将领）'!Y551,"")))</f>
        <v>0</v>
      </c>
      <c r="AA551" s="208">
        <f>IF($H551="步将",'[3]配置系数（将领）'!Z551,IF($H551="骑将",'[4]配置系数（将领）'!Z551,IF($H551="弓将",'[5]配置系数（将领）'!Z551,"")))</f>
        <v>0</v>
      </c>
      <c r="AB551" s="208" t="str">
        <f ca="1">IF($H551="步将",'[3]配置系数（将领）'!AA551,IF($H551="骑将",'[4]配置系数（将领）'!AA551,IF($H551="弓将",'[5]配置系数（将领）'!AA551,"")))</f>
        <v/>
      </c>
      <c r="AC551" s="206">
        <f t="shared" ca="1" si="35"/>
        <v>1</v>
      </c>
    </row>
    <row r="552" spans="3:29" x14ac:dyDescent="0.15">
      <c r="C552" s="107">
        <v>544</v>
      </c>
      <c r="D552" s="69">
        <f>IFERROR(MATCH(C552,索引!J:J,0),D551)</f>
        <v>51</v>
      </c>
      <c r="E552" s="69">
        <f t="shared" si="32"/>
        <v>5</v>
      </c>
      <c r="F552" s="69">
        <f>INDEX(索引!$F:$F,D552,1)</f>
        <v>10044</v>
      </c>
      <c r="G552" s="69" t="str">
        <f>INDEX(索引!$E:$E,D552,1)</f>
        <v>于禁</v>
      </c>
      <c r="H552" s="69" t="str">
        <f>INDEX(索引!$G:$G,D552,1)</f>
        <v>步将</v>
      </c>
      <c r="J552" s="208" t="str">
        <f ca="1">IF($H552="步将",'[3]配置系数（将领）'!I552,IF($H552="骑将",'[4]配置系数（将领）'!I552,IF($H552="弓将",'[5]配置系数（将领）'!I552,"")))</f>
        <v>1004400000301</v>
      </c>
      <c r="K552" s="208" t="str">
        <f ca="1">IF($H552="步将",'[3]配置系数（将领）'!J552,IF($H552="骑将",'[4]配置系数（将领）'!J552,IF($H552="弓将",'[5]配置系数（将领）'!J552,"")))</f>
        <v>被动技能1:普攻会造成溅射伤害，伤害值为受击目标所受伤害的{0}%；普攻会削减敌方{1}怒气（冷却时间十秒）。于禁在血量低于30%以下时，攻击力提升{2}%，并获得一层自身血量20%的护盾与10%的吸血效果。</v>
      </c>
      <c r="L552" s="208">
        <f>IF($H552="步将",'[3]配置系数（将领）'!K552,IF($H552="骑将",'[4]配置系数（将领）'!K552,IF($H552="弓将",'[5]配置系数（将领）'!K552,"")))</f>
        <v>0</v>
      </c>
      <c r="M552" s="208">
        <f>IF($H552="步将",'[3]配置系数（将领）'!L552,IF($H552="骑将",'[4]配置系数（将领）'!L552,IF($H552="弓将",'[5]配置系数（将领）'!L552,"")))</f>
        <v>0</v>
      </c>
      <c r="N552" s="208" t="str">
        <f ca="1">IF($H552="步将",'[3]配置系数（将领）'!M552,IF($H552="骑将",'[4]配置系数（将领）'!M552,IF($H552="弓将",'[5]配置系数（将领）'!M552,"")))</f>
        <v>0.08+0.09+0.1+0.11+0.12+0.13+0.14+0.15+0.16+0.17+0.18+0.19+0.2+0.21+0.22+0.23+0.24</v>
      </c>
      <c r="O552" s="206">
        <f t="shared" ca="1" si="33"/>
        <v>100</v>
      </c>
      <c r="Q552" s="208" t="str">
        <f ca="1">IF($H552="步将",'[3]配置系数（将领）'!P552,IF($H552="骑将",'[4]配置系数（将领）'!P552,IF($H552="弓将",'[5]配置系数（将领）'!P552,"")))</f>
        <v/>
      </c>
      <c r="R552" s="208" t="str">
        <f ca="1">IF($H552="步将",'[3]配置系数（将领）'!Q552,IF($H552="骑将",'[4]配置系数（将领）'!Q552,IF($H552="弓将",'[5]配置系数（将领）'!Q552,"")))</f>
        <v/>
      </c>
      <c r="S552" s="208">
        <f>IF($H552="步将",'[3]配置系数（将领）'!R552,IF($H552="骑将",'[4]配置系数（将领）'!R552,IF($H552="弓将",'[5]配置系数（将领）'!R552,"")))</f>
        <v>0</v>
      </c>
      <c r="T552" s="208">
        <f>IF($H552="步将",'[3]配置系数（将领）'!S552,IF($H552="骑将",'[4]配置系数（将领）'!S552,IF($H552="弓将",'[5]配置系数（将领）'!S552,"")))</f>
        <v>0</v>
      </c>
      <c r="U552" s="208" t="str">
        <f ca="1">IF($H552="步将",'[3]配置系数（将领）'!T552,IF($H552="骑将",'[4]配置系数（将领）'!T552,IF($H552="弓将",'[5]配置系数（将领）'!T552,"")))</f>
        <v/>
      </c>
      <c r="V552" s="206">
        <f t="shared" ca="1" si="34"/>
        <v>1</v>
      </c>
      <c r="X552" s="208" t="str">
        <f ca="1">IF($H552="步将",'[3]配置系数（将领）'!W552,IF($H552="骑将",'[4]配置系数（将领）'!W552,IF($H552="弓将",'[5]配置系数（将领）'!W552,"")))</f>
        <v/>
      </c>
      <c r="Y552" s="208" t="str">
        <f ca="1">IF($H552="步将",'[3]配置系数（将领）'!X552,IF($H552="骑将",'[4]配置系数（将领）'!X552,IF($H552="弓将",'[5]配置系数（将领）'!X552,"")))</f>
        <v/>
      </c>
      <c r="Z552" s="208">
        <f>IF($H552="步将",'[3]配置系数（将领）'!Y552,IF($H552="骑将",'[4]配置系数（将领）'!Y552,IF($H552="弓将",'[5]配置系数（将领）'!Y552,"")))</f>
        <v>0</v>
      </c>
      <c r="AA552" s="208">
        <f>IF($H552="步将",'[3]配置系数（将领）'!Z552,IF($H552="骑将",'[4]配置系数（将领）'!Z552,IF($H552="弓将",'[5]配置系数（将领）'!Z552,"")))</f>
        <v>0</v>
      </c>
      <c r="AB552" s="208" t="str">
        <f ca="1">IF($H552="步将",'[3]配置系数（将领）'!AA552,IF($H552="骑将",'[4]配置系数（将领）'!AA552,IF($H552="弓将",'[5]配置系数（将领）'!AA552,"")))</f>
        <v/>
      </c>
      <c r="AC552" s="206">
        <f t="shared" ca="1" si="35"/>
        <v>1</v>
      </c>
    </row>
    <row r="553" spans="3:29" x14ac:dyDescent="0.15">
      <c r="C553" s="107">
        <v>545</v>
      </c>
      <c r="D553" s="69">
        <f>IFERROR(MATCH(C553,索引!J:J,0),D552)</f>
        <v>51</v>
      </c>
      <c r="E553" s="69">
        <f t="shared" si="32"/>
        <v>6</v>
      </c>
      <c r="F553" s="69">
        <f>INDEX(索引!$F:$F,D553,1)</f>
        <v>10044</v>
      </c>
      <c r="G553" s="69" t="str">
        <f>INDEX(索引!$E:$E,D553,1)</f>
        <v>于禁</v>
      </c>
      <c r="H553" s="69" t="str">
        <f>INDEX(索引!$G:$G,D553,1)</f>
        <v>步将</v>
      </c>
      <c r="J553" s="208" t="str">
        <f ca="1">IF($H553="步将",'[3]配置系数（将领）'!I553,IF($H553="骑将",'[4]配置系数（将领）'!I553,IF($H553="弓将",'[5]配置系数（将领）'!I553,"")))</f>
        <v>1004400000302</v>
      </c>
      <c r="K553" s="208" t="str">
        <f ca="1">IF($H553="步将",'[3]配置系数（将领）'!J553,IF($H553="骑将",'[4]配置系数（将领）'!J553,IF($H553="弓将",'[5]配置系数（将领）'!J553,"")))</f>
        <v>被动技能1:普攻会造成溅射伤害，伤害值为受击目标所受伤害的{0}%；普攻会削减敌方{1}怒气（冷却时间十秒）。于禁在血量低于30%以下时，攻击力提升{2}%，并获得一层自身血量20%的护盾与10%的吸血效果。</v>
      </c>
      <c r="L553" s="208">
        <f>IF($H553="步将",'[3]配置系数（将领）'!K553,IF($H553="骑将",'[4]配置系数（将领）'!K553,IF($H553="弓将",'[5]配置系数（将领）'!K553,"")))</f>
        <v>0</v>
      </c>
      <c r="M553" s="208">
        <f>IF($H553="步将",'[3]配置系数（将领）'!L553,IF($H553="骑将",'[4]配置系数（将领）'!L553,IF($H553="弓将",'[5]配置系数（将领）'!L553,"")))</f>
        <v>0</v>
      </c>
      <c r="N553" s="208" t="str">
        <f ca="1">IF($H553="步将",'[3]配置系数（将领）'!M553,IF($H553="骑将",'[4]配置系数（将领）'!M553,IF($H553="弓将",'[5]配置系数（将领）'!M553,"")))</f>
        <v>-4+-5+-6+-7+-8+-9+-10+-11+-12+-13+-14+-15+-16+-17+-18+-19+-20</v>
      </c>
      <c r="O553" s="206">
        <f t="shared" ca="1" si="33"/>
        <v>-1</v>
      </c>
      <c r="Q553" s="208" t="str">
        <f ca="1">IF($H553="步将",'[3]配置系数（将领）'!P553,IF($H553="骑将",'[4]配置系数（将领）'!P553,IF($H553="弓将",'[5]配置系数（将领）'!P553,"")))</f>
        <v/>
      </c>
      <c r="R553" s="208" t="str">
        <f ca="1">IF($H553="步将",'[3]配置系数（将领）'!Q553,IF($H553="骑将",'[4]配置系数（将领）'!Q553,IF($H553="弓将",'[5]配置系数（将领）'!Q553,"")))</f>
        <v/>
      </c>
      <c r="S553" s="208">
        <f>IF($H553="步将",'[3]配置系数（将领）'!R553,IF($H553="骑将",'[4]配置系数（将领）'!R553,IF($H553="弓将",'[5]配置系数（将领）'!R553,"")))</f>
        <v>0</v>
      </c>
      <c r="T553" s="208">
        <f>IF($H553="步将",'[3]配置系数（将领）'!S553,IF($H553="骑将",'[4]配置系数（将领）'!S553,IF($H553="弓将",'[5]配置系数（将领）'!S553,"")))</f>
        <v>0</v>
      </c>
      <c r="U553" s="208" t="str">
        <f ca="1">IF($H553="步将",'[3]配置系数（将领）'!T553,IF($H553="骑将",'[4]配置系数（将领）'!T553,IF($H553="弓将",'[5]配置系数（将领）'!T553,"")))</f>
        <v/>
      </c>
      <c r="V553" s="206">
        <f t="shared" ca="1" si="34"/>
        <v>1</v>
      </c>
      <c r="X553" s="208" t="str">
        <f ca="1">IF($H553="步将",'[3]配置系数（将领）'!W553,IF($H553="骑将",'[4]配置系数（将领）'!W553,IF($H553="弓将",'[5]配置系数（将领）'!W553,"")))</f>
        <v/>
      </c>
      <c r="Y553" s="208" t="str">
        <f ca="1">IF($H553="步将",'[3]配置系数（将领）'!X553,IF($H553="骑将",'[4]配置系数（将领）'!X553,IF($H553="弓将",'[5]配置系数（将领）'!X553,"")))</f>
        <v/>
      </c>
      <c r="Z553" s="208">
        <f>IF($H553="步将",'[3]配置系数（将领）'!Y553,IF($H553="骑将",'[4]配置系数（将领）'!Y553,IF($H553="弓将",'[5]配置系数（将领）'!Y553,"")))</f>
        <v>0</v>
      </c>
      <c r="AA553" s="208">
        <f>IF($H553="步将",'[3]配置系数（将领）'!Z553,IF($H553="骑将",'[4]配置系数（将领）'!Z553,IF($H553="弓将",'[5]配置系数（将领）'!Z553,"")))</f>
        <v>0</v>
      </c>
      <c r="AB553" s="208" t="str">
        <f ca="1">IF($H553="步将",'[3]配置系数（将领）'!AA553,IF($H553="骑将",'[4]配置系数（将领）'!AA553,IF($H553="弓将",'[5]配置系数（将领）'!AA553,"")))</f>
        <v/>
      </c>
      <c r="AC553" s="206">
        <f t="shared" ca="1" si="35"/>
        <v>1</v>
      </c>
    </row>
    <row r="554" spans="3:29" x14ac:dyDescent="0.15">
      <c r="C554" s="107">
        <v>546</v>
      </c>
      <c r="D554" s="69">
        <f>IFERROR(MATCH(C554,索引!J:J,0),D553)</f>
        <v>51</v>
      </c>
      <c r="E554" s="69">
        <f t="shared" si="32"/>
        <v>7</v>
      </c>
      <c r="F554" s="69">
        <f>INDEX(索引!$F:$F,D554,1)</f>
        <v>10044</v>
      </c>
      <c r="G554" s="69" t="str">
        <f>INDEX(索引!$E:$E,D554,1)</f>
        <v>于禁</v>
      </c>
      <c r="H554" s="69" t="str">
        <f>INDEX(索引!$G:$G,D554,1)</f>
        <v>步将</v>
      </c>
      <c r="J554" s="208" t="str">
        <f ca="1">IF($H554="步将",'[3]配置系数（将领）'!I554,IF($H554="骑将",'[4]配置系数（将领）'!I554,IF($H554="弓将",'[5]配置系数（将领）'!I554,"")))</f>
        <v>1004400000303</v>
      </c>
      <c r="K554" s="208" t="str">
        <f ca="1">IF($H554="步将",'[3]配置系数（将领）'!J554,IF($H554="骑将",'[4]配置系数（将领）'!J554,IF($H554="弓将",'[5]配置系数（将领）'!J554,"")))</f>
        <v>被动技能1:普攻会造成溅射伤害，伤害值为受击目标所受伤害的{0}%；普攻会削减敌方{1}怒气（冷却时间十秒）。于禁在血量低于30%以下时，攻击力提升{2}%，并获得一层自身血量20%的护盾与10%的吸血效果。</v>
      </c>
      <c r="L554" s="208">
        <f>IF($H554="步将",'[3]配置系数（将领）'!K554,IF($H554="骑将",'[4]配置系数（将领）'!K554,IF($H554="弓将",'[5]配置系数（将领）'!K554,"")))</f>
        <v>0</v>
      </c>
      <c r="M554" s="208">
        <f>IF($H554="步将",'[3]配置系数（将领）'!L554,IF($H554="骑将",'[4]配置系数（将领）'!L554,IF($H554="弓将",'[5]配置系数（将领）'!L554,"")))</f>
        <v>0</v>
      </c>
      <c r="N554" s="208" t="str">
        <f ca="1">IF($H554="步将",'[3]配置系数（将领）'!M554,IF($H554="骑将",'[4]配置系数（将领）'!M554,IF($H554="弓将",'[5]配置系数（将领）'!M554,"")))</f>
        <v>0.1+0.12+0.14+0.16+0.18+0.2+0.22+0.24+0.26+0.28+0.3+0.32+0.34+0.36+0.38+0.4+0.42</v>
      </c>
      <c r="O554" s="206">
        <f t="shared" ca="1" si="33"/>
        <v>100</v>
      </c>
      <c r="Q554" s="208" t="str">
        <f ca="1">IF($H554="步将",'[3]配置系数（将领）'!P554,IF($H554="骑将",'[4]配置系数（将领）'!P554,IF($H554="弓将",'[5]配置系数（将领）'!P554,"")))</f>
        <v>1004400000304</v>
      </c>
      <c r="R554" s="208" t="str">
        <f ca="1">IF($H554="步将",'[3]配置系数（将领）'!Q554,IF($H554="骑将",'[4]配置系数（将领）'!Q554,IF($H554="弓将",'[5]配置系数（将领）'!Q554,"")))</f>
        <v>被动技能1:普攻会造成溅射伤害，伤害值为受击目标所受伤害的{0}%；普攻会削减敌方{1}怒气（冷却时间十秒）。于禁在血量低于30%以下时，攻击力提升{2}%，并获得一层自身血量20%的护盾与10%的吸血效果。</v>
      </c>
      <c r="S554" s="208">
        <f>IF($H554="步将",'[3]配置系数（将领）'!R554,IF($H554="骑将",'[4]配置系数（将领）'!R554,IF($H554="弓将",'[5]配置系数（将领）'!R554,"")))</f>
        <v>0</v>
      </c>
      <c r="T554" s="208">
        <f>IF($H554="步将",'[3]配置系数（将领）'!S554,IF($H554="骑将",'[4]配置系数（将领）'!S554,IF($H554="弓将",'[5]配置系数（将领）'!S554,"")))</f>
        <v>0</v>
      </c>
      <c r="U554" s="208" t="str">
        <f ca="1">IF($H554="步将",'[3]配置系数（将领）'!T554,IF($H554="骑将",'[4]配置系数（将领）'!T554,IF($H554="弓将",'[5]配置系数（将领）'!T554,"")))</f>
        <v>0.2+0.2+0.2+0.2+0.2+0.2+0.2+0.2+0.2+0.2+0.2+0.2+0.2+0.2+0.2+0.2+0.2</v>
      </c>
      <c r="V554" s="206">
        <f t="shared" ca="1" si="34"/>
        <v>1</v>
      </c>
      <c r="X554" s="208" t="str">
        <f ca="1">IF($H554="步将",'[3]配置系数（将领）'!W554,IF($H554="骑将",'[4]配置系数（将领）'!W554,IF($H554="弓将",'[5]配置系数（将领）'!W554,"")))</f>
        <v>1004400000305</v>
      </c>
      <c r="Y554" s="208" t="str">
        <f ca="1">IF($H554="步将",'[3]配置系数（将领）'!X554,IF($H554="骑将",'[4]配置系数（将领）'!X554,IF($H554="弓将",'[5]配置系数（将领）'!X554,"")))</f>
        <v>被动技能1:普攻会造成溅射伤害，伤害值为受击目标所受伤害的{0}%；普攻会削减敌方{1}怒气（冷却时间十秒）。于禁在血量低于30%以下时，攻击力提升{2}%，并获得一层自身血量20%的护盾与10%的吸血效果。</v>
      </c>
      <c r="Z554" s="208">
        <f>IF($H554="步将",'[3]配置系数（将领）'!Y554,IF($H554="骑将",'[4]配置系数（将领）'!Y554,IF($H554="弓将",'[5]配置系数（将领）'!Y554,"")))</f>
        <v>0</v>
      </c>
      <c r="AA554" s="208">
        <f>IF($H554="步将",'[3]配置系数（将领）'!Z554,IF($H554="骑将",'[4]配置系数（将领）'!Z554,IF($H554="弓将",'[5]配置系数（将领）'!Z554,"")))</f>
        <v>0</v>
      </c>
      <c r="AB554" s="208" t="str">
        <f ca="1">IF($H554="步将",'[3]配置系数（将领）'!AA554,IF($H554="骑将",'[4]配置系数（将领）'!AA554,IF($H554="弓将",'[5]配置系数（将领）'!AA554,"")))</f>
        <v>0.2+0.2+0.2+0.2+0.2+0.2+0.2+0.2+0.2+0.2+0.2+0.2+0.2+0.2+0.2+0.2+0.2</v>
      </c>
      <c r="AC554" s="206">
        <f t="shared" ca="1" si="35"/>
        <v>100</v>
      </c>
    </row>
    <row r="555" spans="3:29" x14ac:dyDescent="0.15">
      <c r="C555" s="107">
        <v>547</v>
      </c>
      <c r="D555" s="69">
        <f>IFERROR(MATCH(C555,索引!J:J,0),D554)</f>
        <v>51</v>
      </c>
      <c r="E555" s="69">
        <f t="shared" si="32"/>
        <v>8</v>
      </c>
      <c r="F555" s="69">
        <f>INDEX(索引!$F:$F,D555,1)</f>
        <v>10044</v>
      </c>
      <c r="G555" s="69" t="str">
        <f>INDEX(索引!$E:$E,D555,1)</f>
        <v>于禁</v>
      </c>
      <c r="H555" s="69" t="str">
        <f>INDEX(索引!$G:$G,D555,1)</f>
        <v>步将</v>
      </c>
      <c r="J555" s="208" t="str">
        <f ca="1">IF($H555="步将",'[3]配置系数（将领）'!I555,IF($H555="骑将",'[4]配置系数（将领）'!I555,IF($H555="弓将",'[5]配置系数（将领）'!I555,"")))</f>
        <v>1004400000401</v>
      </c>
      <c r="K555" s="208" t="str">
        <f ca="1">IF($H555="步将",'[3]配置系数（将领）'!J555,IF($H555="骑将",'[4]配置系数（将领）'!J555,IF($H555="弓将",'[5]配置系数（将领）'!J555,"")))</f>
        <v>被动技能2:武将率领盾兵时，盾兵的护甲提升100点；率领戟兵时，戟兵攻击提升10%。</v>
      </c>
      <c r="L555" s="208">
        <f>IF($H555="步将",'[3]配置系数（将领）'!K555,IF($H555="骑将",'[4]配置系数（将领）'!K555,IF($H555="弓将",'[5]配置系数（将领）'!K555,"")))</f>
        <v>0</v>
      </c>
      <c r="M555" s="208">
        <f>IF($H555="步将",'[3]配置系数（将领）'!L555,IF($H555="骑将",'[4]配置系数（将领）'!L555,IF($H555="弓将",'[5]配置系数（将领）'!L555,"")))</f>
        <v>0</v>
      </c>
      <c r="N555" s="208" t="str">
        <f ca="1">IF($H555="步将",'[3]配置系数（将领）'!M555,IF($H555="骑将",'[4]配置系数（将领）'!M555,IF($H555="弓将",'[5]配置系数（将领）'!M555,"")))</f>
        <v>100+100+100+100+100+100+100+100+100+100+100+100+100+100+100+100+100</v>
      </c>
      <c r="O555" s="206">
        <f t="shared" ca="1" si="33"/>
        <v>1</v>
      </c>
      <c r="Q555" s="208" t="str">
        <f ca="1">IF($H555="步将",'[3]配置系数（将领）'!P555,IF($H555="骑将",'[4]配置系数（将领）'!P555,IF($H555="弓将",'[5]配置系数（将领）'!P555,"")))</f>
        <v>1004400000402</v>
      </c>
      <c r="R555" s="208" t="str">
        <f ca="1">IF($H555="步将",'[3]配置系数（将领）'!Q555,IF($H555="骑将",'[4]配置系数（将领）'!Q555,IF($H555="弓将",'[5]配置系数（将领）'!Q555,"")))</f>
        <v>被动技能2:武将率领盾兵时，盾兵的护甲提升100点；率领戟兵时，戟兵攻击提升10%。</v>
      </c>
      <c r="S555" s="208">
        <f>IF($H555="步将",'[3]配置系数（将领）'!R555,IF($H555="骑将",'[4]配置系数（将领）'!R555,IF($H555="弓将",'[5]配置系数（将领）'!R555,"")))</f>
        <v>0</v>
      </c>
      <c r="T555" s="208">
        <f>IF($H555="步将",'[3]配置系数（将领）'!S555,IF($H555="骑将",'[4]配置系数（将领）'!S555,IF($H555="弓将",'[5]配置系数（将领）'!S555,"")))</f>
        <v>0</v>
      </c>
      <c r="U555" s="208" t="str">
        <f ca="1">IF($H555="步将",'[3]配置系数（将领）'!T555,IF($H555="骑将",'[4]配置系数（将领）'!T555,IF($H555="弓将",'[5]配置系数（将领）'!T555,"")))</f>
        <v>0.1+0.1+0.1+0.1+0.1+0.1+0.1+0.1+0.1+0.1+0.1+0.1+0.1+0.1+0.1+0.1+0.1</v>
      </c>
      <c r="V555" s="206">
        <f t="shared" ca="1" si="34"/>
        <v>1</v>
      </c>
      <c r="X555" s="208" t="str">
        <f ca="1">IF($H555="步将",'[3]配置系数（将领）'!W555,IF($H555="骑将",'[4]配置系数（将领）'!W555,IF($H555="弓将",'[5]配置系数（将领）'!W555,"")))</f>
        <v/>
      </c>
      <c r="Y555" s="208" t="str">
        <f ca="1">IF($H555="步将",'[3]配置系数（将领）'!X555,IF($H555="骑将",'[4]配置系数（将领）'!X555,IF($H555="弓将",'[5]配置系数（将领）'!X555,"")))</f>
        <v/>
      </c>
      <c r="Z555" s="208">
        <f>IF($H555="步将",'[3]配置系数（将领）'!Y555,IF($H555="骑将",'[4]配置系数（将领）'!Y555,IF($H555="弓将",'[5]配置系数（将领）'!Y555,"")))</f>
        <v>0</v>
      </c>
      <c r="AA555" s="208">
        <f>IF($H555="步将",'[3]配置系数（将领）'!Z555,IF($H555="骑将",'[4]配置系数（将领）'!Z555,IF($H555="弓将",'[5]配置系数（将领）'!Z555,"")))</f>
        <v>0</v>
      </c>
      <c r="AB555" s="208" t="str">
        <f ca="1">IF($H555="步将",'[3]配置系数（将领）'!AA555,IF($H555="骑将",'[4]配置系数（将领）'!AA555,IF($H555="弓将",'[5]配置系数（将领）'!AA555,"")))</f>
        <v/>
      </c>
      <c r="AC555" s="206">
        <f t="shared" ca="1" si="35"/>
        <v>1</v>
      </c>
    </row>
    <row r="556" spans="3:29" x14ac:dyDescent="0.15">
      <c r="C556" s="107">
        <v>548</v>
      </c>
      <c r="D556" s="69">
        <f>IFERROR(MATCH(C556,索引!J:J,0),D555)</f>
        <v>51</v>
      </c>
      <c r="E556" s="69">
        <f t="shared" si="32"/>
        <v>9</v>
      </c>
      <c r="F556" s="69">
        <f>INDEX(索引!$F:$F,D556,1)</f>
        <v>10044</v>
      </c>
      <c r="G556" s="69" t="str">
        <f>INDEX(索引!$E:$E,D556,1)</f>
        <v>于禁</v>
      </c>
      <c r="H556" s="69" t="str">
        <f>INDEX(索引!$G:$G,D556,1)</f>
        <v>步将</v>
      </c>
      <c r="J556" s="208" t="str">
        <f ca="1">IF($H556="步将",'[3]配置系数（将领）'!I556,IF($H556="骑将",'[4]配置系数（将领）'!I556,IF($H556="弓将",'[5]配置系数（将领）'!I556,"")))</f>
        <v>1004400000501</v>
      </c>
      <c r="K556" s="208" t="str">
        <f ca="1">IF($H556="步将",'[3]配置系数（将领）'!J556,IF($H556="骑将",'[4]配置系数（将领）'!J556,IF($H556="弓将",'[5]配置系数（将领）'!J556,"")))</f>
        <v>被动技能3:勇猛无畏，悍勇绝伦，勇猛无畏，悍勇绝伦，自身受到武力伤害减少10%，自身伤害提升10%。</v>
      </c>
      <c r="L556" s="208">
        <f>IF($H556="步将",'[3]配置系数（将领）'!K556,IF($H556="骑将",'[4]配置系数（将领）'!K556,IF($H556="弓将",'[5]配置系数（将领）'!K556,"")))</f>
        <v>0</v>
      </c>
      <c r="M556" s="208">
        <f>IF($H556="步将",'[3]配置系数（将领）'!L556,IF($H556="骑将",'[4]配置系数（将领）'!L556,IF($H556="弓将",'[5]配置系数（将领）'!L556,"")))</f>
        <v>0</v>
      </c>
      <c r="N556" s="208" t="str">
        <f ca="1">IF($H556="步将",'[3]配置系数（将领）'!M556,IF($H556="骑将",'[4]配置系数（将领）'!M556,IF($H556="弓将",'[5]配置系数（将领）'!M556,"")))</f>
        <v>0.1+0.1+0.1+0.1+0.1+0.1+0.1+0.1+0.1+0.1+0.1+0.1+0.1+0.1+0.1+0.1+0.1</v>
      </c>
      <c r="O556" s="206">
        <f t="shared" ca="1" si="33"/>
        <v>1</v>
      </c>
      <c r="Q556" s="208" t="str">
        <f ca="1">IF($H556="步将",'[3]配置系数（将领）'!P556,IF($H556="骑将",'[4]配置系数（将领）'!P556,IF($H556="弓将",'[5]配置系数（将领）'!P556,"")))</f>
        <v>1004400000502</v>
      </c>
      <c r="R556" s="208" t="str">
        <f ca="1">IF($H556="步将",'[3]配置系数（将领）'!Q556,IF($H556="骑将",'[4]配置系数（将领）'!Q556,IF($H556="弓将",'[5]配置系数（将领）'!Q556,"")))</f>
        <v>被动技能3:勇猛无畏，悍勇绝伦，勇猛无畏，悍勇绝伦，自身受到武力伤害减少10%，自身伤害提升10%。</v>
      </c>
      <c r="S556" s="208">
        <f>IF($H556="步将",'[3]配置系数（将领）'!R556,IF($H556="骑将",'[4]配置系数（将领）'!R556,IF($H556="弓将",'[5]配置系数（将领）'!R556,"")))</f>
        <v>0</v>
      </c>
      <c r="T556" s="208">
        <f>IF($H556="步将",'[3]配置系数（将领）'!S556,IF($H556="骑将",'[4]配置系数（将领）'!S556,IF($H556="弓将",'[5]配置系数（将领）'!S556,"")))</f>
        <v>0</v>
      </c>
      <c r="U556" s="208" t="str">
        <f ca="1">IF($H556="步将",'[3]配置系数（将领）'!T556,IF($H556="骑将",'[4]配置系数（将领）'!T556,IF($H556="弓将",'[5]配置系数（将领）'!T556,"")))</f>
        <v>0.1+0.1+0.1+0.1+0.1+0.1+0.1+0.1+0.1+0.1+0.1+0.1+0.1+0.1+0.1+0.1+0.1</v>
      </c>
      <c r="V556" s="206">
        <f t="shared" ca="1" si="34"/>
        <v>1</v>
      </c>
      <c r="X556" s="208" t="str">
        <f ca="1">IF($H556="步将",'[3]配置系数（将领）'!W556,IF($H556="骑将",'[4]配置系数（将领）'!W556,IF($H556="弓将",'[5]配置系数（将领）'!W556,"")))</f>
        <v/>
      </c>
      <c r="Y556" s="208" t="str">
        <f ca="1">IF($H556="步将",'[3]配置系数（将领）'!X556,IF($H556="骑将",'[4]配置系数（将领）'!X556,IF($H556="弓将",'[5]配置系数（将领）'!X556,"")))</f>
        <v/>
      </c>
      <c r="Z556" s="208">
        <f>IF($H556="步将",'[3]配置系数（将领）'!Y556,IF($H556="骑将",'[4]配置系数（将领）'!Y556,IF($H556="弓将",'[5]配置系数（将领）'!Y556,"")))</f>
        <v>0</v>
      </c>
      <c r="AA556" s="208">
        <f>IF($H556="步将",'[3]配置系数（将领）'!Z556,IF($H556="骑将",'[4]配置系数（将领）'!Z556,IF($H556="弓将",'[5]配置系数（将领）'!Z556,"")))</f>
        <v>0</v>
      </c>
      <c r="AB556" s="208" t="str">
        <f ca="1">IF($H556="步将",'[3]配置系数（将领）'!AA556,IF($H556="骑将",'[4]配置系数（将领）'!AA556,IF($H556="弓将",'[5]配置系数（将领）'!AA556,"")))</f>
        <v/>
      </c>
      <c r="AC556" s="206">
        <f t="shared" ca="1" si="35"/>
        <v>1</v>
      </c>
    </row>
    <row r="557" spans="3:29" x14ac:dyDescent="0.15">
      <c r="C557" s="107">
        <v>549</v>
      </c>
      <c r="D557" s="69">
        <f>IFERROR(MATCH(C557,索引!J:J,0),D556)</f>
        <v>51</v>
      </c>
      <c r="E557" s="69">
        <f t="shared" si="32"/>
        <v>10</v>
      </c>
      <c r="F557" s="69">
        <f>INDEX(索引!$F:$F,D557,1)</f>
        <v>10044</v>
      </c>
      <c r="G557" s="69" t="str">
        <f>INDEX(索引!$E:$E,D557,1)</f>
        <v>于禁</v>
      </c>
      <c r="H557" s="69" t="str">
        <f>INDEX(索引!$G:$G,D557,1)</f>
        <v>步将</v>
      </c>
      <c r="J557" s="208" t="str">
        <f ca="1">IF($H557="步将",'[3]配置系数（将领）'!I557,IF($H557="骑将",'[4]配置系数（将领）'!I557,IF($H557="弓将",'[5]配置系数（将领）'!I557,"")))</f>
        <v/>
      </c>
      <c r="K557" s="208" t="str">
        <f ca="1">IF($H557="步将",'[3]配置系数（将领）'!J557,IF($H557="骑将",'[4]配置系数（将领）'!J557,IF($H557="弓将",'[5]配置系数（将领）'!J557,"")))</f>
        <v/>
      </c>
      <c r="L557" s="208">
        <f>IF($H557="步将",'[3]配置系数（将领）'!K557,IF($H557="骑将",'[4]配置系数（将领）'!K557,IF($H557="弓将",'[5]配置系数（将领）'!K557,"")))</f>
        <v>0</v>
      </c>
      <c r="M557" s="208">
        <f>IF($H557="步将",'[3]配置系数（将领）'!L557,IF($H557="骑将",'[4]配置系数（将领）'!L557,IF($H557="弓将",'[5]配置系数（将领）'!L557,"")))</f>
        <v>0</v>
      </c>
      <c r="N557" s="208" t="str">
        <f ca="1">IF($H557="步将",'[3]配置系数（将领）'!M557,IF($H557="骑将",'[4]配置系数（将领）'!M557,IF($H557="弓将",'[5]配置系数（将领）'!M557,"")))</f>
        <v/>
      </c>
      <c r="O557" s="206">
        <f t="shared" ca="1" si="33"/>
        <v>1</v>
      </c>
      <c r="Q557" s="208" t="str">
        <f ca="1">IF($H557="步将",'[3]配置系数（将领）'!P557,IF($H557="骑将",'[4]配置系数（将领）'!P557,IF($H557="弓将",'[5]配置系数（将领）'!P557,"")))</f>
        <v/>
      </c>
      <c r="R557" s="208" t="str">
        <f ca="1">IF($H557="步将",'[3]配置系数（将领）'!Q557,IF($H557="骑将",'[4]配置系数（将领）'!Q557,IF($H557="弓将",'[5]配置系数（将领）'!Q557,"")))</f>
        <v/>
      </c>
      <c r="S557" s="208">
        <f>IF($H557="步将",'[3]配置系数（将领）'!R557,IF($H557="骑将",'[4]配置系数（将领）'!R557,IF($H557="弓将",'[5]配置系数（将领）'!R557,"")))</f>
        <v>0</v>
      </c>
      <c r="T557" s="208">
        <f>IF($H557="步将",'[3]配置系数（将领）'!S557,IF($H557="骑将",'[4]配置系数（将领）'!S557,IF($H557="弓将",'[5]配置系数（将领）'!S557,"")))</f>
        <v>0</v>
      </c>
      <c r="U557" s="208" t="str">
        <f ca="1">IF($H557="步将",'[3]配置系数（将领）'!T557,IF($H557="骑将",'[4]配置系数（将领）'!T557,IF($H557="弓将",'[5]配置系数（将领）'!T557,"")))</f>
        <v/>
      </c>
      <c r="V557" s="206">
        <f t="shared" ca="1" si="34"/>
        <v>1</v>
      </c>
      <c r="X557" s="208" t="str">
        <f ca="1">IF($H557="步将",'[3]配置系数（将领）'!W557,IF($H557="骑将",'[4]配置系数（将领）'!W557,IF($H557="弓将",'[5]配置系数（将领）'!W557,"")))</f>
        <v/>
      </c>
      <c r="Y557" s="208" t="str">
        <f ca="1">IF($H557="步将",'[3]配置系数（将领）'!X557,IF($H557="骑将",'[4]配置系数（将领）'!X557,IF($H557="弓将",'[5]配置系数（将领）'!X557,"")))</f>
        <v/>
      </c>
      <c r="Z557" s="208">
        <f>IF($H557="步将",'[3]配置系数（将领）'!Y557,IF($H557="骑将",'[4]配置系数（将领）'!Y557,IF($H557="弓将",'[5]配置系数（将领）'!Y557,"")))</f>
        <v>0</v>
      </c>
      <c r="AA557" s="208">
        <f>IF($H557="步将",'[3]配置系数（将领）'!Z557,IF($H557="骑将",'[4]配置系数（将领）'!Z557,IF($H557="弓将",'[5]配置系数（将领）'!Z557,"")))</f>
        <v>0</v>
      </c>
      <c r="AB557" s="208" t="str">
        <f ca="1">IF($H557="步将",'[3]配置系数（将领）'!AA557,IF($H557="骑将",'[4]配置系数（将领）'!AA557,IF($H557="弓将",'[5]配置系数（将领）'!AA557,"")))</f>
        <v/>
      </c>
      <c r="AC557" s="206">
        <f t="shared" ca="1" si="35"/>
        <v>1</v>
      </c>
    </row>
    <row r="558" spans="3:29" x14ac:dyDescent="0.15">
      <c r="C558" s="107">
        <v>550</v>
      </c>
      <c r="D558" s="69">
        <f>IFERROR(MATCH(C558,索引!J:J,0),D557)</f>
        <v>51</v>
      </c>
      <c r="E558" s="69">
        <f t="shared" si="32"/>
        <v>11</v>
      </c>
      <c r="F558" s="69">
        <f>INDEX(索引!$F:$F,D558,1)</f>
        <v>10044</v>
      </c>
      <c r="G558" s="69" t="str">
        <f>INDEX(索引!$E:$E,D558,1)</f>
        <v>于禁</v>
      </c>
      <c r="H558" s="69" t="str">
        <f>INDEX(索引!$G:$G,D558,1)</f>
        <v>步将</v>
      </c>
      <c r="J558" s="208" t="str">
        <f ca="1">IF($H558="步将",'[3]配置系数（将领）'!I558,IF($H558="骑将",'[4]配置系数（将领）'!I558,IF($H558="弓将",'[5]配置系数（将领）'!I558,"")))</f>
        <v/>
      </c>
      <c r="K558" s="208" t="str">
        <f ca="1">IF($H558="步将",'[3]配置系数（将领）'!J558,IF($H558="骑将",'[4]配置系数（将领）'!J558,IF($H558="弓将",'[5]配置系数（将领）'!J558,"")))</f>
        <v/>
      </c>
      <c r="L558" s="208">
        <f>IF($H558="步将",'[3]配置系数（将领）'!K558,IF($H558="骑将",'[4]配置系数（将领）'!K558,IF($H558="弓将",'[5]配置系数（将领）'!K558,"")))</f>
        <v>0</v>
      </c>
      <c r="M558" s="208">
        <f>IF($H558="步将",'[3]配置系数（将领）'!L558,IF($H558="骑将",'[4]配置系数（将领）'!L558,IF($H558="弓将",'[5]配置系数（将领）'!L558,"")))</f>
        <v>0</v>
      </c>
      <c r="N558" s="208" t="str">
        <f ca="1">IF($H558="步将",'[3]配置系数（将领）'!M558,IF($H558="骑将",'[4]配置系数（将领）'!M558,IF($H558="弓将",'[5]配置系数（将领）'!M558,"")))</f>
        <v/>
      </c>
      <c r="O558" s="206">
        <f t="shared" ca="1" si="33"/>
        <v>1</v>
      </c>
      <c r="Q558" s="208" t="str">
        <f ca="1">IF($H558="步将",'[3]配置系数（将领）'!P558,IF($H558="骑将",'[4]配置系数（将领）'!P558,IF($H558="弓将",'[5]配置系数（将领）'!P558,"")))</f>
        <v/>
      </c>
      <c r="R558" s="208" t="str">
        <f ca="1">IF($H558="步将",'[3]配置系数（将领）'!Q558,IF($H558="骑将",'[4]配置系数（将领）'!Q558,IF($H558="弓将",'[5]配置系数（将领）'!Q558,"")))</f>
        <v/>
      </c>
      <c r="S558" s="208">
        <f>IF($H558="步将",'[3]配置系数（将领）'!R558,IF($H558="骑将",'[4]配置系数（将领）'!R558,IF($H558="弓将",'[5]配置系数（将领）'!R558,"")))</f>
        <v>0</v>
      </c>
      <c r="T558" s="208">
        <f>IF($H558="步将",'[3]配置系数（将领）'!S558,IF($H558="骑将",'[4]配置系数（将领）'!S558,IF($H558="弓将",'[5]配置系数（将领）'!S558,"")))</f>
        <v>0</v>
      </c>
      <c r="U558" s="208" t="str">
        <f ca="1">IF($H558="步将",'[3]配置系数（将领）'!T558,IF($H558="骑将",'[4]配置系数（将领）'!T558,IF($H558="弓将",'[5]配置系数（将领）'!T558,"")))</f>
        <v/>
      </c>
      <c r="V558" s="206">
        <f t="shared" ca="1" si="34"/>
        <v>1</v>
      </c>
      <c r="X558" s="208" t="str">
        <f ca="1">IF($H558="步将",'[3]配置系数（将领）'!W558,IF($H558="骑将",'[4]配置系数（将领）'!W558,IF($H558="弓将",'[5]配置系数（将领）'!W558,"")))</f>
        <v/>
      </c>
      <c r="Y558" s="208" t="str">
        <f ca="1">IF($H558="步将",'[3]配置系数（将领）'!X558,IF($H558="骑将",'[4]配置系数（将领）'!X558,IF($H558="弓将",'[5]配置系数（将领）'!X558,"")))</f>
        <v/>
      </c>
      <c r="Z558" s="208">
        <f>IF($H558="步将",'[3]配置系数（将领）'!Y558,IF($H558="骑将",'[4]配置系数（将领）'!Y558,IF($H558="弓将",'[5]配置系数（将领）'!Y558,"")))</f>
        <v>0</v>
      </c>
      <c r="AA558" s="208">
        <f>IF($H558="步将",'[3]配置系数（将领）'!Z558,IF($H558="骑将",'[4]配置系数（将领）'!Z558,IF($H558="弓将",'[5]配置系数（将领）'!Z558,"")))</f>
        <v>0</v>
      </c>
      <c r="AB558" s="208" t="str">
        <f ca="1">IF($H558="步将",'[3]配置系数（将领）'!AA558,IF($H558="骑将",'[4]配置系数（将领）'!AA558,IF($H558="弓将",'[5]配置系数（将领）'!AA558,"")))</f>
        <v/>
      </c>
      <c r="AC558" s="206">
        <f t="shared" ca="1" si="35"/>
        <v>1</v>
      </c>
    </row>
    <row r="559" spans="3:29" x14ac:dyDescent="0.15">
      <c r="C559" s="107">
        <v>551</v>
      </c>
      <c r="D559" s="69">
        <f>IFERROR(MATCH(C559,索引!J:J,0),D558)</f>
        <v>51</v>
      </c>
      <c r="E559" s="69">
        <f t="shared" si="32"/>
        <v>12</v>
      </c>
      <c r="F559" s="69">
        <f>INDEX(索引!$F:$F,D559,1)</f>
        <v>10044</v>
      </c>
      <c r="G559" s="69" t="str">
        <f>INDEX(索引!$E:$E,D559,1)</f>
        <v>于禁</v>
      </c>
      <c r="H559" s="69" t="str">
        <f>INDEX(索引!$G:$G,D559,1)</f>
        <v>步将</v>
      </c>
      <c r="J559" s="208" t="str">
        <f ca="1">IF($H559="步将",'[3]配置系数（将领）'!I559,IF($H559="骑将",'[4]配置系数（将领）'!I559,IF($H559="弓将",'[5]配置系数（将领）'!I559,"")))</f>
        <v/>
      </c>
      <c r="K559" s="208" t="str">
        <f ca="1">IF($H559="步将",'[3]配置系数（将领）'!J559,IF($H559="骑将",'[4]配置系数（将领）'!J559,IF($H559="弓将",'[5]配置系数（将领）'!J559,"")))</f>
        <v/>
      </c>
      <c r="L559" s="208">
        <f>IF($H559="步将",'[3]配置系数（将领）'!K559,IF($H559="骑将",'[4]配置系数（将领）'!K559,IF($H559="弓将",'[5]配置系数（将领）'!K559,"")))</f>
        <v>0</v>
      </c>
      <c r="M559" s="208">
        <f>IF($H559="步将",'[3]配置系数（将领）'!L559,IF($H559="骑将",'[4]配置系数（将领）'!L559,IF($H559="弓将",'[5]配置系数（将领）'!L559,"")))</f>
        <v>0</v>
      </c>
      <c r="N559" s="208" t="str">
        <f ca="1">IF($H559="步将",'[3]配置系数（将领）'!M559,IF($H559="骑将",'[4]配置系数（将领）'!M559,IF($H559="弓将",'[5]配置系数（将领）'!M559,"")))</f>
        <v/>
      </c>
      <c r="O559" s="206">
        <f t="shared" ca="1" si="33"/>
        <v>1</v>
      </c>
      <c r="Q559" s="208" t="str">
        <f ca="1">IF($H559="步将",'[3]配置系数（将领）'!P559,IF($H559="骑将",'[4]配置系数（将领）'!P559,IF($H559="弓将",'[5]配置系数（将领）'!P559,"")))</f>
        <v/>
      </c>
      <c r="R559" s="208" t="str">
        <f ca="1">IF($H559="步将",'[3]配置系数（将领）'!Q559,IF($H559="骑将",'[4]配置系数（将领）'!Q559,IF($H559="弓将",'[5]配置系数（将领）'!Q559,"")))</f>
        <v/>
      </c>
      <c r="S559" s="208">
        <f>IF($H559="步将",'[3]配置系数（将领）'!R559,IF($H559="骑将",'[4]配置系数（将领）'!R559,IF($H559="弓将",'[5]配置系数（将领）'!R559,"")))</f>
        <v>0</v>
      </c>
      <c r="T559" s="208">
        <f>IF($H559="步将",'[3]配置系数（将领）'!S559,IF($H559="骑将",'[4]配置系数（将领）'!S559,IF($H559="弓将",'[5]配置系数（将领）'!S559,"")))</f>
        <v>0</v>
      </c>
      <c r="U559" s="208" t="str">
        <f ca="1">IF($H559="步将",'[3]配置系数（将领）'!T559,IF($H559="骑将",'[4]配置系数（将领）'!T559,IF($H559="弓将",'[5]配置系数（将领）'!T559,"")))</f>
        <v/>
      </c>
      <c r="V559" s="206">
        <f t="shared" ca="1" si="34"/>
        <v>1</v>
      </c>
      <c r="X559" s="208" t="str">
        <f ca="1">IF($H559="步将",'[3]配置系数（将领）'!W559,IF($H559="骑将",'[4]配置系数（将领）'!W559,IF($H559="弓将",'[5]配置系数（将领）'!W559,"")))</f>
        <v/>
      </c>
      <c r="Y559" s="208" t="str">
        <f ca="1">IF($H559="步将",'[3]配置系数（将领）'!X559,IF($H559="骑将",'[4]配置系数（将领）'!X559,IF($H559="弓将",'[5]配置系数（将领）'!X559,"")))</f>
        <v/>
      </c>
      <c r="Z559" s="208">
        <f>IF($H559="步将",'[3]配置系数（将领）'!Y559,IF($H559="骑将",'[4]配置系数（将领）'!Y559,IF($H559="弓将",'[5]配置系数（将领）'!Y559,"")))</f>
        <v>0</v>
      </c>
      <c r="AA559" s="208">
        <f>IF($H559="步将",'[3]配置系数（将领）'!Z559,IF($H559="骑将",'[4]配置系数（将领）'!Z559,IF($H559="弓将",'[5]配置系数（将领）'!Z559,"")))</f>
        <v>0</v>
      </c>
      <c r="AB559" s="208" t="str">
        <f ca="1">IF($H559="步将",'[3]配置系数（将领）'!AA559,IF($H559="骑将",'[4]配置系数（将领）'!AA559,IF($H559="弓将",'[5]配置系数（将领）'!AA559,"")))</f>
        <v/>
      </c>
      <c r="AC559" s="206">
        <f t="shared" ca="1" si="35"/>
        <v>1</v>
      </c>
    </row>
    <row r="560" spans="3:29" x14ac:dyDescent="0.15">
      <c r="C560" s="107">
        <v>552</v>
      </c>
      <c r="D560" s="69">
        <f>IFERROR(MATCH(C560,索引!J:J,0),D559)</f>
        <v>51</v>
      </c>
      <c r="E560" s="69">
        <f t="shared" si="32"/>
        <v>13</v>
      </c>
      <c r="F560" s="69">
        <f>INDEX(索引!$F:$F,D560,1)</f>
        <v>10044</v>
      </c>
      <c r="G560" s="69" t="str">
        <f>INDEX(索引!$E:$E,D560,1)</f>
        <v>于禁</v>
      </c>
      <c r="H560" s="69" t="str">
        <f>INDEX(索引!$G:$G,D560,1)</f>
        <v>步将</v>
      </c>
      <c r="J560" s="208" t="str">
        <f ca="1">IF($H560="步将",'[3]配置系数（将领）'!I560,IF($H560="骑将",'[4]配置系数（将领）'!I560,IF($H560="弓将",'[5]配置系数（将领）'!I560,"")))</f>
        <v/>
      </c>
      <c r="K560" s="208" t="str">
        <f ca="1">IF($H560="步将",'[3]配置系数（将领）'!J560,IF($H560="骑将",'[4]配置系数（将领）'!J560,IF($H560="弓将",'[5]配置系数（将领）'!J560,"")))</f>
        <v/>
      </c>
      <c r="L560" s="208">
        <f>IF($H560="步将",'[3]配置系数（将领）'!K560,IF($H560="骑将",'[4]配置系数（将领）'!K560,IF($H560="弓将",'[5]配置系数（将领）'!K560,"")))</f>
        <v>0</v>
      </c>
      <c r="M560" s="208">
        <f>IF($H560="步将",'[3]配置系数（将领）'!L560,IF($H560="骑将",'[4]配置系数（将领）'!L560,IF($H560="弓将",'[5]配置系数（将领）'!L560,"")))</f>
        <v>0</v>
      </c>
      <c r="N560" s="208" t="str">
        <f ca="1">IF($H560="步将",'[3]配置系数（将领）'!M560,IF($H560="骑将",'[4]配置系数（将领）'!M560,IF($H560="弓将",'[5]配置系数（将领）'!M560,"")))</f>
        <v/>
      </c>
      <c r="O560" s="206">
        <f t="shared" ca="1" si="33"/>
        <v>1</v>
      </c>
      <c r="Q560" s="208" t="str">
        <f ca="1">IF($H560="步将",'[3]配置系数（将领）'!P560,IF($H560="骑将",'[4]配置系数（将领）'!P560,IF($H560="弓将",'[5]配置系数（将领）'!P560,"")))</f>
        <v/>
      </c>
      <c r="R560" s="208" t="str">
        <f ca="1">IF($H560="步将",'[3]配置系数（将领）'!Q560,IF($H560="骑将",'[4]配置系数（将领）'!Q560,IF($H560="弓将",'[5]配置系数（将领）'!Q560,"")))</f>
        <v/>
      </c>
      <c r="S560" s="208">
        <f>IF($H560="步将",'[3]配置系数（将领）'!R560,IF($H560="骑将",'[4]配置系数（将领）'!R560,IF($H560="弓将",'[5]配置系数（将领）'!R560,"")))</f>
        <v>0</v>
      </c>
      <c r="T560" s="208">
        <f>IF($H560="步将",'[3]配置系数（将领）'!S560,IF($H560="骑将",'[4]配置系数（将领）'!S560,IF($H560="弓将",'[5]配置系数（将领）'!S560,"")))</f>
        <v>0</v>
      </c>
      <c r="U560" s="208" t="str">
        <f ca="1">IF($H560="步将",'[3]配置系数（将领）'!T560,IF($H560="骑将",'[4]配置系数（将领）'!T560,IF($H560="弓将",'[5]配置系数（将领）'!T560,"")))</f>
        <v/>
      </c>
      <c r="V560" s="206">
        <f t="shared" ca="1" si="34"/>
        <v>1</v>
      </c>
      <c r="X560" s="208" t="str">
        <f ca="1">IF($H560="步将",'[3]配置系数（将领）'!W560,IF($H560="骑将",'[4]配置系数（将领）'!W560,IF($H560="弓将",'[5]配置系数（将领）'!W560,"")))</f>
        <v/>
      </c>
      <c r="Y560" s="208" t="str">
        <f ca="1">IF($H560="步将",'[3]配置系数（将领）'!X560,IF($H560="骑将",'[4]配置系数（将领）'!X560,IF($H560="弓将",'[5]配置系数（将领）'!X560,"")))</f>
        <v/>
      </c>
      <c r="Z560" s="208">
        <f>IF($H560="步将",'[3]配置系数（将领）'!Y560,IF($H560="骑将",'[4]配置系数（将领）'!Y560,IF($H560="弓将",'[5]配置系数（将领）'!Y560,"")))</f>
        <v>0</v>
      </c>
      <c r="AA560" s="208">
        <f>IF($H560="步将",'[3]配置系数（将领）'!Z560,IF($H560="骑将",'[4]配置系数（将领）'!Z560,IF($H560="弓将",'[5]配置系数（将领）'!Z560,"")))</f>
        <v>0</v>
      </c>
      <c r="AB560" s="208" t="str">
        <f ca="1">IF($H560="步将",'[3]配置系数（将领）'!AA560,IF($H560="骑将",'[4]配置系数（将领）'!AA560,IF($H560="弓将",'[5]配置系数（将领）'!AA560,"")))</f>
        <v/>
      </c>
      <c r="AC560" s="206">
        <f t="shared" ca="1" si="35"/>
        <v>1</v>
      </c>
    </row>
    <row r="561" spans="3:29" x14ac:dyDescent="0.15">
      <c r="C561" s="107">
        <v>553</v>
      </c>
      <c r="D561" s="69">
        <f>IFERROR(MATCH(C561,索引!J:J,0),D560)</f>
        <v>51</v>
      </c>
      <c r="E561" s="69">
        <f t="shared" si="32"/>
        <v>14</v>
      </c>
      <c r="F561" s="69">
        <f>INDEX(索引!$F:$F,D561,1)</f>
        <v>10044</v>
      </c>
      <c r="G561" s="69" t="str">
        <f>INDEX(索引!$E:$E,D561,1)</f>
        <v>于禁</v>
      </c>
      <c r="H561" s="69" t="str">
        <f>INDEX(索引!$G:$G,D561,1)</f>
        <v>步将</v>
      </c>
      <c r="J561" s="208" t="str">
        <f ca="1">IF($H561="步将",'[3]配置系数（将领）'!I561,IF($H561="骑将",'[4]配置系数（将领）'!I561,IF($H561="弓将",'[5]配置系数（将领）'!I561,"")))</f>
        <v/>
      </c>
      <c r="K561" s="208" t="str">
        <f ca="1">IF($H561="步将",'[3]配置系数（将领）'!J561,IF($H561="骑将",'[4]配置系数（将领）'!J561,IF($H561="弓将",'[5]配置系数（将领）'!J561,"")))</f>
        <v/>
      </c>
      <c r="L561" s="208">
        <f>IF($H561="步将",'[3]配置系数（将领）'!K561,IF($H561="骑将",'[4]配置系数（将领）'!K561,IF($H561="弓将",'[5]配置系数（将领）'!K561,"")))</f>
        <v>0</v>
      </c>
      <c r="M561" s="208">
        <f>IF($H561="步将",'[3]配置系数（将领）'!L561,IF($H561="骑将",'[4]配置系数（将领）'!L561,IF($H561="弓将",'[5]配置系数（将领）'!L561,"")))</f>
        <v>0</v>
      </c>
      <c r="N561" s="208" t="str">
        <f ca="1">IF($H561="步将",'[3]配置系数（将领）'!M561,IF($H561="骑将",'[4]配置系数（将领）'!M561,IF($H561="弓将",'[5]配置系数（将领）'!M561,"")))</f>
        <v/>
      </c>
      <c r="O561" s="206">
        <f t="shared" ca="1" si="33"/>
        <v>1</v>
      </c>
      <c r="Q561" s="208" t="str">
        <f ca="1">IF($H561="步将",'[3]配置系数（将领）'!P561,IF($H561="骑将",'[4]配置系数（将领）'!P561,IF($H561="弓将",'[5]配置系数（将领）'!P561,"")))</f>
        <v/>
      </c>
      <c r="R561" s="208" t="str">
        <f ca="1">IF($H561="步将",'[3]配置系数（将领）'!Q561,IF($H561="骑将",'[4]配置系数（将领）'!Q561,IF($H561="弓将",'[5]配置系数（将领）'!Q561,"")))</f>
        <v/>
      </c>
      <c r="S561" s="208">
        <f>IF($H561="步将",'[3]配置系数（将领）'!R561,IF($H561="骑将",'[4]配置系数（将领）'!R561,IF($H561="弓将",'[5]配置系数（将领）'!R561,"")))</f>
        <v>0</v>
      </c>
      <c r="T561" s="208">
        <f>IF($H561="步将",'[3]配置系数（将领）'!S561,IF($H561="骑将",'[4]配置系数（将领）'!S561,IF($H561="弓将",'[5]配置系数（将领）'!S561,"")))</f>
        <v>0</v>
      </c>
      <c r="U561" s="208" t="str">
        <f ca="1">IF($H561="步将",'[3]配置系数（将领）'!T561,IF($H561="骑将",'[4]配置系数（将领）'!T561,IF($H561="弓将",'[5]配置系数（将领）'!T561,"")))</f>
        <v/>
      </c>
      <c r="V561" s="206">
        <f t="shared" ca="1" si="34"/>
        <v>1</v>
      </c>
      <c r="X561" s="208" t="str">
        <f ca="1">IF($H561="步将",'[3]配置系数（将领）'!W561,IF($H561="骑将",'[4]配置系数（将领）'!W561,IF($H561="弓将",'[5]配置系数（将领）'!W561,"")))</f>
        <v/>
      </c>
      <c r="Y561" s="208" t="str">
        <f ca="1">IF($H561="步将",'[3]配置系数（将领）'!X561,IF($H561="骑将",'[4]配置系数（将领）'!X561,IF($H561="弓将",'[5]配置系数（将领）'!X561,"")))</f>
        <v/>
      </c>
      <c r="Z561" s="208">
        <f>IF($H561="步将",'[3]配置系数（将领）'!Y561,IF($H561="骑将",'[4]配置系数（将领）'!Y561,IF($H561="弓将",'[5]配置系数（将领）'!Y561,"")))</f>
        <v>0</v>
      </c>
      <c r="AA561" s="208">
        <f>IF($H561="步将",'[3]配置系数（将领）'!Z561,IF($H561="骑将",'[4]配置系数（将领）'!Z561,IF($H561="弓将",'[5]配置系数（将领）'!Z561,"")))</f>
        <v>0</v>
      </c>
      <c r="AB561" s="208" t="str">
        <f ca="1">IF($H561="步将",'[3]配置系数（将领）'!AA561,IF($H561="骑将",'[4]配置系数（将领）'!AA561,IF($H561="弓将",'[5]配置系数（将领）'!AA561,"")))</f>
        <v/>
      </c>
      <c r="AC561" s="206">
        <f t="shared" ca="1" si="35"/>
        <v>1</v>
      </c>
    </row>
    <row r="562" spans="3:29" x14ac:dyDescent="0.15">
      <c r="C562" s="107">
        <v>554</v>
      </c>
      <c r="D562" s="69">
        <f>IFERROR(MATCH(C562,索引!J:J,0),D561)</f>
        <v>51</v>
      </c>
      <c r="E562" s="69">
        <f t="shared" si="32"/>
        <v>15</v>
      </c>
      <c r="F562" s="69">
        <f>INDEX(索引!$F:$F,D562,1)</f>
        <v>10044</v>
      </c>
      <c r="G562" s="69" t="str">
        <f>INDEX(索引!$E:$E,D562,1)</f>
        <v>于禁</v>
      </c>
      <c r="H562" s="69" t="str">
        <f>INDEX(索引!$G:$G,D562,1)</f>
        <v>步将</v>
      </c>
      <c r="J562" s="208" t="str">
        <f ca="1">IF($H562="步将",'[3]配置系数（将领）'!I562,IF($H562="骑将",'[4]配置系数（将领）'!I562,IF($H562="弓将",'[5]配置系数（将领）'!I562,"")))</f>
        <v/>
      </c>
      <c r="K562" s="208" t="str">
        <f ca="1">IF($H562="步将",'[3]配置系数（将领）'!J562,IF($H562="骑将",'[4]配置系数（将领）'!J562,IF($H562="弓将",'[5]配置系数（将领）'!J562,"")))</f>
        <v/>
      </c>
      <c r="L562" s="208">
        <f>IF($H562="步将",'[3]配置系数（将领）'!K562,IF($H562="骑将",'[4]配置系数（将领）'!K562,IF($H562="弓将",'[5]配置系数（将领）'!K562,"")))</f>
        <v>0</v>
      </c>
      <c r="M562" s="208">
        <f>IF($H562="步将",'[3]配置系数（将领）'!L562,IF($H562="骑将",'[4]配置系数（将领）'!L562,IF($H562="弓将",'[5]配置系数（将领）'!L562,"")))</f>
        <v>0</v>
      </c>
      <c r="N562" s="208" t="str">
        <f ca="1">IF($H562="步将",'[3]配置系数（将领）'!M562,IF($H562="骑将",'[4]配置系数（将领）'!M562,IF($H562="弓将",'[5]配置系数（将领）'!M562,"")))</f>
        <v/>
      </c>
      <c r="O562" s="206">
        <f t="shared" ca="1" si="33"/>
        <v>1</v>
      </c>
      <c r="Q562" s="208" t="str">
        <f ca="1">IF($H562="步将",'[3]配置系数（将领）'!P562,IF($H562="骑将",'[4]配置系数（将领）'!P562,IF($H562="弓将",'[5]配置系数（将领）'!P562,"")))</f>
        <v/>
      </c>
      <c r="R562" s="208" t="str">
        <f ca="1">IF($H562="步将",'[3]配置系数（将领）'!Q562,IF($H562="骑将",'[4]配置系数（将领）'!Q562,IF($H562="弓将",'[5]配置系数（将领）'!Q562,"")))</f>
        <v/>
      </c>
      <c r="S562" s="208">
        <f>IF($H562="步将",'[3]配置系数（将领）'!R562,IF($H562="骑将",'[4]配置系数（将领）'!R562,IF($H562="弓将",'[5]配置系数（将领）'!R562,"")))</f>
        <v>0</v>
      </c>
      <c r="T562" s="208">
        <f>IF($H562="步将",'[3]配置系数（将领）'!S562,IF($H562="骑将",'[4]配置系数（将领）'!S562,IF($H562="弓将",'[5]配置系数（将领）'!S562,"")))</f>
        <v>0</v>
      </c>
      <c r="U562" s="208" t="str">
        <f ca="1">IF($H562="步将",'[3]配置系数（将领）'!T562,IF($H562="骑将",'[4]配置系数（将领）'!T562,IF($H562="弓将",'[5]配置系数（将领）'!T562,"")))</f>
        <v/>
      </c>
      <c r="V562" s="206">
        <f t="shared" ca="1" si="34"/>
        <v>1</v>
      </c>
      <c r="X562" s="208" t="str">
        <f ca="1">IF($H562="步将",'[3]配置系数（将领）'!W562,IF($H562="骑将",'[4]配置系数（将领）'!W562,IF($H562="弓将",'[5]配置系数（将领）'!W562,"")))</f>
        <v/>
      </c>
      <c r="Y562" s="208" t="str">
        <f ca="1">IF($H562="步将",'[3]配置系数（将领）'!X562,IF($H562="骑将",'[4]配置系数（将领）'!X562,IF($H562="弓将",'[5]配置系数（将领）'!X562,"")))</f>
        <v/>
      </c>
      <c r="Z562" s="208">
        <f>IF($H562="步将",'[3]配置系数（将领）'!Y562,IF($H562="骑将",'[4]配置系数（将领）'!Y562,IF($H562="弓将",'[5]配置系数（将领）'!Y562,"")))</f>
        <v>0</v>
      </c>
      <c r="AA562" s="208">
        <f>IF($H562="步将",'[3]配置系数（将领）'!Z562,IF($H562="骑将",'[4]配置系数（将领）'!Z562,IF($H562="弓将",'[5]配置系数（将领）'!Z562,"")))</f>
        <v>0</v>
      </c>
      <c r="AB562" s="208" t="str">
        <f ca="1">IF($H562="步将",'[3]配置系数（将领）'!AA562,IF($H562="骑将",'[4]配置系数（将领）'!AA562,IF($H562="弓将",'[5]配置系数（将领）'!AA562,"")))</f>
        <v/>
      </c>
      <c r="AC562" s="206">
        <f t="shared" ca="1" si="35"/>
        <v>1</v>
      </c>
    </row>
    <row r="563" spans="3:29" x14ac:dyDescent="0.15">
      <c r="C563" s="107">
        <v>555</v>
      </c>
      <c r="D563" s="69">
        <f>IFERROR(MATCH(C563,索引!J:J,0),D562)</f>
        <v>52</v>
      </c>
      <c r="E563" s="69">
        <f t="shared" si="32"/>
        <v>1</v>
      </c>
      <c r="F563" s="69">
        <f>INDEX(索引!$F:$F,D563,1)</f>
        <v>10045</v>
      </c>
      <c r="G563" s="69" t="str">
        <f>INDEX(索引!$E:$E,D563,1)</f>
        <v>荀攸</v>
      </c>
      <c r="H563" s="69" t="str">
        <f>INDEX(索引!$G:$G,D563,1)</f>
        <v>弓将</v>
      </c>
      <c r="J563" s="208" t="str">
        <f ca="1">IF($H563="步将",'[3]配置系数（将领）'!I563,IF($H563="骑将",'[4]配置系数（将领）'!I563,IF($H563="弓将",'[5]配置系数（将领）'!I563,"")))</f>
        <v>1004500000101</v>
      </c>
      <c r="K563" s="208" t="str">
        <f ca="1">IF($H563="步将",'[3]配置系数（将领）'!J563,IF($H563="骑将",'[4]配置系数（将领）'!J563,IF($H563="弓将",'[5]配置系数（将领）'!J563,"")))</f>
        <v>普通攻击:对单体敌人造成{0}%的武力伤害</v>
      </c>
      <c r="L563" s="208">
        <f>IF($H563="步将",'[3]配置系数（将领）'!K563,IF($H563="骑将",'[4]配置系数（将领）'!K563,IF($H563="弓将",'[5]配置系数（将领）'!K563,"")))</f>
        <v>0</v>
      </c>
      <c r="M563" s="208">
        <f>IF($H563="步将",'[3]配置系数（将领）'!L563,IF($H563="骑将",'[4]配置系数（将领）'!L563,IF($H563="弓将",'[5]配置系数（将领）'!L563,"")))</f>
        <v>0</v>
      </c>
      <c r="N563" s="208" t="str">
        <f ca="1">IF($H563="步将",'[3]配置系数（将领）'!M563,IF($H563="骑将",'[4]配置系数（将领）'!M563,IF($H563="弓将",'[5]配置系数（将领）'!M563,"")))</f>
        <v>0.25+0.25+0.25+0.25+0.25+0.25+0.25+0.25+0.25+0.25+0.25+0.25+0.25+0.25+0.25+0.25+0.25</v>
      </c>
      <c r="O563" s="206">
        <f t="shared" ca="1" si="33"/>
        <v>100</v>
      </c>
      <c r="Q563" s="208" t="str">
        <f ca="1">IF($H563="步将",'[3]配置系数（将领）'!P563,IF($H563="骑将",'[4]配置系数（将领）'!P563,IF($H563="弓将",'[5]配置系数（将领）'!P563,"")))</f>
        <v/>
      </c>
      <c r="R563" s="208" t="str">
        <f ca="1">IF($H563="步将",'[3]配置系数（将领）'!Q563,IF($H563="骑将",'[4]配置系数（将领）'!Q563,IF($H563="弓将",'[5]配置系数（将领）'!Q563,"")))</f>
        <v/>
      </c>
      <c r="S563" s="208">
        <f>IF($H563="步将",'[3]配置系数（将领）'!R563,IF($H563="骑将",'[4]配置系数（将领）'!R563,IF($H563="弓将",'[5]配置系数（将领）'!R563,"")))</f>
        <v>0</v>
      </c>
      <c r="T563" s="208">
        <f>IF($H563="步将",'[3]配置系数（将领）'!S563,IF($H563="骑将",'[4]配置系数（将领）'!S563,IF($H563="弓将",'[5]配置系数（将领）'!S563,"")))</f>
        <v>0</v>
      </c>
      <c r="U563" s="208" t="str">
        <f ca="1">IF($H563="步将",'[3]配置系数（将领）'!T563,IF($H563="骑将",'[4]配置系数（将领）'!T563,IF($H563="弓将",'[5]配置系数（将领）'!T563,"")))</f>
        <v/>
      </c>
      <c r="V563" s="206">
        <f t="shared" ca="1" si="34"/>
        <v>1</v>
      </c>
      <c r="X563" s="208" t="str">
        <f ca="1">IF($H563="步将",'[3]配置系数（将领）'!W563,IF($H563="骑将",'[4]配置系数（将领）'!W563,IF($H563="弓将",'[5]配置系数（将领）'!W563,"")))</f>
        <v/>
      </c>
      <c r="Y563" s="208" t="str">
        <f ca="1">IF($H563="步将",'[3]配置系数（将领）'!X563,IF($H563="骑将",'[4]配置系数（将领）'!X563,IF($H563="弓将",'[5]配置系数（将领）'!X563,"")))</f>
        <v/>
      </c>
      <c r="Z563" s="208">
        <f>IF($H563="步将",'[3]配置系数（将领）'!Y563,IF($H563="骑将",'[4]配置系数（将领）'!Y563,IF($H563="弓将",'[5]配置系数（将领）'!Y563,"")))</f>
        <v>0</v>
      </c>
      <c r="AA563" s="208">
        <f>IF($H563="步将",'[3]配置系数（将领）'!Z563,IF($H563="骑将",'[4]配置系数（将领）'!Z563,IF($H563="弓将",'[5]配置系数（将领）'!Z563,"")))</f>
        <v>0</v>
      </c>
      <c r="AB563" s="208" t="str">
        <f ca="1">IF($H563="步将",'[3]配置系数（将领）'!AA563,IF($H563="骑将",'[4]配置系数（将领）'!AA563,IF($H563="弓将",'[5]配置系数（将领）'!AA563,"")))</f>
        <v/>
      </c>
      <c r="AC563" s="206">
        <f t="shared" ca="1" si="35"/>
        <v>1</v>
      </c>
    </row>
    <row r="564" spans="3:29" x14ac:dyDescent="0.15">
      <c r="C564" s="107">
        <v>556</v>
      </c>
      <c r="D564" s="69">
        <f>IFERROR(MATCH(C564,索引!J:J,0),D563)</f>
        <v>52</v>
      </c>
      <c r="E564" s="69">
        <f t="shared" si="32"/>
        <v>2</v>
      </c>
      <c r="F564" s="69">
        <f>INDEX(索引!$F:$F,D564,1)</f>
        <v>10045</v>
      </c>
      <c r="G564" s="69" t="str">
        <f>INDEX(索引!$E:$E,D564,1)</f>
        <v>荀攸</v>
      </c>
      <c r="H564" s="69" t="str">
        <f>INDEX(索引!$G:$G,D564,1)</f>
        <v>弓将</v>
      </c>
      <c r="J564" s="208" t="str">
        <f ca="1">IF($H564="步将",'[3]配置系数（将领）'!I564,IF($H564="骑将",'[4]配置系数（将领）'!I564,IF($H564="弓将",'[5]配置系数（将领）'!I564,"")))</f>
        <v>1004500000201</v>
      </c>
      <c r="K564" s="208" t="str">
        <f ca="1">IF($H564="步将",'[3]配置系数（将领）'!J564,IF($H564="骑将",'[4]配置系数（将领）'!J564,IF($H564="弓将",'[5]配置系数（将领）'!J564,"")))</f>
        <v>怒气技能:荀攸朝指定横线释放3束水柱，对敌人造成自身攻击{0}的策略伤害，并且击飞士兵，使其倒地5秒，武将则被减速15，持续5秒。|</v>
      </c>
      <c r="L564" s="208">
        <f>IF($H564="步将",'[3]配置系数（将领）'!K564,IF($H564="骑将",'[4]配置系数（将领）'!K564,IF($H564="弓将",'[5]配置系数（将领）'!K564,"")))</f>
        <v>0</v>
      </c>
      <c r="M564" s="208">
        <f>IF($H564="步将",'[3]配置系数（将领）'!L564,IF($H564="骑将",'[4]配置系数（将领）'!L564,IF($H564="弓将",'[5]配置系数（将领）'!L564,"")))</f>
        <v>0</v>
      </c>
      <c r="N564" s="208" t="str">
        <f ca="1">IF($H564="步将",'[3]配置系数（将领）'!M564,IF($H564="骑将",'[4]配置系数（将领）'!M564,IF($H564="弓将",'[5]配置系数（将领）'!M564,"")))</f>
        <v>0.76+0.86+0.96+1.06+1.16+1.26+1.36+1.46+1.56+1.66+1.76+1.86+1.96+2.06+2.16+2.26+2.36</v>
      </c>
      <c r="O564" s="206">
        <f t="shared" ca="1" si="33"/>
        <v>1</v>
      </c>
      <c r="Q564" s="208" t="str">
        <f ca="1">IF($H564="步将",'[3]配置系数（将领）'!P564,IF($H564="骑将",'[4]配置系数（将领）'!P564,IF($H564="弓将",'[5]配置系数（将领）'!P564,"")))</f>
        <v/>
      </c>
      <c r="R564" s="208" t="str">
        <f ca="1">IF($H564="步将",'[3]配置系数（将领）'!Q564,IF($H564="骑将",'[4]配置系数（将领）'!Q564,IF($H564="弓将",'[5]配置系数（将领）'!Q564,"")))</f>
        <v/>
      </c>
      <c r="S564" s="208">
        <f>IF($H564="步将",'[3]配置系数（将领）'!R564,IF($H564="骑将",'[4]配置系数（将领）'!R564,IF($H564="弓将",'[5]配置系数（将领）'!R564,"")))</f>
        <v>0</v>
      </c>
      <c r="T564" s="208">
        <f>IF($H564="步将",'[3]配置系数（将领）'!S564,IF($H564="骑将",'[4]配置系数（将领）'!S564,IF($H564="弓将",'[5]配置系数（将领）'!S564,"")))</f>
        <v>0</v>
      </c>
      <c r="U564" s="208" t="str">
        <f ca="1">IF($H564="步将",'[3]配置系数（将领）'!T564,IF($H564="骑将",'[4]配置系数（将领）'!T564,IF($H564="弓将",'[5]配置系数（将领）'!T564,"")))</f>
        <v/>
      </c>
      <c r="V564" s="206">
        <f t="shared" ca="1" si="34"/>
        <v>1</v>
      </c>
      <c r="X564" s="208" t="str">
        <f ca="1">IF($H564="步将",'[3]配置系数（将领）'!W564,IF($H564="骑将",'[4]配置系数（将领）'!W564,IF($H564="弓将",'[5]配置系数（将领）'!W564,"")))</f>
        <v/>
      </c>
      <c r="Y564" s="208" t="str">
        <f ca="1">IF($H564="步将",'[3]配置系数（将领）'!X564,IF($H564="骑将",'[4]配置系数（将领）'!X564,IF($H564="弓将",'[5]配置系数（将领）'!X564,"")))</f>
        <v/>
      </c>
      <c r="Z564" s="208">
        <f>IF($H564="步将",'[3]配置系数（将领）'!Y564,IF($H564="骑将",'[4]配置系数（将领）'!Y564,IF($H564="弓将",'[5]配置系数（将领）'!Y564,"")))</f>
        <v>0</v>
      </c>
      <c r="AA564" s="208">
        <f>IF($H564="步将",'[3]配置系数（将领）'!Z564,IF($H564="骑将",'[4]配置系数（将领）'!Z564,IF($H564="弓将",'[5]配置系数（将领）'!Z564,"")))</f>
        <v>0</v>
      </c>
      <c r="AB564" s="208" t="str">
        <f ca="1">IF($H564="步将",'[3]配置系数（将领）'!AA564,IF($H564="骑将",'[4]配置系数（将领）'!AA564,IF($H564="弓将",'[5]配置系数（将领）'!AA564,"")))</f>
        <v/>
      </c>
      <c r="AC564" s="206">
        <f t="shared" ca="1" si="35"/>
        <v>1</v>
      </c>
    </row>
    <row r="565" spans="3:29" x14ac:dyDescent="0.15">
      <c r="C565" s="107">
        <v>557</v>
      </c>
      <c r="D565" s="69">
        <f>IFERROR(MATCH(C565,索引!J:J,0),D564)</f>
        <v>52</v>
      </c>
      <c r="E565" s="69">
        <f t="shared" si="32"/>
        <v>3</v>
      </c>
      <c r="F565" s="69">
        <f>INDEX(索引!$F:$F,D565,1)</f>
        <v>10045</v>
      </c>
      <c r="G565" s="69" t="str">
        <f>INDEX(索引!$E:$E,D565,1)</f>
        <v>荀攸</v>
      </c>
      <c r="H565" s="69" t="str">
        <f>INDEX(索引!$G:$G,D565,1)</f>
        <v>弓将</v>
      </c>
      <c r="J565" s="208" t="str">
        <f ca="1">IF($H565="步将",'[3]配置系数（将领）'!I565,IF($H565="骑将",'[4]配置系数（将领）'!I565,IF($H565="弓将",'[5]配置系数（将领）'!I565,"")))</f>
        <v>1004500000202</v>
      </c>
      <c r="K565" s="208" t="str">
        <f ca="1">IF($H565="步将",'[3]配置系数（将领）'!J565,IF($H565="骑将",'[4]配置系数（将领）'!J565,IF($H565="弓将",'[5]配置系数（将领）'!J565,"")))</f>
        <v>怒气技能:荀攸朝指定横线释放3束水柱，对敌人造成自身攻击{0}的策略伤害，并且击飞士兵，使其倒地5秒，武将则被减速15，持续5秒。|</v>
      </c>
      <c r="L565" s="208">
        <f>IF($H565="步将",'[3]配置系数（将领）'!K565,IF($H565="骑将",'[4]配置系数（将领）'!K565,IF($H565="弓将",'[5]配置系数（将领）'!K565,"")))</f>
        <v>0</v>
      </c>
      <c r="M565" s="208">
        <f>IF($H565="步将",'[3]配置系数（将领）'!L565,IF($H565="骑将",'[4]配置系数（将领）'!L565,IF($H565="弓将",'[5]配置系数（将领）'!L565,"")))</f>
        <v>0</v>
      </c>
      <c r="N565" s="208" t="str">
        <f ca="1">IF($H565="步将",'[3]配置系数（将领）'!M565,IF($H565="骑将",'[4]配置系数（将领）'!M565,IF($H565="弓将",'[5]配置系数（将领）'!M565,"")))</f>
        <v>5+5+5+5+5+5+5+5+5+5+5+5+5+5+5+5+5</v>
      </c>
      <c r="O565" s="206">
        <f t="shared" ca="1" si="33"/>
        <v>1</v>
      </c>
      <c r="Q565" s="208" t="str">
        <f ca="1">IF($H565="步将",'[3]配置系数（将领）'!P565,IF($H565="骑将",'[4]配置系数（将领）'!P565,IF($H565="弓将",'[5]配置系数（将领）'!P565,"")))</f>
        <v/>
      </c>
      <c r="R565" s="208" t="str">
        <f ca="1">IF($H565="步将",'[3]配置系数（将领）'!Q565,IF($H565="骑将",'[4]配置系数（将领）'!Q565,IF($H565="弓将",'[5]配置系数（将领）'!Q565,"")))</f>
        <v/>
      </c>
      <c r="S565" s="208">
        <f>IF($H565="步将",'[3]配置系数（将领）'!R565,IF($H565="骑将",'[4]配置系数（将领）'!R565,IF($H565="弓将",'[5]配置系数（将领）'!R565,"")))</f>
        <v>0</v>
      </c>
      <c r="T565" s="208">
        <f>IF($H565="步将",'[3]配置系数（将领）'!S565,IF($H565="骑将",'[4]配置系数（将领）'!S565,IF($H565="弓将",'[5]配置系数（将领）'!S565,"")))</f>
        <v>0</v>
      </c>
      <c r="U565" s="208" t="str">
        <f ca="1">IF($H565="步将",'[3]配置系数（将领）'!T565,IF($H565="骑将",'[4]配置系数（将领）'!T565,IF($H565="弓将",'[5]配置系数（将领）'!T565,"")))</f>
        <v/>
      </c>
      <c r="V565" s="206">
        <f t="shared" ca="1" si="34"/>
        <v>1</v>
      </c>
      <c r="X565" s="208" t="str">
        <f ca="1">IF($H565="步将",'[3]配置系数（将领）'!W565,IF($H565="骑将",'[4]配置系数（将领）'!W565,IF($H565="弓将",'[5]配置系数（将领）'!W565,"")))</f>
        <v/>
      </c>
      <c r="Y565" s="208" t="str">
        <f ca="1">IF($H565="步将",'[3]配置系数（将领）'!X565,IF($H565="骑将",'[4]配置系数（将领）'!X565,IF($H565="弓将",'[5]配置系数（将领）'!X565,"")))</f>
        <v/>
      </c>
      <c r="Z565" s="208">
        <f>IF($H565="步将",'[3]配置系数（将领）'!Y565,IF($H565="骑将",'[4]配置系数（将领）'!Y565,IF($H565="弓将",'[5]配置系数（将领）'!Y565,"")))</f>
        <v>0</v>
      </c>
      <c r="AA565" s="208">
        <f>IF($H565="步将",'[3]配置系数（将领）'!Z565,IF($H565="骑将",'[4]配置系数（将领）'!Z565,IF($H565="弓将",'[5]配置系数（将领）'!Z565,"")))</f>
        <v>0</v>
      </c>
      <c r="AB565" s="208" t="str">
        <f ca="1">IF($H565="步将",'[3]配置系数（将领）'!AA565,IF($H565="骑将",'[4]配置系数（将领）'!AA565,IF($H565="弓将",'[5]配置系数（将领）'!AA565,"")))</f>
        <v/>
      </c>
      <c r="AC565" s="206">
        <f t="shared" ca="1" si="35"/>
        <v>1</v>
      </c>
    </row>
    <row r="566" spans="3:29" x14ac:dyDescent="0.15">
      <c r="C566" s="107">
        <v>558</v>
      </c>
      <c r="D566" s="69">
        <f>IFERROR(MATCH(C566,索引!J:J,0),D565)</f>
        <v>52</v>
      </c>
      <c r="E566" s="69">
        <f t="shared" si="32"/>
        <v>4</v>
      </c>
      <c r="F566" s="69">
        <f>INDEX(索引!$F:$F,D566,1)</f>
        <v>10045</v>
      </c>
      <c r="G566" s="69" t="str">
        <f>INDEX(索引!$E:$E,D566,1)</f>
        <v>荀攸</v>
      </c>
      <c r="H566" s="69" t="str">
        <f>INDEX(索引!$G:$G,D566,1)</f>
        <v>弓将</v>
      </c>
      <c r="J566" s="208" t="str">
        <f ca="1">IF($H566="步将",'[3]配置系数（将领）'!I566,IF($H566="骑将",'[4]配置系数（将领）'!I566,IF($H566="弓将",'[5]配置系数（将领）'!I566,"")))</f>
        <v>1004500000203</v>
      </c>
      <c r="K566" s="208" t="str">
        <f ca="1">IF($H566="步将",'[3]配置系数（将领）'!J566,IF($H566="骑将",'[4]配置系数（将领）'!J566,IF($H566="弓将",'[5]配置系数（将领）'!J566,"")))</f>
        <v>怒气技能:荀攸朝指定横线释放3束水柱，对敌人造成自身攻击{0}的策略伤害，并且击飞士兵，使其倒地5秒，武将则被减速15，持续5秒。|</v>
      </c>
      <c r="L566" s="208">
        <f>IF($H566="步将",'[3]配置系数（将领）'!K566,IF($H566="骑将",'[4]配置系数（将领）'!K566,IF($H566="弓将",'[5]配置系数（将领）'!K566,"")))</f>
        <v>0</v>
      </c>
      <c r="M566" s="208">
        <f>IF($H566="步将",'[3]配置系数（将领）'!L566,IF($H566="骑将",'[4]配置系数（将领）'!L566,IF($H566="弓将",'[5]配置系数（将领）'!L566,"")))</f>
        <v>0</v>
      </c>
      <c r="N566" s="208" t="str">
        <f ca="1">IF($H566="步将",'[3]配置系数（将领）'!M566,IF($H566="骑将",'[4]配置系数（将领）'!M566,IF($H566="弓将",'[5]配置系数（将领）'!M566,"")))</f>
        <v>0++++++++++++++++</v>
      </c>
      <c r="O566" s="206">
        <f t="shared" ca="1" si="33"/>
        <v>1</v>
      </c>
      <c r="Q566" s="208" t="str">
        <f ca="1">IF($H566="步将",'[3]配置系数（将领）'!P566,IF($H566="骑将",'[4]配置系数（将领）'!P566,IF($H566="弓将",'[5]配置系数（将领）'!P566,"")))</f>
        <v/>
      </c>
      <c r="R566" s="208" t="str">
        <f ca="1">IF($H566="步将",'[3]配置系数（将领）'!Q566,IF($H566="骑将",'[4]配置系数（将领）'!Q566,IF($H566="弓将",'[5]配置系数（将领）'!Q566,"")))</f>
        <v/>
      </c>
      <c r="S566" s="208">
        <f>IF($H566="步将",'[3]配置系数（将领）'!R566,IF($H566="骑将",'[4]配置系数（将领）'!R566,IF($H566="弓将",'[5]配置系数（将领）'!R566,"")))</f>
        <v>0</v>
      </c>
      <c r="T566" s="208">
        <f>IF($H566="步将",'[3]配置系数（将领）'!S566,IF($H566="骑将",'[4]配置系数（将领）'!S566,IF($H566="弓将",'[5]配置系数（将领）'!S566,"")))</f>
        <v>0</v>
      </c>
      <c r="U566" s="208" t="str">
        <f ca="1">IF($H566="步将",'[3]配置系数（将领）'!T566,IF($H566="骑将",'[4]配置系数（将领）'!T566,IF($H566="弓将",'[5]配置系数（将领）'!T566,"")))</f>
        <v/>
      </c>
      <c r="V566" s="206">
        <f t="shared" ca="1" si="34"/>
        <v>1</v>
      </c>
      <c r="X566" s="208" t="str">
        <f ca="1">IF($H566="步将",'[3]配置系数（将领）'!W566,IF($H566="骑将",'[4]配置系数（将领）'!W566,IF($H566="弓将",'[5]配置系数（将领）'!W566,"")))</f>
        <v/>
      </c>
      <c r="Y566" s="208" t="str">
        <f ca="1">IF($H566="步将",'[3]配置系数（将领）'!X566,IF($H566="骑将",'[4]配置系数（将领）'!X566,IF($H566="弓将",'[5]配置系数（将领）'!X566,"")))</f>
        <v/>
      </c>
      <c r="Z566" s="208">
        <f>IF($H566="步将",'[3]配置系数（将领）'!Y566,IF($H566="骑将",'[4]配置系数（将领）'!Y566,IF($H566="弓将",'[5]配置系数（将领）'!Y566,"")))</f>
        <v>0</v>
      </c>
      <c r="AA566" s="208">
        <f>IF($H566="步将",'[3]配置系数（将领）'!Z566,IF($H566="骑将",'[4]配置系数（将领）'!Z566,IF($H566="弓将",'[5]配置系数（将领）'!Z566,"")))</f>
        <v>0</v>
      </c>
      <c r="AB566" s="208" t="str">
        <f ca="1">IF($H566="步将",'[3]配置系数（将领）'!AA566,IF($H566="骑将",'[4]配置系数（将领）'!AA566,IF($H566="弓将",'[5]配置系数（将领）'!AA566,"")))</f>
        <v/>
      </c>
      <c r="AC566" s="206">
        <f t="shared" ca="1" si="35"/>
        <v>1</v>
      </c>
    </row>
    <row r="567" spans="3:29" x14ac:dyDescent="0.15">
      <c r="C567" s="107">
        <v>559</v>
      </c>
      <c r="D567" s="69">
        <f>IFERROR(MATCH(C567,索引!J:J,0),D566)</f>
        <v>52</v>
      </c>
      <c r="E567" s="69">
        <f t="shared" si="32"/>
        <v>5</v>
      </c>
      <c r="F567" s="69">
        <f>INDEX(索引!$F:$F,D567,1)</f>
        <v>10045</v>
      </c>
      <c r="G567" s="69" t="str">
        <f>INDEX(索引!$E:$E,D567,1)</f>
        <v>荀攸</v>
      </c>
      <c r="H567" s="69" t="str">
        <f>INDEX(索引!$G:$G,D567,1)</f>
        <v>弓将</v>
      </c>
      <c r="J567" s="208" t="str">
        <f ca="1">IF($H567="步将",'[3]配置系数（将领）'!I567,IF($H567="骑将",'[4]配置系数（将领）'!I567,IF($H567="弓将",'[5]配置系数（将领）'!I567,"")))</f>
        <v>1004500000301</v>
      </c>
      <c r="K567" s="208" t="str">
        <f ca="1">IF($H567="步将",'[3]配置系数（将领）'!J567,IF($H567="骑将",'[4]配置系数（将领）'!J567,IF($H567="弓将",'[5]配置系数（将领）'!J567,"")))</f>
        <v>被动技能1:荀攸每{0}秒为附近最多2名友方单位净化负面及持续伤害效果。</v>
      </c>
      <c r="L567" s="208">
        <f>IF($H567="步将",'[3]配置系数（将领）'!K567,IF($H567="骑将",'[4]配置系数（将领）'!K567,IF($H567="弓将",'[5]配置系数（将领）'!K567,"")))</f>
        <v>0</v>
      </c>
      <c r="M567" s="208">
        <f>IF($H567="步将",'[3]配置系数（将领）'!L567,IF($H567="骑将",'[4]配置系数（将领）'!L567,IF($H567="弓将",'[5]配置系数（将领）'!L567,"")))</f>
        <v>0</v>
      </c>
      <c r="N567" s="208" t="str">
        <f ca="1">IF($H567="步将",'[3]配置系数（将领）'!M567,IF($H567="骑将",'[4]配置系数（将领）'!M567,IF($H567="弓将",'[5]配置系数（将领）'!M567,"")))</f>
        <v>26+24.5+23+21.5+20+18.5+17+15.5+14+12.5+11+9.5+8+6.5+5+3.5+2</v>
      </c>
      <c r="O567" s="206">
        <f t="shared" ca="1" si="33"/>
        <v>1</v>
      </c>
      <c r="Q567" s="208" t="str">
        <f ca="1">IF($H567="步将",'[3]配置系数（将领）'!P567,IF($H567="骑将",'[4]配置系数（将领）'!P567,IF($H567="弓将",'[5]配置系数（将领）'!P567,"")))</f>
        <v/>
      </c>
      <c r="R567" s="208" t="str">
        <f ca="1">IF($H567="步将",'[3]配置系数（将领）'!Q567,IF($H567="骑将",'[4]配置系数（将领）'!Q567,IF($H567="弓将",'[5]配置系数（将领）'!Q567,"")))</f>
        <v/>
      </c>
      <c r="S567" s="208">
        <f>IF($H567="步将",'[3]配置系数（将领）'!R567,IF($H567="骑将",'[4]配置系数（将领）'!R567,IF($H567="弓将",'[5]配置系数（将领）'!R567,"")))</f>
        <v>0</v>
      </c>
      <c r="T567" s="208">
        <f>IF($H567="步将",'[3]配置系数（将领）'!S567,IF($H567="骑将",'[4]配置系数（将领）'!S567,IF($H567="弓将",'[5]配置系数（将领）'!S567,"")))</f>
        <v>0</v>
      </c>
      <c r="U567" s="208" t="str">
        <f ca="1">IF($H567="步将",'[3]配置系数（将领）'!T567,IF($H567="骑将",'[4]配置系数（将领）'!T567,IF($H567="弓将",'[5]配置系数（将领）'!T567,"")))</f>
        <v/>
      </c>
      <c r="V567" s="206">
        <f t="shared" ca="1" si="34"/>
        <v>1</v>
      </c>
      <c r="X567" s="208" t="str">
        <f ca="1">IF($H567="步将",'[3]配置系数（将领）'!W567,IF($H567="骑将",'[4]配置系数（将领）'!W567,IF($H567="弓将",'[5]配置系数（将领）'!W567,"")))</f>
        <v/>
      </c>
      <c r="Y567" s="208" t="str">
        <f ca="1">IF($H567="步将",'[3]配置系数（将领）'!X567,IF($H567="骑将",'[4]配置系数（将领）'!X567,IF($H567="弓将",'[5]配置系数（将领）'!X567,"")))</f>
        <v/>
      </c>
      <c r="Z567" s="208">
        <f>IF($H567="步将",'[3]配置系数（将领）'!Y567,IF($H567="骑将",'[4]配置系数（将领）'!Y567,IF($H567="弓将",'[5]配置系数（将领）'!Y567,"")))</f>
        <v>0</v>
      </c>
      <c r="AA567" s="208">
        <f>IF($H567="步将",'[3]配置系数（将领）'!Z567,IF($H567="骑将",'[4]配置系数（将领）'!Z567,IF($H567="弓将",'[5]配置系数（将领）'!Z567,"")))</f>
        <v>0</v>
      </c>
      <c r="AB567" s="208" t="str">
        <f ca="1">IF($H567="步将",'[3]配置系数（将领）'!AA567,IF($H567="骑将",'[4]配置系数（将领）'!AA567,IF($H567="弓将",'[5]配置系数（将领）'!AA567,"")))</f>
        <v/>
      </c>
      <c r="AC567" s="206">
        <f t="shared" ca="1" si="35"/>
        <v>1</v>
      </c>
    </row>
    <row r="568" spans="3:29" x14ac:dyDescent="0.15">
      <c r="C568" s="107">
        <v>560</v>
      </c>
      <c r="D568" s="69">
        <f>IFERROR(MATCH(C568,索引!J:J,0),D567)</f>
        <v>52</v>
      </c>
      <c r="E568" s="69">
        <f t="shared" si="32"/>
        <v>6</v>
      </c>
      <c r="F568" s="69">
        <f>INDEX(索引!$F:$F,D568,1)</f>
        <v>10045</v>
      </c>
      <c r="G568" s="69" t="str">
        <f>INDEX(索引!$E:$E,D568,1)</f>
        <v>荀攸</v>
      </c>
      <c r="H568" s="69" t="str">
        <f>INDEX(索引!$G:$G,D568,1)</f>
        <v>弓将</v>
      </c>
      <c r="J568" s="208" t="str">
        <f ca="1">IF($H568="步将",'[3]配置系数（将领）'!I568,IF($H568="骑将",'[4]配置系数（将领）'!I568,IF($H568="弓将",'[5]配置系数（将领）'!I568,"")))</f>
        <v/>
      </c>
      <c r="K568" s="208" t="str">
        <f ca="1">IF($H568="步将",'[3]配置系数（将领）'!J568,IF($H568="骑将",'[4]配置系数（将领）'!J568,IF($H568="弓将",'[5]配置系数（将领）'!J568,"")))</f>
        <v/>
      </c>
      <c r="L568" s="208">
        <f>IF($H568="步将",'[3]配置系数（将领）'!K568,IF($H568="骑将",'[4]配置系数（将领）'!K568,IF($H568="弓将",'[5]配置系数（将领）'!K568,"")))</f>
        <v>0</v>
      </c>
      <c r="M568" s="208">
        <f>IF($H568="步将",'[3]配置系数（将领）'!L568,IF($H568="骑将",'[4]配置系数（将领）'!L568,IF($H568="弓将",'[5]配置系数（将领）'!L568,"")))</f>
        <v>0</v>
      </c>
      <c r="N568" s="208" t="str">
        <f ca="1">IF($H568="步将",'[3]配置系数（将领）'!M568,IF($H568="骑将",'[4]配置系数（将领）'!M568,IF($H568="弓将",'[5]配置系数（将领）'!M568,"")))</f>
        <v/>
      </c>
      <c r="O568" s="206">
        <f t="shared" ca="1" si="33"/>
        <v>1</v>
      </c>
      <c r="Q568" s="208" t="str">
        <f ca="1">IF($H568="步将",'[3]配置系数（将领）'!P568,IF($H568="骑将",'[4]配置系数（将领）'!P568,IF($H568="弓将",'[5]配置系数（将领）'!P568,"")))</f>
        <v/>
      </c>
      <c r="R568" s="208" t="str">
        <f ca="1">IF($H568="步将",'[3]配置系数（将领）'!Q568,IF($H568="骑将",'[4]配置系数（将领）'!Q568,IF($H568="弓将",'[5]配置系数（将领）'!Q568,"")))</f>
        <v/>
      </c>
      <c r="S568" s="208">
        <f>IF($H568="步将",'[3]配置系数（将领）'!R568,IF($H568="骑将",'[4]配置系数（将领）'!R568,IF($H568="弓将",'[5]配置系数（将领）'!R568,"")))</f>
        <v>0</v>
      </c>
      <c r="T568" s="208">
        <f>IF($H568="步将",'[3]配置系数（将领）'!S568,IF($H568="骑将",'[4]配置系数（将领）'!S568,IF($H568="弓将",'[5]配置系数（将领）'!S568,"")))</f>
        <v>0</v>
      </c>
      <c r="U568" s="208" t="str">
        <f ca="1">IF($H568="步将",'[3]配置系数（将领）'!T568,IF($H568="骑将",'[4]配置系数（将领）'!T568,IF($H568="弓将",'[5]配置系数（将领）'!T568,"")))</f>
        <v/>
      </c>
      <c r="V568" s="206">
        <f t="shared" ca="1" si="34"/>
        <v>1</v>
      </c>
      <c r="X568" s="208" t="str">
        <f ca="1">IF($H568="步将",'[3]配置系数（将领）'!W568,IF($H568="骑将",'[4]配置系数（将领）'!W568,IF($H568="弓将",'[5]配置系数（将领）'!W568,"")))</f>
        <v/>
      </c>
      <c r="Y568" s="208" t="str">
        <f ca="1">IF($H568="步将",'[3]配置系数（将领）'!X568,IF($H568="骑将",'[4]配置系数（将领）'!X568,IF($H568="弓将",'[5]配置系数（将领）'!X568,"")))</f>
        <v/>
      </c>
      <c r="Z568" s="208">
        <f>IF($H568="步将",'[3]配置系数（将领）'!Y568,IF($H568="骑将",'[4]配置系数（将领）'!Y568,IF($H568="弓将",'[5]配置系数（将领）'!Y568,"")))</f>
        <v>0</v>
      </c>
      <c r="AA568" s="208">
        <f>IF($H568="步将",'[3]配置系数（将领）'!Z568,IF($H568="骑将",'[4]配置系数（将领）'!Z568,IF($H568="弓将",'[5]配置系数（将领）'!Z568,"")))</f>
        <v>0</v>
      </c>
      <c r="AB568" s="208" t="str">
        <f ca="1">IF($H568="步将",'[3]配置系数（将领）'!AA568,IF($H568="骑将",'[4]配置系数（将领）'!AA568,IF($H568="弓将",'[5]配置系数（将领）'!AA568,"")))</f>
        <v/>
      </c>
      <c r="AC568" s="206">
        <f t="shared" ca="1" si="35"/>
        <v>1</v>
      </c>
    </row>
    <row r="569" spans="3:29" x14ac:dyDescent="0.15">
      <c r="C569" s="107">
        <v>561</v>
      </c>
      <c r="D569" s="69">
        <f>IFERROR(MATCH(C569,索引!J:J,0),D568)</f>
        <v>52</v>
      </c>
      <c r="E569" s="69">
        <f t="shared" si="32"/>
        <v>7</v>
      </c>
      <c r="F569" s="69">
        <f>INDEX(索引!$F:$F,D569,1)</f>
        <v>10045</v>
      </c>
      <c r="G569" s="69" t="str">
        <f>INDEX(索引!$E:$E,D569,1)</f>
        <v>荀攸</v>
      </c>
      <c r="H569" s="69" t="str">
        <f>INDEX(索引!$G:$G,D569,1)</f>
        <v>弓将</v>
      </c>
      <c r="J569" s="208" t="str">
        <f ca="1">IF($H569="步将",'[3]配置系数（将领）'!I569,IF($H569="骑将",'[4]配置系数（将领）'!I569,IF($H569="弓将",'[5]配置系数（将领）'!I569,"")))</f>
        <v>1004500000401</v>
      </c>
      <c r="K569" s="208" t="str">
        <f ca="1">IF($H569="步将",'[3]配置系数（将领）'!J569,IF($H569="骑将",'[4]配置系数（将领）'!J569,IF($H569="弓将",'[5]配置系数（将领）'!J569,"")))</f>
        <v>被动技能2:武将率领弓兵时，弓兵的攻击速度增加8；率领弩兵时，弩兵攻击无视20%护甲。</v>
      </c>
      <c r="L569" s="208">
        <f>IF($H569="步将",'[3]配置系数（将领）'!K569,IF($H569="骑将",'[4]配置系数（将领）'!K569,IF($H569="弓将",'[5]配置系数（将领）'!K569,"")))</f>
        <v>0</v>
      </c>
      <c r="M569" s="208">
        <f>IF($H569="步将",'[3]配置系数（将领）'!L569,IF($H569="骑将",'[4]配置系数（将领）'!L569,IF($H569="弓将",'[5]配置系数（将领）'!L569,"")))</f>
        <v>0</v>
      </c>
      <c r="N569" s="208" t="str">
        <f ca="1">IF($H569="步将",'[3]配置系数（将领）'!M569,IF($H569="骑将",'[4]配置系数（将领）'!M569,IF($H569="弓将",'[5]配置系数（将领）'!M569,"")))</f>
        <v>8+8+8+8+8+8+8+8+8+8+8+8+8+8+8+8+8</v>
      </c>
      <c r="O569" s="206">
        <f t="shared" ca="1" si="33"/>
        <v>1</v>
      </c>
      <c r="Q569" s="208" t="str">
        <f ca="1">IF($H569="步将",'[3]配置系数（将领）'!P569,IF($H569="骑将",'[4]配置系数（将领）'!P569,IF($H569="弓将",'[5]配置系数（将领）'!P569,"")))</f>
        <v>1004500000402</v>
      </c>
      <c r="R569" s="208" t="str">
        <f ca="1">IF($H569="步将",'[3]配置系数（将领）'!Q569,IF($H569="骑将",'[4]配置系数（将领）'!Q569,IF($H569="弓将",'[5]配置系数（将领）'!Q569,"")))</f>
        <v>被动技能2:武将率领弓兵时，弓兵的攻击速度增加8；率领弩兵时，弩兵攻击无视20%护甲。</v>
      </c>
      <c r="S569" s="208">
        <f>IF($H569="步将",'[3]配置系数（将领）'!R569,IF($H569="骑将",'[4]配置系数（将领）'!R569,IF($H569="弓将",'[5]配置系数（将领）'!R569,"")))</f>
        <v>0</v>
      </c>
      <c r="T569" s="208">
        <f>IF($H569="步将",'[3]配置系数（将领）'!S569,IF($H569="骑将",'[4]配置系数（将领）'!S569,IF($H569="弓将",'[5]配置系数（将领）'!S569,"")))</f>
        <v>0</v>
      </c>
      <c r="U569" s="208" t="str">
        <f ca="1">IF($H569="步将",'[3]配置系数（将领）'!T569,IF($H569="骑将",'[4]配置系数（将领）'!T569,IF($H569="弓将",'[5]配置系数（将领）'!T569,"")))</f>
        <v>0.2+0.2+0.2+0.2+0.2+0.2+0.2+0.2+0.2+0.2+0.2+0.2+0.2+0.2+0.2+0.2+0.2</v>
      </c>
      <c r="V569" s="206">
        <f t="shared" ca="1" si="34"/>
        <v>1</v>
      </c>
      <c r="X569" s="208" t="str">
        <f ca="1">IF($H569="步将",'[3]配置系数（将领）'!W569,IF($H569="骑将",'[4]配置系数（将领）'!W569,IF($H569="弓将",'[5]配置系数（将领）'!W569,"")))</f>
        <v/>
      </c>
      <c r="Y569" s="208" t="str">
        <f ca="1">IF($H569="步将",'[3]配置系数（将领）'!X569,IF($H569="骑将",'[4]配置系数（将领）'!X569,IF($H569="弓将",'[5]配置系数（将领）'!X569,"")))</f>
        <v/>
      </c>
      <c r="Z569" s="208">
        <f>IF($H569="步将",'[3]配置系数（将领）'!Y569,IF($H569="骑将",'[4]配置系数（将领）'!Y569,IF($H569="弓将",'[5]配置系数（将领）'!Y569,"")))</f>
        <v>0</v>
      </c>
      <c r="AA569" s="208">
        <f>IF($H569="步将",'[3]配置系数（将领）'!Z569,IF($H569="骑将",'[4]配置系数（将领）'!Z569,IF($H569="弓将",'[5]配置系数（将领）'!Z569,"")))</f>
        <v>0</v>
      </c>
      <c r="AB569" s="208" t="str">
        <f ca="1">IF($H569="步将",'[3]配置系数（将领）'!AA569,IF($H569="骑将",'[4]配置系数（将领）'!AA569,IF($H569="弓将",'[5]配置系数（将领）'!AA569,"")))</f>
        <v/>
      </c>
      <c r="AC569" s="206">
        <f t="shared" ca="1" si="35"/>
        <v>1</v>
      </c>
    </row>
    <row r="570" spans="3:29" x14ac:dyDescent="0.15">
      <c r="C570" s="107">
        <v>562</v>
      </c>
      <c r="D570" s="69">
        <f>IFERROR(MATCH(C570,索引!J:J,0),D569)</f>
        <v>52</v>
      </c>
      <c r="E570" s="69">
        <f t="shared" si="32"/>
        <v>8</v>
      </c>
      <c r="F570" s="69">
        <f>INDEX(索引!$F:$F,D570,1)</f>
        <v>10045</v>
      </c>
      <c r="G570" s="69" t="str">
        <f>INDEX(索引!$E:$E,D570,1)</f>
        <v>荀攸</v>
      </c>
      <c r="H570" s="69" t="str">
        <f>INDEX(索引!$G:$G,D570,1)</f>
        <v>弓将</v>
      </c>
      <c r="J570" s="208" t="str">
        <f ca="1">IF($H570="步将",'[3]配置系数（将领）'!I570,IF($H570="骑将",'[4]配置系数（将领）'!I570,IF($H570="弓将",'[5]配置系数（将领）'!I570,"")))</f>
        <v>1004500000501</v>
      </c>
      <c r="K570" s="208" t="str">
        <f ca="1">IF($H570="步将",'[3]配置系数（将领）'!J570,IF($H570="骑将",'[4]配置系数（将领）'!J570,IF($H570="弓将",'[5]配置系数（将领）'!J570,"")))</f>
        <v>被动技能3:兵马未动，粮草先行,自身治疗效果提升12%，增益效果时长延长12%。</v>
      </c>
      <c r="L570" s="208">
        <f>IF($H570="步将",'[3]配置系数（将领）'!K570,IF($H570="骑将",'[4]配置系数（将领）'!K570,IF($H570="弓将",'[5]配置系数（将领）'!K570,"")))</f>
        <v>0</v>
      </c>
      <c r="M570" s="208">
        <f>IF($H570="步将",'[3]配置系数（将领）'!L570,IF($H570="骑将",'[4]配置系数（将领）'!L570,IF($H570="弓将",'[5]配置系数（将领）'!L570,"")))</f>
        <v>0</v>
      </c>
      <c r="N570" s="208" t="str">
        <f ca="1">IF($H570="步将",'[3]配置系数（将领）'!M570,IF($H570="骑将",'[4]配置系数（将领）'!M570,IF($H570="弓将",'[5]配置系数（将领）'!M570,"")))</f>
        <v>0.12+0.12+0.12+0.12+0.12+0.12+0.12+0.12+0.12+0.12+0.12+0.12+0.12+0.12+0.12+0.12+0.12</v>
      </c>
      <c r="O570" s="206">
        <f t="shared" ca="1" si="33"/>
        <v>1</v>
      </c>
      <c r="Q570" s="208" t="str">
        <f ca="1">IF($H570="步将",'[3]配置系数（将领）'!P570,IF($H570="骑将",'[4]配置系数（将领）'!P570,IF($H570="弓将",'[5]配置系数（将领）'!P570,"")))</f>
        <v/>
      </c>
      <c r="R570" s="208" t="str">
        <f ca="1">IF($H570="步将",'[3]配置系数（将领）'!Q570,IF($H570="骑将",'[4]配置系数（将领）'!Q570,IF($H570="弓将",'[5]配置系数（将领）'!Q570,"")))</f>
        <v/>
      </c>
      <c r="S570" s="208">
        <f>IF($H570="步将",'[3]配置系数（将领）'!R570,IF($H570="骑将",'[4]配置系数（将领）'!R570,IF($H570="弓将",'[5]配置系数（将领）'!R570,"")))</f>
        <v>0</v>
      </c>
      <c r="T570" s="208">
        <f>IF($H570="步将",'[3]配置系数（将领）'!S570,IF($H570="骑将",'[4]配置系数（将领）'!S570,IF($H570="弓将",'[5]配置系数（将领）'!S570,"")))</f>
        <v>0</v>
      </c>
      <c r="U570" s="208" t="str">
        <f ca="1">IF($H570="步将",'[3]配置系数（将领）'!T570,IF($H570="骑将",'[4]配置系数（将领）'!T570,IF($H570="弓将",'[5]配置系数（将领）'!T570,"")))</f>
        <v/>
      </c>
      <c r="V570" s="206">
        <f t="shared" ca="1" si="34"/>
        <v>1</v>
      </c>
      <c r="X570" s="208" t="str">
        <f ca="1">IF($H570="步将",'[3]配置系数（将领）'!W570,IF($H570="骑将",'[4]配置系数（将领）'!W570,IF($H570="弓将",'[5]配置系数（将领）'!W570,"")))</f>
        <v/>
      </c>
      <c r="Y570" s="208" t="str">
        <f ca="1">IF($H570="步将",'[3]配置系数（将领）'!X570,IF($H570="骑将",'[4]配置系数（将领）'!X570,IF($H570="弓将",'[5]配置系数（将领）'!X570,"")))</f>
        <v/>
      </c>
      <c r="Z570" s="208">
        <f>IF($H570="步将",'[3]配置系数（将领）'!Y570,IF($H570="骑将",'[4]配置系数（将领）'!Y570,IF($H570="弓将",'[5]配置系数（将领）'!Y570,"")))</f>
        <v>0</v>
      </c>
      <c r="AA570" s="208">
        <f>IF($H570="步将",'[3]配置系数（将领）'!Z570,IF($H570="骑将",'[4]配置系数（将领）'!Z570,IF($H570="弓将",'[5]配置系数（将领）'!Z570,"")))</f>
        <v>0</v>
      </c>
      <c r="AB570" s="208" t="str">
        <f ca="1">IF($H570="步将",'[3]配置系数（将领）'!AA570,IF($H570="骑将",'[4]配置系数（将领）'!AA570,IF($H570="弓将",'[5]配置系数（将领）'!AA570,"")))</f>
        <v/>
      </c>
      <c r="AC570" s="206">
        <f t="shared" ca="1" si="35"/>
        <v>1</v>
      </c>
    </row>
    <row r="571" spans="3:29" x14ac:dyDescent="0.15">
      <c r="C571" s="107">
        <v>563</v>
      </c>
      <c r="D571" s="69">
        <f>IFERROR(MATCH(C571,索引!J:J,0),D570)</f>
        <v>52</v>
      </c>
      <c r="E571" s="69">
        <f t="shared" si="32"/>
        <v>9</v>
      </c>
      <c r="F571" s="69">
        <f>INDEX(索引!$F:$F,D571,1)</f>
        <v>10045</v>
      </c>
      <c r="G571" s="69" t="str">
        <f>INDEX(索引!$E:$E,D571,1)</f>
        <v>荀攸</v>
      </c>
      <c r="H571" s="69" t="str">
        <f>INDEX(索引!$G:$G,D571,1)</f>
        <v>弓将</v>
      </c>
      <c r="J571" s="208" t="str">
        <f ca="1">IF($H571="步将",'[3]配置系数（将领）'!I571,IF($H571="骑将",'[4]配置系数（将领）'!I571,IF($H571="弓将",'[5]配置系数（将领）'!I571,"")))</f>
        <v>1004500000502</v>
      </c>
      <c r="K571" s="208" t="str">
        <f ca="1">IF($H571="步将",'[3]配置系数（将领）'!J571,IF($H571="骑将",'[4]配置系数（将领）'!J571,IF($H571="弓将",'[5]配置系数（将领）'!J571,"")))</f>
        <v>被动技能3:兵马未动，粮草先行,自身治疗效果提升12%，增益效果时长延长12%。</v>
      </c>
      <c r="L571" s="208">
        <f>IF($H571="步将",'[3]配置系数（将领）'!K571,IF($H571="骑将",'[4]配置系数（将领）'!K571,IF($H571="弓将",'[5]配置系数（将领）'!K571,"")))</f>
        <v>0</v>
      </c>
      <c r="M571" s="208">
        <f>IF($H571="步将",'[3]配置系数（将领）'!L571,IF($H571="骑将",'[4]配置系数（将领）'!L571,IF($H571="弓将",'[5]配置系数（将领）'!L571,"")))</f>
        <v>0</v>
      </c>
      <c r="N571" s="208" t="str">
        <f ca="1">IF($H571="步将",'[3]配置系数（将领）'!M571,IF($H571="骑将",'[4]配置系数（将领）'!M571,IF($H571="弓将",'[5]配置系数（将领）'!M571,"")))</f>
        <v>0.12+0.12+0.12+0.12+0.12+0.12+0.12+0.12+0.12+0.12+0.12+0.12+0.12+0.12+0.12+0.12+0.12</v>
      </c>
      <c r="O571" s="206">
        <f t="shared" ca="1" si="33"/>
        <v>1</v>
      </c>
      <c r="Q571" s="208" t="str">
        <f ca="1">IF($H571="步将",'[3]配置系数（将领）'!P571,IF($H571="骑将",'[4]配置系数（将领）'!P571,IF($H571="弓将",'[5]配置系数（将领）'!P571,"")))</f>
        <v/>
      </c>
      <c r="R571" s="208" t="str">
        <f ca="1">IF($H571="步将",'[3]配置系数（将领）'!Q571,IF($H571="骑将",'[4]配置系数（将领）'!Q571,IF($H571="弓将",'[5]配置系数（将领）'!Q571,"")))</f>
        <v/>
      </c>
      <c r="S571" s="208">
        <f>IF($H571="步将",'[3]配置系数（将领）'!R571,IF($H571="骑将",'[4]配置系数（将领）'!R571,IF($H571="弓将",'[5]配置系数（将领）'!R571,"")))</f>
        <v>0</v>
      </c>
      <c r="T571" s="208">
        <f>IF($H571="步将",'[3]配置系数（将领）'!S571,IF($H571="骑将",'[4]配置系数（将领）'!S571,IF($H571="弓将",'[5]配置系数（将领）'!S571,"")))</f>
        <v>0</v>
      </c>
      <c r="U571" s="208" t="str">
        <f ca="1">IF($H571="步将",'[3]配置系数（将领）'!T571,IF($H571="骑将",'[4]配置系数（将领）'!T571,IF($H571="弓将",'[5]配置系数（将领）'!T571,"")))</f>
        <v/>
      </c>
      <c r="V571" s="206">
        <f t="shared" ca="1" si="34"/>
        <v>1</v>
      </c>
      <c r="X571" s="208" t="str">
        <f ca="1">IF($H571="步将",'[3]配置系数（将领）'!W571,IF($H571="骑将",'[4]配置系数（将领）'!W571,IF($H571="弓将",'[5]配置系数（将领）'!W571,"")))</f>
        <v/>
      </c>
      <c r="Y571" s="208" t="str">
        <f ca="1">IF($H571="步将",'[3]配置系数（将领）'!X571,IF($H571="骑将",'[4]配置系数（将领）'!X571,IF($H571="弓将",'[5]配置系数（将领）'!X571,"")))</f>
        <v/>
      </c>
      <c r="Z571" s="208">
        <f>IF($H571="步将",'[3]配置系数（将领）'!Y571,IF($H571="骑将",'[4]配置系数（将领）'!Y571,IF($H571="弓将",'[5]配置系数（将领）'!Y571,"")))</f>
        <v>0</v>
      </c>
      <c r="AA571" s="208">
        <f>IF($H571="步将",'[3]配置系数（将领）'!Z571,IF($H571="骑将",'[4]配置系数（将领）'!Z571,IF($H571="弓将",'[5]配置系数（将领）'!Z571,"")))</f>
        <v>0</v>
      </c>
      <c r="AB571" s="208" t="str">
        <f ca="1">IF($H571="步将",'[3]配置系数（将领）'!AA571,IF($H571="骑将",'[4]配置系数（将领）'!AA571,IF($H571="弓将",'[5]配置系数（将领）'!AA571,"")))</f>
        <v/>
      </c>
      <c r="AC571" s="206">
        <f t="shared" ca="1" si="35"/>
        <v>1</v>
      </c>
    </row>
    <row r="572" spans="3:29" x14ac:dyDescent="0.15">
      <c r="C572" s="107">
        <v>564</v>
      </c>
      <c r="D572" s="69">
        <f>IFERROR(MATCH(C572,索引!J:J,0),D571)</f>
        <v>52</v>
      </c>
      <c r="E572" s="69">
        <f t="shared" si="32"/>
        <v>10</v>
      </c>
      <c r="F572" s="69">
        <f>INDEX(索引!$F:$F,D572,1)</f>
        <v>10045</v>
      </c>
      <c r="G572" s="69" t="str">
        <f>INDEX(索引!$E:$E,D572,1)</f>
        <v>荀攸</v>
      </c>
      <c r="H572" s="69" t="str">
        <f>INDEX(索引!$G:$G,D572,1)</f>
        <v>弓将</v>
      </c>
      <c r="J572" s="208" t="str">
        <f ca="1">IF($H572="步将",'[3]配置系数（将领）'!I572,IF($H572="骑将",'[4]配置系数（将领）'!I572,IF($H572="弓将",'[5]配置系数（将领）'!I572,"")))</f>
        <v/>
      </c>
      <c r="K572" s="208" t="str">
        <f ca="1">IF($H572="步将",'[3]配置系数（将领）'!J572,IF($H572="骑将",'[4]配置系数（将领）'!J572,IF($H572="弓将",'[5]配置系数（将领）'!J572,"")))</f>
        <v/>
      </c>
      <c r="L572" s="208">
        <f>IF($H572="步将",'[3]配置系数（将领）'!K572,IF($H572="骑将",'[4]配置系数（将领）'!K572,IF($H572="弓将",'[5]配置系数（将领）'!K572,"")))</f>
        <v>0</v>
      </c>
      <c r="M572" s="208">
        <f>IF($H572="步将",'[3]配置系数（将领）'!L572,IF($H572="骑将",'[4]配置系数（将领）'!L572,IF($H572="弓将",'[5]配置系数（将领）'!L572,"")))</f>
        <v>0</v>
      </c>
      <c r="N572" s="208" t="str">
        <f ca="1">IF($H572="步将",'[3]配置系数（将领）'!M572,IF($H572="骑将",'[4]配置系数（将领）'!M572,IF($H572="弓将",'[5]配置系数（将领）'!M572,"")))</f>
        <v/>
      </c>
      <c r="O572" s="206">
        <f t="shared" ca="1" si="33"/>
        <v>1</v>
      </c>
      <c r="Q572" s="208" t="str">
        <f ca="1">IF($H572="步将",'[3]配置系数（将领）'!P572,IF($H572="骑将",'[4]配置系数（将领）'!P572,IF($H572="弓将",'[5]配置系数（将领）'!P572,"")))</f>
        <v/>
      </c>
      <c r="R572" s="208" t="str">
        <f ca="1">IF($H572="步将",'[3]配置系数（将领）'!Q572,IF($H572="骑将",'[4]配置系数（将领）'!Q572,IF($H572="弓将",'[5]配置系数（将领）'!Q572,"")))</f>
        <v/>
      </c>
      <c r="S572" s="208">
        <f>IF($H572="步将",'[3]配置系数（将领）'!R572,IF($H572="骑将",'[4]配置系数（将领）'!R572,IF($H572="弓将",'[5]配置系数（将领）'!R572,"")))</f>
        <v>0</v>
      </c>
      <c r="T572" s="208">
        <f>IF($H572="步将",'[3]配置系数（将领）'!S572,IF($H572="骑将",'[4]配置系数（将领）'!S572,IF($H572="弓将",'[5]配置系数（将领）'!S572,"")))</f>
        <v>0</v>
      </c>
      <c r="U572" s="208" t="str">
        <f ca="1">IF($H572="步将",'[3]配置系数（将领）'!T572,IF($H572="骑将",'[4]配置系数（将领）'!T572,IF($H572="弓将",'[5]配置系数（将领）'!T572,"")))</f>
        <v/>
      </c>
      <c r="V572" s="206">
        <f t="shared" ca="1" si="34"/>
        <v>1</v>
      </c>
      <c r="X572" s="208" t="str">
        <f ca="1">IF($H572="步将",'[3]配置系数（将领）'!W572,IF($H572="骑将",'[4]配置系数（将领）'!W572,IF($H572="弓将",'[5]配置系数（将领）'!W572,"")))</f>
        <v/>
      </c>
      <c r="Y572" s="208" t="str">
        <f ca="1">IF($H572="步将",'[3]配置系数（将领）'!X572,IF($H572="骑将",'[4]配置系数（将领）'!X572,IF($H572="弓将",'[5]配置系数（将领）'!X572,"")))</f>
        <v/>
      </c>
      <c r="Z572" s="208">
        <f>IF($H572="步将",'[3]配置系数（将领）'!Y572,IF($H572="骑将",'[4]配置系数（将领）'!Y572,IF($H572="弓将",'[5]配置系数（将领）'!Y572,"")))</f>
        <v>0</v>
      </c>
      <c r="AA572" s="208">
        <f>IF($H572="步将",'[3]配置系数（将领）'!Z572,IF($H572="骑将",'[4]配置系数（将领）'!Z572,IF($H572="弓将",'[5]配置系数（将领）'!Z572,"")))</f>
        <v>0</v>
      </c>
      <c r="AB572" s="208" t="str">
        <f ca="1">IF($H572="步将",'[3]配置系数（将领）'!AA572,IF($H572="骑将",'[4]配置系数（将领）'!AA572,IF($H572="弓将",'[5]配置系数（将领）'!AA572,"")))</f>
        <v/>
      </c>
      <c r="AC572" s="206">
        <f t="shared" ca="1" si="35"/>
        <v>1</v>
      </c>
    </row>
    <row r="573" spans="3:29" x14ac:dyDescent="0.15">
      <c r="C573" s="107">
        <v>565</v>
      </c>
      <c r="D573" s="69">
        <f>IFERROR(MATCH(C573,索引!J:J,0),D572)</f>
        <v>52</v>
      </c>
      <c r="E573" s="69">
        <f t="shared" si="32"/>
        <v>11</v>
      </c>
      <c r="F573" s="69">
        <f>INDEX(索引!$F:$F,D573,1)</f>
        <v>10045</v>
      </c>
      <c r="G573" s="69" t="str">
        <f>INDEX(索引!$E:$E,D573,1)</f>
        <v>荀攸</v>
      </c>
      <c r="H573" s="69" t="str">
        <f>INDEX(索引!$G:$G,D573,1)</f>
        <v>弓将</v>
      </c>
      <c r="J573" s="208" t="str">
        <f ca="1">IF($H573="步将",'[3]配置系数（将领）'!I573,IF($H573="骑将",'[4]配置系数（将领）'!I573,IF($H573="弓将",'[5]配置系数（将领）'!I573,"")))</f>
        <v/>
      </c>
      <c r="K573" s="208" t="str">
        <f ca="1">IF($H573="步将",'[3]配置系数（将领）'!J573,IF($H573="骑将",'[4]配置系数（将领）'!J573,IF($H573="弓将",'[5]配置系数（将领）'!J573,"")))</f>
        <v/>
      </c>
      <c r="L573" s="208">
        <f>IF($H573="步将",'[3]配置系数（将领）'!K573,IF($H573="骑将",'[4]配置系数（将领）'!K573,IF($H573="弓将",'[5]配置系数（将领）'!K573,"")))</f>
        <v>0</v>
      </c>
      <c r="M573" s="208">
        <f>IF($H573="步将",'[3]配置系数（将领）'!L573,IF($H573="骑将",'[4]配置系数（将领）'!L573,IF($H573="弓将",'[5]配置系数（将领）'!L573,"")))</f>
        <v>0</v>
      </c>
      <c r="N573" s="208" t="str">
        <f ca="1">IF($H573="步将",'[3]配置系数（将领）'!M573,IF($H573="骑将",'[4]配置系数（将领）'!M573,IF($H573="弓将",'[5]配置系数（将领）'!M573,"")))</f>
        <v/>
      </c>
      <c r="O573" s="206">
        <f t="shared" ca="1" si="33"/>
        <v>1</v>
      </c>
      <c r="Q573" s="208" t="str">
        <f ca="1">IF($H573="步将",'[3]配置系数（将领）'!P573,IF($H573="骑将",'[4]配置系数（将领）'!P573,IF($H573="弓将",'[5]配置系数（将领）'!P573,"")))</f>
        <v/>
      </c>
      <c r="R573" s="208" t="str">
        <f ca="1">IF($H573="步将",'[3]配置系数（将领）'!Q573,IF($H573="骑将",'[4]配置系数（将领）'!Q573,IF($H573="弓将",'[5]配置系数（将领）'!Q573,"")))</f>
        <v/>
      </c>
      <c r="S573" s="208">
        <f>IF($H573="步将",'[3]配置系数（将领）'!R573,IF($H573="骑将",'[4]配置系数（将领）'!R573,IF($H573="弓将",'[5]配置系数（将领）'!R573,"")))</f>
        <v>0</v>
      </c>
      <c r="T573" s="208">
        <f>IF($H573="步将",'[3]配置系数（将领）'!S573,IF($H573="骑将",'[4]配置系数（将领）'!S573,IF($H573="弓将",'[5]配置系数（将领）'!S573,"")))</f>
        <v>0</v>
      </c>
      <c r="U573" s="208" t="str">
        <f ca="1">IF($H573="步将",'[3]配置系数（将领）'!T573,IF($H573="骑将",'[4]配置系数（将领）'!T573,IF($H573="弓将",'[5]配置系数（将领）'!T573,"")))</f>
        <v/>
      </c>
      <c r="V573" s="206">
        <f t="shared" ca="1" si="34"/>
        <v>1</v>
      </c>
      <c r="X573" s="208" t="str">
        <f ca="1">IF($H573="步将",'[3]配置系数（将领）'!W573,IF($H573="骑将",'[4]配置系数（将领）'!W573,IF($H573="弓将",'[5]配置系数（将领）'!W573,"")))</f>
        <v/>
      </c>
      <c r="Y573" s="208" t="str">
        <f ca="1">IF($H573="步将",'[3]配置系数（将领）'!X573,IF($H573="骑将",'[4]配置系数（将领）'!X573,IF($H573="弓将",'[5]配置系数（将领）'!X573,"")))</f>
        <v/>
      </c>
      <c r="Z573" s="208">
        <f>IF($H573="步将",'[3]配置系数（将领）'!Y573,IF($H573="骑将",'[4]配置系数（将领）'!Y573,IF($H573="弓将",'[5]配置系数（将领）'!Y573,"")))</f>
        <v>0</v>
      </c>
      <c r="AA573" s="208">
        <f>IF($H573="步将",'[3]配置系数（将领）'!Z573,IF($H573="骑将",'[4]配置系数（将领）'!Z573,IF($H573="弓将",'[5]配置系数（将领）'!Z573,"")))</f>
        <v>0</v>
      </c>
      <c r="AB573" s="208" t="str">
        <f ca="1">IF($H573="步将",'[3]配置系数（将领）'!AA573,IF($H573="骑将",'[4]配置系数（将领）'!AA573,IF($H573="弓将",'[5]配置系数（将领）'!AA573,"")))</f>
        <v/>
      </c>
      <c r="AC573" s="206">
        <f t="shared" ca="1" si="35"/>
        <v>1</v>
      </c>
    </row>
    <row r="574" spans="3:29" x14ac:dyDescent="0.15">
      <c r="C574" s="107">
        <v>566</v>
      </c>
      <c r="D574" s="69">
        <f>IFERROR(MATCH(C574,索引!J:J,0),D573)</f>
        <v>52</v>
      </c>
      <c r="E574" s="69">
        <f t="shared" si="32"/>
        <v>12</v>
      </c>
      <c r="F574" s="69">
        <f>INDEX(索引!$F:$F,D574,1)</f>
        <v>10045</v>
      </c>
      <c r="G574" s="69" t="str">
        <f>INDEX(索引!$E:$E,D574,1)</f>
        <v>荀攸</v>
      </c>
      <c r="H574" s="69" t="str">
        <f>INDEX(索引!$G:$G,D574,1)</f>
        <v>弓将</v>
      </c>
      <c r="J574" s="208" t="str">
        <f ca="1">IF($H574="步将",'[3]配置系数（将领）'!I574,IF($H574="骑将",'[4]配置系数（将领）'!I574,IF($H574="弓将",'[5]配置系数（将领）'!I574,"")))</f>
        <v/>
      </c>
      <c r="K574" s="208" t="str">
        <f ca="1">IF($H574="步将",'[3]配置系数（将领）'!J574,IF($H574="骑将",'[4]配置系数（将领）'!J574,IF($H574="弓将",'[5]配置系数（将领）'!J574,"")))</f>
        <v/>
      </c>
      <c r="L574" s="208">
        <f>IF($H574="步将",'[3]配置系数（将领）'!K574,IF($H574="骑将",'[4]配置系数（将领）'!K574,IF($H574="弓将",'[5]配置系数（将领）'!K574,"")))</f>
        <v>0</v>
      </c>
      <c r="M574" s="208">
        <f>IF($H574="步将",'[3]配置系数（将领）'!L574,IF($H574="骑将",'[4]配置系数（将领）'!L574,IF($H574="弓将",'[5]配置系数（将领）'!L574,"")))</f>
        <v>0</v>
      </c>
      <c r="N574" s="208" t="str">
        <f ca="1">IF($H574="步将",'[3]配置系数（将领）'!M574,IF($H574="骑将",'[4]配置系数（将领）'!M574,IF($H574="弓将",'[5]配置系数（将领）'!M574,"")))</f>
        <v/>
      </c>
      <c r="O574" s="206">
        <f t="shared" ca="1" si="33"/>
        <v>1</v>
      </c>
      <c r="Q574" s="208" t="str">
        <f ca="1">IF($H574="步将",'[3]配置系数（将领）'!P574,IF($H574="骑将",'[4]配置系数（将领）'!P574,IF($H574="弓将",'[5]配置系数（将领）'!P574,"")))</f>
        <v/>
      </c>
      <c r="R574" s="208" t="str">
        <f ca="1">IF($H574="步将",'[3]配置系数（将领）'!Q574,IF($H574="骑将",'[4]配置系数（将领）'!Q574,IF($H574="弓将",'[5]配置系数（将领）'!Q574,"")))</f>
        <v/>
      </c>
      <c r="S574" s="208">
        <f>IF($H574="步将",'[3]配置系数（将领）'!R574,IF($H574="骑将",'[4]配置系数（将领）'!R574,IF($H574="弓将",'[5]配置系数（将领）'!R574,"")))</f>
        <v>0</v>
      </c>
      <c r="T574" s="208">
        <f>IF($H574="步将",'[3]配置系数（将领）'!S574,IF($H574="骑将",'[4]配置系数（将领）'!S574,IF($H574="弓将",'[5]配置系数（将领）'!S574,"")))</f>
        <v>0</v>
      </c>
      <c r="U574" s="208" t="str">
        <f ca="1">IF($H574="步将",'[3]配置系数（将领）'!T574,IF($H574="骑将",'[4]配置系数（将领）'!T574,IF($H574="弓将",'[5]配置系数（将领）'!T574,"")))</f>
        <v/>
      </c>
      <c r="V574" s="206">
        <f t="shared" ca="1" si="34"/>
        <v>1</v>
      </c>
      <c r="X574" s="208" t="str">
        <f ca="1">IF($H574="步将",'[3]配置系数（将领）'!W574,IF($H574="骑将",'[4]配置系数（将领）'!W574,IF($H574="弓将",'[5]配置系数（将领）'!W574,"")))</f>
        <v/>
      </c>
      <c r="Y574" s="208" t="str">
        <f ca="1">IF($H574="步将",'[3]配置系数（将领）'!X574,IF($H574="骑将",'[4]配置系数（将领）'!X574,IF($H574="弓将",'[5]配置系数（将领）'!X574,"")))</f>
        <v/>
      </c>
      <c r="Z574" s="208">
        <f>IF($H574="步将",'[3]配置系数（将领）'!Y574,IF($H574="骑将",'[4]配置系数（将领）'!Y574,IF($H574="弓将",'[5]配置系数（将领）'!Y574,"")))</f>
        <v>0</v>
      </c>
      <c r="AA574" s="208">
        <f>IF($H574="步将",'[3]配置系数（将领）'!Z574,IF($H574="骑将",'[4]配置系数（将领）'!Z574,IF($H574="弓将",'[5]配置系数（将领）'!Z574,"")))</f>
        <v>0</v>
      </c>
      <c r="AB574" s="208" t="str">
        <f ca="1">IF($H574="步将",'[3]配置系数（将领）'!AA574,IF($H574="骑将",'[4]配置系数（将领）'!AA574,IF($H574="弓将",'[5]配置系数（将领）'!AA574,"")))</f>
        <v/>
      </c>
      <c r="AC574" s="206">
        <f t="shared" ca="1" si="35"/>
        <v>1</v>
      </c>
    </row>
    <row r="575" spans="3:29" x14ac:dyDescent="0.15">
      <c r="C575" s="107">
        <v>567</v>
      </c>
      <c r="D575" s="69">
        <f>IFERROR(MATCH(C575,索引!J:J,0),D574)</f>
        <v>52</v>
      </c>
      <c r="E575" s="69">
        <f t="shared" si="32"/>
        <v>13</v>
      </c>
      <c r="F575" s="69">
        <f>INDEX(索引!$F:$F,D575,1)</f>
        <v>10045</v>
      </c>
      <c r="G575" s="69" t="str">
        <f>INDEX(索引!$E:$E,D575,1)</f>
        <v>荀攸</v>
      </c>
      <c r="H575" s="69" t="str">
        <f>INDEX(索引!$G:$G,D575,1)</f>
        <v>弓将</v>
      </c>
      <c r="J575" s="208" t="str">
        <f ca="1">IF($H575="步将",'[3]配置系数（将领）'!I575,IF($H575="骑将",'[4]配置系数（将领）'!I575,IF($H575="弓将",'[5]配置系数（将领）'!I575,"")))</f>
        <v/>
      </c>
      <c r="K575" s="208" t="str">
        <f ca="1">IF($H575="步将",'[3]配置系数（将领）'!J575,IF($H575="骑将",'[4]配置系数（将领）'!J575,IF($H575="弓将",'[5]配置系数（将领）'!J575,"")))</f>
        <v/>
      </c>
      <c r="L575" s="208">
        <f>IF($H575="步将",'[3]配置系数（将领）'!K575,IF($H575="骑将",'[4]配置系数（将领）'!K575,IF($H575="弓将",'[5]配置系数（将领）'!K575,"")))</f>
        <v>0</v>
      </c>
      <c r="M575" s="208">
        <f>IF($H575="步将",'[3]配置系数（将领）'!L575,IF($H575="骑将",'[4]配置系数（将领）'!L575,IF($H575="弓将",'[5]配置系数（将领）'!L575,"")))</f>
        <v>0</v>
      </c>
      <c r="N575" s="208" t="str">
        <f ca="1">IF($H575="步将",'[3]配置系数（将领）'!M575,IF($H575="骑将",'[4]配置系数（将领）'!M575,IF($H575="弓将",'[5]配置系数（将领）'!M575,"")))</f>
        <v/>
      </c>
      <c r="O575" s="206">
        <f t="shared" ca="1" si="33"/>
        <v>1</v>
      </c>
      <c r="Q575" s="208" t="str">
        <f ca="1">IF($H575="步将",'[3]配置系数（将领）'!P575,IF($H575="骑将",'[4]配置系数（将领）'!P575,IF($H575="弓将",'[5]配置系数（将领）'!P575,"")))</f>
        <v/>
      </c>
      <c r="R575" s="208" t="str">
        <f ca="1">IF($H575="步将",'[3]配置系数（将领）'!Q575,IF($H575="骑将",'[4]配置系数（将领）'!Q575,IF($H575="弓将",'[5]配置系数（将领）'!Q575,"")))</f>
        <v/>
      </c>
      <c r="S575" s="208">
        <f>IF($H575="步将",'[3]配置系数（将领）'!R575,IF($H575="骑将",'[4]配置系数（将领）'!R575,IF($H575="弓将",'[5]配置系数（将领）'!R575,"")))</f>
        <v>0</v>
      </c>
      <c r="T575" s="208">
        <f>IF($H575="步将",'[3]配置系数（将领）'!S575,IF($H575="骑将",'[4]配置系数（将领）'!S575,IF($H575="弓将",'[5]配置系数（将领）'!S575,"")))</f>
        <v>0</v>
      </c>
      <c r="U575" s="208" t="str">
        <f ca="1">IF($H575="步将",'[3]配置系数（将领）'!T575,IF($H575="骑将",'[4]配置系数（将领）'!T575,IF($H575="弓将",'[5]配置系数（将领）'!T575,"")))</f>
        <v/>
      </c>
      <c r="V575" s="206">
        <f t="shared" ca="1" si="34"/>
        <v>1</v>
      </c>
      <c r="X575" s="208" t="str">
        <f ca="1">IF($H575="步将",'[3]配置系数（将领）'!W575,IF($H575="骑将",'[4]配置系数（将领）'!W575,IF($H575="弓将",'[5]配置系数（将领）'!W575,"")))</f>
        <v/>
      </c>
      <c r="Y575" s="208" t="str">
        <f ca="1">IF($H575="步将",'[3]配置系数（将领）'!X575,IF($H575="骑将",'[4]配置系数（将领）'!X575,IF($H575="弓将",'[5]配置系数（将领）'!X575,"")))</f>
        <v/>
      </c>
      <c r="Z575" s="208">
        <f>IF($H575="步将",'[3]配置系数（将领）'!Y575,IF($H575="骑将",'[4]配置系数（将领）'!Y575,IF($H575="弓将",'[5]配置系数（将领）'!Y575,"")))</f>
        <v>0</v>
      </c>
      <c r="AA575" s="208">
        <f>IF($H575="步将",'[3]配置系数（将领）'!Z575,IF($H575="骑将",'[4]配置系数（将领）'!Z575,IF($H575="弓将",'[5]配置系数（将领）'!Z575,"")))</f>
        <v>0</v>
      </c>
      <c r="AB575" s="208" t="str">
        <f ca="1">IF($H575="步将",'[3]配置系数（将领）'!AA575,IF($H575="骑将",'[4]配置系数（将领）'!AA575,IF($H575="弓将",'[5]配置系数（将领）'!AA575,"")))</f>
        <v/>
      </c>
      <c r="AC575" s="206">
        <f t="shared" ca="1" si="35"/>
        <v>1</v>
      </c>
    </row>
    <row r="576" spans="3:29" x14ac:dyDescent="0.15">
      <c r="C576" s="107">
        <v>568</v>
      </c>
      <c r="D576" s="69">
        <f>IFERROR(MATCH(C576,索引!J:J,0),D575)</f>
        <v>52</v>
      </c>
      <c r="E576" s="69">
        <f t="shared" si="32"/>
        <v>14</v>
      </c>
      <c r="F576" s="69">
        <f>INDEX(索引!$F:$F,D576,1)</f>
        <v>10045</v>
      </c>
      <c r="G576" s="69" t="str">
        <f>INDEX(索引!$E:$E,D576,1)</f>
        <v>荀攸</v>
      </c>
      <c r="H576" s="69" t="str">
        <f>INDEX(索引!$G:$G,D576,1)</f>
        <v>弓将</v>
      </c>
      <c r="J576" s="208" t="str">
        <f ca="1">IF($H576="步将",'[3]配置系数（将领）'!I576,IF($H576="骑将",'[4]配置系数（将领）'!I576,IF($H576="弓将",'[5]配置系数（将领）'!I576,"")))</f>
        <v/>
      </c>
      <c r="K576" s="208" t="str">
        <f ca="1">IF($H576="步将",'[3]配置系数（将领）'!J576,IF($H576="骑将",'[4]配置系数（将领）'!J576,IF($H576="弓将",'[5]配置系数（将领）'!J576,"")))</f>
        <v/>
      </c>
      <c r="L576" s="208">
        <f>IF($H576="步将",'[3]配置系数（将领）'!K576,IF($H576="骑将",'[4]配置系数（将领）'!K576,IF($H576="弓将",'[5]配置系数（将领）'!K576,"")))</f>
        <v>0</v>
      </c>
      <c r="M576" s="208">
        <f>IF($H576="步将",'[3]配置系数（将领）'!L576,IF($H576="骑将",'[4]配置系数（将领）'!L576,IF($H576="弓将",'[5]配置系数（将领）'!L576,"")))</f>
        <v>0</v>
      </c>
      <c r="N576" s="208" t="str">
        <f ca="1">IF($H576="步将",'[3]配置系数（将领）'!M576,IF($H576="骑将",'[4]配置系数（将领）'!M576,IF($H576="弓将",'[5]配置系数（将领）'!M576,"")))</f>
        <v/>
      </c>
      <c r="O576" s="206">
        <f t="shared" ca="1" si="33"/>
        <v>1</v>
      </c>
      <c r="Q576" s="208" t="str">
        <f ca="1">IF($H576="步将",'[3]配置系数（将领）'!P576,IF($H576="骑将",'[4]配置系数（将领）'!P576,IF($H576="弓将",'[5]配置系数（将领）'!P576,"")))</f>
        <v/>
      </c>
      <c r="R576" s="208" t="str">
        <f ca="1">IF($H576="步将",'[3]配置系数（将领）'!Q576,IF($H576="骑将",'[4]配置系数（将领）'!Q576,IF($H576="弓将",'[5]配置系数（将领）'!Q576,"")))</f>
        <v/>
      </c>
      <c r="S576" s="208">
        <f>IF($H576="步将",'[3]配置系数（将领）'!R576,IF($H576="骑将",'[4]配置系数（将领）'!R576,IF($H576="弓将",'[5]配置系数（将领）'!R576,"")))</f>
        <v>0</v>
      </c>
      <c r="T576" s="208">
        <f>IF($H576="步将",'[3]配置系数（将领）'!S576,IF($H576="骑将",'[4]配置系数（将领）'!S576,IF($H576="弓将",'[5]配置系数（将领）'!S576,"")))</f>
        <v>0</v>
      </c>
      <c r="U576" s="208" t="str">
        <f ca="1">IF($H576="步将",'[3]配置系数（将领）'!T576,IF($H576="骑将",'[4]配置系数（将领）'!T576,IF($H576="弓将",'[5]配置系数（将领）'!T576,"")))</f>
        <v/>
      </c>
      <c r="V576" s="206">
        <f t="shared" ca="1" si="34"/>
        <v>1</v>
      </c>
      <c r="X576" s="208" t="str">
        <f ca="1">IF($H576="步将",'[3]配置系数（将领）'!W576,IF($H576="骑将",'[4]配置系数（将领）'!W576,IF($H576="弓将",'[5]配置系数（将领）'!W576,"")))</f>
        <v/>
      </c>
      <c r="Y576" s="208" t="str">
        <f ca="1">IF($H576="步将",'[3]配置系数（将领）'!X576,IF($H576="骑将",'[4]配置系数（将领）'!X576,IF($H576="弓将",'[5]配置系数（将领）'!X576,"")))</f>
        <v/>
      </c>
      <c r="Z576" s="208">
        <f>IF($H576="步将",'[3]配置系数（将领）'!Y576,IF($H576="骑将",'[4]配置系数（将领）'!Y576,IF($H576="弓将",'[5]配置系数（将领）'!Y576,"")))</f>
        <v>0</v>
      </c>
      <c r="AA576" s="208">
        <f>IF($H576="步将",'[3]配置系数（将领）'!Z576,IF($H576="骑将",'[4]配置系数（将领）'!Z576,IF($H576="弓将",'[5]配置系数（将领）'!Z576,"")))</f>
        <v>0</v>
      </c>
      <c r="AB576" s="208" t="str">
        <f ca="1">IF($H576="步将",'[3]配置系数（将领）'!AA576,IF($H576="骑将",'[4]配置系数（将领）'!AA576,IF($H576="弓将",'[5]配置系数（将领）'!AA576,"")))</f>
        <v/>
      </c>
      <c r="AC576" s="206">
        <f t="shared" ca="1" si="35"/>
        <v>1</v>
      </c>
    </row>
    <row r="577" spans="3:29" x14ac:dyDescent="0.15">
      <c r="C577" s="107">
        <v>569</v>
      </c>
      <c r="D577" s="69">
        <f>IFERROR(MATCH(C577,索引!J:J,0),D576)</f>
        <v>52</v>
      </c>
      <c r="E577" s="69">
        <f t="shared" si="32"/>
        <v>15</v>
      </c>
      <c r="F577" s="69">
        <f>INDEX(索引!$F:$F,D577,1)</f>
        <v>10045</v>
      </c>
      <c r="G577" s="69" t="str">
        <f>INDEX(索引!$E:$E,D577,1)</f>
        <v>荀攸</v>
      </c>
      <c r="H577" s="69" t="str">
        <f>INDEX(索引!$G:$G,D577,1)</f>
        <v>弓将</v>
      </c>
      <c r="J577" s="208" t="str">
        <f ca="1">IF($H577="步将",'[3]配置系数（将领）'!I577,IF($H577="骑将",'[4]配置系数（将领）'!I577,IF($H577="弓将",'[5]配置系数（将领）'!I577,"")))</f>
        <v/>
      </c>
      <c r="K577" s="208" t="str">
        <f ca="1">IF($H577="步将",'[3]配置系数（将领）'!J577,IF($H577="骑将",'[4]配置系数（将领）'!J577,IF($H577="弓将",'[5]配置系数（将领）'!J577,"")))</f>
        <v/>
      </c>
      <c r="L577" s="208">
        <f>IF($H577="步将",'[3]配置系数（将领）'!K577,IF($H577="骑将",'[4]配置系数（将领）'!K577,IF($H577="弓将",'[5]配置系数（将领）'!K577,"")))</f>
        <v>0</v>
      </c>
      <c r="M577" s="208">
        <f>IF($H577="步将",'[3]配置系数（将领）'!L577,IF($H577="骑将",'[4]配置系数（将领）'!L577,IF($H577="弓将",'[5]配置系数（将领）'!L577,"")))</f>
        <v>0</v>
      </c>
      <c r="N577" s="208" t="str">
        <f ca="1">IF($H577="步将",'[3]配置系数（将领）'!M577,IF($H577="骑将",'[4]配置系数（将领）'!M577,IF($H577="弓将",'[5]配置系数（将领）'!M577,"")))</f>
        <v/>
      </c>
      <c r="O577" s="206">
        <f t="shared" ca="1" si="33"/>
        <v>1</v>
      </c>
      <c r="Q577" s="208" t="str">
        <f ca="1">IF($H577="步将",'[3]配置系数（将领）'!P577,IF($H577="骑将",'[4]配置系数（将领）'!P577,IF($H577="弓将",'[5]配置系数（将领）'!P577,"")))</f>
        <v/>
      </c>
      <c r="R577" s="208" t="str">
        <f ca="1">IF($H577="步将",'[3]配置系数（将领）'!Q577,IF($H577="骑将",'[4]配置系数（将领）'!Q577,IF($H577="弓将",'[5]配置系数（将领）'!Q577,"")))</f>
        <v/>
      </c>
      <c r="S577" s="208">
        <f>IF($H577="步将",'[3]配置系数（将领）'!R577,IF($H577="骑将",'[4]配置系数（将领）'!R577,IF($H577="弓将",'[5]配置系数（将领）'!R577,"")))</f>
        <v>0</v>
      </c>
      <c r="T577" s="208">
        <f>IF($H577="步将",'[3]配置系数（将领）'!S577,IF($H577="骑将",'[4]配置系数（将领）'!S577,IF($H577="弓将",'[5]配置系数（将领）'!S577,"")))</f>
        <v>0</v>
      </c>
      <c r="U577" s="208" t="str">
        <f ca="1">IF($H577="步将",'[3]配置系数（将领）'!T577,IF($H577="骑将",'[4]配置系数（将领）'!T577,IF($H577="弓将",'[5]配置系数（将领）'!T577,"")))</f>
        <v/>
      </c>
      <c r="V577" s="206">
        <f t="shared" ca="1" si="34"/>
        <v>1</v>
      </c>
      <c r="X577" s="208" t="str">
        <f ca="1">IF($H577="步将",'[3]配置系数（将领）'!W577,IF($H577="骑将",'[4]配置系数（将领）'!W577,IF($H577="弓将",'[5]配置系数（将领）'!W577,"")))</f>
        <v/>
      </c>
      <c r="Y577" s="208" t="str">
        <f ca="1">IF($H577="步将",'[3]配置系数（将领）'!X577,IF($H577="骑将",'[4]配置系数（将领）'!X577,IF($H577="弓将",'[5]配置系数（将领）'!X577,"")))</f>
        <v/>
      </c>
      <c r="Z577" s="208">
        <f>IF($H577="步将",'[3]配置系数（将领）'!Y577,IF($H577="骑将",'[4]配置系数（将领）'!Y577,IF($H577="弓将",'[5]配置系数（将领）'!Y577,"")))</f>
        <v>0</v>
      </c>
      <c r="AA577" s="208">
        <f>IF($H577="步将",'[3]配置系数（将领）'!Z577,IF($H577="骑将",'[4]配置系数（将领）'!Z577,IF($H577="弓将",'[5]配置系数（将领）'!Z577,"")))</f>
        <v>0</v>
      </c>
      <c r="AB577" s="208" t="str">
        <f ca="1">IF($H577="步将",'[3]配置系数（将领）'!AA577,IF($H577="骑将",'[4]配置系数（将领）'!AA577,IF($H577="弓将",'[5]配置系数（将领）'!AA577,"")))</f>
        <v/>
      </c>
      <c r="AC577" s="206">
        <f t="shared" ca="1" si="35"/>
        <v>1</v>
      </c>
    </row>
    <row r="578" spans="3:29" x14ac:dyDescent="0.15">
      <c r="C578" s="107">
        <v>570</v>
      </c>
      <c r="D578" s="69">
        <f>IFERROR(MATCH(C578,索引!J:J,0),D577)</f>
        <v>54</v>
      </c>
      <c r="E578" s="69">
        <f t="shared" si="32"/>
        <v>1</v>
      </c>
      <c r="F578" s="69">
        <f>INDEX(索引!$F:$F,D578,1)</f>
        <v>10047</v>
      </c>
      <c r="G578" s="69" t="str">
        <f>INDEX(索引!$E:$E,D578,1)</f>
        <v>糜竺</v>
      </c>
      <c r="H578" s="69" t="str">
        <f>INDEX(索引!$G:$G,D578,1)</f>
        <v>骑将</v>
      </c>
      <c r="J578" s="208" t="str">
        <f ca="1">IF($H578="步将",'[3]配置系数（将领）'!I578,IF($H578="骑将",'[4]配置系数（将领）'!I578,IF($H578="弓将",'[5]配置系数（将领）'!I578,"")))</f>
        <v/>
      </c>
      <c r="K578" s="208" t="str">
        <f ca="1">IF($H578="步将",'[3]配置系数（将领）'!J578,IF($H578="骑将",'[4]配置系数（将领）'!J578,IF($H578="弓将",'[5]配置系数（将领）'!J578,"")))</f>
        <v/>
      </c>
      <c r="L578" s="208">
        <f>IF($H578="步将",'[3]配置系数（将领）'!K578,IF($H578="骑将",'[4]配置系数（将领）'!K578,IF($H578="弓将",'[5]配置系数（将领）'!K578,"")))</f>
        <v>0</v>
      </c>
      <c r="M578" s="208">
        <f>IF($H578="步将",'[3]配置系数（将领）'!L578,IF($H578="骑将",'[4]配置系数（将领）'!L578,IF($H578="弓将",'[5]配置系数（将领）'!L578,"")))</f>
        <v>0</v>
      </c>
      <c r="N578" s="208" t="str">
        <f ca="1">IF($H578="步将",'[3]配置系数（将领）'!M578,IF($H578="骑将",'[4]配置系数（将领）'!M578,IF($H578="弓将",'[5]配置系数（将领）'!M578,"")))</f>
        <v/>
      </c>
      <c r="O578" s="206">
        <f t="shared" ca="1" si="33"/>
        <v>1</v>
      </c>
      <c r="Q578" s="208" t="str">
        <f ca="1">IF($H578="步将",'[3]配置系数（将领）'!P578,IF($H578="骑将",'[4]配置系数（将领）'!P578,IF($H578="弓将",'[5]配置系数（将领）'!P578,"")))</f>
        <v/>
      </c>
      <c r="R578" s="208" t="str">
        <f ca="1">IF($H578="步将",'[3]配置系数（将领）'!Q578,IF($H578="骑将",'[4]配置系数（将领）'!Q578,IF($H578="弓将",'[5]配置系数（将领）'!Q578,"")))</f>
        <v/>
      </c>
      <c r="S578" s="208">
        <f>IF($H578="步将",'[3]配置系数（将领）'!R578,IF($H578="骑将",'[4]配置系数（将领）'!R578,IF($H578="弓将",'[5]配置系数（将领）'!R578,"")))</f>
        <v>0</v>
      </c>
      <c r="T578" s="208">
        <f>IF($H578="步将",'[3]配置系数（将领）'!S578,IF($H578="骑将",'[4]配置系数（将领）'!S578,IF($H578="弓将",'[5]配置系数（将领）'!S578,"")))</f>
        <v>0</v>
      </c>
      <c r="U578" s="208" t="str">
        <f ca="1">IF($H578="步将",'[3]配置系数（将领）'!T578,IF($H578="骑将",'[4]配置系数（将领）'!T578,IF($H578="弓将",'[5]配置系数（将领）'!T578,"")))</f>
        <v/>
      </c>
      <c r="V578" s="206">
        <f t="shared" ca="1" si="34"/>
        <v>1</v>
      </c>
      <c r="X578" s="208" t="str">
        <f ca="1">IF($H578="步将",'[3]配置系数（将领）'!W578,IF($H578="骑将",'[4]配置系数（将领）'!W578,IF($H578="弓将",'[5]配置系数（将领）'!W578,"")))</f>
        <v/>
      </c>
      <c r="Y578" s="208" t="str">
        <f ca="1">IF($H578="步将",'[3]配置系数（将领）'!X578,IF($H578="骑将",'[4]配置系数（将领）'!X578,IF($H578="弓将",'[5]配置系数（将领）'!X578,"")))</f>
        <v/>
      </c>
      <c r="Z578" s="208">
        <f>IF($H578="步将",'[3]配置系数（将领）'!Y578,IF($H578="骑将",'[4]配置系数（将领）'!Y578,IF($H578="弓将",'[5]配置系数（将领）'!Y578,"")))</f>
        <v>0</v>
      </c>
      <c r="AA578" s="208">
        <f>IF($H578="步将",'[3]配置系数（将领）'!Z578,IF($H578="骑将",'[4]配置系数（将领）'!Z578,IF($H578="弓将",'[5]配置系数（将领）'!Z578,"")))</f>
        <v>0</v>
      </c>
      <c r="AB578" s="208" t="str">
        <f ca="1">IF($H578="步将",'[3]配置系数（将领）'!AA578,IF($H578="骑将",'[4]配置系数（将领）'!AA578,IF($H578="弓将",'[5]配置系数（将领）'!AA578,"")))</f>
        <v/>
      </c>
      <c r="AC578" s="206">
        <f t="shared" ca="1" si="35"/>
        <v>1</v>
      </c>
    </row>
    <row r="579" spans="3:29" x14ac:dyDescent="0.15">
      <c r="C579" s="107">
        <v>571</v>
      </c>
      <c r="D579" s="69">
        <f>IFERROR(MATCH(C579,索引!J:J,0),D578)</f>
        <v>54</v>
      </c>
      <c r="E579" s="69">
        <f t="shared" si="32"/>
        <v>2</v>
      </c>
      <c r="F579" s="69">
        <f>INDEX(索引!$F:$F,D579,1)</f>
        <v>10047</v>
      </c>
      <c r="G579" s="69" t="str">
        <f>INDEX(索引!$E:$E,D579,1)</f>
        <v>糜竺</v>
      </c>
      <c r="H579" s="69" t="str">
        <f>INDEX(索引!$G:$G,D579,1)</f>
        <v>骑将</v>
      </c>
      <c r="J579" s="208" t="str">
        <f ca="1">IF($H579="步将",'[3]配置系数（将领）'!I579,IF($H579="骑将",'[4]配置系数（将领）'!I579,IF($H579="弓将",'[5]配置系数（将领）'!I579,"")))</f>
        <v/>
      </c>
      <c r="K579" s="208" t="str">
        <f ca="1">IF($H579="步将",'[3]配置系数（将领）'!J579,IF($H579="骑将",'[4]配置系数（将领）'!J579,IF($H579="弓将",'[5]配置系数（将领）'!J579,"")))</f>
        <v/>
      </c>
      <c r="L579" s="208">
        <f>IF($H579="步将",'[3]配置系数（将领）'!K579,IF($H579="骑将",'[4]配置系数（将领）'!K579,IF($H579="弓将",'[5]配置系数（将领）'!K579,"")))</f>
        <v>0</v>
      </c>
      <c r="M579" s="208">
        <f>IF($H579="步将",'[3]配置系数（将领）'!L579,IF($H579="骑将",'[4]配置系数（将领）'!L579,IF($H579="弓将",'[5]配置系数（将领）'!L579,"")))</f>
        <v>0</v>
      </c>
      <c r="N579" s="208" t="str">
        <f ca="1">IF($H579="步将",'[3]配置系数（将领）'!M579,IF($H579="骑将",'[4]配置系数（将领）'!M579,IF($H579="弓将",'[5]配置系数（将领）'!M579,"")))</f>
        <v/>
      </c>
      <c r="O579" s="206">
        <f t="shared" ca="1" si="33"/>
        <v>1</v>
      </c>
      <c r="Q579" s="208" t="str">
        <f ca="1">IF($H579="步将",'[3]配置系数（将领）'!P579,IF($H579="骑将",'[4]配置系数（将领）'!P579,IF($H579="弓将",'[5]配置系数（将领）'!P579,"")))</f>
        <v/>
      </c>
      <c r="R579" s="208" t="str">
        <f ca="1">IF($H579="步将",'[3]配置系数（将领）'!Q579,IF($H579="骑将",'[4]配置系数（将领）'!Q579,IF($H579="弓将",'[5]配置系数（将领）'!Q579,"")))</f>
        <v/>
      </c>
      <c r="S579" s="208">
        <f>IF($H579="步将",'[3]配置系数（将领）'!R579,IF($H579="骑将",'[4]配置系数（将领）'!R579,IF($H579="弓将",'[5]配置系数（将领）'!R579,"")))</f>
        <v>0</v>
      </c>
      <c r="T579" s="208">
        <f>IF($H579="步将",'[3]配置系数（将领）'!S579,IF($H579="骑将",'[4]配置系数（将领）'!S579,IF($H579="弓将",'[5]配置系数（将领）'!S579,"")))</f>
        <v>0</v>
      </c>
      <c r="U579" s="208" t="str">
        <f ca="1">IF($H579="步将",'[3]配置系数（将领）'!T579,IF($H579="骑将",'[4]配置系数（将领）'!T579,IF($H579="弓将",'[5]配置系数（将领）'!T579,"")))</f>
        <v/>
      </c>
      <c r="V579" s="206">
        <f t="shared" ca="1" si="34"/>
        <v>1</v>
      </c>
      <c r="X579" s="208" t="str">
        <f ca="1">IF($H579="步将",'[3]配置系数（将领）'!W579,IF($H579="骑将",'[4]配置系数（将领）'!W579,IF($H579="弓将",'[5]配置系数（将领）'!W579,"")))</f>
        <v/>
      </c>
      <c r="Y579" s="208" t="str">
        <f ca="1">IF($H579="步将",'[3]配置系数（将领）'!X579,IF($H579="骑将",'[4]配置系数（将领）'!X579,IF($H579="弓将",'[5]配置系数（将领）'!X579,"")))</f>
        <v/>
      </c>
      <c r="Z579" s="208">
        <f>IF($H579="步将",'[3]配置系数（将领）'!Y579,IF($H579="骑将",'[4]配置系数（将领）'!Y579,IF($H579="弓将",'[5]配置系数（将领）'!Y579,"")))</f>
        <v>0</v>
      </c>
      <c r="AA579" s="208">
        <f>IF($H579="步将",'[3]配置系数（将领）'!Z579,IF($H579="骑将",'[4]配置系数（将领）'!Z579,IF($H579="弓将",'[5]配置系数（将领）'!Z579,"")))</f>
        <v>0</v>
      </c>
      <c r="AB579" s="208" t="str">
        <f ca="1">IF($H579="步将",'[3]配置系数（将领）'!AA579,IF($H579="骑将",'[4]配置系数（将领）'!AA579,IF($H579="弓将",'[5]配置系数（将领）'!AA579,"")))</f>
        <v/>
      </c>
      <c r="AC579" s="206">
        <f t="shared" ca="1" si="35"/>
        <v>1</v>
      </c>
    </row>
    <row r="580" spans="3:29" x14ac:dyDescent="0.15">
      <c r="C580" s="107">
        <v>572</v>
      </c>
      <c r="D580" s="69">
        <f>IFERROR(MATCH(C580,索引!J:J,0),D579)</f>
        <v>54</v>
      </c>
      <c r="E580" s="69">
        <f t="shared" si="32"/>
        <v>3</v>
      </c>
      <c r="F580" s="69">
        <f>INDEX(索引!$F:$F,D580,1)</f>
        <v>10047</v>
      </c>
      <c r="G580" s="69" t="str">
        <f>INDEX(索引!$E:$E,D580,1)</f>
        <v>糜竺</v>
      </c>
      <c r="H580" s="69" t="str">
        <f>INDEX(索引!$G:$G,D580,1)</f>
        <v>骑将</v>
      </c>
      <c r="J580" s="208" t="str">
        <f ca="1">IF($H580="步将",'[3]配置系数（将领）'!I580,IF($H580="骑将",'[4]配置系数（将领）'!I580,IF($H580="弓将",'[5]配置系数（将领）'!I580,"")))</f>
        <v/>
      </c>
      <c r="K580" s="208" t="str">
        <f ca="1">IF($H580="步将",'[3]配置系数（将领）'!J580,IF($H580="骑将",'[4]配置系数（将领）'!J580,IF($H580="弓将",'[5]配置系数（将领）'!J580,"")))</f>
        <v/>
      </c>
      <c r="L580" s="208">
        <f>IF($H580="步将",'[3]配置系数（将领）'!K580,IF($H580="骑将",'[4]配置系数（将领）'!K580,IF($H580="弓将",'[5]配置系数（将领）'!K580,"")))</f>
        <v>0</v>
      </c>
      <c r="M580" s="208">
        <f>IF($H580="步将",'[3]配置系数（将领）'!L580,IF($H580="骑将",'[4]配置系数（将领）'!L580,IF($H580="弓将",'[5]配置系数（将领）'!L580,"")))</f>
        <v>0</v>
      </c>
      <c r="N580" s="208" t="str">
        <f ca="1">IF($H580="步将",'[3]配置系数（将领）'!M580,IF($H580="骑将",'[4]配置系数（将领）'!M580,IF($H580="弓将",'[5]配置系数（将领）'!M580,"")))</f>
        <v/>
      </c>
      <c r="O580" s="206">
        <f t="shared" ca="1" si="33"/>
        <v>1</v>
      </c>
      <c r="Q580" s="208" t="str">
        <f ca="1">IF($H580="步将",'[3]配置系数（将领）'!P580,IF($H580="骑将",'[4]配置系数（将领）'!P580,IF($H580="弓将",'[5]配置系数（将领）'!P580,"")))</f>
        <v/>
      </c>
      <c r="R580" s="208" t="str">
        <f ca="1">IF($H580="步将",'[3]配置系数（将领）'!Q580,IF($H580="骑将",'[4]配置系数（将领）'!Q580,IF($H580="弓将",'[5]配置系数（将领）'!Q580,"")))</f>
        <v/>
      </c>
      <c r="S580" s="208">
        <f>IF($H580="步将",'[3]配置系数（将领）'!R580,IF($H580="骑将",'[4]配置系数（将领）'!R580,IF($H580="弓将",'[5]配置系数（将领）'!R580,"")))</f>
        <v>0</v>
      </c>
      <c r="T580" s="208">
        <f>IF($H580="步将",'[3]配置系数（将领）'!S580,IF($H580="骑将",'[4]配置系数（将领）'!S580,IF($H580="弓将",'[5]配置系数（将领）'!S580,"")))</f>
        <v>0</v>
      </c>
      <c r="U580" s="208" t="str">
        <f ca="1">IF($H580="步将",'[3]配置系数（将领）'!T580,IF($H580="骑将",'[4]配置系数（将领）'!T580,IF($H580="弓将",'[5]配置系数（将领）'!T580,"")))</f>
        <v/>
      </c>
      <c r="V580" s="206">
        <f t="shared" ca="1" si="34"/>
        <v>1</v>
      </c>
      <c r="X580" s="208" t="str">
        <f ca="1">IF($H580="步将",'[3]配置系数（将领）'!W580,IF($H580="骑将",'[4]配置系数（将领）'!W580,IF($H580="弓将",'[5]配置系数（将领）'!W580,"")))</f>
        <v/>
      </c>
      <c r="Y580" s="208" t="str">
        <f ca="1">IF($H580="步将",'[3]配置系数（将领）'!X580,IF($H580="骑将",'[4]配置系数（将领）'!X580,IF($H580="弓将",'[5]配置系数（将领）'!X580,"")))</f>
        <v/>
      </c>
      <c r="Z580" s="208">
        <f>IF($H580="步将",'[3]配置系数（将领）'!Y580,IF($H580="骑将",'[4]配置系数（将领）'!Y580,IF($H580="弓将",'[5]配置系数（将领）'!Y580,"")))</f>
        <v>0</v>
      </c>
      <c r="AA580" s="208">
        <f>IF($H580="步将",'[3]配置系数（将领）'!Z580,IF($H580="骑将",'[4]配置系数（将领）'!Z580,IF($H580="弓将",'[5]配置系数（将领）'!Z580,"")))</f>
        <v>0</v>
      </c>
      <c r="AB580" s="208" t="str">
        <f ca="1">IF($H580="步将",'[3]配置系数（将领）'!AA580,IF($H580="骑将",'[4]配置系数（将领）'!AA580,IF($H580="弓将",'[5]配置系数（将领）'!AA580,"")))</f>
        <v/>
      </c>
      <c r="AC580" s="206">
        <f t="shared" ca="1" si="35"/>
        <v>1</v>
      </c>
    </row>
    <row r="581" spans="3:29" x14ac:dyDescent="0.15">
      <c r="C581" s="107">
        <v>573</v>
      </c>
      <c r="D581" s="69">
        <f>IFERROR(MATCH(C581,索引!J:J,0),D580)</f>
        <v>54</v>
      </c>
      <c r="E581" s="69">
        <f t="shared" si="32"/>
        <v>4</v>
      </c>
      <c r="F581" s="69">
        <f>INDEX(索引!$F:$F,D581,1)</f>
        <v>10047</v>
      </c>
      <c r="G581" s="69" t="str">
        <f>INDEX(索引!$E:$E,D581,1)</f>
        <v>糜竺</v>
      </c>
      <c r="H581" s="69" t="str">
        <f>INDEX(索引!$G:$G,D581,1)</f>
        <v>骑将</v>
      </c>
      <c r="J581" s="208" t="str">
        <f ca="1">IF($H581="步将",'[3]配置系数（将领）'!I581,IF($H581="骑将",'[4]配置系数（将领）'!I581,IF($H581="弓将",'[5]配置系数（将领）'!I581,"")))</f>
        <v/>
      </c>
      <c r="K581" s="208" t="str">
        <f ca="1">IF($H581="步将",'[3]配置系数（将领）'!J581,IF($H581="骑将",'[4]配置系数（将领）'!J581,IF($H581="弓将",'[5]配置系数（将领）'!J581,"")))</f>
        <v/>
      </c>
      <c r="L581" s="208">
        <f>IF($H581="步将",'[3]配置系数（将领）'!K581,IF($H581="骑将",'[4]配置系数（将领）'!K581,IF($H581="弓将",'[5]配置系数（将领）'!K581,"")))</f>
        <v>0</v>
      </c>
      <c r="M581" s="208">
        <f>IF($H581="步将",'[3]配置系数（将领）'!L581,IF($H581="骑将",'[4]配置系数（将领）'!L581,IF($H581="弓将",'[5]配置系数（将领）'!L581,"")))</f>
        <v>0</v>
      </c>
      <c r="N581" s="208" t="str">
        <f ca="1">IF($H581="步将",'[3]配置系数（将领）'!M581,IF($H581="骑将",'[4]配置系数（将领）'!M581,IF($H581="弓将",'[5]配置系数（将领）'!M581,"")))</f>
        <v/>
      </c>
      <c r="O581" s="206">
        <f t="shared" ca="1" si="33"/>
        <v>1</v>
      </c>
      <c r="Q581" s="208" t="str">
        <f ca="1">IF($H581="步将",'[3]配置系数（将领）'!P581,IF($H581="骑将",'[4]配置系数（将领）'!P581,IF($H581="弓将",'[5]配置系数（将领）'!P581,"")))</f>
        <v/>
      </c>
      <c r="R581" s="208" t="str">
        <f ca="1">IF($H581="步将",'[3]配置系数（将领）'!Q581,IF($H581="骑将",'[4]配置系数（将领）'!Q581,IF($H581="弓将",'[5]配置系数（将领）'!Q581,"")))</f>
        <v/>
      </c>
      <c r="S581" s="208">
        <f>IF($H581="步将",'[3]配置系数（将领）'!R581,IF($H581="骑将",'[4]配置系数（将领）'!R581,IF($H581="弓将",'[5]配置系数（将领）'!R581,"")))</f>
        <v>0</v>
      </c>
      <c r="T581" s="208">
        <f>IF($H581="步将",'[3]配置系数（将领）'!S581,IF($H581="骑将",'[4]配置系数（将领）'!S581,IF($H581="弓将",'[5]配置系数（将领）'!S581,"")))</f>
        <v>0</v>
      </c>
      <c r="U581" s="208" t="str">
        <f ca="1">IF($H581="步将",'[3]配置系数（将领）'!T581,IF($H581="骑将",'[4]配置系数（将领）'!T581,IF($H581="弓将",'[5]配置系数（将领）'!T581,"")))</f>
        <v/>
      </c>
      <c r="V581" s="206">
        <f t="shared" ca="1" si="34"/>
        <v>1</v>
      </c>
      <c r="X581" s="208" t="str">
        <f ca="1">IF($H581="步将",'[3]配置系数（将领）'!W581,IF($H581="骑将",'[4]配置系数（将领）'!W581,IF($H581="弓将",'[5]配置系数（将领）'!W581,"")))</f>
        <v/>
      </c>
      <c r="Y581" s="208" t="str">
        <f ca="1">IF($H581="步将",'[3]配置系数（将领）'!X581,IF($H581="骑将",'[4]配置系数（将领）'!X581,IF($H581="弓将",'[5]配置系数（将领）'!X581,"")))</f>
        <v/>
      </c>
      <c r="Z581" s="208">
        <f>IF($H581="步将",'[3]配置系数（将领）'!Y581,IF($H581="骑将",'[4]配置系数（将领）'!Y581,IF($H581="弓将",'[5]配置系数（将领）'!Y581,"")))</f>
        <v>0</v>
      </c>
      <c r="AA581" s="208">
        <f>IF($H581="步将",'[3]配置系数（将领）'!Z581,IF($H581="骑将",'[4]配置系数（将领）'!Z581,IF($H581="弓将",'[5]配置系数（将领）'!Z581,"")))</f>
        <v>0</v>
      </c>
      <c r="AB581" s="208" t="str">
        <f ca="1">IF($H581="步将",'[3]配置系数（将领）'!AA581,IF($H581="骑将",'[4]配置系数（将领）'!AA581,IF($H581="弓将",'[5]配置系数（将领）'!AA581,"")))</f>
        <v/>
      </c>
      <c r="AC581" s="206">
        <f t="shared" ca="1" si="35"/>
        <v>1</v>
      </c>
    </row>
    <row r="582" spans="3:29" x14ac:dyDescent="0.15">
      <c r="C582" s="107">
        <v>574</v>
      </c>
      <c r="D582" s="69">
        <f>IFERROR(MATCH(C582,索引!J:J,0),D581)</f>
        <v>54</v>
      </c>
      <c r="E582" s="69">
        <f t="shared" si="32"/>
        <v>5</v>
      </c>
      <c r="F582" s="69">
        <f>INDEX(索引!$F:$F,D582,1)</f>
        <v>10047</v>
      </c>
      <c r="G582" s="69" t="str">
        <f>INDEX(索引!$E:$E,D582,1)</f>
        <v>糜竺</v>
      </c>
      <c r="H582" s="69" t="str">
        <f>INDEX(索引!$G:$G,D582,1)</f>
        <v>骑将</v>
      </c>
      <c r="J582" s="208" t="str">
        <f ca="1">IF($H582="步将",'[3]配置系数（将领）'!I582,IF($H582="骑将",'[4]配置系数（将领）'!I582,IF($H582="弓将",'[5]配置系数（将领）'!I582,"")))</f>
        <v/>
      </c>
      <c r="K582" s="208" t="str">
        <f ca="1">IF($H582="步将",'[3]配置系数（将领）'!J582,IF($H582="骑将",'[4]配置系数（将领）'!J582,IF($H582="弓将",'[5]配置系数（将领）'!J582,"")))</f>
        <v/>
      </c>
      <c r="L582" s="208">
        <f>IF($H582="步将",'[3]配置系数（将领）'!K582,IF($H582="骑将",'[4]配置系数（将领）'!K582,IF($H582="弓将",'[5]配置系数（将领）'!K582,"")))</f>
        <v>0</v>
      </c>
      <c r="M582" s="208">
        <f>IF($H582="步将",'[3]配置系数（将领）'!L582,IF($H582="骑将",'[4]配置系数（将领）'!L582,IF($H582="弓将",'[5]配置系数（将领）'!L582,"")))</f>
        <v>0</v>
      </c>
      <c r="N582" s="208" t="str">
        <f ca="1">IF($H582="步将",'[3]配置系数（将领）'!M582,IF($H582="骑将",'[4]配置系数（将领）'!M582,IF($H582="弓将",'[5]配置系数（将领）'!M582,"")))</f>
        <v/>
      </c>
      <c r="O582" s="206">
        <f t="shared" ca="1" si="33"/>
        <v>1</v>
      </c>
      <c r="Q582" s="208" t="str">
        <f ca="1">IF($H582="步将",'[3]配置系数（将领）'!P582,IF($H582="骑将",'[4]配置系数（将领）'!P582,IF($H582="弓将",'[5]配置系数（将领）'!P582,"")))</f>
        <v/>
      </c>
      <c r="R582" s="208" t="str">
        <f ca="1">IF($H582="步将",'[3]配置系数（将领）'!Q582,IF($H582="骑将",'[4]配置系数（将领）'!Q582,IF($H582="弓将",'[5]配置系数（将领）'!Q582,"")))</f>
        <v/>
      </c>
      <c r="S582" s="208">
        <f>IF($H582="步将",'[3]配置系数（将领）'!R582,IF($H582="骑将",'[4]配置系数（将领）'!R582,IF($H582="弓将",'[5]配置系数（将领）'!R582,"")))</f>
        <v>0</v>
      </c>
      <c r="T582" s="208">
        <f>IF($H582="步将",'[3]配置系数（将领）'!S582,IF($H582="骑将",'[4]配置系数（将领）'!S582,IF($H582="弓将",'[5]配置系数（将领）'!S582,"")))</f>
        <v>0</v>
      </c>
      <c r="U582" s="208" t="str">
        <f ca="1">IF($H582="步将",'[3]配置系数（将领）'!T582,IF($H582="骑将",'[4]配置系数（将领）'!T582,IF($H582="弓将",'[5]配置系数（将领）'!T582,"")))</f>
        <v/>
      </c>
      <c r="V582" s="206">
        <f t="shared" ca="1" si="34"/>
        <v>1</v>
      </c>
      <c r="X582" s="208" t="str">
        <f ca="1">IF($H582="步将",'[3]配置系数（将领）'!W582,IF($H582="骑将",'[4]配置系数（将领）'!W582,IF($H582="弓将",'[5]配置系数（将领）'!W582,"")))</f>
        <v/>
      </c>
      <c r="Y582" s="208" t="str">
        <f ca="1">IF($H582="步将",'[3]配置系数（将领）'!X582,IF($H582="骑将",'[4]配置系数（将领）'!X582,IF($H582="弓将",'[5]配置系数（将领）'!X582,"")))</f>
        <v/>
      </c>
      <c r="Z582" s="208">
        <f>IF($H582="步将",'[3]配置系数（将领）'!Y582,IF($H582="骑将",'[4]配置系数（将领）'!Y582,IF($H582="弓将",'[5]配置系数（将领）'!Y582,"")))</f>
        <v>0</v>
      </c>
      <c r="AA582" s="208">
        <f>IF($H582="步将",'[3]配置系数（将领）'!Z582,IF($H582="骑将",'[4]配置系数（将领）'!Z582,IF($H582="弓将",'[5]配置系数（将领）'!Z582,"")))</f>
        <v>0</v>
      </c>
      <c r="AB582" s="208" t="str">
        <f ca="1">IF($H582="步将",'[3]配置系数（将领）'!AA582,IF($H582="骑将",'[4]配置系数（将领）'!AA582,IF($H582="弓将",'[5]配置系数（将领）'!AA582,"")))</f>
        <v/>
      </c>
      <c r="AC582" s="206">
        <f t="shared" ca="1" si="35"/>
        <v>1</v>
      </c>
    </row>
    <row r="583" spans="3:29" x14ac:dyDescent="0.15">
      <c r="C583" s="107">
        <v>575</v>
      </c>
      <c r="D583" s="69">
        <f>IFERROR(MATCH(C583,索引!J:J,0),D582)</f>
        <v>54</v>
      </c>
      <c r="E583" s="69">
        <f t="shared" si="32"/>
        <v>6</v>
      </c>
      <c r="F583" s="69">
        <f>INDEX(索引!$F:$F,D583,1)</f>
        <v>10047</v>
      </c>
      <c r="G583" s="69" t="str">
        <f>INDEX(索引!$E:$E,D583,1)</f>
        <v>糜竺</v>
      </c>
      <c r="H583" s="69" t="str">
        <f>INDEX(索引!$G:$G,D583,1)</f>
        <v>骑将</v>
      </c>
      <c r="J583" s="208" t="str">
        <f ca="1">IF($H583="步将",'[3]配置系数（将领）'!I583,IF($H583="骑将",'[4]配置系数（将领）'!I583,IF($H583="弓将",'[5]配置系数（将领）'!I583,"")))</f>
        <v/>
      </c>
      <c r="K583" s="208" t="str">
        <f ca="1">IF($H583="步将",'[3]配置系数（将领）'!J583,IF($H583="骑将",'[4]配置系数（将领）'!J583,IF($H583="弓将",'[5]配置系数（将领）'!J583,"")))</f>
        <v/>
      </c>
      <c r="L583" s="208">
        <f>IF($H583="步将",'[3]配置系数（将领）'!K583,IF($H583="骑将",'[4]配置系数（将领）'!K583,IF($H583="弓将",'[5]配置系数（将领）'!K583,"")))</f>
        <v>0</v>
      </c>
      <c r="M583" s="208">
        <f>IF($H583="步将",'[3]配置系数（将领）'!L583,IF($H583="骑将",'[4]配置系数（将领）'!L583,IF($H583="弓将",'[5]配置系数（将领）'!L583,"")))</f>
        <v>0</v>
      </c>
      <c r="N583" s="208" t="str">
        <f ca="1">IF($H583="步将",'[3]配置系数（将领）'!M583,IF($H583="骑将",'[4]配置系数（将领）'!M583,IF($H583="弓将",'[5]配置系数（将领）'!M583,"")))</f>
        <v/>
      </c>
      <c r="O583" s="206">
        <f t="shared" ca="1" si="33"/>
        <v>1</v>
      </c>
      <c r="Q583" s="208" t="str">
        <f ca="1">IF($H583="步将",'[3]配置系数（将领）'!P583,IF($H583="骑将",'[4]配置系数（将领）'!P583,IF($H583="弓将",'[5]配置系数（将领）'!P583,"")))</f>
        <v/>
      </c>
      <c r="R583" s="208" t="str">
        <f ca="1">IF($H583="步将",'[3]配置系数（将领）'!Q583,IF($H583="骑将",'[4]配置系数（将领）'!Q583,IF($H583="弓将",'[5]配置系数（将领）'!Q583,"")))</f>
        <v/>
      </c>
      <c r="S583" s="208">
        <f>IF($H583="步将",'[3]配置系数（将领）'!R583,IF($H583="骑将",'[4]配置系数（将领）'!R583,IF($H583="弓将",'[5]配置系数（将领）'!R583,"")))</f>
        <v>0</v>
      </c>
      <c r="T583" s="208">
        <f>IF($H583="步将",'[3]配置系数（将领）'!S583,IF($H583="骑将",'[4]配置系数（将领）'!S583,IF($H583="弓将",'[5]配置系数（将领）'!S583,"")))</f>
        <v>0</v>
      </c>
      <c r="U583" s="208" t="str">
        <f ca="1">IF($H583="步将",'[3]配置系数（将领）'!T583,IF($H583="骑将",'[4]配置系数（将领）'!T583,IF($H583="弓将",'[5]配置系数（将领）'!T583,"")))</f>
        <v/>
      </c>
      <c r="V583" s="206">
        <f t="shared" ca="1" si="34"/>
        <v>1</v>
      </c>
      <c r="X583" s="208" t="str">
        <f ca="1">IF($H583="步将",'[3]配置系数（将领）'!W583,IF($H583="骑将",'[4]配置系数（将领）'!W583,IF($H583="弓将",'[5]配置系数（将领）'!W583,"")))</f>
        <v/>
      </c>
      <c r="Y583" s="208" t="str">
        <f ca="1">IF($H583="步将",'[3]配置系数（将领）'!X583,IF($H583="骑将",'[4]配置系数（将领）'!X583,IF($H583="弓将",'[5]配置系数（将领）'!X583,"")))</f>
        <v/>
      </c>
      <c r="Z583" s="208">
        <f>IF($H583="步将",'[3]配置系数（将领）'!Y583,IF($H583="骑将",'[4]配置系数（将领）'!Y583,IF($H583="弓将",'[5]配置系数（将领）'!Y583,"")))</f>
        <v>0</v>
      </c>
      <c r="AA583" s="208">
        <f>IF($H583="步将",'[3]配置系数（将领）'!Z583,IF($H583="骑将",'[4]配置系数（将领）'!Z583,IF($H583="弓将",'[5]配置系数（将领）'!Z583,"")))</f>
        <v>0</v>
      </c>
      <c r="AB583" s="208" t="str">
        <f ca="1">IF($H583="步将",'[3]配置系数（将领）'!AA583,IF($H583="骑将",'[4]配置系数（将领）'!AA583,IF($H583="弓将",'[5]配置系数（将领）'!AA583,"")))</f>
        <v/>
      </c>
      <c r="AC583" s="206">
        <f t="shared" ca="1" si="35"/>
        <v>1</v>
      </c>
    </row>
    <row r="584" spans="3:29" x14ac:dyDescent="0.15">
      <c r="C584" s="107">
        <v>576</v>
      </c>
      <c r="D584" s="69">
        <f>IFERROR(MATCH(C584,索引!J:J,0),D583)</f>
        <v>54</v>
      </c>
      <c r="E584" s="69">
        <f t="shared" si="32"/>
        <v>7</v>
      </c>
      <c r="F584" s="69">
        <f>INDEX(索引!$F:$F,D584,1)</f>
        <v>10047</v>
      </c>
      <c r="G584" s="69" t="str">
        <f>INDEX(索引!$E:$E,D584,1)</f>
        <v>糜竺</v>
      </c>
      <c r="H584" s="69" t="str">
        <f>INDEX(索引!$G:$G,D584,1)</f>
        <v>骑将</v>
      </c>
      <c r="J584" s="208" t="str">
        <f ca="1">IF($H584="步将",'[3]配置系数（将领）'!I584,IF($H584="骑将",'[4]配置系数（将领）'!I584,IF($H584="弓将",'[5]配置系数（将领）'!I584,"")))</f>
        <v/>
      </c>
      <c r="K584" s="208" t="str">
        <f ca="1">IF($H584="步将",'[3]配置系数（将领）'!J584,IF($H584="骑将",'[4]配置系数（将领）'!J584,IF($H584="弓将",'[5]配置系数（将领）'!J584,"")))</f>
        <v/>
      </c>
      <c r="L584" s="208">
        <f>IF($H584="步将",'[3]配置系数（将领）'!K584,IF($H584="骑将",'[4]配置系数（将领）'!K584,IF($H584="弓将",'[5]配置系数（将领）'!K584,"")))</f>
        <v>0</v>
      </c>
      <c r="M584" s="208">
        <f>IF($H584="步将",'[3]配置系数（将领）'!L584,IF($H584="骑将",'[4]配置系数（将领）'!L584,IF($H584="弓将",'[5]配置系数（将领）'!L584,"")))</f>
        <v>0</v>
      </c>
      <c r="N584" s="208" t="str">
        <f ca="1">IF($H584="步将",'[3]配置系数（将领）'!M584,IF($H584="骑将",'[4]配置系数（将领）'!M584,IF($H584="弓将",'[5]配置系数（将领）'!M584,"")))</f>
        <v/>
      </c>
      <c r="O584" s="206">
        <f t="shared" ca="1" si="33"/>
        <v>1</v>
      </c>
      <c r="Q584" s="208" t="str">
        <f ca="1">IF($H584="步将",'[3]配置系数（将领）'!P584,IF($H584="骑将",'[4]配置系数（将领）'!P584,IF($H584="弓将",'[5]配置系数（将领）'!P584,"")))</f>
        <v/>
      </c>
      <c r="R584" s="208" t="str">
        <f ca="1">IF($H584="步将",'[3]配置系数（将领）'!Q584,IF($H584="骑将",'[4]配置系数（将领）'!Q584,IF($H584="弓将",'[5]配置系数（将领）'!Q584,"")))</f>
        <v/>
      </c>
      <c r="S584" s="208">
        <f>IF($H584="步将",'[3]配置系数（将领）'!R584,IF($H584="骑将",'[4]配置系数（将领）'!R584,IF($H584="弓将",'[5]配置系数（将领）'!R584,"")))</f>
        <v>0</v>
      </c>
      <c r="T584" s="208">
        <f>IF($H584="步将",'[3]配置系数（将领）'!S584,IF($H584="骑将",'[4]配置系数（将领）'!S584,IF($H584="弓将",'[5]配置系数（将领）'!S584,"")))</f>
        <v>0</v>
      </c>
      <c r="U584" s="208" t="str">
        <f ca="1">IF($H584="步将",'[3]配置系数（将领）'!T584,IF($H584="骑将",'[4]配置系数（将领）'!T584,IF($H584="弓将",'[5]配置系数（将领）'!T584,"")))</f>
        <v/>
      </c>
      <c r="V584" s="206">
        <f t="shared" ca="1" si="34"/>
        <v>1</v>
      </c>
      <c r="X584" s="208" t="str">
        <f ca="1">IF($H584="步将",'[3]配置系数（将领）'!W584,IF($H584="骑将",'[4]配置系数（将领）'!W584,IF($H584="弓将",'[5]配置系数（将领）'!W584,"")))</f>
        <v/>
      </c>
      <c r="Y584" s="208" t="str">
        <f ca="1">IF($H584="步将",'[3]配置系数（将领）'!X584,IF($H584="骑将",'[4]配置系数（将领）'!X584,IF($H584="弓将",'[5]配置系数（将领）'!X584,"")))</f>
        <v/>
      </c>
      <c r="Z584" s="208">
        <f>IF($H584="步将",'[3]配置系数（将领）'!Y584,IF($H584="骑将",'[4]配置系数（将领）'!Y584,IF($H584="弓将",'[5]配置系数（将领）'!Y584,"")))</f>
        <v>0</v>
      </c>
      <c r="AA584" s="208">
        <f>IF($H584="步将",'[3]配置系数（将领）'!Z584,IF($H584="骑将",'[4]配置系数（将领）'!Z584,IF($H584="弓将",'[5]配置系数（将领）'!Z584,"")))</f>
        <v>0</v>
      </c>
      <c r="AB584" s="208" t="str">
        <f ca="1">IF($H584="步将",'[3]配置系数（将领）'!AA584,IF($H584="骑将",'[4]配置系数（将领）'!AA584,IF($H584="弓将",'[5]配置系数（将领）'!AA584,"")))</f>
        <v/>
      </c>
      <c r="AC584" s="206">
        <f t="shared" ca="1" si="35"/>
        <v>1</v>
      </c>
    </row>
    <row r="585" spans="3:29" x14ac:dyDescent="0.15">
      <c r="C585" s="107">
        <v>577</v>
      </c>
      <c r="D585" s="69">
        <f>IFERROR(MATCH(C585,索引!J:J,0),D584)</f>
        <v>54</v>
      </c>
      <c r="E585" s="69">
        <f t="shared" ref="E585:E648" si="36">MIN(IF(G585=G584,E584+1,1),15)</f>
        <v>8</v>
      </c>
      <c r="F585" s="69">
        <f>INDEX(索引!$F:$F,D585,1)</f>
        <v>10047</v>
      </c>
      <c r="G585" s="69" t="str">
        <f>INDEX(索引!$E:$E,D585,1)</f>
        <v>糜竺</v>
      </c>
      <c r="H585" s="69" t="str">
        <f>INDEX(索引!$G:$G,D585,1)</f>
        <v>骑将</v>
      </c>
      <c r="J585" s="208" t="str">
        <f ca="1">IF($H585="步将",'[3]配置系数（将领）'!I585,IF($H585="骑将",'[4]配置系数（将领）'!I585,IF($H585="弓将",'[5]配置系数（将领）'!I585,"")))</f>
        <v/>
      </c>
      <c r="K585" s="208" t="str">
        <f ca="1">IF($H585="步将",'[3]配置系数（将领）'!J585,IF($H585="骑将",'[4]配置系数（将领）'!J585,IF($H585="弓将",'[5]配置系数（将领）'!J585,"")))</f>
        <v/>
      </c>
      <c r="L585" s="208">
        <f>IF($H585="步将",'[3]配置系数（将领）'!K585,IF($H585="骑将",'[4]配置系数（将领）'!K585,IF($H585="弓将",'[5]配置系数（将领）'!K585,"")))</f>
        <v>0</v>
      </c>
      <c r="M585" s="208">
        <f>IF($H585="步将",'[3]配置系数（将领）'!L585,IF($H585="骑将",'[4]配置系数（将领）'!L585,IF($H585="弓将",'[5]配置系数（将领）'!L585,"")))</f>
        <v>0</v>
      </c>
      <c r="N585" s="208" t="str">
        <f ca="1">IF($H585="步将",'[3]配置系数（将领）'!M585,IF($H585="骑将",'[4]配置系数（将领）'!M585,IF($H585="弓将",'[5]配置系数（将领）'!M585,"")))</f>
        <v/>
      </c>
      <c r="O585" s="206">
        <f t="shared" ref="O585:O648" ca="1" si="37">IFERROR(IF(RIGHT(J585,1)="4",IF(MID(K585,FIND("{3}",K585)+3,1)="%",100,1),IF(RIGHT(J585,1)="3",IF(MID(K585,FIND("{2}",K585)+3,1)="%",100,1),IF(RIGHT(J585,1)="2",IF(MID(K585,FIND("{1}",K585)+3,1)="%",100,1),IF(MID(K585,FIND("{0}",K585)+3,1)="%",100,1)))),1)*IFERROR(IF(LEFT(N585,FIND("+",N585)-1)+0&lt;0,-1,1),1)</f>
        <v>1</v>
      </c>
      <c r="Q585" s="208" t="str">
        <f ca="1">IF($H585="步将",'[3]配置系数（将领）'!P585,IF($H585="骑将",'[4]配置系数（将领）'!P585,IF($H585="弓将",'[5]配置系数（将领）'!P585,"")))</f>
        <v/>
      </c>
      <c r="R585" s="208" t="str">
        <f ca="1">IF($H585="步将",'[3]配置系数（将领）'!Q585,IF($H585="骑将",'[4]配置系数（将领）'!Q585,IF($H585="弓将",'[5]配置系数（将领）'!Q585,"")))</f>
        <v/>
      </c>
      <c r="S585" s="208">
        <f>IF($H585="步将",'[3]配置系数（将领）'!R585,IF($H585="骑将",'[4]配置系数（将领）'!R585,IF($H585="弓将",'[5]配置系数（将领）'!R585,"")))</f>
        <v>0</v>
      </c>
      <c r="T585" s="208">
        <f>IF($H585="步将",'[3]配置系数（将领）'!S585,IF($H585="骑将",'[4]配置系数（将领）'!S585,IF($H585="弓将",'[5]配置系数（将领）'!S585,"")))</f>
        <v>0</v>
      </c>
      <c r="U585" s="208" t="str">
        <f ca="1">IF($H585="步将",'[3]配置系数（将领）'!T585,IF($H585="骑将",'[4]配置系数（将领）'!T585,IF($H585="弓将",'[5]配置系数（将领）'!T585,"")))</f>
        <v/>
      </c>
      <c r="V585" s="206">
        <f t="shared" ref="V585:V648" ca="1" si="38">IFERROR(IF(RIGHT(Q585,1)="4",IF(MID(R585,FIND("{3}",R585)+3,1)="%",100,1),IF(RIGHT(Q585,1)="3",IF(MID(R585,FIND("{2}",R585)+3,1)="%",100,1),IF(RIGHT(Q585,1)="2",IF(MID(R585,FIND("{1}",R585)+3,1)="%",100,1),IF(MID(R585,FIND("{0}",R585)+3,1)="%",100,1)))),1)*IFERROR(IF(LEFT(U585,FIND("+",U585)-1)+0&lt;0,-1,1),1)</f>
        <v>1</v>
      </c>
      <c r="X585" s="208" t="str">
        <f ca="1">IF($H585="步将",'[3]配置系数（将领）'!W585,IF($H585="骑将",'[4]配置系数（将领）'!W585,IF($H585="弓将",'[5]配置系数（将领）'!W585,"")))</f>
        <v/>
      </c>
      <c r="Y585" s="208" t="str">
        <f ca="1">IF($H585="步将",'[3]配置系数（将领）'!X585,IF($H585="骑将",'[4]配置系数（将领）'!X585,IF($H585="弓将",'[5]配置系数（将领）'!X585,"")))</f>
        <v/>
      </c>
      <c r="Z585" s="208">
        <f>IF($H585="步将",'[3]配置系数（将领）'!Y585,IF($H585="骑将",'[4]配置系数（将领）'!Y585,IF($H585="弓将",'[5]配置系数（将领）'!Y585,"")))</f>
        <v>0</v>
      </c>
      <c r="AA585" s="208">
        <f>IF($H585="步将",'[3]配置系数（将领）'!Z585,IF($H585="骑将",'[4]配置系数（将领）'!Z585,IF($H585="弓将",'[5]配置系数（将领）'!Z585,"")))</f>
        <v>0</v>
      </c>
      <c r="AB585" s="208" t="str">
        <f ca="1">IF($H585="步将",'[3]配置系数（将领）'!AA585,IF($H585="骑将",'[4]配置系数（将领）'!AA585,IF($H585="弓将",'[5]配置系数（将领）'!AA585,"")))</f>
        <v/>
      </c>
      <c r="AC585" s="206">
        <f t="shared" ref="AC585:AC648" ca="1" si="39">IFERROR(IF(RIGHT(X585,1)="4",IF(MID(Y585,FIND("{3}",Y585)+3,1)="%",100,1),IF(RIGHT(X585,1)="3",IF(MID(Y585,FIND("{2}",Y585)+3,1)="%",100,1),IF(RIGHT(X585,1)="2",IF(MID(Y585,FIND("{1}",Y585)+3,1)="%",100,1),IF(MID(Y585,FIND("{0}",Y585)+3,1)="%",100,1)))),1)*IFERROR(IF(LEFT(AB585,FIND("+",AB585)-1)+0&lt;0,-1,1),1)</f>
        <v>1</v>
      </c>
    </row>
    <row r="586" spans="3:29" x14ac:dyDescent="0.15">
      <c r="C586" s="107">
        <v>578</v>
      </c>
      <c r="D586" s="69">
        <f>IFERROR(MATCH(C586,索引!J:J,0),D585)</f>
        <v>54</v>
      </c>
      <c r="E586" s="69">
        <f t="shared" si="36"/>
        <v>9</v>
      </c>
      <c r="F586" s="69">
        <f>INDEX(索引!$F:$F,D586,1)</f>
        <v>10047</v>
      </c>
      <c r="G586" s="69" t="str">
        <f>INDEX(索引!$E:$E,D586,1)</f>
        <v>糜竺</v>
      </c>
      <c r="H586" s="69" t="str">
        <f>INDEX(索引!$G:$G,D586,1)</f>
        <v>骑将</v>
      </c>
      <c r="J586" s="208" t="str">
        <f ca="1">IF($H586="步将",'[3]配置系数（将领）'!I586,IF($H586="骑将",'[4]配置系数（将领）'!I586,IF($H586="弓将",'[5]配置系数（将领）'!I586,"")))</f>
        <v/>
      </c>
      <c r="K586" s="208" t="str">
        <f ca="1">IF($H586="步将",'[3]配置系数（将领）'!J586,IF($H586="骑将",'[4]配置系数（将领）'!J586,IF($H586="弓将",'[5]配置系数（将领）'!J586,"")))</f>
        <v/>
      </c>
      <c r="L586" s="208">
        <f>IF($H586="步将",'[3]配置系数（将领）'!K586,IF($H586="骑将",'[4]配置系数（将领）'!K586,IF($H586="弓将",'[5]配置系数（将领）'!K586,"")))</f>
        <v>0</v>
      </c>
      <c r="M586" s="208">
        <f>IF($H586="步将",'[3]配置系数（将领）'!L586,IF($H586="骑将",'[4]配置系数（将领）'!L586,IF($H586="弓将",'[5]配置系数（将领）'!L586,"")))</f>
        <v>0</v>
      </c>
      <c r="N586" s="208" t="str">
        <f ca="1">IF($H586="步将",'[3]配置系数（将领）'!M586,IF($H586="骑将",'[4]配置系数（将领）'!M586,IF($H586="弓将",'[5]配置系数（将领）'!M586,"")))</f>
        <v/>
      </c>
      <c r="O586" s="206">
        <f t="shared" ca="1" si="37"/>
        <v>1</v>
      </c>
      <c r="Q586" s="208" t="str">
        <f ca="1">IF($H586="步将",'[3]配置系数（将领）'!P586,IF($H586="骑将",'[4]配置系数（将领）'!P586,IF($H586="弓将",'[5]配置系数（将领）'!P586,"")))</f>
        <v/>
      </c>
      <c r="R586" s="208" t="str">
        <f ca="1">IF($H586="步将",'[3]配置系数（将领）'!Q586,IF($H586="骑将",'[4]配置系数（将领）'!Q586,IF($H586="弓将",'[5]配置系数（将领）'!Q586,"")))</f>
        <v/>
      </c>
      <c r="S586" s="208">
        <f>IF($H586="步将",'[3]配置系数（将领）'!R586,IF($H586="骑将",'[4]配置系数（将领）'!R586,IF($H586="弓将",'[5]配置系数（将领）'!R586,"")))</f>
        <v>0</v>
      </c>
      <c r="T586" s="208">
        <f>IF($H586="步将",'[3]配置系数（将领）'!S586,IF($H586="骑将",'[4]配置系数（将领）'!S586,IF($H586="弓将",'[5]配置系数（将领）'!S586,"")))</f>
        <v>0</v>
      </c>
      <c r="U586" s="208" t="str">
        <f ca="1">IF($H586="步将",'[3]配置系数（将领）'!T586,IF($H586="骑将",'[4]配置系数（将领）'!T586,IF($H586="弓将",'[5]配置系数（将领）'!T586,"")))</f>
        <v/>
      </c>
      <c r="V586" s="206">
        <f t="shared" ca="1" si="38"/>
        <v>1</v>
      </c>
      <c r="X586" s="208" t="str">
        <f ca="1">IF($H586="步将",'[3]配置系数（将领）'!W586,IF($H586="骑将",'[4]配置系数（将领）'!W586,IF($H586="弓将",'[5]配置系数（将领）'!W586,"")))</f>
        <v/>
      </c>
      <c r="Y586" s="208" t="str">
        <f ca="1">IF($H586="步将",'[3]配置系数（将领）'!X586,IF($H586="骑将",'[4]配置系数（将领）'!X586,IF($H586="弓将",'[5]配置系数（将领）'!X586,"")))</f>
        <v/>
      </c>
      <c r="Z586" s="208">
        <f>IF($H586="步将",'[3]配置系数（将领）'!Y586,IF($H586="骑将",'[4]配置系数（将领）'!Y586,IF($H586="弓将",'[5]配置系数（将领）'!Y586,"")))</f>
        <v>0</v>
      </c>
      <c r="AA586" s="208">
        <f>IF($H586="步将",'[3]配置系数（将领）'!Z586,IF($H586="骑将",'[4]配置系数（将领）'!Z586,IF($H586="弓将",'[5]配置系数（将领）'!Z586,"")))</f>
        <v>0</v>
      </c>
      <c r="AB586" s="208" t="str">
        <f ca="1">IF($H586="步将",'[3]配置系数（将领）'!AA586,IF($H586="骑将",'[4]配置系数（将领）'!AA586,IF($H586="弓将",'[5]配置系数（将领）'!AA586,"")))</f>
        <v/>
      </c>
      <c r="AC586" s="206">
        <f t="shared" ca="1" si="39"/>
        <v>1</v>
      </c>
    </row>
    <row r="587" spans="3:29" x14ac:dyDescent="0.15">
      <c r="C587" s="107">
        <v>579</v>
      </c>
      <c r="D587" s="69">
        <f>IFERROR(MATCH(C587,索引!J:J,0),D586)</f>
        <v>54</v>
      </c>
      <c r="E587" s="69">
        <f t="shared" si="36"/>
        <v>10</v>
      </c>
      <c r="F587" s="69">
        <f>INDEX(索引!$F:$F,D587,1)</f>
        <v>10047</v>
      </c>
      <c r="G587" s="69" t="str">
        <f>INDEX(索引!$E:$E,D587,1)</f>
        <v>糜竺</v>
      </c>
      <c r="H587" s="69" t="str">
        <f>INDEX(索引!$G:$G,D587,1)</f>
        <v>骑将</v>
      </c>
      <c r="J587" s="208" t="str">
        <f ca="1">IF($H587="步将",'[3]配置系数（将领）'!I587,IF($H587="骑将",'[4]配置系数（将领）'!I587,IF($H587="弓将",'[5]配置系数（将领）'!I587,"")))</f>
        <v/>
      </c>
      <c r="K587" s="208" t="str">
        <f ca="1">IF($H587="步将",'[3]配置系数（将领）'!J587,IF($H587="骑将",'[4]配置系数（将领）'!J587,IF($H587="弓将",'[5]配置系数（将领）'!J587,"")))</f>
        <v/>
      </c>
      <c r="L587" s="208">
        <f>IF($H587="步将",'[3]配置系数（将领）'!K587,IF($H587="骑将",'[4]配置系数（将领）'!K587,IF($H587="弓将",'[5]配置系数（将领）'!K587,"")))</f>
        <v>0</v>
      </c>
      <c r="M587" s="208">
        <f>IF($H587="步将",'[3]配置系数（将领）'!L587,IF($H587="骑将",'[4]配置系数（将领）'!L587,IF($H587="弓将",'[5]配置系数（将领）'!L587,"")))</f>
        <v>0</v>
      </c>
      <c r="N587" s="208" t="str">
        <f ca="1">IF($H587="步将",'[3]配置系数（将领）'!M587,IF($H587="骑将",'[4]配置系数（将领）'!M587,IF($H587="弓将",'[5]配置系数（将领）'!M587,"")))</f>
        <v/>
      </c>
      <c r="O587" s="206">
        <f t="shared" ca="1" si="37"/>
        <v>1</v>
      </c>
      <c r="Q587" s="208" t="str">
        <f ca="1">IF($H587="步将",'[3]配置系数（将领）'!P587,IF($H587="骑将",'[4]配置系数（将领）'!P587,IF($H587="弓将",'[5]配置系数（将领）'!P587,"")))</f>
        <v/>
      </c>
      <c r="R587" s="208" t="str">
        <f ca="1">IF($H587="步将",'[3]配置系数（将领）'!Q587,IF($H587="骑将",'[4]配置系数（将领）'!Q587,IF($H587="弓将",'[5]配置系数（将领）'!Q587,"")))</f>
        <v/>
      </c>
      <c r="S587" s="208">
        <f>IF($H587="步将",'[3]配置系数（将领）'!R587,IF($H587="骑将",'[4]配置系数（将领）'!R587,IF($H587="弓将",'[5]配置系数（将领）'!R587,"")))</f>
        <v>0</v>
      </c>
      <c r="T587" s="208">
        <f>IF($H587="步将",'[3]配置系数（将领）'!S587,IF($H587="骑将",'[4]配置系数（将领）'!S587,IF($H587="弓将",'[5]配置系数（将领）'!S587,"")))</f>
        <v>0</v>
      </c>
      <c r="U587" s="208" t="str">
        <f ca="1">IF($H587="步将",'[3]配置系数（将领）'!T587,IF($H587="骑将",'[4]配置系数（将领）'!T587,IF($H587="弓将",'[5]配置系数（将领）'!T587,"")))</f>
        <v/>
      </c>
      <c r="V587" s="206">
        <f t="shared" ca="1" si="38"/>
        <v>1</v>
      </c>
      <c r="X587" s="208" t="str">
        <f ca="1">IF($H587="步将",'[3]配置系数（将领）'!W587,IF($H587="骑将",'[4]配置系数（将领）'!W587,IF($H587="弓将",'[5]配置系数（将领）'!W587,"")))</f>
        <v/>
      </c>
      <c r="Y587" s="208" t="str">
        <f ca="1">IF($H587="步将",'[3]配置系数（将领）'!X587,IF($H587="骑将",'[4]配置系数（将领）'!X587,IF($H587="弓将",'[5]配置系数（将领）'!X587,"")))</f>
        <v/>
      </c>
      <c r="Z587" s="208">
        <f>IF($H587="步将",'[3]配置系数（将领）'!Y587,IF($H587="骑将",'[4]配置系数（将领）'!Y587,IF($H587="弓将",'[5]配置系数（将领）'!Y587,"")))</f>
        <v>0</v>
      </c>
      <c r="AA587" s="208">
        <f>IF($H587="步将",'[3]配置系数（将领）'!Z587,IF($H587="骑将",'[4]配置系数（将领）'!Z587,IF($H587="弓将",'[5]配置系数（将领）'!Z587,"")))</f>
        <v>0</v>
      </c>
      <c r="AB587" s="208" t="str">
        <f ca="1">IF($H587="步将",'[3]配置系数（将领）'!AA587,IF($H587="骑将",'[4]配置系数（将领）'!AA587,IF($H587="弓将",'[5]配置系数（将领）'!AA587,"")))</f>
        <v/>
      </c>
      <c r="AC587" s="206">
        <f t="shared" ca="1" si="39"/>
        <v>1</v>
      </c>
    </row>
    <row r="588" spans="3:29" x14ac:dyDescent="0.15">
      <c r="C588" s="107">
        <v>580</v>
      </c>
      <c r="D588" s="69">
        <f>IFERROR(MATCH(C588,索引!J:J,0),D587)</f>
        <v>54</v>
      </c>
      <c r="E588" s="69">
        <f t="shared" si="36"/>
        <v>11</v>
      </c>
      <c r="F588" s="69">
        <f>INDEX(索引!$F:$F,D588,1)</f>
        <v>10047</v>
      </c>
      <c r="G588" s="69" t="str">
        <f>INDEX(索引!$E:$E,D588,1)</f>
        <v>糜竺</v>
      </c>
      <c r="H588" s="69" t="str">
        <f>INDEX(索引!$G:$G,D588,1)</f>
        <v>骑将</v>
      </c>
      <c r="J588" s="208" t="str">
        <f ca="1">IF($H588="步将",'[3]配置系数（将领）'!I588,IF($H588="骑将",'[4]配置系数（将领）'!I588,IF($H588="弓将",'[5]配置系数（将领）'!I588,"")))</f>
        <v/>
      </c>
      <c r="K588" s="208" t="str">
        <f ca="1">IF($H588="步将",'[3]配置系数（将领）'!J588,IF($H588="骑将",'[4]配置系数（将领）'!J588,IF($H588="弓将",'[5]配置系数（将领）'!J588,"")))</f>
        <v/>
      </c>
      <c r="L588" s="208">
        <f>IF($H588="步将",'[3]配置系数（将领）'!K588,IF($H588="骑将",'[4]配置系数（将领）'!K588,IF($H588="弓将",'[5]配置系数（将领）'!K588,"")))</f>
        <v>0</v>
      </c>
      <c r="M588" s="208">
        <f>IF($H588="步将",'[3]配置系数（将领）'!L588,IF($H588="骑将",'[4]配置系数（将领）'!L588,IF($H588="弓将",'[5]配置系数（将领）'!L588,"")))</f>
        <v>0</v>
      </c>
      <c r="N588" s="208" t="str">
        <f ca="1">IF($H588="步将",'[3]配置系数（将领）'!M588,IF($H588="骑将",'[4]配置系数（将领）'!M588,IF($H588="弓将",'[5]配置系数（将领）'!M588,"")))</f>
        <v/>
      </c>
      <c r="O588" s="206">
        <f t="shared" ca="1" si="37"/>
        <v>1</v>
      </c>
      <c r="Q588" s="208" t="str">
        <f ca="1">IF($H588="步将",'[3]配置系数（将领）'!P588,IF($H588="骑将",'[4]配置系数（将领）'!P588,IF($H588="弓将",'[5]配置系数（将领）'!P588,"")))</f>
        <v/>
      </c>
      <c r="R588" s="208" t="str">
        <f ca="1">IF($H588="步将",'[3]配置系数（将领）'!Q588,IF($H588="骑将",'[4]配置系数（将领）'!Q588,IF($H588="弓将",'[5]配置系数（将领）'!Q588,"")))</f>
        <v/>
      </c>
      <c r="S588" s="208">
        <f>IF($H588="步将",'[3]配置系数（将领）'!R588,IF($H588="骑将",'[4]配置系数（将领）'!R588,IF($H588="弓将",'[5]配置系数（将领）'!R588,"")))</f>
        <v>0</v>
      </c>
      <c r="T588" s="208">
        <f>IF($H588="步将",'[3]配置系数（将领）'!S588,IF($H588="骑将",'[4]配置系数（将领）'!S588,IF($H588="弓将",'[5]配置系数（将领）'!S588,"")))</f>
        <v>0</v>
      </c>
      <c r="U588" s="208" t="str">
        <f ca="1">IF($H588="步将",'[3]配置系数（将领）'!T588,IF($H588="骑将",'[4]配置系数（将领）'!T588,IF($H588="弓将",'[5]配置系数（将领）'!T588,"")))</f>
        <v/>
      </c>
      <c r="V588" s="206">
        <f t="shared" ca="1" si="38"/>
        <v>1</v>
      </c>
      <c r="X588" s="208" t="str">
        <f ca="1">IF($H588="步将",'[3]配置系数（将领）'!W588,IF($H588="骑将",'[4]配置系数（将领）'!W588,IF($H588="弓将",'[5]配置系数（将领）'!W588,"")))</f>
        <v/>
      </c>
      <c r="Y588" s="208" t="str">
        <f ca="1">IF($H588="步将",'[3]配置系数（将领）'!X588,IF($H588="骑将",'[4]配置系数（将领）'!X588,IF($H588="弓将",'[5]配置系数（将领）'!X588,"")))</f>
        <v/>
      </c>
      <c r="Z588" s="208">
        <f>IF($H588="步将",'[3]配置系数（将领）'!Y588,IF($H588="骑将",'[4]配置系数（将领）'!Y588,IF($H588="弓将",'[5]配置系数（将领）'!Y588,"")))</f>
        <v>0</v>
      </c>
      <c r="AA588" s="208">
        <f>IF($H588="步将",'[3]配置系数（将领）'!Z588,IF($H588="骑将",'[4]配置系数（将领）'!Z588,IF($H588="弓将",'[5]配置系数（将领）'!Z588,"")))</f>
        <v>0</v>
      </c>
      <c r="AB588" s="208" t="str">
        <f ca="1">IF($H588="步将",'[3]配置系数（将领）'!AA588,IF($H588="骑将",'[4]配置系数（将领）'!AA588,IF($H588="弓将",'[5]配置系数（将领）'!AA588,"")))</f>
        <v/>
      </c>
      <c r="AC588" s="206">
        <f t="shared" ca="1" si="39"/>
        <v>1</v>
      </c>
    </row>
    <row r="589" spans="3:29" x14ac:dyDescent="0.15">
      <c r="C589" s="107">
        <v>581</v>
      </c>
      <c r="D589" s="69">
        <f>IFERROR(MATCH(C589,索引!J:J,0),D588)</f>
        <v>54</v>
      </c>
      <c r="E589" s="69">
        <f t="shared" si="36"/>
        <v>12</v>
      </c>
      <c r="F589" s="69">
        <f>INDEX(索引!$F:$F,D589,1)</f>
        <v>10047</v>
      </c>
      <c r="G589" s="69" t="str">
        <f>INDEX(索引!$E:$E,D589,1)</f>
        <v>糜竺</v>
      </c>
      <c r="H589" s="69" t="str">
        <f>INDEX(索引!$G:$G,D589,1)</f>
        <v>骑将</v>
      </c>
      <c r="J589" s="208" t="str">
        <f ca="1">IF($H589="步将",'[3]配置系数（将领）'!I589,IF($H589="骑将",'[4]配置系数（将领）'!I589,IF($H589="弓将",'[5]配置系数（将领）'!I589,"")))</f>
        <v/>
      </c>
      <c r="K589" s="208" t="str">
        <f ca="1">IF($H589="步将",'[3]配置系数（将领）'!J589,IF($H589="骑将",'[4]配置系数（将领）'!J589,IF($H589="弓将",'[5]配置系数（将领）'!J589,"")))</f>
        <v/>
      </c>
      <c r="L589" s="208">
        <f>IF($H589="步将",'[3]配置系数（将领）'!K589,IF($H589="骑将",'[4]配置系数（将领）'!K589,IF($H589="弓将",'[5]配置系数（将领）'!K589,"")))</f>
        <v>0</v>
      </c>
      <c r="M589" s="208">
        <f>IF($H589="步将",'[3]配置系数（将领）'!L589,IF($H589="骑将",'[4]配置系数（将领）'!L589,IF($H589="弓将",'[5]配置系数（将领）'!L589,"")))</f>
        <v>0</v>
      </c>
      <c r="N589" s="208" t="str">
        <f ca="1">IF($H589="步将",'[3]配置系数（将领）'!M589,IF($H589="骑将",'[4]配置系数（将领）'!M589,IF($H589="弓将",'[5]配置系数（将领）'!M589,"")))</f>
        <v/>
      </c>
      <c r="O589" s="206">
        <f t="shared" ca="1" si="37"/>
        <v>1</v>
      </c>
      <c r="Q589" s="208" t="str">
        <f ca="1">IF($H589="步将",'[3]配置系数（将领）'!P589,IF($H589="骑将",'[4]配置系数（将领）'!P589,IF($H589="弓将",'[5]配置系数（将领）'!P589,"")))</f>
        <v/>
      </c>
      <c r="R589" s="208" t="str">
        <f ca="1">IF($H589="步将",'[3]配置系数（将领）'!Q589,IF($H589="骑将",'[4]配置系数（将领）'!Q589,IF($H589="弓将",'[5]配置系数（将领）'!Q589,"")))</f>
        <v/>
      </c>
      <c r="S589" s="208">
        <f>IF($H589="步将",'[3]配置系数（将领）'!R589,IF($H589="骑将",'[4]配置系数（将领）'!R589,IF($H589="弓将",'[5]配置系数（将领）'!R589,"")))</f>
        <v>0</v>
      </c>
      <c r="T589" s="208">
        <f>IF($H589="步将",'[3]配置系数（将领）'!S589,IF($H589="骑将",'[4]配置系数（将领）'!S589,IF($H589="弓将",'[5]配置系数（将领）'!S589,"")))</f>
        <v>0</v>
      </c>
      <c r="U589" s="208" t="str">
        <f ca="1">IF($H589="步将",'[3]配置系数（将领）'!T589,IF($H589="骑将",'[4]配置系数（将领）'!T589,IF($H589="弓将",'[5]配置系数（将领）'!T589,"")))</f>
        <v/>
      </c>
      <c r="V589" s="206">
        <f t="shared" ca="1" si="38"/>
        <v>1</v>
      </c>
      <c r="X589" s="208" t="str">
        <f ca="1">IF($H589="步将",'[3]配置系数（将领）'!W589,IF($H589="骑将",'[4]配置系数（将领）'!W589,IF($H589="弓将",'[5]配置系数（将领）'!W589,"")))</f>
        <v/>
      </c>
      <c r="Y589" s="208" t="str">
        <f ca="1">IF($H589="步将",'[3]配置系数（将领）'!X589,IF($H589="骑将",'[4]配置系数（将领）'!X589,IF($H589="弓将",'[5]配置系数（将领）'!X589,"")))</f>
        <v/>
      </c>
      <c r="Z589" s="208">
        <f>IF($H589="步将",'[3]配置系数（将领）'!Y589,IF($H589="骑将",'[4]配置系数（将领）'!Y589,IF($H589="弓将",'[5]配置系数（将领）'!Y589,"")))</f>
        <v>0</v>
      </c>
      <c r="AA589" s="208">
        <f>IF($H589="步将",'[3]配置系数（将领）'!Z589,IF($H589="骑将",'[4]配置系数（将领）'!Z589,IF($H589="弓将",'[5]配置系数（将领）'!Z589,"")))</f>
        <v>0</v>
      </c>
      <c r="AB589" s="208" t="str">
        <f ca="1">IF($H589="步将",'[3]配置系数（将领）'!AA589,IF($H589="骑将",'[4]配置系数（将领）'!AA589,IF($H589="弓将",'[5]配置系数（将领）'!AA589,"")))</f>
        <v/>
      </c>
      <c r="AC589" s="206">
        <f t="shared" ca="1" si="39"/>
        <v>1</v>
      </c>
    </row>
    <row r="590" spans="3:29" x14ac:dyDescent="0.15">
      <c r="C590" s="107">
        <v>582</v>
      </c>
      <c r="D590" s="69">
        <f>IFERROR(MATCH(C590,索引!J:J,0),D589)</f>
        <v>54</v>
      </c>
      <c r="E590" s="69">
        <f t="shared" si="36"/>
        <v>13</v>
      </c>
      <c r="F590" s="69">
        <f>INDEX(索引!$F:$F,D590,1)</f>
        <v>10047</v>
      </c>
      <c r="G590" s="69" t="str">
        <f>INDEX(索引!$E:$E,D590,1)</f>
        <v>糜竺</v>
      </c>
      <c r="H590" s="69" t="str">
        <f>INDEX(索引!$G:$G,D590,1)</f>
        <v>骑将</v>
      </c>
      <c r="J590" s="208" t="str">
        <f ca="1">IF($H590="步将",'[3]配置系数（将领）'!I590,IF($H590="骑将",'[4]配置系数（将领）'!I590,IF($H590="弓将",'[5]配置系数（将领）'!I590,"")))</f>
        <v/>
      </c>
      <c r="K590" s="208" t="str">
        <f ca="1">IF($H590="步将",'[3]配置系数（将领）'!J590,IF($H590="骑将",'[4]配置系数（将领）'!J590,IF($H590="弓将",'[5]配置系数（将领）'!J590,"")))</f>
        <v/>
      </c>
      <c r="L590" s="208">
        <f>IF($H590="步将",'[3]配置系数（将领）'!K590,IF($H590="骑将",'[4]配置系数（将领）'!K590,IF($H590="弓将",'[5]配置系数（将领）'!K590,"")))</f>
        <v>0</v>
      </c>
      <c r="M590" s="208">
        <f>IF($H590="步将",'[3]配置系数（将领）'!L590,IF($H590="骑将",'[4]配置系数（将领）'!L590,IF($H590="弓将",'[5]配置系数（将领）'!L590,"")))</f>
        <v>0</v>
      </c>
      <c r="N590" s="208" t="str">
        <f ca="1">IF($H590="步将",'[3]配置系数（将领）'!M590,IF($H590="骑将",'[4]配置系数（将领）'!M590,IF($H590="弓将",'[5]配置系数（将领）'!M590,"")))</f>
        <v/>
      </c>
      <c r="O590" s="206">
        <f t="shared" ca="1" si="37"/>
        <v>1</v>
      </c>
      <c r="Q590" s="208" t="str">
        <f ca="1">IF($H590="步将",'[3]配置系数（将领）'!P590,IF($H590="骑将",'[4]配置系数（将领）'!P590,IF($H590="弓将",'[5]配置系数（将领）'!P590,"")))</f>
        <v/>
      </c>
      <c r="R590" s="208" t="str">
        <f ca="1">IF($H590="步将",'[3]配置系数（将领）'!Q590,IF($H590="骑将",'[4]配置系数（将领）'!Q590,IF($H590="弓将",'[5]配置系数（将领）'!Q590,"")))</f>
        <v/>
      </c>
      <c r="S590" s="208">
        <f>IF($H590="步将",'[3]配置系数（将领）'!R590,IF($H590="骑将",'[4]配置系数（将领）'!R590,IF($H590="弓将",'[5]配置系数（将领）'!R590,"")))</f>
        <v>0</v>
      </c>
      <c r="T590" s="208">
        <f>IF($H590="步将",'[3]配置系数（将领）'!S590,IF($H590="骑将",'[4]配置系数（将领）'!S590,IF($H590="弓将",'[5]配置系数（将领）'!S590,"")))</f>
        <v>0</v>
      </c>
      <c r="U590" s="208" t="str">
        <f ca="1">IF($H590="步将",'[3]配置系数（将领）'!T590,IF($H590="骑将",'[4]配置系数（将领）'!T590,IF($H590="弓将",'[5]配置系数（将领）'!T590,"")))</f>
        <v/>
      </c>
      <c r="V590" s="206">
        <f t="shared" ca="1" si="38"/>
        <v>1</v>
      </c>
      <c r="X590" s="208" t="str">
        <f ca="1">IF($H590="步将",'[3]配置系数（将领）'!W590,IF($H590="骑将",'[4]配置系数（将领）'!W590,IF($H590="弓将",'[5]配置系数（将领）'!W590,"")))</f>
        <v/>
      </c>
      <c r="Y590" s="208" t="str">
        <f ca="1">IF($H590="步将",'[3]配置系数（将领）'!X590,IF($H590="骑将",'[4]配置系数（将领）'!X590,IF($H590="弓将",'[5]配置系数（将领）'!X590,"")))</f>
        <v/>
      </c>
      <c r="Z590" s="208">
        <f>IF($H590="步将",'[3]配置系数（将领）'!Y590,IF($H590="骑将",'[4]配置系数（将领）'!Y590,IF($H590="弓将",'[5]配置系数（将领）'!Y590,"")))</f>
        <v>0</v>
      </c>
      <c r="AA590" s="208">
        <f>IF($H590="步将",'[3]配置系数（将领）'!Z590,IF($H590="骑将",'[4]配置系数（将领）'!Z590,IF($H590="弓将",'[5]配置系数（将领）'!Z590,"")))</f>
        <v>0</v>
      </c>
      <c r="AB590" s="208" t="str">
        <f ca="1">IF($H590="步将",'[3]配置系数（将领）'!AA590,IF($H590="骑将",'[4]配置系数（将领）'!AA590,IF($H590="弓将",'[5]配置系数（将领）'!AA590,"")))</f>
        <v/>
      </c>
      <c r="AC590" s="206">
        <f t="shared" ca="1" si="39"/>
        <v>1</v>
      </c>
    </row>
    <row r="591" spans="3:29" x14ac:dyDescent="0.15">
      <c r="C591" s="107">
        <v>583</v>
      </c>
      <c r="D591" s="69">
        <f>IFERROR(MATCH(C591,索引!J:J,0),D590)</f>
        <v>54</v>
      </c>
      <c r="E591" s="69">
        <f t="shared" si="36"/>
        <v>14</v>
      </c>
      <c r="F591" s="69">
        <f>INDEX(索引!$F:$F,D591,1)</f>
        <v>10047</v>
      </c>
      <c r="G591" s="69" t="str">
        <f>INDEX(索引!$E:$E,D591,1)</f>
        <v>糜竺</v>
      </c>
      <c r="H591" s="69" t="str">
        <f>INDEX(索引!$G:$G,D591,1)</f>
        <v>骑将</v>
      </c>
      <c r="J591" s="208" t="str">
        <f ca="1">IF($H591="步将",'[3]配置系数（将领）'!I591,IF($H591="骑将",'[4]配置系数（将领）'!I591,IF($H591="弓将",'[5]配置系数（将领）'!I591,"")))</f>
        <v/>
      </c>
      <c r="K591" s="208" t="str">
        <f ca="1">IF($H591="步将",'[3]配置系数（将领）'!J591,IF($H591="骑将",'[4]配置系数（将领）'!J591,IF($H591="弓将",'[5]配置系数（将领）'!J591,"")))</f>
        <v/>
      </c>
      <c r="L591" s="208">
        <f>IF($H591="步将",'[3]配置系数（将领）'!K591,IF($H591="骑将",'[4]配置系数（将领）'!K591,IF($H591="弓将",'[5]配置系数（将领）'!K591,"")))</f>
        <v>0</v>
      </c>
      <c r="M591" s="208">
        <f>IF($H591="步将",'[3]配置系数（将领）'!L591,IF($H591="骑将",'[4]配置系数（将领）'!L591,IF($H591="弓将",'[5]配置系数（将领）'!L591,"")))</f>
        <v>0</v>
      </c>
      <c r="N591" s="208" t="str">
        <f ca="1">IF($H591="步将",'[3]配置系数（将领）'!M591,IF($H591="骑将",'[4]配置系数（将领）'!M591,IF($H591="弓将",'[5]配置系数（将领）'!M591,"")))</f>
        <v/>
      </c>
      <c r="O591" s="206">
        <f t="shared" ca="1" si="37"/>
        <v>1</v>
      </c>
      <c r="Q591" s="208" t="str">
        <f ca="1">IF($H591="步将",'[3]配置系数（将领）'!P591,IF($H591="骑将",'[4]配置系数（将领）'!P591,IF($H591="弓将",'[5]配置系数（将领）'!P591,"")))</f>
        <v/>
      </c>
      <c r="R591" s="208" t="str">
        <f ca="1">IF($H591="步将",'[3]配置系数（将领）'!Q591,IF($H591="骑将",'[4]配置系数（将领）'!Q591,IF($H591="弓将",'[5]配置系数（将领）'!Q591,"")))</f>
        <v/>
      </c>
      <c r="S591" s="208">
        <f>IF($H591="步将",'[3]配置系数（将领）'!R591,IF($H591="骑将",'[4]配置系数（将领）'!R591,IF($H591="弓将",'[5]配置系数（将领）'!R591,"")))</f>
        <v>0</v>
      </c>
      <c r="T591" s="208">
        <f>IF($H591="步将",'[3]配置系数（将领）'!S591,IF($H591="骑将",'[4]配置系数（将领）'!S591,IF($H591="弓将",'[5]配置系数（将领）'!S591,"")))</f>
        <v>0</v>
      </c>
      <c r="U591" s="208" t="str">
        <f ca="1">IF($H591="步将",'[3]配置系数（将领）'!T591,IF($H591="骑将",'[4]配置系数（将领）'!T591,IF($H591="弓将",'[5]配置系数（将领）'!T591,"")))</f>
        <v/>
      </c>
      <c r="V591" s="206">
        <f t="shared" ca="1" si="38"/>
        <v>1</v>
      </c>
      <c r="X591" s="208" t="str">
        <f ca="1">IF($H591="步将",'[3]配置系数（将领）'!W591,IF($H591="骑将",'[4]配置系数（将领）'!W591,IF($H591="弓将",'[5]配置系数（将领）'!W591,"")))</f>
        <v/>
      </c>
      <c r="Y591" s="208" t="str">
        <f ca="1">IF($H591="步将",'[3]配置系数（将领）'!X591,IF($H591="骑将",'[4]配置系数（将领）'!X591,IF($H591="弓将",'[5]配置系数（将领）'!X591,"")))</f>
        <v/>
      </c>
      <c r="Z591" s="208">
        <f>IF($H591="步将",'[3]配置系数（将领）'!Y591,IF($H591="骑将",'[4]配置系数（将领）'!Y591,IF($H591="弓将",'[5]配置系数（将领）'!Y591,"")))</f>
        <v>0</v>
      </c>
      <c r="AA591" s="208">
        <f>IF($H591="步将",'[3]配置系数（将领）'!Z591,IF($H591="骑将",'[4]配置系数（将领）'!Z591,IF($H591="弓将",'[5]配置系数（将领）'!Z591,"")))</f>
        <v>0</v>
      </c>
      <c r="AB591" s="208" t="str">
        <f ca="1">IF($H591="步将",'[3]配置系数（将领）'!AA591,IF($H591="骑将",'[4]配置系数（将领）'!AA591,IF($H591="弓将",'[5]配置系数（将领）'!AA591,"")))</f>
        <v/>
      </c>
      <c r="AC591" s="206">
        <f t="shared" ca="1" si="39"/>
        <v>1</v>
      </c>
    </row>
    <row r="592" spans="3:29" x14ac:dyDescent="0.15">
      <c r="C592" s="107">
        <v>584</v>
      </c>
      <c r="D592" s="69">
        <f>IFERROR(MATCH(C592,索引!J:J,0),D591)</f>
        <v>54</v>
      </c>
      <c r="E592" s="69">
        <f t="shared" si="36"/>
        <v>15</v>
      </c>
      <c r="F592" s="69">
        <f>INDEX(索引!$F:$F,D592,1)</f>
        <v>10047</v>
      </c>
      <c r="G592" s="69" t="str">
        <f>INDEX(索引!$E:$E,D592,1)</f>
        <v>糜竺</v>
      </c>
      <c r="H592" s="69" t="str">
        <f>INDEX(索引!$G:$G,D592,1)</f>
        <v>骑将</v>
      </c>
      <c r="J592" s="208" t="str">
        <f ca="1">IF($H592="步将",'[3]配置系数（将领）'!I592,IF($H592="骑将",'[4]配置系数（将领）'!I592,IF($H592="弓将",'[5]配置系数（将领）'!I592,"")))</f>
        <v/>
      </c>
      <c r="K592" s="208" t="str">
        <f ca="1">IF($H592="步将",'[3]配置系数（将领）'!J592,IF($H592="骑将",'[4]配置系数（将领）'!J592,IF($H592="弓将",'[5]配置系数（将领）'!J592,"")))</f>
        <v/>
      </c>
      <c r="L592" s="208">
        <f>IF($H592="步将",'[3]配置系数（将领）'!K592,IF($H592="骑将",'[4]配置系数（将领）'!K592,IF($H592="弓将",'[5]配置系数（将领）'!K592,"")))</f>
        <v>0</v>
      </c>
      <c r="M592" s="208">
        <f>IF($H592="步将",'[3]配置系数（将领）'!L592,IF($H592="骑将",'[4]配置系数（将领）'!L592,IF($H592="弓将",'[5]配置系数（将领）'!L592,"")))</f>
        <v>0</v>
      </c>
      <c r="N592" s="208" t="str">
        <f ca="1">IF($H592="步将",'[3]配置系数（将领）'!M592,IF($H592="骑将",'[4]配置系数（将领）'!M592,IF($H592="弓将",'[5]配置系数（将领）'!M592,"")))</f>
        <v/>
      </c>
      <c r="O592" s="206">
        <f t="shared" ca="1" si="37"/>
        <v>1</v>
      </c>
      <c r="Q592" s="208" t="str">
        <f ca="1">IF($H592="步将",'[3]配置系数（将领）'!P592,IF($H592="骑将",'[4]配置系数（将领）'!P592,IF($H592="弓将",'[5]配置系数（将领）'!P592,"")))</f>
        <v/>
      </c>
      <c r="R592" s="208" t="str">
        <f ca="1">IF($H592="步将",'[3]配置系数（将领）'!Q592,IF($H592="骑将",'[4]配置系数（将领）'!Q592,IF($H592="弓将",'[5]配置系数（将领）'!Q592,"")))</f>
        <v/>
      </c>
      <c r="S592" s="208">
        <f>IF($H592="步将",'[3]配置系数（将领）'!R592,IF($H592="骑将",'[4]配置系数（将领）'!R592,IF($H592="弓将",'[5]配置系数（将领）'!R592,"")))</f>
        <v>0</v>
      </c>
      <c r="T592" s="208">
        <f>IF($H592="步将",'[3]配置系数（将领）'!S592,IF($H592="骑将",'[4]配置系数（将领）'!S592,IF($H592="弓将",'[5]配置系数（将领）'!S592,"")))</f>
        <v>0</v>
      </c>
      <c r="U592" s="208" t="str">
        <f ca="1">IF($H592="步将",'[3]配置系数（将领）'!T592,IF($H592="骑将",'[4]配置系数（将领）'!T592,IF($H592="弓将",'[5]配置系数（将领）'!T592,"")))</f>
        <v/>
      </c>
      <c r="V592" s="206">
        <f t="shared" ca="1" si="38"/>
        <v>1</v>
      </c>
      <c r="X592" s="208" t="str">
        <f ca="1">IF($H592="步将",'[3]配置系数（将领）'!W592,IF($H592="骑将",'[4]配置系数（将领）'!W592,IF($H592="弓将",'[5]配置系数（将领）'!W592,"")))</f>
        <v/>
      </c>
      <c r="Y592" s="208" t="str">
        <f ca="1">IF($H592="步将",'[3]配置系数（将领）'!X592,IF($H592="骑将",'[4]配置系数（将领）'!X592,IF($H592="弓将",'[5]配置系数（将领）'!X592,"")))</f>
        <v/>
      </c>
      <c r="Z592" s="208">
        <f>IF($H592="步将",'[3]配置系数（将领）'!Y592,IF($H592="骑将",'[4]配置系数（将领）'!Y592,IF($H592="弓将",'[5]配置系数（将领）'!Y592,"")))</f>
        <v>0</v>
      </c>
      <c r="AA592" s="208">
        <f>IF($H592="步将",'[3]配置系数（将领）'!Z592,IF($H592="骑将",'[4]配置系数（将领）'!Z592,IF($H592="弓将",'[5]配置系数（将领）'!Z592,"")))</f>
        <v>0</v>
      </c>
      <c r="AB592" s="208" t="str">
        <f ca="1">IF($H592="步将",'[3]配置系数（将领）'!AA592,IF($H592="骑将",'[4]配置系数（将领）'!AA592,IF($H592="弓将",'[5]配置系数（将领）'!AA592,"")))</f>
        <v/>
      </c>
      <c r="AC592" s="206">
        <f t="shared" ca="1" si="39"/>
        <v>1</v>
      </c>
    </row>
    <row r="593" spans="3:29" x14ac:dyDescent="0.15">
      <c r="C593" s="107">
        <v>585</v>
      </c>
      <c r="D593" s="69">
        <f>IFERROR(MATCH(C593,索引!J:J,0),D592)</f>
        <v>55</v>
      </c>
      <c r="E593" s="69">
        <f t="shared" si="36"/>
        <v>1</v>
      </c>
      <c r="F593" s="69">
        <f>INDEX(索引!$F:$F,D593,1)</f>
        <v>10048</v>
      </c>
      <c r="G593" s="69" t="str">
        <f>INDEX(索引!$E:$E,D593,1)</f>
        <v>魏延</v>
      </c>
      <c r="H593" s="69" t="str">
        <f>INDEX(索引!$G:$G,D593,1)</f>
        <v>骑将</v>
      </c>
      <c r="J593" s="208" t="str">
        <f ca="1">IF($H593="步将",'[3]配置系数（将领）'!I593,IF($H593="骑将",'[4]配置系数（将领）'!I593,IF($H593="弓将",'[5]配置系数（将领）'!I593,"")))</f>
        <v>1004800000101</v>
      </c>
      <c r="K593" s="208" t="str">
        <f ca="1">IF($H593="步将",'[3]配置系数（将领）'!J593,IF($H593="骑将",'[4]配置系数（将领）'!J593,IF($H593="弓将",'[5]配置系数（将领）'!J593,"")))</f>
        <v>普通攻击:对单体敌人造成{0}%的武力伤害</v>
      </c>
      <c r="L593" s="208">
        <f>IF($H593="步将",'[3]配置系数（将领）'!K593,IF($H593="骑将",'[4]配置系数（将领）'!K593,IF($H593="弓将",'[5]配置系数（将领）'!K593,"")))</f>
        <v>0</v>
      </c>
      <c r="M593" s="208">
        <f>IF($H593="步将",'[3]配置系数（将领）'!L593,IF($H593="骑将",'[4]配置系数（将领）'!L593,IF($H593="弓将",'[5]配置系数（将领）'!L593,"")))</f>
        <v>0</v>
      </c>
      <c r="N593" s="208" t="str">
        <f ca="1">IF($H593="步将",'[3]配置系数（将领）'!M593,IF($H593="骑将",'[4]配置系数（将领）'!M593,IF($H593="弓将",'[5]配置系数（将领）'!M593,"")))</f>
        <v>0.25+0.25+0.25+0.25+0.25+0.25+0.25+0.25+0.25+0.25+0.25+0.25+0.25+0.25+0.25+0.25+0.25</v>
      </c>
      <c r="O593" s="206">
        <f t="shared" ca="1" si="37"/>
        <v>100</v>
      </c>
      <c r="Q593" s="208" t="str">
        <f ca="1">IF($H593="步将",'[3]配置系数（将领）'!P593,IF($H593="骑将",'[4]配置系数（将领）'!P593,IF($H593="弓将",'[5]配置系数（将领）'!P593,"")))</f>
        <v/>
      </c>
      <c r="R593" s="208" t="str">
        <f ca="1">IF($H593="步将",'[3]配置系数（将领）'!Q593,IF($H593="骑将",'[4]配置系数（将领）'!Q593,IF($H593="弓将",'[5]配置系数（将领）'!Q593,"")))</f>
        <v/>
      </c>
      <c r="S593" s="208">
        <f>IF($H593="步将",'[3]配置系数（将领）'!R593,IF($H593="骑将",'[4]配置系数（将领）'!R593,IF($H593="弓将",'[5]配置系数（将领）'!R593,"")))</f>
        <v>0</v>
      </c>
      <c r="T593" s="208">
        <f>IF($H593="步将",'[3]配置系数（将领）'!S593,IF($H593="骑将",'[4]配置系数（将领）'!S593,IF($H593="弓将",'[5]配置系数（将领）'!S593,"")))</f>
        <v>0</v>
      </c>
      <c r="U593" s="208" t="str">
        <f ca="1">IF($H593="步将",'[3]配置系数（将领）'!T593,IF($H593="骑将",'[4]配置系数（将领）'!T593,IF($H593="弓将",'[5]配置系数（将领）'!T593,"")))</f>
        <v/>
      </c>
      <c r="V593" s="206">
        <f t="shared" ca="1" si="38"/>
        <v>1</v>
      </c>
      <c r="X593" s="208" t="str">
        <f ca="1">IF($H593="步将",'[3]配置系数（将领）'!W593,IF($H593="骑将",'[4]配置系数（将领）'!W593,IF($H593="弓将",'[5]配置系数（将领）'!W593,"")))</f>
        <v/>
      </c>
      <c r="Y593" s="208" t="str">
        <f ca="1">IF($H593="步将",'[3]配置系数（将领）'!X593,IF($H593="骑将",'[4]配置系数（将领）'!X593,IF($H593="弓将",'[5]配置系数（将领）'!X593,"")))</f>
        <v/>
      </c>
      <c r="Z593" s="208">
        <f>IF($H593="步将",'[3]配置系数（将领）'!Y593,IF($H593="骑将",'[4]配置系数（将领）'!Y593,IF($H593="弓将",'[5]配置系数（将领）'!Y593,"")))</f>
        <v>0</v>
      </c>
      <c r="AA593" s="208">
        <f>IF($H593="步将",'[3]配置系数（将领）'!Z593,IF($H593="骑将",'[4]配置系数（将领）'!Z593,IF($H593="弓将",'[5]配置系数（将领）'!Z593,"")))</f>
        <v>0</v>
      </c>
      <c r="AB593" s="208" t="str">
        <f ca="1">IF($H593="步将",'[3]配置系数（将领）'!AA593,IF($H593="骑将",'[4]配置系数（将领）'!AA593,IF($H593="弓将",'[5]配置系数（将领）'!AA593,"")))</f>
        <v/>
      </c>
      <c r="AC593" s="206">
        <f t="shared" ca="1" si="39"/>
        <v>1</v>
      </c>
    </row>
    <row r="594" spans="3:29" x14ac:dyDescent="0.15">
      <c r="C594" s="107">
        <v>586</v>
      </c>
      <c r="D594" s="69">
        <f>IFERROR(MATCH(C594,索引!J:J,0),D593)</f>
        <v>55</v>
      </c>
      <c r="E594" s="69">
        <f t="shared" si="36"/>
        <v>2</v>
      </c>
      <c r="F594" s="69">
        <f>INDEX(索引!$F:$F,D594,1)</f>
        <v>10048</v>
      </c>
      <c r="G594" s="69" t="str">
        <f>INDEX(索引!$E:$E,D594,1)</f>
        <v>魏延</v>
      </c>
      <c r="H594" s="69" t="str">
        <f>INDEX(索引!$G:$G,D594,1)</f>
        <v>骑将</v>
      </c>
      <c r="J594" s="208" t="str">
        <f ca="1">IF($H594="步将",'[3]配置系数（将领）'!I594,IF($H594="骑将",'[4]配置系数（将领）'!I594,IF($H594="弓将",'[5]配置系数（将领）'!I594,"")))</f>
        <v>1004800000201</v>
      </c>
      <c r="K594" s="208" t="str">
        <f ca="1">IF($H594="步将",'[3]配置系数（将领）'!J594,IF($H594="骑将",'[4]配置系数（将领）'!J594,IF($H594="弓将",'[5]配置系数（将领）'!J594,"")))</f>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
      <c r="L594" s="208">
        <f>IF($H594="步将",'[3]配置系数（将领）'!K594,IF($H594="骑将",'[4]配置系数（将领）'!K594,IF($H594="弓将",'[5]配置系数（将领）'!K594,"")))</f>
        <v>0</v>
      </c>
      <c r="M594" s="208">
        <f>IF($H594="步将",'[3]配置系数（将领）'!L594,IF($H594="骑将",'[4]配置系数（将领）'!L594,IF($H594="弓将",'[5]配置系数（将领）'!L594,"")))</f>
        <v>0</v>
      </c>
      <c r="N594" s="208" t="str">
        <f ca="1">IF($H594="步将",'[3]配置系数（将领）'!M594,IF($H594="骑将",'[4]配置系数（将领）'!M594,IF($H594="弓将",'[5]配置系数（将领）'!M594,"")))</f>
        <v>0.12+0.18+0.24+0.3+0.36+0.42+0.48+0.54+0.6+0.66+0.72+0.78+0.84+0.9+0.96+1.02+1.08</v>
      </c>
      <c r="O594" s="206">
        <f t="shared" ca="1" si="37"/>
        <v>100</v>
      </c>
      <c r="Q594" s="208" t="str">
        <f ca="1">IF($H594="步将",'[3]配置系数（将领）'!P594,IF($H594="骑将",'[4]配置系数（将领）'!P594,IF($H594="弓将",'[5]配置系数（将领）'!P594,"")))</f>
        <v>1004800000202</v>
      </c>
      <c r="R594" s="208" t="str">
        <f ca="1">IF($H594="步将",'[3]配置系数（将领）'!Q594,IF($H594="骑将",'[4]配置系数（将领）'!Q594,IF($H594="弓将",'[5]配置系数（将领）'!Q594,"")))</f>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
      <c r="S594" s="208">
        <f>IF($H594="步将",'[3]配置系数（将领）'!R594,IF($H594="骑将",'[4]配置系数（将领）'!R594,IF($H594="弓将",'[5]配置系数（将领）'!R594,"")))</f>
        <v>0</v>
      </c>
      <c r="T594" s="208">
        <f>IF($H594="步将",'[3]配置系数（将领）'!S594,IF($H594="骑将",'[4]配置系数（将领）'!S594,IF($H594="弓将",'[5]配置系数（将领）'!S594,"")))</f>
        <v>0</v>
      </c>
      <c r="U594" s="208" t="str">
        <f ca="1">IF($H594="步将",'[3]配置系数（将领）'!T594,IF($H594="骑将",'[4]配置系数（将领）'!T594,IF($H594="弓将",'[5]配置系数（将领）'!T594,"")))</f>
        <v>12+18+24+30+36+42+48+54+60+66+72+78+84+90+96+102+108</v>
      </c>
      <c r="V594" s="206">
        <f t="shared" ca="1" si="38"/>
        <v>1</v>
      </c>
      <c r="X594" s="208" t="str">
        <f ca="1">IF($H594="步将",'[3]配置系数（将领）'!W594,IF($H594="骑将",'[4]配置系数（将领）'!W594,IF($H594="弓将",'[5]配置系数（将领）'!W594,"")))</f>
        <v/>
      </c>
      <c r="Y594" s="208" t="str">
        <f ca="1">IF($H594="步将",'[3]配置系数（将领）'!X594,IF($H594="骑将",'[4]配置系数（将领）'!X594,IF($H594="弓将",'[5]配置系数（将领）'!X594,"")))</f>
        <v/>
      </c>
      <c r="Z594" s="208">
        <f>IF($H594="步将",'[3]配置系数（将领）'!Y594,IF($H594="骑将",'[4]配置系数（将领）'!Y594,IF($H594="弓将",'[5]配置系数（将领）'!Y594,"")))</f>
        <v>0</v>
      </c>
      <c r="AA594" s="208">
        <f>IF($H594="步将",'[3]配置系数（将领）'!Z594,IF($H594="骑将",'[4]配置系数（将领）'!Z594,IF($H594="弓将",'[5]配置系数（将领）'!Z594,"")))</f>
        <v>0</v>
      </c>
      <c r="AB594" s="208" t="str">
        <f ca="1">IF($H594="步将",'[3]配置系数（将领）'!AA594,IF($H594="骑将",'[4]配置系数（将领）'!AA594,IF($H594="弓将",'[5]配置系数（将领）'!AA594,"")))</f>
        <v/>
      </c>
      <c r="AC594" s="206">
        <f t="shared" ca="1" si="39"/>
        <v>1</v>
      </c>
    </row>
    <row r="595" spans="3:29" x14ac:dyDescent="0.15">
      <c r="C595" s="107">
        <v>587</v>
      </c>
      <c r="D595" s="69">
        <f>IFERROR(MATCH(C595,索引!J:J,0),D594)</f>
        <v>55</v>
      </c>
      <c r="E595" s="69">
        <f t="shared" si="36"/>
        <v>3</v>
      </c>
      <c r="F595" s="69">
        <f>INDEX(索引!$F:$F,D595,1)</f>
        <v>10048</v>
      </c>
      <c r="G595" s="69" t="str">
        <f>INDEX(索引!$E:$E,D595,1)</f>
        <v>魏延</v>
      </c>
      <c r="H595" s="69" t="str">
        <f>INDEX(索引!$G:$G,D595,1)</f>
        <v>骑将</v>
      </c>
      <c r="J595" s="208" t="str">
        <f ca="1">IF($H595="步将",'[3]配置系数（将领）'!I595,IF($H595="骑将",'[4]配置系数（将领）'!I595,IF($H595="弓将",'[5]配置系数（将领）'!I595,"")))</f>
        <v>1004800000203</v>
      </c>
      <c r="K595" s="208" t="str">
        <f ca="1">IF($H595="步将",'[3]配置系数（将领）'!J595,IF($H595="骑将",'[4]配置系数（将领）'!J595,IF($H595="弓将",'[5]配置系数（将领）'!J595,"")))</f>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
      <c r="L595" s="208">
        <f>IF($H595="步将",'[3]配置系数（将领）'!K595,IF($H595="骑将",'[4]配置系数（将领）'!K595,IF($H595="弓将",'[5]配置系数（将领）'!K595,"")))</f>
        <v>0</v>
      </c>
      <c r="M595" s="208">
        <f>IF($H595="步将",'[3]配置系数（将领）'!L595,IF($H595="骑将",'[4]配置系数（将领）'!L595,IF($H595="弓将",'[5]配置系数（将领）'!L595,"")))</f>
        <v>0</v>
      </c>
      <c r="N595" s="208" t="str">
        <f ca="1">IF($H595="步将",'[3]配置系数（将领）'!M595,IF($H595="骑将",'[4]配置系数（将领）'!M595,IF($H595="弓将",'[5]配置系数（将领）'!M595,"")))</f>
        <v>0++++++++++++++++</v>
      </c>
      <c r="O595" s="206">
        <f t="shared" ca="1" si="37"/>
        <v>1</v>
      </c>
      <c r="Q595" s="208" t="str">
        <f ca="1">IF($H595="步将",'[3]配置系数（将领）'!P595,IF($H595="骑将",'[4]配置系数（将领）'!P595,IF($H595="弓将",'[5]配置系数（将领）'!P595,"")))</f>
        <v/>
      </c>
      <c r="R595" s="208" t="str">
        <f ca="1">IF($H595="步将",'[3]配置系数（将领）'!Q595,IF($H595="骑将",'[4]配置系数（将领）'!Q595,IF($H595="弓将",'[5]配置系数（将领）'!Q595,"")))</f>
        <v/>
      </c>
      <c r="S595" s="208">
        <f>IF($H595="步将",'[3]配置系数（将领）'!R595,IF($H595="骑将",'[4]配置系数（将领）'!R595,IF($H595="弓将",'[5]配置系数（将领）'!R595,"")))</f>
        <v>0</v>
      </c>
      <c r="T595" s="208">
        <f>IF($H595="步将",'[3]配置系数（将领）'!S595,IF($H595="骑将",'[4]配置系数（将领）'!S595,IF($H595="弓将",'[5]配置系数（将领）'!S595,"")))</f>
        <v>0</v>
      </c>
      <c r="U595" s="208" t="str">
        <f ca="1">IF($H595="步将",'[3]配置系数（将领）'!T595,IF($H595="骑将",'[4]配置系数（将领）'!T595,IF($H595="弓将",'[5]配置系数（将领）'!T595,"")))</f>
        <v/>
      </c>
      <c r="V595" s="206">
        <f t="shared" ca="1" si="38"/>
        <v>1</v>
      </c>
      <c r="X595" s="208" t="str">
        <f ca="1">IF($H595="步将",'[3]配置系数（将领）'!W595,IF($H595="骑将",'[4]配置系数（将领）'!W595,IF($H595="弓将",'[5]配置系数（将领）'!W595,"")))</f>
        <v/>
      </c>
      <c r="Y595" s="208" t="str">
        <f ca="1">IF($H595="步将",'[3]配置系数（将领）'!X595,IF($H595="骑将",'[4]配置系数（将领）'!X595,IF($H595="弓将",'[5]配置系数（将领）'!X595,"")))</f>
        <v/>
      </c>
      <c r="Z595" s="208">
        <f>IF($H595="步将",'[3]配置系数（将领）'!Y595,IF($H595="骑将",'[4]配置系数（将领）'!Y595,IF($H595="弓将",'[5]配置系数（将领）'!Y595,"")))</f>
        <v>0</v>
      </c>
      <c r="AA595" s="208">
        <f>IF($H595="步将",'[3]配置系数（将领）'!Z595,IF($H595="骑将",'[4]配置系数（将领）'!Z595,IF($H595="弓将",'[5]配置系数（将领）'!Z595,"")))</f>
        <v>0</v>
      </c>
      <c r="AB595" s="208" t="str">
        <f ca="1">IF($H595="步将",'[3]配置系数（将领）'!AA595,IF($H595="骑将",'[4]配置系数（将领）'!AA595,IF($H595="弓将",'[5]配置系数（将领）'!AA595,"")))</f>
        <v/>
      </c>
      <c r="AC595" s="206">
        <f t="shared" ca="1" si="39"/>
        <v>1</v>
      </c>
    </row>
    <row r="596" spans="3:29" x14ac:dyDescent="0.15">
      <c r="C596" s="107">
        <v>588</v>
      </c>
      <c r="D596" s="69">
        <f>IFERROR(MATCH(C596,索引!J:J,0),D595)</f>
        <v>55</v>
      </c>
      <c r="E596" s="69">
        <f t="shared" si="36"/>
        <v>4</v>
      </c>
      <c r="F596" s="69">
        <f>INDEX(索引!$F:$F,D596,1)</f>
        <v>10048</v>
      </c>
      <c r="G596" s="69" t="str">
        <f>INDEX(索引!$E:$E,D596,1)</f>
        <v>魏延</v>
      </c>
      <c r="H596" s="69" t="str">
        <f>INDEX(索引!$G:$G,D596,1)</f>
        <v>骑将</v>
      </c>
      <c r="J596" s="208" t="str">
        <f ca="1">IF($H596="步将",'[3]配置系数（将领）'!I596,IF($H596="骑将",'[4]配置系数（将领）'!I596,IF($H596="弓将",'[5]配置系数（将领）'!I596,"")))</f>
        <v>1004800000204</v>
      </c>
      <c r="K596" s="208" t="str">
        <f ca="1">IF($H596="步将",'[3]配置系数（将领）'!J596,IF($H596="骑将",'[4]配置系数（将领）'!J596,IF($H596="弓将",'[5]配置系数（将领）'!J596,"")))</f>
        <v>怒气技能:魏延指挥自己的士兵对当前仇恨目标发动单挑效果，持续8秒；单挑双方只会受到彼此造成的伤害效果，并且双方都会被沉默。单挑期间魏延的士兵伤害提高{0}%，攻速提高{1}，若单挑期间目标被击杀，则士兵回复15%最大兵力，魏延回复25怒气。</v>
      </c>
      <c r="L596" s="208">
        <f>IF($H596="步将",'[3]配置系数（将领）'!K596,IF($H596="骑将",'[4]配置系数（将领）'!K596,IF($H596="弓将",'[5]配置系数（将领）'!K596,"")))</f>
        <v>0</v>
      </c>
      <c r="M596" s="208">
        <f>IF($H596="步将",'[3]配置系数（将领）'!L596,IF($H596="骑将",'[4]配置系数（将领）'!L596,IF($H596="弓将",'[5]配置系数（将领）'!L596,"")))</f>
        <v>0</v>
      </c>
      <c r="N596" s="208" t="str">
        <f ca="1">IF($H596="步将",'[3]配置系数（将领）'!M596,IF($H596="骑将",'[4]配置系数（将领）'!M596,IF($H596="弓将",'[5]配置系数（将领）'!M596,"")))</f>
        <v>0++++++++++++++++</v>
      </c>
      <c r="O596" s="206">
        <f t="shared" ca="1" si="37"/>
        <v>1</v>
      </c>
      <c r="Q596" s="208" t="str">
        <f ca="1">IF($H596="步将",'[3]配置系数（将领）'!P596,IF($H596="骑将",'[4]配置系数（将领）'!P596,IF($H596="弓将",'[5]配置系数（将领）'!P596,"")))</f>
        <v/>
      </c>
      <c r="R596" s="208" t="str">
        <f ca="1">IF($H596="步将",'[3]配置系数（将领）'!Q596,IF($H596="骑将",'[4]配置系数（将领）'!Q596,IF($H596="弓将",'[5]配置系数（将领）'!Q596,"")))</f>
        <v/>
      </c>
      <c r="S596" s="208">
        <f>IF($H596="步将",'[3]配置系数（将领）'!R596,IF($H596="骑将",'[4]配置系数（将领）'!R596,IF($H596="弓将",'[5]配置系数（将领）'!R596,"")))</f>
        <v>0</v>
      </c>
      <c r="T596" s="208">
        <f>IF($H596="步将",'[3]配置系数（将领）'!S596,IF($H596="骑将",'[4]配置系数（将领）'!S596,IF($H596="弓将",'[5]配置系数（将领）'!S596,"")))</f>
        <v>0</v>
      </c>
      <c r="U596" s="208" t="str">
        <f ca="1">IF($H596="步将",'[3]配置系数（将领）'!T596,IF($H596="骑将",'[4]配置系数（将领）'!T596,IF($H596="弓将",'[5]配置系数（将领）'!T596,"")))</f>
        <v/>
      </c>
      <c r="V596" s="206">
        <f t="shared" ca="1" si="38"/>
        <v>1</v>
      </c>
      <c r="X596" s="208" t="str">
        <f ca="1">IF($H596="步将",'[3]配置系数（将领）'!W596,IF($H596="骑将",'[4]配置系数（将领）'!W596,IF($H596="弓将",'[5]配置系数（将领）'!W596,"")))</f>
        <v/>
      </c>
      <c r="Y596" s="208" t="str">
        <f ca="1">IF($H596="步将",'[3]配置系数（将领）'!X596,IF($H596="骑将",'[4]配置系数（将领）'!X596,IF($H596="弓将",'[5]配置系数（将领）'!X596,"")))</f>
        <v/>
      </c>
      <c r="Z596" s="208">
        <f>IF($H596="步将",'[3]配置系数（将领）'!Y596,IF($H596="骑将",'[4]配置系数（将领）'!Y596,IF($H596="弓将",'[5]配置系数（将领）'!Y596,"")))</f>
        <v>0</v>
      </c>
      <c r="AA596" s="208">
        <f>IF($H596="步将",'[3]配置系数（将领）'!Z596,IF($H596="骑将",'[4]配置系数（将领）'!Z596,IF($H596="弓将",'[5]配置系数（将领）'!Z596,"")))</f>
        <v>0</v>
      </c>
      <c r="AB596" s="208" t="str">
        <f ca="1">IF($H596="步将",'[3]配置系数（将领）'!AA596,IF($H596="骑将",'[4]配置系数（将领）'!AA596,IF($H596="弓将",'[5]配置系数（将领）'!AA596,"")))</f>
        <v/>
      </c>
      <c r="AC596" s="206">
        <f t="shared" ca="1" si="39"/>
        <v>1</v>
      </c>
    </row>
    <row r="597" spans="3:29" x14ac:dyDescent="0.15">
      <c r="C597" s="107">
        <v>589</v>
      </c>
      <c r="D597" s="69">
        <f>IFERROR(MATCH(C597,索引!J:J,0),D596)</f>
        <v>55</v>
      </c>
      <c r="E597" s="69">
        <f t="shared" si="36"/>
        <v>5</v>
      </c>
      <c r="F597" s="69">
        <f>INDEX(索引!$F:$F,D597,1)</f>
        <v>10048</v>
      </c>
      <c r="G597" s="69" t="str">
        <f>INDEX(索引!$E:$E,D597,1)</f>
        <v>魏延</v>
      </c>
      <c r="H597" s="69" t="str">
        <f>INDEX(索引!$G:$G,D597,1)</f>
        <v>骑将</v>
      </c>
      <c r="J597" s="208" t="str">
        <f ca="1">IF($H597="步将",'[3]配置系数（将领）'!I597,IF($H597="骑将",'[4]配置系数（将领）'!I597,IF($H597="弓将",'[5]配置系数（将领）'!I597,"")))</f>
        <v>1004800000301</v>
      </c>
      <c r="K597" s="208" t="str">
        <f ca="1">IF($H597="步将",'[3]配置系数（将领）'!J597,IF($H597="骑将",'[4]配置系数（将领）'!J597,IF($H597="弓将",'[5]配置系数（将领）'!J597,"")))</f>
        <v>被动技能1:魏延和自己的士兵开场留在原地蛰伏，隐蔽5秒，蛰伏结束后接下来的20秒内提高10移速和{0}护甲，士兵伤害提高{1}%，士兵击杀目标会再次触发蛰伏。</v>
      </c>
      <c r="L597" s="208">
        <f>IF($H597="步将",'[3]配置系数（将领）'!K597,IF($H597="骑将",'[4]配置系数（将领）'!K597,IF($H597="弓将",'[5]配置系数（将领）'!K597,"")))</f>
        <v>0</v>
      </c>
      <c r="M597" s="208">
        <f>IF($H597="步将",'[3]配置系数（将领）'!L597,IF($H597="骑将",'[4]配置系数（将领）'!L597,IF($H597="弓将",'[5]配置系数（将领）'!L597,"")))</f>
        <v>0</v>
      </c>
      <c r="N597" s="208" t="str">
        <f ca="1">IF($H597="步将",'[3]配置系数（将领）'!M597,IF($H597="骑将",'[4]配置系数（将领）'!M597,IF($H597="弓将",'[5]配置系数（将领）'!M597,"")))</f>
        <v>80+120+160+200+240+280+320+360+400+440+480+520+560+600+640+680+720</v>
      </c>
      <c r="O597" s="206">
        <f t="shared" ca="1" si="37"/>
        <v>1</v>
      </c>
      <c r="Q597" s="208" t="str">
        <f ca="1">IF($H597="步将",'[3]配置系数（将领）'!P597,IF($H597="骑将",'[4]配置系数（将领）'!P597,IF($H597="弓将",'[5]配置系数（将领）'!P597,"")))</f>
        <v/>
      </c>
      <c r="R597" s="208" t="str">
        <f ca="1">IF($H597="步将",'[3]配置系数（将领）'!Q597,IF($H597="骑将",'[4]配置系数（将领）'!Q597,IF($H597="弓将",'[5]配置系数（将领）'!Q597,"")))</f>
        <v/>
      </c>
      <c r="S597" s="208">
        <f>IF($H597="步将",'[3]配置系数（将领）'!R597,IF($H597="骑将",'[4]配置系数（将领）'!R597,IF($H597="弓将",'[5]配置系数（将领）'!R597,"")))</f>
        <v>0</v>
      </c>
      <c r="T597" s="208">
        <f>IF($H597="步将",'[3]配置系数（将领）'!S597,IF($H597="骑将",'[4]配置系数（将领）'!S597,IF($H597="弓将",'[5]配置系数（将领）'!S597,"")))</f>
        <v>0</v>
      </c>
      <c r="U597" s="208" t="str">
        <f ca="1">IF($H597="步将",'[3]配置系数（将领）'!T597,IF($H597="骑将",'[4]配置系数（将领）'!T597,IF($H597="弓将",'[5]配置系数（将领）'!T597,"")))</f>
        <v/>
      </c>
      <c r="V597" s="206">
        <f t="shared" ca="1" si="38"/>
        <v>1</v>
      </c>
      <c r="X597" s="208" t="str">
        <f ca="1">IF($H597="步将",'[3]配置系数（将领）'!W597,IF($H597="骑将",'[4]配置系数（将领）'!W597,IF($H597="弓将",'[5]配置系数（将领）'!W597,"")))</f>
        <v/>
      </c>
      <c r="Y597" s="208" t="str">
        <f ca="1">IF($H597="步将",'[3]配置系数（将领）'!X597,IF($H597="骑将",'[4]配置系数（将领）'!X597,IF($H597="弓将",'[5]配置系数（将领）'!X597,"")))</f>
        <v/>
      </c>
      <c r="Z597" s="208">
        <f>IF($H597="步将",'[3]配置系数（将领）'!Y597,IF($H597="骑将",'[4]配置系数（将领）'!Y597,IF($H597="弓将",'[5]配置系数（将领）'!Y597,"")))</f>
        <v>0</v>
      </c>
      <c r="AA597" s="208">
        <f>IF($H597="步将",'[3]配置系数（将领）'!Z597,IF($H597="骑将",'[4]配置系数（将领）'!Z597,IF($H597="弓将",'[5]配置系数（将领）'!Z597,"")))</f>
        <v>0</v>
      </c>
      <c r="AB597" s="208" t="str">
        <f ca="1">IF($H597="步将",'[3]配置系数（将领）'!AA597,IF($H597="骑将",'[4]配置系数（将领）'!AA597,IF($H597="弓将",'[5]配置系数（将领）'!AA597,"")))</f>
        <v/>
      </c>
      <c r="AC597" s="206">
        <f t="shared" ca="1" si="39"/>
        <v>1</v>
      </c>
    </row>
    <row r="598" spans="3:29" x14ac:dyDescent="0.15">
      <c r="C598" s="107">
        <v>590</v>
      </c>
      <c r="D598" s="69">
        <f>IFERROR(MATCH(C598,索引!J:J,0),D597)</f>
        <v>55</v>
      </c>
      <c r="E598" s="69">
        <f t="shared" si="36"/>
        <v>6</v>
      </c>
      <c r="F598" s="69">
        <f>INDEX(索引!$F:$F,D598,1)</f>
        <v>10048</v>
      </c>
      <c r="G598" s="69" t="str">
        <f>INDEX(索引!$E:$E,D598,1)</f>
        <v>魏延</v>
      </c>
      <c r="H598" s="69" t="str">
        <f>INDEX(索引!$G:$G,D598,1)</f>
        <v>骑将</v>
      </c>
      <c r="J598" s="208" t="str">
        <f ca="1">IF($H598="步将",'[3]配置系数（将领）'!I598,IF($H598="骑将",'[4]配置系数（将领）'!I598,IF($H598="弓将",'[5]配置系数（将领）'!I598,"")))</f>
        <v>1004800000302</v>
      </c>
      <c r="K598" s="208" t="str">
        <f ca="1">IF($H598="步将",'[3]配置系数（将领）'!J598,IF($H598="骑将",'[4]配置系数（将领）'!J598,IF($H598="弓将",'[5]配置系数（将领）'!J598,"")))</f>
        <v>被动技能1:魏延和自己的士兵开场留在原地蛰伏，隐蔽5秒，蛰伏结束后接下来的20秒内提高10移速和{0}护甲，士兵伤害提高{1}%，士兵击杀目标会再次触发蛰伏。</v>
      </c>
      <c r="L598" s="208">
        <f>IF($H598="步将",'[3]配置系数（将领）'!K598,IF($H598="骑将",'[4]配置系数（将领）'!K598,IF($H598="弓将",'[5]配置系数（将领）'!K598,"")))</f>
        <v>0</v>
      </c>
      <c r="M598" s="208">
        <f>IF($H598="步将",'[3]配置系数（将领）'!L598,IF($H598="骑将",'[4]配置系数（将领）'!L598,IF($H598="弓将",'[5]配置系数（将领）'!L598,"")))</f>
        <v>0</v>
      </c>
      <c r="N598" s="208" t="str">
        <f ca="1">IF($H598="步将",'[3]配置系数（将领）'!M598,IF($H598="骑将",'[4]配置系数（将领）'!M598,IF($H598="弓将",'[5]配置系数（将领）'!M598,"")))</f>
        <v>0.05+0.1+0.15+0.2+0.25+0.3+0.35+0.4+0.45+0.5+0.55+0.6+0.65+0.7+0.75+0.8+0.85</v>
      </c>
      <c r="O598" s="206">
        <f t="shared" ca="1" si="37"/>
        <v>100</v>
      </c>
      <c r="Q598" s="208" t="str">
        <f ca="1">IF($H598="步将",'[3]配置系数（将领）'!P598,IF($H598="骑将",'[4]配置系数（将领）'!P598,IF($H598="弓将",'[5]配置系数（将领）'!P598,"")))</f>
        <v/>
      </c>
      <c r="R598" s="208" t="str">
        <f ca="1">IF($H598="步将",'[3]配置系数（将领）'!Q598,IF($H598="骑将",'[4]配置系数（将领）'!Q598,IF($H598="弓将",'[5]配置系数（将领）'!Q598,"")))</f>
        <v/>
      </c>
      <c r="S598" s="208">
        <f>IF($H598="步将",'[3]配置系数（将领）'!R598,IF($H598="骑将",'[4]配置系数（将领）'!R598,IF($H598="弓将",'[5]配置系数（将领）'!R598,"")))</f>
        <v>0</v>
      </c>
      <c r="T598" s="208">
        <f>IF($H598="步将",'[3]配置系数（将领）'!S598,IF($H598="骑将",'[4]配置系数（将领）'!S598,IF($H598="弓将",'[5]配置系数（将领）'!S598,"")))</f>
        <v>0</v>
      </c>
      <c r="U598" s="208" t="str">
        <f ca="1">IF($H598="步将",'[3]配置系数（将领）'!T598,IF($H598="骑将",'[4]配置系数（将领）'!T598,IF($H598="弓将",'[5]配置系数（将领）'!T598,"")))</f>
        <v/>
      </c>
      <c r="V598" s="206">
        <f t="shared" ca="1" si="38"/>
        <v>1</v>
      </c>
      <c r="X598" s="208" t="str">
        <f ca="1">IF($H598="步将",'[3]配置系数（将领）'!W598,IF($H598="骑将",'[4]配置系数（将领）'!W598,IF($H598="弓将",'[5]配置系数（将领）'!W598,"")))</f>
        <v/>
      </c>
      <c r="Y598" s="208" t="str">
        <f ca="1">IF($H598="步将",'[3]配置系数（将领）'!X598,IF($H598="骑将",'[4]配置系数（将领）'!X598,IF($H598="弓将",'[5]配置系数（将领）'!X598,"")))</f>
        <v/>
      </c>
      <c r="Z598" s="208">
        <f>IF($H598="步将",'[3]配置系数（将领）'!Y598,IF($H598="骑将",'[4]配置系数（将领）'!Y598,IF($H598="弓将",'[5]配置系数（将领）'!Y598,"")))</f>
        <v>0</v>
      </c>
      <c r="AA598" s="208">
        <f>IF($H598="步将",'[3]配置系数（将领）'!Z598,IF($H598="骑将",'[4]配置系数（将领）'!Z598,IF($H598="弓将",'[5]配置系数（将领）'!Z598,"")))</f>
        <v>0</v>
      </c>
      <c r="AB598" s="208" t="str">
        <f ca="1">IF($H598="步将",'[3]配置系数（将领）'!AA598,IF($H598="骑将",'[4]配置系数（将领）'!AA598,IF($H598="弓将",'[5]配置系数（将领）'!AA598,"")))</f>
        <v/>
      </c>
      <c r="AC598" s="206">
        <f t="shared" ca="1" si="39"/>
        <v>1</v>
      </c>
    </row>
    <row r="599" spans="3:29" x14ac:dyDescent="0.15">
      <c r="C599" s="107">
        <v>591</v>
      </c>
      <c r="D599" s="69">
        <f>IFERROR(MATCH(C599,索引!J:J,0),D598)</f>
        <v>55</v>
      </c>
      <c r="E599" s="69">
        <f t="shared" si="36"/>
        <v>7</v>
      </c>
      <c r="F599" s="69">
        <f>INDEX(索引!$F:$F,D599,1)</f>
        <v>10048</v>
      </c>
      <c r="G599" s="69" t="str">
        <f>INDEX(索引!$E:$E,D599,1)</f>
        <v>魏延</v>
      </c>
      <c r="H599" s="69" t="str">
        <f>INDEX(索引!$G:$G,D599,1)</f>
        <v>骑将</v>
      </c>
      <c r="J599" s="208" t="str">
        <f ca="1">IF($H599="步将",'[3]配置系数（将领）'!I599,IF($H599="骑将",'[4]配置系数（将领）'!I599,IF($H599="弓将",'[5]配置系数（将领）'!I599,"")))</f>
        <v>1004800000401</v>
      </c>
      <c r="K599" s="208" t="str">
        <f ca="1">IF($H599="步将",'[3]配置系数（将领）'!J599,IF($H599="骑将",'[4]配置系数（将领）'!J599,IF($H599="弓将",'[5]配置系数（将领）'!J599,"")))</f>
        <v>输入太多技能！！</v>
      </c>
      <c r="L599" s="208">
        <f>IF($H599="步将",'[3]配置系数（将领）'!K599,IF($H599="骑将",'[4]配置系数（将领）'!K599,IF($H599="弓将",'[5]配置系数（将领）'!K599,"")))</f>
        <v>0</v>
      </c>
      <c r="M599" s="208">
        <f>IF($H599="步将",'[3]配置系数（将领）'!L599,IF($H599="骑将",'[4]配置系数（将领）'!L599,IF($H599="弓将",'[5]配置系数（将领）'!L599,"")))</f>
        <v>0</v>
      </c>
      <c r="N599" s="208" t="str">
        <f ca="1">IF($H599="步将",'[3]配置系数（将领）'!M599,IF($H599="骑将",'[4]配置系数（将领）'!M599,IF($H599="弓将",'[5]配置系数（将领）'!M599,"")))</f>
        <v>0.3+0.3+0.3+0.3+0.3+0.3+0.3+0.3+0.3+0.3+0.3+0.3+0.3+0.3+0.3+0.3+0.3</v>
      </c>
      <c r="O599" s="206">
        <f t="shared" ca="1" si="37"/>
        <v>1</v>
      </c>
      <c r="Q599" s="208" t="str">
        <f ca="1">IF($H599="步将",'[3]配置系数（将领）'!P599,IF($H599="骑将",'[4]配置系数（将领）'!P599,IF($H599="弓将",'[5]配置系数（将领）'!P599,"")))</f>
        <v/>
      </c>
      <c r="R599" s="208" t="str">
        <f ca="1">IF($H599="步将",'[3]配置系数（将领）'!Q599,IF($H599="骑将",'[4]配置系数（将领）'!Q599,IF($H599="弓将",'[5]配置系数（将领）'!Q599,"")))</f>
        <v/>
      </c>
      <c r="S599" s="208">
        <f>IF($H599="步将",'[3]配置系数（将领）'!R599,IF($H599="骑将",'[4]配置系数（将领）'!R599,IF($H599="弓将",'[5]配置系数（将领）'!R599,"")))</f>
        <v>0</v>
      </c>
      <c r="T599" s="208">
        <f>IF($H599="步将",'[3]配置系数（将领）'!S599,IF($H599="骑将",'[4]配置系数（将领）'!S599,IF($H599="弓将",'[5]配置系数（将领）'!S599,"")))</f>
        <v>0</v>
      </c>
      <c r="U599" s="208" t="str">
        <f ca="1">IF($H599="步将",'[3]配置系数（将领）'!T599,IF($H599="骑将",'[4]配置系数（将领）'!T599,IF($H599="弓将",'[5]配置系数（将领）'!T599,"")))</f>
        <v/>
      </c>
      <c r="V599" s="206">
        <f t="shared" ca="1" si="38"/>
        <v>1</v>
      </c>
      <c r="X599" s="208" t="str">
        <f ca="1">IF($H599="步将",'[3]配置系数（将领）'!W599,IF($H599="骑将",'[4]配置系数（将领）'!W599,IF($H599="弓将",'[5]配置系数（将领）'!W599,"")))</f>
        <v/>
      </c>
      <c r="Y599" s="208" t="str">
        <f ca="1">IF($H599="步将",'[3]配置系数（将领）'!X599,IF($H599="骑将",'[4]配置系数（将领）'!X599,IF($H599="弓将",'[5]配置系数（将领）'!X599,"")))</f>
        <v/>
      </c>
      <c r="Z599" s="208">
        <f>IF($H599="步将",'[3]配置系数（将领）'!Y599,IF($H599="骑将",'[4]配置系数（将领）'!Y599,IF($H599="弓将",'[5]配置系数（将领）'!Y599,"")))</f>
        <v>0</v>
      </c>
      <c r="AA599" s="208">
        <f>IF($H599="步将",'[3]配置系数（将领）'!Z599,IF($H599="骑将",'[4]配置系数（将领）'!Z599,IF($H599="弓将",'[5]配置系数（将领）'!Z599,"")))</f>
        <v>0</v>
      </c>
      <c r="AB599" s="208" t="str">
        <f ca="1">IF($H599="步将",'[3]配置系数（将领）'!AA599,IF($H599="骑将",'[4]配置系数（将领）'!AA599,IF($H599="弓将",'[5]配置系数（将领）'!AA599,"")))</f>
        <v/>
      </c>
      <c r="AC599" s="206">
        <f t="shared" ca="1" si="39"/>
        <v>1</v>
      </c>
    </row>
    <row r="600" spans="3:29" x14ac:dyDescent="0.15">
      <c r="C600" s="107">
        <v>592</v>
      </c>
      <c r="D600" s="69">
        <f>IFERROR(MATCH(C600,索引!J:J,0),D599)</f>
        <v>55</v>
      </c>
      <c r="E600" s="69">
        <f t="shared" si="36"/>
        <v>8</v>
      </c>
      <c r="F600" s="69">
        <f>INDEX(索引!$F:$F,D600,1)</f>
        <v>10048</v>
      </c>
      <c r="G600" s="69" t="str">
        <f>INDEX(索引!$E:$E,D600,1)</f>
        <v>魏延</v>
      </c>
      <c r="H600" s="69" t="str">
        <f>INDEX(索引!$G:$G,D600,1)</f>
        <v>骑将</v>
      </c>
      <c r="J600" s="208" t="str">
        <f ca="1">IF($H600="步将",'[3]配置系数（将领）'!I600,IF($H600="骑将",'[4]配置系数（将领）'!I600,IF($H600="弓将",'[5]配置系数（将领）'!I600,"")))</f>
        <v>1004800000402</v>
      </c>
      <c r="K600" s="208" t="str">
        <f ca="1">IF($H600="步将",'[3]配置系数（将领）'!J600,IF($H600="骑将",'[4]配置系数（将领）'!J600,IF($H600="弓将",'[5]配置系数（将领）'!J600,"")))</f>
        <v>输入太多技能！！</v>
      </c>
      <c r="L600" s="208">
        <f>IF($H600="步将",'[3]配置系数（将领）'!K600,IF($H600="骑将",'[4]配置系数（将领）'!K600,IF($H600="弓将",'[5]配置系数（将领）'!K600,"")))</f>
        <v>0</v>
      </c>
      <c r="M600" s="208">
        <f>IF($H600="步将",'[3]配置系数（将领）'!L600,IF($H600="骑将",'[4]配置系数（将领）'!L600,IF($H600="弓将",'[5]配置系数（将领）'!L600,"")))</f>
        <v>0</v>
      </c>
      <c r="N600" s="208" t="str">
        <f ca="1">IF($H600="步将",'[3]配置系数（将领）'!M600,IF($H600="骑将",'[4]配置系数（将领）'!M600,IF($H600="弓将",'[5]配置系数（将领）'!M600,"")))</f>
        <v>0++++++++++++++++</v>
      </c>
      <c r="O600" s="206">
        <f t="shared" ca="1" si="37"/>
        <v>1</v>
      </c>
      <c r="Q600" s="208" t="str">
        <f ca="1">IF($H600="步将",'[3]配置系数（将领）'!P600,IF($H600="骑将",'[4]配置系数（将领）'!P600,IF($H600="弓将",'[5]配置系数（将领）'!P600,"")))</f>
        <v/>
      </c>
      <c r="R600" s="208" t="str">
        <f ca="1">IF($H600="步将",'[3]配置系数（将领）'!Q600,IF($H600="骑将",'[4]配置系数（将领）'!Q600,IF($H600="弓将",'[5]配置系数（将领）'!Q600,"")))</f>
        <v/>
      </c>
      <c r="S600" s="208">
        <f>IF($H600="步将",'[3]配置系数（将领）'!R600,IF($H600="骑将",'[4]配置系数（将领）'!R600,IF($H600="弓将",'[5]配置系数（将领）'!R600,"")))</f>
        <v>0</v>
      </c>
      <c r="T600" s="208">
        <f>IF($H600="步将",'[3]配置系数（将领）'!S600,IF($H600="骑将",'[4]配置系数（将领）'!S600,IF($H600="弓将",'[5]配置系数（将领）'!S600,"")))</f>
        <v>0</v>
      </c>
      <c r="U600" s="208" t="str">
        <f ca="1">IF($H600="步将",'[3]配置系数（将领）'!T600,IF($H600="骑将",'[4]配置系数（将领）'!T600,IF($H600="弓将",'[5]配置系数（将领）'!T600,"")))</f>
        <v/>
      </c>
      <c r="V600" s="206">
        <f t="shared" ca="1" si="38"/>
        <v>1</v>
      </c>
      <c r="X600" s="208" t="str">
        <f ca="1">IF($H600="步将",'[3]配置系数（将领）'!W600,IF($H600="骑将",'[4]配置系数（将领）'!W600,IF($H600="弓将",'[5]配置系数（将领）'!W600,"")))</f>
        <v/>
      </c>
      <c r="Y600" s="208" t="str">
        <f ca="1">IF($H600="步将",'[3]配置系数（将领）'!X600,IF($H600="骑将",'[4]配置系数（将领）'!X600,IF($H600="弓将",'[5]配置系数（将领）'!X600,"")))</f>
        <v/>
      </c>
      <c r="Z600" s="208">
        <f>IF($H600="步将",'[3]配置系数（将领）'!Y600,IF($H600="骑将",'[4]配置系数（将领）'!Y600,IF($H600="弓将",'[5]配置系数（将领）'!Y600,"")))</f>
        <v>0</v>
      </c>
      <c r="AA600" s="208">
        <f>IF($H600="步将",'[3]配置系数（将领）'!Z600,IF($H600="骑将",'[4]配置系数（将领）'!Z600,IF($H600="弓将",'[5]配置系数（将领）'!Z600,"")))</f>
        <v>0</v>
      </c>
      <c r="AB600" s="208" t="str">
        <f ca="1">IF($H600="步将",'[3]配置系数（将领）'!AA600,IF($H600="骑将",'[4]配置系数（将领）'!AA600,IF($H600="弓将",'[5]配置系数（将领）'!AA600,"")))</f>
        <v/>
      </c>
      <c r="AC600" s="206">
        <f t="shared" ca="1" si="39"/>
        <v>1</v>
      </c>
    </row>
    <row r="601" spans="3:29" x14ac:dyDescent="0.15">
      <c r="C601" s="107">
        <v>593</v>
      </c>
      <c r="D601" s="69">
        <f>IFERROR(MATCH(C601,索引!J:J,0),D600)</f>
        <v>55</v>
      </c>
      <c r="E601" s="69">
        <f t="shared" si="36"/>
        <v>9</v>
      </c>
      <c r="F601" s="69">
        <f>INDEX(索引!$F:$F,D601,1)</f>
        <v>10048</v>
      </c>
      <c r="G601" s="69" t="str">
        <f>INDEX(索引!$E:$E,D601,1)</f>
        <v>魏延</v>
      </c>
      <c r="H601" s="69" t="str">
        <f>INDEX(索引!$G:$G,D601,1)</f>
        <v>骑将</v>
      </c>
      <c r="J601" s="208" t="str">
        <f ca="1">IF($H601="步将",'[3]配置系数（将领）'!I601,IF($H601="骑将",'[4]配置系数（将领）'!I601,IF($H601="弓将",'[5]配置系数（将领）'!I601,"")))</f>
        <v>1004800000501</v>
      </c>
      <c r="K601" s="208" t="str">
        <f ca="1">IF($H601="步将",'[3]配置系数（将领）'!J601,IF($H601="骑将",'[4]配置系数（将领）'!J601,IF($H601="弓将",'[5]配置系数（将领）'!J601,"")))</f>
        <v>输入太多技能！！</v>
      </c>
      <c r="L601" s="208">
        <f>IF($H601="步将",'[3]配置系数（将领）'!K601,IF($H601="骑将",'[4]配置系数（将领）'!K601,IF($H601="弓将",'[5]配置系数（将领）'!K601,"")))</f>
        <v>0</v>
      </c>
      <c r="M601" s="208">
        <f>IF($H601="步将",'[3]配置系数（将领）'!L601,IF($H601="骑将",'[4]配置系数（将领）'!L601,IF($H601="弓将",'[5]配置系数（将领）'!L601,"")))</f>
        <v>0</v>
      </c>
      <c r="N601" s="208" t="str">
        <f ca="1">IF($H601="步将",'[3]配置系数（将领）'!M601,IF($H601="骑将",'[4]配置系数（将领）'!M601,IF($H601="弓将",'[5]配置系数（将领）'!M601,"")))</f>
        <v>0.2+0.2+0.2+0.2+0.2+0.2+0.2+0.2+0.2+0.2+0.2+0.2+0.2+0.2+0.2+0.2+0.2</v>
      </c>
      <c r="O601" s="206">
        <f t="shared" ca="1" si="37"/>
        <v>1</v>
      </c>
      <c r="Q601" s="208" t="str">
        <f ca="1">IF($H601="步将",'[3]配置系数（将领）'!P601,IF($H601="骑将",'[4]配置系数（将领）'!P601,IF($H601="弓将",'[5]配置系数（将领）'!P601,"")))</f>
        <v/>
      </c>
      <c r="R601" s="208" t="str">
        <f ca="1">IF($H601="步将",'[3]配置系数（将领）'!Q601,IF($H601="骑将",'[4]配置系数（将领）'!Q601,IF($H601="弓将",'[5]配置系数（将领）'!Q601,"")))</f>
        <v/>
      </c>
      <c r="S601" s="208">
        <f>IF($H601="步将",'[3]配置系数（将领）'!R601,IF($H601="骑将",'[4]配置系数（将领）'!R601,IF($H601="弓将",'[5]配置系数（将领）'!R601,"")))</f>
        <v>0</v>
      </c>
      <c r="T601" s="208">
        <f>IF($H601="步将",'[3]配置系数（将领）'!S601,IF($H601="骑将",'[4]配置系数（将领）'!S601,IF($H601="弓将",'[5]配置系数（将领）'!S601,"")))</f>
        <v>0</v>
      </c>
      <c r="U601" s="208" t="str">
        <f ca="1">IF($H601="步将",'[3]配置系数（将领）'!T601,IF($H601="骑将",'[4]配置系数（将领）'!T601,IF($H601="弓将",'[5]配置系数（将领）'!T601,"")))</f>
        <v/>
      </c>
      <c r="V601" s="206">
        <f t="shared" ca="1" si="38"/>
        <v>1</v>
      </c>
      <c r="X601" s="208" t="str">
        <f ca="1">IF($H601="步将",'[3]配置系数（将领）'!W601,IF($H601="骑将",'[4]配置系数（将领）'!W601,IF($H601="弓将",'[5]配置系数（将领）'!W601,"")))</f>
        <v/>
      </c>
      <c r="Y601" s="208" t="str">
        <f ca="1">IF($H601="步将",'[3]配置系数（将领）'!X601,IF($H601="骑将",'[4]配置系数（将领）'!X601,IF($H601="弓将",'[5]配置系数（将领）'!X601,"")))</f>
        <v/>
      </c>
      <c r="Z601" s="208">
        <f>IF($H601="步将",'[3]配置系数（将领）'!Y601,IF($H601="骑将",'[4]配置系数（将领）'!Y601,IF($H601="弓将",'[5]配置系数（将领）'!Y601,"")))</f>
        <v>0</v>
      </c>
      <c r="AA601" s="208">
        <f>IF($H601="步将",'[3]配置系数（将领）'!Z601,IF($H601="骑将",'[4]配置系数（将领）'!Z601,IF($H601="弓将",'[5]配置系数（将领）'!Z601,"")))</f>
        <v>0</v>
      </c>
      <c r="AB601" s="208" t="str">
        <f ca="1">IF($H601="步将",'[3]配置系数（将领）'!AA601,IF($H601="骑将",'[4]配置系数（将领）'!AA601,IF($H601="弓将",'[5]配置系数（将领）'!AA601,"")))</f>
        <v/>
      </c>
      <c r="AC601" s="206">
        <f t="shared" ca="1" si="39"/>
        <v>1</v>
      </c>
    </row>
    <row r="602" spans="3:29" x14ac:dyDescent="0.15">
      <c r="C602" s="107">
        <v>594</v>
      </c>
      <c r="D602" s="69">
        <f>IFERROR(MATCH(C602,索引!J:J,0),D601)</f>
        <v>55</v>
      </c>
      <c r="E602" s="69">
        <f t="shared" si="36"/>
        <v>10</v>
      </c>
      <c r="F602" s="69">
        <f>INDEX(索引!$F:$F,D602,1)</f>
        <v>10048</v>
      </c>
      <c r="G602" s="69" t="str">
        <f>INDEX(索引!$E:$E,D602,1)</f>
        <v>魏延</v>
      </c>
      <c r="H602" s="69" t="str">
        <f>INDEX(索引!$G:$G,D602,1)</f>
        <v>骑将</v>
      </c>
      <c r="J602" s="208" t="str">
        <f ca="1">IF($H602="步将",'[3]配置系数（将领）'!I602,IF($H602="骑将",'[4]配置系数（将领）'!I602,IF($H602="弓将",'[5]配置系数（将领）'!I602,"")))</f>
        <v>1004800000502</v>
      </c>
      <c r="K602" s="208" t="str">
        <f ca="1">IF($H602="步将",'[3]配置系数（将领）'!J602,IF($H602="骑将",'[4]配置系数（将领）'!J602,IF($H602="弓将",'[5]配置系数（将领）'!J602,"")))</f>
        <v>输入太多技能！！</v>
      </c>
      <c r="L602" s="208">
        <f>IF($H602="步将",'[3]配置系数（将领）'!K602,IF($H602="骑将",'[4]配置系数（将领）'!K602,IF($H602="弓将",'[5]配置系数（将领）'!K602,"")))</f>
        <v>0</v>
      </c>
      <c r="M602" s="208">
        <f>IF($H602="步将",'[3]配置系数（将领）'!L602,IF($H602="骑将",'[4]配置系数（将领）'!L602,IF($H602="弓将",'[5]配置系数（将领）'!L602,"")))</f>
        <v>0</v>
      </c>
      <c r="N602" s="208" t="str">
        <f ca="1">IF($H602="步将",'[3]配置系数（将领）'!M602,IF($H602="骑将",'[4]配置系数（将领）'!M602,IF($H602="弓将",'[5]配置系数（将领）'!M602,"")))</f>
        <v>0.25+0.25+0.25+0.25+0.25+0.25+0.25+0.25+0.25+0.25+0.25+0.25+0.25+0.25+0.25+0.25+0.25</v>
      </c>
      <c r="O602" s="206">
        <f t="shared" ca="1" si="37"/>
        <v>1</v>
      </c>
      <c r="Q602" s="208" t="str">
        <f ca="1">IF($H602="步将",'[3]配置系数（将领）'!P602,IF($H602="骑将",'[4]配置系数（将领）'!P602,IF($H602="弓将",'[5]配置系数（将领）'!P602,"")))</f>
        <v/>
      </c>
      <c r="R602" s="208" t="str">
        <f ca="1">IF($H602="步将",'[3]配置系数（将领）'!Q602,IF($H602="骑将",'[4]配置系数（将领）'!Q602,IF($H602="弓将",'[5]配置系数（将领）'!Q602,"")))</f>
        <v/>
      </c>
      <c r="S602" s="208">
        <f>IF($H602="步将",'[3]配置系数（将领）'!R602,IF($H602="骑将",'[4]配置系数（将领）'!R602,IF($H602="弓将",'[5]配置系数（将领）'!R602,"")))</f>
        <v>0</v>
      </c>
      <c r="T602" s="208">
        <f>IF($H602="步将",'[3]配置系数（将领）'!S602,IF($H602="骑将",'[4]配置系数（将领）'!S602,IF($H602="弓将",'[5]配置系数（将领）'!S602,"")))</f>
        <v>0</v>
      </c>
      <c r="U602" s="208" t="str">
        <f ca="1">IF($H602="步将",'[3]配置系数（将领）'!T602,IF($H602="骑将",'[4]配置系数（将领）'!T602,IF($H602="弓将",'[5]配置系数（将领）'!T602,"")))</f>
        <v/>
      </c>
      <c r="V602" s="206">
        <f t="shared" ca="1" si="38"/>
        <v>1</v>
      </c>
      <c r="X602" s="208" t="str">
        <f ca="1">IF($H602="步将",'[3]配置系数（将领）'!W602,IF($H602="骑将",'[4]配置系数（将领）'!W602,IF($H602="弓将",'[5]配置系数（将领）'!W602,"")))</f>
        <v/>
      </c>
      <c r="Y602" s="208" t="str">
        <f ca="1">IF($H602="步将",'[3]配置系数（将领）'!X602,IF($H602="骑将",'[4]配置系数（将领）'!X602,IF($H602="弓将",'[5]配置系数（将领）'!X602,"")))</f>
        <v/>
      </c>
      <c r="Z602" s="208">
        <f>IF($H602="步将",'[3]配置系数（将领）'!Y602,IF($H602="骑将",'[4]配置系数（将领）'!Y602,IF($H602="弓将",'[5]配置系数（将领）'!Y602,"")))</f>
        <v>0</v>
      </c>
      <c r="AA602" s="208">
        <f>IF($H602="步将",'[3]配置系数（将领）'!Z602,IF($H602="骑将",'[4]配置系数（将领）'!Z602,IF($H602="弓将",'[5]配置系数（将领）'!Z602,"")))</f>
        <v>0</v>
      </c>
      <c r="AB602" s="208" t="str">
        <f ca="1">IF($H602="步将",'[3]配置系数（将领）'!AA602,IF($H602="骑将",'[4]配置系数（将领）'!AA602,IF($H602="弓将",'[5]配置系数（将领）'!AA602,"")))</f>
        <v/>
      </c>
      <c r="AC602" s="206">
        <f t="shared" ca="1" si="39"/>
        <v>1</v>
      </c>
    </row>
    <row r="603" spans="3:29" x14ac:dyDescent="0.15">
      <c r="C603" s="107">
        <v>595</v>
      </c>
      <c r="D603" s="69">
        <f>IFERROR(MATCH(C603,索引!J:J,0),D602)</f>
        <v>55</v>
      </c>
      <c r="E603" s="69">
        <f t="shared" si="36"/>
        <v>11</v>
      </c>
      <c r="F603" s="69">
        <f>INDEX(索引!$F:$F,D603,1)</f>
        <v>10048</v>
      </c>
      <c r="G603" s="69" t="str">
        <f>INDEX(索引!$E:$E,D603,1)</f>
        <v>魏延</v>
      </c>
      <c r="H603" s="69" t="str">
        <f>INDEX(索引!$G:$G,D603,1)</f>
        <v>骑将</v>
      </c>
      <c r="J603" s="208" t="str">
        <f ca="1">IF($H603="步将",'[3]配置系数（将领）'!I603,IF($H603="骑将",'[4]配置系数（将领）'!I603,IF($H603="弓将",'[5]配置系数（将领）'!I603,"")))</f>
        <v/>
      </c>
      <c r="K603" s="208" t="str">
        <f ca="1">IF($H603="步将",'[3]配置系数（将领）'!J603,IF($H603="骑将",'[4]配置系数（将领）'!J603,IF($H603="弓将",'[5]配置系数（将领）'!J603,"")))</f>
        <v/>
      </c>
      <c r="L603" s="208">
        <f>IF($H603="步将",'[3]配置系数（将领）'!K603,IF($H603="骑将",'[4]配置系数（将领）'!K603,IF($H603="弓将",'[5]配置系数（将领）'!K603,"")))</f>
        <v>0</v>
      </c>
      <c r="M603" s="208">
        <f>IF($H603="步将",'[3]配置系数（将领）'!L603,IF($H603="骑将",'[4]配置系数（将领）'!L603,IF($H603="弓将",'[5]配置系数（将领）'!L603,"")))</f>
        <v>0</v>
      </c>
      <c r="N603" s="208" t="str">
        <f ca="1">IF($H603="步将",'[3]配置系数（将领）'!M603,IF($H603="骑将",'[4]配置系数（将领）'!M603,IF($H603="弓将",'[5]配置系数（将领）'!M603,"")))</f>
        <v/>
      </c>
      <c r="O603" s="206">
        <f t="shared" ca="1" si="37"/>
        <v>1</v>
      </c>
      <c r="Q603" s="208" t="str">
        <f ca="1">IF($H603="步将",'[3]配置系数（将领）'!P603,IF($H603="骑将",'[4]配置系数（将领）'!P603,IF($H603="弓将",'[5]配置系数（将领）'!P603,"")))</f>
        <v/>
      </c>
      <c r="R603" s="208" t="str">
        <f ca="1">IF($H603="步将",'[3]配置系数（将领）'!Q603,IF($H603="骑将",'[4]配置系数（将领）'!Q603,IF($H603="弓将",'[5]配置系数（将领）'!Q603,"")))</f>
        <v/>
      </c>
      <c r="S603" s="208">
        <f>IF($H603="步将",'[3]配置系数（将领）'!R603,IF($H603="骑将",'[4]配置系数（将领）'!R603,IF($H603="弓将",'[5]配置系数（将领）'!R603,"")))</f>
        <v>0</v>
      </c>
      <c r="T603" s="208">
        <f>IF($H603="步将",'[3]配置系数（将领）'!S603,IF($H603="骑将",'[4]配置系数（将领）'!S603,IF($H603="弓将",'[5]配置系数（将领）'!S603,"")))</f>
        <v>0</v>
      </c>
      <c r="U603" s="208" t="str">
        <f ca="1">IF($H603="步将",'[3]配置系数（将领）'!T603,IF($H603="骑将",'[4]配置系数（将领）'!T603,IF($H603="弓将",'[5]配置系数（将领）'!T603,"")))</f>
        <v/>
      </c>
      <c r="V603" s="206">
        <f t="shared" ca="1" si="38"/>
        <v>1</v>
      </c>
      <c r="X603" s="208" t="str">
        <f ca="1">IF($H603="步将",'[3]配置系数（将领）'!W603,IF($H603="骑将",'[4]配置系数（将领）'!W603,IF($H603="弓将",'[5]配置系数（将领）'!W603,"")))</f>
        <v/>
      </c>
      <c r="Y603" s="208" t="str">
        <f ca="1">IF($H603="步将",'[3]配置系数（将领）'!X603,IF($H603="骑将",'[4]配置系数（将领）'!X603,IF($H603="弓将",'[5]配置系数（将领）'!X603,"")))</f>
        <v/>
      </c>
      <c r="Z603" s="208">
        <f>IF($H603="步将",'[3]配置系数（将领）'!Y603,IF($H603="骑将",'[4]配置系数（将领）'!Y603,IF($H603="弓将",'[5]配置系数（将领）'!Y603,"")))</f>
        <v>0</v>
      </c>
      <c r="AA603" s="208">
        <f>IF($H603="步将",'[3]配置系数（将领）'!Z603,IF($H603="骑将",'[4]配置系数（将领）'!Z603,IF($H603="弓将",'[5]配置系数（将领）'!Z603,"")))</f>
        <v>0</v>
      </c>
      <c r="AB603" s="208" t="str">
        <f ca="1">IF($H603="步将",'[3]配置系数（将领）'!AA603,IF($H603="骑将",'[4]配置系数（将领）'!AA603,IF($H603="弓将",'[5]配置系数（将领）'!AA603,"")))</f>
        <v/>
      </c>
      <c r="AC603" s="206">
        <f t="shared" ca="1" si="39"/>
        <v>1</v>
      </c>
    </row>
    <row r="604" spans="3:29" x14ac:dyDescent="0.15">
      <c r="C604" s="107">
        <v>596</v>
      </c>
      <c r="D604" s="69">
        <f>IFERROR(MATCH(C604,索引!J:J,0),D603)</f>
        <v>55</v>
      </c>
      <c r="E604" s="69">
        <f t="shared" si="36"/>
        <v>12</v>
      </c>
      <c r="F604" s="69">
        <f>INDEX(索引!$F:$F,D604,1)</f>
        <v>10048</v>
      </c>
      <c r="G604" s="69" t="str">
        <f>INDEX(索引!$E:$E,D604,1)</f>
        <v>魏延</v>
      </c>
      <c r="H604" s="69" t="str">
        <f>INDEX(索引!$G:$G,D604,1)</f>
        <v>骑将</v>
      </c>
      <c r="J604" s="208" t="str">
        <f ca="1">IF($H604="步将",'[3]配置系数（将领）'!I604,IF($H604="骑将",'[4]配置系数（将领）'!I604,IF($H604="弓将",'[5]配置系数（将领）'!I604,"")))</f>
        <v/>
      </c>
      <c r="K604" s="208" t="str">
        <f ca="1">IF($H604="步将",'[3]配置系数（将领）'!J604,IF($H604="骑将",'[4]配置系数（将领）'!J604,IF($H604="弓将",'[5]配置系数（将领）'!J604,"")))</f>
        <v/>
      </c>
      <c r="L604" s="208">
        <f>IF($H604="步将",'[3]配置系数（将领）'!K604,IF($H604="骑将",'[4]配置系数（将领）'!K604,IF($H604="弓将",'[5]配置系数（将领）'!K604,"")))</f>
        <v>0</v>
      </c>
      <c r="M604" s="208">
        <f>IF($H604="步将",'[3]配置系数（将领）'!L604,IF($H604="骑将",'[4]配置系数（将领）'!L604,IF($H604="弓将",'[5]配置系数（将领）'!L604,"")))</f>
        <v>0</v>
      </c>
      <c r="N604" s="208" t="str">
        <f ca="1">IF($H604="步将",'[3]配置系数（将领）'!M604,IF($H604="骑将",'[4]配置系数（将领）'!M604,IF($H604="弓将",'[5]配置系数（将领）'!M604,"")))</f>
        <v/>
      </c>
      <c r="O604" s="206">
        <f t="shared" ca="1" si="37"/>
        <v>1</v>
      </c>
      <c r="Q604" s="208" t="str">
        <f ca="1">IF($H604="步将",'[3]配置系数（将领）'!P604,IF($H604="骑将",'[4]配置系数（将领）'!P604,IF($H604="弓将",'[5]配置系数（将领）'!P604,"")))</f>
        <v/>
      </c>
      <c r="R604" s="208" t="str">
        <f ca="1">IF($H604="步将",'[3]配置系数（将领）'!Q604,IF($H604="骑将",'[4]配置系数（将领）'!Q604,IF($H604="弓将",'[5]配置系数（将领）'!Q604,"")))</f>
        <v/>
      </c>
      <c r="S604" s="208">
        <f>IF($H604="步将",'[3]配置系数（将领）'!R604,IF($H604="骑将",'[4]配置系数（将领）'!R604,IF($H604="弓将",'[5]配置系数（将领）'!R604,"")))</f>
        <v>0</v>
      </c>
      <c r="T604" s="208">
        <f>IF($H604="步将",'[3]配置系数（将领）'!S604,IF($H604="骑将",'[4]配置系数（将领）'!S604,IF($H604="弓将",'[5]配置系数（将领）'!S604,"")))</f>
        <v>0</v>
      </c>
      <c r="U604" s="208" t="str">
        <f ca="1">IF($H604="步将",'[3]配置系数（将领）'!T604,IF($H604="骑将",'[4]配置系数（将领）'!T604,IF($H604="弓将",'[5]配置系数（将领）'!T604,"")))</f>
        <v/>
      </c>
      <c r="V604" s="206">
        <f t="shared" ca="1" si="38"/>
        <v>1</v>
      </c>
      <c r="X604" s="208" t="str">
        <f ca="1">IF($H604="步将",'[3]配置系数（将领）'!W604,IF($H604="骑将",'[4]配置系数（将领）'!W604,IF($H604="弓将",'[5]配置系数（将领）'!W604,"")))</f>
        <v/>
      </c>
      <c r="Y604" s="208" t="str">
        <f ca="1">IF($H604="步将",'[3]配置系数（将领）'!X604,IF($H604="骑将",'[4]配置系数（将领）'!X604,IF($H604="弓将",'[5]配置系数（将领）'!X604,"")))</f>
        <v/>
      </c>
      <c r="Z604" s="208">
        <f>IF($H604="步将",'[3]配置系数（将领）'!Y604,IF($H604="骑将",'[4]配置系数（将领）'!Y604,IF($H604="弓将",'[5]配置系数（将领）'!Y604,"")))</f>
        <v>0</v>
      </c>
      <c r="AA604" s="208">
        <f>IF($H604="步将",'[3]配置系数（将领）'!Z604,IF($H604="骑将",'[4]配置系数（将领）'!Z604,IF($H604="弓将",'[5]配置系数（将领）'!Z604,"")))</f>
        <v>0</v>
      </c>
      <c r="AB604" s="208" t="str">
        <f ca="1">IF($H604="步将",'[3]配置系数（将领）'!AA604,IF($H604="骑将",'[4]配置系数（将领）'!AA604,IF($H604="弓将",'[5]配置系数（将领）'!AA604,"")))</f>
        <v/>
      </c>
      <c r="AC604" s="206">
        <f t="shared" ca="1" si="39"/>
        <v>1</v>
      </c>
    </row>
    <row r="605" spans="3:29" x14ac:dyDescent="0.15">
      <c r="C605" s="107">
        <v>597</v>
      </c>
      <c r="D605" s="69">
        <f>IFERROR(MATCH(C605,索引!J:J,0),D604)</f>
        <v>55</v>
      </c>
      <c r="E605" s="69">
        <f t="shared" si="36"/>
        <v>13</v>
      </c>
      <c r="F605" s="69">
        <f>INDEX(索引!$F:$F,D605,1)</f>
        <v>10048</v>
      </c>
      <c r="G605" s="69" t="str">
        <f>INDEX(索引!$E:$E,D605,1)</f>
        <v>魏延</v>
      </c>
      <c r="H605" s="69" t="str">
        <f>INDEX(索引!$G:$G,D605,1)</f>
        <v>骑将</v>
      </c>
      <c r="J605" s="208" t="str">
        <f ca="1">IF($H605="步将",'[3]配置系数（将领）'!I605,IF($H605="骑将",'[4]配置系数（将领）'!I605,IF($H605="弓将",'[5]配置系数（将领）'!I605,"")))</f>
        <v/>
      </c>
      <c r="K605" s="208" t="str">
        <f ca="1">IF($H605="步将",'[3]配置系数（将领）'!J605,IF($H605="骑将",'[4]配置系数（将领）'!J605,IF($H605="弓将",'[5]配置系数（将领）'!J605,"")))</f>
        <v/>
      </c>
      <c r="L605" s="208">
        <f>IF($H605="步将",'[3]配置系数（将领）'!K605,IF($H605="骑将",'[4]配置系数（将领）'!K605,IF($H605="弓将",'[5]配置系数（将领）'!K605,"")))</f>
        <v>0</v>
      </c>
      <c r="M605" s="208">
        <f>IF($H605="步将",'[3]配置系数（将领）'!L605,IF($H605="骑将",'[4]配置系数（将领）'!L605,IF($H605="弓将",'[5]配置系数（将领）'!L605,"")))</f>
        <v>0</v>
      </c>
      <c r="N605" s="208" t="str">
        <f ca="1">IF($H605="步将",'[3]配置系数（将领）'!M605,IF($H605="骑将",'[4]配置系数（将领）'!M605,IF($H605="弓将",'[5]配置系数（将领）'!M605,"")))</f>
        <v/>
      </c>
      <c r="O605" s="206">
        <f t="shared" ca="1" si="37"/>
        <v>1</v>
      </c>
      <c r="Q605" s="208" t="str">
        <f ca="1">IF($H605="步将",'[3]配置系数（将领）'!P605,IF($H605="骑将",'[4]配置系数（将领）'!P605,IF($H605="弓将",'[5]配置系数（将领）'!P605,"")))</f>
        <v/>
      </c>
      <c r="R605" s="208" t="str">
        <f ca="1">IF($H605="步将",'[3]配置系数（将领）'!Q605,IF($H605="骑将",'[4]配置系数（将领）'!Q605,IF($H605="弓将",'[5]配置系数（将领）'!Q605,"")))</f>
        <v/>
      </c>
      <c r="S605" s="208">
        <f>IF($H605="步将",'[3]配置系数（将领）'!R605,IF($H605="骑将",'[4]配置系数（将领）'!R605,IF($H605="弓将",'[5]配置系数（将领）'!R605,"")))</f>
        <v>0</v>
      </c>
      <c r="T605" s="208">
        <f>IF($H605="步将",'[3]配置系数（将领）'!S605,IF($H605="骑将",'[4]配置系数（将领）'!S605,IF($H605="弓将",'[5]配置系数（将领）'!S605,"")))</f>
        <v>0</v>
      </c>
      <c r="U605" s="208" t="str">
        <f ca="1">IF($H605="步将",'[3]配置系数（将领）'!T605,IF($H605="骑将",'[4]配置系数（将领）'!T605,IF($H605="弓将",'[5]配置系数（将领）'!T605,"")))</f>
        <v/>
      </c>
      <c r="V605" s="206">
        <f t="shared" ca="1" si="38"/>
        <v>1</v>
      </c>
      <c r="X605" s="208" t="str">
        <f ca="1">IF($H605="步将",'[3]配置系数（将领）'!W605,IF($H605="骑将",'[4]配置系数（将领）'!W605,IF($H605="弓将",'[5]配置系数（将领）'!W605,"")))</f>
        <v/>
      </c>
      <c r="Y605" s="208" t="str">
        <f ca="1">IF($H605="步将",'[3]配置系数（将领）'!X605,IF($H605="骑将",'[4]配置系数（将领）'!X605,IF($H605="弓将",'[5]配置系数（将领）'!X605,"")))</f>
        <v/>
      </c>
      <c r="Z605" s="208">
        <f>IF($H605="步将",'[3]配置系数（将领）'!Y605,IF($H605="骑将",'[4]配置系数（将领）'!Y605,IF($H605="弓将",'[5]配置系数（将领）'!Y605,"")))</f>
        <v>0</v>
      </c>
      <c r="AA605" s="208">
        <f>IF($H605="步将",'[3]配置系数（将领）'!Z605,IF($H605="骑将",'[4]配置系数（将领）'!Z605,IF($H605="弓将",'[5]配置系数（将领）'!Z605,"")))</f>
        <v>0</v>
      </c>
      <c r="AB605" s="208" t="str">
        <f ca="1">IF($H605="步将",'[3]配置系数（将领）'!AA605,IF($H605="骑将",'[4]配置系数（将领）'!AA605,IF($H605="弓将",'[5]配置系数（将领）'!AA605,"")))</f>
        <v/>
      </c>
      <c r="AC605" s="206">
        <f t="shared" ca="1" si="39"/>
        <v>1</v>
      </c>
    </row>
    <row r="606" spans="3:29" x14ac:dyDescent="0.15">
      <c r="C606" s="107">
        <v>598</v>
      </c>
      <c r="D606" s="69">
        <f>IFERROR(MATCH(C606,索引!J:J,0),D605)</f>
        <v>55</v>
      </c>
      <c r="E606" s="69">
        <f t="shared" si="36"/>
        <v>14</v>
      </c>
      <c r="F606" s="69">
        <f>INDEX(索引!$F:$F,D606,1)</f>
        <v>10048</v>
      </c>
      <c r="G606" s="69" t="str">
        <f>INDEX(索引!$E:$E,D606,1)</f>
        <v>魏延</v>
      </c>
      <c r="H606" s="69" t="str">
        <f>INDEX(索引!$G:$G,D606,1)</f>
        <v>骑将</v>
      </c>
      <c r="J606" s="208" t="str">
        <f ca="1">IF($H606="步将",'[3]配置系数（将领）'!I606,IF($H606="骑将",'[4]配置系数（将领）'!I606,IF($H606="弓将",'[5]配置系数（将领）'!I606,"")))</f>
        <v/>
      </c>
      <c r="K606" s="208" t="str">
        <f ca="1">IF($H606="步将",'[3]配置系数（将领）'!J606,IF($H606="骑将",'[4]配置系数（将领）'!J606,IF($H606="弓将",'[5]配置系数（将领）'!J606,"")))</f>
        <v/>
      </c>
      <c r="L606" s="208">
        <f>IF($H606="步将",'[3]配置系数（将领）'!K606,IF($H606="骑将",'[4]配置系数（将领）'!K606,IF($H606="弓将",'[5]配置系数（将领）'!K606,"")))</f>
        <v>0</v>
      </c>
      <c r="M606" s="208">
        <f>IF($H606="步将",'[3]配置系数（将领）'!L606,IF($H606="骑将",'[4]配置系数（将领）'!L606,IF($H606="弓将",'[5]配置系数（将领）'!L606,"")))</f>
        <v>0</v>
      </c>
      <c r="N606" s="208" t="str">
        <f ca="1">IF($H606="步将",'[3]配置系数（将领）'!M606,IF($H606="骑将",'[4]配置系数（将领）'!M606,IF($H606="弓将",'[5]配置系数（将领）'!M606,"")))</f>
        <v/>
      </c>
      <c r="O606" s="206">
        <f t="shared" ca="1" si="37"/>
        <v>1</v>
      </c>
      <c r="Q606" s="208" t="str">
        <f ca="1">IF($H606="步将",'[3]配置系数（将领）'!P606,IF($H606="骑将",'[4]配置系数（将领）'!P606,IF($H606="弓将",'[5]配置系数（将领）'!P606,"")))</f>
        <v/>
      </c>
      <c r="R606" s="208" t="str">
        <f ca="1">IF($H606="步将",'[3]配置系数（将领）'!Q606,IF($H606="骑将",'[4]配置系数（将领）'!Q606,IF($H606="弓将",'[5]配置系数（将领）'!Q606,"")))</f>
        <v/>
      </c>
      <c r="S606" s="208">
        <f>IF($H606="步将",'[3]配置系数（将领）'!R606,IF($H606="骑将",'[4]配置系数（将领）'!R606,IF($H606="弓将",'[5]配置系数（将领）'!R606,"")))</f>
        <v>0</v>
      </c>
      <c r="T606" s="208">
        <f>IF($H606="步将",'[3]配置系数（将领）'!S606,IF($H606="骑将",'[4]配置系数（将领）'!S606,IF($H606="弓将",'[5]配置系数（将领）'!S606,"")))</f>
        <v>0</v>
      </c>
      <c r="U606" s="208" t="str">
        <f ca="1">IF($H606="步将",'[3]配置系数（将领）'!T606,IF($H606="骑将",'[4]配置系数（将领）'!T606,IF($H606="弓将",'[5]配置系数（将领）'!T606,"")))</f>
        <v/>
      </c>
      <c r="V606" s="206">
        <f t="shared" ca="1" si="38"/>
        <v>1</v>
      </c>
      <c r="X606" s="208" t="str">
        <f ca="1">IF($H606="步将",'[3]配置系数（将领）'!W606,IF($H606="骑将",'[4]配置系数（将领）'!W606,IF($H606="弓将",'[5]配置系数（将领）'!W606,"")))</f>
        <v/>
      </c>
      <c r="Y606" s="208" t="str">
        <f ca="1">IF($H606="步将",'[3]配置系数（将领）'!X606,IF($H606="骑将",'[4]配置系数（将领）'!X606,IF($H606="弓将",'[5]配置系数（将领）'!X606,"")))</f>
        <v/>
      </c>
      <c r="Z606" s="208">
        <f>IF($H606="步将",'[3]配置系数（将领）'!Y606,IF($H606="骑将",'[4]配置系数（将领）'!Y606,IF($H606="弓将",'[5]配置系数（将领）'!Y606,"")))</f>
        <v>0</v>
      </c>
      <c r="AA606" s="208">
        <f>IF($H606="步将",'[3]配置系数（将领）'!Z606,IF($H606="骑将",'[4]配置系数（将领）'!Z606,IF($H606="弓将",'[5]配置系数（将领）'!Z606,"")))</f>
        <v>0</v>
      </c>
      <c r="AB606" s="208" t="str">
        <f ca="1">IF($H606="步将",'[3]配置系数（将领）'!AA606,IF($H606="骑将",'[4]配置系数（将领）'!AA606,IF($H606="弓将",'[5]配置系数（将领）'!AA606,"")))</f>
        <v/>
      </c>
      <c r="AC606" s="206">
        <f t="shared" ca="1" si="39"/>
        <v>1</v>
      </c>
    </row>
    <row r="607" spans="3:29" x14ac:dyDescent="0.15">
      <c r="C607" s="107">
        <v>599</v>
      </c>
      <c r="D607" s="69">
        <f>IFERROR(MATCH(C607,索引!J:J,0),D606)</f>
        <v>55</v>
      </c>
      <c r="E607" s="69">
        <f t="shared" si="36"/>
        <v>15</v>
      </c>
      <c r="F607" s="69">
        <f>INDEX(索引!$F:$F,D607,1)</f>
        <v>10048</v>
      </c>
      <c r="G607" s="69" t="str">
        <f>INDEX(索引!$E:$E,D607,1)</f>
        <v>魏延</v>
      </c>
      <c r="H607" s="69" t="str">
        <f>INDEX(索引!$G:$G,D607,1)</f>
        <v>骑将</v>
      </c>
      <c r="J607" s="208" t="str">
        <f ca="1">IF($H607="步将",'[3]配置系数（将领）'!I607,IF($H607="骑将",'[4]配置系数（将领）'!I607,IF($H607="弓将",'[5]配置系数（将领）'!I607,"")))</f>
        <v/>
      </c>
      <c r="K607" s="208" t="str">
        <f ca="1">IF($H607="步将",'[3]配置系数（将领）'!J607,IF($H607="骑将",'[4]配置系数（将领）'!J607,IF($H607="弓将",'[5]配置系数（将领）'!J607,"")))</f>
        <v/>
      </c>
      <c r="L607" s="208">
        <f>IF($H607="步将",'[3]配置系数（将领）'!K607,IF($H607="骑将",'[4]配置系数（将领）'!K607,IF($H607="弓将",'[5]配置系数（将领）'!K607,"")))</f>
        <v>0</v>
      </c>
      <c r="M607" s="208">
        <f>IF($H607="步将",'[3]配置系数（将领）'!L607,IF($H607="骑将",'[4]配置系数（将领）'!L607,IF($H607="弓将",'[5]配置系数（将领）'!L607,"")))</f>
        <v>0</v>
      </c>
      <c r="N607" s="208" t="str">
        <f ca="1">IF($H607="步将",'[3]配置系数（将领）'!M607,IF($H607="骑将",'[4]配置系数（将领）'!M607,IF($H607="弓将",'[5]配置系数（将领）'!M607,"")))</f>
        <v/>
      </c>
      <c r="O607" s="206">
        <f t="shared" ca="1" si="37"/>
        <v>1</v>
      </c>
      <c r="Q607" s="208" t="str">
        <f ca="1">IF($H607="步将",'[3]配置系数（将领）'!P607,IF($H607="骑将",'[4]配置系数（将领）'!P607,IF($H607="弓将",'[5]配置系数（将领）'!P607,"")))</f>
        <v/>
      </c>
      <c r="R607" s="208" t="str">
        <f ca="1">IF($H607="步将",'[3]配置系数（将领）'!Q607,IF($H607="骑将",'[4]配置系数（将领）'!Q607,IF($H607="弓将",'[5]配置系数（将领）'!Q607,"")))</f>
        <v/>
      </c>
      <c r="S607" s="208">
        <f>IF($H607="步将",'[3]配置系数（将领）'!R607,IF($H607="骑将",'[4]配置系数（将领）'!R607,IF($H607="弓将",'[5]配置系数（将领）'!R607,"")))</f>
        <v>0</v>
      </c>
      <c r="T607" s="208">
        <f>IF($H607="步将",'[3]配置系数（将领）'!S607,IF($H607="骑将",'[4]配置系数（将领）'!S607,IF($H607="弓将",'[5]配置系数（将领）'!S607,"")))</f>
        <v>0</v>
      </c>
      <c r="U607" s="208" t="str">
        <f ca="1">IF($H607="步将",'[3]配置系数（将领）'!T607,IF($H607="骑将",'[4]配置系数（将领）'!T607,IF($H607="弓将",'[5]配置系数（将领）'!T607,"")))</f>
        <v/>
      </c>
      <c r="V607" s="206">
        <f t="shared" ca="1" si="38"/>
        <v>1</v>
      </c>
      <c r="X607" s="208" t="str">
        <f ca="1">IF($H607="步将",'[3]配置系数（将领）'!W607,IF($H607="骑将",'[4]配置系数（将领）'!W607,IF($H607="弓将",'[5]配置系数（将领）'!W607,"")))</f>
        <v/>
      </c>
      <c r="Y607" s="208" t="str">
        <f ca="1">IF($H607="步将",'[3]配置系数（将领）'!X607,IF($H607="骑将",'[4]配置系数（将领）'!X607,IF($H607="弓将",'[5]配置系数（将领）'!X607,"")))</f>
        <v/>
      </c>
      <c r="Z607" s="208">
        <f>IF($H607="步将",'[3]配置系数（将领）'!Y607,IF($H607="骑将",'[4]配置系数（将领）'!Y607,IF($H607="弓将",'[5]配置系数（将领）'!Y607,"")))</f>
        <v>0</v>
      </c>
      <c r="AA607" s="208">
        <f>IF($H607="步将",'[3]配置系数（将领）'!Z607,IF($H607="骑将",'[4]配置系数（将领）'!Z607,IF($H607="弓将",'[5]配置系数（将领）'!Z607,"")))</f>
        <v>0</v>
      </c>
      <c r="AB607" s="208" t="str">
        <f ca="1">IF($H607="步将",'[3]配置系数（将领）'!AA607,IF($H607="骑将",'[4]配置系数（将领）'!AA607,IF($H607="弓将",'[5]配置系数（将领）'!AA607,"")))</f>
        <v/>
      </c>
      <c r="AC607" s="206">
        <f t="shared" ca="1" si="39"/>
        <v>1</v>
      </c>
    </row>
    <row r="608" spans="3:29" x14ac:dyDescent="0.15">
      <c r="C608" s="107">
        <v>600</v>
      </c>
      <c r="D608" s="69">
        <f>IFERROR(MATCH(C608,索引!J:J,0),D607)</f>
        <v>56</v>
      </c>
      <c r="E608" s="69">
        <f t="shared" si="36"/>
        <v>1</v>
      </c>
      <c r="F608" s="69">
        <f>INDEX(索引!$F:$F,D608,1)</f>
        <v>10049</v>
      </c>
      <c r="G608" s="69" t="str">
        <f>INDEX(索引!$E:$E,D608,1)</f>
        <v>郭汜</v>
      </c>
      <c r="H608" s="69" t="str">
        <f>INDEX(索引!$G:$G,D608,1)</f>
        <v>步将</v>
      </c>
      <c r="J608" s="208" t="str">
        <f ca="1">IF($H608="步将",'[3]配置系数（将领）'!I608,IF($H608="骑将",'[4]配置系数（将领）'!I608,IF($H608="弓将",'[5]配置系数（将领）'!I608,"")))</f>
        <v>1004900000101</v>
      </c>
      <c r="K608" s="208" t="str">
        <f ca="1">IF($H608="步将",'[3]配置系数（将领）'!J608,IF($H608="骑将",'[4]配置系数（将领）'!J608,IF($H608="弓将",'[5]配置系数（将领）'!J608,"")))</f>
        <v>普通攻击:对单体敌人造成{0}%的武力伤害</v>
      </c>
      <c r="L608" s="208">
        <f>IF($H608="步将",'[3]配置系数（将领）'!K608,IF($H608="骑将",'[4]配置系数（将领）'!K608,IF($H608="弓将",'[5]配置系数（将领）'!K608,"")))</f>
        <v>0</v>
      </c>
      <c r="M608" s="208">
        <f>IF($H608="步将",'[3]配置系数（将领）'!L608,IF($H608="骑将",'[4]配置系数（将领）'!L608,IF($H608="弓将",'[5]配置系数（将领）'!L608,"")))</f>
        <v>0</v>
      </c>
      <c r="N608" s="208" t="str">
        <f ca="1">IF($H608="步将",'[3]配置系数（将领）'!M608,IF($H608="骑将",'[4]配置系数（将领）'!M608,IF($H608="弓将",'[5]配置系数（将领）'!M608,"")))</f>
        <v>0.25+0.25+0.25+0.25+0.25+0.25+0.25+0.25+0.25+0.25+0.25+0.25+0.25+0.25+0.25+0.25+0.25</v>
      </c>
      <c r="O608" s="206">
        <f t="shared" ca="1" si="37"/>
        <v>100</v>
      </c>
      <c r="Q608" s="208" t="str">
        <f ca="1">IF($H608="步将",'[3]配置系数（将领）'!P608,IF($H608="骑将",'[4]配置系数（将领）'!P608,IF($H608="弓将",'[5]配置系数（将领）'!P608,"")))</f>
        <v/>
      </c>
      <c r="R608" s="208" t="str">
        <f ca="1">IF($H608="步将",'[3]配置系数（将领）'!Q608,IF($H608="骑将",'[4]配置系数（将领）'!Q608,IF($H608="弓将",'[5]配置系数（将领）'!Q608,"")))</f>
        <v/>
      </c>
      <c r="S608" s="208">
        <f>IF($H608="步将",'[3]配置系数（将领）'!R608,IF($H608="骑将",'[4]配置系数（将领）'!R608,IF($H608="弓将",'[5]配置系数（将领）'!R608,"")))</f>
        <v>0</v>
      </c>
      <c r="T608" s="208">
        <f>IF($H608="步将",'[3]配置系数（将领）'!S608,IF($H608="骑将",'[4]配置系数（将领）'!S608,IF($H608="弓将",'[5]配置系数（将领）'!S608,"")))</f>
        <v>0</v>
      </c>
      <c r="U608" s="208" t="str">
        <f ca="1">IF($H608="步将",'[3]配置系数（将领）'!T608,IF($H608="骑将",'[4]配置系数（将领）'!T608,IF($H608="弓将",'[5]配置系数（将领）'!T608,"")))</f>
        <v/>
      </c>
      <c r="V608" s="206">
        <f t="shared" ca="1" si="38"/>
        <v>1</v>
      </c>
      <c r="X608" s="208" t="str">
        <f ca="1">IF($H608="步将",'[3]配置系数（将领）'!W608,IF($H608="骑将",'[4]配置系数（将领）'!W608,IF($H608="弓将",'[5]配置系数（将领）'!W608,"")))</f>
        <v/>
      </c>
      <c r="Y608" s="208" t="str">
        <f ca="1">IF($H608="步将",'[3]配置系数（将领）'!X608,IF($H608="骑将",'[4]配置系数（将领）'!X608,IF($H608="弓将",'[5]配置系数（将领）'!X608,"")))</f>
        <v/>
      </c>
      <c r="Z608" s="208">
        <f>IF($H608="步将",'[3]配置系数（将领）'!Y608,IF($H608="骑将",'[4]配置系数（将领）'!Y608,IF($H608="弓将",'[5]配置系数（将领）'!Y608,"")))</f>
        <v>0</v>
      </c>
      <c r="AA608" s="208">
        <f>IF($H608="步将",'[3]配置系数（将领）'!Z608,IF($H608="骑将",'[4]配置系数（将领）'!Z608,IF($H608="弓将",'[5]配置系数（将领）'!Z608,"")))</f>
        <v>0</v>
      </c>
      <c r="AB608" s="208" t="str">
        <f ca="1">IF($H608="步将",'[3]配置系数（将领）'!AA608,IF($H608="骑将",'[4]配置系数（将领）'!AA608,IF($H608="弓将",'[5]配置系数（将领）'!AA608,"")))</f>
        <v/>
      </c>
      <c r="AC608" s="206">
        <f t="shared" ca="1" si="39"/>
        <v>1</v>
      </c>
    </row>
    <row r="609" spans="3:29" x14ac:dyDescent="0.15">
      <c r="C609" s="107">
        <v>601</v>
      </c>
      <c r="D609" s="69">
        <f>IFERROR(MATCH(C609,索引!J:J,0),D608)</f>
        <v>56</v>
      </c>
      <c r="E609" s="69">
        <f t="shared" si="36"/>
        <v>2</v>
      </c>
      <c r="F609" s="69">
        <f>INDEX(索引!$F:$F,D609,1)</f>
        <v>10049</v>
      </c>
      <c r="G609" s="69" t="str">
        <f>INDEX(索引!$E:$E,D609,1)</f>
        <v>郭汜</v>
      </c>
      <c r="H609" s="69" t="str">
        <f>INDEX(索引!$G:$G,D609,1)</f>
        <v>步将</v>
      </c>
      <c r="J609" s="208" t="str">
        <f ca="1">IF($H609="步将",'[3]配置系数（将领）'!I609,IF($H609="骑将",'[4]配置系数（将领）'!I609,IF($H609="弓将",'[5]配置系数（将领）'!I609,"")))</f>
        <v>1004900000201</v>
      </c>
      <c r="K609" s="208" t="str">
        <f ca="1">IF($H609="步将",'[3]配置系数（将领）'!J609,IF($H609="骑将",'[4]配置系数（将领）'!J609,IF($H609="弓将",'[5]配置系数（将领）'!J609,"")))</f>
        <v>怒气技能:朝前方竖线范围释放猛虎咆哮，对命中的敌人造成自身攻击{0}%的武力伤害并大幅击退目标，被攻击敌人陷入【嘲讽】，持续8秒。</v>
      </c>
      <c r="L609" s="208">
        <f>IF($H609="步将",'[3]配置系数（将领）'!K609,IF($H609="骑将",'[4]配置系数（将领）'!K609,IF($H609="弓将",'[5]配置系数（将领）'!K609,"")))</f>
        <v>0</v>
      </c>
      <c r="M609" s="208">
        <f>IF($H609="步将",'[3]配置系数（将领）'!L609,IF($H609="骑将",'[4]配置系数（将领）'!L609,IF($H609="弓将",'[5]配置系数（将领）'!L609,"")))</f>
        <v>0</v>
      </c>
      <c r="N609" s="208" t="str">
        <f ca="1">IF($H609="步将",'[3]配置系数（将领）'!M609,IF($H609="骑将",'[4]配置系数（将领）'!M609,IF($H609="弓将",'[5]配置系数（将领）'!M609,"")))</f>
        <v>0.3+0.35+0.4+0.45+0.5+0.55+0.6+0.65+0.7+0.75+0.8+0.85+0.9+0.95+1+1.05+1.1</v>
      </c>
      <c r="O609" s="206">
        <f t="shared" ca="1" si="37"/>
        <v>100</v>
      </c>
      <c r="Q609" s="208" t="str">
        <f ca="1">IF($H609="步将",'[3]配置系数（将领）'!P609,IF($H609="骑将",'[4]配置系数（将领）'!P609,IF($H609="弓将",'[5]配置系数（将领）'!P609,"")))</f>
        <v/>
      </c>
      <c r="R609" s="208" t="str">
        <f ca="1">IF($H609="步将",'[3]配置系数（将领）'!Q609,IF($H609="骑将",'[4]配置系数（将领）'!Q609,IF($H609="弓将",'[5]配置系数（将领）'!Q609,"")))</f>
        <v/>
      </c>
      <c r="S609" s="208">
        <f>IF($H609="步将",'[3]配置系数（将领）'!R609,IF($H609="骑将",'[4]配置系数（将领）'!R609,IF($H609="弓将",'[5]配置系数（将领）'!R609,"")))</f>
        <v>0</v>
      </c>
      <c r="T609" s="208">
        <f>IF($H609="步将",'[3]配置系数（将领）'!S609,IF($H609="骑将",'[4]配置系数（将领）'!S609,IF($H609="弓将",'[5]配置系数（将领）'!S609,"")))</f>
        <v>0</v>
      </c>
      <c r="U609" s="208" t="str">
        <f ca="1">IF($H609="步将",'[3]配置系数（将领）'!T609,IF($H609="骑将",'[4]配置系数（将领）'!T609,IF($H609="弓将",'[5]配置系数（将领）'!T609,"")))</f>
        <v/>
      </c>
      <c r="V609" s="206">
        <f t="shared" ca="1" si="38"/>
        <v>1</v>
      </c>
      <c r="X609" s="208" t="str">
        <f ca="1">IF($H609="步将",'[3]配置系数（将领）'!W609,IF($H609="骑将",'[4]配置系数（将领）'!W609,IF($H609="弓将",'[5]配置系数（将领）'!W609,"")))</f>
        <v/>
      </c>
      <c r="Y609" s="208" t="str">
        <f ca="1">IF($H609="步将",'[3]配置系数（将领）'!X609,IF($H609="骑将",'[4]配置系数（将领）'!X609,IF($H609="弓将",'[5]配置系数（将领）'!X609,"")))</f>
        <v/>
      </c>
      <c r="Z609" s="208">
        <f>IF($H609="步将",'[3]配置系数（将领）'!Y609,IF($H609="骑将",'[4]配置系数（将领）'!Y609,IF($H609="弓将",'[5]配置系数（将领）'!Y609,"")))</f>
        <v>0</v>
      </c>
      <c r="AA609" s="208">
        <f>IF($H609="步将",'[3]配置系数（将领）'!Z609,IF($H609="骑将",'[4]配置系数（将领）'!Z609,IF($H609="弓将",'[5]配置系数（将领）'!Z609,"")))</f>
        <v>0</v>
      </c>
      <c r="AB609" s="208" t="str">
        <f ca="1">IF($H609="步将",'[3]配置系数（将领）'!AA609,IF($H609="骑将",'[4]配置系数（将领）'!AA609,IF($H609="弓将",'[5]配置系数（将领）'!AA609,"")))</f>
        <v/>
      </c>
      <c r="AC609" s="206">
        <f t="shared" ca="1" si="39"/>
        <v>1</v>
      </c>
    </row>
    <row r="610" spans="3:29" x14ac:dyDescent="0.15">
      <c r="C610" s="107">
        <v>602</v>
      </c>
      <c r="D610" s="69">
        <f>IFERROR(MATCH(C610,索引!J:J,0),D609)</f>
        <v>56</v>
      </c>
      <c r="E610" s="69">
        <f t="shared" si="36"/>
        <v>3</v>
      </c>
      <c r="F610" s="69">
        <f>INDEX(索引!$F:$F,D610,1)</f>
        <v>10049</v>
      </c>
      <c r="G610" s="69" t="str">
        <f>INDEX(索引!$E:$E,D610,1)</f>
        <v>郭汜</v>
      </c>
      <c r="H610" s="69" t="str">
        <f>INDEX(索引!$G:$G,D610,1)</f>
        <v>步将</v>
      </c>
      <c r="J610" s="208" t="str">
        <f ca="1">IF($H610="步将",'[3]配置系数（将领）'!I610,IF($H610="骑将",'[4]配置系数（将领）'!I610,IF($H610="弓将",'[5]配置系数（将领）'!I610,"")))</f>
        <v>1004900000202</v>
      </c>
      <c r="K610" s="208" t="str">
        <f ca="1">IF($H610="步将",'[3]配置系数（将领）'!J610,IF($H610="骑将",'[4]配置系数（将领）'!J610,IF($H610="弓将",'[5]配置系数（将领）'!J610,"")))</f>
        <v>怒气技能:朝前方竖线范围释放猛虎咆哮，对命中的敌人造成自身攻击{0}%的武力伤害并大幅击退目标，被攻击敌人陷入【嘲讽】，持续8秒。</v>
      </c>
      <c r="L610" s="208">
        <f>IF($H610="步将",'[3]配置系数（将领）'!K610,IF($H610="骑将",'[4]配置系数（将领）'!K610,IF($H610="弓将",'[5]配置系数（将领）'!K610,"")))</f>
        <v>0</v>
      </c>
      <c r="M610" s="208">
        <f>IF($H610="步将",'[3]配置系数（将领）'!L610,IF($H610="骑将",'[4]配置系数（将领）'!L610,IF($H610="弓将",'[5]配置系数（将领）'!L610,"")))</f>
        <v>0</v>
      </c>
      <c r="N610" s="208" t="str">
        <f ca="1">IF($H610="步将",'[3]配置系数（将领）'!M610,IF($H610="骑将",'[4]配置系数（将领）'!M610,IF($H610="弓将",'[5]配置系数（将领）'!M610,"")))</f>
        <v>8+8+8+8+8+8+8+8+8+8+8+8+8+8+8+8+8</v>
      </c>
      <c r="O610" s="206">
        <f t="shared" ca="1" si="37"/>
        <v>1</v>
      </c>
      <c r="Q610" s="208" t="str">
        <f ca="1">IF($H610="步将",'[3]配置系数（将领）'!P610,IF($H610="骑将",'[4]配置系数（将领）'!P610,IF($H610="弓将",'[5]配置系数（将领）'!P610,"")))</f>
        <v/>
      </c>
      <c r="R610" s="208" t="str">
        <f ca="1">IF($H610="步将",'[3]配置系数（将领）'!Q610,IF($H610="骑将",'[4]配置系数（将领）'!Q610,IF($H610="弓将",'[5]配置系数（将领）'!Q610,"")))</f>
        <v/>
      </c>
      <c r="S610" s="208">
        <f>IF($H610="步将",'[3]配置系数（将领）'!R610,IF($H610="骑将",'[4]配置系数（将领）'!R610,IF($H610="弓将",'[5]配置系数（将领）'!R610,"")))</f>
        <v>0</v>
      </c>
      <c r="T610" s="208">
        <f>IF($H610="步将",'[3]配置系数（将领）'!S610,IF($H610="骑将",'[4]配置系数（将领）'!S610,IF($H610="弓将",'[5]配置系数（将领）'!S610,"")))</f>
        <v>0</v>
      </c>
      <c r="U610" s="208" t="str">
        <f ca="1">IF($H610="步将",'[3]配置系数（将领）'!T610,IF($H610="骑将",'[4]配置系数（将领）'!T610,IF($H610="弓将",'[5]配置系数（将领）'!T610,"")))</f>
        <v/>
      </c>
      <c r="V610" s="206">
        <f t="shared" ca="1" si="38"/>
        <v>1</v>
      </c>
      <c r="X610" s="208" t="str">
        <f ca="1">IF($H610="步将",'[3]配置系数（将领）'!W610,IF($H610="骑将",'[4]配置系数（将领）'!W610,IF($H610="弓将",'[5]配置系数（将领）'!W610,"")))</f>
        <v/>
      </c>
      <c r="Y610" s="208" t="str">
        <f ca="1">IF($H610="步将",'[3]配置系数（将领）'!X610,IF($H610="骑将",'[4]配置系数（将领）'!X610,IF($H610="弓将",'[5]配置系数（将领）'!X610,"")))</f>
        <v/>
      </c>
      <c r="Z610" s="208">
        <f>IF($H610="步将",'[3]配置系数（将领）'!Y610,IF($H610="骑将",'[4]配置系数（将领）'!Y610,IF($H610="弓将",'[5]配置系数（将领）'!Y610,"")))</f>
        <v>0</v>
      </c>
      <c r="AA610" s="208">
        <f>IF($H610="步将",'[3]配置系数（将领）'!Z610,IF($H610="骑将",'[4]配置系数（将领）'!Z610,IF($H610="弓将",'[5]配置系数（将领）'!Z610,"")))</f>
        <v>0</v>
      </c>
      <c r="AB610" s="208" t="str">
        <f ca="1">IF($H610="步将",'[3]配置系数（将领）'!AA610,IF($H610="骑将",'[4]配置系数（将领）'!AA610,IF($H610="弓将",'[5]配置系数（将领）'!AA610,"")))</f>
        <v/>
      </c>
      <c r="AC610" s="206">
        <f t="shared" ca="1" si="39"/>
        <v>1</v>
      </c>
    </row>
    <row r="611" spans="3:29" x14ac:dyDescent="0.15">
      <c r="C611" s="107">
        <v>603</v>
      </c>
      <c r="D611" s="69">
        <f>IFERROR(MATCH(C611,索引!J:J,0),D610)</f>
        <v>56</v>
      </c>
      <c r="E611" s="69">
        <f t="shared" si="36"/>
        <v>4</v>
      </c>
      <c r="F611" s="69">
        <f>INDEX(索引!$F:$F,D611,1)</f>
        <v>10049</v>
      </c>
      <c r="G611" s="69" t="str">
        <f>INDEX(索引!$E:$E,D611,1)</f>
        <v>郭汜</v>
      </c>
      <c r="H611" s="69" t="str">
        <f>INDEX(索引!$G:$G,D611,1)</f>
        <v>步将</v>
      </c>
      <c r="J611" s="208" t="str">
        <f ca="1">IF($H611="步将",'[3]配置系数（将领）'!I611,IF($H611="骑将",'[4]配置系数（将领）'!I611,IF($H611="弓将",'[5]配置系数（将领）'!I611,"")))</f>
        <v>1004900000301</v>
      </c>
      <c r="K611" s="208" t="str">
        <f ca="1">IF($H611="步将",'[3]配置系数（将领）'!J611,IF($H611="骑将",'[4]配置系数（将领）'!J611,IF($H611="弓将",'[5]配置系数（将领）'!J611,"")))</f>
        <v>被动技能1:郭汜给予敌人控制效果时，受到控制的敌人攻击降低{0}%，持续15秒。</v>
      </c>
      <c r="L611" s="208">
        <f>IF($H611="步将",'[3]配置系数（将领）'!K611,IF($H611="骑将",'[4]配置系数（将领）'!K611,IF($H611="弓将",'[5]配置系数（将领）'!K611,"")))</f>
        <v>0</v>
      </c>
      <c r="M611" s="208">
        <f>IF($H611="步将",'[3]配置系数（将领）'!L611,IF($H611="骑将",'[4]配置系数（将领）'!L611,IF($H611="弓将",'[5]配置系数（将领）'!L611,"")))</f>
        <v>0</v>
      </c>
      <c r="N611" s="208" t="str">
        <f ca="1">IF($H611="步将",'[3]配置系数（将领）'!M611,IF($H611="骑将",'[4]配置系数（将领）'!M611,IF($H611="弓将",'[5]配置系数（将领）'!M611,"")))</f>
        <v>-0.08+-0.12+-0.16+-0.2+-0.24+-0.28+-0.32+-0.36+-0.4+-0.44+-0.48+-0.52+-0.56+-0.6+-0.64+-0.68+-0.72</v>
      </c>
      <c r="O611" s="206">
        <f t="shared" ca="1" si="37"/>
        <v>-100</v>
      </c>
      <c r="Q611" s="208" t="str">
        <f ca="1">IF($H611="步将",'[3]配置系数（将领）'!P611,IF($H611="骑将",'[4]配置系数（将领）'!P611,IF($H611="弓将",'[5]配置系数（将领）'!P611,"")))</f>
        <v/>
      </c>
      <c r="R611" s="208" t="str">
        <f ca="1">IF($H611="步将",'[3]配置系数（将领）'!Q611,IF($H611="骑将",'[4]配置系数（将领）'!Q611,IF($H611="弓将",'[5]配置系数（将领）'!Q611,"")))</f>
        <v/>
      </c>
      <c r="S611" s="208">
        <f>IF($H611="步将",'[3]配置系数（将领）'!R611,IF($H611="骑将",'[4]配置系数（将领）'!R611,IF($H611="弓将",'[5]配置系数（将领）'!R611,"")))</f>
        <v>0</v>
      </c>
      <c r="T611" s="208">
        <f>IF($H611="步将",'[3]配置系数（将领）'!S611,IF($H611="骑将",'[4]配置系数（将领）'!S611,IF($H611="弓将",'[5]配置系数（将领）'!S611,"")))</f>
        <v>0</v>
      </c>
      <c r="U611" s="208" t="str">
        <f ca="1">IF($H611="步将",'[3]配置系数（将领）'!T611,IF($H611="骑将",'[4]配置系数（将领）'!T611,IF($H611="弓将",'[5]配置系数（将领）'!T611,"")))</f>
        <v/>
      </c>
      <c r="V611" s="206">
        <f t="shared" ca="1" si="38"/>
        <v>1</v>
      </c>
      <c r="X611" s="208" t="str">
        <f ca="1">IF($H611="步将",'[3]配置系数（将领）'!W611,IF($H611="骑将",'[4]配置系数（将领）'!W611,IF($H611="弓将",'[5]配置系数（将领）'!W611,"")))</f>
        <v/>
      </c>
      <c r="Y611" s="208" t="str">
        <f ca="1">IF($H611="步将",'[3]配置系数（将领）'!X611,IF($H611="骑将",'[4]配置系数（将领）'!X611,IF($H611="弓将",'[5]配置系数（将领）'!X611,"")))</f>
        <v/>
      </c>
      <c r="Z611" s="208">
        <f>IF($H611="步将",'[3]配置系数（将领）'!Y611,IF($H611="骑将",'[4]配置系数（将领）'!Y611,IF($H611="弓将",'[5]配置系数（将领）'!Y611,"")))</f>
        <v>0</v>
      </c>
      <c r="AA611" s="208">
        <f>IF($H611="步将",'[3]配置系数（将领）'!Z611,IF($H611="骑将",'[4]配置系数（将领）'!Z611,IF($H611="弓将",'[5]配置系数（将领）'!Z611,"")))</f>
        <v>0</v>
      </c>
      <c r="AB611" s="208" t="str">
        <f ca="1">IF($H611="步将",'[3]配置系数（将领）'!AA611,IF($H611="骑将",'[4]配置系数（将领）'!AA611,IF($H611="弓将",'[5]配置系数（将领）'!AA611,"")))</f>
        <v/>
      </c>
      <c r="AC611" s="206">
        <f t="shared" ca="1" si="39"/>
        <v>1</v>
      </c>
    </row>
    <row r="612" spans="3:29" x14ac:dyDescent="0.15">
      <c r="C612" s="107">
        <v>604</v>
      </c>
      <c r="D612" s="69">
        <f>IFERROR(MATCH(C612,索引!J:J,0),D611)</f>
        <v>56</v>
      </c>
      <c r="E612" s="69">
        <f t="shared" si="36"/>
        <v>5</v>
      </c>
      <c r="F612" s="69">
        <f>INDEX(索引!$F:$F,D612,1)</f>
        <v>10049</v>
      </c>
      <c r="G612" s="69" t="str">
        <f>INDEX(索引!$E:$E,D612,1)</f>
        <v>郭汜</v>
      </c>
      <c r="H612" s="69" t="str">
        <f>INDEX(索引!$G:$G,D612,1)</f>
        <v>步将</v>
      </c>
      <c r="J612" s="208" t="str">
        <f ca="1">IF($H612="步将",'[3]配置系数（将领）'!I612,IF($H612="骑将",'[4]配置系数（将领）'!I612,IF($H612="弓将",'[5]配置系数（将领）'!I612,"")))</f>
        <v>1004900000302</v>
      </c>
      <c r="K612" s="208" t="str">
        <f ca="1">IF($H612="步将",'[3]配置系数（将领）'!J612,IF($H612="骑将",'[4]配置系数（将领）'!J612,IF($H612="弓将",'[5]配置系数（将领）'!J612,"")))</f>
        <v>被动技能1:郭汜给予敌人控制效果时，受到控制的敌人攻击降低{0}%，持续15秒。</v>
      </c>
      <c r="L612" s="208">
        <f>IF($H612="步将",'[3]配置系数（将领）'!K612,IF($H612="骑将",'[4]配置系数（将领）'!K612,IF($H612="弓将",'[5]配置系数（将领）'!K612,"")))</f>
        <v>0</v>
      </c>
      <c r="M612" s="208">
        <f>IF($H612="步将",'[3]配置系数（将领）'!L612,IF($H612="骑将",'[4]配置系数（将领）'!L612,IF($H612="弓将",'[5]配置系数（将领）'!L612,"")))</f>
        <v>0</v>
      </c>
      <c r="N612" s="208" t="str">
        <f ca="1">IF($H612="步将",'[3]配置系数（将领）'!M612,IF($H612="骑将",'[4]配置系数（将领）'!M612,IF($H612="弓将",'[5]配置系数（将领）'!M612,"")))</f>
        <v>-0.08+-0.12+-0.16+-0.2+-0.24+-0.28+-0.32+-0.36+-0.4+-0.44+-0.48+-0.52+-0.56+-0.6+-0.64+-0.68+-0.72</v>
      </c>
      <c r="O612" s="206">
        <f t="shared" ca="1" si="37"/>
        <v>-1</v>
      </c>
      <c r="Q612" s="208" t="str">
        <f ca="1">IF($H612="步将",'[3]配置系数（将领）'!P612,IF($H612="骑将",'[4]配置系数（将领）'!P612,IF($H612="弓将",'[5]配置系数（将领）'!P612,"")))</f>
        <v/>
      </c>
      <c r="R612" s="208" t="str">
        <f ca="1">IF($H612="步将",'[3]配置系数（将领）'!Q612,IF($H612="骑将",'[4]配置系数（将领）'!Q612,IF($H612="弓将",'[5]配置系数（将领）'!Q612,"")))</f>
        <v/>
      </c>
      <c r="S612" s="208">
        <f>IF($H612="步将",'[3]配置系数（将领）'!R612,IF($H612="骑将",'[4]配置系数（将领）'!R612,IF($H612="弓将",'[5]配置系数（将领）'!R612,"")))</f>
        <v>0</v>
      </c>
      <c r="T612" s="208">
        <f>IF($H612="步将",'[3]配置系数（将领）'!S612,IF($H612="骑将",'[4]配置系数（将领）'!S612,IF($H612="弓将",'[5]配置系数（将领）'!S612,"")))</f>
        <v>0</v>
      </c>
      <c r="U612" s="208" t="str">
        <f ca="1">IF($H612="步将",'[3]配置系数（将领）'!T612,IF($H612="骑将",'[4]配置系数（将领）'!T612,IF($H612="弓将",'[5]配置系数（将领）'!T612,"")))</f>
        <v/>
      </c>
      <c r="V612" s="206">
        <f t="shared" ca="1" si="38"/>
        <v>1</v>
      </c>
      <c r="X612" s="208" t="str">
        <f ca="1">IF($H612="步将",'[3]配置系数（将领）'!W612,IF($H612="骑将",'[4]配置系数（将领）'!W612,IF($H612="弓将",'[5]配置系数（将领）'!W612,"")))</f>
        <v/>
      </c>
      <c r="Y612" s="208" t="str">
        <f ca="1">IF($H612="步将",'[3]配置系数（将领）'!X612,IF($H612="骑将",'[4]配置系数（将领）'!X612,IF($H612="弓将",'[5]配置系数（将领）'!X612,"")))</f>
        <v/>
      </c>
      <c r="Z612" s="208">
        <f>IF($H612="步将",'[3]配置系数（将领）'!Y612,IF($H612="骑将",'[4]配置系数（将领）'!Y612,IF($H612="弓将",'[5]配置系数（将领）'!Y612,"")))</f>
        <v>0</v>
      </c>
      <c r="AA612" s="208">
        <f>IF($H612="步将",'[3]配置系数（将领）'!Z612,IF($H612="骑将",'[4]配置系数（将领）'!Z612,IF($H612="弓将",'[5]配置系数（将领）'!Z612,"")))</f>
        <v>0</v>
      </c>
      <c r="AB612" s="208" t="str">
        <f ca="1">IF($H612="步将",'[3]配置系数（将领）'!AA612,IF($H612="骑将",'[4]配置系数（将领）'!AA612,IF($H612="弓将",'[5]配置系数（将领）'!AA612,"")))</f>
        <v/>
      </c>
      <c r="AC612" s="206">
        <f t="shared" ca="1" si="39"/>
        <v>1</v>
      </c>
    </row>
    <row r="613" spans="3:29" x14ac:dyDescent="0.15">
      <c r="C613" s="107">
        <v>605</v>
      </c>
      <c r="D613" s="69">
        <f>IFERROR(MATCH(C613,索引!J:J,0),D612)</f>
        <v>56</v>
      </c>
      <c r="E613" s="69">
        <f t="shared" si="36"/>
        <v>6</v>
      </c>
      <c r="F613" s="69">
        <f>INDEX(索引!$F:$F,D613,1)</f>
        <v>10049</v>
      </c>
      <c r="G613" s="69" t="str">
        <f>INDEX(索引!$E:$E,D613,1)</f>
        <v>郭汜</v>
      </c>
      <c r="H613" s="69" t="str">
        <f>INDEX(索引!$G:$G,D613,1)</f>
        <v>步将</v>
      </c>
      <c r="J613" s="208" t="str">
        <f ca="1">IF($H613="步将",'[3]配置系数（将领）'!I613,IF($H613="骑将",'[4]配置系数（将领）'!I613,IF($H613="弓将",'[5]配置系数（将领）'!I613,"")))</f>
        <v>1004900000401</v>
      </c>
      <c r="K613" s="208" t="str">
        <f ca="1">IF($H613="步将",'[3]配置系数（将领）'!J613,IF($H613="骑将",'[4]配置系数（将领）'!J613,IF($H613="弓将",'[5]配置系数（将领）'!J613,"")))</f>
        <v>被动技能2:武将率领盾兵时，盾兵的护甲提升100点；率领戟兵时，戟兵攻击提升10%。</v>
      </c>
      <c r="L613" s="208">
        <f>IF($H613="步将",'[3]配置系数（将领）'!K613,IF($H613="骑将",'[4]配置系数（将领）'!K613,IF($H613="弓将",'[5]配置系数（将领）'!K613,"")))</f>
        <v>0</v>
      </c>
      <c r="M613" s="208">
        <f>IF($H613="步将",'[3]配置系数（将领）'!L613,IF($H613="骑将",'[4]配置系数（将领）'!L613,IF($H613="弓将",'[5]配置系数（将领）'!L613,"")))</f>
        <v>0</v>
      </c>
      <c r="N613" s="208" t="str">
        <f ca="1">IF($H613="步将",'[3]配置系数（将领）'!M613,IF($H613="骑将",'[4]配置系数（将领）'!M613,IF($H613="弓将",'[5]配置系数（将领）'!M613,"")))</f>
        <v>100+100+100+100+100+100+100+100+100+100+100+100+100+100+100+100+100</v>
      </c>
      <c r="O613" s="206">
        <f t="shared" ca="1" si="37"/>
        <v>1</v>
      </c>
      <c r="Q613" s="208" t="str">
        <f ca="1">IF($H613="步将",'[3]配置系数（将领）'!P613,IF($H613="骑将",'[4]配置系数（将领）'!P613,IF($H613="弓将",'[5]配置系数（将领）'!P613,"")))</f>
        <v>1004900000402</v>
      </c>
      <c r="R613" s="208" t="str">
        <f ca="1">IF($H613="步将",'[3]配置系数（将领）'!Q613,IF($H613="骑将",'[4]配置系数（将领）'!Q613,IF($H613="弓将",'[5]配置系数（将领）'!Q613,"")))</f>
        <v>被动技能2:武将率领盾兵时，盾兵的护甲提升100点；率领戟兵时，戟兵攻击提升10%。</v>
      </c>
      <c r="S613" s="208">
        <f>IF($H613="步将",'[3]配置系数（将领）'!R613,IF($H613="骑将",'[4]配置系数（将领）'!R613,IF($H613="弓将",'[5]配置系数（将领）'!R613,"")))</f>
        <v>0</v>
      </c>
      <c r="T613" s="208">
        <f>IF($H613="步将",'[3]配置系数（将领）'!S613,IF($H613="骑将",'[4]配置系数（将领）'!S613,IF($H613="弓将",'[5]配置系数（将领）'!S613,"")))</f>
        <v>0</v>
      </c>
      <c r="U613" s="208" t="str">
        <f ca="1">IF($H613="步将",'[3]配置系数（将领）'!T613,IF($H613="骑将",'[4]配置系数（将领）'!T613,IF($H613="弓将",'[5]配置系数（将领）'!T613,"")))</f>
        <v>0.1+0.1+0.1+0.1+0.1+0.1+0.1+0.1+0.1+0.1+0.1+0.1+0.1+0.1+0.1+0.1+0.1</v>
      </c>
      <c r="V613" s="206">
        <f t="shared" ca="1" si="38"/>
        <v>1</v>
      </c>
      <c r="X613" s="208" t="str">
        <f ca="1">IF($H613="步将",'[3]配置系数（将领）'!W613,IF($H613="骑将",'[4]配置系数（将领）'!W613,IF($H613="弓将",'[5]配置系数（将领）'!W613,"")))</f>
        <v/>
      </c>
      <c r="Y613" s="208" t="str">
        <f ca="1">IF($H613="步将",'[3]配置系数（将领）'!X613,IF($H613="骑将",'[4]配置系数（将领）'!X613,IF($H613="弓将",'[5]配置系数（将领）'!X613,"")))</f>
        <v/>
      </c>
      <c r="Z613" s="208">
        <f>IF($H613="步将",'[3]配置系数（将领）'!Y613,IF($H613="骑将",'[4]配置系数（将领）'!Y613,IF($H613="弓将",'[5]配置系数（将领）'!Y613,"")))</f>
        <v>0</v>
      </c>
      <c r="AA613" s="208">
        <f>IF($H613="步将",'[3]配置系数（将领）'!Z613,IF($H613="骑将",'[4]配置系数（将领）'!Z613,IF($H613="弓将",'[5]配置系数（将领）'!Z613,"")))</f>
        <v>0</v>
      </c>
      <c r="AB613" s="208" t="str">
        <f ca="1">IF($H613="步将",'[3]配置系数（将领）'!AA613,IF($H613="骑将",'[4]配置系数（将领）'!AA613,IF($H613="弓将",'[5]配置系数（将领）'!AA613,"")))</f>
        <v/>
      </c>
      <c r="AC613" s="206">
        <f t="shared" ca="1" si="39"/>
        <v>1</v>
      </c>
    </row>
    <row r="614" spans="3:29" x14ac:dyDescent="0.15">
      <c r="C614" s="107">
        <v>606</v>
      </c>
      <c r="D614" s="69">
        <f>IFERROR(MATCH(C614,索引!J:J,0),D613)</f>
        <v>56</v>
      </c>
      <c r="E614" s="69">
        <f t="shared" si="36"/>
        <v>7</v>
      </c>
      <c r="F614" s="69">
        <f>INDEX(索引!$F:$F,D614,1)</f>
        <v>10049</v>
      </c>
      <c r="G614" s="69" t="str">
        <f>INDEX(索引!$E:$E,D614,1)</f>
        <v>郭汜</v>
      </c>
      <c r="H614" s="69" t="str">
        <f>INDEX(索引!$G:$G,D614,1)</f>
        <v>步将</v>
      </c>
      <c r="J614" s="208" t="str">
        <f ca="1">IF($H614="步将",'[3]配置系数（将领）'!I614,IF($H614="骑将",'[4]配置系数（将领）'!I614,IF($H614="弓将",'[5]配置系数（将领）'!I614,"")))</f>
        <v/>
      </c>
      <c r="K614" s="208" t="str">
        <f ca="1">IF($H614="步将",'[3]配置系数（将领）'!J614,IF($H614="骑将",'[4]配置系数（将领）'!J614,IF($H614="弓将",'[5]配置系数（将领）'!J614,"")))</f>
        <v/>
      </c>
      <c r="L614" s="208">
        <f>IF($H614="步将",'[3]配置系数（将领）'!K614,IF($H614="骑将",'[4]配置系数（将领）'!K614,IF($H614="弓将",'[5]配置系数（将领）'!K614,"")))</f>
        <v>0</v>
      </c>
      <c r="M614" s="208">
        <f>IF($H614="步将",'[3]配置系数（将领）'!L614,IF($H614="骑将",'[4]配置系数（将领）'!L614,IF($H614="弓将",'[5]配置系数（将领）'!L614,"")))</f>
        <v>0</v>
      </c>
      <c r="N614" s="208" t="str">
        <f ca="1">IF($H614="步将",'[3]配置系数（将领）'!M614,IF($H614="骑将",'[4]配置系数（将领）'!M614,IF($H614="弓将",'[5]配置系数（将领）'!M614,"")))</f>
        <v/>
      </c>
      <c r="O614" s="206">
        <f t="shared" ca="1" si="37"/>
        <v>1</v>
      </c>
      <c r="Q614" s="208" t="str">
        <f ca="1">IF($H614="步将",'[3]配置系数（将领）'!P614,IF($H614="骑将",'[4]配置系数（将领）'!P614,IF($H614="弓将",'[5]配置系数（将领）'!P614,"")))</f>
        <v/>
      </c>
      <c r="R614" s="208" t="str">
        <f ca="1">IF($H614="步将",'[3]配置系数（将领）'!Q614,IF($H614="骑将",'[4]配置系数（将领）'!Q614,IF($H614="弓将",'[5]配置系数（将领）'!Q614,"")))</f>
        <v/>
      </c>
      <c r="S614" s="208">
        <f>IF($H614="步将",'[3]配置系数（将领）'!R614,IF($H614="骑将",'[4]配置系数（将领）'!R614,IF($H614="弓将",'[5]配置系数（将领）'!R614,"")))</f>
        <v>0</v>
      </c>
      <c r="T614" s="208">
        <f>IF($H614="步将",'[3]配置系数（将领）'!S614,IF($H614="骑将",'[4]配置系数（将领）'!S614,IF($H614="弓将",'[5]配置系数（将领）'!S614,"")))</f>
        <v>0</v>
      </c>
      <c r="U614" s="208" t="str">
        <f ca="1">IF($H614="步将",'[3]配置系数（将领）'!T614,IF($H614="骑将",'[4]配置系数（将领）'!T614,IF($H614="弓将",'[5]配置系数（将领）'!T614,"")))</f>
        <v/>
      </c>
      <c r="V614" s="206">
        <f t="shared" ca="1" si="38"/>
        <v>1</v>
      </c>
      <c r="X614" s="208" t="str">
        <f ca="1">IF($H614="步将",'[3]配置系数（将领）'!W614,IF($H614="骑将",'[4]配置系数（将领）'!W614,IF($H614="弓将",'[5]配置系数（将领）'!W614,"")))</f>
        <v/>
      </c>
      <c r="Y614" s="208" t="str">
        <f ca="1">IF($H614="步将",'[3]配置系数（将领）'!X614,IF($H614="骑将",'[4]配置系数（将领）'!X614,IF($H614="弓将",'[5]配置系数（将领）'!X614,"")))</f>
        <v/>
      </c>
      <c r="Z614" s="208">
        <f>IF($H614="步将",'[3]配置系数（将领）'!Y614,IF($H614="骑将",'[4]配置系数（将领）'!Y614,IF($H614="弓将",'[5]配置系数（将领）'!Y614,"")))</f>
        <v>0</v>
      </c>
      <c r="AA614" s="208">
        <f>IF($H614="步将",'[3]配置系数（将领）'!Z614,IF($H614="骑将",'[4]配置系数（将领）'!Z614,IF($H614="弓将",'[5]配置系数（将领）'!Z614,"")))</f>
        <v>0</v>
      </c>
      <c r="AB614" s="208" t="str">
        <f ca="1">IF($H614="步将",'[3]配置系数（将领）'!AA614,IF($H614="骑将",'[4]配置系数（将领）'!AA614,IF($H614="弓将",'[5]配置系数（将领）'!AA614,"")))</f>
        <v/>
      </c>
      <c r="AC614" s="206">
        <f t="shared" ca="1" si="39"/>
        <v>1</v>
      </c>
    </row>
    <row r="615" spans="3:29" x14ac:dyDescent="0.15">
      <c r="C615" s="107">
        <v>607</v>
      </c>
      <c r="D615" s="69">
        <f>IFERROR(MATCH(C615,索引!J:J,0),D614)</f>
        <v>56</v>
      </c>
      <c r="E615" s="69">
        <f t="shared" si="36"/>
        <v>8</v>
      </c>
      <c r="F615" s="69">
        <f>INDEX(索引!$F:$F,D615,1)</f>
        <v>10049</v>
      </c>
      <c r="G615" s="69" t="str">
        <f>INDEX(索引!$E:$E,D615,1)</f>
        <v>郭汜</v>
      </c>
      <c r="H615" s="69" t="str">
        <f>INDEX(索引!$G:$G,D615,1)</f>
        <v>步将</v>
      </c>
      <c r="J615" s="208" t="str">
        <f ca="1">IF($H615="步将",'[3]配置系数（将领）'!I615,IF($H615="骑将",'[4]配置系数（将领）'!I615,IF($H615="弓将",'[5]配置系数（将领）'!I615,"")))</f>
        <v/>
      </c>
      <c r="K615" s="208" t="str">
        <f ca="1">IF($H615="步将",'[3]配置系数（将领）'!J615,IF($H615="骑将",'[4]配置系数（将领）'!J615,IF($H615="弓将",'[5]配置系数（将领）'!J615,"")))</f>
        <v/>
      </c>
      <c r="L615" s="208">
        <f>IF($H615="步将",'[3]配置系数（将领）'!K615,IF($H615="骑将",'[4]配置系数（将领）'!K615,IF($H615="弓将",'[5]配置系数（将领）'!K615,"")))</f>
        <v>0</v>
      </c>
      <c r="M615" s="208">
        <f>IF($H615="步将",'[3]配置系数（将领）'!L615,IF($H615="骑将",'[4]配置系数（将领）'!L615,IF($H615="弓将",'[5]配置系数（将领）'!L615,"")))</f>
        <v>0</v>
      </c>
      <c r="N615" s="208" t="str">
        <f ca="1">IF($H615="步将",'[3]配置系数（将领）'!M615,IF($H615="骑将",'[4]配置系数（将领）'!M615,IF($H615="弓将",'[5]配置系数（将领）'!M615,"")))</f>
        <v/>
      </c>
      <c r="O615" s="206">
        <f t="shared" ca="1" si="37"/>
        <v>1</v>
      </c>
      <c r="Q615" s="208" t="str">
        <f ca="1">IF($H615="步将",'[3]配置系数（将领）'!P615,IF($H615="骑将",'[4]配置系数（将领）'!P615,IF($H615="弓将",'[5]配置系数（将领）'!P615,"")))</f>
        <v/>
      </c>
      <c r="R615" s="208" t="str">
        <f ca="1">IF($H615="步将",'[3]配置系数（将领）'!Q615,IF($H615="骑将",'[4]配置系数（将领）'!Q615,IF($H615="弓将",'[5]配置系数（将领）'!Q615,"")))</f>
        <v/>
      </c>
      <c r="S615" s="208">
        <f>IF($H615="步将",'[3]配置系数（将领）'!R615,IF($H615="骑将",'[4]配置系数（将领）'!R615,IF($H615="弓将",'[5]配置系数（将领）'!R615,"")))</f>
        <v>0</v>
      </c>
      <c r="T615" s="208">
        <f>IF($H615="步将",'[3]配置系数（将领）'!S615,IF($H615="骑将",'[4]配置系数（将领）'!S615,IF($H615="弓将",'[5]配置系数（将领）'!S615,"")))</f>
        <v>0</v>
      </c>
      <c r="U615" s="208" t="str">
        <f ca="1">IF($H615="步将",'[3]配置系数（将领）'!T615,IF($H615="骑将",'[4]配置系数（将领）'!T615,IF($H615="弓将",'[5]配置系数（将领）'!T615,"")))</f>
        <v/>
      </c>
      <c r="V615" s="206">
        <f t="shared" ca="1" si="38"/>
        <v>1</v>
      </c>
      <c r="X615" s="208" t="str">
        <f ca="1">IF($H615="步将",'[3]配置系数（将领）'!W615,IF($H615="骑将",'[4]配置系数（将领）'!W615,IF($H615="弓将",'[5]配置系数（将领）'!W615,"")))</f>
        <v/>
      </c>
      <c r="Y615" s="208" t="str">
        <f ca="1">IF($H615="步将",'[3]配置系数（将领）'!X615,IF($H615="骑将",'[4]配置系数（将领）'!X615,IF($H615="弓将",'[5]配置系数（将领）'!X615,"")))</f>
        <v/>
      </c>
      <c r="Z615" s="208">
        <f>IF($H615="步将",'[3]配置系数（将领）'!Y615,IF($H615="骑将",'[4]配置系数（将领）'!Y615,IF($H615="弓将",'[5]配置系数（将领）'!Y615,"")))</f>
        <v>0</v>
      </c>
      <c r="AA615" s="208">
        <f>IF($H615="步将",'[3]配置系数（将领）'!Z615,IF($H615="骑将",'[4]配置系数（将领）'!Z615,IF($H615="弓将",'[5]配置系数（将领）'!Z615,"")))</f>
        <v>0</v>
      </c>
      <c r="AB615" s="208" t="str">
        <f ca="1">IF($H615="步将",'[3]配置系数（将领）'!AA615,IF($H615="骑将",'[4]配置系数（将领）'!AA615,IF($H615="弓将",'[5]配置系数（将领）'!AA615,"")))</f>
        <v/>
      </c>
      <c r="AC615" s="206">
        <f t="shared" ca="1" si="39"/>
        <v>1</v>
      </c>
    </row>
    <row r="616" spans="3:29" x14ac:dyDescent="0.15">
      <c r="C616" s="107">
        <v>608</v>
      </c>
      <c r="D616" s="69">
        <f>IFERROR(MATCH(C616,索引!J:J,0),D615)</f>
        <v>56</v>
      </c>
      <c r="E616" s="69">
        <f t="shared" si="36"/>
        <v>9</v>
      </c>
      <c r="F616" s="69">
        <f>INDEX(索引!$F:$F,D616,1)</f>
        <v>10049</v>
      </c>
      <c r="G616" s="69" t="str">
        <f>INDEX(索引!$E:$E,D616,1)</f>
        <v>郭汜</v>
      </c>
      <c r="H616" s="69" t="str">
        <f>INDEX(索引!$G:$G,D616,1)</f>
        <v>步将</v>
      </c>
      <c r="J616" s="208" t="str">
        <f ca="1">IF($H616="步将",'[3]配置系数（将领）'!I616,IF($H616="骑将",'[4]配置系数（将领）'!I616,IF($H616="弓将",'[5]配置系数（将领）'!I616,"")))</f>
        <v/>
      </c>
      <c r="K616" s="208" t="str">
        <f ca="1">IF($H616="步将",'[3]配置系数（将领）'!J616,IF($H616="骑将",'[4]配置系数（将领）'!J616,IF($H616="弓将",'[5]配置系数（将领）'!J616,"")))</f>
        <v/>
      </c>
      <c r="L616" s="208">
        <f>IF($H616="步将",'[3]配置系数（将领）'!K616,IF($H616="骑将",'[4]配置系数（将领）'!K616,IF($H616="弓将",'[5]配置系数（将领）'!K616,"")))</f>
        <v>0</v>
      </c>
      <c r="M616" s="208">
        <f>IF($H616="步将",'[3]配置系数（将领）'!L616,IF($H616="骑将",'[4]配置系数（将领）'!L616,IF($H616="弓将",'[5]配置系数（将领）'!L616,"")))</f>
        <v>0</v>
      </c>
      <c r="N616" s="208" t="str">
        <f ca="1">IF($H616="步将",'[3]配置系数（将领）'!M616,IF($H616="骑将",'[4]配置系数（将领）'!M616,IF($H616="弓将",'[5]配置系数（将领）'!M616,"")))</f>
        <v/>
      </c>
      <c r="O616" s="206">
        <f t="shared" ca="1" si="37"/>
        <v>1</v>
      </c>
      <c r="Q616" s="208" t="str">
        <f ca="1">IF($H616="步将",'[3]配置系数（将领）'!P616,IF($H616="骑将",'[4]配置系数（将领）'!P616,IF($H616="弓将",'[5]配置系数（将领）'!P616,"")))</f>
        <v/>
      </c>
      <c r="R616" s="208" t="str">
        <f ca="1">IF($H616="步将",'[3]配置系数（将领）'!Q616,IF($H616="骑将",'[4]配置系数（将领）'!Q616,IF($H616="弓将",'[5]配置系数（将领）'!Q616,"")))</f>
        <v/>
      </c>
      <c r="S616" s="208">
        <f>IF($H616="步将",'[3]配置系数（将领）'!R616,IF($H616="骑将",'[4]配置系数（将领）'!R616,IF($H616="弓将",'[5]配置系数（将领）'!R616,"")))</f>
        <v>0</v>
      </c>
      <c r="T616" s="208">
        <f>IF($H616="步将",'[3]配置系数（将领）'!S616,IF($H616="骑将",'[4]配置系数（将领）'!S616,IF($H616="弓将",'[5]配置系数（将领）'!S616,"")))</f>
        <v>0</v>
      </c>
      <c r="U616" s="208" t="str">
        <f ca="1">IF($H616="步将",'[3]配置系数（将领）'!T616,IF($H616="骑将",'[4]配置系数（将领）'!T616,IF($H616="弓将",'[5]配置系数（将领）'!T616,"")))</f>
        <v/>
      </c>
      <c r="V616" s="206">
        <f t="shared" ca="1" si="38"/>
        <v>1</v>
      </c>
      <c r="X616" s="208" t="str">
        <f ca="1">IF($H616="步将",'[3]配置系数（将领）'!W616,IF($H616="骑将",'[4]配置系数（将领）'!W616,IF($H616="弓将",'[5]配置系数（将领）'!W616,"")))</f>
        <v/>
      </c>
      <c r="Y616" s="208" t="str">
        <f ca="1">IF($H616="步将",'[3]配置系数（将领）'!X616,IF($H616="骑将",'[4]配置系数（将领）'!X616,IF($H616="弓将",'[5]配置系数（将领）'!X616,"")))</f>
        <v/>
      </c>
      <c r="Z616" s="208">
        <f>IF($H616="步将",'[3]配置系数（将领）'!Y616,IF($H616="骑将",'[4]配置系数（将领）'!Y616,IF($H616="弓将",'[5]配置系数（将领）'!Y616,"")))</f>
        <v>0</v>
      </c>
      <c r="AA616" s="208">
        <f>IF($H616="步将",'[3]配置系数（将领）'!Z616,IF($H616="骑将",'[4]配置系数（将领）'!Z616,IF($H616="弓将",'[5]配置系数（将领）'!Z616,"")))</f>
        <v>0</v>
      </c>
      <c r="AB616" s="208" t="str">
        <f ca="1">IF($H616="步将",'[3]配置系数（将领）'!AA616,IF($H616="骑将",'[4]配置系数（将领）'!AA616,IF($H616="弓将",'[5]配置系数（将领）'!AA616,"")))</f>
        <v/>
      </c>
      <c r="AC616" s="206">
        <f t="shared" ca="1" si="39"/>
        <v>1</v>
      </c>
    </row>
    <row r="617" spans="3:29" x14ac:dyDescent="0.15">
      <c r="C617" s="107">
        <v>609</v>
      </c>
      <c r="D617" s="69">
        <f>IFERROR(MATCH(C617,索引!J:J,0),D616)</f>
        <v>56</v>
      </c>
      <c r="E617" s="69">
        <f t="shared" si="36"/>
        <v>10</v>
      </c>
      <c r="F617" s="69">
        <f>INDEX(索引!$F:$F,D617,1)</f>
        <v>10049</v>
      </c>
      <c r="G617" s="69" t="str">
        <f>INDEX(索引!$E:$E,D617,1)</f>
        <v>郭汜</v>
      </c>
      <c r="H617" s="69" t="str">
        <f>INDEX(索引!$G:$G,D617,1)</f>
        <v>步将</v>
      </c>
      <c r="J617" s="208" t="str">
        <f ca="1">IF($H617="步将",'[3]配置系数（将领）'!I617,IF($H617="骑将",'[4]配置系数（将领）'!I617,IF($H617="弓将",'[5]配置系数（将领）'!I617,"")))</f>
        <v/>
      </c>
      <c r="K617" s="208" t="str">
        <f ca="1">IF($H617="步将",'[3]配置系数（将领）'!J617,IF($H617="骑将",'[4]配置系数（将领）'!J617,IF($H617="弓将",'[5]配置系数（将领）'!J617,"")))</f>
        <v/>
      </c>
      <c r="L617" s="208">
        <f>IF($H617="步将",'[3]配置系数（将领）'!K617,IF($H617="骑将",'[4]配置系数（将领）'!K617,IF($H617="弓将",'[5]配置系数（将领）'!K617,"")))</f>
        <v>0</v>
      </c>
      <c r="M617" s="208">
        <f>IF($H617="步将",'[3]配置系数（将领）'!L617,IF($H617="骑将",'[4]配置系数（将领）'!L617,IF($H617="弓将",'[5]配置系数（将领）'!L617,"")))</f>
        <v>0</v>
      </c>
      <c r="N617" s="208" t="str">
        <f ca="1">IF($H617="步将",'[3]配置系数（将领）'!M617,IF($H617="骑将",'[4]配置系数（将领）'!M617,IF($H617="弓将",'[5]配置系数（将领）'!M617,"")))</f>
        <v/>
      </c>
      <c r="O617" s="206">
        <f t="shared" ca="1" si="37"/>
        <v>1</v>
      </c>
      <c r="Q617" s="208" t="str">
        <f ca="1">IF($H617="步将",'[3]配置系数（将领）'!P617,IF($H617="骑将",'[4]配置系数（将领）'!P617,IF($H617="弓将",'[5]配置系数（将领）'!P617,"")))</f>
        <v/>
      </c>
      <c r="R617" s="208" t="str">
        <f ca="1">IF($H617="步将",'[3]配置系数（将领）'!Q617,IF($H617="骑将",'[4]配置系数（将领）'!Q617,IF($H617="弓将",'[5]配置系数（将领）'!Q617,"")))</f>
        <v/>
      </c>
      <c r="S617" s="208">
        <f>IF($H617="步将",'[3]配置系数（将领）'!R617,IF($H617="骑将",'[4]配置系数（将领）'!R617,IF($H617="弓将",'[5]配置系数（将领）'!R617,"")))</f>
        <v>0</v>
      </c>
      <c r="T617" s="208">
        <f>IF($H617="步将",'[3]配置系数（将领）'!S617,IF($H617="骑将",'[4]配置系数（将领）'!S617,IF($H617="弓将",'[5]配置系数（将领）'!S617,"")))</f>
        <v>0</v>
      </c>
      <c r="U617" s="208" t="str">
        <f ca="1">IF($H617="步将",'[3]配置系数（将领）'!T617,IF($H617="骑将",'[4]配置系数（将领）'!T617,IF($H617="弓将",'[5]配置系数（将领）'!T617,"")))</f>
        <v/>
      </c>
      <c r="V617" s="206">
        <f t="shared" ca="1" si="38"/>
        <v>1</v>
      </c>
      <c r="X617" s="208" t="str">
        <f ca="1">IF($H617="步将",'[3]配置系数（将领）'!W617,IF($H617="骑将",'[4]配置系数（将领）'!W617,IF($H617="弓将",'[5]配置系数（将领）'!W617,"")))</f>
        <v/>
      </c>
      <c r="Y617" s="208" t="str">
        <f ca="1">IF($H617="步将",'[3]配置系数（将领）'!X617,IF($H617="骑将",'[4]配置系数（将领）'!X617,IF($H617="弓将",'[5]配置系数（将领）'!X617,"")))</f>
        <v/>
      </c>
      <c r="Z617" s="208">
        <f>IF($H617="步将",'[3]配置系数（将领）'!Y617,IF($H617="骑将",'[4]配置系数（将领）'!Y617,IF($H617="弓将",'[5]配置系数（将领）'!Y617,"")))</f>
        <v>0</v>
      </c>
      <c r="AA617" s="208">
        <f>IF($H617="步将",'[3]配置系数（将领）'!Z617,IF($H617="骑将",'[4]配置系数（将领）'!Z617,IF($H617="弓将",'[5]配置系数（将领）'!Z617,"")))</f>
        <v>0</v>
      </c>
      <c r="AB617" s="208" t="str">
        <f ca="1">IF($H617="步将",'[3]配置系数（将领）'!AA617,IF($H617="骑将",'[4]配置系数（将领）'!AA617,IF($H617="弓将",'[5]配置系数（将领）'!AA617,"")))</f>
        <v/>
      </c>
      <c r="AC617" s="206">
        <f t="shared" ca="1" si="39"/>
        <v>1</v>
      </c>
    </row>
    <row r="618" spans="3:29" x14ac:dyDescent="0.15">
      <c r="C618" s="107">
        <v>610</v>
      </c>
      <c r="D618" s="69">
        <f>IFERROR(MATCH(C618,索引!J:J,0),D617)</f>
        <v>56</v>
      </c>
      <c r="E618" s="69">
        <f t="shared" si="36"/>
        <v>11</v>
      </c>
      <c r="F618" s="69">
        <f>INDEX(索引!$F:$F,D618,1)</f>
        <v>10049</v>
      </c>
      <c r="G618" s="69" t="str">
        <f>INDEX(索引!$E:$E,D618,1)</f>
        <v>郭汜</v>
      </c>
      <c r="H618" s="69" t="str">
        <f>INDEX(索引!$G:$G,D618,1)</f>
        <v>步将</v>
      </c>
      <c r="J618" s="208" t="str">
        <f ca="1">IF($H618="步将",'[3]配置系数（将领）'!I618,IF($H618="骑将",'[4]配置系数（将领）'!I618,IF($H618="弓将",'[5]配置系数（将领）'!I618,"")))</f>
        <v/>
      </c>
      <c r="K618" s="208" t="str">
        <f ca="1">IF($H618="步将",'[3]配置系数（将领）'!J618,IF($H618="骑将",'[4]配置系数（将领）'!J618,IF($H618="弓将",'[5]配置系数（将领）'!J618,"")))</f>
        <v/>
      </c>
      <c r="L618" s="208">
        <f>IF($H618="步将",'[3]配置系数（将领）'!K618,IF($H618="骑将",'[4]配置系数（将领）'!K618,IF($H618="弓将",'[5]配置系数（将领）'!K618,"")))</f>
        <v>0</v>
      </c>
      <c r="M618" s="208">
        <f>IF($H618="步将",'[3]配置系数（将领）'!L618,IF($H618="骑将",'[4]配置系数（将领）'!L618,IF($H618="弓将",'[5]配置系数（将领）'!L618,"")))</f>
        <v>0</v>
      </c>
      <c r="N618" s="208" t="str">
        <f ca="1">IF($H618="步将",'[3]配置系数（将领）'!M618,IF($H618="骑将",'[4]配置系数（将领）'!M618,IF($H618="弓将",'[5]配置系数（将领）'!M618,"")))</f>
        <v/>
      </c>
      <c r="O618" s="206">
        <f t="shared" ca="1" si="37"/>
        <v>1</v>
      </c>
      <c r="Q618" s="208" t="str">
        <f ca="1">IF($H618="步将",'[3]配置系数（将领）'!P618,IF($H618="骑将",'[4]配置系数（将领）'!P618,IF($H618="弓将",'[5]配置系数（将领）'!P618,"")))</f>
        <v/>
      </c>
      <c r="R618" s="208" t="str">
        <f ca="1">IF($H618="步将",'[3]配置系数（将领）'!Q618,IF($H618="骑将",'[4]配置系数（将领）'!Q618,IF($H618="弓将",'[5]配置系数（将领）'!Q618,"")))</f>
        <v/>
      </c>
      <c r="S618" s="208">
        <f>IF($H618="步将",'[3]配置系数（将领）'!R618,IF($H618="骑将",'[4]配置系数（将领）'!R618,IF($H618="弓将",'[5]配置系数（将领）'!R618,"")))</f>
        <v>0</v>
      </c>
      <c r="T618" s="208">
        <f>IF($H618="步将",'[3]配置系数（将领）'!S618,IF($H618="骑将",'[4]配置系数（将领）'!S618,IF($H618="弓将",'[5]配置系数（将领）'!S618,"")))</f>
        <v>0</v>
      </c>
      <c r="U618" s="208" t="str">
        <f ca="1">IF($H618="步将",'[3]配置系数（将领）'!T618,IF($H618="骑将",'[4]配置系数（将领）'!T618,IF($H618="弓将",'[5]配置系数（将领）'!T618,"")))</f>
        <v/>
      </c>
      <c r="V618" s="206">
        <f t="shared" ca="1" si="38"/>
        <v>1</v>
      </c>
      <c r="X618" s="208" t="str">
        <f ca="1">IF($H618="步将",'[3]配置系数（将领）'!W618,IF($H618="骑将",'[4]配置系数（将领）'!W618,IF($H618="弓将",'[5]配置系数（将领）'!W618,"")))</f>
        <v/>
      </c>
      <c r="Y618" s="208" t="str">
        <f ca="1">IF($H618="步将",'[3]配置系数（将领）'!X618,IF($H618="骑将",'[4]配置系数（将领）'!X618,IF($H618="弓将",'[5]配置系数（将领）'!X618,"")))</f>
        <v/>
      </c>
      <c r="Z618" s="208">
        <f>IF($H618="步将",'[3]配置系数（将领）'!Y618,IF($H618="骑将",'[4]配置系数（将领）'!Y618,IF($H618="弓将",'[5]配置系数（将领）'!Y618,"")))</f>
        <v>0</v>
      </c>
      <c r="AA618" s="208">
        <f>IF($H618="步将",'[3]配置系数（将领）'!Z618,IF($H618="骑将",'[4]配置系数（将领）'!Z618,IF($H618="弓将",'[5]配置系数（将领）'!Z618,"")))</f>
        <v>0</v>
      </c>
      <c r="AB618" s="208" t="str">
        <f ca="1">IF($H618="步将",'[3]配置系数（将领）'!AA618,IF($H618="骑将",'[4]配置系数（将领）'!AA618,IF($H618="弓将",'[5]配置系数（将领）'!AA618,"")))</f>
        <v/>
      </c>
      <c r="AC618" s="206">
        <f t="shared" ca="1" si="39"/>
        <v>1</v>
      </c>
    </row>
    <row r="619" spans="3:29" x14ac:dyDescent="0.15">
      <c r="C619" s="107">
        <v>611</v>
      </c>
      <c r="D619" s="69">
        <f>IFERROR(MATCH(C619,索引!J:J,0),D618)</f>
        <v>56</v>
      </c>
      <c r="E619" s="69">
        <f t="shared" si="36"/>
        <v>12</v>
      </c>
      <c r="F619" s="69">
        <f>INDEX(索引!$F:$F,D619,1)</f>
        <v>10049</v>
      </c>
      <c r="G619" s="69" t="str">
        <f>INDEX(索引!$E:$E,D619,1)</f>
        <v>郭汜</v>
      </c>
      <c r="H619" s="69" t="str">
        <f>INDEX(索引!$G:$G,D619,1)</f>
        <v>步将</v>
      </c>
      <c r="J619" s="208" t="str">
        <f ca="1">IF($H619="步将",'[3]配置系数（将领）'!I619,IF($H619="骑将",'[4]配置系数（将领）'!I619,IF($H619="弓将",'[5]配置系数（将领）'!I619,"")))</f>
        <v/>
      </c>
      <c r="K619" s="208" t="str">
        <f ca="1">IF($H619="步将",'[3]配置系数（将领）'!J619,IF($H619="骑将",'[4]配置系数（将领）'!J619,IF($H619="弓将",'[5]配置系数（将领）'!J619,"")))</f>
        <v/>
      </c>
      <c r="L619" s="208">
        <f>IF($H619="步将",'[3]配置系数（将领）'!K619,IF($H619="骑将",'[4]配置系数（将领）'!K619,IF($H619="弓将",'[5]配置系数（将领）'!K619,"")))</f>
        <v>0</v>
      </c>
      <c r="M619" s="208">
        <f>IF($H619="步将",'[3]配置系数（将领）'!L619,IF($H619="骑将",'[4]配置系数（将领）'!L619,IF($H619="弓将",'[5]配置系数（将领）'!L619,"")))</f>
        <v>0</v>
      </c>
      <c r="N619" s="208" t="str">
        <f ca="1">IF($H619="步将",'[3]配置系数（将领）'!M619,IF($H619="骑将",'[4]配置系数（将领）'!M619,IF($H619="弓将",'[5]配置系数（将领）'!M619,"")))</f>
        <v/>
      </c>
      <c r="O619" s="206">
        <f t="shared" ca="1" si="37"/>
        <v>1</v>
      </c>
      <c r="Q619" s="208" t="str">
        <f ca="1">IF($H619="步将",'[3]配置系数（将领）'!P619,IF($H619="骑将",'[4]配置系数（将领）'!P619,IF($H619="弓将",'[5]配置系数（将领）'!P619,"")))</f>
        <v/>
      </c>
      <c r="R619" s="208" t="str">
        <f ca="1">IF($H619="步将",'[3]配置系数（将领）'!Q619,IF($H619="骑将",'[4]配置系数（将领）'!Q619,IF($H619="弓将",'[5]配置系数（将领）'!Q619,"")))</f>
        <v/>
      </c>
      <c r="S619" s="208">
        <f>IF($H619="步将",'[3]配置系数（将领）'!R619,IF($H619="骑将",'[4]配置系数（将领）'!R619,IF($H619="弓将",'[5]配置系数（将领）'!R619,"")))</f>
        <v>0</v>
      </c>
      <c r="T619" s="208">
        <f>IF($H619="步将",'[3]配置系数（将领）'!S619,IF($H619="骑将",'[4]配置系数（将领）'!S619,IF($H619="弓将",'[5]配置系数（将领）'!S619,"")))</f>
        <v>0</v>
      </c>
      <c r="U619" s="208" t="str">
        <f ca="1">IF($H619="步将",'[3]配置系数（将领）'!T619,IF($H619="骑将",'[4]配置系数（将领）'!T619,IF($H619="弓将",'[5]配置系数（将领）'!T619,"")))</f>
        <v/>
      </c>
      <c r="V619" s="206">
        <f t="shared" ca="1" si="38"/>
        <v>1</v>
      </c>
      <c r="X619" s="208" t="str">
        <f ca="1">IF($H619="步将",'[3]配置系数（将领）'!W619,IF($H619="骑将",'[4]配置系数（将领）'!W619,IF($H619="弓将",'[5]配置系数（将领）'!W619,"")))</f>
        <v/>
      </c>
      <c r="Y619" s="208" t="str">
        <f ca="1">IF($H619="步将",'[3]配置系数（将领）'!X619,IF($H619="骑将",'[4]配置系数（将领）'!X619,IF($H619="弓将",'[5]配置系数（将领）'!X619,"")))</f>
        <v/>
      </c>
      <c r="Z619" s="208">
        <f>IF($H619="步将",'[3]配置系数（将领）'!Y619,IF($H619="骑将",'[4]配置系数（将领）'!Y619,IF($H619="弓将",'[5]配置系数（将领）'!Y619,"")))</f>
        <v>0</v>
      </c>
      <c r="AA619" s="208">
        <f>IF($H619="步将",'[3]配置系数（将领）'!Z619,IF($H619="骑将",'[4]配置系数（将领）'!Z619,IF($H619="弓将",'[5]配置系数（将领）'!Z619,"")))</f>
        <v>0</v>
      </c>
      <c r="AB619" s="208" t="str">
        <f ca="1">IF($H619="步将",'[3]配置系数（将领）'!AA619,IF($H619="骑将",'[4]配置系数（将领）'!AA619,IF($H619="弓将",'[5]配置系数（将领）'!AA619,"")))</f>
        <v/>
      </c>
      <c r="AC619" s="206">
        <f t="shared" ca="1" si="39"/>
        <v>1</v>
      </c>
    </row>
    <row r="620" spans="3:29" x14ac:dyDescent="0.15">
      <c r="C620" s="107">
        <v>612</v>
      </c>
      <c r="D620" s="69">
        <f>IFERROR(MATCH(C620,索引!J:J,0),D619)</f>
        <v>56</v>
      </c>
      <c r="E620" s="69">
        <f t="shared" si="36"/>
        <v>13</v>
      </c>
      <c r="F620" s="69">
        <f>INDEX(索引!$F:$F,D620,1)</f>
        <v>10049</v>
      </c>
      <c r="G620" s="69" t="str">
        <f>INDEX(索引!$E:$E,D620,1)</f>
        <v>郭汜</v>
      </c>
      <c r="H620" s="69" t="str">
        <f>INDEX(索引!$G:$G,D620,1)</f>
        <v>步将</v>
      </c>
      <c r="J620" s="208" t="str">
        <f ca="1">IF($H620="步将",'[3]配置系数（将领）'!I620,IF($H620="骑将",'[4]配置系数（将领）'!I620,IF($H620="弓将",'[5]配置系数（将领）'!I620,"")))</f>
        <v/>
      </c>
      <c r="K620" s="208" t="str">
        <f ca="1">IF($H620="步将",'[3]配置系数（将领）'!J620,IF($H620="骑将",'[4]配置系数（将领）'!J620,IF($H620="弓将",'[5]配置系数（将领）'!J620,"")))</f>
        <v/>
      </c>
      <c r="L620" s="208">
        <f>IF($H620="步将",'[3]配置系数（将领）'!K620,IF($H620="骑将",'[4]配置系数（将领）'!K620,IF($H620="弓将",'[5]配置系数（将领）'!K620,"")))</f>
        <v>0</v>
      </c>
      <c r="M620" s="208">
        <f>IF($H620="步将",'[3]配置系数（将领）'!L620,IF($H620="骑将",'[4]配置系数（将领）'!L620,IF($H620="弓将",'[5]配置系数（将领）'!L620,"")))</f>
        <v>0</v>
      </c>
      <c r="N620" s="208" t="str">
        <f ca="1">IF($H620="步将",'[3]配置系数（将领）'!M620,IF($H620="骑将",'[4]配置系数（将领）'!M620,IF($H620="弓将",'[5]配置系数（将领）'!M620,"")))</f>
        <v/>
      </c>
      <c r="O620" s="206">
        <f t="shared" ca="1" si="37"/>
        <v>1</v>
      </c>
      <c r="Q620" s="208" t="str">
        <f ca="1">IF($H620="步将",'[3]配置系数（将领）'!P620,IF($H620="骑将",'[4]配置系数（将领）'!P620,IF($H620="弓将",'[5]配置系数（将领）'!P620,"")))</f>
        <v/>
      </c>
      <c r="R620" s="208" t="str">
        <f ca="1">IF($H620="步将",'[3]配置系数（将领）'!Q620,IF($H620="骑将",'[4]配置系数（将领）'!Q620,IF($H620="弓将",'[5]配置系数（将领）'!Q620,"")))</f>
        <v/>
      </c>
      <c r="S620" s="208">
        <f>IF($H620="步将",'[3]配置系数（将领）'!R620,IF($H620="骑将",'[4]配置系数（将领）'!R620,IF($H620="弓将",'[5]配置系数（将领）'!R620,"")))</f>
        <v>0</v>
      </c>
      <c r="T620" s="208">
        <f>IF($H620="步将",'[3]配置系数（将领）'!S620,IF($H620="骑将",'[4]配置系数（将领）'!S620,IF($H620="弓将",'[5]配置系数（将领）'!S620,"")))</f>
        <v>0</v>
      </c>
      <c r="U620" s="208" t="str">
        <f ca="1">IF($H620="步将",'[3]配置系数（将领）'!T620,IF($H620="骑将",'[4]配置系数（将领）'!T620,IF($H620="弓将",'[5]配置系数（将领）'!T620,"")))</f>
        <v/>
      </c>
      <c r="V620" s="206">
        <f t="shared" ca="1" si="38"/>
        <v>1</v>
      </c>
      <c r="X620" s="208" t="str">
        <f ca="1">IF($H620="步将",'[3]配置系数（将领）'!W620,IF($H620="骑将",'[4]配置系数（将领）'!W620,IF($H620="弓将",'[5]配置系数（将领）'!W620,"")))</f>
        <v/>
      </c>
      <c r="Y620" s="208" t="str">
        <f ca="1">IF($H620="步将",'[3]配置系数（将领）'!X620,IF($H620="骑将",'[4]配置系数（将领）'!X620,IF($H620="弓将",'[5]配置系数（将领）'!X620,"")))</f>
        <v/>
      </c>
      <c r="Z620" s="208">
        <f>IF($H620="步将",'[3]配置系数（将领）'!Y620,IF($H620="骑将",'[4]配置系数（将领）'!Y620,IF($H620="弓将",'[5]配置系数（将领）'!Y620,"")))</f>
        <v>0</v>
      </c>
      <c r="AA620" s="208">
        <f>IF($H620="步将",'[3]配置系数（将领）'!Z620,IF($H620="骑将",'[4]配置系数（将领）'!Z620,IF($H620="弓将",'[5]配置系数（将领）'!Z620,"")))</f>
        <v>0</v>
      </c>
      <c r="AB620" s="208" t="str">
        <f ca="1">IF($H620="步将",'[3]配置系数（将领）'!AA620,IF($H620="骑将",'[4]配置系数（将领）'!AA620,IF($H620="弓将",'[5]配置系数（将领）'!AA620,"")))</f>
        <v/>
      </c>
      <c r="AC620" s="206">
        <f t="shared" ca="1" si="39"/>
        <v>1</v>
      </c>
    </row>
    <row r="621" spans="3:29" x14ac:dyDescent="0.15">
      <c r="C621" s="107">
        <v>613</v>
      </c>
      <c r="D621" s="69">
        <f>IFERROR(MATCH(C621,索引!J:J,0),D620)</f>
        <v>56</v>
      </c>
      <c r="E621" s="69">
        <f t="shared" si="36"/>
        <v>14</v>
      </c>
      <c r="F621" s="69">
        <f>INDEX(索引!$F:$F,D621,1)</f>
        <v>10049</v>
      </c>
      <c r="G621" s="69" t="str">
        <f>INDEX(索引!$E:$E,D621,1)</f>
        <v>郭汜</v>
      </c>
      <c r="H621" s="69" t="str">
        <f>INDEX(索引!$G:$G,D621,1)</f>
        <v>步将</v>
      </c>
      <c r="J621" s="208" t="str">
        <f ca="1">IF($H621="步将",'[3]配置系数（将领）'!I621,IF($H621="骑将",'[4]配置系数（将领）'!I621,IF($H621="弓将",'[5]配置系数（将领）'!I621,"")))</f>
        <v/>
      </c>
      <c r="K621" s="208" t="str">
        <f ca="1">IF($H621="步将",'[3]配置系数（将领）'!J621,IF($H621="骑将",'[4]配置系数（将领）'!J621,IF($H621="弓将",'[5]配置系数（将领）'!J621,"")))</f>
        <v/>
      </c>
      <c r="L621" s="208">
        <f>IF($H621="步将",'[3]配置系数（将领）'!K621,IF($H621="骑将",'[4]配置系数（将领）'!K621,IF($H621="弓将",'[5]配置系数（将领）'!K621,"")))</f>
        <v>0</v>
      </c>
      <c r="M621" s="208">
        <f>IF($H621="步将",'[3]配置系数（将领）'!L621,IF($H621="骑将",'[4]配置系数（将领）'!L621,IF($H621="弓将",'[5]配置系数（将领）'!L621,"")))</f>
        <v>0</v>
      </c>
      <c r="N621" s="208" t="str">
        <f ca="1">IF($H621="步将",'[3]配置系数（将领）'!M621,IF($H621="骑将",'[4]配置系数（将领）'!M621,IF($H621="弓将",'[5]配置系数（将领）'!M621,"")))</f>
        <v/>
      </c>
      <c r="O621" s="206">
        <f t="shared" ca="1" si="37"/>
        <v>1</v>
      </c>
      <c r="Q621" s="208" t="str">
        <f ca="1">IF($H621="步将",'[3]配置系数（将领）'!P621,IF($H621="骑将",'[4]配置系数（将领）'!P621,IF($H621="弓将",'[5]配置系数（将领）'!P621,"")))</f>
        <v/>
      </c>
      <c r="R621" s="208" t="str">
        <f ca="1">IF($H621="步将",'[3]配置系数（将领）'!Q621,IF($H621="骑将",'[4]配置系数（将领）'!Q621,IF($H621="弓将",'[5]配置系数（将领）'!Q621,"")))</f>
        <v/>
      </c>
      <c r="S621" s="208">
        <f>IF($H621="步将",'[3]配置系数（将领）'!R621,IF($H621="骑将",'[4]配置系数（将领）'!R621,IF($H621="弓将",'[5]配置系数（将领）'!R621,"")))</f>
        <v>0</v>
      </c>
      <c r="T621" s="208">
        <f>IF($H621="步将",'[3]配置系数（将领）'!S621,IF($H621="骑将",'[4]配置系数（将领）'!S621,IF($H621="弓将",'[5]配置系数（将领）'!S621,"")))</f>
        <v>0</v>
      </c>
      <c r="U621" s="208" t="str">
        <f ca="1">IF($H621="步将",'[3]配置系数（将领）'!T621,IF($H621="骑将",'[4]配置系数（将领）'!T621,IF($H621="弓将",'[5]配置系数（将领）'!T621,"")))</f>
        <v/>
      </c>
      <c r="V621" s="206">
        <f t="shared" ca="1" si="38"/>
        <v>1</v>
      </c>
      <c r="X621" s="208" t="str">
        <f ca="1">IF($H621="步将",'[3]配置系数（将领）'!W621,IF($H621="骑将",'[4]配置系数（将领）'!W621,IF($H621="弓将",'[5]配置系数（将领）'!W621,"")))</f>
        <v/>
      </c>
      <c r="Y621" s="208" t="str">
        <f ca="1">IF($H621="步将",'[3]配置系数（将领）'!X621,IF($H621="骑将",'[4]配置系数（将领）'!X621,IF($H621="弓将",'[5]配置系数（将领）'!X621,"")))</f>
        <v/>
      </c>
      <c r="Z621" s="208">
        <f>IF($H621="步将",'[3]配置系数（将领）'!Y621,IF($H621="骑将",'[4]配置系数（将领）'!Y621,IF($H621="弓将",'[5]配置系数（将领）'!Y621,"")))</f>
        <v>0</v>
      </c>
      <c r="AA621" s="208">
        <f>IF($H621="步将",'[3]配置系数（将领）'!Z621,IF($H621="骑将",'[4]配置系数（将领）'!Z621,IF($H621="弓将",'[5]配置系数（将领）'!Z621,"")))</f>
        <v>0</v>
      </c>
      <c r="AB621" s="208" t="str">
        <f ca="1">IF($H621="步将",'[3]配置系数（将领）'!AA621,IF($H621="骑将",'[4]配置系数（将领）'!AA621,IF($H621="弓将",'[5]配置系数（将领）'!AA621,"")))</f>
        <v/>
      </c>
      <c r="AC621" s="206">
        <f t="shared" ca="1" si="39"/>
        <v>1</v>
      </c>
    </row>
    <row r="622" spans="3:29" x14ac:dyDescent="0.15">
      <c r="C622" s="107">
        <v>614</v>
      </c>
      <c r="D622" s="69">
        <f>IFERROR(MATCH(C622,索引!J:J,0),D621)</f>
        <v>56</v>
      </c>
      <c r="E622" s="69">
        <f t="shared" si="36"/>
        <v>15</v>
      </c>
      <c r="F622" s="69">
        <f>INDEX(索引!$F:$F,D622,1)</f>
        <v>10049</v>
      </c>
      <c r="G622" s="69" t="str">
        <f>INDEX(索引!$E:$E,D622,1)</f>
        <v>郭汜</v>
      </c>
      <c r="H622" s="69" t="str">
        <f>INDEX(索引!$G:$G,D622,1)</f>
        <v>步将</v>
      </c>
      <c r="J622" s="208" t="str">
        <f ca="1">IF($H622="步将",'[3]配置系数（将领）'!I622,IF($H622="骑将",'[4]配置系数（将领）'!I622,IF($H622="弓将",'[5]配置系数（将领）'!I622,"")))</f>
        <v/>
      </c>
      <c r="K622" s="208" t="str">
        <f ca="1">IF($H622="步将",'[3]配置系数（将领）'!J622,IF($H622="骑将",'[4]配置系数（将领）'!J622,IF($H622="弓将",'[5]配置系数（将领）'!J622,"")))</f>
        <v/>
      </c>
      <c r="L622" s="208">
        <f>IF($H622="步将",'[3]配置系数（将领）'!K622,IF($H622="骑将",'[4]配置系数（将领）'!K622,IF($H622="弓将",'[5]配置系数（将领）'!K622,"")))</f>
        <v>0</v>
      </c>
      <c r="M622" s="208">
        <f>IF($H622="步将",'[3]配置系数（将领）'!L622,IF($H622="骑将",'[4]配置系数（将领）'!L622,IF($H622="弓将",'[5]配置系数（将领）'!L622,"")))</f>
        <v>0</v>
      </c>
      <c r="N622" s="208" t="str">
        <f ca="1">IF($H622="步将",'[3]配置系数（将领）'!M622,IF($H622="骑将",'[4]配置系数（将领）'!M622,IF($H622="弓将",'[5]配置系数（将领）'!M622,"")))</f>
        <v/>
      </c>
      <c r="O622" s="206">
        <f t="shared" ca="1" si="37"/>
        <v>1</v>
      </c>
      <c r="Q622" s="208" t="str">
        <f ca="1">IF($H622="步将",'[3]配置系数（将领）'!P622,IF($H622="骑将",'[4]配置系数（将领）'!P622,IF($H622="弓将",'[5]配置系数（将领）'!P622,"")))</f>
        <v/>
      </c>
      <c r="R622" s="208" t="str">
        <f ca="1">IF($H622="步将",'[3]配置系数（将领）'!Q622,IF($H622="骑将",'[4]配置系数（将领）'!Q622,IF($H622="弓将",'[5]配置系数（将领）'!Q622,"")))</f>
        <v/>
      </c>
      <c r="S622" s="208">
        <f>IF($H622="步将",'[3]配置系数（将领）'!R622,IF($H622="骑将",'[4]配置系数（将领）'!R622,IF($H622="弓将",'[5]配置系数（将领）'!R622,"")))</f>
        <v>0</v>
      </c>
      <c r="T622" s="208">
        <f>IF($H622="步将",'[3]配置系数（将领）'!S622,IF($H622="骑将",'[4]配置系数（将领）'!S622,IF($H622="弓将",'[5]配置系数（将领）'!S622,"")))</f>
        <v>0</v>
      </c>
      <c r="U622" s="208" t="str">
        <f ca="1">IF($H622="步将",'[3]配置系数（将领）'!T622,IF($H622="骑将",'[4]配置系数（将领）'!T622,IF($H622="弓将",'[5]配置系数（将领）'!T622,"")))</f>
        <v/>
      </c>
      <c r="V622" s="206">
        <f t="shared" ca="1" si="38"/>
        <v>1</v>
      </c>
      <c r="X622" s="208" t="str">
        <f ca="1">IF($H622="步将",'[3]配置系数（将领）'!W622,IF($H622="骑将",'[4]配置系数（将领）'!W622,IF($H622="弓将",'[5]配置系数（将领）'!W622,"")))</f>
        <v/>
      </c>
      <c r="Y622" s="208" t="str">
        <f ca="1">IF($H622="步将",'[3]配置系数（将领）'!X622,IF($H622="骑将",'[4]配置系数（将领）'!X622,IF($H622="弓将",'[5]配置系数（将领）'!X622,"")))</f>
        <v/>
      </c>
      <c r="Z622" s="208">
        <f>IF($H622="步将",'[3]配置系数（将领）'!Y622,IF($H622="骑将",'[4]配置系数（将领）'!Y622,IF($H622="弓将",'[5]配置系数（将领）'!Y622,"")))</f>
        <v>0</v>
      </c>
      <c r="AA622" s="208">
        <f>IF($H622="步将",'[3]配置系数（将领）'!Z622,IF($H622="骑将",'[4]配置系数（将领）'!Z622,IF($H622="弓将",'[5]配置系数（将领）'!Z622,"")))</f>
        <v>0</v>
      </c>
      <c r="AB622" s="208" t="str">
        <f ca="1">IF($H622="步将",'[3]配置系数（将领）'!AA622,IF($H622="骑将",'[4]配置系数（将领）'!AA622,IF($H622="弓将",'[5]配置系数（将领）'!AA622,"")))</f>
        <v/>
      </c>
      <c r="AC622" s="206">
        <f t="shared" ca="1" si="39"/>
        <v>1</v>
      </c>
    </row>
    <row r="623" spans="3:29" x14ac:dyDescent="0.15">
      <c r="C623" s="107">
        <v>615</v>
      </c>
      <c r="D623" s="69">
        <f>IFERROR(MATCH(C623,索引!J:J,0),D622)</f>
        <v>57</v>
      </c>
      <c r="E623" s="69">
        <f t="shared" si="36"/>
        <v>1</v>
      </c>
      <c r="F623" s="69">
        <f>INDEX(索引!$F:$F,D623,1)</f>
        <v>10050</v>
      </c>
      <c r="G623" s="69" t="str">
        <f>INDEX(索引!$E:$E,D623,1)</f>
        <v>张飞</v>
      </c>
      <c r="H623" s="69" t="str">
        <f>INDEX(索引!$G:$G,D623,1)</f>
        <v>步将</v>
      </c>
      <c r="J623" s="208" t="str">
        <f ca="1">IF($H623="步将",'[3]配置系数（将领）'!I623,IF($H623="骑将",'[4]配置系数（将领）'!I623,IF($H623="弓将",'[5]配置系数（将领）'!I623,"")))</f>
        <v>1005000000101</v>
      </c>
      <c r="K623" s="208" t="str">
        <f ca="1">IF($H623="步将",'[3]配置系数（将领）'!J623,IF($H623="骑将",'[4]配置系数（将领）'!J623,IF($H623="弓将",'[5]配置系数（将领）'!J623,"")))</f>
        <v>普通攻击:对单体敌人造成{0}%的武力伤害</v>
      </c>
      <c r="L623" s="208">
        <f>IF($H623="步将",'[3]配置系数（将领）'!K623,IF($H623="骑将",'[4]配置系数（将领）'!K623,IF($H623="弓将",'[5]配置系数（将领）'!K623,"")))</f>
        <v>0</v>
      </c>
      <c r="M623" s="208">
        <f>IF($H623="步将",'[3]配置系数（将领）'!L623,IF($H623="骑将",'[4]配置系数（将领）'!L623,IF($H623="弓将",'[5]配置系数（将领）'!L623,"")))</f>
        <v>0</v>
      </c>
      <c r="N623" s="208" t="str">
        <f ca="1">IF($H623="步将",'[3]配置系数（将领）'!M623,IF($H623="骑将",'[4]配置系数（将领）'!M623,IF($H623="弓将",'[5]配置系数（将领）'!M623,"")))</f>
        <v>0.25+0.25+0.25+0.25+0.25+0.25+0.25+0.25+0.25+0.25+0.25+0.25+0.25+0.25+0.25+0.25+0.25</v>
      </c>
      <c r="O623" s="206">
        <f t="shared" ca="1" si="37"/>
        <v>100</v>
      </c>
      <c r="Q623" s="208" t="str">
        <f ca="1">IF($H623="步将",'[3]配置系数（将领）'!P623,IF($H623="骑将",'[4]配置系数（将领）'!P623,IF($H623="弓将",'[5]配置系数（将领）'!P623,"")))</f>
        <v/>
      </c>
      <c r="R623" s="208" t="str">
        <f ca="1">IF($H623="步将",'[3]配置系数（将领）'!Q623,IF($H623="骑将",'[4]配置系数（将领）'!Q623,IF($H623="弓将",'[5]配置系数（将领）'!Q623,"")))</f>
        <v/>
      </c>
      <c r="S623" s="208">
        <f>IF($H623="步将",'[3]配置系数（将领）'!R623,IF($H623="骑将",'[4]配置系数（将领）'!R623,IF($H623="弓将",'[5]配置系数（将领）'!R623,"")))</f>
        <v>0</v>
      </c>
      <c r="T623" s="208">
        <f>IF($H623="步将",'[3]配置系数（将领）'!S623,IF($H623="骑将",'[4]配置系数（将领）'!S623,IF($H623="弓将",'[5]配置系数（将领）'!S623,"")))</f>
        <v>0</v>
      </c>
      <c r="U623" s="208" t="str">
        <f ca="1">IF($H623="步将",'[3]配置系数（将领）'!T623,IF($H623="骑将",'[4]配置系数（将领）'!T623,IF($H623="弓将",'[5]配置系数（将领）'!T623,"")))</f>
        <v/>
      </c>
      <c r="V623" s="206">
        <f t="shared" ca="1" si="38"/>
        <v>1</v>
      </c>
      <c r="X623" s="208" t="str">
        <f ca="1">IF($H623="步将",'[3]配置系数（将领）'!W623,IF($H623="骑将",'[4]配置系数（将领）'!W623,IF($H623="弓将",'[5]配置系数（将领）'!W623,"")))</f>
        <v/>
      </c>
      <c r="Y623" s="208" t="str">
        <f ca="1">IF($H623="步将",'[3]配置系数（将领）'!X623,IF($H623="骑将",'[4]配置系数（将领）'!X623,IF($H623="弓将",'[5]配置系数（将领）'!X623,"")))</f>
        <v/>
      </c>
      <c r="Z623" s="208">
        <f>IF($H623="步将",'[3]配置系数（将领）'!Y623,IF($H623="骑将",'[4]配置系数（将领）'!Y623,IF($H623="弓将",'[5]配置系数（将领）'!Y623,"")))</f>
        <v>0</v>
      </c>
      <c r="AA623" s="208">
        <f>IF($H623="步将",'[3]配置系数（将领）'!Z623,IF($H623="骑将",'[4]配置系数（将领）'!Z623,IF($H623="弓将",'[5]配置系数（将领）'!Z623,"")))</f>
        <v>0</v>
      </c>
      <c r="AB623" s="208" t="str">
        <f ca="1">IF($H623="步将",'[3]配置系数（将领）'!AA623,IF($H623="骑将",'[4]配置系数（将领）'!AA623,IF($H623="弓将",'[5]配置系数（将领）'!AA623,"")))</f>
        <v/>
      </c>
      <c r="AC623" s="206">
        <f t="shared" ca="1" si="39"/>
        <v>1</v>
      </c>
    </row>
    <row r="624" spans="3:29" x14ac:dyDescent="0.15">
      <c r="C624" s="107">
        <v>616</v>
      </c>
      <c r="D624" s="69">
        <f>IFERROR(MATCH(C624,索引!J:J,0),D623)</f>
        <v>57</v>
      </c>
      <c r="E624" s="69">
        <f t="shared" si="36"/>
        <v>2</v>
      </c>
      <c r="F624" s="69">
        <f>INDEX(索引!$F:$F,D624,1)</f>
        <v>10050</v>
      </c>
      <c r="G624" s="69" t="str">
        <f>INDEX(索引!$E:$E,D624,1)</f>
        <v>张飞</v>
      </c>
      <c r="H624" s="69" t="str">
        <f>INDEX(索引!$G:$G,D624,1)</f>
        <v>步将</v>
      </c>
      <c r="J624" s="208" t="str">
        <f ca="1">IF($H624="步将",'[3]配置系数（将领）'!I624,IF($H624="骑将",'[4]配置系数（将领）'!I624,IF($H624="弓将",'[5]配置系数（将领）'!I624,"")))</f>
        <v>1005000000201</v>
      </c>
      <c r="K624" s="208" t="str">
        <f ca="1">IF($H624="步将",'[3]配置系数（将领）'!J624,IF($H624="骑将",'[4]配置系数（将领）'!J624,IF($H624="弓将",'[5]配置系数（将领）'!J624,"")))</f>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
      <c r="L624" s="208">
        <f>IF($H624="步将",'[3]配置系数（将领）'!K624,IF($H624="骑将",'[4]配置系数（将领）'!K624,IF($H624="弓将",'[5]配置系数（将领）'!K624,"")))</f>
        <v>0</v>
      </c>
      <c r="M624" s="208">
        <f>IF($H624="步将",'[3]配置系数（将领）'!L624,IF($H624="骑将",'[4]配置系数（将领）'!L624,IF($H624="弓将",'[5]配置系数（将领）'!L624,"")))</f>
        <v>0</v>
      </c>
      <c r="N624" s="208" t="str">
        <f ca="1">IF($H624="步将",'[3]配置系数（将领）'!M624,IF($H624="骑将",'[4]配置系数（将领）'!M624,IF($H624="弓将",'[5]配置系数（将领）'!M624,"")))</f>
        <v>0.21+0.24+0.27+0.3+0.33+0.36+0.39+0.42+0.45+0.48+0.51+0.54+0.57+0.6+0.63+0.66+0.69</v>
      </c>
      <c r="O624" s="206">
        <f t="shared" ca="1" si="37"/>
        <v>100</v>
      </c>
      <c r="Q624" s="208" t="str">
        <f ca="1">IF($H624="步将",'[3]配置系数（将领）'!P624,IF($H624="骑将",'[4]配置系数（将领）'!P624,IF($H624="弓将",'[5]配置系数（将领）'!P624,"")))</f>
        <v/>
      </c>
      <c r="R624" s="208" t="str">
        <f ca="1">IF($H624="步将",'[3]配置系数（将领）'!Q624,IF($H624="骑将",'[4]配置系数（将领）'!Q624,IF($H624="弓将",'[5]配置系数（将领）'!Q624,"")))</f>
        <v/>
      </c>
      <c r="S624" s="208">
        <f>IF($H624="步将",'[3]配置系数（将领）'!R624,IF($H624="骑将",'[4]配置系数（将领）'!R624,IF($H624="弓将",'[5]配置系数（将领）'!R624,"")))</f>
        <v>0</v>
      </c>
      <c r="T624" s="208">
        <f>IF($H624="步将",'[3]配置系数（将领）'!S624,IF($H624="骑将",'[4]配置系数（将领）'!S624,IF($H624="弓将",'[5]配置系数（将领）'!S624,"")))</f>
        <v>0</v>
      </c>
      <c r="U624" s="208" t="str">
        <f ca="1">IF($H624="步将",'[3]配置系数（将领）'!T624,IF($H624="骑将",'[4]配置系数（将领）'!T624,IF($H624="弓将",'[5]配置系数（将领）'!T624,"")))</f>
        <v/>
      </c>
      <c r="V624" s="206">
        <f t="shared" ca="1" si="38"/>
        <v>1</v>
      </c>
      <c r="X624" s="208" t="str">
        <f ca="1">IF($H624="步将",'[3]配置系数（将领）'!W624,IF($H624="骑将",'[4]配置系数（将领）'!W624,IF($H624="弓将",'[5]配置系数（将领）'!W624,"")))</f>
        <v/>
      </c>
      <c r="Y624" s="208" t="str">
        <f ca="1">IF($H624="步将",'[3]配置系数（将领）'!X624,IF($H624="骑将",'[4]配置系数（将领）'!X624,IF($H624="弓将",'[5]配置系数（将领）'!X624,"")))</f>
        <v/>
      </c>
      <c r="Z624" s="208">
        <f>IF($H624="步将",'[3]配置系数（将领）'!Y624,IF($H624="骑将",'[4]配置系数（将领）'!Y624,IF($H624="弓将",'[5]配置系数（将领）'!Y624,"")))</f>
        <v>0</v>
      </c>
      <c r="AA624" s="208">
        <f>IF($H624="步将",'[3]配置系数（将领）'!Z624,IF($H624="骑将",'[4]配置系数（将领）'!Z624,IF($H624="弓将",'[5]配置系数（将领）'!Z624,"")))</f>
        <v>0</v>
      </c>
      <c r="AB624" s="208" t="str">
        <f ca="1">IF($H624="步将",'[3]配置系数（将领）'!AA624,IF($H624="骑将",'[4]配置系数（将领）'!AA624,IF($H624="弓将",'[5]配置系数（将领）'!AA624,"")))</f>
        <v/>
      </c>
      <c r="AC624" s="206">
        <f t="shared" ca="1" si="39"/>
        <v>1</v>
      </c>
    </row>
    <row r="625" spans="3:29" x14ac:dyDescent="0.15">
      <c r="C625" s="107">
        <v>617</v>
      </c>
      <c r="D625" s="69">
        <f>IFERROR(MATCH(C625,索引!J:J,0),D624)</f>
        <v>57</v>
      </c>
      <c r="E625" s="69">
        <f t="shared" si="36"/>
        <v>3</v>
      </c>
      <c r="F625" s="69">
        <f>INDEX(索引!$F:$F,D625,1)</f>
        <v>10050</v>
      </c>
      <c r="G625" s="69" t="str">
        <f>INDEX(索引!$E:$E,D625,1)</f>
        <v>张飞</v>
      </c>
      <c r="H625" s="69" t="str">
        <f>INDEX(索引!$G:$G,D625,1)</f>
        <v>步将</v>
      </c>
      <c r="J625" s="208" t="str">
        <f ca="1">IF($H625="步将",'[3]配置系数（将领）'!I625,IF($H625="骑将",'[4]配置系数（将领）'!I625,IF($H625="弓将",'[5]配置系数（将领）'!I625,"")))</f>
        <v>1005000000202</v>
      </c>
      <c r="K625" s="208" t="str">
        <f ca="1">IF($H625="步将",'[3]配置系数（将领）'!J625,IF($H625="骑将",'[4]配置系数（将领）'!J625,IF($H625="弓将",'[5]配置系数（将领）'!J625,"")))</f>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
      <c r="L625" s="208">
        <f>IF($H625="步将",'[3]配置系数（将领）'!K625,IF($H625="骑将",'[4]配置系数（将领）'!K625,IF($H625="弓将",'[5]配置系数（将领）'!K625,"")))</f>
        <v>0</v>
      </c>
      <c r="M625" s="208">
        <f>IF($H625="步将",'[3]配置系数（将领）'!L625,IF($H625="骑将",'[4]配置系数（将领）'!L625,IF($H625="弓将",'[5]配置系数（将领）'!L625,"")))</f>
        <v>0</v>
      </c>
      <c r="N625" s="208" t="str">
        <f ca="1">IF($H625="步将",'[3]配置系数（将领）'!M625,IF($H625="骑将",'[4]配置系数（将领）'!M625,IF($H625="弓将",'[5]配置系数（将领）'!M625,"")))</f>
        <v>-8+-10+-12+-14+-16+-18+-20+-22+-24+-26+-28+-30+-32+-34+-36+-38+-40</v>
      </c>
      <c r="O625" s="206">
        <f t="shared" ca="1" si="37"/>
        <v>-1</v>
      </c>
      <c r="Q625" s="208" t="str">
        <f ca="1">IF($H625="步将",'[3]配置系数（将领）'!P625,IF($H625="骑将",'[4]配置系数（将领）'!P625,IF($H625="弓将",'[5]配置系数（将领）'!P625,"")))</f>
        <v/>
      </c>
      <c r="R625" s="208" t="str">
        <f ca="1">IF($H625="步将",'[3]配置系数（将领）'!Q625,IF($H625="骑将",'[4]配置系数（将领）'!Q625,IF($H625="弓将",'[5]配置系数（将领）'!Q625,"")))</f>
        <v/>
      </c>
      <c r="S625" s="208">
        <f>IF($H625="步将",'[3]配置系数（将领）'!R625,IF($H625="骑将",'[4]配置系数（将领）'!R625,IF($H625="弓将",'[5]配置系数（将领）'!R625,"")))</f>
        <v>0</v>
      </c>
      <c r="T625" s="208">
        <f>IF($H625="步将",'[3]配置系数（将领）'!S625,IF($H625="骑将",'[4]配置系数（将领）'!S625,IF($H625="弓将",'[5]配置系数（将领）'!S625,"")))</f>
        <v>0</v>
      </c>
      <c r="U625" s="208" t="str">
        <f ca="1">IF($H625="步将",'[3]配置系数（将领）'!T625,IF($H625="骑将",'[4]配置系数（将领）'!T625,IF($H625="弓将",'[5]配置系数（将领）'!T625,"")))</f>
        <v/>
      </c>
      <c r="V625" s="206">
        <f t="shared" ca="1" si="38"/>
        <v>1</v>
      </c>
      <c r="X625" s="208" t="str">
        <f ca="1">IF($H625="步将",'[3]配置系数（将领）'!W625,IF($H625="骑将",'[4]配置系数（将领）'!W625,IF($H625="弓将",'[5]配置系数（将领）'!W625,"")))</f>
        <v/>
      </c>
      <c r="Y625" s="208" t="str">
        <f ca="1">IF($H625="步将",'[3]配置系数（将领）'!X625,IF($H625="骑将",'[4]配置系数（将领）'!X625,IF($H625="弓将",'[5]配置系数（将领）'!X625,"")))</f>
        <v/>
      </c>
      <c r="Z625" s="208">
        <f>IF($H625="步将",'[3]配置系数（将领）'!Y625,IF($H625="骑将",'[4]配置系数（将领）'!Y625,IF($H625="弓将",'[5]配置系数（将领）'!Y625,"")))</f>
        <v>0</v>
      </c>
      <c r="AA625" s="208">
        <f>IF($H625="步将",'[3]配置系数（将领）'!Z625,IF($H625="骑将",'[4]配置系数（将领）'!Z625,IF($H625="弓将",'[5]配置系数（将领）'!Z625,"")))</f>
        <v>0</v>
      </c>
      <c r="AB625" s="208" t="str">
        <f ca="1">IF($H625="步将",'[3]配置系数（将领）'!AA625,IF($H625="骑将",'[4]配置系数（将领）'!AA625,IF($H625="弓将",'[5]配置系数（将领）'!AA625,"")))</f>
        <v/>
      </c>
      <c r="AC625" s="206">
        <f t="shared" ca="1" si="39"/>
        <v>1</v>
      </c>
    </row>
    <row r="626" spans="3:29" x14ac:dyDescent="0.15">
      <c r="C626" s="107">
        <v>618</v>
      </c>
      <c r="D626" s="69">
        <f>IFERROR(MATCH(C626,索引!J:J,0),D625)</f>
        <v>57</v>
      </c>
      <c r="E626" s="69">
        <f t="shared" si="36"/>
        <v>4</v>
      </c>
      <c r="F626" s="69">
        <f>INDEX(索引!$F:$F,D626,1)</f>
        <v>10050</v>
      </c>
      <c r="G626" s="69" t="str">
        <f>INDEX(索引!$E:$E,D626,1)</f>
        <v>张飞</v>
      </c>
      <c r="H626" s="69" t="str">
        <f>INDEX(索引!$G:$G,D626,1)</f>
        <v>步将</v>
      </c>
      <c r="J626" s="208" t="str">
        <f ca="1">IF($H626="步将",'[3]配置系数（将领）'!I626,IF($H626="骑将",'[4]配置系数（将领）'!I626,IF($H626="弓将",'[5]配置系数（将领）'!I626,"")))</f>
        <v>1005000000203</v>
      </c>
      <c r="K626" s="208" t="str">
        <f ca="1">IF($H626="步将",'[3]配置系数（将领）'!J626,IF($H626="骑将",'[4]配置系数（将领）'!J626,IF($H626="弓将",'[5]配置系数（将领）'!J626,"")))</f>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
      <c r="L626" s="208">
        <f>IF($H626="步将",'[3]配置系数（将领）'!K626,IF($H626="骑将",'[4]配置系数（将领）'!K626,IF($H626="弓将",'[5]配置系数（将领）'!K626,"")))</f>
        <v>0</v>
      </c>
      <c r="M626" s="208">
        <f>IF($H626="步将",'[3]配置系数（将领）'!L626,IF($H626="骑将",'[4]配置系数（将领）'!L626,IF($H626="弓将",'[5]配置系数（将领）'!L626,"")))</f>
        <v>0</v>
      </c>
      <c r="N626" s="208" t="str">
        <f ca="1">IF($H626="步将",'[3]配置系数（将领）'!M626,IF($H626="骑将",'[4]配置系数（将领）'!M626,IF($H626="弓将",'[5]配置系数（将领）'!M626,"")))</f>
        <v>0++++++++++++++++</v>
      </c>
      <c r="O626" s="206">
        <f t="shared" ca="1" si="37"/>
        <v>1</v>
      </c>
      <c r="Q626" s="208" t="str">
        <f ca="1">IF($H626="步将",'[3]配置系数（将领）'!P626,IF($H626="骑将",'[4]配置系数（将领）'!P626,IF($H626="弓将",'[5]配置系数（将领）'!P626,"")))</f>
        <v/>
      </c>
      <c r="R626" s="208" t="str">
        <f ca="1">IF($H626="步将",'[3]配置系数（将领）'!Q626,IF($H626="骑将",'[4]配置系数（将领）'!Q626,IF($H626="弓将",'[5]配置系数（将领）'!Q626,"")))</f>
        <v/>
      </c>
      <c r="S626" s="208">
        <f>IF($H626="步将",'[3]配置系数（将领）'!R626,IF($H626="骑将",'[4]配置系数（将领）'!R626,IF($H626="弓将",'[5]配置系数（将领）'!R626,"")))</f>
        <v>0</v>
      </c>
      <c r="T626" s="208">
        <f>IF($H626="步将",'[3]配置系数（将领）'!S626,IF($H626="骑将",'[4]配置系数（将领）'!S626,IF($H626="弓将",'[5]配置系数（将领）'!S626,"")))</f>
        <v>0</v>
      </c>
      <c r="U626" s="208" t="str">
        <f ca="1">IF($H626="步将",'[3]配置系数（将领）'!T626,IF($H626="骑将",'[4]配置系数（将领）'!T626,IF($H626="弓将",'[5]配置系数（将领）'!T626,"")))</f>
        <v/>
      </c>
      <c r="V626" s="206">
        <f t="shared" ca="1" si="38"/>
        <v>1</v>
      </c>
      <c r="X626" s="208" t="str">
        <f ca="1">IF($H626="步将",'[3]配置系数（将领）'!W626,IF($H626="骑将",'[4]配置系数（将领）'!W626,IF($H626="弓将",'[5]配置系数（将领）'!W626,"")))</f>
        <v/>
      </c>
      <c r="Y626" s="208" t="str">
        <f ca="1">IF($H626="步将",'[3]配置系数（将领）'!X626,IF($H626="骑将",'[4]配置系数（将领）'!X626,IF($H626="弓将",'[5]配置系数（将领）'!X626,"")))</f>
        <v/>
      </c>
      <c r="Z626" s="208">
        <f>IF($H626="步将",'[3]配置系数（将领）'!Y626,IF($H626="骑将",'[4]配置系数（将领）'!Y626,IF($H626="弓将",'[5]配置系数（将领）'!Y626,"")))</f>
        <v>0</v>
      </c>
      <c r="AA626" s="208">
        <f>IF($H626="步将",'[3]配置系数（将领）'!Z626,IF($H626="骑将",'[4]配置系数（将领）'!Z626,IF($H626="弓将",'[5]配置系数（将领）'!Z626,"")))</f>
        <v>0</v>
      </c>
      <c r="AB626" s="208" t="str">
        <f ca="1">IF($H626="步将",'[3]配置系数（将领）'!AA626,IF($H626="骑将",'[4]配置系数（将领）'!AA626,IF($H626="弓将",'[5]配置系数（将领）'!AA626,"")))</f>
        <v/>
      </c>
      <c r="AC626" s="206">
        <f t="shared" ca="1" si="39"/>
        <v>1</v>
      </c>
    </row>
    <row r="627" spans="3:29" x14ac:dyDescent="0.15">
      <c r="C627" s="107">
        <v>619</v>
      </c>
      <c r="D627" s="69">
        <f>IFERROR(MATCH(C627,索引!J:J,0),D626)</f>
        <v>57</v>
      </c>
      <c r="E627" s="69">
        <f t="shared" si="36"/>
        <v>5</v>
      </c>
      <c r="F627" s="69">
        <f>INDEX(索引!$F:$F,D627,1)</f>
        <v>10050</v>
      </c>
      <c r="G627" s="69" t="str">
        <f>INDEX(索引!$E:$E,D627,1)</f>
        <v>张飞</v>
      </c>
      <c r="H627" s="69" t="str">
        <f>INDEX(索引!$G:$G,D627,1)</f>
        <v>步将</v>
      </c>
      <c r="J627" s="208" t="str">
        <f ca="1">IF($H627="步将",'[3]配置系数（将领）'!I627,IF($H627="骑将",'[4]配置系数（将领）'!I627,IF($H627="弓将",'[5]配置系数（将领）'!I627,"")))</f>
        <v>1005000000301</v>
      </c>
      <c r="K627" s="208" t="str">
        <f ca="1">IF($H627="步将",'[3]配置系数（将领）'!J627,IF($H627="骑将",'[4]配置系数（将领）'!J627,IF($H627="弓将",'[5]配置系数（将领）'!J627,"")))</f>
        <v>被动技能1:张飞拥有超出常人的力量，普通攻击时有25%的概率击晕敌人2秒,并额外造成攻击{0}%的武力伤害，张飞每次施加控制效果，获得攻击{1}%的护盾。</v>
      </c>
      <c r="L627" s="208">
        <f>IF($H627="步将",'[3]配置系数（将领）'!K627,IF($H627="骑将",'[4]配置系数（将领）'!K627,IF($H627="弓将",'[5]配置系数（将领）'!K627,"")))</f>
        <v>0</v>
      </c>
      <c r="M627" s="208">
        <f>IF($H627="步将",'[3]配置系数（将领）'!L627,IF($H627="骑将",'[4]配置系数（将领）'!L627,IF($H627="弓将",'[5]配置系数（将领）'!L627,"")))</f>
        <v>0</v>
      </c>
      <c r="N627" s="208" t="str">
        <f ca="1">IF($H627="步将",'[3]配置系数（将领）'!M627,IF($H627="骑将",'[4]配置系数（将领）'!M627,IF($H627="弓将",'[5]配置系数（将领）'!M627,"")))</f>
        <v>0.14+0.155+0.17+0.185+0.2+0.215+0.23+0.245+0.26+0.275+0.29+0.305+0.32+0.335+0.35+0.365+0.38</v>
      </c>
      <c r="O627" s="206">
        <f t="shared" ca="1" si="37"/>
        <v>100</v>
      </c>
      <c r="Q627" s="208" t="str">
        <f ca="1">IF($H627="步将",'[3]配置系数（将领）'!P627,IF($H627="骑将",'[4]配置系数（将领）'!P627,IF($H627="弓将",'[5]配置系数（将领）'!P627,"")))</f>
        <v/>
      </c>
      <c r="R627" s="208" t="str">
        <f ca="1">IF($H627="步将",'[3]配置系数（将领）'!Q627,IF($H627="骑将",'[4]配置系数（将领）'!Q627,IF($H627="弓将",'[5]配置系数（将领）'!Q627,"")))</f>
        <v/>
      </c>
      <c r="S627" s="208">
        <f>IF($H627="步将",'[3]配置系数（将领）'!R627,IF($H627="骑将",'[4]配置系数（将领）'!R627,IF($H627="弓将",'[5]配置系数（将领）'!R627,"")))</f>
        <v>0</v>
      </c>
      <c r="T627" s="208">
        <f>IF($H627="步将",'[3]配置系数（将领）'!S627,IF($H627="骑将",'[4]配置系数（将领）'!S627,IF($H627="弓将",'[5]配置系数（将领）'!S627,"")))</f>
        <v>0</v>
      </c>
      <c r="U627" s="208" t="str">
        <f ca="1">IF($H627="步将",'[3]配置系数（将领）'!T627,IF($H627="骑将",'[4]配置系数（将领）'!T627,IF($H627="弓将",'[5]配置系数（将领）'!T627,"")))</f>
        <v/>
      </c>
      <c r="V627" s="206">
        <f t="shared" ca="1" si="38"/>
        <v>1</v>
      </c>
      <c r="X627" s="208" t="str">
        <f ca="1">IF($H627="步将",'[3]配置系数（将领）'!W627,IF($H627="骑将",'[4]配置系数（将领）'!W627,IF($H627="弓将",'[5]配置系数（将领）'!W627,"")))</f>
        <v/>
      </c>
      <c r="Y627" s="208" t="str">
        <f ca="1">IF($H627="步将",'[3]配置系数（将领）'!X627,IF($H627="骑将",'[4]配置系数（将领）'!X627,IF($H627="弓将",'[5]配置系数（将领）'!X627,"")))</f>
        <v/>
      </c>
      <c r="Z627" s="208">
        <f>IF($H627="步将",'[3]配置系数（将领）'!Y627,IF($H627="骑将",'[4]配置系数（将领）'!Y627,IF($H627="弓将",'[5]配置系数（将领）'!Y627,"")))</f>
        <v>0</v>
      </c>
      <c r="AA627" s="208">
        <f>IF($H627="步将",'[3]配置系数（将领）'!Z627,IF($H627="骑将",'[4]配置系数（将领）'!Z627,IF($H627="弓将",'[5]配置系数（将领）'!Z627,"")))</f>
        <v>0</v>
      </c>
      <c r="AB627" s="208" t="str">
        <f ca="1">IF($H627="步将",'[3]配置系数（将领）'!AA627,IF($H627="骑将",'[4]配置系数（将领）'!AA627,IF($H627="弓将",'[5]配置系数（将领）'!AA627,"")))</f>
        <v/>
      </c>
      <c r="AC627" s="206">
        <f t="shared" ca="1" si="39"/>
        <v>1</v>
      </c>
    </row>
    <row r="628" spans="3:29" x14ac:dyDescent="0.15">
      <c r="C628" s="107">
        <v>620</v>
      </c>
      <c r="D628" s="69">
        <f>IFERROR(MATCH(C628,索引!J:J,0),D627)</f>
        <v>57</v>
      </c>
      <c r="E628" s="69">
        <f t="shared" si="36"/>
        <v>6</v>
      </c>
      <c r="F628" s="69">
        <f>INDEX(索引!$F:$F,D628,1)</f>
        <v>10050</v>
      </c>
      <c r="G628" s="69" t="str">
        <f>INDEX(索引!$E:$E,D628,1)</f>
        <v>张飞</v>
      </c>
      <c r="H628" s="69" t="str">
        <f>INDEX(索引!$G:$G,D628,1)</f>
        <v>步将</v>
      </c>
      <c r="J628" s="208" t="str">
        <f ca="1">IF($H628="步将",'[3]配置系数（将领）'!I628,IF($H628="骑将",'[4]配置系数（将领）'!I628,IF($H628="弓将",'[5]配置系数（将领）'!I628,"")))</f>
        <v>1005000000302</v>
      </c>
      <c r="K628" s="208" t="str">
        <f ca="1">IF($H628="步将",'[3]配置系数（将领）'!J628,IF($H628="骑将",'[4]配置系数（将领）'!J628,IF($H628="弓将",'[5]配置系数（将领）'!J628,"")))</f>
        <v>被动技能1:张飞拥有超出常人的力量，普通攻击时有25%的概率击晕敌人2秒,并额外造成攻击{0}%的武力伤害，张飞每次施加控制效果，获得攻击{1}%的护盾。</v>
      </c>
      <c r="L628" s="208">
        <f>IF($H628="步将",'[3]配置系数（将领）'!K628,IF($H628="骑将",'[4]配置系数（将领）'!K628,IF($H628="弓将",'[5]配置系数（将领）'!K628,"")))</f>
        <v>0</v>
      </c>
      <c r="M628" s="208">
        <f>IF($H628="步将",'[3]配置系数（将领）'!L628,IF($H628="骑将",'[4]配置系数（将领）'!L628,IF($H628="弓将",'[5]配置系数（将领）'!L628,"")))</f>
        <v>0</v>
      </c>
      <c r="N628" s="208" t="str">
        <f ca="1">IF($H628="步将",'[3]配置系数（将领）'!M628,IF($H628="骑将",'[4]配置系数（将领）'!M628,IF($H628="弓将",'[5]配置系数（将领）'!M628,"")))</f>
        <v>0++++++++++++++++</v>
      </c>
      <c r="O628" s="206">
        <f t="shared" ca="1" si="37"/>
        <v>100</v>
      </c>
      <c r="Q628" s="208" t="str">
        <f ca="1">IF($H628="步将",'[3]配置系数（将领）'!P628,IF($H628="骑将",'[4]配置系数（将领）'!P628,IF($H628="弓将",'[5]配置系数（将领）'!P628,"")))</f>
        <v/>
      </c>
      <c r="R628" s="208" t="str">
        <f ca="1">IF($H628="步将",'[3]配置系数（将领）'!Q628,IF($H628="骑将",'[4]配置系数（将领）'!Q628,IF($H628="弓将",'[5]配置系数（将领）'!Q628,"")))</f>
        <v/>
      </c>
      <c r="S628" s="208">
        <f>IF($H628="步将",'[3]配置系数（将领）'!R628,IF($H628="骑将",'[4]配置系数（将领）'!R628,IF($H628="弓将",'[5]配置系数（将领）'!R628,"")))</f>
        <v>0</v>
      </c>
      <c r="T628" s="208">
        <f>IF($H628="步将",'[3]配置系数（将领）'!S628,IF($H628="骑将",'[4]配置系数（将领）'!S628,IF($H628="弓将",'[5]配置系数（将领）'!S628,"")))</f>
        <v>0</v>
      </c>
      <c r="U628" s="208" t="str">
        <f ca="1">IF($H628="步将",'[3]配置系数（将领）'!T628,IF($H628="骑将",'[4]配置系数（将领）'!T628,IF($H628="弓将",'[5]配置系数（将领）'!T628,"")))</f>
        <v/>
      </c>
      <c r="V628" s="206">
        <f t="shared" ca="1" si="38"/>
        <v>1</v>
      </c>
      <c r="X628" s="208" t="str">
        <f ca="1">IF($H628="步将",'[3]配置系数（将领）'!W628,IF($H628="骑将",'[4]配置系数（将领）'!W628,IF($H628="弓将",'[5]配置系数（将领）'!W628,"")))</f>
        <v/>
      </c>
      <c r="Y628" s="208" t="str">
        <f ca="1">IF($H628="步将",'[3]配置系数（将领）'!X628,IF($H628="骑将",'[4]配置系数（将领）'!X628,IF($H628="弓将",'[5]配置系数（将领）'!X628,"")))</f>
        <v/>
      </c>
      <c r="Z628" s="208">
        <f>IF($H628="步将",'[3]配置系数（将领）'!Y628,IF($H628="骑将",'[4]配置系数（将领）'!Y628,IF($H628="弓将",'[5]配置系数（将领）'!Y628,"")))</f>
        <v>0</v>
      </c>
      <c r="AA628" s="208">
        <f>IF($H628="步将",'[3]配置系数（将领）'!Z628,IF($H628="骑将",'[4]配置系数（将领）'!Z628,IF($H628="弓将",'[5]配置系数（将领）'!Z628,"")))</f>
        <v>0</v>
      </c>
      <c r="AB628" s="208" t="str">
        <f ca="1">IF($H628="步将",'[3]配置系数（将领）'!AA628,IF($H628="骑将",'[4]配置系数（将领）'!AA628,IF($H628="弓将",'[5]配置系数（将领）'!AA628,"")))</f>
        <v/>
      </c>
      <c r="AC628" s="206">
        <f t="shared" ca="1" si="39"/>
        <v>1</v>
      </c>
    </row>
    <row r="629" spans="3:29" x14ac:dyDescent="0.15">
      <c r="C629" s="107">
        <v>621</v>
      </c>
      <c r="D629" s="69">
        <f>IFERROR(MATCH(C629,索引!J:J,0),D628)</f>
        <v>57</v>
      </c>
      <c r="E629" s="69">
        <f t="shared" si="36"/>
        <v>7</v>
      </c>
      <c r="F629" s="69">
        <f>INDEX(索引!$F:$F,D629,1)</f>
        <v>10050</v>
      </c>
      <c r="G629" s="69" t="str">
        <f>INDEX(索引!$E:$E,D629,1)</f>
        <v>张飞</v>
      </c>
      <c r="H629" s="69" t="str">
        <f>INDEX(索引!$G:$G,D629,1)</f>
        <v>步将</v>
      </c>
      <c r="J629" s="208" t="str">
        <f ca="1">IF($H629="步将",'[3]配置系数（将领）'!I629,IF($H629="骑将",'[4]配置系数（将领）'!I629,IF($H629="弓将",'[5]配置系数（将领）'!I629,"")))</f>
        <v>1005000000303</v>
      </c>
      <c r="K629" s="208" t="str">
        <f ca="1">IF($H629="步将",'[3]配置系数（将领）'!J629,IF($H629="骑将",'[4]配置系数（将领）'!J629,IF($H629="弓将",'[5]配置系数（将领）'!J629,"")))</f>
        <v>被动技能1:张飞拥有超出常人的力量，普通攻击时有25%的概率击晕敌人2秒,并额外造成攻击{0}%的武力伤害，张飞每次施加控制效果，获得攻击{1}%的护盾。</v>
      </c>
      <c r="L629" s="208">
        <f>IF($H629="步将",'[3]配置系数（将领）'!K629,IF($H629="骑将",'[4]配置系数（将领）'!K629,IF($H629="弓将",'[5]配置系数（将领）'!K629,"")))</f>
        <v>0</v>
      </c>
      <c r="M629" s="208">
        <f>IF($H629="步将",'[3]配置系数（将领）'!L629,IF($H629="骑将",'[4]配置系数（将领）'!L629,IF($H629="弓将",'[5]配置系数（将领）'!L629,"")))</f>
        <v>0</v>
      </c>
      <c r="N629" s="208" t="str">
        <f ca="1">IF($H629="步将",'[3]配置系数（将领）'!M629,IF($H629="骑将",'[4]配置系数（将领）'!M629,IF($H629="弓将",'[5]配置系数（将领）'!M629,"")))</f>
        <v>0.12+0.15+0.18+0.21+0.24+0.27+0.3+0.33+0.36+0.39+0.42+0.45+0.48+0.51+0.54+0.57+0.6</v>
      </c>
      <c r="O629" s="206">
        <f t="shared" ca="1" si="37"/>
        <v>1</v>
      </c>
      <c r="Q629" s="208" t="str">
        <f ca="1">IF($H629="步将",'[3]配置系数（将领）'!P629,IF($H629="骑将",'[4]配置系数（将领）'!P629,IF($H629="弓将",'[5]配置系数（将领）'!P629,"")))</f>
        <v/>
      </c>
      <c r="R629" s="208" t="str">
        <f ca="1">IF($H629="步将",'[3]配置系数（将领）'!Q629,IF($H629="骑将",'[4]配置系数（将领）'!Q629,IF($H629="弓将",'[5]配置系数（将领）'!Q629,"")))</f>
        <v/>
      </c>
      <c r="S629" s="208">
        <f>IF($H629="步将",'[3]配置系数（将领）'!R629,IF($H629="骑将",'[4]配置系数（将领）'!R629,IF($H629="弓将",'[5]配置系数（将领）'!R629,"")))</f>
        <v>0</v>
      </c>
      <c r="T629" s="208">
        <f>IF($H629="步将",'[3]配置系数（将领）'!S629,IF($H629="骑将",'[4]配置系数（将领）'!S629,IF($H629="弓将",'[5]配置系数（将领）'!S629,"")))</f>
        <v>0</v>
      </c>
      <c r="U629" s="208" t="str">
        <f ca="1">IF($H629="步将",'[3]配置系数（将领）'!T629,IF($H629="骑将",'[4]配置系数（将领）'!T629,IF($H629="弓将",'[5]配置系数（将领）'!T629,"")))</f>
        <v/>
      </c>
      <c r="V629" s="206">
        <f t="shared" ca="1" si="38"/>
        <v>1</v>
      </c>
      <c r="X629" s="208" t="str">
        <f ca="1">IF($H629="步将",'[3]配置系数（将领）'!W629,IF($H629="骑将",'[4]配置系数（将领）'!W629,IF($H629="弓将",'[5]配置系数（将领）'!W629,"")))</f>
        <v/>
      </c>
      <c r="Y629" s="208" t="str">
        <f ca="1">IF($H629="步将",'[3]配置系数（将领）'!X629,IF($H629="骑将",'[4]配置系数（将领）'!X629,IF($H629="弓将",'[5]配置系数（将领）'!X629,"")))</f>
        <v/>
      </c>
      <c r="Z629" s="208">
        <f>IF($H629="步将",'[3]配置系数（将领）'!Y629,IF($H629="骑将",'[4]配置系数（将领）'!Y629,IF($H629="弓将",'[5]配置系数（将领）'!Y629,"")))</f>
        <v>0</v>
      </c>
      <c r="AA629" s="208">
        <f>IF($H629="步将",'[3]配置系数（将领）'!Z629,IF($H629="骑将",'[4]配置系数（将领）'!Z629,IF($H629="弓将",'[5]配置系数（将领）'!Z629,"")))</f>
        <v>0</v>
      </c>
      <c r="AB629" s="208" t="str">
        <f ca="1">IF($H629="步将",'[3]配置系数（将领）'!AA629,IF($H629="骑将",'[4]配置系数（将领）'!AA629,IF($H629="弓将",'[5]配置系数（将领）'!AA629,"")))</f>
        <v/>
      </c>
      <c r="AC629" s="206">
        <f t="shared" ca="1" si="39"/>
        <v>1</v>
      </c>
    </row>
    <row r="630" spans="3:29" x14ac:dyDescent="0.15">
      <c r="C630" s="107">
        <v>622</v>
      </c>
      <c r="D630" s="69">
        <f>IFERROR(MATCH(C630,索引!J:J,0),D629)</f>
        <v>57</v>
      </c>
      <c r="E630" s="69">
        <f t="shared" si="36"/>
        <v>8</v>
      </c>
      <c r="F630" s="69">
        <f>INDEX(索引!$F:$F,D630,1)</f>
        <v>10050</v>
      </c>
      <c r="G630" s="69" t="str">
        <f>INDEX(索引!$E:$E,D630,1)</f>
        <v>张飞</v>
      </c>
      <c r="H630" s="69" t="str">
        <f>INDEX(索引!$G:$G,D630,1)</f>
        <v>步将</v>
      </c>
      <c r="J630" s="208" t="str">
        <f ca="1">IF($H630="步将",'[3]配置系数（将领）'!I630,IF($H630="骑将",'[4]配置系数（将领）'!I630,IF($H630="弓将",'[5]配置系数（将领）'!I630,"")))</f>
        <v>1005000000401</v>
      </c>
      <c r="K630" s="208" t="str">
        <f ca="1">IF($H630="步将",'[3]配置系数（将领）'!J630,IF($H630="骑将",'[4]配置系数（将领）'!J630,IF($H630="弓将",'[5]配置系数（将领）'!J630,"")))</f>
        <v>被动技能2:武将率领盾兵时，盾兵的护甲提升100点；率领戟兵时，戟兵攻击提升10%。</v>
      </c>
      <c r="L630" s="208">
        <f>IF($H630="步将",'[3]配置系数（将领）'!K630,IF($H630="骑将",'[4]配置系数（将领）'!K630,IF($H630="弓将",'[5]配置系数（将领）'!K630,"")))</f>
        <v>0</v>
      </c>
      <c r="M630" s="208">
        <f>IF($H630="步将",'[3]配置系数（将领）'!L630,IF($H630="骑将",'[4]配置系数（将领）'!L630,IF($H630="弓将",'[5]配置系数（将领）'!L630,"")))</f>
        <v>0</v>
      </c>
      <c r="N630" s="208" t="str">
        <f ca="1">IF($H630="步将",'[3]配置系数（将领）'!M630,IF($H630="骑将",'[4]配置系数（将领）'!M630,IF($H630="弓将",'[5]配置系数（将领）'!M630,"")))</f>
        <v>100+100+100+100+100+100+100+100+100+100+100+100+100+100+100+100+100</v>
      </c>
      <c r="O630" s="206">
        <f t="shared" ca="1" si="37"/>
        <v>1</v>
      </c>
      <c r="Q630" s="208" t="str">
        <f ca="1">IF($H630="步将",'[3]配置系数（将领）'!P630,IF($H630="骑将",'[4]配置系数（将领）'!P630,IF($H630="弓将",'[5]配置系数（将领）'!P630,"")))</f>
        <v>1005000000402</v>
      </c>
      <c r="R630" s="208" t="str">
        <f ca="1">IF($H630="步将",'[3]配置系数（将领）'!Q630,IF($H630="骑将",'[4]配置系数（将领）'!Q630,IF($H630="弓将",'[5]配置系数（将领）'!Q630,"")))</f>
        <v>被动技能2:武将率领盾兵时，盾兵的护甲提升100点；率领戟兵时，戟兵攻击提升10%。</v>
      </c>
      <c r="S630" s="208">
        <f>IF($H630="步将",'[3]配置系数（将领）'!R630,IF($H630="骑将",'[4]配置系数（将领）'!R630,IF($H630="弓将",'[5]配置系数（将领）'!R630,"")))</f>
        <v>0</v>
      </c>
      <c r="T630" s="208">
        <f>IF($H630="步将",'[3]配置系数（将领）'!S630,IF($H630="骑将",'[4]配置系数（将领）'!S630,IF($H630="弓将",'[5]配置系数（将领）'!S630,"")))</f>
        <v>0</v>
      </c>
      <c r="U630" s="208" t="str">
        <f ca="1">IF($H630="步将",'[3]配置系数（将领）'!T630,IF($H630="骑将",'[4]配置系数（将领）'!T630,IF($H630="弓将",'[5]配置系数（将领）'!T630,"")))</f>
        <v>0.1+0.1+0.1+0.1+0.1+0.1+0.1+0.1+0.1+0.1+0.1+0.1+0.1+0.1+0.1+0.1+0.1</v>
      </c>
      <c r="V630" s="206">
        <f t="shared" ca="1" si="38"/>
        <v>1</v>
      </c>
      <c r="X630" s="208" t="str">
        <f ca="1">IF($H630="步将",'[3]配置系数（将领）'!W630,IF($H630="骑将",'[4]配置系数（将领）'!W630,IF($H630="弓将",'[5]配置系数（将领）'!W630,"")))</f>
        <v/>
      </c>
      <c r="Y630" s="208" t="str">
        <f ca="1">IF($H630="步将",'[3]配置系数（将领）'!X630,IF($H630="骑将",'[4]配置系数（将领）'!X630,IF($H630="弓将",'[5]配置系数（将领）'!X630,"")))</f>
        <v/>
      </c>
      <c r="Z630" s="208">
        <f>IF($H630="步将",'[3]配置系数（将领）'!Y630,IF($H630="骑将",'[4]配置系数（将领）'!Y630,IF($H630="弓将",'[5]配置系数（将领）'!Y630,"")))</f>
        <v>0</v>
      </c>
      <c r="AA630" s="208">
        <f>IF($H630="步将",'[3]配置系数（将领）'!Z630,IF($H630="骑将",'[4]配置系数（将领）'!Z630,IF($H630="弓将",'[5]配置系数（将领）'!Z630,"")))</f>
        <v>0</v>
      </c>
      <c r="AB630" s="208" t="str">
        <f ca="1">IF($H630="步将",'[3]配置系数（将领）'!AA630,IF($H630="骑将",'[4]配置系数（将领）'!AA630,IF($H630="弓将",'[5]配置系数（将领）'!AA630,"")))</f>
        <v/>
      </c>
      <c r="AC630" s="206">
        <f t="shared" ca="1" si="39"/>
        <v>1</v>
      </c>
    </row>
    <row r="631" spans="3:29" x14ac:dyDescent="0.15">
      <c r="C631" s="107">
        <v>623</v>
      </c>
      <c r="D631" s="69">
        <f>IFERROR(MATCH(C631,索引!J:J,0),D630)</f>
        <v>57</v>
      </c>
      <c r="E631" s="69">
        <f t="shared" si="36"/>
        <v>9</v>
      </c>
      <c r="F631" s="69">
        <f>INDEX(索引!$F:$F,D631,1)</f>
        <v>10050</v>
      </c>
      <c r="G631" s="69" t="str">
        <f>INDEX(索引!$E:$E,D631,1)</f>
        <v>张飞</v>
      </c>
      <c r="H631" s="69" t="str">
        <f>INDEX(索引!$G:$G,D631,1)</f>
        <v>步将</v>
      </c>
      <c r="J631" s="208" t="str">
        <f ca="1">IF($H631="步将",'[3]配置系数（将领）'!I631,IF($H631="骑将",'[4]配置系数（将领）'!I631,IF($H631="弓将",'[5]配置系数（将领）'!I631,"")))</f>
        <v>1005000000501</v>
      </c>
      <c r="K631" s="208" t="str">
        <f ca="1">IF($H631="步将",'[3]配置系数（将领）'!J631,IF($H631="骑将",'[4]配置系数（将领）'!J631,IF($H631="弓将",'[5]配置系数（将领）'!J631,"")))</f>
        <v>被动技能3:力敌万夫，身经百战，自身护甲提升240点，受到治疗效果提升50%。</v>
      </c>
      <c r="L631" s="208">
        <f>IF($H631="步将",'[3]配置系数（将领）'!K631,IF($H631="骑将",'[4]配置系数（将领）'!K631,IF($H631="弓将",'[5]配置系数（将领）'!K631,"")))</f>
        <v>0</v>
      </c>
      <c r="M631" s="208">
        <f>IF($H631="步将",'[3]配置系数（将领）'!L631,IF($H631="骑将",'[4]配置系数（将领）'!L631,IF($H631="弓将",'[5]配置系数（将领）'!L631,"")))</f>
        <v>0</v>
      </c>
      <c r="N631" s="208" t="str">
        <f ca="1">IF($H631="步将",'[3]配置系数（将领）'!M631,IF($H631="骑将",'[4]配置系数（将领）'!M631,IF($H631="弓将",'[5]配置系数（将领）'!M631,"")))</f>
        <v>240+240+240+240+240+240+240+240+240+240+240+240+240+240+240+240+240</v>
      </c>
      <c r="O631" s="206">
        <f t="shared" ca="1" si="37"/>
        <v>1</v>
      </c>
      <c r="Q631" s="208" t="str">
        <f ca="1">IF($H631="步将",'[3]配置系数（将领）'!P631,IF($H631="骑将",'[4]配置系数（将领）'!P631,IF($H631="弓将",'[5]配置系数（将领）'!P631,"")))</f>
        <v/>
      </c>
      <c r="R631" s="208" t="str">
        <f ca="1">IF($H631="步将",'[3]配置系数（将领）'!Q631,IF($H631="骑将",'[4]配置系数（将领）'!Q631,IF($H631="弓将",'[5]配置系数（将领）'!Q631,"")))</f>
        <v/>
      </c>
      <c r="S631" s="208">
        <f>IF($H631="步将",'[3]配置系数（将领）'!R631,IF($H631="骑将",'[4]配置系数（将领）'!R631,IF($H631="弓将",'[5]配置系数（将领）'!R631,"")))</f>
        <v>0</v>
      </c>
      <c r="T631" s="208">
        <f>IF($H631="步将",'[3]配置系数（将领）'!S631,IF($H631="骑将",'[4]配置系数（将领）'!S631,IF($H631="弓将",'[5]配置系数（将领）'!S631,"")))</f>
        <v>0</v>
      </c>
      <c r="U631" s="208" t="str">
        <f ca="1">IF($H631="步将",'[3]配置系数（将领）'!T631,IF($H631="骑将",'[4]配置系数（将领）'!T631,IF($H631="弓将",'[5]配置系数（将领）'!T631,"")))</f>
        <v/>
      </c>
      <c r="V631" s="206">
        <f t="shared" ca="1" si="38"/>
        <v>1</v>
      </c>
      <c r="X631" s="208" t="str">
        <f ca="1">IF($H631="步将",'[3]配置系数（将领）'!W631,IF($H631="骑将",'[4]配置系数（将领）'!W631,IF($H631="弓将",'[5]配置系数（将领）'!W631,"")))</f>
        <v/>
      </c>
      <c r="Y631" s="208" t="str">
        <f ca="1">IF($H631="步将",'[3]配置系数（将领）'!X631,IF($H631="骑将",'[4]配置系数（将领）'!X631,IF($H631="弓将",'[5]配置系数（将领）'!X631,"")))</f>
        <v/>
      </c>
      <c r="Z631" s="208">
        <f>IF($H631="步将",'[3]配置系数（将领）'!Y631,IF($H631="骑将",'[4]配置系数（将领）'!Y631,IF($H631="弓将",'[5]配置系数（将领）'!Y631,"")))</f>
        <v>0</v>
      </c>
      <c r="AA631" s="208">
        <f>IF($H631="步将",'[3]配置系数（将领）'!Z631,IF($H631="骑将",'[4]配置系数（将领）'!Z631,IF($H631="弓将",'[5]配置系数（将领）'!Z631,"")))</f>
        <v>0</v>
      </c>
      <c r="AB631" s="208" t="str">
        <f ca="1">IF($H631="步将",'[3]配置系数（将领）'!AA631,IF($H631="骑将",'[4]配置系数（将领）'!AA631,IF($H631="弓将",'[5]配置系数（将领）'!AA631,"")))</f>
        <v/>
      </c>
      <c r="AC631" s="206">
        <f t="shared" ca="1" si="39"/>
        <v>1</v>
      </c>
    </row>
    <row r="632" spans="3:29" x14ac:dyDescent="0.15">
      <c r="C632" s="107">
        <v>624</v>
      </c>
      <c r="D632" s="69">
        <f>IFERROR(MATCH(C632,索引!J:J,0),D631)</f>
        <v>57</v>
      </c>
      <c r="E632" s="69">
        <f t="shared" si="36"/>
        <v>10</v>
      </c>
      <c r="F632" s="69">
        <f>INDEX(索引!$F:$F,D632,1)</f>
        <v>10050</v>
      </c>
      <c r="G632" s="69" t="str">
        <f>INDEX(索引!$E:$E,D632,1)</f>
        <v>张飞</v>
      </c>
      <c r="H632" s="69" t="str">
        <f>INDEX(索引!$G:$G,D632,1)</f>
        <v>步将</v>
      </c>
      <c r="J632" s="208" t="str">
        <f ca="1">IF($H632="步将",'[3]配置系数（将领）'!I632,IF($H632="骑将",'[4]配置系数（将领）'!I632,IF($H632="弓将",'[5]配置系数（将领）'!I632,"")))</f>
        <v>1005000000502</v>
      </c>
      <c r="K632" s="208" t="str">
        <f ca="1">IF($H632="步将",'[3]配置系数（将领）'!J632,IF($H632="骑将",'[4]配置系数（将领）'!J632,IF($H632="弓将",'[5]配置系数（将领）'!J632,"")))</f>
        <v>被动技能3:力敌万夫，身经百战，自身护甲提升240点，受到治疗效果提升50%。</v>
      </c>
      <c r="L632" s="208">
        <f>IF($H632="步将",'[3]配置系数（将领）'!K632,IF($H632="骑将",'[4]配置系数（将领）'!K632,IF($H632="弓将",'[5]配置系数（将领）'!K632,"")))</f>
        <v>0</v>
      </c>
      <c r="M632" s="208">
        <f>IF($H632="步将",'[3]配置系数（将领）'!L632,IF($H632="骑将",'[4]配置系数（将领）'!L632,IF($H632="弓将",'[5]配置系数（将领）'!L632,"")))</f>
        <v>0</v>
      </c>
      <c r="N632" s="208" t="str">
        <f ca="1">IF($H632="步将",'[3]配置系数（将领）'!M632,IF($H632="骑将",'[4]配置系数（将领）'!M632,IF($H632="弓将",'[5]配置系数（将领）'!M632,"")))</f>
        <v>0.5+0.5+0.5+0.5+0.5+0.5+0.5+0.5+0.5+0.5+0.5+0.5+0.5+0.5+0.5+0.5+0.5</v>
      </c>
      <c r="O632" s="206">
        <f t="shared" ca="1" si="37"/>
        <v>1</v>
      </c>
      <c r="Q632" s="208" t="str">
        <f ca="1">IF($H632="步将",'[3]配置系数（将领）'!P632,IF($H632="骑将",'[4]配置系数（将领）'!P632,IF($H632="弓将",'[5]配置系数（将领）'!P632,"")))</f>
        <v/>
      </c>
      <c r="R632" s="208" t="str">
        <f ca="1">IF($H632="步将",'[3]配置系数（将领）'!Q632,IF($H632="骑将",'[4]配置系数（将领）'!Q632,IF($H632="弓将",'[5]配置系数（将领）'!Q632,"")))</f>
        <v/>
      </c>
      <c r="S632" s="208">
        <f>IF($H632="步将",'[3]配置系数（将领）'!R632,IF($H632="骑将",'[4]配置系数（将领）'!R632,IF($H632="弓将",'[5]配置系数（将领）'!R632,"")))</f>
        <v>0</v>
      </c>
      <c r="T632" s="208">
        <f>IF($H632="步将",'[3]配置系数（将领）'!S632,IF($H632="骑将",'[4]配置系数（将领）'!S632,IF($H632="弓将",'[5]配置系数（将领）'!S632,"")))</f>
        <v>0</v>
      </c>
      <c r="U632" s="208" t="str">
        <f ca="1">IF($H632="步将",'[3]配置系数（将领）'!T632,IF($H632="骑将",'[4]配置系数（将领）'!T632,IF($H632="弓将",'[5]配置系数（将领）'!T632,"")))</f>
        <v/>
      </c>
      <c r="V632" s="206">
        <f t="shared" ca="1" si="38"/>
        <v>1</v>
      </c>
      <c r="X632" s="208" t="str">
        <f ca="1">IF($H632="步将",'[3]配置系数（将领）'!W632,IF($H632="骑将",'[4]配置系数（将领）'!W632,IF($H632="弓将",'[5]配置系数（将领）'!W632,"")))</f>
        <v/>
      </c>
      <c r="Y632" s="208" t="str">
        <f ca="1">IF($H632="步将",'[3]配置系数（将领）'!X632,IF($H632="骑将",'[4]配置系数（将领）'!X632,IF($H632="弓将",'[5]配置系数（将领）'!X632,"")))</f>
        <v/>
      </c>
      <c r="Z632" s="208">
        <f>IF($H632="步将",'[3]配置系数（将领）'!Y632,IF($H632="骑将",'[4]配置系数（将领）'!Y632,IF($H632="弓将",'[5]配置系数（将领）'!Y632,"")))</f>
        <v>0</v>
      </c>
      <c r="AA632" s="208">
        <f>IF($H632="步将",'[3]配置系数（将领）'!Z632,IF($H632="骑将",'[4]配置系数（将领）'!Z632,IF($H632="弓将",'[5]配置系数（将领）'!Z632,"")))</f>
        <v>0</v>
      </c>
      <c r="AB632" s="208" t="str">
        <f ca="1">IF($H632="步将",'[3]配置系数（将领）'!AA632,IF($H632="骑将",'[4]配置系数（将领）'!AA632,IF($H632="弓将",'[5]配置系数（将领）'!AA632,"")))</f>
        <v/>
      </c>
      <c r="AC632" s="206">
        <f t="shared" ca="1" si="39"/>
        <v>1</v>
      </c>
    </row>
    <row r="633" spans="3:29" x14ac:dyDescent="0.15">
      <c r="C633" s="107">
        <v>625</v>
      </c>
      <c r="D633" s="69">
        <f>IFERROR(MATCH(C633,索引!J:J,0),D632)</f>
        <v>57</v>
      </c>
      <c r="E633" s="69">
        <f t="shared" si="36"/>
        <v>11</v>
      </c>
      <c r="F633" s="69">
        <f>INDEX(索引!$F:$F,D633,1)</f>
        <v>10050</v>
      </c>
      <c r="G633" s="69" t="str">
        <f>INDEX(索引!$E:$E,D633,1)</f>
        <v>张飞</v>
      </c>
      <c r="H633" s="69" t="str">
        <f>INDEX(索引!$G:$G,D633,1)</f>
        <v>步将</v>
      </c>
      <c r="J633" s="208" t="str">
        <f ca="1">IF($H633="步将",'[3]配置系数（将领）'!I633,IF($H633="骑将",'[4]配置系数（将领）'!I633,IF($H633="弓将",'[5]配置系数（将领）'!I633,"")))</f>
        <v/>
      </c>
      <c r="K633" s="208" t="str">
        <f ca="1">IF($H633="步将",'[3]配置系数（将领）'!J633,IF($H633="骑将",'[4]配置系数（将领）'!J633,IF($H633="弓将",'[5]配置系数（将领）'!J633,"")))</f>
        <v/>
      </c>
      <c r="L633" s="208">
        <f>IF($H633="步将",'[3]配置系数（将领）'!K633,IF($H633="骑将",'[4]配置系数（将领）'!K633,IF($H633="弓将",'[5]配置系数（将领）'!K633,"")))</f>
        <v>0</v>
      </c>
      <c r="M633" s="208">
        <f>IF($H633="步将",'[3]配置系数（将领）'!L633,IF($H633="骑将",'[4]配置系数（将领）'!L633,IF($H633="弓将",'[5]配置系数（将领）'!L633,"")))</f>
        <v>0</v>
      </c>
      <c r="N633" s="208" t="str">
        <f ca="1">IF($H633="步将",'[3]配置系数（将领）'!M633,IF($H633="骑将",'[4]配置系数（将领）'!M633,IF($H633="弓将",'[5]配置系数（将领）'!M633,"")))</f>
        <v/>
      </c>
      <c r="O633" s="206">
        <f t="shared" ca="1" si="37"/>
        <v>1</v>
      </c>
      <c r="Q633" s="208" t="str">
        <f ca="1">IF($H633="步将",'[3]配置系数（将领）'!P633,IF($H633="骑将",'[4]配置系数（将领）'!P633,IF($H633="弓将",'[5]配置系数（将领）'!P633,"")))</f>
        <v/>
      </c>
      <c r="R633" s="208" t="str">
        <f ca="1">IF($H633="步将",'[3]配置系数（将领）'!Q633,IF($H633="骑将",'[4]配置系数（将领）'!Q633,IF($H633="弓将",'[5]配置系数（将领）'!Q633,"")))</f>
        <v/>
      </c>
      <c r="S633" s="208">
        <f>IF($H633="步将",'[3]配置系数（将领）'!R633,IF($H633="骑将",'[4]配置系数（将领）'!R633,IF($H633="弓将",'[5]配置系数（将领）'!R633,"")))</f>
        <v>0</v>
      </c>
      <c r="T633" s="208">
        <f>IF($H633="步将",'[3]配置系数（将领）'!S633,IF($H633="骑将",'[4]配置系数（将领）'!S633,IF($H633="弓将",'[5]配置系数（将领）'!S633,"")))</f>
        <v>0</v>
      </c>
      <c r="U633" s="208" t="str">
        <f ca="1">IF($H633="步将",'[3]配置系数（将领）'!T633,IF($H633="骑将",'[4]配置系数（将领）'!T633,IF($H633="弓将",'[5]配置系数（将领）'!T633,"")))</f>
        <v/>
      </c>
      <c r="V633" s="206">
        <f t="shared" ca="1" si="38"/>
        <v>1</v>
      </c>
      <c r="X633" s="208" t="str">
        <f ca="1">IF($H633="步将",'[3]配置系数（将领）'!W633,IF($H633="骑将",'[4]配置系数（将领）'!W633,IF($H633="弓将",'[5]配置系数（将领）'!W633,"")))</f>
        <v/>
      </c>
      <c r="Y633" s="208" t="str">
        <f ca="1">IF($H633="步将",'[3]配置系数（将领）'!X633,IF($H633="骑将",'[4]配置系数（将领）'!X633,IF($H633="弓将",'[5]配置系数（将领）'!X633,"")))</f>
        <v/>
      </c>
      <c r="Z633" s="208">
        <f>IF($H633="步将",'[3]配置系数（将领）'!Y633,IF($H633="骑将",'[4]配置系数（将领）'!Y633,IF($H633="弓将",'[5]配置系数（将领）'!Y633,"")))</f>
        <v>0</v>
      </c>
      <c r="AA633" s="208">
        <f>IF($H633="步将",'[3]配置系数（将领）'!Z633,IF($H633="骑将",'[4]配置系数（将领）'!Z633,IF($H633="弓将",'[5]配置系数（将领）'!Z633,"")))</f>
        <v>0</v>
      </c>
      <c r="AB633" s="208" t="str">
        <f ca="1">IF($H633="步将",'[3]配置系数（将领）'!AA633,IF($H633="骑将",'[4]配置系数（将领）'!AA633,IF($H633="弓将",'[5]配置系数（将领）'!AA633,"")))</f>
        <v/>
      </c>
      <c r="AC633" s="206">
        <f t="shared" ca="1" si="39"/>
        <v>1</v>
      </c>
    </row>
    <row r="634" spans="3:29" x14ac:dyDescent="0.15">
      <c r="C634" s="107">
        <v>626</v>
      </c>
      <c r="D634" s="69">
        <f>IFERROR(MATCH(C634,索引!J:J,0),D633)</f>
        <v>57</v>
      </c>
      <c r="E634" s="69">
        <f t="shared" si="36"/>
        <v>12</v>
      </c>
      <c r="F634" s="69">
        <f>INDEX(索引!$F:$F,D634,1)</f>
        <v>10050</v>
      </c>
      <c r="G634" s="69" t="str">
        <f>INDEX(索引!$E:$E,D634,1)</f>
        <v>张飞</v>
      </c>
      <c r="H634" s="69" t="str">
        <f>INDEX(索引!$G:$G,D634,1)</f>
        <v>步将</v>
      </c>
      <c r="J634" s="208" t="str">
        <f ca="1">IF($H634="步将",'[3]配置系数（将领）'!I634,IF($H634="骑将",'[4]配置系数（将领）'!I634,IF($H634="弓将",'[5]配置系数（将领）'!I634,"")))</f>
        <v/>
      </c>
      <c r="K634" s="208" t="str">
        <f ca="1">IF($H634="步将",'[3]配置系数（将领）'!J634,IF($H634="骑将",'[4]配置系数（将领）'!J634,IF($H634="弓将",'[5]配置系数（将领）'!J634,"")))</f>
        <v/>
      </c>
      <c r="L634" s="208">
        <f>IF($H634="步将",'[3]配置系数（将领）'!K634,IF($H634="骑将",'[4]配置系数（将领）'!K634,IF($H634="弓将",'[5]配置系数（将领）'!K634,"")))</f>
        <v>0</v>
      </c>
      <c r="M634" s="208">
        <f>IF($H634="步将",'[3]配置系数（将领）'!L634,IF($H634="骑将",'[4]配置系数（将领）'!L634,IF($H634="弓将",'[5]配置系数（将领）'!L634,"")))</f>
        <v>0</v>
      </c>
      <c r="N634" s="208" t="str">
        <f ca="1">IF($H634="步将",'[3]配置系数（将领）'!M634,IF($H634="骑将",'[4]配置系数（将领）'!M634,IF($H634="弓将",'[5]配置系数（将领）'!M634,"")))</f>
        <v/>
      </c>
      <c r="O634" s="206">
        <f t="shared" ca="1" si="37"/>
        <v>1</v>
      </c>
      <c r="Q634" s="208" t="str">
        <f ca="1">IF($H634="步将",'[3]配置系数（将领）'!P634,IF($H634="骑将",'[4]配置系数（将领）'!P634,IF($H634="弓将",'[5]配置系数（将领）'!P634,"")))</f>
        <v/>
      </c>
      <c r="R634" s="208" t="str">
        <f ca="1">IF($H634="步将",'[3]配置系数（将领）'!Q634,IF($H634="骑将",'[4]配置系数（将领）'!Q634,IF($H634="弓将",'[5]配置系数（将领）'!Q634,"")))</f>
        <v/>
      </c>
      <c r="S634" s="208">
        <f>IF($H634="步将",'[3]配置系数（将领）'!R634,IF($H634="骑将",'[4]配置系数（将领）'!R634,IF($H634="弓将",'[5]配置系数（将领）'!R634,"")))</f>
        <v>0</v>
      </c>
      <c r="T634" s="208">
        <f>IF($H634="步将",'[3]配置系数（将领）'!S634,IF($H634="骑将",'[4]配置系数（将领）'!S634,IF($H634="弓将",'[5]配置系数（将领）'!S634,"")))</f>
        <v>0</v>
      </c>
      <c r="U634" s="208" t="str">
        <f ca="1">IF($H634="步将",'[3]配置系数（将领）'!T634,IF($H634="骑将",'[4]配置系数（将领）'!T634,IF($H634="弓将",'[5]配置系数（将领）'!T634,"")))</f>
        <v/>
      </c>
      <c r="V634" s="206">
        <f t="shared" ca="1" si="38"/>
        <v>1</v>
      </c>
      <c r="X634" s="208" t="str">
        <f ca="1">IF($H634="步将",'[3]配置系数（将领）'!W634,IF($H634="骑将",'[4]配置系数（将领）'!W634,IF($H634="弓将",'[5]配置系数（将领）'!W634,"")))</f>
        <v/>
      </c>
      <c r="Y634" s="208" t="str">
        <f ca="1">IF($H634="步将",'[3]配置系数（将领）'!X634,IF($H634="骑将",'[4]配置系数（将领）'!X634,IF($H634="弓将",'[5]配置系数（将领）'!X634,"")))</f>
        <v/>
      </c>
      <c r="Z634" s="208">
        <f>IF($H634="步将",'[3]配置系数（将领）'!Y634,IF($H634="骑将",'[4]配置系数（将领）'!Y634,IF($H634="弓将",'[5]配置系数（将领）'!Y634,"")))</f>
        <v>0</v>
      </c>
      <c r="AA634" s="208">
        <f>IF($H634="步将",'[3]配置系数（将领）'!Z634,IF($H634="骑将",'[4]配置系数（将领）'!Z634,IF($H634="弓将",'[5]配置系数（将领）'!Z634,"")))</f>
        <v>0</v>
      </c>
      <c r="AB634" s="208" t="str">
        <f ca="1">IF($H634="步将",'[3]配置系数（将领）'!AA634,IF($H634="骑将",'[4]配置系数（将领）'!AA634,IF($H634="弓将",'[5]配置系数（将领）'!AA634,"")))</f>
        <v/>
      </c>
      <c r="AC634" s="206">
        <f t="shared" ca="1" si="39"/>
        <v>1</v>
      </c>
    </row>
    <row r="635" spans="3:29" x14ac:dyDescent="0.15">
      <c r="C635" s="107">
        <v>627</v>
      </c>
      <c r="D635" s="69">
        <f>IFERROR(MATCH(C635,索引!J:J,0),D634)</f>
        <v>57</v>
      </c>
      <c r="E635" s="69">
        <f t="shared" si="36"/>
        <v>13</v>
      </c>
      <c r="F635" s="69">
        <f>INDEX(索引!$F:$F,D635,1)</f>
        <v>10050</v>
      </c>
      <c r="G635" s="69" t="str">
        <f>INDEX(索引!$E:$E,D635,1)</f>
        <v>张飞</v>
      </c>
      <c r="H635" s="69" t="str">
        <f>INDEX(索引!$G:$G,D635,1)</f>
        <v>步将</v>
      </c>
      <c r="J635" s="208" t="str">
        <f ca="1">IF($H635="步将",'[3]配置系数（将领）'!I635,IF($H635="骑将",'[4]配置系数（将领）'!I635,IF($H635="弓将",'[5]配置系数（将领）'!I635,"")))</f>
        <v/>
      </c>
      <c r="K635" s="208" t="str">
        <f ca="1">IF($H635="步将",'[3]配置系数（将领）'!J635,IF($H635="骑将",'[4]配置系数（将领）'!J635,IF($H635="弓将",'[5]配置系数（将领）'!J635,"")))</f>
        <v/>
      </c>
      <c r="L635" s="208">
        <f>IF($H635="步将",'[3]配置系数（将领）'!K635,IF($H635="骑将",'[4]配置系数（将领）'!K635,IF($H635="弓将",'[5]配置系数（将领）'!K635,"")))</f>
        <v>0</v>
      </c>
      <c r="M635" s="208">
        <f>IF($H635="步将",'[3]配置系数（将领）'!L635,IF($H635="骑将",'[4]配置系数（将领）'!L635,IF($H635="弓将",'[5]配置系数（将领）'!L635,"")))</f>
        <v>0</v>
      </c>
      <c r="N635" s="208" t="str">
        <f ca="1">IF($H635="步将",'[3]配置系数（将领）'!M635,IF($H635="骑将",'[4]配置系数（将领）'!M635,IF($H635="弓将",'[5]配置系数（将领）'!M635,"")))</f>
        <v/>
      </c>
      <c r="O635" s="206">
        <f t="shared" ca="1" si="37"/>
        <v>1</v>
      </c>
      <c r="Q635" s="208" t="str">
        <f ca="1">IF($H635="步将",'[3]配置系数（将领）'!P635,IF($H635="骑将",'[4]配置系数（将领）'!P635,IF($H635="弓将",'[5]配置系数（将领）'!P635,"")))</f>
        <v/>
      </c>
      <c r="R635" s="208" t="str">
        <f ca="1">IF($H635="步将",'[3]配置系数（将领）'!Q635,IF($H635="骑将",'[4]配置系数（将领）'!Q635,IF($H635="弓将",'[5]配置系数（将领）'!Q635,"")))</f>
        <v/>
      </c>
      <c r="S635" s="208">
        <f>IF($H635="步将",'[3]配置系数（将领）'!R635,IF($H635="骑将",'[4]配置系数（将领）'!R635,IF($H635="弓将",'[5]配置系数（将领）'!R635,"")))</f>
        <v>0</v>
      </c>
      <c r="T635" s="208">
        <f>IF($H635="步将",'[3]配置系数（将领）'!S635,IF($H635="骑将",'[4]配置系数（将领）'!S635,IF($H635="弓将",'[5]配置系数（将领）'!S635,"")))</f>
        <v>0</v>
      </c>
      <c r="U635" s="208" t="str">
        <f ca="1">IF($H635="步将",'[3]配置系数（将领）'!T635,IF($H635="骑将",'[4]配置系数（将领）'!T635,IF($H635="弓将",'[5]配置系数（将领）'!T635,"")))</f>
        <v/>
      </c>
      <c r="V635" s="206">
        <f t="shared" ca="1" si="38"/>
        <v>1</v>
      </c>
      <c r="X635" s="208" t="str">
        <f ca="1">IF($H635="步将",'[3]配置系数（将领）'!W635,IF($H635="骑将",'[4]配置系数（将领）'!W635,IF($H635="弓将",'[5]配置系数（将领）'!W635,"")))</f>
        <v/>
      </c>
      <c r="Y635" s="208" t="str">
        <f ca="1">IF($H635="步将",'[3]配置系数（将领）'!X635,IF($H635="骑将",'[4]配置系数（将领）'!X635,IF($H635="弓将",'[5]配置系数（将领）'!X635,"")))</f>
        <v/>
      </c>
      <c r="Z635" s="208">
        <f>IF($H635="步将",'[3]配置系数（将领）'!Y635,IF($H635="骑将",'[4]配置系数（将领）'!Y635,IF($H635="弓将",'[5]配置系数（将领）'!Y635,"")))</f>
        <v>0</v>
      </c>
      <c r="AA635" s="208">
        <f>IF($H635="步将",'[3]配置系数（将领）'!Z635,IF($H635="骑将",'[4]配置系数（将领）'!Z635,IF($H635="弓将",'[5]配置系数（将领）'!Z635,"")))</f>
        <v>0</v>
      </c>
      <c r="AB635" s="208" t="str">
        <f ca="1">IF($H635="步将",'[3]配置系数（将领）'!AA635,IF($H635="骑将",'[4]配置系数（将领）'!AA635,IF($H635="弓将",'[5]配置系数（将领）'!AA635,"")))</f>
        <v/>
      </c>
      <c r="AC635" s="206">
        <f t="shared" ca="1" si="39"/>
        <v>1</v>
      </c>
    </row>
    <row r="636" spans="3:29" x14ac:dyDescent="0.15">
      <c r="C636" s="107">
        <v>628</v>
      </c>
      <c r="D636" s="69">
        <f>IFERROR(MATCH(C636,索引!J:J,0),D635)</f>
        <v>57</v>
      </c>
      <c r="E636" s="69">
        <f t="shared" si="36"/>
        <v>14</v>
      </c>
      <c r="F636" s="69">
        <f>INDEX(索引!$F:$F,D636,1)</f>
        <v>10050</v>
      </c>
      <c r="G636" s="69" t="str">
        <f>INDEX(索引!$E:$E,D636,1)</f>
        <v>张飞</v>
      </c>
      <c r="H636" s="69" t="str">
        <f>INDEX(索引!$G:$G,D636,1)</f>
        <v>步将</v>
      </c>
      <c r="J636" s="208" t="str">
        <f ca="1">IF($H636="步将",'[3]配置系数（将领）'!I636,IF($H636="骑将",'[4]配置系数（将领）'!I636,IF($H636="弓将",'[5]配置系数（将领）'!I636,"")))</f>
        <v/>
      </c>
      <c r="K636" s="208" t="str">
        <f ca="1">IF($H636="步将",'[3]配置系数（将领）'!J636,IF($H636="骑将",'[4]配置系数（将领）'!J636,IF($H636="弓将",'[5]配置系数（将领）'!J636,"")))</f>
        <v/>
      </c>
      <c r="L636" s="208">
        <f>IF($H636="步将",'[3]配置系数（将领）'!K636,IF($H636="骑将",'[4]配置系数（将领）'!K636,IF($H636="弓将",'[5]配置系数（将领）'!K636,"")))</f>
        <v>0</v>
      </c>
      <c r="M636" s="208">
        <f>IF($H636="步将",'[3]配置系数（将领）'!L636,IF($H636="骑将",'[4]配置系数（将领）'!L636,IF($H636="弓将",'[5]配置系数（将领）'!L636,"")))</f>
        <v>0</v>
      </c>
      <c r="N636" s="208" t="str">
        <f ca="1">IF($H636="步将",'[3]配置系数（将领）'!M636,IF($H636="骑将",'[4]配置系数（将领）'!M636,IF($H636="弓将",'[5]配置系数（将领）'!M636,"")))</f>
        <v/>
      </c>
      <c r="O636" s="206">
        <f t="shared" ca="1" si="37"/>
        <v>1</v>
      </c>
      <c r="Q636" s="208" t="str">
        <f ca="1">IF($H636="步将",'[3]配置系数（将领）'!P636,IF($H636="骑将",'[4]配置系数（将领）'!P636,IF($H636="弓将",'[5]配置系数（将领）'!P636,"")))</f>
        <v/>
      </c>
      <c r="R636" s="208" t="str">
        <f ca="1">IF($H636="步将",'[3]配置系数（将领）'!Q636,IF($H636="骑将",'[4]配置系数（将领）'!Q636,IF($H636="弓将",'[5]配置系数（将领）'!Q636,"")))</f>
        <v/>
      </c>
      <c r="S636" s="208">
        <f>IF($H636="步将",'[3]配置系数（将领）'!R636,IF($H636="骑将",'[4]配置系数（将领）'!R636,IF($H636="弓将",'[5]配置系数（将领）'!R636,"")))</f>
        <v>0</v>
      </c>
      <c r="T636" s="208">
        <f>IF($H636="步将",'[3]配置系数（将领）'!S636,IF($H636="骑将",'[4]配置系数（将领）'!S636,IF($H636="弓将",'[5]配置系数（将领）'!S636,"")))</f>
        <v>0</v>
      </c>
      <c r="U636" s="208" t="str">
        <f ca="1">IF($H636="步将",'[3]配置系数（将领）'!T636,IF($H636="骑将",'[4]配置系数（将领）'!T636,IF($H636="弓将",'[5]配置系数（将领）'!T636,"")))</f>
        <v/>
      </c>
      <c r="V636" s="206">
        <f t="shared" ca="1" si="38"/>
        <v>1</v>
      </c>
      <c r="X636" s="208" t="str">
        <f ca="1">IF($H636="步将",'[3]配置系数（将领）'!W636,IF($H636="骑将",'[4]配置系数（将领）'!W636,IF($H636="弓将",'[5]配置系数（将领）'!W636,"")))</f>
        <v/>
      </c>
      <c r="Y636" s="208" t="str">
        <f ca="1">IF($H636="步将",'[3]配置系数（将领）'!X636,IF($H636="骑将",'[4]配置系数（将领）'!X636,IF($H636="弓将",'[5]配置系数（将领）'!X636,"")))</f>
        <v/>
      </c>
      <c r="Z636" s="208">
        <f>IF($H636="步将",'[3]配置系数（将领）'!Y636,IF($H636="骑将",'[4]配置系数（将领）'!Y636,IF($H636="弓将",'[5]配置系数（将领）'!Y636,"")))</f>
        <v>0</v>
      </c>
      <c r="AA636" s="208">
        <f>IF($H636="步将",'[3]配置系数（将领）'!Z636,IF($H636="骑将",'[4]配置系数（将领）'!Z636,IF($H636="弓将",'[5]配置系数（将领）'!Z636,"")))</f>
        <v>0</v>
      </c>
      <c r="AB636" s="208" t="str">
        <f ca="1">IF($H636="步将",'[3]配置系数（将领）'!AA636,IF($H636="骑将",'[4]配置系数（将领）'!AA636,IF($H636="弓将",'[5]配置系数（将领）'!AA636,"")))</f>
        <v/>
      </c>
      <c r="AC636" s="206">
        <f t="shared" ca="1" si="39"/>
        <v>1</v>
      </c>
    </row>
    <row r="637" spans="3:29" x14ac:dyDescent="0.15">
      <c r="C637" s="107">
        <v>629</v>
      </c>
      <c r="D637" s="69">
        <f>IFERROR(MATCH(C637,索引!J:J,0),D636)</f>
        <v>57</v>
      </c>
      <c r="E637" s="69">
        <f t="shared" si="36"/>
        <v>15</v>
      </c>
      <c r="F637" s="69">
        <f>INDEX(索引!$F:$F,D637,1)</f>
        <v>10050</v>
      </c>
      <c r="G637" s="69" t="str">
        <f>INDEX(索引!$E:$E,D637,1)</f>
        <v>张飞</v>
      </c>
      <c r="H637" s="69" t="str">
        <f>INDEX(索引!$G:$G,D637,1)</f>
        <v>步将</v>
      </c>
      <c r="J637" s="208" t="str">
        <f ca="1">IF($H637="步将",'[3]配置系数（将领）'!I637,IF($H637="骑将",'[4]配置系数（将领）'!I637,IF($H637="弓将",'[5]配置系数（将领）'!I637,"")))</f>
        <v/>
      </c>
      <c r="K637" s="208" t="str">
        <f ca="1">IF($H637="步将",'[3]配置系数（将领）'!J637,IF($H637="骑将",'[4]配置系数（将领）'!J637,IF($H637="弓将",'[5]配置系数（将领）'!J637,"")))</f>
        <v/>
      </c>
      <c r="L637" s="208">
        <f>IF($H637="步将",'[3]配置系数（将领）'!K637,IF($H637="骑将",'[4]配置系数（将领）'!K637,IF($H637="弓将",'[5]配置系数（将领）'!K637,"")))</f>
        <v>0</v>
      </c>
      <c r="M637" s="208">
        <f>IF($H637="步将",'[3]配置系数（将领）'!L637,IF($H637="骑将",'[4]配置系数（将领）'!L637,IF($H637="弓将",'[5]配置系数（将领）'!L637,"")))</f>
        <v>0</v>
      </c>
      <c r="N637" s="208" t="str">
        <f ca="1">IF($H637="步将",'[3]配置系数（将领）'!M637,IF($H637="骑将",'[4]配置系数（将领）'!M637,IF($H637="弓将",'[5]配置系数（将领）'!M637,"")))</f>
        <v/>
      </c>
      <c r="O637" s="206">
        <f t="shared" ca="1" si="37"/>
        <v>1</v>
      </c>
      <c r="Q637" s="208" t="str">
        <f ca="1">IF($H637="步将",'[3]配置系数（将领）'!P637,IF($H637="骑将",'[4]配置系数（将领）'!P637,IF($H637="弓将",'[5]配置系数（将领）'!P637,"")))</f>
        <v/>
      </c>
      <c r="R637" s="208" t="str">
        <f ca="1">IF($H637="步将",'[3]配置系数（将领）'!Q637,IF($H637="骑将",'[4]配置系数（将领）'!Q637,IF($H637="弓将",'[5]配置系数（将领）'!Q637,"")))</f>
        <v/>
      </c>
      <c r="S637" s="208">
        <f>IF($H637="步将",'[3]配置系数（将领）'!R637,IF($H637="骑将",'[4]配置系数（将领）'!R637,IF($H637="弓将",'[5]配置系数（将领）'!R637,"")))</f>
        <v>0</v>
      </c>
      <c r="T637" s="208">
        <f>IF($H637="步将",'[3]配置系数（将领）'!S637,IF($H637="骑将",'[4]配置系数（将领）'!S637,IF($H637="弓将",'[5]配置系数（将领）'!S637,"")))</f>
        <v>0</v>
      </c>
      <c r="U637" s="208" t="str">
        <f ca="1">IF($H637="步将",'[3]配置系数（将领）'!T637,IF($H637="骑将",'[4]配置系数（将领）'!T637,IF($H637="弓将",'[5]配置系数（将领）'!T637,"")))</f>
        <v/>
      </c>
      <c r="V637" s="206">
        <f t="shared" ca="1" si="38"/>
        <v>1</v>
      </c>
      <c r="X637" s="208" t="str">
        <f ca="1">IF($H637="步将",'[3]配置系数（将领）'!W637,IF($H637="骑将",'[4]配置系数（将领）'!W637,IF($H637="弓将",'[5]配置系数（将领）'!W637,"")))</f>
        <v/>
      </c>
      <c r="Y637" s="208" t="str">
        <f ca="1">IF($H637="步将",'[3]配置系数（将领）'!X637,IF($H637="骑将",'[4]配置系数（将领）'!X637,IF($H637="弓将",'[5]配置系数（将领）'!X637,"")))</f>
        <v/>
      </c>
      <c r="Z637" s="208">
        <f>IF($H637="步将",'[3]配置系数（将领）'!Y637,IF($H637="骑将",'[4]配置系数（将领）'!Y637,IF($H637="弓将",'[5]配置系数（将领）'!Y637,"")))</f>
        <v>0</v>
      </c>
      <c r="AA637" s="208">
        <f>IF($H637="步将",'[3]配置系数（将领）'!Z637,IF($H637="骑将",'[4]配置系数（将领）'!Z637,IF($H637="弓将",'[5]配置系数（将领）'!Z637,"")))</f>
        <v>0</v>
      </c>
      <c r="AB637" s="208" t="str">
        <f ca="1">IF($H637="步将",'[3]配置系数（将领）'!AA637,IF($H637="骑将",'[4]配置系数（将领）'!AA637,IF($H637="弓将",'[5]配置系数（将领）'!AA637,"")))</f>
        <v/>
      </c>
      <c r="AC637" s="206">
        <f t="shared" ca="1" si="39"/>
        <v>1</v>
      </c>
    </row>
    <row r="638" spans="3:29" x14ac:dyDescent="0.15">
      <c r="C638" s="107">
        <v>630</v>
      </c>
      <c r="D638" s="69">
        <f>IFERROR(MATCH(C638,索引!J:J,0),D637)</f>
        <v>58</v>
      </c>
      <c r="E638" s="69">
        <f t="shared" si="36"/>
        <v>1</v>
      </c>
      <c r="F638" s="69">
        <f>INDEX(索引!$F:$F,D638,1)</f>
        <v>10051</v>
      </c>
      <c r="G638" s="69" t="str">
        <f>INDEX(索引!$E:$E,D638,1)</f>
        <v>陈宫</v>
      </c>
      <c r="H638" s="69" t="str">
        <f>INDEX(索引!$G:$G,D638,1)</f>
        <v>弓将</v>
      </c>
      <c r="J638" s="208" t="str">
        <f ca="1">IF($H638="步将",'[3]配置系数（将领）'!I638,IF($H638="骑将",'[4]配置系数（将领）'!I638,IF($H638="弓将",'[5]配置系数（将领）'!I638,"")))</f>
        <v>1005100000101</v>
      </c>
      <c r="K638" s="208" t="str">
        <f ca="1">IF($H638="步将",'[3]配置系数（将领）'!J638,IF($H638="骑将",'[4]配置系数（将领）'!J638,IF($H638="弓将",'[5]配置系数（将领）'!J638,"")))</f>
        <v>普通攻击:对单体敌人造成{0}%的武力伤害</v>
      </c>
      <c r="L638" s="208">
        <f>IF($H638="步将",'[3]配置系数（将领）'!K638,IF($H638="骑将",'[4]配置系数（将领）'!K638,IF($H638="弓将",'[5]配置系数（将领）'!K638,"")))</f>
        <v>0</v>
      </c>
      <c r="M638" s="208">
        <f>IF($H638="步将",'[3]配置系数（将领）'!L638,IF($H638="骑将",'[4]配置系数（将领）'!L638,IF($H638="弓将",'[5]配置系数（将领）'!L638,"")))</f>
        <v>0</v>
      </c>
      <c r="N638" s="208" t="str">
        <f ca="1">IF($H638="步将",'[3]配置系数（将领）'!M638,IF($H638="骑将",'[4]配置系数（将领）'!M638,IF($H638="弓将",'[5]配置系数（将领）'!M638,"")))</f>
        <v>0.25+0.25+0.25+0.25+0.25+0.25+0.25+0.25+0.25+0.25+0.25+0.25+0.25+0.25+0.25+0.25+0.25</v>
      </c>
      <c r="O638" s="206">
        <f t="shared" ca="1" si="37"/>
        <v>100</v>
      </c>
      <c r="Q638" s="208" t="str">
        <f ca="1">IF($H638="步将",'[3]配置系数（将领）'!P638,IF($H638="骑将",'[4]配置系数（将领）'!P638,IF($H638="弓将",'[5]配置系数（将领）'!P638,"")))</f>
        <v/>
      </c>
      <c r="R638" s="208" t="str">
        <f ca="1">IF($H638="步将",'[3]配置系数（将领）'!Q638,IF($H638="骑将",'[4]配置系数（将领）'!Q638,IF($H638="弓将",'[5]配置系数（将领）'!Q638,"")))</f>
        <v/>
      </c>
      <c r="S638" s="208">
        <f>IF($H638="步将",'[3]配置系数（将领）'!R638,IF($H638="骑将",'[4]配置系数（将领）'!R638,IF($H638="弓将",'[5]配置系数（将领）'!R638,"")))</f>
        <v>0</v>
      </c>
      <c r="T638" s="208">
        <f>IF($H638="步将",'[3]配置系数（将领）'!S638,IF($H638="骑将",'[4]配置系数（将领）'!S638,IF($H638="弓将",'[5]配置系数（将领）'!S638,"")))</f>
        <v>0</v>
      </c>
      <c r="U638" s="208" t="str">
        <f ca="1">IF($H638="步将",'[3]配置系数（将领）'!T638,IF($H638="骑将",'[4]配置系数（将领）'!T638,IF($H638="弓将",'[5]配置系数（将领）'!T638,"")))</f>
        <v/>
      </c>
      <c r="V638" s="206">
        <f t="shared" ca="1" si="38"/>
        <v>1</v>
      </c>
      <c r="X638" s="208" t="str">
        <f ca="1">IF($H638="步将",'[3]配置系数（将领）'!W638,IF($H638="骑将",'[4]配置系数（将领）'!W638,IF($H638="弓将",'[5]配置系数（将领）'!W638,"")))</f>
        <v/>
      </c>
      <c r="Y638" s="208" t="str">
        <f ca="1">IF($H638="步将",'[3]配置系数（将领）'!X638,IF($H638="骑将",'[4]配置系数（将领）'!X638,IF($H638="弓将",'[5]配置系数（将领）'!X638,"")))</f>
        <v/>
      </c>
      <c r="Z638" s="208">
        <f>IF($H638="步将",'[3]配置系数（将领）'!Y638,IF($H638="骑将",'[4]配置系数（将领）'!Y638,IF($H638="弓将",'[5]配置系数（将领）'!Y638,"")))</f>
        <v>0</v>
      </c>
      <c r="AA638" s="208">
        <f>IF($H638="步将",'[3]配置系数（将领）'!Z638,IF($H638="骑将",'[4]配置系数（将领）'!Z638,IF($H638="弓将",'[5]配置系数（将领）'!Z638,"")))</f>
        <v>0</v>
      </c>
      <c r="AB638" s="208" t="str">
        <f ca="1">IF($H638="步将",'[3]配置系数（将领）'!AA638,IF($H638="骑将",'[4]配置系数（将领）'!AA638,IF($H638="弓将",'[5]配置系数（将领）'!AA638,"")))</f>
        <v/>
      </c>
      <c r="AC638" s="206">
        <f t="shared" ca="1" si="39"/>
        <v>1</v>
      </c>
    </row>
    <row r="639" spans="3:29" x14ac:dyDescent="0.15">
      <c r="C639" s="107">
        <v>631</v>
      </c>
      <c r="D639" s="69">
        <f>IFERROR(MATCH(C639,索引!J:J,0),D638)</f>
        <v>58</v>
      </c>
      <c r="E639" s="69">
        <f t="shared" si="36"/>
        <v>2</v>
      </c>
      <c r="F639" s="69">
        <f>INDEX(索引!$F:$F,D639,1)</f>
        <v>10051</v>
      </c>
      <c r="G639" s="69" t="str">
        <f>INDEX(索引!$E:$E,D639,1)</f>
        <v>陈宫</v>
      </c>
      <c r="H639" s="69" t="str">
        <f>INDEX(索引!$G:$G,D639,1)</f>
        <v>弓将</v>
      </c>
      <c r="J639" s="208" t="str">
        <f ca="1">IF($H639="步将",'[3]配置系数（将领）'!I639,IF($H639="骑将",'[4]配置系数（将领）'!I639,IF($H639="弓将",'[5]配置系数（将领）'!I639,"")))</f>
        <v>1005100000201</v>
      </c>
      <c r="K639" s="208" t="str">
        <f ca="1">IF($H639="步将",'[3]配置系数（将领）'!J639,IF($H639="骑将",'[4]配置系数（将领）'!J639,IF($H639="弓将",'[5]配置系数（将领）'!J639,"")))</f>
        <v>怒气技能:陈宫使范围内最多3个友军获得一次净化效果，清除所有负面与持续伤害效果，友军武力伤害提升{0}%，持续15秒。（可驱散）</v>
      </c>
      <c r="L639" s="208">
        <f>IF($H639="步将",'[3]配置系数（将领）'!K639,IF($H639="骑将",'[4]配置系数（将领）'!K639,IF($H639="弓将",'[5]配置系数（将领）'!K639,"")))</f>
        <v>0</v>
      </c>
      <c r="M639" s="208">
        <f>IF($H639="步将",'[3]配置系数（将领）'!L639,IF($H639="骑将",'[4]配置系数（将领）'!L639,IF($H639="弓将",'[5]配置系数（将领）'!L639,"")))</f>
        <v>0</v>
      </c>
      <c r="N639" s="208" t="str">
        <f ca="1">IF($H639="步将",'[3]配置系数（将领）'!M639,IF($H639="骑将",'[4]配置系数（将领）'!M639,IF($H639="弓将",'[5]配置系数（将领）'!M639,"")))</f>
        <v>0.13+0.17+0.21+0.25+0.29+0.33+0.37+0.41+0.45+0.49+0.53+0.57+0.61+0.65+0.69+0.73+0.77</v>
      </c>
      <c r="O639" s="206">
        <f t="shared" ca="1" si="37"/>
        <v>100</v>
      </c>
      <c r="Q639" s="208" t="str">
        <f ca="1">IF($H639="步将",'[3]配置系数（将领）'!P639,IF($H639="骑将",'[4]配置系数（将领）'!P639,IF($H639="弓将",'[5]配置系数（将领）'!P639,"")))</f>
        <v/>
      </c>
      <c r="R639" s="208" t="str">
        <f ca="1">IF($H639="步将",'[3]配置系数（将领）'!Q639,IF($H639="骑将",'[4]配置系数（将领）'!Q639,IF($H639="弓将",'[5]配置系数（将领）'!Q639,"")))</f>
        <v/>
      </c>
      <c r="S639" s="208">
        <f>IF($H639="步将",'[3]配置系数（将领）'!R639,IF($H639="骑将",'[4]配置系数（将领）'!R639,IF($H639="弓将",'[5]配置系数（将领）'!R639,"")))</f>
        <v>0</v>
      </c>
      <c r="T639" s="208">
        <f>IF($H639="步将",'[3]配置系数（将领）'!S639,IF($H639="骑将",'[4]配置系数（将领）'!S639,IF($H639="弓将",'[5]配置系数（将领）'!S639,"")))</f>
        <v>0</v>
      </c>
      <c r="U639" s="208" t="str">
        <f ca="1">IF($H639="步将",'[3]配置系数（将领）'!T639,IF($H639="骑将",'[4]配置系数（将领）'!T639,IF($H639="弓将",'[5]配置系数（将领）'!T639,"")))</f>
        <v/>
      </c>
      <c r="V639" s="206">
        <f t="shared" ca="1" si="38"/>
        <v>1</v>
      </c>
      <c r="X639" s="208" t="str">
        <f ca="1">IF($H639="步将",'[3]配置系数（将领）'!W639,IF($H639="骑将",'[4]配置系数（将领）'!W639,IF($H639="弓将",'[5]配置系数（将领）'!W639,"")))</f>
        <v/>
      </c>
      <c r="Y639" s="208" t="str">
        <f ca="1">IF($H639="步将",'[3]配置系数（将领）'!X639,IF($H639="骑将",'[4]配置系数（将领）'!X639,IF($H639="弓将",'[5]配置系数（将领）'!X639,"")))</f>
        <v/>
      </c>
      <c r="Z639" s="208">
        <f>IF($H639="步将",'[3]配置系数（将领）'!Y639,IF($H639="骑将",'[4]配置系数（将领）'!Y639,IF($H639="弓将",'[5]配置系数（将领）'!Y639,"")))</f>
        <v>0</v>
      </c>
      <c r="AA639" s="208">
        <f>IF($H639="步将",'[3]配置系数（将领）'!Z639,IF($H639="骑将",'[4]配置系数（将领）'!Z639,IF($H639="弓将",'[5]配置系数（将领）'!Z639,"")))</f>
        <v>0</v>
      </c>
      <c r="AB639" s="208" t="str">
        <f ca="1">IF($H639="步将",'[3]配置系数（将领）'!AA639,IF($H639="骑将",'[4]配置系数（将领）'!AA639,IF($H639="弓将",'[5]配置系数（将领）'!AA639,"")))</f>
        <v/>
      </c>
      <c r="AC639" s="206">
        <f t="shared" ca="1" si="39"/>
        <v>1</v>
      </c>
    </row>
    <row r="640" spans="3:29" x14ac:dyDescent="0.15">
      <c r="C640" s="107">
        <v>632</v>
      </c>
      <c r="D640" s="69">
        <f>IFERROR(MATCH(C640,索引!J:J,0),D639)</f>
        <v>58</v>
      </c>
      <c r="E640" s="69">
        <f t="shared" si="36"/>
        <v>3</v>
      </c>
      <c r="F640" s="69">
        <f>INDEX(索引!$F:$F,D640,1)</f>
        <v>10051</v>
      </c>
      <c r="G640" s="69" t="str">
        <f>INDEX(索引!$E:$E,D640,1)</f>
        <v>陈宫</v>
      </c>
      <c r="H640" s="69" t="str">
        <f>INDEX(索引!$G:$G,D640,1)</f>
        <v>弓将</v>
      </c>
      <c r="J640" s="208" t="str">
        <f ca="1">IF($H640="步将",'[3]配置系数（将领）'!I640,IF($H640="骑将",'[4]配置系数（将领）'!I640,IF($H640="弓将",'[5]配置系数（将领）'!I640,"")))</f>
        <v>1005100000202</v>
      </c>
      <c r="K640" s="208" t="str">
        <f ca="1">IF($H640="步将",'[3]配置系数（将领）'!J640,IF($H640="骑将",'[4]配置系数（将领）'!J640,IF($H640="弓将",'[5]配置系数（将领）'!J640,"")))</f>
        <v>怒气技能:陈宫使范围内最多3个友军获得一次净化效果，清除所有负面与持续伤害效果，友军武力伤害提升{0}%，持续15秒。（可驱散）</v>
      </c>
      <c r="L640" s="208">
        <f>IF($H640="步将",'[3]配置系数（将领）'!K640,IF($H640="骑将",'[4]配置系数（将领）'!K640,IF($H640="弓将",'[5]配置系数（将领）'!K640,"")))</f>
        <v>0</v>
      </c>
      <c r="M640" s="208">
        <f>IF($H640="步将",'[3]配置系数（将领）'!L640,IF($H640="骑将",'[4]配置系数（将领）'!L640,IF($H640="弓将",'[5]配置系数（将领）'!L640,"")))</f>
        <v>0</v>
      </c>
      <c r="N640" s="208" t="str">
        <f ca="1">IF($H640="步将",'[3]配置系数（将领）'!M640,IF($H640="骑将",'[4]配置系数（将领）'!M640,IF($H640="弓将",'[5]配置系数（将领）'!M640,"")))</f>
        <v>0++++++++++++++++</v>
      </c>
      <c r="O640" s="206">
        <f t="shared" ca="1" si="37"/>
        <v>1</v>
      </c>
      <c r="Q640" s="208" t="str">
        <f ca="1">IF($H640="步将",'[3]配置系数（将领）'!P640,IF($H640="骑将",'[4]配置系数（将领）'!P640,IF($H640="弓将",'[5]配置系数（将领）'!P640,"")))</f>
        <v/>
      </c>
      <c r="R640" s="208" t="str">
        <f ca="1">IF($H640="步将",'[3]配置系数（将领）'!Q640,IF($H640="骑将",'[4]配置系数（将领）'!Q640,IF($H640="弓将",'[5]配置系数（将领）'!Q640,"")))</f>
        <v/>
      </c>
      <c r="S640" s="208">
        <f>IF($H640="步将",'[3]配置系数（将领）'!R640,IF($H640="骑将",'[4]配置系数（将领）'!R640,IF($H640="弓将",'[5]配置系数（将领）'!R640,"")))</f>
        <v>0</v>
      </c>
      <c r="T640" s="208">
        <f>IF($H640="步将",'[3]配置系数（将领）'!S640,IF($H640="骑将",'[4]配置系数（将领）'!S640,IF($H640="弓将",'[5]配置系数（将领）'!S640,"")))</f>
        <v>0</v>
      </c>
      <c r="U640" s="208" t="str">
        <f ca="1">IF($H640="步将",'[3]配置系数（将领）'!T640,IF($H640="骑将",'[4]配置系数（将领）'!T640,IF($H640="弓将",'[5]配置系数（将领）'!T640,"")))</f>
        <v/>
      </c>
      <c r="V640" s="206">
        <f t="shared" ca="1" si="38"/>
        <v>1</v>
      </c>
      <c r="X640" s="208" t="str">
        <f ca="1">IF($H640="步将",'[3]配置系数（将领）'!W640,IF($H640="骑将",'[4]配置系数（将领）'!W640,IF($H640="弓将",'[5]配置系数（将领）'!W640,"")))</f>
        <v/>
      </c>
      <c r="Y640" s="208" t="str">
        <f ca="1">IF($H640="步将",'[3]配置系数（将领）'!X640,IF($H640="骑将",'[4]配置系数（将领）'!X640,IF($H640="弓将",'[5]配置系数（将领）'!X640,"")))</f>
        <v/>
      </c>
      <c r="Z640" s="208">
        <f>IF($H640="步将",'[3]配置系数（将领）'!Y640,IF($H640="骑将",'[4]配置系数（将领）'!Y640,IF($H640="弓将",'[5]配置系数（将领）'!Y640,"")))</f>
        <v>0</v>
      </c>
      <c r="AA640" s="208">
        <f>IF($H640="步将",'[3]配置系数（将领）'!Z640,IF($H640="骑将",'[4]配置系数（将领）'!Z640,IF($H640="弓将",'[5]配置系数（将领）'!Z640,"")))</f>
        <v>0</v>
      </c>
      <c r="AB640" s="208" t="str">
        <f ca="1">IF($H640="步将",'[3]配置系数（将领）'!AA640,IF($H640="骑将",'[4]配置系数（将领）'!AA640,IF($H640="弓将",'[5]配置系数（将领）'!AA640,"")))</f>
        <v/>
      </c>
      <c r="AC640" s="206">
        <f t="shared" ca="1" si="39"/>
        <v>1</v>
      </c>
    </row>
    <row r="641" spans="3:29" x14ac:dyDescent="0.15">
      <c r="C641" s="107">
        <v>633</v>
      </c>
      <c r="D641" s="69">
        <f>IFERROR(MATCH(C641,索引!J:J,0),D640)</f>
        <v>58</v>
      </c>
      <c r="E641" s="69">
        <f t="shared" si="36"/>
        <v>4</v>
      </c>
      <c r="F641" s="69">
        <f>INDEX(索引!$F:$F,D641,1)</f>
        <v>10051</v>
      </c>
      <c r="G641" s="69" t="str">
        <f>INDEX(索引!$E:$E,D641,1)</f>
        <v>陈宫</v>
      </c>
      <c r="H641" s="69" t="str">
        <f>INDEX(索引!$G:$G,D641,1)</f>
        <v>弓将</v>
      </c>
      <c r="J641" s="208" t="str">
        <f ca="1">IF($H641="步将",'[3]配置系数（将领）'!I641,IF($H641="骑将",'[4]配置系数（将领）'!I641,IF($H641="弓将",'[5]配置系数（将领）'!I641,"")))</f>
        <v>1005100000301</v>
      </c>
      <c r="K641" s="208" t="str">
        <f ca="1">IF($H641="步将",'[3]配置系数（将领）'!J641,IF($H641="骑将",'[4]配置系数（将领）'!J641,IF($H641="弓将",'[5]配置系数（将领）'!J641,"")))</f>
        <v>被动技能1:友方单一武将每受到12次伤害（持续伤害只计1次）陈宫都会对其周围敌人造成攻击{0}%的策略伤害，并降低其{1}%伤害，持续5秒（不可叠加）。</v>
      </c>
      <c r="L641" s="208">
        <f>IF($H641="步将",'[3]配置系数（将领）'!K641,IF($H641="骑将",'[4]配置系数（将领）'!K641,IF($H641="弓将",'[5]配置系数（将领）'!K641,"")))</f>
        <v>0</v>
      </c>
      <c r="M641" s="208">
        <f>IF($H641="步将",'[3]配置系数（将领）'!L641,IF($H641="骑将",'[4]配置系数（将领）'!L641,IF($H641="弓将",'[5]配置系数（将领）'!L641,"")))</f>
        <v>0</v>
      </c>
      <c r="N641" s="208" t="str">
        <f ca="1">IF($H641="步将",'[3]配置系数（将领）'!M641,IF($H641="骑将",'[4]配置系数（将领）'!M641,IF($H641="弓将",'[5]配置系数（将领）'!M641,"")))</f>
        <v>0.18+0.22+0.26+0.3+0.34+0.38+0.42+0.465+0.5+0.54+0.58+0.62+0.66+0.7+0.74+0.78+0.82</v>
      </c>
      <c r="O641" s="206">
        <f t="shared" ca="1" si="37"/>
        <v>100</v>
      </c>
      <c r="Q641" s="208" t="str">
        <f ca="1">IF($H641="步将",'[3]配置系数（将领）'!P641,IF($H641="骑将",'[4]配置系数（将领）'!P641,IF($H641="弓将",'[5]配置系数（将领）'!P641,"")))</f>
        <v/>
      </c>
      <c r="R641" s="208" t="str">
        <f ca="1">IF($H641="步将",'[3]配置系数（将领）'!Q641,IF($H641="骑将",'[4]配置系数（将领）'!Q641,IF($H641="弓将",'[5]配置系数（将领）'!Q641,"")))</f>
        <v/>
      </c>
      <c r="S641" s="208">
        <f>IF($H641="步将",'[3]配置系数（将领）'!R641,IF($H641="骑将",'[4]配置系数（将领）'!R641,IF($H641="弓将",'[5]配置系数（将领）'!R641,"")))</f>
        <v>0</v>
      </c>
      <c r="T641" s="208">
        <f>IF($H641="步将",'[3]配置系数（将领）'!S641,IF($H641="骑将",'[4]配置系数（将领）'!S641,IF($H641="弓将",'[5]配置系数（将领）'!S641,"")))</f>
        <v>0</v>
      </c>
      <c r="U641" s="208" t="str">
        <f ca="1">IF($H641="步将",'[3]配置系数（将领）'!T641,IF($H641="骑将",'[4]配置系数（将领）'!T641,IF($H641="弓将",'[5]配置系数（将领）'!T641,"")))</f>
        <v/>
      </c>
      <c r="V641" s="206">
        <f t="shared" ca="1" si="38"/>
        <v>1</v>
      </c>
      <c r="X641" s="208" t="str">
        <f ca="1">IF($H641="步将",'[3]配置系数（将领）'!W641,IF($H641="骑将",'[4]配置系数（将领）'!W641,IF($H641="弓将",'[5]配置系数（将领）'!W641,"")))</f>
        <v/>
      </c>
      <c r="Y641" s="208" t="str">
        <f ca="1">IF($H641="步将",'[3]配置系数（将领）'!X641,IF($H641="骑将",'[4]配置系数（将领）'!X641,IF($H641="弓将",'[5]配置系数（将领）'!X641,"")))</f>
        <v/>
      </c>
      <c r="Z641" s="208">
        <f>IF($H641="步将",'[3]配置系数（将领）'!Y641,IF($H641="骑将",'[4]配置系数（将领）'!Y641,IF($H641="弓将",'[5]配置系数（将领）'!Y641,"")))</f>
        <v>0</v>
      </c>
      <c r="AA641" s="208">
        <f>IF($H641="步将",'[3]配置系数（将领）'!Z641,IF($H641="骑将",'[4]配置系数（将领）'!Z641,IF($H641="弓将",'[5]配置系数（将领）'!Z641,"")))</f>
        <v>0</v>
      </c>
      <c r="AB641" s="208" t="str">
        <f ca="1">IF($H641="步将",'[3]配置系数（将领）'!AA641,IF($H641="骑将",'[4]配置系数（将领）'!AA641,IF($H641="弓将",'[5]配置系数（将领）'!AA641,"")))</f>
        <v/>
      </c>
      <c r="AC641" s="206">
        <f t="shared" ca="1" si="39"/>
        <v>1</v>
      </c>
    </row>
    <row r="642" spans="3:29" x14ac:dyDescent="0.15">
      <c r="C642" s="107">
        <v>634</v>
      </c>
      <c r="D642" s="69">
        <f>IFERROR(MATCH(C642,索引!J:J,0),D641)</f>
        <v>58</v>
      </c>
      <c r="E642" s="69">
        <f t="shared" si="36"/>
        <v>5</v>
      </c>
      <c r="F642" s="69">
        <f>INDEX(索引!$F:$F,D642,1)</f>
        <v>10051</v>
      </c>
      <c r="G642" s="69" t="str">
        <f>INDEX(索引!$E:$E,D642,1)</f>
        <v>陈宫</v>
      </c>
      <c r="H642" s="69" t="str">
        <f>INDEX(索引!$G:$G,D642,1)</f>
        <v>弓将</v>
      </c>
      <c r="J642" s="208" t="str">
        <f ca="1">IF($H642="步将",'[3]配置系数（将领）'!I642,IF($H642="骑将",'[4]配置系数（将领）'!I642,IF($H642="弓将",'[5]配置系数（将领）'!I642,"")))</f>
        <v>1005100000302</v>
      </c>
      <c r="K642" s="208" t="str">
        <f ca="1">IF($H642="步将",'[3]配置系数（将领）'!J642,IF($H642="骑将",'[4]配置系数（将领）'!J642,IF($H642="弓将",'[5]配置系数（将领）'!J642,"")))</f>
        <v>被动技能1:友方单一武将每受到12次伤害（持续伤害只计1次）陈宫都会对其周围敌人造成攻击{0}%的策略伤害，并降低其{1}%伤害，持续5秒（不可叠加）。</v>
      </c>
      <c r="L642" s="208">
        <f>IF($H642="步将",'[3]配置系数（将领）'!K642,IF($H642="骑将",'[4]配置系数（将领）'!K642,IF($H642="弓将",'[5]配置系数（将领）'!K642,"")))</f>
        <v>0</v>
      </c>
      <c r="M642" s="208">
        <f>IF($H642="步将",'[3]配置系数（将领）'!L642,IF($H642="骑将",'[4]配置系数（将领）'!L642,IF($H642="弓将",'[5]配置系数（将领）'!L642,"")))</f>
        <v>0</v>
      </c>
      <c r="N642" s="208" t="str">
        <f ca="1">IF($H642="步将",'[3]配置系数（将领）'!M642,IF($H642="骑将",'[4]配置系数（将领）'!M642,IF($H642="弓将",'[5]配置系数（将领）'!M642,"")))</f>
        <v>0.06+0.08+0.1+0.12+0.14+0.16+0.18+0.2+0.22+0.24+0.26+0.28+0.3+0.32+0.34+0.36+0.38</v>
      </c>
      <c r="O642" s="206">
        <f t="shared" ca="1" si="37"/>
        <v>100</v>
      </c>
      <c r="Q642" s="208" t="str">
        <f ca="1">IF($H642="步将",'[3]配置系数（将领）'!P642,IF($H642="骑将",'[4]配置系数（将领）'!P642,IF($H642="弓将",'[5]配置系数（将领）'!P642,"")))</f>
        <v>1005100000303</v>
      </c>
      <c r="R642" s="208" t="str">
        <f ca="1">IF($H642="步将",'[3]配置系数（将领）'!Q642,IF($H642="骑将",'[4]配置系数（将领）'!Q642,IF($H642="弓将",'[5]配置系数（将领）'!Q642,"")))</f>
        <v>被动技能1:友方单一武将每受到12次伤害（持续伤害只计1次）陈宫都会对其周围敌人造成攻击{0}%的策略伤害，并降低其{1}%伤害，持续5秒（不可叠加）。</v>
      </c>
      <c r="S642" s="208">
        <f>IF($H642="步将",'[3]配置系数（将领）'!R642,IF($H642="骑将",'[4]配置系数（将领）'!R642,IF($H642="弓将",'[5]配置系数（将领）'!R642,"")))</f>
        <v>0</v>
      </c>
      <c r="T642" s="208">
        <f>IF($H642="步将",'[3]配置系数（将领）'!S642,IF($H642="骑将",'[4]配置系数（将领）'!S642,IF($H642="弓将",'[5]配置系数（将领）'!S642,"")))</f>
        <v>0</v>
      </c>
      <c r="U642" s="208" t="str">
        <f ca="1">IF($H642="步将",'[3]配置系数（将领）'!T642,IF($H642="骑将",'[4]配置系数（将领）'!T642,IF($H642="弓将",'[5]配置系数（将领）'!T642,"")))</f>
        <v>5+5+5+5+5+5+5+5+5+5+5+5+5+5+5+5+5</v>
      </c>
      <c r="V642" s="206">
        <f t="shared" ca="1" si="38"/>
        <v>1</v>
      </c>
      <c r="X642" s="208" t="str">
        <f ca="1">IF($H642="步将",'[3]配置系数（将领）'!W642,IF($H642="骑将",'[4]配置系数（将领）'!W642,IF($H642="弓将",'[5]配置系数（将领）'!W642,"")))</f>
        <v/>
      </c>
      <c r="Y642" s="208" t="str">
        <f ca="1">IF($H642="步将",'[3]配置系数（将领）'!X642,IF($H642="骑将",'[4]配置系数（将领）'!X642,IF($H642="弓将",'[5]配置系数（将领）'!X642,"")))</f>
        <v/>
      </c>
      <c r="Z642" s="208">
        <f>IF($H642="步将",'[3]配置系数（将领）'!Y642,IF($H642="骑将",'[4]配置系数（将领）'!Y642,IF($H642="弓将",'[5]配置系数（将领）'!Y642,"")))</f>
        <v>0</v>
      </c>
      <c r="AA642" s="208">
        <f>IF($H642="步将",'[3]配置系数（将领）'!Z642,IF($H642="骑将",'[4]配置系数（将领）'!Z642,IF($H642="弓将",'[5]配置系数（将领）'!Z642,"")))</f>
        <v>0</v>
      </c>
      <c r="AB642" s="208" t="str">
        <f ca="1">IF($H642="步将",'[3]配置系数（将领）'!AA642,IF($H642="骑将",'[4]配置系数（将领）'!AA642,IF($H642="弓将",'[5]配置系数（将领）'!AA642,"")))</f>
        <v/>
      </c>
      <c r="AC642" s="206">
        <f t="shared" ca="1" si="39"/>
        <v>1</v>
      </c>
    </row>
    <row r="643" spans="3:29" x14ac:dyDescent="0.15">
      <c r="C643" s="107">
        <v>635</v>
      </c>
      <c r="D643" s="69">
        <f>IFERROR(MATCH(C643,索引!J:J,0),D642)</f>
        <v>58</v>
      </c>
      <c r="E643" s="69">
        <f t="shared" si="36"/>
        <v>6</v>
      </c>
      <c r="F643" s="69">
        <f>INDEX(索引!$F:$F,D643,1)</f>
        <v>10051</v>
      </c>
      <c r="G643" s="69" t="str">
        <f>INDEX(索引!$E:$E,D643,1)</f>
        <v>陈宫</v>
      </c>
      <c r="H643" s="69" t="str">
        <f>INDEX(索引!$G:$G,D643,1)</f>
        <v>弓将</v>
      </c>
      <c r="J643" s="208" t="str">
        <f ca="1">IF($H643="步将",'[3]配置系数（将领）'!I643,IF($H643="骑将",'[4]配置系数（将领）'!I643,IF($H643="弓将",'[5]配置系数（将领）'!I643,"")))</f>
        <v>1005100000401</v>
      </c>
      <c r="K643" s="208" t="str">
        <f ca="1">IF($H643="步将",'[3]配置系数（将领）'!J643,IF($H643="骑将",'[4]配置系数（将领）'!J643,IF($H643="弓将",'[5]配置系数（将领）'!J643,"")))</f>
        <v>输入太多技能！！</v>
      </c>
      <c r="L643" s="208">
        <f>IF($H643="步将",'[3]配置系数（将领）'!K643,IF($H643="骑将",'[4]配置系数（将领）'!K643,IF($H643="弓将",'[5]配置系数（将领）'!K643,"")))</f>
        <v>0</v>
      </c>
      <c r="M643" s="208">
        <f>IF($H643="步将",'[3]配置系数（将领）'!L643,IF($H643="骑将",'[4]配置系数（将领）'!L643,IF($H643="弓将",'[5]配置系数（将领）'!L643,"")))</f>
        <v>0</v>
      </c>
      <c r="N643" s="208" t="str">
        <f ca="1">IF($H643="步将",'[3]配置系数（将领）'!M643,IF($H643="骑将",'[4]配置系数（将领）'!M643,IF($H643="弓将",'[5]配置系数（将领）'!M643,"")))</f>
        <v>8+8+8+8+8+8+8+8+8+8+8+8+8+8+8+8+8</v>
      </c>
      <c r="O643" s="206">
        <f t="shared" ca="1" si="37"/>
        <v>1</v>
      </c>
      <c r="Q643" s="208" t="str">
        <f ca="1">IF($H643="步将",'[3]配置系数（将领）'!P643,IF($H643="骑将",'[4]配置系数（将领）'!P643,IF($H643="弓将",'[5]配置系数（将领）'!P643,"")))</f>
        <v>1005100000402</v>
      </c>
      <c r="R643" s="208" t="str">
        <f ca="1">IF($H643="步将",'[3]配置系数（将领）'!Q643,IF($H643="骑将",'[4]配置系数（将领）'!Q643,IF($H643="弓将",'[5]配置系数（将领）'!Q643,"")))</f>
        <v>输入太多技能！！</v>
      </c>
      <c r="S643" s="208">
        <f>IF($H643="步将",'[3]配置系数（将领）'!R643,IF($H643="骑将",'[4]配置系数（将领）'!R643,IF($H643="弓将",'[5]配置系数（将领）'!R643,"")))</f>
        <v>0</v>
      </c>
      <c r="T643" s="208">
        <f>IF($H643="步将",'[3]配置系数（将领）'!S643,IF($H643="骑将",'[4]配置系数（将领）'!S643,IF($H643="弓将",'[5]配置系数（将领）'!S643,"")))</f>
        <v>0</v>
      </c>
      <c r="U643" s="208" t="str">
        <f ca="1">IF($H643="步将",'[3]配置系数（将领）'!T643,IF($H643="骑将",'[4]配置系数（将领）'!T643,IF($H643="弓将",'[5]配置系数（将领）'!T643,"")))</f>
        <v>0.2+0.2+0.2+0.2+0.2+0.2+0.2+0.2+0.2+0.2+0.2+0.2+0.2+0.2+0.2+0.2+0.2</v>
      </c>
      <c r="V643" s="206">
        <f t="shared" ca="1" si="38"/>
        <v>1</v>
      </c>
      <c r="X643" s="208" t="str">
        <f ca="1">IF($H643="步将",'[3]配置系数（将领）'!W643,IF($H643="骑将",'[4]配置系数（将领）'!W643,IF($H643="弓将",'[5]配置系数（将领）'!W643,"")))</f>
        <v/>
      </c>
      <c r="Y643" s="208" t="str">
        <f ca="1">IF($H643="步将",'[3]配置系数（将领）'!X643,IF($H643="骑将",'[4]配置系数（将领）'!X643,IF($H643="弓将",'[5]配置系数（将领）'!X643,"")))</f>
        <v/>
      </c>
      <c r="Z643" s="208">
        <f>IF($H643="步将",'[3]配置系数（将领）'!Y643,IF($H643="骑将",'[4]配置系数（将领）'!Y643,IF($H643="弓将",'[5]配置系数（将领）'!Y643,"")))</f>
        <v>0</v>
      </c>
      <c r="AA643" s="208">
        <f>IF($H643="步将",'[3]配置系数（将领）'!Z643,IF($H643="骑将",'[4]配置系数（将领）'!Z643,IF($H643="弓将",'[5]配置系数（将领）'!Z643,"")))</f>
        <v>0</v>
      </c>
      <c r="AB643" s="208" t="str">
        <f ca="1">IF($H643="步将",'[3]配置系数（将领）'!AA643,IF($H643="骑将",'[4]配置系数（将领）'!AA643,IF($H643="弓将",'[5]配置系数（将领）'!AA643,"")))</f>
        <v/>
      </c>
      <c r="AC643" s="206">
        <f t="shared" ca="1" si="39"/>
        <v>1</v>
      </c>
    </row>
    <row r="644" spans="3:29" x14ac:dyDescent="0.15">
      <c r="C644" s="107">
        <v>636</v>
      </c>
      <c r="D644" s="69">
        <f>IFERROR(MATCH(C644,索引!J:J,0),D643)</f>
        <v>58</v>
      </c>
      <c r="E644" s="69">
        <f t="shared" si="36"/>
        <v>7</v>
      </c>
      <c r="F644" s="69">
        <f>INDEX(索引!$F:$F,D644,1)</f>
        <v>10051</v>
      </c>
      <c r="G644" s="69" t="str">
        <f>INDEX(索引!$E:$E,D644,1)</f>
        <v>陈宫</v>
      </c>
      <c r="H644" s="69" t="str">
        <f>INDEX(索引!$G:$G,D644,1)</f>
        <v>弓将</v>
      </c>
      <c r="J644" s="208" t="str">
        <f ca="1">IF($H644="步将",'[3]配置系数（将领）'!I644,IF($H644="骑将",'[4]配置系数（将领）'!I644,IF($H644="弓将",'[5]配置系数（将领）'!I644,"")))</f>
        <v>1005100000501</v>
      </c>
      <c r="K644" s="208" t="str">
        <f ca="1">IF($H644="步将",'[3]配置系数（将领）'!J644,IF($H644="骑将",'[4]配置系数（将领）'!J644,IF($H644="弓将",'[5]配置系数（将领）'!J644,"")))</f>
        <v>输入太多技能！！</v>
      </c>
      <c r="L644" s="208">
        <f>IF($H644="步将",'[3]配置系数（将领）'!K644,IF($H644="骑将",'[4]配置系数（将领）'!K644,IF($H644="弓将",'[5]配置系数（将领）'!K644,"")))</f>
        <v>0</v>
      </c>
      <c r="M644" s="208">
        <f>IF($H644="步将",'[3]配置系数（将领）'!L644,IF($H644="骑将",'[4]配置系数（将领）'!L644,IF($H644="弓将",'[5]配置系数（将领）'!L644,"")))</f>
        <v>0</v>
      </c>
      <c r="N644" s="208" t="str">
        <f ca="1">IF($H644="步将",'[3]配置系数（将领）'!M644,IF($H644="骑将",'[4]配置系数（将领）'!M644,IF($H644="弓将",'[5]配置系数（将领）'!M644,"")))</f>
        <v>0.12+0.12+0.12+0.12+0.12+0.12+0.12+0.12+0.12+0.12+0.12+0.12+0.12+0.12+0.12+0.12+0.12</v>
      </c>
      <c r="O644" s="206">
        <f t="shared" ca="1" si="37"/>
        <v>1</v>
      </c>
      <c r="Q644" s="208" t="str">
        <f ca="1">IF($H644="步将",'[3]配置系数（将领）'!P644,IF($H644="骑将",'[4]配置系数（将领）'!P644,IF($H644="弓将",'[5]配置系数（将领）'!P644,"")))</f>
        <v/>
      </c>
      <c r="R644" s="208" t="str">
        <f ca="1">IF($H644="步将",'[3]配置系数（将领）'!Q644,IF($H644="骑将",'[4]配置系数（将领）'!Q644,IF($H644="弓将",'[5]配置系数（将领）'!Q644,"")))</f>
        <v/>
      </c>
      <c r="S644" s="208">
        <f>IF($H644="步将",'[3]配置系数（将领）'!R644,IF($H644="骑将",'[4]配置系数（将领）'!R644,IF($H644="弓将",'[5]配置系数（将领）'!R644,"")))</f>
        <v>0</v>
      </c>
      <c r="T644" s="208">
        <f>IF($H644="步将",'[3]配置系数（将领）'!S644,IF($H644="骑将",'[4]配置系数（将领）'!S644,IF($H644="弓将",'[5]配置系数（将领）'!S644,"")))</f>
        <v>0</v>
      </c>
      <c r="U644" s="208" t="str">
        <f ca="1">IF($H644="步将",'[3]配置系数（将领）'!T644,IF($H644="骑将",'[4]配置系数（将领）'!T644,IF($H644="弓将",'[5]配置系数（将领）'!T644,"")))</f>
        <v/>
      </c>
      <c r="V644" s="206">
        <f t="shared" ca="1" si="38"/>
        <v>1</v>
      </c>
      <c r="X644" s="208" t="str">
        <f ca="1">IF($H644="步将",'[3]配置系数（将领）'!W644,IF($H644="骑将",'[4]配置系数（将领）'!W644,IF($H644="弓将",'[5]配置系数（将领）'!W644,"")))</f>
        <v/>
      </c>
      <c r="Y644" s="208" t="str">
        <f ca="1">IF($H644="步将",'[3]配置系数（将领）'!X644,IF($H644="骑将",'[4]配置系数（将领）'!X644,IF($H644="弓将",'[5]配置系数（将领）'!X644,"")))</f>
        <v/>
      </c>
      <c r="Z644" s="208">
        <f>IF($H644="步将",'[3]配置系数（将领）'!Y644,IF($H644="骑将",'[4]配置系数（将领）'!Y644,IF($H644="弓将",'[5]配置系数（将领）'!Y644,"")))</f>
        <v>0</v>
      </c>
      <c r="AA644" s="208">
        <f>IF($H644="步将",'[3]配置系数（将领）'!Z644,IF($H644="骑将",'[4]配置系数（将领）'!Z644,IF($H644="弓将",'[5]配置系数（将领）'!Z644,"")))</f>
        <v>0</v>
      </c>
      <c r="AB644" s="208" t="str">
        <f ca="1">IF($H644="步将",'[3]配置系数（将领）'!AA644,IF($H644="骑将",'[4]配置系数（将领）'!AA644,IF($H644="弓将",'[5]配置系数（将领）'!AA644,"")))</f>
        <v/>
      </c>
      <c r="AC644" s="206">
        <f t="shared" ca="1" si="39"/>
        <v>1</v>
      </c>
    </row>
    <row r="645" spans="3:29" x14ac:dyDescent="0.15">
      <c r="C645" s="107">
        <v>637</v>
      </c>
      <c r="D645" s="69">
        <f>IFERROR(MATCH(C645,索引!J:J,0),D644)</f>
        <v>58</v>
      </c>
      <c r="E645" s="69">
        <f t="shared" si="36"/>
        <v>8</v>
      </c>
      <c r="F645" s="69">
        <f>INDEX(索引!$F:$F,D645,1)</f>
        <v>10051</v>
      </c>
      <c r="G645" s="69" t="str">
        <f>INDEX(索引!$E:$E,D645,1)</f>
        <v>陈宫</v>
      </c>
      <c r="H645" s="69" t="str">
        <f>INDEX(索引!$G:$G,D645,1)</f>
        <v>弓将</v>
      </c>
      <c r="J645" s="208" t="str">
        <f ca="1">IF($H645="步将",'[3]配置系数（将领）'!I645,IF($H645="骑将",'[4]配置系数（将领）'!I645,IF($H645="弓将",'[5]配置系数（将领）'!I645,"")))</f>
        <v>1005100000502</v>
      </c>
      <c r="K645" s="208" t="str">
        <f ca="1">IF($H645="步将",'[3]配置系数（将领）'!J645,IF($H645="骑将",'[4]配置系数（将领）'!J645,IF($H645="弓将",'[5]配置系数（将领）'!J645,"")))</f>
        <v>输入太多技能！！</v>
      </c>
      <c r="L645" s="208">
        <f>IF($H645="步将",'[3]配置系数（将领）'!K645,IF($H645="骑将",'[4]配置系数（将领）'!K645,IF($H645="弓将",'[5]配置系数（将领）'!K645,"")))</f>
        <v>0</v>
      </c>
      <c r="M645" s="208">
        <f>IF($H645="步将",'[3]配置系数（将领）'!L645,IF($H645="骑将",'[4]配置系数（将领）'!L645,IF($H645="弓将",'[5]配置系数（将领）'!L645,"")))</f>
        <v>0</v>
      </c>
      <c r="N645" s="208" t="str">
        <f ca="1">IF($H645="步将",'[3]配置系数（将领）'!M645,IF($H645="骑将",'[4]配置系数（将领）'!M645,IF($H645="弓将",'[5]配置系数（将领）'!M645,"")))</f>
        <v>0.12+0.12+0.12+0.12+0.12+0.12+0.12+0.12+0.12+0.12+0.12+0.12+0.12+0.12+0.12+0.12+0.12</v>
      </c>
      <c r="O645" s="206">
        <f t="shared" ca="1" si="37"/>
        <v>1</v>
      </c>
      <c r="Q645" s="208" t="str">
        <f ca="1">IF($H645="步将",'[3]配置系数（将领）'!P645,IF($H645="骑将",'[4]配置系数（将领）'!P645,IF($H645="弓将",'[5]配置系数（将领）'!P645,"")))</f>
        <v/>
      </c>
      <c r="R645" s="208" t="str">
        <f ca="1">IF($H645="步将",'[3]配置系数（将领）'!Q645,IF($H645="骑将",'[4]配置系数（将领）'!Q645,IF($H645="弓将",'[5]配置系数（将领）'!Q645,"")))</f>
        <v/>
      </c>
      <c r="S645" s="208">
        <f>IF($H645="步将",'[3]配置系数（将领）'!R645,IF($H645="骑将",'[4]配置系数（将领）'!R645,IF($H645="弓将",'[5]配置系数（将领）'!R645,"")))</f>
        <v>0</v>
      </c>
      <c r="T645" s="208">
        <f>IF($H645="步将",'[3]配置系数（将领）'!S645,IF($H645="骑将",'[4]配置系数（将领）'!S645,IF($H645="弓将",'[5]配置系数（将领）'!S645,"")))</f>
        <v>0</v>
      </c>
      <c r="U645" s="208" t="str">
        <f ca="1">IF($H645="步将",'[3]配置系数（将领）'!T645,IF($H645="骑将",'[4]配置系数（将领）'!T645,IF($H645="弓将",'[5]配置系数（将领）'!T645,"")))</f>
        <v/>
      </c>
      <c r="V645" s="206">
        <f t="shared" ca="1" si="38"/>
        <v>1</v>
      </c>
      <c r="X645" s="208" t="str">
        <f ca="1">IF($H645="步将",'[3]配置系数（将领）'!W645,IF($H645="骑将",'[4]配置系数（将领）'!W645,IF($H645="弓将",'[5]配置系数（将领）'!W645,"")))</f>
        <v/>
      </c>
      <c r="Y645" s="208" t="str">
        <f ca="1">IF($H645="步将",'[3]配置系数（将领）'!X645,IF($H645="骑将",'[4]配置系数（将领）'!X645,IF($H645="弓将",'[5]配置系数（将领）'!X645,"")))</f>
        <v/>
      </c>
      <c r="Z645" s="208">
        <f>IF($H645="步将",'[3]配置系数（将领）'!Y645,IF($H645="骑将",'[4]配置系数（将领）'!Y645,IF($H645="弓将",'[5]配置系数（将领）'!Y645,"")))</f>
        <v>0</v>
      </c>
      <c r="AA645" s="208">
        <f>IF($H645="步将",'[3]配置系数（将领）'!Z645,IF($H645="骑将",'[4]配置系数（将领）'!Z645,IF($H645="弓将",'[5]配置系数（将领）'!Z645,"")))</f>
        <v>0</v>
      </c>
      <c r="AB645" s="208" t="str">
        <f ca="1">IF($H645="步将",'[3]配置系数（将领）'!AA645,IF($H645="骑将",'[4]配置系数（将领）'!AA645,IF($H645="弓将",'[5]配置系数（将领）'!AA645,"")))</f>
        <v/>
      </c>
      <c r="AC645" s="206">
        <f t="shared" ca="1" si="39"/>
        <v>1</v>
      </c>
    </row>
    <row r="646" spans="3:29" x14ac:dyDescent="0.15">
      <c r="C646" s="107">
        <v>638</v>
      </c>
      <c r="D646" s="69">
        <f>IFERROR(MATCH(C646,索引!J:J,0),D645)</f>
        <v>58</v>
      </c>
      <c r="E646" s="69">
        <f t="shared" si="36"/>
        <v>9</v>
      </c>
      <c r="F646" s="69">
        <f>INDEX(索引!$F:$F,D646,1)</f>
        <v>10051</v>
      </c>
      <c r="G646" s="69" t="str">
        <f>INDEX(索引!$E:$E,D646,1)</f>
        <v>陈宫</v>
      </c>
      <c r="H646" s="69" t="str">
        <f>INDEX(索引!$G:$G,D646,1)</f>
        <v>弓将</v>
      </c>
      <c r="J646" s="208" t="str">
        <f ca="1">IF($H646="步将",'[3]配置系数（将领）'!I646,IF($H646="骑将",'[4]配置系数（将领）'!I646,IF($H646="弓将",'[5]配置系数（将领）'!I646,"")))</f>
        <v/>
      </c>
      <c r="K646" s="208" t="str">
        <f ca="1">IF($H646="步将",'[3]配置系数（将领）'!J646,IF($H646="骑将",'[4]配置系数（将领）'!J646,IF($H646="弓将",'[5]配置系数（将领）'!J646,"")))</f>
        <v/>
      </c>
      <c r="L646" s="208">
        <f>IF($H646="步将",'[3]配置系数（将领）'!K646,IF($H646="骑将",'[4]配置系数（将领）'!K646,IF($H646="弓将",'[5]配置系数（将领）'!K646,"")))</f>
        <v>0</v>
      </c>
      <c r="M646" s="208">
        <f>IF($H646="步将",'[3]配置系数（将领）'!L646,IF($H646="骑将",'[4]配置系数（将领）'!L646,IF($H646="弓将",'[5]配置系数（将领）'!L646,"")))</f>
        <v>0</v>
      </c>
      <c r="N646" s="208" t="str">
        <f ca="1">IF($H646="步将",'[3]配置系数（将领）'!M646,IF($H646="骑将",'[4]配置系数（将领）'!M646,IF($H646="弓将",'[5]配置系数（将领）'!M646,"")))</f>
        <v/>
      </c>
      <c r="O646" s="206">
        <f t="shared" ca="1" si="37"/>
        <v>1</v>
      </c>
      <c r="Q646" s="208" t="str">
        <f ca="1">IF($H646="步将",'[3]配置系数（将领）'!P646,IF($H646="骑将",'[4]配置系数（将领）'!P646,IF($H646="弓将",'[5]配置系数（将领）'!P646,"")))</f>
        <v/>
      </c>
      <c r="R646" s="208" t="str">
        <f ca="1">IF($H646="步将",'[3]配置系数（将领）'!Q646,IF($H646="骑将",'[4]配置系数（将领）'!Q646,IF($H646="弓将",'[5]配置系数（将领）'!Q646,"")))</f>
        <v/>
      </c>
      <c r="S646" s="208">
        <f>IF($H646="步将",'[3]配置系数（将领）'!R646,IF($H646="骑将",'[4]配置系数（将领）'!R646,IF($H646="弓将",'[5]配置系数（将领）'!R646,"")))</f>
        <v>0</v>
      </c>
      <c r="T646" s="208">
        <f>IF($H646="步将",'[3]配置系数（将领）'!S646,IF($H646="骑将",'[4]配置系数（将领）'!S646,IF($H646="弓将",'[5]配置系数（将领）'!S646,"")))</f>
        <v>0</v>
      </c>
      <c r="U646" s="208" t="str">
        <f ca="1">IF($H646="步将",'[3]配置系数（将领）'!T646,IF($H646="骑将",'[4]配置系数（将领）'!T646,IF($H646="弓将",'[5]配置系数（将领）'!T646,"")))</f>
        <v/>
      </c>
      <c r="V646" s="206">
        <f t="shared" ca="1" si="38"/>
        <v>1</v>
      </c>
      <c r="X646" s="208" t="str">
        <f ca="1">IF($H646="步将",'[3]配置系数（将领）'!W646,IF($H646="骑将",'[4]配置系数（将领）'!W646,IF($H646="弓将",'[5]配置系数（将领）'!W646,"")))</f>
        <v/>
      </c>
      <c r="Y646" s="208" t="str">
        <f ca="1">IF($H646="步将",'[3]配置系数（将领）'!X646,IF($H646="骑将",'[4]配置系数（将领）'!X646,IF($H646="弓将",'[5]配置系数（将领）'!X646,"")))</f>
        <v/>
      </c>
      <c r="Z646" s="208">
        <f>IF($H646="步将",'[3]配置系数（将领）'!Y646,IF($H646="骑将",'[4]配置系数（将领）'!Y646,IF($H646="弓将",'[5]配置系数（将领）'!Y646,"")))</f>
        <v>0</v>
      </c>
      <c r="AA646" s="208">
        <f>IF($H646="步将",'[3]配置系数（将领）'!Z646,IF($H646="骑将",'[4]配置系数（将领）'!Z646,IF($H646="弓将",'[5]配置系数（将领）'!Z646,"")))</f>
        <v>0</v>
      </c>
      <c r="AB646" s="208" t="str">
        <f ca="1">IF($H646="步将",'[3]配置系数（将领）'!AA646,IF($H646="骑将",'[4]配置系数（将领）'!AA646,IF($H646="弓将",'[5]配置系数（将领）'!AA646,"")))</f>
        <v/>
      </c>
      <c r="AC646" s="206">
        <f t="shared" ca="1" si="39"/>
        <v>1</v>
      </c>
    </row>
    <row r="647" spans="3:29" x14ac:dyDescent="0.15">
      <c r="C647" s="107">
        <v>639</v>
      </c>
      <c r="D647" s="69">
        <f>IFERROR(MATCH(C647,索引!J:J,0),D646)</f>
        <v>58</v>
      </c>
      <c r="E647" s="69">
        <f t="shared" si="36"/>
        <v>10</v>
      </c>
      <c r="F647" s="69">
        <f>INDEX(索引!$F:$F,D647,1)</f>
        <v>10051</v>
      </c>
      <c r="G647" s="69" t="str">
        <f>INDEX(索引!$E:$E,D647,1)</f>
        <v>陈宫</v>
      </c>
      <c r="H647" s="69" t="str">
        <f>INDEX(索引!$G:$G,D647,1)</f>
        <v>弓将</v>
      </c>
      <c r="J647" s="208" t="str">
        <f ca="1">IF($H647="步将",'[3]配置系数（将领）'!I647,IF($H647="骑将",'[4]配置系数（将领）'!I647,IF($H647="弓将",'[5]配置系数（将领）'!I647,"")))</f>
        <v/>
      </c>
      <c r="K647" s="208" t="str">
        <f ca="1">IF($H647="步将",'[3]配置系数（将领）'!J647,IF($H647="骑将",'[4]配置系数（将领）'!J647,IF($H647="弓将",'[5]配置系数（将领）'!J647,"")))</f>
        <v/>
      </c>
      <c r="L647" s="208">
        <f>IF($H647="步将",'[3]配置系数（将领）'!K647,IF($H647="骑将",'[4]配置系数（将领）'!K647,IF($H647="弓将",'[5]配置系数（将领）'!K647,"")))</f>
        <v>0</v>
      </c>
      <c r="M647" s="208">
        <f>IF($H647="步将",'[3]配置系数（将领）'!L647,IF($H647="骑将",'[4]配置系数（将领）'!L647,IF($H647="弓将",'[5]配置系数（将领）'!L647,"")))</f>
        <v>0</v>
      </c>
      <c r="N647" s="208" t="str">
        <f ca="1">IF($H647="步将",'[3]配置系数（将领）'!M647,IF($H647="骑将",'[4]配置系数（将领）'!M647,IF($H647="弓将",'[5]配置系数（将领）'!M647,"")))</f>
        <v/>
      </c>
      <c r="O647" s="206">
        <f t="shared" ca="1" si="37"/>
        <v>1</v>
      </c>
      <c r="Q647" s="208" t="str">
        <f ca="1">IF($H647="步将",'[3]配置系数（将领）'!P647,IF($H647="骑将",'[4]配置系数（将领）'!P647,IF($H647="弓将",'[5]配置系数（将领）'!P647,"")))</f>
        <v/>
      </c>
      <c r="R647" s="208" t="str">
        <f ca="1">IF($H647="步将",'[3]配置系数（将领）'!Q647,IF($H647="骑将",'[4]配置系数（将领）'!Q647,IF($H647="弓将",'[5]配置系数（将领）'!Q647,"")))</f>
        <v/>
      </c>
      <c r="S647" s="208">
        <f>IF($H647="步将",'[3]配置系数（将领）'!R647,IF($H647="骑将",'[4]配置系数（将领）'!R647,IF($H647="弓将",'[5]配置系数（将领）'!R647,"")))</f>
        <v>0</v>
      </c>
      <c r="T647" s="208">
        <f>IF($H647="步将",'[3]配置系数（将领）'!S647,IF($H647="骑将",'[4]配置系数（将领）'!S647,IF($H647="弓将",'[5]配置系数（将领）'!S647,"")))</f>
        <v>0</v>
      </c>
      <c r="U647" s="208" t="str">
        <f ca="1">IF($H647="步将",'[3]配置系数（将领）'!T647,IF($H647="骑将",'[4]配置系数（将领）'!T647,IF($H647="弓将",'[5]配置系数（将领）'!T647,"")))</f>
        <v/>
      </c>
      <c r="V647" s="206">
        <f t="shared" ca="1" si="38"/>
        <v>1</v>
      </c>
      <c r="X647" s="208" t="str">
        <f ca="1">IF($H647="步将",'[3]配置系数（将领）'!W647,IF($H647="骑将",'[4]配置系数（将领）'!W647,IF($H647="弓将",'[5]配置系数（将领）'!W647,"")))</f>
        <v/>
      </c>
      <c r="Y647" s="208" t="str">
        <f ca="1">IF($H647="步将",'[3]配置系数（将领）'!X647,IF($H647="骑将",'[4]配置系数（将领）'!X647,IF($H647="弓将",'[5]配置系数（将领）'!X647,"")))</f>
        <v/>
      </c>
      <c r="Z647" s="208">
        <f>IF($H647="步将",'[3]配置系数（将领）'!Y647,IF($H647="骑将",'[4]配置系数（将领）'!Y647,IF($H647="弓将",'[5]配置系数（将领）'!Y647,"")))</f>
        <v>0</v>
      </c>
      <c r="AA647" s="208">
        <f>IF($H647="步将",'[3]配置系数（将领）'!Z647,IF($H647="骑将",'[4]配置系数（将领）'!Z647,IF($H647="弓将",'[5]配置系数（将领）'!Z647,"")))</f>
        <v>0</v>
      </c>
      <c r="AB647" s="208" t="str">
        <f ca="1">IF($H647="步将",'[3]配置系数（将领）'!AA647,IF($H647="骑将",'[4]配置系数（将领）'!AA647,IF($H647="弓将",'[5]配置系数（将领）'!AA647,"")))</f>
        <v/>
      </c>
      <c r="AC647" s="206">
        <f t="shared" ca="1" si="39"/>
        <v>1</v>
      </c>
    </row>
    <row r="648" spans="3:29" x14ac:dyDescent="0.15">
      <c r="C648" s="107">
        <v>640</v>
      </c>
      <c r="D648" s="69">
        <f>IFERROR(MATCH(C648,索引!J:J,0),D647)</f>
        <v>58</v>
      </c>
      <c r="E648" s="69">
        <f t="shared" si="36"/>
        <v>11</v>
      </c>
      <c r="F648" s="69">
        <f>INDEX(索引!$F:$F,D648,1)</f>
        <v>10051</v>
      </c>
      <c r="G648" s="69" t="str">
        <f>INDEX(索引!$E:$E,D648,1)</f>
        <v>陈宫</v>
      </c>
      <c r="H648" s="69" t="str">
        <f>INDEX(索引!$G:$G,D648,1)</f>
        <v>弓将</v>
      </c>
      <c r="J648" s="208" t="str">
        <f ca="1">IF($H648="步将",'[3]配置系数（将领）'!I648,IF($H648="骑将",'[4]配置系数（将领）'!I648,IF($H648="弓将",'[5]配置系数（将领）'!I648,"")))</f>
        <v/>
      </c>
      <c r="K648" s="208" t="str">
        <f ca="1">IF($H648="步将",'[3]配置系数（将领）'!J648,IF($H648="骑将",'[4]配置系数（将领）'!J648,IF($H648="弓将",'[5]配置系数（将领）'!J648,"")))</f>
        <v/>
      </c>
      <c r="L648" s="208">
        <f>IF($H648="步将",'[3]配置系数（将领）'!K648,IF($H648="骑将",'[4]配置系数（将领）'!K648,IF($H648="弓将",'[5]配置系数（将领）'!K648,"")))</f>
        <v>0</v>
      </c>
      <c r="M648" s="208">
        <f>IF($H648="步将",'[3]配置系数（将领）'!L648,IF($H648="骑将",'[4]配置系数（将领）'!L648,IF($H648="弓将",'[5]配置系数（将领）'!L648,"")))</f>
        <v>0</v>
      </c>
      <c r="N648" s="208" t="str">
        <f ca="1">IF($H648="步将",'[3]配置系数（将领）'!M648,IF($H648="骑将",'[4]配置系数（将领）'!M648,IF($H648="弓将",'[5]配置系数（将领）'!M648,"")))</f>
        <v/>
      </c>
      <c r="O648" s="206">
        <f t="shared" ca="1" si="37"/>
        <v>1</v>
      </c>
      <c r="Q648" s="208" t="str">
        <f ca="1">IF($H648="步将",'[3]配置系数（将领）'!P648,IF($H648="骑将",'[4]配置系数（将领）'!P648,IF($H648="弓将",'[5]配置系数（将领）'!P648,"")))</f>
        <v/>
      </c>
      <c r="R648" s="208" t="str">
        <f ca="1">IF($H648="步将",'[3]配置系数（将领）'!Q648,IF($H648="骑将",'[4]配置系数（将领）'!Q648,IF($H648="弓将",'[5]配置系数（将领）'!Q648,"")))</f>
        <v/>
      </c>
      <c r="S648" s="208">
        <f>IF($H648="步将",'[3]配置系数（将领）'!R648,IF($H648="骑将",'[4]配置系数（将领）'!R648,IF($H648="弓将",'[5]配置系数（将领）'!R648,"")))</f>
        <v>0</v>
      </c>
      <c r="T648" s="208">
        <f>IF($H648="步将",'[3]配置系数（将领）'!S648,IF($H648="骑将",'[4]配置系数（将领）'!S648,IF($H648="弓将",'[5]配置系数（将领）'!S648,"")))</f>
        <v>0</v>
      </c>
      <c r="U648" s="208" t="str">
        <f ca="1">IF($H648="步将",'[3]配置系数（将领）'!T648,IF($H648="骑将",'[4]配置系数（将领）'!T648,IF($H648="弓将",'[5]配置系数（将领）'!T648,"")))</f>
        <v/>
      </c>
      <c r="V648" s="206">
        <f t="shared" ca="1" si="38"/>
        <v>1</v>
      </c>
      <c r="X648" s="208" t="str">
        <f ca="1">IF($H648="步将",'[3]配置系数（将领）'!W648,IF($H648="骑将",'[4]配置系数（将领）'!W648,IF($H648="弓将",'[5]配置系数（将领）'!W648,"")))</f>
        <v/>
      </c>
      <c r="Y648" s="208" t="str">
        <f ca="1">IF($H648="步将",'[3]配置系数（将领）'!X648,IF($H648="骑将",'[4]配置系数（将领）'!X648,IF($H648="弓将",'[5]配置系数（将领）'!X648,"")))</f>
        <v/>
      </c>
      <c r="Z648" s="208">
        <f>IF($H648="步将",'[3]配置系数（将领）'!Y648,IF($H648="骑将",'[4]配置系数（将领）'!Y648,IF($H648="弓将",'[5]配置系数（将领）'!Y648,"")))</f>
        <v>0</v>
      </c>
      <c r="AA648" s="208">
        <f>IF($H648="步将",'[3]配置系数（将领）'!Z648,IF($H648="骑将",'[4]配置系数（将领）'!Z648,IF($H648="弓将",'[5]配置系数（将领）'!Z648,"")))</f>
        <v>0</v>
      </c>
      <c r="AB648" s="208" t="str">
        <f ca="1">IF($H648="步将",'[3]配置系数（将领）'!AA648,IF($H648="骑将",'[4]配置系数（将领）'!AA648,IF($H648="弓将",'[5]配置系数（将领）'!AA648,"")))</f>
        <v/>
      </c>
      <c r="AC648" s="206">
        <f t="shared" ca="1" si="39"/>
        <v>1</v>
      </c>
    </row>
    <row r="649" spans="3:29" x14ac:dyDescent="0.15">
      <c r="C649" s="107">
        <v>641</v>
      </c>
      <c r="D649" s="69">
        <f>IFERROR(MATCH(C649,索引!J:J,0),D648)</f>
        <v>58</v>
      </c>
      <c r="E649" s="69">
        <f t="shared" ref="E649:E712" si="40">MIN(IF(G649=G648,E648+1,1),15)</f>
        <v>12</v>
      </c>
      <c r="F649" s="69">
        <f>INDEX(索引!$F:$F,D649,1)</f>
        <v>10051</v>
      </c>
      <c r="G649" s="69" t="str">
        <f>INDEX(索引!$E:$E,D649,1)</f>
        <v>陈宫</v>
      </c>
      <c r="H649" s="69" t="str">
        <f>INDEX(索引!$G:$G,D649,1)</f>
        <v>弓将</v>
      </c>
      <c r="J649" s="208" t="str">
        <f ca="1">IF($H649="步将",'[3]配置系数（将领）'!I649,IF($H649="骑将",'[4]配置系数（将领）'!I649,IF($H649="弓将",'[5]配置系数（将领）'!I649,"")))</f>
        <v/>
      </c>
      <c r="K649" s="208" t="str">
        <f ca="1">IF($H649="步将",'[3]配置系数（将领）'!J649,IF($H649="骑将",'[4]配置系数（将领）'!J649,IF($H649="弓将",'[5]配置系数（将领）'!J649,"")))</f>
        <v/>
      </c>
      <c r="L649" s="208">
        <f>IF($H649="步将",'[3]配置系数（将领）'!K649,IF($H649="骑将",'[4]配置系数（将领）'!K649,IF($H649="弓将",'[5]配置系数（将领）'!K649,"")))</f>
        <v>0</v>
      </c>
      <c r="M649" s="208">
        <f>IF($H649="步将",'[3]配置系数（将领）'!L649,IF($H649="骑将",'[4]配置系数（将领）'!L649,IF($H649="弓将",'[5]配置系数（将领）'!L649,"")))</f>
        <v>0</v>
      </c>
      <c r="N649" s="208" t="str">
        <f ca="1">IF($H649="步将",'[3]配置系数（将领）'!M649,IF($H649="骑将",'[4]配置系数（将领）'!M649,IF($H649="弓将",'[5]配置系数（将领）'!M649,"")))</f>
        <v/>
      </c>
      <c r="O649" s="206">
        <f t="shared" ref="O649:O712" ca="1" si="41">IFERROR(IF(RIGHT(J649,1)="4",IF(MID(K649,FIND("{3}",K649)+3,1)="%",100,1),IF(RIGHT(J649,1)="3",IF(MID(K649,FIND("{2}",K649)+3,1)="%",100,1),IF(RIGHT(J649,1)="2",IF(MID(K649,FIND("{1}",K649)+3,1)="%",100,1),IF(MID(K649,FIND("{0}",K649)+3,1)="%",100,1)))),1)*IFERROR(IF(LEFT(N649,FIND("+",N649)-1)+0&lt;0,-1,1),1)</f>
        <v>1</v>
      </c>
      <c r="Q649" s="208" t="str">
        <f ca="1">IF($H649="步将",'[3]配置系数（将领）'!P649,IF($H649="骑将",'[4]配置系数（将领）'!P649,IF($H649="弓将",'[5]配置系数（将领）'!P649,"")))</f>
        <v/>
      </c>
      <c r="R649" s="208" t="str">
        <f ca="1">IF($H649="步将",'[3]配置系数（将领）'!Q649,IF($H649="骑将",'[4]配置系数（将领）'!Q649,IF($H649="弓将",'[5]配置系数（将领）'!Q649,"")))</f>
        <v/>
      </c>
      <c r="S649" s="208">
        <f>IF($H649="步将",'[3]配置系数（将领）'!R649,IF($H649="骑将",'[4]配置系数（将领）'!R649,IF($H649="弓将",'[5]配置系数（将领）'!R649,"")))</f>
        <v>0</v>
      </c>
      <c r="T649" s="208">
        <f>IF($H649="步将",'[3]配置系数（将领）'!S649,IF($H649="骑将",'[4]配置系数（将领）'!S649,IF($H649="弓将",'[5]配置系数（将领）'!S649,"")))</f>
        <v>0</v>
      </c>
      <c r="U649" s="208" t="str">
        <f ca="1">IF($H649="步将",'[3]配置系数（将领）'!T649,IF($H649="骑将",'[4]配置系数（将领）'!T649,IF($H649="弓将",'[5]配置系数（将领）'!T649,"")))</f>
        <v/>
      </c>
      <c r="V649" s="206">
        <f t="shared" ref="V649:V712" ca="1" si="42">IFERROR(IF(RIGHT(Q649,1)="4",IF(MID(R649,FIND("{3}",R649)+3,1)="%",100,1),IF(RIGHT(Q649,1)="3",IF(MID(R649,FIND("{2}",R649)+3,1)="%",100,1),IF(RIGHT(Q649,1)="2",IF(MID(R649,FIND("{1}",R649)+3,1)="%",100,1),IF(MID(R649,FIND("{0}",R649)+3,1)="%",100,1)))),1)*IFERROR(IF(LEFT(U649,FIND("+",U649)-1)+0&lt;0,-1,1),1)</f>
        <v>1</v>
      </c>
      <c r="X649" s="208" t="str">
        <f ca="1">IF($H649="步将",'[3]配置系数（将领）'!W649,IF($H649="骑将",'[4]配置系数（将领）'!W649,IF($H649="弓将",'[5]配置系数（将领）'!W649,"")))</f>
        <v/>
      </c>
      <c r="Y649" s="208" t="str">
        <f ca="1">IF($H649="步将",'[3]配置系数（将领）'!X649,IF($H649="骑将",'[4]配置系数（将领）'!X649,IF($H649="弓将",'[5]配置系数（将领）'!X649,"")))</f>
        <v/>
      </c>
      <c r="Z649" s="208">
        <f>IF($H649="步将",'[3]配置系数（将领）'!Y649,IF($H649="骑将",'[4]配置系数（将领）'!Y649,IF($H649="弓将",'[5]配置系数（将领）'!Y649,"")))</f>
        <v>0</v>
      </c>
      <c r="AA649" s="208">
        <f>IF($H649="步将",'[3]配置系数（将领）'!Z649,IF($H649="骑将",'[4]配置系数（将领）'!Z649,IF($H649="弓将",'[5]配置系数（将领）'!Z649,"")))</f>
        <v>0</v>
      </c>
      <c r="AB649" s="208" t="str">
        <f ca="1">IF($H649="步将",'[3]配置系数（将领）'!AA649,IF($H649="骑将",'[4]配置系数（将领）'!AA649,IF($H649="弓将",'[5]配置系数（将领）'!AA649,"")))</f>
        <v/>
      </c>
      <c r="AC649" s="206">
        <f t="shared" ref="AC649:AC712" ca="1" si="43">IFERROR(IF(RIGHT(X649,1)="4",IF(MID(Y649,FIND("{3}",Y649)+3,1)="%",100,1),IF(RIGHT(X649,1)="3",IF(MID(Y649,FIND("{2}",Y649)+3,1)="%",100,1),IF(RIGHT(X649,1)="2",IF(MID(Y649,FIND("{1}",Y649)+3,1)="%",100,1),IF(MID(Y649,FIND("{0}",Y649)+3,1)="%",100,1)))),1)*IFERROR(IF(LEFT(AB649,FIND("+",AB649)-1)+0&lt;0,-1,1),1)</f>
        <v>1</v>
      </c>
    </row>
    <row r="650" spans="3:29" x14ac:dyDescent="0.15">
      <c r="C650" s="107">
        <v>642</v>
      </c>
      <c r="D650" s="69">
        <f>IFERROR(MATCH(C650,索引!J:J,0),D649)</f>
        <v>58</v>
      </c>
      <c r="E650" s="69">
        <f t="shared" si="40"/>
        <v>13</v>
      </c>
      <c r="F650" s="69">
        <f>INDEX(索引!$F:$F,D650,1)</f>
        <v>10051</v>
      </c>
      <c r="G650" s="69" t="str">
        <f>INDEX(索引!$E:$E,D650,1)</f>
        <v>陈宫</v>
      </c>
      <c r="H650" s="69" t="str">
        <f>INDEX(索引!$G:$G,D650,1)</f>
        <v>弓将</v>
      </c>
      <c r="J650" s="208" t="str">
        <f ca="1">IF($H650="步将",'[3]配置系数（将领）'!I650,IF($H650="骑将",'[4]配置系数（将领）'!I650,IF($H650="弓将",'[5]配置系数（将领）'!I650,"")))</f>
        <v/>
      </c>
      <c r="K650" s="208" t="str">
        <f ca="1">IF($H650="步将",'[3]配置系数（将领）'!J650,IF($H650="骑将",'[4]配置系数（将领）'!J650,IF($H650="弓将",'[5]配置系数（将领）'!J650,"")))</f>
        <v/>
      </c>
      <c r="L650" s="208">
        <f>IF($H650="步将",'[3]配置系数（将领）'!K650,IF($H650="骑将",'[4]配置系数（将领）'!K650,IF($H650="弓将",'[5]配置系数（将领）'!K650,"")))</f>
        <v>0</v>
      </c>
      <c r="M650" s="208">
        <f>IF($H650="步将",'[3]配置系数（将领）'!L650,IF($H650="骑将",'[4]配置系数（将领）'!L650,IF($H650="弓将",'[5]配置系数（将领）'!L650,"")))</f>
        <v>0</v>
      </c>
      <c r="N650" s="208" t="str">
        <f ca="1">IF($H650="步将",'[3]配置系数（将领）'!M650,IF($H650="骑将",'[4]配置系数（将领）'!M650,IF($H650="弓将",'[5]配置系数（将领）'!M650,"")))</f>
        <v/>
      </c>
      <c r="O650" s="206">
        <f t="shared" ca="1" si="41"/>
        <v>1</v>
      </c>
      <c r="Q650" s="208" t="str">
        <f ca="1">IF($H650="步将",'[3]配置系数（将领）'!P650,IF($H650="骑将",'[4]配置系数（将领）'!P650,IF($H650="弓将",'[5]配置系数（将领）'!P650,"")))</f>
        <v/>
      </c>
      <c r="R650" s="208" t="str">
        <f ca="1">IF($H650="步将",'[3]配置系数（将领）'!Q650,IF($H650="骑将",'[4]配置系数（将领）'!Q650,IF($H650="弓将",'[5]配置系数（将领）'!Q650,"")))</f>
        <v/>
      </c>
      <c r="S650" s="208">
        <f>IF($H650="步将",'[3]配置系数（将领）'!R650,IF($H650="骑将",'[4]配置系数（将领）'!R650,IF($H650="弓将",'[5]配置系数（将领）'!R650,"")))</f>
        <v>0</v>
      </c>
      <c r="T650" s="208">
        <f>IF($H650="步将",'[3]配置系数（将领）'!S650,IF($H650="骑将",'[4]配置系数（将领）'!S650,IF($H650="弓将",'[5]配置系数（将领）'!S650,"")))</f>
        <v>0</v>
      </c>
      <c r="U650" s="208" t="str">
        <f ca="1">IF($H650="步将",'[3]配置系数（将领）'!T650,IF($H650="骑将",'[4]配置系数（将领）'!T650,IF($H650="弓将",'[5]配置系数（将领）'!T650,"")))</f>
        <v/>
      </c>
      <c r="V650" s="206">
        <f t="shared" ca="1" si="42"/>
        <v>1</v>
      </c>
      <c r="X650" s="208" t="str">
        <f ca="1">IF($H650="步将",'[3]配置系数（将领）'!W650,IF($H650="骑将",'[4]配置系数（将领）'!W650,IF($H650="弓将",'[5]配置系数（将领）'!W650,"")))</f>
        <v/>
      </c>
      <c r="Y650" s="208" t="str">
        <f ca="1">IF($H650="步将",'[3]配置系数（将领）'!X650,IF($H650="骑将",'[4]配置系数（将领）'!X650,IF($H650="弓将",'[5]配置系数（将领）'!X650,"")))</f>
        <v/>
      </c>
      <c r="Z650" s="208">
        <f>IF($H650="步将",'[3]配置系数（将领）'!Y650,IF($H650="骑将",'[4]配置系数（将领）'!Y650,IF($H650="弓将",'[5]配置系数（将领）'!Y650,"")))</f>
        <v>0</v>
      </c>
      <c r="AA650" s="208">
        <f>IF($H650="步将",'[3]配置系数（将领）'!Z650,IF($H650="骑将",'[4]配置系数（将领）'!Z650,IF($H650="弓将",'[5]配置系数（将领）'!Z650,"")))</f>
        <v>0</v>
      </c>
      <c r="AB650" s="208" t="str">
        <f ca="1">IF($H650="步将",'[3]配置系数（将领）'!AA650,IF($H650="骑将",'[4]配置系数（将领）'!AA650,IF($H650="弓将",'[5]配置系数（将领）'!AA650,"")))</f>
        <v/>
      </c>
      <c r="AC650" s="206">
        <f t="shared" ca="1" si="43"/>
        <v>1</v>
      </c>
    </row>
    <row r="651" spans="3:29" x14ac:dyDescent="0.15">
      <c r="C651" s="107">
        <v>643</v>
      </c>
      <c r="D651" s="69">
        <f>IFERROR(MATCH(C651,索引!J:J,0),D650)</f>
        <v>58</v>
      </c>
      <c r="E651" s="69">
        <f t="shared" si="40"/>
        <v>14</v>
      </c>
      <c r="F651" s="69">
        <f>INDEX(索引!$F:$F,D651,1)</f>
        <v>10051</v>
      </c>
      <c r="G651" s="69" t="str">
        <f>INDEX(索引!$E:$E,D651,1)</f>
        <v>陈宫</v>
      </c>
      <c r="H651" s="69" t="str">
        <f>INDEX(索引!$G:$G,D651,1)</f>
        <v>弓将</v>
      </c>
      <c r="J651" s="208" t="str">
        <f ca="1">IF($H651="步将",'[3]配置系数（将领）'!I651,IF($H651="骑将",'[4]配置系数（将领）'!I651,IF($H651="弓将",'[5]配置系数（将领）'!I651,"")))</f>
        <v/>
      </c>
      <c r="K651" s="208" t="str">
        <f ca="1">IF($H651="步将",'[3]配置系数（将领）'!J651,IF($H651="骑将",'[4]配置系数（将领）'!J651,IF($H651="弓将",'[5]配置系数（将领）'!J651,"")))</f>
        <v/>
      </c>
      <c r="L651" s="208">
        <f>IF($H651="步将",'[3]配置系数（将领）'!K651,IF($H651="骑将",'[4]配置系数（将领）'!K651,IF($H651="弓将",'[5]配置系数（将领）'!K651,"")))</f>
        <v>0</v>
      </c>
      <c r="M651" s="208">
        <f>IF($H651="步将",'[3]配置系数（将领）'!L651,IF($H651="骑将",'[4]配置系数（将领）'!L651,IF($H651="弓将",'[5]配置系数（将领）'!L651,"")))</f>
        <v>0</v>
      </c>
      <c r="N651" s="208" t="str">
        <f ca="1">IF($H651="步将",'[3]配置系数（将领）'!M651,IF($H651="骑将",'[4]配置系数（将领）'!M651,IF($H651="弓将",'[5]配置系数（将领）'!M651,"")))</f>
        <v/>
      </c>
      <c r="O651" s="206">
        <f t="shared" ca="1" si="41"/>
        <v>1</v>
      </c>
      <c r="Q651" s="208" t="str">
        <f ca="1">IF($H651="步将",'[3]配置系数（将领）'!P651,IF($H651="骑将",'[4]配置系数（将领）'!P651,IF($H651="弓将",'[5]配置系数（将领）'!P651,"")))</f>
        <v/>
      </c>
      <c r="R651" s="208" t="str">
        <f ca="1">IF($H651="步将",'[3]配置系数（将领）'!Q651,IF($H651="骑将",'[4]配置系数（将领）'!Q651,IF($H651="弓将",'[5]配置系数（将领）'!Q651,"")))</f>
        <v/>
      </c>
      <c r="S651" s="208">
        <f>IF($H651="步将",'[3]配置系数（将领）'!R651,IF($H651="骑将",'[4]配置系数（将领）'!R651,IF($H651="弓将",'[5]配置系数（将领）'!R651,"")))</f>
        <v>0</v>
      </c>
      <c r="T651" s="208">
        <f>IF($H651="步将",'[3]配置系数（将领）'!S651,IF($H651="骑将",'[4]配置系数（将领）'!S651,IF($H651="弓将",'[5]配置系数（将领）'!S651,"")))</f>
        <v>0</v>
      </c>
      <c r="U651" s="208" t="str">
        <f ca="1">IF($H651="步将",'[3]配置系数（将领）'!T651,IF($H651="骑将",'[4]配置系数（将领）'!T651,IF($H651="弓将",'[5]配置系数（将领）'!T651,"")))</f>
        <v/>
      </c>
      <c r="V651" s="206">
        <f t="shared" ca="1" si="42"/>
        <v>1</v>
      </c>
      <c r="X651" s="208" t="str">
        <f ca="1">IF($H651="步将",'[3]配置系数（将领）'!W651,IF($H651="骑将",'[4]配置系数（将领）'!W651,IF($H651="弓将",'[5]配置系数（将领）'!W651,"")))</f>
        <v/>
      </c>
      <c r="Y651" s="208" t="str">
        <f ca="1">IF($H651="步将",'[3]配置系数（将领）'!X651,IF($H651="骑将",'[4]配置系数（将领）'!X651,IF($H651="弓将",'[5]配置系数（将领）'!X651,"")))</f>
        <v/>
      </c>
      <c r="Z651" s="208">
        <f>IF($H651="步将",'[3]配置系数（将领）'!Y651,IF($H651="骑将",'[4]配置系数（将领）'!Y651,IF($H651="弓将",'[5]配置系数（将领）'!Y651,"")))</f>
        <v>0</v>
      </c>
      <c r="AA651" s="208">
        <f>IF($H651="步将",'[3]配置系数（将领）'!Z651,IF($H651="骑将",'[4]配置系数（将领）'!Z651,IF($H651="弓将",'[5]配置系数（将领）'!Z651,"")))</f>
        <v>0</v>
      </c>
      <c r="AB651" s="208" t="str">
        <f ca="1">IF($H651="步将",'[3]配置系数（将领）'!AA651,IF($H651="骑将",'[4]配置系数（将领）'!AA651,IF($H651="弓将",'[5]配置系数（将领）'!AA651,"")))</f>
        <v/>
      </c>
      <c r="AC651" s="206">
        <f t="shared" ca="1" si="43"/>
        <v>1</v>
      </c>
    </row>
    <row r="652" spans="3:29" x14ac:dyDescent="0.15">
      <c r="C652" s="107">
        <v>644</v>
      </c>
      <c r="D652" s="69">
        <f>IFERROR(MATCH(C652,索引!J:J,0),D651)</f>
        <v>58</v>
      </c>
      <c r="E652" s="69">
        <f t="shared" si="40"/>
        <v>15</v>
      </c>
      <c r="F652" s="69">
        <f>INDEX(索引!$F:$F,D652,1)</f>
        <v>10051</v>
      </c>
      <c r="G652" s="69" t="str">
        <f>INDEX(索引!$E:$E,D652,1)</f>
        <v>陈宫</v>
      </c>
      <c r="H652" s="69" t="str">
        <f>INDEX(索引!$G:$G,D652,1)</f>
        <v>弓将</v>
      </c>
      <c r="J652" s="208" t="str">
        <f ca="1">IF($H652="步将",'[3]配置系数（将领）'!I652,IF($H652="骑将",'[4]配置系数（将领）'!I652,IF($H652="弓将",'[5]配置系数（将领）'!I652,"")))</f>
        <v/>
      </c>
      <c r="K652" s="208" t="str">
        <f ca="1">IF($H652="步将",'[3]配置系数（将领）'!J652,IF($H652="骑将",'[4]配置系数（将领）'!J652,IF($H652="弓将",'[5]配置系数（将领）'!J652,"")))</f>
        <v/>
      </c>
      <c r="L652" s="208">
        <f>IF($H652="步将",'[3]配置系数（将领）'!K652,IF($H652="骑将",'[4]配置系数（将领）'!K652,IF($H652="弓将",'[5]配置系数（将领）'!K652,"")))</f>
        <v>0</v>
      </c>
      <c r="M652" s="208">
        <f>IF($H652="步将",'[3]配置系数（将领）'!L652,IF($H652="骑将",'[4]配置系数（将领）'!L652,IF($H652="弓将",'[5]配置系数（将领）'!L652,"")))</f>
        <v>0</v>
      </c>
      <c r="N652" s="208" t="str">
        <f ca="1">IF($H652="步将",'[3]配置系数（将领）'!M652,IF($H652="骑将",'[4]配置系数（将领）'!M652,IF($H652="弓将",'[5]配置系数（将领）'!M652,"")))</f>
        <v/>
      </c>
      <c r="O652" s="206">
        <f t="shared" ca="1" si="41"/>
        <v>1</v>
      </c>
      <c r="Q652" s="208" t="str">
        <f ca="1">IF($H652="步将",'[3]配置系数（将领）'!P652,IF($H652="骑将",'[4]配置系数（将领）'!P652,IF($H652="弓将",'[5]配置系数（将领）'!P652,"")))</f>
        <v/>
      </c>
      <c r="R652" s="208" t="str">
        <f ca="1">IF($H652="步将",'[3]配置系数（将领）'!Q652,IF($H652="骑将",'[4]配置系数（将领）'!Q652,IF($H652="弓将",'[5]配置系数（将领）'!Q652,"")))</f>
        <v/>
      </c>
      <c r="S652" s="208">
        <f>IF($H652="步将",'[3]配置系数（将领）'!R652,IF($H652="骑将",'[4]配置系数（将领）'!R652,IF($H652="弓将",'[5]配置系数（将领）'!R652,"")))</f>
        <v>0</v>
      </c>
      <c r="T652" s="208">
        <f>IF($H652="步将",'[3]配置系数（将领）'!S652,IF($H652="骑将",'[4]配置系数（将领）'!S652,IF($H652="弓将",'[5]配置系数（将领）'!S652,"")))</f>
        <v>0</v>
      </c>
      <c r="U652" s="208" t="str">
        <f ca="1">IF($H652="步将",'[3]配置系数（将领）'!T652,IF($H652="骑将",'[4]配置系数（将领）'!T652,IF($H652="弓将",'[5]配置系数（将领）'!T652,"")))</f>
        <v/>
      </c>
      <c r="V652" s="206">
        <f t="shared" ca="1" si="42"/>
        <v>1</v>
      </c>
      <c r="X652" s="208" t="str">
        <f ca="1">IF($H652="步将",'[3]配置系数（将领）'!W652,IF($H652="骑将",'[4]配置系数（将领）'!W652,IF($H652="弓将",'[5]配置系数（将领）'!W652,"")))</f>
        <v/>
      </c>
      <c r="Y652" s="208" t="str">
        <f ca="1">IF($H652="步将",'[3]配置系数（将领）'!X652,IF($H652="骑将",'[4]配置系数（将领）'!X652,IF($H652="弓将",'[5]配置系数（将领）'!X652,"")))</f>
        <v/>
      </c>
      <c r="Z652" s="208">
        <f>IF($H652="步将",'[3]配置系数（将领）'!Y652,IF($H652="骑将",'[4]配置系数（将领）'!Y652,IF($H652="弓将",'[5]配置系数（将领）'!Y652,"")))</f>
        <v>0</v>
      </c>
      <c r="AA652" s="208">
        <f>IF($H652="步将",'[3]配置系数（将领）'!Z652,IF($H652="骑将",'[4]配置系数（将领）'!Z652,IF($H652="弓将",'[5]配置系数（将领）'!Z652,"")))</f>
        <v>0</v>
      </c>
      <c r="AB652" s="208" t="str">
        <f ca="1">IF($H652="步将",'[3]配置系数（将领）'!AA652,IF($H652="骑将",'[4]配置系数（将领）'!AA652,IF($H652="弓将",'[5]配置系数（将领）'!AA652,"")))</f>
        <v/>
      </c>
      <c r="AC652" s="206">
        <f t="shared" ca="1" si="43"/>
        <v>1</v>
      </c>
    </row>
    <row r="653" spans="3:29" x14ac:dyDescent="0.15">
      <c r="C653" s="107">
        <v>645</v>
      </c>
      <c r="D653" s="69">
        <f>IFERROR(MATCH(C653,索引!J:J,0),D652)</f>
        <v>59</v>
      </c>
      <c r="E653" s="69">
        <f t="shared" si="40"/>
        <v>1</v>
      </c>
      <c r="F653" s="69">
        <f>INDEX(索引!$F:$F,D653,1)</f>
        <v>10052</v>
      </c>
      <c r="G653" s="69" t="str">
        <f>INDEX(索引!$E:$E,D653,1)</f>
        <v>诸葛瑾</v>
      </c>
      <c r="H653" s="69" t="str">
        <f>INDEX(索引!$G:$G,D653,1)</f>
        <v>骑将</v>
      </c>
      <c r="J653" s="208" t="str">
        <f ca="1">IF($H653="步将",'[3]配置系数（将领）'!I653,IF($H653="骑将",'[4]配置系数（将领）'!I653,IF($H653="弓将",'[5]配置系数（将领）'!I653,"")))</f>
        <v>1005200000101</v>
      </c>
      <c r="K653" s="208" t="str">
        <f ca="1">IF($H653="步将",'[3]配置系数（将领）'!J653,IF($H653="骑将",'[4]配置系数（将领）'!J653,IF($H653="弓将",'[5]配置系数（将领）'!J653,"")))</f>
        <v>普通攻击:对单体敌人造成{0}%的武力伤害</v>
      </c>
      <c r="L653" s="208">
        <f>IF($H653="步将",'[3]配置系数（将领）'!K653,IF($H653="骑将",'[4]配置系数（将领）'!K653,IF($H653="弓将",'[5]配置系数（将领）'!K653,"")))</f>
        <v>0</v>
      </c>
      <c r="M653" s="208">
        <f>IF($H653="步将",'[3]配置系数（将领）'!L653,IF($H653="骑将",'[4]配置系数（将领）'!L653,IF($H653="弓将",'[5]配置系数（将领）'!L653,"")))</f>
        <v>0</v>
      </c>
      <c r="N653" s="208" t="str">
        <f ca="1">IF($H653="步将",'[3]配置系数（将领）'!M653,IF($H653="骑将",'[4]配置系数（将领）'!M653,IF($H653="弓将",'[5]配置系数（将领）'!M653,"")))</f>
        <v>0.25+0.25+0.25+0.25+0.25+0.25+0.25+0.25+0.25+0.25+0.25+0.25+0.25+0.25+0.25+0.25+0.25</v>
      </c>
      <c r="O653" s="206">
        <f t="shared" ca="1" si="41"/>
        <v>100</v>
      </c>
      <c r="Q653" s="208" t="str">
        <f ca="1">IF($H653="步将",'[3]配置系数（将领）'!P653,IF($H653="骑将",'[4]配置系数（将领）'!P653,IF($H653="弓将",'[5]配置系数（将领）'!P653,"")))</f>
        <v/>
      </c>
      <c r="R653" s="208" t="str">
        <f ca="1">IF($H653="步将",'[3]配置系数（将领）'!Q653,IF($H653="骑将",'[4]配置系数（将领）'!Q653,IF($H653="弓将",'[5]配置系数（将领）'!Q653,"")))</f>
        <v/>
      </c>
      <c r="S653" s="208">
        <f>IF($H653="步将",'[3]配置系数（将领）'!R653,IF($H653="骑将",'[4]配置系数（将领）'!R653,IF($H653="弓将",'[5]配置系数（将领）'!R653,"")))</f>
        <v>0</v>
      </c>
      <c r="T653" s="208">
        <f>IF($H653="步将",'[3]配置系数（将领）'!S653,IF($H653="骑将",'[4]配置系数（将领）'!S653,IF($H653="弓将",'[5]配置系数（将领）'!S653,"")))</f>
        <v>0</v>
      </c>
      <c r="U653" s="208" t="str">
        <f ca="1">IF($H653="步将",'[3]配置系数（将领）'!T653,IF($H653="骑将",'[4]配置系数（将领）'!T653,IF($H653="弓将",'[5]配置系数（将领）'!T653,"")))</f>
        <v/>
      </c>
      <c r="V653" s="206">
        <f t="shared" ca="1" si="42"/>
        <v>1</v>
      </c>
      <c r="X653" s="208" t="str">
        <f ca="1">IF($H653="步将",'[3]配置系数（将领）'!W653,IF($H653="骑将",'[4]配置系数（将领）'!W653,IF($H653="弓将",'[5]配置系数（将领）'!W653,"")))</f>
        <v/>
      </c>
      <c r="Y653" s="208" t="str">
        <f ca="1">IF($H653="步将",'[3]配置系数（将领）'!X653,IF($H653="骑将",'[4]配置系数（将领）'!X653,IF($H653="弓将",'[5]配置系数（将领）'!X653,"")))</f>
        <v/>
      </c>
      <c r="Z653" s="208">
        <f>IF($H653="步将",'[3]配置系数（将领）'!Y653,IF($H653="骑将",'[4]配置系数（将领）'!Y653,IF($H653="弓将",'[5]配置系数（将领）'!Y653,"")))</f>
        <v>0</v>
      </c>
      <c r="AA653" s="208">
        <f>IF($H653="步将",'[3]配置系数（将领）'!Z653,IF($H653="骑将",'[4]配置系数（将领）'!Z653,IF($H653="弓将",'[5]配置系数（将领）'!Z653,"")))</f>
        <v>0</v>
      </c>
      <c r="AB653" s="208" t="str">
        <f ca="1">IF($H653="步将",'[3]配置系数（将领）'!AA653,IF($H653="骑将",'[4]配置系数（将领）'!AA653,IF($H653="弓将",'[5]配置系数（将领）'!AA653,"")))</f>
        <v/>
      </c>
      <c r="AC653" s="206">
        <f t="shared" ca="1" si="43"/>
        <v>1</v>
      </c>
    </row>
    <row r="654" spans="3:29" x14ac:dyDescent="0.15">
      <c r="C654" s="107">
        <v>646</v>
      </c>
      <c r="D654" s="69">
        <f>IFERROR(MATCH(C654,索引!J:J,0),D653)</f>
        <v>59</v>
      </c>
      <c r="E654" s="69">
        <f t="shared" si="40"/>
        <v>2</v>
      </c>
      <c r="F654" s="69">
        <f>INDEX(索引!$F:$F,D654,1)</f>
        <v>10052</v>
      </c>
      <c r="G654" s="69" t="str">
        <f>INDEX(索引!$E:$E,D654,1)</f>
        <v>诸葛瑾</v>
      </c>
      <c r="H654" s="69" t="str">
        <f>INDEX(索引!$G:$G,D654,1)</f>
        <v>骑将</v>
      </c>
      <c r="J654" s="208" t="str">
        <f ca="1">IF($H654="步将",'[3]配置系数（将领）'!I654,IF($H654="骑将",'[4]配置系数（将领）'!I654,IF($H654="弓将",'[5]配置系数（将领）'!I654,"")))</f>
        <v>1005200000201</v>
      </c>
      <c r="K654" s="208" t="str">
        <f ca="1">IF($H654="步将",'[3]配置系数（将领）'!J654,IF($H654="骑将",'[4]配置系数（将领）'!J654,IF($H654="弓将",'[5]配置系数（将领）'!J654,"")))</f>
        <v>怒气技能:使自身周围最多3个士兵部队获得整军状态，持续8秒，整军状态士兵士气减少值降低{0}%，每秒恢复程昱攻击{1}%的兵力。（治疗受智力影响）</v>
      </c>
      <c r="L654" s="208">
        <f>IF($H654="步将",'[3]配置系数（将领）'!K654,IF($H654="骑将",'[4]配置系数（将领）'!K654,IF($H654="弓将",'[5]配置系数（将领）'!K654,"")))</f>
        <v>0</v>
      </c>
      <c r="M654" s="208">
        <f>IF($H654="步将",'[3]配置系数（将领）'!L654,IF($H654="骑将",'[4]配置系数（将领）'!L654,IF($H654="弓将",'[5]配置系数（将领）'!L654,"")))</f>
        <v>0</v>
      </c>
      <c r="N654" s="208" t="str">
        <f ca="1">IF($H654="步将",'[3]配置系数（将领）'!M654,IF($H654="骑将",'[4]配置系数（将领）'!M654,IF($H654="弓将",'[5]配置系数（将领）'!M654,"")))</f>
        <v>0.17+0.18+0.19+0.2+0.21+0.22+0.23+0.24+0.25+0.26+0.27+0.28+0.29+0.3+0.31+0.32+0.33</v>
      </c>
      <c r="O654" s="206">
        <f t="shared" ca="1" si="41"/>
        <v>100</v>
      </c>
      <c r="Q654" s="208" t="str">
        <f ca="1">IF($H654="步将",'[3]配置系数（将领）'!P654,IF($H654="骑将",'[4]配置系数（将领）'!P654,IF($H654="弓将",'[5]配置系数（将领）'!P654,"")))</f>
        <v>1005200000202</v>
      </c>
      <c r="R654" s="208" t="str">
        <f ca="1">IF($H654="步将",'[3]配置系数（将领）'!Q654,IF($H654="骑将",'[4]配置系数（将领）'!Q654,IF($H654="弓将",'[5]配置系数（将领）'!Q654,"")))</f>
        <v>怒气技能:使自身周围最多3个士兵部队获得整军状态，持续8秒，整军状态士兵士气减少值降低{0}%，每秒恢复程昱攻击{1}%的兵力。（治疗受智力影响）</v>
      </c>
      <c r="S654" s="208">
        <f>IF($H654="步将",'[3]配置系数（将领）'!R654,IF($H654="骑将",'[4]配置系数（将领）'!R654,IF($H654="弓将",'[5]配置系数（将领）'!R654,"")))</f>
        <v>0</v>
      </c>
      <c r="T654" s="208">
        <f>IF($H654="步将",'[3]配置系数（将领）'!S654,IF($H654="骑将",'[4]配置系数（将领）'!S654,IF($H654="弓将",'[5]配置系数（将领）'!S654,"")))</f>
        <v>0</v>
      </c>
      <c r="U654" s="208" t="str">
        <f ca="1">IF($H654="步将",'[3]配置系数（将领）'!T654,IF($H654="骑将",'[4]配置系数（将领）'!T654,IF($H654="弓将",'[5]配置系数（将领）'!T654,"")))</f>
        <v>0.03+0.045+0.06+0.075+0.09+0.105+0.12+0.135+0.15+0.165+0.18+0.195+0.21+0.225+0.24+0.255+0.27</v>
      </c>
      <c r="V654" s="206">
        <f t="shared" ca="1" si="42"/>
        <v>100</v>
      </c>
      <c r="X654" s="208" t="str">
        <f ca="1">IF($H654="步将",'[3]配置系数（将领）'!W654,IF($H654="骑将",'[4]配置系数（将领）'!W654,IF($H654="弓将",'[5]配置系数（将领）'!W654,"")))</f>
        <v/>
      </c>
      <c r="Y654" s="208" t="str">
        <f ca="1">IF($H654="步将",'[3]配置系数（将领）'!X654,IF($H654="骑将",'[4]配置系数（将领）'!X654,IF($H654="弓将",'[5]配置系数（将领）'!X654,"")))</f>
        <v/>
      </c>
      <c r="Z654" s="208">
        <f>IF($H654="步将",'[3]配置系数（将领）'!Y654,IF($H654="骑将",'[4]配置系数（将领）'!Y654,IF($H654="弓将",'[5]配置系数（将领）'!Y654,"")))</f>
        <v>0</v>
      </c>
      <c r="AA654" s="208">
        <f>IF($H654="步将",'[3]配置系数（将领）'!Z654,IF($H654="骑将",'[4]配置系数（将领）'!Z654,IF($H654="弓将",'[5]配置系数（将领）'!Z654,"")))</f>
        <v>0</v>
      </c>
      <c r="AB654" s="208" t="str">
        <f ca="1">IF($H654="步将",'[3]配置系数（将领）'!AA654,IF($H654="骑将",'[4]配置系数（将领）'!AA654,IF($H654="弓将",'[5]配置系数（将领）'!AA654,"")))</f>
        <v/>
      </c>
      <c r="AC654" s="206">
        <f t="shared" ca="1" si="43"/>
        <v>1</v>
      </c>
    </row>
    <row r="655" spans="3:29" x14ac:dyDescent="0.15">
      <c r="C655" s="107">
        <v>647</v>
      </c>
      <c r="D655" s="69">
        <f>IFERROR(MATCH(C655,索引!J:J,0),D654)</f>
        <v>59</v>
      </c>
      <c r="E655" s="69">
        <f t="shared" si="40"/>
        <v>3</v>
      </c>
      <c r="F655" s="69">
        <f>INDEX(索引!$F:$F,D655,1)</f>
        <v>10052</v>
      </c>
      <c r="G655" s="69" t="str">
        <f>INDEX(索引!$E:$E,D655,1)</f>
        <v>诸葛瑾</v>
      </c>
      <c r="H655" s="69" t="str">
        <f>INDEX(索引!$G:$G,D655,1)</f>
        <v>骑将</v>
      </c>
      <c r="J655" s="208" t="str">
        <f ca="1">IF($H655="步将",'[3]配置系数（将领）'!I655,IF($H655="骑将",'[4]配置系数（将领）'!I655,IF($H655="弓将",'[5]配置系数（将领）'!I655,"")))</f>
        <v>1005200000203</v>
      </c>
      <c r="K655" s="208" t="str">
        <f ca="1">IF($H655="步将",'[3]配置系数（将领）'!J655,IF($H655="骑将",'[4]配置系数（将领）'!J655,IF($H655="弓将",'[5]配置系数（将领）'!J655,"")))</f>
        <v>怒气技能:使自身周围最多3个士兵部队获得整军状态，持续8秒，整军状态士兵士气减少值降低{0}%，每秒恢复程昱攻击{1}%的兵力。（治疗受智力影响）</v>
      </c>
      <c r="L655" s="208">
        <f>IF($H655="步将",'[3]配置系数（将领）'!K655,IF($H655="骑将",'[4]配置系数（将领）'!K655,IF($H655="弓将",'[5]配置系数（将领）'!K655,"")))</f>
        <v>0</v>
      </c>
      <c r="M655" s="208">
        <f>IF($H655="步将",'[3]配置系数（将领）'!L655,IF($H655="骑将",'[4]配置系数（将领）'!L655,IF($H655="弓将",'[5]配置系数（将领）'!L655,"")))</f>
        <v>0</v>
      </c>
      <c r="N655" s="208" t="str">
        <f ca="1">IF($H655="步将",'[3]配置系数（将领）'!M655,IF($H655="骑将",'[4]配置系数（将领）'!M655,IF($H655="弓将",'[5]配置系数（将领）'!M655,"")))</f>
        <v>0.17+0.18+0.19+0.2+0.21+0.22+0.23+0.24+0.25+0.26+0.27+0.28+0.29+0.3+0.31+0.32+0.33</v>
      </c>
      <c r="O655" s="206">
        <f t="shared" ca="1" si="41"/>
        <v>1</v>
      </c>
      <c r="Q655" s="208" t="str">
        <f ca="1">IF($H655="步将",'[3]配置系数（将领）'!P655,IF($H655="骑将",'[4]配置系数（将领）'!P655,IF($H655="弓将",'[5]配置系数（将领）'!P655,"")))</f>
        <v/>
      </c>
      <c r="R655" s="208" t="str">
        <f ca="1">IF($H655="步将",'[3]配置系数（将领）'!Q655,IF($H655="骑将",'[4]配置系数（将领）'!Q655,IF($H655="弓将",'[5]配置系数（将领）'!Q655,"")))</f>
        <v/>
      </c>
      <c r="S655" s="208">
        <f>IF($H655="步将",'[3]配置系数（将领）'!R655,IF($H655="骑将",'[4]配置系数（将领）'!R655,IF($H655="弓将",'[5]配置系数（将领）'!R655,"")))</f>
        <v>0</v>
      </c>
      <c r="T655" s="208">
        <f>IF($H655="步将",'[3]配置系数（将领）'!S655,IF($H655="骑将",'[4]配置系数（将领）'!S655,IF($H655="弓将",'[5]配置系数（将领）'!S655,"")))</f>
        <v>0</v>
      </c>
      <c r="U655" s="208" t="str">
        <f ca="1">IF($H655="步将",'[3]配置系数（将领）'!T655,IF($H655="骑将",'[4]配置系数（将领）'!T655,IF($H655="弓将",'[5]配置系数（将领）'!T655,"")))</f>
        <v/>
      </c>
      <c r="V655" s="206">
        <f t="shared" ca="1" si="42"/>
        <v>1</v>
      </c>
      <c r="X655" s="208" t="str">
        <f ca="1">IF($H655="步将",'[3]配置系数（将领）'!W655,IF($H655="骑将",'[4]配置系数（将领）'!W655,IF($H655="弓将",'[5]配置系数（将领）'!W655,"")))</f>
        <v/>
      </c>
      <c r="Y655" s="208" t="str">
        <f ca="1">IF($H655="步将",'[3]配置系数（将领）'!X655,IF($H655="骑将",'[4]配置系数（将领）'!X655,IF($H655="弓将",'[5]配置系数（将领）'!X655,"")))</f>
        <v/>
      </c>
      <c r="Z655" s="208">
        <f>IF($H655="步将",'[3]配置系数（将领）'!Y655,IF($H655="骑将",'[4]配置系数（将领）'!Y655,IF($H655="弓将",'[5]配置系数（将领）'!Y655,"")))</f>
        <v>0</v>
      </c>
      <c r="AA655" s="208">
        <f>IF($H655="步将",'[3]配置系数（将领）'!Z655,IF($H655="骑将",'[4]配置系数（将领）'!Z655,IF($H655="弓将",'[5]配置系数（将领）'!Z655,"")))</f>
        <v>0</v>
      </c>
      <c r="AB655" s="208" t="str">
        <f ca="1">IF($H655="步将",'[3]配置系数（将领）'!AA655,IF($H655="骑将",'[4]配置系数（将领）'!AA655,IF($H655="弓将",'[5]配置系数（将领）'!AA655,"")))</f>
        <v/>
      </c>
      <c r="AC655" s="206">
        <f t="shared" ca="1" si="43"/>
        <v>1</v>
      </c>
    </row>
    <row r="656" spans="3:29" x14ac:dyDescent="0.15">
      <c r="C656" s="107">
        <v>648</v>
      </c>
      <c r="D656" s="69">
        <f>IFERROR(MATCH(C656,索引!J:J,0),D655)</f>
        <v>59</v>
      </c>
      <c r="E656" s="69">
        <f t="shared" si="40"/>
        <v>4</v>
      </c>
      <c r="F656" s="69">
        <f>INDEX(索引!$F:$F,D656,1)</f>
        <v>10052</v>
      </c>
      <c r="G656" s="69" t="str">
        <f>INDEX(索引!$E:$E,D656,1)</f>
        <v>诸葛瑾</v>
      </c>
      <c r="H656" s="69" t="str">
        <f>INDEX(索引!$G:$G,D656,1)</f>
        <v>骑将</v>
      </c>
      <c r="J656" s="208" t="str">
        <f ca="1">IF($H656="步将",'[3]配置系数（将领）'!I656,IF($H656="骑将",'[4]配置系数（将领）'!I656,IF($H656="弓将",'[5]配置系数（将领）'!I656,"")))</f>
        <v>1005200000301</v>
      </c>
      <c r="K656" s="208" t="str">
        <f ca="1">IF($H656="步将",'[3]配置系数（将领）'!J656,IF($H656="骑将",'[4]配置系数（将领）'!J656,IF($H656="弓将",'[5]配置系数（将领）'!J656,"")))</f>
        <v>被动技能1:敌人受到治疗时，诸葛瑾清除敌人的正面效果并降低{0}%的伤害，持续10秒。（每个单位10秒触发间隔）。</v>
      </c>
      <c r="L656" s="208">
        <f>IF($H656="步将",'[3]配置系数（将领）'!K656,IF($H656="骑将",'[4]配置系数（将领）'!K656,IF($H656="弓将",'[5]配置系数（将领）'!K656,"")))</f>
        <v>0</v>
      </c>
      <c r="M656" s="208">
        <f>IF($H656="步将",'[3]配置系数（将领）'!L656,IF($H656="骑将",'[4]配置系数（将领）'!L656,IF($H656="弓将",'[5]配置系数（将领）'!L656,"")))</f>
        <v>0</v>
      </c>
      <c r="N656" s="208" t="str">
        <f ca="1">IF($H656="步将",'[3]配置系数（将领）'!M656,IF($H656="骑将",'[4]配置系数（将领）'!M656,IF($H656="弓将",'[5]配置系数（将领）'!M656,"")))</f>
        <v>-0.07+-0.08+-0.09+-0.1+-0.11+-0.12+-0.13+-0.14+-0.15+-0.16+-0.17+-0.18+-0.19+-0.2+-0.21+-0.22+-0.23</v>
      </c>
      <c r="O656" s="206">
        <f t="shared" ca="1" si="41"/>
        <v>-100</v>
      </c>
      <c r="Q656" s="208" t="str">
        <f ca="1">IF($H656="步将",'[3]配置系数（将领）'!P656,IF($H656="骑将",'[4]配置系数（将领）'!P656,IF($H656="弓将",'[5]配置系数（将领）'!P656,"")))</f>
        <v>1005200000302</v>
      </c>
      <c r="R656" s="208" t="str">
        <f ca="1">IF($H656="步将",'[3]配置系数（将领）'!Q656,IF($H656="骑将",'[4]配置系数（将领）'!Q656,IF($H656="弓将",'[5]配置系数（将领）'!Q656,"")))</f>
        <v>被动技能1:敌人受到治疗时，诸葛瑾清除敌人的正面效果并降低{0}%的伤害，持续10秒。（每个单位10秒触发间隔）。</v>
      </c>
      <c r="S656" s="208">
        <f>IF($H656="步将",'[3]配置系数（将领）'!R656,IF($H656="骑将",'[4]配置系数（将领）'!R656,IF($H656="弓将",'[5]配置系数（将领）'!R656,"")))</f>
        <v>0</v>
      </c>
      <c r="T656" s="208">
        <f>IF($H656="步将",'[3]配置系数（将领）'!S656,IF($H656="骑将",'[4]配置系数（将领）'!S656,IF($H656="弓将",'[5]配置系数（将领）'!S656,"")))</f>
        <v>0</v>
      </c>
      <c r="U656" s="208" t="str">
        <f ca="1">IF($H656="步将",'[3]配置系数（将领）'!T656,IF($H656="骑将",'[4]配置系数（将领）'!T656,IF($H656="弓将",'[5]配置系数（将领）'!T656,"")))</f>
        <v>10+10+10+10+10+10+10+10+10+10+10+10+10+10+10+10+10</v>
      </c>
      <c r="V656" s="206">
        <f t="shared" ca="1" si="42"/>
        <v>1</v>
      </c>
      <c r="X656" s="208" t="str">
        <f ca="1">IF($H656="步将",'[3]配置系数（将领）'!W656,IF($H656="骑将",'[4]配置系数（将领）'!W656,IF($H656="弓将",'[5]配置系数（将领）'!W656,"")))</f>
        <v/>
      </c>
      <c r="Y656" s="208" t="str">
        <f ca="1">IF($H656="步将",'[3]配置系数（将领）'!X656,IF($H656="骑将",'[4]配置系数（将领）'!X656,IF($H656="弓将",'[5]配置系数（将领）'!X656,"")))</f>
        <v/>
      </c>
      <c r="Z656" s="208">
        <f>IF($H656="步将",'[3]配置系数（将领）'!Y656,IF($H656="骑将",'[4]配置系数（将领）'!Y656,IF($H656="弓将",'[5]配置系数（将领）'!Y656,"")))</f>
        <v>0</v>
      </c>
      <c r="AA656" s="208">
        <f>IF($H656="步将",'[3]配置系数（将领）'!Z656,IF($H656="骑将",'[4]配置系数（将领）'!Z656,IF($H656="弓将",'[5]配置系数（将领）'!Z656,"")))</f>
        <v>0</v>
      </c>
      <c r="AB656" s="208" t="str">
        <f ca="1">IF($H656="步将",'[3]配置系数（将领）'!AA656,IF($H656="骑将",'[4]配置系数（将领）'!AA656,IF($H656="弓将",'[5]配置系数（将领）'!AA656,"")))</f>
        <v/>
      </c>
      <c r="AC656" s="206">
        <f t="shared" ca="1" si="43"/>
        <v>1</v>
      </c>
    </row>
    <row r="657" spans="3:29" x14ac:dyDescent="0.15">
      <c r="C657" s="107">
        <v>649</v>
      </c>
      <c r="D657" s="69">
        <f>IFERROR(MATCH(C657,索引!J:J,0),D656)</f>
        <v>59</v>
      </c>
      <c r="E657" s="69">
        <f t="shared" si="40"/>
        <v>5</v>
      </c>
      <c r="F657" s="69">
        <f>INDEX(索引!$F:$F,D657,1)</f>
        <v>10052</v>
      </c>
      <c r="G657" s="69" t="str">
        <f>INDEX(索引!$E:$E,D657,1)</f>
        <v>诸葛瑾</v>
      </c>
      <c r="H657" s="69" t="str">
        <f>INDEX(索引!$G:$G,D657,1)</f>
        <v>骑将</v>
      </c>
      <c r="J657" s="208" t="str">
        <f ca="1">IF($H657="步将",'[3]配置系数（将领）'!I657,IF($H657="骑将",'[4]配置系数（将领）'!I657,IF($H657="弓将",'[5]配置系数（将领）'!I657,"")))</f>
        <v>1005200000401</v>
      </c>
      <c r="K657" s="208" t="str">
        <f ca="1">IF($H657="步将",'[3]配置系数（将领）'!J657,IF($H657="骑将",'[4]配置系数（将领）'!J657,IF($H657="弓将",'[5]配置系数（将领）'!J657,"")))</f>
        <v>被动技能2:自身率领的骑兵或车兵开场进行一次冲锋，对撞击到的敌人造成攻击30%的武力伤害，自身在后掠阵，4秒后，治疗自身士兵30%兵力。（治疗受智力影响）</v>
      </c>
      <c r="L657" s="208">
        <f>IF($H657="步将",'[3]配置系数（将领）'!K657,IF($H657="骑将",'[4]配置系数（将领）'!K657,IF($H657="弓将",'[5]配置系数（将领）'!K657,"")))</f>
        <v>0</v>
      </c>
      <c r="M657" s="208">
        <f>IF($H657="步将",'[3]配置系数（将领）'!L657,IF($H657="骑将",'[4]配置系数（将领）'!L657,IF($H657="弓将",'[5]配置系数（将领）'!L657,"")))</f>
        <v>0</v>
      </c>
      <c r="N657" s="208" t="str">
        <f ca="1">IF($H657="步将",'[3]配置系数（将领）'!M657,IF($H657="骑将",'[4]配置系数（将领）'!M657,IF($H657="弓将",'[5]配置系数（将领）'!M657,"")))</f>
        <v>0.3+0.3+0.3+0.3+0.3+0.3+0.3+0.3+0.3+0.3+0.3+0.3+0.3+0.3+0.3+0.3+0.3</v>
      </c>
      <c r="O657" s="206">
        <f t="shared" ca="1" si="41"/>
        <v>1</v>
      </c>
      <c r="Q657" s="208" t="str">
        <f ca="1">IF($H657="步将",'[3]配置系数（将领）'!P657,IF($H657="骑将",'[4]配置系数（将领）'!P657,IF($H657="弓将",'[5]配置系数（将领）'!P657,"")))</f>
        <v/>
      </c>
      <c r="R657" s="208" t="str">
        <f ca="1">IF($H657="步将",'[3]配置系数（将领）'!Q657,IF($H657="骑将",'[4]配置系数（将领）'!Q657,IF($H657="弓将",'[5]配置系数（将领）'!Q657,"")))</f>
        <v/>
      </c>
      <c r="S657" s="208">
        <f>IF($H657="步将",'[3]配置系数（将领）'!R657,IF($H657="骑将",'[4]配置系数（将领）'!R657,IF($H657="弓将",'[5]配置系数（将领）'!R657,"")))</f>
        <v>0</v>
      </c>
      <c r="T657" s="208">
        <f>IF($H657="步将",'[3]配置系数（将领）'!S657,IF($H657="骑将",'[4]配置系数（将领）'!S657,IF($H657="弓将",'[5]配置系数（将领）'!S657,"")))</f>
        <v>0</v>
      </c>
      <c r="U657" s="208" t="str">
        <f ca="1">IF($H657="步将",'[3]配置系数（将领）'!T657,IF($H657="骑将",'[4]配置系数（将领）'!T657,IF($H657="弓将",'[5]配置系数（将领）'!T657,"")))</f>
        <v/>
      </c>
      <c r="V657" s="206">
        <f t="shared" ca="1" si="42"/>
        <v>1</v>
      </c>
      <c r="X657" s="208" t="str">
        <f ca="1">IF($H657="步将",'[3]配置系数（将领）'!W657,IF($H657="骑将",'[4]配置系数（将领）'!W657,IF($H657="弓将",'[5]配置系数（将领）'!W657,"")))</f>
        <v/>
      </c>
      <c r="Y657" s="208" t="str">
        <f ca="1">IF($H657="步将",'[3]配置系数（将领）'!X657,IF($H657="骑将",'[4]配置系数（将领）'!X657,IF($H657="弓将",'[5]配置系数（将领）'!X657,"")))</f>
        <v/>
      </c>
      <c r="Z657" s="208">
        <f>IF($H657="步将",'[3]配置系数（将领）'!Y657,IF($H657="骑将",'[4]配置系数（将领）'!Y657,IF($H657="弓将",'[5]配置系数（将领）'!Y657,"")))</f>
        <v>0</v>
      </c>
      <c r="AA657" s="208">
        <f>IF($H657="步将",'[3]配置系数（将领）'!Z657,IF($H657="骑将",'[4]配置系数（将领）'!Z657,IF($H657="弓将",'[5]配置系数（将领）'!Z657,"")))</f>
        <v>0</v>
      </c>
      <c r="AB657" s="208" t="str">
        <f ca="1">IF($H657="步将",'[3]配置系数（将领）'!AA657,IF($H657="骑将",'[4]配置系数（将领）'!AA657,IF($H657="弓将",'[5]配置系数（将领）'!AA657,"")))</f>
        <v/>
      </c>
      <c r="AC657" s="206">
        <f t="shared" ca="1" si="43"/>
        <v>1</v>
      </c>
    </row>
    <row r="658" spans="3:29" x14ac:dyDescent="0.15">
      <c r="C658" s="107">
        <v>650</v>
      </c>
      <c r="D658" s="69">
        <f>IFERROR(MATCH(C658,索引!J:J,0),D657)</f>
        <v>59</v>
      </c>
      <c r="E658" s="69">
        <f t="shared" si="40"/>
        <v>6</v>
      </c>
      <c r="F658" s="69">
        <f>INDEX(索引!$F:$F,D658,1)</f>
        <v>10052</v>
      </c>
      <c r="G658" s="69" t="str">
        <f>INDEX(索引!$E:$E,D658,1)</f>
        <v>诸葛瑾</v>
      </c>
      <c r="H658" s="69" t="str">
        <f>INDEX(索引!$G:$G,D658,1)</f>
        <v>骑将</v>
      </c>
      <c r="J658" s="208" t="str">
        <f ca="1">IF($H658="步将",'[3]配置系数（将领）'!I658,IF($H658="骑将",'[4]配置系数（将领）'!I658,IF($H658="弓将",'[5]配置系数（将领）'!I658,"")))</f>
        <v>1005200000402</v>
      </c>
      <c r="K658" s="208" t="str">
        <f ca="1">IF($H658="步将",'[3]配置系数（将领）'!J658,IF($H658="骑将",'[4]配置系数（将领）'!J658,IF($H658="弓将",'[5]配置系数（将领）'!J658,"")))</f>
        <v>被动技能2:自身率领的骑兵或车兵开场进行一次冲锋，对撞击到的敌人造成攻击30%的武力伤害，自身在后掠阵，4秒后，治疗自身士兵30%兵力。（治疗受智力影响）</v>
      </c>
      <c r="L658" s="208">
        <f>IF($H658="步将",'[3]配置系数（将领）'!K658,IF($H658="骑将",'[4]配置系数（将领）'!K658,IF($H658="弓将",'[5]配置系数（将领）'!K658,"")))</f>
        <v>0</v>
      </c>
      <c r="M658" s="208">
        <f>IF($H658="步将",'[3]配置系数（将领）'!L658,IF($H658="骑将",'[4]配置系数（将领）'!L658,IF($H658="弓将",'[5]配置系数（将领）'!L658,"")))</f>
        <v>0</v>
      </c>
      <c r="N658" s="208" t="str">
        <f ca="1">IF($H658="步将",'[3]配置系数（将领）'!M658,IF($H658="骑将",'[4]配置系数（将领）'!M658,IF($H658="弓将",'[5]配置系数（将领）'!M658,"")))</f>
        <v>0.3+0.3+0.3+0.3+0.3+0.3+0.3+0.3+0.3+0.3+0.3+0.3+0.3+0.3+0.3+0.3+0.3</v>
      </c>
      <c r="O658" s="206">
        <f t="shared" ca="1" si="41"/>
        <v>1</v>
      </c>
      <c r="Q658" s="208" t="str">
        <f ca="1">IF($H658="步将",'[3]配置系数（将领）'!P658,IF($H658="骑将",'[4]配置系数（将领）'!P658,IF($H658="弓将",'[5]配置系数（将领）'!P658,"")))</f>
        <v/>
      </c>
      <c r="R658" s="208" t="str">
        <f ca="1">IF($H658="步将",'[3]配置系数（将领）'!Q658,IF($H658="骑将",'[4]配置系数（将领）'!Q658,IF($H658="弓将",'[5]配置系数（将领）'!Q658,"")))</f>
        <v/>
      </c>
      <c r="S658" s="208">
        <f>IF($H658="步将",'[3]配置系数（将领）'!R658,IF($H658="骑将",'[4]配置系数（将领）'!R658,IF($H658="弓将",'[5]配置系数（将领）'!R658,"")))</f>
        <v>0</v>
      </c>
      <c r="T658" s="208">
        <f>IF($H658="步将",'[3]配置系数（将领）'!S658,IF($H658="骑将",'[4]配置系数（将领）'!S658,IF($H658="弓将",'[5]配置系数（将领）'!S658,"")))</f>
        <v>0</v>
      </c>
      <c r="U658" s="208" t="str">
        <f ca="1">IF($H658="步将",'[3]配置系数（将领）'!T658,IF($H658="骑将",'[4]配置系数（将领）'!T658,IF($H658="弓将",'[5]配置系数（将领）'!T658,"")))</f>
        <v/>
      </c>
      <c r="V658" s="206">
        <f t="shared" ca="1" si="42"/>
        <v>1</v>
      </c>
      <c r="X658" s="208" t="str">
        <f ca="1">IF($H658="步将",'[3]配置系数（将领）'!W658,IF($H658="骑将",'[4]配置系数（将领）'!W658,IF($H658="弓将",'[5]配置系数（将领）'!W658,"")))</f>
        <v/>
      </c>
      <c r="Y658" s="208" t="str">
        <f ca="1">IF($H658="步将",'[3]配置系数（将领）'!X658,IF($H658="骑将",'[4]配置系数（将领）'!X658,IF($H658="弓将",'[5]配置系数（将领）'!X658,"")))</f>
        <v/>
      </c>
      <c r="Z658" s="208">
        <f>IF($H658="步将",'[3]配置系数（将领）'!Y658,IF($H658="骑将",'[4]配置系数（将领）'!Y658,IF($H658="弓将",'[5]配置系数（将领）'!Y658,"")))</f>
        <v>0</v>
      </c>
      <c r="AA658" s="208">
        <f>IF($H658="步将",'[3]配置系数（将领）'!Z658,IF($H658="骑将",'[4]配置系数（将领）'!Z658,IF($H658="弓将",'[5]配置系数（将领）'!Z658,"")))</f>
        <v>0</v>
      </c>
      <c r="AB658" s="208" t="str">
        <f ca="1">IF($H658="步将",'[3]配置系数（将领）'!AA658,IF($H658="骑将",'[4]配置系数（将领）'!AA658,IF($H658="弓将",'[5]配置系数（将领）'!AA658,"")))</f>
        <v/>
      </c>
      <c r="AC658" s="206">
        <f t="shared" ca="1" si="43"/>
        <v>1</v>
      </c>
    </row>
    <row r="659" spans="3:29" x14ac:dyDescent="0.15">
      <c r="C659" s="107">
        <v>651</v>
      </c>
      <c r="D659" s="69">
        <f>IFERROR(MATCH(C659,索引!J:J,0),D658)</f>
        <v>59</v>
      </c>
      <c r="E659" s="69">
        <f t="shared" si="40"/>
        <v>7</v>
      </c>
      <c r="F659" s="69">
        <f>INDEX(索引!$F:$F,D659,1)</f>
        <v>10052</v>
      </c>
      <c r="G659" s="69" t="str">
        <f>INDEX(索引!$E:$E,D659,1)</f>
        <v>诸葛瑾</v>
      </c>
      <c r="H659" s="69" t="str">
        <f>INDEX(索引!$G:$G,D659,1)</f>
        <v>骑将</v>
      </c>
      <c r="J659" s="208" t="str">
        <f ca="1">IF($H659="步将",'[3]配置系数（将领）'!I659,IF($H659="骑将",'[4]配置系数（将领）'!I659,IF($H659="弓将",'[5]配置系数（将领）'!I659,"")))</f>
        <v>1005200000501</v>
      </c>
      <c r="K659" s="208" t="str">
        <f ca="1">IF($H659="步将",'[3]配置系数（将领）'!J659,IF($H659="骑将",'[4]配置系数（将领）'!J659,IF($H659="弓将",'[5]配置系数（将领）'!J659,"")))</f>
        <v>被动技能3:兵马未动，粮草先行,自身治疗效果提升12%，增益效果时长延长12%。</v>
      </c>
      <c r="L659" s="208">
        <f>IF($H659="步将",'[3]配置系数（将领）'!K659,IF($H659="骑将",'[4]配置系数（将领）'!K659,IF($H659="弓将",'[5]配置系数（将领）'!K659,"")))</f>
        <v>0</v>
      </c>
      <c r="M659" s="208">
        <f>IF($H659="步将",'[3]配置系数（将领）'!L659,IF($H659="骑将",'[4]配置系数（将领）'!L659,IF($H659="弓将",'[5]配置系数（将领）'!L659,"")))</f>
        <v>0</v>
      </c>
      <c r="N659" s="208" t="str">
        <f ca="1">IF($H659="步将",'[3]配置系数（将领）'!M659,IF($H659="骑将",'[4]配置系数（将领）'!M659,IF($H659="弓将",'[5]配置系数（将领）'!M659,"")))</f>
        <v>0.12+0.12+0.12+0.12+0.12+0.12+0.12+0.12+0.12+0.12+0.12+0.12+0.12+0.12+0.12+0.12+0.12</v>
      </c>
      <c r="O659" s="206">
        <f t="shared" ca="1" si="41"/>
        <v>1</v>
      </c>
      <c r="Q659" s="208" t="str">
        <f ca="1">IF($H659="步将",'[3]配置系数（将领）'!P659,IF($H659="骑将",'[4]配置系数（将领）'!P659,IF($H659="弓将",'[5]配置系数（将领）'!P659,"")))</f>
        <v/>
      </c>
      <c r="R659" s="208" t="str">
        <f ca="1">IF($H659="步将",'[3]配置系数（将领）'!Q659,IF($H659="骑将",'[4]配置系数（将领）'!Q659,IF($H659="弓将",'[5]配置系数（将领）'!Q659,"")))</f>
        <v/>
      </c>
      <c r="S659" s="208">
        <f>IF($H659="步将",'[3]配置系数（将领）'!R659,IF($H659="骑将",'[4]配置系数（将领）'!R659,IF($H659="弓将",'[5]配置系数（将领）'!R659,"")))</f>
        <v>0</v>
      </c>
      <c r="T659" s="208">
        <f>IF($H659="步将",'[3]配置系数（将领）'!S659,IF($H659="骑将",'[4]配置系数（将领）'!S659,IF($H659="弓将",'[5]配置系数（将领）'!S659,"")))</f>
        <v>0</v>
      </c>
      <c r="U659" s="208" t="str">
        <f ca="1">IF($H659="步将",'[3]配置系数（将领）'!T659,IF($H659="骑将",'[4]配置系数（将领）'!T659,IF($H659="弓将",'[5]配置系数（将领）'!T659,"")))</f>
        <v/>
      </c>
      <c r="V659" s="206">
        <f t="shared" ca="1" si="42"/>
        <v>1</v>
      </c>
      <c r="X659" s="208" t="str">
        <f ca="1">IF($H659="步将",'[3]配置系数（将领）'!W659,IF($H659="骑将",'[4]配置系数（将领）'!W659,IF($H659="弓将",'[5]配置系数（将领）'!W659,"")))</f>
        <v/>
      </c>
      <c r="Y659" s="208" t="str">
        <f ca="1">IF($H659="步将",'[3]配置系数（将领）'!X659,IF($H659="骑将",'[4]配置系数（将领）'!X659,IF($H659="弓将",'[5]配置系数（将领）'!X659,"")))</f>
        <v/>
      </c>
      <c r="Z659" s="208">
        <f>IF($H659="步将",'[3]配置系数（将领）'!Y659,IF($H659="骑将",'[4]配置系数（将领）'!Y659,IF($H659="弓将",'[5]配置系数（将领）'!Y659,"")))</f>
        <v>0</v>
      </c>
      <c r="AA659" s="208">
        <f>IF($H659="步将",'[3]配置系数（将领）'!Z659,IF($H659="骑将",'[4]配置系数（将领）'!Z659,IF($H659="弓将",'[5]配置系数（将领）'!Z659,"")))</f>
        <v>0</v>
      </c>
      <c r="AB659" s="208" t="str">
        <f ca="1">IF($H659="步将",'[3]配置系数（将领）'!AA659,IF($H659="骑将",'[4]配置系数（将领）'!AA659,IF($H659="弓将",'[5]配置系数（将领）'!AA659,"")))</f>
        <v/>
      </c>
      <c r="AC659" s="206">
        <f t="shared" ca="1" si="43"/>
        <v>1</v>
      </c>
    </row>
    <row r="660" spans="3:29" x14ac:dyDescent="0.15">
      <c r="C660" s="107">
        <v>652</v>
      </c>
      <c r="D660" s="69">
        <f>IFERROR(MATCH(C660,索引!J:J,0),D659)</f>
        <v>59</v>
      </c>
      <c r="E660" s="69">
        <f t="shared" si="40"/>
        <v>8</v>
      </c>
      <c r="F660" s="69">
        <f>INDEX(索引!$F:$F,D660,1)</f>
        <v>10052</v>
      </c>
      <c r="G660" s="69" t="str">
        <f>INDEX(索引!$E:$E,D660,1)</f>
        <v>诸葛瑾</v>
      </c>
      <c r="H660" s="69" t="str">
        <f>INDEX(索引!$G:$G,D660,1)</f>
        <v>骑将</v>
      </c>
      <c r="J660" s="208" t="str">
        <f ca="1">IF($H660="步将",'[3]配置系数（将领）'!I660,IF($H660="骑将",'[4]配置系数（将领）'!I660,IF($H660="弓将",'[5]配置系数（将领）'!I660,"")))</f>
        <v>1005200000502</v>
      </c>
      <c r="K660" s="208" t="str">
        <f ca="1">IF($H660="步将",'[3]配置系数（将领）'!J660,IF($H660="骑将",'[4]配置系数（将领）'!J660,IF($H660="弓将",'[5]配置系数（将领）'!J660,"")))</f>
        <v>被动技能3:兵马未动，粮草先行,自身治疗效果提升12%，增益效果时长延长12%。</v>
      </c>
      <c r="L660" s="208">
        <f>IF($H660="步将",'[3]配置系数（将领）'!K660,IF($H660="骑将",'[4]配置系数（将领）'!K660,IF($H660="弓将",'[5]配置系数（将领）'!K660,"")))</f>
        <v>0</v>
      </c>
      <c r="M660" s="208">
        <f>IF($H660="步将",'[3]配置系数（将领）'!L660,IF($H660="骑将",'[4]配置系数（将领）'!L660,IF($H660="弓将",'[5]配置系数（将领）'!L660,"")))</f>
        <v>0</v>
      </c>
      <c r="N660" s="208" t="str">
        <f ca="1">IF($H660="步将",'[3]配置系数（将领）'!M660,IF($H660="骑将",'[4]配置系数（将领）'!M660,IF($H660="弓将",'[5]配置系数（将领）'!M660,"")))</f>
        <v>0.12+0.12+0.12+0.12+0.12+0.12+0.12+0.12+0.12+0.12+0.12+0.12+0.12+0.12+0.12+0.12+0.12</v>
      </c>
      <c r="O660" s="206">
        <f t="shared" ca="1" si="41"/>
        <v>1</v>
      </c>
      <c r="Q660" s="208" t="str">
        <f ca="1">IF($H660="步将",'[3]配置系数（将领）'!P660,IF($H660="骑将",'[4]配置系数（将领）'!P660,IF($H660="弓将",'[5]配置系数（将领）'!P660,"")))</f>
        <v/>
      </c>
      <c r="R660" s="208" t="str">
        <f ca="1">IF($H660="步将",'[3]配置系数（将领）'!Q660,IF($H660="骑将",'[4]配置系数（将领）'!Q660,IF($H660="弓将",'[5]配置系数（将领）'!Q660,"")))</f>
        <v/>
      </c>
      <c r="S660" s="208">
        <f>IF($H660="步将",'[3]配置系数（将领）'!R660,IF($H660="骑将",'[4]配置系数（将领）'!R660,IF($H660="弓将",'[5]配置系数（将领）'!R660,"")))</f>
        <v>0</v>
      </c>
      <c r="T660" s="208">
        <f>IF($H660="步将",'[3]配置系数（将领）'!S660,IF($H660="骑将",'[4]配置系数（将领）'!S660,IF($H660="弓将",'[5]配置系数（将领）'!S660,"")))</f>
        <v>0</v>
      </c>
      <c r="U660" s="208" t="str">
        <f ca="1">IF($H660="步将",'[3]配置系数（将领）'!T660,IF($H660="骑将",'[4]配置系数（将领）'!T660,IF($H660="弓将",'[5]配置系数（将领）'!T660,"")))</f>
        <v/>
      </c>
      <c r="V660" s="206">
        <f t="shared" ca="1" si="42"/>
        <v>1</v>
      </c>
      <c r="X660" s="208" t="str">
        <f ca="1">IF($H660="步将",'[3]配置系数（将领）'!W660,IF($H660="骑将",'[4]配置系数（将领）'!W660,IF($H660="弓将",'[5]配置系数（将领）'!W660,"")))</f>
        <v/>
      </c>
      <c r="Y660" s="208" t="str">
        <f ca="1">IF($H660="步将",'[3]配置系数（将领）'!X660,IF($H660="骑将",'[4]配置系数（将领）'!X660,IF($H660="弓将",'[5]配置系数（将领）'!X660,"")))</f>
        <v/>
      </c>
      <c r="Z660" s="208">
        <f>IF($H660="步将",'[3]配置系数（将领）'!Y660,IF($H660="骑将",'[4]配置系数（将领）'!Y660,IF($H660="弓将",'[5]配置系数（将领）'!Y660,"")))</f>
        <v>0</v>
      </c>
      <c r="AA660" s="208">
        <f>IF($H660="步将",'[3]配置系数（将领）'!Z660,IF($H660="骑将",'[4]配置系数（将领）'!Z660,IF($H660="弓将",'[5]配置系数（将领）'!Z660,"")))</f>
        <v>0</v>
      </c>
      <c r="AB660" s="208" t="str">
        <f ca="1">IF($H660="步将",'[3]配置系数（将领）'!AA660,IF($H660="骑将",'[4]配置系数（将领）'!AA660,IF($H660="弓将",'[5]配置系数（将领）'!AA660,"")))</f>
        <v/>
      </c>
      <c r="AC660" s="206">
        <f t="shared" ca="1" si="43"/>
        <v>1</v>
      </c>
    </row>
    <row r="661" spans="3:29" x14ac:dyDescent="0.15">
      <c r="C661" s="107">
        <v>653</v>
      </c>
      <c r="D661" s="69">
        <f>IFERROR(MATCH(C661,索引!J:J,0),D660)</f>
        <v>59</v>
      </c>
      <c r="E661" s="69">
        <f t="shared" si="40"/>
        <v>9</v>
      </c>
      <c r="F661" s="69">
        <f>INDEX(索引!$F:$F,D661,1)</f>
        <v>10052</v>
      </c>
      <c r="G661" s="69" t="str">
        <f>INDEX(索引!$E:$E,D661,1)</f>
        <v>诸葛瑾</v>
      </c>
      <c r="H661" s="69" t="str">
        <f>INDEX(索引!$G:$G,D661,1)</f>
        <v>骑将</v>
      </c>
      <c r="J661" s="208" t="str">
        <f ca="1">IF($H661="步将",'[3]配置系数（将领）'!I661,IF($H661="骑将",'[4]配置系数（将领）'!I661,IF($H661="弓将",'[5]配置系数（将领）'!I661,"")))</f>
        <v/>
      </c>
      <c r="K661" s="208" t="str">
        <f ca="1">IF($H661="步将",'[3]配置系数（将领）'!J661,IF($H661="骑将",'[4]配置系数（将领）'!J661,IF($H661="弓将",'[5]配置系数（将领）'!J661,"")))</f>
        <v/>
      </c>
      <c r="L661" s="208">
        <f>IF($H661="步将",'[3]配置系数（将领）'!K661,IF($H661="骑将",'[4]配置系数（将领）'!K661,IF($H661="弓将",'[5]配置系数（将领）'!K661,"")))</f>
        <v>0</v>
      </c>
      <c r="M661" s="208">
        <f>IF($H661="步将",'[3]配置系数（将领）'!L661,IF($H661="骑将",'[4]配置系数（将领）'!L661,IF($H661="弓将",'[5]配置系数（将领）'!L661,"")))</f>
        <v>0</v>
      </c>
      <c r="N661" s="208" t="str">
        <f ca="1">IF($H661="步将",'[3]配置系数（将领）'!M661,IF($H661="骑将",'[4]配置系数（将领）'!M661,IF($H661="弓将",'[5]配置系数（将领）'!M661,"")))</f>
        <v/>
      </c>
      <c r="O661" s="206">
        <f t="shared" ca="1" si="41"/>
        <v>1</v>
      </c>
      <c r="Q661" s="208" t="str">
        <f ca="1">IF($H661="步将",'[3]配置系数（将领）'!P661,IF($H661="骑将",'[4]配置系数（将领）'!P661,IF($H661="弓将",'[5]配置系数（将领）'!P661,"")))</f>
        <v/>
      </c>
      <c r="R661" s="208" t="str">
        <f ca="1">IF($H661="步将",'[3]配置系数（将领）'!Q661,IF($H661="骑将",'[4]配置系数（将领）'!Q661,IF($H661="弓将",'[5]配置系数（将领）'!Q661,"")))</f>
        <v/>
      </c>
      <c r="S661" s="208">
        <f>IF($H661="步将",'[3]配置系数（将领）'!R661,IF($H661="骑将",'[4]配置系数（将领）'!R661,IF($H661="弓将",'[5]配置系数（将领）'!R661,"")))</f>
        <v>0</v>
      </c>
      <c r="T661" s="208">
        <f>IF($H661="步将",'[3]配置系数（将领）'!S661,IF($H661="骑将",'[4]配置系数（将领）'!S661,IF($H661="弓将",'[5]配置系数（将领）'!S661,"")))</f>
        <v>0</v>
      </c>
      <c r="U661" s="208" t="str">
        <f ca="1">IF($H661="步将",'[3]配置系数（将领）'!T661,IF($H661="骑将",'[4]配置系数（将领）'!T661,IF($H661="弓将",'[5]配置系数（将领）'!T661,"")))</f>
        <v/>
      </c>
      <c r="V661" s="206">
        <f t="shared" ca="1" si="42"/>
        <v>1</v>
      </c>
      <c r="X661" s="208" t="str">
        <f ca="1">IF($H661="步将",'[3]配置系数（将领）'!W661,IF($H661="骑将",'[4]配置系数（将领）'!W661,IF($H661="弓将",'[5]配置系数（将领）'!W661,"")))</f>
        <v/>
      </c>
      <c r="Y661" s="208" t="str">
        <f ca="1">IF($H661="步将",'[3]配置系数（将领）'!X661,IF($H661="骑将",'[4]配置系数（将领）'!X661,IF($H661="弓将",'[5]配置系数（将领）'!X661,"")))</f>
        <v/>
      </c>
      <c r="Z661" s="208">
        <f>IF($H661="步将",'[3]配置系数（将领）'!Y661,IF($H661="骑将",'[4]配置系数（将领）'!Y661,IF($H661="弓将",'[5]配置系数（将领）'!Y661,"")))</f>
        <v>0</v>
      </c>
      <c r="AA661" s="208">
        <f>IF($H661="步将",'[3]配置系数（将领）'!Z661,IF($H661="骑将",'[4]配置系数（将领）'!Z661,IF($H661="弓将",'[5]配置系数（将领）'!Z661,"")))</f>
        <v>0</v>
      </c>
      <c r="AB661" s="208" t="str">
        <f ca="1">IF($H661="步将",'[3]配置系数（将领）'!AA661,IF($H661="骑将",'[4]配置系数（将领）'!AA661,IF($H661="弓将",'[5]配置系数（将领）'!AA661,"")))</f>
        <v/>
      </c>
      <c r="AC661" s="206">
        <f t="shared" ca="1" si="43"/>
        <v>1</v>
      </c>
    </row>
    <row r="662" spans="3:29" x14ac:dyDescent="0.15">
      <c r="C662" s="107">
        <v>654</v>
      </c>
      <c r="D662" s="69">
        <f>IFERROR(MATCH(C662,索引!J:J,0),D661)</f>
        <v>59</v>
      </c>
      <c r="E662" s="69">
        <f t="shared" si="40"/>
        <v>10</v>
      </c>
      <c r="F662" s="69">
        <f>INDEX(索引!$F:$F,D662,1)</f>
        <v>10052</v>
      </c>
      <c r="G662" s="69" t="str">
        <f>INDEX(索引!$E:$E,D662,1)</f>
        <v>诸葛瑾</v>
      </c>
      <c r="H662" s="69" t="str">
        <f>INDEX(索引!$G:$G,D662,1)</f>
        <v>骑将</v>
      </c>
      <c r="J662" s="208" t="str">
        <f ca="1">IF($H662="步将",'[3]配置系数（将领）'!I662,IF($H662="骑将",'[4]配置系数（将领）'!I662,IF($H662="弓将",'[5]配置系数（将领）'!I662,"")))</f>
        <v/>
      </c>
      <c r="K662" s="208" t="str">
        <f ca="1">IF($H662="步将",'[3]配置系数（将领）'!J662,IF($H662="骑将",'[4]配置系数（将领）'!J662,IF($H662="弓将",'[5]配置系数（将领）'!J662,"")))</f>
        <v/>
      </c>
      <c r="L662" s="208">
        <f>IF($H662="步将",'[3]配置系数（将领）'!K662,IF($H662="骑将",'[4]配置系数（将领）'!K662,IF($H662="弓将",'[5]配置系数（将领）'!K662,"")))</f>
        <v>0</v>
      </c>
      <c r="M662" s="208">
        <f>IF($H662="步将",'[3]配置系数（将领）'!L662,IF($H662="骑将",'[4]配置系数（将领）'!L662,IF($H662="弓将",'[5]配置系数（将领）'!L662,"")))</f>
        <v>0</v>
      </c>
      <c r="N662" s="208" t="str">
        <f ca="1">IF($H662="步将",'[3]配置系数（将领）'!M662,IF($H662="骑将",'[4]配置系数（将领）'!M662,IF($H662="弓将",'[5]配置系数（将领）'!M662,"")))</f>
        <v/>
      </c>
      <c r="O662" s="206">
        <f t="shared" ca="1" si="41"/>
        <v>1</v>
      </c>
      <c r="Q662" s="208" t="str">
        <f ca="1">IF($H662="步将",'[3]配置系数（将领）'!P662,IF($H662="骑将",'[4]配置系数（将领）'!P662,IF($H662="弓将",'[5]配置系数（将领）'!P662,"")))</f>
        <v/>
      </c>
      <c r="R662" s="208" t="str">
        <f ca="1">IF($H662="步将",'[3]配置系数（将领）'!Q662,IF($H662="骑将",'[4]配置系数（将领）'!Q662,IF($H662="弓将",'[5]配置系数（将领）'!Q662,"")))</f>
        <v/>
      </c>
      <c r="S662" s="208">
        <f>IF($H662="步将",'[3]配置系数（将领）'!R662,IF($H662="骑将",'[4]配置系数（将领）'!R662,IF($H662="弓将",'[5]配置系数（将领）'!R662,"")))</f>
        <v>0</v>
      </c>
      <c r="T662" s="208">
        <f>IF($H662="步将",'[3]配置系数（将领）'!S662,IF($H662="骑将",'[4]配置系数（将领）'!S662,IF($H662="弓将",'[5]配置系数（将领）'!S662,"")))</f>
        <v>0</v>
      </c>
      <c r="U662" s="208" t="str">
        <f ca="1">IF($H662="步将",'[3]配置系数（将领）'!T662,IF($H662="骑将",'[4]配置系数（将领）'!T662,IF($H662="弓将",'[5]配置系数（将领）'!T662,"")))</f>
        <v/>
      </c>
      <c r="V662" s="206">
        <f t="shared" ca="1" si="42"/>
        <v>1</v>
      </c>
      <c r="X662" s="208" t="str">
        <f ca="1">IF($H662="步将",'[3]配置系数（将领）'!W662,IF($H662="骑将",'[4]配置系数（将领）'!W662,IF($H662="弓将",'[5]配置系数（将领）'!W662,"")))</f>
        <v/>
      </c>
      <c r="Y662" s="208" t="str">
        <f ca="1">IF($H662="步将",'[3]配置系数（将领）'!X662,IF($H662="骑将",'[4]配置系数（将领）'!X662,IF($H662="弓将",'[5]配置系数（将领）'!X662,"")))</f>
        <v/>
      </c>
      <c r="Z662" s="208">
        <f>IF($H662="步将",'[3]配置系数（将领）'!Y662,IF($H662="骑将",'[4]配置系数（将领）'!Y662,IF($H662="弓将",'[5]配置系数（将领）'!Y662,"")))</f>
        <v>0</v>
      </c>
      <c r="AA662" s="208">
        <f>IF($H662="步将",'[3]配置系数（将领）'!Z662,IF($H662="骑将",'[4]配置系数（将领）'!Z662,IF($H662="弓将",'[5]配置系数（将领）'!Z662,"")))</f>
        <v>0</v>
      </c>
      <c r="AB662" s="208" t="str">
        <f ca="1">IF($H662="步将",'[3]配置系数（将领）'!AA662,IF($H662="骑将",'[4]配置系数（将领）'!AA662,IF($H662="弓将",'[5]配置系数（将领）'!AA662,"")))</f>
        <v/>
      </c>
      <c r="AC662" s="206">
        <f t="shared" ca="1" si="43"/>
        <v>1</v>
      </c>
    </row>
    <row r="663" spans="3:29" x14ac:dyDescent="0.15">
      <c r="C663" s="107">
        <v>655</v>
      </c>
      <c r="D663" s="69">
        <f>IFERROR(MATCH(C663,索引!J:J,0),D662)</f>
        <v>59</v>
      </c>
      <c r="E663" s="69">
        <f t="shared" si="40"/>
        <v>11</v>
      </c>
      <c r="F663" s="69">
        <f>INDEX(索引!$F:$F,D663,1)</f>
        <v>10052</v>
      </c>
      <c r="G663" s="69" t="str">
        <f>INDEX(索引!$E:$E,D663,1)</f>
        <v>诸葛瑾</v>
      </c>
      <c r="H663" s="69" t="str">
        <f>INDEX(索引!$G:$G,D663,1)</f>
        <v>骑将</v>
      </c>
      <c r="J663" s="208" t="str">
        <f ca="1">IF($H663="步将",'[3]配置系数（将领）'!I663,IF($H663="骑将",'[4]配置系数（将领）'!I663,IF($H663="弓将",'[5]配置系数（将领）'!I663,"")))</f>
        <v/>
      </c>
      <c r="K663" s="208" t="str">
        <f ca="1">IF($H663="步将",'[3]配置系数（将领）'!J663,IF($H663="骑将",'[4]配置系数（将领）'!J663,IF($H663="弓将",'[5]配置系数（将领）'!J663,"")))</f>
        <v/>
      </c>
      <c r="L663" s="208">
        <f>IF($H663="步将",'[3]配置系数（将领）'!K663,IF($H663="骑将",'[4]配置系数（将领）'!K663,IF($H663="弓将",'[5]配置系数（将领）'!K663,"")))</f>
        <v>0</v>
      </c>
      <c r="M663" s="208">
        <f>IF($H663="步将",'[3]配置系数（将领）'!L663,IF($H663="骑将",'[4]配置系数（将领）'!L663,IF($H663="弓将",'[5]配置系数（将领）'!L663,"")))</f>
        <v>0</v>
      </c>
      <c r="N663" s="208" t="str">
        <f ca="1">IF($H663="步将",'[3]配置系数（将领）'!M663,IF($H663="骑将",'[4]配置系数（将领）'!M663,IF($H663="弓将",'[5]配置系数（将领）'!M663,"")))</f>
        <v/>
      </c>
      <c r="O663" s="206">
        <f t="shared" ca="1" si="41"/>
        <v>1</v>
      </c>
      <c r="Q663" s="208" t="str">
        <f ca="1">IF($H663="步将",'[3]配置系数（将领）'!P663,IF($H663="骑将",'[4]配置系数（将领）'!P663,IF($H663="弓将",'[5]配置系数（将领）'!P663,"")))</f>
        <v/>
      </c>
      <c r="R663" s="208" t="str">
        <f ca="1">IF($H663="步将",'[3]配置系数（将领）'!Q663,IF($H663="骑将",'[4]配置系数（将领）'!Q663,IF($H663="弓将",'[5]配置系数（将领）'!Q663,"")))</f>
        <v/>
      </c>
      <c r="S663" s="208">
        <f>IF($H663="步将",'[3]配置系数（将领）'!R663,IF($H663="骑将",'[4]配置系数（将领）'!R663,IF($H663="弓将",'[5]配置系数（将领）'!R663,"")))</f>
        <v>0</v>
      </c>
      <c r="T663" s="208">
        <f>IF($H663="步将",'[3]配置系数（将领）'!S663,IF($H663="骑将",'[4]配置系数（将领）'!S663,IF($H663="弓将",'[5]配置系数（将领）'!S663,"")))</f>
        <v>0</v>
      </c>
      <c r="U663" s="208" t="str">
        <f ca="1">IF($H663="步将",'[3]配置系数（将领）'!T663,IF($H663="骑将",'[4]配置系数（将领）'!T663,IF($H663="弓将",'[5]配置系数（将领）'!T663,"")))</f>
        <v/>
      </c>
      <c r="V663" s="206">
        <f t="shared" ca="1" si="42"/>
        <v>1</v>
      </c>
      <c r="X663" s="208" t="str">
        <f ca="1">IF($H663="步将",'[3]配置系数（将领）'!W663,IF($H663="骑将",'[4]配置系数（将领）'!W663,IF($H663="弓将",'[5]配置系数（将领）'!W663,"")))</f>
        <v/>
      </c>
      <c r="Y663" s="208" t="str">
        <f ca="1">IF($H663="步将",'[3]配置系数（将领）'!X663,IF($H663="骑将",'[4]配置系数（将领）'!X663,IF($H663="弓将",'[5]配置系数（将领）'!X663,"")))</f>
        <v/>
      </c>
      <c r="Z663" s="208">
        <f>IF($H663="步将",'[3]配置系数（将领）'!Y663,IF($H663="骑将",'[4]配置系数（将领）'!Y663,IF($H663="弓将",'[5]配置系数（将领）'!Y663,"")))</f>
        <v>0</v>
      </c>
      <c r="AA663" s="208">
        <f>IF($H663="步将",'[3]配置系数（将领）'!Z663,IF($H663="骑将",'[4]配置系数（将领）'!Z663,IF($H663="弓将",'[5]配置系数（将领）'!Z663,"")))</f>
        <v>0</v>
      </c>
      <c r="AB663" s="208" t="str">
        <f ca="1">IF($H663="步将",'[3]配置系数（将领）'!AA663,IF($H663="骑将",'[4]配置系数（将领）'!AA663,IF($H663="弓将",'[5]配置系数（将领）'!AA663,"")))</f>
        <v/>
      </c>
      <c r="AC663" s="206">
        <f t="shared" ca="1" si="43"/>
        <v>1</v>
      </c>
    </row>
    <row r="664" spans="3:29" x14ac:dyDescent="0.15">
      <c r="C664" s="107">
        <v>656</v>
      </c>
      <c r="D664" s="69">
        <f>IFERROR(MATCH(C664,索引!J:J,0),D663)</f>
        <v>59</v>
      </c>
      <c r="E664" s="69">
        <f t="shared" si="40"/>
        <v>12</v>
      </c>
      <c r="F664" s="69">
        <f>INDEX(索引!$F:$F,D664,1)</f>
        <v>10052</v>
      </c>
      <c r="G664" s="69" t="str">
        <f>INDEX(索引!$E:$E,D664,1)</f>
        <v>诸葛瑾</v>
      </c>
      <c r="H664" s="69" t="str">
        <f>INDEX(索引!$G:$G,D664,1)</f>
        <v>骑将</v>
      </c>
      <c r="J664" s="208" t="str">
        <f ca="1">IF($H664="步将",'[3]配置系数（将领）'!I664,IF($H664="骑将",'[4]配置系数（将领）'!I664,IF($H664="弓将",'[5]配置系数（将领）'!I664,"")))</f>
        <v/>
      </c>
      <c r="K664" s="208" t="str">
        <f ca="1">IF($H664="步将",'[3]配置系数（将领）'!J664,IF($H664="骑将",'[4]配置系数（将领）'!J664,IF($H664="弓将",'[5]配置系数（将领）'!J664,"")))</f>
        <v/>
      </c>
      <c r="L664" s="208">
        <f>IF($H664="步将",'[3]配置系数（将领）'!K664,IF($H664="骑将",'[4]配置系数（将领）'!K664,IF($H664="弓将",'[5]配置系数（将领）'!K664,"")))</f>
        <v>0</v>
      </c>
      <c r="M664" s="208">
        <f>IF($H664="步将",'[3]配置系数（将领）'!L664,IF($H664="骑将",'[4]配置系数（将领）'!L664,IF($H664="弓将",'[5]配置系数（将领）'!L664,"")))</f>
        <v>0</v>
      </c>
      <c r="N664" s="208" t="str">
        <f ca="1">IF($H664="步将",'[3]配置系数（将领）'!M664,IF($H664="骑将",'[4]配置系数（将领）'!M664,IF($H664="弓将",'[5]配置系数（将领）'!M664,"")))</f>
        <v/>
      </c>
      <c r="O664" s="206">
        <f t="shared" ca="1" si="41"/>
        <v>1</v>
      </c>
      <c r="Q664" s="208" t="str">
        <f ca="1">IF($H664="步将",'[3]配置系数（将领）'!P664,IF($H664="骑将",'[4]配置系数（将领）'!P664,IF($H664="弓将",'[5]配置系数（将领）'!P664,"")))</f>
        <v/>
      </c>
      <c r="R664" s="208" t="str">
        <f ca="1">IF($H664="步将",'[3]配置系数（将领）'!Q664,IF($H664="骑将",'[4]配置系数（将领）'!Q664,IF($H664="弓将",'[5]配置系数（将领）'!Q664,"")))</f>
        <v/>
      </c>
      <c r="S664" s="208">
        <f>IF($H664="步将",'[3]配置系数（将领）'!R664,IF($H664="骑将",'[4]配置系数（将领）'!R664,IF($H664="弓将",'[5]配置系数（将领）'!R664,"")))</f>
        <v>0</v>
      </c>
      <c r="T664" s="208">
        <f>IF($H664="步将",'[3]配置系数（将领）'!S664,IF($H664="骑将",'[4]配置系数（将领）'!S664,IF($H664="弓将",'[5]配置系数（将领）'!S664,"")))</f>
        <v>0</v>
      </c>
      <c r="U664" s="208" t="str">
        <f ca="1">IF($H664="步将",'[3]配置系数（将领）'!T664,IF($H664="骑将",'[4]配置系数（将领）'!T664,IF($H664="弓将",'[5]配置系数（将领）'!T664,"")))</f>
        <v/>
      </c>
      <c r="V664" s="206">
        <f t="shared" ca="1" si="42"/>
        <v>1</v>
      </c>
      <c r="X664" s="208" t="str">
        <f ca="1">IF($H664="步将",'[3]配置系数（将领）'!W664,IF($H664="骑将",'[4]配置系数（将领）'!W664,IF($H664="弓将",'[5]配置系数（将领）'!W664,"")))</f>
        <v/>
      </c>
      <c r="Y664" s="208" t="str">
        <f ca="1">IF($H664="步将",'[3]配置系数（将领）'!X664,IF($H664="骑将",'[4]配置系数（将领）'!X664,IF($H664="弓将",'[5]配置系数（将领）'!X664,"")))</f>
        <v/>
      </c>
      <c r="Z664" s="208">
        <f>IF($H664="步将",'[3]配置系数（将领）'!Y664,IF($H664="骑将",'[4]配置系数（将领）'!Y664,IF($H664="弓将",'[5]配置系数（将领）'!Y664,"")))</f>
        <v>0</v>
      </c>
      <c r="AA664" s="208">
        <f>IF($H664="步将",'[3]配置系数（将领）'!Z664,IF($H664="骑将",'[4]配置系数（将领）'!Z664,IF($H664="弓将",'[5]配置系数（将领）'!Z664,"")))</f>
        <v>0</v>
      </c>
      <c r="AB664" s="208" t="str">
        <f ca="1">IF($H664="步将",'[3]配置系数（将领）'!AA664,IF($H664="骑将",'[4]配置系数（将领）'!AA664,IF($H664="弓将",'[5]配置系数（将领）'!AA664,"")))</f>
        <v/>
      </c>
      <c r="AC664" s="206">
        <f t="shared" ca="1" si="43"/>
        <v>1</v>
      </c>
    </row>
    <row r="665" spans="3:29" x14ac:dyDescent="0.15">
      <c r="C665" s="107">
        <v>657</v>
      </c>
      <c r="D665" s="69">
        <f>IFERROR(MATCH(C665,索引!J:J,0),D664)</f>
        <v>59</v>
      </c>
      <c r="E665" s="69">
        <f t="shared" si="40"/>
        <v>13</v>
      </c>
      <c r="F665" s="69">
        <f>INDEX(索引!$F:$F,D665,1)</f>
        <v>10052</v>
      </c>
      <c r="G665" s="69" t="str">
        <f>INDEX(索引!$E:$E,D665,1)</f>
        <v>诸葛瑾</v>
      </c>
      <c r="H665" s="69" t="str">
        <f>INDEX(索引!$G:$G,D665,1)</f>
        <v>骑将</v>
      </c>
      <c r="J665" s="208" t="str">
        <f ca="1">IF($H665="步将",'[3]配置系数（将领）'!I665,IF($H665="骑将",'[4]配置系数（将领）'!I665,IF($H665="弓将",'[5]配置系数（将领）'!I665,"")))</f>
        <v/>
      </c>
      <c r="K665" s="208" t="str">
        <f ca="1">IF($H665="步将",'[3]配置系数（将领）'!J665,IF($H665="骑将",'[4]配置系数（将领）'!J665,IF($H665="弓将",'[5]配置系数（将领）'!J665,"")))</f>
        <v/>
      </c>
      <c r="L665" s="208">
        <f>IF($H665="步将",'[3]配置系数（将领）'!K665,IF($H665="骑将",'[4]配置系数（将领）'!K665,IF($H665="弓将",'[5]配置系数（将领）'!K665,"")))</f>
        <v>0</v>
      </c>
      <c r="M665" s="208">
        <f>IF($H665="步将",'[3]配置系数（将领）'!L665,IF($H665="骑将",'[4]配置系数（将领）'!L665,IF($H665="弓将",'[5]配置系数（将领）'!L665,"")))</f>
        <v>0</v>
      </c>
      <c r="N665" s="208" t="str">
        <f ca="1">IF($H665="步将",'[3]配置系数（将领）'!M665,IF($H665="骑将",'[4]配置系数（将领）'!M665,IF($H665="弓将",'[5]配置系数（将领）'!M665,"")))</f>
        <v/>
      </c>
      <c r="O665" s="206">
        <f t="shared" ca="1" si="41"/>
        <v>1</v>
      </c>
      <c r="Q665" s="208" t="str">
        <f ca="1">IF($H665="步将",'[3]配置系数（将领）'!P665,IF($H665="骑将",'[4]配置系数（将领）'!P665,IF($H665="弓将",'[5]配置系数（将领）'!P665,"")))</f>
        <v/>
      </c>
      <c r="R665" s="208" t="str">
        <f ca="1">IF($H665="步将",'[3]配置系数（将领）'!Q665,IF($H665="骑将",'[4]配置系数（将领）'!Q665,IF($H665="弓将",'[5]配置系数（将领）'!Q665,"")))</f>
        <v/>
      </c>
      <c r="S665" s="208">
        <f>IF($H665="步将",'[3]配置系数（将领）'!R665,IF($H665="骑将",'[4]配置系数（将领）'!R665,IF($H665="弓将",'[5]配置系数（将领）'!R665,"")))</f>
        <v>0</v>
      </c>
      <c r="T665" s="208">
        <f>IF($H665="步将",'[3]配置系数（将领）'!S665,IF($H665="骑将",'[4]配置系数（将领）'!S665,IF($H665="弓将",'[5]配置系数（将领）'!S665,"")))</f>
        <v>0</v>
      </c>
      <c r="U665" s="208" t="str">
        <f ca="1">IF($H665="步将",'[3]配置系数（将领）'!T665,IF($H665="骑将",'[4]配置系数（将领）'!T665,IF($H665="弓将",'[5]配置系数（将领）'!T665,"")))</f>
        <v/>
      </c>
      <c r="V665" s="206">
        <f t="shared" ca="1" si="42"/>
        <v>1</v>
      </c>
      <c r="X665" s="208" t="str">
        <f ca="1">IF($H665="步将",'[3]配置系数（将领）'!W665,IF($H665="骑将",'[4]配置系数（将领）'!W665,IF($H665="弓将",'[5]配置系数（将领）'!W665,"")))</f>
        <v/>
      </c>
      <c r="Y665" s="208" t="str">
        <f ca="1">IF($H665="步将",'[3]配置系数（将领）'!X665,IF($H665="骑将",'[4]配置系数（将领）'!X665,IF($H665="弓将",'[5]配置系数（将领）'!X665,"")))</f>
        <v/>
      </c>
      <c r="Z665" s="208">
        <f>IF($H665="步将",'[3]配置系数（将领）'!Y665,IF($H665="骑将",'[4]配置系数（将领）'!Y665,IF($H665="弓将",'[5]配置系数（将领）'!Y665,"")))</f>
        <v>0</v>
      </c>
      <c r="AA665" s="208">
        <f>IF($H665="步将",'[3]配置系数（将领）'!Z665,IF($H665="骑将",'[4]配置系数（将领）'!Z665,IF($H665="弓将",'[5]配置系数（将领）'!Z665,"")))</f>
        <v>0</v>
      </c>
      <c r="AB665" s="208" t="str">
        <f ca="1">IF($H665="步将",'[3]配置系数（将领）'!AA665,IF($H665="骑将",'[4]配置系数（将领）'!AA665,IF($H665="弓将",'[5]配置系数（将领）'!AA665,"")))</f>
        <v/>
      </c>
      <c r="AC665" s="206">
        <f t="shared" ca="1" si="43"/>
        <v>1</v>
      </c>
    </row>
    <row r="666" spans="3:29" x14ac:dyDescent="0.15">
      <c r="C666" s="107">
        <v>658</v>
      </c>
      <c r="D666" s="69">
        <f>IFERROR(MATCH(C666,索引!J:J,0),D665)</f>
        <v>59</v>
      </c>
      <c r="E666" s="69">
        <f t="shared" si="40"/>
        <v>14</v>
      </c>
      <c r="F666" s="69">
        <f>INDEX(索引!$F:$F,D666,1)</f>
        <v>10052</v>
      </c>
      <c r="G666" s="69" t="str">
        <f>INDEX(索引!$E:$E,D666,1)</f>
        <v>诸葛瑾</v>
      </c>
      <c r="H666" s="69" t="str">
        <f>INDEX(索引!$G:$G,D666,1)</f>
        <v>骑将</v>
      </c>
      <c r="J666" s="208" t="str">
        <f ca="1">IF($H666="步将",'[3]配置系数（将领）'!I666,IF($H666="骑将",'[4]配置系数（将领）'!I666,IF($H666="弓将",'[5]配置系数（将领）'!I666,"")))</f>
        <v/>
      </c>
      <c r="K666" s="208" t="str">
        <f ca="1">IF($H666="步将",'[3]配置系数（将领）'!J666,IF($H666="骑将",'[4]配置系数（将领）'!J666,IF($H666="弓将",'[5]配置系数（将领）'!J666,"")))</f>
        <v/>
      </c>
      <c r="L666" s="208">
        <f>IF($H666="步将",'[3]配置系数（将领）'!K666,IF($H666="骑将",'[4]配置系数（将领）'!K666,IF($H666="弓将",'[5]配置系数（将领）'!K666,"")))</f>
        <v>0</v>
      </c>
      <c r="M666" s="208">
        <f>IF($H666="步将",'[3]配置系数（将领）'!L666,IF($H666="骑将",'[4]配置系数（将领）'!L666,IF($H666="弓将",'[5]配置系数（将领）'!L666,"")))</f>
        <v>0</v>
      </c>
      <c r="N666" s="208" t="str">
        <f ca="1">IF($H666="步将",'[3]配置系数（将领）'!M666,IF($H666="骑将",'[4]配置系数（将领）'!M666,IF($H666="弓将",'[5]配置系数（将领）'!M666,"")))</f>
        <v/>
      </c>
      <c r="O666" s="206">
        <f t="shared" ca="1" si="41"/>
        <v>1</v>
      </c>
      <c r="Q666" s="208" t="str">
        <f ca="1">IF($H666="步将",'[3]配置系数（将领）'!P666,IF($H666="骑将",'[4]配置系数（将领）'!P666,IF($H666="弓将",'[5]配置系数（将领）'!P666,"")))</f>
        <v/>
      </c>
      <c r="R666" s="208" t="str">
        <f ca="1">IF($H666="步将",'[3]配置系数（将领）'!Q666,IF($H666="骑将",'[4]配置系数（将领）'!Q666,IF($H666="弓将",'[5]配置系数（将领）'!Q666,"")))</f>
        <v/>
      </c>
      <c r="S666" s="208">
        <f>IF($H666="步将",'[3]配置系数（将领）'!R666,IF($H666="骑将",'[4]配置系数（将领）'!R666,IF($H666="弓将",'[5]配置系数（将领）'!R666,"")))</f>
        <v>0</v>
      </c>
      <c r="T666" s="208">
        <f>IF($H666="步将",'[3]配置系数（将领）'!S666,IF($H666="骑将",'[4]配置系数（将领）'!S666,IF($H666="弓将",'[5]配置系数（将领）'!S666,"")))</f>
        <v>0</v>
      </c>
      <c r="U666" s="208" t="str">
        <f ca="1">IF($H666="步将",'[3]配置系数（将领）'!T666,IF($H666="骑将",'[4]配置系数（将领）'!T666,IF($H666="弓将",'[5]配置系数（将领）'!T666,"")))</f>
        <v/>
      </c>
      <c r="V666" s="206">
        <f t="shared" ca="1" si="42"/>
        <v>1</v>
      </c>
      <c r="X666" s="208" t="str">
        <f ca="1">IF($H666="步将",'[3]配置系数（将领）'!W666,IF($H666="骑将",'[4]配置系数（将领）'!W666,IF($H666="弓将",'[5]配置系数（将领）'!W666,"")))</f>
        <v/>
      </c>
      <c r="Y666" s="208" t="str">
        <f ca="1">IF($H666="步将",'[3]配置系数（将领）'!X666,IF($H666="骑将",'[4]配置系数（将领）'!X666,IF($H666="弓将",'[5]配置系数（将领）'!X666,"")))</f>
        <v/>
      </c>
      <c r="Z666" s="208">
        <f>IF($H666="步将",'[3]配置系数（将领）'!Y666,IF($H666="骑将",'[4]配置系数（将领）'!Y666,IF($H666="弓将",'[5]配置系数（将领）'!Y666,"")))</f>
        <v>0</v>
      </c>
      <c r="AA666" s="208">
        <f>IF($H666="步将",'[3]配置系数（将领）'!Z666,IF($H666="骑将",'[4]配置系数（将领）'!Z666,IF($H666="弓将",'[5]配置系数（将领）'!Z666,"")))</f>
        <v>0</v>
      </c>
      <c r="AB666" s="208" t="str">
        <f ca="1">IF($H666="步将",'[3]配置系数（将领）'!AA666,IF($H666="骑将",'[4]配置系数（将领）'!AA666,IF($H666="弓将",'[5]配置系数（将领）'!AA666,"")))</f>
        <v/>
      </c>
      <c r="AC666" s="206">
        <f t="shared" ca="1" si="43"/>
        <v>1</v>
      </c>
    </row>
    <row r="667" spans="3:29" x14ac:dyDescent="0.15">
      <c r="C667" s="107">
        <v>659</v>
      </c>
      <c r="D667" s="69">
        <f>IFERROR(MATCH(C667,索引!J:J,0),D666)</f>
        <v>59</v>
      </c>
      <c r="E667" s="69">
        <f t="shared" si="40"/>
        <v>15</v>
      </c>
      <c r="F667" s="69">
        <f>INDEX(索引!$F:$F,D667,1)</f>
        <v>10052</v>
      </c>
      <c r="G667" s="69" t="str">
        <f>INDEX(索引!$E:$E,D667,1)</f>
        <v>诸葛瑾</v>
      </c>
      <c r="H667" s="69" t="str">
        <f>INDEX(索引!$G:$G,D667,1)</f>
        <v>骑将</v>
      </c>
      <c r="J667" s="208" t="str">
        <f ca="1">IF($H667="步将",'[3]配置系数（将领）'!I667,IF($H667="骑将",'[4]配置系数（将领）'!I667,IF($H667="弓将",'[5]配置系数（将领）'!I667,"")))</f>
        <v/>
      </c>
      <c r="K667" s="208" t="str">
        <f ca="1">IF($H667="步将",'[3]配置系数（将领）'!J667,IF($H667="骑将",'[4]配置系数（将领）'!J667,IF($H667="弓将",'[5]配置系数（将领）'!J667,"")))</f>
        <v/>
      </c>
      <c r="L667" s="208">
        <f>IF($H667="步将",'[3]配置系数（将领）'!K667,IF($H667="骑将",'[4]配置系数（将领）'!K667,IF($H667="弓将",'[5]配置系数（将领）'!K667,"")))</f>
        <v>0</v>
      </c>
      <c r="M667" s="208">
        <f>IF($H667="步将",'[3]配置系数（将领）'!L667,IF($H667="骑将",'[4]配置系数（将领）'!L667,IF($H667="弓将",'[5]配置系数（将领）'!L667,"")))</f>
        <v>0</v>
      </c>
      <c r="N667" s="208" t="str">
        <f ca="1">IF($H667="步将",'[3]配置系数（将领）'!M667,IF($H667="骑将",'[4]配置系数（将领）'!M667,IF($H667="弓将",'[5]配置系数（将领）'!M667,"")))</f>
        <v/>
      </c>
      <c r="O667" s="206">
        <f t="shared" ca="1" si="41"/>
        <v>1</v>
      </c>
      <c r="Q667" s="208" t="str">
        <f ca="1">IF($H667="步将",'[3]配置系数（将领）'!P667,IF($H667="骑将",'[4]配置系数（将领）'!P667,IF($H667="弓将",'[5]配置系数（将领）'!P667,"")))</f>
        <v/>
      </c>
      <c r="R667" s="208" t="str">
        <f ca="1">IF($H667="步将",'[3]配置系数（将领）'!Q667,IF($H667="骑将",'[4]配置系数（将领）'!Q667,IF($H667="弓将",'[5]配置系数（将领）'!Q667,"")))</f>
        <v/>
      </c>
      <c r="S667" s="208">
        <f>IF($H667="步将",'[3]配置系数（将领）'!R667,IF($H667="骑将",'[4]配置系数（将领）'!R667,IF($H667="弓将",'[5]配置系数（将领）'!R667,"")))</f>
        <v>0</v>
      </c>
      <c r="T667" s="208">
        <f>IF($H667="步将",'[3]配置系数（将领）'!S667,IF($H667="骑将",'[4]配置系数（将领）'!S667,IF($H667="弓将",'[5]配置系数（将领）'!S667,"")))</f>
        <v>0</v>
      </c>
      <c r="U667" s="208" t="str">
        <f ca="1">IF($H667="步将",'[3]配置系数（将领）'!T667,IF($H667="骑将",'[4]配置系数（将领）'!T667,IF($H667="弓将",'[5]配置系数（将领）'!T667,"")))</f>
        <v/>
      </c>
      <c r="V667" s="206">
        <f t="shared" ca="1" si="42"/>
        <v>1</v>
      </c>
      <c r="X667" s="208" t="str">
        <f ca="1">IF($H667="步将",'[3]配置系数（将领）'!W667,IF($H667="骑将",'[4]配置系数（将领）'!W667,IF($H667="弓将",'[5]配置系数（将领）'!W667,"")))</f>
        <v/>
      </c>
      <c r="Y667" s="208" t="str">
        <f ca="1">IF($H667="步将",'[3]配置系数（将领）'!X667,IF($H667="骑将",'[4]配置系数（将领）'!X667,IF($H667="弓将",'[5]配置系数（将领）'!X667,"")))</f>
        <v/>
      </c>
      <c r="Z667" s="208">
        <f>IF($H667="步将",'[3]配置系数（将领）'!Y667,IF($H667="骑将",'[4]配置系数（将领）'!Y667,IF($H667="弓将",'[5]配置系数（将领）'!Y667,"")))</f>
        <v>0</v>
      </c>
      <c r="AA667" s="208">
        <f>IF($H667="步将",'[3]配置系数（将领）'!Z667,IF($H667="骑将",'[4]配置系数（将领）'!Z667,IF($H667="弓将",'[5]配置系数（将领）'!Z667,"")))</f>
        <v>0</v>
      </c>
      <c r="AB667" s="208" t="str">
        <f ca="1">IF($H667="步将",'[3]配置系数（将领）'!AA667,IF($H667="骑将",'[4]配置系数（将领）'!AA667,IF($H667="弓将",'[5]配置系数（将领）'!AA667,"")))</f>
        <v/>
      </c>
      <c r="AC667" s="206">
        <f t="shared" ca="1" si="43"/>
        <v>1</v>
      </c>
    </row>
    <row r="668" spans="3:29" x14ac:dyDescent="0.15">
      <c r="C668" s="107">
        <v>660</v>
      </c>
      <c r="D668" s="69">
        <f>IFERROR(MATCH(C668,索引!J:J,0),D667)</f>
        <v>60</v>
      </c>
      <c r="E668" s="69">
        <f t="shared" si="40"/>
        <v>1</v>
      </c>
      <c r="F668" s="69">
        <f>INDEX(索引!$F:$F,D668,1)</f>
        <v>10053</v>
      </c>
      <c r="G668" s="69" t="str">
        <f>INDEX(索引!$E:$E,D668,1)</f>
        <v>典韦</v>
      </c>
      <c r="H668" s="69" t="str">
        <f>INDEX(索引!$G:$G,D668,1)</f>
        <v>步将</v>
      </c>
      <c r="J668" s="208" t="str">
        <f ca="1">IF($H668="步将",'[3]配置系数（将领）'!I668,IF($H668="骑将",'[4]配置系数（将领）'!I668,IF($H668="弓将",'[5]配置系数（将领）'!I668,"")))</f>
        <v>1005300000101</v>
      </c>
      <c r="K668" s="208" t="str">
        <f ca="1">IF($H668="步将",'[3]配置系数（将领）'!J668,IF($H668="骑将",'[4]配置系数（将领）'!J668,IF($H668="弓将",'[5]配置系数（将领）'!J668,"")))</f>
        <v>普通攻击:对单体敌人造成{0}%的武力伤害</v>
      </c>
      <c r="L668" s="208">
        <f>IF($H668="步将",'[3]配置系数（将领）'!K668,IF($H668="骑将",'[4]配置系数（将领）'!K668,IF($H668="弓将",'[5]配置系数（将领）'!K668,"")))</f>
        <v>0</v>
      </c>
      <c r="M668" s="208">
        <f>IF($H668="步将",'[3]配置系数（将领）'!L668,IF($H668="骑将",'[4]配置系数（将领）'!L668,IF($H668="弓将",'[5]配置系数（将领）'!L668,"")))</f>
        <v>0</v>
      </c>
      <c r="N668" s="208" t="str">
        <f ca="1">IF($H668="步将",'[3]配置系数（将领）'!M668,IF($H668="骑将",'[4]配置系数（将领）'!M668,IF($H668="弓将",'[5]配置系数（将领）'!M668,"")))</f>
        <v>0.25+0.25+0.25+0.25+0.25+0.25+0.25+0.25+0.25+0.25+0.25+0.25+0.25+0.25+0.25+0.25+0.25</v>
      </c>
      <c r="O668" s="206">
        <f t="shared" ca="1" si="41"/>
        <v>100</v>
      </c>
      <c r="Q668" s="208" t="str">
        <f ca="1">IF($H668="步将",'[3]配置系数（将领）'!P668,IF($H668="骑将",'[4]配置系数（将领）'!P668,IF($H668="弓将",'[5]配置系数（将领）'!P668,"")))</f>
        <v/>
      </c>
      <c r="R668" s="208" t="str">
        <f ca="1">IF($H668="步将",'[3]配置系数（将领）'!Q668,IF($H668="骑将",'[4]配置系数（将领）'!Q668,IF($H668="弓将",'[5]配置系数（将领）'!Q668,"")))</f>
        <v/>
      </c>
      <c r="S668" s="208">
        <f>IF($H668="步将",'[3]配置系数（将领）'!R668,IF($H668="骑将",'[4]配置系数（将领）'!R668,IF($H668="弓将",'[5]配置系数（将领）'!R668,"")))</f>
        <v>0</v>
      </c>
      <c r="T668" s="208">
        <f>IF($H668="步将",'[3]配置系数（将领）'!S668,IF($H668="骑将",'[4]配置系数（将领）'!S668,IF($H668="弓将",'[5]配置系数（将领）'!S668,"")))</f>
        <v>0</v>
      </c>
      <c r="U668" s="208" t="str">
        <f ca="1">IF($H668="步将",'[3]配置系数（将领）'!T668,IF($H668="骑将",'[4]配置系数（将领）'!T668,IF($H668="弓将",'[5]配置系数（将领）'!T668,"")))</f>
        <v/>
      </c>
      <c r="V668" s="206">
        <f t="shared" ca="1" si="42"/>
        <v>1</v>
      </c>
      <c r="X668" s="208" t="str">
        <f ca="1">IF($H668="步将",'[3]配置系数（将领）'!W668,IF($H668="骑将",'[4]配置系数（将领）'!W668,IF($H668="弓将",'[5]配置系数（将领）'!W668,"")))</f>
        <v/>
      </c>
      <c r="Y668" s="208" t="str">
        <f ca="1">IF($H668="步将",'[3]配置系数（将领）'!X668,IF($H668="骑将",'[4]配置系数（将领）'!X668,IF($H668="弓将",'[5]配置系数（将领）'!X668,"")))</f>
        <v/>
      </c>
      <c r="Z668" s="208">
        <f>IF($H668="步将",'[3]配置系数（将领）'!Y668,IF($H668="骑将",'[4]配置系数（将领）'!Y668,IF($H668="弓将",'[5]配置系数（将领）'!Y668,"")))</f>
        <v>0</v>
      </c>
      <c r="AA668" s="208">
        <f>IF($H668="步将",'[3]配置系数（将领）'!Z668,IF($H668="骑将",'[4]配置系数（将领）'!Z668,IF($H668="弓将",'[5]配置系数（将领）'!Z668,"")))</f>
        <v>0</v>
      </c>
      <c r="AB668" s="208" t="str">
        <f ca="1">IF($H668="步将",'[3]配置系数（将领）'!AA668,IF($H668="骑将",'[4]配置系数（将领）'!AA668,IF($H668="弓将",'[5]配置系数（将领）'!AA668,"")))</f>
        <v/>
      </c>
      <c r="AC668" s="206">
        <f t="shared" ca="1" si="43"/>
        <v>1</v>
      </c>
    </row>
    <row r="669" spans="3:29" x14ac:dyDescent="0.15">
      <c r="C669" s="107">
        <v>661</v>
      </c>
      <c r="D669" s="69">
        <f>IFERROR(MATCH(C669,索引!J:J,0),D668)</f>
        <v>60</v>
      </c>
      <c r="E669" s="69">
        <f t="shared" si="40"/>
        <v>2</v>
      </c>
      <c r="F669" s="69">
        <f>INDEX(索引!$F:$F,D669,1)</f>
        <v>10053</v>
      </c>
      <c r="G669" s="69" t="str">
        <f>INDEX(索引!$E:$E,D669,1)</f>
        <v>典韦</v>
      </c>
      <c r="H669" s="69" t="str">
        <f>INDEX(索引!$G:$G,D669,1)</f>
        <v>步将</v>
      </c>
      <c r="J669" s="208" t="str">
        <f ca="1">IF($H669="步将",'[3]配置系数（将领）'!I669,IF($H669="骑将",'[4]配置系数（将领）'!I669,IF($H669="弓将",'[5]配置系数（将领）'!I669,"")))</f>
        <v>1005300000201</v>
      </c>
      <c r="K669" s="208" t="str">
        <f ca="1">IF($H669="步将",'[3]配置系数（将领）'!J669,IF($H669="骑将",'[4]配置系数（将领）'!J669,IF($H669="弓将",'[5]配置系数（将领）'!J669,"")))</f>
        <v>怒气技能:典韦对范围内最多3个敌人造成自身攻击{0}%的武力伤害并使其击飞，技能结束后生成一个护盾，护盾值为技能伤害的{1}%。（护盾可驱散）</v>
      </c>
      <c r="L669" s="208">
        <f>IF($H669="步将",'[3]配置系数（将领）'!K669,IF($H669="骑将",'[4]配置系数（将领）'!K669,IF($H669="弓将",'[5]配置系数（将领）'!K669,"")))</f>
        <v>0</v>
      </c>
      <c r="M669" s="208">
        <f>IF($H669="步将",'[3]配置系数（将领）'!L669,IF($H669="骑将",'[4]配置系数（将领）'!L669,IF($H669="弓将",'[5]配置系数（将领）'!L669,"")))</f>
        <v>0</v>
      </c>
      <c r="N669" s="208" t="str">
        <f ca="1">IF($H669="步将",'[3]配置系数（将领）'!M669,IF($H669="骑将",'[4]配置系数（将领）'!M669,IF($H669="弓将",'[5]配置系数（将领）'!M669,"")))</f>
        <v>0.68+0.77+0.86+0.95+1.04+1.13+1.22+1.31+1.4+1.49+1.58+1.67+1.76+1.85+1.94+2.03+2.12</v>
      </c>
      <c r="O669" s="206">
        <f t="shared" ca="1" si="41"/>
        <v>100</v>
      </c>
      <c r="Q669" s="208" t="str">
        <f ca="1">IF($H669="步将",'[3]配置系数（将领）'!P669,IF($H669="骑将",'[4]配置系数（将领）'!P669,IF($H669="弓将",'[5]配置系数（将领）'!P669,"")))</f>
        <v/>
      </c>
      <c r="R669" s="208" t="str">
        <f ca="1">IF($H669="步将",'[3]配置系数（将领）'!Q669,IF($H669="骑将",'[4]配置系数（将领）'!Q669,IF($H669="弓将",'[5]配置系数（将领）'!Q669,"")))</f>
        <v/>
      </c>
      <c r="S669" s="208">
        <f>IF($H669="步将",'[3]配置系数（将领）'!R669,IF($H669="骑将",'[4]配置系数（将领）'!R669,IF($H669="弓将",'[5]配置系数（将领）'!R669,"")))</f>
        <v>0</v>
      </c>
      <c r="T669" s="208">
        <f>IF($H669="步将",'[3]配置系数（将领）'!S669,IF($H669="骑将",'[4]配置系数（将领）'!S669,IF($H669="弓将",'[5]配置系数（将领）'!S669,"")))</f>
        <v>0</v>
      </c>
      <c r="U669" s="208" t="str">
        <f ca="1">IF($H669="步将",'[3]配置系数（将领）'!T669,IF($H669="骑将",'[4]配置系数（将领）'!T669,IF($H669="弓将",'[5]配置系数（将领）'!T669,"")))</f>
        <v/>
      </c>
      <c r="V669" s="206">
        <f t="shared" ca="1" si="42"/>
        <v>1</v>
      </c>
      <c r="X669" s="208" t="str">
        <f ca="1">IF($H669="步将",'[3]配置系数（将领）'!W669,IF($H669="骑将",'[4]配置系数（将领）'!W669,IF($H669="弓将",'[5]配置系数（将领）'!W669,"")))</f>
        <v/>
      </c>
      <c r="Y669" s="208" t="str">
        <f ca="1">IF($H669="步将",'[3]配置系数（将领）'!X669,IF($H669="骑将",'[4]配置系数（将领）'!X669,IF($H669="弓将",'[5]配置系数（将领）'!X669,"")))</f>
        <v/>
      </c>
      <c r="Z669" s="208">
        <f>IF($H669="步将",'[3]配置系数（将领）'!Y669,IF($H669="骑将",'[4]配置系数（将领）'!Y669,IF($H669="弓将",'[5]配置系数（将领）'!Y669,"")))</f>
        <v>0</v>
      </c>
      <c r="AA669" s="208">
        <f>IF($H669="步将",'[3]配置系数（将领）'!Z669,IF($H669="骑将",'[4]配置系数（将领）'!Z669,IF($H669="弓将",'[5]配置系数（将领）'!Z669,"")))</f>
        <v>0</v>
      </c>
      <c r="AB669" s="208" t="str">
        <f ca="1">IF($H669="步将",'[3]配置系数（将领）'!AA669,IF($H669="骑将",'[4]配置系数（将领）'!AA669,IF($H669="弓将",'[5]配置系数（将领）'!AA669,"")))</f>
        <v/>
      </c>
      <c r="AC669" s="206">
        <f t="shared" ca="1" si="43"/>
        <v>1</v>
      </c>
    </row>
    <row r="670" spans="3:29" x14ac:dyDescent="0.15">
      <c r="C670" s="107">
        <v>662</v>
      </c>
      <c r="D670" s="69">
        <f>IFERROR(MATCH(C670,索引!J:J,0),D669)</f>
        <v>60</v>
      </c>
      <c r="E670" s="69">
        <f t="shared" si="40"/>
        <v>3</v>
      </c>
      <c r="F670" s="69">
        <f>INDEX(索引!$F:$F,D670,1)</f>
        <v>10053</v>
      </c>
      <c r="G670" s="69" t="str">
        <f>INDEX(索引!$E:$E,D670,1)</f>
        <v>典韦</v>
      </c>
      <c r="H670" s="69" t="str">
        <f>INDEX(索引!$G:$G,D670,1)</f>
        <v>步将</v>
      </c>
      <c r="J670" s="208" t="str">
        <f ca="1">IF($H670="步将",'[3]配置系数（将领）'!I670,IF($H670="骑将",'[4]配置系数（将领）'!I670,IF($H670="弓将",'[5]配置系数（将领）'!I670,"")))</f>
        <v>1005300000202</v>
      </c>
      <c r="K670" s="208" t="str">
        <f ca="1">IF($H670="步将",'[3]配置系数（将领）'!J670,IF($H670="骑将",'[4]配置系数（将领）'!J670,IF($H670="弓将",'[5]配置系数（将领）'!J670,"")))</f>
        <v>怒气技能:典韦对范围内最多3个敌人造成自身攻击{0}%的武力伤害并使其击飞，技能结束后生成一个护盾，护盾值为技能伤害的{1}%。（护盾可驱散）</v>
      </c>
      <c r="L670" s="208">
        <f>IF($H670="步将",'[3]配置系数（将领）'!K670,IF($H670="骑将",'[4]配置系数（将领）'!K670,IF($H670="弓将",'[5]配置系数（将领）'!K670,"")))</f>
        <v>0</v>
      </c>
      <c r="M670" s="208">
        <f>IF($H670="步将",'[3]配置系数（将领）'!L670,IF($H670="骑将",'[4]配置系数（将领）'!L670,IF($H670="弓将",'[5]配置系数（将领）'!L670,"")))</f>
        <v>0</v>
      </c>
      <c r="N670" s="208" t="str">
        <f ca="1">IF($H670="步将",'[3]配置系数（将领）'!M670,IF($H670="骑将",'[4]配置系数（将领）'!M670,IF($H670="弓将",'[5]配置系数（将领）'!M670,"")))</f>
        <v>0.8+0.95+1.1+1.25+1.4+1.55+1.7+1.85+2+2.15+2.3+2.45+2.6+2.75+2.9+3.05+3.2</v>
      </c>
      <c r="O670" s="206">
        <f t="shared" ca="1" si="41"/>
        <v>100</v>
      </c>
      <c r="Q670" s="208" t="str">
        <f ca="1">IF($H670="步将",'[3]配置系数（将领）'!P670,IF($H670="骑将",'[4]配置系数（将领）'!P670,IF($H670="弓将",'[5]配置系数（将领）'!P670,"")))</f>
        <v/>
      </c>
      <c r="R670" s="208" t="str">
        <f ca="1">IF($H670="步将",'[3]配置系数（将领）'!Q670,IF($H670="骑将",'[4]配置系数（将领）'!Q670,IF($H670="弓将",'[5]配置系数（将领）'!Q670,"")))</f>
        <v/>
      </c>
      <c r="S670" s="208">
        <f>IF($H670="步将",'[3]配置系数（将领）'!R670,IF($H670="骑将",'[4]配置系数（将领）'!R670,IF($H670="弓将",'[5]配置系数（将领）'!R670,"")))</f>
        <v>0</v>
      </c>
      <c r="T670" s="208">
        <f>IF($H670="步将",'[3]配置系数（将领）'!S670,IF($H670="骑将",'[4]配置系数（将领）'!S670,IF($H670="弓将",'[5]配置系数（将领）'!S670,"")))</f>
        <v>0</v>
      </c>
      <c r="U670" s="208" t="str">
        <f ca="1">IF($H670="步将",'[3]配置系数（将领）'!T670,IF($H670="骑将",'[4]配置系数（将领）'!T670,IF($H670="弓将",'[5]配置系数（将领）'!T670,"")))</f>
        <v/>
      </c>
      <c r="V670" s="206">
        <f t="shared" ca="1" si="42"/>
        <v>1</v>
      </c>
      <c r="X670" s="208" t="str">
        <f ca="1">IF($H670="步将",'[3]配置系数（将领）'!W670,IF($H670="骑将",'[4]配置系数（将领）'!W670,IF($H670="弓将",'[5]配置系数（将领）'!W670,"")))</f>
        <v/>
      </c>
      <c r="Y670" s="208" t="str">
        <f ca="1">IF($H670="步将",'[3]配置系数（将领）'!X670,IF($H670="骑将",'[4]配置系数（将领）'!X670,IF($H670="弓将",'[5]配置系数（将领）'!X670,"")))</f>
        <v/>
      </c>
      <c r="Z670" s="208">
        <f>IF($H670="步将",'[3]配置系数（将领）'!Y670,IF($H670="骑将",'[4]配置系数（将领）'!Y670,IF($H670="弓将",'[5]配置系数（将领）'!Y670,"")))</f>
        <v>0</v>
      </c>
      <c r="AA670" s="208">
        <f>IF($H670="步将",'[3]配置系数（将领）'!Z670,IF($H670="骑将",'[4]配置系数（将领）'!Z670,IF($H670="弓将",'[5]配置系数（将领）'!Z670,"")))</f>
        <v>0</v>
      </c>
      <c r="AB670" s="208" t="str">
        <f ca="1">IF($H670="步将",'[3]配置系数（将领）'!AA670,IF($H670="骑将",'[4]配置系数（将领）'!AA670,IF($H670="弓将",'[5]配置系数（将领）'!AA670,"")))</f>
        <v/>
      </c>
      <c r="AC670" s="206">
        <f t="shared" ca="1" si="43"/>
        <v>1</v>
      </c>
    </row>
    <row r="671" spans="3:29" x14ac:dyDescent="0.15">
      <c r="C671" s="107">
        <v>663</v>
      </c>
      <c r="D671" s="69">
        <f>IFERROR(MATCH(C671,索引!J:J,0),D670)</f>
        <v>60</v>
      </c>
      <c r="E671" s="69">
        <f t="shared" si="40"/>
        <v>4</v>
      </c>
      <c r="F671" s="69">
        <f>INDEX(索引!$F:$F,D671,1)</f>
        <v>10053</v>
      </c>
      <c r="G671" s="69" t="str">
        <f>INDEX(索引!$E:$E,D671,1)</f>
        <v>典韦</v>
      </c>
      <c r="H671" s="69" t="str">
        <f>INDEX(索引!$G:$G,D671,1)</f>
        <v>步将</v>
      </c>
      <c r="J671" s="208" t="str">
        <f ca="1">IF($H671="步将",'[3]配置系数（将领）'!I671,IF($H671="骑将",'[4]配置系数（将领）'!I671,IF($H671="弓将",'[5]配置系数（将领）'!I671,"")))</f>
        <v>1005300000203</v>
      </c>
      <c r="K671" s="208" t="str">
        <f ca="1">IF($H671="步将",'[3]配置系数（将领）'!J671,IF($H671="骑将",'[4]配置系数（将领）'!J671,IF($H671="弓将",'[5]配置系数（将领）'!J671,"")))</f>
        <v>怒气技能:典韦对范围内最多3个敌人造成自身攻击{0}%的武力伤害并使其击飞，技能结束后生成一个护盾，护盾值为技能伤害的{1}%。（护盾可驱散）</v>
      </c>
      <c r="L671" s="208">
        <f>IF($H671="步将",'[3]配置系数（将领）'!K671,IF($H671="骑将",'[4]配置系数（将领）'!K671,IF($H671="弓将",'[5]配置系数（将领）'!K671,"")))</f>
        <v>0</v>
      </c>
      <c r="M671" s="208">
        <f>IF($H671="步将",'[3]配置系数（将领）'!L671,IF($H671="骑将",'[4]配置系数（将领）'!L671,IF($H671="弓将",'[5]配置系数（将领）'!L671,"")))</f>
        <v>0</v>
      </c>
      <c r="N671" s="208" t="str">
        <f ca="1">IF($H671="步将",'[3]配置系数（将领）'!M671,IF($H671="骑将",'[4]配置系数（将领）'!M671,IF($H671="弓将",'[5]配置系数（将领）'!M671,"")))</f>
        <v>0++++++++++++++++</v>
      </c>
      <c r="O671" s="206">
        <f t="shared" ca="1" si="41"/>
        <v>1</v>
      </c>
      <c r="Q671" s="208" t="str">
        <f ca="1">IF($H671="步将",'[3]配置系数（将领）'!P671,IF($H671="骑将",'[4]配置系数（将领）'!P671,IF($H671="弓将",'[5]配置系数（将领）'!P671,"")))</f>
        <v/>
      </c>
      <c r="R671" s="208" t="str">
        <f ca="1">IF($H671="步将",'[3]配置系数（将领）'!Q671,IF($H671="骑将",'[4]配置系数（将领）'!Q671,IF($H671="弓将",'[5]配置系数（将领）'!Q671,"")))</f>
        <v/>
      </c>
      <c r="S671" s="208">
        <f>IF($H671="步将",'[3]配置系数（将领）'!R671,IF($H671="骑将",'[4]配置系数（将领）'!R671,IF($H671="弓将",'[5]配置系数（将领）'!R671,"")))</f>
        <v>0</v>
      </c>
      <c r="T671" s="208">
        <f>IF($H671="步将",'[3]配置系数（将领）'!S671,IF($H671="骑将",'[4]配置系数（将领）'!S671,IF($H671="弓将",'[5]配置系数（将领）'!S671,"")))</f>
        <v>0</v>
      </c>
      <c r="U671" s="208" t="str">
        <f ca="1">IF($H671="步将",'[3]配置系数（将领）'!T671,IF($H671="骑将",'[4]配置系数（将领）'!T671,IF($H671="弓将",'[5]配置系数（将领）'!T671,"")))</f>
        <v/>
      </c>
      <c r="V671" s="206">
        <f t="shared" ca="1" si="42"/>
        <v>1</v>
      </c>
      <c r="X671" s="208" t="str">
        <f ca="1">IF($H671="步将",'[3]配置系数（将领）'!W671,IF($H671="骑将",'[4]配置系数（将领）'!W671,IF($H671="弓将",'[5]配置系数（将领）'!W671,"")))</f>
        <v/>
      </c>
      <c r="Y671" s="208" t="str">
        <f ca="1">IF($H671="步将",'[3]配置系数（将领）'!X671,IF($H671="骑将",'[4]配置系数（将领）'!X671,IF($H671="弓将",'[5]配置系数（将领）'!X671,"")))</f>
        <v/>
      </c>
      <c r="Z671" s="208">
        <f>IF($H671="步将",'[3]配置系数（将领）'!Y671,IF($H671="骑将",'[4]配置系数（将领）'!Y671,IF($H671="弓将",'[5]配置系数（将领）'!Y671,"")))</f>
        <v>0</v>
      </c>
      <c r="AA671" s="208">
        <f>IF($H671="步将",'[3]配置系数（将领）'!Z671,IF($H671="骑将",'[4]配置系数（将领）'!Z671,IF($H671="弓将",'[5]配置系数（将领）'!Z671,"")))</f>
        <v>0</v>
      </c>
      <c r="AB671" s="208" t="str">
        <f ca="1">IF($H671="步将",'[3]配置系数（将领）'!AA671,IF($H671="骑将",'[4]配置系数（将领）'!AA671,IF($H671="弓将",'[5]配置系数（将领）'!AA671,"")))</f>
        <v/>
      </c>
      <c r="AC671" s="206">
        <f t="shared" ca="1" si="43"/>
        <v>1</v>
      </c>
    </row>
    <row r="672" spans="3:29" x14ac:dyDescent="0.15">
      <c r="C672" s="107">
        <v>664</v>
      </c>
      <c r="D672" s="69">
        <f>IFERROR(MATCH(C672,索引!J:J,0),D671)</f>
        <v>60</v>
      </c>
      <c r="E672" s="69">
        <f t="shared" si="40"/>
        <v>5</v>
      </c>
      <c r="F672" s="69">
        <f>INDEX(索引!$F:$F,D672,1)</f>
        <v>10053</v>
      </c>
      <c r="G672" s="69" t="str">
        <f>INDEX(索引!$E:$E,D672,1)</f>
        <v>典韦</v>
      </c>
      <c r="H672" s="69" t="str">
        <f>INDEX(索引!$G:$G,D672,1)</f>
        <v>步将</v>
      </c>
      <c r="J672" s="208" t="str">
        <f ca="1">IF($H672="步将",'[3]配置系数（将领）'!I672,IF($H672="骑将",'[4]配置系数（将领）'!I672,IF($H672="弓将",'[5]配置系数（将领）'!I672,"")))</f>
        <v>1005300000301</v>
      </c>
      <c r="K672" s="208" t="str">
        <f ca="1">IF($H672="步将",'[3]配置系数（将领）'!J672,IF($H672="骑将",'[4]配置系数（将领）'!J672,IF($H672="弓将",'[5]配置系数（将领）'!J672,"")))</f>
        <v>被动技能1:典韦身披精铁铸成的铠甲，自身护甲增加{0}，所率士兵存活时，额外获得{1}%减伤。若我方武将生命值低于50%，则典韦对其进行保护，100%承担该武将受到的伤害，持续8秒。（对同一目标触发间隔25秒）</v>
      </c>
      <c r="L672" s="208">
        <f>IF($H672="步将",'[3]配置系数（将领）'!K672,IF($H672="骑将",'[4]配置系数（将领）'!K672,IF($H672="弓将",'[5]配置系数（将领）'!K672,"")))</f>
        <v>0</v>
      </c>
      <c r="M672" s="208">
        <f>IF($H672="步将",'[3]配置系数（将领）'!L672,IF($H672="骑将",'[4]配置系数（将领）'!L672,IF($H672="弓将",'[5]配置系数（将领）'!L672,"")))</f>
        <v>0</v>
      </c>
      <c r="N672" s="208" t="str">
        <f ca="1">IF($H672="步将",'[3]配置系数（将领）'!M672,IF($H672="骑将",'[4]配置系数（将领）'!M672,IF($H672="弓将",'[5]配置系数（将领）'!M672,"")))</f>
        <v>200+230+260+290+320+350+380+410+440+470+500+530+560+590+620+650+680</v>
      </c>
      <c r="O672" s="206">
        <f t="shared" ca="1" si="41"/>
        <v>1</v>
      </c>
      <c r="Q672" s="208" t="str">
        <f ca="1">IF($H672="步将",'[3]配置系数（将领）'!P672,IF($H672="骑将",'[4]配置系数（将领）'!P672,IF($H672="弓将",'[5]配置系数（将领）'!P672,"")))</f>
        <v>1005300000302</v>
      </c>
      <c r="R672" s="208" t="str">
        <f ca="1">IF($H672="步将",'[3]配置系数（将领）'!Q672,IF($H672="骑将",'[4]配置系数（将领）'!Q672,IF($H672="弓将",'[5]配置系数（将领）'!Q672,"")))</f>
        <v>被动技能1:典韦身披精铁铸成的铠甲，自身护甲增加{0}，所率士兵存活时，额外获得{1}%减伤。若我方武将生命值低于50%，则典韦对其进行保护，100%承担该武将受到的伤害，持续8秒。（对同一目标触发间隔25秒）</v>
      </c>
      <c r="S672" s="208">
        <f>IF($H672="步将",'[3]配置系数（将领）'!R672,IF($H672="骑将",'[4]配置系数（将领）'!R672,IF($H672="弓将",'[5]配置系数（将领）'!R672,"")))</f>
        <v>0</v>
      </c>
      <c r="T672" s="208">
        <f>IF($H672="步将",'[3]配置系数（将领）'!S672,IF($H672="骑将",'[4]配置系数（将领）'!S672,IF($H672="弓将",'[5]配置系数（将领）'!S672,"")))</f>
        <v>0</v>
      </c>
      <c r="U672" s="208" t="str">
        <f ca="1">IF($H672="步将",'[3]配置系数（将领）'!T672,IF($H672="骑将",'[4]配置系数（将领）'!T672,IF($H672="弓将",'[5]配置系数（将领）'!T672,"")))</f>
        <v>0.14+0.15+0.16+0.17+0.18+0.19+0.2+0.21+0.22+0.23+0.24+0.25+0.26+0.27+0.28+0.29+0.3</v>
      </c>
      <c r="V672" s="206">
        <f t="shared" ca="1" si="42"/>
        <v>100</v>
      </c>
      <c r="X672" s="208" t="str">
        <f ca="1">IF($H672="步将",'[3]配置系数（将领）'!W672,IF($H672="骑将",'[4]配置系数（将领）'!W672,IF($H672="弓将",'[5]配置系数（将领）'!W672,"")))</f>
        <v/>
      </c>
      <c r="Y672" s="208" t="str">
        <f ca="1">IF($H672="步将",'[3]配置系数（将领）'!X672,IF($H672="骑将",'[4]配置系数（将领）'!X672,IF($H672="弓将",'[5]配置系数（将领）'!X672,"")))</f>
        <v/>
      </c>
      <c r="Z672" s="208">
        <f>IF($H672="步将",'[3]配置系数（将领）'!Y672,IF($H672="骑将",'[4]配置系数（将领）'!Y672,IF($H672="弓将",'[5]配置系数（将领）'!Y672,"")))</f>
        <v>0</v>
      </c>
      <c r="AA672" s="208">
        <f>IF($H672="步将",'[3]配置系数（将领）'!Z672,IF($H672="骑将",'[4]配置系数（将领）'!Z672,IF($H672="弓将",'[5]配置系数（将领）'!Z672,"")))</f>
        <v>0</v>
      </c>
      <c r="AB672" s="208" t="str">
        <f ca="1">IF($H672="步将",'[3]配置系数（将领）'!AA672,IF($H672="骑将",'[4]配置系数（将领）'!AA672,IF($H672="弓将",'[5]配置系数（将领）'!AA672,"")))</f>
        <v/>
      </c>
      <c r="AC672" s="206">
        <f t="shared" ca="1" si="43"/>
        <v>1</v>
      </c>
    </row>
    <row r="673" spans="3:29" x14ac:dyDescent="0.15">
      <c r="C673" s="107">
        <v>665</v>
      </c>
      <c r="D673" s="69">
        <f>IFERROR(MATCH(C673,索引!J:J,0),D672)</f>
        <v>60</v>
      </c>
      <c r="E673" s="69">
        <f t="shared" si="40"/>
        <v>6</v>
      </c>
      <c r="F673" s="69">
        <f>INDEX(索引!$F:$F,D673,1)</f>
        <v>10053</v>
      </c>
      <c r="G673" s="69" t="str">
        <f>INDEX(索引!$E:$E,D673,1)</f>
        <v>典韦</v>
      </c>
      <c r="H673" s="69" t="str">
        <f>INDEX(索引!$G:$G,D673,1)</f>
        <v>步将</v>
      </c>
      <c r="J673" s="208" t="str">
        <f ca="1">IF($H673="步将",'[3]配置系数（将领）'!I673,IF($H673="骑将",'[4]配置系数（将领）'!I673,IF($H673="弓将",'[5]配置系数（将领）'!I673,"")))</f>
        <v>1005300000303</v>
      </c>
      <c r="K673" s="208" t="str">
        <f ca="1">IF($H673="步将",'[3]配置系数（将领）'!J673,IF($H673="骑将",'[4]配置系数（将领）'!J673,IF($H673="弓将",'[5]配置系数（将领）'!J673,"")))</f>
        <v>被动技能1:典韦身披精铁铸成的铠甲，自身护甲增加{0}，所率士兵存活时，额外获得{1}%减伤。若我方武将生命值低于50%，则典韦对其进行保护，100%承担该武将受到的伤害，持续8秒。（对同一目标触发间隔25秒）</v>
      </c>
      <c r="L673" s="208">
        <f>IF($H673="步将",'[3]配置系数（将领）'!K673,IF($H673="骑将",'[4]配置系数（将领）'!K673,IF($H673="弓将",'[5]配置系数（将领）'!K673,"")))</f>
        <v>0</v>
      </c>
      <c r="M673" s="208">
        <f>IF($H673="步将",'[3]配置系数（将领）'!L673,IF($H673="骑将",'[4]配置系数（将领）'!L673,IF($H673="弓将",'[5]配置系数（将领）'!L673,"")))</f>
        <v>0</v>
      </c>
      <c r="N673" s="208" t="str">
        <f ca="1">IF($H673="步将",'[3]配置系数（将领）'!M673,IF($H673="骑将",'[4]配置系数（将领）'!M673,IF($H673="弓将",'[5]配置系数（将领）'!M673,"")))</f>
        <v>0++++++++++++++++</v>
      </c>
      <c r="O673" s="206">
        <f t="shared" ca="1" si="41"/>
        <v>1</v>
      </c>
      <c r="Q673" s="208" t="str">
        <f ca="1">IF($H673="步将",'[3]配置系数（将领）'!P673,IF($H673="骑将",'[4]配置系数（将领）'!P673,IF($H673="弓将",'[5]配置系数（将领）'!P673,"")))</f>
        <v/>
      </c>
      <c r="R673" s="208" t="str">
        <f ca="1">IF($H673="步将",'[3]配置系数（将领）'!Q673,IF($H673="骑将",'[4]配置系数（将领）'!Q673,IF($H673="弓将",'[5]配置系数（将领）'!Q673,"")))</f>
        <v/>
      </c>
      <c r="S673" s="208">
        <f>IF($H673="步将",'[3]配置系数（将领）'!R673,IF($H673="骑将",'[4]配置系数（将领）'!R673,IF($H673="弓将",'[5]配置系数（将领）'!R673,"")))</f>
        <v>0</v>
      </c>
      <c r="T673" s="208">
        <f>IF($H673="步将",'[3]配置系数（将领）'!S673,IF($H673="骑将",'[4]配置系数（将领）'!S673,IF($H673="弓将",'[5]配置系数（将领）'!S673,"")))</f>
        <v>0</v>
      </c>
      <c r="U673" s="208" t="str">
        <f ca="1">IF($H673="步将",'[3]配置系数（将领）'!T673,IF($H673="骑将",'[4]配置系数（将领）'!T673,IF($H673="弓将",'[5]配置系数（将领）'!T673,"")))</f>
        <v/>
      </c>
      <c r="V673" s="206">
        <f t="shared" ca="1" si="42"/>
        <v>1</v>
      </c>
      <c r="X673" s="208" t="str">
        <f ca="1">IF($H673="步将",'[3]配置系数（将领）'!W673,IF($H673="骑将",'[4]配置系数（将领）'!W673,IF($H673="弓将",'[5]配置系数（将领）'!W673,"")))</f>
        <v/>
      </c>
      <c r="Y673" s="208" t="str">
        <f ca="1">IF($H673="步将",'[3]配置系数（将领）'!X673,IF($H673="骑将",'[4]配置系数（将领）'!X673,IF($H673="弓将",'[5]配置系数（将领）'!X673,"")))</f>
        <v/>
      </c>
      <c r="Z673" s="208">
        <f>IF($H673="步将",'[3]配置系数（将领）'!Y673,IF($H673="骑将",'[4]配置系数（将领）'!Y673,IF($H673="弓将",'[5]配置系数（将领）'!Y673,"")))</f>
        <v>0</v>
      </c>
      <c r="AA673" s="208">
        <f>IF($H673="步将",'[3]配置系数（将领）'!Z673,IF($H673="骑将",'[4]配置系数（将领）'!Z673,IF($H673="弓将",'[5]配置系数（将领）'!Z673,"")))</f>
        <v>0</v>
      </c>
      <c r="AB673" s="208" t="str">
        <f ca="1">IF($H673="步将",'[3]配置系数（将领）'!AA673,IF($H673="骑将",'[4]配置系数（将领）'!AA673,IF($H673="弓将",'[5]配置系数（将领）'!AA673,"")))</f>
        <v/>
      </c>
      <c r="AC673" s="206">
        <f t="shared" ca="1" si="43"/>
        <v>1</v>
      </c>
    </row>
    <row r="674" spans="3:29" x14ac:dyDescent="0.15">
      <c r="C674" s="107">
        <v>666</v>
      </c>
      <c r="D674" s="69">
        <f>IFERROR(MATCH(C674,索引!J:J,0),D673)</f>
        <v>60</v>
      </c>
      <c r="E674" s="69">
        <f t="shared" si="40"/>
        <v>7</v>
      </c>
      <c r="F674" s="69">
        <f>INDEX(索引!$F:$F,D674,1)</f>
        <v>10053</v>
      </c>
      <c r="G674" s="69" t="str">
        <f>INDEX(索引!$E:$E,D674,1)</f>
        <v>典韦</v>
      </c>
      <c r="H674" s="69" t="str">
        <f>INDEX(索引!$G:$G,D674,1)</f>
        <v>步将</v>
      </c>
      <c r="J674" s="208" t="str">
        <f ca="1">IF($H674="步将",'[3]配置系数（将领）'!I674,IF($H674="骑将",'[4]配置系数（将领）'!I674,IF($H674="弓将",'[5]配置系数（将领）'!I674,"")))</f>
        <v>1005300000401</v>
      </c>
      <c r="K674" s="208" t="str">
        <f ca="1">IF($H674="步将",'[3]配置系数（将领）'!J674,IF($H674="骑将",'[4]配置系数（将领）'!J674,IF($H674="弓将",'[5]配置系数（将领）'!J674,"")))</f>
        <v>被动技能2:武将率领盾兵时，盾兵的护甲提升100点；率领戟兵时，戟兵攻击提升10%。</v>
      </c>
      <c r="L674" s="208">
        <f>IF($H674="步将",'[3]配置系数（将领）'!K674,IF($H674="骑将",'[4]配置系数（将领）'!K674,IF($H674="弓将",'[5]配置系数（将领）'!K674,"")))</f>
        <v>0</v>
      </c>
      <c r="M674" s="208">
        <f>IF($H674="步将",'[3]配置系数（将领）'!L674,IF($H674="骑将",'[4]配置系数（将领）'!L674,IF($H674="弓将",'[5]配置系数（将领）'!L674,"")))</f>
        <v>0</v>
      </c>
      <c r="N674" s="208" t="str">
        <f ca="1">IF($H674="步将",'[3]配置系数（将领）'!M674,IF($H674="骑将",'[4]配置系数（将领）'!M674,IF($H674="弓将",'[5]配置系数（将领）'!M674,"")))</f>
        <v>100+100+100+100+100+100+100+100+100+100+100+100+100+100+100+100+100</v>
      </c>
      <c r="O674" s="206">
        <f t="shared" ca="1" si="41"/>
        <v>1</v>
      </c>
      <c r="Q674" s="208" t="str">
        <f ca="1">IF($H674="步将",'[3]配置系数（将领）'!P674,IF($H674="骑将",'[4]配置系数（将领）'!P674,IF($H674="弓将",'[5]配置系数（将领）'!P674,"")))</f>
        <v>1005300000402</v>
      </c>
      <c r="R674" s="208" t="str">
        <f ca="1">IF($H674="步将",'[3]配置系数（将领）'!Q674,IF($H674="骑将",'[4]配置系数（将领）'!Q674,IF($H674="弓将",'[5]配置系数（将领）'!Q674,"")))</f>
        <v>被动技能2:武将率领盾兵时，盾兵的护甲提升100点；率领戟兵时，戟兵攻击提升10%。</v>
      </c>
      <c r="S674" s="208">
        <f>IF($H674="步将",'[3]配置系数（将领）'!R674,IF($H674="骑将",'[4]配置系数（将领）'!R674,IF($H674="弓将",'[5]配置系数（将领）'!R674,"")))</f>
        <v>0</v>
      </c>
      <c r="T674" s="208">
        <f>IF($H674="步将",'[3]配置系数（将领）'!S674,IF($H674="骑将",'[4]配置系数（将领）'!S674,IF($H674="弓将",'[5]配置系数（将领）'!S674,"")))</f>
        <v>0</v>
      </c>
      <c r="U674" s="208" t="str">
        <f ca="1">IF($H674="步将",'[3]配置系数（将领）'!T674,IF($H674="骑将",'[4]配置系数（将领）'!T674,IF($H674="弓将",'[5]配置系数（将领）'!T674,"")))</f>
        <v>0.1+0.1+0.1+0.1+0.1+0.1+0.1+0.1+0.1+0.1+0.1+0.1+0.1+0.1+0.1+0.1+0.1</v>
      </c>
      <c r="V674" s="206">
        <f t="shared" ca="1" si="42"/>
        <v>1</v>
      </c>
      <c r="X674" s="208" t="str">
        <f ca="1">IF($H674="步将",'[3]配置系数（将领）'!W674,IF($H674="骑将",'[4]配置系数（将领）'!W674,IF($H674="弓将",'[5]配置系数（将领）'!W674,"")))</f>
        <v/>
      </c>
      <c r="Y674" s="208" t="str">
        <f ca="1">IF($H674="步将",'[3]配置系数（将领）'!X674,IF($H674="骑将",'[4]配置系数（将领）'!X674,IF($H674="弓将",'[5]配置系数（将领）'!X674,"")))</f>
        <v/>
      </c>
      <c r="Z674" s="208">
        <f>IF($H674="步将",'[3]配置系数（将领）'!Y674,IF($H674="骑将",'[4]配置系数（将领）'!Y674,IF($H674="弓将",'[5]配置系数（将领）'!Y674,"")))</f>
        <v>0</v>
      </c>
      <c r="AA674" s="208">
        <f>IF($H674="步将",'[3]配置系数（将领）'!Z674,IF($H674="骑将",'[4]配置系数（将领）'!Z674,IF($H674="弓将",'[5]配置系数（将领）'!Z674,"")))</f>
        <v>0</v>
      </c>
      <c r="AB674" s="208" t="str">
        <f ca="1">IF($H674="步将",'[3]配置系数（将领）'!AA674,IF($H674="骑将",'[4]配置系数（将领）'!AA674,IF($H674="弓将",'[5]配置系数（将领）'!AA674,"")))</f>
        <v/>
      </c>
      <c r="AC674" s="206">
        <f t="shared" ca="1" si="43"/>
        <v>1</v>
      </c>
    </row>
    <row r="675" spans="3:29" x14ac:dyDescent="0.15">
      <c r="C675" s="107">
        <v>667</v>
      </c>
      <c r="D675" s="69">
        <f>IFERROR(MATCH(C675,索引!J:J,0),D674)</f>
        <v>60</v>
      </c>
      <c r="E675" s="69">
        <f t="shared" si="40"/>
        <v>8</v>
      </c>
      <c r="F675" s="69">
        <f>INDEX(索引!$F:$F,D675,1)</f>
        <v>10053</v>
      </c>
      <c r="G675" s="69" t="str">
        <f>INDEX(索引!$E:$E,D675,1)</f>
        <v>典韦</v>
      </c>
      <c r="H675" s="69" t="str">
        <f>INDEX(索引!$G:$G,D675,1)</f>
        <v>步将</v>
      </c>
      <c r="J675" s="208" t="str">
        <f ca="1">IF($H675="步将",'[3]配置系数（将领）'!I675,IF($H675="骑将",'[4]配置系数（将领）'!I675,IF($H675="弓将",'[5]配置系数（将领）'!I675,"")))</f>
        <v>1005300000501</v>
      </c>
      <c r="K675" s="208" t="str">
        <f ca="1">IF($H675="步将",'[3]配置系数（将领）'!J675,IF($H675="骑将",'[4]配置系数（将领）'!J675,IF($H675="弓将",'[5]配置系数（将领）'!J675,"")))</f>
        <v>被动技能3:勇猛无畏，悍勇绝伦，勇猛无畏，悍勇绝伦，自身受到武力伤害减少15%，自身伤害提升12%。</v>
      </c>
      <c r="L675" s="208">
        <f>IF($H675="步将",'[3]配置系数（将领）'!K675,IF($H675="骑将",'[4]配置系数（将领）'!K675,IF($H675="弓将",'[5]配置系数（将领）'!K675,"")))</f>
        <v>0</v>
      </c>
      <c r="M675" s="208">
        <f>IF($H675="步将",'[3]配置系数（将领）'!L675,IF($H675="骑将",'[4]配置系数（将领）'!L675,IF($H675="弓将",'[5]配置系数（将领）'!L675,"")))</f>
        <v>0</v>
      </c>
      <c r="N675" s="208" t="str">
        <f ca="1">IF($H675="步将",'[3]配置系数（将领）'!M675,IF($H675="骑将",'[4]配置系数（将领）'!M675,IF($H675="弓将",'[5]配置系数（将领）'!M675,"")))</f>
        <v>0.15+0.15+0.15+0.15+0.15+0.15+0.15+0.15+0.15+0.15+0.15+0.15+0.15+0.15+0.15+0.15+0.15</v>
      </c>
      <c r="O675" s="206">
        <f t="shared" ca="1" si="41"/>
        <v>1</v>
      </c>
      <c r="Q675" s="208" t="str">
        <f ca="1">IF($H675="步将",'[3]配置系数（将领）'!P675,IF($H675="骑将",'[4]配置系数（将领）'!P675,IF($H675="弓将",'[5]配置系数（将领）'!P675,"")))</f>
        <v>1005300000502</v>
      </c>
      <c r="R675" s="208" t="str">
        <f ca="1">IF($H675="步将",'[3]配置系数（将领）'!Q675,IF($H675="骑将",'[4]配置系数（将领）'!Q675,IF($H675="弓将",'[5]配置系数（将领）'!Q675,"")))</f>
        <v>被动技能3:勇猛无畏，悍勇绝伦，勇猛无畏，悍勇绝伦，自身受到武力伤害减少15%，自身伤害提升12%。</v>
      </c>
      <c r="S675" s="208">
        <f>IF($H675="步将",'[3]配置系数（将领）'!R675,IF($H675="骑将",'[4]配置系数（将领）'!R675,IF($H675="弓将",'[5]配置系数（将领）'!R675,"")))</f>
        <v>0</v>
      </c>
      <c r="T675" s="208">
        <f>IF($H675="步将",'[3]配置系数（将领）'!S675,IF($H675="骑将",'[4]配置系数（将领）'!S675,IF($H675="弓将",'[5]配置系数（将领）'!S675,"")))</f>
        <v>0</v>
      </c>
      <c r="U675" s="208" t="str">
        <f ca="1">IF($H675="步将",'[3]配置系数（将领）'!T675,IF($H675="骑将",'[4]配置系数（将领）'!T675,IF($H675="弓将",'[5]配置系数（将领）'!T675,"")))</f>
        <v>0.12+0.12+0.12+0.12+0.12+0.12+0.12+0.12+0.12+0.12+0.12+0.12+0.12+0.12+0.12+0.12+0.12</v>
      </c>
      <c r="V675" s="206">
        <f t="shared" ca="1" si="42"/>
        <v>1</v>
      </c>
      <c r="X675" s="208" t="str">
        <f ca="1">IF($H675="步将",'[3]配置系数（将领）'!W675,IF($H675="骑将",'[4]配置系数（将领）'!W675,IF($H675="弓将",'[5]配置系数（将领）'!W675,"")))</f>
        <v/>
      </c>
      <c r="Y675" s="208" t="str">
        <f ca="1">IF($H675="步将",'[3]配置系数（将领）'!X675,IF($H675="骑将",'[4]配置系数（将领）'!X675,IF($H675="弓将",'[5]配置系数（将领）'!X675,"")))</f>
        <v/>
      </c>
      <c r="Z675" s="208">
        <f>IF($H675="步将",'[3]配置系数（将领）'!Y675,IF($H675="骑将",'[4]配置系数（将领）'!Y675,IF($H675="弓将",'[5]配置系数（将领）'!Y675,"")))</f>
        <v>0</v>
      </c>
      <c r="AA675" s="208">
        <f>IF($H675="步将",'[3]配置系数（将领）'!Z675,IF($H675="骑将",'[4]配置系数（将领）'!Z675,IF($H675="弓将",'[5]配置系数（将领）'!Z675,"")))</f>
        <v>0</v>
      </c>
      <c r="AB675" s="208" t="str">
        <f ca="1">IF($H675="步将",'[3]配置系数（将领）'!AA675,IF($H675="骑将",'[4]配置系数（将领）'!AA675,IF($H675="弓将",'[5]配置系数（将领）'!AA675,"")))</f>
        <v/>
      </c>
      <c r="AC675" s="206">
        <f t="shared" ca="1" si="43"/>
        <v>1</v>
      </c>
    </row>
    <row r="676" spans="3:29" x14ac:dyDescent="0.15">
      <c r="C676" s="107">
        <v>668</v>
      </c>
      <c r="D676" s="69">
        <f>IFERROR(MATCH(C676,索引!J:J,0),D675)</f>
        <v>60</v>
      </c>
      <c r="E676" s="69">
        <f t="shared" si="40"/>
        <v>9</v>
      </c>
      <c r="F676" s="69">
        <f>INDEX(索引!$F:$F,D676,1)</f>
        <v>10053</v>
      </c>
      <c r="G676" s="69" t="str">
        <f>INDEX(索引!$E:$E,D676,1)</f>
        <v>典韦</v>
      </c>
      <c r="H676" s="69" t="str">
        <f>INDEX(索引!$G:$G,D676,1)</f>
        <v>步将</v>
      </c>
      <c r="J676" s="208" t="str">
        <f ca="1">IF($H676="步将",'[3]配置系数（将领）'!I676,IF($H676="骑将",'[4]配置系数（将领）'!I676,IF($H676="弓将",'[5]配置系数（将领）'!I676,"")))</f>
        <v/>
      </c>
      <c r="K676" s="208" t="str">
        <f ca="1">IF($H676="步将",'[3]配置系数（将领）'!J676,IF($H676="骑将",'[4]配置系数（将领）'!J676,IF($H676="弓将",'[5]配置系数（将领）'!J676,"")))</f>
        <v/>
      </c>
      <c r="L676" s="208">
        <f>IF($H676="步将",'[3]配置系数（将领）'!K676,IF($H676="骑将",'[4]配置系数（将领）'!K676,IF($H676="弓将",'[5]配置系数（将领）'!K676,"")))</f>
        <v>0</v>
      </c>
      <c r="M676" s="208">
        <f>IF($H676="步将",'[3]配置系数（将领）'!L676,IF($H676="骑将",'[4]配置系数（将领）'!L676,IF($H676="弓将",'[5]配置系数（将领）'!L676,"")))</f>
        <v>0</v>
      </c>
      <c r="N676" s="208" t="str">
        <f ca="1">IF($H676="步将",'[3]配置系数（将领）'!M676,IF($H676="骑将",'[4]配置系数（将领）'!M676,IF($H676="弓将",'[5]配置系数（将领）'!M676,"")))</f>
        <v/>
      </c>
      <c r="O676" s="206">
        <f t="shared" ca="1" si="41"/>
        <v>1</v>
      </c>
      <c r="Q676" s="208" t="str">
        <f ca="1">IF($H676="步将",'[3]配置系数（将领）'!P676,IF($H676="骑将",'[4]配置系数（将领）'!P676,IF($H676="弓将",'[5]配置系数（将领）'!P676,"")))</f>
        <v/>
      </c>
      <c r="R676" s="208" t="str">
        <f ca="1">IF($H676="步将",'[3]配置系数（将领）'!Q676,IF($H676="骑将",'[4]配置系数（将领）'!Q676,IF($H676="弓将",'[5]配置系数（将领）'!Q676,"")))</f>
        <v/>
      </c>
      <c r="S676" s="208">
        <f>IF($H676="步将",'[3]配置系数（将领）'!R676,IF($H676="骑将",'[4]配置系数（将领）'!R676,IF($H676="弓将",'[5]配置系数（将领）'!R676,"")))</f>
        <v>0</v>
      </c>
      <c r="T676" s="208">
        <f>IF($H676="步将",'[3]配置系数（将领）'!S676,IF($H676="骑将",'[4]配置系数（将领）'!S676,IF($H676="弓将",'[5]配置系数（将领）'!S676,"")))</f>
        <v>0</v>
      </c>
      <c r="U676" s="208" t="str">
        <f ca="1">IF($H676="步将",'[3]配置系数（将领）'!T676,IF($H676="骑将",'[4]配置系数（将领）'!T676,IF($H676="弓将",'[5]配置系数（将领）'!T676,"")))</f>
        <v/>
      </c>
      <c r="V676" s="206">
        <f t="shared" ca="1" si="42"/>
        <v>1</v>
      </c>
      <c r="X676" s="208" t="str">
        <f ca="1">IF($H676="步将",'[3]配置系数（将领）'!W676,IF($H676="骑将",'[4]配置系数（将领）'!W676,IF($H676="弓将",'[5]配置系数（将领）'!W676,"")))</f>
        <v/>
      </c>
      <c r="Y676" s="208" t="str">
        <f ca="1">IF($H676="步将",'[3]配置系数（将领）'!X676,IF($H676="骑将",'[4]配置系数（将领）'!X676,IF($H676="弓将",'[5]配置系数（将领）'!X676,"")))</f>
        <v/>
      </c>
      <c r="Z676" s="208">
        <f>IF($H676="步将",'[3]配置系数（将领）'!Y676,IF($H676="骑将",'[4]配置系数（将领）'!Y676,IF($H676="弓将",'[5]配置系数（将领）'!Y676,"")))</f>
        <v>0</v>
      </c>
      <c r="AA676" s="208">
        <f>IF($H676="步将",'[3]配置系数（将领）'!Z676,IF($H676="骑将",'[4]配置系数（将领）'!Z676,IF($H676="弓将",'[5]配置系数（将领）'!Z676,"")))</f>
        <v>0</v>
      </c>
      <c r="AB676" s="208" t="str">
        <f ca="1">IF($H676="步将",'[3]配置系数（将领）'!AA676,IF($H676="骑将",'[4]配置系数（将领）'!AA676,IF($H676="弓将",'[5]配置系数（将领）'!AA676,"")))</f>
        <v/>
      </c>
      <c r="AC676" s="206">
        <f t="shared" ca="1" si="43"/>
        <v>1</v>
      </c>
    </row>
    <row r="677" spans="3:29" x14ac:dyDescent="0.15">
      <c r="C677" s="107">
        <v>669</v>
      </c>
      <c r="D677" s="69">
        <f>IFERROR(MATCH(C677,索引!J:J,0),D676)</f>
        <v>60</v>
      </c>
      <c r="E677" s="69">
        <f t="shared" si="40"/>
        <v>10</v>
      </c>
      <c r="F677" s="69">
        <f>INDEX(索引!$F:$F,D677,1)</f>
        <v>10053</v>
      </c>
      <c r="G677" s="69" t="str">
        <f>INDEX(索引!$E:$E,D677,1)</f>
        <v>典韦</v>
      </c>
      <c r="H677" s="69" t="str">
        <f>INDEX(索引!$G:$G,D677,1)</f>
        <v>步将</v>
      </c>
      <c r="J677" s="208" t="str">
        <f ca="1">IF($H677="步将",'[3]配置系数（将领）'!I677,IF($H677="骑将",'[4]配置系数（将领）'!I677,IF($H677="弓将",'[5]配置系数（将领）'!I677,"")))</f>
        <v/>
      </c>
      <c r="K677" s="208" t="str">
        <f ca="1">IF($H677="步将",'[3]配置系数（将领）'!J677,IF($H677="骑将",'[4]配置系数（将领）'!J677,IF($H677="弓将",'[5]配置系数（将领）'!J677,"")))</f>
        <v/>
      </c>
      <c r="L677" s="208">
        <f>IF($H677="步将",'[3]配置系数（将领）'!K677,IF($H677="骑将",'[4]配置系数（将领）'!K677,IF($H677="弓将",'[5]配置系数（将领）'!K677,"")))</f>
        <v>0</v>
      </c>
      <c r="M677" s="208">
        <f>IF($H677="步将",'[3]配置系数（将领）'!L677,IF($H677="骑将",'[4]配置系数（将领）'!L677,IF($H677="弓将",'[5]配置系数（将领）'!L677,"")))</f>
        <v>0</v>
      </c>
      <c r="N677" s="208" t="str">
        <f ca="1">IF($H677="步将",'[3]配置系数（将领）'!M677,IF($H677="骑将",'[4]配置系数（将领）'!M677,IF($H677="弓将",'[5]配置系数（将领）'!M677,"")))</f>
        <v/>
      </c>
      <c r="O677" s="206">
        <f t="shared" ca="1" si="41"/>
        <v>1</v>
      </c>
      <c r="Q677" s="208" t="str">
        <f ca="1">IF($H677="步将",'[3]配置系数（将领）'!P677,IF($H677="骑将",'[4]配置系数（将领）'!P677,IF($H677="弓将",'[5]配置系数（将领）'!P677,"")))</f>
        <v/>
      </c>
      <c r="R677" s="208" t="str">
        <f ca="1">IF($H677="步将",'[3]配置系数（将领）'!Q677,IF($H677="骑将",'[4]配置系数（将领）'!Q677,IF($H677="弓将",'[5]配置系数（将领）'!Q677,"")))</f>
        <v/>
      </c>
      <c r="S677" s="208">
        <f>IF($H677="步将",'[3]配置系数（将领）'!R677,IF($H677="骑将",'[4]配置系数（将领）'!R677,IF($H677="弓将",'[5]配置系数（将领）'!R677,"")))</f>
        <v>0</v>
      </c>
      <c r="T677" s="208">
        <f>IF($H677="步将",'[3]配置系数（将领）'!S677,IF($H677="骑将",'[4]配置系数（将领）'!S677,IF($H677="弓将",'[5]配置系数（将领）'!S677,"")))</f>
        <v>0</v>
      </c>
      <c r="U677" s="208" t="str">
        <f ca="1">IF($H677="步将",'[3]配置系数（将领）'!T677,IF($H677="骑将",'[4]配置系数（将领）'!T677,IF($H677="弓将",'[5]配置系数（将领）'!T677,"")))</f>
        <v/>
      </c>
      <c r="V677" s="206">
        <f t="shared" ca="1" si="42"/>
        <v>1</v>
      </c>
      <c r="X677" s="208" t="str">
        <f ca="1">IF($H677="步将",'[3]配置系数（将领）'!W677,IF($H677="骑将",'[4]配置系数（将领）'!W677,IF($H677="弓将",'[5]配置系数（将领）'!W677,"")))</f>
        <v/>
      </c>
      <c r="Y677" s="208" t="str">
        <f ca="1">IF($H677="步将",'[3]配置系数（将领）'!X677,IF($H677="骑将",'[4]配置系数（将领）'!X677,IF($H677="弓将",'[5]配置系数（将领）'!X677,"")))</f>
        <v/>
      </c>
      <c r="Z677" s="208">
        <f>IF($H677="步将",'[3]配置系数（将领）'!Y677,IF($H677="骑将",'[4]配置系数（将领）'!Y677,IF($H677="弓将",'[5]配置系数（将领）'!Y677,"")))</f>
        <v>0</v>
      </c>
      <c r="AA677" s="208">
        <f>IF($H677="步将",'[3]配置系数（将领）'!Z677,IF($H677="骑将",'[4]配置系数（将领）'!Z677,IF($H677="弓将",'[5]配置系数（将领）'!Z677,"")))</f>
        <v>0</v>
      </c>
      <c r="AB677" s="208" t="str">
        <f ca="1">IF($H677="步将",'[3]配置系数（将领）'!AA677,IF($H677="骑将",'[4]配置系数（将领）'!AA677,IF($H677="弓将",'[5]配置系数（将领）'!AA677,"")))</f>
        <v/>
      </c>
      <c r="AC677" s="206">
        <f t="shared" ca="1" si="43"/>
        <v>1</v>
      </c>
    </row>
    <row r="678" spans="3:29" x14ac:dyDescent="0.15">
      <c r="C678" s="107">
        <v>670</v>
      </c>
      <c r="D678" s="69">
        <f>IFERROR(MATCH(C678,索引!J:J,0),D677)</f>
        <v>60</v>
      </c>
      <c r="E678" s="69">
        <f t="shared" si="40"/>
        <v>11</v>
      </c>
      <c r="F678" s="69">
        <f>INDEX(索引!$F:$F,D678,1)</f>
        <v>10053</v>
      </c>
      <c r="G678" s="69" t="str">
        <f>INDEX(索引!$E:$E,D678,1)</f>
        <v>典韦</v>
      </c>
      <c r="H678" s="69" t="str">
        <f>INDEX(索引!$G:$G,D678,1)</f>
        <v>步将</v>
      </c>
      <c r="J678" s="208" t="str">
        <f ca="1">IF($H678="步将",'[3]配置系数（将领）'!I678,IF($H678="骑将",'[4]配置系数（将领）'!I678,IF($H678="弓将",'[5]配置系数（将领）'!I678,"")))</f>
        <v/>
      </c>
      <c r="K678" s="208" t="str">
        <f ca="1">IF($H678="步将",'[3]配置系数（将领）'!J678,IF($H678="骑将",'[4]配置系数（将领）'!J678,IF($H678="弓将",'[5]配置系数（将领）'!J678,"")))</f>
        <v/>
      </c>
      <c r="L678" s="208">
        <f>IF($H678="步将",'[3]配置系数（将领）'!K678,IF($H678="骑将",'[4]配置系数（将领）'!K678,IF($H678="弓将",'[5]配置系数（将领）'!K678,"")))</f>
        <v>0</v>
      </c>
      <c r="M678" s="208">
        <f>IF($H678="步将",'[3]配置系数（将领）'!L678,IF($H678="骑将",'[4]配置系数（将领）'!L678,IF($H678="弓将",'[5]配置系数（将领）'!L678,"")))</f>
        <v>0</v>
      </c>
      <c r="N678" s="208" t="str">
        <f ca="1">IF($H678="步将",'[3]配置系数（将领）'!M678,IF($H678="骑将",'[4]配置系数（将领）'!M678,IF($H678="弓将",'[5]配置系数（将领）'!M678,"")))</f>
        <v/>
      </c>
      <c r="O678" s="206">
        <f t="shared" ca="1" si="41"/>
        <v>1</v>
      </c>
      <c r="Q678" s="208" t="str">
        <f ca="1">IF($H678="步将",'[3]配置系数（将领）'!P678,IF($H678="骑将",'[4]配置系数（将领）'!P678,IF($H678="弓将",'[5]配置系数（将领）'!P678,"")))</f>
        <v/>
      </c>
      <c r="R678" s="208" t="str">
        <f ca="1">IF($H678="步将",'[3]配置系数（将领）'!Q678,IF($H678="骑将",'[4]配置系数（将领）'!Q678,IF($H678="弓将",'[5]配置系数（将领）'!Q678,"")))</f>
        <v/>
      </c>
      <c r="S678" s="208">
        <f>IF($H678="步将",'[3]配置系数（将领）'!R678,IF($H678="骑将",'[4]配置系数（将领）'!R678,IF($H678="弓将",'[5]配置系数（将领）'!R678,"")))</f>
        <v>0</v>
      </c>
      <c r="T678" s="208">
        <f>IF($H678="步将",'[3]配置系数（将领）'!S678,IF($H678="骑将",'[4]配置系数（将领）'!S678,IF($H678="弓将",'[5]配置系数（将领）'!S678,"")))</f>
        <v>0</v>
      </c>
      <c r="U678" s="208" t="str">
        <f ca="1">IF($H678="步将",'[3]配置系数（将领）'!T678,IF($H678="骑将",'[4]配置系数（将领）'!T678,IF($H678="弓将",'[5]配置系数（将领）'!T678,"")))</f>
        <v/>
      </c>
      <c r="V678" s="206">
        <f t="shared" ca="1" si="42"/>
        <v>1</v>
      </c>
      <c r="X678" s="208" t="str">
        <f ca="1">IF($H678="步将",'[3]配置系数（将领）'!W678,IF($H678="骑将",'[4]配置系数（将领）'!W678,IF($H678="弓将",'[5]配置系数（将领）'!W678,"")))</f>
        <v/>
      </c>
      <c r="Y678" s="208" t="str">
        <f ca="1">IF($H678="步将",'[3]配置系数（将领）'!X678,IF($H678="骑将",'[4]配置系数（将领）'!X678,IF($H678="弓将",'[5]配置系数（将领）'!X678,"")))</f>
        <v/>
      </c>
      <c r="Z678" s="208">
        <f>IF($H678="步将",'[3]配置系数（将领）'!Y678,IF($H678="骑将",'[4]配置系数（将领）'!Y678,IF($H678="弓将",'[5]配置系数（将领）'!Y678,"")))</f>
        <v>0</v>
      </c>
      <c r="AA678" s="208">
        <f>IF($H678="步将",'[3]配置系数（将领）'!Z678,IF($H678="骑将",'[4]配置系数（将领）'!Z678,IF($H678="弓将",'[5]配置系数（将领）'!Z678,"")))</f>
        <v>0</v>
      </c>
      <c r="AB678" s="208" t="str">
        <f ca="1">IF($H678="步将",'[3]配置系数（将领）'!AA678,IF($H678="骑将",'[4]配置系数（将领）'!AA678,IF($H678="弓将",'[5]配置系数（将领）'!AA678,"")))</f>
        <v/>
      </c>
      <c r="AC678" s="206">
        <f t="shared" ca="1" si="43"/>
        <v>1</v>
      </c>
    </row>
    <row r="679" spans="3:29" x14ac:dyDescent="0.15">
      <c r="C679" s="107">
        <v>671</v>
      </c>
      <c r="D679" s="69">
        <f>IFERROR(MATCH(C679,索引!J:J,0),D678)</f>
        <v>60</v>
      </c>
      <c r="E679" s="69">
        <f t="shared" si="40"/>
        <v>12</v>
      </c>
      <c r="F679" s="69">
        <f>INDEX(索引!$F:$F,D679,1)</f>
        <v>10053</v>
      </c>
      <c r="G679" s="69" t="str">
        <f>INDEX(索引!$E:$E,D679,1)</f>
        <v>典韦</v>
      </c>
      <c r="H679" s="69" t="str">
        <f>INDEX(索引!$G:$G,D679,1)</f>
        <v>步将</v>
      </c>
      <c r="J679" s="208" t="str">
        <f ca="1">IF($H679="步将",'[3]配置系数（将领）'!I679,IF($H679="骑将",'[4]配置系数（将领）'!I679,IF($H679="弓将",'[5]配置系数（将领）'!I679,"")))</f>
        <v/>
      </c>
      <c r="K679" s="208" t="str">
        <f ca="1">IF($H679="步将",'[3]配置系数（将领）'!J679,IF($H679="骑将",'[4]配置系数（将领）'!J679,IF($H679="弓将",'[5]配置系数（将领）'!J679,"")))</f>
        <v/>
      </c>
      <c r="L679" s="208">
        <f>IF($H679="步将",'[3]配置系数（将领）'!K679,IF($H679="骑将",'[4]配置系数（将领）'!K679,IF($H679="弓将",'[5]配置系数（将领）'!K679,"")))</f>
        <v>0</v>
      </c>
      <c r="M679" s="208">
        <f>IF($H679="步将",'[3]配置系数（将领）'!L679,IF($H679="骑将",'[4]配置系数（将领）'!L679,IF($H679="弓将",'[5]配置系数（将领）'!L679,"")))</f>
        <v>0</v>
      </c>
      <c r="N679" s="208" t="str">
        <f ca="1">IF($H679="步将",'[3]配置系数（将领）'!M679,IF($H679="骑将",'[4]配置系数（将领）'!M679,IF($H679="弓将",'[5]配置系数（将领）'!M679,"")))</f>
        <v/>
      </c>
      <c r="O679" s="206">
        <f t="shared" ca="1" si="41"/>
        <v>1</v>
      </c>
      <c r="Q679" s="208" t="str">
        <f ca="1">IF($H679="步将",'[3]配置系数（将领）'!P679,IF($H679="骑将",'[4]配置系数（将领）'!P679,IF($H679="弓将",'[5]配置系数（将领）'!P679,"")))</f>
        <v/>
      </c>
      <c r="R679" s="208" t="str">
        <f ca="1">IF($H679="步将",'[3]配置系数（将领）'!Q679,IF($H679="骑将",'[4]配置系数（将领）'!Q679,IF($H679="弓将",'[5]配置系数（将领）'!Q679,"")))</f>
        <v/>
      </c>
      <c r="S679" s="208">
        <f>IF($H679="步将",'[3]配置系数（将领）'!R679,IF($H679="骑将",'[4]配置系数（将领）'!R679,IF($H679="弓将",'[5]配置系数（将领）'!R679,"")))</f>
        <v>0</v>
      </c>
      <c r="T679" s="208">
        <f>IF($H679="步将",'[3]配置系数（将领）'!S679,IF($H679="骑将",'[4]配置系数（将领）'!S679,IF($H679="弓将",'[5]配置系数（将领）'!S679,"")))</f>
        <v>0</v>
      </c>
      <c r="U679" s="208" t="str">
        <f ca="1">IF($H679="步将",'[3]配置系数（将领）'!T679,IF($H679="骑将",'[4]配置系数（将领）'!T679,IF($H679="弓将",'[5]配置系数（将领）'!T679,"")))</f>
        <v/>
      </c>
      <c r="V679" s="206">
        <f t="shared" ca="1" si="42"/>
        <v>1</v>
      </c>
      <c r="X679" s="208" t="str">
        <f ca="1">IF($H679="步将",'[3]配置系数（将领）'!W679,IF($H679="骑将",'[4]配置系数（将领）'!W679,IF($H679="弓将",'[5]配置系数（将领）'!W679,"")))</f>
        <v/>
      </c>
      <c r="Y679" s="208" t="str">
        <f ca="1">IF($H679="步将",'[3]配置系数（将领）'!X679,IF($H679="骑将",'[4]配置系数（将领）'!X679,IF($H679="弓将",'[5]配置系数（将领）'!X679,"")))</f>
        <v/>
      </c>
      <c r="Z679" s="208">
        <f>IF($H679="步将",'[3]配置系数（将领）'!Y679,IF($H679="骑将",'[4]配置系数（将领）'!Y679,IF($H679="弓将",'[5]配置系数（将领）'!Y679,"")))</f>
        <v>0</v>
      </c>
      <c r="AA679" s="208">
        <f>IF($H679="步将",'[3]配置系数（将领）'!Z679,IF($H679="骑将",'[4]配置系数（将领）'!Z679,IF($H679="弓将",'[5]配置系数（将领）'!Z679,"")))</f>
        <v>0</v>
      </c>
      <c r="AB679" s="208" t="str">
        <f ca="1">IF($H679="步将",'[3]配置系数（将领）'!AA679,IF($H679="骑将",'[4]配置系数（将领）'!AA679,IF($H679="弓将",'[5]配置系数（将领）'!AA679,"")))</f>
        <v/>
      </c>
      <c r="AC679" s="206">
        <f t="shared" ca="1" si="43"/>
        <v>1</v>
      </c>
    </row>
    <row r="680" spans="3:29" x14ac:dyDescent="0.15">
      <c r="C680" s="107">
        <v>672</v>
      </c>
      <c r="D680" s="69">
        <f>IFERROR(MATCH(C680,索引!J:J,0),D679)</f>
        <v>60</v>
      </c>
      <c r="E680" s="69">
        <f t="shared" si="40"/>
        <v>13</v>
      </c>
      <c r="F680" s="69">
        <f>INDEX(索引!$F:$F,D680,1)</f>
        <v>10053</v>
      </c>
      <c r="G680" s="69" t="str">
        <f>INDEX(索引!$E:$E,D680,1)</f>
        <v>典韦</v>
      </c>
      <c r="H680" s="69" t="str">
        <f>INDEX(索引!$G:$G,D680,1)</f>
        <v>步将</v>
      </c>
      <c r="J680" s="208" t="str">
        <f ca="1">IF($H680="步将",'[3]配置系数（将领）'!I680,IF($H680="骑将",'[4]配置系数（将领）'!I680,IF($H680="弓将",'[5]配置系数（将领）'!I680,"")))</f>
        <v/>
      </c>
      <c r="K680" s="208" t="str">
        <f ca="1">IF($H680="步将",'[3]配置系数（将领）'!J680,IF($H680="骑将",'[4]配置系数（将领）'!J680,IF($H680="弓将",'[5]配置系数（将领）'!J680,"")))</f>
        <v/>
      </c>
      <c r="L680" s="208">
        <f>IF($H680="步将",'[3]配置系数（将领）'!K680,IF($H680="骑将",'[4]配置系数（将领）'!K680,IF($H680="弓将",'[5]配置系数（将领）'!K680,"")))</f>
        <v>0</v>
      </c>
      <c r="M680" s="208">
        <f>IF($H680="步将",'[3]配置系数（将领）'!L680,IF($H680="骑将",'[4]配置系数（将领）'!L680,IF($H680="弓将",'[5]配置系数（将领）'!L680,"")))</f>
        <v>0</v>
      </c>
      <c r="N680" s="208" t="str">
        <f ca="1">IF($H680="步将",'[3]配置系数（将领）'!M680,IF($H680="骑将",'[4]配置系数（将领）'!M680,IF($H680="弓将",'[5]配置系数（将领）'!M680,"")))</f>
        <v/>
      </c>
      <c r="O680" s="206">
        <f t="shared" ca="1" si="41"/>
        <v>1</v>
      </c>
      <c r="Q680" s="208" t="str">
        <f ca="1">IF($H680="步将",'[3]配置系数（将领）'!P680,IF($H680="骑将",'[4]配置系数（将领）'!P680,IF($H680="弓将",'[5]配置系数（将领）'!P680,"")))</f>
        <v/>
      </c>
      <c r="R680" s="208" t="str">
        <f ca="1">IF($H680="步将",'[3]配置系数（将领）'!Q680,IF($H680="骑将",'[4]配置系数（将领）'!Q680,IF($H680="弓将",'[5]配置系数（将领）'!Q680,"")))</f>
        <v/>
      </c>
      <c r="S680" s="208">
        <f>IF($H680="步将",'[3]配置系数（将领）'!R680,IF($H680="骑将",'[4]配置系数（将领）'!R680,IF($H680="弓将",'[5]配置系数（将领）'!R680,"")))</f>
        <v>0</v>
      </c>
      <c r="T680" s="208">
        <f>IF($H680="步将",'[3]配置系数（将领）'!S680,IF($H680="骑将",'[4]配置系数（将领）'!S680,IF($H680="弓将",'[5]配置系数（将领）'!S680,"")))</f>
        <v>0</v>
      </c>
      <c r="U680" s="208" t="str">
        <f ca="1">IF($H680="步将",'[3]配置系数（将领）'!T680,IF($H680="骑将",'[4]配置系数（将领）'!T680,IF($H680="弓将",'[5]配置系数（将领）'!T680,"")))</f>
        <v/>
      </c>
      <c r="V680" s="206">
        <f t="shared" ca="1" si="42"/>
        <v>1</v>
      </c>
      <c r="X680" s="208" t="str">
        <f ca="1">IF($H680="步将",'[3]配置系数（将领）'!W680,IF($H680="骑将",'[4]配置系数（将领）'!W680,IF($H680="弓将",'[5]配置系数（将领）'!W680,"")))</f>
        <v/>
      </c>
      <c r="Y680" s="208" t="str">
        <f ca="1">IF($H680="步将",'[3]配置系数（将领）'!X680,IF($H680="骑将",'[4]配置系数（将领）'!X680,IF($H680="弓将",'[5]配置系数（将领）'!X680,"")))</f>
        <v/>
      </c>
      <c r="Z680" s="208">
        <f>IF($H680="步将",'[3]配置系数（将领）'!Y680,IF($H680="骑将",'[4]配置系数（将领）'!Y680,IF($H680="弓将",'[5]配置系数（将领）'!Y680,"")))</f>
        <v>0</v>
      </c>
      <c r="AA680" s="208">
        <f>IF($H680="步将",'[3]配置系数（将领）'!Z680,IF($H680="骑将",'[4]配置系数（将领）'!Z680,IF($H680="弓将",'[5]配置系数（将领）'!Z680,"")))</f>
        <v>0</v>
      </c>
      <c r="AB680" s="208" t="str">
        <f ca="1">IF($H680="步将",'[3]配置系数（将领）'!AA680,IF($H680="骑将",'[4]配置系数（将领）'!AA680,IF($H680="弓将",'[5]配置系数（将领）'!AA680,"")))</f>
        <v/>
      </c>
      <c r="AC680" s="206">
        <f t="shared" ca="1" si="43"/>
        <v>1</v>
      </c>
    </row>
    <row r="681" spans="3:29" x14ac:dyDescent="0.15">
      <c r="C681" s="107">
        <v>673</v>
      </c>
      <c r="D681" s="69">
        <f>IFERROR(MATCH(C681,索引!J:J,0),D680)</f>
        <v>60</v>
      </c>
      <c r="E681" s="69">
        <f t="shared" si="40"/>
        <v>14</v>
      </c>
      <c r="F681" s="69">
        <f>INDEX(索引!$F:$F,D681,1)</f>
        <v>10053</v>
      </c>
      <c r="G681" s="69" t="str">
        <f>INDEX(索引!$E:$E,D681,1)</f>
        <v>典韦</v>
      </c>
      <c r="H681" s="69" t="str">
        <f>INDEX(索引!$G:$G,D681,1)</f>
        <v>步将</v>
      </c>
      <c r="J681" s="208" t="str">
        <f ca="1">IF($H681="步将",'[3]配置系数（将领）'!I681,IF($H681="骑将",'[4]配置系数（将领）'!I681,IF($H681="弓将",'[5]配置系数（将领）'!I681,"")))</f>
        <v/>
      </c>
      <c r="K681" s="208" t="str">
        <f ca="1">IF($H681="步将",'[3]配置系数（将领）'!J681,IF($H681="骑将",'[4]配置系数（将领）'!J681,IF($H681="弓将",'[5]配置系数（将领）'!J681,"")))</f>
        <v/>
      </c>
      <c r="L681" s="208">
        <f>IF($H681="步将",'[3]配置系数（将领）'!K681,IF($H681="骑将",'[4]配置系数（将领）'!K681,IF($H681="弓将",'[5]配置系数（将领）'!K681,"")))</f>
        <v>0</v>
      </c>
      <c r="M681" s="208">
        <f>IF($H681="步将",'[3]配置系数（将领）'!L681,IF($H681="骑将",'[4]配置系数（将领）'!L681,IF($H681="弓将",'[5]配置系数（将领）'!L681,"")))</f>
        <v>0</v>
      </c>
      <c r="N681" s="208" t="str">
        <f ca="1">IF($H681="步将",'[3]配置系数（将领）'!M681,IF($H681="骑将",'[4]配置系数（将领）'!M681,IF($H681="弓将",'[5]配置系数（将领）'!M681,"")))</f>
        <v/>
      </c>
      <c r="O681" s="206">
        <f t="shared" ca="1" si="41"/>
        <v>1</v>
      </c>
      <c r="Q681" s="208" t="str">
        <f ca="1">IF($H681="步将",'[3]配置系数（将领）'!P681,IF($H681="骑将",'[4]配置系数（将领）'!P681,IF($H681="弓将",'[5]配置系数（将领）'!P681,"")))</f>
        <v/>
      </c>
      <c r="R681" s="208" t="str">
        <f ca="1">IF($H681="步将",'[3]配置系数（将领）'!Q681,IF($H681="骑将",'[4]配置系数（将领）'!Q681,IF($H681="弓将",'[5]配置系数（将领）'!Q681,"")))</f>
        <v/>
      </c>
      <c r="S681" s="208">
        <f>IF($H681="步将",'[3]配置系数（将领）'!R681,IF($H681="骑将",'[4]配置系数（将领）'!R681,IF($H681="弓将",'[5]配置系数（将领）'!R681,"")))</f>
        <v>0</v>
      </c>
      <c r="T681" s="208">
        <f>IF($H681="步将",'[3]配置系数（将领）'!S681,IF($H681="骑将",'[4]配置系数（将领）'!S681,IF($H681="弓将",'[5]配置系数（将领）'!S681,"")))</f>
        <v>0</v>
      </c>
      <c r="U681" s="208" t="str">
        <f ca="1">IF($H681="步将",'[3]配置系数（将领）'!T681,IF($H681="骑将",'[4]配置系数（将领）'!T681,IF($H681="弓将",'[5]配置系数（将领）'!T681,"")))</f>
        <v/>
      </c>
      <c r="V681" s="206">
        <f t="shared" ca="1" si="42"/>
        <v>1</v>
      </c>
      <c r="X681" s="208" t="str">
        <f ca="1">IF($H681="步将",'[3]配置系数（将领）'!W681,IF($H681="骑将",'[4]配置系数（将领）'!W681,IF($H681="弓将",'[5]配置系数（将领）'!W681,"")))</f>
        <v/>
      </c>
      <c r="Y681" s="208" t="str">
        <f ca="1">IF($H681="步将",'[3]配置系数（将领）'!X681,IF($H681="骑将",'[4]配置系数（将领）'!X681,IF($H681="弓将",'[5]配置系数（将领）'!X681,"")))</f>
        <v/>
      </c>
      <c r="Z681" s="208">
        <f>IF($H681="步将",'[3]配置系数（将领）'!Y681,IF($H681="骑将",'[4]配置系数（将领）'!Y681,IF($H681="弓将",'[5]配置系数（将领）'!Y681,"")))</f>
        <v>0</v>
      </c>
      <c r="AA681" s="208">
        <f>IF($H681="步将",'[3]配置系数（将领）'!Z681,IF($H681="骑将",'[4]配置系数（将领）'!Z681,IF($H681="弓将",'[5]配置系数（将领）'!Z681,"")))</f>
        <v>0</v>
      </c>
      <c r="AB681" s="208" t="str">
        <f ca="1">IF($H681="步将",'[3]配置系数（将领）'!AA681,IF($H681="骑将",'[4]配置系数（将领）'!AA681,IF($H681="弓将",'[5]配置系数（将领）'!AA681,"")))</f>
        <v/>
      </c>
      <c r="AC681" s="206">
        <f t="shared" ca="1" si="43"/>
        <v>1</v>
      </c>
    </row>
    <row r="682" spans="3:29" x14ac:dyDescent="0.15">
      <c r="C682" s="107">
        <v>674</v>
      </c>
      <c r="D682" s="69">
        <f>IFERROR(MATCH(C682,索引!J:J,0),D681)</f>
        <v>60</v>
      </c>
      <c r="E682" s="69">
        <f t="shared" si="40"/>
        <v>15</v>
      </c>
      <c r="F682" s="69">
        <f>INDEX(索引!$F:$F,D682,1)</f>
        <v>10053</v>
      </c>
      <c r="G682" s="69" t="str">
        <f>INDEX(索引!$E:$E,D682,1)</f>
        <v>典韦</v>
      </c>
      <c r="H682" s="69" t="str">
        <f>INDEX(索引!$G:$G,D682,1)</f>
        <v>步将</v>
      </c>
      <c r="J682" s="208" t="str">
        <f ca="1">IF($H682="步将",'[3]配置系数（将领）'!I682,IF($H682="骑将",'[4]配置系数（将领）'!I682,IF($H682="弓将",'[5]配置系数（将领）'!I682,"")))</f>
        <v/>
      </c>
      <c r="K682" s="208" t="str">
        <f ca="1">IF($H682="步将",'[3]配置系数（将领）'!J682,IF($H682="骑将",'[4]配置系数（将领）'!J682,IF($H682="弓将",'[5]配置系数（将领）'!J682,"")))</f>
        <v/>
      </c>
      <c r="L682" s="208">
        <f>IF($H682="步将",'[3]配置系数（将领）'!K682,IF($H682="骑将",'[4]配置系数（将领）'!K682,IF($H682="弓将",'[5]配置系数（将领）'!K682,"")))</f>
        <v>0</v>
      </c>
      <c r="M682" s="208">
        <f>IF($H682="步将",'[3]配置系数（将领）'!L682,IF($H682="骑将",'[4]配置系数（将领）'!L682,IF($H682="弓将",'[5]配置系数（将领）'!L682,"")))</f>
        <v>0</v>
      </c>
      <c r="N682" s="208" t="str">
        <f ca="1">IF($H682="步将",'[3]配置系数（将领）'!M682,IF($H682="骑将",'[4]配置系数（将领）'!M682,IF($H682="弓将",'[5]配置系数（将领）'!M682,"")))</f>
        <v/>
      </c>
      <c r="O682" s="206">
        <f t="shared" ca="1" si="41"/>
        <v>1</v>
      </c>
      <c r="Q682" s="208" t="str">
        <f ca="1">IF($H682="步将",'[3]配置系数（将领）'!P682,IF($H682="骑将",'[4]配置系数（将领）'!P682,IF($H682="弓将",'[5]配置系数（将领）'!P682,"")))</f>
        <v/>
      </c>
      <c r="R682" s="208" t="str">
        <f ca="1">IF($H682="步将",'[3]配置系数（将领）'!Q682,IF($H682="骑将",'[4]配置系数（将领）'!Q682,IF($H682="弓将",'[5]配置系数（将领）'!Q682,"")))</f>
        <v/>
      </c>
      <c r="S682" s="208">
        <f>IF($H682="步将",'[3]配置系数（将领）'!R682,IF($H682="骑将",'[4]配置系数（将领）'!R682,IF($H682="弓将",'[5]配置系数（将领）'!R682,"")))</f>
        <v>0</v>
      </c>
      <c r="T682" s="208">
        <f>IF($H682="步将",'[3]配置系数（将领）'!S682,IF($H682="骑将",'[4]配置系数（将领）'!S682,IF($H682="弓将",'[5]配置系数（将领）'!S682,"")))</f>
        <v>0</v>
      </c>
      <c r="U682" s="208" t="str">
        <f ca="1">IF($H682="步将",'[3]配置系数（将领）'!T682,IF($H682="骑将",'[4]配置系数（将领）'!T682,IF($H682="弓将",'[5]配置系数（将领）'!T682,"")))</f>
        <v/>
      </c>
      <c r="V682" s="206">
        <f t="shared" ca="1" si="42"/>
        <v>1</v>
      </c>
      <c r="X682" s="208" t="str">
        <f ca="1">IF($H682="步将",'[3]配置系数（将领）'!W682,IF($H682="骑将",'[4]配置系数（将领）'!W682,IF($H682="弓将",'[5]配置系数（将领）'!W682,"")))</f>
        <v/>
      </c>
      <c r="Y682" s="208" t="str">
        <f ca="1">IF($H682="步将",'[3]配置系数（将领）'!X682,IF($H682="骑将",'[4]配置系数（将领）'!X682,IF($H682="弓将",'[5]配置系数（将领）'!X682,"")))</f>
        <v/>
      </c>
      <c r="Z682" s="208">
        <f>IF($H682="步将",'[3]配置系数（将领）'!Y682,IF($H682="骑将",'[4]配置系数（将领）'!Y682,IF($H682="弓将",'[5]配置系数（将领）'!Y682,"")))</f>
        <v>0</v>
      </c>
      <c r="AA682" s="208">
        <f>IF($H682="步将",'[3]配置系数（将领）'!Z682,IF($H682="骑将",'[4]配置系数（将领）'!Z682,IF($H682="弓将",'[5]配置系数（将领）'!Z682,"")))</f>
        <v>0</v>
      </c>
      <c r="AB682" s="208" t="str">
        <f ca="1">IF($H682="步将",'[3]配置系数（将领）'!AA682,IF($H682="骑将",'[4]配置系数（将领）'!AA682,IF($H682="弓将",'[5]配置系数（将领）'!AA682,"")))</f>
        <v/>
      </c>
      <c r="AC682" s="206">
        <f t="shared" ca="1" si="43"/>
        <v>1</v>
      </c>
    </row>
    <row r="683" spans="3:29" x14ac:dyDescent="0.15">
      <c r="C683" s="107">
        <v>675</v>
      </c>
      <c r="D683" s="69">
        <f>IFERROR(MATCH(C683,索引!J:J,0),D682)</f>
        <v>61</v>
      </c>
      <c r="E683" s="69">
        <f t="shared" si="40"/>
        <v>1</v>
      </c>
      <c r="F683" s="69">
        <f>INDEX(索引!$F:$F,D683,1)</f>
        <v>10054</v>
      </c>
      <c r="G683" s="69" t="str">
        <f>INDEX(索引!$E:$E,D683,1)</f>
        <v>贾诩</v>
      </c>
      <c r="H683" s="69" t="str">
        <f>INDEX(索引!$G:$G,D683,1)</f>
        <v>骑将</v>
      </c>
      <c r="J683" s="208" t="str">
        <f ca="1">IF($H683="步将",'[3]配置系数（将领）'!I683,IF($H683="骑将",'[4]配置系数（将领）'!I683,IF($H683="弓将",'[5]配置系数（将领）'!I683,"")))</f>
        <v>1005400000101</v>
      </c>
      <c r="K683" s="208" t="str">
        <f ca="1">IF($H683="步将",'[3]配置系数（将领）'!J683,IF($H683="骑将",'[4]配置系数（将领）'!J683,IF($H683="弓将",'[5]配置系数（将领）'!J683,"")))</f>
        <v>普通攻击:对单体敌人造成{0}%的武力伤害</v>
      </c>
      <c r="L683" s="208">
        <f>IF($H683="步将",'[3]配置系数（将领）'!K683,IF($H683="骑将",'[4]配置系数（将领）'!K683,IF($H683="弓将",'[5]配置系数（将领）'!K683,"")))</f>
        <v>0</v>
      </c>
      <c r="M683" s="208">
        <f>IF($H683="步将",'[3]配置系数（将领）'!L683,IF($H683="骑将",'[4]配置系数（将领）'!L683,IF($H683="弓将",'[5]配置系数（将领）'!L683,"")))</f>
        <v>0</v>
      </c>
      <c r="N683" s="208" t="str">
        <f ca="1">IF($H683="步将",'[3]配置系数（将领）'!M683,IF($H683="骑将",'[4]配置系数（将领）'!M683,IF($H683="弓将",'[5]配置系数（将领）'!M683,"")))</f>
        <v>0.25+0.25+0.25+0.25+0.25+0.25+0.25+0.25+0.25+0.25+0.25+0.25+0.25+0.25+0.25+0.25+0.25</v>
      </c>
      <c r="O683" s="206">
        <f t="shared" ca="1" si="41"/>
        <v>100</v>
      </c>
      <c r="Q683" s="208" t="str">
        <f ca="1">IF($H683="步将",'[3]配置系数（将领）'!P683,IF($H683="骑将",'[4]配置系数（将领）'!P683,IF($H683="弓将",'[5]配置系数（将领）'!P683,"")))</f>
        <v/>
      </c>
      <c r="R683" s="208" t="str">
        <f ca="1">IF($H683="步将",'[3]配置系数（将领）'!Q683,IF($H683="骑将",'[4]配置系数（将领）'!Q683,IF($H683="弓将",'[5]配置系数（将领）'!Q683,"")))</f>
        <v/>
      </c>
      <c r="S683" s="208">
        <f>IF($H683="步将",'[3]配置系数（将领）'!R683,IF($H683="骑将",'[4]配置系数（将领）'!R683,IF($H683="弓将",'[5]配置系数（将领）'!R683,"")))</f>
        <v>0</v>
      </c>
      <c r="T683" s="208">
        <f>IF($H683="步将",'[3]配置系数（将领）'!S683,IF($H683="骑将",'[4]配置系数（将领）'!S683,IF($H683="弓将",'[5]配置系数（将领）'!S683,"")))</f>
        <v>0</v>
      </c>
      <c r="U683" s="208" t="str">
        <f ca="1">IF($H683="步将",'[3]配置系数（将领）'!T683,IF($H683="骑将",'[4]配置系数（将领）'!T683,IF($H683="弓将",'[5]配置系数（将领）'!T683,"")))</f>
        <v/>
      </c>
      <c r="V683" s="206">
        <f t="shared" ca="1" si="42"/>
        <v>1</v>
      </c>
      <c r="X683" s="208" t="str">
        <f ca="1">IF($H683="步将",'[3]配置系数（将领）'!W683,IF($H683="骑将",'[4]配置系数（将领）'!W683,IF($H683="弓将",'[5]配置系数（将领）'!W683,"")))</f>
        <v/>
      </c>
      <c r="Y683" s="208" t="str">
        <f ca="1">IF($H683="步将",'[3]配置系数（将领）'!X683,IF($H683="骑将",'[4]配置系数（将领）'!X683,IF($H683="弓将",'[5]配置系数（将领）'!X683,"")))</f>
        <v/>
      </c>
      <c r="Z683" s="208">
        <f>IF($H683="步将",'[3]配置系数（将领）'!Y683,IF($H683="骑将",'[4]配置系数（将领）'!Y683,IF($H683="弓将",'[5]配置系数（将领）'!Y683,"")))</f>
        <v>0</v>
      </c>
      <c r="AA683" s="208">
        <f>IF($H683="步将",'[3]配置系数（将领）'!Z683,IF($H683="骑将",'[4]配置系数（将领）'!Z683,IF($H683="弓将",'[5]配置系数（将领）'!Z683,"")))</f>
        <v>0</v>
      </c>
      <c r="AB683" s="208" t="str">
        <f ca="1">IF($H683="步将",'[3]配置系数（将领）'!AA683,IF($H683="骑将",'[4]配置系数（将领）'!AA683,IF($H683="弓将",'[5]配置系数（将领）'!AA683,"")))</f>
        <v/>
      </c>
      <c r="AC683" s="206">
        <f t="shared" ca="1" si="43"/>
        <v>1</v>
      </c>
    </row>
    <row r="684" spans="3:29" x14ac:dyDescent="0.15">
      <c r="C684" s="107">
        <v>676</v>
      </c>
      <c r="D684" s="69">
        <f>IFERROR(MATCH(C684,索引!J:J,0),D683)</f>
        <v>61</v>
      </c>
      <c r="E684" s="69">
        <f t="shared" si="40"/>
        <v>2</v>
      </c>
      <c r="F684" s="69">
        <f>INDEX(索引!$F:$F,D684,1)</f>
        <v>10054</v>
      </c>
      <c r="G684" s="69" t="str">
        <f>INDEX(索引!$E:$E,D684,1)</f>
        <v>贾诩</v>
      </c>
      <c r="H684" s="69" t="str">
        <f>INDEX(索引!$G:$G,D684,1)</f>
        <v>骑将</v>
      </c>
      <c r="J684" s="208" t="str">
        <f ca="1">IF($H684="步将",'[3]配置系数（将领）'!I684,IF($H684="骑将",'[4]配置系数（将领）'!I684,IF($H684="弓将",'[5]配置系数（将领）'!I684,"")))</f>
        <v>1005400000201</v>
      </c>
      <c r="K684" s="208" t="str">
        <f ca="1">IF($H684="步将",'[3]配置系数（将领）'!J684,IF($H684="骑将",'[4]配置系数（将领）'!J684,IF($H684="弓将",'[5]配置系数（将领）'!J684,"")))</f>
        <v>怒气技能:对敌人施加严法酷刑，链接范围内的3个敌人，被链接的敌人受到伤害的{0}%，会传导到其他的链接目标，持续15秒。</v>
      </c>
      <c r="L684" s="208">
        <f>IF($H684="步将",'[3]配置系数（将领）'!K684,IF($H684="骑将",'[4]配置系数（将领）'!K684,IF($H684="弓将",'[5]配置系数（将领）'!K684,"")))</f>
        <v>0</v>
      </c>
      <c r="M684" s="208">
        <f>IF($H684="步将",'[3]配置系数（将领）'!L684,IF($H684="骑将",'[4]配置系数（将领）'!L684,IF($H684="弓将",'[5]配置系数（将领）'!L684,"")))</f>
        <v>0</v>
      </c>
      <c r="N684" s="208" t="str">
        <f ca="1">IF($H684="步将",'[3]配置系数（将领）'!M684,IF($H684="骑将",'[4]配置系数（将领）'!M684,IF($H684="弓将",'[5]配置系数（将领）'!M684,"")))</f>
        <v>0.16+0.19+0.22+0.25+0.28+0.31+0.34+0.37+0.4+0.43+0.46+0.49+0.52+0.55+0.58+0.61+0.64</v>
      </c>
      <c r="O684" s="206">
        <f t="shared" ca="1" si="41"/>
        <v>100</v>
      </c>
      <c r="Q684" s="208" t="str">
        <f ca="1">IF($H684="步将",'[3]配置系数（将领）'!P684,IF($H684="骑将",'[4]配置系数（将领）'!P684,IF($H684="弓将",'[5]配置系数（将领）'!P684,"")))</f>
        <v/>
      </c>
      <c r="R684" s="208" t="str">
        <f ca="1">IF($H684="步将",'[3]配置系数（将领）'!Q684,IF($H684="骑将",'[4]配置系数（将领）'!Q684,IF($H684="弓将",'[5]配置系数（将领）'!Q684,"")))</f>
        <v/>
      </c>
      <c r="S684" s="208">
        <f>IF($H684="步将",'[3]配置系数（将领）'!R684,IF($H684="骑将",'[4]配置系数（将领）'!R684,IF($H684="弓将",'[5]配置系数（将领）'!R684,"")))</f>
        <v>0</v>
      </c>
      <c r="T684" s="208">
        <f>IF($H684="步将",'[3]配置系数（将领）'!S684,IF($H684="骑将",'[4]配置系数（将领）'!S684,IF($H684="弓将",'[5]配置系数（将领）'!S684,"")))</f>
        <v>0</v>
      </c>
      <c r="U684" s="208" t="str">
        <f ca="1">IF($H684="步将",'[3]配置系数（将领）'!T684,IF($H684="骑将",'[4]配置系数（将领）'!T684,IF($H684="弓将",'[5]配置系数（将领）'!T684,"")))</f>
        <v/>
      </c>
      <c r="V684" s="206">
        <f t="shared" ca="1" si="42"/>
        <v>1</v>
      </c>
      <c r="X684" s="208" t="str">
        <f ca="1">IF($H684="步将",'[3]配置系数（将领）'!W684,IF($H684="骑将",'[4]配置系数（将领）'!W684,IF($H684="弓将",'[5]配置系数（将领）'!W684,"")))</f>
        <v/>
      </c>
      <c r="Y684" s="208" t="str">
        <f ca="1">IF($H684="步将",'[3]配置系数（将领）'!X684,IF($H684="骑将",'[4]配置系数（将领）'!X684,IF($H684="弓将",'[5]配置系数（将领）'!X684,"")))</f>
        <v/>
      </c>
      <c r="Z684" s="208">
        <f>IF($H684="步将",'[3]配置系数（将领）'!Y684,IF($H684="骑将",'[4]配置系数（将领）'!Y684,IF($H684="弓将",'[5]配置系数（将领）'!Y684,"")))</f>
        <v>0</v>
      </c>
      <c r="AA684" s="208">
        <f>IF($H684="步将",'[3]配置系数（将领）'!Z684,IF($H684="骑将",'[4]配置系数（将领）'!Z684,IF($H684="弓将",'[5]配置系数（将领）'!Z684,"")))</f>
        <v>0</v>
      </c>
      <c r="AB684" s="208" t="str">
        <f ca="1">IF($H684="步将",'[3]配置系数（将领）'!AA684,IF($H684="骑将",'[4]配置系数（将领）'!AA684,IF($H684="弓将",'[5]配置系数（将领）'!AA684,"")))</f>
        <v/>
      </c>
      <c r="AC684" s="206">
        <f t="shared" ca="1" si="43"/>
        <v>1</v>
      </c>
    </row>
    <row r="685" spans="3:29" x14ac:dyDescent="0.15">
      <c r="C685" s="107">
        <v>677</v>
      </c>
      <c r="D685" s="69">
        <f>IFERROR(MATCH(C685,索引!J:J,0),D684)</f>
        <v>61</v>
      </c>
      <c r="E685" s="69">
        <f t="shared" si="40"/>
        <v>3</v>
      </c>
      <c r="F685" s="69">
        <f>INDEX(索引!$F:$F,D685,1)</f>
        <v>10054</v>
      </c>
      <c r="G685" s="69" t="str">
        <f>INDEX(索引!$E:$E,D685,1)</f>
        <v>贾诩</v>
      </c>
      <c r="H685" s="69" t="str">
        <f>INDEX(索引!$G:$G,D685,1)</f>
        <v>骑将</v>
      </c>
      <c r="J685" s="208" t="str">
        <f ca="1">IF($H685="步将",'[3]配置系数（将领）'!I685,IF($H685="骑将",'[4]配置系数（将领）'!I685,IF($H685="弓将",'[5]配置系数（将领）'!I685,"")))</f>
        <v>1005400000301</v>
      </c>
      <c r="K685" s="208" t="str">
        <f ca="1">IF($H685="步将",'[3]配置系数（将领）'!J685,IF($H685="骑将",'[4]配置系数（将领）'!J685,IF($H685="弓将",'[5]配置系数（将领）'!J685,"")))</f>
        <v>被动技能1:法不容情，场上的敌军受到负面效果时，获得一个伤害加深效果，受到的伤害提高{0}%,持续15秒。（触发间隔5秒）</v>
      </c>
      <c r="L685" s="208">
        <f>IF($H685="步将",'[3]配置系数（将领）'!K685,IF($H685="骑将",'[4]配置系数（将领）'!K685,IF($H685="弓将",'[5]配置系数（将领）'!K685,"")))</f>
        <v>0</v>
      </c>
      <c r="M685" s="208">
        <f>IF($H685="步将",'[3]配置系数（将领）'!L685,IF($H685="骑将",'[4]配置系数（将领）'!L685,IF($H685="弓将",'[5]配置系数（将领）'!L685,"")))</f>
        <v>0</v>
      </c>
      <c r="N685" s="208" t="str">
        <f ca="1">IF($H685="步将",'[3]配置系数（将领）'!M685,IF($H685="骑将",'[4]配置系数（将领）'!M685,IF($H685="弓将",'[5]配置系数（将领）'!M685,"")))</f>
        <v>-0.1+-0.12+-0.14+-0.16+-0.18+-0.2+-0.22+-0.24+-0.26+-0.28+-0.3+-0.32+-0.34+-0.36+-0.38+-0.4+-0.42</v>
      </c>
      <c r="O685" s="206">
        <f t="shared" ca="1" si="41"/>
        <v>-100</v>
      </c>
      <c r="Q685" s="208" t="str">
        <f ca="1">IF($H685="步将",'[3]配置系数（将领）'!P685,IF($H685="骑将",'[4]配置系数（将领）'!P685,IF($H685="弓将",'[5]配置系数（将领）'!P685,"")))</f>
        <v/>
      </c>
      <c r="R685" s="208" t="str">
        <f ca="1">IF($H685="步将",'[3]配置系数（将领）'!Q685,IF($H685="骑将",'[4]配置系数（将领）'!Q685,IF($H685="弓将",'[5]配置系数（将领）'!Q685,"")))</f>
        <v/>
      </c>
      <c r="S685" s="208">
        <f>IF($H685="步将",'[3]配置系数（将领）'!R685,IF($H685="骑将",'[4]配置系数（将领）'!R685,IF($H685="弓将",'[5]配置系数（将领）'!R685,"")))</f>
        <v>0</v>
      </c>
      <c r="T685" s="208">
        <f>IF($H685="步将",'[3]配置系数（将领）'!S685,IF($H685="骑将",'[4]配置系数（将领）'!S685,IF($H685="弓将",'[5]配置系数（将领）'!S685,"")))</f>
        <v>0</v>
      </c>
      <c r="U685" s="208" t="str">
        <f ca="1">IF($H685="步将",'[3]配置系数（将领）'!T685,IF($H685="骑将",'[4]配置系数（将领）'!T685,IF($H685="弓将",'[5]配置系数（将领）'!T685,"")))</f>
        <v/>
      </c>
      <c r="V685" s="206">
        <f t="shared" ca="1" si="42"/>
        <v>1</v>
      </c>
      <c r="X685" s="208" t="str">
        <f ca="1">IF($H685="步将",'[3]配置系数（将领）'!W685,IF($H685="骑将",'[4]配置系数（将领）'!W685,IF($H685="弓将",'[5]配置系数（将领）'!W685,"")))</f>
        <v/>
      </c>
      <c r="Y685" s="208" t="str">
        <f ca="1">IF($H685="步将",'[3]配置系数（将领）'!X685,IF($H685="骑将",'[4]配置系数（将领）'!X685,IF($H685="弓将",'[5]配置系数（将领）'!X685,"")))</f>
        <v/>
      </c>
      <c r="Z685" s="208">
        <f>IF($H685="步将",'[3]配置系数（将领）'!Y685,IF($H685="骑将",'[4]配置系数（将领）'!Y685,IF($H685="弓将",'[5]配置系数（将领）'!Y685,"")))</f>
        <v>0</v>
      </c>
      <c r="AA685" s="208">
        <f>IF($H685="步将",'[3]配置系数（将领）'!Z685,IF($H685="骑将",'[4]配置系数（将领）'!Z685,IF($H685="弓将",'[5]配置系数（将领）'!Z685,"")))</f>
        <v>0</v>
      </c>
      <c r="AB685" s="208" t="str">
        <f ca="1">IF($H685="步将",'[3]配置系数（将领）'!AA685,IF($H685="骑将",'[4]配置系数（将领）'!AA685,IF($H685="弓将",'[5]配置系数（将领）'!AA685,"")))</f>
        <v/>
      </c>
      <c r="AC685" s="206">
        <f t="shared" ca="1" si="43"/>
        <v>1</v>
      </c>
    </row>
    <row r="686" spans="3:29" x14ac:dyDescent="0.15">
      <c r="C686" s="107">
        <v>678</v>
      </c>
      <c r="D686" s="69">
        <f>IFERROR(MATCH(C686,索引!J:J,0),D685)</f>
        <v>61</v>
      </c>
      <c r="E686" s="69">
        <f t="shared" si="40"/>
        <v>4</v>
      </c>
      <c r="F686" s="69">
        <f>INDEX(索引!$F:$F,D686,1)</f>
        <v>10054</v>
      </c>
      <c r="G686" s="69" t="str">
        <f>INDEX(索引!$E:$E,D686,1)</f>
        <v>贾诩</v>
      </c>
      <c r="H686" s="69" t="str">
        <f>INDEX(索引!$G:$G,D686,1)</f>
        <v>骑将</v>
      </c>
      <c r="J686" s="208" t="str">
        <f ca="1">IF($H686="步将",'[3]配置系数（将领）'!I686,IF($H686="骑将",'[4]配置系数（将领）'!I686,IF($H686="弓将",'[5]配置系数（将领）'!I686,"")))</f>
        <v>1005400000401</v>
      </c>
      <c r="K686" s="208" t="str">
        <f ca="1">IF($H686="步将",'[3]配置系数（将领）'!J686,IF($H686="骑将",'[4]配置系数（将领）'!J686,IF($H686="弓将",'[5]配置系数（将领）'!J686,"")))</f>
        <v>被动技能2:自身率领的骑兵或车兵开场进行一次冲锋，对撞击到的敌人造成攻击30%的武力伤害，自身在后掠阵，4秒后，治疗自身士兵30%兵力。（治疗受智力影响）</v>
      </c>
      <c r="L686" s="208">
        <f>IF($H686="步将",'[3]配置系数（将领）'!K686,IF($H686="骑将",'[4]配置系数（将领）'!K686,IF($H686="弓将",'[5]配置系数（将领）'!K686,"")))</f>
        <v>0</v>
      </c>
      <c r="M686" s="208">
        <f>IF($H686="步将",'[3]配置系数（将领）'!L686,IF($H686="骑将",'[4]配置系数（将领）'!L686,IF($H686="弓将",'[5]配置系数（将领）'!L686,"")))</f>
        <v>0</v>
      </c>
      <c r="N686" s="208" t="str">
        <f ca="1">IF($H686="步将",'[3]配置系数（将领）'!M686,IF($H686="骑将",'[4]配置系数（将领）'!M686,IF($H686="弓将",'[5]配置系数（将领）'!M686,"")))</f>
        <v>0.3+0.3+0.3+0.3+0.3+0.3+0.3+0.3+0.3+0.3+0.3+0.3+0.3+0.3+0.3+0.3+0.3</v>
      </c>
      <c r="O686" s="206">
        <f t="shared" ca="1" si="41"/>
        <v>1</v>
      </c>
      <c r="Q686" s="208" t="str">
        <f ca="1">IF($H686="步将",'[3]配置系数（将领）'!P686,IF($H686="骑将",'[4]配置系数（将领）'!P686,IF($H686="弓将",'[5]配置系数（将领）'!P686,"")))</f>
        <v/>
      </c>
      <c r="R686" s="208" t="str">
        <f ca="1">IF($H686="步将",'[3]配置系数（将领）'!Q686,IF($H686="骑将",'[4]配置系数（将领）'!Q686,IF($H686="弓将",'[5]配置系数（将领）'!Q686,"")))</f>
        <v/>
      </c>
      <c r="S686" s="208">
        <f>IF($H686="步将",'[3]配置系数（将领）'!R686,IF($H686="骑将",'[4]配置系数（将领）'!R686,IF($H686="弓将",'[5]配置系数（将领）'!R686,"")))</f>
        <v>0</v>
      </c>
      <c r="T686" s="208">
        <f>IF($H686="步将",'[3]配置系数（将领）'!S686,IF($H686="骑将",'[4]配置系数（将领）'!S686,IF($H686="弓将",'[5]配置系数（将领）'!S686,"")))</f>
        <v>0</v>
      </c>
      <c r="U686" s="208" t="str">
        <f ca="1">IF($H686="步将",'[3]配置系数（将领）'!T686,IF($H686="骑将",'[4]配置系数（将领）'!T686,IF($H686="弓将",'[5]配置系数（将领）'!T686,"")))</f>
        <v/>
      </c>
      <c r="V686" s="206">
        <f t="shared" ca="1" si="42"/>
        <v>1</v>
      </c>
      <c r="X686" s="208" t="str">
        <f ca="1">IF($H686="步将",'[3]配置系数（将领）'!W686,IF($H686="骑将",'[4]配置系数（将领）'!W686,IF($H686="弓将",'[5]配置系数（将领）'!W686,"")))</f>
        <v/>
      </c>
      <c r="Y686" s="208" t="str">
        <f ca="1">IF($H686="步将",'[3]配置系数（将领）'!X686,IF($H686="骑将",'[4]配置系数（将领）'!X686,IF($H686="弓将",'[5]配置系数（将领）'!X686,"")))</f>
        <v/>
      </c>
      <c r="Z686" s="208">
        <f>IF($H686="步将",'[3]配置系数（将领）'!Y686,IF($H686="骑将",'[4]配置系数（将领）'!Y686,IF($H686="弓将",'[5]配置系数（将领）'!Y686,"")))</f>
        <v>0</v>
      </c>
      <c r="AA686" s="208">
        <f>IF($H686="步将",'[3]配置系数（将领）'!Z686,IF($H686="骑将",'[4]配置系数（将领）'!Z686,IF($H686="弓将",'[5]配置系数（将领）'!Z686,"")))</f>
        <v>0</v>
      </c>
      <c r="AB686" s="208" t="str">
        <f ca="1">IF($H686="步将",'[3]配置系数（将领）'!AA686,IF($H686="骑将",'[4]配置系数（将领）'!AA686,IF($H686="弓将",'[5]配置系数（将领）'!AA686,"")))</f>
        <v/>
      </c>
      <c r="AC686" s="206">
        <f t="shared" ca="1" si="43"/>
        <v>1</v>
      </c>
    </row>
    <row r="687" spans="3:29" x14ac:dyDescent="0.15">
      <c r="C687" s="107">
        <v>679</v>
      </c>
      <c r="D687" s="69">
        <f>IFERROR(MATCH(C687,索引!J:J,0),D686)</f>
        <v>61</v>
      </c>
      <c r="E687" s="69">
        <f t="shared" si="40"/>
        <v>5</v>
      </c>
      <c r="F687" s="69">
        <f>INDEX(索引!$F:$F,D687,1)</f>
        <v>10054</v>
      </c>
      <c r="G687" s="69" t="str">
        <f>INDEX(索引!$E:$E,D687,1)</f>
        <v>贾诩</v>
      </c>
      <c r="H687" s="69" t="str">
        <f>INDEX(索引!$G:$G,D687,1)</f>
        <v>骑将</v>
      </c>
      <c r="J687" s="208" t="str">
        <f ca="1">IF($H687="步将",'[3]配置系数（将领）'!I687,IF($H687="骑将",'[4]配置系数（将领）'!I687,IF($H687="弓将",'[5]配置系数（将领）'!I687,"")))</f>
        <v>1005400000402</v>
      </c>
      <c r="K687" s="208" t="str">
        <f ca="1">IF($H687="步将",'[3]配置系数（将领）'!J687,IF($H687="骑将",'[4]配置系数（将领）'!J687,IF($H687="弓将",'[5]配置系数（将领）'!J687,"")))</f>
        <v>被动技能2:自身率领的骑兵或车兵开场进行一次冲锋，对撞击到的敌人造成攻击30%的武力伤害，自身在后掠阵，4秒后，治疗自身士兵30%兵力。（治疗受智力影响）</v>
      </c>
      <c r="L687" s="208">
        <f>IF($H687="步将",'[3]配置系数（将领）'!K687,IF($H687="骑将",'[4]配置系数（将领）'!K687,IF($H687="弓将",'[5]配置系数（将领）'!K687,"")))</f>
        <v>0</v>
      </c>
      <c r="M687" s="208">
        <f>IF($H687="步将",'[3]配置系数（将领）'!L687,IF($H687="骑将",'[4]配置系数（将领）'!L687,IF($H687="弓将",'[5]配置系数（将领）'!L687,"")))</f>
        <v>0</v>
      </c>
      <c r="N687" s="208" t="str">
        <f ca="1">IF($H687="步将",'[3]配置系数（将领）'!M687,IF($H687="骑将",'[4]配置系数（将领）'!M687,IF($H687="弓将",'[5]配置系数（将领）'!M687,"")))</f>
        <v>0.3+0.3+0.3+0.3+0.3+0.3+0.3+0.3+0.3+0.3+0.3+0.3+0.3+0.3+0.3+0.3+0.3</v>
      </c>
      <c r="O687" s="206">
        <f t="shared" ca="1" si="41"/>
        <v>1</v>
      </c>
      <c r="Q687" s="208" t="str">
        <f ca="1">IF($H687="步将",'[3]配置系数（将领）'!P687,IF($H687="骑将",'[4]配置系数（将领）'!P687,IF($H687="弓将",'[5]配置系数（将领）'!P687,"")))</f>
        <v/>
      </c>
      <c r="R687" s="208" t="str">
        <f ca="1">IF($H687="步将",'[3]配置系数（将领）'!Q687,IF($H687="骑将",'[4]配置系数（将领）'!Q687,IF($H687="弓将",'[5]配置系数（将领）'!Q687,"")))</f>
        <v/>
      </c>
      <c r="S687" s="208">
        <f>IF($H687="步将",'[3]配置系数（将领）'!R687,IF($H687="骑将",'[4]配置系数（将领）'!R687,IF($H687="弓将",'[5]配置系数（将领）'!R687,"")))</f>
        <v>0</v>
      </c>
      <c r="T687" s="208">
        <f>IF($H687="步将",'[3]配置系数（将领）'!S687,IF($H687="骑将",'[4]配置系数（将领）'!S687,IF($H687="弓将",'[5]配置系数（将领）'!S687,"")))</f>
        <v>0</v>
      </c>
      <c r="U687" s="208" t="str">
        <f ca="1">IF($H687="步将",'[3]配置系数（将领）'!T687,IF($H687="骑将",'[4]配置系数（将领）'!T687,IF($H687="弓将",'[5]配置系数（将领）'!T687,"")))</f>
        <v/>
      </c>
      <c r="V687" s="206">
        <f t="shared" ca="1" si="42"/>
        <v>1</v>
      </c>
      <c r="X687" s="208" t="str">
        <f ca="1">IF($H687="步将",'[3]配置系数（将领）'!W687,IF($H687="骑将",'[4]配置系数（将领）'!W687,IF($H687="弓将",'[5]配置系数（将领）'!W687,"")))</f>
        <v/>
      </c>
      <c r="Y687" s="208" t="str">
        <f ca="1">IF($H687="步将",'[3]配置系数（将领）'!X687,IF($H687="骑将",'[4]配置系数（将领）'!X687,IF($H687="弓将",'[5]配置系数（将领）'!X687,"")))</f>
        <v/>
      </c>
      <c r="Z687" s="208">
        <f>IF($H687="步将",'[3]配置系数（将领）'!Y687,IF($H687="骑将",'[4]配置系数（将领）'!Y687,IF($H687="弓将",'[5]配置系数（将领）'!Y687,"")))</f>
        <v>0</v>
      </c>
      <c r="AA687" s="208">
        <f>IF($H687="步将",'[3]配置系数（将领）'!Z687,IF($H687="骑将",'[4]配置系数（将领）'!Z687,IF($H687="弓将",'[5]配置系数（将领）'!Z687,"")))</f>
        <v>0</v>
      </c>
      <c r="AB687" s="208" t="str">
        <f ca="1">IF($H687="步将",'[3]配置系数（将领）'!AA687,IF($H687="骑将",'[4]配置系数（将领）'!AA687,IF($H687="弓将",'[5]配置系数（将领）'!AA687,"")))</f>
        <v/>
      </c>
      <c r="AC687" s="206">
        <f t="shared" ca="1" si="43"/>
        <v>1</v>
      </c>
    </row>
    <row r="688" spans="3:29" x14ac:dyDescent="0.15">
      <c r="C688" s="107">
        <v>680</v>
      </c>
      <c r="D688" s="69">
        <f>IFERROR(MATCH(C688,索引!J:J,0),D687)</f>
        <v>61</v>
      </c>
      <c r="E688" s="69">
        <f t="shared" si="40"/>
        <v>6</v>
      </c>
      <c r="F688" s="69">
        <f>INDEX(索引!$F:$F,D688,1)</f>
        <v>10054</v>
      </c>
      <c r="G688" s="69" t="str">
        <f>INDEX(索引!$E:$E,D688,1)</f>
        <v>贾诩</v>
      </c>
      <c r="H688" s="69" t="str">
        <f>INDEX(索引!$G:$G,D688,1)</f>
        <v>骑将</v>
      </c>
      <c r="J688" s="208" t="str">
        <f ca="1">IF($H688="步将",'[3]配置系数（将领）'!I688,IF($H688="骑将",'[4]配置系数（将领）'!I688,IF($H688="弓将",'[5]配置系数（将领）'!I688,"")))</f>
        <v>1005400000501</v>
      </c>
      <c r="K688" s="208" t="str">
        <f ca="1">IF($H688="步将",'[3]配置系数（将领）'!J688,IF($H688="骑将",'[4]配置系数（将领）'!J688,IF($H688="弓将",'[5]配置系数（将领）'!J688,"")))</f>
        <v>输入太多技能！！</v>
      </c>
      <c r="L688" s="208">
        <f>IF($H688="步将",'[3]配置系数（将领）'!K688,IF($H688="骑将",'[4]配置系数（将领）'!K688,IF($H688="弓将",'[5]配置系数（将领）'!K688,"")))</f>
        <v>0</v>
      </c>
      <c r="M688" s="208">
        <f>IF($H688="步将",'[3]配置系数（将领）'!L688,IF($H688="骑将",'[4]配置系数（将领）'!L688,IF($H688="弓将",'[5]配置系数（将领）'!L688,"")))</f>
        <v>0</v>
      </c>
      <c r="N688" s="208" t="str">
        <f ca="1">IF($H688="步将",'[3]配置系数（将领）'!M688,IF($H688="骑将",'[4]配置系数（将领）'!M688,IF($H688="弓将",'[5]配置系数（将领）'!M688,"")))</f>
        <v>20+20+20+20+20+20+20+20+20+20+20+20+20+20+20+20+20</v>
      </c>
      <c r="O688" s="206">
        <f t="shared" ca="1" si="41"/>
        <v>1</v>
      </c>
      <c r="Q688" s="208" t="str">
        <f ca="1">IF($H688="步将",'[3]配置系数（将领）'!P688,IF($H688="骑将",'[4]配置系数（将领）'!P688,IF($H688="弓将",'[5]配置系数（将领）'!P688,"")))</f>
        <v/>
      </c>
      <c r="R688" s="208" t="str">
        <f ca="1">IF($H688="步将",'[3]配置系数（将领）'!Q688,IF($H688="骑将",'[4]配置系数（将领）'!Q688,IF($H688="弓将",'[5]配置系数（将领）'!Q688,"")))</f>
        <v/>
      </c>
      <c r="S688" s="208">
        <f>IF($H688="步将",'[3]配置系数（将领）'!R688,IF($H688="骑将",'[4]配置系数（将领）'!R688,IF($H688="弓将",'[5]配置系数（将领）'!R688,"")))</f>
        <v>0</v>
      </c>
      <c r="T688" s="208">
        <f>IF($H688="步将",'[3]配置系数（将领）'!S688,IF($H688="骑将",'[4]配置系数（将领）'!S688,IF($H688="弓将",'[5]配置系数（将领）'!S688,"")))</f>
        <v>0</v>
      </c>
      <c r="U688" s="208" t="str">
        <f ca="1">IF($H688="步将",'[3]配置系数（将领）'!T688,IF($H688="骑将",'[4]配置系数（将领）'!T688,IF($H688="弓将",'[5]配置系数（将领）'!T688,"")))</f>
        <v/>
      </c>
      <c r="V688" s="206">
        <f t="shared" ca="1" si="42"/>
        <v>1</v>
      </c>
      <c r="X688" s="208" t="str">
        <f ca="1">IF($H688="步将",'[3]配置系数（将领）'!W688,IF($H688="骑将",'[4]配置系数（将领）'!W688,IF($H688="弓将",'[5]配置系数（将领）'!W688,"")))</f>
        <v/>
      </c>
      <c r="Y688" s="208" t="str">
        <f ca="1">IF($H688="步将",'[3]配置系数（将领）'!X688,IF($H688="骑将",'[4]配置系数（将领）'!X688,IF($H688="弓将",'[5]配置系数（将领）'!X688,"")))</f>
        <v/>
      </c>
      <c r="Z688" s="208">
        <f>IF($H688="步将",'[3]配置系数（将领）'!Y688,IF($H688="骑将",'[4]配置系数（将领）'!Y688,IF($H688="弓将",'[5]配置系数（将领）'!Y688,"")))</f>
        <v>0</v>
      </c>
      <c r="AA688" s="208">
        <f>IF($H688="步将",'[3]配置系数（将领）'!Z688,IF($H688="骑将",'[4]配置系数（将领）'!Z688,IF($H688="弓将",'[5]配置系数（将领）'!Z688,"")))</f>
        <v>0</v>
      </c>
      <c r="AB688" s="208" t="str">
        <f ca="1">IF($H688="步将",'[3]配置系数（将领）'!AA688,IF($H688="骑将",'[4]配置系数（将领）'!AA688,IF($H688="弓将",'[5]配置系数（将领）'!AA688,"")))</f>
        <v/>
      </c>
      <c r="AC688" s="206">
        <f t="shared" ca="1" si="43"/>
        <v>1</v>
      </c>
    </row>
    <row r="689" spans="3:29" x14ac:dyDescent="0.15">
      <c r="C689" s="107">
        <v>681</v>
      </c>
      <c r="D689" s="69">
        <f>IFERROR(MATCH(C689,索引!J:J,0),D688)</f>
        <v>61</v>
      </c>
      <c r="E689" s="69">
        <f t="shared" si="40"/>
        <v>7</v>
      </c>
      <c r="F689" s="69">
        <f>INDEX(索引!$F:$F,D689,1)</f>
        <v>10054</v>
      </c>
      <c r="G689" s="69" t="str">
        <f>INDEX(索引!$E:$E,D689,1)</f>
        <v>贾诩</v>
      </c>
      <c r="H689" s="69" t="str">
        <f>INDEX(索引!$G:$G,D689,1)</f>
        <v>骑将</v>
      </c>
      <c r="J689" s="208" t="str">
        <f ca="1">IF($H689="步将",'[3]配置系数（将领）'!I689,IF($H689="骑将",'[4]配置系数（将领）'!I689,IF($H689="弓将",'[5]配置系数（将领）'!I689,"")))</f>
        <v/>
      </c>
      <c r="K689" s="208" t="str">
        <f ca="1">IF($H689="步将",'[3]配置系数（将领）'!J689,IF($H689="骑将",'[4]配置系数（将领）'!J689,IF($H689="弓将",'[5]配置系数（将领）'!J689,"")))</f>
        <v/>
      </c>
      <c r="L689" s="208">
        <f>IF($H689="步将",'[3]配置系数（将领）'!K689,IF($H689="骑将",'[4]配置系数（将领）'!K689,IF($H689="弓将",'[5]配置系数（将领）'!K689,"")))</f>
        <v>0</v>
      </c>
      <c r="M689" s="208">
        <f>IF($H689="步将",'[3]配置系数（将领）'!L689,IF($H689="骑将",'[4]配置系数（将领）'!L689,IF($H689="弓将",'[5]配置系数（将领）'!L689,"")))</f>
        <v>0</v>
      </c>
      <c r="N689" s="208" t="str">
        <f ca="1">IF($H689="步将",'[3]配置系数（将领）'!M689,IF($H689="骑将",'[4]配置系数（将领）'!M689,IF($H689="弓将",'[5]配置系数（将领）'!M689,"")))</f>
        <v/>
      </c>
      <c r="O689" s="206">
        <f t="shared" ca="1" si="41"/>
        <v>1</v>
      </c>
      <c r="Q689" s="208" t="str">
        <f ca="1">IF($H689="步将",'[3]配置系数（将领）'!P689,IF($H689="骑将",'[4]配置系数（将领）'!P689,IF($H689="弓将",'[5]配置系数（将领）'!P689,"")))</f>
        <v/>
      </c>
      <c r="R689" s="208" t="str">
        <f ca="1">IF($H689="步将",'[3]配置系数（将领）'!Q689,IF($H689="骑将",'[4]配置系数（将领）'!Q689,IF($H689="弓将",'[5]配置系数（将领）'!Q689,"")))</f>
        <v/>
      </c>
      <c r="S689" s="208">
        <f>IF($H689="步将",'[3]配置系数（将领）'!R689,IF($H689="骑将",'[4]配置系数（将领）'!R689,IF($H689="弓将",'[5]配置系数（将领）'!R689,"")))</f>
        <v>0</v>
      </c>
      <c r="T689" s="208">
        <f>IF($H689="步将",'[3]配置系数（将领）'!S689,IF($H689="骑将",'[4]配置系数（将领）'!S689,IF($H689="弓将",'[5]配置系数（将领）'!S689,"")))</f>
        <v>0</v>
      </c>
      <c r="U689" s="208" t="str">
        <f ca="1">IF($H689="步将",'[3]配置系数（将领）'!T689,IF($H689="骑将",'[4]配置系数（将领）'!T689,IF($H689="弓将",'[5]配置系数（将领）'!T689,"")))</f>
        <v/>
      </c>
      <c r="V689" s="206">
        <f t="shared" ca="1" si="42"/>
        <v>1</v>
      </c>
      <c r="X689" s="208" t="str">
        <f ca="1">IF($H689="步将",'[3]配置系数（将领）'!W689,IF($H689="骑将",'[4]配置系数（将领）'!W689,IF($H689="弓将",'[5]配置系数（将领）'!W689,"")))</f>
        <v/>
      </c>
      <c r="Y689" s="208" t="str">
        <f ca="1">IF($H689="步将",'[3]配置系数（将领）'!X689,IF($H689="骑将",'[4]配置系数（将领）'!X689,IF($H689="弓将",'[5]配置系数（将领）'!X689,"")))</f>
        <v/>
      </c>
      <c r="Z689" s="208">
        <f>IF($H689="步将",'[3]配置系数（将领）'!Y689,IF($H689="骑将",'[4]配置系数（将领）'!Y689,IF($H689="弓将",'[5]配置系数（将领）'!Y689,"")))</f>
        <v>0</v>
      </c>
      <c r="AA689" s="208">
        <f>IF($H689="步将",'[3]配置系数（将领）'!Z689,IF($H689="骑将",'[4]配置系数（将领）'!Z689,IF($H689="弓将",'[5]配置系数（将领）'!Z689,"")))</f>
        <v>0</v>
      </c>
      <c r="AB689" s="208" t="str">
        <f ca="1">IF($H689="步将",'[3]配置系数（将领）'!AA689,IF($H689="骑将",'[4]配置系数（将领）'!AA689,IF($H689="弓将",'[5]配置系数（将领）'!AA689,"")))</f>
        <v/>
      </c>
      <c r="AC689" s="206">
        <f t="shared" ca="1" si="43"/>
        <v>1</v>
      </c>
    </row>
    <row r="690" spans="3:29" x14ac:dyDescent="0.15">
      <c r="C690" s="107">
        <v>682</v>
      </c>
      <c r="D690" s="69">
        <f>IFERROR(MATCH(C690,索引!J:J,0),D689)</f>
        <v>61</v>
      </c>
      <c r="E690" s="69">
        <f t="shared" si="40"/>
        <v>8</v>
      </c>
      <c r="F690" s="69">
        <f>INDEX(索引!$F:$F,D690,1)</f>
        <v>10054</v>
      </c>
      <c r="G690" s="69" t="str">
        <f>INDEX(索引!$E:$E,D690,1)</f>
        <v>贾诩</v>
      </c>
      <c r="H690" s="69" t="str">
        <f>INDEX(索引!$G:$G,D690,1)</f>
        <v>骑将</v>
      </c>
      <c r="J690" s="208" t="str">
        <f ca="1">IF($H690="步将",'[3]配置系数（将领）'!I690,IF($H690="骑将",'[4]配置系数（将领）'!I690,IF($H690="弓将",'[5]配置系数（将领）'!I690,"")))</f>
        <v/>
      </c>
      <c r="K690" s="208" t="str">
        <f ca="1">IF($H690="步将",'[3]配置系数（将领）'!J690,IF($H690="骑将",'[4]配置系数（将领）'!J690,IF($H690="弓将",'[5]配置系数（将领）'!J690,"")))</f>
        <v/>
      </c>
      <c r="L690" s="208">
        <f>IF($H690="步将",'[3]配置系数（将领）'!K690,IF($H690="骑将",'[4]配置系数（将领）'!K690,IF($H690="弓将",'[5]配置系数（将领）'!K690,"")))</f>
        <v>0</v>
      </c>
      <c r="M690" s="208">
        <f>IF($H690="步将",'[3]配置系数（将领）'!L690,IF($H690="骑将",'[4]配置系数（将领）'!L690,IF($H690="弓将",'[5]配置系数（将领）'!L690,"")))</f>
        <v>0</v>
      </c>
      <c r="N690" s="208" t="str">
        <f ca="1">IF($H690="步将",'[3]配置系数（将领）'!M690,IF($H690="骑将",'[4]配置系数（将领）'!M690,IF($H690="弓将",'[5]配置系数（将领）'!M690,"")))</f>
        <v/>
      </c>
      <c r="O690" s="206">
        <f t="shared" ca="1" si="41"/>
        <v>1</v>
      </c>
      <c r="Q690" s="208" t="str">
        <f ca="1">IF($H690="步将",'[3]配置系数（将领）'!P690,IF($H690="骑将",'[4]配置系数（将领）'!P690,IF($H690="弓将",'[5]配置系数（将领）'!P690,"")))</f>
        <v/>
      </c>
      <c r="R690" s="208" t="str">
        <f ca="1">IF($H690="步将",'[3]配置系数（将领）'!Q690,IF($H690="骑将",'[4]配置系数（将领）'!Q690,IF($H690="弓将",'[5]配置系数（将领）'!Q690,"")))</f>
        <v/>
      </c>
      <c r="S690" s="208">
        <f>IF($H690="步将",'[3]配置系数（将领）'!R690,IF($H690="骑将",'[4]配置系数（将领）'!R690,IF($H690="弓将",'[5]配置系数（将领）'!R690,"")))</f>
        <v>0</v>
      </c>
      <c r="T690" s="208">
        <f>IF($H690="步将",'[3]配置系数（将领）'!S690,IF($H690="骑将",'[4]配置系数（将领）'!S690,IF($H690="弓将",'[5]配置系数（将领）'!S690,"")))</f>
        <v>0</v>
      </c>
      <c r="U690" s="208" t="str">
        <f ca="1">IF($H690="步将",'[3]配置系数（将领）'!T690,IF($H690="骑将",'[4]配置系数（将领）'!T690,IF($H690="弓将",'[5]配置系数（将领）'!T690,"")))</f>
        <v/>
      </c>
      <c r="V690" s="206">
        <f t="shared" ca="1" si="42"/>
        <v>1</v>
      </c>
      <c r="X690" s="208" t="str">
        <f ca="1">IF($H690="步将",'[3]配置系数（将领）'!W690,IF($H690="骑将",'[4]配置系数（将领）'!W690,IF($H690="弓将",'[5]配置系数（将领）'!W690,"")))</f>
        <v/>
      </c>
      <c r="Y690" s="208" t="str">
        <f ca="1">IF($H690="步将",'[3]配置系数（将领）'!X690,IF($H690="骑将",'[4]配置系数（将领）'!X690,IF($H690="弓将",'[5]配置系数（将领）'!X690,"")))</f>
        <v/>
      </c>
      <c r="Z690" s="208">
        <f>IF($H690="步将",'[3]配置系数（将领）'!Y690,IF($H690="骑将",'[4]配置系数（将领）'!Y690,IF($H690="弓将",'[5]配置系数（将领）'!Y690,"")))</f>
        <v>0</v>
      </c>
      <c r="AA690" s="208">
        <f>IF($H690="步将",'[3]配置系数（将领）'!Z690,IF($H690="骑将",'[4]配置系数（将领）'!Z690,IF($H690="弓将",'[5]配置系数（将领）'!Z690,"")))</f>
        <v>0</v>
      </c>
      <c r="AB690" s="208" t="str">
        <f ca="1">IF($H690="步将",'[3]配置系数（将领）'!AA690,IF($H690="骑将",'[4]配置系数（将领）'!AA690,IF($H690="弓将",'[5]配置系数（将领）'!AA690,"")))</f>
        <v/>
      </c>
      <c r="AC690" s="206">
        <f t="shared" ca="1" si="43"/>
        <v>1</v>
      </c>
    </row>
    <row r="691" spans="3:29" x14ac:dyDescent="0.15">
      <c r="C691" s="107">
        <v>683</v>
      </c>
      <c r="D691" s="69">
        <f>IFERROR(MATCH(C691,索引!J:J,0),D690)</f>
        <v>61</v>
      </c>
      <c r="E691" s="69">
        <f t="shared" si="40"/>
        <v>9</v>
      </c>
      <c r="F691" s="69">
        <f>INDEX(索引!$F:$F,D691,1)</f>
        <v>10054</v>
      </c>
      <c r="G691" s="69" t="str">
        <f>INDEX(索引!$E:$E,D691,1)</f>
        <v>贾诩</v>
      </c>
      <c r="H691" s="69" t="str">
        <f>INDEX(索引!$G:$G,D691,1)</f>
        <v>骑将</v>
      </c>
      <c r="J691" s="208" t="str">
        <f ca="1">IF($H691="步将",'[3]配置系数（将领）'!I691,IF($H691="骑将",'[4]配置系数（将领）'!I691,IF($H691="弓将",'[5]配置系数（将领）'!I691,"")))</f>
        <v/>
      </c>
      <c r="K691" s="208" t="str">
        <f ca="1">IF($H691="步将",'[3]配置系数（将领）'!J691,IF($H691="骑将",'[4]配置系数（将领）'!J691,IF($H691="弓将",'[5]配置系数（将领）'!J691,"")))</f>
        <v/>
      </c>
      <c r="L691" s="208">
        <f>IF($H691="步将",'[3]配置系数（将领）'!K691,IF($H691="骑将",'[4]配置系数（将领）'!K691,IF($H691="弓将",'[5]配置系数（将领）'!K691,"")))</f>
        <v>0</v>
      </c>
      <c r="M691" s="208">
        <f>IF($H691="步将",'[3]配置系数（将领）'!L691,IF($H691="骑将",'[4]配置系数（将领）'!L691,IF($H691="弓将",'[5]配置系数（将领）'!L691,"")))</f>
        <v>0</v>
      </c>
      <c r="N691" s="208" t="str">
        <f ca="1">IF($H691="步将",'[3]配置系数（将领）'!M691,IF($H691="骑将",'[4]配置系数（将领）'!M691,IF($H691="弓将",'[5]配置系数（将领）'!M691,"")))</f>
        <v/>
      </c>
      <c r="O691" s="206">
        <f t="shared" ca="1" si="41"/>
        <v>1</v>
      </c>
      <c r="Q691" s="208" t="str">
        <f ca="1">IF($H691="步将",'[3]配置系数（将领）'!P691,IF($H691="骑将",'[4]配置系数（将领）'!P691,IF($H691="弓将",'[5]配置系数（将领）'!P691,"")))</f>
        <v/>
      </c>
      <c r="R691" s="208" t="str">
        <f ca="1">IF($H691="步将",'[3]配置系数（将领）'!Q691,IF($H691="骑将",'[4]配置系数（将领）'!Q691,IF($H691="弓将",'[5]配置系数（将领）'!Q691,"")))</f>
        <v/>
      </c>
      <c r="S691" s="208">
        <f>IF($H691="步将",'[3]配置系数（将领）'!R691,IF($H691="骑将",'[4]配置系数（将领）'!R691,IF($H691="弓将",'[5]配置系数（将领）'!R691,"")))</f>
        <v>0</v>
      </c>
      <c r="T691" s="208">
        <f>IF($H691="步将",'[3]配置系数（将领）'!S691,IF($H691="骑将",'[4]配置系数（将领）'!S691,IF($H691="弓将",'[5]配置系数（将领）'!S691,"")))</f>
        <v>0</v>
      </c>
      <c r="U691" s="208" t="str">
        <f ca="1">IF($H691="步将",'[3]配置系数（将领）'!T691,IF($H691="骑将",'[4]配置系数（将领）'!T691,IF($H691="弓将",'[5]配置系数（将领）'!T691,"")))</f>
        <v/>
      </c>
      <c r="V691" s="206">
        <f t="shared" ca="1" si="42"/>
        <v>1</v>
      </c>
      <c r="X691" s="208" t="str">
        <f ca="1">IF($H691="步将",'[3]配置系数（将领）'!W691,IF($H691="骑将",'[4]配置系数（将领）'!W691,IF($H691="弓将",'[5]配置系数（将领）'!W691,"")))</f>
        <v/>
      </c>
      <c r="Y691" s="208" t="str">
        <f ca="1">IF($H691="步将",'[3]配置系数（将领）'!X691,IF($H691="骑将",'[4]配置系数（将领）'!X691,IF($H691="弓将",'[5]配置系数（将领）'!X691,"")))</f>
        <v/>
      </c>
      <c r="Z691" s="208">
        <f>IF($H691="步将",'[3]配置系数（将领）'!Y691,IF($H691="骑将",'[4]配置系数（将领）'!Y691,IF($H691="弓将",'[5]配置系数（将领）'!Y691,"")))</f>
        <v>0</v>
      </c>
      <c r="AA691" s="208">
        <f>IF($H691="步将",'[3]配置系数（将领）'!Z691,IF($H691="骑将",'[4]配置系数（将领）'!Z691,IF($H691="弓将",'[5]配置系数（将领）'!Z691,"")))</f>
        <v>0</v>
      </c>
      <c r="AB691" s="208" t="str">
        <f ca="1">IF($H691="步将",'[3]配置系数（将领）'!AA691,IF($H691="骑将",'[4]配置系数（将领）'!AA691,IF($H691="弓将",'[5]配置系数（将领）'!AA691,"")))</f>
        <v/>
      </c>
      <c r="AC691" s="206">
        <f t="shared" ca="1" si="43"/>
        <v>1</v>
      </c>
    </row>
    <row r="692" spans="3:29" x14ac:dyDescent="0.15">
      <c r="C692" s="107">
        <v>684</v>
      </c>
      <c r="D692" s="69">
        <f>IFERROR(MATCH(C692,索引!J:J,0),D691)</f>
        <v>61</v>
      </c>
      <c r="E692" s="69">
        <f t="shared" si="40"/>
        <v>10</v>
      </c>
      <c r="F692" s="69">
        <f>INDEX(索引!$F:$F,D692,1)</f>
        <v>10054</v>
      </c>
      <c r="G692" s="69" t="str">
        <f>INDEX(索引!$E:$E,D692,1)</f>
        <v>贾诩</v>
      </c>
      <c r="H692" s="69" t="str">
        <f>INDEX(索引!$G:$G,D692,1)</f>
        <v>骑将</v>
      </c>
      <c r="J692" s="208" t="str">
        <f ca="1">IF($H692="步将",'[3]配置系数（将领）'!I692,IF($H692="骑将",'[4]配置系数（将领）'!I692,IF($H692="弓将",'[5]配置系数（将领）'!I692,"")))</f>
        <v/>
      </c>
      <c r="K692" s="208" t="str">
        <f ca="1">IF($H692="步将",'[3]配置系数（将领）'!J692,IF($H692="骑将",'[4]配置系数（将领）'!J692,IF($H692="弓将",'[5]配置系数（将领）'!J692,"")))</f>
        <v/>
      </c>
      <c r="L692" s="208">
        <f>IF($H692="步将",'[3]配置系数（将领）'!K692,IF($H692="骑将",'[4]配置系数（将领）'!K692,IF($H692="弓将",'[5]配置系数（将领）'!K692,"")))</f>
        <v>0</v>
      </c>
      <c r="M692" s="208">
        <f>IF($H692="步将",'[3]配置系数（将领）'!L692,IF($H692="骑将",'[4]配置系数（将领）'!L692,IF($H692="弓将",'[5]配置系数（将领）'!L692,"")))</f>
        <v>0</v>
      </c>
      <c r="N692" s="208" t="str">
        <f ca="1">IF($H692="步将",'[3]配置系数（将领）'!M692,IF($H692="骑将",'[4]配置系数（将领）'!M692,IF($H692="弓将",'[5]配置系数（将领）'!M692,"")))</f>
        <v/>
      </c>
      <c r="O692" s="206">
        <f t="shared" ca="1" si="41"/>
        <v>1</v>
      </c>
      <c r="Q692" s="208" t="str">
        <f ca="1">IF($H692="步将",'[3]配置系数（将领）'!P692,IF($H692="骑将",'[4]配置系数（将领）'!P692,IF($H692="弓将",'[5]配置系数（将领）'!P692,"")))</f>
        <v/>
      </c>
      <c r="R692" s="208" t="str">
        <f ca="1">IF($H692="步将",'[3]配置系数（将领）'!Q692,IF($H692="骑将",'[4]配置系数（将领）'!Q692,IF($H692="弓将",'[5]配置系数（将领）'!Q692,"")))</f>
        <v/>
      </c>
      <c r="S692" s="208">
        <f>IF($H692="步将",'[3]配置系数（将领）'!R692,IF($H692="骑将",'[4]配置系数（将领）'!R692,IF($H692="弓将",'[5]配置系数（将领）'!R692,"")))</f>
        <v>0</v>
      </c>
      <c r="T692" s="208">
        <f>IF($H692="步将",'[3]配置系数（将领）'!S692,IF($H692="骑将",'[4]配置系数（将领）'!S692,IF($H692="弓将",'[5]配置系数（将领）'!S692,"")))</f>
        <v>0</v>
      </c>
      <c r="U692" s="208" t="str">
        <f ca="1">IF($H692="步将",'[3]配置系数（将领）'!T692,IF($H692="骑将",'[4]配置系数（将领）'!T692,IF($H692="弓将",'[5]配置系数（将领）'!T692,"")))</f>
        <v/>
      </c>
      <c r="V692" s="206">
        <f t="shared" ca="1" si="42"/>
        <v>1</v>
      </c>
      <c r="X692" s="208" t="str">
        <f ca="1">IF($H692="步将",'[3]配置系数（将领）'!W692,IF($H692="骑将",'[4]配置系数（将领）'!W692,IF($H692="弓将",'[5]配置系数（将领）'!W692,"")))</f>
        <v/>
      </c>
      <c r="Y692" s="208" t="str">
        <f ca="1">IF($H692="步将",'[3]配置系数（将领）'!X692,IF($H692="骑将",'[4]配置系数（将领）'!X692,IF($H692="弓将",'[5]配置系数（将领）'!X692,"")))</f>
        <v/>
      </c>
      <c r="Z692" s="208">
        <f>IF($H692="步将",'[3]配置系数（将领）'!Y692,IF($H692="骑将",'[4]配置系数（将领）'!Y692,IF($H692="弓将",'[5]配置系数（将领）'!Y692,"")))</f>
        <v>0</v>
      </c>
      <c r="AA692" s="208">
        <f>IF($H692="步将",'[3]配置系数（将领）'!Z692,IF($H692="骑将",'[4]配置系数（将领）'!Z692,IF($H692="弓将",'[5]配置系数（将领）'!Z692,"")))</f>
        <v>0</v>
      </c>
      <c r="AB692" s="208" t="str">
        <f ca="1">IF($H692="步将",'[3]配置系数（将领）'!AA692,IF($H692="骑将",'[4]配置系数（将领）'!AA692,IF($H692="弓将",'[5]配置系数（将领）'!AA692,"")))</f>
        <v/>
      </c>
      <c r="AC692" s="206">
        <f t="shared" ca="1" si="43"/>
        <v>1</v>
      </c>
    </row>
    <row r="693" spans="3:29" x14ac:dyDescent="0.15">
      <c r="C693" s="107">
        <v>685</v>
      </c>
      <c r="D693" s="69">
        <f>IFERROR(MATCH(C693,索引!J:J,0),D692)</f>
        <v>61</v>
      </c>
      <c r="E693" s="69">
        <f t="shared" si="40"/>
        <v>11</v>
      </c>
      <c r="F693" s="69">
        <f>INDEX(索引!$F:$F,D693,1)</f>
        <v>10054</v>
      </c>
      <c r="G693" s="69" t="str">
        <f>INDEX(索引!$E:$E,D693,1)</f>
        <v>贾诩</v>
      </c>
      <c r="H693" s="69" t="str">
        <f>INDEX(索引!$G:$G,D693,1)</f>
        <v>骑将</v>
      </c>
      <c r="J693" s="208" t="str">
        <f ca="1">IF($H693="步将",'[3]配置系数（将领）'!I693,IF($H693="骑将",'[4]配置系数（将领）'!I693,IF($H693="弓将",'[5]配置系数（将领）'!I693,"")))</f>
        <v/>
      </c>
      <c r="K693" s="208" t="str">
        <f ca="1">IF($H693="步将",'[3]配置系数（将领）'!J693,IF($H693="骑将",'[4]配置系数（将领）'!J693,IF($H693="弓将",'[5]配置系数（将领）'!J693,"")))</f>
        <v/>
      </c>
      <c r="L693" s="208">
        <f>IF($H693="步将",'[3]配置系数（将领）'!K693,IF($H693="骑将",'[4]配置系数（将领）'!K693,IF($H693="弓将",'[5]配置系数（将领）'!K693,"")))</f>
        <v>0</v>
      </c>
      <c r="M693" s="208">
        <f>IF($H693="步将",'[3]配置系数（将领）'!L693,IF($H693="骑将",'[4]配置系数（将领）'!L693,IF($H693="弓将",'[5]配置系数（将领）'!L693,"")))</f>
        <v>0</v>
      </c>
      <c r="N693" s="208" t="str">
        <f ca="1">IF($H693="步将",'[3]配置系数（将领）'!M693,IF($H693="骑将",'[4]配置系数（将领）'!M693,IF($H693="弓将",'[5]配置系数（将领）'!M693,"")))</f>
        <v/>
      </c>
      <c r="O693" s="206">
        <f t="shared" ca="1" si="41"/>
        <v>1</v>
      </c>
      <c r="Q693" s="208" t="str">
        <f ca="1">IF($H693="步将",'[3]配置系数（将领）'!P693,IF($H693="骑将",'[4]配置系数（将领）'!P693,IF($H693="弓将",'[5]配置系数（将领）'!P693,"")))</f>
        <v/>
      </c>
      <c r="R693" s="208" t="str">
        <f ca="1">IF($H693="步将",'[3]配置系数（将领）'!Q693,IF($H693="骑将",'[4]配置系数（将领）'!Q693,IF($H693="弓将",'[5]配置系数（将领）'!Q693,"")))</f>
        <v/>
      </c>
      <c r="S693" s="208">
        <f>IF($H693="步将",'[3]配置系数（将领）'!R693,IF($H693="骑将",'[4]配置系数（将领）'!R693,IF($H693="弓将",'[5]配置系数（将领）'!R693,"")))</f>
        <v>0</v>
      </c>
      <c r="T693" s="208">
        <f>IF($H693="步将",'[3]配置系数（将领）'!S693,IF($H693="骑将",'[4]配置系数（将领）'!S693,IF($H693="弓将",'[5]配置系数（将领）'!S693,"")))</f>
        <v>0</v>
      </c>
      <c r="U693" s="208" t="str">
        <f ca="1">IF($H693="步将",'[3]配置系数（将领）'!T693,IF($H693="骑将",'[4]配置系数（将领）'!T693,IF($H693="弓将",'[5]配置系数（将领）'!T693,"")))</f>
        <v/>
      </c>
      <c r="V693" s="206">
        <f t="shared" ca="1" si="42"/>
        <v>1</v>
      </c>
      <c r="X693" s="208" t="str">
        <f ca="1">IF($H693="步将",'[3]配置系数（将领）'!W693,IF($H693="骑将",'[4]配置系数（将领）'!W693,IF($H693="弓将",'[5]配置系数（将领）'!W693,"")))</f>
        <v/>
      </c>
      <c r="Y693" s="208" t="str">
        <f ca="1">IF($H693="步将",'[3]配置系数（将领）'!X693,IF($H693="骑将",'[4]配置系数（将领）'!X693,IF($H693="弓将",'[5]配置系数（将领）'!X693,"")))</f>
        <v/>
      </c>
      <c r="Z693" s="208">
        <f>IF($H693="步将",'[3]配置系数（将领）'!Y693,IF($H693="骑将",'[4]配置系数（将领）'!Y693,IF($H693="弓将",'[5]配置系数（将领）'!Y693,"")))</f>
        <v>0</v>
      </c>
      <c r="AA693" s="208">
        <f>IF($H693="步将",'[3]配置系数（将领）'!Z693,IF($H693="骑将",'[4]配置系数（将领）'!Z693,IF($H693="弓将",'[5]配置系数（将领）'!Z693,"")))</f>
        <v>0</v>
      </c>
      <c r="AB693" s="208" t="str">
        <f ca="1">IF($H693="步将",'[3]配置系数（将领）'!AA693,IF($H693="骑将",'[4]配置系数（将领）'!AA693,IF($H693="弓将",'[5]配置系数（将领）'!AA693,"")))</f>
        <v/>
      </c>
      <c r="AC693" s="206">
        <f t="shared" ca="1" si="43"/>
        <v>1</v>
      </c>
    </row>
    <row r="694" spans="3:29" x14ac:dyDescent="0.15">
      <c r="C694" s="107">
        <v>686</v>
      </c>
      <c r="D694" s="69">
        <f>IFERROR(MATCH(C694,索引!J:J,0),D693)</f>
        <v>61</v>
      </c>
      <c r="E694" s="69">
        <f t="shared" si="40"/>
        <v>12</v>
      </c>
      <c r="F694" s="69">
        <f>INDEX(索引!$F:$F,D694,1)</f>
        <v>10054</v>
      </c>
      <c r="G694" s="69" t="str">
        <f>INDEX(索引!$E:$E,D694,1)</f>
        <v>贾诩</v>
      </c>
      <c r="H694" s="69" t="str">
        <f>INDEX(索引!$G:$G,D694,1)</f>
        <v>骑将</v>
      </c>
      <c r="J694" s="208" t="str">
        <f ca="1">IF($H694="步将",'[3]配置系数（将领）'!I694,IF($H694="骑将",'[4]配置系数（将领）'!I694,IF($H694="弓将",'[5]配置系数（将领）'!I694,"")))</f>
        <v/>
      </c>
      <c r="K694" s="208" t="str">
        <f ca="1">IF($H694="步将",'[3]配置系数（将领）'!J694,IF($H694="骑将",'[4]配置系数（将领）'!J694,IF($H694="弓将",'[5]配置系数（将领）'!J694,"")))</f>
        <v/>
      </c>
      <c r="L694" s="208">
        <f>IF($H694="步将",'[3]配置系数（将领）'!K694,IF($H694="骑将",'[4]配置系数（将领）'!K694,IF($H694="弓将",'[5]配置系数（将领）'!K694,"")))</f>
        <v>0</v>
      </c>
      <c r="M694" s="208">
        <f>IF($H694="步将",'[3]配置系数（将领）'!L694,IF($H694="骑将",'[4]配置系数（将领）'!L694,IF($H694="弓将",'[5]配置系数（将领）'!L694,"")))</f>
        <v>0</v>
      </c>
      <c r="N694" s="208" t="str">
        <f ca="1">IF($H694="步将",'[3]配置系数（将领）'!M694,IF($H694="骑将",'[4]配置系数（将领）'!M694,IF($H694="弓将",'[5]配置系数（将领）'!M694,"")))</f>
        <v/>
      </c>
      <c r="O694" s="206">
        <f t="shared" ca="1" si="41"/>
        <v>1</v>
      </c>
      <c r="Q694" s="208" t="str">
        <f ca="1">IF($H694="步将",'[3]配置系数（将领）'!P694,IF($H694="骑将",'[4]配置系数（将领）'!P694,IF($H694="弓将",'[5]配置系数（将领）'!P694,"")))</f>
        <v/>
      </c>
      <c r="R694" s="208" t="str">
        <f ca="1">IF($H694="步将",'[3]配置系数（将领）'!Q694,IF($H694="骑将",'[4]配置系数（将领）'!Q694,IF($H694="弓将",'[5]配置系数（将领）'!Q694,"")))</f>
        <v/>
      </c>
      <c r="S694" s="208">
        <f>IF($H694="步将",'[3]配置系数（将领）'!R694,IF($H694="骑将",'[4]配置系数（将领）'!R694,IF($H694="弓将",'[5]配置系数（将领）'!R694,"")))</f>
        <v>0</v>
      </c>
      <c r="T694" s="208">
        <f>IF($H694="步将",'[3]配置系数（将领）'!S694,IF($H694="骑将",'[4]配置系数（将领）'!S694,IF($H694="弓将",'[5]配置系数（将领）'!S694,"")))</f>
        <v>0</v>
      </c>
      <c r="U694" s="208" t="str">
        <f ca="1">IF($H694="步将",'[3]配置系数（将领）'!T694,IF($H694="骑将",'[4]配置系数（将领）'!T694,IF($H694="弓将",'[5]配置系数（将领）'!T694,"")))</f>
        <v/>
      </c>
      <c r="V694" s="206">
        <f t="shared" ca="1" si="42"/>
        <v>1</v>
      </c>
      <c r="X694" s="208" t="str">
        <f ca="1">IF($H694="步将",'[3]配置系数（将领）'!W694,IF($H694="骑将",'[4]配置系数（将领）'!W694,IF($H694="弓将",'[5]配置系数（将领）'!W694,"")))</f>
        <v/>
      </c>
      <c r="Y694" s="208" t="str">
        <f ca="1">IF($H694="步将",'[3]配置系数（将领）'!X694,IF($H694="骑将",'[4]配置系数（将领）'!X694,IF($H694="弓将",'[5]配置系数（将领）'!X694,"")))</f>
        <v/>
      </c>
      <c r="Z694" s="208">
        <f>IF($H694="步将",'[3]配置系数（将领）'!Y694,IF($H694="骑将",'[4]配置系数（将领）'!Y694,IF($H694="弓将",'[5]配置系数（将领）'!Y694,"")))</f>
        <v>0</v>
      </c>
      <c r="AA694" s="208">
        <f>IF($H694="步将",'[3]配置系数（将领）'!Z694,IF($H694="骑将",'[4]配置系数（将领）'!Z694,IF($H694="弓将",'[5]配置系数（将领）'!Z694,"")))</f>
        <v>0</v>
      </c>
      <c r="AB694" s="208" t="str">
        <f ca="1">IF($H694="步将",'[3]配置系数（将领）'!AA694,IF($H694="骑将",'[4]配置系数（将领）'!AA694,IF($H694="弓将",'[5]配置系数（将领）'!AA694,"")))</f>
        <v/>
      </c>
      <c r="AC694" s="206">
        <f t="shared" ca="1" si="43"/>
        <v>1</v>
      </c>
    </row>
    <row r="695" spans="3:29" x14ac:dyDescent="0.15">
      <c r="C695" s="107">
        <v>687</v>
      </c>
      <c r="D695" s="69">
        <f>IFERROR(MATCH(C695,索引!J:J,0),D694)</f>
        <v>61</v>
      </c>
      <c r="E695" s="69">
        <f t="shared" si="40"/>
        <v>13</v>
      </c>
      <c r="F695" s="69">
        <f>INDEX(索引!$F:$F,D695,1)</f>
        <v>10054</v>
      </c>
      <c r="G695" s="69" t="str">
        <f>INDEX(索引!$E:$E,D695,1)</f>
        <v>贾诩</v>
      </c>
      <c r="H695" s="69" t="str">
        <f>INDEX(索引!$G:$G,D695,1)</f>
        <v>骑将</v>
      </c>
      <c r="J695" s="208" t="str">
        <f ca="1">IF($H695="步将",'[3]配置系数（将领）'!I695,IF($H695="骑将",'[4]配置系数（将领）'!I695,IF($H695="弓将",'[5]配置系数（将领）'!I695,"")))</f>
        <v/>
      </c>
      <c r="K695" s="208" t="str">
        <f ca="1">IF($H695="步将",'[3]配置系数（将领）'!J695,IF($H695="骑将",'[4]配置系数（将领）'!J695,IF($H695="弓将",'[5]配置系数（将领）'!J695,"")))</f>
        <v/>
      </c>
      <c r="L695" s="208">
        <f>IF($H695="步将",'[3]配置系数（将领）'!K695,IF($H695="骑将",'[4]配置系数（将领）'!K695,IF($H695="弓将",'[5]配置系数（将领）'!K695,"")))</f>
        <v>0</v>
      </c>
      <c r="M695" s="208">
        <f>IF($H695="步将",'[3]配置系数（将领）'!L695,IF($H695="骑将",'[4]配置系数（将领）'!L695,IF($H695="弓将",'[5]配置系数（将领）'!L695,"")))</f>
        <v>0</v>
      </c>
      <c r="N695" s="208" t="str">
        <f ca="1">IF($H695="步将",'[3]配置系数（将领）'!M695,IF($H695="骑将",'[4]配置系数（将领）'!M695,IF($H695="弓将",'[5]配置系数（将领）'!M695,"")))</f>
        <v/>
      </c>
      <c r="O695" s="206">
        <f t="shared" ca="1" si="41"/>
        <v>1</v>
      </c>
      <c r="Q695" s="208" t="str">
        <f ca="1">IF($H695="步将",'[3]配置系数（将领）'!P695,IF($H695="骑将",'[4]配置系数（将领）'!P695,IF($H695="弓将",'[5]配置系数（将领）'!P695,"")))</f>
        <v/>
      </c>
      <c r="R695" s="208" t="str">
        <f ca="1">IF($H695="步将",'[3]配置系数（将领）'!Q695,IF($H695="骑将",'[4]配置系数（将领）'!Q695,IF($H695="弓将",'[5]配置系数（将领）'!Q695,"")))</f>
        <v/>
      </c>
      <c r="S695" s="208">
        <f>IF($H695="步将",'[3]配置系数（将领）'!R695,IF($H695="骑将",'[4]配置系数（将领）'!R695,IF($H695="弓将",'[5]配置系数（将领）'!R695,"")))</f>
        <v>0</v>
      </c>
      <c r="T695" s="208">
        <f>IF($H695="步将",'[3]配置系数（将领）'!S695,IF($H695="骑将",'[4]配置系数（将领）'!S695,IF($H695="弓将",'[5]配置系数（将领）'!S695,"")))</f>
        <v>0</v>
      </c>
      <c r="U695" s="208" t="str">
        <f ca="1">IF($H695="步将",'[3]配置系数（将领）'!T695,IF($H695="骑将",'[4]配置系数（将领）'!T695,IF($H695="弓将",'[5]配置系数（将领）'!T695,"")))</f>
        <v/>
      </c>
      <c r="V695" s="206">
        <f t="shared" ca="1" si="42"/>
        <v>1</v>
      </c>
      <c r="X695" s="208" t="str">
        <f ca="1">IF($H695="步将",'[3]配置系数（将领）'!W695,IF($H695="骑将",'[4]配置系数（将领）'!W695,IF($H695="弓将",'[5]配置系数（将领）'!W695,"")))</f>
        <v/>
      </c>
      <c r="Y695" s="208" t="str">
        <f ca="1">IF($H695="步将",'[3]配置系数（将领）'!X695,IF($H695="骑将",'[4]配置系数（将领）'!X695,IF($H695="弓将",'[5]配置系数（将领）'!X695,"")))</f>
        <v/>
      </c>
      <c r="Z695" s="208">
        <f>IF($H695="步将",'[3]配置系数（将领）'!Y695,IF($H695="骑将",'[4]配置系数（将领）'!Y695,IF($H695="弓将",'[5]配置系数（将领）'!Y695,"")))</f>
        <v>0</v>
      </c>
      <c r="AA695" s="208">
        <f>IF($H695="步将",'[3]配置系数（将领）'!Z695,IF($H695="骑将",'[4]配置系数（将领）'!Z695,IF($H695="弓将",'[5]配置系数（将领）'!Z695,"")))</f>
        <v>0</v>
      </c>
      <c r="AB695" s="208" t="str">
        <f ca="1">IF($H695="步将",'[3]配置系数（将领）'!AA695,IF($H695="骑将",'[4]配置系数（将领）'!AA695,IF($H695="弓将",'[5]配置系数（将领）'!AA695,"")))</f>
        <v/>
      </c>
      <c r="AC695" s="206">
        <f t="shared" ca="1" si="43"/>
        <v>1</v>
      </c>
    </row>
    <row r="696" spans="3:29" x14ac:dyDescent="0.15">
      <c r="C696" s="107">
        <v>688</v>
      </c>
      <c r="D696" s="69">
        <f>IFERROR(MATCH(C696,索引!J:J,0),D695)</f>
        <v>61</v>
      </c>
      <c r="E696" s="69">
        <f t="shared" si="40"/>
        <v>14</v>
      </c>
      <c r="F696" s="69">
        <f>INDEX(索引!$F:$F,D696,1)</f>
        <v>10054</v>
      </c>
      <c r="G696" s="69" t="str">
        <f>INDEX(索引!$E:$E,D696,1)</f>
        <v>贾诩</v>
      </c>
      <c r="H696" s="69" t="str">
        <f>INDEX(索引!$G:$G,D696,1)</f>
        <v>骑将</v>
      </c>
      <c r="J696" s="208" t="str">
        <f ca="1">IF($H696="步将",'[3]配置系数（将领）'!I696,IF($H696="骑将",'[4]配置系数（将领）'!I696,IF($H696="弓将",'[5]配置系数（将领）'!I696,"")))</f>
        <v/>
      </c>
      <c r="K696" s="208" t="str">
        <f ca="1">IF($H696="步将",'[3]配置系数（将领）'!J696,IF($H696="骑将",'[4]配置系数（将领）'!J696,IF($H696="弓将",'[5]配置系数（将领）'!J696,"")))</f>
        <v/>
      </c>
      <c r="L696" s="208">
        <f>IF($H696="步将",'[3]配置系数（将领）'!K696,IF($H696="骑将",'[4]配置系数（将领）'!K696,IF($H696="弓将",'[5]配置系数（将领）'!K696,"")))</f>
        <v>0</v>
      </c>
      <c r="M696" s="208">
        <f>IF($H696="步将",'[3]配置系数（将领）'!L696,IF($H696="骑将",'[4]配置系数（将领）'!L696,IF($H696="弓将",'[5]配置系数（将领）'!L696,"")))</f>
        <v>0</v>
      </c>
      <c r="N696" s="208" t="str">
        <f ca="1">IF($H696="步将",'[3]配置系数（将领）'!M696,IF($H696="骑将",'[4]配置系数（将领）'!M696,IF($H696="弓将",'[5]配置系数（将领）'!M696,"")))</f>
        <v/>
      </c>
      <c r="O696" s="206">
        <f t="shared" ca="1" si="41"/>
        <v>1</v>
      </c>
      <c r="Q696" s="208" t="str">
        <f ca="1">IF($H696="步将",'[3]配置系数（将领）'!P696,IF($H696="骑将",'[4]配置系数（将领）'!P696,IF($H696="弓将",'[5]配置系数（将领）'!P696,"")))</f>
        <v/>
      </c>
      <c r="R696" s="208" t="str">
        <f ca="1">IF($H696="步将",'[3]配置系数（将领）'!Q696,IF($H696="骑将",'[4]配置系数（将领）'!Q696,IF($H696="弓将",'[5]配置系数（将领）'!Q696,"")))</f>
        <v/>
      </c>
      <c r="S696" s="208">
        <f>IF($H696="步将",'[3]配置系数（将领）'!R696,IF($H696="骑将",'[4]配置系数（将领）'!R696,IF($H696="弓将",'[5]配置系数（将领）'!R696,"")))</f>
        <v>0</v>
      </c>
      <c r="T696" s="208">
        <f>IF($H696="步将",'[3]配置系数（将领）'!S696,IF($H696="骑将",'[4]配置系数（将领）'!S696,IF($H696="弓将",'[5]配置系数（将领）'!S696,"")))</f>
        <v>0</v>
      </c>
      <c r="U696" s="208" t="str">
        <f ca="1">IF($H696="步将",'[3]配置系数（将领）'!T696,IF($H696="骑将",'[4]配置系数（将领）'!T696,IF($H696="弓将",'[5]配置系数（将领）'!T696,"")))</f>
        <v/>
      </c>
      <c r="V696" s="206">
        <f t="shared" ca="1" si="42"/>
        <v>1</v>
      </c>
      <c r="X696" s="208" t="str">
        <f ca="1">IF($H696="步将",'[3]配置系数（将领）'!W696,IF($H696="骑将",'[4]配置系数（将领）'!W696,IF($H696="弓将",'[5]配置系数（将领）'!W696,"")))</f>
        <v/>
      </c>
      <c r="Y696" s="208" t="str">
        <f ca="1">IF($H696="步将",'[3]配置系数（将领）'!X696,IF($H696="骑将",'[4]配置系数（将领）'!X696,IF($H696="弓将",'[5]配置系数（将领）'!X696,"")))</f>
        <v/>
      </c>
      <c r="Z696" s="208">
        <f>IF($H696="步将",'[3]配置系数（将领）'!Y696,IF($H696="骑将",'[4]配置系数（将领）'!Y696,IF($H696="弓将",'[5]配置系数（将领）'!Y696,"")))</f>
        <v>0</v>
      </c>
      <c r="AA696" s="208">
        <f>IF($H696="步将",'[3]配置系数（将领）'!Z696,IF($H696="骑将",'[4]配置系数（将领）'!Z696,IF($H696="弓将",'[5]配置系数（将领）'!Z696,"")))</f>
        <v>0</v>
      </c>
      <c r="AB696" s="208" t="str">
        <f ca="1">IF($H696="步将",'[3]配置系数（将领）'!AA696,IF($H696="骑将",'[4]配置系数（将领）'!AA696,IF($H696="弓将",'[5]配置系数（将领）'!AA696,"")))</f>
        <v/>
      </c>
      <c r="AC696" s="206">
        <f t="shared" ca="1" si="43"/>
        <v>1</v>
      </c>
    </row>
    <row r="697" spans="3:29" x14ac:dyDescent="0.15">
      <c r="C697" s="107">
        <v>689</v>
      </c>
      <c r="D697" s="69">
        <f>IFERROR(MATCH(C697,索引!J:J,0),D696)</f>
        <v>61</v>
      </c>
      <c r="E697" s="69">
        <f t="shared" si="40"/>
        <v>15</v>
      </c>
      <c r="F697" s="69">
        <f>INDEX(索引!$F:$F,D697,1)</f>
        <v>10054</v>
      </c>
      <c r="G697" s="69" t="str">
        <f>INDEX(索引!$E:$E,D697,1)</f>
        <v>贾诩</v>
      </c>
      <c r="H697" s="69" t="str">
        <f>INDEX(索引!$G:$G,D697,1)</f>
        <v>骑将</v>
      </c>
      <c r="J697" s="208" t="str">
        <f ca="1">IF($H697="步将",'[3]配置系数（将领）'!I697,IF($H697="骑将",'[4]配置系数（将领）'!I697,IF($H697="弓将",'[5]配置系数（将领）'!I697,"")))</f>
        <v/>
      </c>
      <c r="K697" s="208" t="str">
        <f ca="1">IF($H697="步将",'[3]配置系数（将领）'!J697,IF($H697="骑将",'[4]配置系数（将领）'!J697,IF($H697="弓将",'[5]配置系数（将领）'!J697,"")))</f>
        <v/>
      </c>
      <c r="L697" s="208">
        <f>IF($H697="步将",'[3]配置系数（将领）'!K697,IF($H697="骑将",'[4]配置系数（将领）'!K697,IF($H697="弓将",'[5]配置系数（将领）'!K697,"")))</f>
        <v>0</v>
      </c>
      <c r="M697" s="208">
        <f>IF($H697="步将",'[3]配置系数（将领）'!L697,IF($H697="骑将",'[4]配置系数（将领）'!L697,IF($H697="弓将",'[5]配置系数（将领）'!L697,"")))</f>
        <v>0</v>
      </c>
      <c r="N697" s="208" t="str">
        <f ca="1">IF($H697="步将",'[3]配置系数（将领）'!M697,IF($H697="骑将",'[4]配置系数（将领）'!M697,IF($H697="弓将",'[5]配置系数（将领）'!M697,"")))</f>
        <v/>
      </c>
      <c r="O697" s="206">
        <f t="shared" ca="1" si="41"/>
        <v>1</v>
      </c>
      <c r="Q697" s="208" t="str">
        <f ca="1">IF($H697="步将",'[3]配置系数（将领）'!P697,IF($H697="骑将",'[4]配置系数（将领）'!P697,IF($H697="弓将",'[5]配置系数（将领）'!P697,"")))</f>
        <v/>
      </c>
      <c r="R697" s="208" t="str">
        <f ca="1">IF($H697="步将",'[3]配置系数（将领）'!Q697,IF($H697="骑将",'[4]配置系数（将领）'!Q697,IF($H697="弓将",'[5]配置系数（将领）'!Q697,"")))</f>
        <v/>
      </c>
      <c r="S697" s="208">
        <f>IF($H697="步将",'[3]配置系数（将领）'!R697,IF($H697="骑将",'[4]配置系数（将领）'!R697,IF($H697="弓将",'[5]配置系数（将领）'!R697,"")))</f>
        <v>0</v>
      </c>
      <c r="T697" s="208">
        <f>IF($H697="步将",'[3]配置系数（将领）'!S697,IF($H697="骑将",'[4]配置系数（将领）'!S697,IF($H697="弓将",'[5]配置系数（将领）'!S697,"")))</f>
        <v>0</v>
      </c>
      <c r="U697" s="208" t="str">
        <f ca="1">IF($H697="步将",'[3]配置系数（将领）'!T697,IF($H697="骑将",'[4]配置系数（将领）'!T697,IF($H697="弓将",'[5]配置系数（将领）'!T697,"")))</f>
        <v/>
      </c>
      <c r="V697" s="206">
        <f t="shared" ca="1" si="42"/>
        <v>1</v>
      </c>
      <c r="X697" s="208" t="str">
        <f ca="1">IF($H697="步将",'[3]配置系数（将领）'!W697,IF($H697="骑将",'[4]配置系数（将领）'!W697,IF($H697="弓将",'[5]配置系数（将领）'!W697,"")))</f>
        <v/>
      </c>
      <c r="Y697" s="208" t="str">
        <f ca="1">IF($H697="步将",'[3]配置系数（将领）'!X697,IF($H697="骑将",'[4]配置系数（将领）'!X697,IF($H697="弓将",'[5]配置系数（将领）'!X697,"")))</f>
        <v/>
      </c>
      <c r="Z697" s="208">
        <f>IF($H697="步将",'[3]配置系数（将领）'!Y697,IF($H697="骑将",'[4]配置系数（将领）'!Y697,IF($H697="弓将",'[5]配置系数（将领）'!Y697,"")))</f>
        <v>0</v>
      </c>
      <c r="AA697" s="208">
        <f>IF($H697="步将",'[3]配置系数（将领）'!Z697,IF($H697="骑将",'[4]配置系数（将领）'!Z697,IF($H697="弓将",'[5]配置系数（将领）'!Z697,"")))</f>
        <v>0</v>
      </c>
      <c r="AB697" s="208" t="str">
        <f ca="1">IF($H697="步将",'[3]配置系数（将领）'!AA697,IF($H697="骑将",'[4]配置系数（将领）'!AA697,IF($H697="弓将",'[5]配置系数（将领）'!AA697,"")))</f>
        <v/>
      </c>
      <c r="AC697" s="206">
        <f t="shared" ca="1" si="43"/>
        <v>1</v>
      </c>
    </row>
    <row r="698" spans="3:29" x14ac:dyDescent="0.15">
      <c r="C698" s="107">
        <v>690</v>
      </c>
      <c r="D698" s="69">
        <f>IFERROR(MATCH(C698,索引!J:J,0),D697)</f>
        <v>62</v>
      </c>
      <c r="E698" s="69">
        <f t="shared" si="40"/>
        <v>1</v>
      </c>
      <c r="F698" s="69">
        <f>INDEX(索引!$F:$F,D698,1)</f>
        <v>10055</v>
      </c>
      <c r="G698" s="69" t="str">
        <f>INDEX(索引!$E:$E,D698,1)</f>
        <v>李典</v>
      </c>
      <c r="H698" s="69" t="str">
        <f>INDEX(索引!$G:$G,D698,1)</f>
        <v>步将</v>
      </c>
      <c r="J698" s="208" t="str">
        <f ca="1">IF($H698="步将",'[3]配置系数（将领）'!I698,IF($H698="骑将",'[4]配置系数（将领）'!I698,IF($H698="弓将",'[5]配置系数（将领）'!I698,"")))</f>
        <v>1005500000101</v>
      </c>
      <c r="K698" s="208" t="str">
        <f ca="1">IF($H698="步将",'[3]配置系数（将领）'!J698,IF($H698="骑将",'[4]配置系数（将领）'!J698,IF($H698="弓将",'[5]配置系数（将领）'!J698,"")))</f>
        <v>普通攻击:对单体敌人造成{0}%的武力伤害</v>
      </c>
      <c r="L698" s="208">
        <f>IF($H698="步将",'[3]配置系数（将领）'!K698,IF($H698="骑将",'[4]配置系数（将领）'!K698,IF($H698="弓将",'[5]配置系数（将领）'!K698,"")))</f>
        <v>0</v>
      </c>
      <c r="M698" s="208">
        <f>IF($H698="步将",'[3]配置系数（将领）'!L698,IF($H698="骑将",'[4]配置系数（将领）'!L698,IF($H698="弓将",'[5]配置系数（将领）'!L698,"")))</f>
        <v>0</v>
      </c>
      <c r="N698" s="208" t="str">
        <f ca="1">IF($H698="步将",'[3]配置系数（将领）'!M698,IF($H698="骑将",'[4]配置系数（将领）'!M698,IF($H698="弓将",'[5]配置系数（将领）'!M698,"")))</f>
        <v>0.25+0.25+0.25+0.25+0.25+0.25+0.25+0.25+0.25+0.25+0.25+0.25+0.25+0.25+0.25+0.25+0.25</v>
      </c>
      <c r="O698" s="206">
        <f t="shared" ca="1" si="41"/>
        <v>100</v>
      </c>
      <c r="Q698" s="208" t="str">
        <f ca="1">IF($H698="步将",'[3]配置系数（将领）'!P698,IF($H698="骑将",'[4]配置系数（将领）'!P698,IF($H698="弓将",'[5]配置系数（将领）'!P698,"")))</f>
        <v/>
      </c>
      <c r="R698" s="208" t="str">
        <f ca="1">IF($H698="步将",'[3]配置系数（将领）'!Q698,IF($H698="骑将",'[4]配置系数（将领）'!Q698,IF($H698="弓将",'[5]配置系数（将领）'!Q698,"")))</f>
        <v/>
      </c>
      <c r="S698" s="208">
        <f>IF($H698="步将",'[3]配置系数（将领）'!R698,IF($H698="骑将",'[4]配置系数（将领）'!R698,IF($H698="弓将",'[5]配置系数（将领）'!R698,"")))</f>
        <v>0</v>
      </c>
      <c r="T698" s="208">
        <f>IF($H698="步将",'[3]配置系数（将领）'!S698,IF($H698="骑将",'[4]配置系数（将领）'!S698,IF($H698="弓将",'[5]配置系数（将领）'!S698,"")))</f>
        <v>0</v>
      </c>
      <c r="U698" s="208" t="str">
        <f ca="1">IF($H698="步将",'[3]配置系数（将领）'!T698,IF($H698="骑将",'[4]配置系数（将领）'!T698,IF($H698="弓将",'[5]配置系数（将领）'!T698,"")))</f>
        <v/>
      </c>
      <c r="V698" s="206">
        <f t="shared" ca="1" si="42"/>
        <v>1</v>
      </c>
      <c r="X698" s="208" t="str">
        <f ca="1">IF($H698="步将",'[3]配置系数（将领）'!W698,IF($H698="骑将",'[4]配置系数（将领）'!W698,IF($H698="弓将",'[5]配置系数（将领）'!W698,"")))</f>
        <v/>
      </c>
      <c r="Y698" s="208" t="str">
        <f ca="1">IF($H698="步将",'[3]配置系数（将领）'!X698,IF($H698="骑将",'[4]配置系数（将领）'!X698,IF($H698="弓将",'[5]配置系数（将领）'!X698,"")))</f>
        <v/>
      </c>
      <c r="Z698" s="208">
        <f>IF($H698="步将",'[3]配置系数（将领）'!Y698,IF($H698="骑将",'[4]配置系数（将领）'!Y698,IF($H698="弓将",'[5]配置系数（将领）'!Y698,"")))</f>
        <v>0</v>
      </c>
      <c r="AA698" s="208">
        <f>IF($H698="步将",'[3]配置系数（将领）'!Z698,IF($H698="骑将",'[4]配置系数（将领）'!Z698,IF($H698="弓将",'[5]配置系数（将领）'!Z698,"")))</f>
        <v>0</v>
      </c>
      <c r="AB698" s="208" t="str">
        <f ca="1">IF($H698="步将",'[3]配置系数（将领）'!AA698,IF($H698="骑将",'[4]配置系数（将领）'!AA698,IF($H698="弓将",'[5]配置系数（将领）'!AA698,"")))</f>
        <v/>
      </c>
      <c r="AC698" s="206">
        <f t="shared" ca="1" si="43"/>
        <v>1</v>
      </c>
    </row>
    <row r="699" spans="3:29" x14ac:dyDescent="0.15">
      <c r="C699" s="107">
        <v>691</v>
      </c>
      <c r="D699" s="69">
        <f>IFERROR(MATCH(C699,索引!J:J,0),D698)</f>
        <v>62</v>
      </c>
      <c r="E699" s="69">
        <f t="shared" si="40"/>
        <v>2</v>
      </c>
      <c r="F699" s="69">
        <f>INDEX(索引!$F:$F,D699,1)</f>
        <v>10055</v>
      </c>
      <c r="G699" s="69" t="str">
        <f>INDEX(索引!$E:$E,D699,1)</f>
        <v>李典</v>
      </c>
      <c r="H699" s="69" t="str">
        <f>INDEX(索引!$G:$G,D699,1)</f>
        <v>步将</v>
      </c>
      <c r="J699" s="208" t="str">
        <f ca="1">IF($H699="步将",'[3]配置系数（将领）'!I699,IF($H699="骑将",'[4]配置系数（将领）'!I699,IF($H699="弓将",'[5]配置系数（将领）'!I699,"")))</f>
        <v>1005500000201</v>
      </c>
      <c r="K699" s="208" t="str">
        <f ca="1">IF($H699="步将",'[3]配置系数（将领）'!J699,IF($H699="骑将",'[4]配置系数（将领）'!J699,IF($H699="弓将",'[5]配置系数（将领）'!J699,"")))</f>
        <v>怒气技能:自身率领的士兵无法攻击，持续15秒，但每秒对周围2个敌人造成{0}%自身攻击力的武力伤害，并且受到普攻伤害时，反弹给敌人{1}%自身攻击力的武力伤害。</v>
      </c>
      <c r="L699" s="208">
        <f>IF($H699="步将",'[3]配置系数（将领）'!K699,IF($H699="骑将",'[4]配置系数（将领）'!K699,IF($H699="弓将",'[5]配置系数（将领）'!K699,"")))</f>
        <v>0</v>
      </c>
      <c r="M699" s="208">
        <f>IF($H699="步将",'[3]配置系数（将领）'!L699,IF($H699="骑将",'[4]配置系数（将领）'!L699,IF($H699="弓将",'[5]配置系数（将领）'!L699,"")))</f>
        <v>0</v>
      </c>
      <c r="N699" s="208" t="str">
        <f ca="1">IF($H699="步将",'[3]配置系数（将领）'!M699,IF($H699="骑将",'[4]配置系数（将领）'!M699,IF($H699="弓将",'[5]配置系数（将领）'!M699,"")))</f>
        <v>0.075+0.08+0.085+0.09+0.095+0.1+0.105+0.11+0.115+0.12+0.125+0.13+0.135+0.14+0.145+0.15+0.155</v>
      </c>
      <c r="O699" s="206">
        <f t="shared" ca="1" si="41"/>
        <v>100</v>
      </c>
      <c r="Q699" s="208" t="str">
        <f ca="1">IF($H699="步将",'[3]配置系数（将领）'!P699,IF($H699="骑将",'[4]配置系数（将领）'!P699,IF($H699="弓将",'[5]配置系数（将领）'!P699,"")))</f>
        <v/>
      </c>
      <c r="R699" s="208" t="str">
        <f ca="1">IF($H699="步将",'[3]配置系数（将领）'!Q699,IF($H699="骑将",'[4]配置系数（将领）'!Q699,IF($H699="弓将",'[5]配置系数（将领）'!Q699,"")))</f>
        <v/>
      </c>
      <c r="S699" s="208">
        <f>IF($H699="步将",'[3]配置系数（将领）'!R699,IF($H699="骑将",'[4]配置系数（将领）'!R699,IF($H699="弓将",'[5]配置系数（将领）'!R699,"")))</f>
        <v>0</v>
      </c>
      <c r="T699" s="208">
        <f>IF($H699="步将",'[3]配置系数（将领）'!S699,IF($H699="骑将",'[4]配置系数（将领）'!S699,IF($H699="弓将",'[5]配置系数（将领）'!S699,"")))</f>
        <v>0</v>
      </c>
      <c r="U699" s="208" t="str">
        <f ca="1">IF($H699="步将",'[3]配置系数（将领）'!T699,IF($H699="骑将",'[4]配置系数（将领）'!T699,IF($H699="弓将",'[5]配置系数（将领）'!T699,"")))</f>
        <v/>
      </c>
      <c r="V699" s="206">
        <f t="shared" ca="1" si="42"/>
        <v>1</v>
      </c>
      <c r="X699" s="208" t="str">
        <f ca="1">IF($H699="步将",'[3]配置系数（将领）'!W699,IF($H699="骑将",'[4]配置系数（将领）'!W699,IF($H699="弓将",'[5]配置系数（将领）'!W699,"")))</f>
        <v/>
      </c>
      <c r="Y699" s="208" t="str">
        <f ca="1">IF($H699="步将",'[3]配置系数（将领）'!X699,IF($H699="骑将",'[4]配置系数（将领）'!X699,IF($H699="弓将",'[5]配置系数（将领）'!X699,"")))</f>
        <v/>
      </c>
      <c r="Z699" s="208">
        <f>IF($H699="步将",'[3]配置系数（将领）'!Y699,IF($H699="骑将",'[4]配置系数（将领）'!Y699,IF($H699="弓将",'[5]配置系数（将领）'!Y699,"")))</f>
        <v>0</v>
      </c>
      <c r="AA699" s="208">
        <f>IF($H699="步将",'[3]配置系数（将领）'!Z699,IF($H699="骑将",'[4]配置系数（将领）'!Z699,IF($H699="弓将",'[5]配置系数（将领）'!Z699,"")))</f>
        <v>0</v>
      </c>
      <c r="AB699" s="208" t="str">
        <f ca="1">IF($H699="步将",'[3]配置系数（将领）'!AA699,IF($H699="骑将",'[4]配置系数（将领）'!AA699,IF($H699="弓将",'[5]配置系数（将领）'!AA699,"")))</f>
        <v/>
      </c>
      <c r="AC699" s="206">
        <f t="shared" ca="1" si="43"/>
        <v>1</v>
      </c>
    </row>
    <row r="700" spans="3:29" x14ac:dyDescent="0.15">
      <c r="C700" s="107">
        <v>692</v>
      </c>
      <c r="D700" s="69">
        <f>IFERROR(MATCH(C700,索引!J:J,0),D699)</f>
        <v>62</v>
      </c>
      <c r="E700" s="69">
        <f t="shared" si="40"/>
        <v>3</v>
      </c>
      <c r="F700" s="69">
        <f>INDEX(索引!$F:$F,D700,1)</f>
        <v>10055</v>
      </c>
      <c r="G700" s="69" t="str">
        <f>INDEX(索引!$E:$E,D700,1)</f>
        <v>李典</v>
      </c>
      <c r="H700" s="69" t="str">
        <f>INDEX(索引!$G:$G,D700,1)</f>
        <v>步将</v>
      </c>
      <c r="J700" s="208" t="str">
        <f ca="1">IF($H700="步将",'[3]配置系数（将领）'!I700,IF($H700="骑将",'[4]配置系数（将领）'!I700,IF($H700="弓将",'[5]配置系数（将领）'!I700,"")))</f>
        <v>1005500000202</v>
      </c>
      <c r="K700" s="208" t="str">
        <f ca="1">IF($H700="步将",'[3]配置系数（将领）'!J700,IF($H700="骑将",'[4]配置系数（将领）'!J700,IF($H700="弓将",'[5]配置系数（将领）'!J700,"")))</f>
        <v>怒气技能:自身率领的士兵无法攻击，持续15秒，但每秒对周围2个敌人造成{0}%自身攻击力的武力伤害，并且受到普攻伤害时，反弹给敌人{1}%自身攻击力的武力伤害。</v>
      </c>
      <c r="L700" s="208">
        <f>IF($H700="步将",'[3]配置系数（将领）'!K700,IF($H700="骑将",'[4]配置系数（将领）'!K700,IF($H700="弓将",'[5]配置系数（将领）'!K700,"")))</f>
        <v>0</v>
      </c>
      <c r="M700" s="208">
        <f>IF($H700="步将",'[3]配置系数（将领）'!L700,IF($H700="骑将",'[4]配置系数（将领）'!L700,IF($H700="弓将",'[5]配置系数（将领）'!L700,"")))</f>
        <v>0</v>
      </c>
      <c r="N700" s="208" t="str">
        <f ca="1">IF($H700="步将",'[3]配置系数（将领）'!M700,IF($H700="骑将",'[4]配置系数（将领）'!M700,IF($H700="弓将",'[5]配置系数（将领）'!M700,"")))</f>
        <v>0.08+0.085+0.09+0.095+0.1+0.105+0.11+0.115+0.12+0.125+0.13+0.135+0.14+0.145+0.15+0.155+0.16</v>
      </c>
      <c r="O700" s="206">
        <f t="shared" ca="1" si="41"/>
        <v>100</v>
      </c>
      <c r="Q700" s="208" t="str">
        <f ca="1">IF($H700="步将",'[3]配置系数（将领）'!P700,IF($H700="骑将",'[4]配置系数（将领）'!P700,IF($H700="弓将",'[5]配置系数（将领）'!P700,"")))</f>
        <v/>
      </c>
      <c r="R700" s="208" t="str">
        <f ca="1">IF($H700="步将",'[3]配置系数（将领）'!Q700,IF($H700="骑将",'[4]配置系数（将领）'!Q700,IF($H700="弓将",'[5]配置系数（将领）'!Q700,"")))</f>
        <v/>
      </c>
      <c r="S700" s="208">
        <f>IF($H700="步将",'[3]配置系数（将领）'!R700,IF($H700="骑将",'[4]配置系数（将领）'!R700,IF($H700="弓将",'[5]配置系数（将领）'!R700,"")))</f>
        <v>0</v>
      </c>
      <c r="T700" s="208">
        <f>IF($H700="步将",'[3]配置系数（将领）'!S700,IF($H700="骑将",'[4]配置系数（将领）'!S700,IF($H700="弓将",'[5]配置系数（将领）'!S700,"")))</f>
        <v>0</v>
      </c>
      <c r="U700" s="208" t="str">
        <f ca="1">IF($H700="步将",'[3]配置系数（将领）'!T700,IF($H700="骑将",'[4]配置系数（将领）'!T700,IF($H700="弓将",'[5]配置系数（将领）'!T700,"")))</f>
        <v/>
      </c>
      <c r="V700" s="206">
        <f t="shared" ca="1" si="42"/>
        <v>1</v>
      </c>
      <c r="X700" s="208" t="str">
        <f ca="1">IF($H700="步将",'[3]配置系数（将领）'!W700,IF($H700="骑将",'[4]配置系数（将领）'!W700,IF($H700="弓将",'[5]配置系数（将领）'!W700,"")))</f>
        <v/>
      </c>
      <c r="Y700" s="208" t="str">
        <f ca="1">IF($H700="步将",'[3]配置系数（将领）'!X700,IF($H700="骑将",'[4]配置系数（将领）'!X700,IF($H700="弓将",'[5]配置系数（将领）'!X700,"")))</f>
        <v/>
      </c>
      <c r="Z700" s="208">
        <f>IF($H700="步将",'[3]配置系数（将领）'!Y700,IF($H700="骑将",'[4]配置系数（将领）'!Y700,IF($H700="弓将",'[5]配置系数（将领）'!Y700,"")))</f>
        <v>0</v>
      </c>
      <c r="AA700" s="208">
        <f>IF($H700="步将",'[3]配置系数（将领）'!Z700,IF($H700="骑将",'[4]配置系数（将领）'!Z700,IF($H700="弓将",'[5]配置系数（将领）'!Z700,"")))</f>
        <v>0</v>
      </c>
      <c r="AB700" s="208" t="str">
        <f ca="1">IF($H700="步将",'[3]配置系数（将领）'!AA700,IF($H700="骑将",'[4]配置系数（将领）'!AA700,IF($H700="弓将",'[5]配置系数（将领）'!AA700,"")))</f>
        <v/>
      </c>
      <c r="AC700" s="206">
        <f t="shared" ca="1" si="43"/>
        <v>1</v>
      </c>
    </row>
    <row r="701" spans="3:29" x14ac:dyDescent="0.15">
      <c r="C701" s="107">
        <v>693</v>
      </c>
      <c r="D701" s="69">
        <f>IFERROR(MATCH(C701,索引!J:J,0),D700)</f>
        <v>62</v>
      </c>
      <c r="E701" s="69">
        <f t="shared" si="40"/>
        <v>4</v>
      </c>
      <c r="F701" s="69">
        <f>INDEX(索引!$F:$F,D701,1)</f>
        <v>10055</v>
      </c>
      <c r="G701" s="69" t="str">
        <f>INDEX(索引!$E:$E,D701,1)</f>
        <v>李典</v>
      </c>
      <c r="H701" s="69" t="str">
        <f>INDEX(索引!$G:$G,D701,1)</f>
        <v>步将</v>
      </c>
      <c r="J701" s="208" t="str">
        <f ca="1">IF($H701="步将",'[3]配置系数（将领）'!I701,IF($H701="骑将",'[4]配置系数（将领）'!I701,IF($H701="弓将",'[5]配置系数（将领）'!I701,"")))</f>
        <v>1005500000203</v>
      </c>
      <c r="K701" s="208" t="str">
        <f ca="1">IF($H701="步将",'[3]配置系数（将领）'!J701,IF($H701="骑将",'[4]配置系数（将领）'!J701,IF($H701="弓将",'[5]配置系数（将领）'!J701,"")))</f>
        <v>怒气技能:自身率领的士兵无法攻击，持续15秒，但每秒对周围2个敌人造成{0}%自身攻击力的武力伤害，并且受到普攻伤害时，反弹给敌人{1}%自身攻击力的武力伤害。</v>
      </c>
      <c r="L701" s="208">
        <f>IF($H701="步将",'[3]配置系数（将领）'!K701,IF($H701="骑将",'[4]配置系数（将领）'!K701,IF($H701="弓将",'[5]配置系数（将领）'!K701,"")))</f>
        <v>0</v>
      </c>
      <c r="M701" s="208">
        <f>IF($H701="步将",'[3]配置系数（将领）'!L701,IF($H701="骑将",'[4]配置系数（将领）'!L701,IF($H701="弓将",'[5]配置系数（将领）'!L701,"")))</f>
        <v>0</v>
      </c>
      <c r="N701" s="208" t="str">
        <f ca="1">IF($H701="步将",'[3]配置系数（将领）'!M701,IF($H701="骑将",'[4]配置系数（将领）'!M701,IF($H701="弓将",'[5]配置系数（将领）'!M701,"")))</f>
        <v>0++++++++++++++++</v>
      </c>
      <c r="O701" s="206">
        <f t="shared" ca="1" si="41"/>
        <v>1</v>
      </c>
      <c r="Q701" s="208" t="str">
        <f ca="1">IF($H701="步将",'[3]配置系数（将领）'!P701,IF($H701="骑将",'[4]配置系数（将领）'!P701,IF($H701="弓将",'[5]配置系数（将领）'!P701,"")))</f>
        <v/>
      </c>
      <c r="R701" s="208" t="str">
        <f ca="1">IF($H701="步将",'[3]配置系数（将领）'!Q701,IF($H701="骑将",'[4]配置系数（将领）'!Q701,IF($H701="弓将",'[5]配置系数（将领）'!Q701,"")))</f>
        <v/>
      </c>
      <c r="S701" s="208">
        <f>IF($H701="步将",'[3]配置系数（将领）'!R701,IF($H701="骑将",'[4]配置系数（将领）'!R701,IF($H701="弓将",'[5]配置系数（将领）'!R701,"")))</f>
        <v>0</v>
      </c>
      <c r="T701" s="208">
        <f>IF($H701="步将",'[3]配置系数（将领）'!S701,IF($H701="骑将",'[4]配置系数（将领）'!S701,IF($H701="弓将",'[5]配置系数（将领）'!S701,"")))</f>
        <v>0</v>
      </c>
      <c r="U701" s="208" t="str">
        <f ca="1">IF($H701="步将",'[3]配置系数（将领）'!T701,IF($H701="骑将",'[4]配置系数（将领）'!T701,IF($H701="弓将",'[5]配置系数（将领）'!T701,"")))</f>
        <v/>
      </c>
      <c r="V701" s="206">
        <f t="shared" ca="1" si="42"/>
        <v>1</v>
      </c>
      <c r="X701" s="208" t="str">
        <f ca="1">IF($H701="步将",'[3]配置系数（将领）'!W701,IF($H701="骑将",'[4]配置系数（将领）'!W701,IF($H701="弓将",'[5]配置系数（将领）'!W701,"")))</f>
        <v/>
      </c>
      <c r="Y701" s="208" t="str">
        <f ca="1">IF($H701="步将",'[3]配置系数（将领）'!X701,IF($H701="骑将",'[4]配置系数（将领）'!X701,IF($H701="弓将",'[5]配置系数（将领）'!X701,"")))</f>
        <v/>
      </c>
      <c r="Z701" s="208">
        <f>IF($H701="步将",'[3]配置系数（将领）'!Y701,IF($H701="骑将",'[4]配置系数（将领）'!Y701,IF($H701="弓将",'[5]配置系数（将领）'!Y701,"")))</f>
        <v>0</v>
      </c>
      <c r="AA701" s="208">
        <f>IF($H701="步将",'[3]配置系数（将领）'!Z701,IF($H701="骑将",'[4]配置系数（将领）'!Z701,IF($H701="弓将",'[5]配置系数（将领）'!Z701,"")))</f>
        <v>0</v>
      </c>
      <c r="AB701" s="208" t="str">
        <f ca="1">IF($H701="步将",'[3]配置系数（将领）'!AA701,IF($H701="骑将",'[4]配置系数（将领）'!AA701,IF($H701="弓将",'[5]配置系数（将领）'!AA701,"")))</f>
        <v/>
      </c>
      <c r="AC701" s="206">
        <f t="shared" ca="1" si="43"/>
        <v>1</v>
      </c>
    </row>
    <row r="702" spans="3:29" x14ac:dyDescent="0.15">
      <c r="C702" s="107">
        <v>694</v>
      </c>
      <c r="D702" s="69">
        <f>IFERROR(MATCH(C702,索引!J:J,0),D701)</f>
        <v>62</v>
      </c>
      <c r="E702" s="69">
        <f t="shared" si="40"/>
        <v>5</v>
      </c>
      <c r="F702" s="69">
        <f>INDEX(索引!$F:$F,D702,1)</f>
        <v>10055</v>
      </c>
      <c r="G702" s="69" t="str">
        <f>INDEX(索引!$E:$E,D702,1)</f>
        <v>李典</v>
      </c>
      <c r="H702" s="69" t="str">
        <f>INDEX(索引!$G:$G,D702,1)</f>
        <v>步将</v>
      </c>
      <c r="J702" s="208" t="str">
        <f ca="1">IF($H702="步将",'[3]配置系数（将领）'!I702,IF($H702="骑将",'[4]配置系数（将领）'!I702,IF($H702="弓将",'[5]配置系数（将领）'!I702,"")))</f>
        <v/>
      </c>
      <c r="K702" s="208" t="str">
        <f ca="1">IF($H702="步将",'[3]配置系数（将领）'!J702,IF($H702="骑将",'[4]配置系数（将领）'!J702,IF($H702="弓将",'[5]配置系数（将领）'!J702,"")))</f>
        <v/>
      </c>
      <c r="L702" s="208">
        <f>IF($H702="步将",'[3]配置系数（将领）'!K702,IF($H702="骑将",'[4]配置系数（将领）'!K702,IF($H702="弓将",'[5]配置系数（将领）'!K702,"")))</f>
        <v>0</v>
      </c>
      <c r="M702" s="208">
        <f>IF($H702="步将",'[3]配置系数（将领）'!L702,IF($H702="骑将",'[4]配置系数（将领）'!L702,IF($H702="弓将",'[5]配置系数（将领）'!L702,"")))</f>
        <v>0</v>
      </c>
      <c r="N702" s="208" t="str">
        <f ca="1">IF($H702="步将",'[3]配置系数（将领）'!M702,IF($H702="骑将",'[4]配置系数（将领）'!M702,IF($H702="弓将",'[5]配置系数（将领）'!M702,"")))</f>
        <v/>
      </c>
      <c r="O702" s="206">
        <f t="shared" ca="1" si="41"/>
        <v>1</v>
      </c>
      <c r="Q702" s="208" t="str">
        <f ca="1">IF($H702="步将",'[3]配置系数（将领）'!P702,IF($H702="骑将",'[4]配置系数（将领）'!P702,IF($H702="弓将",'[5]配置系数（将领）'!P702,"")))</f>
        <v/>
      </c>
      <c r="R702" s="208" t="str">
        <f ca="1">IF($H702="步将",'[3]配置系数（将领）'!Q702,IF($H702="骑将",'[4]配置系数（将领）'!Q702,IF($H702="弓将",'[5]配置系数（将领）'!Q702,"")))</f>
        <v/>
      </c>
      <c r="S702" s="208">
        <f>IF($H702="步将",'[3]配置系数（将领）'!R702,IF($H702="骑将",'[4]配置系数（将领）'!R702,IF($H702="弓将",'[5]配置系数（将领）'!R702,"")))</f>
        <v>0</v>
      </c>
      <c r="T702" s="208">
        <f>IF($H702="步将",'[3]配置系数（将领）'!S702,IF($H702="骑将",'[4]配置系数（将领）'!S702,IF($H702="弓将",'[5]配置系数（将领）'!S702,"")))</f>
        <v>0</v>
      </c>
      <c r="U702" s="208" t="str">
        <f ca="1">IF($H702="步将",'[3]配置系数（将领）'!T702,IF($H702="骑将",'[4]配置系数（将领）'!T702,IF($H702="弓将",'[5]配置系数（将领）'!T702,"")))</f>
        <v/>
      </c>
      <c r="V702" s="206">
        <f t="shared" ca="1" si="42"/>
        <v>1</v>
      </c>
      <c r="X702" s="208" t="str">
        <f ca="1">IF($H702="步将",'[3]配置系数（将领）'!W702,IF($H702="骑将",'[4]配置系数（将领）'!W702,IF($H702="弓将",'[5]配置系数（将领）'!W702,"")))</f>
        <v/>
      </c>
      <c r="Y702" s="208" t="str">
        <f ca="1">IF($H702="步将",'[3]配置系数（将领）'!X702,IF($H702="骑将",'[4]配置系数（将领）'!X702,IF($H702="弓将",'[5]配置系数（将领）'!X702,"")))</f>
        <v/>
      </c>
      <c r="Z702" s="208">
        <f>IF($H702="步将",'[3]配置系数（将领）'!Y702,IF($H702="骑将",'[4]配置系数（将领）'!Y702,IF($H702="弓将",'[5]配置系数（将领）'!Y702,"")))</f>
        <v>0</v>
      </c>
      <c r="AA702" s="208">
        <f>IF($H702="步将",'[3]配置系数（将领）'!Z702,IF($H702="骑将",'[4]配置系数（将领）'!Z702,IF($H702="弓将",'[5]配置系数（将领）'!Z702,"")))</f>
        <v>0</v>
      </c>
      <c r="AB702" s="208" t="str">
        <f ca="1">IF($H702="步将",'[3]配置系数（将领）'!AA702,IF($H702="骑将",'[4]配置系数（将领）'!AA702,IF($H702="弓将",'[5]配置系数（将领）'!AA702,"")))</f>
        <v/>
      </c>
      <c r="AC702" s="206">
        <f t="shared" ca="1" si="43"/>
        <v>1</v>
      </c>
    </row>
    <row r="703" spans="3:29" x14ac:dyDescent="0.15">
      <c r="C703" s="107">
        <v>695</v>
      </c>
      <c r="D703" s="69">
        <f>IFERROR(MATCH(C703,索引!J:J,0),D702)</f>
        <v>62</v>
      </c>
      <c r="E703" s="69">
        <f t="shared" si="40"/>
        <v>6</v>
      </c>
      <c r="F703" s="69">
        <f>INDEX(索引!$F:$F,D703,1)</f>
        <v>10055</v>
      </c>
      <c r="G703" s="69" t="str">
        <f>INDEX(索引!$E:$E,D703,1)</f>
        <v>李典</v>
      </c>
      <c r="H703" s="69" t="str">
        <f>INDEX(索引!$G:$G,D703,1)</f>
        <v>步将</v>
      </c>
      <c r="J703" s="208" t="str">
        <f ca="1">IF($H703="步将",'[3]配置系数（将领）'!I703,IF($H703="骑将",'[4]配置系数（将领）'!I703,IF($H703="弓将",'[5]配置系数（将领）'!I703,"")))</f>
        <v>1005500000301</v>
      </c>
      <c r="K703" s="208" t="str">
        <f ca="1">IF($H703="步将",'[3]配置系数（将领）'!J703,IF($H703="骑将",'[4]配置系数（将领）'!J703,IF($H703="弓将",'[5]配置系数（将领）'!J703,"")))</f>
        <v>被动技能1:李典所统率的士兵造成的伤害会转换{0}%恢复自身兵力，魏延入场时获得一个自身攻击30%的护盾。</v>
      </c>
      <c r="L703" s="208">
        <f>IF($H703="步将",'[3]配置系数（将领）'!K703,IF($H703="骑将",'[4]配置系数（将领）'!K703,IF($H703="弓将",'[5]配置系数（将领）'!K703,"")))</f>
        <v>0</v>
      </c>
      <c r="M703" s="208">
        <f>IF($H703="步将",'[3]配置系数（将领）'!L703,IF($H703="骑将",'[4]配置系数（将领）'!L703,IF($H703="弓将",'[5]配置系数（将领）'!L703,"")))</f>
        <v>0</v>
      </c>
      <c r="N703" s="208" t="str">
        <f ca="1">IF($H703="步将",'[3]配置系数（将领）'!M703,IF($H703="骑将",'[4]配置系数（将领）'!M703,IF($H703="弓将",'[5]配置系数（将领）'!M703,"")))</f>
        <v>0.1+0.145+0.19+0.235+0.28+0.325+0.37+0.415+0.46+0.505+0.55+0.595+0.64+0.685+0.73+0.775+0.82</v>
      </c>
      <c r="O703" s="206">
        <f t="shared" ca="1" si="41"/>
        <v>100</v>
      </c>
      <c r="Q703" s="208" t="str">
        <f ca="1">IF($H703="步将",'[3]配置系数（将领）'!P703,IF($H703="骑将",'[4]配置系数（将领）'!P703,IF($H703="弓将",'[5]配置系数（将领）'!P703,"")))</f>
        <v>1005500000302</v>
      </c>
      <c r="R703" s="208" t="str">
        <f ca="1">IF($H703="步将",'[3]配置系数（将领）'!Q703,IF($H703="骑将",'[4]配置系数（将领）'!Q703,IF($H703="弓将",'[5]配置系数（将领）'!Q703,"")))</f>
        <v>被动技能1:李典所统率的士兵造成的伤害会转换{0}%恢复自身兵力，魏延入场时获得一个自身攻击30%的护盾。</v>
      </c>
      <c r="S703" s="208">
        <f>IF($H703="步将",'[3]配置系数（将领）'!R703,IF($H703="骑将",'[4]配置系数（将领）'!R703,IF($H703="弓将",'[5]配置系数（将领）'!R703,"")))</f>
        <v>0</v>
      </c>
      <c r="T703" s="208">
        <f>IF($H703="步将",'[3]配置系数（将领）'!S703,IF($H703="骑将",'[4]配置系数（将领）'!S703,IF($H703="弓将",'[5]配置系数（将领）'!S703,"")))</f>
        <v>0</v>
      </c>
      <c r="U703" s="208" t="str">
        <f ca="1">IF($H703="步将",'[3]配置系数（将领）'!T703,IF($H703="骑将",'[4]配置系数（将领）'!T703,IF($H703="弓将",'[5]配置系数（将领）'!T703,"")))</f>
        <v>0.2+0.2+0.2+0.2+0.2+0.2+0.2+0.2+0.2+0.2+0.2+0.2+0.2+0.2+0.2+0.2+0.2</v>
      </c>
      <c r="V703" s="206">
        <f t="shared" ca="1" si="42"/>
        <v>1</v>
      </c>
      <c r="X703" s="208" t="str">
        <f ca="1">IF($H703="步将",'[3]配置系数（将领）'!W703,IF($H703="骑将",'[4]配置系数（将领）'!W703,IF($H703="弓将",'[5]配置系数（将领）'!W703,"")))</f>
        <v/>
      </c>
      <c r="Y703" s="208" t="str">
        <f ca="1">IF($H703="步将",'[3]配置系数（将领）'!X703,IF($H703="骑将",'[4]配置系数（将领）'!X703,IF($H703="弓将",'[5]配置系数（将领）'!X703,"")))</f>
        <v/>
      </c>
      <c r="Z703" s="208">
        <f>IF($H703="步将",'[3]配置系数（将领）'!Y703,IF($H703="骑将",'[4]配置系数（将领）'!Y703,IF($H703="弓将",'[5]配置系数（将领）'!Y703,"")))</f>
        <v>0</v>
      </c>
      <c r="AA703" s="208">
        <f>IF($H703="步将",'[3]配置系数（将领）'!Z703,IF($H703="骑将",'[4]配置系数（将领）'!Z703,IF($H703="弓将",'[5]配置系数（将领）'!Z703,"")))</f>
        <v>0</v>
      </c>
      <c r="AB703" s="208" t="str">
        <f ca="1">IF($H703="步将",'[3]配置系数（将领）'!AA703,IF($H703="骑将",'[4]配置系数（将领）'!AA703,IF($H703="弓将",'[5]配置系数（将领）'!AA703,"")))</f>
        <v/>
      </c>
      <c r="AC703" s="206">
        <f t="shared" ca="1" si="43"/>
        <v>1</v>
      </c>
    </row>
    <row r="704" spans="3:29" x14ac:dyDescent="0.15">
      <c r="C704" s="107">
        <v>696</v>
      </c>
      <c r="D704" s="69">
        <f>IFERROR(MATCH(C704,索引!J:J,0),D703)</f>
        <v>62</v>
      </c>
      <c r="E704" s="69">
        <f t="shared" si="40"/>
        <v>7</v>
      </c>
      <c r="F704" s="69">
        <f>INDEX(索引!$F:$F,D704,1)</f>
        <v>10055</v>
      </c>
      <c r="G704" s="69" t="str">
        <f>INDEX(索引!$E:$E,D704,1)</f>
        <v>李典</v>
      </c>
      <c r="H704" s="69" t="str">
        <f>INDEX(索引!$G:$G,D704,1)</f>
        <v>步将</v>
      </c>
      <c r="J704" s="208" t="str">
        <f ca="1">IF($H704="步将",'[3]配置系数（将领）'!I704,IF($H704="骑将",'[4]配置系数（将领）'!I704,IF($H704="弓将",'[5]配置系数（将领）'!I704,"")))</f>
        <v>1005500000303</v>
      </c>
      <c r="K704" s="208" t="str">
        <f ca="1">IF($H704="步将",'[3]配置系数（将领）'!J704,IF($H704="骑将",'[4]配置系数（将领）'!J704,IF($H704="弓将",'[5]配置系数（将领）'!J704,"")))</f>
        <v>被动技能1:李典所统率的士兵造成的伤害会转换{0}%恢复自身兵力，魏延入场时获得一个自身攻击30%的护盾。</v>
      </c>
      <c r="L704" s="208">
        <f>IF($H704="步将",'[3]配置系数（将领）'!K704,IF($H704="骑将",'[4]配置系数（将领）'!K704,IF($H704="弓将",'[5]配置系数（将领）'!K704,"")))</f>
        <v>0</v>
      </c>
      <c r="M704" s="208">
        <f>IF($H704="步将",'[3]配置系数（将领）'!L704,IF($H704="骑将",'[4]配置系数（将领）'!L704,IF($H704="弓将",'[5]配置系数（将领）'!L704,"")))</f>
        <v>0</v>
      </c>
      <c r="N704" s="208" t="str">
        <f ca="1">IF($H704="步将",'[3]配置系数（将领）'!M704,IF($H704="骑将",'[4]配置系数（将领）'!M704,IF($H704="弓将",'[5]配置系数（将领）'!M704,"")))</f>
        <v>0++++++++++++++++</v>
      </c>
      <c r="O704" s="206">
        <f t="shared" ca="1" si="41"/>
        <v>1</v>
      </c>
      <c r="Q704" s="208" t="str">
        <f ca="1">IF($H704="步将",'[3]配置系数（将领）'!P704,IF($H704="骑将",'[4]配置系数（将领）'!P704,IF($H704="弓将",'[5]配置系数（将领）'!P704,"")))</f>
        <v/>
      </c>
      <c r="R704" s="208" t="str">
        <f ca="1">IF($H704="步将",'[3]配置系数（将领）'!Q704,IF($H704="骑将",'[4]配置系数（将领）'!Q704,IF($H704="弓将",'[5]配置系数（将领）'!Q704,"")))</f>
        <v/>
      </c>
      <c r="S704" s="208">
        <f>IF($H704="步将",'[3]配置系数（将领）'!R704,IF($H704="骑将",'[4]配置系数（将领）'!R704,IF($H704="弓将",'[5]配置系数（将领）'!R704,"")))</f>
        <v>0</v>
      </c>
      <c r="T704" s="208">
        <f>IF($H704="步将",'[3]配置系数（将领）'!S704,IF($H704="骑将",'[4]配置系数（将领）'!S704,IF($H704="弓将",'[5]配置系数（将领）'!S704,"")))</f>
        <v>0</v>
      </c>
      <c r="U704" s="208" t="str">
        <f ca="1">IF($H704="步将",'[3]配置系数（将领）'!T704,IF($H704="骑将",'[4]配置系数（将领）'!T704,IF($H704="弓将",'[5]配置系数（将领）'!T704,"")))</f>
        <v/>
      </c>
      <c r="V704" s="206">
        <f t="shared" ca="1" si="42"/>
        <v>1</v>
      </c>
      <c r="X704" s="208" t="str">
        <f ca="1">IF($H704="步将",'[3]配置系数（将领）'!W704,IF($H704="骑将",'[4]配置系数（将领）'!W704,IF($H704="弓将",'[5]配置系数（将领）'!W704,"")))</f>
        <v/>
      </c>
      <c r="Y704" s="208" t="str">
        <f ca="1">IF($H704="步将",'[3]配置系数（将领）'!X704,IF($H704="骑将",'[4]配置系数（将领）'!X704,IF($H704="弓将",'[5]配置系数（将领）'!X704,"")))</f>
        <v/>
      </c>
      <c r="Z704" s="208">
        <f>IF($H704="步将",'[3]配置系数（将领）'!Y704,IF($H704="骑将",'[4]配置系数（将领）'!Y704,IF($H704="弓将",'[5]配置系数（将领）'!Y704,"")))</f>
        <v>0</v>
      </c>
      <c r="AA704" s="208">
        <f>IF($H704="步将",'[3]配置系数（将领）'!Z704,IF($H704="骑将",'[4]配置系数（将领）'!Z704,IF($H704="弓将",'[5]配置系数（将领）'!Z704,"")))</f>
        <v>0</v>
      </c>
      <c r="AB704" s="208" t="str">
        <f ca="1">IF($H704="步将",'[3]配置系数（将领）'!AA704,IF($H704="骑将",'[4]配置系数（将领）'!AA704,IF($H704="弓将",'[5]配置系数（将领）'!AA704,"")))</f>
        <v/>
      </c>
      <c r="AC704" s="206">
        <f t="shared" ca="1" si="43"/>
        <v>1</v>
      </c>
    </row>
    <row r="705" spans="3:29" x14ac:dyDescent="0.15">
      <c r="C705" s="107">
        <v>697</v>
      </c>
      <c r="D705" s="69">
        <f>IFERROR(MATCH(C705,索引!J:J,0),D704)</f>
        <v>62</v>
      </c>
      <c r="E705" s="69">
        <f t="shared" si="40"/>
        <v>8</v>
      </c>
      <c r="F705" s="69">
        <f>INDEX(索引!$F:$F,D705,1)</f>
        <v>10055</v>
      </c>
      <c r="G705" s="69" t="str">
        <f>INDEX(索引!$E:$E,D705,1)</f>
        <v>李典</v>
      </c>
      <c r="H705" s="69" t="str">
        <f>INDEX(索引!$G:$G,D705,1)</f>
        <v>步将</v>
      </c>
      <c r="J705" s="208" t="str">
        <f ca="1">IF($H705="步将",'[3]配置系数（将领）'!I705,IF($H705="骑将",'[4]配置系数（将领）'!I705,IF($H705="弓将",'[5]配置系数（将领）'!I705,"")))</f>
        <v>1005500000304</v>
      </c>
      <c r="K705" s="208" t="str">
        <f ca="1">IF($H705="步将",'[3]配置系数（将领）'!J705,IF($H705="骑将",'[4]配置系数（将领）'!J705,IF($H705="弓将",'[5]配置系数（将领）'!J705,"")))</f>
        <v>被动技能1:李典所统率的士兵造成的伤害会转换{0}%恢复自身兵力，魏延入场时获得一个自身攻击30%的护盾。</v>
      </c>
      <c r="L705" s="208">
        <f>IF($H705="步将",'[3]配置系数（将领）'!K705,IF($H705="骑将",'[4]配置系数（将领）'!K705,IF($H705="弓将",'[5]配置系数（将领）'!K705,"")))</f>
        <v>0</v>
      </c>
      <c r="M705" s="208">
        <f>IF($H705="步将",'[3]配置系数（将领）'!L705,IF($H705="骑将",'[4]配置系数（将领）'!L705,IF($H705="弓将",'[5]配置系数（将领）'!L705,"")))</f>
        <v>0</v>
      </c>
      <c r="N705" s="208" t="str">
        <f ca="1">IF($H705="步将",'[3]配置系数（将领）'!M705,IF($H705="骑将",'[4]配置系数（将领）'!M705,IF($H705="弓将",'[5]配置系数（将领）'!M705,"")))</f>
        <v>0.2+0.2+0.2+0.2+0.2+0.2+0.2+0.2+0.2+0.2+0.2+0.2+0.2+0.2+0.2+0.2+0.2</v>
      </c>
      <c r="O705" s="206">
        <f t="shared" ca="1" si="41"/>
        <v>1</v>
      </c>
      <c r="Q705" s="208" t="str">
        <f ca="1">IF($H705="步将",'[3]配置系数（将领）'!P705,IF($H705="骑将",'[4]配置系数（将领）'!P705,IF($H705="弓将",'[5]配置系数（将领）'!P705,"")))</f>
        <v/>
      </c>
      <c r="R705" s="208" t="str">
        <f ca="1">IF($H705="步将",'[3]配置系数（将领）'!Q705,IF($H705="骑将",'[4]配置系数（将领）'!Q705,IF($H705="弓将",'[5]配置系数（将领）'!Q705,"")))</f>
        <v/>
      </c>
      <c r="S705" s="208">
        <f>IF($H705="步将",'[3]配置系数（将领）'!R705,IF($H705="骑将",'[4]配置系数（将领）'!R705,IF($H705="弓将",'[5]配置系数（将领）'!R705,"")))</f>
        <v>0</v>
      </c>
      <c r="T705" s="208">
        <f>IF($H705="步将",'[3]配置系数（将领）'!S705,IF($H705="骑将",'[4]配置系数（将领）'!S705,IF($H705="弓将",'[5]配置系数（将领）'!S705,"")))</f>
        <v>0</v>
      </c>
      <c r="U705" s="208" t="str">
        <f ca="1">IF($H705="步将",'[3]配置系数（将领）'!T705,IF($H705="骑将",'[4]配置系数（将领）'!T705,IF($H705="弓将",'[5]配置系数（将领）'!T705,"")))</f>
        <v/>
      </c>
      <c r="V705" s="206">
        <f t="shared" ca="1" si="42"/>
        <v>1</v>
      </c>
      <c r="X705" s="208" t="str">
        <f ca="1">IF($H705="步将",'[3]配置系数（将领）'!W705,IF($H705="骑将",'[4]配置系数（将领）'!W705,IF($H705="弓将",'[5]配置系数（将领）'!W705,"")))</f>
        <v/>
      </c>
      <c r="Y705" s="208" t="str">
        <f ca="1">IF($H705="步将",'[3]配置系数（将领）'!X705,IF($H705="骑将",'[4]配置系数（将领）'!X705,IF($H705="弓将",'[5]配置系数（将领）'!X705,"")))</f>
        <v/>
      </c>
      <c r="Z705" s="208">
        <f>IF($H705="步将",'[3]配置系数（将领）'!Y705,IF($H705="骑将",'[4]配置系数（将领）'!Y705,IF($H705="弓将",'[5]配置系数（将领）'!Y705,"")))</f>
        <v>0</v>
      </c>
      <c r="AA705" s="208">
        <f>IF($H705="步将",'[3]配置系数（将领）'!Z705,IF($H705="骑将",'[4]配置系数（将领）'!Z705,IF($H705="弓将",'[5]配置系数（将领）'!Z705,"")))</f>
        <v>0</v>
      </c>
      <c r="AB705" s="208" t="str">
        <f ca="1">IF($H705="步将",'[3]配置系数（将领）'!AA705,IF($H705="骑将",'[4]配置系数（将领）'!AA705,IF($H705="弓将",'[5]配置系数（将领）'!AA705,"")))</f>
        <v/>
      </c>
      <c r="AC705" s="206">
        <f t="shared" ca="1" si="43"/>
        <v>1</v>
      </c>
    </row>
    <row r="706" spans="3:29" x14ac:dyDescent="0.15">
      <c r="C706" s="107">
        <v>698</v>
      </c>
      <c r="D706" s="69">
        <f>IFERROR(MATCH(C706,索引!J:J,0),D705)</f>
        <v>62</v>
      </c>
      <c r="E706" s="69">
        <f t="shared" si="40"/>
        <v>9</v>
      </c>
      <c r="F706" s="69">
        <f>INDEX(索引!$F:$F,D706,1)</f>
        <v>10055</v>
      </c>
      <c r="G706" s="69" t="str">
        <f>INDEX(索引!$E:$E,D706,1)</f>
        <v>李典</v>
      </c>
      <c r="H706" s="69" t="str">
        <f>INDEX(索引!$G:$G,D706,1)</f>
        <v>步将</v>
      </c>
      <c r="J706" s="208" t="str">
        <f ca="1">IF($H706="步将",'[3]配置系数（将领）'!I706,IF($H706="骑将",'[4]配置系数（将领）'!I706,IF($H706="弓将",'[5]配置系数（将领）'!I706,"")))</f>
        <v>1005500000401</v>
      </c>
      <c r="K706" s="208" t="str">
        <f ca="1">IF($H706="步将",'[3]配置系数（将领）'!J706,IF($H706="骑将",'[4]配置系数（将领）'!J706,IF($H706="弓将",'[5]配置系数（将领）'!J706,"")))</f>
        <v>被动技能2:武将率领盾兵时，盾兵的护甲提升100点；率领戟兵时，戟兵攻击提升10%。</v>
      </c>
      <c r="L706" s="208">
        <f>IF($H706="步将",'[3]配置系数（将领）'!K706,IF($H706="骑将",'[4]配置系数（将领）'!K706,IF($H706="弓将",'[5]配置系数（将领）'!K706,"")))</f>
        <v>0</v>
      </c>
      <c r="M706" s="208">
        <f>IF($H706="步将",'[3]配置系数（将领）'!L706,IF($H706="骑将",'[4]配置系数（将领）'!L706,IF($H706="弓将",'[5]配置系数（将领）'!L706,"")))</f>
        <v>0</v>
      </c>
      <c r="N706" s="208" t="str">
        <f ca="1">IF($H706="步将",'[3]配置系数（将领）'!M706,IF($H706="骑将",'[4]配置系数（将领）'!M706,IF($H706="弓将",'[5]配置系数（将领）'!M706,"")))</f>
        <v>100+100+100+100+100+100+100+100+100+100+100+100+100+100+100+100+100</v>
      </c>
      <c r="O706" s="206">
        <f t="shared" ca="1" si="41"/>
        <v>1</v>
      </c>
      <c r="Q706" s="208" t="str">
        <f ca="1">IF($H706="步将",'[3]配置系数（将领）'!P706,IF($H706="骑将",'[4]配置系数（将领）'!P706,IF($H706="弓将",'[5]配置系数（将领）'!P706,"")))</f>
        <v>1005500000402</v>
      </c>
      <c r="R706" s="208" t="str">
        <f ca="1">IF($H706="步将",'[3]配置系数（将领）'!Q706,IF($H706="骑将",'[4]配置系数（将领）'!Q706,IF($H706="弓将",'[5]配置系数（将领）'!Q706,"")))</f>
        <v>被动技能2:武将率领盾兵时，盾兵的护甲提升100点；率领戟兵时，戟兵攻击提升10%。</v>
      </c>
      <c r="S706" s="208">
        <f>IF($H706="步将",'[3]配置系数（将领）'!R706,IF($H706="骑将",'[4]配置系数（将领）'!R706,IF($H706="弓将",'[5]配置系数（将领）'!R706,"")))</f>
        <v>0</v>
      </c>
      <c r="T706" s="208">
        <f>IF($H706="步将",'[3]配置系数（将领）'!S706,IF($H706="骑将",'[4]配置系数（将领）'!S706,IF($H706="弓将",'[5]配置系数（将领）'!S706,"")))</f>
        <v>0</v>
      </c>
      <c r="U706" s="208" t="str">
        <f ca="1">IF($H706="步将",'[3]配置系数（将领）'!T706,IF($H706="骑将",'[4]配置系数（将领）'!T706,IF($H706="弓将",'[5]配置系数（将领）'!T706,"")))</f>
        <v>0.1+0.1+0.1+0.1+0.1+0.1+0.1+0.1+0.1+0.1+0.1+0.1+0.1+0.1+0.1+0.1+0.1</v>
      </c>
      <c r="V706" s="206">
        <f t="shared" ca="1" si="42"/>
        <v>1</v>
      </c>
      <c r="X706" s="208" t="str">
        <f ca="1">IF($H706="步将",'[3]配置系数（将领）'!W706,IF($H706="骑将",'[4]配置系数（将领）'!W706,IF($H706="弓将",'[5]配置系数（将领）'!W706,"")))</f>
        <v/>
      </c>
      <c r="Y706" s="208" t="str">
        <f ca="1">IF($H706="步将",'[3]配置系数（将领）'!X706,IF($H706="骑将",'[4]配置系数（将领）'!X706,IF($H706="弓将",'[5]配置系数（将领）'!X706,"")))</f>
        <v/>
      </c>
      <c r="Z706" s="208">
        <f>IF($H706="步将",'[3]配置系数（将领）'!Y706,IF($H706="骑将",'[4]配置系数（将领）'!Y706,IF($H706="弓将",'[5]配置系数（将领）'!Y706,"")))</f>
        <v>0</v>
      </c>
      <c r="AA706" s="208">
        <f>IF($H706="步将",'[3]配置系数（将领）'!Z706,IF($H706="骑将",'[4]配置系数（将领）'!Z706,IF($H706="弓将",'[5]配置系数（将领）'!Z706,"")))</f>
        <v>0</v>
      </c>
      <c r="AB706" s="208" t="str">
        <f ca="1">IF($H706="步将",'[3]配置系数（将领）'!AA706,IF($H706="骑将",'[4]配置系数（将领）'!AA706,IF($H706="弓将",'[5]配置系数（将领）'!AA706,"")))</f>
        <v/>
      </c>
      <c r="AC706" s="206">
        <f t="shared" ca="1" si="43"/>
        <v>1</v>
      </c>
    </row>
    <row r="707" spans="3:29" x14ac:dyDescent="0.15">
      <c r="C707" s="107">
        <v>699</v>
      </c>
      <c r="D707" s="69">
        <f>IFERROR(MATCH(C707,索引!J:J,0),D706)</f>
        <v>62</v>
      </c>
      <c r="E707" s="69">
        <f t="shared" si="40"/>
        <v>10</v>
      </c>
      <c r="F707" s="69">
        <f>INDEX(索引!$F:$F,D707,1)</f>
        <v>10055</v>
      </c>
      <c r="G707" s="69" t="str">
        <f>INDEX(索引!$E:$E,D707,1)</f>
        <v>李典</v>
      </c>
      <c r="H707" s="69" t="str">
        <f>INDEX(索引!$G:$G,D707,1)</f>
        <v>步将</v>
      </c>
      <c r="J707" s="208" t="str">
        <f ca="1">IF($H707="步将",'[3]配置系数（将领）'!I707,IF($H707="骑将",'[4]配置系数（将领）'!I707,IF($H707="弓将",'[5]配置系数（将领）'!I707,"")))</f>
        <v>1005500000501</v>
      </c>
      <c r="K707" s="208" t="str">
        <f ca="1">IF($H707="步将",'[3]配置系数（将领）'!J707,IF($H707="骑将",'[4]配置系数（将领）'!J707,IF($H707="弓将",'[5]配置系数（将领）'!J707,"")))</f>
        <v>被动技能3:知兵善战，令行禁止，武将率领盾兵时，盾兵的免伤提升12%；率领戟兵时，戟兵伤害提升24%。</v>
      </c>
      <c r="L707" s="208">
        <f>IF($H707="步将",'[3]配置系数（将领）'!K707,IF($H707="骑将",'[4]配置系数（将领）'!K707,IF($H707="弓将",'[5]配置系数（将领）'!K707,"")))</f>
        <v>0</v>
      </c>
      <c r="M707" s="208">
        <f>IF($H707="步将",'[3]配置系数（将领）'!L707,IF($H707="骑将",'[4]配置系数（将领）'!L707,IF($H707="弓将",'[5]配置系数（将领）'!L707,"")))</f>
        <v>0</v>
      </c>
      <c r="N707" s="208" t="str">
        <f ca="1">IF($H707="步将",'[3]配置系数（将领）'!M707,IF($H707="骑将",'[4]配置系数（将领）'!M707,IF($H707="弓将",'[5]配置系数（将领）'!M707,"")))</f>
        <v>0.12+0.12+0.12+0.12+0.12+0.12+0.12+0.12+0.12+0.12+0.12+0.12+0.12+0.12+0.12+0.12+0.12</v>
      </c>
      <c r="O707" s="206">
        <f t="shared" ca="1" si="41"/>
        <v>1</v>
      </c>
      <c r="Q707" s="208" t="str">
        <f ca="1">IF($H707="步将",'[3]配置系数（将领）'!P707,IF($H707="骑将",'[4]配置系数（将领）'!P707,IF($H707="弓将",'[5]配置系数（将领）'!P707,"")))</f>
        <v>1005500000502</v>
      </c>
      <c r="R707" s="208" t="str">
        <f ca="1">IF($H707="步将",'[3]配置系数（将领）'!Q707,IF($H707="骑将",'[4]配置系数（将领）'!Q707,IF($H707="弓将",'[5]配置系数（将领）'!Q707,"")))</f>
        <v>被动技能3:知兵善战，令行禁止，武将率领盾兵时，盾兵的免伤提升12%；率领戟兵时，戟兵伤害提升24%。</v>
      </c>
      <c r="S707" s="208">
        <f>IF($H707="步将",'[3]配置系数（将领）'!R707,IF($H707="骑将",'[4]配置系数（将领）'!R707,IF($H707="弓将",'[5]配置系数（将领）'!R707,"")))</f>
        <v>0</v>
      </c>
      <c r="T707" s="208">
        <f>IF($H707="步将",'[3]配置系数（将领）'!S707,IF($H707="骑将",'[4]配置系数（将领）'!S707,IF($H707="弓将",'[5]配置系数（将领）'!S707,"")))</f>
        <v>0</v>
      </c>
      <c r="U707" s="208" t="str">
        <f ca="1">IF($H707="步将",'[3]配置系数（将领）'!T707,IF($H707="骑将",'[4]配置系数（将领）'!T707,IF($H707="弓将",'[5]配置系数（将领）'!T707,"")))</f>
        <v>0.24+0.24+0.24+0.24+0.24+0.24+0.24+0.24+0.24+0.24+0.24+0.24+0.24+0.24+0.24+0.24+0.24</v>
      </c>
      <c r="V707" s="206">
        <f t="shared" ca="1" si="42"/>
        <v>1</v>
      </c>
      <c r="X707" s="208" t="str">
        <f ca="1">IF($H707="步将",'[3]配置系数（将领）'!W707,IF($H707="骑将",'[4]配置系数（将领）'!W707,IF($H707="弓将",'[5]配置系数（将领）'!W707,"")))</f>
        <v/>
      </c>
      <c r="Y707" s="208" t="str">
        <f ca="1">IF($H707="步将",'[3]配置系数（将领）'!X707,IF($H707="骑将",'[4]配置系数（将领）'!X707,IF($H707="弓将",'[5]配置系数（将领）'!X707,"")))</f>
        <v/>
      </c>
      <c r="Z707" s="208">
        <f>IF($H707="步将",'[3]配置系数（将领）'!Y707,IF($H707="骑将",'[4]配置系数（将领）'!Y707,IF($H707="弓将",'[5]配置系数（将领）'!Y707,"")))</f>
        <v>0</v>
      </c>
      <c r="AA707" s="208">
        <f>IF($H707="步将",'[3]配置系数（将领）'!Z707,IF($H707="骑将",'[4]配置系数（将领）'!Z707,IF($H707="弓将",'[5]配置系数（将领）'!Z707,"")))</f>
        <v>0</v>
      </c>
      <c r="AB707" s="208" t="str">
        <f ca="1">IF($H707="步将",'[3]配置系数（将领）'!AA707,IF($H707="骑将",'[4]配置系数（将领）'!AA707,IF($H707="弓将",'[5]配置系数（将领）'!AA707,"")))</f>
        <v/>
      </c>
      <c r="AC707" s="206">
        <f t="shared" ca="1" si="43"/>
        <v>1</v>
      </c>
    </row>
    <row r="708" spans="3:29" x14ac:dyDescent="0.15">
      <c r="C708" s="107">
        <v>700</v>
      </c>
      <c r="D708" s="69">
        <f>IFERROR(MATCH(C708,索引!J:J,0),D707)</f>
        <v>62</v>
      </c>
      <c r="E708" s="69">
        <f t="shared" si="40"/>
        <v>11</v>
      </c>
      <c r="F708" s="69">
        <f>INDEX(索引!$F:$F,D708,1)</f>
        <v>10055</v>
      </c>
      <c r="G708" s="69" t="str">
        <f>INDEX(索引!$E:$E,D708,1)</f>
        <v>李典</v>
      </c>
      <c r="H708" s="69" t="str">
        <f>INDEX(索引!$G:$G,D708,1)</f>
        <v>步将</v>
      </c>
      <c r="J708" s="208" t="str">
        <f ca="1">IF($H708="步将",'[3]配置系数（将领）'!I708,IF($H708="骑将",'[4]配置系数（将领）'!I708,IF($H708="弓将",'[5]配置系数（将领）'!I708,"")))</f>
        <v/>
      </c>
      <c r="K708" s="208" t="str">
        <f ca="1">IF($H708="步将",'[3]配置系数（将领）'!J708,IF($H708="骑将",'[4]配置系数（将领）'!J708,IF($H708="弓将",'[5]配置系数（将领）'!J708,"")))</f>
        <v/>
      </c>
      <c r="L708" s="208">
        <f>IF($H708="步将",'[3]配置系数（将领）'!K708,IF($H708="骑将",'[4]配置系数（将领）'!K708,IF($H708="弓将",'[5]配置系数（将领）'!K708,"")))</f>
        <v>0</v>
      </c>
      <c r="M708" s="208">
        <f>IF($H708="步将",'[3]配置系数（将领）'!L708,IF($H708="骑将",'[4]配置系数（将领）'!L708,IF($H708="弓将",'[5]配置系数（将领）'!L708,"")))</f>
        <v>0</v>
      </c>
      <c r="N708" s="208" t="str">
        <f ca="1">IF($H708="步将",'[3]配置系数（将领）'!M708,IF($H708="骑将",'[4]配置系数（将领）'!M708,IF($H708="弓将",'[5]配置系数（将领）'!M708,"")))</f>
        <v/>
      </c>
      <c r="O708" s="206">
        <f t="shared" ca="1" si="41"/>
        <v>1</v>
      </c>
      <c r="Q708" s="208" t="str">
        <f ca="1">IF($H708="步将",'[3]配置系数（将领）'!P708,IF($H708="骑将",'[4]配置系数（将领）'!P708,IF($H708="弓将",'[5]配置系数（将领）'!P708,"")))</f>
        <v/>
      </c>
      <c r="R708" s="208" t="str">
        <f ca="1">IF($H708="步将",'[3]配置系数（将领）'!Q708,IF($H708="骑将",'[4]配置系数（将领）'!Q708,IF($H708="弓将",'[5]配置系数（将领）'!Q708,"")))</f>
        <v/>
      </c>
      <c r="S708" s="208">
        <f>IF($H708="步将",'[3]配置系数（将领）'!R708,IF($H708="骑将",'[4]配置系数（将领）'!R708,IF($H708="弓将",'[5]配置系数（将领）'!R708,"")))</f>
        <v>0</v>
      </c>
      <c r="T708" s="208">
        <f>IF($H708="步将",'[3]配置系数（将领）'!S708,IF($H708="骑将",'[4]配置系数（将领）'!S708,IF($H708="弓将",'[5]配置系数（将领）'!S708,"")))</f>
        <v>0</v>
      </c>
      <c r="U708" s="208" t="str">
        <f ca="1">IF($H708="步将",'[3]配置系数（将领）'!T708,IF($H708="骑将",'[4]配置系数（将领）'!T708,IF($H708="弓将",'[5]配置系数（将领）'!T708,"")))</f>
        <v/>
      </c>
      <c r="V708" s="206">
        <f t="shared" ca="1" si="42"/>
        <v>1</v>
      </c>
      <c r="X708" s="208" t="str">
        <f ca="1">IF($H708="步将",'[3]配置系数（将领）'!W708,IF($H708="骑将",'[4]配置系数（将领）'!W708,IF($H708="弓将",'[5]配置系数（将领）'!W708,"")))</f>
        <v/>
      </c>
      <c r="Y708" s="208" t="str">
        <f ca="1">IF($H708="步将",'[3]配置系数（将领）'!X708,IF($H708="骑将",'[4]配置系数（将领）'!X708,IF($H708="弓将",'[5]配置系数（将领）'!X708,"")))</f>
        <v/>
      </c>
      <c r="Z708" s="208">
        <f>IF($H708="步将",'[3]配置系数（将领）'!Y708,IF($H708="骑将",'[4]配置系数（将领）'!Y708,IF($H708="弓将",'[5]配置系数（将领）'!Y708,"")))</f>
        <v>0</v>
      </c>
      <c r="AA708" s="208">
        <f>IF($H708="步将",'[3]配置系数（将领）'!Z708,IF($H708="骑将",'[4]配置系数（将领）'!Z708,IF($H708="弓将",'[5]配置系数（将领）'!Z708,"")))</f>
        <v>0</v>
      </c>
      <c r="AB708" s="208" t="str">
        <f ca="1">IF($H708="步将",'[3]配置系数（将领）'!AA708,IF($H708="骑将",'[4]配置系数（将领）'!AA708,IF($H708="弓将",'[5]配置系数（将领）'!AA708,"")))</f>
        <v/>
      </c>
      <c r="AC708" s="206">
        <f t="shared" ca="1" si="43"/>
        <v>1</v>
      </c>
    </row>
    <row r="709" spans="3:29" x14ac:dyDescent="0.15">
      <c r="C709" s="107">
        <v>701</v>
      </c>
      <c r="D709" s="69">
        <f>IFERROR(MATCH(C709,索引!J:J,0),D708)</f>
        <v>62</v>
      </c>
      <c r="E709" s="69">
        <f t="shared" si="40"/>
        <v>12</v>
      </c>
      <c r="F709" s="69">
        <f>INDEX(索引!$F:$F,D709,1)</f>
        <v>10055</v>
      </c>
      <c r="G709" s="69" t="str">
        <f>INDEX(索引!$E:$E,D709,1)</f>
        <v>李典</v>
      </c>
      <c r="H709" s="69" t="str">
        <f>INDEX(索引!$G:$G,D709,1)</f>
        <v>步将</v>
      </c>
      <c r="J709" s="208" t="str">
        <f ca="1">IF($H709="步将",'[3]配置系数（将领）'!I709,IF($H709="骑将",'[4]配置系数（将领）'!I709,IF($H709="弓将",'[5]配置系数（将领）'!I709,"")))</f>
        <v/>
      </c>
      <c r="K709" s="208" t="str">
        <f ca="1">IF($H709="步将",'[3]配置系数（将领）'!J709,IF($H709="骑将",'[4]配置系数（将领）'!J709,IF($H709="弓将",'[5]配置系数（将领）'!J709,"")))</f>
        <v/>
      </c>
      <c r="L709" s="208">
        <f>IF($H709="步将",'[3]配置系数（将领）'!K709,IF($H709="骑将",'[4]配置系数（将领）'!K709,IF($H709="弓将",'[5]配置系数（将领）'!K709,"")))</f>
        <v>0</v>
      </c>
      <c r="M709" s="208">
        <f>IF($H709="步将",'[3]配置系数（将领）'!L709,IF($H709="骑将",'[4]配置系数（将领）'!L709,IF($H709="弓将",'[5]配置系数（将领）'!L709,"")))</f>
        <v>0</v>
      </c>
      <c r="N709" s="208" t="str">
        <f ca="1">IF($H709="步将",'[3]配置系数（将领）'!M709,IF($H709="骑将",'[4]配置系数（将领）'!M709,IF($H709="弓将",'[5]配置系数（将领）'!M709,"")))</f>
        <v/>
      </c>
      <c r="O709" s="206">
        <f t="shared" ca="1" si="41"/>
        <v>1</v>
      </c>
      <c r="Q709" s="208" t="str">
        <f ca="1">IF($H709="步将",'[3]配置系数（将领）'!P709,IF($H709="骑将",'[4]配置系数（将领）'!P709,IF($H709="弓将",'[5]配置系数（将领）'!P709,"")))</f>
        <v/>
      </c>
      <c r="R709" s="208" t="str">
        <f ca="1">IF($H709="步将",'[3]配置系数（将领）'!Q709,IF($H709="骑将",'[4]配置系数（将领）'!Q709,IF($H709="弓将",'[5]配置系数（将领）'!Q709,"")))</f>
        <v/>
      </c>
      <c r="S709" s="208">
        <f>IF($H709="步将",'[3]配置系数（将领）'!R709,IF($H709="骑将",'[4]配置系数（将领）'!R709,IF($H709="弓将",'[5]配置系数（将领）'!R709,"")))</f>
        <v>0</v>
      </c>
      <c r="T709" s="208">
        <f>IF($H709="步将",'[3]配置系数（将领）'!S709,IF($H709="骑将",'[4]配置系数（将领）'!S709,IF($H709="弓将",'[5]配置系数（将领）'!S709,"")))</f>
        <v>0</v>
      </c>
      <c r="U709" s="208" t="str">
        <f ca="1">IF($H709="步将",'[3]配置系数（将领）'!T709,IF($H709="骑将",'[4]配置系数（将领）'!T709,IF($H709="弓将",'[5]配置系数（将领）'!T709,"")))</f>
        <v/>
      </c>
      <c r="V709" s="206">
        <f t="shared" ca="1" si="42"/>
        <v>1</v>
      </c>
      <c r="X709" s="208" t="str">
        <f ca="1">IF($H709="步将",'[3]配置系数（将领）'!W709,IF($H709="骑将",'[4]配置系数（将领）'!W709,IF($H709="弓将",'[5]配置系数（将领）'!W709,"")))</f>
        <v/>
      </c>
      <c r="Y709" s="208" t="str">
        <f ca="1">IF($H709="步将",'[3]配置系数（将领）'!X709,IF($H709="骑将",'[4]配置系数（将领）'!X709,IF($H709="弓将",'[5]配置系数（将领）'!X709,"")))</f>
        <v/>
      </c>
      <c r="Z709" s="208">
        <f>IF($H709="步将",'[3]配置系数（将领）'!Y709,IF($H709="骑将",'[4]配置系数（将领）'!Y709,IF($H709="弓将",'[5]配置系数（将领）'!Y709,"")))</f>
        <v>0</v>
      </c>
      <c r="AA709" s="208">
        <f>IF($H709="步将",'[3]配置系数（将领）'!Z709,IF($H709="骑将",'[4]配置系数（将领）'!Z709,IF($H709="弓将",'[5]配置系数（将领）'!Z709,"")))</f>
        <v>0</v>
      </c>
      <c r="AB709" s="208" t="str">
        <f ca="1">IF($H709="步将",'[3]配置系数（将领）'!AA709,IF($H709="骑将",'[4]配置系数（将领）'!AA709,IF($H709="弓将",'[5]配置系数（将领）'!AA709,"")))</f>
        <v/>
      </c>
      <c r="AC709" s="206">
        <f t="shared" ca="1" si="43"/>
        <v>1</v>
      </c>
    </row>
    <row r="710" spans="3:29" x14ac:dyDescent="0.15">
      <c r="C710" s="107">
        <v>702</v>
      </c>
      <c r="D710" s="69">
        <f>IFERROR(MATCH(C710,索引!J:J,0),D709)</f>
        <v>62</v>
      </c>
      <c r="E710" s="69">
        <f t="shared" si="40"/>
        <v>13</v>
      </c>
      <c r="F710" s="69">
        <f>INDEX(索引!$F:$F,D710,1)</f>
        <v>10055</v>
      </c>
      <c r="G710" s="69" t="str">
        <f>INDEX(索引!$E:$E,D710,1)</f>
        <v>李典</v>
      </c>
      <c r="H710" s="69" t="str">
        <f>INDEX(索引!$G:$G,D710,1)</f>
        <v>步将</v>
      </c>
      <c r="J710" s="208" t="str">
        <f ca="1">IF($H710="步将",'[3]配置系数（将领）'!I710,IF($H710="骑将",'[4]配置系数（将领）'!I710,IF($H710="弓将",'[5]配置系数（将领）'!I710,"")))</f>
        <v/>
      </c>
      <c r="K710" s="208" t="str">
        <f ca="1">IF($H710="步将",'[3]配置系数（将领）'!J710,IF($H710="骑将",'[4]配置系数（将领）'!J710,IF($H710="弓将",'[5]配置系数（将领）'!J710,"")))</f>
        <v/>
      </c>
      <c r="L710" s="208">
        <f>IF($H710="步将",'[3]配置系数（将领）'!K710,IF($H710="骑将",'[4]配置系数（将领）'!K710,IF($H710="弓将",'[5]配置系数（将领）'!K710,"")))</f>
        <v>0</v>
      </c>
      <c r="M710" s="208">
        <f>IF($H710="步将",'[3]配置系数（将领）'!L710,IF($H710="骑将",'[4]配置系数（将领）'!L710,IF($H710="弓将",'[5]配置系数（将领）'!L710,"")))</f>
        <v>0</v>
      </c>
      <c r="N710" s="208" t="str">
        <f ca="1">IF($H710="步将",'[3]配置系数（将领）'!M710,IF($H710="骑将",'[4]配置系数（将领）'!M710,IF($H710="弓将",'[5]配置系数（将领）'!M710,"")))</f>
        <v/>
      </c>
      <c r="O710" s="206">
        <f t="shared" ca="1" si="41"/>
        <v>1</v>
      </c>
      <c r="Q710" s="208" t="str">
        <f ca="1">IF($H710="步将",'[3]配置系数（将领）'!P710,IF($H710="骑将",'[4]配置系数（将领）'!P710,IF($H710="弓将",'[5]配置系数（将领）'!P710,"")))</f>
        <v/>
      </c>
      <c r="R710" s="208" t="str">
        <f ca="1">IF($H710="步将",'[3]配置系数（将领）'!Q710,IF($H710="骑将",'[4]配置系数（将领）'!Q710,IF($H710="弓将",'[5]配置系数（将领）'!Q710,"")))</f>
        <v/>
      </c>
      <c r="S710" s="208">
        <f>IF($H710="步将",'[3]配置系数（将领）'!R710,IF($H710="骑将",'[4]配置系数（将领）'!R710,IF($H710="弓将",'[5]配置系数（将领）'!R710,"")))</f>
        <v>0</v>
      </c>
      <c r="T710" s="208">
        <f>IF($H710="步将",'[3]配置系数（将领）'!S710,IF($H710="骑将",'[4]配置系数（将领）'!S710,IF($H710="弓将",'[5]配置系数（将领）'!S710,"")))</f>
        <v>0</v>
      </c>
      <c r="U710" s="208" t="str">
        <f ca="1">IF($H710="步将",'[3]配置系数（将领）'!T710,IF($H710="骑将",'[4]配置系数（将领）'!T710,IF($H710="弓将",'[5]配置系数（将领）'!T710,"")))</f>
        <v/>
      </c>
      <c r="V710" s="206">
        <f t="shared" ca="1" si="42"/>
        <v>1</v>
      </c>
      <c r="X710" s="208" t="str">
        <f ca="1">IF($H710="步将",'[3]配置系数（将领）'!W710,IF($H710="骑将",'[4]配置系数（将领）'!W710,IF($H710="弓将",'[5]配置系数（将领）'!W710,"")))</f>
        <v/>
      </c>
      <c r="Y710" s="208" t="str">
        <f ca="1">IF($H710="步将",'[3]配置系数（将领）'!X710,IF($H710="骑将",'[4]配置系数（将领）'!X710,IF($H710="弓将",'[5]配置系数（将领）'!X710,"")))</f>
        <v/>
      </c>
      <c r="Z710" s="208">
        <f>IF($H710="步将",'[3]配置系数（将领）'!Y710,IF($H710="骑将",'[4]配置系数（将领）'!Y710,IF($H710="弓将",'[5]配置系数（将领）'!Y710,"")))</f>
        <v>0</v>
      </c>
      <c r="AA710" s="208">
        <f>IF($H710="步将",'[3]配置系数（将领）'!Z710,IF($H710="骑将",'[4]配置系数（将领）'!Z710,IF($H710="弓将",'[5]配置系数（将领）'!Z710,"")))</f>
        <v>0</v>
      </c>
      <c r="AB710" s="208" t="str">
        <f ca="1">IF($H710="步将",'[3]配置系数（将领）'!AA710,IF($H710="骑将",'[4]配置系数（将领）'!AA710,IF($H710="弓将",'[5]配置系数（将领）'!AA710,"")))</f>
        <v/>
      </c>
      <c r="AC710" s="206">
        <f t="shared" ca="1" si="43"/>
        <v>1</v>
      </c>
    </row>
    <row r="711" spans="3:29" x14ac:dyDescent="0.15">
      <c r="C711" s="107">
        <v>703</v>
      </c>
      <c r="D711" s="69">
        <f>IFERROR(MATCH(C711,索引!J:J,0),D710)</f>
        <v>62</v>
      </c>
      <c r="E711" s="69">
        <f t="shared" si="40"/>
        <v>14</v>
      </c>
      <c r="F711" s="69">
        <f>INDEX(索引!$F:$F,D711,1)</f>
        <v>10055</v>
      </c>
      <c r="G711" s="69" t="str">
        <f>INDEX(索引!$E:$E,D711,1)</f>
        <v>李典</v>
      </c>
      <c r="H711" s="69" t="str">
        <f>INDEX(索引!$G:$G,D711,1)</f>
        <v>步将</v>
      </c>
      <c r="J711" s="208" t="str">
        <f ca="1">IF($H711="步将",'[3]配置系数（将领）'!I711,IF($H711="骑将",'[4]配置系数（将领）'!I711,IF($H711="弓将",'[5]配置系数（将领）'!I711,"")))</f>
        <v/>
      </c>
      <c r="K711" s="208" t="str">
        <f ca="1">IF($H711="步将",'[3]配置系数（将领）'!J711,IF($H711="骑将",'[4]配置系数（将领）'!J711,IF($H711="弓将",'[5]配置系数（将领）'!J711,"")))</f>
        <v/>
      </c>
      <c r="L711" s="208">
        <f>IF($H711="步将",'[3]配置系数（将领）'!K711,IF($H711="骑将",'[4]配置系数（将领）'!K711,IF($H711="弓将",'[5]配置系数（将领）'!K711,"")))</f>
        <v>0</v>
      </c>
      <c r="M711" s="208">
        <f>IF($H711="步将",'[3]配置系数（将领）'!L711,IF($H711="骑将",'[4]配置系数（将领）'!L711,IF($H711="弓将",'[5]配置系数（将领）'!L711,"")))</f>
        <v>0</v>
      </c>
      <c r="N711" s="208" t="str">
        <f ca="1">IF($H711="步将",'[3]配置系数（将领）'!M711,IF($H711="骑将",'[4]配置系数（将领）'!M711,IF($H711="弓将",'[5]配置系数（将领）'!M711,"")))</f>
        <v/>
      </c>
      <c r="O711" s="206">
        <f t="shared" ca="1" si="41"/>
        <v>1</v>
      </c>
      <c r="Q711" s="208" t="str">
        <f ca="1">IF($H711="步将",'[3]配置系数（将领）'!P711,IF($H711="骑将",'[4]配置系数（将领）'!P711,IF($H711="弓将",'[5]配置系数（将领）'!P711,"")))</f>
        <v/>
      </c>
      <c r="R711" s="208" t="str">
        <f ca="1">IF($H711="步将",'[3]配置系数（将领）'!Q711,IF($H711="骑将",'[4]配置系数（将领）'!Q711,IF($H711="弓将",'[5]配置系数（将领）'!Q711,"")))</f>
        <v/>
      </c>
      <c r="S711" s="208">
        <f>IF($H711="步将",'[3]配置系数（将领）'!R711,IF($H711="骑将",'[4]配置系数（将领）'!R711,IF($H711="弓将",'[5]配置系数（将领）'!R711,"")))</f>
        <v>0</v>
      </c>
      <c r="T711" s="208">
        <f>IF($H711="步将",'[3]配置系数（将领）'!S711,IF($H711="骑将",'[4]配置系数（将领）'!S711,IF($H711="弓将",'[5]配置系数（将领）'!S711,"")))</f>
        <v>0</v>
      </c>
      <c r="U711" s="208" t="str">
        <f ca="1">IF($H711="步将",'[3]配置系数（将领）'!T711,IF($H711="骑将",'[4]配置系数（将领）'!T711,IF($H711="弓将",'[5]配置系数（将领）'!T711,"")))</f>
        <v/>
      </c>
      <c r="V711" s="206">
        <f t="shared" ca="1" si="42"/>
        <v>1</v>
      </c>
      <c r="X711" s="208" t="str">
        <f ca="1">IF($H711="步将",'[3]配置系数（将领）'!W711,IF($H711="骑将",'[4]配置系数（将领）'!W711,IF($H711="弓将",'[5]配置系数（将领）'!W711,"")))</f>
        <v/>
      </c>
      <c r="Y711" s="208" t="str">
        <f ca="1">IF($H711="步将",'[3]配置系数（将领）'!X711,IF($H711="骑将",'[4]配置系数（将领）'!X711,IF($H711="弓将",'[5]配置系数（将领）'!X711,"")))</f>
        <v/>
      </c>
      <c r="Z711" s="208">
        <f>IF($H711="步将",'[3]配置系数（将领）'!Y711,IF($H711="骑将",'[4]配置系数（将领）'!Y711,IF($H711="弓将",'[5]配置系数（将领）'!Y711,"")))</f>
        <v>0</v>
      </c>
      <c r="AA711" s="208">
        <f>IF($H711="步将",'[3]配置系数（将领）'!Z711,IF($H711="骑将",'[4]配置系数（将领）'!Z711,IF($H711="弓将",'[5]配置系数（将领）'!Z711,"")))</f>
        <v>0</v>
      </c>
      <c r="AB711" s="208" t="str">
        <f ca="1">IF($H711="步将",'[3]配置系数（将领）'!AA711,IF($H711="骑将",'[4]配置系数（将领）'!AA711,IF($H711="弓将",'[5]配置系数（将领）'!AA711,"")))</f>
        <v/>
      </c>
      <c r="AC711" s="206">
        <f t="shared" ca="1" si="43"/>
        <v>1</v>
      </c>
    </row>
    <row r="712" spans="3:29" x14ac:dyDescent="0.15">
      <c r="C712" s="107">
        <v>704</v>
      </c>
      <c r="D712" s="69">
        <f>IFERROR(MATCH(C712,索引!J:J,0),D711)</f>
        <v>62</v>
      </c>
      <c r="E712" s="69">
        <f t="shared" si="40"/>
        <v>15</v>
      </c>
      <c r="F712" s="69">
        <f>INDEX(索引!$F:$F,D712,1)</f>
        <v>10055</v>
      </c>
      <c r="G712" s="69" t="str">
        <f>INDEX(索引!$E:$E,D712,1)</f>
        <v>李典</v>
      </c>
      <c r="H712" s="69" t="str">
        <f>INDEX(索引!$G:$G,D712,1)</f>
        <v>步将</v>
      </c>
      <c r="J712" s="208" t="str">
        <f ca="1">IF($H712="步将",'[3]配置系数（将领）'!I712,IF($H712="骑将",'[4]配置系数（将领）'!I712,IF($H712="弓将",'[5]配置系数（将领）'!I712,"")))</f>
        <v/>
      </c>
      <c r="K712" s="208" t="str">
        <f ca="1">IF($H712="步将",'[3]配置系数（将领）'!J712,IF($H712="骑将",'[4]配置系数（将领）'!J712,IF($H712="弓将",'[5]配置系数（将领）'!J712,"")))</f>
        <v/>
      </c>
      <c r="L712" s="208">
        <f>IF($H712="步将",'[3]配置系数（将领）'!K712,IF($H712="骑将",'[4]配置系数（将领）'!K712,IF($H712="弓将",'[5]配置系数（将领）'!K712,"")))</f>
        <v>0</v>
      </c>
      <c r="M712" s="208">
        <f>IF($H712="步将",'[3]配置系数（将领）'!L712,IF($H712="骑将",'[4]配置系数（将领）'!L712,IF($H712="弓将",'[5]配置系数（将领）'!L712,"")))</f>
        <v>0</v>
      </c>
      <c r="N712" s="208" t="str">
        <f ca="1">IF($H712="步将",'[3]配置系数（将领）'!M712,IF($H712="骑将",'[4]配置系数（将领）'!M712,IF($H712="弓将",'[5]配置系数（将领）'!M712,"")))</f>
        <v/>
      </c>
      <c r="O712" s="206">
        <f t="shared" ca="1" si="41"/>
        <v>1</v>
      </c>
      <c r="Q712" s="208" t="str">
        <f ca="1">IF($H712="步将",'[3]配置系数（将领）'!P712,IF($H712="骑将",'[4]配置系数（将领）'!P712,IF($H712="弓将",'[5]配置系数（将领）'!P712,"")))</f>
        <v/>
      </c>
      <c r="R712" s="208" t="str">
        <f ca="1">IF($H712="步将",'[3]配置系数（将领）'!Q712,IF($H712="骑将",'[4]配置系数（将领）'!Q712,IF($H712="弓将",'[5]配置系数（将领）'!Q712,"")))</f>
        <v/>
      </c>
      <c r="S712" s="208">
        <f>IF($H712="步将",'[3]配置系数（将领）'!R712,IF($H712="骑将",'[4]配置系数（将领）'!R712,IF($H712="弓将",'[5]配置系数（将领）'!R712,"")))</f>
        <v>0</v>
      </c>
      <c r="T712" s="208">
        <f>IF($H712="步将",'[3]配置系数（将领）'!S712,IF($H712="骑将",'[4]配置系数（将领）'!S712,IF($H712="弓将",'[5]配置系数（将领）'!S712,"")))</f>
        <v>0</v>
      </c>
      <c r="U712" s="208" t="str">
        <f ca="1">IF($H712="步将",'[3]配置系数（将领）'!T712,IF($H712="骑将",'[4]配置系数（将领）'!T712,IF($H712="弓将",'[5]配置系数（将领）'!T712,"")))</f>
        <v/>
      </c>
      <c r="V712" s="206">
        <f t="shared" ca="1" si="42"/>
        <v>1</v>
      </c>
      <c r="X712" s="208" t="str">
        <f ca="1">IF($H712="步将",'[3]配置系数（将领）'!W712,IF($H712="骑将",'[4]配置系数（将领）'!W712,IF($H712="弓将",'[5]配置系数（将领）'!W712,"")))</f>
        <v/>
      </c>
      <c r="Y712" s="208" t="str">
        <f ca="1">IF($H712="步将",'[3]配置系数（将领）'!X712,IF($H712="骑将",'[4]配置系数（将领）'!X712,IF($H712="弓将",'[5]配置系数（将领）'!X712,"")))</f>
        <v/>
      </c>
      <c r="Z712" s="208">
        <f>IF($H712="步将",'[3]配置系数（将领）'!Y712,IF($H712="骑将",'[4]配置系数（将领）'!Y712,IF($H712="弓将",'[5]配置系数（将领）'!Y712,"")))</f>
        <v>0</v>
      </c>
      <c r="AA712" s="208">
        <f>IF($H712="步将",'[3]配置系数（将领）'!Z712,IF($H712="骑将",'[4]配置系数（将领）'!Z712,IF($H712="弓将",'[5]配置系数（将领）'!Z712,"")))</f>
        <v>0</v>
      </c>
      <c r="AB712" s="208" t="str">
        <f ca="1">IF($H712="步将",'[3]配置系数（将领）'!AA712,IF($H712="骑将",'[4]配置系数（将领）'!AA712,IF($H712="弓将",'[5]配置系数（将领）'!AA712,"")))</f>
        <v/>
      </c>
      <c r="AC712" s="206">
        <f t="shared" ca="1" si="43"/>
        <v>1</v>
      </c>
    </row>
    <row r="713" spans="3:29" x14ac:dyDescent="0.15">
      <c r="C713" s="107">
        <v>705</v>
      </c>
      <c r="D713" s="69">
        <f>IFERROR(MATCH(C713,索引!J:J,0),D712)</f>
        <v>63</v>
      </c>
      <c r="E713" s="69">
        <f t="shared" ref="E713:E776" si="44">MIN(IF(G713=G712,E712+1,1),15)</f>
        <v>1</v>
      </c>
      <c r="F713" s="69">
        <f>INDEX(索引!$F:$F,D713,1)</f>
        <v>10056</v>
      </c>
      <c r="G713" s="69" t="str">
        <f>INDEX(索引!$E:$E,D713,1)</f>
        <v>吕蒙</v>
      </c>
      <c r="H713" s="69" t="str">
        <f>INDEX(索引!$G:$G,D713,1)</f>
        <v>步将</v>
      </c>
      <c r="J713" s="208" t="str">
        <f ca="1">IF($H713="步将",'[3]配置系数（将领）'!I713,IF($H713="骑将",'[4]配置系数（将领）'!I713,IF($H713="弓将",'[5]配置系数（将领）'!I713,"")))</f>
        <v>1005600000101</v>
      </c>
      <c r="K713" s="208" t="str">
        <f ca="1">IF($H713="步将",'[3]配置系数（将领）'!J713,IF($H713="骑将",'[4]配置系数（将领）'!J713,IF($H713="弓将",'[5]配置系数（将领）'!J713,"")))</f>
        <v>普通攻击:对单体敌人造成{0}%的武力伤害</v>
      </c>
      <c r="L713" s="208">
        <f>IF($H713="步将",'[3]配置系数（将领）'!K713,IF($H713="骑将",'[4]配置系数（将领）'!K713,IF($H713="弓将",'[5]配置系数（将领）'!K713,"")))</f>
        <v>0</v>
      </c>
      <c r="M713" s="208">
        <f>IF($H713="步将",'[3]配置系数（将领）'!L713,IF($H713="骑将",'[4]配置系数（将领）'!L713,IF($H713="弓将",'[5]配置系数（将领）'!L713,"")))</f>
        <v>0</v>
      </c>
      <c r="N713" s="208" t="str">
        <f ca="1">IF($H713="步将",'[3]配置系数（将领）'!M713,IF($H713="骑将",'[4]配置系数（将领）'!M713,IF($H713="弓将",'[5]配置系数（将领）'!M713,"")))</f>
        <v>0.25+0.25+0.25+0.25+0.25+0.25+0.25+0.25+0.25+0.25+0.25+0.25+0.25+0.25+0.25+0.25+0.25</v>
      </c>
      <c r="O713" s="206">
        <f t="shared" ref="O713:O776" ca="1" si="45">IFERROR(IF(RIGHT(J713,1)="4",IF(MID(K713,FIND("{3}",K713)+3,1)="%",100,1),IF(RIGHT(J713,1)="3",IF(MID(K713,FIND("{2}",K713)+3,1)="%",100,1),IF(RIGHT(J713,1)="2",IF(MID(K713,FIND("{1}",K713)+3,1)="%",100,1),IF(MID(K713,FIND("{0}",K713)+3,1)="%",100,1)))),1)*IFERROR(IF(LEFT(N713,FIND("+",N713)-1)+0&lt;0,-1,1),1)</f>
        <v>100</v>
      </c>
      <c r="Q713" s="208" t="str">
        <f ca="1">IF($H713="步将",'[3]配置系数（将领）'!P713,IF($H713="骑将",'[4]配置系数（将领）'!P713,IF($H713="弓将",'[5]配置系数（将领）'!P713,"")))</f>
        <v/>
      </c>
      <c r="R713" s="208" t="str">
        <f ca="1">IF($H713="步将",'[3]配置系数（将领）'!Q713,IF($H713="骑将",'[4]配置系数（将领）'!Q713,IF($H713="弓将",'[5]配置系数（将领）'!Q713,"")))</f>
        <v/>
      </c>
      <c r="S713" s="208">
        <f>IF($H713="步将",'[3]配置系数（将领）'!R713,IF($H713="骑将",'[4]配置系数（将领）'!R713,IF($H713="弓将",'[5]配置系数（将领）'!R713,"")))</f>
        <v>0</v>
      </c>
      <c r="T713" s="208">
        <f>IF($H713="步将",'[3]配置系数（将领）'!S713,IF($H713="骑将",'[4]配置系数（将领）'!S713,IF($H713="弓将",'[5]配置系数（将领）'!S713,"")))</f>
        <v>0</v>
      </c>
      <c r="U713" s="208" t="str">
        <f ca="1">IF($H713="步将",'[3]配置系数（将领）'!T713,IF($H713="骑将",'[4]配置系数（将领）'!T713,IF($H713="弓将",'[5]配置系数（将领）'!T713,"")))</f>
        <v/>
      </c>
      <c r="V713" s="206">
        <f t="shared" ref="V713:V776" ca="1" si="46">IFERROR(IF(RIGHT(Q713,1)="4",IF(MID(R713,FIND("{3}",R713)+3,1)="%",100,1),IF(RIGHT(Q713,1)="3",IF(MID(R713,FIND("{2}",R713)+3,1)="%",100,1),IF(RIGHT(Q713,1)="2",IF(MID(R713,FIND("{1}",R713)+3,1)="%",100,1),IF(MID(R713,FIND("{0}",R713)+3,1)="%",100,1)))),1)*IFERROR(IF(LEFT(U713,FIND("+",U713)-1)+0&lt;0,-1,1),1)</f>
        <v>1</v>
      </c>
      <c r="X713" s="208" t="str">
        <f ca="1">IF($H713="步将",'[3]配置系数（将领）'!W713,IF($H713="骑将",'[4]配置系数（将领）'!W713,IF($H713="弓将",'[5]配置系数（将领）'!W713,"")))</f>
        <v/>
      </c>
      <c r="Y713" s="208" t="str">
        <f ca="1">IF($H713="步将",'[3]配置系数（将领）'!X713,IF($H713="骑将",'[4]配置系数（将领）'!X713,IF($H713="弓将",'[5]配置系数（将领）'!X713,"")))</f>
        <v/>
      </c>
      <c r="Z713" s="208">
        <f>IF($H713="步将",'[3]配置系数（将领）'!Y713,IF($H713="骑将",'[4]配置系数（将领）'!Y713,IF($H713="弓将",'[5]配置系数（将领）'!Y713,"")))</f>
        <v>0</v>
      </c>
      <c r="AA713" s="208">
        <f>IF($H713="步将",'[3]配置系数（将领）'!Z713,IF($H713="骑将",'[4]配置系数（将领）'!Z713,IF($H713="弓将",'[5]配置系数（将领）'!Z713,"")))</f>
        <v>0</v>
      </c>
      <c r="AB713" s="208" t="str">
        <f ca="1">IF($H713="步将",'[3]配置系数（将领）'!AA713,IF($H713="骑将",'[4]配置系数（将领）'!AA713,IF($H713="弓将",'[5]配置系数（将领）'!AA713,"")))</f>
        <v/>
      </c>
      <c r="AC713" s="206">
        <f t="shared" ref="AC713:AC776" ca="1" si="47">IFERROR(IF(RIGHT(X713,1)="4",IF(MID(Y713,FIND("{3}",Y713)+3,1)="%",100,1),IF(RIGHT(X713,1)="3",IF(MID(Y713,FIND("{2}",Y713)+3,1)="%",100,1),IF(RIGHT(X713,1)="2",IF(MID(Y713,FIND("{1}",Y713)+3,1)="%",100,1),IF(MID(Y713,FIND("{0}",Y713)+3,1)="%",100,1)))),1)*IFERROR(IF(LEFT(AB713,FIND("+",AB713)-1)+0&lt;0,-1,1),1)</f>
        <v>1</v>
      </c>
    </row>
    <row r="714" spans="3:29" x14ac:dyDescent="0.15">
      <c r="C714" s="107">
        <v>706</v>
      </c>
      <c r="D714" s="69">
        <f>IFERROR(MATCH(C714,索引!J:J,0),D713)</f>
        <v>63</v>
      </c>
      <c r="E714" s="69">
        <f t="shared" si="44"/>
        <v>2</v>
      </c>
      <c r="F714" s="69">
        <f>INDEX(索引!$F:$F,D714,1)</f>
        <v>10056</v>
      </c>
      <c r="G714" s="69" t="str">
        <f>INDEX(索引!$E:$E,D714,1)</f>
        <v>吕蒙</v>
      </c>
      <c r="H714" s="69" t="str">
        <f>INDEX(索引!$G:$G,D714,1)</f>
        <v>步将</v>
      </c>
      <c r="J714" s="208" t="str">
        <f ca="1">IF($H714="步将",'[3]配置系数（将领）'!I714,IF($H714="骑将",'[4]配置系数（将领）'!I714,IF($H714="弓将",'[5]配置系数（将领）'!I714,"")))</f>
        <v>1005600000201</v>
      </c>
      <c r="K714" s="208" t="str">
        <f ca="1">IF($H714="步将",'[3]配置系数（将领）'!J714,IF($H714="骑将",'[4]配置系数（将领）'!J714,IF($H714="弓将",'[5]配置系数（将领）'!J714,"")))</f>
        <v>怒气技能:吕蒙瞬移到一个敌人身旁并对其造成自身攻击{0}%的武力伤害，永久降低目标{1}点护甲（不可叠加）。自身进入15秒【双剑】状态，攻击速度增加100,攻击间隔降低0.5秒，并且每次普攻造成2次伤害，但每次伤害降低75%。</v>
      </c>
      <c r="L714" s="208">
        <f>IF($H714="步将",'[3]配置系数（将领）'!K714,IF($H714="骑将",'[4]配置系数（将领）'!K714,IF($H714="弓将",'[5]配置系数（将领）'!K714,"")))</f>
        <v>0</v>
      </c>
      <c r="M714" s="208">
        <f>IF($H714="步将",'[3]配置系数（将领）'!L714,IF($H714="骑将",'[4]配置系数（将领）'!L714,IF($H714="弓将",'[5]配置系数（将领）'!L714,"")))</f>
        <v>0</v>
      </c>
      <c r="N714" s="208" t="str">
        <f ca="1">IF($H714="步将",'[3]配置系数（将领）'!M714,IF($H714="骑将",'[4]配置系数（将领）'!M714,IF($H714="弓将",'[5]配置系数（将领）'!M714,"")))</f>
        <v>0.6+0.72+0.84+0.96+1.08+1.2+1.32+1.44+1.56+1.68+1.8+1.92+2.04+2.16+2.28+2.4+2.52</v>
      </c>
      <c r="O714" s="206">
        <f t="shared" ca="1" si="45"/>
        <v>100</v>
      </c>
      <c r="Q714" s="208" t="str">
        <f ca="1">IF($H714="步将",'[3]配置系数（将领）'!P714,IF($H714="骑将",'[4]配置系数（将领）'!P714,IF($H714="弓将",'[5]配置系数（将领）'!P714,"")))</f>
        <v/>
      </c>
      <c r="R714" s="208" t="str">
        <f ca="1">IF($H714="步将",'[3]配置系数（将领）'!Q714,IF($H714="骑将",'[4]配置系数（将领）'!Q714,IF($H714="弓将",'[5]配置系数（将领）'!Q714,"")))</f>
        <v/>
      </c>
      <c r="S714" s="208">
        <f>IF($H714="步将",'[3]配置系数（将领）'!R714,IF($H714="骑将",'[4]配置系数（将领）'!R714,IF($H714="弓将",'[5]配置系数（将领）'!R714,"")))</f>
        <v>0</v>
      </c>
      <c r="T714" s="208">
        <f>IF($H714="步将",'[3]配置系数（将领）'!S714,IF($H714="骑将",'[4]配置系数（将领）'!S714,IF($H714="弓将",'[5]配置系数（将领）'!S714,"")))</f>
        <v>0</v>
      </c>
      <c r="U714" s="208" t="str">
        <f ca="1">IF($H714="步将",'[3]配置系数（将领）'!T714,IF($H714="骑将",'[4]配置系数（将领）'!T714,IF($H714="弓将",'[5]配置系数（将领）'!T714,"")))</f>
        <v/>
      </c>
      <c r="V714" s="206">
        <f t="shared" ca="1" si="46"/>
        <v>1</v>
      </c>
      <c r="X714" s="208" t="str">
        <f ca="1">IF($H714="步将",'[3]配置系数（将领）'!W714,IF($H714="骑将",'[4]配置系数（将领）'!W714,IF($H714="弓将",'[5]配置系数（将领）'!W714,"")))</f>
        <v/>
      </c>
      <c r="Y714" s="208" t="str">
        <f ca="1">IF($H714="步将",'[3]配置系数（将领）'!X714,IF($H714="骑将",'[4]配置系数（将领）'!X714,IF($H714="弓将",'[5]配置系数（将领）'!X714,"")))</f>
        <v/>
      </c>
      <c r="Z714" s="208">
        <f>IF($H714="步将",'[3]配置系数（将领）'!Y714,IF($H714="骑将",'[4]配置系数（将领）'!Y714,IF($H714="弓将",'[5]配置系数（将领）'!Y714,"")))</f>
        <v>0</v>
      </c>
      <c r="AA714" s="208">
        <f>IF($H714="步将",'[3]配置系数（将领）'!Z714,IF($H714="骑将",'[4]配置系数（将领）'!Z714,IF($H714="弓将",'[5]配置系数（将领）'!Z714,"")))</f>
        <v>0</v>
      </c>
      <c r="AB714" s="208" t="str">
        <f ca="1">IF($H714="步将",'[3]配置系数（将领）'!AA714,IF($H714="骑将",'[4]配置系数（将领）'!AA714,IF($H714="弓将",'[5]配置系数（将领）'!AA714,"")))</f>
        <v/>
      </c>
      <c r="AC714" s="206">
        <f t="shared" ca="1" si="47"/>
        <v>1</v>
      </c>
    </row>
    <row r="715" spans="3:29" x14ac:dyDescent="0.15">
      <c r="C715" s="107">
        <v>707</v>
      </c>
      <c r="D715" s="69">
        <f>IFERROR(MATCH(C715,索引!J:J,0),D714)</f>
        <v>63</v>
      </c>
      <c r="E715" s="69">
        <f t="shared" si="44"/>
        <v>3</v>
      </c>
      <c r="F715" s="69">
        <f>INDEX(索引!$F:$F,D715,1)</f>
        <v>10056</v>
      </c>
      <c r="G715" s="69" t="str">
        <f>INDEX(索引!$E:$E,D715,1)</f>
        <v>吕蒙</v>
      </c>
      <c r="H715" s="69" t="str">
        <f>INDEX(索引!$G:$G,D715,1)</f>
        <v>步将</v>
      </c>
      <c r="J715" s="208" t="str">
        <f ca="1">IF($H715="步将",'[3]配置系数（将领）'!I715,IF($H715="骑将",'[4]配置系数（将领）'!I715,IF($H715="弓将",'[5]配置系数（将领）'!I715,"")))</f>
        <v>1005600000202</v>
      </c>
      <c r="K715" s="208" t="str">
        <f ca="1">IF($H715="步将",'[3]配置系数（将领）'!J715,IF($H715="骑将",'[4]配置系数（将领）'!J715,IF($H715="弓将",'[5]配置系数（将领）'!J715,"")))</f>
        <v>怒气技能:吕蒙瞬移到一个敌人身旁并对其造成自身攻击{0}%的武力伤害，永久降低目标{1}点护甲（不可叠加）。自身进入15秒【双剑】状态，攻击速度增加100,攻击间隔降低0.5秒，并且每次普攻造成2次伤害，但每次伤害降低75%。</v>
      </c>
      <c r="L715" s="208">
        <f>IF($H715="步将",'[3]配置系数（将领）'!K715,IF($H715="骑将",'[4]配置系数（将领）'!K715,IF($H715="弓将",'[5]配置系数（将领）'!K715,"")))</f>
        <v>0</v>
      </c>
      <c r="M715" s="208">
        <f>IF($H715="步将",'[3]配置系数（将领）'!L715,IF($H715="骑将",'[4]配置系数（将领）'!L715,IF($H715="弓将",'[5]配置系数（将领）'!L715,"")))</f>
        <v>0</v>
      </c>
      <c r="N715" s="208" t="str">
        <f ca="1">IF($H715="步将",'[3]配置系数（将领）'!M715,IF($H715="骑将",'[4]配置系数（将领）'!M715,IF($H715="弓将",'[5]配置系数（将领）'!M715,"")))</f>
        <v>-120+-140+-160+-180+-200+-220+-240+-260+-280+-300+-320+-340+-360+-380+-400+-420+-440</v>
      </c>
      <c r="O715" s="206">
        <f t="shared" ca="1" si="45"/>
        <v>-1</v>
      </c>
      <c r="Q715" s="208" t="str">
        <f ca="1">IF($H715="步将",'[3]配置系数（将领）'!P715,IF($H715="骑将",'[4]配置系数（将领）'!P715,IF($H715="弓将",'[5]配置系数（将领）'!P715,"")))</f>
        <v/>
      </c>
      <c r="R715" s="208" t="str">
        <f ca="1">IF($H715="步将",'[3]配置系数（将领）'!Q715,IF($H715="骑将",'[4]配置系数（将领）'!Q715,IF($H715="弓将",'[5]配置系数（将领）'!Q715,"")))</f>
        <v/>
      </c>
      <c r="S715" s="208">
        <f>IF($H715="步将",'[3]配置系数（将领）'!R715,IF($H715="骑将",'[4]配置系数（将领）'!R715,IF($H715="弓将",'[5]配置系数（将领）'!R715,"")))</f>
        <v>0</v>
      </c>
      <c r="T715" s="208">
        <f>IF($H715="步将",'[3]配置系数（将领）'!S715,IF($H715="骑将",'[4]配置系数（将领）'!S715,IF($H715="弓将",'[5]配置系数（将领）'!S715,"")))</f>
        <v>0</v>
      </c>
      <c r="U715" s="208" t="str">
        <f ca="1">IF($H715="步将",'[3]配置系数（将领）'!T715,IF($H715="骑将",'[4]配置系数（将领）'!T715,IF($H715="弓将",'[5]配置系数（将领）'!T715,"")))</f>
        <v/>
      </c>
      <c r="V715" s="206">
        <f t="shared" ca="1" si="46"/>
        <v>1</v>
      </c>
      <c r="X715" s="208" t="str">
        <f ca="1">IF($H715="步将",'[3]配置系数（将领）'!W715,IF($H715="骑将",'[4]配置系数（将领）'!W715,IF($H715="弓将",'[5]配置系数（将领）'!W715,"")))</f>
        <v/>
      </c>
      <c r="Y715" s="208" t="str">
        <f ca="1">IF($H715="步将",'[3]配置系数（将领）'!X715,IF($H715="骑将",'[4]配置系数（将领）'!X715,IF($H715="弓将",'[5]配置系数（将领）'!X715,"")))</f>
        <v/>
      </c>
      <c r="Z715" s="208">
        <f>IF($H715="步将",'[3]配置系数（将领）'!Y715,IF($H715="骑将",'[4]配置系数（将领）'!Y715,IF($H715="弓将",'[5]配置系数（将领）'!Y715,"")))</f>
        <v>0</v>
      </c>
      <c r="AA715" s="208">
        <f>IF($H715="步将",'[3]配置系数（将领）'!Z715,IF($H715="骑将",'[4]配置系数（将领）'!Z715,IF($H715="弓将",'[5]配置系数（将领）'!Z715,"")))</f>
        <v>0</v>
      </c>
      <c r="AB715" s="208" t="str">
        <f ca="1">IF($H715="步将",'[3]配置系数（将领）'!AA715,IF($H715="骑将",'[4]配置系数（将领）'!AA715,IF($H715="弓将",'[5]配置系数（将领）'!AA715,"")))</f>
        <v/>
      </c>
      <c r="AC715" s="206">
        <f t="shared" ca="1" si="47"/>
        <v>1</v>
      </c>
    </row>
    <row r="716" spans="3:29" x14ac:dyDescent="0.15">
      <c r="C716" s="107">
        <v>708</v>
      </c>
      <c r="D716" s="69">
        <f>IFERROR(MATCH(C716,索引!J:J,0),D715)</f>
        <v>63</v>
      </c>
      <c r="E716" s="69">
        <f t="shared" si="44"/>
        <v>4</v>
      </c>
      <c r="F716" s="69">
        <f>INDEX(索引!$F:$F,D716,1)</f>
        <v>10056</v>
      </c>
      <c r="G716" s="69" t="str">
        <f>INDEX(索引!$E:$E,D716,1)</f>
        <v>吕蒙</v>
      </c>
      <c r="H716" s="69" t="str">
        <f>INDEX(索引!$G:$G,D716,1)</f>
        <v>步将</v>
      </c>
      <c r="J716" s="208" t="str">
        <f ca="1">IF($H716="步将",'[3]配置系数（将领）'!I716,IF($H716="骑将",'[4]配置系数（将领）'!I716,IF($H716="弓将",'[5]配置系数（将领）'!I716,"")))</f>
        <v>1005600000203</v>
      </c>
      <c r="K716" s="208" t="str">
        <f ca="1">IF($H716="步将",'[3]配置系数（将领）'!J716,IF($H716="骑将",'[4]配置系数（将领）'!J716,IF($H716="弓将",'[5]配置系数（将领）'!J716,"")))</f>
        <v>怒气技能:吕蒙瞬移到一个敌人身旁并对其造成自身攻击{0}%的武力伤害，永久降低目标{1}点护甲（不可叠加）。自身进入15秒【双剑】状态，攻击速度增加100,攻击间隔降低0.5秒，并且每次普攻造成2次伤害，但每次伤害降低75%。</v>
      </c>
      <c r="L716" s="208">
        <f>IF($H716="步将",'[3]配置系数（将领）'!K716,IF($H716="骑将",'[4]配置系数（将领）'!K716,IF($H716="弓将",'[5]配置系数（将领）'!K716,"")))</f>
        <v>0</v>
      </c>
      <c r="M716" s="208">
        <f>IF($H716="步将",'[3]配置系数（将领）'!L716,IF($H716="骑将",'[4]配置系数（将领）'!L716,IF($H716="弓将",'[5]配置系数（将领）'!L716,"")))</f>
        <v>0</v>
      </c>
      <c r="N716" s="208" t="str">
        <f ca="1">IF($H716="步将",'[3]配置系数（将领）'!M716,IF($H716="骑将",'[4]配置系数（将领）'!M716,IF($H716="弓将",'[5]配置系数（将领）'!M716,"")))</f>
        <v>15+15+15+15+15+15+15+15+15+15+15+15+15+15+15+15+15</v>
      </c>
      <c r="O716" s="206">
        <f t="shared" ca="1" si="45"/>
        <v>1</v>
      </c>
      <c r="Q716" s="208" t="str">
        <f ca="1">IF($H716="步将",'[3]配置系数（将领）'!P716,IF($H716="骑将",'[4]配置系数（将领）'!P716,IF($H716="弓将",'[5]配置系数（将领）'!P716,"")))</f>
        <v/>
      </c>
      <c r="R716" s="208" t="str">
        <f ca="1">IF($H716="步将",'[3]配置系数（将领）'!Q716,IF($H716="骑将",'[4]配置系数（将领）'!Q716,IF($H716="弓将",'[5]配置系数（将领）'!Q716,"")))</f>
        <v/>
      </c>
      <c r="S716" s="208">
        <f>IF($H716="步将",'[3]配置系数（将领）'!R716,IF($H716="骑将",'[4]配置系数（将领）'!R716,IF($H716="弓将",'[5]配置系数（将领）'!R716,"")))</f>
        <v>0</v>
      </c>
      <c r="T716" s="208">
        <f>IF($H716="步将",'[3]配置系数（将领）'!S716,IF($H716="骑将",'[4]配置系数（将领）'!S716,IF($H716="弓将",'[5]配置系数（将领）'!S716,"")))</f>
        <v>0</v>
      </c>
      <c r="U716" s="208" t="str">
        <f ca="1">IF($H716="步将",'[3]配置系数（将领）'!T716,IF($H716="骑将",'[4]配置系数（将领）'!T716,IF($H716="弓将",'[5]配置系数（将领）'!T716,"")))</f>
        <v/>
      </c>
      <c r="V716" s="206">
        <f t="shared" ca="1" si="46"/>
        <v>1</v>
      </c>
      <c r="X716" s="208" t="str">
        <f ca="1">IF($H716="步将",'[3]配置系数（将领）'!W716,IF($H716="骑将",'[4]配置系数（将领）'!W716,IF($H716="弓将",'[5]配置系数（将领）'!W716,"")))</f>
        <v/>
      </c>
      <c r="Y716" s="208" t="str">
        <f ca="1">IF($H716="步将",'[3]配置系数（将领）'!X716,IF($H716="骑将",'[4]配置系数（将领）'!X716,IF($H716="弓将",'[5]配置系数（将领）'!X716,"")))</f>
        <v/>
      </c>
      <c r="Z716" s="208">
        <f>IF($H716="步将",'[3]配置系数（将领）'!Y716,IF($H716="骑将",'[4]配置系数（将领）'!Y716,IF($H716="弓将",'[5]配置系数（将领）'!Y716,"")))</f>
        <v>0</v>
      </c>
      <c r="AA716" s="208">
        <f>IF($H716="步将",'[3]配置系数（将领）'!Z716,IF($H716="骑将",'[4]配置系数（将领）'!Z716,IF($H716="弓将",'[5]配置系数（将领）'!Z716,"")))</f>
        <v>0</v>
      </c>
      <c r="AB716" s="208" t="str">
        <f ca="1">IF($H716="步将",'[3]配置系数（将领）'!AA716,IF($H716="骑将",'[4]配置系数（将领）'!AA716,IF($H716="弓将",'[5]配置系数（将领）'!AA716,"")))</f>
        <v/>
      </c>
      <c r="AC716" s="206">
        <f t="shared" ca="1" si="47"/>
        <v>1</v>
      </c>
    </row>
    <row r="717" spans="3:29" x14ac:dyDescent="0.15">
      <c r="C717" s="107">
        <v>709</v>
      </c>
      <c r="D717" s="69">
        <f>IFERROR(MATCH(C717,索引!J:J,0),D716)</f>
        <v>63</v>
      </c>
      <c r="E717" s="69">
        <f t="shared" si="44"/>
        <v>5</v>
      </c>
      <c r="F717" s="69">
        <f>INDEX(索引!$F:$F,D717,1)</f>
        <v>10056</v>
      </c>
      <c r="G717" s="69" t="str">
        <f>INDEX(索引!$E:$E,D717,1)</f>
        <v>吕蒙</v>
      </c>
      <c r="H717" s="69" t="str">
        <f>INDEX(索引!$G:$G,D717,1)</f>
        <v>步将</v>
      </c>
      <c r="J717" s="208" t="str">
        <f ca="1">IF($H717="步将",'[3]配置系数（将领）'!I717,IF($H717="骑将",'[4]配置系数（将领）'!I717,IF($H717="弓将",'[5]配置系数（将领）'!I717,"")))</f>
        <v>1005600000301</v>
      </c>
      <c r="K717" s="208" t="str">
        <f ca="1">IF($H717="步将",'[3]配置系数（将领）'!J717,IF($H717="骑将",'[4]配置系数（将领）'!J717,IF($H717="弓将",'[5]配置系数（将领）'!J717,"")))</f>
        <v>被动技能1:吕蒙攻击时无视敌人{0}%护甲，吕蒙生命值低于10%时，进入持续隐蔽状态，不会成为敌人优先攻击的目标，并且免伤大幅提高，持续8秒。（本场战斗只能触发1次）。</v>
      </c>
      <c r="L717" s="208">
        <f>IF($H717="步将",'[3]配置系数（将领）'!K717,IF($H717="骑将",'[4]配置系数（将领）'!K717,IF($H717="弓将",'[5]配置系数（将领）'!K717,"")))</f>
        <v>0</v>
      </c>
      <c r="M717" s="208">
        <f>IF($H717="步将",'[3]配置系数（将领）'!L717,IF($H717="骑将",'[4]配置系数（将领）'!L717,IF($H717="弓将",'[5]配置系数（将领）'!L717,"")))</f>
        <v>0</v>
      </c>
      <c r="N717" s="208" t="str">
        <f ca="1">IF($H717="步将",'[3]配置系数（将领）'!M717,IF($H717="骑将",'[4]配置系数（将领）'!M717,IF($H717="弓将",'[5]配置系数（将领）'!M717,"")))</f>
        <v>0.24+0.3+0.36+0.42+0.48+0.54+0.6+0.66+0.72+0.78+0.84+0.9+0.96+1.02+1.08+1.14+1.2</v>
      </c>
      <c r="O717" s="206">
        <f t="shared" ca="1" si="45"/>
        <v>100</v>
      </c>
      <c r="Q717" s="208" t="str">
        <f ca="1">IF($H717="步将",'[3]配置系数（将领）'!P717,IF($H717="骑将",'[4]配置系数（将领）'!P717,IF($H717="弓将",'[5]配置系数（将领）'!P717,"")))</f>
        <v/>
      </c>
      <c r="R717" s="208" t="str">
        <f ca="1">IF($H717="步将",'[3]配置系数（将领）'!Q717,IF($H717="骑将",'[4]配置系数（将领）'!Q717,IF($H717="弓将",'[5]配置系数（将领）'!Q717,"")))</f>
        <v/>
      </c>
      <c r="S717" s="208">
        <f>IF($H717="步将",'[3]配置系数（将领）'!R717,IF($H717="骑将",'[4]配置系数（将领）'!R717,IF($H717="弓将",'[5]配置系数（将领）'!R717,"")))</f>
        <v>0</v>
      </c>
      <c r="T717" s="208">
        <f>IF($H717="步将",'[3]配置系数（将领）'!S717,IF($H717="骑将",'[4]配置系数（将领）'!S717,IF($H717="弓将",'[5]配置系数（将领）'!S717,"")))</f>
        <v>0</v>
      </c>
      <c r="U717" s="208" t="str">
        <f ca="1">IF($H717="步将",'[3]配置系数（将领）'!T717,IF($H717="骑将",'[4]配置系数（将领）'!T717,IF($H717="弓将",'[5]配置系数（将领）'!T717,"")))</f>
        <v/>
      </c>
      <c r="V717" s="206">
        <f t="shared" ca="1" si="46"/>
        <v>1</v>
      </c>
      <c r="X717" s="208" t="str">
        <f ca="1">IF($H717="步将",'[3]配置系数（将领）'!W717,IF($H717="骑将",'[4]配置系数（将领）'!W717,IF($H717="弓将",'[5]配置系数（将领）'!W717,"")))</f>
        <v/>
      </c>
      <c r="Y717" s="208" t="str">
        <f ca="1">IF($H717="步将",'[3]配置系数（将领）'!X717,IF($H717="骑将",'[4]配置系数（将领）'!X717,IF($H717="弓将",'[5]配置系数（将领）'!X717,"")))</f>
        <v/>
      </c>
      <c r="Z717" s="208">
        <f>IF($H717="步将",'[3]配置系数（将领）'!Y717,IF($H717="骑将",'[4]配置系数（将领）'!Y717,IF($H717="弓将",'[5]配置系数（将领）'!Y717,"")))</f>
        <v>0</v>
      </c>
      <c r="AA717" s="208">
        <f>IF($H717="步将",'[3]配置系数（将领）'!Z717,IF($H717="骑将",'[4]配置系数（将领）'!Z717,IF($H717="弓将",'[5]配置系数（将领）'!Z717,"")))</f>
        <v>0</v>
      </c>
      <c r="AB717" s="208" t="str">
        <f ca="1">IF($H717="步将",'[3]配置系数（将领）'!AA717,IF($H717="骑将",'[4]配置系数（将领）'!AA717,IF($H717="弓将",'[5]配置系数（将领）'!AA717,"")))</f>
        <v/>
      </c>
      <c r="AC717" s="206">
        <f t="shared" ca="1" si="47"/>
        <v>1</v>
      </c>
    </row>
    <row r="718" spans="3:29" x14ac:dyDescent="0.15">
      <c r="C718" s="107">
        <v>710</v>
      </c>
      <c r="D718" s="69">
        <f>IFERROR(MATCH(C718,索引!J:J,0),D717)</f>
        <v>63</v>
      </c>
      <c r="E718" s="69">
        <f t="shared" si="44"/>
        <v>6</v>
      </c>
      <c r="F718" s="69">
        <f>INDEX(索引!$F:$F,D718,1)</f>
        <v>10056</v>
      </c>
      <c r="G718" s="69" t="str">
        <f>INDEX(索引!$E:$E,D718,1)</f>
        <v>吕蒙</v>
      </c>
      <c r="H718" s="69" t="str">
        <f>INDEX(索引!$G:$G,D718,1)</f>
        <v>步将</v>
      </c>
      <c r="J718" s="208" t="str">
        <f ca="1">IF($H718="步将",'[3]配置系数（将领）'!I718,IF($H718="骑将",'[4]配置系数（将领）'!I718,IF($H718="弓将",'[5]配置系数（将领）'!I718,"")))</f>
        <v>1005600000302</v>
      </c>
      <c r="K718" s="208" t="str">
        <f ca="1">IF($H718="步将",'[3]配置系数（将领）'!J718,IF($H718="骑将",'[4]配置系数（将领）'!J718,IF($H718="弓将",'[5]配置系数（将领）'!J718,"")))</f>
        <v>被动技能1:吕蒙攻击时无视敌人{0}%护甲，吕蒙生命值低于10%时，进入持续隐蔽状态，不会成为敌人优先攻击的目标，并且免伤大幅提高，持续8秒。（本场战斗只能触发1次）。</v>
      </c>
      <c r="L718" s="208">
        <f>IF($H718="步将",'[3]配置系数（将领）'!K718,IF($H718="骑将",'[4]配置系数（将领）'!K718,IF($H718="弓将",'[5]配置系数（将领）'!K718,"")))</f>
        <v>0</v>
      </c>
      <c r="M718" s="208">
        <f>IF($H718="步将",'[3]配置系数（将领）'!L718,IF($H718="骑将",'[4]配置系数（将领）'!L718,IF($H718="弓将",'[5]配置系数（将领）'!L718,"")))</f>
        <v>0</v>
      </c>
      <c r="N718" s="208" t="str">
        <f ca="1">IF($H718="步将",'[3]配置系数（将领）'!M718,IF($H718="骑将",'[4]配置系数（将领）'!M718,IF($H718="弓将",'[5]配置系数（将领）'!M718,"")))</f>
        <v>8+8+8+8+8+8+8+8+8+8+8+8+8+8+8+8+8</v>
      </c>
      <c r="O718" s="206">
        <f t="shared" ca="1" si="45"/>
        <v>1</v>
      </c>
      <c r="Q718" s="208" t="str">
        <f ca="1">IF($H718="步将",'[3]配置系数（将领）'!P718,IF($H718="骑将",'[4]配置系数（将领）'!P718,IF($H718="弓将",'[5]配置系数（将领）'!P718,"")))</f>
        <v/>
      </c>
      <c r="R718" s="208" t="str">
        <f ca="1">IF($H718="步将",'[3]配置系数（将领）'!Q718,IF($H718="骑将",'[4]配置系数（将领）'!Q718,IF($H718="弓将",'[5]配置系数（将领）'!Q718,"")))</f>
        <v/>
      </c>
      <c r="S718" s="208">
        <f>IF($H718="步将",'[3]配置系数（将领）'!R718,IF($H718="骑将",'[4]配置系数（将领）'!R718,IF($H718="弓将",'[5]配置系数（将领）'!R718,"")))</f>
        <v>0</v>
      </c>
      <c r="T718" s="208">
        <f>IF($H718="步将",'[3]配置系数（将领）'!S718,IF($H718="骑将",'[4]配置系数（将领）'!S718,IF($H718="弓将",'[5]配置系数（将领）'!S718,"")))</f>
        <v>0</v>
      </c>
      <c r="U718" s="208" t="str">
        <f ca="1">IF($H718="步将",'[3]配置系数（将领）'!T718,IF($H718="骑将",'[4]配置系数（将领）'!T718,IF($H718="弓将",'[5]配置系数（将领）'!T718,"")))</f>
        <v/>
      </c>
      <c r="V718" s="206">
        <f t="shared" ca="1" si="46"/>
        <v>1</v>
      </c>
      <c r="X718" s="208" t="str">
        <f ca="1">IF($H718="步将",'[3]配置系数（将领）'!W718,IF($H718="骑将",'[4]配置系数（将领）'!W718,IF($H718="弓将",'[5]配置系数（将领）'!W718,"")))</f>
        <v/>
      </c>
      <c r="Y718" s="208" t="str">
        <f ca="1">IF($H718="步将",'[3]配置系数（将领）'!X718,IF($H718="骑将",'[4]配置系数（将领）'!X718,IF($H718="弓将",'[5]配置系数（将领）'!X718,"")))</f>
        <v/>
      </c>
      <c r="Z718" s="208">
        <f>IF($H718="步将",'[3]配置系数（将领）'!Y718,IF($H718="骑将",'[4]配置系数（将领）'!Y718,IF($H718="弓将",'[5]配置系数（将领）'!Y718,"")))</f>
        <v>0</v>
      </c>
      <c r="AA718" s="208">
        <f>IF($H718="步将",'[3]配置系数（将领）'!Z718,IF($H718="骑将",'[4]配置系数（将领）'!Z718,IF($H718="弓将",'[5]配置系数（将领）'!Z718,"")))</f>
        <v>0</v>
      </c>
      <c r="AB718" s="208" t="str">
        <f ca="1">IF($H718="步将",'[3]配置系数（将领）'!AA718,IF($H718="骑将",'[4]配置系数（将领）'!AA718,IF($H718="弓将",'[5]配置系数（将领）'!AA718,"")))</f>
        <v/>
      </c>
      <c r="AC718" s="206">
        <f t="shared" ca="1" si="47"/>
        <v>1</v>
      </c>
    </row>
    <row r="719" spans="3:29" x14ac:dyDescent="0.15">
      <c r="C719" s="107">
        <v>711</v>
      </c>
      <c r="D719" s="69">
        <f>IFERROR(MATCH(C719,索引!J:J,0),D718)</f>
        <v>63</v>
      </c>
      <c r="E719" s="69">
        <f t="shared" si="44"/>
        <v>7</v>
      </c>
      <c r="F719" s="69">
        <f>INDEX(索引!$F:$F,D719,1)</f>
        <v>10056</v>
      </c>
      <c r="G719" s="69" t="str">
        <f>INDEX(索引!$E:$E,D719,1)</f>
        <v>吕蒙</v>
      </c>
      <c r="H719" s="69" t="str">
        <f>INDEX(索引!$G:$G,D719,1)</f>
        <v>步将</v>
      </c>
      <c r="J719" s="208" t="str">
        <f ca="1">IF($H719="步将",'[3]配置系数（将领）'!I719,IF($H719="骑将",'[4]配置系数（将领）'!I719,IF($H719="弓将",'[5]配置系数（将领）'!I719,"")))</f>
        <v>1005600000401</v>
      </c>
      <c r="K719" s="208" t="str">
        <f ca="1">IF($H719="步将",'[3]配置系数（将领）'!J719,IF($H719="骑将",'[4]配置系数（将领）'!J719,IF($H719="弓将",'[5]配置系数（将领）'!J719,"")))</f>
        <v>被动技能2:刺客优先攻击敌军武将并在战斗开始后40秒内一直处于隐蔽状态，如果自身在此期间进行普通攻击，则取消隐蔽并立即回复30点怒气。</v>
      </c>
      <c r="L719" s="208">
        <f>IF($H719="步将",'[3]配置系数（将领）'!K719,IF($H719="骑将",'[4]配置系数（将领）'!K719,IF($H719="弓将",'[5]配置系数（将领）'!K719,"")))</f>
        <v>0</v>
      </c>
      <c r="M719" s="208">
        <f>IF($H719="步将",'[3]配置系数（将领）'!L719,IF($H719="骑将",'[4]配置系数（将领）'!L719,IF($H719="弓将",'[5]配置系数（将领）'!L719,"")))</f>
        <v>0</v>
      </c>
      <c r="N719" s="208" t="str">
        <f ca="1">IF($H719="步将",'[3]配置系数（将领）'!M719,IF($H719="骑将",'[4]配置系数（将领）'!M719,IF($H719="弓将",'[5]配置系数（将领）'!M719,"")))</f>
        <v>30+30+30+30+30+30+30+30+30+30+30+30+30+30+30+30+30</v>
      </c>
      <c r="O719" s="206">
        <f t="shared" ca="1" si="45"/>
        <v>1</v>
      </c>
      <c r="Q719" s="208" t="str">
        <f ca="1">IF($H719="步将",'[3]配置系数（将领）'!P719,IF($H719="骑将",'[4]配置系数（将领）'!P719,IF($H719="弓将",'[5]配置系数（将领）'!P719,"")))</f>
        <v>1005600000402</v>
      </c>
      <c r="R719" s="208" t="str">
        <f ca="1">IF($H719="步将",'[3]配置系数（将领）'!Q719,IF($H719="骑将",'[4]配置系数（将领）'!Q719,IF($H719="弓将",'[5]配置系数（将领）'!Q719,"")))</f>
        <v>被动技能2:刺客优先攻击敌军武将并在战斗开始后40秒内一直处于隐蔽状态，如果自身在此期间进行普通攻击，则取消隐蔽并立即回复30点怒气。</v>
      </c>
      <c r="S719" s="208">
        <f>IF($H719="步将",'[3]配置系数（将领）'!R719,IF($H719="骑将",'[4]配置系数（将领）'!R719,IF($H719="弓将",'[5]配置系数（将领）'!R719,"")))</f>
        <v>0</v>
      </c>
      <c r="T719" s="208">
        <f>IF($H719="步将",'[3]配置系数（将领）'!S719,IF($H719="骑将",'[4]配置系数（将领）'!S719,IF($H719="弓将",'[5]配置系数（将领）'!S719,"")))</f>
        <v>0</v>
      </c>
      <c r="U719" s="208" t="str">
        <f ca="1">IF($H719="步将",'[3]配置系数（将领）'!T719,IF($H719="骑将",'[4]配置系数（将领）'!T719,IF($H719="弓将",'[5]配置系数（将领）'!T719,"")))</f>
        <v>-0.1+-0.1+-0.1+-0.1+-0.1+-0.1+-0.1+-0.1+-0.1+-0.1+-0.1+-0.1+-0.1+-0.1+-0.1+-0.1+-0.1</v>
      </c>
      <c r="V719" s="206">
        <f t="shared" ca="1" si="46"/>
        <v>-1</v>
      </c>
      <c r="X719" s="208" t="str">
        <f ca="1">IF($H719="步将",'[3]配置系数（将领）'!W719,IF($H719="骑将",'[4]配置系数（将领）'!W719,IF($H719="弓将",'[5]配置系数（将领）'!W719,"")))</f>
        <v>1005600000403</v>
      </c>
      <c r="Y719" s="208" t="str">
        <f ca="1">IF($H719="步将",'[3]配置系数（将领）'!X719,IF($H719="骑将",'[4]配置系数（将领）'!X719,IF($H719="弓将",'[5]配置系数（将领）'!X719,"")))</f>
        <v>被动技能2:刺客优先攻击敌军武将并在战斗开始后40秒内一直处于隐蔽状态，如果自身在此期间进行普通攻击，则取消隐蔽并立即回复30点怒气。</v>
      </c>
      <c r="Z719" s="208">
        <f>IF($H719="步将",'[3]配置系数（将领）'!Y719,IF($H719="骑将",'[4]配置系数（将领）'!Y719,IF($H719="弓将",'[5]配置系数（将领）'!Y719,"")))</f>
        <v>0</v>
      </c>
      <c r="AA719" s="208">
        <f>IF($H719="步将",'[3]配置系数（将领）'!Z719,IF($H719="骑将",'[4]配置系数（将领）'!Z719,IF($H719="弓将",'[5]配置系数（将领）'!Z719,"")))</f>
        <v>0</v>
      </c>
      <c r="AB719" s="208" t="str">
        <f ca="1">IF($H719="步将",'[3]配置系数（将领）'!AA719,IF($H719="骑将",'[4]配置系数（将领）'!AA719,IF($H719="弓将",'[5]配置系数（将领）'!AA719,"")))</f>
        <v>0.1+0.1+0.1+0.1+0.1+0.1+0.1+0.1+0.1+0.1+0.1+0.1+0.1+0.1+0.1+0.1+0.1</v>
      </c>
      <c r="AC719" s="206">
        <f t="shared" ca="1" si="47"/>
        <v>1</v>
      </c>
    </row>
    <row r="720" spans="3:29" x14ac:dyDescent="0.15">
      <c r="C720" s="107">
        <v>712</v>
      </c>
      <c r="D720" s="69">
        <f>IFERROR(MATCH(C720,索引!J:J,0),D719)</f>
        <v>63</v>
      </c>
      <c r="E720" s="69">
        <f t="shared" si="44"/>
        <v>8</v>
      </c>
      <c r="F720" s="69">
        <f>INDEX(索引!$F:$F,D720,1)</f>
        <v>10056</v>
      </c>
      <c r="G720" s="69" t="str">
        <f>INDEX(索引!$E:$E,D720,1)</f>
        <v>吕蒙</v>
      </c>
      <c r="H720" s="69" t="str">
        <f>INDEX(索引!$G:$G,D720,1)</f>
        <v>步将</v>
      </c>
      <c r="J720" s="208" t="str">
        <f ca="1">IF($H720="步将",'[3]配置系数（将领）'!I720,IF($H720="骑将",'[4]配置系数（将领）'!I720,IF($H720="弓将",'[5]配置系数（将领）'!I720,"")))</f>
        <v>1005600000501</v>
      </c>
      <c r="K720" s="208" t="str">
        <f ca="1">IF($H720="步将",'[3]配置系数（将领）'!J720,IF($H720="骑将",'[4]配置系数（将领）'!J720,IF($H720="弓将",'[5]配置系数（将领）'!J720,"")))</f>
        <v>被动技能3:匹夫一怒，血溅五步。刺客对武将造成20%额外伤害。</v>
      </c>
      <c r="L720" s="208">
        <f>IF($H720="步将",'[3]配置系数（将领）'!K720,IF($H720="骑将",'[4]配置系数（将领）'!K720,IF($H720="弓将",'[5]配置系数（将领）'!K720,"")))</f>
        <v>0</v>
      </c>
      <c r="M720" s="208">
        <f>IF($H720="步将",'[3]配置系数（将领）'!L720,IF($H720="骑将",'[4]配置系数（将领）'!L720,IF($H720="弓将",'[5]配置系数（将领）'!L720,"")))</f>
        <v>0</v>
      </c>
      <c r="N720" s="208" t="str">
        <f ca="1">IF($H720="步将",'[3]配置系数（将领）'!M720,IF($H720="骑将",'[4]配置系数（将领）'!M720,IF($H720="弓将",'[5]配置系数（将领）'!M720,"")))</f>
        <v>0.2+0.2+0.2+0.2+0.2+0.2+0.2+0.2+0.2+0.2+0.2+0.2+0.2+0.2+0.2+0.2+0.2</v>
      </c>
      <c r="O720" s="206">
        <f t="shared" ca="1" si="45"/>
        <v>1</v>
      </c>
      <c r="Q720" s="208" t="str">
        <f ca="1">IF($H720="步将",'[3]配置系数（将领）'!P720,IF($H720="骑将",'[4]配置系数（将领）'!P720,IF($H720="弓将",'[5]配置系数（将领）'!P720,"")))</f>
        <v/>
      </c>
      <c r="R720" s="208" t="str">
        <f ca="1">IF($H720="步将",'[3]配置系数（将领）'!Q720,IF($H720="骑将",'[4]配置系数（将领）'!Q720,IF($H720="弓将",'[5]配置系数（将领）'!Q720,"")))</f>
        <v/>
      </c>
      <c r="S720" s="208">
        <f>IF($H720="步将",'[3]配置系数（将领）'!R720,IF($H720="骑将",'[4]配置系数（将领）'!R720,IF($H720="弓将",'[5]配置系数（将领）'!R720,"")))</f>
        <v>0</v>
      </c>
      <c r="T720" s="208">
        <f>IF($H720="步将",'[3]配置系数（将领）'!S720,IF($H720="骑将",'[4]配置系数（将领）'!S720,IF($H720="弓将",'[5]配置系数（将领）'!S720,"")))</f>
        <v>0</v>
      </c>
      <c r="U720" s="208" t="str">
        <f ca="1">IF($H720="步将",'[3]配置系数（将领）'!T720,IF($H720="骑将",'[4]配置系数（将领）'!T720,IF($H720="弓将",'[5]配置系数（将领）'!T720,"")))</f>
        <v/>
      </c>
      <c r="V720" s="206">
        <f t="shared" ca="1" si="46"/>
        <v>1</v>
      </c>
      <c r="X720" s="208" t="str">
        <f ca="1">IF($H720="步将",'[3]配置系数（将领）'!W720,IF($H720="骑将",'[4]配置系数（将领）'!W720,IF($H720="弓将",'[5]配置系数（将领）'!W720,"")))</f>
        <v/>
      </c>
      <c r="Y720" s="208" t="str">
        <f ca="1">IF($H720="步将",'[3]配置系数（将领）'!X720,IF($H720="骑将",'[4]配置系数（将领）'!X720,IF($H720="弓将",'[5]配置系数（将领）'!X720,"")))</f>
        <v/>
      </c>
      <c r="Z720" s="208">
        <f>IF($H720="步将",'[3]配置系数（将领）'!Y720,IF($H720="骑将",'[4]配置系数（将领）'!Y720,IF($H720="弓将",'[5]配置系数（将领）'!Y720,"")))</f>
        <v>0</v>
      </c>
      <c r="AA720" s="208">
        <f>IF($H720="步将",'[3]配置系数（将领）'!Z720,IF($H720="骑将",'[4]配置系数（将领）'!Z720,IF($H720="弓将",'[5]配置系数（将领）'!Z720,"")))</f>
        <v>0</v>
      </c>
      <c r="AB720" s="208" t="str">
        <f ca="1">IF($H720="步将",'[3]配置系数（将领）'!AA720,IF($H720="骑将",'[4]配置系数（将领）'!AA720,IF($H720="弓将",'[5]配置系数（将领）'!AA720,"")))</f>
        <v/>
      </c>
      <c r="AC720" s="206">
        <f t="shared" ca="1" si="47"/>
        <v>1</v>
      </c>
    </row>
    <row r="721" spans="3:29" x14ac:dyDescent="0.15">
      <c r="C721" s="107">
        <v>713</v>
      </c>
      <c r="D721" s="69">
        <f>IFERROR(MATCH(C721,索引!J:J,0),D720)</f>
        <v>63</v>
      </c>
      <c r="E721" s="69">
        <f t="shared" si="44"/>
        <v>9</v>
      </c>
      <c r="F721" s="69">
        <f>INDEX(索引!$F:$F,D721,1)</f>
        <v>10056</v>
      </c>
      <c r="G721" s="69" t="str">
        <f>INDEX(索引!$E:$E,D721,1)</f>
        <v>吕蒙</v>
      </c>
      <c r="H721" s="69" t="str">
        <f>INDEX(索引!$G:$G,D721,1)</f>
        <v>步将</v>
      </c>
      <c r="J721" s="208" t="str">
        <f ca="1">IF($H721="步将",'[3]配置系数（将领）'!I721,IF($H721="骑将",'[4]配置系数（将领）'!I721,IF($H721="弓将",'[5]配置系数（将领）'!I721,"")))</f>
        <v/>
      </c>
      <c r="K721" s="208" t="str">
        <f ca="1">IF($H721="步将",'[3]配置系数（将领）'!J721,IF($H721="骑将",'[4]配置系数（将领）'!J721,IF($H721="弓将",'[5]配置系数（将领）'!J721,"")))</f>
        <v/>
      </c>
      <c r="L721" s="208">
        <f>IF($H721="步将",'[3]配置系数（将领）'!K721,IF($H721="骑将",'[4]配置系数（将领）'!K721,IF($H721="弓将",'[5]配置系数（将领）'!K721,"")))</f>
        <v>0</v>
      </c>
      <c r="M721" s="208">
        <f>IF($H721="步将",'[3]配置系数（将领）'!L721,IF($H721="骑将",'[4]配置系数（将领）'!L721,IF($H721="弓将",'[5]配置系数（将领）'!L721,"")))</f>
        <v>0</v>
      </c>
      <c r="N721" s="208" t="str">
        <f ca="1">IF($H721="步将",'[3]配置系数（将领）'!M721,IF($H721="骑将",'[4]配置系数（将领）'!M721,IF($H721="弓将",'[5]配置系数（将领）'!M721,"")))</f>
        <v/>
      </c>
      <c r="O721" s="206">
        <f t="shared" ca="1" si="45"/>
        <v>1</v>
      </c>
      <c r="Q721" s="208" t="str">
        <f ca="1">IF($H721="步将",'[3]配置系数（将领）'!P721,IF($H721="骑将",'[4]配置系数（将领）'!P721,IF($H721="弓将",'[5]配置系数（将领）'!P721,"")))</f>
        <v/>
      </c>
      <c r="R721" s="208" t="str">
        <f ca="1">IF($H721="步将",'[3]配置系数（将领）'!Q721,IF($H721="骑将",'[4]配置系数（将领）'!Q721,IF($H721="弓将",'[5]配置系数（将领）'!Q721,"")))</f>
        <v/>
      </c>
      <c r="S721" s="208">
        <f>IF($H721="步将",'[3]配置系数（将领）'!R721,IF($H721="骑将",'[4]配置系数（将领）'!R721,IF($H721="弓将",'[5]配置系数（将领）'!R721,"")))</f>
        <v>0</v>
      </c>
      <c r="T721" s="208">
        <f>IF($H721="步将",'[3]配置系数（将领）'!S721,IF($H721="骑将",'[4]配置系数（将领）'!S721,IF($H721="弓将",'[5]配置系数（将领）'!S721,"")))</f>
        <v>0</v>
      </c>
      <c r="U721" s="208" t="str">
        <f ca="1">IF($H721="步将",'[3]配置系数（将领）'!T721,IF($H721="骑将",'[4]配置系数（将领）'!T721,IF($H721="弓将",'[5]配置系数（将领）'!T721,"")))</f>
        <v/>
      </c>
      <c r="V721" s="206">
        <f t="shared" ca="1" si="46"/>
        <v>1</v>
      </c>
      <c r="X721" s="208" t="str">
        <f ca="1">IF($H721="步将",'[3]配置系数（将领）'!W721,IF($H721="骑将",'[4]配置系数（将领）'!W721,IF($H721="弓将",'[5]配置系数（将领）'!W721,"")))</f>
        <v/>
      </c>
      <c r="Y721" s="208" t="str">
        <f ca="1">IF($H721="步将",'[3]配置系数（将领）'!X721,IF($H721="骑将",'[4]配置系数（将领）'!X721,IF($H721="弓将",'[5]配置系数（将领）'!X721,"")))</f>
        <v/>
      </c>
      <c r="Z721" s="208">
        <f>IF($H721="步将",'[3]配置系数（将领）'!Y721,IF($H721="骑将",'[4]配置系数（将领）'!Y721,IF($H721="弓将",'[5]配置系数（将领）'!Y721,"")))</f>
        <v>0</v>
      </c>
      <c r="AA721" s="208">
        <f>IF($H721="步将",'[3]配置系数（将领）'!Z721,IF($H721="骑将",'[4]配置系数（将领）'!Z721,IF($H721="弓将",'[5]配置系数（将领）'!Z721,"")))</f>
        <v>0</v>
      </c>
      <c r="AB721" s="208" t="str">
        <f ca="1">IF($H721="步将",'[3]配置系数（将领）'!AA721,IF($H721="骑将",'[4]配置系数（将领）'!AA721,IF($H721="弓将",'[5]配置系数（将领）'!AA721,"")))</f>
        <v/>
      </c>
      <c r="AC721" s="206">
        <f t="shared" ca="1" si="47"/>
        <v>1</v>
      </c>
    </row>
    <row r="722" spans="3:29" x14ac:dyDescent="0.15">
      <c r="C722" s="107">
        <v>714</v>
      </c>
      <c r="D722" s="69">
        <f>IFERROR(MATCH(C722,索引!J:J,0),D721)</f>
        <v>63</v>
      </c>
      <c r="E722" s="69">
        <f t="shared" si="44"/>
        <v>10</v>
      </c>
      <c r="F722" s="69">
        <f>INDEX(索引!$F:$F,D722,1)</f>
        <v>10056</v>
      </c>
      <c r="G722" s="69" t="str">
        <f>INDEX(索引!$E:$E,D722,1)</f>
        <v>吕蒙</v>
      </c>
      <c r="H722" s="69" t="str">
        <f>INDEX(索引!$G:$G,D722,1)</f>
        <v>步将</v>
      </c>
      <c r="J722" s="208" t="str">
        <f ca="1">IF($H722="步将",'[3]配置系数（将领）'!I722,IF($H722="骑将",'[4]配置系数（将领）'!I722,IF($H722="弓将",'[5]配置系数（将领）'!I722,"")))</f>
        <v/>
      </c>
      <c r="K722" s="208" t="str">
        <f ca="1">IF($H722="步将",'[3]配置系数（将领）'!J722,IF($H722="骑将",'[4]配置系数（将领）'!J722,IF($H722="弓将",'[5]配置系数（将领）'!J722,"")))</f>
        <v/>
      </c>
      <c r="L722" s="208">
        <f>IF($H722="步将",'[3]配置系数（将领）'!K722,IF($H722="骑将",'[4]配置系数（将领）'!K722,IF($H722="弓将",'[5]配置系数（将领）'!K722,"")))</f>
        <v>0</v>
      </c>
      <c r="M722" s="208">
        <f>IF($H722="步将",'[3]配置系数（将领）'!L722,IF($H722="骑将",'[4]配置系数（将领）'!L722,IF($H722="弓将",'[5]配置系数（将领）'!L722,"")))</f>
        <v>0</v>
      </c>
      <c r="N722" s="208" t="str">
        <f ca="1">IF($H722="步将",'[3]配置系数（将领）'!M722,IF($H722="骑将",'[4]配置系数（将领）'!M722,IF($H722="弓将",'[5]配置系数（将领）'!M722,"")))</f>
        <v/>
      </c>
      <c r="O722" s="206">
        <f t="shared" ca="1" si="45"/>
        <v>1</v>
      </c>
      <c r="Q722" s="208" t="str">
        <f ca="1">IF($H722="步将",'[3]配置系数（将领）'!P722,IF($H722="骑将",'[4]配置系数（将领）'!P722,IF($H722="弓将",'[5]配置系数（将领）'!P722,"")))</f>
        <v/>
      </c>
      <c r="R722" s="208" t="str">
        <f ca="1">IF($H722="步将",'[3]配置系数（将领）'!Q722,IF($H722="骑将",'[4]配置系数（将领）'!Q722,IF($H722="弓将",'[5]配置系数（将领）'!Q722,"")))</f>
        <v/>
      </c>
      <c r="S722" s="208">
        <f>IF($H722="步将",'[3]配置系数（将领）'!R722,IF($H722="骑将",'[4]配置系数（将领）'!R722,IF($H722="弓将",'[5]配置系数（将领）'!R722,"")))</f>
        <v>0</v>
      </c>
      <c r="T722" s="208">
        <f>IF($H722="步将",'[3]配置系数（将领）'!S722,IF($H722="骑将",'[4]配置系数（将领）'!S722,IF($H722="弓将",'[5]配置系数（将领）'!S722,"")))</f>
        <v>0</v>
      </c>
      <c r="U722" s="208" t="str">
        <f ca="1">IF($H722="步将",'[3]配置系数（将领）'!T722,IF($H722="骑将",'[4]配置系数（将领）'!T722,IF($H722="弓将",'[5]配置系数（将领）'!T722,"")))</f>
        <v/>
      </c>
      <c r="V722" s="206">
        <f t="shared" ca="1" si="46"/>
        <v>1</v>
      </c>
      <c r="X722" s="208" t="str">
        <f ca="1">IF($H722="步将",'[3]配置系数（将领）'!W722,IF($H722="骑将",'[4]配置系数（将领）'!W722,IF($H722="弓将",'[5]配置系数（将领）'!W722,"")))</f>
        <v/>
      </c>
      <c r="Y722" s="208" t="str">
        <f ca="1">IF($H722="步将",'[3]配置系数（将领）'!X722,IF($H722="骑将",'[4]配置系数（将领）'!X722,IF($H722="弓将",'[5]配置系数（将领）'!X722,"")))</f>
        <v/>
      </c>
      <c r="Z722" s="208">
        <f>IF($H722="步将",'[3]配置系数（将领）'!Y722,IF($H722="骑将",'[4]配置系数（将领）'!Y722,IF($H722="弓将",'[5]配置系数（将领）'!Y722,"")))</f>
        <v>0</v>
      </c>
      <c r="AA722" s="208">
        <f>IF($H722="步将",'[3]配置系数（将领）'!Z722,IF($H722="骑将",'[4]配置系数（将领）'!Z722,IF($H722="弓将",'[5]配置系数（将领）'!Z722,"")))</f>
        <v>0</v>
      </c>
      <c r="AB722" s="208" t="str">
        <f ca="1">IF($H722="步将",'[3]配置系数（将领）'!AA722,IF($H722="骑将",'[4]配置系数（将领）'!AA722,IF($H722="弓将",'[5]配置系数（将领）'!AA722,"")))</f>
        <v/>
      </c>
      <c r="AC722" s="206">
        <f t="shared" ca="1" si="47"/>
        <v>1</v>
      </c>
    </row>
    <row r="723" spans="3:29" x14ac:dyDescent="0.15">
      <c r="C723" s="107">
        <v>715</v>
      </c>
      <c r="D723" s="69">
        <f>IFERROR(MATCH(C723,索引!J:J,0),D722)</f>
        <v>63</v>
      </c>
      <c r="E723" s="69">
        <f t="shared" si="44"/>
        <v>11</v>
      </c>
      <c r="F723" s="69">
        <f>INDEX(索引!$F:$F,D723,1)</f>
        <v>10056</v>
      </c>
      <c r="G723" s="69" t="str">
        <f>INDEX(索引!$E:$E,D723,1)</f>
        <v>吕蒙</v>
      </c>
      <c r="H723" s="69" t="str">
        <f>INDEX(索引!$G:$G,D723,1)</f>
        <v>步将</v>
      </c>
      <c r="J723" s="208" t="str">
        <f ca="1">IF($H723="步将",'[3]配置系数（将领）'!I723,IF($H723="骑将",'[4]配置系数（将领）'!I723,IF($H723="弓将",'[5]配置系数（将领）'!I723,"")))</f>
        <v/>
      </c>
      <c r="K723" s="208" t="str">
        <f ca="1">IF($H723="步将",'[3]配置系数（将领）'!J723,IF($H723="骑将",'[4]配置系数（将领）'!J723,IF($H723="弓将",'[5]配置系数（将领）'!J723,"")))</f>
        <v/>
      </c>
      <c r="L723" s="208">
        <f>IF($H723="步将",'[3]配置系数（将领）'!K723,IF($H723="骑将",'[4]配置系数（将领）'!K723,IF($H723="弓将",'[5]配置系数（将领）'!K723,"")))</f>
        <v>0</v>
      </c>
      <c r="M723" s="208">
        <f>IF($H723="步将",'[3]配置系数（将领）'!L723,IF($H723="骑将",'[4]配置系数（将领）'!L723,IF($H723="弓将",'[5]配置系数（将领）'!L723,"")))</f>
        <v>0</v>
      </c>
      <c r="N723" s="208" t="str">
        <f ca="1">IF($H723="步将",'[3]配置系数（将领）'!M723,IF($H723="骑将",'[4]配置系数（将领）'!M723,IF($H723="弓将",'[5]配置系数（将领）'!M723,"")))</f>
        <v/>
      </c>
      <c r="O723" s="206">
        <f t="shared" ca="1" si="45"/>
        <v>1</v>
      </c>
      <c r="Q723" s="208" t="str">
        <f ca="1">IF($H723="步将",'[3]配置系数（将领）'!P723,IF($H723="骑将",'[4]配置系数（将领）'!P723,IF($H723="弓将",'[5]配置系数（将领）'!P723,"")))</f>
        <v/>
      </c>
      <c r="R723" s="208" t="str">
        <f ca="1">IF($H723="步将",'[3]配置系数（将领）'!Q723,IF($H723="骑将",'[4]配置系数（将领）'!Q723,IF($H723="弓将",'[5]配置系数（将领）'!Q723,"")))</f>
        <v/>
      </c>
      <c r="S723" s="208">
        <f>IF($H723="步将",'[3]配置系数（将领）'!R723,IF($H723="骑将",'[4]配置系数（将领）'!R723,IF($H723="弓将",'[5]配置系数（将领）'!R723,"")))</f>
        <v>0</v>
      </c>
      <c r="T723" s="208">
        <f>IF($H723="步将",'[3]配置系数（将领）'!S723,IF($H723="骑将",'[4]配置系数（将领）'!S723,IF($H723="弓将",'[5]配置系数（将领）'!S723,"")))</f>
        <v>0</v>
      </c>
      <c r="U723" s="208" t="str">
        <f ca="1">IF($H723="步将",'[3]配置系数（将领）'!T723,IF($H723="骑将",'[4]配置系数（将领）'!T723,IF($H723="弓将",'[5]配置系数（将领）'!T723,"")))</f>
        <v/>
      </c>
      <c r="V723" s="206">
        <f t="shared" ca="1" si="46"/>
        <v>1</v>
      </c>
      <c r="X723" s="208" t="str">
        <f ca="1">IF($H723="步将",'[3]配置系数（将领）'!W723,IF($H723="骑将",'[4]配置系数（将领）'!W723,IF($H723="弓将",'[5]配置系数（将领）'!W723,"")))</f>
        <v/>
      </c>
      <c r="Y723" s="208" t="str">
        <f ca="1">IF($H723="步将",'[3]配置系数（将领）'!X723,IF($H723="骑将",'[4]配置系数（将领）'!X723,IF($H723="弓将",'[5]配置系数（将领）'!X723,"")))</f>
        <v/>
      </c>
      <c r="Z723" s="208">
        <f>IF($H723="步将",'[3]配置系数（将领）'!Y723,IF($H723="骑将",'[4]配置系数（将领）'!Y723,IF($H723="弓将",'[5]配置系数（将领）'!Y723,"")))</f>
        <v>0</v>
      </c>
      <c r="AA723" s="208">
        <f>IF($H723="步将",'[3]配置系数（将领）'!Z723,IF($H723="骑将",'[4]配置系数（将领）'!Z723,IF($H723="弓将",'[5]配置系数（将领）'!Z723,"")))</f>
        <v>0</v>
      </c>
      <c r="AB723" s="208" t="str">
        <f ca="1">IF($H723="步将",'[3]配置系数（将领）'!AA723,IF($H723="骑将",'[4]配置系数（将领）'!AA723,IF($H723="弓将",'[5]配置系数（将领）'!AA723,"")))</f>
        <v/>
      </c>
      <c r="AC723" s="206">
        <f t="shared" ca="1" si="47"/>
        <v>1</v>
      </c>
    </row>
    <row r="724" spans="3:29" x14ac:dyDescent="0.15">
      <c r="C724" s="107">
        <v>716</v>
      </c>
      <c r="D724" s="69">
        <f>IFERROR(MATCH(C724,索引!J:J,0),D723)</f>
        <v>63</v>
      </c>
      <c r="E724" s="69">
        <f t="shared" si="44"/>
        <v>12</v>
      </c>
      <c r="F724" s="69">
        <f>INDEX(索引!$F:$F,D724,1)</f>
        <v>10056</v>
      </c>
      <c r="G724" s="69" t="str">
        <f>INDEX(索引!$E:$E,D724,1)</f>
        <v>吕蒙</v>
      </c>
      <c r="H724" s="69" t="str">
        <f>INDEX(索引!$G:$G,D724,1)</f>
        <v>步将</v>
      </c>
      <c r="J724" s="208" t="str">
        <f ca="1">IF($H724="步将",'[3]配置系数（将领）'!I724,IF($H724="骑将",'[4]配置系数（将领）'!I724,IF($H724="弓将",'[5]配置系数（将领）'!I724,"")))</f>
        <v/>
      </c>
      <c r="K724" s="208" t="str">
        <f ca="1">IF($H724="步将",'[3]配置系数（将领）'!J724,IF($H724="骑将",'[4]配置系数（将领）'!J724,IF($H724="弓将",'[5]配置系数（将领）'!J724,"")))</f>
        <v/>
      </c>
      <c r="L724" s="208">
        <f>IF($H724="步将",'[3]配置系数（将领）'!K724,IF($H724="骑将",'[4]配置系数（将领）'!K724,IF($H724="弓将",'[5]配置系数（将领）'!K724,"")))</f>
        <v>0</v>
      </c>
      <c r="M724" s="208">
        <f>IF($H724="步将",'[3]配置系数（将领）'!L724,IF($H724="骑将",'[4]配置系数（将领）'!L724,IF($H724="弓将",'[5]配置系数（将领）'!L724,"")))</f>
        <v>0</v>
      </c>
      <c r="N724" s="208" t="str">
        <f ca="1">IF($H724="步将",'[3]配置系数（将领）'!M724,IF($H724="骑将",'[4]配置系数（将领）'!M724,IF($H724="弓将",'[5]配置系数（将领）'!M724,"")))</f>
        <v/>
      </c>
      <c r="O724" s="206">
        <f t="shared" ca="1" si="45"/>
        <v>1</v>
      </c>
      <c r="Q724" s="208" t="str">
        <f ca="1">IF($H724="步将",'[3]配置系数（将领）'!P724,IF($H724="骑将",'[4]配置系数（将领）'!P724,IF($H724="弓将",'[5]配置系数（将领）'!P724,"")))</f>
        <v/>
      </c>
      <c r="R724" s="208" t="str">
        <f ca="1">IF($H724="步将",'[3]配置系数（将领）'!Q724,IF($H724="骑将",'[4]配置系数（将领）'!Q724,IF($H724="弓将",'[5]配置系数（将领）'!Q724,"")))</f>
        <v/>
      </c>
      <c r="S724" s="208">
        <f>IF($H724="步将",'[3]配置系数（将领）'!R724,IF($H724="骑将",'[4]配置系数（将领）'!R724,IF($H724="弓将",'[5]配置系数（将领）'!R724,"")))</f>
        <v>0</v>
      </c>
      <c r="T724" s="208">
        <f>IF($H724="步将",'[3]配置系数（将领）'!S724,IF($H724="骑将",'[4]配置系数（将领）'!S724,IF($H724="弓将",'[5]配置系数（将领）'!S724,"")))</f>
        <v>0</v>
      </c>
      <c r="U724" s="208" t="str">
        <f ca="1">IF($H724="步将",'[3]配置系数（将领）'!T724,IF($H724="骑将",'[4]配置系数（将领）'!T724,IF($H724="弓将",'[5]配置系数（将领）'!T724,"")))</f>
        <v/>
      </c>
      <c r="V724" s="206">
        <f t="shared" ca="1" si="46"/>
        <v>1</v>
      </c>
      <c r="X724" s="208" t="str">
        <f ca="1">IF($H724="步将",'[3]配置系数（将领）'!W724,IF($H724="骑将",'[4]配置系数（将领）'!W724,IF($H724="弓将",'[5]配置系数（将领）'!W724,"")))</f>
        <v/>
      </c>
      <c r="Y724" s="208" t="str">
        <f ca="1">IF($H724="步将",'[3]配置系数（将领）'!X724,IF($H724="骑将",'[4]配置系数（将领）'!X724,IF($H724="弓将",'[5]配置系数（将领）'!X724,"")))</f>
        <v/>
      </c>
      <c r="Z724" s="208">
        <f>IF($H724="步将",'[3]配置系数（将领）'!Y724,IF($H724="骑将",'[4]配置系数（将领）'!Y724,IF($H724="弓将",'[5]配置系数（将领）'!Y724,"")))</f>
        <v>0</v>
      </c>
      <c r="AA724" s="208">
        <f>IF($H724="步将",'[3]配置系数（将领）'!Z724,IF($H724="骑将",'[4]配置系数（将领）'!Z724,IF($H724="弓将",'[5]配置系数（将领）'!Z724,"")))</f>
        <v>0</v>
      </c>
      <c r="AB724" s="208" t="str">
        <f ca="1">IF($H724="步将",'[3]配置系数（将领）'!AA724,IF($H724="骑将",'[4]配置系数（将领）'!AA724,IF($H724="弓将",'[5]配置系数（将领）'!AA724,"")))</f>
        <v/>
      </c>
      <c r="AC724" s="206">
        <f t="shared" ca="1" si="47"/>
        <v>1</v>
      </c>
    </row>
    <row r="725" spans="3:29" x14ac:dyDescent="0.15">
      <c r="C725" s="107">
        <v>717</v>
      </c>
      <c r="D725" s="69">
        <f>IFERROR(MATCH(C725,索引!J:J,0),D724)</f>
        <v>63</v>
      </c>
      <c r="E725" s="69">
        <f t="shared" si="44"/>
        <v>13</v>
      </c>
      <c r="F725" s="69">
        <f>INDEX(索引!$F:$F,D725,1)</f>
        <v>10056</v>
      </c>
      <c r="G725" s="69" t="str">
        <f>INDEX(索引!$E:$E,D725,1)</f>
        <v>吕蒙</v>
      </c>
      <c r="H725" s="69" t="str">
        <f>INDEX(索引!$G:$G,D725,1)</f>
        <v>步将</v>
      </c>
      <c r="J725" s="208" t="str">
        <f ca="1">IF($H725="步将",'[3]配置系数（将领）'!I725,IF($H725="骑将",'[4]配置系数（将领）'!I725,IF($H725="弓将",'[5]配置系数（将领）'!I725,"")))</f>
        <v/>
      </c>
      <c r="K725" s="208" t="str">
        <f ca="1">IF($H725="步将",'[3]配置系数（将领）'!J725,IF($H725="骑将",'[4]配置系数（将领）'!J725,IF($H725="弓将",'[5]配置系数（将领）'!J725,"")))</f>
        <v/>
      </c>
      <c r="L725" s="208">
        <f>IF($H725="步将",'[3]配置系数（将领）'!K725,IF($H725="骑将",'[4]配置系数（将领）'!K725,IF($H725="弓将",'[5]配置系数（将领）'!K725,"")))</f>
        <v>0</v>
      </c>
      <c r="M725" s="208">
        <f>IF($H725="步将",'[3]配置系数（将领）'!L725,IF($H725="骑将",'[4]配置系数（将领）'!L725,IF($H725="弓将",'[5]配置系数（将领）'!L725,"")))</f>
        <v>0</v>
      </c>
      <c r="N725" s="208" t="str">
        <f ca="1">IF($H725="步将",'[3]配置系数（将领）'!M725,IF($H725="骑将",'[4]配置系数（将领）'!M725,IF($H725="弓将",'[5]配置系数（将领）'!M725,"")))</f>
        <v/>
      </c>
      <c r="O725" s="206">
        <f t="shared" ca="1" si="45"/>
        <v>1</v>
      </c>
      <c r="Q725" s="208" t="str">
        <f ca="1">IF($H725="步将",'[3]配置系数（将领）'!P725,IF($H725="骑将",'[4]配置系数（将领）'!P725,IF($H725="弓将",'[5]配置系数（将领）'!P725,"")))</f>
        <v/>
      </c>
      <c r="R725" s="208" t="str">
        <f ca="1">IF($H725="步将",'[3]配置系数（将领）'!Q725,IF($H725="骑将",'[4]配置系数（将领）'!Q725,IF($H725="弓将",'[5]配置系数（将领）'!Q725,"")))</f>
        <v/>
      </c>
      <c r="S725" s="208">
        <f>IF($H725="步将",'[3]配置系数（将领）'!R725,IF($H725="骑将",'[4]配置系数（将领）'!R725,IF($H725="弓将",'[5]配置系数（将领）'!R725,"")))</f>
        <v>0</v>
      </c>
      <c r="T725" s="208">
        <f>IF($H725="步将",'[3]配置系数（将领）'!S725,IF($H725="骑将",'[4]配置系数（将领）'!S725,IF($H725="弓将",'[5]配置系数（将领）'!S725,"")))</f>
        <v>0</v>
      </c>
      <c r="U725" s="208" t="str">
        <f ca="1">IF($H725="步将",'[3]配置系数（将领）'!T725,IF($H725="骑将",'[4]配置系数（将领）'!T725,IF($H725="弓将",'[5]配置系数（将领）'!T725,"")))</f>
        <v/>
      </c>
      <c r="V725" s="206">
        <f t="shared" ca="1" si="46"/>
        <v>1</v>
      </c>
      <c r="X725" s="208" t="str">
        <f ca="1">IF($H725="步将",'[3]配置系数（将领）'!W725,IF($H725="骑将",'[4]配置系数（将领）'!W725,IF($H725="弓将",'[5]配置系数（将领）'!W725,"")))</f>
        <v/>
      </c>
      <c r="Y725" s="208" t="str">
        <f ca="1">IF($H725="步将",'[3]配置系数（将领）'!X725,IF($H725="骑将",'[4]配置系数（将领）'!X725,IF($H725="弓将",'[5]配置系数（将领）'!X725,"")))</f>
        <v/>
      </c>
      <c r="Z725" s="208">
        <f>IF($H725="步将",'[3]配置系数（将领）'!Y725,IF($H725="骑将",'[4]配置系数（将领）'!Y725,IF($H725="弓将",'[5]配置系数（将领）'!Y725,"")))</f>
        <v>0</v>
      </c>
      <c r="AA725" s="208">
        <f>IF($H725="步将",'[3]配置系数（将领）'!Z725,IF($H725="骑将",'[4]配置系数（将领）'!Z725,IF($H725="弓将",'[5]配置系数（将领）'!Z725,"")))</f>
        <v>0</v>
      </c>
      <c r="AB725" s="208" t="str">
        <f ca="1">IF($H725="步将",'[3]配置系数（将领）'!AA725,IF($H725="骑将",'[4]配置系数（将领）'!AA725,IF($H725="弓将",'[5]配置系数（将领）'!AA725,"")))</f>
        <v/>
      </c>
      <c r="AC725" s="206">
        <f t="shared" ca="1" si="47"/>
        <v>1</v>
      </c>
    </row>
    <row r="726" spans="3:29" x14ac:dyDescent="0.15">
      <c r="C726" s="107">
        <v>718</v>
      </c>
      <c r="D726" s="69">
        <f>IFERROR(MATCH(C726,索引!J:J,0),D725)</f>
        <v>63</v>
      </c>
      <c r="E726" s="69">
        <f t="shared" si="44"/>
        <v>14</v>
      </c>
      <c r="F726" s="69">
        <f>INDEX(索引!$F:$F,D726,1)</f>
        <v>10056</v>
      </c>
      <c r="G726" s="69" t="str">
        <f>INDEX(索引!$E:$E,D726,1)</f>
        <v>吕蒙</v>
      </c>
      <c r="H726" s="69" t="str">
        <f>INDEX(索引!$G:$G,D726,1)</f>
        <v>步将</v>
      </c>
      <c r="J726" s="208" t="str">
        <f ca="1">IF($H726="步将",'[3]配置系数（将领）'!I726,IF($H726="骑将",'[4]配置系数（将领）'!I726,IF($H726="弓将",'[5]配置系数（将领）'!I726,"")))</f>
        <v/>
      </c>
      <c r="K726" s="208" t="str">
        <f ca="1">IF($H726="步将",'[3]配置系数（将领）'!J726,IF($H726="骑将",'[4]配置系数（将领）'!J726,IF($H726="弓将",'[5]配置系数（将领）'!J726,"")))</f>
        <v/>
      </c>
      <c r="L726" s="208">
        <f>IF($H726="步将",'[3]配置系数（将领）'!K726,IF($H726="骑将",'[4]配置系数（将领）'!K726,IF($H726="弓将",'[5]配置系数（将领）'!K726,"")))</f>
        <v>0</v>
      </c>
      <c r="M726" s="208">
        <f>IF($H726="步将",'[3]配置系数（将领）'!L726,IF($H726="骑将",'[4]配置系数（将领）'!L726,IF($H726="弓将",'[5]配置系数（将领）'!L726,"")))</f>
        <v>0</v>
      </c>
      <c r="N726" s="208" t="str">
        <f ca="1">IF($H726="步将",'[3]配置系数（将领）'!M726,IF($H726="骑将",'[4]配置系数（将领）'!M726,IF($H726="弓将",'[5]配置系数（将领）'!M726,"")))</f>
        <v/>
      </c>
      <c r="O726" s="206">
        <f t="shared" ca="1" si="45"/>
        <v>1</v>
      </c>
      <c r="Q726" s="208" t="str">
        <f ca="1">IF($H726="步将",'[3]配置系数（将领）'!P726,IF($H726="骑将",'[4]配置系数（将领）'!P726,IF($H726="弓将",'[5]配置系数（将领）'!P726,"")))</f>
        <v/>
      </c>
      <c r="R726" s="208" t="str">
        <f ca="1">IF($H726="步将",'[3]配置系数（将领）'!Q726,IF($H726="骑将",'[4]配置系数（将领）'!Q726,IF($H726="弓将",'[5]配置系数（将领）'!Q726,"")))</f>
        <v/>
      </c>
      <c r="S726" s="208">
        <f>IF($H726="步将",'[3]配置系数（将领）'!R726,IF($H726="骑将",'[4]配置系数（将领）'!R726,IF($H726="弓将",'[5]配置系数（将领）'!R726,"")))</f>
        <v>0</v>
      </c>
      <c r="T726" s="208">
        <f>IF($H726="步将",'[3]配置系数（将领）'!S726,IF($H726="骑将",'[4]配置系数（将领）'!S726,IF($H726="弓将",'[5]配置系数（将领）'!S726,"")))</f>
        <v>0</v>
      </c>
      <c r="U726" s="208" t="str">
        <f ca="1">IF($H726="步将",'[3]配置系数（将领）'!T726,IF($H726="骑将",'[4]配置系数（将领）'!T726,IF($H726="弓将",'[5]配置系数（将领）'!T726,"")))</f>
        <v/>
      </c>
      <c r="V726" s="206">
        <f t="shared" ca="1" si="46"/>
        <v>1</v>
      </c>
      <c r="X726" s="208" t="str">
        <f ca="1">IF($H726="步将",'[3]配置系数（将领）'!W726,IF($H726="骑将",'[4]配置系数（将领）'!W726,IF($H726="弓将",'[5]配置系数（将领）'!W726,"")))</f>
        <v/>
      </c>
      <c r="Y726" s="208" t="str">
        <f ca="1">IF($H726="步将",'[3]配置系数（将领）'!X726,IF($H726="骑将",'[4]配置系数（将领）'!X726,IF($H726="弓将",'[5]配置系数（将领）'!X726,"")))</f>
        <v/>
      </c>
      <c r="Z726" s="208">
        <f>IF($H726="步将",'[3]配置系数（将领）'!Y726,IF($H726="骑将",'[4]配置系数（将领）'!Y726,IF($H726="弓将",'[5]配置系数（将领）'!Y726,"")))</f>
        <v>0</v>
      </c>
      <c r="AA726" s="208">
        <f>IF($H726="步将",'[3]配置系数（将领）'!Z726,IF($H726="骑将",'[4]配置系数（将领）'!Z726,IF($H726="弓将",'[5]配置系数（将领）'!Z726,"")))</f>
        <v>0</v>
      </c>
      <c r="AB726" s="208" t="str">
        <f ca="1">IF($H726="步将",'[3]配置系数（将领）'!AA726,IF($H726="骑将",'[4]配置系数（将领）'!AA726,IF($H726="弓将",'[5]配置系数（将领）'!AA726,"")))</f>
        <v/>
      </c>
      <c r="AC726" s="206">
        <f t="shared" ca="1" si="47"/>
        <v>1</v>
      </c>
    </row>
    <row r="727" spans="3:29" x14ac:dyDescent="0.15">
      <c r="C727" s="107">
        <v>719</v>
      </c>
      <c r="D727" s="69">
        <f>IFERROR(MATCH(C727,索引!J:J,0),D726)</f>
        <v>63</v>
      </c>
      <c r="E727" s="69">
        <f t="shared" si="44"/>
        <v>15</v>
      </c>
      <c r="F727" s="69">
        <f>INDEX(索引!$F:$F,D727,1)</f>
        <v>10056</v>
      </c>
      <c r="G727" s="69" t="str">
        <f>INDEX(索引!$E:$E,D727,1)</f>
        <v>吕蒙</v>
      </c>
      <c r="H727" s="69" t="str">
        <f>INDEX(索引!$G:$G,D727,1)</f>
        <v>步将</v>
      </c>
      <c r="J727" s="208" t="str">
        <f ca="1">IF($H727="步将",'[3]配置系数（将领）'!I727,IF($H727="骑将",'[4]配置系数（将领）'!I727,IF($H727="弓将",'[5]配置系数（将领）'!I727,"")))</f>
        <v/>
      </c>
      <c r="K727" s="208" t="str">
        <f ca="1">IF($H727="步将",'[3]配置系数（将领）'!J727,IF($H727="骑将",'[4]配置系数（将领）'!J727,IF($H727="弓将",'[5]配置系数（将领）'!J727,"")))</f>
        <v/>
      </c>
      <c r="L727" s="208">
        <f>IF($H727="步将",'[3]配置系数（将领）'!K727,IF($H727="骑将",'[4]配置系数（将领）'!K727,IF($H727="弓将",'[5]配置系数（将领）'!K727,"")))</f>
        <v>0</v>
      </c>
      <c r="M727" s="208">
        <f>IF($H727="步将",'[3]配置系数（将领）'!L727,IF($H727="骑将",'[4]配置系数（将领）'!L727,IF($H727="弓将",'[5]配置系数（将领）'!L727,"")))</f>
        <v>0</v>
      </c>
      <c r="N727" s="208" t="str">
        <f ca="1">IF($H727="步将",'[3]配置系数（将领）'!M727,IF($H727="骑将",'[4]配置系数（将领）'!M727,IF($H727="弓将",'[5]配置系数（将领）'!M727,"")))</f>
        <v/>
      </c>
      <c r="O727" s="206">
        <f t="shared" ca="1" si="45"/>
        <v>1</v>
      </c>
      <c r="Q727" s="208" t="str">
        <f ca="1">IF($H727="步将",'[3]配置系数（将领）'!P727,IF($H727="骑将",'[4]配置系数（将领）'!P727,IF($H727="弓将",'[5]配置系数（将领）'!P727,"")))</f>
        <v/>
      </c>
      <c r="R727" s="208" t="str">
        <f ca="1">IF($H727="步将",'[3]配置系数（将领）'!Q727,IF($H727="骑将",'[4]配置系数（将领）'!Q727,IF($H727="弓将",'[5]配置系数（将领）'!Q727,"")))</f>
        <v/>
      </c>
      <c r="S727" s="208">
        <f>IF($H727="步将",'[3]配置系数（将领）'!R727,IF($H727="骑将",'[4]配置系数（将领）'!R727,IF($H727="弓将",'[5]配置系数（将领）'!R727,"")))</f>
        <v>0</v>
      </c>
      <c r="T727" s="208">
        <f>IF($H727="步将",'[3]配置系数（将领）'!S727,IF($H727="骑将",'[4]配置系数（将领）'!S727,IF($H727="弓将",'[5]配置系数（将领）'!S727,"")))</f>
        <v>0</v>
      </c>
      <c r="U727" s="208" t="str">
        <f ca="1">IF($H727="步将",'[3]配置系数（将领）'!T727,IF($H727="骑将",'[4]配置系数（将领）'!T727,IF($H727="弓将",'[5]配置系数（将领）'!T727,"")))</f>
        <v/>
      </c>
      <c r="V727" s="206">
        <f t="shared" ca="1" si="46"/>
        <v>1</v>
      </c>
      <c r="X727" s="208" t="str">
        <f ca="1">IF($H727="步将",'[3]配置系数（将领）'!W727,IF($H727="骑将",'[4]配置系数（将领）'!W727,IF($H727="弓将",'[5]配置系数（将领）'!W727,"")))</f>
        <v/>
      </c>
      <c r="Y727" s="208" t="str">
        <f ca="1">IF($H727="步将",'[3]配置系数（将领）'!X727,IF($H727="骑将",'[4]配置系数（将领）'!X727,IF($H727="弓将",'[5]配置系数（将领）'!X727,"")))</f>
        <v/>
      </c>
      <c r="Z727" s="208">
        <f>IF($H727="步将",'[3]配置系数（将领）'!Y727,IF($H727="骑将",'[4]配置系数（将领）'!Y727,IF($H727="弓将",'[5]配置系数（将领）'!Y727,"")))</f>
        <v>0</v>
      </c>
      <c r="AA727" s="208">
        <f>IF($H727="步将",'[3]配置系数（将领）'!Z727,IF($H727="骑将",'[4]配置系数（将领）'!Z727,IF($H727="弓将",'[5]配置系数（将领）'!Z727,"")))</f>
        <v>0</v>
      </c>
      <c r="AB727" s="208" t="str">
        <f ca="1">IF($H727="步将",'[3]配置系数（将领）'!AA727,IF($H727="骑将",'[4]配置系数（将领）'!AA727,IF($H727="弓将",'[5]配置系数（将领）'!AA727,"")))</f>
        <v/>
      </c>
      <c r="AC727" s="206">
        <f t="shared" ca="1" si="47"/>
        <v>1</v>
      </c>
    </row>
    <row r="728" spans="3:29" x14ac:dyDescent="0.15">
      <c r="C728" s="107">
        <v>720</v>
      </c>
      <c r="D728" s="69">
        <f>IFERROR(MATCH(C728,索引!J:J,0),D727)</f>
        <v>64</v>
      </c>
      <c r="E728" s="69">
        <f t="shared" si="44"/>
        <v>1</v>
      </c>
      <c r="F728" s="69">
        <f>INDEX(索引!$F:$F,D728,1)</f>
        <v>10057</v>
      </c>
      <c r="G728" s="69" t="str">
        <f>INDEX(索引!$E:$E,D728,1)</f>
        <v>袁术</v>
      </c>
      <c r="H728" s="69" t="str">
        <f>INDEX(索引!$G:$G,D728,1)</f>
        <v>弓将</v>
      </c>
      <c r="J728" s="208" t="str">
        <f ca="1">IF($H728="步将",'[3]配置系数（将领）'!I728,IF($H728="骑将",'[4]配置系数（将领）'!I728,IF($H728="弓将",'[5]配置系数（将领）'!I728,"")))</f>
        <v>1005700000101</v>
      </c>
      <c r="K728" s="208" t="str">
        <f ca="1">IF($H728="步将",'[3]配置系数（将领）'!J728,IF($H728="骑将",'[4]配置系数（将领）'!J728,IF($H728="弓将",'[5]配置系数（将领）'!J728,"")))</f>
        <v>普通攻击:对单体敌人造成{0}%的武力伤害</v>
      </c>
      <c r="L728" s="208">
        <f>IF($H728="步将",'[3]配置系数（将领）'!K728,IF($H728="骑将",'[4]配置系数（将领）'!K728,IF($H728="弓将",'[5]配置系数（将领）'!K728,"")))</f>
        <v>0</v>
      </c>
      <c r="M728" s="208">
        <f>IF($H728="步将",'[3]配置系数（将领）'!L728,IF($H728="骑将",'[4]配置系数（将领）'!L728,IF($H728="弓将",'[5]配置系数（将领）'!L728,"")))</f>
        <v>0</v>
      </c>
      <c r="N728" s="208" t="str">
        <f ca="1">IF($H728="步将",'[3]配置系数（将领）'!M728,IF($H728="骑将",'[4]配置系数（将领）'!M728,IF($H728="弓将",'[5]配置系数（将领）'!M728,"")))</f>
        <v>0.25+0.25+0.25+0.25+0.25+0.25+0.25+0.25+0.25+0.25+0.25+0.25+0.25+0.25+0.25+0.25+0.25</v>
      </c>
      <c r="O728" s="206">
        <f t="shared" ca="1" si="45"/>
        <v>100</v>
      </c>
      <c r="Q728" s="208" t="str">
        <f ca="1">IF($H728="步将",'[3]配置系数（将领）'!P728,IF($H728="骑将",'[4]配置系数（将领）'!P728,IF($H728="弓将",'[5]配置系数（将领）'!P728,"")))</f>
        <v/>
      </c>
      <c r="R728" s="208" t="str">
        <f ca="1">IF($H728="步将",'[3]配置系数（将领）'!Q728,IF($H728="骑将",'[4]配置系数（将领）'!Q728,IF($H728="弓将",'[5]配置系数（将领）'!Q728,"")))</f>
        <v/>
      </c>
      <c r="S728" s="208">
        <f>IF($H728="步将",'[3]配置系数（将领）'!R728,IF($H728="骑将",'[4]配置系数（将领）'!R728,IF($H728="弓将",'[5]配置系数（将领）'!R728,"")))</f>
        <v>0</v>
      </c>
      <c r="T728" s="208">
        <f>IF($H728="步将",'[3]配置系数（将领）'!S728,IF($H728="骑将",'[4]配置系数（将领）'!S728,IF($H728="弓将",'[5]配置系数（将领）'!S728,"")))</f>
        <v>0</v>
      </c>
      <c r="U728" s="208" t="str">
        <f ca="1">IF($H728="步将",'[3]配置系数（将领）'!T728,IF($H728="骑将",'[4]配置系数（将领）'!T728,IF($H728="弓将",'[5]配置系数（将领）'!T728,"")))</f>
        <v/>
      </c>
      <c r="V728" s="206">
        <f t="shared" ca="1" si="46"/>
        <v>1</v>
      </c>
      <c r="X728" s="208" t="str">
        <f ca="1">IF($H728="步将",'[3]配置系数（将领）'!W728,IF($H728="骑将",'[4]配置系数（将领）'!W728,IF($H728="弓将",'[5]配置系数（将领）'!W728,"")))</f>
        <v/>
      </c>
      <c r="Y728" s="208" t="str">
        <f ca="1">IF($H728="步将",'[3]配置系数（将领）'!X728,IF($H728="骑将",'[4]配置系数（将领）'!X728,IF($H728="弓将",'[5]配置系数（将领）'!X728,"")))</f>
        <v/>
      </c>
      <c r="Z728" s="208">
        <f>IF($H728="步将",'[3]配置系数（将领）'!Y728,IF($H728="骑将",'[4]配置系数（将领）'!Y728,IF($H728="弓将",'[5]配置系数（将领）'!Y728,"")))</f>
        <v>0</v>
      </c>
      <c r="AA728" s="208">
        <f>IF($H728="步将",'[3]配置系数（将领）'!Z728,IF($H728="骑将",'[4]配置系数（将领）'!Z728,IF($H728="弓将",'[5]配置系数（将领）'!Z728,"")))</f>
        <v>0</v>
      </c>
      <c r="AB728" s="208" t="str">
        <f ca="1">IF($H728="步将",'[3]配置系数（将领）'!AA728,IF($H728="骑将",'[4]配置系数（将领）'!AA728,IF($H728="弓将",'[5]配置系数（将领）'!AA728,"")))</f>
        <v/>
      </c>
      <c r="AC728" s="206">
        <f t="shared" ca="1" si="47"/>
        <v>1</v>
      </c>
    </row>
    <row r="729" spans="3:29" x14ac:dyDescent="0.15">
      <c r="C729" s="107">
        <v>721</v>
      </c>
      <c r="D729" s="69">
        <f>IFERROR(MATCH(C729,索引!J:J,0),D728)</f>
        <v>64</v>
      </c>
      <c r="E729" s="69">
        <f t="shared" si="44"/>
        <v>2</v>
      </c>
      <c r="F729" s="69">
        <f>INDEX(索引!$F:$F,D729,1)</f>
        <v>10057</v>
      </c>
      <c r="G729" s="69" t="str">
        <f>INDEX(索引!$E:$E,D729,1)</f>
        <v>袁术</v>
      </c>
      <c r="H729" s="69" t="str">
        <f>INDEX(索引!$G:$G,D729,1)</f>
        <v>弓将</v>
      </c>
      <c r="J729" s="208" t="str">
        <f ca="1">IF($H729="步将",'[3]配置系数（将领）'!I729,IF($H729="骑将",'[4]配置系数（将领）'!I729,IF($H729="弓将",'[5]配置系数（将领）'!I729,"")))</f>
        <v>1005700000201</v>
      </c>
      <c r="K729" s="208" t="str">
        <f ca="1">IF($H729="步将",'[3]配置系数（将领）'!J729,IF($H729="骑将",'[4]配置系数（将领）'!J729,IF($H729="弓将",'[5]配置系数（将领）'!J729,"")))</f>
        <v>怒气技能:释放一个防护罩，持续12秒；防护罩范围内的友军护甲提高{0}，且单次受到伤害不会超过自身最大生命的20%。</v>
      </c>
      <c r="L729" s="208">
        <f>IF($H729="步将",'[3]配置系数（将领）'!K729,IF($H729="骑将",'[4]配置系数（将领）'!K729,IF($H729="弓将",'[5]配置系数（将领）'!K729,"")))</f>
        <v>0</v>
      </c>
      <c r="M729" s="208">
        <f>IF($H729="步将",'[3]配置系数（将领）'!L729,IF($H729="骑将",'[4]配置系数（将领）'!L729,IF($H729="弓将",'[5]配置系数（将领）'!L729,"")))</f>
        <v>0</v>
      </c>
      <c r="N729" s="208" t="str">
        <f ca="1">IF($H729="步将",'[3]配置系数（将领）'!M729,IF($H729="骑将",'[4]配置系数（将领）'!M729,IF($H729="弓将",'[5]配置系数（将领）'!M729,"")))</f>
        <v>120+140+160+180+200+220+240+260+280+300+320+340+360+380+400+420+440</v>
      </c>
      <c r="O729" s="206">
        <f t="shared" ca="1" si="45"/>
        <v>1</v>
      </c>
      <c r="Q729" s="208" t="str">
        <f ca="1">IF($H729="步将",'[3]配置系数（将领）'!P729,IF($H729="骑将",'[4]配置系数（将领）'!P729,IF($H729="弓将",'[5]配置系数（将领）'!P729,"")))</f>
        <v/>
      </c>
      <c r="R729" s="208" t="str">
        <f ca="1">IF($H729="步将",'[3]配置系数（将领）'!Q729,IF($H729="骑将",'[4]配置系数（将领）'!Q729,IF($H729="弓将",'[5]配置系数（将领）'!Q729,"")))</f>
        <v/>
      </c>
      <c r="S729" s="208">
        <f>IF($H729="步将",'[3]配置系数（将领）'!R729,IF($H729="骑将",'[4]配置系数（将领）'!R729,IF($H729="弓将",'[5]配置系数（将领）'!R729,"")))</f>
        <v>0</v>
      </c>
      <c r="T729" s="208">
        <f>IF($H729="步将",'[3]配置系数（将领）'!S729,IF($H729="骑将",'[4]配置系数（将领）'!S729,IF($H729="弓将",'[5]配置系数（将领）'!S729,"")))</f>
        <v>0</v>
      </c>
      <c r="U729" s="208" t="str">
        <f ca="1">IF($H729="步将",'[3]配置系数（将领）'!T729,IF($H729="骑将",'[4]配置系数（将领）'!T729,IF($H729="弓将",'[5]配置系数（将领）'!T729,"")))</f>
        <v/>
      </c>
      <c r="V729" s="206">
        <f t="shared" ca="1" si="46"/>
        <v>1</v>
      </c>
      <c r="X729" s="208" t="str">
        <f ca="1">IF($H729="步将",'[3]配置系数（将领）'!W729,IF($H729="骑将",'[4]配置系数（将领）'!W729,IF($H729="弓将",'[5]配置系数（将领）'!W729,"")))</f>
        <v/>
      </c>
      <c r="Y729" s="208" t="str">
        <f ca="1">IF($H729="步将",'[3]配置系数（将领）'!X729,IF($H729="骑将",'[4]配置系数（将领）'!X729,IF($H729="弓将",'[5]配置系数（将领）'!X729,"")))</f>
        <v/>
      </c>
      <c r="Z729" s="208">
        <f>IF($H729="步将",'[3]配置系数（将领）'!Y729,IF($H729="骑将",'[4]配置系数（将领）'!Y729,IF($H729="弓将",'[5]配置系数（将领）'!Y729,"")))</f>
        <v>0</v>
      </c>
      <c r="AA729" s="208">
        <f>IF($H729="步将",'[3]配置系数（将领）'!Z729,IF($H729="骑将",'[4]配置系数（将领）'!Z729,IF($H729="弓将",'[5]配置系数（将领）'!Z729,"")))</f>
        <v>0</v>
      </c>
      <c r="AB729" s="208" t="str">
        <f ca="1">IF($H729="步将",'[3]配置系数（将领）'!AA729,IF($H729="骑将",'[4]配置系数（将领）'!AA729,IF($H729="弓将",'[5]配置系数（将领）'!AA729,"")))</f>
        <v/>
      </c>
      <c r="AC729" s="206">
        <f t="shared" ca="1" si="47"/>
        <v>1</v>
      </c>
    </row>
    <row r="730" spans="3:29" x14ac:dyDescent="0.15">
      <c r="C730" s="107">
        <v>722</v>
      </c>
      <c r="D730" s="69">
        <f>IFERROR(MATCH(C730,索引!J:J,0),D729)</f>
        <v>64</v>
      </c>
      <c r="E730" s="69">
        <f t="shared" si="44"/>
        <v>3</v>
      </c>
      <c r="F730" s="69">
        <f>INDEX(索引!$F:$F,D730,1)</f>
        <v>10057</v>
      </c>
      <c r="G730" s="69" t="str">
        <f>INDEX(索引!$E:$E,D730,1)</f>
        <v>袁术</v>
      </c>
      <c r="H730" s="69" t="str">
        <f>INDEX(索引!$G:$G,D730,1)</f>
        <v>弓将</v>
      </c>
      <c r="J730" s="208" t="str">
        <f ca="1">IF($H730="步将",'[3]配置系数（将领）'!I730,IF($H730="骑将",'[4]配置系数（将领）'!I730,IF($H730="弓将",'[5]配置系数（将领）'!I730,"")))</f>
        <v>1005700000202</v>
      </c>
      <c r="K730" s="208" t="str">
        <f ca="1">IF($H730="步将",'[3]配置系数（将领）'!J730,IF($H730="骑将",'[4]配置系数（将领）'!J730,IF($H730="弓将",'[5]配置系数（将领）'!J730,"")))</f>
        <v>怒气技能:释放一个防护罩，持续12秒；防护罩范围内的友军护甲提高{0}，且单次受到伤害不会超过自身最大生命的20%。</v>
      </c>
      <c r="L730" s="208">
        <f>IF($H730="步将",'[3]配置系数（将领）'!K730,IF($H730="骑将",'[4]配置系数（将领）'!K730,IF($H730="弓将",'[5]配置系数（将领）'!K730,"")))</f>
        <v>0</v>
      </c>
      <c r="M730" s="208">
        <f>IF($H730="步将",'[3]配置系数（将领）'!L730,IF($H730="骑将",'[4]配置系数（将领）'!L730,IF($H730="弓将",'[5]配置系数（将领）'!L730,"")))</f>
        <v>0</v>
      </c>
      <c r="N730" s="208" t="str">
        <f ca="1">IF($H730="步将",'[3]配置系数（将领）'!M730,IF($H730="骑将",'[4]配置系数（将领）'!M730,IF($H730="弓将",'[5]配置系数（将领）'!M730,"")))</f>
        <v>0++++++++++++++++</v>
      </c>
      <c r="O730" s="206">
        <f t="shared" ca="1" si="45"/>
        <v>1</v>
      </c>
      <c r="Q730" s="208" t="str">
        <f ca="1">IF($H730="步将",'[3]配置系数（将领）'!P730,IF($H730="骑将",'[4]配置系数（将领）'!P730,IF($H730="弓将",'[5]配置系数（将领）'!P730,"")))</f>
        <v/>
      </c>
      <c r="R730" s="208" t="str">
        <f ca="1">IF($H730="步将",'[3]配置系数（将领）'!Q730,IF($H730="骑将",'[4]配置系数（将领）'!Q730,IF($H730="弓将",'[5]配置系数（将领）'!Q730,"")))</f>
        <v/>
      </c>
      <c r="S730" s="208">
        <f>IF($H730="步将",'[3]配置系数（将领）'!R730,IF($H730="骑将",'[4]配置系数（将领）'!R730,IF($H730="弓将",'[5]配置系数（将领）'!R730,"")))</f>
        <v>0</v>
      </c>
      <c r="T730" s="208">
        <f>IF($H730="步将",'[3]配置系数（将领）'!S730,IF($H730="骑将",'[4]配置系数（将领）'!S730,IF($H730="弓将",'[5]配置系数（将领）'!S730,"")))</f>
        <v>0</v>
      </c>
      <c r="U730" s="208" t="str">
        <f ca="1">IF($H730="步将",'[3]配置系数（将领）'!T730,IF($H730="骑将",'[4]配置系数（将领）'!T730,IF($H730="弓将",'[5]配置系数（将领）'!T730,"")))</f>
        <v/>
      </c>
      <c r="V730" s="206">
        <f t="shared" ca="1" si="46"/>
        <v>1</v>
      </c>
      <c r="X730" s="208" t="str">
        <f ca="1">IF($H730="步将",'[3]配置系数（将领）'!W730,IF($H730="骑将",'[4]配置系数（将领）'!W730,IF($H730="弓将",'[5]配置系数（将领）'!W730,"")))</f>
        <v/>
      </c>
      <c r="Y730" s="208" t="str">
        <f ca="1">IF($H730="步将",'[3]配置系数（将领）'!X730,IF($H730="骑将",'[4]配置系数（将领）'!X730,IF($H730="弓将",'[5]配置系数（将领）'!X730,"")))</f>
        <v/>
      </c>
      <c r="Z730" s="208">
        <f>IF($H730="步将",'[3]配置系数（将领）'!Y730,IF($H730="骑将",'[4]配置系数（将领）'!Y730,IF($H730="弓将",'[5]配置系数（将领）'!Y730,"")))</f>
        <v>0</v>
      </c>
      <c r="AA730" s="208">
        <f>IF($H730="步将",'[3]配置系数（将领）'!Z730,IF($H730="骑将",'[4]配置系数（将领）'!Z730,IF($H730="弓将",'[5]配置系数（将领）'!Z730,"")))</f>
        <v>0</v>
      </c>
      <c r="AB730" s="208" t="str">
        <f ca="1">IF($H730="步将",'[3]配置系数（将领）'!AA730,IF($H730="骑将",'[4]配置系数（将领）'!AA730,IF($H730="弓将",'[5]配置系数（将领）'!AA730,"")))</f>
        <v/>
      </c>
      <c r="AC730" s="206">
        <f t="shared" ca="1" si="47"/>
        <v>1</v>
      </c>
    </row>
    <row r="731" spans="3:29" x14ac:dyDescent="0.15">
      <c r="C731" s="107">
        <v>723</v>
      </c>
      <c r="D731" s="69">
        <f>IFERROR(MATCH(C731,索引!J:J,0),D730)</f>
        <v>64</v>
      </c>
      <c r="E731" s="69">
        <f t="shared" si="44"/>
        <v>4</v>
      </c>
      <c r="F731" s="69">
        <f>INDEX(索引!$F:$F,D731,1)</f>
        <v>10057</v>
      </c>
      <c r="G731" s="69" t="str">
        <f>INDEX(索引!$E:$E,D731,1)</f>
        <v>袁术</v>
      </c>
      <c r="H731" s="69" t="str">
        <f>INDEX(索引!$G:$G,D731,1)</f>
        <v>弓将</v>
      </c>
      <c r="J731" s="208" t="str">
        <f ca="1">IF($H731="步将",'[3]配置系数（将领）'!I731,IF($H731="骑将",'[4]配置系数（将领）'!I731,IF($H731="弓将",'[5]配置系数（将领）'!I731,"")))</f>
        <v>1005700000301</v>
      </c>
      <c r="K731" s="208" t="str">
        <f ca="1">IF($H731="步将",'[3]配置系数（将领）'!J731,IF($H731="骑将",'[4]配置系数（将领）'!J731,IF($H731="弓将",'[5]配置系数（将领）'!J731,"")))</f>
        <v>被动技能1:我方武将获得增益效果时，袁术有60%概率对其进行赏赐，赏赐成功后成功后此武将获得{0}点怒气（袁术对同一武将进行赏赐有7秒间隔时间）。</v>
      </c>
      <c r="L731" s="208">
        <f>IF($H731="步将",'[3]配置系数（将领）'!K731,IF($H731="骑将",'[4]配置系数（将领）'!K731,IF($H731="弓将",'[5]配置系数（将领）'!K731,"")))</f>
        <v>0</v>
      </c>
      <c r="M731" s="208">
        <f>IF($H731="步将",'[3]配置系数（将领）'!L731,IF($H731="骑将",'[4]配置系数（将领）'!L731,IF($H731="弓将",'[5]配置系数（将领）'!L731,"")))</f>
        <v>0</v>
      </c>
      <c r="N731" s="208" t="str">
        <f ca="1">IF($H731="步将",'[3]配置系数（将领）'!M731,IF($H731="骑将",'[4]配置系数（将领）'!M731,IF($H731="弓将",'[5]配置系数（将领）'!M731,"")))</f>
        <v>8+9.5+11+12.5+14+15.5+17+18.5+20+21.5+23+24.5+26+27.5+29+30.5+32</v>
      </c>
      <c r="O731" s="206">
        <f t="shared" ca="1" si="45"/>
        <v>1</v>
      </c>
      <c r="Q731" s="208" t="str">
        <f ca="1">IF($H731="步将",'[3]配置系数（将领）'!P731,IF($H731="骑将",'[4]配置系数（将领）'!P731,IF($H731="弓将",'[5]配置系数（将领）'!P731,"")))</f>
        <v/>
      </c>
      <c r="R731" s="208" t="str">
        <f ca="1">IF($H731="步将",'[3]配置系数（将领）'!Q731,IF($H731="骑将",'[4]配置系数（将领）'!Q731,IF($H731="弓将",'[5]配置系数（将领）'!Q731,"")))</f>
        <v/>
      </c>
      <c r="S731" s="208">
        <f>IF($H731="步将",'[3]配置系数（将领）'!R731,IF($H731="骑将",'[4]配置系数（将领）'!R731,IF($H731="弓将",'[5]配置系数（将领）'!R731,"")))</f>
        <v>0</v>
      </c>
      <c r="T731" s="208">
        <f>IF($H731="步将",'[3]配置系数（将领）'!S731,IF($H731="骑将",'[4]配置系数（将领）'!S731,IF($H731="弓将",'[5]配置系数（将领）'!S731,"")))</f>
        <v>0</v>
      </c>
      <c r="U731" s="208" t="str">
        <f ca="1">IF($H731="步将",'[3]配置系数（将领）'!T731,IF($H731="骑将",'[4]配置系数（将领）'!T731,IF($H731="弓将",'[5]配置系数（将领）'!T731,"")))</f>
        <v/>
      </c>
      <c r="V731" s="206">
        <f t="shared" ca="1" si="46"/>
        <v>1</v>
      </c>
      <c r="X731" s="208" t="str">
        <f ca="1">IF($H731="步将",'[3]配置系数（将领）'!W731,IF($H731="骑将",'[4]配置系数（将领）'!W731,IF($H731="弓将",'[5]配置系数（将领）'!W731,"")))</f>
        <v/>
      </c>
      <c r="Y731" s="208" t="str">
        <f ca="1">IF($H731="步将",'[3]配置系数（将领）'!X731,IF($H731="骑将",'[4]配置系数（将领）'!X731,IF($H731="弓将",'[5]配置系数（将领）'!X731,"")))</f>
        <v/>
      </c>
      <c r="Z731" s="208">
        <f>IF($H731="步将",'[3]配置系数（将领）'!Y731,IF($H731="骑将",'[4]配置系数（将领）'!Y731,IF($H731="弓将",'[5]配置系数（将领）'!Y731,"")))</f>
        <v>0</v>
      </c>
      <c r="AA731" s="208">
        <f>IF($H731="步将",'[3]配置系数（将领）'!Z731,IF($H731="骑将",'[4]配置系数（将领）'!Z731,IF($H731="弓将",'[5]配置系数（将领）'!Z731,"")))</f>
        <v>0</v>
      </c>
      <c r="AB731" s="208" t="str">
        <f ca="1">IF($H731="步将",'[3]配置系数（将领）'!AA731,IF($H731="骑将",'[4]配置系数（将领）'!AA731,IF($H731="弓将",'[5]配置系数（将领）'!AA731,"")))</f>
        <v/>
      </c>
      <c r="AC731" s="206">
        <f t="shared" ca="1" si="47"/>
        <v>1</v>
      </c>
    </row>
    <row r="732" spans="3:29" x14ac:dyDescent="0.15">
      <c r="C732" s="107">
        <v>724</v>
      </c>
      <c r="D732" s="69">
        <f>IFERROR(MATCH(C732,索引!J:J,0),D731)</f>
        <v>64</v>
      </c>
      <c r="E732" s="69">
        <f t="shared" si="44"/>
        <v>5</v>
      </c>
      <c r="F732" s="69">
        <f>INDEX(索引!$F:$F,D732,1)</f>
        <v>10057</v>
      </c>
      <c r="G732" s="69" t="str">
        <f>INDEX(索引!$E:$E,D732,1)</f>
        <v>袁术</v>
      </c>
      <c r="H732" s="69" t="str">
        <f>INDEX(索引!$G:$G,D732,1)</f>
        <v>弓将</v>
      </c>
      <c r="J732" s="208" t="str">
        <f ca="1">IF($H732="步将",'[3]配置系数（将领）'!I732,IF($H732="骑将",'[4]配置系数（将领）'!I732,IF($H732="弓将",'[5]配置系数（将领）'!I732,"")))</f>
        <v>1005700000401</v>
      </c>
      <c r="K732" s="208" t="str">
        <f ca="1">IF($H732="步将",'[3]配置系数（将领）'!J732,IF($H732="骑将",'[4]配置系数（将领）'!J732,IF($H732="弓将",'[5]配置系数（将领）'!J732,"")))</f>
        <v>被动技能2:武将率领弓兵时，弓兵的攻击速度增加8；率领弩兵时，弩兵攻击无视20%护甲。</v>
      </c>
      <c r="L732" s="208">
        <f>IF($H732="步将",'[3]配置系数（将领）'!K732,IF($H732="骑将",'[4]配置系数（将领）'!K732,IF($H732="弓将",'[5]配置系数（将领）'!K732,"")))</f>
        <v>0</v>
      </c>
      <c r="M732" s="208">
        <f>IF($H732="步将",'[3]配置系数（将领）'!L732,IF($H732="骑将",'[4]配置系数（将领）'!L732,IF($H732="弓将",'[5]配置系数（将领）'!L732,"")))</f>
        <v>0</v>
      </c>
      <c r="N732" s="208" t="str">
        <f ca="1">IF($H732="步将",'[3]配置系数（将领）'!M732,IF($H732="骑将",'[4]配置系数（将领）'!M732,IF($H732="弓将",'[5]配置系数（将领）'!M732,"")))</f>
        <v>8+8+8+8+8+8+8+8+8+8+8+8+8+8+8+8+8</v>
      </c>
      <c r="O732" s="206">
        <f t="shared" ca="1" si="45"/>
        <v>1</v>
      </c>
      <c r="Q732" s="208" t="str">
        <f ca="1">IF($H732="步将",'[3]配置系数（将领）'!P732,IF($H732="骑将",'[4]配置系数（将领）'!P732,IF($H732="弓将",'[5]配置系数（将领）'!P732,"")))</f>
        <v>1005700000402</v>
      </c>
      <c r="R732" s="208" t="str">
        <f ca="1">IF($H732="步将",'[3]配置系数（将领）'!Q732,IF($H732="骑将",'[4]配置系数（将领）'!Q732,IF($H732="弓将",'[5]配置系数（将领）'!Q732,"")))</f>
        <v>被动技能2:武将率领弓兵时，弓兵的攻击速度增加8；率领弩兵时，弩兵攻击无视20%护甲。</v>
      </c>
      <c r="S732" s="208">
        <f>IF($H732="步将",'[3]配置系数（将领）'!R732,IF($H732="骑将",'[4]配置系数（将领）'!R732,IF($H732="弓将",'[5]配置系数（将领）'!R732,"")))</f>
        <v>0</v>
      </c>
      <c r="T732" s="208">
        <f>IF($H732="步将",'[3]配置系数（将领）'!S732,IF($H732="骑将",'[4]配置系数（将领）'!S732,IF($H732="弓将",'[5]配置系数（将领）'!S732,"")))</f>
        <v>0</v>
      </c>
      <c r="U732" s="208" t="str">
        <f ca="1">IF($H732="步将",'[3]配置系数（将领）'!T732,IF($H732="骑将",'[4]配置系数（将领）'!T732,IF($H732="弓将",'[5]配置系数（将领）'!T732,"")))</f>
        <v>0.2+0.2+0.2+0.2+0.2+0.2+0.2+0.2+0.2+0.2+0.2+0.2+0.2+0.2+0.2+0.2+0.2</v>
      </c>
      <c r="V732" s="206">
        <f t="shared" ca="1" si="46"/>
        <v>1</v>
      </c>
      <c r="X732" s="208" t="str">
        <f ca="1">IF($H732="步将",'[3]配置系数（将领）'!W732,IF($H732="骑将",'[4]配置系数（将领）'!W732,IF($H732="弓将",'[5]配置系数（将领）'!W732,"")))</f>
        <v/>
      </c>
      <c r="Y732" s="208" t="str">
        <f ca="1">IF($H732="步将",'[3]配置系数（将领）'!X732,IF($H732="骑将",'[4]配置系数（将领）'!X732,IF($H732="弓将",'[5]配置系数（将领）'!X732,"")))</f>
        <v/>
      </c>
      <c r="Z732" s="208">
        <f>IF($H732="步将",'[3]配置系数（将领）'!Y732,IF($H732="骑将",'[4]配置系数（将领）'!Y732,IF($H732="弓将",'[5]配置系数（将领）'!Y732,"")))</f>
        <v>0</v>
      </c>
      <c r="AA732" s="208">
        <f>IF($H732="步将",'[3]配置系数（将领）'!Z732,IF($H732="骑将",'[4]配置系数（将领）'!Z732,IF($H732="弓将",'[5]配置系数（将领）'!Z732,"")))</f>
        <v>0</v>
      </c>
      <c r="AB732" s="208" t="str">
        <f ca="1">IF($H732="步将",'[3]配置系数（将领）'!AA732,IF($H732="骑将",'[4]配置系数（将领）'!AA732,IF($H732="弓将",'[5]配置系数（将领）'!AA732,"")))</f>
        <v/>
      </c>
      <c r="AC732" s="206">
        <f t="shared" ca="1" si="47"/>
        <v>1</v>
      </c>
    </row>
    <row r="733" spans="3:29" x14ac:dyDescent="0.15">
      <c r="C733" s="107">
        <v>725</v>
      </c>
      <c r="D733" s="69">
        <f>IFERROR(MATCH(C733,索引!J:J,0),D732)</f>
        <v>64</v>
      </c>
      <c r="E733" s="69">
        <f t="shared" si="44"/>
        <v>6</v>
      </c>
      <c r="F733" s="69">
        <f>INDEX(索引!$F:$F,D733,1)</f>
        <v>10057</v>
      </c>
      <c r="G733" s="69" t="str">
        <f>INDEX(索引!$E:$E,D733,1)</f>
        <v>袁术</v>
      </c>
      <c r="H733" s="69" t="str">
        <f>INDEX(索引!$G:$G,D733,1)</f>
        <v>弓将</v>
      </c>
      <c r="J733" s="208" t="str">
        <f ca="1">IF($H733="步将",'[3]配置系数（将领）'!I733,IF($H733="骑将",'[4]配置系数（将领）'!I733,IF($H733="弓将",'[5]配置系数（将领）'!I733,"")))</f>
        <v>1005700000501</v>
      </c>
      <c r="K733" s="208" t="str">
        <f ca="1">IF($H733="步将",'[3]配置系数（将领）'!J733,IF($H733="骑将",'[4]配置系数（将领）'!J733,IF($H733="弓将",'[5]配置系数（将领）'!J733,"")))</f>
        <v>被动技能3:兵马未动，粮草先行,自身治疗效果提升12%，增益效果时长延长12%。</v>
      </c>
      <c r="L733" s="208">
        <f>IF($H733="步将",'[3]配置系数（将领）'!K733,IF($H733="骑将",'[4]配置系数（将领）'!K733,IF($H733="弓将",'[5]配置系数（将领）'!K733,"")))</f>
        <v>0</v>
      </c>
      <c r="M733" s="208">
        <f>IF($H733="步将",'[3]配置系数（将领）'!L733,IF($H733="骑将",'[4]配置系数（将领）'!L733,IF($H733="弓将",'[5]配置系数（将领）'!L733,"")))</f>
        <v>0</v>
      </c>
      <c r="N733" s="208" t="str">
        <f ca="1">IF($H733="步将",'[3]配置系数（将领）'!M733,IF($H733="骑将",'[4]配置系数（将领）'!M733,IF($H733="弓将",'[5]配置系数（将领）'!M733,"")))</f>
        <v>0.12+0.12+0.12+0.12+0.12+0.12+0.12+0.12+0.12+0.12+0.12+0.12+0.12+0.12+0.12+0.12+0.12</v>
      </c>
      <c r="O733" s="206">
        <f t="shared" ca="1" si="45"/>
        <v>1</v>
      </c>
      <c r="Q733" s="208" t="str">
        <f ca="1">IF($H733="步将",'[3]配置系数（将领）'!P733,IF($H733="骑将",'[4]配置系数（将领）'!P733,IF($H733="弓将",'[5]配置系数（将领）'!P733,"")))</f>
        <v/>
      </c>
      <c r="R733" s="208" t="str">
        <f ca="1">IF($H733="步将",'[3]配置系数（将领）'!Q733,IF($H733="骑将",'[4]配置系数（将领）'!Q733,IF($H733="弓将",'[5]配置系数（将领）'!Q733,"")))</f>
        <v/>
      </c>
      <c r="S733" s="208">
        <f>IF($H733="步将",'[3]配置系数（将领）'!R733,IF($H733="骑将",'[4]配置系数（将领）'!R733,IF($H733="弓将",'[5]配置系数（将领）'!R733,"")))</f>
        <v>0</v>
      </c>
      <c r="T733" s="208">
        <f>IF($H733="步将",'[3]配置系数（将领）'!S733,IF($H733="骑将",'[4]配置系数（将领）'!S733,IF($H733="弓将",'[5]配置系数（将领）'!S733,"")))</f>
        <v>0</v>
      </c>
      <c r="U733" s="208" t="str">
        <f ca="1">IF($H733="步将",'[3]配置系数（将领）'!T733,IF($H733="骑将",'[4]配置系数（将领）'!T733,IF($H733="弓将",'[5]配置系数（将领）'!T733,"")))</f>
        <v/>
      </c>
      <c r="V733" s="206">
        <f t="shared" ca="1" si="46"/>
        <v>1</v>
      </c>
      <c r="X733" s="208" t="str">
        <f ca="1">IF($H733="步将",'[3]配置系数（将领）'!W733,IF($H733="骑将",'[4]配置系数（将领）'!W733,IF($H733="弓将",'[5]配置系数（将领）'!W733,"")))</f>
        <v/>
      </c>
      <c r="Y733" s="208" t="str">
        <f ca="1">IF($H733="步将",'[3]配置系数（将领）'!X733,IF($H733="骑将",'[4]配置系数（将领）'!X733,IF($H733="弓将",'[5]配置系数（将领）'!X733,"")))</f>
        <v/>
      </c>
      <c r="Z733" s="208">
        <f>IF($H733="步将",'[3]配置系数（将领）'!Y733,IF($H733="骑将",'[4]配置系数（将领）'!Y733,IF($H733="弓将",'[5]配置系数（将领）'!Y733,"")))</f>
        <v>0</v>
      </c>
      <c r="AA733" s="208">
        <f>IF($H733="步将",'[3]配置系数（将领）'!Z733,IF($H733="骑将",'[4]配置系数（将领）'!Z733,IF($H733="弓将",'[5]配置系数（将领）'!Z733,"")))</f>
        <v>0</v>
      </c>
      <c r="AB733" s="208" t="str">
        <f ca="1">IF($H733="步将",'[3]配置系数（将领）'!AA733,IF($H733="骑将",'[4]配置系数（将领）'!AA733,IF($H733="弓将",'[5]配置系数（将领）'!AA733,"")))</f>
        <v/>
      </c>
      <c r="AC733" s="206">
        <f t="shared" ca="1" si="47"/>
        <v>1</v>
      </c>
    </row>
    <row r="734" spans="3:29" x14ac:dyDescent="0.15">
      <c r="C734" s="107">
        <v>726</v>
      </c>
      <c r="D734" s="69">
        <f>IFERROR(MATCH(C734,索引!J:J,0),D733)</f>
        <v>64</v>
      </c>
      <c r="E734" s="69">
        <f t="shared" si="44"/>
        <v>7</v>
      </c>
      <c r="F734" s="69">
        <f>INDEX(索引!$F:$F,D734,1)</f>
        <v>10057</v>
      </c>
      <c r="G734" s="69" t="str">
        <f>INDEX(索引!$E:$E,D734,1)</f>
        <v>袁术</v>
      </c>
      <c r="H734" s="69" t="str">
        <f>INDEX(索引!$G:$G,D734,1)</f>
        <v>弓将</v>
      </c>
      <c r="J734" s="208" t="str">
        <f ca="1">IF($H734="步将",'[3]配置系数（将领）'!I734,IF($H734="骑将",'[4]配置系数（将领）'!I734,IF($H734="弓将",'[5]配置系数（将领）'!I734,"")))</f>
        <v>1005700000502</v>
      </c>
      <c r="K734" s="208" t="str">
        <f ca="1">IF($H734="步将",'[3]配置系数（将领）'!J734,IF($H734="骑将",'[4]配置系数（将领）'!J734,IF($H734="弓将",'[5]配置系数（将领）'!J734,"")))</f>
        <v>被动技能3:兵马未动，粮草先行,自身治疗效果提升12%，增益效果时长延长12%。</v>
      </c>
      <c r="L734" s="208">
        <f>IF($H734="步将",'[3]配置系数（将领）'!K734,IF($H734="骑将",'[4]配置系数（将领）'!K734,IF($H734="弓将",'[5]配置系数（将领）'!K734,"")))</f>
        <v>0</v>
      </c>
      <c r="M734" s="208">
        <f>IF($H734="步将",'[3]配置系数（将领）'!L734,IF($H734="骑将",'[4]配置系数（将领）'!L734,IF($H734="弓将",'[5]配置系数（将领）'!L734,"")))</f>
        <v>0</v>
      </c>
      <c r="N734" s="208" t="str">
        <f ca="1">IF($H734="步将",'[3]配置系数（将领）'!M734,IF($H734="骑将",'[4]配置系数（将领）'!M734,IF($H734="弓将",'[5]配置系数（将领）'!M734,"")))</f>
        <v>0.12+0.12+0.12+0.12+0.12+0.12+0.12+0.12+0.12+0.12+0.12+0.12+0.12+0.12+0.12+0.12+0.12</v>
      </c>
      <c r="O734" s="206">
        <f t="shared" ca="1" si="45"/>
        <v>1</v>
      </c>
      <c r="Q734" s="208" t="str">
        <f ca="1">IF($H734="步将",'[3]配置系数（将领）'!P734,IF($H734="骑将",'[4]配置系数（将领）'!P734,IF($H734="弓将",'[5]配置系数（将领）'!P734,"")))</f>
        <v/>
      </c>
      <c r="R734" s="208" t="str">
        <f ca="1">IF($H734="步将",'[3]配置系数（将领）'!Q734,IF($H734="骑将",'[4]配置系数（将领）'!Q734,IF($H734="弓将",'[5]配置系数（将领）'!Q734,"")))</f>
        <v/>
      </c>
      <c r="S734" s="208">
        <f>IF($H734="步将",'[3]配置系数（将领）'!R734,IF($H734="骑将",'[4]配置系数（将领）'!R734,IF($H734="弓将",'[5]配置系数（将领）'!R734,"")))</f>
        <v>0</v>
      </c>
      <c r="T734" s="208">
        <f>IF($H734="步将",'[3]配置系数（将领）'!S734,IF($H734="骑将",'[4]配置系数（将领）'!S734,IF($H734="弓将",'[5]配置系数（将领）'!S734,"")))</f>
        <v>0</v>
      </c>
      <c r="U734" s="208" t="str">
        <f ca="1">IF($H734="步将",'[3]配置系数（将领）'!T734,IF($H734="骑将",'[4]配置系数（将领）'!T734,IF($H734="弓将",'[5]配置系数（将领）'!T734,"")))</f>
        <v/>
      </c>
      <c r="V734" s="206">
        <f t="shared" ca="1" si="46"/>
        <v>1</v>
      </c>
      <c r="X734" s="208" t="str">
        <f ca="1">IF($H734="步将",'[3]配置系数（将领）'!W734,IF($H734="骑将",'[4]配置系数（将领）'!W734,IF($H734="弓将",'[5]配置系数（将领）'!W734,"")))</f>
        <v/>
      </c>
      <c r="Y734" s="208" t="str">
        <f ca="1">IF($H734="步将",'[3]配置系数（将领）'!X734,IF($H734="骑将",'[4]配置系数（将领）'!X734,IF($H734="弓将",'[5]配置系数（将领）'!X734,"")))</f>
        <v/>
      </c>
      <c r="Z734" s="208">
        <f>IF($H734="步将",'[3]配置系数（将领）'!Y734,IF($H734="骑将",'[4]配置系数（将领）'!Y734,IF($H734="弓将",'[5]配置系数（将领）'!Y734,"")))</f>
        <v>0</v>
      </c>
      <c r="AA734" s="208">
        <f>IF($H734="步将",'[3]配置系数（将领）'!Z734,IF($H734="骑将",'[4]配置系数（将领）'!Z734,IF($H734="弓将",'[5]配置系数（将领）'!Z734,"")))</f>
        <v>0</v>
      </c>
      <c r="AB734" s="208" t="str">
        <f ca="1">IF($H734="步将",'[3]配置系数（将领）'!AA734,IF($H734="骑将",'[4]配置系数（将领）'!AA734,IF($H734="弓将",'[5]配置系数（将领）'!AA734,"")))</f>
        <v/>
      </c>
      <c r="AC734" s="206">
        <f t="shared" ca="1" si="47"/>
        <v>1</v>
      </c>
    </row>
    <row r="735" spans="3:29" x14ac:dyDescent="0.15">
      <c r="C735" s="107">
        <v>727</v>
      </c>
      <c r="D735" s="69">
        <f>IFERROR(MATCH(C735,索引!J:J,0),D734)</f>
        <v>64</v>
      </c>
      <c r="E735" s="69">
        <f t="shared" si="44"/>
        <v>8</v>
      </c>
      <c r="F735" s="69">
        <f>INDEX(索引!$F:$F,D735,1)</f>
        <v>10057</v>
      </c>
      <c r="G735" s="69" t="str">
        <f>INDEX(索引!$E:$E,D735,1)</f>
        <v>袁术</v>
      </c>
      <c r="H735" s="69" t="str">
        <f>INDEX(索引!$G:$G,D735,1)</f>
        <v>弓将</v>
      </c>
      <c r="J735" s="208" t="str">
        <f ca="1">IF($H735="步将",'[3]配置系数（将领）'!I735,IF($H735="骑将",'[4]配置系数（将领）'!I735,IF($H735="弓将",'[5]配置系数（将领）'!I735,"")))</f>
        <v/>
      </c>
      <c r="K735" s="208" t="str">
        <f ca="1">IF($H735="步将",'[3]配置系数（将领）'!J735,IF($H735="骑将",'[4]配置系数（将领）'!J735,IF($H735="弓将",'[5]配置系数（将领）'!J735,"")))</f>
        <v/>
      </c>
      <c r="L735" s="208">
        <f>IF($H735="步将",'[3]配置系数（将领）'!K735,IF($H735="骑将",'[4]配置系数（将领）'!K735,IF($H735="弓将",'[5]配置系数（将领）'!K735,"")))</f>
        <v>0</v>
      </c>
      <c r="M735" s="208">
        <f>IF($H735="步将",'[3]配置系数（将领）'!L735,IF($H735="骑将",'[4]配置系数（将领）'!L735,IF($H735="弓将",'[5]配置系数（将领）'!L735,"")))</f>
        <v>0</v>
      </c>
      <c r="N735" s="208" t="str">
        <f ca="1">IF($H735="步将",'[3]配置系数（将领）'!M735,IF($H735="骑将",'[4]配置系数（将领）'!M735,IF($H735="弓将",'[5]配置系数（将领）'!M735,"")))</f>
        <v/>
      </c>
      <c r="O735" s="206">
        <f t="shared" ca="1" si="45"/>
        <v>1</v>
      </c>
      <c r="Q735" s="208" t="str">
        <f ca="1">IF($H735="步将",'[3]配置系数（将领）'!P735,IF($H735="骑将",'[4]配置系数（将领）'!P735,IF($H735="弓将",'[5]配置系数（将领）'!P735,"")))</f>
        <v/>
      </c>
      <c r="R735" s="208" t="str">
        <f ca="1">IF($H735="步将",'[3]配置系数（将领）'!Q735,IF($H735="骑将",'[4]配置系数（将领）'!Q735,IF($H735="弓将",'[5]配置系数（将领）'!Q735,"")))</f>
        <v/>
      </c>
      <c r="S735" s="208">
        <f>IF($H735="步将",'[3]配置系数（将领）'!R735,IF($H735="骑将",'[4]配置系数（将领）'!R735,IF($H735="弓将",'[5]配置系数（将领）'!R735,"")))</f>
        <v>0</v>
      </c>
      <c r="T735" s="208">
        <f>IF($H735="步将",'[3]配置系数（将领）'!S735,IF($H735="骑将",'[4]配置系数（将领）'!S735,IF($H735="弓将",'[5]配置系数（将领）'!S735,"")))</f>
        <v>0</v>
      </c>
      <c r="U735" s="208" t="str">
        <f ca="1">IF($H735="步将",'[3]配置系数（将领）'!T735,IF($H735="骑将",'[4]配置系数（将领）'!T735,IF($H735="弓将",'[5]配置系数（将领）'!T735,"")))</f>
        <v/>
      </c>
      <c r="V735" s="206">
        <f t="shared" ca="1" si="46"/>
        <v>1</v>
      </c>
      <c r="X735" s="208" t="str">
        <f ca="1">IF($H735="步将",'[3]配置系数（将领）'!W735,IF($H735="骑将",'[4]配置系数（将领）'!W735,IF($H735="弓将",'[5]配置系数（将领）'!W735,"")))</f>
        <v/>
      </c>
      <c r="Y735" s="208" t="str">
        <f ca="1">IF($H735="步将",'[3]配置系数（将领）'!X735,IF($H735="骑将",'[4]配置系数（将领）'!X735,IF($H735="弓将",'[5]配置系数（将领）'!X735,"")))</f>
        <v/>
      </c>
      <c r="Z735" s="208">
        <f>IF($H735="步将",'[3]配置系数（将领）'!Y735,IF($H735="骑将",'[4]配置系数（将领）'!Y735,IF($H735="弓将",'[5]配置系数（将领）'!Y735,"")))</f>
        <v>0</v>
      </c>
      <c r="AA735" s="208">
        <f>IF($H735="步将",'[3]配置系数（将领）'!Z735,IF($H735="骑将",'[4]配置系数（将领）'!Z735,IF($H735="弓将",'[5]配置系数（将领）'!Z735,"")))</f>
        <v>0</v>
      </c>
      <c r="AB735" s="208" t="str">
        <f ca="1">IF($H735="步将",'[3]配置系数（将领）'!AA735,IF($H735="骑将",'[4]配置系数（将领）'!AA735,IF($H735="弓将",'[5]配置系数（将领）'!AA735,"")))</f>
        <v/>
      </c>
      <c r="AC735" s="206">
        <f t="shared" ca="1" si="47"/>
        <v>1</v>
      </c>
    </row>
    <row r="736" spans="3:29" x14ac:dyDescent="0.15">
      <c r="C736" s="107">
        <v>728</v>
      </c>
      <c r="D736" s="69">
        <f>IFERROR(MATCH(C736,索引!J:J,0),D735)</f>
        <v>64</v>
      </c>
      <c r="E736" s="69">
        <f t="shared" si="44"/>
        <v>9</v>
      </c>
      <c r="F736" s="69">
        <f>INDEX(索引!$F:$F,D736,1)</f>
        <v>10057</v>
      </c>
      <c r="G736" s="69" t="str">
        <f>INDEX(索引!$E:$E,D736,1)</f>
        <v>袁术</v>
      </c>
      <c r="H736" s="69" t="str">
        <f>INDEX(索引!$G:$G,D736,1)</f>
        <v>弓将</v>
      </c>
      <c r="J736" s="208" t="str">
        <f ca="1">IF($H736="步将",'[3]配置系数（将领）'!I736,IF($H736="骑将",'[4]配置系数（将领）'!I736,IF($H736="弓将",'[5]配置系数（将领）'!I736,"")))</f>
        <v/>
      </c>
      <c r="K736" s="208" t="str">
        <f ca="1">IF($H736="步将",'[3]配置系数（将领）'!J736,IF($H736="骑将",'[4]配置系数（将领）'!J736,IF($H736="弓将",'[5]配置系数（将领）'!J736,"")))</f>
        <v/>
      </c>
      <c r="L736" s="208">
        <f>IF($H736="步将",'[3]配置系数（将领）'!K736,IF($H736="骑将",'[4]配置系数（将领）'!K736,IF($H736="弓将",'[5]配置系数（将领）'!K736,"")))</f>
        <v>0</v>
      </c>
      <c r="M736" s="208">
        <f>IF($H736="步将",'[3]配置系数（将领）'!L736,IF($H736="骑将",'[4]配置系数（将领）'!L736,IF($H736="弓将",'[5]配置系数（将领）'!L736,"")))</f>
        <v>0</v>
      </c>
      <c r="N736" s="208" t="str">
        <f ca="1">IF($H736="步将",'[3]配置系数（将领）'!M736,IF($H736="骑将",'[4]配置系数（将领）'!M736,IF($H736="弓将",'[5]配置系数（将领）'!M736,"")))</f>
        <v/>
      </c>
      <c r="O736" s="206">
        <f t="shared" ca="1" si="45"/>
        <v>1</v>
      </c>
      <c r="Q736" s="208" t="str">
        <f ca="1">IF($H736="步将",'[3]配置系数（将领）'!P736,IF($H736="骑将",'[4]配置系数（将领）'!P736,IF($H736="弓将",'[5]配置系数（将领）'!P736,"")))</f>
        <v/>
      </c>
      <c r="R736" s="208" t="str">
        <f ca="1">IF($H736="步将",'[3]配置系数（将领）'!Q736,IF($H736="骑将",'[4]配置系数（将领）'!Q736,IF($H736="弓将",'[5]配置系数（将领）'!Q736,"")))</f>
        <v/>
      </c>
      <c r="S736" s="208">
        <f>IF($H736="步将",'[3]配置系数（将领）'!R736,IF($H736="骑将",'[4]配置系数（将领）'!R736,IF($H736="弓将",'[5]配置系数（将领）'!R736,"")))</f>
        <v>0</v>
      </c>
      <c r="T736" s="208">
        <f>IF($H736="步将",'[3]配置系数（将领）'!S736,IF($H736="骑将",'[4]配置系数（将领）'!S736,IF($H736="弓将",'[5]配置系数（将领）'!S736,"")))</f>
        <v>0</v>
      </c>
      <c r="U736" s="208" t="str">
        <f ca="1">IF($H736="步将",'[3]配置系数（将领）'!T736,IF($H736="骑将",'[4]配置系数（将领）'!T736,IF($H736="弓将",'[5]配置系数（将领）'!T736,"")))</f>
        <v/>
      </c>
      <c r="V736" s="206">
        <f t="shared" ca="1" si="46"/>
        <v>1</v>
      </c>
      <c r="X736" s="208" t="str">
        <f ca="1">IF($H736="步将",'[3]配置系数（将领）'!W736,IF($H736="骑将",'[4]配置系数（将领）'!W736,IF($H736="弓将",'[5]配置系数（将领）'!W736,"")))</f>
        <v/>
      </c>
      <c r="Y736" s="208" t="str">
        <f ca="1">IF($H736="步将",'[3]配置系数（将领）'!X736,IF($H736="骑将",'[4]配置系数（将领）'!X736,IF($H736="弓将",'[5]配置系数（将领）'!X736,"")))</f>
        <v/>
      </c>
      <c r="Z736" s="208">
        <f>IF($H736="步将",'[3]配置系数（将领）'!Y736,IF($H736="骑将",'[4]配置系数（将领）'!Y736,IF($H736="弓将",'[5]配置系数（将领）'!Y736,"")))</f>
        <v>0</v>
      </c>
      <c r="AA736" s="208">
        <f>IF($H736="步将",'[3]配置系数（将领）'!Z736,IF($H736="骑将",'[4]配置系数（将领）'!Z736,IF($H736="弓将",'[5]配置系数（将领）'!Z736,"")))</f>
        <v>0</v>
      </c>
      <c r="AB736" s="208" t="str">
        <f ca="1">IF($H736="步将",'[3]配置系数（将领）'!AA736,IF($H736="骑将",'[4]配置系数（将领）'!AA736,IF($H736="弓将",'[5]配置系数（将领）'!AA736,"")))</f>
        <v/>
      </c>
      <c r="AC736" s="206">
        <f t="shared" ca="1" si="47"/>
        <v>1</v>
      </c>
    </row>
    <row r="737" spans="3:29" x14ac:dyDescent="0.15">
      <c r="C737" s="107">
        <v>729</v>
      </c>
      <c r="D737" s="69">
        <f>IFERROR(MATCH(C737,索引!J:J,0),D736)</f>
        <v>64</v>
      </c>
      <c r="E737" s="69">
        <f t="shared" si="44"/>
        <v>10</v>
      </c>
      <c r="F737" s="69">
        <f>INDEX(索引!$F:$F,D737,1)</f>
        <v>10057</v>
      </c>
      <c r="G737" s="69" t="str">
        <f>INDEX(索引!$E:$E,D737,1)</f>
        <v>袁术</v>
      </c>
      <c r="H737" s="69" t="str">
        <f>INDEX(索引!$G:$G,D737,1)</f>
        <v>弓将</v>
      </c>
      <c r="J737" s="208" t="str">
        <f ca="1">IF($H737="步将",'[3]配置系数（将领）'!I737,IF($H737="骑将",'[4]配置系数（将领）'!I737,IF($H737="弓将",'[5]配置系数（将领）'!I737,"")))</f>
        <v/>
      </c>
      <c r="K737" s="208" t="str">
        <f ca="1">IF($H737="步将",'[3]配置系数（将领）'!J737,IF($H737="骑将",'[4]配置系数（将领）'!J737,IF($H737="弓将",'[5]配置系数（将领）'!J737,"")))</f>
        <v/>
      </c>
      <c r="L737" s="208">
        <f>IF($H737="步将",'[3]配置系数（将领）'!K737,IF($H737="骑将",'[4]配置系数（将领）'!K737,IF($H737="弓将",'[5]配置系数（将领）'!K737,"")))</f>
        <v>0</v>
      </c>
      <c r="M737" s="208">
        <f>IF($H737="步将",'[3]配置系数（将领）'!L737,IF($H737="骑将",'[4]配置系数（将领）'!L737,IF($H737="弓将",'[5]配置系数（将领）'!L737,"")))</f>
        <v>0</v>
      </c>
      <c r="N737" s="208" t="str">
        <f ca="1">IF($H737="步将",'[3]配置系数（将领）'!M737,IF($H737="骑将",'[4]配置系数（将领）'!M737,IF($H737="弓将",'[5]配置系数（将领）'!M737,"")))</f>
        <v/>
      </c>
      <c r="O737" s="206">
        <f t="shared" ca="1" si="45"/>
        <v>1</v>
      </c>
      <c r="Q737" s="208" t="str">
        <f ca="1">IF($H737="步将",'[3]配置系数（将领）'!P737,IF($H737="骑将",'[4]配置系数（将领）'!P737,IF($H737="弓将",'[5]配置系数（将领）'!P737,"")))</f>
        <v/>
      </c>
      <c r="R737" s="208" t="str">
        <f ca="1">IF($H737="步将",'[3]配置系数（将领）'!Q737,IF($H737="骑将",'[4]配置系数（将领）'!Q737,IF($H737="弓将",'[5]配置系数（将领）'!Q737,"")))</f>
        <v/>
      </c>
      <c r="S737" s="208">
        <f>IF($H737="步将",'[3]配置系数（将领）'!R737,IF($H737="骑将",'[4]配置系数（将领）'!R737,IF($H737="弓将",'[5]配置系数（将领）'!R737,"")))</f>
        <v>0</v>
      </c>
      <c r="T737" s="208">
        <f>IF($H737="步将",'[3]配置系数（将领）'!S737,IF($H737="骑将",'[4]配置系数（将领）'!S737,IF($H737="弓将",'[5]配置系数（将领）'!S737,"")))</f>
        <v>0</v>
      </c>
      <c r="U737" s="208" t="str">
        <f ca="1">IF($H737="步将",'[3]配置系数（将领）'!T737,IF($H737="骑将",'[4]配置系数（将领）'!T737,IF($H737="弓将",'[5]配置系数（将领）'!T737,"")))</f>
        <v/>
      </c>
      <c r="V737" s="206">
        <f t="shared" ca="1" si="46"/>
        <v>1</v>
      </c>
      <c r="X737" s="208" t="str">
        <f ca="1">IF($H737="步将",'[3]配置系数（将领）'!W737,IF($H737="骑将",'[4]配置系数（将领）'!W737,IF($H737="弓将",'[5]配置系数（将领）'!W737,"")))</f>
        <v/>
      </c>
      <c r="Y737" s="208" t="str">
        <f ca="1">IF($H737="步将",'[3]配置系数（将领）'!X737,IF($H737="骑将",'[4]配置系数（将领）'!X737,IF($H737="弓将",'[5]配置系数（将领）'!X737,"")))</f>
        <v/>
      </c>
      <c r="Z737" s="208">
        <f>IF($H737="步将",'[3]配置系数（将领）'!Y737,IF($H737="骑将",'[4]配置系数（将领）'!Y737,IF($H737="弓将",'[5]配置系数（将领）'!Y737,"")))</f>
        <v>0</v>
      </c>
      <c r="AA737" s="208">
        <f>IF($H737="步将",'[3]配置系数（将领）'!Z737,IF($H737="骑将",'[4]配置系数（将领）'!Z737,IF($H737="弓将",'[5]配置系数（将领）'!Z737,"")))</f>
        <v>0</v>
      </c>
      <c r="AB737" s="208" t="str">
        <f ca="1">IF($H737="步将",'[3]配置系数（将领）'!AA737,IF($H737="骑将",'[4]配置系数（将领）'!AA737,IF($H737="弓将",'[5]配置系数（将领）'!AA737,"")))</f>
        <v/>
      </c>
      <c r="AC737" s="206">
        <f t="shared" ca="1" si="47"/>
        <v>1</v>
      </c>
    </row>
    <row r="738" spans="3:29" x14ac:dyDescent="0.15">
      <c r="C738" s="107">
        <v>730</v>
      </c>
      <c r="D738" s="69">
        <f>IFERROR(MATCH(C738,索引!J:J,0),D737)</f>
        <v>64</v>
      </c>
      <c r="E738" s="69">
        <f t="shared" si="44"/>
        <v>11</v>
      </c>
      <c r="F738" s="69">
        <f>INDEX(索引!$F:$F,D738,1)</f>
        <v>10057</v>
      </c>
      <c r="G738" s="69" t="str">
        <f>INDEX(索引!$E:$E,D738,1)</f>
        <v>袁术</v>
      </c>
      <c r="H738" s="69" t="str">
        <f>INDEX(索引!$G:$G,D738,1)</f>
        <v>弓将</v>
      </c>
      <c r="J738" s="208" t="str">
        <f ca="1">IF($H738="步将",'[3]配置系数（将领）'!I738,IF($H738="骑将",'[4]配置系数（将领）'!I738,IF($H738="弓将",'[5]配置系数（将领）'!I738,"")))</f>
        <v/>
      </c>
      <c r="K738" s="208" t="str">
        <f ca="1">IF($H738="步将",'[3]配置系数（将领）'!J738,IF($H738="骑将",'[4]配置系数（将领）'!J738,IF($H738="弓将",'[5]配置系数（将领）'!J738,"")))</f>
        <v/>
      </c>
      <c r="L738" s="208">
        <f>IF($H738="步将",'[3]配置系数（将领）'!K738,IF($H738="骑将",'[4]配置系数（将领）'!K738,IF($H738="弓将",'[5]配置系数（将领）'!K738,"")))</f>
        <v>0</v>
      </c>
      <c r="M738" s="208">
        <f>IF($H738="步将",'[3]配置系数（将领）'!L738,IF($H738="骑将",'[4]配置系数（将领）'!L738,IF($H738="弓将",'[5]配置系数（将领）'!L738,"")))</f>
        <v>0</v>
      </c>
      <c r="N738" s="208" t="str">
        <f ca="1">IF($H738="步将",'[3]配置系数（将领）'!M738,IF($H738="骑将",'[4]配置系数（将领）'!M738,IF($H738="弓将",'[5]配置系数（将领）'!M738,"")))</f>
        <v/>
      </c>
      <c r="O738" s="206">
        <f t="shared" ca="1" si="45"/>
        <v>1</v>
      </c>
      <c r="Q738" s="208" t="str">
        <f ca="1">IF($H738="步将",'[3]配置系数（将领）'!P738,IF($H738="骑将",'[4]配置系数（将领）'!P738,IF($H738="弓将",'[5]配置系数（将领）'!P738,"")))</f>
        <v/>
      </c>
      <c r="R738" s="208" t="str">
        <f ca="1">IF($H738="步将",'[3]配置系数（将领）'!Q738,IF($H738="骑将",'[4]配置系数（将领）'!Q738,IF($H738="弓将",'[5]配置系数（将领）'!Q738,"")))</f>
        <v/>
      </c>
      <c r="S738" s="208">
        <f>IF($H738="步将",'[3]配置系数（将领）'!R738,IF($H738="骑将",'[4]配置系数（将领）'!R738,IF($H738="弓将",'[5]配置系数（将领）'!R738,"")))</f>
        <v>0</v>
      </c>
      <c r="T738" s="208">
        <f>IF($H738="步将",'[3]配置系数（将领）'!S738,IF($H738="骑将",'[4]配置系数（将领）'!S738,IF($H738="弓将",'[5]配置系数（将领）'!S738,"")))</f>
        <v>0</v>
      </c>
      <c r="U738" s="208" t="str">
        <f ca="1">IF($H738="步将",'[3]配置系数（将领）'!T738,IF($H738="骑将",'[4]配置系数（将领）'!T738,IF($H738="弓将",'[5]配置系数（将领）'!T738,"")))</f>
        <v/>
      </c>
      <c r="V738" s="206">
        <f t="shared" ca="1" si="46"/>
        <v>1</v>
      </c>
      <c r="X738" s="208" t="str">
        <f ca="1">IF($H738="步将",'[3]配置系数（将领）'!W738,IF($H738="骑将",'[4]配置系数（将领）'!W738,IF($H738="弓将",'[5]配置系数（将领）'!W738,"")))</f>
        <v/>
      </c>
      <c r="Y738" s="208" t="str">
        <f ca="1">IF($H738="步将",'[3]配置系数（将领）'!X738,IF($H738="骑将",'[4]配置系数（将领）'!X738,IF($H738="弓将",'[5]配置系数（将领）'!X738,"")))</f>
        <v/>
      </c>
      <c r="Z738" s="208">
        <f>IF($H738="步将",'[3]配置系数（将领）'!Y738,IF($H738="骑将",'[4]配置系数（将领）'!Y738,IF($H738="弓将",'[5]配置系数（将领）'!Y738,"")))</f>
        <v>0</v>
      </c>
      <c r="AA738" s="208">
        <f>IF($H738="步将",'[3]配置系数（将领）'!Z738,IF($H738="骑将",'[4]配置系数（将领）'!Z738,IF($H738="弓将",'[5]配置系数（将领）'!Z738,"")))</f>
        <v>0</v>
      </c>
      <c r="AB738" s="208" t="str">
        <f ca="1">IF($H738="步将",'[3]配置系数（将领）'!AA738,IF($H738="骑将",'[4]配置系数（将领）'!AA738,IF($H738="弓将",'[5]配置系数（将领）'!AA738,"")))</f>
        <v/>
      </c>
      <c r="AC738" s="206">
        <f t="shared" ca="1" si="47"/>
        <v>1</v>
      </c>
    </row>
    <row r="739" spans="3:29" x14ac:dyDescent="0.15">
      <c r="C739" s="107">
        <v>731</v>
      </c>
      <c r="D739" s="69">
        <f>IFERROR(MATCH(C739,索引!J:J,0),D738)</f>
        <v>64</v>
      </c>
      <c r="E739" s="69">
        <f t="shared" si="44"/>
        <v>12</v>
      </c>
      <c r="F739" s="69">
        <f>INDEX(索引!$F:$F,D739,1)</f>
        <v>10057</v>
      </c>
      <c r="G739" s="69" t="str">
        <f>INDEX(索引!$E:$E,D739,1)</f>
        <v>袁术</v>
      </c>
      <c r="H739" s="69" t="str">
        <f>INDEX(索引!$G:$G,D739,1)</f>
        <v>弓将</v>
      </c>
      <c r="J739" s="208" t="str">
        <f ca="1">IF($H739="步将",'[3]配置系数（将领）'!I739,IF($H739="骑将",'[4]配置系数（将领）'!I739,IF($H739="弓将",'[5]配置系数（将领）'!I739,"")))</f>
        <v/>
      </c>
      <c r="K739" s="208" t="str">
        <f ca="1">IF($H739="步将",'[3]配置系数（将领）'!J739,IF($H739="骑将",'[4]配置系数（将领）'!J739,IF($H739="弓将",'[5]配置系数（将领）'!J739,"")))</f>
        <v/>
      </c>
      <c r="L739" s="208">
        <f>IF($H739="步将",'[3]配置系数（将领）'!K739,IF($H739="骑将",'[4]配置系数（将领）'!K739,IF($H739="弓将",'[5]配置系数（将领）'!K739,"")))</f>
        <v>0</v>
      </c>
      <c r="M739" s="208">
        <f>IF($H739="步将",'[3]配置系数（将领）'!L739,IF($H739="骑将",'[4]配置系数（将领）'!L739,IF($H739="弓将",'[5]配置系数（将领）'!L739,"")))</f>
        <v>0</v>
      </c>
      <c r="N739" s="208" t="str">
        <f ca="1">IF($H739="步将",'[3]配置系数（将领）'!M739,IF($H739="骑将",'[4]配置系数（将领）'!M739,IF($H739="弓将",'[5]配置系数（将领）'!M739,"")))</f>
        <v/>
      </c>
      <c r="O739" s="206">
        <f t="shared" ca="1" si="45"/>
        <v>1</v>
      </c>
      <c r="Q739" s="208" t="str">
        <f ca="1">IF($H739="步将",'[3]配置系数（将领）'!P739,IF($H739="骑将",'[4]配置系数（将领）'!P739,IF($H739="弓将",'[5]配置系数（将领）'!P739,"")))</f>
        <v/>
      </c>
      <c r="R739" s="208" t="str">
        <f ca="1">IF($H739="步将",'[3]配置系数（将领）'!Q739,IF($H739="骑将",'[4]配置系数（将领）'!Q739,IF($H739="弓将",'[5]配置系数（将领）'!Q739,"")))</f>
        <v/>
      </c>
      <c r="S739" s="208">
        <f>IF($H739="步将",'[3]配置系数（将领）'!R739,IF($H739="骑将",'[4]配置系数（将领）'!R739,IF($H739="弓将",'[5]配置系数（将领）'!R739,"")))</f>
        <v>0</v>
      </c>
      <c r="T739" s="208">
        <f>IF($H739="步将",'[3]配置系数（将领）'!S739,IF($H739="骑将",'[4]配置系数（将领）'!S739,IF($H739="弓将",'[5]配置系数（将领）'!S739,"")))</f>
        <v>0</v>
      </c>
      <c r="U739" s="208" t="str">
        <f ca="1">IF($H739="步将",'[3]配置系数（将领）'!T739,IF($H739="骑将",'[4]配置系数（将领）'!T739,IF($H739="弓将",'[5]配置系数（将领）'!T739,"")))</f>
        <v/>
      </c>
      <c r="V739" s="206">
        <f t="shared" ca="1" si="46"/>
        <v>1</v>
      </c>
      <c r="X739" s="208" t="str">
        <f ca="1">IF($H739="步将",'[3]配置系数（将领）'!W739,IF($H739="骑将",'[4]配置系数（将领）'!W739,IF($H739="弓将",'[5]配置系数（将领）'!W739,"")))</f>
        <v/>
      </c>
      <c r="Y739" s="208" t="str">
        <f ca="1">IF($H739="步将",'[3]配置系数（将领）'!X739,IF($H739="骑将",'[4]配置系数（将领）'!X739,IF($H739="弓将",'[5]配置系数（将领）'!X739,"")))</f>
        <v/>
      </c>
      <c r="Z739" s="208">
        <f>IF($H739="步将",'[3]配置系数（将领）'!Y739,IF($H739="骑将",'[4]配置系数（将领）'!Y739,IF($H739="弓将",'[5]配置系数（将领）'!Y739,"")))</f>
        <v>0</v>
      </c>
      <c r="AA739" s="208">
        <f>IF($H739="步将",'[3]配置系数（将领）'!Z739,IF($H739="骑将",'[4]配置系数（将领）'!Z739,IF($H739="弓将",'[5]配置系数（将领）'!Z739,"")))</f>
        <v>0</v>
      </c>
      <c r="AB739" s="208" t="str">
        <f ca="1">IF($H739="步将",'[3]配置系数（将领）'!AA739,IF($H739="骑将",'[4]配置系数（将领）'!AA739,IF($H739="弓将",'[5]配置系数（将领）'!AA739,"")))</f>
        <v/>
      </c>
      <c r="AC739" s="206">
        <f t="shared" ca="1" si="47"/>
        <v>1</v>
      </c>
    </row>
    <row r="740" spans="3:29" x14ac:dyDescent="0.15">
      <c r="C740" s="107">
        <v>732</v>
      </c>
      <c r="D740" s="69">
        <f>IFERROR(MATCH(C740,索引!J:J,0),D739)</f>
        <v>64</v>
      </c>
      <c r="E740" s="69">
        <f t="shared" si="44"/>
        <v>13</v>
      </c>
      <c r="F740" s="69">
        <f>INDEX(索引!$F:$F,D740,1)</f>
        <v>10057</v>
      </c>
      <c r="G740" s="69" t="str">
        <f>INDEX(索引!$E:$E,D740,1)</f>
        <v>袁术</v>
      </c>
      <c r="H740" s="69" t="str">
        <f>INDEX(索引!$G:$G,D740,1)</f>
        <v>弓将</v>
      </c>
      <c r="J740" s="208" t="str">
        <f ca="1">IF($H740="步将",'[3]配置系数（将领）'!I740,IF($H740="骑将",'[4]配置系数（将领）'!I740,IF($H740="弓将",'[5]配置系数（将领）'!I740,"")))</f>
        <v/>
      </c>
      <c r="K740" s="208" t="str">
        <f ca="1">IF($H740="步将",'[3]配置系数（将领）'!J740,IF($H740="骑将",'[4]配置系数（将领）'!J740,IF($H740="弓将",'[5]配置系数（将领）'!J740,"")))</f>
        <v/>
      </c>
      <c r="L740" s="208">
        <f>IF($H740="步将",'[3]配置系数（将领）'!K740,IF($H740="骑将",'[4]配置系数（将领）'!K740,IF($H740="弓将",'[5]配置系数（将领）'!K740,"")))</f>
        <v>0</v>
      </c>
      <c r="M740" s="208">
        <f>IF($H740="步将",'[3]配置系数（将领）'!L740,IF($H740="骑将",'[4]配置系数（将领）'!L740,IF($H740="弓将",'[5]配置系数（将领）'!L740,"")))</f>
        <v>0</v>
      </c>
      <c r="N740" s="208" t="str">
        <f ca="1">IF($H740="步将",'[3]配置系数（将领）'!M740,IF($H740="骑将",'[4]配置系数（将领）'!M740,IF($H740="弓将",'[5]配置系数（将领）'!M740,"")))</f>
        <v/>
      </c>
      <c r="O740" s="206">
        <f t="shared" ca="1" si="45"/>
        <v>1</v>
      </c>
      <c r="Q740" s="208" t="str">
        <f ca="1">IF($H740="步将",'[3]配置系数（将领）'!P740,IF($H740="骑将",'[4]配置系数（将领）'!P740,IF($H740="弓将",'[5]配置系数（将领）'!P740,"")))</f>
        <v/>
      </c>
      <c r="R740" s="208" t="str">
        <f ca="1">IF($H740="步将",'[3]配置系数（将领）'!Q740,IF($H740="骑将",'[4]配置系数（将领）'!Q740,IF($H740="弓将",'[5]配置系数（将领）'!Q740,"")))</f>
        <v/>
      </c>
      <c r="S740" s="208">
        <f>IF($H740="步将",'[3]配置系数（将领）'!R740,IF($H740="骑将",'[4]配置系数（将领）'!R740,IF($H740="弓将",'[5]配置系数（将领）'!R740,"")))</f>
        <v>0</v>
      </c>
      <c r="T740" s="208">
        <f>IF($H740="步将",'[3]配置系数（将领）'!S740,IF($H740="骑将",'[4]配置系数（将领）'!S740,IF($H740="弓将",'[5]配置系数（将领）'!S740,"")))</f>
        <v>0</v>
      </c>
      <c r="U740" s="208" t="str">
        <f ca="1">IF($H740="步将",'[3]配置系数（将领）'!T740,IF($H740="骑将",'[4]配置系数（将领）'!T740,IF($H740="弓将",'[5]配置系数（将领）'!T740,"")))</f>
        <v/>
      </c>
      <c r="V740" s="206">
        <f t="shared" ca="1" si="46"/>
        <v>1</v>
      </c>
      <c r="X740" s="208" t="str">
        <f ca="1">IF($H740="步将",'[3]配置系数（将领）'!W740,IF($H740="骑将",'[4]配置系数（将领）'!W740,IF($H740="弓将",'[5]配置系数（将领）'!W740,"")))</f>
        <v/>
      </c>
      <c r="Y740" s="208" t="str">
        <f ca="1">IF($H740="步将",'[3]配置系数（将领）'!X740,IF($H740="骑将",'[4]配置系数（将领）'!X740,IF($H740="弓将",'[5]配置系数（将领）'!X740,"")))</f>
        <v/>
      </c>
      <c r="Z740" s="208">
        <f>IF($H740="步将",'[3]配置系数（将领）'!Y740,IF($H740="骑将",'[4]配置系数（将领）'!Y740,IF($H740="弓将",'[5]配置系数（将领）'!Y740,"")))</f>
        <v>0</v>
      </c>
      <c r="AA740" s="208">
        <f>IF($H740="步将",'[3]配置系数（将领）'!Z740,IF($H740="骑将",'[4]配置系数（将领）'!Z740,IF($H740="弓将",'[5]配置系数（将领）'!Z740,"")))</f>
        <v>0</v>
      </c>
      <c r="AB740" s="208" t="str">
        <f ca="1">IF($H740="步将",'[3]配置系数（将领）'!AA740,IF($H740="骑将",'[4]配置系数（将领）'!AA740,IF($H740="弓将",'[5]配置系数（将领）'!AA740,"")))</f>
        <v/>
      </c>
      <c r="AC740" s="206">
        <f t="shared" ca="1" si="47"/>
        <v>1</v>
      </c>
    </row>
    <row r="741" spans="3:29" x14ac:dyDescent="0.15">
      <c r="C741" s="107">
        <v>733</v>
      </c>
      <c r="D741" s="69">
        <f>IFERROR(MATCH(C741,索引!J:J,0),D740)</f>
        <v>64</v>
      </c>
      <c r="E741" s="69">
        <f t="shared" si="44"/>
        <v>14</v>
      </c>
      <c r="F741" s="69">
        <f>INDEX(索引!$F:$F,D741,1)</f>
        <v>10057</v>
      </c>
      <c r="G741" s="69" t="str">
        <f>INDEX(索引!$E:$E,D741,1)</f>
        <v>袁术</v>
      </c>
      <c r="H741" s="69" t="str">
        <f>INDEX(索引!$G:$G,D741,1)</f>
        <v>弓将</v>
      </c>
      <c r="J741" s="208" t="str">
        <f ca="1">IF($H741="步将",'[3]配置系数（将领）'!I741,IF($H741="骑将",'[4]配置系数（将领）'!I741,IF($H741="弓将",'[5]配置系数（将领）'!I741,"")))</f>
        <v/>
      </c>
      <c r="K741" s="208" t="str">
        <f ca="1">IF($H741="步将",'[3]配置系数（将领）'!J741,IF($H741="骑将",'[4]配置系数（将领）'!J741,IF($H741="弓将",'[5]配置系数（将领）'!J741,"")))</f>
        <v/>
      </c>
      <c r="L741" s="208">
        <f>IF($H741="步将",'[3]配置系数（将领）'!K741,IF($H741="骑将",'[4]配置系数（将领）'!K741,IF($H741="弓将",'[5]配置系数（将领）'!K741,"")))</f>
        <v>0</v>
      </c>
      <c r="M741" s="208">
        <f>IF($H741="步将",'[3]配置系数（将领）'!L741,IF($H741="骑将",'[4]配置系数（将领）'!L741,IF($H741="弓将",'[5]配置系数（将领）'!L741,"")))</f>
        <v>0</v>
      </c>
      <c r="N741" s="208" t="str">
        <f ca="1">IF($H741="步将",'[3]配置系数（将领）'!M741,IF($H741="骑将",'[4]配置系数（将领）'!M741,IF($H741="弓将",'[5]配置系数（将领）'!M741,"")))</f>
        <v/>
      </c>
      <c r="O741" s="206">
        <f t="shared" ca="1" si="45"/>
        <v>1</v>
      </c>
      <c r="Q741" s="208" t="str">
        <f ca="1">IF($H741="步将",'[3]配置系数（将领）'!P741,IF($H741="骑将",'[4]配置系数（将领）'!P741,IF($H741="弓将",'[5]配置系数（将领）'!P741,"")))</f>
        <v/>
      </c>
      <c r="R741" s="208" t="str">
        <f ca="1">IF($H741="步将",'[3]配置系数（将领）'!Q741,IF($H741="骑将",'[4]配置系数（将领）'!Q741,IF($H741="弓将",'[5]配置系数（将领）'!Q741,"")))</f>
        <v/>
      </c>
      <c r="S741" s="208">
        <f>IF($H741="步将",'[3]配置系数（将领）'!R741,IF($H741="骑将",'[4]配置系数（将领）'!R741,IF($H741="弓将",'[5]配置系数（将领）'!R741,"")))</f>
        <v>0</v>
      </c>
      <c r="T741" s="208">
        <f>IF($H741="步将",'[3]配置系数（将领）'!S741,IF($H741="骑将",'[4]配置系数（将领）'!S741,IF($H741="弓将",'[5]配置系数（将领）'!S741,"")))</f>
        <v>0</v>
      </c>
      <c r="U741" s="208" t="str">
        <f ca="1">IF($H741="步将",'[3]配置系数（将领）'!T741,IF($H741="骑将",'[4]配置系数（将领）'!T741,IF($H741="弓将",'[5]配置系数（将领）'!T741,"")))</f>
        <v/>
      </c>
      <c r="V741" s="206">
        <f t="shared" ca="1" si="46"/>
        <v>1</v>
      </c>
      <c r="X741" s="208" t="str">
        <f ca="1">IF($H741="步将",'[3]配置系数（将领）'!W741,IF($H741="骑将",'[4]配置系数（将领）'!W741,IF($H741="弓将",'[5]配置系数（将领）'!W741,"")))</f>
        <v/>
      </c>
      <c r="Y741" s="208" t="str">
        <f ca="1">IF($H741="步将",'[3]配置系数（将领）'!X741,IF($H741="骑将",'[4]配置系数（将领）'!X741,IF($H741="弓将",'[5]配置系数（将领）'!X741,"")))</f>
        <v/>
      </c>
      <c r="Z741" s="208">
        <f>IF($H741="步将",'[3]配置系数（将领）'!Y741,IF($H741="骑将",'[4]配置系数（将领）'!Y741,IF($H741="弓将",'[5]配置系数（将领）'!Y741,"")))</f>
        <v>0</v>
      </c>
      <c r="AA741" s="208">
        <f>IF($H741="步将",'[3]配置系数（将领）'!Z741,IF($H741="骑将",'[4]配置系数（将领）'!Z741,IF($H741="弓将",'[5]配置系数（将领）'!Z741,"")))</f>
        <v>0</v>
      </c>
      <c r="AB741" s="208" t="str">
        <f ca="1">IF($H741="步将",'[3]配置系数（将领）'!AA741,IF($H741="骑将",'[4]配置系数（将领）'!AA741,IF($H741="弓将",'[5]配置系数（将领）'!AA741,"")))</f>
        <v/>
      </c>
      <c r="AC741" s="206">
        <f t="shared" ca="1" si="47"/>
        <v>1</v>
      </c>
    </row>
    <row r="742" spans="3:29" x14ac:dyDescent="0.15">
      <c r="C742" s="107">
        <v>734</v>
      </c>
      <c r="D742" s="69">
        <f>IFERROR(MATCH(C742,索引!J:J,0),D741)</f>
        <v>64</v>
      </c>
      <c r="E742" s="69">
        <f t="shared" si="44"/>
        <v>15</v>
      </c>
      <c r="F742" s="69">
        <f>INDEX(索引!$F:$F,D742,1)</f>
        <v>10057</v>
      </c>
      <c r="G742" s="69" t="str">
        <f>INDEX(索引!$E:$E,D742,1)</f>
        <v>袁术</v>
      </c>
      <c r="H742" s="69" t="str">
        <f>INDEX(索引!$G:$G,D742,1)</f>
        <v>弓将</v>
      </c>
      <c r="J742" s="208" t="str">
        <f ca="1">IF($H742="步将",'[3]配置系数（将领）'!I742,IF($H742="骑将",'[4]配置系数（将领）'!I742,IF($H742="弓将",'[5]配置系数（将领）'!I742,"")))</f>
        <v/>
      </c>
      <c r="K742" s="208" t="str">
        <f ca="1">IF($H742="步将",'[3]配置系数（将领）'!J742,IF($H742="骑将",'[4]配置系数（将领）'!J742,IF($H742="弓将",'[5]配置系数（将领）'!J742,"")))</f>
        <v/>
      </c>
      <c r="L742" s="208">
        <f>IF($H742="步将",'[3]配置系数（将领）'!K742,IF($H742="骑将",'[4]配置系数（将领）'!K742,IF($H742="弓将",'[5]配置系数（将领）'!K742,"")))</f>
        <v>0</v>
      </c>
      <c r="M742" s="208">
        <f>IF($H742="步将",'[3]配置系数（将领）'!L742,IF($H742="骑将",'[4]配置系数（将领）'!L742,IF($H742="弓将",'[5]配置系数（将领）'!L742,"")))</f>
        <v>0</v>
      </c>
      <c r="N742" s="208" t="str">
        <f ca="1">IF($H742="步将",'[3]配置系数（将领）'!M742,IF($H742="骑将",'[4]配置系数（将领）'!M742,IF($H742="弓将",'[5]配置系数（将领）'!M742,"")))</f>
        <v/>
      </c>
      <c r="O742" s="206">
        <f t="shared" ca="1" si="45"/>
        <v>1</v>
      </c>
      <c r="Q742" s="208" t="str">
        <f ca="1">IF($H742="步将",'[3]配置系数（将领）'!P742,IF($H742="骑将",'[4]配置系数（将领）'!P742,IF($H742="弓将",'[5]配置系数（将领）'!P742,"")))</f>
        <v/>
      </c>
      <c r="R742" s="208" t="str">
        <f ca="1">IF($H742="步将",'[3]配置系数（将领）'!Q742,IF($H742="骑将",'[4]配置系数（将领）'!Q742,IF($H742="弓将",'[5]配置系数（将领）'!Q742,"")))</f>
        <v/>
      </c>
      <c r="S742" s="208">
        <f>IF($H742="步将",'[3]配置系数（将领）'!R742,IF($H742="骑将",'[4]配置系数（将领）'!R742,IF($H742="弓将",'[5]配置系数（将领）'!R742,"")))</f>
        <v>0</v>
      </c>
      <c r="T742" s="208">
        <f>IF($H742="步将",'[3]配置系数（将领）'!S742,IF($H742="骑将",'[4]配置系数（将领）'!S742,IF($H742="弓将",'[5]配置系数（将领）'!S742,"")))</f>
        <v>0</v>
      </c>
      <c r="U742" s="208" t="str">
        <f ca="1">IF($H742="步将",'[3]配置系数（将领）'!T742,IF($H742="骑将",'[4]配置系数（将领）'!T742,IF($H742="弓将",'[5]配置系数（将领）'!T742,"")))</f>
        <v/>
      </c>
      <c r="V742" s="206">
        <f t="shared" ca="1" si="46"/>
        <v>1</v>
      </c>
      <c r="X742" s="208" t="str">
        <f ca="1">IF($H742="步将",'[3]配置系数（将领）'!W742,IF($H742="骑将",'[4]配置系数（将领）'!W742,IF($H742="弓将",'[5]配置系数（将领）'!W742,"")))</f>
        <v/>
      </c>
      <c r="Y742" s="208" t="str">
        <f ca="1">IF($H742="步将",'[3]配置系数（将领）'!X742,IF($H742="骑将",'[4]配置系数（将领）'!X742,IF($H742="弓将",'[5]配置系数（将领）'!X742,"")))</f>
        <v/>
      </c>
      <c r="Z742" s="208">
        <f>IF($H742="步将",'[3]配置系数（将领）'!Y742,IF($H742="骑将",'[4]配置系数（将领）'!Y742,IF($H742="弓将",'[5]配置系数（将领）'!Y742,"")))</f>
        <v>0</v>
      </c>
      <c r="AA742" s="208">
        <f>IF($H742="步将",'[3]配置系数（将领）'!Z742,IF($H742="骑将",'[4]配置系数（将领）'!Z742,IF($H742="弓将",'[5]配置系数（将领）'!Z742,"")))</f>
        <v>0</v>
      </c>
      <c r="AB742" s="208" t="str">
        <f ca="1">IF($H742="步将",'[3]配置系数（将领）'!AA742,IF($H742="骑将",'[4]配置系数（将领）'!AA742,IF($H742="弓将",'[5]配置系数（将领）'!AA742,"")))</f>
        <v/>
      </c>
      <c r="AC742" s="206">
        <f t="shared" ca="1" si="47"/>
        <v>1</v>
      </c>
    </row>
    <row r="743" spans="3:29" x14ac:dyDescent="0.15">
      <c r="C743" s="107">
        <v>735</v>
      </c>
      <c r="D743" s="69">
        <f>IFERROR(MATCH(C743,索引!J:J,0),D742)</f>
        <v>65</v>
      </c>
      <c r="E743" s="69">
        <f t="shared" si="44"/>
        <v>1</v>
      </c>
      <c r="F743" s="69">
        <f>INDEX(索引!$F:$F,D743,1)</f>
        <v>10058</v>
      </c>
      <c r="G743" s="69" t="str">
        <f>INDEX(索引!$E:$E,D743,1)</f>
        <v>韩当</v>
      </c>
      <c r="H743" s="69" t="str">
        <f>INDEX(索引!$G:$G,D743,1)</f>
        <v>骑将</v>
      </c>
      <c r="J743" s="208" t="str">
        <f ca="1">IF($H743="步将",'[3]配置系数（将领）'!I743,IF($H743="骑将",'[4]配置系数（将领）'!I743,IF($H743="弓将",'[5]配置系数（将领）'!I743,"")))</f>
        <v>1005800000101</v>
      </c>
      <c r="K743" s="208" t="str">
        <f ca="1">IF($H743="步将",'[3]配置系数（将领）'!J743,IF($H743="骑将",'[4]配置系数（将领）'!J743,IF($H743="弓将",'[5]配置系数（将领）'!J743,"")))</f>
        <v>普通攻击:对单体敌人造成{0}%的武力伤害</v>
      </c>
      <c r="L743" s="208">
        <f>IF($H743="步将",'[3]配置系数（将领）'!K743,IF($H743="骑将",'[4]配置系数（将领）'!K743,IF($H743="弓将",'[5]配置系数（将领）'!K743,"")))</f>
        <v>0</v>
      </c>
      <c r="M743" s="208">
        <f>IF($H743="步将",'[3]配置系数（将领）'!L743,IF($H743="骑将",'[4]配置系数（将领）'!L743,IF($H743="弓将",'[5]配置系数（将领）'!L743,"")))</f>
        <v>0</v>
      </c>
      <c r="N743" s="208" t="str">
        <f ca="1">IF($H743="步将",'[3]配置系数（将领）'!M743,IF($H743="骑将",'[4]配置系数（将领）'!M743,IF($H743="弓将",'[5]配置系数（将领）'!M743,"")))</f>
        <v>0.25+0.25+0.25+0.25+0.25+0.25+0.25+0.25+0.25+0.25+0.25+0.25+0.25+0.25+0.25+0.25+0.25</v>
      </c>
      <c r="O743" s="206">
        <f t="shared" ca="1" si="45"/>
        <v>100</v>
      </c>
      <c r="Q743" s="208" t="str">
        <f ca="1">IF($H743="步将",'[3]配置系数（将领）'!P743,IF($H743="骑将",'[4]配置系数（将领）'!P743,IF($H743="弓将",'[5]配置系数（将领）'!P743,"")))</f>
        <v/>
      </c>
      <c r="R743" s="208" t="str">
        <f ca="1">IF($H743="步将",'[3]配置系数（将领）'!Q743,IF($H743="骑将",'[4]配置系数（将领）'!Q743,IF($H743="弓将",'[5]配置系数（将领）'!Q743,"")))</f>
        <v/>
      </c>
      <c r="S743" s="208">
        <f>IF($H743="步将",'[3]配置系数（将领）'!R743,IF($H743="骑将",'[4]配置系数（将领）'!R743,IF($H743="弓将",'[5]配置系数（将领）'!R743,"")))</f>
        <v>0</v>
      </c>
      <c r="T743" s="208">
        <f>IF($H743="步将",'[3]配置系数（将领）'!S743,IF($H743="骑将",'[4]配置系数（将领）'!S743,IF($H743="弓将",'[5]配置系数（将领）'!S743,"")))</f>
        <v>0</v>
      </c>
      <c r="U743" s="208" t="str">
        <f ca="1">IF($H743="步将",'[3]配置系数（将领）'!T743,IF($H743="骑将",'[4]配置系数（将领）'!T743,IF($H743="弓将",'[5]配置系数（将领）'!T743,"")))</f>
        <v/>
      </c>
      <c r="V743" s="206">
        <f t="shared" ca="1" si="46"/>
        <v>1</v>
      </c>
      <c r="X743" s="208" t="str">
        <f ca="1">IF($H743="步将",'[3]配置系数（将领）'!W743,IF($H743="骑将",'[4]配置系数（将领）'!W743,IF($H743="弓将",'[5]配置系数（将领）'!W743,"")))</f>
        <v/>
      </c>
      <c r="Y743" s="208" t="str">
        <f ca="1">IF($H743="步将",'[3]配置系数（将领）'!X743,IF($H743="骑将",'[4]配置系数（将领）'!X743,IF($H743="弓将",'[5]配置系数（将领）'!X743,"")))</f>
        <v/>
      </c>
      <c r="Z743" s="208">
        <f>IF($H743="步将",'[3]配置系数（将领）'!Y743,IF($H743="骑将",'[4]配置系数（将领）'!Y743,IF($H743="弓将",'[5]配置系数（将领）'!Y743,"")))</f>
        <v>0</v>
      </c>
      <c r="AA743" s="208">
        <f>IF($H743="步将",'[3]配置系数（将领）'!Z743,IF($H743="骑将",'[4]配置系数（将领）'!Z743,IF($H743="弓将",'[5]配置系数（将领）'!Z743,"")))</f>
        <v>0</v>
      </c>
      <c r="AB743" s="208" t="str">
        <f ca="1">IF($H743="步将",'[3]配置系数（将领）'!AA743,IF($H743="骑将",'[4]配置系数（将领）'!AA743,IF($H743="弓将",'[5]配置系数（将领）'!AA743,"")))</f>
        <v/>
      </c>
      <c r="AC743" s="206">
        <f t="shared" ca="1" si="47"/>
        <v>1</v>
      </c>
    </row>
    <row r="744" spans="3:29" x14ac:dyDescent="0.15">
      <c r="C744" s="107">
        <v>736</v>
      </c>
      <c r="D744" s="69">
        <f>IFERROR(MATCH(C744,索引!J:J,0),D743)</f>
        <v>65</v>
      </c>
      <c r="E744" s="69">
        <f t="shared" si="44"/>
        <v>2</v>
      </c>
      <c r="F744" s="69">
        <f>INDEX(索引!$F:$F,D744,1)</f>
        <v>10058</v>
      </c>
      <c r="G744" s="69" t="str">
        <f>INDEX(索引!$E:$E,D744,1)</f>
        <v>韩当</v>
      </c>
      <c r="H744" s="69" t="str">
        <f>INDEX(索引!$G:$G,D744,1)</f>
        <v>骑将</v>
      </c>
      <c r="J744" s="208" t="str">
        <f ca="1">IF($H744="步将",'[3]配置系数（将领）'!I744,IF($H744="骑将",'[4]配置系数（将领）'!I744,IF($H744="弓将",'[5]配置系数（将领）'!I744,"")))</f>
        <v>1005800000201</v>
      </c>
      <c r="K744" s="208" t="str">
        <f ca="1">IF($H744="步将",'[3]配置系数（将领）'!J744,IF($H744="骑将",'[4]配置系数（将领）'!J744,IF($H744="弓将",'[5]配置系数（将领）'!J744,"")))</f>
        <v>怒气技能:乐进向前冲锋，对路径上的敌人造成自身{0}%攻击力的武力伤害，并且把冲锋路径上的士兵朝两边推，并且击倒。（对骑兵与器械无效）。</v>
      </c>
      <c r="L744" s="208">
        <f>IF($H744="步将",'[3]配置系数（将领）'!K744,IF($H744="骑将",'[4]配置系数（将领）'!K744,IF($H744="弓将",'[5]配置系数（将领）'!K744,"")))</f>
        <v>0</v>
      </c>
      <c r="M744" s="208">
        <f>IF($H744="步将",'[3]配置系数（将领）'!L744,IF($H744="骑将",'[4]配置系数（将领）'!L744,IF($H744="弓将",'[5]配置系数（将领）'!L744,"")))</f>
        <v>0</v>
      </c>
      <c r="N744" s="208" t="str">
        <f ca="1">IF($H744="步将",'[3]配置系数（将领）'!M744,IF($H744="骑将",'[4]配置系数（将领）'!M744,IF($H744="弓将",'[5]配置系数（将领）'!M744,"")))</f>
        <v>0.24+0.3+0.36+0.42+0.48+0.54+0.6+0.66+0.72+0.78+0.84+0.9+0.96+1.02+1.08+1.14+1.2</v>
      </c>
      <c r="O744" s="206">
        <f t="shared" ca="1" si="45"/>
        <v>100</v>
      </c>
      <c r="Q744" s="208" t="str">
        <f ca="1">IF($H744="步将",'[3]配置系数（将领）'!P744,IF($H744="骑将",'[4]配置系数（将领）'!P744,IF($H744="弓将",'[5]配置系数（将领）'!P744,"")))</f>
        <v/>
      </c>
      <c r="R744" s="208" t="str">
        <f ca="1">IF($H744="步将",'[3]配置系数（将领）'!Q744,IF($H744="骑将",'[4]配置系数（将领）'!Q744,IF($H744="弓将",'[5]配置系数（将领）'!Q744,"")))</f>
        <v/>
      </c>
      <c r="S744" s="208">
        <f>IF($H744="步将",'[3]配置系数（将领）'!R744,IF($H744="骑将",'[4]配置系数（将领）'!R744,IF($H744="弓将",'[5]配置系数（将领）'!R744,"")))</f>
        <v>0</v>
      </c>
      <c r="T744" s="208">
        <f>IF($H744="步将",'[3]配置系数（将领）'!S744,IF($H744="骑将",'[4]配置系数（将领）'!S744,IF($H744="弓将",'[5]配置系数（将领）'!S744,"")))</f>
        <v>0</v>
      </c>
      <c r="U744" s="208" t="str">
        <f ca="1">IF($H744="步将",'[3]配置系数（将领）'!T744,IF($H744="骑将",'[4]配置系数（将领）'!T744,IF($H744="弓将",'[5]配置系数（将领）'!T744,"")))</f>
        <v/>
      </c>
      <c r="V744" s="206">
        <f t="shared" ca="1" si="46"/>
        <v>1</v>
      </c>
      <c r="X744" s="208" t="str">
        <f ca="1">IF($H744="步将",'[3]配置系数（将领）'!W744,IF($H744="骑将",'[4]配置系数（将领）'!W744,IF($H744="弓将",'[5]配置系数（将领）'!W744,"")))</f>
        <v/>
      </c>
      <c r="Y744" s="208" t="str">
        <f ca="1">IF($H744="步将",'[3]配置系数（将领）'!X744,IF($H744="骑将",'[4]配置系数（将领）'!X744,IF($H744="弓将",'[5]配置系数（将领）'!X744,"")))</f>
        <v/>
      </c>
      <c r="Z744" s="208">
        <f>IF($H744="步将",'[3]配置系数（将领）'!Y744,IF($H744="骑将",'[4]配置系数（将领）'!Y744,IF($H744="弓将",'[5]配置系数（将领）'!Y744,"")))</f>
        <v>0</v>
      </c>
      <c r="AA744" s="208">
        <f>IF($H744="步将",'[3]配置系数（将领）'!Z744,IF($H744="骑将",'[4]配置系数（将领）'!Z744,IF($H744="弓将",'[5]配置系数（将领）'!Z744,"")))</f>
        <v>0</v>
      </c>
      <c r="AB744" s="208" t="str">
        <f ca="1">IF($H744="步将",'[3]配置系数（将领）'!AA744,IF($H744="骑将",'[4]配置系数（将领）'!AA744,IF($H744="弓将",'[5]配置系数（将领）'!AA744,"")))</f>
        <v/>
      </c>
      <c r="AC744" s="206">
        <f t="shared" ca="1" si="47"/>
        <v>1</v>
      </c>
    </row>
    <row r="745" spans="3:29" x14ac:dyDescent="0.15">
      <c r="C745" s="107">
        <v>737</v>
      </c>
      <c r="D745" s="69">
        <f>IFERROR(MATCH(C745,索引!J:J,0),D744)</f>
        <v>65</v>
      </c>
      <c r="E745" s="69">
        <f t="shared" si="44"/>
        <v>3</v>
      </c>
      <c r="F745" s="69">
        <f>INDEX(索引!$F:$F,D745,1)</f>
        <v>10058</v>
      </c>
      <c r="G745" s="69" t="str">
        <f>INDEX(索引!$E:$E,D745,1)</f>
        <v>韩当</v>
      </c>
      <c r="H745" s="69" t="str">
        <f>INDEX(索引!$G:$G,D745,1)</f>
        <v>骑将</v>
      </c>
      <c r="J745" s="208" t="str">
        <f ca="1">IF($H745="步将",'[3]配置系数（将领）'!I745,IF($H745="骑将",'[4]配置系数（将领）'!I745,IF($H745="弓将",'[5]配置系数（将领）'!I745,"")))</f>
        <v>1005800000202</v>
      </c>
      <c r="K745" s="208" t="str">
        <f ca="1">IF($H745="步将",'[3]配置系数（将领）'!J745,IF($H745="骑将",'[4]配置系数（将领）'!J745,IF($H745="弓将",'[5]配置系数（将领）'!J745,"")))</f>
        <v>怒气技能:乐进向前冲锋，对路径上的敌人造成自身{0}%攻击力的武力伤害，并且把冲锋路径上的士兵朝两边推，并且击倒。（对骑兵与器械无效）。</v>
      </c>
      <c r="L745" s="208">
        <f>IF($H745="步将",'[3]配置系数（将领）'!K745,IF($H745="骑将",'[4]配置系数（将领）'!K745,IF($H745="弓将",'[5]配置系数（将领）'!K745,"")))</f>
        <v>0</v>
      </c>
      <c r="M745" s="208">
        <f>IF($H745="步将",'[3]配置系数（将领）'!L745,IF($H745="骑将",'[4]配置系数（将领）'!L745,IF($H745="弓将",'[5]配置系数（将领）'!L745,"")))</f>
        <v>0</v>
      </c>
      <c r="N745" s="208" t="str">
        <f ca="1">IF($H745="步将",'[3]配置系数（将领）'!M745,IF($H745="骑将",'[4]配置系数（将领）'!M745,IF($H745="弓将",'[5]配置系数（将领）'!M745,"")))</f>
        <v>4+4+4+4+4+4+4+4+4+4+4+4+4+4+4+4+4</v>
      </c>
      <c r="O745" s="206">
        <f t="shared" ca="1" si="45"/>
        <v>1</v>
      </c>
      <c r="Q745" s="208" t="str">
        <f ca="1">IF($H745="步将",'[3]配置系数（将领）'!P745,IF($H745="骑将",'[4]配置系数（将领）'!P745,IF($H745="弓将",'[5]配置系数（将领）'!P745,"")))</f>
        <v/>
      </c>
      <c r="R745" s="208" t="str">
        <f ca="1">IF($H745="步将",'[3]配置系数（将领）'!Q745,IF($H745="骑将",'[4]配置系数（将领）'!Q745,IF($H745="弓将",'[5]配置系数（将领）'!Q745,"")))</f>
        <v/>
      </c>
      <c r="S745" s="208">
        <f>IF($H745="步将",'[3]配置系数（将领）'!R745,IF($H745="骑将",'[4]配置系数（将领）'!R745,IF($H745="弓将",'[5]配置系数（将领）'!R745,"")))</f>
        <v>0</v>
      </c>
      <c r="T745" s="208">
        <f>IF($H745="步将",'[3]配置系数（将领）'!S745,IF($H745="骑将",'[4]配置系数（将领）'!S745,IF($H745="弓将",'[5]配置系数（将领）'!S745,"")))</f>
        <v>0</v>
      </c>
      <c r="U745" s="208" t="str">
        <f ca="1">IF($H745="步将",'[3]配置系数（将领）'!T745,IF($H745="骑将",'[4]配置系数（将领）'!T745,IF($H745="弓将",'[5]配置系数（将领）'!T745,"")))</f>
        <v/>
      </c>
      <c r="V745" s="206">
        <f t="shared" ca="1" si="46"/>
        <v>1</v>
      </c>
      <c r="X745" s="208" t="str">
        <f ca="1">IF($H745="步将",'[3]配置系数（将领）'!W745,IF($H745="骑将",'[4]配置系数（将领）'!W745,IF($H745="弓将",'[5]配置系数（将领）'!W745,"")))</f>
        <v/>
      </c>
      <c r="Y745" s="208" t="str">
        <f ca="1">IF($H745="步将",'[3]配置系数（将领）'!X745,IF($H745="骑将",'[4]配置系数（将领）'!X745,IF($H745="弓将",'[5]配置系数（将领）'!X745,"")))</f>
        <v/>
      </c>
      <c r="Z745" s="208">
        <f>IF($H745="步将",'[3]配置系数（将领）'!Y745,IF($H745="骑将",'[4]配置系数（将领）'!Y745,IF($H745="弓将",'[5]配置系数（将领）'!Y745,"")))</f>
        <v>0</v>
      </c>
      <c r="AA745" s="208">
        <f>IF($H745="步将",'[3]配置系数（将领）'!Z745,IF($H745="骑将",'[4]配置系数（将领）'!Z745,IF($H745="弓将",'[5]配置系数（将领）'!Z745,"")))</f>
        <v>0</v>
      </c>
      <c r="AB745" s="208" t="str">
        <f ca="1">IF($H745="步将",'[3]配置系数（将领）'!AA745,IF($H745="骑将",'[4]配置系数（将领）'!AA745,IF($H745="弓将",'[5]配置系数（将领）'!AA745,"")))</f>
        <v/>
      </c>
      <c r="AC745" s="206">
        <f t="shared" ca="1" si="47"/>
        <v>1</v>
      </c>
    </row>
    <row r="746" spans="3:29" x14ac:dyDescent="0.15">
      <c r="C746" s="107">
        <v>738</v>
      </c>
      <c r="D746" s="69">
        <f>IFERROR(MATCH(C746,索引!J:J,0),D745)</f>
        <v>65</v>
      </c>
      <c r="E746" s="69">
        <f t="shared" si="44"/>
        <v>4</v>
      </c>
      <c r="F746" s="69">
        <f>INDEX(索引!$F:$F,D746,1)</f>
        <v>10058</v>
      </c>
      <c r="G746" s="69" t="str">
        <f>INDEX(索引!$E:$E,D746,1)</f>
        <v>韩当</v>
      </c>
      <c r="H746" s="69" t="str">
        <f>INDEX(索引!$G:$G,D746,1)</f>
        <v>骑将</v>
      </c>
      <c r="J746" s="208" t="str">
        <f ca="1">IF($H746="步将",'[3]配置系数（将领）'!I746,IF($H746="骑将",'[4]配置系数（将领）'!I746,IF($H746="弓将",'[5]配置系数（将领）'!I746,"")))</f>
        <v>1005800000301</v>
      </c>
      <c r="K746" s="208" t="str">
        <f ca="1">IF($H746="步将",'[3]配置系数（将领）'!J746,IF($H746="骑将",'[4]配置系数（将领）'!J746,IF($H746="弓将",'[5]配置系数（将领）'!J746,"")))</f>
        <v>被动技能1:冲锋结束后，获得{0}%攻击的护盾</v>
      </c>
      <c r="L746" s="208">
        <f>IF($H746="步将",'[3]配置系数（将领）'!K746,IF($H746="骑将",'[4]配置系数（将领）'!K746,IF($H746="弓将",'[5]配置系数（将领）'!K746,"")))</f>
        <v>0</v>
      </c>
      <c r="M746" s="208">
        <f>IF($H746="步将",'[3]配置系数（将领）'!L746,IF($H746="骑将",'[4]配置系数（将领）'!L746,IF($H746="弓将",'[5]配置系数（将领）'!L746,"")))</f>
        <v>0</v>
      </c>
      <c r="N746" s="208" t="str">
        <f ca="1">IF($H746="步将",'[3]配置系数（将领）'!M746,IF($H746="骑将",'[4]配置系数（将领）'!M746,IF($H746="弓将",'[5]配置系数（将领）'!M746,"")))</f>
        <v>0.1+0.125+0.15+0.175+0.2+0.225+0.25+0.275+0.3+0.325+0.35+0.375+0.4+0.425+0.45+0.475+0.5</v>
      </c>
      <c r="O746" s="206">
        <f t="shared" ca="1" si="45"/>
        <v>100</v>
      </c>
      <c r="Q746" s="208" t="str">
        <f ca="1">IF($H746="步将",'[3]配置系数（将领）'!P746,IF($H746="骑将",'[4]配置系数（将领）'!P746,IF($H746="弓将",'[5]配置系数（将领）'!P746,"")))</f>
        <v/>
      </c>
      <c r="R746" s="208" t="str">
        <f ca="1">IF($H746="步将",'[3]配置系数（将领）'!Q746,IF($H746="骑将",'[4]配置系数（将领）'!Q746,IF($H746="弓将",'[5]配置系数（将领）'!Q746,"")))</f>
        <v/>
      </c>
      <c r="S746" s="208">
        <f>IF($H746="步将",'[3]配置系数（将领）'!R746,IF($H746="骑将",'[4]配置系数（将领）'!R746,IF($H746="弓将",'[5]配置系数（将领）'!R746,"")))</f>
        <v>0</v>
      </c>
      <c r="T746" s="208">
        <f>IF($H746="步将",'[3]配置系数（将领）'!S746,IF($H746="骑将",'[4]配置系数（将领）'!S746,IF($H746="弓将",'[5]配置系数（将领）'!S746,"")))</f>
        <v>0</v>
      </c>
      <c r="U746" s="208" t="str">
        <f ca="1">IF($H746="步将",'[3]配置系数（将领）'!T746,IF($H746="骑将",'[4]配置系数（将领）'!T746,IF($H746="弓将",'[5]配置系数（将领）'!T746,"")))</f>
        <v/>
      </c>
      <c r="V746" s="206">
        <f t="shared" ca="1" si="46"/>
        <v>1</v>
      </c>
      <c r="X746" s="208" t="str">
        <f ca="1">IF($H746="步将",'[3]配置系数（将领）'!W746,IF($H746="骑将",'[4]配置系数（将领）'!W746,IF($H746="弓将",'[5]配置系数（将领）'!W746,"")))</f>
        <v/>
      </c>
      <c r="Y746" s="208" t="str">
        <f ca="1">IF($H746="步将",'[3]配置系数（将领）'!X746,IF($H746="骑将",'[4]配置系数（将领）'!X746,IF($H746="弓将",'[5]配置系数（将领）'!X746,"")))</f>
        <v/>
      </c>
      <c r="Z746" s="208">
        <f>IF($H746="步将",'[3]配置系数（将领）'!Y746,IF($H746="骑将",'[4]配置系数（将领）'!Y746,IF($H746="弓将",'[5]配置系数（将领）'!Y746,"")))</f>
        <v>0</v>
      </c>
      <c r="AA746" s="208">
        <f>IF($H746="步将",'[3]配置系数（将领）'!Z746,IF($H746="骑将",'[4]配置系数（将领）'!Z746,IF($H746="弓将",'[5]配置系数（将领）'!Z746,"")))</f>
        <v>0</v>
      </c>
      <c r="AB746" s="208" t="str">
        <f ca="1">IF($H746="步将",'[3]配置系数（将领）'!AA746,IF($H746="骑将",'[4]配置系数（将领）'!AA746,IF($H746="弓将",'[5]配置系数（将领）'!AA746,"")))</f>
        <v/>
      </c>
      <c r="AC746" s="206">
        <f t="shared" ca="1" si="47"/>
        <v>1</v>
      </c>
    </row>
    <row r="747" spans="3:29" x14ac:dyDescent="0.15">
      <c r="C747" s="107">
        <v>739</v>
      </c>
      <c r="D747" s="69">
        <f>IFERROR(MATCH(C747,索引!J:J,0),D746)</f>
        <v>65</v>
      </c>
      <c r="E747" s="69">
        <f t="shared" si="44"/>
        <v>5</v>
      </c>
      <c r="F747" s="69">
        <f>INDEX(索引!$F:$F,D747,1)</f>
        <v>10058</v>
      </c>
      <c r="G747" s="69" t="str">
        <f>INDEX(索引!$E:$E,D747,1)</f>
        <v>韩当</v>
      </c>
      <c r="H747" s="69" t="str">
        <f>INDEX(索引!$G:$G,D747,1)</f>
        <v>骑将</v>
      </c>
      <c r="J747" s="208" t="str">
        <f ca="1">IF($H747="步将",'[3]配置系数（将领）'!I747,IF($H747="骑将",'[4]配置系数（将领）'!I747,IF($H747="弓将",'[5]配置系数（将领）'!I747,"")))</f>
        <v>1005800000401</v>
      </c>
      <c r="K747" s="208" t="str">
        <f ca="1">IF($H747="步将",'[3]配置系数（将领）'!J747,IF($H747="骑将",'[4]配置系数（将领）'!J747,IF($H747="弓将",'[5]配置系数（将领）'!J747,"")))</f>
        <v>被动技能2:自身与率领的骑兵/车兵开场进行一次冲锋，对撞击到的敌人造成自身攻击30%的武力伤害。</v>
      </c>
      <c r="L747" s="208">
        <f>IF($H747="步将",'[3]配置系数（将领）'!K747,IF($H747="骑将",'[4]配置系数（将领）'!K747,IF($H747="弓将",'[5]配置系数（将领）'!K747,"")))</f>
        <v>0</v>
      </c>
      <c r="M747" s="208">
        <f>IF($H747="步将",'[3]配置系数（将领）'!L747,IF($H747="骑将",'[4]配置系数（将领）'!L747,IF($H747="弓将",'[5]配置系数（将领）'!L747,"")))</f>
        <v>0</v>
      </c>
      <c r="N747" s="208" t="str">
        <f ca="1">IF($H747="步将",'[3]配置系数（将领）'!M747,IF($H747="骑将",'[4]配置系数（将领）'!M747,IF($H747="弓将",'[5]配置系数（将领）'!M747,"")))</f>
        <v>0.3+0.3+0.3+0.3+0.3+0.3+0.3+0.3+0.3+0.3+0.3+0.3+0.3+0.3+0.3+0.3+0.3</v>
      </c>
      <c r="O747" s="206">
        <f t="shared" ca="1" si="45"/>
        <v>1</v>
      </c>
      <c r="Q747" s="208" t="str">
        <f ca="1">IF($H747="步将",'[3]配置系数（将领）'!P747,IF($H747="骑将",'[4]配置系数（将领）'!P747,IF($H747="弓将",'[5]配置系数（将领）'!P747,"")))</f>
        <v/>
      </c>
      <c r="R747" s="208" t="str">
        <f ca="1">IF($H747="步将",'[3]配置系数（将领）'!Q747,IF($H747="骑将",'[4]配置系数（将领）'!Q747,IF($H747="弓将",'[5]配置系数（将领）'!Q747,"")))</f>
        <v/>
      </c>
      <c r="S747" s="208">
        <f>IF($H747="步将",'[3]配置系数（将领）'!R747,IF($H747="骑将",'[4]配置系数（将领）'!R747,IF($H747="弓将",'[5]配置系数（将领）'!R747,"")))</f>
        <v>0</v>
      </c>
      <c r="T747" s="208">
        <f>IF($H747="步将",'[3]配置系数（将领）'!S747,IF($H747="骑将",'[4]配置系数（将领）'!S747,IF($H747="弓将",'[5]配置系数（将领）'!S747,"")))</f>
        <v>0</v>
      </c>
      <c r="U747" s="208" t="str">
        <f ca="1">IF($H747="步将",'[3]配置系数（将领）'!T747,IF($H747="骑将",'[4]配置系数（将领）'!T747,IF($H747="弓将",'[5]配置系数（将领）'!T747,"")))</f>
        <v/>
      </c>
      <c r="V747" s="206">
        <f t="shared" ca="1" si="46"/>
        <v>1</v>
      </c>
      <c r="X747" s="208" t="str">
        <f ca="1">IF($H747="步将",'[3]配置系数（将领）'!W747,IF($H747="骑将",'[4]配置系数（将领）'!W747,IF($H747="弓将",'[5]配置系数（将领）'!W747,"")))</f>
        <v/>
      </c>
      <c r="Y747" s="208" t="str">
        <f ca="1">IF($H747="步将",'[3]配置系数（将领）'!X747,IF($H747="骑将",'[4]配置系数（将领）'!X747,IF($H747="弓将",'[5]配置系数（将领）'!X747,"")))</f>
        <v/>
      </c>
      <c r="Z747" s="208">
        <f>IF($H747="步将",'[3]配置系数（将领）'!Y747,IF($H747="骑将",'[4]配置系数（将领）'!Y747,IF($H747="弓将",'[5]配置系数（将领）'!Y747,"")))</f>
        <v>0</v>
      </c>
      <c r="AA747" s="208">
        <f>IF($H747="步将",'[3]配置系数（将领）'!Z747,IF($H747="骑将",'[4]配置系数（将领）'!Z747,IF($H747="弓将",'[5]配置系数（将领）'!Z747,"")))</f>
        <v>0</v>
      </c>
      <c r="AB747" s="208" t="str">
        <f ca="1">IF($H747="步将",'[3]配置系数（将领）'!AA747,IF($H747="骑将",'[4]配置系数（将领）'!AA747,IF($H747="弓将",'[5]配置系数（将领）'!AA747,"")))</f>
        <v/>
      </c>
      <c r="AC747" s="206">
        <f t="shared" ca="1" si="47"/>
        <v>1</v>
      </c>
    </row>
    <row r="748" spans="3:29" x14ac:dyDescent="0.15">
      <c r="C748" s="107">
        <v>740</v>
      </c>
      <c r="D748" s="69">
        <f>IFERROR(MATCH(C748,索引!J:J,0),D747)</f>
        <v>65</v>
      </c>
      <c r="E748" s="69">
        <f t="shared" si="44"/>
        <v>6</v>
      </c>
      <c r="F748" s="69">
        <f>INDEX(索引!$F:$F,D748,1)</f>
        <v>10058</v>
      </c>
      <c r="G748" s="69" t="str">
        <f>INDEX(索引!$E:$E,D748,1)</f>
        <v>韩当</v>
      </c>
      <c r="H748" s="69" t="str">
        <f>INDEX(索引!$G:$G,D748,1)</f>
        <v>骑将</v>
      </c>
      <c r="J748" s="208" t="str">
        <f ca="1">IF($H748="步将",'[3]配置系数（将领）'!I748,IF($H748="骑将",'[4]配置系数（将领）'!I748,IF($H748="弓将",'[5]配置系数（将领）'!I748,"")))</f>
        <v>1005800000402</v>
      </c>
      <c r="K748" s="208" t="str">
        <f ca="1">IF($H748="步将",'[3]配置系数（将领）'!J748,IF($H748="骑将",'[4]配置系数（将领）'!J748,IF($H748="弓将",'[5]配置系数（将领）'!J748,"")))</f>
        <v>被动技能2:自身与率领的骑兵/车兵开场进行一次冲锋，对撞击到的敌人造成自身攻击30%的武力伤害。</v>
      </c>
      <c r="L748" s="208">
        <f>IF($H748="步将",'[3]配置系数（将领）'!K748,IF($H748="骑将",'[4]配置系数（将领）'!K748,IF($H748="弓将",'[5]配置系数（将领）'!K748,"")))</f>
        <v>0</v>
      </c>
      <c r="M748" s="208">
        <f>IF($H748="步将",'[3]配置系数（将领）'!L748,IF($H748="骑将",'[4]配置系数（将领）'!L748,IF($H748="弓将",'[5]配置系数（将领）'!L748,"")))</f>
        <v>0</v>
      </c>
      <c r="N748" s="208" t="str">
        <f ca="1">IF($H748="步将",'[3]配置系数（将领）'!M748,IF($H748="骑将",'[4]配置系数（将领）'!M748,IF($H748="弓将",'[5]配置系数（将领）'!M748,"")))</f>
        <v>0.3+0.3+0.3+0.3+0.3+0.3+0.3+0.3+0.3+0.3+0.3+0.3+0.3+0.3+0.3+0.3+0.3</v>
      </c>
      <c r="O748" s="206">
        <f t="shared" ca="1" si="45"/>
        <v>1</v>
      </c>
      <c r="Q748" s="208" t="str">
        <f ca="1">IF($H748="步将",'[3]配置系数（将领）'!P748,IF($H748="骑将",'[4]配置系数（将领）'!P748,IF($H748="弓将",'[5]配置系数（将领）'!P748,"")))</f>
        <v/>
      </c>
      <c r="R748" s="208" t="str">
        <f ca="1">IF($H748="步将",'[3]配置系数（将领）'!Q748,IF($H748="骑将",'[4]配置系数（将领）'!Q748,IF($H748="弓将",'[5]配置系数（将领）'!Q748,"")))</f>
        <v/>
      </c>
      <c r="S748" s="208">
        <f>IF($H748="步将",'[3]配置系数（将领）'!R748,IF($H748="骑将",'[4]配置系数（将领）'!R748,IF($H748="弓将",'[5]配置系数（将领）'!R748,"")))</f>
        <v>0</v>
      </c>
      <c r="T748" s="208">
        <f>IF($H748="步将",'[3]配置系数（将领）'!S748,IF($H748="骑将",'[4]配置系数（将领）'!S748,IF($H748="弓将",'[5]配置系数（将领）'!S748,"")))</f>
        <v>0</v>
      </c>
      <c r="U748" s="208" t="str">
        <f ca="1">IF($H748="步将",'[3]配置系数（将领）'!T748,IF($H748="骑将",'[4]配置系数（将领）'!T748,IF($H748="弓将",'[5]配置系数（将领）'!T748,"")))</f>
        <v/>
      </c>
      <c r="V748" s="206">
        <f t="shared" ca="1" si="46"/>
        <v>1</v>
      </c>
      <c r="X748" s="208" t="str">
        <f ca="1">IF($H748="步将",'[3]配置系数（将领）'!W748,IF($H748="骑将",'[4]配置系数（将领）'!W748,IF($H748="弓将",'[5]配置系数（将领）'!W748,"")))</f>
        <v/>
      </c>
      <c r="Y748" s="208" t="str">
        <f ca="1">IF($H748="步将",'[3]配置系数（将领）'!X748,IF($H748="骑将",'[4]配置系数（将领）'!X748,IF($H748="弓将",'[5]配置系数（将领）'!X748,"")))</f>
        <v/>
      </c>
      <c r="Z748" s="208">
        <f>IF($H748="步将",'[3]配置系数（将领）'!Y748,IF($H748="骑将",'[4]配置系数（将领）'!Y748,IF($H748="弓将",'[5]配置系数（将领）'!Y748,"")))</f>
        <v>0</v>
      </c>
      <c r="AA748" s="208">
        <f>IF($H748="步将",'[3]配置系数（将领）'!Z748,IF($H748="骑将",'[4]配置系数（将领）'!Z748,IF($H748="弓将",'[5]配置系数（将领）'!Z748,"")))</f>
        <v>0</v>
      </c>
      <c r="AB748" s="208" t="str">
        <f ca="1">IF($H748="步将",'[3]配置系数（将领）'!AA748,IF($H748="骑将",'[4]配置系数（将领）'!AA748,IF($H748="弓将",'[5]配置系数（将领）'!AA748,"")))</f>
        <v/>
      </c>
      <c r="AC748" s="206">
        <f t="shared" ca="1" si="47"/>
        <v>1</v>
      </c>
    </row>
    <row r="749" spans="3:29" x14ac:dyDescent="0.15">
      <c r="C749" s="107">
        <v>741</v>
      </c>
      <c r="D749" s="69">
        <f>IFERROR(MATCH(C749,索引!J:J,0),D748)</f>
        <v>65</v>
      </c>
      <c r="E749" s="69">
        <f t="shared" si="44"/>
        <v>7</v>
      </c>
      <c r="F749" s="69">
        <f>INDEX(索引!$F:$F,D749,1)</f>
        <v>10058</v>
      </c>
      <c r="G749" s="69" t="str">
        <f>INDEX(索引!$E:$E,D749,1)</f>
        <v>韩当</v>
      </c>
      <c r="H749" s="69" t="str">
        <f>INDEX(索引!$G:$G,D749,1)</f>
        <v>骑将</v>
      </c>
      <c r="J749" s="208" t="str">
        <f ca="1">IF($H749="步将",'[3]配置系数（将领）'!I749,IF($H749="骑将",'[4]配置系数（将领）'!I749,IF($H749="弓将",'[5]配置系数（将领）'!I749,"")))</f>
        <v>1005800000501</v>
      </c>
      <c r="K749" s="208" t="str">
        <f ca="1">IF($H749="步将",'[3]配置系数（将领）'!J749,IF($H749="骑将",'[4]配置系数（将领）'!J749,IF($H749="弓将",'[5]配置系数（将领）'!J749,"")))</f>
        <v>被动技能3:千里奔袭，毕其功于一役，自身暴击伤害增加30%，韧性提升22%。</v>
      </c>
      <c r="L749" s="208">
        <f>IF($H749="步将",'[3]配置系数（将领）'!K749,IF($H749="骑将",'[4]配置系数（将领）'!K749,IF($H749="弓将",'[5]配置系数（将领）'!K749,"")))</f>
        <v>0</v>
      </c>
      <c r="M749" s="208">
        <f>IF($H749="步将",'[3]配置系数（将领）'!L749,IF($H749="骑将",'[4]配置系数（将领）'!L749,IF($H749="弓将",'[5]配置系数（将领）'!L749,"")))</f>
        <v>0</v>
      </c>
      <c r="N749" s="208" t="str">
        <f ca="1">IF($H749="步将",'[3]配置系数（将领）'!M749,IF($H749="骑将",'[4]配置系数（将领）'!M749,IF($H749="弓将",'[5]配置系数（将领）'!M749,"")))</f>
        <v>0.3+0.3+0.3+0.3+0.3+0.3+0.3+0.3+0.3+0.3+0.3+0.3+0.3+0.3+0.3+0.3+0.3</v>
      </c>
      <c r="O749" s="206">
        <f t="shared" ca="1" si="45"/>
        <v>1</v>
      </c>
      <c r="Q749" s="208" t="str">
        <f ca="1">IF($H749="步将",'[3]配置系数（将领）'!P749,IF($H749="骑将",'[4]配置系数（将领）'!P749,IF($H749="弓将",'[5]配置系数（将领）'!P749,"")))</f>
        <v/>
      </c>
      <c r="R749" s="208" t="str">
        <f ca="1">IF($H749="步将",'[3]配置系数（将领）'!Q749,IF($H749="骑将",'[4]配置系数（将领）'!Q749,IF($H749="弓将",'[5]配置系数（将领）'!Q749,"")))</f>
        <v/>
      </c>
      <c r="S749" s="208">
        <f>IF($H749="步将",'[3]配置系数（将领）'!R749,IF($H749="骑将",'[4]配置系数（将领）'!R749,IF($H749="弓将",'[5]配置系数（将领）'!R749,"")))</f>
        <v>0</v>
      </c>
      <c r="T749" s="208">
        <f>IF($H749="步将",'[3]配置系数（将领）'!S749,IF($H749="骑将",'[4]配置系数（将领）'!S749,IF($H749="弓将",'[5]配置系数（将领）'!S749,"")))</f>
        <v>0</v>
      </c>
      <c r="U749" s="208" t="str">
        <f ca="1">IF($H749="步将",'[3]配置系数（将领）'!T749,IF($H749="骑将",'[4]配置系数（将领）'!T749,IF($H749="弓将",'[5]配置系数（将领）'!T749,"")))</f>
        <v/>
      </c>
      <c r="V749" s="206">
        <f t="shared" ca="1" si="46"/>
        <v>1</v>
      </c>
      <c r="X749" s="208" t="str">
        <f ca="1">IF($H749="步将",'[3]配置系数（将领）'!W749,IF($H749="骑将",'[4]配置系数（将领）'!W749,IF($H749="弓将",'[5]配置系数（将领）'!W749,"")))</f>
        <v/>
      </c>
      <c r="Y749" s="208" t="str">
        <f ca="1">IF($H749="步将",'[3]配置系数（将领）'!X749,IF($H749="骑将",'[4]配置系数（将领）'!X749,IF($H749="弓将",'[5]配置系数（将领）'!X749,"")))</f>
        <v/>
      </c>
      <c r="Z749" s="208">
        <f>IF($H749="步将",'[3]配置系数（将领）'!Y749,IF($H749="骑将",'[4]配置系数（将领）'!Y749,IF($H749="弓将",'[5]配置系数（将领）'!Y749,"")))</f>
        <v>0</v>
      </c>
      <c r="AA749" s="208">
        <f>IF($H749="步将",'[3]配置系数（将领）'!Z749,IF($H749="骑将",'[4]配置系数（将领）'!Z749,IF($H749="弓将",'[5]配置系数（将领）'!Z749,"")))</f>
        <v>0</v>
      </c>
      <c r="AB749" s="208" t="str">
        <f ca="1">IF($H749="步将",'[3]配置系数（将领）'!AA749,IF($H749="骑将",'[4]配置系数（将领）'!AA749,IF($H749="弓将",'[5]配置系数（将领）'!AA749,"")))</f>
        <v/>
      </c>
      <c r="AC749" s="206">
        <f t="shared" ca="1" si="47"/>
        <v>1</v>
      </c>
    </row>
    <row r="750" spans="3:29" x14ac:dyDescent="0.15">
      <c r="C750" s="107">
        <v>742</v>
      </c>
      <c r="D750" s="69">
        <f>IFERROR(MATCH(C750,索引!J:J,0),D749)</f>
        <v>65</v>
      </c>
      <c r="E750" s="69">
        <f t="shared" si="44"/>
        <v>8</v>
      </c>
      <c r="F750" s="69">
        <f>INDEX(索引!$F:$F,D750,1)</f>
        <v>10058</v>
      </c>
      <c r="G750" s="69" t="str">
        <f>INDEX(索引!$E:$E,D750,1)</f>
        <v>韩当</v>
      </c>
      <c r="H750" s="69" t="str">
        <f>INDEX(索引!$G:$G,D750,1)</f>
        <v>骑将</v>
      </c>
      <c r="J750" s="208" t="str">
        <f ca="1">IF($H750="步将",'[3]配置系数（将领）'!I750,IF($H750="骑将",'[4]配置系数（将领）'!I750,IF($H750="弓将",'[5]配置系数（将领）'!I750,"")))</f>
        <v>1005800000502</v>
      </c>
      <c r="K750" s="208" t="str">
        <f ca="1">IF($H750="步将",'[3]配置系数（将领）'!J750,IF($H750="骑将",'[4]配置系数（将领）'!J750,IF($H750="弓将",'[5]配置系数（将领）'!J750,"")))</f>
        <v>被动技能3:千里奔袭，毕其功于一役，自身暴击伤害增加30%，韧性提升22%。</v>
      </c>
      <c r="L750" s="208">
        <f>IF($H750="步将",'[3]配置系数（将领）'!K750,IF($H750="骑将",'[4]配置系数（将领）'!K750,IF($H750="弓将",'[5]配置系数（将领）'!K750,"")))</f>
        <v>0</v>
      </c>
      <c r="M750" s="208">
        <f>IF($H750="步将",'[3]配置系数（将领）'!L750,IF($H750="骑将",'[4]配置系数（将领）'!L750,IF($H750="弓将",'[5]配置系数（将领）'!L750,"")))</f>
        <v>0</v>
      </c>
      <c r="N750" s="208" t="str">
        <f ca="1">IF($H750="步将",'[3]配置系数（将领）'!M750,IF($H750="骑将",'[4]配置系数（将领）'!M750,IF($H750="弓将",'[5]配置系数（将领）'!M750,"")))</f>
        <v>0.22+0.22+0.22+0.22+0.22+0.22+0.22+0.22+0.22+0.22+0.22+0.22+0.22+0.22+0.22+0.22+0.22</v>
      </c>
      <c r="O750" s="206">
        <f t="shared" ca="1" si="45"/>
        <v>1</v>
      </c>
      <c r="Q750" s="208" t="str">
        <f ca="1">IF($H750="步将",'[3]配置系数（将领）'!P750,IF($H750="骑将",'[4]配置系数（将领）'!P750,IF($H750="弓将",'[5]配置系数（将领）'!P750,"")))</f>
        <v/>
      </c>
      <c r="R750" s="208" t="str">
        <f ca="1">IF($H750="步将",'[3]配置系数（将领）'!Q750,IF($H750="骑将",'[4]配置系数（将领）'!Q750,IF($H750="弓将",'[5]配置系数（将领）'!Q750,"")))</f>
        <v/>
      </c>
      <c r="S750" s="208">
        <f>IF($H750="步将",'[3]配置系数（将领）'!R750,IF($H750="骑将",'[4]配置系数（将领）'!R750,IF($H750="弓将",'[5]配置系数（将领）'!R750,"")))</f>
        <v>0</v>
      </c>
      <c r="T750" s="208">
        <f>IF($H750="步将",'[3]配置系数（将领）'!S750,IF($H750="骑将",'[4]配置系数（将领）'!S750,IF($H750="弓将",'[5]配置系数（将领）'!S750,"")))</f>
        <v>0</v>
      </c>
      <c r="U750" s="208" t="str">
        <f ca="1">IF($H750="步将",'[3]配置系数（将领）'!T750,IF($H750="骑将",'[4]配置系数（将领）'!T750,IF($H750="弓将",'[5]配置系数（将领）'!T750,"")))</f>
        <v/>
      </c>
      <c r="V750" s="206">
        <f t="shared" ca="1" si="46"/>
        <v>1</v>
      </c>
      <c r="X750" s="208" t="str">
        <f ca="1">IF($H750="步将",'[3]配置系数（将领）'!W750,IF($H750="骑将",'[4]配置系数（将领）'!W750,IF($H750="弓将",'[5]配置系数（将领）'!W750,"")))</f>
        <v/>
      </c>
      <c r="Y750" s="208" t="str">
        <f ca="1">IF($H750="步将",'[3]配置系数（将领）'!X750,IF($H750="骑将",'[4]配置系数（将领）'!X750,IF($H750="弓将",'[5]配置系数（将领）'!X750,"")))</f>
        <v/>
      </c>
      <c r="Z750" s="208">
        <f>IF($H750="步将",'[3]配置系数（将领）'!Y750,IF($H750="骑将",'[4]配置系数（将领）'!Y750,IF($H750="弓将",'[5]配置系数（将领）'!Y750,"")))</f>
        <v>0</v>
      </c>
      <c r="AA750" s="208">
        <f>IF($H750="步将",'[3]配置系数（将领）'!Z750,IF($H750="骑将",'[4]配置系数（将领）'!Z750,IF($H750="弓将",'[5]配置系数（将领）'!Z750,"")))</f>
        <v>0</v>
      </c>
      <c r="AB750" s="208" t="str">
        <f ca="1">IF($H750="步将",'[3]配置系数（将领）'!AA750,IF($H750="骑将",'[4]配置系数（将领）'!AA750,IF($H750="弓将",'[5]配置系数（将领）'!AA750,"")))</f>
        <v/>
      </c>
      <c r="AC750" s="206">
        <f t="shared" ca="1" si="47"/>
        <v>1</v>
      </c>
    </row>
    <row r="751" spans="3:29" x14ac:dyDescent="0.15">
      <c r="C751" s="107">
        <v>743</v>
      </c>
      <c r="D751" s="69">
        <f>IFERROR(MATCH(C751,索引!J:J,0),D750)</f>
        <v>65</v>
      </c>
      <c r="E751" s="69">
        <f t="shared" si="44"/>
        <v>9</v>
      </c>
      <c r="F751" s="69">
        <f>INDEX(索引!$F:$F,D751,1)</f>
        <v>10058</v>
      </c>
      <c r="G751" s="69" t="str">
        <f>INDEX(索引!$E:$E,D751,1)</f>
        <v>韩当</v>
      </c>
      <c r="H751" s="69" t="str">
        <f>INDEX(索引!$G:$G,D751,1)</f>
        <v>骑将</v>
      </c>
      <c r="J751" s="208" t="str">
        <f ca="1">IF($H751="步将",'[3]配置系数（将领）'!I751,IF($H751="骑将",'[4]配置系数（将领）'!I751,IF($H751="弓将",'[5]配置系数（将领）'!I751,"")))</f>
        <v/>
      </c>
      <c r="K751" s="208" t="str">
        <f ca="1">IF($H751="步将",'[3]配置系数（将领）'!J751,IF($H751="骑将",'[4]配置系数（将领）'!J751,IF($H751="弓将",'[5]配置系数（将领）'!J751,"")))</f>
        <v/>
      </c>
      <c r="L751" s="208">
        <f>IF($H751="步将",'[3]配置系数（将领）'!K751,IF($H751="骑将",'[4]配置系数（将领）'!K751,IF($H751="弓将",'[5]配置系数（将领）'!K751,"")))</f>
        <v>0</v>
      </c>
      <c r="M751" s="208">
        <f>IF($H751="步将",'[3]配置系数（将领）'!L751,IF($H751="骑将",'[4]配置系数（将领）'!L751,IF($H751="弓将",'[5]配置系数（将领）'!L751,"")))</f>
        <v>0</v>
      </c>
      <c r="N751" s="208" t="str">
        <f ca="1">IF($H751="步将",'[3]配置系数（将领）'!M751,IF($H751="骑将",'[4]配置系数（将领）'!M751,IF($H751="弓将",'[5]配置系数（将领）'!M751,"")))</f>
        <v/>
      </c>
      <c r="O751" s="206">
        <f t="shared" ca="1" si="45"/>
        <v>1</v>
      </c>
      <c r="Q751" s="208" t="str">
        <f ca="1">IF($H751="步将",'[3]配置系数（将领）'!P751,IF($H751="骑将",'[4]配置系数（将领）'!P751,IF($H751="弓将",'[5]配置系数（将领）'!P751,"")))</f>
        <v/>
      </c>
      <c r="R751" s="208" t="str">
        <f ca="1">IF($H751="步将",'[3]配置系数（将领）'!Q751,IF($H751="骑将",'[4]配置系数（将领）'!Q751,IF($H751="弓将",'[5]配置系数（将领）'!Q751,"")))</f>
        <v/>
      </c>
      <c r="S751" s="208">
        <f>IF($H751="步将",'[3]配置系数（将领）'!R751,IF($H751="骑将",'[4]配置系数（将领）'!R751,IF($H751="弓将",'[5]配置系数（将领）'!R751,"")))</f>
        <v>0</v>
      </c>
      <c r="T751" s="208">
        <f>IF($H751="步将",'[3]配置系数（将领）'!S751,IF($H751="骑将",'[4]配置系数（将领）'!S751,IF($H751="弓将",'[5]配置系数（将领）'!S751,"")))</f>
        <v>0</v>
      </c>
      <c r="U751" s="208" t="str">
        <f ca="1">IF($H751="步将",'[3]配置系数（将领）'!T751,IF($H751="骑将",'[4]配置系数（将领）'!T751,IF($H751="弓将",'[5]配置系数（将领）'!T751,"")))</f>
        <v/>
      </c>
      <c r="V751" s="206">
        <f t="shared" ca="1" si="46"/>
        <v>1</v>
      </c>
      <c r="X751" s="208" t="str">
        <f ca="1">IF($H751="步将",'[3]配置系数（将领）'!W751,IF($H751="骑将",'[4]配置系数（将领）'!W751,IF($H751="弓将",'[5]配置系数（将领）'!W751,"")))</f>
        <v/>
      </c>
      <c r="Y751" s="208" t="str">
        <f ca="1">IF($H751="步将",'[3]配置系数（将领）'!X751,IF($H751="骑将",'[4]配置系数（将领）'!X751,IF($H751="弓将",'[5]配置系数（将领）'!X751,"")))</f>
        <v/>
      </c>
      <c r="Z751" s="208">
        <f>IF($H751="步将",'[3]配置系数（将领）'!Y751,IF($H751="骑将",'[4]配置系数（将领）'!Y751,IF($H751="弓将",'[5]配置系数（将领）'!Y751,"")))</f>
        <v>0</v>
      </c>
      <c r="AA751" s="208">
        <f>IF($H751="步将",'[3]配置系数（将领）'!Z751,IF($H751="骑将",'[4]配置系数（将领）'!Z751,IF($H751="弓将",'[5]配置系数（将领）'!Z751,"")))</f>
        <v>0</v>
      </c>
      <c r="AB751" s="208" t="str">
        <f ca="1">IF($H751="步将",'[3]配置系数（将领）'!AA751,IF($H751="骑将",'[4]配置系数（将领）'!AA751,IF($H751="弓将",'[5]配置系数（将领）'!AA751,"")))</f>
        <v/>
      </c>
      <c r="AC751" s="206">
        <f t="shared" ca="1" si="47"/>
        <v>1</v>
      </c>
    </row>
    <row r="752" spans="3:29" x14ac:dyDescent="0.15">
      <c r="C752" s="107">
        <v>744</v>
      </c>
      <c r="D752" s="69">
        <f>IFERROR(MATCH(C752,索引!J:J,0),D751)</f>
        <v>65</v>
      </c>
      <c r="E752" s="69">
        <f t="shared" si="44"/>
        <v>10</v>
      </c>
      <c r="F752" s="69">
        <f>INDEX(索引!$F:$F,D752,1)</f>
        <v>10058</v>
      </c>
      <c r="G752" s="69" t="str">
        <f>INDEX(索引!$E:$E,D752,1)</f>
        <v>韩当</v>
      </c>
      <c r="H752" s="69" t="str">
        <f>INDEX(索引!$G:$G,D752,1)</f>
        <v>骑将</v>
      </c>
      <c r="J752" s="208" t="str">
        <f ca="1">IF($H752="步将",'[3]配置系数（将领）'!I752,IF($H752="骑将",'[4]配置系数（将领）'!I752,IF($H752="弓将",'[5]配置系数（将领）'!I752,"")))</f>
        <v/>
      </c>
      <c r="K752" s="208" t="str">
        <f ca="1">IF($H752="步将",'[3]配置系数（将领）'!J752,IF($H752="骑将",'[4]配置系数（将领）'!J752,IF($H752="弓将",'[5]配置系数（将领）'!J752,"")))</f>
        <v/>
      </c>
      <c r="L752" s="208">
        <f>IF($H752="步将",'[3]配置系数（将领）'!K752,IF($H752="骑将",'[4]配置系数（将领）'!K752,IF($H752="弓将",'[5]配置系数（将领）'!K752,"")))</f>
        <v>0</v>
      </c>
      <c r="M752" s="208">
        <f>IF($H752="步将",'[3]配置系数（将领）'!L752,IF($H752="骑将",'[4]配置系数（将领）'!L752,IF($H752="弓将",'[5]配置系数（将领）'!L752,"")))</f>
        <v>0</v>
      </c>
      <c r="N752" s="208" t="str">
        <f ca="1">IF($H752="步将",'[3]配置系数（将领）'!M752,IF($H752="骑将",'[4]配置系数（将领）'!M752,IF($H752="弓将",'[5]配置系数（将领）'!M752,"")))</f>
        <v/>
      </c>
      <c r="O752" s="206">
        <f t="shared" ca="1" si="45"/>
        <v>1</v>
      </c>
      <c r="Q752" s="208" t="str">
        <f ca="1">IF($H752="步将",'[3]配置系数（将领）'!P752,IF($H752="骑将",'[4]配置系数（将领）'!P752,IF($H752="弓将",'[5]配置系数（将领）'!P752,"")))</f>
        <v/>
      </c>
      <c r="R752" s="208" t="str">
        <f ca="1">IF($H752="步将",'[3]配置系数（将领）'!Q752,IF($H752="骑将",'[4]配置系数（将领）'!Q752,IF($H752="弓将",'[5]配置系数（将领）'!Q752,"")))</f>
        <v/>
      </c>
      <c r="S752" s="208">
        <f>IF($H752="步将",'[3]配置系数（将领）'!R752,IF($H752="骑将",'[4]配置系数（将领）'!R752,IF($H752="弓将",'[5]配置系数（将领）'!R752,"")))</f>
        <v>0</v>
      </c>
      <c r="T752" s="208">
        <f>IF($H752="步将",'[3]配置系数（将领）'!S752,IF($H752="骑将",'[4]配置系数（将领）'!S752,IF($H752="弓将",'[5]配置系数（将领）'!S752,"")))</f>
        <v>0</v>
      </c>
      <c r="U752" s="208" t="str">
        <f ca="1">IF($H752="步将",'[3]配置系数（将领）'!T752,IF($H752="骑将",'[4]配置系数（将领）'!T752,IF($H752="弓将",'[5]配置系数（将领）'!T752,"")))</f>
        <v/>
      </c>
      <c r="V752" s="206">
        <f t="shared" ca="1" si="46"/>
        <v>1</v>
      </c>
      <c r="X752" s="208" t="str">
        <f ca="1">IF($H752="步将",'[3]配置系数（将领）'!W752,IF($H752="骑将",'[4]配置系数（将领）'!W752,IF($H752="弓将",'[5]配置系数（将领）'!W752,"")))</f>
        <v/>
      </c>
      <c r="Y752" s="208" t="str">
        <f ca="1">IF($H752="步将",'[3]配置系数（将领）'!X752,IF($H752="骑将",'[4]配置系数（将领）'!X752,IF($H752="弓将",'[5]配置系数（将领）'!X752,"")))</f>
        <v/>
      </c>
      <c r="Z752" s="208">
        <f>IF($H752="步将",'[3]配置系数（将领）'!Y752,IF($H752="骑将",'[4]配置系数（将领）'!Y752,IF($H752="弓将",'[5]配置系数（将领）'!Y752,"")))</f>
        <v>0</v>
      </c>
      <c r="AA752" s="208">
        <f>IF($H752="步将",'[3]配置系数（将领）'!Z752,IF($H752="骑将",'[4]配置系数（将领）'!Z752,IF($H752="弓将",'[5]配置系数（将领）'!Z752,"")))</f>
        <v>0</v>
      </c>
      <c r="AB752" s="208" t="str">
        <f ca="1">IF($H752="步将",'[3]配置系数（将领）'!AA752,IF($H752="骑将",'[4]配置系数（将领）'!AA752,IF($H752="弓将",'[5]配置系数（将领）'!AA752,"")))</f>
        <v/>
      </c>
      <c r="AC752" s="206">
        <f t="shared" ca="1" si="47"/>
        <v>1</v>
      </c>
    </row>
    <row r="753" spans="3:29" x14ac:dyDescent="0.15">
      <c r="C753" s="107">
        <v>745</v>
      </c>
      <c r="D753" s="69">
        <f>IFERROR(MATCH(C753,索引!J:J,0),D752)</f>
        <v>65</v>
      </c>
      <c r="E753" s="69">
        <f t="shared" si="44"/>
        <v>11</v>
      </c>
      <c r="F753" s="69">
        <f>INDEX(索引!$F:$F,D753,1)</f>
        <v>10058</v>
      </c>
      <c r="G753" s="69" t="str">
        <f>INDEX(索引!$E:$E,D753,1)</f>
        <v>韩当</v>
      </c>
      <c r="H753" s="69" t="str">
        <f>INDEX(索引!$G:$G,D753,1)</f>
        <v>骑将</v>
      </c>
      <c r="J753" s="208" t="str">
        <f ca="1">IF($H753="步将",'[3]配置系数（将领）'!I753,IF($H753="骑将",'[4]配置系数（将领）'!I753,IF($H753="弓将",'[5]配置系数（将领）'!I753,"")))</f>
        <v/>
      </c>
      <c r="K753" s="208" t="str">
        <f ca="1">IF($H753="步将",'[3]配置系数（将领）'!J753,IF($H753="骑将",'[4]配置系数（将领）'!J753,IF($H753="弓将",'[5]配置系数（将领）'!J753,"")))</f>
        <v/>
      </c>
      <c r="L753" s="208">
        <f>IF($H753="步将",'[3]配置系数（将领）'!K753,IF($H753="骑将",'[4]配置系数（将领）'!K753,IF($H753="弓将",'[5]配置系数（将领）'!K753,"")))</f>
        <v>0</v>
      </c>
      <c r="M753" s="208">
        <f>IF($H753="步将",'[3]配置系数（将领）'!L753,IF($H753="骑将",'[4]配置系数（将领）'!L753,IF($H753="弓将",'[5]配置系数（将领）'!L753,"")))</f>
        <v>0</v>
      </c>
      <c r="N753" s="208" t="str">
        <f ca="1">IF($H753="步将",'[3]配置系数（将领）'!M753,IF($H753="骑将",'[4]配置系数（将领）'!M753,IF($H753="弓将",'[5]配置系数（将领）'!M753,"")))</f>
        <v/>
      </c>
      <c r="O753" s="206">
        <f t="shared" ca="1" si="45"/>
        <v>1</v>
      </c>
      <c r="Q753" s="208" t="str">
        <f ca="1">IF($H753="步将",'[3]配置系数（将领）'!P753,IF($H753="骑将",'[4]配置系数（将领）'!P753,IF($H753="弓将",'[5]配置系数（将领）'!P753,"")))</f>
        <v/>
      </c>
      <c r="R753" s="208" t="str">
        <f ca="1">IF($H753="步将",'[3]配置系数（将领）'!Q753,IF($H753="骑将",'[4]配置系数（将领）'!Q753,IF($H753="弓将",'[5]配置系数（将领）'!Q753,"")))</f>
        <v/>
      </c>
      <c r="S753" s="208">
        <f>IF($H753="步将",'[3]配置系数（将领）'!R753,IF($H753="骑将",'[4]配置系数（将领）'!R753,IF($H753="弓将",'[5]配置系数（将领）'!R753,"")))</f>
        <v>0</v>
      </c>
      <c r="T753" s="208">
        <f>IF($H753="步将",'[3]配置系数（将领）'!S753,IF($H753="骑将",'[4]配置系数（将领）'!S753,IF($H753="弓将",'[5]配置系数（将领）'!S753,"")))</f>
        <v>0</v>
      </c>
      <c r="U753" s="208" t="str">
        <f ca="1">IF($H753="步将",'[3]配置系数（将领）'!T753,IF($H753="骑将",'[4]配置系数（将领）'!T753,IF($H753="弓将",'[5]配置系数（将领）'!T753,"")))</f>
        <v/>
      </c>
      <c r="V753" s="206">
        <f t="shared" ca="1" si="46"/>
        <v>1</v>
      </c>
      <c r="X753" s="208" t="str">
        <f ca="1">IF($H753="步将",'[3]配置系数（将领）'!W753,IF($H753="骑将",'[4]配置系数（将领）'!W753,IF($H753="弓将",'[5]配置系数（将领）'!W753,"")))</f>
        <v/>
      </c>
      <c r="Y753" s="208" t="str">
        <f ca="1">IF($H753="步将",'[3]配置系数（将领）'!X753,IF($H753="骑将",'[4]配置系数（将领）'!X753,IF($H753="弓将",'[5]配置系数（将领）'!X753,"")))</f>
        <v/>
      </c>
      <c r="Z753" s="208">
        <f>IF($H753="步将",'[3]配置系数（将领）'!Y753,IF($H753="骑将",'[4]配置系数（将领）'!Y753,IF($H753="弓将",'[5]配置系数（将领）'!Y753,"")))</f>
        <v>0</v>
      </c>
      <c r="AA753" s="208">
        <f>IF($H753="步将",'[3]配置系数（将领）'!Z753,IF($H753="骑将",'[4]配置系数（将领）'!Z753,IF($H753="弓将",'[5]配置系数（将领）'!Z753,"")))</f>
        <v>0</v>
      </c>
      <c r="AB753" s="208" t="str">
        <f ca="1">IF($H753="步将",'[3]配置系数（将领）'!AA753,IF($H753="骑将",'[4]配置系数（将领）'!AA753,IF($H753="弓将",'[5]配置系数（将领）'!AA753,"")))</f>
        <v/>
      </c>
      <c r="AC753" s="206">
        <f t="shared" ca="1" si="47"/>
        <v>1</v>
      </c>
    </row>
    <row r="754" spans="3:29" x14ac:dyDescent="0.15">
      <c r="C754" s="107">
        <v>746</v>
      </c>
      <c r="D754" s="69">
        <f>IFERROR(MATCH(C754,索引!J:J,0),D753)</f>
        <v>65</v>
      </c>
      <c r="E754" s="69">
        <f t="shared" si="44"/>
        <v>12</v>
      </c>
      <c r="F754" s="69">
        <f>INDEX(索引!$F:$F,D754,1)</f>
        <v>10058</v>
      </c>
      <c r="G754" s="69" t="str">
        <f>INDEX(索引!$E:$E,D754,1)</f>
        <v>韩当</v>
      </c>
      <c r="H754" s="69" t="str">
        <f>INDEX(索引!$G:$G,D754,1)</f>
        <v>骑将</v>
      </c>
      <c r="J754" s="208" t="str">
        <f ca="1">IF($H754="步将",'[3]配置系数（将领）'!I754,IF($H754="骑将",'[4]配置系数（将领）'!I754,IF($H754="弓将",'[5]配置系数（将领）'!I754,"")))</f>
        <v/>
      </c>
      <c r="K754" s="208" t="str">
        <f ca="1">IF($H754="步将",'[3]配置系数（将领）'!J754,IF($H754="骑将",'[4]配置系数（将领）'!J754,IF($H754="弓将",'[5]配置系数（将领）'!J754,"")))</f>
        <v/>
      </c>
      <c r="L754" s="208">
        <f>IF($H754="步将",'[3]配置系数（将领）'!K754,IF($H754="骑将",'[4]配置系数（将领）'!K754,IF($H754="弓将",'[5]配置系数（将领）'!K754,"")))</f>
        <v>0</v>
      </c>
      <c r="M754" s="208">
        <f>IF($H754="步将",'[3]配置系数（将领）'!L754,IF($H754="骑将",'[4]配置系数（将领）'!L754,IF($H754="弓将",'[5]配置系数（将领）'!L754,"")))</f>
        <v>0</v>
      </c>
      <c r="N754" s="208" t="str">
        <f ca="1">IF($H754="步将",'[3]配置系数（将领）'!M754,IF($H754="骑将",'[4]配置系数（将领）'!M754,IF($H754="弓将",'[5]配置系数（将领）'!M754,"")))</f>
        <v/>
      </c>
      <c r="O754" s="206">
        <f t="shared" ca="1" si="45"/>
        <v>1</v>
      </c>
      <c r="Q754" s="208" t="str">
        <f ca="1">IF($H754="步将",'[3]配置系数（将领）'!P754,IF($H754="骑将",'[4]配置系数（将领）'!P754,IF($H754="弓将",'[5]配置系数（将领）'!P754,"")))</f>
        <v/>
      </c>
      <c r="R754" s="208" t="str">
        <f ca="1">IF($H754="步将",'[3]配置系数（将领）'!Q754,IF($H754="骑将",'[4]配置系数（将领）'!Q754,IF($H754="弓将",'[5]配置系数（将领）'!Q754,"")))</f>
        <v/>
      </c>
      <c r="S754" s="208">
        <f>IF($H754="步将",'[3]配置系数（将领）'!R754,IF($H754="骑将",'[4]配置系数（将领）'!R754,IF($H754="弓将",'[5]配置系数（将领）'!R754,"")))</f>
        <v>0</v>
      </c>
      <c r="T754" s="208">
        <f>IF($H754="步将",'[3]配置系数（将领）'!S754,IF($H754="骑将",'[4]配置系数（将领）'!S754,IF($H754="弓将",'[5]配置系数（将领）'!S754,"")))</f>
        <v>0</v>
      </c>
      <c r="U754" s="208" t="str">
        <f ca="1">IF($H754="步将",'[3]配置系数（将领）'!T754,IF($H754="骑将",'[4]配置系数（将领）'!T754,IF($H754="弓将",'[5]配置系数（将领）'!T754,"")))</f>
        <v/>
      </c>
      <c r="V754" s="206">
        <f t="shared" ca="1" si="46"/>
        <v>1</v>
      </c>
      <c r="X754" s="208" t="str">
        <f ca="1">IF($H754="步将",'[3]配置系数（将领）'!W754,IF($H754="骑将",'[4]配置系数（将领）'!W754,IF($H754="弓将",'[5]配置系数（将领）'!W754,"")))</f>
        <v/>
      </c>
      <c r="Y754" s="208" t="str">
        <f ca="1">IF($H754="步将",'[3]配置系数（将领）'!X754,IF($H754="骑将",'[4]配置系数（将领）'!X754,IF($H754="弓将",'[5]配置系数（将领）'!X754,"")))</f>
        <v/>
      </c>
      <c r="Z754" s="208">
        <f>IF($H754="步将",'[3]配置系数（将领）'!Y754,IF($H754="骑将",'[4]配置系数（将领）'!Y754,IF($H754="弓将",'[5]配置系数（将领）'!Y754,"")))</f>
        <v>0</v>
      </c>
      <c r="AA754" s="208">
        <f>IF($H754="步将",'[3]配置系数（将领）'!Z754,IF($H754="骑将",'[4]配置系数（将领）'!Z754,IF($H754="弓将",'[5]配置系数（将领）'!Z754,"")))</f>
        <v>0</v>
      </c>
      <c r="AB754" s="208" t="str">
        <f ca="1">IF($H754="步将",'[3]配置系数（将领）'!AA754,IF($H754="骑将",'[4]配置系数（将领）'!AA754,IF($H754="弓将",'[5]配置系数（将领）'!AA754,"")))</f>
        <v/>
      </c>
      <c r="AC754" s="206">
        <f t="shared" ca="1" si="47"/>
        <v>1</v>
      </c>
    </row>
    <row r="755" spans="3:29" x14ac:dyDescent="0.15">
      <c r="C755" s="107">
        <v>747</v>
      </c>
      <c r="D755" s="69">
        <f>IFERROR(MATCH(C755,索引!J:J,0),D754)</f>
        <v>65</v>
      </c>
      <c r="E755" s="69">
        <f t="shared" si="44"/>
        <v>13</v>
      </c>
      <c r="F755" s="69">
        <f>INDEX(索引!$F:$F,D755,1)</f>
        <v>10058</v>
      </c>
      <c r="G755" s="69" t="str">
        <f>INDEX(索引!$E:$E,D755,1)</f>
        <v>韩当</v>
      </c>
      <c r="H755" s="69" t="str">
        <f>INDEX(索引!$G:$G,D755,1)</f>
        <v>骑将</v>
      </c>
      <c r="J755" s="208" t="str">
        <f ca="1">IF($H755="步将",'[3]配置系数（将领）'!I755,IF($H755="骑将",'[4]配置系数（将领）'!I755,IF($H755="弓将",'[5]配置系数（将领）'!I755,"")))</f>
        <v/>
      </c>
      <c r="K755" s="208" t="str">
        <f ca="1">IF($H755="步将",'[3]配置系数（将领）'!J755,IF($H755="骑将",'[4]配置系数（将领）'!J755,IF($H755="弓将",'[5]配置系数（将领）'!J755,"")))</f>
        <v/>
      </c>
      <c r="L755" s="208">
        <f>IF($H755="步将",'[3]配置系数（将领）'!K755,IF($H755="骑将",'[4]配置系数（将领）'!K755,IF($H755="弓将",'[5]配置系数（将领）'!K755,"")))</f>
        <v>0</v>
      </c>
      <c r="M755" s="208">
        <f>IF($H755="步将",'[3]配置系数（将领）'!L755,IF($H755="骑将",'[4]配置系数（将领）'!L755,IF($H755="弓将",'[5]配置系数（将领）'!L755,"")))</f>
        <v>0</v>
      </c>
      <c r="N755" s="208" t="str">
        <f ca="1">IF($H755="步将",'[3]配置系数（将领）'!M755,IF($H755="骑将",'[4]配置系数（将领）'!M755,IF($H755="弓将",'[5]配置系数（将领）'!M755,"")))</f>
        <v/>
      </c>
      <c r="O755" s="206">
        <f t="shared" ca="1" si="45"/>
        <v>1</v>
      </c>
      <c r="Q755" s="208" t="str">
        <f ca="1">IF($H755="步将",'[3]配置系数（将领）'!P755,IF($H755="骑将",'[4]配置系数（将领）'!P755,IF($H755="弓将",'[5]配置系数（将领）'!P755,"")))</f>
        <v/>
      </c>
      <c r="R755" s="208" t="str">
        <f ca="1">IF($H755="步将",'[3]配置系数（将领）'!Q755,IF($H755="骑将",'[4]配置系数（将领）'!Q755,IF($H755="弓将",'[5]配置系数（将领）'!Q755,"")))</f>
        <v/>
      </c>
      <c r="S755" s="208">
        <f>IF($H755="步将",'[3]配置系数（将领）'!R755,IF($H755="骑将",'[4]配置系数（将领）'!R755,IF($H755="弓将",'[5]配置系数（将领）'!R755,"")))</f>
        <v>0</v>
      </c>
      <c r="T755" s="208">
        <f>IF($H755="步将",'[3]配置系数（将领）'!S755,IF($H755="骑将",'[4]配置系数（将领）'!S755,IF($H755="弓将",'[5]配置系数（将领）'!S755,"")))</f>
        <v>0</v>
      </c>
      <c r="U755" s="208" t="str">
        <f ca="1">IF($H755="步将",'[3]配置系数（将领）'!T755,IF($H755="骑将",'[4]配置系数（将领）'!T755,IF($H755="弓将",'[5]配置系数（将领）'!T755,"")))</f>
        <v/>
      </c>
      <c r="V755" s="206">
        <f t="shared" ca="1" si="46"/>
        <v>1</v>
      </c>
      <c r="X755" s="208" t="str">
        <f ca="1">IF($H755="步将",'[3]配置系数（将领）'!W755,IF($H755="骑将",'[4]配置系数（将领）'!W755,IF($H755="弓将",'[5]配置系数（将领）'!W755,"")))</f>
        <v/>
      </c>
      <c r="Y755" s="208" t="str">
        <f ca="1">IF($H755="步将",'[3]配置系数（将领）'!X755,IF($H755="骑将",'[4]配置系数（将领）'!X755,IF($H755="弓将",'[5]配置系数（将领）'!X755,"")))</f>
        <v/>
      </c>
      <c r="Z755" s="208">
        <f>IF($H755="步将",'[3]配置系数（将领）'!Y755,IF($H755="骑将",'[4]配置系数（将领）'!Y755,IF($H755="弓将",'[5]配置系数（将领）'!Y755,"")))</f>
        <v>0</v>
      </c>
      <c r="AA755" s="208">
        <f>IF($H755="步将",'[3]配置系数（将领）'!Z755,IF($H755="骑将",'[4]配置系数（将领）'!Z755,IF($H755="弓将",'[5]配置系数（将领）'!Z755,"")))</f>
        <v>0</v>
      </c>
      <c r="AB755" s="208" t="str">
        <f ca="1">IF($H755="步将",'[3]配置系数（将领）'!AA755,IF($H755="骑将",'[4]配置系数（将领）'!AA755,IF($H755="弓将",'[5]配置系数（将领）'!AA755,"")))</f>
        <v/>
      </c>
      <c r="AC755" s="206">
        <f t="shared" ca="1" si="47"/>
        <v>1</v>
      </c>
    </row>
    <row r="756" spans="3:29" x14ac:dyDescent="0.15">
      <c r="C756" s="107">
        <v>748</v>
      </c>
      <c r="D756" s="69">
        <f>IFERROR(MATCH(C756,索引!J:J,0),D755)</f>
        <v>65</v>
      </c>
      <c r="E756" s="69">
        <f t="shared" si="44"/>
        <v>14</v>
      </c>
      <c r="F756" s="69">
        <f>INDEX(索引!$F:$F,D756,1)</f>
        <v>10058</v>
      </c>
      <c r="G756" s="69" t="str">
        <f>INDEX(索引!$E:$E,D756,1)</f>
        <v>韩当</v>
      </c>
      <c r="H756" s="69" t="str">
        <f>INDEX(索引!$G:$G,D756,1)</f>
        <v>骑将</v>
      </c>
      <c r="J756" s="208" t="str">
        <f ca="1">IF($H756="步将",'[3]配置系数（将领）'!I756,IF($H756="骑将",'[4]配置系数（将领）'!I756,IF($H756="弓将",'[5]配置系数（将领）'!I756,"")))</f>
        <v/>
      </c>
      <c r="K756" s="208" t="str">
        <f ca="1">IF($H756="步将",'[3]配置系数（将领）'!J756,IF($H756="骑将",'[4]配置系数（将领）'!J756,IF($H756="弓将",'[5]配置系数（将领）'!J756,"")))</f>
        <v/>
      </c>
      <c r="L756" s="208">
        <f>IF($H756="步将",'[3]配置系数（将领）'!K756,IF($H756="骑将",'[4]配置系数（将领）'!K756,IF($H756="弓将",'[5]配置系数（将领）'!K756,"")))</f>
        <v>0</v>
      </c>
      <c r="M756" s="208">
        <f>IF($H756="步将",'[3]配置系数（将领）'!L756,IF($H756="骑将",'[4]配置系数（将领）'!L756,IF($H756="弓将",'[5]配置系数（将领）'!L756,"")))</f>
        <v>0</v>
      </c>
      <c r="N756" s="208" t="str">
        <f ca="1">IF($H756="步将",'[3]配置系数（将领）'!M756,IF($H756="骑将",'[4]配置系数（将领）'!M756,IF($H756="弓将",'[5]配置系数（将领）'!M756,"")))</f>
        <v/>
      </c>
      <c r="O756" s="206">
        <f t="shared" ca="1" si="45"/>
        <v>1</v>
      </c>
      <c r="Q756" s="208" t="str">
        <f ca="1">IF($H756="步将",'[3]配置系数（将领）'!P756,IF($H756="骑将",'[4]配置系数（将领）'!P756,IF($H756="弓将",'[5]配置系数（将领）'!P756,"")))</f>
        <v/>
      </c>
      <c r="R756" s="208" t="str">
        <f ca="1">IF($H756="步将",'[3]配置系数（将领）'!Q756,IF($H756="骑将",'[4]配置系数（将领）'!Q756,IF($H756="弓将",'[5]配置系数（将领）'!Q756,"")))</f>
        <v/>
      </c>
      <c r="S756" s="208">
        <f>IF($H756="步将",'[3]配置系数（将领）'!R756,IF($H756="骑将",'[4]配置系数（将领）'!R756,IF($H756="弓将",'[5]配置系数（将领）'!R756,"")))</f>
        <v>0</v>
      </c>
      <c r="T756" s="208">
        <f>IF($H756="步将",'[3]配置系数（将领）'!S756,IF($H756="骑将",'[4]配置系数（将领）'!S756,IF($H756="弓将",'[5]配置系数（将领）'!S756,"")))</f>
        <v>0</v>
      </c>
      <c r="U756" s="208" t="str">
        <f ca="1">IF($H756="步将",'[3]配置系数（将领）'!T756,IF($H756="骑将",'[4]配置系数（将领）'!T756,IF($H756="弓将",'[5]配置系数（将领）'!T756,"")))</f>
        <v/>
      </c>
      <c r="V756" s="206">
        <f t="shared" ca="1" si="46"/>
        <v>1</v>
      </c>
      <c r="X756" s="208" t="str">
        <f ca="1">IF($H756="步将",'[3]配置系数（将领）'!W756,IF($H756="骑将",'[4]配置系数（将领）'!W756,IF($H756="弓将",'[5]配置系数（将领）'!W756,"")))</f>
        <v/>
      </c>
      <c r="Y756" s="208" t="str">
        <f ca="1">IF($H756="步将",'[3]配置系数（将领）'!X756,IF($H756="骑将",'[4]配置系数（将领）'!X756,IF($H756="弓将",'[5]配置系数（将领）'!X756,"")))</f>
        <v/>
      </c>
      <c r="Z756" s="208">
        <f>IF($H756="步将",'[3]配置系数（将领）'!Y756,IF($H756="骑将",'[4]配置系数（将领）'!Y756,IF($H756="弓将",'[5]配置系数（将领）'!Y756,"")))</f>
        <v>0</v>
      </c>
      <c r="AA756" s="208">
        <f>IF($H756="步将",'[3]配置系数（将领）'!Z756,IF($H756="骑将",'[4]配置系数（将领）'!Z756,IF($H756="弓将",'[5]配置系数（将领）'!Z756,"")))</f>
        <v>0</v>
      </c>
      <c r="AB756" s="208" t="str">
        <f ca="1">IF($H756="步将",'[3]配置系数（将领）'!AA756,IF($H756="骑将",'[4]配置系数（将领）'!AA756,IF($H756="弓将",'[5]配置系数（将领）'!AA756,"")))</f>
        <v/>
      </c>
      <c r="AC756" s="206">
        <f t="shared" ca="1" si="47"/>
        <v>1</v>
      </c>
    </row>
    <row r="757" spans="3:29" x14ac:dyDescent="0.15">
      <c r="C757" s="107">
        <v>749</v>
      </c>
      <c r="D757" s="69">
        <f>IFERROR(MATCH(C757,索引!J:J,0),D756)</f>
        <v>65</v>
      </c>
      <c r="E757" s="69">
        <f t="shared" si="44"/>
        <v>15</v>
      </c>
      <c r="F757" s="69">
        <f>INDEX(索引!$F:$F,D757,1)</f>
        <v>10058</v>
      </c>
      <c r="G757" s="69" t="str">
        <f>INDEX(索引!$E:$E,D757,1)</f>
        <v>韩当</v>
      </c>
      <c r="H757" s="69" t="str">
        <f>INDEX(索引!$G:$G,D757,1)</f>
        <v>骑将</v>
      </c>
      <c r="J757" s="208" t="str">
        <f ca="1">IF($H757="步将",'[3]配置系数（将领）'!I757,IF($H757="骑将",'[4]配置系数（将领）'!I757,IF($H757="弓将",'[5]配置系数（将领）'!I757,"")))</f>
        <v/>
      </c>
      <c r="K757" s="208" t="str">
        <f ca="1">IF($H757="步将",'[3]配置系数（将领）'!J757,IF($H757="骑将",'[4]配置系数（将领）'!J757,IF($H757="弓将",'[5]配置系数（将领）'!J757,"")))</f>
        <v/>
      </c>
      <c r="L757" s="208">
        <f>IF($H757="步将",'[3]配置系数（将领）'!K757,IF($H757="骑将",'[4]配置系数（将领）'!K757,IF($H757="弓将",'[5]配置系数（将领）'!K757,"")))</f>
        <v>0</v>
      </c>
      <c r="M757" s="208">
        <f>IF($H757="步将",'[3]配置系数（将领）'!L757,IF($H757="骑将",'[4]配置系数（将领）'!L757,IF($H757="弓将",'[5]配置系数（将领）'!L757,"")))</f>
        <v>0</v>
      </c>
      <c r="N757" s="208" t="str">
        <f ca="1">IF($H757="步将",'[3]配置系数（将领）'!M757,IF($H757="骑将",'[4]配置系数（将领）'!M757,IF($H757="弓将",'[5]配置系数（将领）'!M757,"")))</f>
        <v/>
      </c>
      <c r="O757" s="206">
        <f t="shared" ca="1" si="45"/>
        <v>1</v>
      </c>
      <c r="Q757" s="208" t="str">
        <f ca="1">IF($H757="步将",'[3]配置系数（将领）'!P757,IF($H757="骑将",'[4]配置系数（将领）'!P757,IF($H757="弓将",'[5]配置系数（将领）'!P757,"")))</f>
        <v/>
      </c>
      <c r="R757" s="208" t="str">
        <f ca="1">IF($H757="步将",'[3]配置系数（将领）'!Q757,IF($H757="骑将",'[4]配置系数（将领）'!Q757,IF($H757="弓将",'[5]配置系数（将领）'!Q757,"")))</f>
        <v/>
      </c>
      <c r="S757" s="208">
        <f>IF($H757="步将",'[3]配置系数（将领）'!R757,IF($H757="骑将",'[4]配置系数（将领）'!R757,IF($H757="弓将",'[5]配置系数（将领）'!R757,"")))</f>
        <v>0</v>
      </c>
      <c r="T757" s="208">
        <f>IF($H757="步将",'[3]配置系数（将领）'!S757,IF($H757="骑将",'[4]配置系数（将领）'!S757,IF($H757="弓将",'[5]配置系数（将领）'!S757,"")))</f>
        <v>0</v>
      </c>
      <c r="U757" s="208" t="str">
        <f ca="1">IF($H757="步将",'[3]配置系数（将领）'!T757,IF($H757="骑将",'[4]配置系数（将领）'!T757,IF($H757="弓将",'[5]配置系数（将领）'!T757,"")))</f>
        <v/>
      </c>
      <c r="V757" s="206">
        <f t="shared" ca="1" si="46"/>
        <v>1</v>
      </c>
      <c r="X757" s="208" t="str">
        <f ca="1">IF($H757="步将",'[3]配置系数（将领）'!W757,IF($H757="骑将",'[4]配置系数（将领）'!W757,IF($H757="弓将",'[5]配置系数（将领）'!W757,"")))</f>
        <v/>
      </c>
      <c r="Y757" s="208" t="str">
        <f ca="1">IF($H757="步将",'[3]配置系数（将领）'!X757,IF($H757="骑将",'[4]配置系数（将领）'!X757,IF($H757="弓将",'[5]配置系数（将领）'!X757,"")))</f>
        <v/>
      </c>
      <c r="Z757" s="208">
        <f>IF($H757="步将",'[3]配置系数（将领）'!Y757,IF($H757="骑将",'[4]配置系数（将领）'!Y757,IF($H757="弓将",'[5]配置系数（将领）'!Y757,"")))</f>
        <v>0</v>
      </c>
      <c r="AA757" s="208">
        <f>IF($H757="步将",'[3]配置系数（将领）'!Z757,IF($H757="骑将",'[4]配置系数（将领）'!Z757,IF($H757="弓将",'[5]配置系数（将领）'!Z757,"")))</f>
        <v>0</v>
      </c>
      <c r="AB757" s="208" t="str">
        <f ca="1">IF($H757="步将",'[3]配置系数（将领）'!AA757,IF($H757="骑将",'[4]配置系数（将领）'!AA757,IF($H757="弓将",'[5]配置系数（将领）'!AA757,"")))</f>
        <v/>
      </c>
      <c r="AC757" s="206">
        <f t="shared" ca="1" si="47"/>
        <v>1</v>
      </c>
    </row>
    <row r="758" spans="3:29" x14ac:dyDescent="0.15">
      <c r="C758" s="107">
        <v>750</v>
      </c>
      <c r="D758" s="69">
        <f>IFERROR(MATCH(C758,索引!J:J,0),D757)</f>
        <v>66</v>
      </c>
      <c r="E758" s="69">
        <f t="shared" si="44"/>
        <v>1</v>
      </c>
      <c r="F758" s="69">
        <f>INDEX(索引!$F:$F,D758,1)</f>
        <v>10059</v>
      </c>
      <c r="G758" s="69" t="str">
        <f>INDEX(索引!$E:$E,D758,1)</f>
        <v>王平</v>
      </c>
      <c r="H758" s="69" t="str">
        <f>INDEX(索引!$G:$G,D758,1)</f>
        <v>弓将</v>
      </c>
      <c r="J758" s="208" t="str">
        <f ca="1">IF($H758="步将",'[3]配置系数（将领）'!I758,IF($H758="骑将",'[4]配置系数（将领）'!I758,IF($H758="弓将",'[5]配置系数（将领）'!I758,"")))</f>
        <v/>
      </c>
      <c r="K758" s="208" t="str">
        <f ca="1">IF($H758="步将",'[3]配置系数（将领）'!J758,IF($H758="骑将",'[4]配置系数（将领）'!J758,IF($H758="弓将",'[5]配置系数（将领）'!J758,"")))</f>
        <v/>
      </c>
      <c r="L758" s="208">
        <f>IF($H758="步将",'[3]配置系数（将领）'!K758,IF($H758="骑将",'[4]配置系数（将领）'!K758,IF($H758="弓将",'[5]配置系数（将领）'!K758,"")))</f>
        <v>0</v>
      </c>
      <c r="M758" s="208">
        <f>IF($H758="步将",'[3]配置系数（将领）'!L758,IF($H758="骑将",'[4]配置系数（将领）'!L758,IF($H758="弓将",'[5]配置系数（将领）'!L758,"")))</f>
        <v>0</v>
      </c>
      <c r="N758" s="208" t="str">
        <f ca="1">IF($H758="步将",'[3]配置系数（将领）'!M758,IF($H758="骑将",'[4]配置系数（将领）'!M758,IF($H758="弓将",'[5]配置系数（将领）'!M758,"")))</f>
        <v/>
      </c>
      <c r="O758" s="206">
        <f t="shared" ca="1" si="45"/>
        <v>1</v>
      </c>
      <c r="Q758" s="208" t="str">
        <f ca="1">IF($H758="步将",'[3]配置系数（将领）'!P758,IF($H758="骑将",'[4]配置系数（将领）'!P758,IF($H758="弓将",'[5]配置系数（将领）'!P758,"")))</f>
        <v/>
      </c>
      <c r="R758" s="208" t="str">
        <f ca="1">IF($H758="步将",'[3]配置系数（将领）'!Q758,IF($H758="骑将",'[4]配置系数（将领）'!Q758,IF($H758="弓将",'[5]配置系数（将领）'!Q758,"")))</f>
        <v/>
      </c>
      <c r="S758" s="208">
        <f>IF($H758="步将",'[3]配置系数（将领）'!R758,IF($H758="骑将",'[4]配置系数（将领）'!R758,IF($H758="弓将",'[5]配置系数（将领）'!R758,"")))</f>
        <v>0</v>
      </c>
      <c r="T758" s="208">
        <f>IF($H758="步将",'[3]配置系数（将领）'!S758,IF($H758="骑将",'[4]配置系数（将领）'!S758,IF($H758="弓将",'[5]配置系数（将领）'!S758,"")))</f>
        <v>0</v>
      </c>
      <c r="U758" s="208" t="str">
        <f ca="1">IF($H758="步将",'[3]配置系数（将领）'!T758,IF($H758="骑将",'[4]配置系数（将领）'!T758,IF($H758="弓将",'[5]配置系数（将领）'!T758,"")))</f>
        <v/>
      </c>
      <c r="V758" s="206">
        <f t="shared" ca="1" si="46"/>
        <v>1</v>
      </c>
      <c r="X758" s="208" t="str">
        <f ca="1">IF($H758="步将",'[3]配置系数（将领）'!W758,IF($H758="骑将",'[4]配置系数（将领）'!W758,IF($H758="弓将",'[5]配置系数（将领）'!W758,"")))</f>
        <v/>
      </c>
      <c r="Y758" s="208" t="str">
        <f ca="1">IF($H758="步将",'[3]配置系数（将领）'!X758,IF($H758="骑将",'[4]配置系数（将领）'!X758,IF($H758="弓将",'[5]配置系数（将领）'!X758,"")))</f>
        <v/>
      </c>
      <c r="Z758" s="208">
        <f>IF($H758="步将",'[3]配置系数（将领）'!Y758,IF($H758="骑将",'[4]配置系数（将领）'!Y758,IF($H758="弓将",'[5]配置系数（将领）'!Y758,"")))</f>
        <v>0</v>
      </c>
      <c r="AA758" s="208">
        <f>IF($H758="步将",'[3]配置系数（将领）'!Z758,IF($H758="骑将",'[4]配置系数（将领）'!Z758,IF($H758="弓将",'[5]配置系数（将领）'!Z758,"")))</f>
        <v>0</v>
      </c>
      <c r="AB758" s="208" t="str">
        <f ca="1">IF($H758="步将",'[3]配置系数（将领）'!AA758,IF($H758="骑将",'[4]配置系数（将领）'!AA758,IF($H758="弓将",'[5]配置系数（将领）'!AA758,"")))</f>
        <v/>
      </c>
      <c r="AC758" s="206">
        <f t="shared" ca="1" si="47"/>
        <v>1</v>
      </c>
    </row>
    <row r="759" spans="3:29" x14ac:dyDescent="0.15">
      <c r="C759" s="107">
        <v>751</v>
      </c>
      <c r="D759" s="69">
        <f>IFERROR(MATCH(C759,索引!J:J,0),D758)</f>
        <v>66</v>
      </c>
      <c r="E759" s="69">
        <f t="shared" si="44"/>
        <v>2</v>
      </c>
      <c r="F759" s="69">
        <f>INDEX(索引!$F:$F,D759,1)</f>
        <v>10059</v>
      </c>
      <c r="G759" s="69" t="str">
        <f>INDEX(索引!$E:$E,D759,1)</f>
        <v>王平</v>
      </c>
      <c r="H759" s="69" t="str">
        <f>INDEX(索引!$G:$G,D759,1)</f>
        <v>弓将</v>
      </c>
      <c r="J759" s="208" t="str">
        <f ca="1">IF($H759="步将",'[3]配置系数（将领）'!I759,IF($H759="骑将",'[4]配置系数（将领）'!I759,IF($H759="弓将",'[5]配置系数（将领）'!I759,"")))</f>
        <v/>
      </c>
      <c r="K759" s="208" t="str">
        <f ca="1">IF($H759="步将",'[3]配置系数（将领）'!J759,IF($H759="骑将",'[4]配置系数（将领）'!J759,IF($H759="弓将",'[5]配置系数（将领）'!J759,"")))</f>
        <v/>
      </c>
      <c r="L759" s="208">
        <f>IF($H759="步将",'[3]配置系数（将领）'!K759,IF($H759="骑将",'[4]配置系数（将领）'!K759,IF($H759="弓将",'[5]配置系数（将领）'!K759,"")))</f>
        <v>0</v>
      </c>
      <c r="M759" s="208">
        <f>IF($H759="步将",'[3]配置系数（将领）'!L759,IF($H759="骑将",'[4]配置系数（将领）'!L759,IF($H759="弓将",'[5]配置系数（将领）'!L759,"")))</f>
        <v>0</v>
      </c>
      <c r="N759" s="208" t="str">
        <f ca="1">IF($H759="步将",'[3]配置系数（将领）'!M759,IF($H759="骑将",'[4]配置系数（将领）'!M759,IF($H759="弓将",'[5]配置系数（将领）'!M759,"")))</f>
        <v/>
      </c>
      <c r="O759" s="206">
        <f t="shared" ca="1" si="45"/>
        <v>1</v>
      </c>
      <c r="Q759" s="208" t="str">
        <f ca="1">IF($H759="步将",'[3]配置系数（将领）'!P759,IF($H759="骑将",'[4]配置系数（将领）'!P759,IF($H759="弓将",'[5]配置系数（将领）'!P759,"")))</f>
        <v/>
      </c>
      <c r="R759" s="208" t="str">
        <f ca="1">IF($H759="步将",'[3]配置系数（将领）'!Q759,IF($H759="骑将",'[4]配置系数（将领）'!Q759,IF($H759="弓将",'[5]配置系数（将领）'!Q759,"")))</f>
        <v/>
      </c>
      <c r="S759" s="208">
        <f>IF($H759="步将",'[3]配置系数（将领）'!R759,IF($H759="骑将",'[4]配置系数（将领）'!R759,IF($H759="弓将",'[5]配置系数（将领）'!R759,"")))</f>
        <v>0</v>
      </c>
      <c r="T759" s="208">
        <f>IF($H759="步将",'[3]配置系数（将领）'!S759,IF($H759="骑将",'[4]配置系数（将领）'!S759,IF($H759="弓将",'[5]配置系数（将领）'!S759,"")))</f>
        <v>0</v>
      </c>
      <c r="U759" s="208" t="str">
        <f ca="1">IF($H759="步将",'[3]配置系数（将领）'!T759,IF($H759="骑将",'[4]配置系数（将领）'!T759,IF($H759="弓将",'[5]配置系数（将领）'!T759,"")))</f>
        <v/>
      </c>
      <c r="V759" s="206">
        <f t="shared" ca="1" si="46"/>
        <v>1</v>
      </c>
      <c r="X759" s="208" t="str">
        <f ca="1">IF($H759="步将",'[3]配置系数（将领）'!W759,IF($H759="骑将",'[4]配置系数（将领）'!W759,IF($H759="弓将",'[5]配置系数（将领）'!W759,"")))</f>
        <v/>
      </c>
      <c r="Y759" s="208" t="str">
        <f ca="1">IF($H759="步将",'[3]配置系数（将领）'!X759,IF($H759="骑将",'[4]配置系数（将领）'!X759,IF($H759="弓将",'[5]配置系数（将领）'!X759,"")))</f>
        <v/>
      </c>
      <c r="Z759" s="208">
        <f>IF($H759="步将",'[3]配置系数（将领）'!Y759,IF($H759="骑将",'[4]配置系数（将领）'!Y759,IF($H759="弓将",'[5]配置系数（将领）'!Y759,"")))</f>
        <v>0</v>
      </c>
      <c r="AA759" s="208">
        <f>IF($H759="步将",'[3]配置系数（将领）'!Z759,IF($H759="骑将",'[4]配置系数（将领）'!Z759,IF($H759="弓将",'[5]配置系数（将领）'!Z759,"")))</f>
        <v>0</v>
      </c>
      <c r="AB759" s="208" t="str">
        <f ca="1">IF($H759="步将",'[3]配置系数（将领）'!AA759,IF($H759="骑将",'[4]配置系数（将领）'!AA759,IF($H759="弓将",'[5]配置系数（将领）'!AA759,"")))</f>
        <v/>
      </c>
      <c r="AC759" s="206">
        <f t="shared" ca="1" si="47"/>
        <v>1</v>
      </c>
    </row>
    <row r="760" spans="3:29" x14ac:dyDescent="0.15">
      <c r="C760" s="107">
        <v>752</v>
      </c>
      <c r="D760" s="69">
        <f>IFERROR(MATCH(C760,索引!J:J,0),D759)</f>
        <v>66</v>
      </c>
      <c r="E760" s="69">
        <f t="shared" si="44"/>
        <v>3</v>
      </c>
      <c r="F760" s="69">
        <f>INDEX(索引!$F:$F,D760,1)</f>
        <v>10059</v>
      </c>
      <c r="G760" s="69" t="str">
        <f>INDEX(索引!$E:$E,D760,1)</f>
        <v>王平</v>
      </c>
      <c r="H760" s="69" t="str">
        <f>INDEX(索引!$G:$G,D760,1)</f>
        <v>弓将</v>
      </c>
      <c r="J760" s="208" t="str">
        <f ca="1">IF($H760="步将",'[3]配置系数（将领）'!I760,IF($H760="骑将",'[4]配置系数（将领）'!I760,IF($H760="弓将",'[5]配置系数（将领）'!I760,"")))</f>
        <v/>
      </c>
      <c r="K760" s="208" t="str">
        <f ca="1">IF($H760="步将",'[3]配置系数（将领）'!J760,IF($H760="骑将",'[4]配置系数（将领）'!J760,IF($H760="弓将",'[5]配置系数（将领）'!J760,"")))</f>
        <v/>
      </c>
      <c r="L760" s="208">
        <f>IF($H760="步将",'[3]配置系数（将领）'!K760,IF($H760="骑将",'[4]配置系数（将领）'!K760,IF($H760="弓将",'[5]配置系数（将领）'!K760,"")))</f>
        <v>0</v>
      </c>
      <c r="M760" s="208">
        <f>IF($H760="步将",'[3]配置系数（将领）'!L760,IF($H760="骑将",'[4]配置系数（将领）'!L760,IF($H760="弓将",'[5]配置系数（将领）'!L760,"")))</f>
        <v>0</v>
      </c>
      <c r="N760" s="208" t="str">
        <f ca="1">IF($H760="步将",'[3]配置系数（将领）'!M760,IF($H760="骑将",'[4]配置系数（将领）'!M760,IF($H760="弓将",'[5]配置系数（将领）'!M760,"")))</f>
        <v/>
      </c>
      <c r="O760" s="206">
        <f t="shared" ca="1" si="45"/>
        <v>1</v>
      </c>
      <c r="Q760" s="208" t="str">
        <f ca="1">IF($H760="步将",'[3]配置系数（将领）'!P760,IF($H760="骑将",'[4]配置系数（将领）'!P760,IF($H760="弓将",'[5]配置系数（将领）'!P760,"")))</f>
        <v/>
      </c>
      <c r="R760" s="208" t="str">
        <f ca="1">IF($H760="步将",'[3]配置系数（将领）'!Q760,IF($H760="骑将",'[4]配置系数（将领）'!Q760,IF($H760="弓将",'[5]配置系数（将领）'!Q760,"")))</f>
        <v/>
      </c>
      <c r="S760" s="208">
        <f>IF($H760="步将",'[3]配置系数（将领）'!R760,IF($H760="骑将",'[4]配置系数（将领）'!R760,IF($H760="弓将",'[5]配置系数（将领）'!R760,"")))</f>
        <v>0</v>
      </c>
      <c r="T760" s="208">
        <f>IF($H760="步将",'[3]配置系数（将领）'!S760,IF($H760="骑将",'[4]配置系数（将领）'!S760,IF($H760="弓将",'[5]配置系数（将领）'!S760,"")))</f>
        <v>0</v>
      </c>
      <c r="U760" s="208" t="str">
        <f ca="1">IF($H760="步将",'[3]配置系数（将领）'!T760,IF($H760="骑将",'[4]配置系数（将领）'!T760,IF($H760="弓将",'[5]配置系数（将领）'!T760,"")))</f>
        <v/>
      </c>
      <c r="V760" s="206">
        <f t="shared" ca="1" si="46"/>
        <v>1</v>
      </c>
      <c r="X760" s="208" t="str">
        <f ca="1">IF($H760="步将",'[3]配置系数（将领）'!W760,IF($H760="骑将",'[4]配置系数（将领）'!W760,IF($H760="弓将",'[5]配置系数（将领）'!W760,"")))</f>
        <v/>
      </c>
      <c r="Y760" s="208" t="str">
        <f ca="1">IF($H760="步将",'[3]配置系数（将领）'!X760,IF($H760="骑将",'[4]配置系数（将领）'!X760,IF($H760="弓将",'[5]配置系数（将领）'!X760,"")))</f>
        <v/>
      </c>
      <c r="Z760" s="208">
        <f>IF($H760="步将",'[3]配置系数（将领）'!Y760,IF($H760="骑将",'[4]配置系数（将领）'!Y760,IF($H760="弓将",'[5]配置系数（将领）'!Y760,"")))</f>
        <v>0</v>
      </c>
      <c r="AA760" s="208">
        <f>IF($H760="步将",'[3]配置系数（将领）'!Z760,IF($H760="骑将",'[4]配置系数（将领）'!Z760,IF($H760="弓将",'[5]配置系数（将领）'!Z760,"")))</f>
        <v>0</v>
      </c>
      <c r="AB760" s="208" t="str">
        <f ca="1">IF($H760="步将",'[3]配置系数（将领）'!AA760,IF($H760="骑将",'[4]配置系数（将领）'!AA760,IF($H760="弓将",'[5]配置系数（将领）'!AA760,"")))</f>
        <v/>
      </c>
      <c r="AC760" s="206">
        <f t="shared" ca="1" si="47"/>
        <v>1</v>
      </c>
    </row>
    <row r="761" spans="3:29" x14ac:dyDescent="0.15">
      <c r="C761" s="107">
        <v>753</v>
      </c>
      <c r="D761" s="69">
        <f>IFERROR(MATCH(C761,索引!J:J,0),D760)</f>
        <v>66</v>
      </c>
      <c r="E761" s="69">
        <f t="shared" si="44"/>
        <v>4</v>
      </c>
      <c r="F761" s="69">
        <f>INDEX(索引!$F:$F,D761,1)</f>
        <v>10059</v>
      </c>
      <c r="G761" s="69" t="str">
        <f>INDEX(索引!$E:$E,D761,1)</f>
        <v>王平</v>
      </c>
      <c r="H761" s="69" t="str">
        <f>INDEX(索引!$G:$G,D761,1)</f>
        <v>弓将</v>
      </c>
      <c r="J761" s="208" t="str">
        <f ca="1">IF($H761="步将",'[3]配置系数（将领）'!I761,IF($H761="骑将",'[4]配置系数（将领）'!I761,IF($H761="弓将",'[5]配置系数（将领）'!I761,"")))</f>
        <v/>
      </c>
      <c r="K761" s="208" t="str">
        <f ca="1">IF($H761="步将",'[3]配置系数（将领）'!J761,IF($H761="骑将",'[4]配置系数（将领）'!J761,IF($H761="弓将",'[5]配置系数（将领）'!J761,"")))</f>
        <v/>
      </c>
      <c r="L761" s="208">
        <f>IF($H761="步将",'[3]配置系数（将领）'!K761,IF($H761="骑将",'[4]配置系数（将领）'!K761,IF($H761="弓将",'[5]配置系数（将领）'!K761,"")))</f>
        <v>0</v>
      </c>
      <c r="M761" s="208">
        <f>IF($H761="步将",'[3]配置系数（将领）'!L761,IF($H761="骑将",'[4]配置系数（将领）'!L761,IF($H761="弓将",'[5]配置系数（将领）'!L761,"")))</f>
        <v>0</v>
      </c>
      <c r="N761" s="208" t="str">
        <f ca="1">IF($H761="步将",'[3]配置系数（将领）'!M761,IF($H761="骑将",'[4]配置系数（将领）'!M761,IF($H761="弓将",'[5]配置系数（将领）'!M761,"")))</f>
        <v/>
      </c>
      <c r="O761" s="206">
        <f t="shared" ca="1" si="45"/>
        <v>1</v>
      </c>
      <c r="Q761" s="208" t="str">
        <f ca="1">IF($H761="步将",'[3]配置系数（将领）'!P761,IF($H761="骑将",'[4]配置系数（将领）'!P761,IF($H761="弓将",'[5]配置系数（将领）'!P761,"")))</f>
        <v/>
      </c>
      <c r="R761" s="208" t="str">
        <f ca="1">IF($H761="步将",'[3]配置系数（将领）'!Q761,IF($H761="骑将",'[4]配置系数（将领）'!Q761,IF($H761="弓将",'[5]配置系数（将领）'!Q761,"")))</f>
        <v/>
      </c>
      <c r="S761" s="208">
        <f>IF($H761="步将",'[3]配置系数（将领）'!R761,IF($H761="骑将",'[4]配置系数（将领）'!R761,IF($H761="弓将",'[5]配置系数（将领）'!R761,"")))</f>
        <v>0</v>
      </c>
      <c r="T761" s="208">
        <f>IF($H761="步将",'[3]配置系数（将领）'!S761,IF($H761="骑将",'[4]配置系数（将领）'!S761,IF($H761="弓将",'[5]配置系数（将领）'!S761,"")))</f>
        <v>0</v>
      </c>
      <c r="U761" s="208" t="str">
        <f ca="1">IF($H761="步将",'[3]配置系数（将领）'!T761,IF($H761="骑将",'[4]配置系数（将领）'!T761,IF($H761="弓将",'[5]配置系数（将领）'!T761,"")))</f>
        <v/>
      </c>
      <c r="V761" s="206">
        <f t="shared" ca="1" si="46"/>
        <v>1</v>
      </c>
      <c r="X761" s="208" t="str">
        <f ca="1">IF($H761="步将",'[3]配置系数（将领）'!W761,IF($H761="骑将",'[4]配置系数（将领）'!W761,IF($H761="弓将",'[5]配置系数（将领）'!W761,"")))</f>
        <v/>
      </c>
      <c r="Y761" s="208" t="str">
        <f ca="1">IF($H761="步将",'[3]配置系数（将领）'!X761,IF($H761="骑将",'[4]配置系数（将领）'!X761,IF($H761="弓将",'[5]配置系数（将领）'!X761,"")))</f>
        <v/>
      </c>
      <c r="Z761" s="208">
        <f>IF($H761="步将",'[3]配置系数（将领）'!Y761,IF($H761="骑将",'[4]配置系数（将领）'!Y761,IF($H761="弓将",'[5]配置系数（将领）'!Y761,"")))</f>
        <v>0</v>
      </c>
      <c r="AA761" s="208">
        <f>IF($H761="步将",'[3]配置系数（将领）'!Z761,IF($H761="骑将",'[4]配置系数（将领）'!Z761,IF($H761="弓将",'[5]配置系数（将领）'!Z761,"")))</f>
        <v>0</v>
      </c>
      <c r="AB761" s="208" t="str">
        <f ca="1">IF($H761="步将",'[3]配置系数（将领）'!AA761,IF($H761="骑将",'[4]配置系数（将领）'!AA761,IF($H761="弓将",'[5]配置系数（将领）'!AA761,"")))</f>
        <v/>
      </c>
      <c r="AC761" s="206">
        <f t="shared" ca="1" si="47"/>
        <v>1</v>
      </c>
    </row>
    <row r="762" spans="3:29" x14ac:dyDescent="0.15">
      <c r="C762" s="107">
        <v>754</v>
      </c>
      <c r="D762" s="69">
        <f>IFERROR(MATCH(C762,索引!J:J,0),D761)</f>
        <v>66</v>
      </c>
      <c r="E762" s="69">
        <f t="shared" si="44"/>
        <v>5</v>
      </c>
      <c r="F762" s="69">
        <f>INDEX(索引!$F:$F,D762,1)</f>
        <v>10059</v>
      </c>
      <c r="G762" s="69" t="str">
        <f>INDEX(索引!$E:$E,D762,1)</f>
        <v>王平</v>
      </c>
      <c r="H762" s="69" t="str">
        <f>INDEX(索引!$G:$G,D762,1)</f>
        <v>弓将</v>
      </c>
      <c r="J762" s="208" t="str">
        <f ca="1">IF($H762="步将",'[3]配置系数（将领）'!I762,IF($H762="骑将",'[4]配置系数（将领）'!I762,IF($H762="弓将",'[5]配置系数（将领）'!I762,"")))</f>
        <v/>
      </c>
      <c r="K762" s="208" t="str">
        <f ca="1">IF($H762="步将",'[3]配置系数（将领）'!J762,IF($H762="骑将",'[4]配置系数（将领）'!J762,IF($H762="弓将",'[5]配置系数（将领）'!J762,"")))</f>
        <v/>
      </c>
      <c r="L762" s="208">
        <f>IF($H762="步将",'[3]配置系数（将领）'!K762,IF($H762="骑将",'[4]配置系数（将领）'!K762,IF($H762="弓将",'[5]配置系数（将领）'!K762,"")))</f>
        <v>0</v>
      </c>
      <c r="M762" s="208">
        <f>IF($H762="步将",'[3]配置系数（将领）'!L762,IF($H762="骑将",'[4]配置系数（将领）'!L762,IF($H762="弓将",'[5]配置系数（将领）'!L762,"")))</f>
        <v>0</v>
      </c>
      <c r="N762" s="208" t="str">
        <f ca="1">IF($H762="步将",'[3]配置系数（将领）'!M762,IF($H762="骑将",'[4]配置系数（将领）'!M762,IF($H762="弓将",'[5]配置系数（将领）'!M762,"")))</f>
        <v/>
      </c>
      <c r="O762" s="206">
        <f t="shared" ca="1" si="45"/>
        <v>1</v>
      </c>
      <c r="Q762" s="208" t="str">
        <f ca="1">IF($H762="步将",'[3]配置系数（将领）'!P762,IF($H762="骑将",'[4]配置系数（将领）'!P762,IF($H762="弓将",'[5]配置系数（将领）'!P762,"")))</f>
        <v/>
      </c>
      <c r="R762" s="208" t="str">
        <f ca="1">IF($H762="步将",'[3]配置系数（将领）'!Q762,IF($H762="骑将",'[4]配置系数（将领）'!Q762,IF($H762="弓将",'[5]配置系数（将领）'!Q762,"")))</f>
        <v/>
      </c>
      <c r="S762" s="208">
        <f>IF($H762="步将",'[3]配置系数（将领）'!R762,IF($H762="骑将",'[4]配置系数（将领）'!R762,IF($H762="弓将",'[5]配置系数（将领）'!R762,"")))</f>
        <v>0</v>
      </c>
      <c r="T762" s="208">
        <f>IF($H762="步将",'[3]配置系数（将领）'!S762,IF($H762="骑将",'[4]配置系数（将领）'!S762,IF($H762="弓将",'[5]配置系数（将领）'!S762,"")))</f>
        <v>0</v>
      </c>
      <c r="U762" s="208" t="str">
        <f ca="1">IF($H762="步将",'[3]配置系数（将领）'!T762,IF($H762="骑将",'[4]配置系数（将领）'!T762,IF($H762="弓将",'[5]配置系数（将领）'!T762,"")))</f>
        <v/>
      </c>
      <c r="V762" s="206">
        <f t="shared" ca="1" si="46"/>
        <v>1</v>
      </c>
      <c r="X762" s="208" t="str">
        <f ca="1">IF($H762="步将",'[3]配置系数（将领）'!W762,IF($H762="骑将",'[4]配置系数（将领）'!W762,IF($H762="弓将",'[5]配置系数（将领）'!W762,"")))</f>
        <v/>
      </c>
      <c r="Y762" s="208" t="str">
        <f ca="1">IF($H762="步将",'[3]配置系数（将领）'!X762,IF($H762="骑将",'[4]配置系数（将领）'!X762,IF($H762="弓将",'[5]配置系数（将领）'!X762,"")))</f>
        <v/>
      </c>
      <c r="Z762" s="208">
        <f>IF($H762="步将",'[3]配置系数（将领）'!Y762,IF($H762="骑将",'[4]配置系数（将领）'!Y762,IF($H762="弓将",'[5]配置系数（将领）'!Y762,"")))</f>
        <v>0</v>
      </c>
      <c r="AA762" s="208">
        <f>IF($H762="步将",'[3]配置系数（将领）'!Z762,IF($H762="骑将",'[4]配置系数（将领）'!Z762,IF($H762="弓将",'[5]配置系数（将领）'!Z762,"")))</f>
        <v>0</v>
      </c>
      <c r="AB762" s="208" t="str">
        <f ca="1">IF($H762="步将",'[3]配置系数（将领）'!AA762,IF($H762="骑将",'[4]配置系数（将领）'!AA762,IF($H762="弓将",'[5]配置系数（将领）'!AA762,"")))</f>
        <v/>
      </c>
      <c r="AC762" s="206">
        <f t="shared" ca="1" si="47"/>
        <v>1</v>
      </c>
    </row>
    <row r="763" spans="3:29" x14ac:dyDescent="0.15">
      <c r="C763" s="107">
        <v>755</v>
      </c>
      <c r="D763" s="69">
        <f>IFERROR(MATCH(C763,索引!J:J,0),D762)</f>
        <v>66</v>
      </c>
      <c r="E763" s="69">
        <f t="shared" si="44"/>
        <v>6</v>
      </c>
      <c r="F763" s="69">
        <f>INDEX(索引!$F:$F,D763,1)</f>
        <v>10059</v>
      </c>
      <c r="G763" s="69" t="str">
        <f>INDEX(索引!$E:$E,D763,1)</f>
        <v>王平</v>
      </c>
      <c r="H763" s="69" t="str">
        <f>INDEX(索引!$G:$G,D763,1)</f>
        <v>弓将</v>
      </c>
      <c r="J763" s="208" t="str">
        <f ca="1">IF($H763="步将",'[3]配置系数（将领）'!I763,IF($H763="骑将",'[4]配置系数（将领）'!I763,IF($H763="弓将",'[5]配置系数（将领）'!I763,"")))</f>
        <v/>
      </c>
      <c r="K763" s="208" t="str">
        <f ca="1">IF($H763="步将",'[3]配置系数（将领）'!J763,IF($H763="骑将",'[4]配置系数（将领）'!J763,IF($H763="弓将",'[5]配置系数（将领）'!J763,"")))</f>
        <v/>
      </c>
      <c r="L763" s="208">
        <f>IF($H763="步将",'[3]配置系数（将领）'!K763,IF($H763="骑将",'[4]配置系数（将领）'!K763,IF($H763="弓将",'[5]配置系数（将领）'!K763,"")))</f>
        <v>0</v>
      </c>
      <c r="M763" s="208">
        <f>IF($H763="步将",'[3]配置系数（将领）'!L763,IF($H763="骑将",'[4]配置系数（将领）'!L763,IF($H763="弓将",'[5]配置系数（将领）'!L763,"")))</f>
        <v>0</v>
      </c>
      <c r="N763" s="208" t="str">
        <f ca="1">IF($H763="步将",'[3]配置系数（将领）'!M763,IF($H763="骑将",'[4]配置系数（将领）'!M763,IF($H763="弓将",'[5]配置系数（将领）'!M763,"")))</f>
        <v/>
      </c>
      <c r="O763" s="206">
        <f t="shared" ca="1" si="45"/>
        <v>1</v>
      </c>
      <c r="Q763" s="208" t="str">
        <f ca="1">IF($H763="步将",'[3]配置系数（将领）'!P763,IF($H763="骑将",'[4]配置系数（将领）'!P763,IF($H763="弓将",'[5]配置系数（将领）'!P763,"")))</f>
        <v/>
      </c>
      <c r="R763" s="208" t="str">
        <f ca="1">IF($H763="步将",'[3]配置系数（将领）'!Q763,IF($H763="骑将",'[4]配置系数（将领）'!Q763,IF($H763="弓将",'[5]配置系数（将领）'!Q763,"")))</f>
        <v/>
      </c>
      <c r="S763" s="208">
        <f>IF($H763="步将",'[3]配置系数（将领）'!R763,IF($H763="骑将",'[4]配置系数（将领）'!R763,IF($H763="弓将",'[5]配置系数（将领）'!R763,"")))</f>
        <v>0</v>
      </c>
      <c r="T763" s="208">
        <f>IF($H763="步将",'[3]配置系数（将领）'!S763,IF($H763="骑将",'[4]配置系数（将领）'!S763,IF($H763="弓将",'[5]配置系数（将领）'!S763,"")))</f>
        <v>0</v>
      </c>
      <c r="U763" s="208" t="str">
        <f ca="1">IF($H763="步将",'[3]配置系数（将领）'!T763,IF($H763="骑将",'[4]配置系数（将领）'!T763,IF($H763="弓将",'[5]配置系数（将领）'!T763,"")))</f>
        <v/>
      </c>
      <c r="V763" s="206">
        <f t="shared" ca="1" si="46"/>
        <v>1</v>
      </c>
      <c r="X763" s="208" t="str">
        <f ca="1">IF($H763="步将",'[3]配置系数（将领）'!W763,IF($H763="骑将",'[4]配置系数（将领）'!W763,IF($H763="弓将",'[5]配置系数（将领）'!W763,"")))</f>
        <v/>
      </c>
      <c r="Y763" s="208" t="str">
        <f ca="1">IF($H763="步将",'[3]配置系数（将领）'!X763,IF($H763="骑将",'[4]配置系数（将领）'!X763,IF($H763="弓将",'[5]配置系数（将领）'!X763,"")))</f>
        <v/>
      </c>
      <c r="Z763" s="208">
        <f>IF($H763="步将",'[3]配置系数（将领）'!Y763,IF($H763="骑将",'[4]配置系数（将领）'!Y763,IF($H763="弓将",'[5]配置系数（将领）'!Y763,"")))</f>
        <v>0</v>
      </c>
      <c r="AA763" s="208">
        <f>IF($H763="步将",'[3]配置系数（将领）'!Z763,IF($H763="骑将",'[4]配置系数（将领）'!Z763,IF($H763="弓将",'[5]配置系数（将领）'!Z763,"")))</f>
        <v>0</v>
      </c>
      <c r="AB763" s="208" t="str">
        <f ca="1">IF($H763="步将",'[3]配置系数（将领）'!AA763,IF($H763="骑将",'[4]配置系数（将领）'!AA763,IF($H763="弓将",'[5]配置系数（将领）'!AA763,"")))</f>
        <v/>
      </c>
      <c r="AC763" s="206">
        <f t="shared" ca="1" si="47"/>
        <v>1</v>
      </c>
    </row>
    <row r="764" spans="3:29" x14ac:dyDescent="0.15">
      <c r="C764" s="107">
        <v>756</v>
      </c>
      <c r="D764" s="69">
        <f>IFERROR(MATCH(C764,索引!J:J,0),D763)</f>
        <v>66</v>
      </c>
      <c r="E764" s="69">
        <f t="shared" si="44"/>
        <v>7</v>
      </c>
      <c r="F764" s="69">
        <f>INDEX(索引!$F:$F,D764,1)</f>
        <v>10059</v>
      </c>
      <c r="G764" s="69" t="str">
        <f>INDEX(索引!$E:$E,D764,1)</f>
        <v>王平</v>
      </c>
      <c r="H764" s="69" t="str">
        <f>INDEX(索引!$G:$G,D764,1)</f>
        <v>弓将</v>
      </c>
      <c r="J764" s="208" t="str">
        <f ca="1">IF($H764="步将",'[3]配置系数（将领）'!I764,IF($H764="骑将",'[4]配置系数（将领）'!I764,IF($H764="弓将",'[5]配置系数（将领）'!I764,"")))</f>
        <v/>
      </c>
      <c r="K764" s="208" t="str">
        <f ca="1">IF($H764="步将",'[3]配置系数（将领）'!J764,IF($H764="骑将",'[4]配置系数（将领）'!J764,IF($H764="弓将",'[5]配置系数（将领）'!J764,"")))</f>
        <v/>
      </c>
      <c r="L764" s="208">
        <f>IF($H764="步将",'[3]配置系数（将领）'!K764,IF($H764="骑将",'[4]配置系数（将领）'!K764,IF($H764="弓将",'[5]配置系数（将领）'!K764,"")))</f>
        <v>0</v>
      </c>
      <c r="M764" s="208">
        <f>IF($H764="步将",'[3]配置系数（将领）'!L764,IF($H764="骑将",'[4]配置系数（将领）'!L764,IF($H764="弓将",'[5]配置系数（将领）'!L764,"")))</f>
        <v>0</v>
      </c>
      <c r="N764" s="208" t="str">
        <f ca="1">IF($H764="步将",'[3]配置系数（将领）'!M764,IF($H764="骑将",'[4]配置系数（将领）'!M764,IF($H764="弓将",'[5]配置系数（将领）'!M764,"")))</f>
        <v/>
      </c>
      <c r="O764" s="206">
        <f t="shared" ca="1" si="45"/>
        <v>1</v>
      </c>
      <c r="Q764" s="208" t="str">
        <f ca="1">IF($H764="步将",'[3]配置系数（将领）'!P764,IF($H764="骑将",'[4]配置系数（将领）'!P764,IF($H764="弓将",'[5]配置系数（将领）'!P764,"")))</f>
        <v/>
      </c>
      <c r="R764" s="208" t="str">
        <f ca="1">IF($H764="步将",'[3]配置系数（将领）'!Q764,IF($H764="骑将",'[4]配置系数（将领）'!Q764,IF($H764="弓将",'[5]配置系数（将领）'!Q764,"")))</f>
        <v/>
      </c>
      <c r="S764" s="208">
        <f>IF($H764="步将",'[3]配置系数（将领）'!R764,IF($H764="骑将",'[4]配置系数（将领）'!R764,IF($H764="弓将",'[5]配置系数（将领）'!R764,"")))</f>
        <v>0</v>
      </c>
      <c r="T764" s="208">
        <f>IF($H764="步将",'[3]配置系数（将领）'!S764,IF($H764="骑将",'[4]配置系数（将领）'!S764,IF($H764="弓将",'[5]配置系数（将领）'!S764,"")))</f>
        <v>0</v>
      </c>
      <c r="U764" s="208" t="str">
        <f ca="1">IF($H764="步将",'[3]配置系数（将领）'!T764,IF($H764="骑将",'[4]配置系数（将领）'!T764,IF($H764="弓将",'[5]配置系数（将领）'!T764,"")))</f>
        <v/>
      </c>
      <c r="V764" s="206">
        <f t="shared" ca="1" si="46"/>
        <v>1</v>
      </c>
      <c r="X764" s="208" t="str">
        <f ca="1">IF($H764="步将",'[3]配置系数（将领）'!W764,IF($H764="骑将",'[4]配置系数（将领）'!W764,IF($H764="弓将",'[5]配置系数（将领）'!W764,"")))</f>
        <v/>
      </c>
      <c r="Y764" s="208" t="str">
        <f ca="1">IF($H764="步将",'[3]配置系数（将领）'!X764,IF($H764="骑将",'[4]配置系数（将领）'!X764,IF($H764="弓将",'[5]配置系数（将领）'!X764,"")))</f>
        <v/>
      </c>
      <c r="Z764" s="208">
        <f>IF($H764="步将",'[3]配置系数（将领）'!Y764,IF($H764="骑将",'[4]配置系数（将领）'!Y764,IF($H764="弓将",'[5]配置系数（将领）'!Y764,"")))</f>
        <v>0</v>
      </c>
      <c r="AA764" s="208">
        <f>IF($H764="步将",'[3]配置系数（将领）'!Z764,IF($H764="骑将",'[4]配置系数（将领）'!Z764,IF($H764="弓将",'[5]配置系数（将领）'!Z764,"")))</f>
        <v>0</v>
      </c>
      <c r="AB764" s="208" t="str">
        <f ca="1">IF($H764="步将",'[3]配置系数（将领）'!AA764,IF($H764="骑将",'[4]配置系数（将领）'!AA764,IF($H764="弓将",'[5]配置系数（将领）'!AA764,"")))</f>
        <v/>
      </c>
      <c r="AC764" s="206">
        <f t="shared" ca="1" si="47"/>
        <v>1</v>
      </c>
    </row>
    <row r="765" spans="3:29" x14ac:dyDescent="0.15">
      <c r="C765" s="107">
        <v>757</v>
      </c>
      <c r="D765" s="69">
        <f>IFERROR(MATCH(C765,索引!J:J,0),D764)</f>
        <v>66</v>
      </c>
      <c r="E765" s="69">
        <f t="shared" si="44"/>
        <v>8</v>
      </c>
      <c r="F765" s="69">
        <f>INDEX(索引!$F:$F,D765,1)</f>
        <v>10059</v>
      </c>
      <c r="G765" s="69" t="str">
        <f>INDEX(索引!$E:$E,D765,1)</f>
        <v>王平</v>
      </c>
      <c r="H765" s="69" t="str">
        <f>INDEX(索引!$G:$G,D765,1)</f>
        <v>弓将</v>
      </c>
      <c r="J765" s="208" t="str">
        <f ca="1">IF($H765="步将",'[3]配置系数（将领）'!I765,IF($H765="骑将",'[4]配置系数（将领）'!I765,IF($H765="弓将",'[5]配置系数（将领）'!I765,"")))</f>
        <v/>
      </c>
      <c r="K765" s="208" t="str">
        <f ca="1">IF($H765="步将",'[3]配置系数（将领）'!J765,IF($H765="骑将",'[4]配置系数（将领）'!J765,IF($H765="弓将",'[5]配置系数（将领）'!J765,"")))</f>
        <v/>
      </c>
      <c r="L765" s="208">
        <f>IF($H765="步将",'[3]配置系数（将领）'!K765,IF($H765="骑将",'[4]配置系数（将领）'!K765,IF($H765="弓将",'[5]配置系数（将领）'!K765,"")))</f>
        <v>0</v>
      </c>
      <c r="M765" s="208">
        <f>IF($H765="步将",'[3]配置系数（将领）'!L765,IF($H765="骑将",'[4]配置系数（将领）'!L765,IF($H765="弓将",'[5]配置系数（将领）'!L765,"")))</f>
        <v>0</v>
      </c>
      <c r="N765" s="208" t="str">
        <f ca="1">IF($H765="步将",'[3]配置系数（将领）'!M765,IF($H765="骑将",'[4]配置系数（将领）'!M765,IF($H765="弓将",'[5]配置系数（将领）'!M765,"")))</f>
        <v/>
      </c>
      <c r="O765" s="206">
        <f t="shared" ca="1" si="45"/>
        <v>1</v>
      </c>
      <c r="Q765" s="208" t="str">
        <f ca="1">IF($H765="步将",'[3]配置系数（将领）'!P765,IF($H765="骑将",'[4]配置系数（将领）'!P765,IF($H765="弓将",'[5]配置系数（将领）'!P765,"")))</f>
        <v/>
      </c>
      <c r="R765" s="208" t="str">
        <f ca="1">IF($H765="步将",'[3]配置系数（将领）'!Q765,IF($H765="骑将",'[4]配置系数（将领）'!Q765,IF($H765="弓将",'[5]配置系数（将领）'!Q765,"")))</f>
        <v/>
      </c>
      <c r="S765" s="208">
        <f>IF($H765="步将",'[3]配置系数（将领）'!R765,IF($H765="骑将",'[4]配置系数（将领）'!R765,IF($H765="弓将",'[5]配置系数（将领）'!R765,"")))</f>
        <v>0</v>
      </c>
      <c r="T765" s="208">
        <f>IF($H765="步将",'[3]配置系数（将领）'!S765,IF($H765="骑将",'[4]配置系数（将领）'!S765,IF($H765="弓将",'[5]配置系数（将领）'!S765,"")))</f>
        <v>0</v>
      </c>
      <c r="U765" s="208" t="str">
        <f ca="1">IF($H765="步将",'[3]配置系数（将领）'!T765,IF($H765="骑将",'[4]配置系数（将领）'!T765,IF($H765="弓将",'[5]配置系数（将领）'!T765,"")))</f>
        <v/>
      </c>
      <c r="V765" s="206">
        <f t="shared" ca="1" si="46"/>
        <v>1</v>
      </c>
      <c r="X765" s="208" t="str">
        <f ca="1">IF($H765="步将",'[3]配置系数（将领）'!W765,IF($H765="骑将",'[4]配置系数（将领）'!W765,IF($H765="弓将",'[5]配置系数（将领）'!W765,"")))</f>
        <v/>
      </c>
      <c r="Y765" s="208" t="str">
        <f ca="1">IF($H765="步将",'[3]配置系数（将领）'!X765,IF($H765="骑将",'[4]配置系数（将领）'!X765,IF($H765="弓将",'[5]配置系数（将领）'!X765,"")))</f>
        <v/>
      </c>
      <c r="Z765" s="208">
        <f>IF($H765="步将",'[3]配置系数（将领）'!Y765,IF($H765="骑将",'[4]配置系数（将领）'!Y765,IF($H765="弓将",'[5]配置系数（将领）'!Y765,"")))</f>
        <v>0</v>
      </c>
      <c r="AA765" s="208">
        <f>IF($H765="步将",'[3]配置系数（将领）'!Z765,IF($H765="骑将",'[4]配置系数（将领）'!Z765,IF($H765="弓将",'[5]配置系数（将领）'!Z765,"")))</f>
        <v>0</v>
      </c>
      <c r="AB765" s="208" t="str">
        <f ca="1">IF($H765="步将",'[3]配置系数（将领）'!AA765,IF($H765="骑将",'[4]配置系数（将领）'!AA765,IF($H765="弓将",'[5]配置系数（将领）'!AA765,"")))</f>
        <v/>
      </c>
      <c r="AC765" s="206">
        <f t="shared" ca="1" si="47"/>
        <v>1</v>
      </c>
    </row>
    <row r="766" spans="3:29" x14ac:dyDescent="0.15">
      <c r="C766" s="107">
        <v>758</v>
      </c>
      <c r="D766" s="69">
        <f>IFERROR(MATCH(C766,索引!J:J,0),D765)</f>
        <v>66</v>
      </c>
      <c r="E766" s="69">
        <f t="shared" si="44"/>
        <v>9</v>
      </c>
      <c r="F766" s="69">
        <f>INDEX(索引!$F:$F,D766,1)</f>
        <v>10059</v>
      </c>
      <c r="G766" s="69" t="str">
        <f>INDEX(索引!$E:$E,D766,1)</f>
        <v>王平</v>
      </c>
      <c r="H766" s="69" t="str">
        <f>INDEX(索引!$G:$G,D766,1)</f>
        <v>弓将</v>
      </c>
      <c r="J766" s="208" t="str">
        <f ca="1">IF($H766="步将",'[3]配置系数（将领）'!I766,IF($H766="骑将",'[4]配置系数（将领）'!I766,IF($H766="弓将",'[5]配置系数（将领）'!I766,"")))</f>
        <v/>
      </c>
      <c r="K766" s="208" t="str">
        <f ca="1">IF($H766="步将",'[3]配置系数（将领）'!J766,IF($H766="骑将",'[4]配置系数（将领）'!J766,IF($H766="弓将",'[5]配置系数（将领）'!J766,"")))</f>
        <v/>
      </c>
      <c r="L766" s="208">
        <f>IF($H766="步将",'[3]配置系数（将领）'!K766,IF($H766="骑将",'[4]配置系数（将领）'!K766,IF($H766="弓将",'[5]配置系数（将领）'!K766,"")))</f>
        <v>0</v>
      </c>
      <c r="M766" s="208">
        <f>IF($H766="步将",'[3]配置系数（将领）'!L766,IF($H766="骑将",'[4]配置系数（将领）'!L766,IF($H766="弓将",'[5]配置系数（将领）'!L766,"")))</f>
        <v>0</v>
      </c>
      <c r="N766" s="208" t="str">
        <f ca="1">IF($H766="步将",'[3]配置系数（将领）'!M766,IF($H766="骑将",'[4]配置系数（将领）'!M766,IF($H766="弓将",'[5]配置系数（将领）'!M766,"")))</f>
        <v/>
      </c>
      <c r="O766" s="206">
        <f t="shared" ca="1" si="45"/>
        <v>1</v>
      </c>
      <c r="Q766" s="208" t="str">
        <f ca="1">IF($H766="步将",'[3]配置系数（将领）'!P766,IF($H766="骑将",'[4]配置系数（将领）'!P766,IF($H766="弓将",'[5]配置系数（将领）'!P766,"")))</f>
        <v/>
      </c>
      <c r="R766" s="208" t="str">
        <f ca="1">IF($H766="步将",'[3]配置系数（将领）'!Q766,IF($H766="骑将",'[4]配置系数（将领）'!Q766,IF($H766="弓将",'[5]配置系数（将领）'!Q766,"")))</f>
        <v/>
      </c>
      <c r="S766" s="208">
        <f>IF($H766="步将",'[3]配置系数（将领）'!R766,IF($H766="骑将",'[4]配置系数（将领）'!R766,IF($H766="弓将",'[5]配置系数（将领）'!R766,"")))</f>
        <v>0</v>
      </c>
      <c r="T766" s="208">
        <f>IF($H766="步将",'[3]配置系数（将领）'!S766,IF($H766="骑将",'[4]配置系数（将领）'!S766,IF($H766="弓将",'[5]配置系数（将领）'!S766,"")))</f>
        <v>0</v>
      </c>
      <c r="U766" s="208" t="str">
        <f ca="1">IF($H766="步将",'[3]配置系数（将领）'!T766,IF($H766="骑将",'[4]配置系数（将领）'!T766,IF($H766="弓将",'[5]配置系数（将领）'!T766,"")))</f>
        <v/>
      </c>
      <c r="V766" s="206">
        <f t="shared" ca="1" si="46"/>
        <v>1</v>
      </c>
      <c r="X766" s="208" t="str">
        <f ca="1">IF($H766="步将",'[3]配置系数（将领）'!W766,IF($H766="骑将",'[4]配置系数（将领）'!W766,IF($H766="弓将",'[5]配置系数（将领）'!W766,"")))</f>
        <v/>
      </c>
      <c r="Y766" s="208" t="str">
        <f ca="1">IF($H766="步将",'[3]配置系数（将领）'!X766,IF($H766="骑将",'[4]配置系数（将领）'!X766,IF($H766="弓将",'[5]配置系数（将领）'!X766,"")))</f>
        <v/>
      </c>
      <c r="Z766" s="208">
        <f>IF($H766="步将",'[3]配置系数（将领）'!Y766,IF($H766="骑将",'[4]配置系数（将领）'!Y766,IF($H766="弓将",'[5]配置系数（将领）'!Y766,"")))</f>
        <v>0</v>
      </c>
      <c r="AA766" s="208">
        <f>IF($H766="步将",'[3]配置系数（将领）'!Z766,IF($H766="骑将",'[4]配置系数（将领）'!Z766,IF($H766="弓将",'[5]配置系数（将领）'!Z766,"")))</f>
        <v>0</v>
      </c>
      <c r="AB766" s="208" t="str">
        <f ca="1">IF($H766="步将",'[3]配置系数（将领）'!AA766,IF($H766="骑将",'[4]配置系数（将领）'!AA766,IF($H766="弓将",'[5]配置系数（将领）'!AA766,"")))</f>
        <v/>
      </c>
      <c r="AC766" s="206">
        <f t="shared" ca="1" si="47"/>
        <v>1</v>
      </c>
    </row>
    <row r="767" spans="3:29" x14ac:dyDescent="0.15">
      <c r="C767" s="107">
        <v>759</v>
      </c>
      <c r="D767" s="69">
        <f>IFERROR(MATCH(C767,索引!J:J,0),D766)</f>
        <v>66</v>
      </c>
      <c r="E767" s="69">
        <f t="shared" si="44"/>
        <v>10</v>
      </c>
      <c r="F767" s="69">
        <f>INDEX(索引!$F:$F,D767,1)</f>
        <v>10059</v>
      </c>
      <c r="G767" s="69" t="str">
        <f>INDEX(索引!$E:$E,D767,1)</f>
        <v>王平</v>
      </c>
      <c r="H767" s="69" t="str">
        <f>INDEX(索引!$G:$G,D767,1)</f>
        <v>弓将</v>
      </c>
      <c r="J767" s="208" t="str">
        <f ca="1">IF($H767="步将",'[3]配置系数（将领）'!I767,IF($H767="骑将",'[4]配置系数（将领）'!I767,IF($H767="弓将",'[5]配置系数（将领）'!I767,"")))</f>
        <v/>
      </c>
      <c r="K767" s="208" t="str">
        <f ca="1">IF($H767="步将",'[3]配置系数（将领）'!J767,IF($H767="骑将",'[4]配置系数（将领）'!J767,IF($H767="弓将",'[5]配置系数（将领）'!J767,"")))</f>
        <v/>
      </c>
      <c r="L767" s="208">
        <f>IF($H767="步将",'[3]配置系数（将领）'!K767,IF($H767="骑将",'[4]配置系数（将领）'!K767,IF($H767="弓将",'[5]配置系数（将领）'!K767,"")))</f>
        <v>0</v>
      </c>
      <c r="M767" s="208">
        <f>IF($H767="步将",'[3]配置系数（将领）'!L767,IF($H767="骑将",'[4]配置系数（将领）'!L767,IF($H767="弓将",'[5]配置系数（将领）'!L767,"")))</f>
        <v>0</v>
      </c>
      <c r="N767" s="208" t="str">
        <f ca="1">IF($H767="步将",'[3]配置系数（将领）'!M767,IF($H767="骑将",'[4]配置系数（将领）'!M767,IF($H767="弓将",'[5]配置系数（将领）'!M767,"")))</f>
        <v/>
      </c>
      <c r="O767" s="206">
        <f t="shared" ca="1" si="45"/>
        <v>1</v>
      </c>
      <c r="Q767" s="208" t="str">
        <f ca="1">IF($H767="步将",'[3]配置系数（将领）'!P767,IF($H767="骑将",'[4]配置系数（将领）'!P767,IF($H767="弓将",'[5]配置系数（将领）'!P767,"")))</f>
        <v/>
      </c>
      <c r="R767" s="208" t="str">
        <f ca="1">IF($H767="步将",'[3]配置系数（将领）'!Q767,IF($H767="骑将",'[4]配置系数（将领）'!Q767,IF($H767="弓将",'[5]配置系数（将领）'!Q767,"")))</f>
        <v/>
      </c>
      <c r="S767" s="208">
        <f>IF($H767="步将",'[3]配置系数（将领）'!R767,IF($H767="骑将",'[4]配置系数（将领）'!R767,IF($H767="弓将",'[5]配置系数（将领）'!R767,"")))</f>
        <v>0</v>
      </c>
      <c r="T767" s="208">
        <f>IF($H767="步将",'[3]配置系数（将领）'!S767,IF($H767="骑将",'[4]配置系数（将领）'!S767,IF($H767="弓将",'[5]配置系数（将领）'!S767,"")))</f>
        <v>0</v>
      </c>
      <c r="U767" s="208" t="str">
        <f ca="1">IF($H767="步将",'[3]配置系数（将领）'!T767,IF($H767="骑将",'[4]配置系数（将领）'!T767,IF($H767="弓将",'[5]配置系数（将领）'!T767,"")))</f>
        <v/>
      </c>
      <c r="V767" s="206">
        <f t="shared" ca="1" si="46"/>
        <v>1</v>
      </c>
      <c r="X767" s="208" t="str">
        <f ca="1">IF($H767="步将",'[3]配置系数（将领）'!W767,IF($H767="骑将",'[4]配置系数（将领）'!W767,IF($H767="弓将",'[5]配置系数（将领）'!W767,"")))</f>
        <v/>
      </c>
      <c r="Y767" s="208" t="str">
        <f ca="1">IF($H767="步将",'[3]配置系数（将领）'!X767,IF($H767="骑将",'[4]配置系数（将领）'!X767,IF($H767="弓将",'[5]配置系数（将领）'!X767,"")))</f>
        <v/>
      </c>
      <c r="Z767" s="208">
        <f>IF($H767="步将",'[3]配置系数（将领）'!Y767,IF($H767="骑将",'[4]配置系数（将领）'!Y767,IF($H767="弓将",'[5]配置系数（将领）'!Y767,"")))</f>
        <v>0</v>
      </c>
      <c r="AA767" s="208">
        <f>IF($H767="步将",'[3]配置系数（将领）'!Z767,IF($H767="骑将",'[4]配置系数（将领）'!Z767,IF($H767="弓将",'[5]配置系数（将领）'!Z767,"")))</f>
        <v>0</v>
      </c>
      <c r="AB767" s="208" t="str">
        <f ca="1">IF($H767="步将",'[3]配置系数（将领）'!AA767,IF($H767="骑将",'[4]配置系数（将领）'!AA767,IF($H767="弓将",'[5]配置系数（将领）'!AA767,"")))</f>
        <v/>
      </c>
      <c r="AC767" s="206">
        <f t="shared" ca="1" si="47"/>
        <v>1</v>
      </c>
    </row>
    <row r="768" spans="3:29" x14ac:dyDescent="0.15">
      <c r="C768" s="107">
        <v>760</v>
      </c>
      <c r="D768" s="69">
        <f>IFERROR(MATCH(C768,索引!J:J,0),D767)</f>
        <v>66</v>
      </c>
      <c r="E768" s="69">
        <f t="shared" si="44"/>
        <v>11</v>
      </c>
      <c r="F768" s="69">
        <f>INDEX(索引!$F:$F,D768,1)</f>
        <v>10059</v>
      </c>
      <c r="G768" s="69" t="str">
        <f>INDEX(索引!$E:$E,D768,1)</f>
        <v>王平</v>
      </c>
      <c r="H768" s="69" t="str">
        <f>INDEX(索引!$G:$G,D768,1)</f>
        <v>弓将</v>
      </c>
      <c r="J768" s="208" t="str">
        <f ca="1">IF($H768="步将",'[3]配置系数（将领）'!I768,IF($H768="骑将",'[4]配置系数（将领）'!I768,IF($H768="弓将",'[5]配置系数（将领）'!I768,"")))</f>
        <v/>
      </c>
      <c r="K768" s="208" t="str">
        <f ca="1">IF($H768="步将",'[3]配置系数（将领）'!J768,IF($H768="骑将",'[4]配置系数（将领）'!J768,IF($H768="弓将",'[5]配置系数（将领）'!J768,"")))</f>
        <v/>
      </c>
      <c r="L768" s="208">
        <f>IF($H768="步将",'[3]配置系数（将领）'!K768,IF($H768="骑将",'[4]配置系数（将领）'!K768,IF($H768="弓将",'[5]配置系数（将领）'!K768,"")))</f>
        <v>0</v>
      </c>
      <c r="M768" s="208">
        <f>IF($H768="步将",'[3]配置系数（将领）'!L768,IF($H768="骑将",'[4]配置系数（将领）'!L768,IF($H768="弓将",'[5]配置系数（将领）'!L768,"")))</f>
        <v>0</v>
      </c>
      <c r="N768" s="208" t="str">
        <f ca="1">IF($H768="步将",'[3]配置系数（将领）'!M768,IF($H768="骑将",'[4]配置系数（将领）'!M768,IF($H768="弓将",'[5]配置系数（将领）'!M768,"")))</f>
        <v/>
      </c>
      <c r="O768" s="206">
        <f t="shared" ca="1" si="45"/>
        <v>1</v>
      </c>
      <c r="Q768" s="208" t="str">
        <f ca="1">IF($H768="步将",'[3]配置系数（将领）'!P768,IF($H768="骑将",'[4]配置系数（将领）'!P768,IF($H768="弓将",'[5]配置系数（将领）'!P768,"")))</f>
        <v/>
      </c>
      <c r="R768" s="208" t="str">
        <f ca="1">IF($H768="步将",'[3]配置系数（将领）'!Q768,IF($H768="骑将",'[4]配置系数（将领）'!Q768,IF($H768="弓将",'[5]配置系数（将领）'!Q768,"")))</f>
        <v/>
      </c>
      <c r="S768" s="208">
        <f>IF($H768="步将",'[3]配置系数（将领）'!R768,IF($H768="骑将",'[4]配置系数（将领）'!R768,IF($H768="弓将",'[5]配置系数（将领）'!R768,"")))</f>
        <v>0</v>
      </c>
      <c r="T768" s="208">
        <f>IF($H768="步将",'[3]配置系数（将领）'!S768,IF($H768="骑将",'[4]配置系数（将领）'!S768,IF($H768="弓将",'[5]配置系数（将领）'!S768,"")))</f>
        <v>0</v>
      </c>
      <c r="U768" s="208" t="str">
        <f ca="1">IF($H768="步将",'[3]配置系数（将领）'!T768,IF($H768="骑将",'[4]配置系数（将领）'!T768,IF($H768="弓将",'[5]配置系数（将领）'!T768,"")))</f>
        <v/>
      </c>
      <c r="V768" s="206">
        <f t="shared" ca="1" si="46"/>
        <v>1</v>
      </c>
      <c r="X768" s="208" t="str">
        <f ca="1">IF($H768="步将",'[3]配置系数（将领）'!W768,IF($H768="骑将",'[4]配置系数（将领）'!W768,IF($H768="弓将",'[5]配置系数（将领）'!W768,"")))</f>
        <v/>
      </c>
      <c r="Y768" s="208" t="str">
        <f ca="1">IF($H768="步将",'[3]配置系数（将领）'!X768,IF($H768="骑将",'[4]配置系数（将领）'!X768,IF($H768="弓将",'[5]配置系数（将领）'!X768,"")))</f>
        <v/>
      </c>
      <c r="Z768" s="208">
        <f>IF($H768="步将",'[3]配置系数（将领）'!Y768,IF($H768="骑将",'[4]配置系数（将领）'!Y768,IF($H768="弓将",'[5]配置系数（将领）'!Y768,"")))</f>
        <v>0</v>
      </c>
      <c r="AA768" s="208">
        <f>IF($H768="步将",'[3]配置系数（将领）'!Z768,IF($H768="骑将",'[4]配置系数（将领）'!Z768,IF($H768="弓将",'[5]配置系数（将领）'!Z768,"")))</f>
        <v>0</v>
      </c>
      <c r="AB768" s="208" t="str">
        <f ca="1">IF($H768="步将",'[3]配置系数（将领）'!AA768,IF($H768="骑将",'[4]配置系数（将领）'!AA768,IF($H768="弓将",'[5]配置系数（将领）'!AA768,"")))</f>
        <v/>
      </c>
      <c r="AC768" s="206">
        <f t="shared" ca="1" si="47"/>
        <v>1</v>
      </c>
    </row>
    <row r="769" spans="3:29" x14ac:dyDescent="0.15">
      <c r="C769" s="107">
        <v>761</v>
      </c>
      <c r="D769" s="69">
        <f>IFERROR(MATCH(C769,索引!J:J,0),D768)</f>
        <v>66</v>
      </c>
      <c r="E769" s="69">
        <f t="shared" si="44"/>
        <v>12</v>
      </c>
      <c r="F769" s="69">
        <f>INDEX(索引!$F:$F,D769,1)</f>
        <v>10059</v>
      </c>
      <c r="G769" s="69" t="str">
        <f>INDEX(索引!$E:$E,D769,1)</f>
        <v>王平</v>
      </c>
      <c r="H769" s="69" t="str">
        <f>INDEX(索引!$G:$G,D769,1)</f>
        <v>弓将</v>
      </c>
      <c r="J769" s="208" t="str">
        <f ca="1">IF($H769="步将",'[3]配置系数（将领）'!I769,IF($H769="骑将",'[4]配置系数（将领）'!I769,IF($H769="弓将",'[5]配置系数（将领）'!I769,"")))</f>
        <v/>
      </c>
      <c r="K769" s="208" t="str">
        <f ca="1">IF($H769="步将",'[3]配置系数（将领）'!J769,IF($H769="骑将",'[4]配置系数（将领）'!J769,IF($H769="弓将",'[5]配置系数（将领）'!J769,"")))</f>
        <v/>
      </c>
      <c r="L769" s="208">
        <f>IF($H769="步将",'[3]配置系数（将领）'!K769,IF($H769="骑将",'[4]配置系数（将领）'!K769,IF($H769="弓将",'[5]配置系数（将领）'!K769,"")))</f>
        <v>0</v>
      </c>
      <c r="M769" s="208">
        <f>IF($H769="步将",'[3]配置系数（将领）'!L769,IF($H769="骑将",'[4]配置系数（将领）'!L769,IF($H769="弓将",'[5]配置系数（将领）'!L769,"")))</f>
        <v>0</v>
      </c>
      <c r="N769" s="208" t="str">
        <f ca="1">IF($H769="步将",'[3]配置系数（将领）'!M769,IF($H769="骑将",'[4]配置系数（将领）'!M769,IF($H769="弓将",'[5]配置系数（将领）'!M769,"")))</f>
        <v/>
      </c>
      <c r="O769" s="206">
        <f t="shared" ca="1" si="45"/>
        <v>1</v>
      </c>
      <c r="Q769" s="208" t="str">
        <f ca="1">IF($H769="步将",'[3]配置系数（将领）'!P769,IF($H769="骑将",'[4]配置系数（将领）'!P769,IF($H769="弓将",'[5]配置系数（将领）'!P769,"")))</f>
        <v/>
      </c>
      <c r="R769" s="208" t="str">
        <f ca="1">IF($H769="步将",'[3]配置系数（将领）'!Q769,IF($H769="骑将",'[4]配置系数（将领）'!Q769,IF($H769="弓将",'[5]配置系数（将领）'!Q769,"")))</f>
        <v/>
      </c>
      <c r="S769" s="208">
        <f>IF($H769="步将",'[3]配置系数（将领）'!R769,IF($H769="骑将",'[4]配置系数（将领）'!R769,IF($H769="弓将",'[5]配置系数（将领）'!R769,"")))</f>
        <v>0</v>
      </c>
      <c r="T769" s="208">
        <f>IF($H769="步将",'[3]配置系数（将领）'!S769,IF($H769="骑将",'[4]配置系数（将领）'!S769,IF($H769="弓将",'[5]配置系数（将领）'!S769,"")))</f>
        <v>0</v>
      </c>
      <c r="U769" s="208" t="str">
        <f ca="1">IF($H769="步将",'[3]配置系数（将领）'!T769,IF($H769="骑将",'[4]配置系数（将领）'!T769,IF($H769="弓将",'[5]配置系数（将领）'!T769,"")))</f>
        <v/>
      </c>
      <c r="V769" s="206">
        <f t="shared" ca="1" si="46"/>
        <v>1</v>
      </c>
      <c r="X769" s="208" t="str">
        <f ca="1">IF($H769="步将",'[3]配置系数（将领）'!W769,IF($H769="骑将",'[4]配置系数（将领）'!W769,IF($H769="弓将",'[5]配置系数（将领）'!W769,"")))</f>
        <v/>
      </c>
      <c r="Y769" s="208" t="str">
        <f ca="1">IF($H769="步将",'[3]配置系数（将领）'!X769,IF($H769="骑将",'[4]配置系数（将领）'!X769,IF($H769="弓将",'[5]配置系数（将领）'!X769,"")))</f>
        <v/>
      </c>
      <c r="Z769" s="208">
        <f>IF($H769="步将",'[3]配置系数（将领）'!Y769,IF($H769="骑将",'[4]配置系数（将领）'!Y769,IF($H769="弓将",'[5]配置系数（将领）'!Y769,"")))</f>
        <v>0</v>
      </c>
      <c r="AA769" s="208">
        <f>IF($H769="步将",'[3]配置系数（将领）'!Z769,IF($H769="骑将",'[4]配置系数（将领）'!Z769,IF($H769="弓将",'[5]配置系数（将领）'!Z769,"")))</f>
        <v>0</v>
      </c>
      <c r="AB769" s="208" t="str">
        <f ca="1">IF($H769="步将",'[3]配置系数（将领）'!AA769,IF($H769="骑将",'[4]配置系数（将领）'!AA769,IF($H769="弓将",'[5]配置系数（将领）'!AA769,"")))</f>
        <v/>
      </c>
      <c r="AC769" s="206">
        <f t="shared" ca="1" si="47"/>
        <v>1</v>
      </c>
    </row>
    <row r="770" spans="3:29" x14ac:dyDescent="0.15">
      <c r="C770" s="107">
        <v>762</v>
      </c>
      <c r="D770" s="69">
        <f>IFERROR(MATCH(C770,索引!J:J,0),D769)</f>
        <v>66</v>
      </c>
      <c r="E770" s="69">
        <f t="shared" si="44"/>
        <v>13</v>
      </c>
      <c r="F770" s="69">
        <f>INDEX(索引!$F:$F,D770,1)</f>
        <v>10059</v>
      </c>
      <c r="G770" s="69" t="str">
        <f>INDEX(索引!$E:$E,D770,1)</f>
        <v>王平</v>
      </c>
      <c r="H770" s="69" t="str">
        <f>INDEX(索引!$G:$G,D770,1)</f>
        <v>弓将</v>
      </c>
      <c r="J770" s="208" t="str">
        <f ca="1">IF($H770="步将",'[3]配置系数（将领）'!I770,IF($H770="骑将",'[4]配置系数（将领）'!I770,IF($H770="弓将",'[5]配置系数（将领）'!I770,"")))</f>
        <v/>
      </c>
      <c r="K770" s="208" t="str">
        <f ca="1">IF($H770="步将",'[3]配置系数（将领）'!J770,IF($H770="骑将",'[4]配置系数（将领）'!J770,IF($H770="弓将",'[5]配置系数（将领）'!J770,"")))</f>
        <v/>
      </c>
      <c r="L770" s="208">
        <f>IF($H770="步将",'[3]配置系数（将领）'!K770,IF($H770="骑将",'[4]配置系数（将领）'!K770,IF($H770="弓将",'[5]配置系数（将领）'!K770,"")))</f>
        <v>0</v>
      </c>
      <c r="M770" s="208">
        <f>IF($H770="步将",'[3]配置系数（将领）'!L770,IF($H770="骑将",'[4]配置系数（将领）'!L770,IF($H770="弓将",'[5]配置系数（将领）'!L770,"")))</f>
        <v>0</v>
      </c>
      <c r="N770" s="208" t="str">
        <f ca="1">IF($H770="步将",'[3]配置系数（将领）'!M770,IF($H770="骑将",'[4]配置系数（将领）'!M770,IF($H770="弓将",'[5]配置系数（将领）'!M770,"")))</f>
        <v/>
      </c>
      <c r="O770" s="206">
        <f t="shared" ca="1" si="45"/>
        <v>1</v>
      </c>
      <c r="Q770" s="208" t="str">
        <f ca="1">IF($H770="步将",'[3]配置系数（将领）'!P770,IF($H770="骑将",'[4]配置系数（将领）'!P770,IF($H770="弓将",'[5]配置系数（将领）'!P770,"")))</f>
        <v/>
      </c>
      <c r="R770" s="208" t="str">
        <f ca="1">IF($H770="步将",'[3]配置系数（将领）'!Q770,IF($H770="骑将",'[4]配置系数（将领）'!Q770,IF($H770="弓将",'[5]配置系数（将领）'!Q770,"")))</f>
        <v/>
      </c>
      <c r="S770" s="208">
        <f>IF($H770="步将",'[3]配置系数（将领）'!R770,IF($H770="骑将",'[4]配置系数（将领）'!R770,IF($H770="弓将",'[5]配置系数（将领）'!R770,"")))</f>
        <v>0</v>
      </c>
      <c r="T770" s="208">
        <f>IF($H770="步将",'[3]配置系数（将领）'!S770,IF($H770="骑将",'[4]配置系数（将领）'!S770,IF($H770="弓将",'[5]配置系数（将领）'!S770,"")))</f>
        <v>0</v>
      </c>
      <c r="U770" s="208" t="str">
        <f ca="1">IF($H770="步将",'[3]配置系数（将领）'!T770,IF($H770="骑将",'[4]配置系数（将领）'!T770,IF($H770="弓将",'[5]配置系数（将领）'!T770,"")))</f>
        <v/>
      </c>
      <c r="V770" s="206">
        <f t="shared" ca="1" si="46"/>
        <v>1</v>
      </c>
      <c r="X770" s="208" t="str">
        <f ca="1">IF($H770="步将",'[3]配置系数（将领）'!W770,IF($H770="骑将",'[4]配置系数（将领）'!W770,IF($H770="弓将",'[5]配置系数（将领）'!W770,"")))</f>
        <v/>
      </c>
      <c r="Y770" s="208" t="str">
        <f ca="1">IF($H770="步将",'[3]配置系数（将领）'!X770,IF($H770="骑将",'[4]配置系数（将领）'!X770,IF($H770="弓将",'[5]配置系数（将领）'!X770,"")))</f>
        <v/>
      </c>
      <c r="Z770" s="208">
        <f>IF($H770="步将",'[3]配置系数（将领）'!Y770,IF($H770="骑将",'[4]配置系数（将领）'!Y770,IF($H770="弓将",'[5]配置系数（将领）'!Y770,"")))</f>
        <v>0</v>
      </c>
      <c r="AA770" s="208">
        <f>IF($H770="步将",'[3]配置系数（将领）'!Z770,IF($H770="骑将",'[4]配置系数（将领）'!Z770,IF($H770="弓将",'[5]配置系数（将领）'!Z770,"")))</f>
        <v>0</v>
      </c>
      <c r="AB770" s="208" t="str">
        <f ca="1">IF($H770="步将",'[3]配置系数（将领）'!AA770,IF($H770="骑将",'[4]配置系数（将领）'!AA770,IF($H770="弓将",'[5]配置系数（将领）'!AA770,"")))</f>
        <v/>
      </c>
      <c r="AC770" s="206">
        <f t="shared" ca="1" si="47"/>
        <v>1</v>
      </c>
    </row>
    <row r="771" spans="3:29" x14ac:dyDescent="0.15">
      <c r="C771" s="107">
        <v>763</v>
      </c>
      <c r="D771" s="69">
        <f>IFERROR(MATCH(C771,索引!J:J,0),D770)</f>
        <v>66</v>
      </c>
      <c r="E771" s="69">
        <f t="shared" si="44"/>
        <v>14</v>
      </c>
      <c r="F771" s="69">
        <f>INDEX(索引!$F:$F,D771,1)</f>
        <v>10059</v>
      </c>
      <c r="G771" s="69" t="str">
        <f>INDEX(索引!$E:$E,D771,1)</f>
        <v>王平</v>
      </c>
      <c r="H771" s="69" t="str">
        <f>INDEX(索引!$G:$G,D771,1)</f>
        <v>弓将</v>
      </c>
      <c r="J771" s="208" t="str">
        <f ca="1">IF($H771="步将",'[3]配置系数（将领）'!I771,IF($H771="骑将",'[4]配置系数（将领）'!I771,IF($H771="弓将",'[5]配置系数（将领）'!I771,"")))</f>
        <v/>
      </c>
      <c r="K771" s="208" t="str">
        <f ca="1">IF($H771="步将",'[3]配置系数（将领）'!J771,IF($H771="骑将",'[4]配置系数（将领）'!J771,IF($H771="弓将",'[5]配置系数（将领）'!J771,"")))</f>
        <v/>
      </c>
      <c r="L771" s="208">
        <f>IF($H771="步将",'[3]配置系数（将领）'!K771,IF($H771="骑将",'[4]配置系数（将领）'!K771,IF($H771="弓将",'[5]配置系数（将领）'!K771,"")))</f>
        <v>0</v>
      </c>
      <c r="M771" s="208">
        <f>IF($H771="步将",'[3]配置系数（将领）'!L771,IF($H771="骑将",'[4]配置系数（将领）'!L771,IF($H771="弓将",'[5]配置系数（将领）'!L771,"")))</f>
        <v>0</v>
      </c>
      <c r="N771" s="208" t="str">
        <f ca="1">IF($H771="步将",'[3]配置系数（将领）'!M771,IF($H771="骑将",'[4]配置系数（将领）'!M771,IF($H771="弓将",'[5]配置系数（将领）'!M771,"")))</f>
        <v/>
      </c>
      <c r="O771" s="206">
        <f t="shared" ca="1" si="45"/>
        <v>1</v>
      </c>
      <c r="Q771" s="208" t="str">
        <f ca="1">IF($H771="步将",'[3]配置系数（将领）'!P771,IF($H771="骑将",'[4]配置系数（将领）'!P771,IF($H771="弓将",'[5]配置系数（将领）'!P771,"")))</f>
        <v/>
      </c>
      <c r="R771" s="208" t="str">
        <f ca="1">IF($H771="步将",'[3]配置系数（将领）'!Q771,IF($H771="骑将",'[4]配置系数（将领）'!Q771,IF($H771="弓将",'[5]配置系数（将领）'!Q771,"")))</f>
        <v/>
      </c>
      <c r="S771" s="208">
        <f>IF($H771="步将",'[3]配置系数（将领）'!R771,IF($H771="骑将",'[4]配置系数（将领）'!R771,IF($H771="弓将",'[5]配置系数（将领）'!R771,"")))</f>
        <v>0</v>
      </c>
      <c r="T771" s="208">
        <f>IF($H771="步将",'[3]配置系数（将领）'!S771,IF($H771="骑将",'[4]配置系数（将领）'!S771,IF($H771="弓将",'[5]配置系数（将领）'!S771,"")))</f>
        <v>0</v>
      </c>
      <c r="U771" s="208" t="str">
        <f ca="1">IF($H771="步将",'[3]配置系数（将领）'!T771,IF($H771="骑将",'[4]配置系数（将领）'!T771,IF($H771="弓将",'[5]配置系数（将领）'!T771,"")))</f>
        <v/>
      </c>
      <c r="V771" s="206">
        <f t="shared" ca="1" si="46"/>
        <v>1</v>
      </c>
      <c r="X771" s="208" t="str">
        <f ca="1">IF($H771="步将",'[3]配置系数（将领）'!W771,IF($H771="骑将",'[4]配置系数（将领）'!W771,IF($H771="弓将",'[5]配置系数（将领）'!W771,"")))</f>
        <v/>
      </c>
      <c r="Y771" s="208" t="str">
        <f ca="1">IF($H771="步将",'[3]配置系数（将领）'!X771,IF($H771="骑将",'[4]配置系数（将领）'!X771,IF($H771="弓将",'[5]配置系数（将领）'!X771,"")))</f>
        <v/>
      </c>
      <c r="Z771" s="208">
        <f>IF($H771="步将",'[3]配置系数（将领）'!Y771,IF($H771="骑将",'[4]配置系数（将领）'!Y771,IF($H771="弓将",'[5]配置系数（将领）'!Y771,"")))</f>
        <v>0</v>
      </c>
      <c r="AA771" s="208">
        <f>IF($H771="步将",'[3]配置系数（将领）'!Z771,IF($H771="骑将",'[4]配置系数（将领）'!Z771,IF($H771="弓将",'[5]配置系数（将领）'!Z771,"")))</f>
        <v>0</v>
      </c>
      <c r="AB771" s="208" t="str">
        <f ca="1">IF($H771="步将",'[3]配置系数（将领）'!AA771,IF($H771="骑将",'[4]配置系数（将领）'!AA771,IF($H771="弓将",'[5]配置系数（将领）'!AA771,"")))</f>
        <v/>
      </c>
      <c r="AC771" s="206">
        <f t="shared" ca="1" si="47"/>
        <v>1</v>
      </c>
    </row>
    <row r="772" spans="3:29" x14ac:dyDescent="0.15">
      <c r="C772" s="107">
        <v>764</v>
      </c>
      <c r="D772" s="69">
        <f>IFERROR(MATCH(C772,索引!J:J,0),D771)</f>
        <v>66</v>
      </c>
      <c r="E772" s="69">
        <f t="shared" si="44"/>
        <v>15</v>
      </c>
      <c r="F772" s="69">
        <f>INDEX(索引!$F:$F,D772,1)</f>
        <v>10059</v>
      </c>
      <c r="G772" s="69" t="str">
        <f>INDEX(索引!$E:$E,D772,1)</f>
        <v>王平</v>
      </c>
      <c r="H772" s="69" t="str">
        <f>INDEX(索引!$G:$G,D772,1)</f>
        <v>弓将</v>
      </c>
      <c r="J772" s="208" t="str">
        <f ca="1">IF($H772="步将",'[3]配置系数（将领）'!I772,IF($H772="骑将",'[4]配置系数（将领）'!I772,IF($H772="弓将",'[5]配置系数（将领）'!I772,"")))</f>
        <v/>
      </c>
      <c r="K772" s="208" t="str">
        <f ca="1">IF($H772="步将",'[3]配置系数（将领）'!J772,IF($H772="骑将",'[4]配置系数（将领）'!J772,IF($H772="弓将",'[5]配置系数（将领）'!J772,"")))</f>
        <v/>
      </c>
      <c r="L772" s="208">
        <f>IF($H772="步将",'[3]配置系数（将领）'!K772,IF($H772="骑将",'[4]配置系数（将领）'!K772,IF($H772="弓将",'[5]配置系数（将领）'!K772,"")))</f>
        <v>0</v>
      </c>
      <c r="M772" s="208">
        <f>IF($H772="步将",'[3]配置系数（将领）'!L772,IF($H772="骑将",'[4]配置系数（将领）'!L772,IF($H772="弓将",'[5]配置系数（将领）'!L772,"")))</f>
        <v>0</v>
      </c>
      <c r="N772" s="208" t="str">
        <f ca="1">IF($H772="步将",'[3]配置系数（将领）'!M772,IF($H772="骑将",'[4]配置系数（将领）'!M772,IF($H772="弓将",'[5]配置系数（将领）'!M772,"")))</f>
        <v/>
      </c>
      <c r="O772" s="206">
        <f t="shared" ca="1" si="45"/>
        <v>1</v>
      </c>
      <c r="Q772" s="208" t="str">
        <f ca="1">IF($H772="步将",'[3]配置系数（将领）'!P772,IF($H772="骑将",'[4]配置系数（将领）'!P772,IF($H772="弓将",'[5]配置系数（将领）'!P772,"")))</f>
        <v/>
      </c>
      <c r="R772" s="208" t="str">
        <f ca="1">IF($H772="步将",'[3]配置系数（将领）'!Q772,IF($H772="骑将",'[4]配置系数（将领）'!Q772,IF($H772="弓将",'[5]配置系数（将领）'!Q772,"")))</f>
        <v/>
      </c>
      <c r="S772" s="208">
        <f>IF($H772="步将",'[3]配置系数（将领）'!R772,IF($H772="骑将",'[4]配置系数（将领）'!R772,IF($H772="弓将",'[5]配置系数（将领）'!R772,"")))</f>
        <v>0</v>
      </c>
      <c r="T772" s="208">
        <f>IF($H772="步将",'[3]配置系数（将领）'!S772,IF($H772="骑将",'[4]配置系数（将领）'!S772,IF($H772="弓将",'[5]配置系数（将领）'!S772,"")))</f>
        <v>0</v>
      </c>
      <c r="U772" s="208" t="str">
        <f ca="1">IF($H772="步将",'[3]配置系数（将领）'!T772,IF($H772="骑将",'[4]配置系数（将领）'!T772,IF($H772="弓将",'[5]配置系数（将领）'!T772,"")))</f>
        <v/>
      </c>
      <c r="V772" s="206">
        <f t="shared" ca="1" si="46"/>
        <v>1</v>
      </c>
      <c r="X772" s="208" t="str">
        <f ca="1">IF($H772="步将",'[3]配置系数（将领）'!W772,IF($H772="骑将",'[4]配置系数（将领）'!W772,IF($H772="弓将",'[5]配置系数（将领）'!W772,"")))</f>
        <v/>
      </c>
      <c r="Y772" s="208" t="str">
        <f ca="1">IF($H772="步将",'[3]配置系数（将领）'!X772,IF($H772="骑将",'[4]配置系数（将领）'!X772,IF($H772="弓将",'[5]配置系数（将领）'!X772,"")))</f>
        <v/>
      </c>
      <c r="Z772" s="208">
        <f>IF($H772="步将",'[3]配置系数（将领）'!Y772,IF($H772="骑将",'[4]配置系数（将领）'!Y772,IF($H772="弓将",'[5]配置系数（将领）'!Y772,"")))</f>
        <v>0</v>
      </c>
      <c r="AA772" s="208">
        <f>IF($H772="步将",'[3]配置系数（将领）'!Z772,IF($H772="骑将",'[4]配置系数（将领）'!Z772,IF($H772="弓将",'[5]配置系数（将领）'!Z772,"")))</f>
        <v>0</v>
      </c>
      <c r="AB772" s="208" t="str">
        <f ca="1">IF($H772="步将",'[3]配置系数（将领）'!AA772,IF($H772="骑将",'[4]配置系数（将领）'!AA772,IF($H772="弓将",'[5]配置系数（将领）'!AA772,"")))</f>
        <v/>
      </c>
      <c r="AC772" s="206">
        <f t="shared" ca="1" si="47"/>
        <v>1</v>
      </c>
    </row>
    <row r="773" spans="3:29" x14ac:dyDescent="0.15">
      <c r="C773" s="107">
        <v>765</v>
      </c>
      <c r="D773" s="69">
        <f>IFERROR(MATCH(C773,索引!J:J,0),D772)</f>
        <v>67</v>
      </c>
      <c r="E773" s="69">
        <f t="shared" si="44"/>
        <v>1</v>
      </c>
      <c r="F773" s="69">
        <f>INDEX(索引!$F:$F,D773,1)</f>
        <v>10060</v>
      </c>
      <c r="G773" s="69" t="str">
        <f>INDEX(索引!$E:$E,D773,1)</f>
        <v>甄姬</v>
      </c>
      <c r="H773" s="69" t="str">
        <f>INDEX(索引!$G:$G,D773,1)</f>
        <v>弓将</v>
      </c>
      <c r="J773" s="208" t="str">
        <f ca="1">IF($H773="步将",'[3]配置系数（将领）'!I773,IF($H773="骑将",'[4]配置系数（将领）'!I773,IF($H773="弓将",'[5]配置系数（将领）'!I773,"")))</f>
        <v>1006000000101</v>
      </c>
      <c r="K773" s="208" t="str">
        <f ca="1">IF($H773="步将",'[3]配置系数（将领）'!J773,IF($H773="骑将",'[4]配置系数（将领）'!J773,IF($H773="弓将",'[5]配置系数（将领）'!J773,"")))</f>
        <v>普通攻击:对单体敌人造成{0}%的武力伤害</v>
      </c>
      <c r="L773" s="208">
        <f>IF($H773="步将",'[3]配置系数（将领）'!K773,IF($H773="骑将",'[4]配置系数（将领）'!K773,IF($H773="弓将",'[5]配置系数（将领）'!K773,"")))</f>
        <v>0</v>
      </c>
      <c r="M773" s="208">
        <f>IF($H773="步将",'[3]配置系数（将领）'!L773,IF($H773="骑将",'[4]配置系数（将领）'!L773,IF($H773="弓将",'[5]配置系数（将领）'!L773,"")))</f>
        <v>0</v>
      </c>
      <c r="N773" s="208" t="str">
        <f ca="1">IF($H773="步将",'[3]配置系数（将领）'!M773,IF($H773="骑将",'[4]配置系数（将领）'!M773,IF($H773="弓将",'[5]配置系数（将领）'!M773,"")))</f>
        <v>0.25+0.25+0.25+0.25+0.25+0.25+0.25+0.25+0.25+0.25+0.25+0.25+0.25+0.25+0.25+0.25+0.25</v>
      </c>
      <c r="O773" s="206">
        <f t="shared" ca="1" si="45"/>
        <v>100</v>
      </c>
      <c r="Q773" s="208" t="str">
        <f ca="1">IF($H773="步将",'[3]配置系数（将领）'!P773,IF($H773="骑将",'[4]配置系数（将领）'!P773,IF($H773="弓将",'[5]配置系数（将领）'!P773,"")))</f>
        <v/>
      </c>
      <c r="R773" s="208" t="str">
        <f ca="1">IF($H773="步将",'[3]配置系数（将领）'!Q773,IF($H773="骑将",'[4]配置系数（将领）'!Q773,IF($H773="弓将",'[5]配置系数（将领）'!Q773,"")))</f>
        <v/>
      </c>
      <c r="S773" s="208">
        <f>IF($H773="步将",'[3]配置系数（将领）'!R773,IF($H773="骑将",'[4]配置系数（将领）'!R773,IF($H773="弓将",'[5]配置系数（将领）'!R773,"")))</f>
        <v>0</v>
      </c>
      <c r="T773" s="208">
        <f>IF($H773="步将",'[3]配置系数（将领）'!S773,IF($H773="骑将",'[4]配置系数（将领）'!S773,IF($H773="弓将",'[5]配置系数（将领）'!S773,"")))</f>
        <v>0</v>
      </c>
      <c r="U773" s="208" t="str">
        <f ca="1">IF($H773="步将",'[3]配置系数（将领）'!T773,IF($H773="骑将",'[4]配置系数（将领）'!T773,IF($H773="弓将",'[5]配置系数（将领）'!T773,"")))</f>
        <v/>
      </c>
      <c r="V773" s="206">
        <f t="shared" ca="1" si="46"/>
        <v>1</v>
      </c>
      <c r="X773" s="208" t="str">
        <f ca="1">IF($H773="步将",'[3]配置系数（将领）'!W773,IF($H773="骑将",'[4]配置系数（将领）'!W773,IF($H773="弓将",'[5]配置系数（将领）'!W773,"")))</f>
        <v/>
      </c>
      <c r="Y773" s="208" t="str">
        <f ca="1">IF($H773="步将",'[3]配置系数（将领）'!X773,IF($H773="骑将",'[4]配置系数（将领）'!X773,IF($H773="弓将",'[5]配置系数（将领）'!X773,"")))</f>
        <v/>
      </c>
      <c r="Z773" s="208">
        <f>IF($H773="步将",'[3]配置系数（将领）'!Y773,IF($H773="骑将",'[4]配置系数（将领）'!Y773,IF($H773="弓将",'[5]配置系数（将领）'!Y773,"")))</f>
        <v>0</v>
      </c>
      <c r="AA773" s="208">
        <f>IF($H773="步将",'[3]配置系数（将领）'!Z773,IF($H773="骑将",'[4]配置系数（将领）'!Z773,IF($H773="弓将",'[5]配置系数（将领）'!Z773,"")))</f>
        <v>0</v>
      </c>
      <c r="AB773" s="208" t="str">
        <f ca="1">IF($H773="步将",'[3]配置系数（将领）'!AA773,IF($H773="骑将",'[4]配置系数（将领）'!AA773,IF($H773="弓将",'[5]配置系数（将领）'!AA773,"")))</f>
        <v/>
      </c>
      <c r="AC773" s="206">
        <f t="shared" ca="1" si="47"/>
        <v>1</v>
      </c>
    </row>
    <row r="774" spans="3:29" x14ac:dyDescent="0.15">
      <c r="C774" s="107">
        <v>766</v>
      </c>
      <c r="D774" s="69">
        <f>IFERROR(MATCH(C774,索引!J:J,0),D773)</f>
        <v>67</v>
      </c>
      <c r="E774" s="69">
        <f t="shared" si="44"/>
        <v>2</v>
      </c>
      <c r="F774" s="69">
        <f>INDEX(索引!$F:$F,D774,1)</f>
        <v>10060</v>
      </c>
      <c r="G774" s="69" t="str">
        <f>INDEX(索引!$E:$E,D774,1)</f>
        <v>甄姬</v>
      </c>
      <c r="H774" s="69" t="str">
        <f>INDEX(索引!$G:$G,D774,1)</f>
        <v>弓将</v>
      </c>
      <c r="J774" s="208" t="str">
        <f ca="1">IF($H774="步将",'[3]配置系数（将领）'!I774,IF($H774="骑将",'[4]配置系数（将领）'!I774,IF($H774="弓将",'[5]配置系数（将领）'!I774,"")))</f>
        <v>1006000000201</v>
      </c>
      <c r="K774" s="208" t="str">
        <f ca="1">IF($H774="步将",'[3]配置系数（将领）'!J774,IF($H774="骑将",'[4]配置系数（将领）'!J774,IF($H774="弓将",'[5]配置系数（将领）'!J774,"")))</f>
        <v>怒气技能:释放一道冰墙，在冰墙中的敌方男性武将进入霜结状态，霜结状态下敌人受到武力伤害增加{0}%，最大生命值损失或恢复15%则被冰冻2秒。（霜结状态效果永久有效，每个敌人触发冰冻间隔10秒）</v>
      </c>
      <c r="L774" s="208">
        <f>IF($H774="步将",'[3]配置系数（将领）'!K774,IF($H774="骑将",'[4]配置系数（将领）'!K774,IF($H774="弓将",'[5]配置系数（将领）'!K774,"")))</f>
        <v>0</v>
      </c>
      <c r="M774" s="208">
        <f>IF($H774="步将",'[3]配置系数（将领）'!L774,IF($H774="骑将",'[4]配置系数（将领）'!L774,IF($H774="弓将",'[5]配置系数（将领）'!L774,"")))</f>
        <v>0</v>
      </c>
      <c r="N774" s="208" t="str">
        <f ca="1">IF($H774="步将",'[3]配置系数（将领）'!M774,IF($H774="骑将",'[4]配置系数（将领）'!M774,IF($H774="弓将",'[5]配置系数（将领）'!M774,"")))</f>
        <v>-0.09+-0.11+-0.13+-0.15+-0.17+-0.19+-0.21+-0.23+-0.25+-0.27+-0.29+-0.31+-0.33+-0.35+-0.37+-0.39+-0.41</v>
      </c>
      <c r="O774" s="206">
        <f t="shared" ca="1" si="45"/>
        <v>-100</v>
      </c>
      <c r="Q774" s="208" t="str">
        <f ca="1">IF($H774="步将",'[3]配置系数（将领）'!P774,IF($H774="骑将",'[4]配置系数（将领）'!P774,IF($H774="弓将",'[5]配置系数（将领）'!P774,"")))</f>
        <v/>
      </c>
      <c r="R774" s="208" t="str">
        <f ca="1">IF($H774="步将",'[3]配置系数（将领）'!Q774,IF($H774="骑将",'[4]配置系数（将领）'!Q774,IF($H774="弓将",'[5]配置系数（将领）'!Q774,"")))</f>
        <v/>
      </c>
      <c r="S774" s="208">
        <f>IF($H774="步将",'[3]配置系数（将领）'!R774,IF($H774="骑将",'[4]配置系数（将领）'!R774,IF($H774="弓将",'[5]配置系数（将领）'!R774,"")))</f>
        <v>0</v>
      </c>
      <c r="T774" s="208">
        <f>IF($H774="步将",'[3]配置系数（将领）'!S774,IF($H774="骑将",'[4]配置系数（将领）'!S774,IF($H774="弓将",'[5]配置系数（将领）'!S774,"")))</f>
        <v>0</v>
      </c>
      <c r="U774" s="208" t="str">
        <f ca="1">IF($H774="步将",'[3]配置系数（将领）'!T774,IF($H774="骑将",'[4]配置系数（将领）'!T774,IF($H774="弓将",'[5]配置系数（将领）'!T774,"")))</f>
        <v/>
      </c>
      <c r="V774" s="206">
        <f t="shared" ca="1" si="46"/>
        <v>1</v>
      </c>
      <c r="X774" s="208" t="str">
        <f ca="1">IF($H774="步将",'[3]配置系数（将领）'!W774,IF($H774="骑将",'[4]配置系数（将领）'!W774,IF($H774="弓将",'[5]配置系数（将领）'!W774,"")))</f>
        <v/>
      </c>
      <c r="Y774" s="208" t="str">
        <f ca="1">IF($H774="步将",'[3]配置系数（将领）'!X774,IF($H774="骑将",'[4]配置系数（将领）'!X774,IF($H774="弓将",'[5]配置系数（将领）'!X774,"")))</f>
        <v/>
      </c>
      <c r="Z774" s="208">
        <f>IF($H774="步将",'[3]配置系数（将领）'!Y774,IF($H774="骑将",'[4]配置系数（将领）'!Y774,IF($H774="弓将",'[5]配置系数（将领）'!Y774,"")))</f>
        <v>0</v>
      </c>
      <c r="AA774" s="208">
        <f>IF($H774="步将",'[3]配置系数（将领）'!Z774,IF($H774="骑将",'[4]配置系数（将领）'!Z774,IF($H774="弓将",'[5]配置系数（将领）'!Z774,"")))</f>
        <v>0</v>
      </c>
      <c r="AB774" s="208" t="str">
        <f ca="1">IF($H774="步将",'[3]配置系数（将领）'!AA774,IF($H774="骑将",'[4]配置系数（将领）'!AA774,IF($H774="弓将",'[5]配置系数（将领）'!AA774,"")))</f>
        <v/>
      </c>
      <c r="AC774" s="206">
        <f t="shared" ca="1" si="47"/>
        <v>1</v>
      </c>
    </row>
    <row r="775" spans="3:29" x14ac:dyDescent="0.15">
      <c r="C775" s="107">
        <v>767</v>
      </c>
      <c r="D775" s="69">
        <f>IFERROR(MATCH(C775,索引!J:J,0),D774)</f>
        <v>67</v>
      </c>
      <c r="E775" s="69">
        <f t="shared" si="44"/>
        <v>3</v>
      </c>
      <c r="F775" s="69">
        <f>INDEX(索引!$F:$F,D775,1)</f>
        <v>10060</v>
      </c>
      <c r="G775" s="69" t="str">
        <f>INDEX(索引!$E:$E,D775,1)</f>
        <v>甄姬</v>
      </c>
      <c r="H775" s="69" t="str">
        <f>INDEX(索引!$G:$G,D775,1)</f>
        <v>弓将</v>
      </c>
      <c r="J775" s="208" t="str">
        <f ca="1">IF($H775="步将",'[3]配置系数（将领）'!I775,IF($H775="骑将",'[4]配置系数（将领）'!I775,IF($H775="弓将",'[5]配置系数（将领）'!I775,"")))</f>
        <v>1006000000202</v>
      </c>
      <c r="K775" s="208" t="str">
        <f ca="1">IF($H775="步将",'[3]配置系数（将领）'!J775,IF($H775="骑将",'[4]配置系数（将领）'!J775,IF($H775="弓将",'[5]配置系数（将领）'!J775,"")))</f>
        <v>怒气技能:释放一道冰墙，在冰墙中的敌方男性武将进入霜结状态，霜结状态下敌人受到武力伤害增加{0}%，最大生命值损失或恢复15%则被冰冻2秒。（霜结状态效果永久有效，每个敌人触发冰冻间隔10秒）</v>
      </c>
      <c r="L775" s="208">
        <f>IF($H775="步将",'[3]配置系数（将领）'!K775,IF($H775="骑将",'[4]配置系数（将领）'!K775,IF($H775="弓将",'[5]配置系数（将领）'!K775,"")))</f>
        <v>0</v>
      </c>
      <c r="M775" s="208">
        <f>IF($H775="步将",'[3]配置系数（将领）'!L775,IF($H775="骑将",'[4]配置系数（将领）'!L775,IF($H775="弓将",'[5]配置系数（将领）'!L775,"")))</f>
        <v>0</v>
      </c>
      <c r="N775" s="208" t="str">
        <f ca="1">IF($H775="步将",'[3]配置系数（将领）'!M775,IF($H775="骑将",'[4]配置系数（将领）'!M775,IF($H775="弓将",'[5]配置系数（将领）'!M775,"")))</f>
        <v>2+2+2+2+2+2+2+2+2+2+2+2+2+2+2+2+2</v>
      </c>
      <c r="O775" s="206">
        <f t="shared" ca="1" si="45"/>
        <v>1</v>
      </c>
      <c r="Q775" s="208" t="str">
        <f ca="1">IF($H775="步将",'[3]配置系数（将领）'!P775,IF($H775="骑将",'[4]配置系数（将领）'!P775,IF($H775="弓将",'[5]配置系数（将领）'!P775,"")))</f>
        <v>1006000000203</v>
      </c>
      <c r="R775" s="208" t="str">
        <f ca="1">IF($H775="步将",'[3]配置系数（将领）'!Q775,IF($H775="骑将",'[4]配置系数（将领）'!Q775,IF($H775="弓将",'[5]配置系数（将领）'!Q775,"")))</f>
        <v>怒气技能:释放一道冰墙，在冰墙中的敌方男性武将进入霜结状态，霜结状态下敌人受到武力伤害增加{0}%，最大生命值损失或恢复15%则被冰冻2秒。（霜结状态效果永久有效，每个敌人触发冰冻间隔10秒）</v>
      </c>
      <c r="S775" s="208">
        <f>IF($H775="步将",'[3]配置系数（将领）'!R775,IF($H775="骑将",'[4]配置系数（将领）'!R775,IF($H775="弓将",'[5]配置系数（将领）'!R775,"")))</f>
        <v>0</v>
      </c>
      <c r="T775" s="208">
        <f>IF($H775="步将",'[3]配置系数（将领）'!S775,IF($H775="骑将",'[4]配置系数（将领）'!S775,IF($H775="弓将",'[5]配置系数（将领）'!S775,"")))</f>
        <v>0</v>
      </c>
      <c r="U775" s="208" t="str">
        <f ca="1">IF($H775="步将",'[3]配置系数（将领）'!T775,IF($H775="骑将",'[4]配置系数（将领）'!T775,IF($H775="弓将",'[5]配置系数（将领）'!T775,"")))</f>
        <v>10+10+10+10+10+10+10+10+10+10+10+10+10+10+10+10+10</v>
      </c>
      <c r="V775" s="206">
        <f t="shared" ca="1" si="46"/>
        <v>1</v>
      </c>
      <c r="X775" s="208" t="str">
        <f ca="1">IF($H775="步将",'[3]配置系数（将领）'!W775,IF($H775="骑将",'[4]配置系数（将领）'!W775,IF($H775="弓将",'[5]配置系数（将领）'!W775,"")))</f>
        <v/>
      </c>
      <c r="Y775" s="208" t="str">
        <f ca="1">IF($H775="步将",'[3]配置系数（将领）'!X775,IF($H775="骑将",'[4]配置系数（将领）'!X775,IF($H775="弓将",'[5]配置系数（将领）'!X775,"")))</f>
        <v/>
      </c>
      <c r="Z775" s="208">
        <f>IF($H775="步将",'[3]配置系数（将领）'!Y775,IF($H775="骑将",'[4]配置系数（将领）'!Y775,IF($H775="弓将",'[5]配置系数（将领）'!Y775,"")))</f>
        <v>0</v>
      </c>
      <c r="AA775" s="208">
        <f>IF($H775="步将",'[3]配置系数（将领）'!Z775,IF($H775="骑将",'[4]配置系数（将领）'!Z775,IF($H775="弓将",'[5]配置系数（将领）'!Z775,"")))</f>
        <v>0</v>
      </c>
      <c r="AB775" s="208" t="str">
        <f ca="1">IF($H775="步将",'[3]配置系数（将领）'!AA775,IF($H775="骑将",'[4]配置系数（将领）'!AA775,IF($H775="弓将",'[5]配置系数（将领）'!AA775,"")))</f>
        <v/>
      </c>
      <c r="AC775" s="206">
        <f t="shared" ca="1" si="47"/>
        <v>1</v>
      </c>
    </row>
    <row r="776" spans="3:29" x14ac:dyDescent="0.15">
      <c r="C776" s="107">
        <v>768</v>
      </c>
      <c r="D776" s="69">
        <f>IFERROR(MATCH(C776,索引!J:J,0),D775)</f>
        <v>67</v>
      </c>
      <c r="E776" s="69">
        <f t="shared" si="44"/>
        <v>4</v>
      </c>
      <c r="F776" s="69">
        <f>INDEX(索引!$F:$F,D776,1)</f>
        <v>10060</v>
      </c>
      <c r="G776" s="69" t="str">
        <f>INDEX(索引!$E:$E,D776,1)</f>
        <v>甄姬</v>
      </c>
      <c r="H776" s="69" t="str">
        <f>INDEX(索引!$G:$G,D776,1)</f>
        <v>弓将</v>
      </c>
      <c r="J776" s="208" t="str">
        <f ca="1">IF($H776="步将",'[3]配置系数（将领）'!I776,IF($H776="骑将",'[4]配置系数（将领）'!I776,IF($H776="弓将",'[5]配置系数（将领）'!I776,"")))</f>
        <v>1006000000301</v>
      </c>
      <c r="K776" s="208" t="str">
        <f ca="1">IF($H776="步将",'[3]配置系数（将领）'!J776,IF($H776="骑将",'[4]配置系数（将领）'!J776,IF($H776="弓将",'[5]配置系数（将领）'!J776,"")))</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L776" s="208">
        <f>IF($H776="步将",'[3]配置系数（将领）'!K776,IF($H776="骑将",'[4]配置系数（将领）'!K776,IF($H776="弓将",'[5]配置系数（将领）'!K776,"")))</f>
        <v>0</v>
      </c>
      <c r="M776" s="208">
        <f>IF($H776="步将",'[3]配置系数（将领）'!L776,IF($H776="骑将",'[4]配置系数（将领）'!L776,IF($H776="弓将",'[5]配置系数（将领）'!L776,"")))</f>
        <v>0</v>
      </c>
      <c r="N776" s="208" t="str">
        <f ca="1">IF($H776="步将",'[3]配置系数（将领）'!M776,IF($H776="骑将",'[4]配置系数（将领）'!M776,IF($H776="弓将",'[5]配置系数（将领）'!M776,"")))</f>
        <v>20+19.5+19+18.5+18+17.5+17+16.5+16+15.5+15+14.5+14+13.5+13+12.5+12</v>
      </c>
      <c r="O776" s="206">
        <f t="shared" ca="1" si="45"/>
        <v>1</v>
      </c>
      <c r="Q776" s="208" t="str">
        <f ca="1">IF($H776="步将",'[3]配置系数（将领）'!P776,IF($H776="骑将",'[4]配置系数（将领）'!P776,IF($H776="弓将",'[5]配置系数（将领）'!P776,"")))</f>
        <v/>
      </c>
      <c r="R776" s="208" t="str">
        <f ca="1">IF($H776="步将",'[3]配置系数（将领）'!Q776,IF($H776="骑将",'[4]配置系数（将领）'!Q776,IF($H776="弓将",'[5]配置系数（将领）'!Q776,"")))</f>
        <v/>
      </c>
      <c r="S776" s="208">
        <f>IF($H776="步将",'[3]配置系数（将领）'!R776,IF($H776="骑将",'[4]配置系数（将领）'!R776,IF($H776="弓将",'[5]配置系数（将领）'!R776,"")))</f>
        <v>0</v>
      </c>
      <c r="T776" s="208">
        <f>IF($H776="步将",'[3]配置系数（将领）'!S776,IF($H776="骑将",'[4]配置系数（将领）'!S776,IF($H776="弓将",'[5]配置系数（将领）'!S776,"")))</f>
        <v>0</v>
      </c>
      <c r="U776" s="208" t="str">
        <f ca="1">IF($H776="步将",'[3]配置系数（将领）'!T776,IF($H776="骑将",'[4]配置系数（将领）'!T776,IF($H776="弓将",'[5]配置系数（将领）'!T776,"")))</f>
        <v/>
      </c>
      <c r="V776" s="206">
        <f t="shared" ca="1" si="46"/>
        <v>1</v>
      </c>
      <c r="X776" s="208" t="str">
        <f ca="1">IF($H776="步将",'[3]配置系数（将领）'!W776,IF($H776="骑将",'[4]配置系数（将领）'!W776,IF($H776="弓将",'[5]配置系数（将领）'!W776,"")))</f>
        <v/>
      </c>
      <c r="Y776" s="208" t="str">
        <f ca="1">IF($H776="步将",'[3]配置系数（将领）'!X776,IF($H776="骑将",'[4]配置系数（将领）'!X776,IF($H776="弓将",'[5]配置系数（将领）'!X776,"")))</f>
        <v/>
      </c>
      <c r="Z776" s="208">
        <f>IF($H776="步将",'[3]配置系数（将领）'!Y776,IF($H776="骑将",'[4]配置系数（将领）'!Y776,IF($H776="弓将",'[5]配置系数（将领）'!Y776,"")))</f>
        <v>0</v>
      </c>
      <c r="AA776" s="208">
        <f>IF($H776="步将",'[3]配置系数（将领）'!Z776,IF($H776="骑将",'[4]配置系数（将领）'!Z776,IF($H776="弓将",'[5]配置系数（将领）'!Z776,"")))</f>
        <v>0</v>
      </c>
      <c r="AB776" s="208" t="str">
        <f ca="1">IF($H776="步将",'[3]配置系数（将领）'!AA776,IF($H776="骑将",'[4]配置系数（将领）'!AA776,IF($H776="弓将",'[5]配置系数（将领）'!AA776,"")))</f>
        <v/>
      </c>
      <c r="AC776" s="206">
        <f t="shared" ca="1" si="47"/>
        <v>1</v>
      </c>
    </row>
    <row r="777" spans="3:29" x14ac:dyDescent="0.15">
      <c r="C777" s="107">
        <v>769</v>
      </c>
      <c r="D777" s="69">
        <f>IFERROR(MATCH(C777,索引!J:J,0),D776)</f>
        <v>67</v>
      </c>
      <c r="E777" s="69">
        <f t="shared" ref="E777:E840" si="48">MIN(IF(G777=G776,E776+1,1),15)</f>
        <v>5</v>
      </c>
      <c r="F777" s="69">
        <f>INDEX(索引!$F:$F,D777,1)</f>
        <v>10060</v>
      </c>
      <c r="G777" s="69" t="str">
        <f>INDEX(索引!$E:$E,D777,1)</f>
        <v>甄姬</v>
      </c>
      <c r="H777" s="69" t="str">
        <f>INDEX(索引!$G:$G,D777,1)</f>
        <v>弓将</v>
      </c>
      <c r="J777" s="208" t="str">
        <f ca="1">IF($H777="步将",'[3]配置系数（将领）'!I777,IF($H777="骑将",'[4]配置系数（将领）'!I777,IF($H777="弓将",'[5]配置系数（将领）'!I777,"")))</f>
        <v>1006000000302</v>
      </c>
      <c r="K777" s="208" t="str">
        <f ca="1">IF($H777="步将",'[3]配置系数（将领）'!J777,IF($H777="骑将",'[4]配置系数（将领）'!J777,IF($H777="弓将",'[5]配置系数（将领）'!J777,"")))</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L777" s="208">
        <f>IF($H777="步将",'[3]配置系数（将领）'!K777,IF($H777="骑将",'[4]配置系数（将领）'!K777,IF($H777="弓将",'[5]配置系数（将领）'!K777,"")))</f>
        <v>0</v>
      </c>
      <c r="M777" s="208">
        <f>IF($H777="步将",'[3]配置系数（将领）'!L777,IF($H777="骑将",'[4]配置系数（将领）'!L777,IF($H777="弓将",'[5]配置系数（将领）'!L777,"")))</f>
        <v>0</v>
      </c>
      <c r="N777" s="208" t="str">
        <f ca="1">IF($H777="步将",'[3]配置系数（将领）'!M777,IF($H777="骑将",'[4]配置系数（将领）'!M777,IF($H777="弓将",'[5]配置系数（将领）'!M777,"")))</f>
        <v>0.1+0.15+0.2+0.25+0.3+0.35+0.4+0.45+0.5+0.55+0.6+0.65+0.7+0.75+0.8+0.85+0.9</v>
      </c>
      <c r="O777" s="206">
        <f t="shared" ref="O777:O840" ca="1" si="49">IFERROR(IF(RIGHT(J777,1)="4",IF(MID(K777,FIND("{3}",K777)+3,1)="%",100,1),IF(RIGHT(J777,1)="3",IF(MID(K777,FIND("{2}",K777)+3,1)="%",100,1),IF(RIGHT(J777,1)="2",IF(MID(K777,FIND("{1}",K777)+3,1)="%",100,1),IF(MID(K777,FIND("{0}",K777)+3,1)="%",100,1)))),1)*IFERROR(IF(LEFT(N777,FIND("+",N777)-1)+0&lt;0,-1,1),1)</f>
        <v>100</v>
      </c>
      <c r="Q777" s="208" t="str">
        <f ca="1">IF($H777="步将",'[3]配置系数（将领）'!P777,IF($H777="骑将",'[4]配置系数（将领）'!P777,IF($H777="弓将",'[5]配置系数（将领）'!P777,"")))</f>
        <v/>
      </c>
      <c r="R777" s="208" t="str">
        <f ca="1">IF($H777="步将",'[3]配置系数（将领）'!Q777,IF($H777="骑将",'[4]配置系数（将领）'!Q777,IF($H777="弓将",'[5]配置系数（将领）'!Q777,"")))</f>
        <v/>
      </c>
      <c r="S777" s="208">
        <f>IF($H777="步将",'[3]配置系数（将领）'!R777,IF($H777="骑将",'[4]配置系数（将领）'!R777,IF($H777="弓将",'[5]配置系数（将领）'!R777,"")))</f>
        <v>0</v>
      </c>
      <c r="T777" s="208">
        <f>IF($H777="步将",'[3]配置系数（将领）'!S777,IF($H777="骑将",'[4]配置系数（将领）'!S777,IF($H777="弓将",'[5]配置系数（将领）'!S777,"")))</f>
        <v>0</v>
      </c>
      <c r="U777" s="208" t="str">
        <f ca="1">IF($H777="步将",'[3]配置系数（将领）'!T777,IF($H777="骑将",'[4]配置系数（将领）'!T777,IF($H777="弓将",'[5]配置系数（将领）'!T777,"")))</f>
        <v/>
      </c>
      <c r="V777" s="206">
        <f t="shared" ref="V777:V840" ca="1" si="50">IFERROR(IF(RIGHT(Q777,1)="4",IF(MID(R777,FIND("{3}",R777)+3,1)="%",100,1),IF(RIGHT(Q777,1)="3",IF(MID(R777,FIND("{2}",R777)+3,1)="%",100,1),IF(RIGHT(Q777,1)="2",IF(MID(R777,FIND("{1}",R777)+3,1)="%",100,1),IF(MID(R777,FIND("{0}",R777)+3,1)="%",100,1)))),1)*IFERROR(IF(LEFT(U777,FIND("+",U777)-1)+0&lt;0,-1,1),1)</f>
        <v>1</v>
      </c>
      <c r="X777" s="208" t="str">
        <f ca="1">IF($H777="步将",'[3]配置系数（将领）'!W777,IF($H777="骑将",'[4]配置系数（将领）'!W777,IF($H777="弓将",'[5]配置系数（将领）'!W777,"")))</f>
        <v/>
      </c>
      <c r="Y777" s="208" t="str">
        <f ca="1">IF($H777="步将",'[3]配置系数（将领）'!X777,IF($H777="骑将",'[4]配置系数（将领）'!X777,IF($H777="弓将",'[5]配置系数（将领）'!X777,"")))</f>
        <v/>
      </c>
      <c r="Z777" s="208">
        <f>IF($H777="步将",'[3]配置系数（将领）'!Y777,IF($H777="骑将",'[4]配置系数（将领）'!Y777,IF($H777="弓将",'[5]配置系数（将领）'!Y777,"")))</f>
        <v>0</v>
      </c>
      <c r="AA777" s="208">
        <f>IF($H777="步将",'[3]配置系数（将领）'!Z777,IF($H777="骑将",'[4]配置系数（将领）'!Z777,IF($H777="弓将",'[5]配置系数（将领）'!Z777,"")))</f>
        <v>0</v>
      </c>
      <c r="AB777" s="208" t="str">
        <f ca="1">IF($H777="步将",'[3]配置系数（将领）'!AA777,IF($H777="骑将",'[4]配置系数（将领）'!AA777,IF($H777="弓将",'[5]配置系数（将领）'!AA777,"")))</f>
        <v/>
      </c>
      <c r="AC777" s="206">
        <f t="shared" ref="AC777:AC840" ca="1" si="51">IFERROR(IF(RIGHT(X777,1)="4",IF(MID(Y777,FIND("{3}",Y777)+3,1)="%",100,1),IF(RIGHT(X777,1)="3",IF(MID(Y777,FIND("{2}",Y777)+3,1)="%",100,1),IF(RIGHT(X777,1)="2",IF(MID(Y777,FIND("{1}",Y777)+3,1)="%",100,1),IF(MID(Y777,FIND("{0}",Y777)+3,1)="%",100,1)))),1)*IFERROR(IF(LEFT(AB777,FIND("+",AB777)-1)+0&lt;0,-1,1),1)</f>
        <v>1</v>
      </c>
    </row>
    <row r="778" spans="3:29" x14ac:dyDescent="0.15">
      <c r="C778" s="107">
        <v>770</v>
      </c>
      <c r="D778" s="69">
        <f>IFERROR(MATCH(C778,索引!J:J,0),D777)</f>
        <v>67</v>
      </c>
      <c r="E778" s="69">
        <f t="shared" si="48"/>
        <v>6</v>
      </c>
      <c r="F778" s="69">
        <f>INDEX(索引!$F:$F,D778,1)</f>
        <v>10060</v>
      </c>
      <c r="G778" s="69" t="str">
        <f>INDEX(索引!$E:$E,D778,1)</f>
        <v>甄姬</v>
      </c>
      <c r="H778" s="69" t="str">
        <f>INDEX(索引!$G:$G,D778,1)</f>
        <v>弓将</v>
      </c>
      <c r="J778" s="208" t="str">
        <f ca="1">IF($H778="步将",'[3]配置系数（将领）'!I778,IF($H778="骑将",'[4]配置系数（将领）'!I778,IF($H778="弓将",'[5]配置系数（将领）'!I778,"")))</f>
        <v>1006000000303</v>
      </c>
      <c r="K778" s="208" t="str">
        <f ca="1">IF($H778="步将",'[3]配置系数（将领）'!J778,IF($H778="骑将",'[4]配置系数（将领）'!J778,IF($H778="弓将",'[5]配置系数（将领）'!J778,"")))</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L778" s="208">
        <f>IF($H778="步将",'[3]配置系数（将领）'!K778,IF($H778="骑将",'[4]配置系数（将领）'!K778,IF($H778="弓将",'[5]配置系数（将领）'!K778,"")))</f>
        <v>0</v>
      </c>
      <c r="M778" s="208">
        <f>IF($H778="步将",'[3]配置系数（将领）'!L778,IF($H778="骑将",'[4]配置系数（将领）'!L778,IF($H778="弓将",'[5]配置系数（将领）'!L778,"")))</f>
        <v>0</v>
      </c>
      <c r="N778" s="208" t="str">
        <f ca="1">IF($H778="步将",'[3]配置系数（将领）'!M778,IF($H778="骑将",'[4]配置系数（将领）'!M778,IF($H778="弓将",'[5]配置系数（将领）'!M778,"")))</f>
        <v>0.06+0.08+0.1+0.12+0.14+0.16+0.18+0.2+0.22+0.24+0.26+0.28+0.3+0.32+0.34+0.36+0.38</v>
      </c>
      <c r="O778" s="206">
        <f t="shared" ca="1" si="49"/>
        <v>100</v>
      </c>
      <c r="Q778" s="208" t="str">
        <f ca="1">IF($H778="步将",'[3]配置系数（将领）'!P778,IF($H778="骑将",'[4]配置系数（将领）'!P778,IF($H778="弓将",'[5]配置系数（将领）'!P778,"")))</f>
        <v>1006000000304</v>
      </c>
      <c r="R778" s="208" t="str">
        <f ca="1">IF($H778="步将",'[3]配置系数（将领）'!Q778,IF($H778="骑将",'[4]配置系数（将领）'!Q778,IF($H778="弓将",'[5]配置系数（将领）'!Q778,"")))</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S778" s="208">
        <f>IF($H778="步将",'[3]配置系数（将领）'!R778,IF($H778="骑将",'[4]配置系数（将领）'!R778,IF($H778="弓将",'[5]配置系数（将领）'!R778,"")))</f>
        <v>0</v>
      </c>
      <c r="T778" s="208">
        <f>IF($H778="步将",'[3]配置系数（将领）'!S778,IF($H778="骑将",'[4]配置系数（将领）'!S778,IF($H778="弓将",'[5]配置系数（将领）'!S778,"")))</f>
        <v>0</v>
      </c>
      <c r="U778" s="208" t="str">
        <f ca="1">IF($H778="步将",'[3]配置系数（将领）'!T778,IF($H778="骑将",'[4]配置系数（将领）'!T778,IF($H778="弓将",'[5]配置系数（将领）'!T778,"")))</f>
        <v>0.06+0.08+0.1+0.12+0.14+0.16+0.18+0.2+0.22+0.24+0.26+0.28+0.3+0.32+0.34+0.36+0.38</v>
      </c>
      <c r="V778" s="206">
        <f t="shared" ca="1" si="50"/>
        <v>100</v>
      </c>
      <c r="X778" s="208" t="str">
        <f ca="1">IF($H778="步将",'[3]配置系数（将领）'!W778,IF($H778="骑将",'[4]配置系数（将领）'!W778,IF($H778="弓将",'[5]配置系数（将领）'!W778,"")))</f>
        <v/>
      </c>
      <c r="Y778" s="208" t="str">
        <f ca="1">IF($H778="步将",'[3]配置系数（将领）'!X778,IF($H778="骑将",'[4]配置系数（将领）'!X778,IF($H778="弓将",'[5]配置系数（将领）'!X778,"")))</f>
        <v/>
      </c>
      <c r="Z778" s="208">
        <f>IF($H778="步将",'[3]配置系数（将领）'!Y778,IF($H778="骑将",'[4]配置系数（将领）'!Y778,IF($H778="弓将",'[5]配置系数（将领）'!Y778,"")))</f>
        <v>0</v>
      </c>
      <c r="AA778" s="208">
        <f>IF($H778="步将",'[3]配置系数（将领）'!Z778,IF($H778="骑将",'[4]配置系数（将领）'!Z778,IF($H778="弓将",'[5]配置系数（将领）'!Z778,"")))</f>
        <v>0</v>
      </c>
      <c r="AB778" s="208" t="str">
        <f ca="1">IF($H778="步将",'[3]配置系数（将领）'!AA778,IF($H778="骑将",'[4]配置系数（将领）'!AA778,IF($H778="弓将",'[5]配置系数（将领）'!AA778,"")))</f>
        <v/>
      </c>
      <c r="AC778" s="206">
        <f t="shared" ca="1" si="51"/>
        <v>1</v>
      </c>
    </row>
    <row r="779" spans="3:29" x14ac:dyDescent="0.15">
      <c r="C779" s="107">
        <v>771</v>
      </c>
      <c r="D779" s="69">
        <f>IFERROR(MATCH(C779,索引!J:J,0),D778)</f>
        <v>67</v>
      </c>
      <c r="E779" s="69">
        <f t="shared" si="48"/>
        <v>7</v>
      </c>
      <c r="F779" s="69">
        <f>INDEX(索引!$F:$F,D779,1)</f>
        <v>10060</v>
      </c>
      <c r="G779" s="69" t="str">
        <f>INDEX(索引!$E:$E,D779,1)</f>
        <v>甄姬</v>
      </c>
      <c r="H779" s="69" t="str">
        <f>INDEX(索引!$G:$G,D779,1)</f>
        <v>弓将</v>
      </c>
      <c r="J779" s="208" t="str">
        <f ca="1">IF($H779="步将",'[3]配置系数（将领）'!I779,IF($H779="骑将",'[4]配置系数（将领）'!I779,IF($H779="弓将",'[5]配置系数（将领）'!I779,"")))</f>
        <v>1006000000401</v>
      </c>
      <c r="K779" s="208" t="str">
        <f ca="1">IF($H779="步将",'[3]配置系数（将领）'!J779,IF($H779="骑将",'[4]配置系数（将领）'!J779,IF($H779="弓将",'[5]配置系数（将领）'!J779,"")))</f>
        <v>被动技能2:武将率领弓兵时，弓兵的攻击速度增加8；率领弩兵时，弩兵攻击无视20%护甲。</v>
      </c>
      <c r="L779" s="208">
        <f>IF($H779="步将",'[3]配置系数（将领）'!K779,IF($H779="骑将",'[4]配置系数（将领）'!K779,IF($H779="弓将",'[5]配置系数（将领）'!K779,"")))</f>
        <v>0</v>
      </c>
      <c r="M779" s="208">
        <f>IF($H779="步将",'[3]配置系数（将领）'!L779,IF($H779="骑将",'[4]配置系数（将领）'!L779,IF($H779="弓将",'[5]配置系数（将领）'!L779,"")))</f>
        <v>0</v>
      </c>
      <c r="N779" s="208" t="str">
        <f ca="1">IF($H779="步将",'[3]配置系数（将领）'!M779,IF($H779="骑将",'[4]配置系数（将领）'!M779,IF($H779="弓将",'[5]配置系数（将领）'!M779,"")))</f>
        <v>8+8+8+8+8+8+8+8+8+8+8+8+8+8+8+8+8</v>
      </c>
      <c r="O779" s="206">
        <f t="shared" ca="1" si="49"/>
        <v>1</v>
      </c>
      <c r="Q779" s="208" t="str">
        <f ca="1">IF($H779="步将",'[3]配置系数（将领）'!P779,IF($H779="骑将",'[4]配置系数（将领）'!P779,IF($H779="弓将",'[5]配置系数（将领）'!P779,"")))</f>
        <v>1006000000402</v>
      </c>
      <c r="R779" s="208" t="str">
        <f ca="1">IF($H779="步将",'[3]配置系数（将领）'!Q779,IF($H779="骑将",'[4]配置系数（将领）'!Q779,IF($H779="弓将",'[5]配置系数（将领）'!Q779,"")))</f>
        <v>被动技能2:武将率领弓兵时，弓兵的攻击速度增加8；率领弩兵时，弩兵攻击无视20%护甲。</v>
      </c>
      <c r="S779" s="208">
        <f>IF($H779="步将",'[3]配置系数（将领）'!R779,IF($H779="骑将",'[4]配置系数（将领）'!R779,IF($H779="弓将",'[5]配置系数（将领）'!R779,"")))</f>
        <v>0</v>
      </c>
      <c r="T779" s="208">
        <f>IF($H779="步将",'[3]配置系数（将领）'!S779,IF($H779="骑将",'[4]配置系数（将领）'!S779,IF($H779="弓将",'[5]配置系数（将领）'!S779,"")))</f>
        <v>0</v>
      </c>
      <c r="U779" s="208" t="str">
        <f ca="1">IF($H779="步将",'[3]配置系数（将领）'!T779,IF($H779="骑将",'[4]配置系数（将领）'!T779,IF($H779="弓将",'[5]配置系数（将领）'!T779,"")))</f>
        <v>0.2+0.2+0.2+0.2+0.2+0.2+0.2+0.2+0.2+0.2+0.2+0.2+0.2+0.2+0.2+0.2+0.2</v>
      </c>
      <c r="V779" s="206">
        <f t="shared" ca="1" si="50"/>
        <v>1</v>
      </c>
      <c r="X779" s="208" t="str">
        <f ca="1">IF($H779="步将",'[3]配置系数（将领）'!W779,IF($H779="骑将",'[4]配置系数（将领）'!W779,IF($H779="弓将",'[5]配置系数（将领）'!W779,"")))</f>
        <v/>
      </c>
      <c r="Y779" s="208" t="str">
        <f ca="1">IF($H779="步将",'[3]配置系数（将领）'!X779,IF($H779="骑将",'[4]配置系数（将领）'!X779,IF($H779="弓将",'[5]配置系数（将领）'!X779,"")))</f>
        <v/>
      </c>
      <c r="Z779" s="208">
        <f>IF($H779="步将",'[3]配置系数（将领）'!Y779,IF($H779="骑将",'[4]配置系数（将领）'!Y779,IF($H779="弓将",'[5]配置系数（将领）'!Y779,"")))</f>
        <v>0</v>
      </c>
      <c r="AA779" s="208">
        <f>IF($H779="步将",'[3]配置系数（将领）'!Z779,IF($H779="骑将",'[4]配置系数（将领）'!Z779,IF($H779="弓将",'[5]配置系数（将领）'!Z779,"")))</f>
        <v>0</v>
      </c>
      <c r="AB779" s="208" t="str">
        <f ca="1">IF($H779="步将",'[3]配置系数（将领）'!AA779,IF($H779="骑将",'[4]配置系数（将领）'!AA779,IF($H779="弓将",'[5]配置系数（将领）'!AA779,"")))</f>
        <v/>
      </c>
      <c r="AC779" s="206">
        <f t="shared" ca="1" si="51"/>
        <v>1</v>
      </c>
    </row>
    <row r="780" spans="3:29" x14ac:dyDescent="0.15">
      <c r="C780" s="107">
        <v>772</v>
      </c>
      <c r="D780" s="69">
        <f>IFERROR(MATCH(C780,索引!J:J,0),D779)</f>
        <v>67</v>
      </c>
      <c r="E780" s="69">
        <f t="shared" si="48"/>
        <v>8</v>
      </c>
      <c r="F780" s="69">
        <f>INDEX(索引!$F:$F,D780,1)</f>
        <v>10060</v>
      </c>
      <c r="G780" s="69" t="str">
        <f>INDEX(索引!$E:$E,D780,1)</f>
        <v>甄姬</v>
      </c>
      <c r="H780" s="69" t="str">
        <f>INDEX(索引!$G:$G,D780,1)</f>
        <v>弓将</v>
      </c>
      <c r="J780" s="208" t="str">
        <f ca="1">IF($H780="步将",'[3]配置系数（将领）'!I780,IF($H780="骑将",'[4]配置系数（将领）'!I780,IF($H780="弓将",'[5]配置系数（将领）'!I780,"")))</f>
        <v>1006000000501</v>
      </c>
      <c r="K780" s="208" t="str">
        <f ca="1">IF($H780="步将",'[3]配置系数（将领）'!J780,IF($H780="骑将",'[4]配置系数（将领）'!J780,IF($H780="弓将",'[5]配置系数（将领）'!J780,"")))</f>
        <v>被动技能3:强弓劲弩，摧枯拉朽，自身普攻降低目标100点护甲，持续4秒。</v>
      </c>
      <c r="L780" s="208">
        <f>IF($H780="步将",'[3]配置系数（将领）'!K780,IF($H780="骑将",'[4]配置系数（将领）'!K780,IF($H780="弓将",'[5]配置系数（将领）'!K780,"")))</f>
        <v>0</v>
      </c>
      <c r="M780" s="208">
        <f>IF($H780="步将",'[3]配置系数（将领）'!L780,IF($H780="骑将",'[4]配置系数（将领）'!L780,IF($H780="弓将",'[5]配置系数（将领）'!L780,"")))</f>
        <v>0</v>
      </c>
      <c r="N780" s="208" t="str">
        <f ca="1">IF($H780="步将",'[3]配置系数（将领）'!M780,IF($H780="骑将",'[4]配置系数（将领）'!M780,IF($H780="弓将",'[5]配置系数（将领）'!M780,"")))</f>
        <v>-100+-100+-100+-100+-100+-100+-100+-100+-100+-100+-100+-100+-100+-100+-100+-100+-100</v>
      </c>
      <c r="O780" s="206">
        <f t="shared" ca="1" si="49"/>
        <v>-1</v>
      </c>
      <c r="Q780" s="208" t="str">
        <f ca="1">IF($H780="步将",'[3]配置系数（将领）'!P780,IF($H780="骑将",'[4]配置系数（将领）'!P780,IF($H780="弓将",'[5]配置系数（将领）'!P780,"")))</f>
        <v/>
      </c>
      <c r="R780" s="208" t="str">
        <f ca="1">IF($H780="步将",'[3]配置系数（将领）'!Q780,IF($H780="骑将",'[4]配置系数（将领）'!Q780,IF($H780="弓将",'[5]配置系数（将领）'!Q780,"")))</f>
        <v/>
      </c>
      <c r="S780" s="208">
        <f>IF($H780="步将",'[3]配置系数（将领）'!R780,IF($H780="骑将",'[4]配置系数（将领）'!R780,IF($H780="弓将",'[5]配置系数（将领）'!R780,"")))</f>
        <v>0</v>
      </c>
      <c r="T780" s="208">
        <f>IF($H780="步将",'[3]配置系数（将领）'!S780,IF($H780="骑将",'[4]配置系数（将领）'!S780,IF($H780="弓将",'[5]配置系数（将领）'!S780,"")))</f>
        <v>0</v>
      </c>
      <c r="U780" s="208" t="str">
        <f ca="1">IF($H780="步将",'[3]配置系数（将领）'!T780,IF($H780="骑将",'[4]配置系数（将领）'!T780,IF($H780="弓将",'[5]配置系数（将领）'!T780,"")))</f>
        <v/>
      </c>
      <c r="V780" s="206">
        <f t="shared" ca="1" si="50"/>
        <v>1</v>
      </c>
      <c r="X780" s="208" t="str">
        <f ca="1">IF($H780="步将",'[3]配置系数（将领）'!W780,IF($H780="骑将",'[4]配置系数（将领）'!W780,IF($H780="弓将",'[5]配置系数（将领）'!W780,"")))</f>
        <v/>
      </c>
      <c r="Y780" s="208" t="str">
        <f ca="1">IF($H780="步将",'[3]配置系数（将领）'!X780,IF($H780="骑将",'[4]配置系数（将领）'!X780,IF($H780="弓将",'[5]配置系数（将领）'!X780,"")))</f>
        <v/>
      </c>
      <c r="Z780" s="208">
        <f>IF($H780="步将",'[3]配置系数（将领）'!Y780,IF($H780="骑将",'[4]配置系数（将领）'!Y780,IF($H780="弓将",'[5]配置系数（将领）'!Y780,"")))</f>
        <v>0</v>
      </c>
      <c r="AA780" s="208">
        <f>IF($H780="步将",'[3]配置系数（将领）'!Z780,IF($H780="骑将",'[4]配置系数（将领）'!Z780,IF($H780="弓将",'[5]配置系数（将领）'!Z780,"")))</f>
        <v>0</v>
      </c>
      <c r="AB780" s="208" t="str">
        <f ca="1">IF($H780="步将",'[3]配置系数（将领）'!AA780,IF($H780="骑将",'[4]配置系数（将领）'!AA780,IF($H780="弓将",'[5]配置系数（将领）'!AA780,"")))</f>
        <v/>
      </c>
      <c r="AC780" s="206">
        <f t="shared" ca="1" si="51"/>
        <v>1</v>
      </c>
    </row>
    <row r="781" spans="3:29" x14ac:dyDescent="0.15">
      <c r="C781" s="107">
        <v>773</v>
      </c>
      <c r="D781" s="69">
        <f>IFERROR(MATCH(C781,索引!J:J,0),D780)</f>
        <v>67</v>
      </c>
      <c r="E781" s="69">
        <f t="shared" si="48"/>
        <v>9</v>
      </c>
      <c r="F781" s="69">
        <f>INDEX(索引!$F:$F,D781,1)</f>
        <v>10060</v>
      </c>
      <c r="G781" s="69" t="str">
        <f>INDEX(索引!$E:$E,D781,1)</f>
        <v>甄姬</v>
      </c>
      <c r="H781" s="69" t="str">
        <f>INDEX(索引!$G:$G,D781,1)</f>
        <v>弓将</v>
      </c>
      <c r="J781" s="208" t="str">
        <f ca="1">IF($H781="步将",'[3]配置系数（将领）'!I781,IF($H781="骑将",'[4]配置系数（将领）'!I781,IF($H781="弓将",'[5]配置系数（将领）'!I781,"")))</f>
        <v/>
      </c>
      <c r="K781" s="208" t="str">
        <f ca="1">IF($H781="步将",'[3]配置系数（将领）'!J781,IF($H781="骑将",'[4]配置系数（将领）'!J781,IF($H781="弓将",'[5]配置系数（将领）'!J781,"")))</f>
        <v/>
      </c>
      <c r="L781" s="208">
        <f>IF($H781="步将",'[3]配置系数（将领）'!K781,IF($H781="骑将",'[4]配置系数（将领）'!K781,IF($H781="弓将",'[5]配置系数（将领）'!K781,"")))</f>
        <v>0</v>
      </c>
      <c r="M781" s="208">
        <f>IF($H781="步将",'[3]配置系数（将领）'!L781,IF($H781="骑将",'[4]配置系数（将领）'!L781,IF($H781="弓将",'[5]配置系数（将领）'!L781,"")))</f>
        <v>0</v>
      </c>
      <c r="N781" s="208" t="str">
        <f ca="1">IF($H781="步将",'[3]配置系数（将领）'!M781,IF($H781="骑将",'[4]配置系数（将领）'!M781,IF($H781="弓将",'[5]配置系数（将领）'!M781,"")))</f>
        <v/>
      </c>
      <c r="O781" s="206">
        <f t="shared" ca="1" si="49"/>
        <v>1</v>
      </c>
      <c r="Q781" s="208" t="str">
        <f ca="1">IF($H781="步将",'[3]配置系数（将领）'!P781,IF($H781="骑将",'[4]配置系数（将领）'!P781,IF($H781="弓将",'[5]配置系数（将领）'!P781,"")))</f>
        <v/>
      </c>
      <c r="R781" s="208" t="str">
        <f ca="1">IF($H781="步将",'[3]配置系数（将领）'!Q781,IF($H781="骑将",'[4]配置系数（将领）'!Q781,IF($H781="弓将",'[5]配置系数（将领）'!Q781,"")))</f>
        <v/>
      </c>
      <c r="S781" s="208">
        <f>IF($H781="步将",'[3]配置系数（将领）'!R781,IF($H781="骑将",'[4]配置系数（将领）'!R781,IF($H781="弓将",'[5]配置系数（将领）'!R781,"")))</f>
        <v>0</v>
      </c>
      <c r="T781" s="208">
        <f>IF($H781="步将",'[3]配置系数（将领）'!S781,IF($H781="骑将",'[4]配置系数（将领）'!S781,IF($H781="弓将",'[5]配置系数（将领）'!S781,"")))</f>
        <v>0</v>
      </c>
      <c r="U781" s="208" t="str">
        <f ca="1">IF($H781="步将",'[3]配置系数（将领）'!T781,IF($H781="骑将",'[4]配置系数（将领）'!T781,IF($H781="弓将",'[5]配置系数（将领）'!T781,"")))</f>
        <v/>
      </c>
      <c r="V781" s="206">
        <f t="shared" ca="1" si="50"/>
        <v>1</v>
      </c>
      <c r="X781" s="208" t="str">
        <f ca="1">IF($H781="步将",'[3]配置系数（将领）'!W781,IF($H781="骑将",'[4]配置系数（将领）'!W781,IF($H781="弓将",'[5]配置系数（将领）'!W781,"")))</f>
        <v/>
      </c>
      <c r="Y781" s="208" t="str">
        <f ca="1">IF($H781="步将",'[3]配置系数（将领）'!X781,IF($H781="骑将",'[4]配置系数（将领）'!X781,IF($H781="弓将",'[5]配置系数（将领）'!X781,"")))</f>
        <v/>
      </c>
      <c r="Z781" s="208">
        <f>IF($H781="步将",'[3]配置系数（将领）'!Y781,IF($H781="骑将",'[4]配置系数（将领）'!Y781,IF($H781="弓将",'[5]配置系数（将领）'!Y781,"")))</f>
        <v>0</v>
      </c>
      <c r="AA781" s="208">
        <f>IF($H781="步将",'[3]配置系数（将领）'!Z781,IF($H781="骑将",'[4]配置系数（将领）'!Z781,IF($H781="弓将",'[5]配置系数（将领）'!Z781,"")))</f>
        <v>0</v>
      </c>
      <c r="AB781" s="208" t="str">
        <f ca="1">IF($H781="步将",'[3]配置系数（将领）'!AA781,IF($H781="骑将",'[4]配置系数（将领）'!AA781,IF($H781="弓将",'[5]配置系数（将领）'!AA781,"")))</f>
        <v/>
      </c>
      <c r="AC781" s="206">
        <f t="shared" ca="1" si="51"/>
        <v>1</v>
      </c>
    </row>
    <row r="782" spans="3:29" x14ac:dyDescent="0.15">
      <c r="C782" s="107">
        <v>774</v>
      </c>
      <c r="D782" s="69">
        <f>IFERROR(MATCH(C782,索引!J:J,0),D781)</f>
        <v>67</v>
      </c>
      <c r="E782" s="69">
        <f t="shared" si="48"/>
        <v>10</v>
      </c>
      <c r="F782" s="69">
        <f>INDEX(索引!$F:$F,D782,1)</f>
        <v>10060</v>
      </c>
      <c r="G782" s="69" t="str">
        <f>INDEX(索引!$E:$E,D782,1)</f>
        <v>甄姬</v>
      </c>
      <c r="H782" s="69" t="str">
        <f>INDEX(索引!$G:$G,D782,1)</f>
        <v>弓将</v>
      </c>
      <c r="J782" s="208" t="str">
        <f ca="1">IF($H782="步将",'[3]配置系数（将领）'!I782,IF($H782="骑将",'[4]配置系数（将领）'!I782,IF($H782="弓将",'[5]配置系数（将领）'!I782,"")))</f>
        <v/>
      </c>
      <c r="K782" s="208" t="str">
        <f ca="1">IF($H782="步将",'[3]配置系数（将领）'!J782,IF($H782="骑将",'[4]配置系数（将领）'!J782,IF($H782="弓将",'[5]配置系数（将领）'!J782,"")))</f>
        <v/>
      </c>
      <c r="L782" s="208">
        <f>IF($H782="步将",'[3]配置系数（将领）'!K782,IF($H782="骑将",'[4]配置系数（将领）'!K782,IF($H782="弓将",'[5]配置系数（将领）'!K782,"")))</f>
        <v>0</v>
      </c>
      <c r="M782" s="208">
        <f>IF($H782="步将",'[3]配置系数（将领）'!L782,IF($H782="骑将",'[4]配置系数（将领）'!L782,IF($H782="弓将",'[5]配置系数（将领）'!L782,"")))</f>
        <v>0</v>
      </c>
      <c r="N782" s="208" t="str">
        <f ca="1">IF($H782="步将",'[3]配置系数（将领）'!M782,IF($H782="骑将",'[4]配置系数（将领）'!M782,IF($H782="弓将",'[5]配置系数（将领）'!M782,"")))</f>
        <v/>
      </c>
      <c r="O782" s="206">
        <f t="shared" ca="1" si="49"/>
        <v>1</v>
      </c>
      <c r="Q782" s="208" t="str">
        <f ca="1">IF($H782="步将",'[3]配置系数（将领）'!P782,IF($H782="骑将",'[4]配置系数（将领）'!P782,IF($H782="弓将",'[5]配置系数（将领）'!P782,"")))</f>
        <v/>
      </c>
      <c r="R782" s="208" t="str">
        <f ca="1">IF($H782="步将",'[3]配置系数（将领）'!Q782,IF($H782="骑将",'[4]配置系数（将领）'!Q782,IF($H782="弓将",'[5]配置系数（将领）'!Q782,"")))</f>
        <v/>
      </c>
      <c r="S782" s="208">
        <f>IF($H782="步将",'[3]配置系数（将领）'!R782,IF($H782="骑将",'[4]配置系数（将领）'!R782,IF($H782="弓将",'[5]配置系数（将领）'!R782,"")))</f>
        <v>0</v>
      </c>
      <c r="T782" s="208">
        <f>IF($H782="步将",'[3]配置系数（将领）'!S782,IF($H782="骑将",'[4]配置系数（将领）'!S782,IF($H782="弓将",'[5]配置系数（将领）'!S782,"")))</f>
        <v>0</v>
      </c>
      <c r="U782" s="208" t="str">
        <f ca="1">IF($H782="步将",'[3]配置系数（将领）'!T782,IF($H782="骑将",'[4]配置系数（将领）'!T782,IF($H782="弓将",'[5]配置系数（将领）'!T782,"")))</f>
        <v/>
      </c>
      <c r="V782" s="206">
        <f t="shared" ca="1" si="50"/>
        <v>1</v>
      </c>
      <c r="X782" s="208" t="str">
        <f ca="1">IF($H782="步将",'[3]配置系数（将领）'!W782,IF($H782="骑将",'[4]配置系数（将领）'!W782,IF($H782="弓将",'[5]配置系数（将领）'!W782,"")))</f>
        <v/>
      </c>
      <c r="Y782" s="208" t="str">
        <f ca="1">IF($H782="步将",'[3]配置系数（将领）'!X782,IF($H782="骑将",'[4]配置系数（将领）'!X782,IF($H782="弓将",'[5]配置系数（将领）'!X782,"")))</f>
        <v/>
      </c>
      <c r="Z782" s="208">
        <f>IF($H782="步将",'[3]配置系数（将领）'!Y782,IF($H782="骑将",'[4]配置系数（将领）'!Y782,IF($H782="弓将",'[5]配置系数（将领）'!Y782,"")))</f>
        <v>0</v>
      </c>
      <c r="AA782" s="208">
        <f>IF($H782="步将",'[3]配置系数（将领）'!Z782,IF($H782="骑将",'[4]配置系数（将领）'!Z782,IF($H782="弓将",'[5]配置系数（将领）'!Z782,"")))</f>
        <v>0</v>
      </c>
      <c r="AB782" s="208" t="str">
        <f ca="1">IF($H782="步将",'[3]配置系数（将领）'!AA782,IF($H782="骑将",'[4]配置系数（将领）'!AA782,IF($H782="弓将",'[5]配置系数（将领）'!AA782,"")))</f>
        <v/>
      </c>
      <c r="AC782" s="206">
        <f t="shared" ca="1" si="51"/>
        <v>1</v>
      </c>
    </row>
    <row r="783" spans="3:29" x14ac:dyDescent="0.15">
      <c r="C783" s="107">
        <v>775</v>
      </c>
      <c r="D783" s="69">
        <f>IFERROR(MATCH(C783,索引!J:J,0),D782)</f>
        <v>67</v>
      </c>
      <c r="E783" s="69">
        <f t="shared" si="48"/>
        <v>11</v>
      </c>
      <c r="F783" s="69">
        <f>INDEX(索引!$F:$F,D783,1)</f>
        <v>10060</v>
      </c>
      <c r="G783" s="69" t="str">
        <f>INDEX(索引!$E:$E,D783,1)</f>
        <v>甄姬</v>
      </c>
      <c r="H783" s="69" t="str">
        <f>INDEX(索引!$G:$G,D783,1)</f>
        <v>弓将</v>
      </c>
      <c r="J783" s="208" t="str">
        <f ca="1">IF($H783="步将",'[3]配置系数（将领）'!I783,IF($H783="骑将",'[4]配置系数（将领）'!I783,IF($H783="弓将",'[5]配置系数（将领）'!I783,"")))</f>
        <v/>
      </c>
      <c r="K783" s="208" t="str">
        <f ca="1">IF($H783="步将",'[3]配置系数（将领）'!J783,IF($H783="骑将",'[4]配置系数（将领）'!J783,IF($H783="弓将",'[5]配置系数（将领）'!J783,"")))</f>
        <v/>
      </c>
      <c r="L783" s="208">
        <f>IF($H783="步将",'[3]配置系数（将领）'!K783,IF($H783="骑将",'[4]配置系数（将领）'!K783,IF($H783="弓将",'[5]配置系数（将领）'!K783,"")))</f>
        <v>0</v>
      </c>
      <c r="M783" s="208">
        <f>IF($H783="步将",'[3]配置系数（将领）'!L783,IF($H783="骑将",'[4]配置系数（将领）'!L783,IF($H783="弓将",'[5]配置系数（将领）'!L783,"")))</f>
        <v>0</v>
      </c>
      <c r="N783" s="208" t="str">
        <f ca="1">IF($H783="步将",'[3]配置系数（将领）'!M783,IF($H783="骑将",'[4]配置系数（将领）'!M783,IF($H783="弓将",'[5]配置系数（将领）'!M783,"")))</f>
        <v/>
      </c>
      <c r="O783" s="206">
        <f t="shared" ca="1" si="49"/>
        <v>1</v>
      </c>
      <c r="Q783" s="208" t="str">
        <f ca="1">IF($H783="步将",'[3]配置系数（将领）'!P783,IF($H783="骑将",'[4]配置系数（将领）'!P783,IF($H783="弓将",'[5]配置系数（将领）'!P783,"")))</f>
        <v/>
      </c>
      <c r="R783" s="208" t="str">
        <f ca="1">IF($H783="步将",'[3]配置系数（将领）'!Q783,IF($H783="骑将",'[4]配置系数（将领）'!Q783,IF($H783="弓将",'[5]配置系数（将领）'!Q783,"")))</f>
        <v/>
      </c>
      <c r="S783" s="208">
        <f>IF($H783="步将",'[3]配置系数（将领）'!R783,IF($H783="骑将",'[4]配置系数（将领）'!R783,IF($H783="弓将",'[5]配置系数（将领）'!R783,"")))</f>
        <v>0</v>
      </c>
      <c r="T783" s="208">
        <f>IF($H783="步将",'[3]配置系数（将领）'!S783,IF($H783="骑将",'[4]配置系数（将领）'!S783,IF($H783="弓将",'[5]配置系数（将领）'!S783,"")))</f>
        <v>0</v>
      </c>
      <c r="U783" s="208" t="str">
        <f ca="1">IF($H783="步将",'[3]配置系数（将领）'!T783,IF($H783="骑将",'[4]配置系数（将领）'!T783,IF($H783="弓将",'[5]配置系数（将领）'!T783,"")))</f>
        <v/>
      </c>
      <c r="V783" s="206">
        <f t="shared" ca="1" si="50"/>
        <v>1</v>
      </c>
      <c r="X783" s="208" t="str">
        <f ca="1">IF($H783="步将",'[3]配置系数（将领）'!W783,IF($H783="骑将",'[4]配置系数（将领）'!W783,IF($H783="弓将",'[5]配置系数（将领）'!W783,"")))</f>
        <v/>
      </c>
      <c r="Y783" s="208" t="str">
        <f ca="1">IF($H783="步将",'[3]配置系数（将领）'!X783,IF($H783="骑将",'[4]配置系数（将领）'!X783,IF($H783="弓将",'[5]配置系数（将领）'!X783,"")))</f>
        <v/>
      </c>
      <c r="Z783" s="208">
        <f>IF($H783="步将",'[3]配置系数（将领）'!Y783,IF($H783="骑将",'[4]配置系数（将领）'!Y783,IF($H783="弓将",'[5]配置系数（将领）'!Y783,"")))</f>
        <v>0</v>
      </c>
      <c r="AA783" s="208">
        <f>IF($H783="步将",'[3]配置系数（将领）'!Z783,IF($H783="骑将",'[4]配置系数（将领）'!Z783,IF($H783="弓将",'[5]配置系数（将领）'!Z783,"")))</f>
        <v>0</v>
      </c>
      <c r="AB783" s="208" t="str">
        <f ca="1">IF($H783="步将",'[3]配置系数（将领）'!AA783,IF($H783="骑将",'[4]配置系数（将领）'!AA783,IF($H783="弓将",'[5]配置系数（将领）'!AA783,"")))</f>
        <v/>
      </c>
      <c r="AC783" s="206">
        <f t="shared" ca="1" si="51"/>
        <v>1</v>
      </c>
    </row>
    <row r="784" spans="3:29" x14ac:dyDescent="0.15">
      <c r="C784" s="107">
        <v>776</v>
      </c>
      <c r="D784" s="69">
        <f>IFERROR(MATCH(C784,索引!J:J,0),D783)</f>
        <v>67</v>
      </c>
      <c r="E784" s="69">
        <f t="shared" si="48"/>
        <v>12</v>
      </c>
      <c r="F784" s="69">
        <f>INDEX(索引!$F:$F,D784,1)</f>
        <v>10060</v>
      </c>
      <c r="G784" s="69" t="str">
        <f>INDEX(索引!$E:$E,D784,1)</f>
        <v>甄姬</v>
      </c>
      <c r="H784" s="69" t="str">
        <f>INDEX(索引!$G:$G,D784,1)</f>
        <v>弓将</v>
      </c>
      <c r="J784" s="208" t="str">
        <f ca="1">IF($H784="步将",'[3]配置系数（将领）'!I784,IF($H784="骑将",'[4]配置系数（将领）'!I784,IF($H784="弓将",'[5]配置系数（将领）'!I784,"")))</f>
        <v/>
      </c>
      <c r="K784" s="208" t="str">
        <f ca="1">IF($H784="步将",'[3]配置系数（将领）'!J784,IF($H784="骑将",'[4]配置系数（将领）'!J784,IF($H784="弓将",'[5]配置系数（将领）'!J784,"")))</f>
        <v/>
      </c>
      <c r="L784" s="208">
        <f>IF($H784="步将",'[3]配置系数（将领）'!K784,IF($H784="骑将",'[4]配置系数（将领）'!K784,IF($H784="弓将",'[5]配置系数（将领）'!K784,"")))</f>
        <v>0</v>
      </c>
      <c r="M784" s="208">
        <f>IF($H784="步将",'[3]配置系数（将领）'!L784,IF($H784="骑将",'[4]配置系数（将领）'!L784,IF($H784="弓将",'[5]配置系数（将领）'!L784,"")))</f>
        <v>0</v>
      </c>
      <c r="N784" s="208" t="str">
        <f ca="1">IF($H784="步将",'[3]配置系数（将领）'!M784,IF($H784="骑将",'[4]配置系数（将领）'!M784,IF($H784="弓将",'[5]配置系数（将领）'!M784,"")))</f>
        <v/>
      </c>
      <c r="O784" s="206">
        <f t="shared" ca="1" si="49"/>
        <v>1</v>
      </c>
      <c r="Q784" s="208" t="str">
        <f ca="1">IF($H784="步将",'[3]配置系数（将领）'!P784,IF($H784="骑将",'[4]配置系数（将领）'!P784,IF($H784="弓将",'[5]配置系数（将领）'!P784,"")))</f>
        <v/>
      </c>
      <c r="R784" s="208" t="str">
        <f ca="1">IF($H784="步将",'[3]配置系数（将领）'!Q784,IF($H784="骑将",'[4]配置系数（将领）'!Q784,IF($H784="弓将",'[5]配置系数（将领）'!Q784,"")))</f>
        <v/>
      </c>
      <c r="S784" s="208">
        <f>IF($H784="步将",'[3]配置系数（将领）'!R784,IF($H784="骑将",'[4]配置系数（将领）'!R784,IF($H784="弓将",'[5]配置系数（将领）'!R784,"")))</f>
        <v>0</v>
      </c>
      <c r="T784" s="208">
        <f>IF($H784="步将",'[3]配置系数（将领）'!S784,IF($H784="骑将",'[4]配置系数（将领）'!S784,IF($H784="弓将",'[5]配置系数（将领）'!S784,"")))</f>
        <v>0</v>
      </c>
      <c r="U784" s="208" t="str">
        <f ca="1">IF($H784="步将",'[3]配置系数（将领）'!T784,IF($H784="骑将",'[4]配置系数（将领）'!T784,IF($H784="弓将",'[5]配置系数（将领）'!T784,"")))</f>
        <v/>
      </c>
      <c r="V784" s="206">
        <f t="shared" ca="1" si="50"/>
        <v>1</v>
      </c>
      <c r="X784" s="208" t="str">
        <f ca="1">IF($H784="步将",'[3]配置系数（将领）'!W784,IF($H784="骑将",'[4]配置系数（将领）'!W784,IF($H784="弓将",'[5]配置系数（将领）'!W784,"")))</f>
        <v/>
      </c>
      <c r="Y784" s="208" t="str">
        <f ca="1">IF($H784="步将",'[3]配置系数（将领）'!X784,IF($H784="骑将",'[4]配置系数（将领）'!X784,IF($H784="弓将",'[5]配置系数（将领）'!X784,"")))</f>
        <v/>
      </c>
      <c r="Z784" s="208">
        <f>IF($H784="步将",'[3]配置系数（将领）'!Y784,IF($H784="骑将",'[4]配置系数（将领）'!Y784,IF($H784="弓将",'[5]配置系数（将领）'!Y784,"")))</f>
        <v>0</v>
      </c>
      <c r="AA784" s="208">
        <f>IF($H784="步将",'[3]配置系数（将领）'!Z784,IF($H784="骑将",'[4]配置系数（将领）'!Z784,IF($H784="弓将",'[5]配置系数（将领）'!Z784,"")))</f>
        <v>0</v>
      </c>
      <c r="AB784" s="208" t="str">
        <f ca="1">IF($H784="步将",'[3]配置系数（将领）'!AA784,IF($H784="骑将",'[4]配置系数（将领）'!AA784,IF($H784="弓将",'[5]配置系数（将领）'!AA784,"")))</f>
        <v/>
      </c>
      <c r="AC784" s="206">
        <f t="shared" ca="1" si="51"/>
        <v>1</v>
      </c>
    </row>
    <row r="785" spans="3:29" x14ac:dyDescent="0.15">
      <c r="C785" s="107">
        <v>777</v>
      </c>
      <c r="D785" s="69">
        <f>IFERROR(MATCH(C785,索引!J:J,0),D784)</f>
        <v>67</v>
      </c>
      <c r="E785" s="69">
        <f t="shared" si="48"/>
        <v>13</v>
      </c>
      <c r="F785" s="69">
        <f>INDEX(索引!$F:$F,D785,1)</f>
        <v>10060</v>
      </c>
      <c r="G785" s="69" t="str">
        <f>INDEX(索引!$E:$E,D785,1)</f>
        <v>甄姬</v>
      </c>
      <c r="H785" s="69" t="str">
        <f>INDEX(索引!$G:$G,D785,1)</f>
        <v>弓将</v>
      </c>
      <c r="J785" s="208" t="str">
        <f ca="1">IF($H785="步将",'[3]配置系数（将领）'!I785,IF($H785="骑将",'[4]配置系数（将领）'!I785,IF($H785="弓将",'[5]配置系数（将领）'!I785,"")))</f>
        <v/>
      </c>
      <c r="K785" s="208" t="str">
        <f ca="1">IF($H785="步将",'[3]配置系数（将领）'!J785,IF($H785="骑将",'[4]配置系数（将领）'!J785,IF($H785="弓将",'[5]配置系数（将领）'!J785,"")))</f>
        <v/>
      </c>
      <c r="L785" s="208">
        <f>IF($H785="步将",'[3]配置系数（将领）'!K785,IF($H785="骑将",'[4]配置系数（将领）'!K785,IF($H785="弓将",'[5]配置系数（将领）'!K785,"")))</f>
        <v>0</v>
      </c>
      <c r="M785" s="208">
        <f>IF($H785="步将",'[3]配置系数（将领）'!L785,IF($H785="骑将",'[4]配置系数（将领）'!L785,IF($H785="弓将",'[5]配置系数（将领）'!L785,"")))</f>
        <v>0</v>
      </c>
      <c r="N785" s="208" t="str">
        <f ca="1">IF($H785="步将",'[3]配置系数（将领）'!M785,IF($H785="骑将",'[4]配置系数（将领）'!M785,IF($H785="弓将",'[5]配置系数（将领）'!M785,"")))</f>
        <v/>
      </c>
      <c r="O785" s="206">
        <f t="shared" ca="1" si="49"/>
        <v>1</v>
      </c>
      <c r="Q785" s="208" t="str">
        <f ca="1">IF($H785="步将",'[3]配置系数（将领）'!P785,IF($H785="骑将",'[4]配置系数（将领）'!P785,IF($H785="弓将",'[5]配置系数（将领）'!P785,"")))</f>
        <v/>
      </c>
      <c r="R785" s="208" t="str">
        <f ca="1">IF($H785="步将",'[3]配置系数（将领）'!Q785,IF($H785="骑将",'[4]配置系数（将领）'!Q785,IF($H785="弓将",'[5]配置系数（将领）'!Q785,"")))</f>
        <v/>
      </c>
      <c r="S785" s="208">
        <f>IF($H785="步将",'[3]配置系数（将领）'!R785,IF($H785="骑将",'[4]配置系数（将领）'!R785,IF($H785="弓将",'[5]配置系数（将领）'!R785,"")))</f>
        <v>0</v>
      </c>
      <c r="T785" s="208">
        <f>IF($H785="步将",'[3]配置系数（将领）'!S785,IF($H785="骑将",'[4]配置系数（将领）'!S785,IF($H785="弓将",'[5]配置系数（将领）'!S785,"")))</f>
        <v>0</v>
      </c>
      <c r="U785" s="208" t="str">
        <f ca="1">IF($H785="步将",'[3]配置系数（将领）'!T785,IF($H785="骑将",'[4]配置系数（将领）'!T785,IF($H785="弓将",'[5]配置系数（将领）'!T785,"")))</f>
        <v/>
      </c>
      <c r="V785" s="206">
        <f t="shared" ca="1" si="50"/>
        <v>1</v>
      </c>
      <c r="X785" s="208" t="str">
        <f ca="1">IF($H785="步将",'[3]配置系数（将领）'!W785,IF($H785="骑将",'[4]配置系数（将领）'!W785,IF($H785="弓将",'[5]配置系数（将领）'!W785,"")))</f>
        <v/>
      </c>
      <c r="Y785" s="208" t="str">
        <f ca="1">IF($H785="步将",'[3]配置系数（将领）'!X785,IF($H785="骑将",'[4]配置系数（将领）'!X785,IF($H785="弓将",'[5]配置系数（将领）'!X785,"")))</f>
        <v/>
      </c>
      <c r="Z785" s="208">
        <f>IF($H785="步将",'[3]配置系数（将领）'!Y785,IF($H785="骑将",'[4]配置系数（将领）'!Y785,IF($H785="弓将",'[5]配置系数（将领）'!Y785,"")))</f>
        <v>0</v>
      </c>
      <c r="AA785" s="208">
        <f>IF($H785="步将",'[3]配置系数（将领）'!Z785,IF($H785="骑将",'[4]配置系数（将领）'!Z785,IF($H785="弓将",'[5]配置系数（将领）'!Z785,"")))</f>
        <v>0</v>
      </c>
      <c r="AB785" s="208" t="str">
        <f ca="1">IF($H785="步将",'[3]配置系数（将领）'!AA785,IF($H785="骑将",'[4]配置系数（将领）'!AA785,IF($H785="弓将",'[5]配置系数（将领）'!AA785,"")))</f>
        <v/>
      </c>
      <c r="AC785" s="206">
        <f t="shared" ca="1" si="51"/>
        <v>1</v>
      </c>
    </row>
    <row r="786" spans="3:29" x14ac:dyDescent="0.15">
      <c r="C786" s="107">
        <v>778</v>
      </c>
      <c r="D786" s="69">
        <f>IFERROR(MATCH(C786,索引!J:J,0),D785)</f>
        <v>67</v>
      </c>
      <c r="E786" s="69">
        <f t="shared" si="48"/>
        <v>14</v>
      </c>
      <c r="F786" s="69">
        <f>INDEX(索引!$F:$F,D786,1)</f>
        <v>10060</v>
      </c>
      <c r="G786" s="69" t="str">
        <f>INDEX(索引!$E:$E,D786,1)</f>
        <v>甄姬</v>
      </c>
      <c r="H786" s="69" t="str">
        <f>INDEX(索引!$G:$G,D786,1)</f>
        <v>弓将</v>
      </c>
      <c r="J786" s="208" t="str">
        <f ca="1">IF($H786="步将",'[3]配置系数（将领）'!I786,IF($H786="骑将",'[4]配置系数（将领）'!I786,IF($H786="弓将",'[5]配置系数（将领）'!I786,"")))</f>
        <v/>
      </c>
      <c r="K786" s="208" t="str">
        <f ca="1">IF($H786="步将",'[3]配置系数（将领）'!J786,IF($H786="骑将",'[4]配置系数（将领）'!J786,IF($H786="弓将",'[5]配置系数（将领）'!J786,"")))</f>
        <v/>
      </c>
      <c r="L786" s="208">
        <f>IF($H786="步将",'[3]配置系数（将领）'!K786,IF($H786="骑将",'[4]配置系数（将领）'!K786,IF($H786="弓将",'[5]配置系数（将领）'!K786,"")))</f>
        <v>0</v>
      </c>
      <c r="M786" s="208">
        <f>IF($H786="步将",'[3]配置系数（将领）'!L786,IF($H786="骑将",'[4]配置系数（将领）'!L786,IF($H786="弓将",'[5]配置系数（将领）'!L786,"")))</f>
        <v>0</v>
      </c>
      <c r="N786" s="208" t="str">
        <f ca="1">IF($H786="步将",'[3]配置系数（将领）'!M786,IF($H786="骑将",'[4]配置系数（将领）'!M786,IF($H786="弓将",'[5]配置系数（将领）'!M786,"")))</f>
        <v/>
      </c>
      <c r="O786" s="206">
        <f t="shared" ca="1" si="49"/>
        <v>1</v>
      </c>
      <c r="Q786" s="208" t="str">
        <f ca="1">IF($H786="步将",'[3]配置系数（将领）'!P786,IF($H786="骑将",'[4]配置系数（将领）'!P786,IF($H786="弓将",'[5]配置系数（将领）'!P786,"")))</f>
        <v/>
      </c>
      <c r="R786" s="208" t="str">
        <f ca="1">IF($H786="步将",'[3]配置系数（将领）'!Q786,IF($H786="骑将",'[4]配置系数（将领）'!Q786,IF($H786="弓将",'[5]配置系数（将领）'!Q786,"")))</f>
        <v/>
      </c>
      <c r="S786" s="208">
        <f>IF($H786="步将",'[3]配置系数（将领）'!R786,IF($H786="骑将",'[4]配置系数（将领）'!R786,IF($H786="弓将",'[5]配置系数（将领）'!R786,"")))</f>
        <v>0</v>
      </c>
      <c r="T786" s="208">
        <f>IF($H786="步将",'[3]配置系数（将领）'!S786,IF($H786="骑将",'[4]配置系数（将领）'!S786,IF($H786="弓将",'[5]配置系数（将领）'!S786,"")))</f>
        <v>0</v>
      </c>
      <c r="U786" s="208" t="str">
        <f ca="1">IF($H786="步将",'[3]配置系数（将领）'!T786,IF($H786="骑将",'[4]配置系数（将领）'!T786,IF($H786="弓将",'[5]配置系数（将领）'!T786,"")))</f>
        <v/>
      </c>
      <c r="V786" s="206">
        <f t="shared" ca="1" si="50"/>
        <v>1</v>
      </c>
      <c r="X786" s="208" t="str">
        <f ca="1">IF($H786="步将",'[3]配置系数（将领）'!W786,IF($H786="骑将",'[4]配置系数（将领）'!W786,IF($H786="弓将",'[5]配置系数（将领）'!W786,"")))</f>
        <v/>
      </c>
      <c r="Y786" s="208" t="str">
        <f ca="1">IF($H786="步将",'[3]配置系数（将领）'!X786,IF($H786="骑将",'[4]配置系数（将领）'!X786,IF($H786="弓将",'[5]配置系数（将领）'!X786,"")))</f>
        <v/>
      </c>
      <c r="Z786" s="208">
        <f>IF($H786="步将",'[3]配置系数（将领）'!Y786,IF($H786="骑将",'[4]配置系数（将领）'!Y786,IF($H786="弓将",'[5]配置系数（将领）'!Y786,"")))</f>
        <v>0</v>
      </c>
      <c r="AA786" s="208">
        <f>IF($H786="步将",'[3]配置系数（将领）'!Z786,IF($H786="骑将",'[4]配置系数（将领）'!Z786,IF($H786="弓将",'[5]配置系数（将领）'!Z786,"")))</f>
        <v>0</v>
      </c>
      <c r="AB786" s="208" t="str">
        <f ca="1">IF($H786="步将",'[3]配置系数（将领）'!AA786,IF($H786="骑将",'[4]配置系数（将领）'!AA786,IF($H786="弓将",'[5]配置系数（将领）'!AA786,"")))</f>
        <v/>
      </c>
      <c r="AC786" s="206">
        <f t="shared" ca="1" si="51"/>
        <v>1</v>
      </c>
    </row>
    <row r="787" spans="3:29" x14ac:dyDescent="0.15">
      <c r="C787" s="107">
        <v>779</v>
      </c>
      <c r="D787" s="69">
        <f>IFERROR(MATCH(C787,索引!J:J,0),D786)</f>
        <v>67</v>
      </c>
      <c r="E787" s="69">
        <f t="shared" si="48"/>
        <v>15</v>
      </c>
      <c r="F787" s="69">
        <f>INDEX(索引!$F:$F,D787,1)</f>
        <v>10060</v>
      </c>
      <c r="G787" s="69" t="str">
        <f>INDEX(索引!$E:$E,D787,1)</f>
        <v>甄姬</v>
      </c>
      <c r="H787" s="69" t="str">
        <f>INDEX(索引!$G:$G,D787,1)</f>
        <v>弓将</v>
      </c>
      <c r="J787" s="208" t="str">
        <f ca="1">IF($H787="步将",'[3]配置系数（将领）'!I787,IF($H787="骑将",'[4]配置系数（将领）'!I787,IF($H787="弓将",'[5]配置系数（将领）'!I787,"")))</f>
        <v/>
      </c>
      <c r="K787" s="208" t="str">
        <f ca="1">IF($H787="步将",'[3]配置系数（将领）'!J787,IF($H787="骑将",'[4]配置系数（将领）'!J787,IF($H787="弓将",'[5]配置系数（将领）'!J787,"")))</f>
        <v/>
      </c>
      <c r="L787" s="208">
        <f>IF($H787="步将",'[3]配置系数（将领）'!K787,IF($H787="骑将",'[4]配置系数（将领）'!K787,IF($H787="弓将",'[5]配置系数（将领）'!K787,"")))</f>
        <v>0</v>
      </c>
      <c r="M787" s="208">
        <f>IF($H787="步将",'[3]配置系数（将领）'!L787,IF($H787="骑将",'[4]配置系数（将领）'!L787,IF($H787="弓将",'[5]配置系数（将领）'!L787,"")))</f>
        <v>0</v>
      </c>
      <c r="N787" s="208" t="str">
        <f ca="1">IF($H787="步将",'[3]配置系数（将领）'!M787,IF($H787="骑将",'[4]配置系数（将领）'!M787,IF($H787="弓将",'[5]配置系数（将领）'!M787,"")))</f>
        <v/>
      </c>
      <c r="O787" s="206">
        <f t="shared" ca="1" si="49"/>
        <v>1</v>
      </c>
      <c r="Q787" s="208" t="str">
        <f ca="1">IF($H787="步将",'[3]配置系数（将领）'!P787,IF($H787="骑将",'[4]配置系数（将领）'!P787,IF($H787="弓将",'[5]配置系数（将领）'!P787,"")))</f>
        <v/>
      </c>
      <c r="R787" s="208" t="str">
        <f ca="1">IF($H787="步将",'[3]配置系数（将领）'!Q787,IF($H787="骑将",'[4]配置系数（将领）'!Q787,IF($H787="弓将",'[5]配置系数（将领）'!Q787,"")))</f>
        <v/>
      </c>
      <c r="S787" s="208">
        <f>IF($H787="步将",'[3]配置系数（将领）'!R787,IF($H787="骑将",'[4]配置系数（将领）'!R787,IF($H787="弓将",'[5]配置系数（将领）'!R787,"")))</f>
        <v>0</v>
      </c>
      <c r="T787" s="208">
        <f>IF($H787="步将",'[3]配置系数（将领）'!S787,IF($H787="骑将",'[4]配置系数（将领）'!S787,IF($H787="弓将",'[5]配置系数（将领）'!S787,"")))</f>
        <v>0</v>
      </c>
      <c r="U787" s="208" t="str">
        <f ca="1">IF($H787="步将",'[3]配置系数（将领）'!T787,IF($H787="骑将",'[4]配置系数（将领）'!T787,IF($H787="弓将",'[5]配置系数（将领）'!T787,"")))</f>
        <v/>
      </c>
      <c r="V787" s="206">
        <f t="shared" ca="1" si="50"/>
        <v>1</v>
      </c>
      <c r="X787" s="208" t="str">
        <f ca="1">IF($H787="步将",'[3]配置系数（将领）'!W787,IF($H787="骑将",'[4]配置系数（将领）'!W787,IF($H787="弓将",'[5]配置系数（将领）'!W787,"")))</f>
        <v/>
      </c>
      <c r="Y787" s="208" t="str">
        <f ca="1">IF($H787="步将",'[3]配置系数（将领）'!X787,IF($H787="骑将",'[4]配置系数（将领）'!X787,IF($H787="弓将",'[5]配置系数（将领）'!X787,"")))</f>
        <v/>
      </c>
      <c r="Z787" s="208">
        <f>IF($H787="步将",'[3]配置系数（将领）'!Y787,IF($H787="骑将",'[4]配置系数（将领）'!Y787,IF($H787="弓将",'[5]配置系数（将领）'!Y787,"")))</f>
        <v>0</v>
      </c>
      <c r="AA787" s="208">
        <f>IF($H787="步将",'[3]配置系数（将领）'!Z787,IF($H787="骑将",'[4]配置系数（将领）'!Z787,IF($H787="弓将",'[5]配置系数（将领）'!Z787,"")))</f>
        <v>0</v>
      </c>
      <c r="AB787" s="208" t="str">
        <f ca="1">IF($H787="步将",'[3]配置系数（将领）'!AA787,IF($H787="骑将",'[4]配置系数（将领）'!AA787,IF($H787="弓将",'[5]配置系数（将领）'!AA787,"")))</f>
        <v/>
      </c>
      <c r="AC787" s="206">
        <f t="shared" ca="1" si="51"/>
        <v>1</v>
      </c>
    </row>
    <row r="788" spans="3:29" x14ac:dyDescent="0.15">
      <c r="C788" s="107">
        <v>780</v>
      </c>
      <c r="D788" s="69">
        <f>IFERROR(MATCH(C788,索引!J:J,0),D787)</f>
        <v>68</v>
      </c>
      <c r="E788" s="69">
        <f t="shared" si="48"/>
        <v>1</v>
      </c>
      <c r="F788" s="69">
        <f>INDEX(索引!$F:$F,D788,1)</f>
        <v>10061</v>
      </c>
      <c r="G788" s="69" t="str">
        <f>INDEX(索引!$E:$E,D788,1)</f>
        <v>马钧</v>
      </c>
      <c r="H788" s="69" t="str">
        <f>INDEX(索引!$G:$G,D788,1)</f>
        <v>骑将</v>
      </c>
      <c r="J788" s="208" t="str">
        <f ca="1">IF($H788="步将",'[3]配置系数（将领）'!I788,IF($H788="骑将",'[4]配置系数（将领）'!I788,IF($H788="弓将",'[5]配置系数（将领）'!I788,"")))</f>
        <v>1006100000101</v>
      </c>
      <c r="K788" s="208" t="str">
        <f ca="1">IF($H788="步将",'[3]配置系数（将领）'!J788,IF($H788="骑将",'[4]配置系数（将领）'!J788,IF($H788="弓将",'[5]配置系数（将领）'!J788,"")))</f>
        <v>普通攻击:对单体敌人造成{0}%的武力伤害</v>
      </c>
      <c r="L788" s="208">
        <f>IF($H788="步将",'[3]配置系数（将领）'!K788,IF($H788="骑将",'[4]配置系数（将领）'!K788,IF($H788="弓将",'[5]配置系数（将领）'!K788,"")))</f>
        <v>0</v>
      </c>
      <c r="M788" s="208">
        <f>IF($H788="步将",'[3]配置系数（将领）'!L788,IF($H788="骑将",'[4]配置系数（将领）'!L788,IF($H788="弓将",'[5]配置系数（将领）'!L788,"")))</f>
        <v>0</v>
      </c>
      <c r="N788" s="208" t="str">
        <f ca="1">IF($H788="步将",'[3]配置系数（将领）'!M788,IF($H788="骑将",'[4]配置系数（将领）'!M788,IF($H788="弓将",'[5]配置系数（将领）'!M788,"")))</f>
        <v>0.25+0.25+0.25+0.25+0.25+0.25+0.25+0.25+0.25+0.25+0.25+0.25+0.25+0.25+0.25+0.25+0.25</v>
      </c>
      <c r="O788" s="206">
        <f t="shared" ca="1" si="49"/>
        <v>100</v>
      </c>
      <c r="Q788" s="208" t="str">
        <f ca="1">IF($H788="步将",'[3]配置系数（将领）'!P788,IF($H788="骑将",'[4]配置系数（将领）'!P788,IF($H788="弓将",'[5]配置系数（将领）'!P788,"")))</f>
        <v/>
      </c>
      <c r="R788" s="208" t="str">
        <f ca="1">IF($H788="步将",'[3]配置系数（将领）'!Q788,IF($H788="骑将",'[4]配置系数（将领）'!Q788,IF($H788="弓将",'[5]配置系数（将领）'!Q788,"")))</f>
        <v/>
      </c>
      <c r="S788" s="208">
        <f>IF($H788="步将",'[3]配置系数（将领）'!R788,IF($H788="骑将",'[4]配置系数（将领）'!R788,IF($H788="弓将",'[5]配置系数（将领）'!R788,"")))</f>
        <v>0</v>
      </c>
      <c r="T788" s="208">
        <f>IF($H788="步将",'[3]配置系数（将领）'!S788,IF($H788="骑将",'[4]配置系数（将领）'!S788,IF($H788="弓将",'[5]配置系数（将领）'!S788,"")))</f>
        <v>0</v>
      </c>
      <c r="U788" s="208" t="str">
        <f ca="1">IF($H788="步将",'[3]配置系数（将领）'!T788,IF($H788="骑将",'[4]配置系数（将领）'!T788,IF($H788="弓将",'[5]配置系数（将领）'!T788,"")))</f>
        <v/>
      </c>
      <c r="V788" s="206">
        <f t="shared" ca="1" si="50"/>
        <v>1</v>
      </c>
      <c r="X788" s="208" t="str">
        <f ca="1">IF($H788="步将",'[3]配置系数（将领）'!W788,IF($H788="骑将",'[4]配置系数（将领）'!W788,IF($H788="弓将",'[5]配置系数（将领）'!W788,"")))</f>
        <v/>
      </c>
      <c r="Y788" s="208" t="str">
        <f ca="1">IF($H788="步将",'[3]配置系数（将领）'!X788,IF($H788="骑将",'[4]配置系数（将领）'!X788,IF($H788="弓将",'[5]配置系数（将领）'!X788,"")))</f>
        <v/>
      </c>
      <c r="Z788" s="208">
        <f>IF($H788="步将",'[3]配置系数（将领）'!Y788,IF($H788="骑将",'[4]配置系数（将领）'!Y788,IF($H788="弓将",'[5]配置系数（将领）'!Y788,"")))</f>
        <v>0</v>
      </c>
      <c r="AA788" s="208">
        <f>IF($H788="步将",'[3]配置系数（将领）'!Z788,IF($H788="骑将",'[4]配置系数（将领）'!Z788,IF($H788="弓将",'[5]配置系数（将领）'!Z788,"")))</f>
        <v>0</v>
      </c>
      <c r="AB788" s="208" t="str">
        <f ca="1">IF($H788="步将",'[3]配置系数（将领）'!AA788,IF($H788="骑将",'[4]配置系数（将领）'!AA788,IF($H788="弓将",'[5]配置系数（将领）'!AA788,"")))</f>
        <v/>
      </c>
      <c r="AC788" s="206">
        <f t="shared" ca="1" si="51"/>
        <v>1</v>
      </c>
    </row>
    <row r="789" spans="3:29" x14ac:dyDescent="0.15">
      <c r="C789" s="107">
        <v>781</v>
      </c>
      <c r="D789" s="69">
        <f>IFERROR(MATCH(C789,索引!J:J,0),D788)</f>
        <v>68</v>
      </c>
      <c r="E789" s="69">
        <f t="shared" si="48"/>
        <v>2</v>
      </c>
      <c r="F789" s="69">
        <f>INDEX(索引!$F:$F,D789,1)</f>
        <v>10061</v>
      </c>
      <c r="G789" s="69" t="str">
        <f>INDEX(索引!$E:$E,D789,1)</f>
        <v>马钧</v>
      </c>
      <c r="H789" s="69" t="str">
        <f>INDEX(索引!$G:$G,D789,1)</f>
        <v>骑将</v>
      </c>
      <c r="J789" s="208" t="str">
        <f ca="1">IF($H789="步将",'[3]配置系数（将领）'!I789,IF($H789="骑将",'[4]配置系数（将领）'!I789,IF($H789="弓将",'[5]配置系数（将领）'!I789,"")))</f>
        <v>1006100000201</v>
      </c>
      <c r="K789" s="208" t="str">
        <f ca="1">IF($H789="步将",'[3]配置系数（将领）'!J789,IF($H789="骑将",'[4]配置系数（将领）'!J789,IF($H789="弓将",'[5]配置系数（将领）'!J789,"")))</f>
        <v>怒气技能:召唤木鸢对指定区域进行火油桶轰炸，使范围内的所有敌军燃烧，每秒受到攻击{0}%的策略伤害，持续10秒。</v>
      </c>
      <c r="L789" s="208">
        <f>IF($H789="步将",'[3]配置系数（将领）'!K789,IF($H789="骑将",'[4]配置系数（将领）'!K789,IF($H789="弓将",'[5]配置系数（将领）'!K789,"")))</f>
        <v>0</v>
      </c>
      <c r="M789" s="208">
        <f>IF($H789="步将",'[3]配置系数（将领）'!L789,IF($H789="骑将",'[4]配置系数（将领）'!L789,IF($H789="弓将",'[5]配置系数（将领）'!L789,"")))</f>
        <v>0</v>
      </c>
      <c r="N789" s="208" t="str">
        <f ca="1">IF($H789="步将",'[3]配置系数（将领）'!M789,IF($H789="骑将",'[4]配置系数（将领）'!M789,IF($H789="弓将",'[5]配置系数（将领）'!M789,"")))</f>
        <v>0.03+0.04+0.05+0.06+0.07+0.08+0.09+0.1+0.11+0.12+0.13+0.14+0.15+0.16+0.17+0.18+0.19</v>
      </c>
      <c r="O789" s="206">
        <f t="shared" ca="1" si="49"/>
        <v>100</v>
      </c>
      <c r="Q789" s="208" t="str">
        <f ca="1">IF($H789="步将",'[3]配置系数（将领）'!P789,IF($H789="骑将",'[4]配置系数（将领）'!P789,IF($H789="弓将",'[5]配置系数（将领）'!P789,"")))</f>
        <v/>
      </c>
      <c r="R789" s="208" t="str">
        <f ca="1">IF($H789="步将",'[3]配置系数（将领）'!Q789,IF($H789="骑将",'[4]配置系数（将领）'!Q789,IF($H789="弓将",'[5]配置系数（将领）'!Q789,"")))</f>
        <v/>
      </c>
      <c r="S789" s="208">
        <f>IF($H789="步将",'[3]配置系数（将领）'!R789,IF($H789="骑将",'[4]配置系数（将领）'!R789,IF($H789="弓将",'[5]配置系数（将领）'!R789,"")))</f>
        <v>0</v>
      </c>
      <c r="T789" s="208">
        <f>IF($H789="步将",'[3]配置系数（将领）'!S789,IF($H789="骑将",'[4]配置系数（将领）'!S789,IF($H789="弓将",'[5]配置系数（将领）'!S789,"")))</f>
        <v>0</v>
      </c>
      <c r="U789" s="208" t="str">
        <f ca="1">IF($H789="步将",'[3]配置系数（将领）'!T789,IF($H789="骑将",'[4]配置系数（将领）'!T789,IF($H789="弓将",'[5]配置系数（将领）'!T789,"")))</f>
        <v/>
      </c>
      <c r="V789" s="206">
        <f t="shared" ca="1" si="50"/>
        <v>1</v>
      </c>
      <c r="X789" s="208" t="str">
        <f ca="1">IF($H789="步将",'[3]配置系数（将领）'!W789,IF($H789="骑将",'[4]配置系数（将领）'!W789,IF($H789="弓将",'[5]配置系数（将领）'!W789,"")))</f>
        <v/>
      </c>
      <c r="Y789" s="208" t="str">
        <f ca="1">IF($H789="步将",'[3]配置系数（将领）'!X789,IF($H789="骑将",'[4]配置系数（将领）'!X789,IF($H789="弓将",'[5]配置系数（将领）'!X789,"")))</f>
        <v/>
      </c>
      <c r="Z789" s="208">
        <f>IF($H789="步将",'[3]配置系数（将领）'!Y789,IF($H789="骑将",'[4]配置系数（将领）'!Y789,IF($H789="弓将",'[5]配置系数（将领）'!Y789,"")))</f>
        <v>0</v>
      </c>
      <c r="AA789" s="208">
        <f>IF($H789="步将",'[3]配置系数（将领）'!Z789,IF($H789="骑将",'[4]配置系数（将领）'!Z789,IF($H789="弓将",'[5]配置系数（将领）'!Z789,"")))</f>
        <v>0</v>
      </c>
      <c r="AB789" s="208" t="str">
        <f ca="1">IF($H789="步将",'[3]配置系数（将领）'!AA789,IF($H789="骑将",'[4]配置系数（将领）'!AA789,IF($H789="弓将",'[5]配置系数（将领）'!AA789,"")))</f>
        <v/>
      </c>
      <c r="AC789" s="206">
        <f t="shared" ca="1" si="51"/>
        <v>1</v>
      </c>
    </row>
    <row r="790" spans="3:29" x14ac:dyDescent="0.15">
      <c r="C790" s="107">
        <v>782</v>
      </c>
      <c r="D790" s="69">
        <f>IFERROR(MATCH(C790,索引!J:J,0),D789)</f>
        <v>68</v>
      </c>
      <c r="E790" s="69">
        <f t="shared" si="48"/>
        <v>3</v>
      </c>
      <c r="F790" s="69">
        <f>INDEX(索引!$F:$F,D790,1)</f>
        <v>10061</v>
      </c>
      <c r="G790" s="69" t="str">
        <f>INDEX(索引!$E:$E,D790,1)</f>
        <v>马钧</v>
      </c>
      <c r="H790" s="69" t="str">
        <f>INDEX(索引!$G:$G,D790,1)</f>
        <v>骑将</v>
      </c>
      <c r="J790" s="208" t="str">
        <f ca="1">IF($H790="步将",'[3]配置系数（将领）'!I790,IF($H790="骑将",'[4]配置系数（将领）'!I790,IF($H790="弓将",'[5]配置系数（将领）'!I790,"")))</f>
        <v>1006100000301</v>
      </c>
      <c r="K790" s="208" t="str">
        <f ca="1">IF($H790="步将",'[3]配置系数（将领）'!J790,IF($H790="骑将",'[4]配置系数（将领）'!J790,IF($H790="弓将",'[5]配置系数（将领）'!J790,"")))</f>
        <v>被动技能1:每8秒马钧随机点燃附近一名敌方单位，使其燃烧5秒，每秒造成攻击{0}%的策略伤害。马钧在场所有敌人受到燃烧伤害提高10%。</v>
      </c>
      <c r="L790" s="208">
        <f>IF($H790="步将",'[3]配置系数（将领）'!K790,IF($H790="骑将",'[4]配置系数（将领）'!K790,IF($H790="弓将",'[5]配置系数（将领）'!K790,"")))</f>
        <v>0</v>
      </c>
      <c r="M790" s="208">
        <f>IF($H790="步将",'[3]配置系数（将领）'!L790,IF($H790="骑将",'[4]配置系数（将领）'!L790,IF($H790="弓将",'[5]配置系数（将领）'!L790,"")))</f>
        <v>0</v>
      </c>
      <c r="N790" s="208" t="str">
        <f ca="1">IF($H790="步将",'[3]配置系数（将领）'!M790,IF($H790="骑将",'[4]配置系数（将领）'!M790,IF($H790="弓将",'[5]配置系数（将领）'!M790,"")))</f>
        <v>0.02+0.0325+0.045+0.0575+0.07+0.0825+0.095+0.1075+0.12+0.1325+0.145+0.1575+0.17+0.1825+0.195+0.2075+0.22</v>
      </c>
      <c r="O790" s="206">
        <f t="shared" ca="1" si="49"/>
        <v>100</v>
      </c>
      <c r="Q790" s="208" t="str">
        <f ca="1">IF($H790="步将",'[3]配置系数（将领）'!P790,IF($H790="骑将",'[4]配置系数（将领）'!P790,IF($H790="弓将",'[5]配置系数（将领）'!P790,"")))</f>
        <v/>
      </c>
      <c r="R790" s="208" t="str">
        <f ca="1">IF($H790="步将",'[3]配置系数（将领）'!Q790,IF($H790="骑将",'[4]配置系数（将领）'!Q790,IF($H790="弓将",'[5]配置系数（将领）'!Q790,"")))</f>
        <v/>
      </c>
      <c r="S790" s="208">
        <f>IF($H790="步将",'[3]配置系数（将领）'!R790,IF($H790="骑将",'[4]配置系数（将领）'!R790,IF($H790="弓将",'[5]配置系数（将领）'!R790,"")))</f>
        <v>0</v>
      </c>
      <c r="T790" s="208">
        <f>IF($H790="步将",'[3]配置系数（将领）'!S790,IF($H790="骑将",'[4]配置系数（将领）'!S790,IF($H790="弓将",'[5]配置系数（将领）'!S790,"")))</f>
        <v>0</v>
      </c>
      <c r="U790" s="208" t="str">
        <f ca="1">IF($H790="步将",'[3]配置系数（将领）'!T790,IF($H790="骑将",'[4]配置系数（将领）'!T790,IF($H790="弓将",'[5]配置系数（将领）'!T790,"")))</f>
        <v/>
      </c>
      <c r="V790" s="206">
        <f t="shared" ca="1" si="50"/>
        <v>1</v>
      </c>
      <c r="X790" s="208" t="str">
        <f ca="1">IF($H790="步将",'[3]配置系数（将领）'!W790,IF($H790="骑将",'[4]配置系数（将领）'!W790,IF($H790="弓将",'[5]配置系数（将领）'!W790,"")))</f>
        <v/>
      </c>
      <c r="Y790" s="208" t="str">
        <f ca="1">IF($H790="步将",'[3]配置系数（将领）'!X790,IF($H790="骑将",'[4]配置系数（将领）'!X790,IF($H790="弓将",'[5]配置系数（将领）'!X790,"")))</f>
        <v/>
      </c>
      <c r="Z790" s="208">
        <f>IF($H790="步将",'[3]配置系数（将领）'!Y790,IF($H790="骑将",'[4]配置系数（将领）'!Y790,IF($H790="弓将",'[5]配置系数（将领）'!Y790,"")))</f>
        <v>0</v>
      </c>
      <c r="AA790" s="208">
        <f>IF($H790="步将",'[3]配置系数（将领）'!Z790,IF($H790="骑将",'[4]配置系数（将领）'!Z790,IF($H790="弓将",'[5]配置系数（将领）'!Z790,"")))</f>
        <v>0</v>
      </c>
      <c r="AB790" s="208" t="str">
        <f ca="1">IF($H790="步将",'[3]配置系数（将领）'!AA790,IF($H790="骑将",'[4]配置系数（将领）'!AA790,IF($H790="弓将",'[5]配置系数（将领）'!AA790,"")))</f>
        <v/>
      </c>
      <c r="AC790" s="206">
        <f t="shared" ca="1" si="51"/>
        <v>1</v>
      </c>
    </row>
    <row r="791" spans="3:29" x14ac:dyDescent="0.15">
      <c r="C791" s="107">
        <v>783</v>
      </c>
      <c r="D791" s="69">
        <f>IFERROR(MATCH(C791,索引!J:J,0),D790)</f>
        <v>68</v>
      </c>
      <c r="E791" s="69">
        <f t="shared" si="48"/>
        <v>4</v>
      </c>
      <c r="F791" s="69">
        <f>INDEX(索引!$F:$F,D791,1)</f>
        <v>10061</v>
      </c>
      <c r="G791" s="69" t="str">
        <f>INDEX(索引!$E:$E,D791,1)</f>
        <v>马钧</v>
      </c>
      <c r="H791" s="69" t="str">
        <f>INDEX(索引!$G:$G,D791,1)</f>
        <v>骑将</v>
      </c>
      <c r="J791" s="208" t="str">
        <f ca="1">IF($H791="步将",'[3]配置系数（将领）'!I791,IF($H791="骑将",'[4]配置系数（将领）'!I791,IF($H791="弓将",'[5]配置系数（将领）'!I791,"")))</f>
        <v>1006100000302</v>
      </c>
      <c r="K791" s="208" t="str">
        <f ca="1">IF($H791="步将",'[3]配置系数（将领）'!J791,IF($H791="骑将",'[4]配置系数（将领）'!J791,IF($H791="弓将",'[5]配置系数（将领）'!J791,"")))</f>
        <v>被动技能1:每8秒马钧随机点燃附近一名敌方单位，使其燃烧5秒，每秒造成攻击{0}%的策略伤害。马钧在场所有敌人受到燃烧伤害提高10%。</v>
      </c>
      <c r="L791" s="208">
        <f>IF($H791="步将",'[3]配置系数（将领）'!K791,IF($H791="骑将",'[4]配置系数（将领）'!K791,IF($H791="弓将",'[5]配置系数（将领）'!K791,"")))</f>
        <v>0</v>
      </c>
      <c r="M791" s="208">
        <f>IF($H791="步将",'[3]配置系数（将领）'!L791,IF($H791="骑将",'[4]配置系数（将领）'!L791,IF($H791="弓将",'[5]配置系数（将领）'!L791,"")))</f>
        <v>0</v>
      </c>
      <c r="N791" s="208" t="str">
        <f ca="1">IF($H791="步将",'[3]配置系数（将领）'!M791,IF($H791="骑将",'[4]配置系数（将领）'!M791,IF($H791="弓将",'[5]配置系数（将领）'!M791,"")))</f>
        <v>0++++++++++++++++</v>
      </c>
      <c r="O791" s="206">
        <f t="shared" ca="1" si="49"/>
        <v>1</v>
      </c>
      <c r="Q791" s="208" t="str">
        <f ca="1">IF($H791="步将",'[3]配置系数（将领）'!P791,IF($H791="骑将",'[4]配置系数（将领）'!P791,IF($H791="弓将",'[5]配置系数（将领）'!P791,"")))</f>
        <v/>
      </c>
      <c r="R791" s="208" t="str">
        <f ca="1">IF($H791="步将",'[3]配置系数（将领）'!Q791,IF($H791="骑将",'[4]配置系数（将领）'!Q791,IF($H791="弓将",'[5]配置系数（将领）'!Q791,"")))</f>
        <v/>
      </c>
      <c r="S791" s="208">
        <f>IF($H791="步将",'[3]配置系数（将领）'!R791,IF($H791="骑将",'[4]配置系数（将领）'!R791,IF($H791="弓将",'[5]配置系数（将领）'!R791,"")))</f>
        <v>0</v>
      </c>
      <c r="T791" s="208">
        <f>IF($H791="步将",'[3]配置系数（将领）'!S791,IF($H791="骑将",'[4]配置系数（将领）'!S791,IF($H791="弓将",'[5]配置系数（将领）'!S791,"")))</f>
        <v>0</v>
      </c>
      <c r="U791" s="208" t="str">
        <f ca="1">IF($H791="步将",'[3]配置系数（将领）'!T791,IF($H791="骑将",'[4]配置系数（将领）'!T791,IF($H791="弓将",'[5]配置系数（将领）'!T791,"")))</f>
        <v/>
      </c>
      <c r="V791" s="206">
        <f t="shared" ca="1" si="50"/>
        <v>1</v>
      </c>
      <c r="X791" s="208" t="str">
        <f ca="1">IF($H791="步将",'[3]配置系数（将领）'!W791,IF($H791="骑将",'[4]配置系数（将领）'!W791,IF($H791="弓将",'[5]配置系数（将领）'!W791,"")))</f>
        <v/>
      </c>
      <c r="Y791" s="208" t="str">
        <f ca="1">IF($H791="步将",'[3]配置系数（将领）'!X791,IF($H791="骑将",'[4]配置系数（将领）'!X791,IF($H791="弓将",'[5]配置系数（将领）'!X791,"")))</f>
        <v/>
      </c>
      <c r="Z791" s="208">
        <f>IF($H791="步将",'[3]配置系数（将领）'!Y791,IF($H791="骑将",'[4]配置系数（将领）'!Y791,IF($H791="弓将",'[5]配置系数（将领）'!Y791,"")))</f>
        <v>0</v>
      </c>
      <c r="AA791" s="208">
        <f>IF($H791="步将",'[3]配置系数（将领）'!Z791,IF($H791="骑将",'[4]配置系数（将领）'!Z791,IF($H791="弓将",'[5]配置系数（将领）'!Z791,"")))</f>
        <v>0</v>
      </c>
      <c r="AB791" s="208" t="str">
        <f ca="1">IF($H791="步将",'[3]配置系数（将领）'!AA791,IF($H791="骑将",'[4]配置系数（将领）'!AA791,IF($H791="弓将",'[5]配置系数（将领）'!AA791,"")))</f>
        <v/>
      </c>
      <c r="AC791" s="206">
        <f t="shared" ca="1" si="51"/>
        <v>1</v>
      </c>
    </row>
    <row r="792" spans="3:29" x14ac:dyDescent="0.15">
      <c r="C792" s="107">
        <v>784</v>
      </c>
      <c r="D792" s="69">
        <f>IFERROR(MATCH(C792,索引!J:J,0),D791)</f>
        <v>68</v>
      </c>
      <c r="E792" s="69">
        <f t="shared" si="48"/>
        <v>5</v>
      </c>
      <c r="F792" s="69">
        <f>INDEX(索引!$F:$F,D792,1)</f>
        <v>10061</v>
      </c>
      <c r="G792" s="69" t="str">
        <f>INDEX(索引!$E:$E,D792,1)</f>
        <v>马钧</v>
      </c>
      <c r="H792" s="69" t="str">
        <f>INDEX(索引!$G:$G,D792,1)</f>
        <v>骑将</v>
      </c>
      <c r="J792" s="208" t="str">
        <f ca="1">IF($H792="步将",'[3]配置系数（将领）'!I792,IF($H792="骑将",'[4]配置系数（将领）'!I792,IF($H792="弓将",'[5]配置系数（将领）'!I792,"")))</f>
        <v>1006100000401</v>
      </c>
      <c r="K792" s="208" t="str">
        <f ca="1">IF($H792="步将",'[3]配置系数（将领）'!J792,IF($H792="骑将",'[4]配置系数（将领）'!J792,IF($H792="弓将",'[5]配置系数（将领）'!J792,"")))</f>
        <v>被动技能2:自身与率领的骑兵/车兵开场进行一次冲锋，对撞击到的敌人造成自身攻击30%的武力伤害。</v>
      </c>
      <c r="L792" s="208">
        <f>IF($H792="步将",'[3]配置系数（将领）'!K792,IF($H792="骑将",'[4]配置系数（将领）'!K792,IF($H792="弓将",'[5]配置系数（将领）'!K792,"")))</f>
        <v>0</v>
      </c>
      <c r="M792" s="208">
        <f>IF($H792="步将",'[3]配置系数（将领）'!L792,IF($H792="骑将",'[4]配置系数（将领）'!L792,IF($H792="弓将",'[5]配置系数（将领）'!L792,"")))</f>
        <v>0</v>
      </c>
      <c r="N792" s="208" t="str">
        <f ca="1">IF($H792="步将",'[3]配置系数（将领）'!M792,IF($H792="骑将",'[4]配置系数（将领）'!M792,IF($H792="弓将",'[5]配置系数（将领）'!M792,"")))</f>
        <v>0.3+0.3+0.3+0.3+0.3+0.3+0.3+0.3+0.3+0.3+0.3+0.3+0.3+0.3+0.3+0.3+0.3</v>
      </c>
      <c r="O792" s="206">
        <f t="shared" ca="1" si="49"/>
        <v>1</v>
      </c>
      <c r="Q792" s="208" t="str">
        <f ca="1">IF($H792="步将",'[3]配置系数（将领）'!P792,IF($H792="骑将",'[4]配置系数（将领）'!P792,IF($H792="弓将",'[5]配置系数（将领）'!P792,"")))</f>
        <v/>
      </c>
      <c r="R792" s="208" t="str">
        <f ca="1">IF($H792="步将",'[3]配置系数（将领）'!Q792,IF($H792="骑将",'[4]配置系数（将领）'!Q792,IF($H792="弓将",'[5]配置系数（将领）'!Q792,"")))</f>
        <v/>
      </c>
      <c r="S792" s="208">
        <f>IF($H792="步将",'[3]配置系数（将领）'!R792,IF($H792="骑将",'[4]配置系数（将领）'!R792,IF($H792="弓将",'[5]配置系数（将领）'!R792,"")))</f>
        <v>0</v>
      </c>
      <c r="T792" s="208">
        <f>IF($H792="步将",'[3]配置系数（将领）'!S792,IF($H792="骑将",'[4]配置系数（将领）'!S792,IF($H792="弓将",'[5]配置系数（将领）'!S792,"")))</f>
        <v>0</v>
      </c>
      <c r="U792" s="208" t="str">
        <f ca="1">IF($H792="步将",'[3]配置系数（将领）'!T792,IF($H792="骑将",'[4]配置系数（将领）'!T792,IF($H792="弓将",'[5]配置系数（将领）'!T792,"")))</f>
        <v/>
      </c>
      <c r="V792" s="206">
        <f t="shared" ca="1" si="50"/>
        <v>1</v>
      </c>
      <c r="X792" s="208" t="str">
        <f ca="1">IF($H792="步将",'[3]配置系数（将领）'!W792,IF($H792="骑将",'[4]配置系数（将领）'!W792,IF($H792="弓将",'[5]配置系数（将领）'!W792,"")))</f>
        <v/>
      </c>
      <c r="Y792" s="208" t="str">
        <f ca="1">IF($H792="步将",'[3]配置系数（将领）'!X792,IF($H792="骑将",'[4]配置系数（将领）'!X792,IF($H792="弓将",'[5]配置系数（将领）'!X792,"")))</f>
        <v/>
      </c>
      <c r="Z792" s="208">
        <f>IF($H792="步将",'[3]配置系数（将领）'!Y792,IF($H792="骑将",'[4]配置系数（将领）'!Y792,IF($H792="弓将",'[5]配置系数（将领）'!Y792,"")))</f>
        <v>0</v>
      </c>
      <c r="AA792" s="208">
        <f>IF($H792="步将",'[3]配置系数（将领）'!Z792,IF($H792="骑将",'[4]配置系数（将领）'!Z792,IF($H792="弓将",'[5]配置系数（将领）'!Z792,"")))</f>
        <v>0</v>
      </c>
      <c r="AB792" s="208" t="str">
        <f ca="1">IF($H792="步将",'[3]配置系数（将领）'!AA792,IF($H792="骑将",'[4]配置系数（将领）'!AA792,IF($H792="弓将",'[5]配置系数（将领）'!AA792,"")))</f>
        <v/>
      </c>
      <c r="AC792" s="206">
        <f t="shared" ca="1" si="51"/>
        <v>1</v>
      </c>
    </row>
    <row r="793" spans="3:29" x14ac:dyDescent="0.15">
      <c r="C793" s="107">
        <v>785</v>
      </c>
      <c r="D793" s="69">
        <f>IFERROR(MATCH(C793,索引!J:J,0),D792)</f>
        <v>68</v>
      </c>
      <c r="E793" s="69">
        <f t="shared" si="48"/>
        <v>6</v>
      </c>
      <c r="F793" s="69">
        <f>INDEX(索引!$F:$F,D793,1)</f>
        <v>10061</v>
      </c>
      <c r="G793" s="69" t="str">
        <f>INDEX(索引!$E:$E,D793,1)</f>
        <v>马钧</v>
      </c>
      <c r="H793" s="69" t="str">
        <f>INDEX(索引!$G:$G,D793,1)</f>
        <v>骑将</v>
      </c>
      <c r="J793" s="208" t="str">
        <f ca="1">IF($H793="步将",'[3]配置系数（将领）'!I793,IF($H793="骑将",'[4]配置系数（将领）'!I793,IF($H793="弓将",'[5]配置系数（将领）'!I793,"")))</f>
        <v>1006100000402</v>
      </c>
      <c r="K793" s="208" t="str">
        <f ca="1">IF($H793="步将",'[3]配置系数（将领）'!J793,IF($H793="骑将",'[4]配置系数（将领）'!J793,IF($H793="弓将",'[5]配置系数（将领）'!J793,"")))</f>
        <v>被动技能2:自身与率领的骑兵/车兵开场进行一次冲锋，对撞击到的敌人造成自身攻击30%的武力伤害。</v>
      </c>
      <c r="L793" s="208">
        <f>IF($H793="步将",'[3]配置系数（将领）'!K793,IF($H793="骑将",'[4]配置系数（将领）'!K793,IF($H793="弓将",'[5]配置系数（将领）'!K793,"")))</f>
        <v>0</v>
      </c>
      <c r="M793" s="208">
        <f>IF($H793="步将",'[3]配置系数（将领）'!L793,IF($H793="骑将",'[4]配置系数（将领）'!L793,IF($H793="弓将",'[5]配置系数（将领）'!L793,"")))</f>
        <v>0</v>
      </c>
      <c r="N793" s="208" t="str">
        <f ca="1">IF($H793="步将",'[3]配置系数（将领）'!M793,IF($H793="骑将",'[4]配置系数（将领）'!M793,IF($H793="弓将",'[5]配置系数（将领）'!M793,"")))</f>
        <v>0++++++++++++++++</v>
      </c>
      <c r="O793" s="206">
        <f t="shared" ca="1" si="49"/>
        <v>1</v>
      </c>
      <c r="Q793" s="208" t="str">
        <f ca="1">IF($H793="步将",'[3]配置系数（将领）'!P793,IF($H793="骑将",'[4]配置系数（将领）'!P793,IF($H793="弓将",'[5]配置系数（将领）'!P793,"")))</f>
        <v/>
      </c>
      <c r="R793" s="208" t="str">
        <f ca="1">IF($H793="步将",'[3]配置系数（将领）'!Q793,IF($H793="骑将",'[4]配置系数（将领）'!Q793,IF($H793="弓将",'[5]配置系数（将领）'!Q793,"")))</f>
        <v/>
      </c>
      <c r="S793" s="208">
        <f>IF($H793="步将",'[3]配置系数（将领）'!R793,IF($H793="骑将",'[4]配置系数（将领）'!R793,IF($H793="弓将",'[5]配置系数（将领）'!R793,"")))</f>
        <v>0</v>
      </c>
      <c r="T793" s="208">
        <f>IF($H793="步将",'[3]配置系数（将领）'!S793,IF($H793="骑将",'[4]配置系数（将领）'!S793,IF($H793="弓将",'[5]配置系数（将领）'!S793,"")))</f>
        <v>0</v>
      </c>
      <c r="U793" s="208" t="str">
        <f ca="1">IF($H793="步将",'[3]配置系数（将领）'!T793,IF($H793="骑将",'[4]配置系数（将领）'!T793,IF($H793="弓将",'[5]配置系数（将领）'!T793,"")))</f>
        <v/>
      </c>
      <c r="V793" s="206">
        <f t="shared" ca="1" si="50"/>
        <v>1</v>
      </c>
      <c r="X793" s="208" t="str">
        <f ca="1">IF($H793="步将",'[3]配置系数（将领）'!W793,IF($H793="骑将",'[4]配置系数（将领）'!W793,IF($H793="弓将",'[5]配置系数（将领）'!W793,"")))</f>
        <v/>
      </c>
      <c r="Y793" s="208" t="str">
        <f ca="1">IF($H793="步将",'[3]配置系数（将领）'!X793,IF($H793="骑将",'[4]配置系数（将领）'!X793,IF($H793="弓将",'[5]配置系数（将领）'!X793,"")))</f>
        <v/>
      </c>
      <c r="Z793" s="208">
        <f>IF($H793="步将",'[3]配置系数（将领）'!Y793,IF($H793="骑将",'[4]配置系数（将领）'!Y793,IF($H793="弓将",'[5]配置系数（将领）'!Y793,"")))</f>
        <v>0</v>
      </c>
      <c r="AA793" s="208">
        <f>IF($H793="步将",'[3]配置系数（将领）'!Z793,IF($H793="骑将",'[4]配置系数（将领）'!Z793,IF($H793="弓将",'[5]配置系数（将领）'!Z793,"")))</f>
        <v>0</v>
      </c>
      <c r="AB793" s="208" t="str">
        <f ca="1">IF($H793="步将",'[3]配置系数（将领）'!AA793,IF($H793="骑将",'[4]配置系数（将领）'!AA793,IF($H793="弓将",'[5]配置系数（将领）'!AA793,"")))</f>
        <v/>
      </c>
      <c r="AC793" s="206">
        <f t="shared" ca="1" si="51"/>
        <v>1</v>
      </c>
    </row>
    <row r="794" spans="3:29" x14ac:dyDescent="0.15">
      <c r="C794" s="107">
        <v>786</v>
      </c>
      <c r="D794" s="69">
        <f>IFERROR(MATCH(C794,索引!J:J,0),D793)</f>
        <v>68</v>
      </c>
      <c r="E794" s="69">
        <f t="shared" si="48"/>
        <v>7</v>
      </c>
      <c r="F794" s="69">
        <f>INDEX(索引!$F:$F,D794,1)</f>
        <v>10061</v>
      </c>
      <c r="G794" s="69" t="str">
        <f>INDEX(索引!$E:$E,D794,1)</f>
        <v>马钧</v>
      </c>
      <c r="H794" s="69" t="str">
        <f>INDEX(索引!$G:$G,D794,1)</f>
        <v>骑将</v>
      </c>
      <c r="J794" s="208" t="str">
        <f ca="1">IF($H794="步将",'[3]配置系数（将领）'!I794,IF($H794="骑将",'[4]配置系数（将领）'!I794,IF($H794="弓将",'[5]配置系数（将领）'!I794,"")))</f>
        <v>1006100000501</v>
      </c>
      <c r="K794" s="208" t="str">
        <f ca="1">IF($H794="步将",'[3]配置系数（将领）'!J794,IF($H794="骑将",'[4]配置系数（将领）'!J794,IF($H794="弓将",'[5]配置系数（将领）'!J794,"")))</f>
        <v>被动技能3:治国安邦，国治兵强，自身每10秒获得20点怒气。</v>
      </c>
      <c r="L794" s="208">
        <f>IF($H794="步将",'[3]配置系数（将领）'!K794,IF($H794="骑将",'[4]配置系数（将领）'!K794,IF($H794="弓将",'[5]配置系数（将领）'!K794,"")))</f>
        <v>0</v>
      </c>
      <c r="M794" s="208">
        <f>IF($H794="步将",'[3]配置系数（将领）'!L794,IF($H794="骑将",'[4]配置系数（将领）'!L794,IF($H794="弓将",'[5]配置系数（将领）'!L794,"")))</f>
        <v>0</v>
      </c>
      <c r="N794" s="208" t="str">
        <f ca="1">IF($H794="步将",'[3]配置系数（将领）'!M794,IF($H794="骑将",'[4]配置系数（将领）'!M794,IF($H794="弓将",'[5]配置系数（将领）'!M794,"")))</f>
        <v>15+15+15+15+15+15+15+15+15+15+15+15+15+15+15+15+15</v>
      </c>
      <c r="O794" s="206">
        <f t="shared" ca="1" si="49"/>
        <v>1</v>
      </c>
      <c r="Q794" s="208" t="str">
        <f ca="1">IF($H794="步将",'[3]配置系数（将领）'!P794,IF($H794="骑将",'[4]配置系数（将领）'!P794,IF($H794="弓将",'[5]配置系数（将领）'!P794,"")))</f>
        <v/>
      </c>
      <c r="R794" s="208" t="str">
        <f ca="1">IF($H794="步将",'[3]配置系数（将领）'!Q794,IF($H794="骑将",'[4]配置系数（将领）'!Q794,IF($H794="弓将",'[5]配置系数（将领）'!Q794,"")))</f>
        <v/>
      </c>
      <c r="S794" s="208">
        <f>IF($H794="步将",'[3]配置系数（将领）'!R794,IF($H794="骑将",'[4]配置系数（将领）'!R794,IF($H794="弓将",'[5]配置系数（将领）'!R794,"")))</f>
        <v>0</v>
      </c>
      <c r="T794" s="208">
        <f>IF($H794="步将",'[3]配置系数（将领）'!S794,IF($H794="骑将",'[4]配置系数（将领）'!S794,IF($H794="弓将",'[5]配置系数（将领）'!S794,"")))</f>
        <v>0</v>
      </c>
      <c r="U794" s="208" t="str">
        <f ca="1">IF($H794="步将",'[3]配置系数（将领）'!T794,IF($H794="骑将",'[4]配置系数（将领）'!T794,IF($H794="弓将",'[5]配置系数（将领）'!T794,"")))</f>
        <v/>
      </c>
      <c r="V794" s="206">
        <f t="shared" ca="1" si="50"/>
        <v>1</v>
      </c>
      <c r="X794" s="208" t="str">
        <f ca="1">IF($H794="步将",'[3]配置系数（将领）'!W794,IF($H794="骑将",'[4]配置系数（将领）'!W794,IF($H794="弓将",'[5]配置系数（将领）'!W794,"")))</f>
        <v/>
      </c>
      <c r="Y794" s="208" t="str">
        <f ca="1">IF($H794="步将",'[3]配置系数（将领）'!X794,IF($H794="骑将",'[4]配置系数（将领）'!X794,IF($H794="弓将",'[5]配置系数（将领）'!X794,"")))</f>
        <v/>
      </c>
      <c r="Z794" s="208">
        <f>IF($H794="步将",'[3]配置系数（将领）'!Y794,IF($H794="骑将",'[4]配置系数（将领）'!Y794,IF($H794="弓将",'[5]配置系数（将领）'!Y794,"")))</f>
        <v>0</v>
      </c>
      <c r="AA794" s="208">
        <f>IF($H794="步将",'[3]配置系数（将领）'!Z794,IF($H794="骑将",'[4]配置系数（将领）'!Z794,IF($H794="弓将",'[5]配置系数（将领）'!Z794,"")))</f>
        <v>0</v>
      </c>
      <c r="AB794" s="208" t="str">
        <f ca="1">IF($H794="步将",'[3]配置系数（将领）'!AA794,IF($H794="骑将",'[4]配置系数（将领）'!AA794,IF($H794="弓将",'[5]配置系数（将领）'!AA794,"")))</f>
        <v/>
      </c>
      <c r="AC794" s="206">
        <f t="shared" ca="1" si="51"/>
        <v>1</v>
      </c>
    </row>
    <row r="795" spans="3:29" x14ac:dyDescent="0.15">
      <c r="C795" s="107">
        <v>787</v>
      </c>
      <c r="D795" s="69">
        <f>IFERROR(MATCH(C795,索引!J:J,0),D794)</f>
        <v>68</v>
      </c>
      <c r="E795" s="69">
        <f t="shared" si="48"/>
        <v>8</v>
      </c>
      <c r="F795" s="69">
        <f>INDEX(索引!$F:$F,D795,1)</f>
        <v>10061</v>
      </c>
      <c r="G795" s="69" t="str">
        <f>INDEX(索引!$E:$E,D795,1)</f>
        <v>马钧</v>
      </c>
      <c r="H795" s="69" t="str">
        <f>INDEX(索引!$G:$G,D795,1)</f>
        <v>骑将</v>
      </c>
      <c r="J795" s="208" t="str">
        <f ca="1">IF($H795="步将",'[3]配置系数（将领）'!I795,IF($H795="骑将",'[4]配置系数（将领）'!I795,IF($H795="弓将",'[5]配置系数（将领）'!I795,"")))</f>
        <v/>
      </c>
      <c r="K795" s="208" t="str">
        <f ca="1">IF($H795="步将",'[3]配置系数（将领）'!J795,IF($H795="骑将",'[4]配置系数（将领）'!J795,IF($H795="弓将",'[5]配置系数（将领）'!J795,"")))</f>
        <v/>
      </c>
      <c r="L795" s="208">
        <f>IF($H795="步将",'[3]配置系数（将领）'!K795,IF($H795="骑将",'[4]配置系数（将领）'!K795,IF($H795="弓将",'[5]配置系数（将领）'!K795,"")))</f>
        <v>0</v>
      </c>
      <c r="M795" s="208">
        <f>IF($H795="步将",'[3]配置系数（将领）'!L795,IF($H795="骑将",'[4]配置系数（将领）'!L795,IF($H795="弓将",'[5]配置系数（将领）'!L795,"")))</f>
        <v>0</v>
      </c>
      <c r="N795" s="208" t="str">
        <f ca="1">IF($H795="步将",'[3]配置系数（将领）'!M795,IF($H795="骑将",'[4]配置系数（将领）'!M795,IF($H795="弓将",'[5]配置系数（将领）'!M795,"")))</f>
        <v/>
      </c>
      <c r="O795" s="206">
        <f t="shared" ca="1" si="49"/>
        <v>1</v>
      </c>
      <c r="Q795" s="208" t="str">
        <f ca="1">IF($H795="步将",'[3]配置系数（将领）'!P795,IF($H795="骑将",'[4]配置系数（将领）'!P795,IF($H795="弓将",'[5]配置系数（将领）'!P795,"")))</f>
        <v/>
      </c>
      <c r="R795" s="208" t="str">
        <f ca="1">IF($H795="步将",'[3]配置系数（将领）'!Q795,IF($H795="骑将",'[4]配置系数（将领）'!Q795,IF($H795="弓将",'[5]配置系数（将领）'!Q795,"")))</f>
        <v/>
      </c>
      <c r="S795" s="208">
        <f>IF($H795="步将",'[3]配置系数（将领）'!R795,IF($H795="骑将",'[4]配置系数（将领）'!R795,IF($H795="弓将",'[5]配置系数（将领）'!R795,"")))</f>
        <v>0</v>
      </c>
      <c r="T795" s="208">
        <f>IF($H795="步将",'[3]配置系数（将领）'!S795,IF($H795="骑将",'[4]配置系数（将领）'!S795,IF($H795="弓将",'[5]配置系数（将领）'!S795,"")))</f>
        <v>0</v>
      </c>
      <c r="U795" s="208" t="str">
        <f ca="1">IF($H795="步将",'[3]配置系数（将领）'!T795,IF($H795="骑将",'[4]配置系数（将领）'!T795,IF($H795="弓将",'[5]配置系数（将领）'!T795,"")))</f>
        <v/>
      </c>
      <c r="V795" s="206">
        <f t="shared" ca="1" si="50"/>
        <v>1</v>
      </c>
      <c r="X795" s="208" t="str">
        <f ca="1">IF($H795="步将",'[3]配置系数（将领）'!W795,IF($H795="骑将",'[4]配置系数（将领）'!W795,IF($H795="弓将",'[5]配置系数（将领）'!W795,"")))</f>
        <v/>
      </c>
      <c r="Y795" s="208" t="str">
        <f ca="1">IF($H795="步将",'[3]配置系数（将领）'!X795,IF($H795="骑将",'[4]配置系数（将领）'!X795,IF($H795="弓将",'[5]配置系数（将领）'!X795,"")))</f>
        <v/>
      </c>
      <c r="Z795" s="208">
        <f>IF($H795="步将",'[3]配置系数（将领）'!Y795,IF($H795="骑将",'[4]配置系数（将领）'!Y795,IF($H795="弓将",'[5]配置系数（将领）'!Y795,"")))</f>
        <v>0</v>
      </c>
      <c r="AA795" s="208">
        <f>IF($H795="步将",'[3]配置系数（将领）'!Z795,IF($H795="骑将",'[4]配置系数（将领）'!Z795,IF($H795="弓将",'[5]配置系数（将领）'!Z795,"")))</f>
        <v>0</v>
      </c>
      <c r="AB795" s="208" t="str">
        <f ca="1">IF($H795="步将",'[3]配置系数（将领）'!AA795,IF($H795="骑将",'[4]配置系数（将领）'!AA795,IF($H795="弓将",'[5]配置系数（将领）'!AA795,"")))</f>
        <v/>
      </c>
      <c r="AC795" s="206">
        <f t="shared" ca="1" si="51"/>
        <v>1</v>
      </c>
    </row>
    <row r="796" spans="3:29" x14ac:dyDescent="0.15">
      <c r="C796" s="107">
        <v>788</v>
      </c>
      <c r="D796" s="69">
        <f>IFERROR(MATCH(C796,索引!J:J,0),D795)</f>
        <v>68</v>
      </c>
      <c r="E796" s="69">
        <f t="shared" si="48"/>
        <v>9</v>
      </c>
      <c r="F796" s="69">
        <f>INDEX(索引!$F:$F,D796,1)</f>
        <v>10061</v>
      </c>
      <c r="G796" s="69" t="str">
        <f>INDEX(索引!$E:$E,D796,1)</f>
        <v>马钧</v>
      </c>
      <c r="H796" s="69" t="str">
        <f>INDEX(索引!$G:$G,D796,1)</f>
        <v>骑将</v>
      </c>
      <c r="J796" s="208" t="str">
        <f ca="1">IF($H796="步将",'[3]配置系数（将领）'!I796,IF($H796="骑将",'[4]配置系数（将领）'!I796,IF($H796="弓将",'[5]配置系数（将领）'!I796,"")))</f>
        <v/>
      </c>
      <c r="K796" s="208" t="str">
        <f ca="1">IF($H796="步将",'[3]配置系数（将领）'!J796,IF($H796="骑将",'[4]配置系数（将领）'!J796,IF($H796="弓将",'[5]配置系数（将领）'!J796,"")))</f>
        <v/>
      </c>
      <c r="L796" s="208">
        <f>IF($H796="步将",'[3]配置系数（将领）'!K796,IF($H796="骑将",'[4]配置系数（将领）'!K796,IF($H796="弓将",'[5]配置系数（将领）'!K796,"")))</f>
        <v>0</v>
      </c>
      <c r="M796" s="208">
        <f>IF($H796="步将",'[3]配置系数（将领）'!L796,IF($H796="骑将",'[4]配置系数（将领）'!L796,IF($H796="弓将",'[5]配置系数（将领）'!L796,"")))</f>
        <v>0</v>
      </c>
      <c r="N796" s="208" t="str">
        <f ca="1">IF($H796="步将",'[3]配置系数（将领）'!M796,IF($H796="骑将",'[4]配置系数（将领）'!M796,IF($H796="弓将",'[5]配置系数（将领）'!M796,"")))</f>
        <v/>
      </c>
      <c r="O796" s="206">
        <f t="shared" ca="1" si="49"/>
        <v>1</v>
      </c>
      <c r="Q796" s="208" t="str">
        <f ca="1">IF($H796="步将",'[3]配置系数（将领）'!P796,IF($H796="骑将",'[4]配置系数（将领）'!P796,IF($H796="弓将",'[5]配置系数（将领）'!P796,"")))</f>
        <v/>
      </c>
      <c r="R796" s="208" t="str">
        <f ca="1">IF($H796="步将",'[3]配置系数（将领）'!Q796,IF($H796="骑将",'[4]配置系数（将领）'!Q796,IF($H796="弓将",'[5]配置系数（将领）'!Q796,"")))</f>
        <v/>
      </c>
      <c r="S796" s="208">
        <f>IF($H796="步将",'[3]配置系数（将领）'!R796,IF($H796="骑将",'[4]配置系数（将领）'!R796,IF($H796="弓将",'[5]配置系数（将领）'!R796,"")))</f>
        <v>0</v>
      </c>
      <c r="T796" s="208">
        <f>IF($H796="步将",'[3]配置系数（将领）'!S796,IF($H796="骑将",'[4]配置系数（将领）'!S796,IF($H796="弓将",'[5]配置系数（将领）'!S796,"")))</f>
        <v>0</v>
      </c>
      <c r="U796" s="208" t="str">
        <f ca="1">IF($H796="步将",'[3]配置系数（将领）'!T796,IF($H796="骑将",'[4]配置系数（将领）'!T796,IF($H796="弓将",'[5]配置系数（将领）'!T796,"")))</f>
        <v/>
      </c>
      <c r="V796" s="206">
        <f t="shared" ca="1" si="50"/>
        <v>1</v>
      </c>
      <c r="X796" s="208" t="str">
        <f ca="1">IF($H796="步将",'[3]配置系数（将领）'!W796,IF($H796="骑将",'[4]配置系数（将领）'!W796,IF($H796="弓将",'[5]配置系数（将领）'!W796,"")))</f>
        <v/>
      </c>
      <c r="Y796" s="208" t="str">
        <f ca="1">IF($H796="步将",'[3]配置系数（将领）'!X796,IF($H796="骑将",'[4]配置系数（将领）'!X796,IF($H796="弓将",'[5]配置系数（将领）'!X796,"")))</f>
        <v/>
      </c>
      <c r="Z796" s="208">
        <f>IF($H796="步将",'[3]配置系数（将领）'!Y796,IF($H796="骑将",'[4]配置系数（将领）'!Y796,IF($H796="弓将",'[5]配置系数（将领）'!Y796,"")))</f>
        <v>0</v>
      </c>
      <c r="AA796" s="208">
        <f>IF($H796="步将",'[3]配置系数（将领）'!Z796,IF($H796="骑将",'[4]配置系数（将领）'!Z796,IF($H796="弓将",'[5]配置系数（将领）'!Z796,"")))</f>
        <v>0</v>
      </c>
      <c r="AB796" s="208" t="str">
        <f ca="1">IF($H796="步将",'[3]配置系数（将领）'!AA796,IF($H796="骑将",'[4]配置系数（将领）'!AA796,IF($H796="弓将",'[5]配置系数（将领）'!AA796,"")))</f>
        <v/>
      </c>
      <c r="AC796" s="206">
        <f t="shared" ca="1" si="51"/>
        <v>1</v>
      </c>
    </row>
    <row r="797" spans="3:29" x14ac:dyDescent="0.15">
      <c r="C797" s="107">
        <v>789</v>
      </c>
      <c r="D797" s="69">
        <f>IFERROR(MATCH(C797,索引!J:J,0),D796)</f>
        <v>68</v>
      </c>
      <c r="E797" s="69">
        <f t="shared" si="48"/>
        <v>10</v>
      </c>
      <c r="F797" s="69">
        <f>INDEX(索引!$F:$F,D797,1)</f>
        <v>10061</v>
      </c>
      <c r="G797" s="69" t="str">
        <f>INDEX(索引!$E:$E,D797,1)</f>
        <v>马钧</v>
      </c>
      <c r="H797" s="69" t="str">
        <f>INDEX(索引!$G:$G,D797,1)</f>
        <v>骑将</v>
      </c>
      <c r="J797" s="208" t="str">
        <f ca="1">IF($H797="步将",'[3]配置系数（将领）'!I797,IF($H797="骑将",'[4]配置系数（将领）'!I797,IF($H797="弓将",'[5]配置系数（将领）'!I797,"")))</f>
        <v/>
      </c>
      <c r="K797" s="208" t="str">
        <f ca="1">IF($H797="步将",'[3]配置系数（将领）'!J797,IF($H797="骑将",'[4]配置系数（将领）'!J797,IF($H797="弓将",'[5]配置系数（将领）'!J797,"")))</f>
        <v/>
      </c>
      <c r="L797" s="208">
        <f>IF($H797="步将",'[3]配置系数（将领）'!K797,IF($H797="骑将",'[4]配置系数（将领）'!K797,IF($H797="弓将",'[5]配置系数（将领）'!K797,"")))</f>
        <v>0</v>
      </c>
      <c r="M797" s="208">
        <f>IF($H797="步将",'[3]配置系数（将领）'!L797,IF($H797="骑将",'[4]配置系数（将领）'!L797,IF($H797="弓将",'[5]配置系数（将领）'!L797,"")))</f>
        <v>0</v>
      </c>
      <c r="N797" s="208" t="str">
        <f ca="1">IF($H797="步将",'[3]配置系数（将领）'!M797,IF($H797="骑将",'[4]配置系数（将领）'!M797,IF($H797="弓将",'[5]配置系数（将领）'!M797,"")))</f>
        <v/>
      </c>
      <c r="O797" s="206">
        <f t="shared" ca="1" si="49"/>
        <v>1</v>
      </c>
      <c r="Q797" s="208" t="str">
        <f ca="1">IF($H797="步将",'[3]配置系数（将领）'!P797,IF($H797="骑将",'[4]配置系数（将领）'!P797,IF($H797="弓将",'[5]配置系数（将领）'!P797,"")))</f>
        <v/>
      </c>
      <c r="R797" s="208" t="str">
        <f ca="1">IF($H797="步将",'[3]配置系数（将领）'!Q797,IF($H797="骑将",'[4]配置系数（将领）'!Q797,IF($H797="弓将",'[5]配置系数（将领）'!Q797,"")))</f>
        <v/>
      </c>
      <c r="S797" s="208">
        <f>IF($H797="步将",'[3]配置系数（将领）'!R797,IF($H797="骑将",'[4]配置系数（将领）'!R797,IF($H797="弓将",'[5]配置系数（将领）'!R797,"")))</f>
        <v>0</v>
      </c>
      <c r="T797" s="208">
        <f>IF($H797="步将",'[3]配置系数（将领）'!S797,IF($H797="骑将",'[4]配置系数（将领）'!S797,IF($H797="弓将",'[5]配置系数（将领）'!S797,"")))</f>
        <v>0</v>
      </c>
      <c r="U797" s="208" t="str">
        <f ca="1">IF($H797="步将",'[3]配置系数（将领）'!T797,IF($H797="骑将",'[4]配置系数（将领）'!T797,IF($H797="弓将",'[5]配置系数（将领）'!T797,"")))</f>
        <v/>
      </c>
      <c r="V797" s="206">
        <f t="shared" ca="1" si="50"/>
        <v>1</v>
      </c>
      <c r="X797" s="208" t="str">
        <f ca="1">IF($H797="步将",'[3]配置系数（将领）'!W797,IF($H797="骑将",'[4]配置系数（将领）'!W797,IF($H797="弓将",'[5]配置系数（将领）'!W797,"")))</f>
        <v/>
      </c>
      <c r="Y797" s="208" t="str">
        <f ca="1">IF($H797="步将",'[3]配置系数（将领）'!X797,IF($H797="骑将",'[4]配置系数（将领）'!X797,IF($H797="弓将",'[5]配置系数（将领）'!X797,"")))</f>
        <v/>
      </c>
      <c r="Z797" s="208">
        <f>IF($H797="步将",'[3]配置系数（将领）'!Y797,IF($H797="骑将",'[4]配置系数（将领）'!Y797,IF($H797="弓将",'[5]配置系数（将领）'!Y797,"")))</f>
        <v>0</v>
      </c>
      <c r="AA797" s="208">
        <f>IF($H797="步将",'[3]配置系数（将领）'!Z797,IF($H797="骑将",'[4]配置系数（将领）'!Z797,IF($H797="弓将",'[5]配置系数（将领）'!Z797,"")))</f>
        <v>0</v>
      </c>
      <c r="AB797" s="208" t="str">
        <f ca="1">IF($H797="步将",'[3]配置系数（将领）'!AA797,IF($H797="骑将",'[4]配置系数（将领）'!AA797,IF($H797="弓将",'[5]配置系数（将领）'!AA797,"")))</f>
        <v/>
      </c>
      <c r="AC797" s="206">
        <f t="shared" ca="1" si="51"/>
        <v>1</v>
      </c>
    </row>
    <row r="798" spans="3:29" x14ac:dyDescent="0.15">
      <c r="C798" s="107">
        <v>790</v>
      </c>
      <c r="D798" s="69">
        <f>IFERROR(MATCH(C798,索引!J:J,0),D797)</f>
        <v>68</v>
      </c>
      <c r="E798" s="69">
        <f t="shared" si="48"/>
        <v>11</v>
      </c>
      <c r="F798" s="69">
        <f>INDEX(索引!$F:$F,D798,1)</f>
        <v>10061</v>
      </c>
      <c r="G798" s="69" t="str">
        <f>INDEX(索引!$E:$E,D798,1)</f>
        <v>马钧</v>
      </c>
      <c r="H798" s="69" t="str">
        <f>INDEX(索引!$G:$G,D798,1)</f>
        <v>骑将</v>
      </c>
      <c r="J798" s="208" t="str">
        <f ca="1">IF($H798="步将",'[3]配置系数（将领）'!I798,IF($H798="骑将",'[4]配置系数（将领）'!I798,IF($H798="弓将",'[5]配置系数（将领）'!I798,"")))</f>
        <v/>
      </c>
      <c r="K798" s="208" t="str">
        <f ca="1">IF($H798="步将",'[3]配置系数（将领）'!J798,IF($H798="骑将",'[4]配置系数（将领）'!J798,IF($H798="弓将",'[5]配置系数（将领）'!J798,"")))</f>
        <v/>
      </c>
      <c r="L798" s="208">
        <f>IF($H798="步将",'[3]配置系数（将领）'!K798,IF($H798="骑将",'[4]配置系数（将领）'!K798,IF($H798="弓将",'[5]配置系数（将领）'!K798,"")))</f>
        <v>0</v>
      </c>
      <c r="M798" s="208">
        <f>IF($H798="步将",'[3]配置系数（将领）'!L798,IF($H798="骑将",'[4]配置系数（将领）'!L798,IF($H798="弓将",'[5]配置系数（将领）'!L798,"")))</f>
        <v>0</v>
      </c>
      <c r="N798" s="208" t="str">
        <f ca="1">IF($H798="步将",'[3]配置系数（将领）'!M798,IF($H798="骑将",'[4]配置系数（将领）'!M798,IF($H798="弓将",'[5]配置系数（将领）'!M798,"")))</f>
        <v/>
      </c>
      <c r="O798" s="206">
        <f t="shared" ca="1" si="49"/>
        <v>1</v>
      </c>
      <c r="Q798" s="208" t="str">
        <f ca="1">IF($H798="步将",'[3]配置系数（将领）'!P798,IF($H798="骑将",'[4]配置系数（将领）'!P798,IF($H798="弓将",'[5]配置系数（将领）'!P798,"")))</f>
        <v/>
      </c>
      <c r="R798" s="208" t="str">
        <f ca="1">IF($H798="步将",'[3]配置系数（将领）'!Q798,IF($H798="骑将",'[4]配置系数（将领）'!Q798,IF($H798="弓将",'[5]配置系数（将领）'!Q798,"")))</f>
        <v/>
      </c>
      <c r="S798" s="208">
        <f>IF($H798="步将",'[3]配置系数（将领）'!R798,IF($H798="骑将",'[4]配置系数（将领）'!R798,IF($H798="弓将",'[5]配置系数（将领）'!R798,"")))</f>
        <v>0</v>
      </c>
      <c r="T798" s="208">
        <f>IF($H798="步将",'[3]配置系数（将领）'!S798,IF($H798="骑将",'[4]配置系数（将领）'!S798,IF($H798="弓将",'[5]配置系数（将领）'!S798,"")))</f>
        <v>0</v>
      </c>
      <c r="U798" s="208" t="str">
        <f ca="1">IF($H798="步将",'[3]配置系数（将领）'!T798,IF($H798="骑将",'[4]配置系数（将领）'!T798,IF($H798="弓将",'[5]配置系数（将领）'!T798,"")))</f>
        <v/>
      </c>
      <c r="V798" s="206">
        <f t="shared" ca="1" si="50"/>
        <v>1</v>
      </c>
      <c r="X798" s="208" t="str">
        <f ca="1">IF($H798="步将",'[3]配置系数（将领）'!W798,IF($H798="骑将",'[4]配置系数（将领）'!W798,IF($H798="弓将",'[5]配置系数（将领）'!W798,"")))</f>
        <v/>
      </c>
      <c r="Y798" s="208" t="str">
        <f ca="1">IF($H798="步将",'[3]配置系数（将领）'!X798,IF($H798="骑将",'[4]配置系数（将领）'!X798,IF($H798="弓将",'[5]配置系数（将领）'!X798,"")))</f>
        <v/>
      </c>
      <c r="Z798" s="208">
        <f>IF($H798="步将",'[3]配置系数（将领）'!Y798,IF($H798="骑将",'[4]配置系数（将领）'!Y798,IF($H798="弓将",'[5]配置系数（将领）'!Y798,"")))</f>
        <v>0</v>
      </c>
      <c r="AA798" s="208">
        <f>IF($H798="步将",'[3]配置系数（将领）'!Z798,IF($H798="骑将",'[4]配置系数（将领）'!Z798,IF($H798="弓将",'[5]配置系数（将领）'!Z798,"")))</f>
        <v>0</v>
      </c>
      <c r="AB798" s="208" t="str">
        <f ca="1">IF($H798="步将",'[3]配置系数（将领）'!AA798,IF($H798="骑将",'[4]配置系数（将领）'!AA798,IF($H798="弓将",'[5]配置系数（将领）'!AA798,"")))</f>
        <v/>
      </c>
      <c r="AC798" s="206">
        <f t="shared" ca="1" si="51"/>
        <v>1</v>
      </c>
    </row>
    <row r="799" spans="3:29" x14ac:dyDescent="0.15">
      <c r="C799" s="107">
        <v>791</v>
      </c>
      <c r="D799" s="69">
        <f>IFERROR(MATCH(C799,索引!J:J,0),D798)</f>
        <v>68</v>
      </c>
      <c r="E799" s="69">
        <f t="shared" si="48"/>
        <v>12</v>
      </c>
      <c r="F799" s="69">
        <f>INDEX(索引!$F:$F,D799,1)</f>
        <v>10061</v>
      </c>
      <c r="G799" s="69" t="str">
        <f>INDEX(索引!$E:$E,D799,1)</f>
        <v>马钧</v>
      </c>
      <c r="H799" s="69" t="str">
        <f>INDEX(索引!$G:$G,D799,1)</f>
        <v>骑将</v>
      </c>
      <c r="J799" s="208" t="str">
        <f ca="1">IF($H799="步将",'[3]配置系数（将领）'!I799,IF($H799="骑将",'[4]配置系数（将领）'!I799,IF($H799="弓将",'[5]配置系数（将领）'!I799,"")))</f>
        <v/>
      </c>
      <c r="K799" s="208" t="str">
        <f ca="1">IF($H799="步将",'[3]配置系数（将领）'!J799,IF($H799="骑将",'[4]配置系数（将领）'!J799,IF($H799="弓将",'[5]配置系数（将领）'!J799,"")))</f>
        <v/>
      </c>
      <c r="L799" s="208">
        <f>IF($H799="步将",'[3]配置系数（将领）'!K799,IF($H799="骑将",'[4]配置系数（将领）'!K799,IF($H799="弓将",'[5]配置系数（将领）'!K799,"")))</f>
        <v>0</v>
      </c>
      <c r="M799" s="208">
        <f>IF($H799="步将",'[3]配置系数（将领）'!L799,IF($H799="骑将",'[4]配置系数（将领）'!L799,IF($H799="弓将",'[5]配置系数（将领）'!L799,"")))</f>
        <v>0</v>
      </c>
      <c r="N799" s="208" t="str">
        <f ca="1">IF($H799="步将",'[3]配置系数（将领）'!M799,IF($H799="骑将",'[4]配置系数（将领）'!M799,IF($H799="弓将",'[5]配置系数（将领）'!M799,"")))</f>
        <v/>
      </c>
      <c r="O799" s="206">
        <f t="shared" ca="1" si="49"/>
        <v>1</v>
      </c>
      <c r="Q799" s="208" t="str">
        <f ca="1">IF($H799="步将",'[3]配置系数（将领）'!P799,IF($H799="骑将",'[4]配置系数（将领）'!P799,IF($H799="弓将",'[5]配置系数（将领）'!P799,"")))</f>
        <v/>
      </c>
      <c r="R799" s="208" t="str">
        <f ca="1">IF($H799="步将",'[3]配置系数（将领）'!Q799,IF($H799="骑将",'[4]配置系数（将领）'!Q799,IF($H799="弓将",'[5]配置系数（将领）'!Q799,"")))</f>
        <v/>
      </c>
      <c r="S799" s="208">
        <f>IF($H799="步将",'[3]配置系数（将领）'!R799,IF($H799="骑将",'[4]配置系数（将领）'!R799,IF($H799="弓将",'[5]配置系数（将领）'!R799,"")))</f>
        <v>0</v>
      </c>
      <c r="T799" s="208">
        <f>IF($H799="步将",'[3]配置系数（将领）'!S799,IF($H799="骑将",'[4]配置系数（将领）'!S799,IF($H799="弓将",'[5]配置系数（将领）'!S799,"")))</f>
        <v>0</v>
      </c>
      <c r="U799" s="208" t="str">
        <f ca="1">IF($H799="步将",'[3]配置系数（将领）'!T799,IF($H799="骑将",'[4]配置系数（将领）'!T799,IF($H799="弓将",'[5]配置系数（将领）'!T799,"")))</f>
        <v/>
      </c>
      <c r="V799" s="206">
        <f t="shared" ca="1" si="50"/>
        <v>1</v>
      </c>
      <c r="X799" s="208" t="str">
        <f ca="1">IF($H799="步将",'[3]配置系数（将领）'!W799,IF($H799="骑将",'[4]配置系数（将领）'!W799,IF($H799="弓将",'[5]配置系数（将领）'!W799,"")))</f>
        <v/>
      </c>
      <c r="Y799" s="208" t="str">
        <f ca="1">IF($H799="步将",'[3]配置系数（将领）'!X799,IF($H799="骑将",'[4]配置系数（将领）'!X799,IF($H799="弓将",'[5]配置系数（将领）'!X799,"")))</f>
        <v/>
      </c>
      <c r="Z799" s="208">
        <f>IF($H799="步将",'[3]配置系数（将领）'!Y799,IF($H799="骑将",'[4]配置系数（将领）'!Y799,IF($H799="弓将",'[5]配置系数（将领）'!Y799,"")))</f>
        <v>0</v>
      </c>
      <c r="AA799" s="208">
        <f>IF($H799="步将",'[3]配置系数（将领）'!Z799,IF($H799="骑将",'[4]配置系数（将领）'!Z799,IF($H799="弓将",'[5]配置系数（将领）'!Z799,"")))</f>
        <v>0</v>
      </c>
      <c r="AB799" s="208" t="str">
        <f ca="1">IF($H799="步将",'[3]配置系数（将领）'!AA799,IF($H799="骑将",'[4]配置系数（将领）'!AA799,IF($H799="弓将",'[5]配置系数（将领）'!AA799,"")))</f>
        <v/>
      </c>
      <c r="AC799" s="206">
        <f t="shared" ca="1" si="51"/>
        <v>1</v>
      </c>
    </row>
    <row r="800" spans="3:29" x14ac:dyDescent="0.15">
      <c r="C800" s="107">
        <v>792</v>
      </c>
      <c r="D800" s="69">
        <f>IFERROR(MATCH(C800,索引!J:J,0),D799)</f>
        <v>68</v>
      </c>
      <c r="E800" s="69">
        <f t="shared" si="48"/>
        <v>13</v>
      </c>
      <c r="F800" s="69">
        <f>INDEX(索引!$F:$F,D800,1)</f>
        <v>10061</v>
      </c>
      <c r="G800" s="69" t="str">
        <f>INDEX(索引!$E:$E,D800,1)</f>
        <v>马钧</v>
      </c>
      <c r="H800" s="69" t="str">
        <f>INDEX(索引!$G:$G,D800,1)</f>
        <v>骑将</v>
      </c>
      <c r="J800" s="208" t="str">
        <f ca="1">IF($H800="步将",'[3]配置系数（将领）'!I800,IF($H800="骑将",'[4]配置系数（将领）'!I800,IF($H800="弓将",'[5]配置系数（将领）'!I800,"")))</f>
        <v/>
      </c>
      <c r="K800" s="208" t="str">
        <f ca="1">IF($H800="步将",'[3]配置系数（将领）'!J800,IF($H800="骑将",'[4]配置系数（将领）'!J800,IF($H800="弓将",'[5]配置系数（将领）'!J800,"")))</f>
        <v/>
      </c>
      <c r="L800" s="208">
        <f>IF($H800="步将",'[3]配置系数（将领）'!K800,IF($H800="骑将",'[4]配置系数（将领）'!K800,IF($H800="弓将",'[5]配置系数（将领）'!K800,"")))</f>
        <v>0</v>
      </c>
      <c r="M800" s="208">
        <f>IF($H800="步将",'[3]配置系数（将领）'!L800,IF($H800="骑将",'[4]配置系数（将领）'!L800,IF($H800="弓将",'[5]配置系数（将领）'!L800,"")))</f>
        <v>0</v>
      </c>
      <c r="N800" s="208" t="str">
        <f ca="1">IF($H800="步将",'[3]配置系数（将领）'!M800,IF($H800="骑将",'[4]配置系数（将领）'!M800,IF($H800="弓将",'[5]配置系数（将领）'!M800,"")))</f>
        <v/>
      </c>
      <c r="O800" s="206">
        <f t="shared" ca="1" si="49"/>
        <v>1</v>
      </c>
      <c r="Q800" s="208" t="str">
        <f ca="1">IF($H800="步将",'[3]配置系数（将领）'!P800,IF($H800="骑将",'[4]配置系数（将领）'!P800,IF($H800="弓将",'[5]配置系数（将领）'!P800,"")))</f>
        <v/>
      </c>
      <c r="R800" s="208" t="str">
        <f ca="1">IF($H800="步将",'[3]配置系数（将领）'!Q800,IF($H800="骑将",'[4]配置系数（将领）'!Q800,IF($H800="弓将",'[5]配置系数（将领）'!Q800,"")))</f>
        <v/>
      </c>
      <c r="S800" s="208">
        <f>IF($H800="步将",'[3]配置系数（将领）'!R800,IF($H800="骑将",'[4]配置系数（将领）'!R800,IF($H800="弓将",'[5]配置系数（将领）'!R800,"")))</f>
        <v>0</v>
      </c>
      <c r="T800" s="208">
        <f>IF($H800="步将",'[3]配置系数（将领）'!S800,IF($H800="骑将",'[4]配置系数（将领）'!S800,IF($H800="弓将",'[5]配置系数（将领）'!S800,"")))</f>
        <v>0</v>
      </c>
      <c r="U800" s="208" t="str">
        <f ca="1">IF($H800="步将",'[3]配置系数（将领）'!T800,IF($H800="骑将",'[4]配置系数（将领）'!T800,IF($H800="弓将",'[5]配置系数（将领）'!T800,"")))</f>
        <v/>
      </c>
      <c r="V800" s="206">
        <f t="shared" ca="1" si="50"/>
        <v>1</v>
      </c>
      <c r="X800" s="208" t="str">
        <f ca="1">IF($H800="步将",'[3]配置系数（将领）'!W800,IF($H800="骑将",'[4]配置系数（将领）'!W800,IF($H800="弓将",'[5]配置系数（将领）'!W800,"")))</f>
        <v/>
      </c>
      <c r="Y800" s="208" t="str">
        <f ca="1">IF($H800="步将",'[3]配置系数（将领）'!X800,IF($H800="骑将",'[4]配置系数（将领）'!X800,IF($H800="弓将",'[5]配置系数（将领）'!X800,"")))</f>
        <v/>
      </c>
      <c r="Z800" s="208">
        <f>IF($H800="步将",'[3]配置系数（将领）'!Y800,IF($H800="骑将",'[4]配置系数（将领）'!Y800,IF($H800="弓将",'[5]配置系数（将领）'!Y800,"")))</f>
        <v>0</v>
      </c>
      <c r="AA800" s="208">
        <f>IF($H800="步将",'[3]配置系数（将领）'!Z800,IF($H800="骑将",'[4]配置系数（将领）'!Z800,IF($H800="弓将",'[5]配置系数（将领）'!Z800,"")))</f>
        <v>0</v>
      </c>
      <c r="AB800" s="208" t="str">
        <f ca="1">IF($H800="步将",'[3]配置系数（将领）'!AA800,IF($H800="骑将",'[4]配置系数（将领）'!AA800,IF($H800="弓将",'[5]配置系数（将领）'!AA800,"")))</f>
        <v/>
      </c>
      <c r="AC800" s="206">
        <f t="shared" ca="1" si="51"/>
        <v>1</v>
      </c>
    </row>
    <row r="801" spans="3:29" x14ac:dyDescent="0.15">
      <c r="C801" s="107">
        <v>793</v>
      </c>
      <c r="D801" s="69">
        <f>IFERROR(MATCH(C801,索引!J:J,0),D800)</f>
        <v>68</v>
      </c>
      <c r="E801" s="69">
        <f t="shared" si="48"/>
        <v>14</v>
      </c>
      <c r="F801" s="69">
        <f>INDEX(索引!$F:$F,D801,1)</f>
        <v>10061</v>
      </c>
      <c r="G801" s="69" t="str">
        <f>INDEX(索引!$E:$E,D801,1)</f>
        <v>马钧</v>
      </c>
      <c r="H801" s="69" t="str">
        <f>INDEX(索引!$G:$G,D801,1)</f>
        <v>骑将</v>
      </c>
      <c r="J801" s="208" t="str">
        <f ca="1">IF($H801="步将",'[3]配置系数（将领）'!I801,IF($H801="骑将",'[4]配置系数（将领）'!I801,IF($H801="弓将",'[5]配置系数（将领）'!I801,"")))</f>
        <v/>
      </c>
      <c r="K801" s="208" t="str">
        <f ca="1">IF($H801="步将",'[3]配置系数（将领）'!J801,IF($H801="骑将",'[4]配置系数（将领）'!J801,IF($H801="弓将",'[5]配置系数（将领）'!J801,"")))</f>
        <v/>
      </c>
      <c r="L801" s="208">
        <f>IF($H801="步将",'[3]配置系数（将领）'!K801,IF($H801="骑将",'[4]配置系数（将领）'!K801,IF($H801="弓将",'[5]配置系数（将领）'!K801,"")))</f>
        <v>0</v>
      </c>
      <c r="M801" s="208">
        <f>IF($H801="步将",'[3]配置系数（将领）'!L801,IF($H801="骑将",'[4]配置系数（将领）'!L801,IF($H801="弓将",'[5]配置系数（将领）'!L801,"")))</f>
        <v>0</v>
      </c>
      <c r="N801" s="208" t="str">
        <f ca="1">IF($H801="步将",'[3]配置系数（将领）'!M801,IF($H801="骑将",'[4]配置系数（将领）'!M801,IF($H801="弓将",'[5]配置系数（将领）'!M801,"")))</f>
        <v/>
      </c>
      <c r="O801" s="206">
        <f t="shared" ca="1" si="49"/>
        <v>1</v>
      </c>
      <c r="Q801" s="208" t="str">
        <f ca="1">IF($H801="步将",'[3]配置系数（将领）'!P801,IF($H801="骑将",'[4]配置系数（将领）'!P801,IF($H801="弓将",'[5]配置系数（将领）'!P801,"")))</f>
        <v/>
      </c>
      <c r="R801" s="208" t="str">
        <f ca="1">IF($H801="步将",'[3]配置系数（将领）'!Q801,IF($H801="骑将",'[4]配置系数（将领）'!Q801,IF($H801="弓将",'[5]配置系数（将领）'!Q801,"")))</f>
        <v/>
      </c>
      <c r="S801" s="208">
        <f>IF($H801="步将",'[3]配置系数（将领）'!R801,IF($H801="骑将",'[4]配置系数（将领）'!R801,IF($H801="弓将",'[5]配置系数（将领）'!R801,"")))</f>
        <v>0</v>
      </c>
      <c r="T801" s="208">
        <f>IF($H801="步将",'[3]配置系数（将领）'!S801,IF($H801="骑将",'[4]配置系数（将领）'!S801,IF($H801="弓将",'[5]配置系数（将领）'!S801,"")))</f>
        <v>0</v>
      </c>
      <c r="U801" s="208" t="str">
        <f ca="1">IF($H801="步将",'[3]配置系数（将领）'!T801,IF($H801="骑将",'[4]配置系数（将领）'!T801,IF($H801="弓将",'[5]配置系数（将领）'!T801,"")))</f>
        <v/>
      </c>
      <c r="V801" s="206">
        <f t="shared" ca="1" si="50"/>
        <v>1</v>
      </c>
      <c r="X801" s="208" t="str">
        <f ca="1">IF($H801="步将",'[3]配置系数（将领）'!W801,IF($H801="骑将",'[4]配置系数（将领）'!W801,IF($H801="弓将",'[5]配置系数（将领）'!W801,"")))</f>
        <v/>
      </c>
      <c r="Y801" s="208" t="str">
        <f ca="1">IF($H801="步将",'[3]配置系数（将领）'!X801,IF($H801="骑将",'[4]配置系数（将领）'!X801,IF($H801="弓将",'[5]配置系数（将领）'!X801,"")))</f>
        <v/>
      </c>
      <c r="Z801" s="208">
        <f>IF($H801="步将",'[3]配置系数（将领）'!Y801,IF($H801="骑将",'[4]配置系数（将领）'!Y801,IF($H801="弓将",'[5]配置系数（将领）'!Y801,"")))</f>
        <v>0</v>
      </c>
      <c r="AA801" s="208">
        <f>IF($H801="步将",'[3]配置系数（将领）'!Z801,IF($H801="骑将",'[4]配置系数（将领）'!Z801,IF($H801="弓将",'[5]配置系数（将领）'!Z801,"")))</f>
        <v>0</v>
      </c>
      <c r="AB801" s="208" t="str">
        <f ca="1">IF($H801="步将",'[3]配置系数（将领）'!AA801,IF($H801="骑将",'[4]配置系数（将领）'!AA801,IF($H801="弓将",'[5]配置系数（将领）'!AA801,"")))</f>
        <v/>
      </c>
      <c r="AC801" s="206">
        <f t="shared" ca="1" si="51"/>
        <v>1</v>
      </c>
    </row>
    <row r="802" spans="3:29" x14ac:dyDescent="0.15">
      <c r="C802" s="107">
        <v>794</v>
      </c>
      <c r="D802" s="69">
        <f>IFERROR(MATCH(C802,索引!J:J,0),D801)</f>
        <v>68</v>
      </c>
      <c r="E802" s="69">
        <f t="shared" si="48"/>
        <v>15</v>
      </c>
      <c r="F802" s="69">
        <f>INDEX(索引!$F:$F,D802,1)</f>
        <v>10061</v>
      </c>
      <c r="G802" s="69" t="str">
        <f>INDEX(索引!$E:$E,D802,1)</f>
        <v>马钧</v>
      </c>
      <c r="H802" s="69" t="str">
        <f>INDEX(索引!$G:$G,D802,1)</f>
        <v>骑将</v>
      </c>
      <c r="J802" s="208" t="str">
        <f ca="1">IF($H802="步将",'[3]配置系数（将领）'!I802,IF($H802="骑将",'[4]配置系数（将领）'!I802,IF($H802="弓将",'[5]配置系数（将领）'!I802,"")))</f>
        <v/>
      </c>
      <c r="K802" s="208" t="str">
        <f ca="1">IF($H802="步将",'[3]配置系数（将领）'!J802,IF($H802="骑将",'[4]配置系数（将领）'!J802,IF($H802="弓将",'[5]配置系数（将领）'!J802,"")))</f>
        <v/>
      </c>
      <c r="L802" s="208">
        <f>IF($H802="步将",'[3]配置系数（将领）'!K802,IF($H802="骑将",'[4]配置系数（将领）'!K802,IF($H802="弓将",'[5]配置系数（将领）'!K802,"")))</f>
        <v>0</v>
      </c>
      <c r="M802" s="208">
        <f>IF($H802="步将",'[3]配置系数（将领）'!L802,IF($H802="骑将",'[4]配置系数（将领）'!L802,IF($H802="弓将",'[5]配置系数（将领）'!L802,"")))</f>
        <v>0</v>
      </c>
      <c r="N802" s="208" t="str">
        <f ca="1">IF($H802="步将",'[3]配置系数（将领）'!M802,IF($H802="骑将",'[4]配置系数（将领）'!M802,IF($H802="弓将",'[5]配置系数（将领）'!M802,"")))</f>
        <v/>
      </c>
      <c r="O802" s="206">
        <f t="shared" ca="1" si="49"/>
        <v>1</v>
      </c>
      <c r="Q802" s="208" t="str">
        <f ca="1">IF($H802="步将",'[3]配置系数（将领）'!P802,IF($H802="骑将",'[4]配置系数（将领）'!P802,IF($H802="弓将",'[5]配置系数（将领）'!P802,"")))</f>
        <v/>
      </c>
      <c r="R802" s="208" t="str">
        <f ca="1">IF($H802="步将",'[3]配置系数（将领）'!Q802,IF($H802="骑将",'[4]配置系数（将领）'!Q802,IF($H802="弓将",'[5]配置系数（将领）'!Q802,"")))</f>
        <v/>
      </c>
      <c r="S802" s="208">
        <f>IF($H802="步将",'[3]配置系数（将领）'!R802,IF($H802="骑将",'[4]配置系数（将领）'!R802,IF($H802="弓将",'[5]配置系数（将领）'!R802,"")))</f>
        <v>0</v>
      </c>
      <c r="T802" s="208">
        <f>IF($H802="步将",'[3]配置系数（将领）'!S802,IF($H802="骑将",'[4]配置系数（将领）'!S802,IF($H802="弓将",'[5]配置系数（将领）'!S802,"")))</f>
        <v>0</v>
      </c>
      <c r="U802" s="208" t="str">
        <f ca="1">IF($H802="步将",'[3]配置系数（将领）'!T802,IF($H802="骑将",'[4]配置系数（将领）'!T802,IF($H802="弓将",'[5]配置系数（将领）'!T802,"")))</f>
        <v/>
      </c>
      <c r="V802" s="206">
        <f t="shared" ca="1" si="50"/>
        <v>1</v>
      </c>
      <c r="X802" s="208" t="str">
        <f ca="1">IF($H802="步将",'[3]配置系数（将领）'!W802,IF($H802="骑将",'[4]配置系数（将领）'!W802,IF($H802="弓将",'[5]配置系数（将领）'!W802,"")))</f>
        <v/>
      </c>
      <c r="Y802" s="208" t="str">
        <f ca="1">IF($H802="步将",'[3]配置系数（将领）'!X802,IF($H802="骑将",'[4]配置系数（将领）'!X802,IF($H802="弓将",'[5]配置系数（将领）'!X802,"")))</f>
        <v/>
      </c>
      <c r="Z802" s="208">
        <f>IF($H802="步将",'[3]配置系数（将领）'!Y802,IF($H802="骑将",'[4]配置系数（将领）'!Y802,IF($H802="弓将",'[5]配置系数（将领）'!Y802,"")))</f>
        <v>0</v>
      </c>
      <c r="AA802" s="208">
        <f>IF($H802="步将",'[3]配置系数（将领）'!Z802,IF($H802="骑将",'[4]配置系数（将领）'!Z802,IF($H802="弓将",'[5]配置系数（将领）'!Z802,"")))</f>
        <v>0</v>
      </c>
      <c r="AB802" s="208" t="str">
        <f ca="1">IF($H802="步将",'[3]配置系数（将领）'!AA802,IF($H802="骑将",'[4]配置系数（将领）'!AA802,IF($H802="弓将",'[5]配置系数（将领）'!AA802,"")))</f>
        <v/>
      </c>
      <c r="AC802" s="206">
        <f t="shared" ca="1" si="51"/>
        <v>1</v>
      </c>
    </row>
    <row r="803" spans="3:29" x14ac:dyDescent="0.15">
      <c r="C803" s="107">
        <v>795</v>
      </c>
      <c r="D803" s="69">
        <f>IFERROR(MATCH(C803,索引!J:J,0),D802)</f>
        <v>69</v>
      </c>
      <c r="E803" s="69">
        <f t="shared" si="48"/>
        <v>1</v>
      </c>
      <c r="F803" s="69">
        <f>INDEX(索引!$F:$F,D803,1)</f>
        <v>10062</v>
      </c>
      <c r="G803" s="69" t="str">
        <f>INDEX(索引!$E:$E,D803,1)</f>
        <v>黄盖</v>
      </c>
      <c r="H803" s="69" t="str">
        <f>INDEX(索引!$G:$G,D803,1)</f>
        <v>骑将</v>
      </c>
      <c r="J803" s="208" t="str">
        <f ca="1">IF($H803="步将",'[3]配置系数（将领）'!I803,IF($H803="骑将",'[4]配置系数（将领）'!I803,IF($H803="弓将",'[5]配置系数（将领）'!I803,"")))</f>
        <v>1006200000101</v>
      </c>
      <c r="K803" s="208" t="str">
        <f ca="1">IF($H803="步将",'[3]配置系数（将领）'!J803,IF($H803="骑将",'[4]配置系数（将领）'!J803,IF($H803="弓将",'[5]配置系数（将领）'!J803,"")))</f>
        <v>普通攻击:对单体敌人造成{0}%的武力伤害</v>
      </c>
      <c r="L803" s="208">
        <f>IF($H803="步将",'[3]配置系数（将领）'!K803,IF($H803="骑将",'[4]配置系数（将领）'!K803,IF($H803="弓将",'[5]配置系数（将领）'!K803,"")))</f>
        <v>0</v>
      </c>
      <c r="M803" s="208">
        <f>IF($H803="步将",'[3]配置系数（将领）'!L803,IF($H803="骑将",'[4]配置系数（将领）'!L803,IF($H803="弓将",'[5]配置系数（将领）'!L803,"")))</f>
        <v>0</v>
      </c>
      <c r="N803" s="208" t="str">
        <f ca="1">IF($H803="步将",'[3]配置系数（将领）'!M803,IF($H803="骑将",'[4]配置系数（将领）'!M803,IF($H803="弓将",'[5]配置系数（将领）'!M803,"")))</f>
        <v>0.25+0.25+0.25+0.25+0.25+0.25+0.25+0.25+0.25+0.25+0.25+0.25+0.25+0.25+0.25+0.25+0.25</v>
      </c>
      <c r="O803" s="206">
        <f t="shared" ca="1" si="49"/>
        <v>100</v>
      </c>
      <c r="Q803" s="208" t="str">
        <f ca="1">IF($H803="步将",'[3]配置系数（将领）'!P803,IF($H803="骑将",'[4]配置系数（将领）'!P803,IF($H803="弓将",'[5]配置系数（将领）'!P803,"")))</f>
        <v/>
      </c>
      <c r="R803" s="208" t="str">
        <f ca="1">IF($H803="步将",'[3]配置系数（将领）'!Q803,IF($H803="骑将",'[4]配置系数（将领）'!Q803,IF($H803="弓将",'[5]配置系数（将领）'!Q803,"")))</f>
        <v/>
      </c>
      <c r="S803" s="208">
        <f>IF($H803="步将",'[3]配置系数（将领）'!R803,IF($H803="骑将",'[4]配置系数（将领）'!R803,IF($H803="弓将",'[5]配置系数（将领）'!R803,"")))</f>
        <v>0</v>
      </c>
      <c r="T803" s="208">
        <f>IF($H803="步将",'[3]配置系数（将领）'!S803,IF($H803="骑将",'[4]配置系数（将领）'!S803,IF($H803="弓将",'[5]配置系数（将领）'!S803,"")))</f>
        <v>0</v>
      </c>
      <c r="U803" s="208" t="str">
        <f ca="1">IF($H803="步将",'[3]配置系数（将领）'!T803,IF($H803="骑将",'[4]配置系数（将领）'!T803,IF($H803="弓将",'[5]配置系数（将领）'!T803,"")))</f>
        <v/>
      </c>
      <c r="V803" s="206">
        <f t="shared" ca="1" si="50"/>
        <v>1</v>
      </c>
      <c r="X803" s="208" t="str">
        <f ca="1">IF($H803="步将",'[3]配置系数（将领）'!W803,IF($H803="骑将",'[4]配置系数（将领）'!W803,IF($H803="弓将",'[5]配置系数（将领）'!W803,"")))</f>
        <v/>
      </c>
      <c r="Y803" s="208" t="str">
        <f ca="1">IF($H803="步将",'[3]配置系数（将领）'!X803,IF($H803="骑将",'[4]配置系数（将领）'!X803,IF($H803="弓将",'[5]配置系数（将领）'!X803,"")))</f>
        <v/>
      </c>
      <c r="Z803" s="208">
        <f>IF($H803="步将",'[3]配置系数（将领）'!Y803,IF($H803="骑将",'[4]配置系数（将领）'!Y803,IF($H803="弓将",'[5]配置系数（将领）'!Y803,"")))</f>
        <v>0</v>
      </c>
      <c r="AA803" s="208">
        <f>IF($H803="步将",'[3]配置系数（将领）'!Z803,IF($H803="骑将",'[4]配置系数（将领）'!Z803,IF($H803="弓将",'[5]配置系数（将领）'!Z803,"")))</f>
        <v>0</v>
      </c>
      <c r="AB803" s="208" t="str">
        <f ca="1">IF($H803="步将",'[3]配置系数（将领）'!AA803,IF($H803="骑将",'[4]配置系数（将领）'!AA803,IF($H803="弓将",'[5]配置系数（将领）'!AA803,"")))</f>
        <v/>
      </c>
      <c r="AC803" s="206">
        <f t="shared" ca="1" si="51"/>
        <v>1</v>
      </c>
    </row>
    <row r="804" spans="3:29" x14ac:dyDescent="0.15">
      <c r="C804" s="107">
        <v>796</v>
      </c>
      <c r="D804" s="69">
        <f>IFERROR(MATCH(C804,索引!J:J,0),D803)</f>
        <v>69</v>
      </c>
      <c r="E804" s="69">
        <f t="shared" si="48"/>
        <v>2</v>
      </c>
      <c r="F804" s="69">
        <f>INDEX(索引!$F:$F,D804,1)</f>
        <v>10062</v>
      </c>
      <c r="G804" s="69" t="str">
        <f>INDEX(索引!$E:$E,D804,1)</f>
        <v>黄盖</v>
      </c>
      <c r="H804" s="69" t="str">
        <f>INDEX(索引!$G:$G,D804,1)</f>
        <v>骑将</v>
      </c>
      <c r="J804" s="208" t="str">
        <f ca="1">IF($H804="步将",'[3]配置系数（将领）'!I804,IF($H804="骑将",'[4]配置系数（将领）'!I804,IF($H804="弓将",'[5]配置系数（将领）'!I804,"")))</f>
        <v>1006200000201</v>
      </c>
      <c r="K804" s="208" t="str">
        <f ca="1">IF($H804="步将",'[3]配置系数（将领）'!J804,IF($H804="骑将",'[4]配置系数（将领）'!J804,IF($H804="弓将",'[5]配置系数（将领）'!J804,"")))</f>
        <v>怒气技能:自身与统率的士兵永久增加自身攻击{0}%（可叠加）（可驱散），但黄盖损失5%当前生命值，所统率士兵也损失5%当前兵力。</v>
      </c>
      <c r="L804" s="208">
        <f>IF($H804="步将",'[3]配置系数（将领）'!K804,IF($H804="骑将",'[4]配置系数（将领）'!K804,IF($H804="弓将",'[5]配置系数（将领）'!K804,"")))</f>
        <v>0</v>
      </c>
      <c r="M804" s="208">
        <f>IF($H804="步将",'[3]配置系数（将领）'!L804,IF($H804="骑将",'[4]配置系数（将领）'!L804,IF($H804="弓将",'[5]配置系数（将领）'!L804,"")))</f>
        <v>0</v>
      </c>
      <c r="N804" s="208" t="str">
        <f ca="1">IF($H804="步将",'[3]配置系数（将领）'!M804,IF($H804="骑将",'[4]配置系数（将领）'!M804,IF($H804="弓将",'[5]配置系数（将领）'!M804,"")))</f>
        <v>0.26+0.28+0.3+0.32+0.34+0.36+0.38+0.4+0.42+0.44+0.46+0.48+0.5+0.52+0.54+0.56+0.58</v>
      </c>
      <c r="O804" s="206">
        <f t="shared" ca="1" si="49"/>
        <v>100</v>
      </c>
      <c r="Q804" s="208" t="str">
        <f ca="1">IF($H804="步将",'[3]配置系数（将领）'!P804,IF($H804="骑将",'[4]配置系数（将领）'!P804,IF($H804="弓将",'[5]配置系数（将领）'!P804,"")))</f>
        <v/>
      </c>
      <c r="R804" s="208" t="str">
        <f ca="1">IF($H804="步将",'[3]配置系数（将领）'!Q804,IF($H804="骑将",'[4]配置系数（将领）'!Q804,IF($H804="弓将",'[5]配置系数（将领）'!Q804,"")))</f>
        <v/>
      </c>
      <c r="S804" s="208">
        <f>IF($H804="步将",'[3]配置系数（将领）'!R804,IF($H804="骑将",'[4]配置系数（将领）'!R804,IF($H804="弓将",'[5]配置系数（将领）'!R804,"")))</f>
        <v>0</v>
      </c>
      <c r="T804" s="208">
        <f>IF($H804="步将",'[3]配置系数（将领）'!S804,IF($H804="骑将",'[4]配置系数（将领）'!S804,IF($H804="弓将",'[5]配置系数（将领）'!S804,"")))</f>
        <v>0</v>
      </c>
      <c r="U804" s="208" t="str">
        <f ca="1">IF($H804="步将",'[3]配置系数（将领）'!T804,IF($H804="骑将",'[4]配置系数（将领）'!T804,IF($H804="弓将",'[5]配置系数（将领）'!T804,"")))</f>
        <v/>
      </c>
      <c r="V804" s="206">
        <f t="shared" ca="1" si="50"/>
        <v>1</v>
      </c>
      <c r="X804" s="208" t="str">
        <f ca="1">IF($H804="步将",'[3]配置系数（将领）'!W804,IF($H804="骑将",'[4]配置系数（将领）'!W804,IF($H804="弓将",'[5]配置系数（将领）'!W804,"")))</f>
        <v/>
      </c>
      <c r="Y804" s="208" t="str">
        <f ca="1">IF($H804="步将",'[3]配置系数（将领）'!X804,IF($H804="骑将",'[4]配置系数（将领）'!X804,IF($H804="弓将",'[5]配置系数（将领）'!X804,"")))</f>
        <v/>
      </c>
      <c r="Z804" s="208">
        <f>IF($H804="步将",'[3]配置系数（将领）'!Y804,IF($H804="骑将",'[4]配置系数（将领）'!Y804,IF($H804="弓将",'[5]配置系数（将领）'!Y804,"")))</f>
        <v>0</v>
      </c>
      <c r="AA804" s="208">
        <f>IF($H804="步将",'[3]配置系数（将领）'!Z804,IF($H804="骑将",'[4]配置系数（将领）'!Z804,IF($H804="弓将",'[5]配置系数（将领）'!Z804,"")))</f>
        <v>0</v>
      </c>
      <c r="AB804" s="208" t="str">
        <f ca="1">IF($H804="步将",'[3]配置系数（将领）'!AA804,IF($H804="骑将",'[4]配置系数（将领）'!AA804,IF($H804="弓将",'[5]配置系数（将领）'!AA804,"")))</f>
        <v/>
      </c>
      <c r="AC804" s="206">
        <f t="shared" ca="1" si="51"/>
        <v>1</v>
      </c>
    </row>
    <row r="805" spans="3:29" x14ac:dyDescent="0.15">
      <c r="C805" s="107">
        <v>797</v>
      </c>
      <c r="D805" s="69">
        <f>IFERROR(MATCH(C805,索引!J:J,0),D804)</f>
        <v>69</v>
      </c>
      <c r="E805" s="69">
        <f t="shared" si="48"/>
        <v>3</v>
      </c>
      <c r="F805" s="69">
        <f>INDEX(索引!$F:$F,D805,1)</f>
        <v>10062</v>
      </c>
      <c r="G805" s="69" t="str">
        <f>INDEX(索引!$E:$E,D805,1)</f>
        <v>黄盖</v>
      </c>
      <c r="H805" s="69" t="str">
        <f>INDEX(索引!$G:$G,D805,1)</f>
        <v>骑将</v>
      </c>
      <c r="J805" s="208" t="str">
        <f ca="1">IF($H805="步将",'[3]配置系数（将领）'!I805,IF($H805="骑将",'[4]配置系数（将领）'!I805,IF($H805="弓将",'[5]配置系数（将领）'!I805,"")))</f>
        <v>1006200000202</v>
      </c>
      <c r="K805" s="208" t="str">
        <f ca="1">IF($H805="步将",'[3]配置系数（将领）'!J805,IF($H805="骑将",'[4]配置系数（将领）'!J805,IF($H805="弓将",'[5]配置系数（将领）'!J805,"")))</f>
        <v>怒气技能:自身与统率的士兵永久增加自身攻击{0}%（可叠加）（可驱散），但黄盖损失5%当前生命值，所统率士兵也损失5%当前兵力。</v>
      </c>
      <c r="L805" s="208">
        <f>IF($H805="步将",'[3]配置系数（将领）'!K805,IF($H805="骑将",'[4]配置系数（将领）'!K805,IF($H805="弓将",'[5]配置系数（将领）'!K805,"")))</f>
        <v>0</v>
      </c>
      <c r="M805" s="208">
        <f>IF($H805="步将",'[3]配置系数（将领）'!L805,IF($H805="骑将",'[4]配置系数（将领）'!L805,IF($H805="弓将",'[5]配置系数（将领）'!L805,"")))</f>
        <v>0</v>
      </c>
      <c r="N805" s="208" t="str">
        <f ca="1">IF($H805="步将",'[3]配置系数（将领）'!M805,IF($H805="骑将",'[4]配置系数（将领）'!M805,IF($H805="弓将",'[5]配置系数（将领）'!M805,"")))</f>
        <v>-0.05+-0.05+-0.05+-0.05+-0.05+-0.05+-0.05+-0.05+-0.05+-0.05+-0.05+-0.05+-0.05+-0.05+-0.05+-0.05+-0.05</v>
      </c>
      <c r="O805" s="206">
        <f t="shared" ca="1" si="49"/>
        <v>-1</v>
      </c>
      <c r="Q805" s="208" t="str">
        <f ca="1">IF($H805="步将",'[3]配置系数（将领）'!P805,IF($H805="骑将",'[4]配置系数（将领）'!P805,IF($H805="弓将",'[5]配置系数（将领）'!P805,"")))</f>
        <v/>
      </c>
      <c r="R805" s="208" t="str">
        <f ca="1">IF($H805="步将",'[3]配置系数（将领）'!Q805,IF($H805="骑将",'[4]配置系数（将领）'!Q805,IF($H805="弓将",'[5]配置系数（将领）'!Q805,"")))</f>
        <v/>
      </c>
      <c r="S805" s="208">
        <f>IF($H805="步将",'[3]配置系数（将领）'!R805,IF($H805="骑将",'[4]配置系数（将领）'!R805,IF($H805="弓将",'[5]配置系数（将领）'!R805,"")))</f>
        <v>0</v>
      </c>
      <c r="T805" s="208">
        <f>IF($H805="步将",'[3]配置系数（将领）'!S805,IF($H805="骑将",'[4]配置系数（将领）'!S805,IF($H805="弓将",'[5]配置系数（将领）'!S805,"")))</f>
        <v>0</v>
      </c>
      <c r="U805" s="208" t="str">
        <f ca="1">IF($H805="步将",'[3]配置系数（将领）'!T805,IF($H805="骑将",'[4]配置系数（将领）'!T805,IF($H805="弓将",'[5]配置系数（将领）'!T805,"")))</f>
        <v/>
      </c>
      <c r="V805" s="206">
        <f t="shared" ca="1" si="50"/>
        <v>1</v>
      </c>
      <c r="X805" s="208" t="str">
        <f ca="1">IF($H805="步将",'[3]配置系数（将领）'!W805,IF($H805="骑将",'[4]配置系数（将领）'!W805,IF($H805="弓将",'[5]配置系数（将领）'!W805,"")))</f>
        <v/>
      </c>
      <c r="Y805" s="208" t="str">
        <f ca="1">IF($H805="步将",'[3]配置系数（将领）'!X805,IF($H805="骑将",'[4]配置系数（将领）'!X805,IF($H805="弓将",'[5]配置系数（将领）'!X805,"")))</f>
        <v/>
      </c>
      <c r="Z805" s="208">
        <f>IF($H805="步将",'[3]配置系数（将领）'!Y805,IF($H805="骑将",'[4]配置系数（将领）'!Y805,IF($H805="弓将",'[5]配置系数（将领）'!Y805,"")))</f>
        <v>0</v>
      </c>
      <c r="AA805" s="208">
        <f>IF($H805="步将",'[3]配置系数（将领）'!Z805,IF($H805="骑将",'[4]配置系数（将领）'!Z805,IF($H805="弓将",'[5]配置系数（将领）'!Z805,"")))</f>
        <v>0</v>
      </c>
      <c r="AB805" s="208" t="str">
        <f ca="1">IF($H805="步将",'[3]配置系数（将领）'!AA805,IF($H805="骑将",'[4]配置系数（将领）'!AA805,IF($H805="弓将",'[5]配置系数（将领）'!AA805,"")))</f>
        <v/>
      </c>
      <c r="AC805" s="206">
        <f t="shared" ca="1" si="51"/>
        <v>1</v>
      </c>
    </row>
    <row r="806" spans="3:29" x14ac:dyDescent="0.15">
      <c r="C806" s="107">
        <v>798</v>
      </c>
      <c r="D806" s="69">
        <f>IFERROR(MATCH(C806,索引!J:J,0),D805)</f>
        <v>69</v>
      </c>
      <c r="E806" s="69">
        <f t="shared" si="48"/>
        <v>4</v>
      </c>
      <c r="F806" s="69">
        <f>INDEX(索引!$F:$F,D806,1)</f>
        <v>10062</v>
      </c>
      <c r="G806" s="69" t="str">
        <f>INDEX(索引!$E:$E,D806,1)</f>
        <v>黄盖</v>
      </c>
      <c r="H806" s="69" t="str">
        <f>INDEX(索引!$G:$G,D806,1)</f>
        <v>骑将</v>
      </c>
      <c r="J806" s="208" t="str">
        <f ca="1">IF($H806="步将",'[3]配置系数（将领）'!I806,IF($H806="骑将",'[4]配置系数（将领）'!I806,IF($H806="弓将",'[5]配置系数（将领）'!I806,"")))</f>
        <v>1006200000301</v>
      </c>
      <c r="K806" s="208" t="str">
        <f ca="1">IF($H806="步将",'[3]配置系数（将领）'!J806,IF($H806="骑将",'[4]配置系数（将领）'!J806,IF($H806="弓将",'[5]配置系数（将领）'!J806,"")))</f>
        <v>被动技能1:黄盖与统率的士兵，在生命值低于50%时，自身获得吸血效果{0}%，并且士兵在生命值低于20%时，自动对敌人生命值最低的敌人发动一次强力冲锋，造成{1}%攻击力的武力伤害，冲锋期间无敌。</v>
      </c>
      <c r="L806" s="208">
        <f>IF($H806="步将",'[3]配置系数（将领）'!K806,IF($H806="骑将",'[4]配置系数（将领）'!K806,IF($H806="弓将",'[5]配置系数（将领）'!K806,"")))</f>
        <v>0</v>
      </c>
      <c r="M806" s="208">
        <f>IF($H806="步将",'[3]配置系数（将领）'!L806,IF($H806="骑将",'[4]配置系数（将领）'!L806,IF($H806="弓将",'[5]配置系数（将领）'!L806,"")))</f>
        <v>0</v>
      </c>
      <c r="N806" s="208" t="str">
        <f ca="1">IF($H806="步将",'[3]配置系数（将领）'!M806,IF($H806="骑将",'[4]配置系数（将领）'!M806,IF($H806="弓将",'[5]配置系数（将领）'!M806,"")))</f>
        <v>0.32+0.35+0.38+0.41+0.44+0.47+0.5+0.53+0.56+0.59+0.62+0.65+0.68+0.71+0.74+0.77+0.8</v>
      </c>
      <c r="O806" s="206">
        <f t="shared" ca="1" si="49"/>
        <v>100</v>
      </c>
      <c r="Q806" s="208" t="str">
        <f ca="1">IF($H806="步将",'[3]配置系数（将领）'!P806,IF($H806="骑将",'[4]配置系数（将领）'!P806,IF($H806="弓将",'[5]配置系数（将领）'!P806,"")))</f>
        <v/>
      </c>
      <c r="R806" s="208" t="str">
        <f ca="1">IF($H806="步将",'[3]配置系数（将领）'!Q806,IF($H806="骑将",'[4]配置系数（将领）'!Q806,IF($H806="弓将",'[5]配置系数（将领）'!Q806,"")))</f>
        <v/>
      </c>
      <c r="S806" s="208">
        <f>IF($H806="步将",'[3]配置系数（将领）'!R806,IF($H806="骑将",'[4]配置系数（将领）'!R806,IF($H806="弓将",'[5]配置系数（将领）'!R806,"")))</f>
        <v>0</v>
      </c>
      <c r="T806" s="208">
        <f>IF($H806="步将",'[3]配置系数（将领）'!S806,IF($H806="骑将",'[4]配置系数（将领）'!S806,IF($H806="弓将",'[5]配置系数（将领）'!S806,"")))</f>
        <v>0</v>
      </c>
      <c r="U806" s="208" t="str">
        <f ca="1">IF($H806="步将",'[3]配置系数（将领）'!T806,IF($H806="骑将",'[4]配置系数（将领）'!T806,IF($H806="弓将",'[5]配置系数（将领）'!T806,"")))</f>
        <v/>
      </c>
      <c r="V806" s="206">
        <f t="shared" ca="1" si="50"/>
        <v>1</v>
      </c>
      <c r="X806" s="208" t="str">
        <f ca="1">IF($H806="步将",'[3]配置系数（将领）'!W806,IF($H806="骑将",'[4]配置系数（将领）'!W806,IF($H806="弓将",'[5]配置系数（将领）'!W806,"")))</f>
        <v/>
      </c>
      <c r="Y806" s="208" t="str">
        <f ca="1">IF($H806="步将",'[3]配置系数（将领）'!X806,IF($H806="骑将",'[4]配置系数（将领）'!X806,IF($H806="弓将",'[5]配置系数（将领）'!X806,"")))</f>
        <v/>
      </c>
      <c r="Z806" s="208">
        <f>IF($H806="步将",'[3]配置系数（将领）'!Y806,IF($H806="骑将",'[4]配置系数（将领）'!Y806,IF($H806="弓将",'[5]配置系数（将领）'!Y806,"")))</f>
        <v>0</v>
      </c>
      <c r="AA806" s="208">
        <f>IF($H806="步将",'[3]配置系数（将领）'!Z806,IF($H806="骑将",'[4]配置系数（将领）'!Z806,IF($H806="弓将",'[5]配置系数（将领）'!Z806,"")))</f>
        <v>0</v>
      </c>
      <c r="AB806" s="208" t="str">
        <f ca="1">IF($H806="步将",'[3]配置系数（将领）'!AA806,IF($H806="骑将",'[4]配置系数（将领）'!AA806,IF($H806="弓将",'[5]配置系数（将领）'!AA806,"")))</f>
        <v/>
      </c>
      <c r="AC806" s="206">
        <f t="shared" ca="1" si="51"/>
        <v>1</v>
      </c>
    </row>
    <row r="807" spans="3:29" x14ac:dyDescent="0.15">
      <c r="C807" s="107">
        <v>799</v>
      </c>
      <c r="D807" s="69">
        <f>IFERROR(MATCH(C807,索引!J:J,0),D806)</f>
        <v>69</v>
      </c>
      <c r="E807" s="69">
        <f t="shared" si="48"/>
        <v>5</v>
      </c>
      <c r="F807" s="69">
        <f>INDEX(索引!$F:$F,D807,1)</f>
        <v>10062</v>
      </c>
      <c r="G807" s="69" t="str">
        <f>INDEX(索引!$E:$E,D807,1)</f>
        <v>黄盖</v>
      </c>
      <c r="H807" s="69" t="str">
        <f>INDEX(索引!$G:$G,D807,1)</f>
        <v>骑将</v>
      </c>
      <c r="J807" s="208" t="str">
        <f ca="1">IF($H807="步将",'[3]配置系数（将领）'!I807,IF($H807="骑将",'[4]配置系数（将领）'!I807,IF($H807="弓将",'[5]配置系数（将领）'!I807,"")))</f>
        <v>1006200000302</v>
      </c>
      <c r="K807" s="208" t="str">
        <f ca="1">IF($H807="步将",'[3]配置系数（将领）'!J807,IF($H807="骑将",'[4]配置系数（将领）'!J807,IF($H807="弓将",'[5]配置系数（将领）'!J807,"")))</f>
        <v>被动技能1:黄盖与统率的士兵，在生命值低于50%时，自身获得吸血效果{0}%，并且士兵在生命值低于20%时，自动对敌人生命值最低的敌人发动一次强力冲锋，造成{1}%攻击力的武力伤害，冲锋期间无敌。</v>
      </c>
      <c r="L807" s="208">
        <f>IF($H807="步将",'[3]配置系数（将领）'!K807,IF($H807="骑将",'[4]配置系数（将领）'!K807,IF($H807="弓将",'[5]配置系数（将领）'!K807,"")))</f>
        <v>0</v>
      </c>
      <c r="M807" s="208">
        <f>IF($H807="步将",'[3]配置系数（将领）'!L807,IF($H807="骑将",'[4]配置系数（将领）'!L807,IF($H807="弓将",'[5]配置系数（将领）'!L807,"")))</f>
        <v>0</v>
      </c>
      <c r="N807" s="208" t="str">
        <f ca="1">IF($H807="步将",'[3]配置系数（将领）'!M807,IF($H807="骑将",'[4]配置系数（将领）'!M807,IF($H807="弓将",'[5]配置系数（将领）'!M807,"")))</f>
        <v>0.42+0.46+0.5+0.54+0.58+0.62+0.66+0.7+0.74+0.78+0.82+0.86+0.9+0.94+0.98+1.02+1.06</v>
      </c>
      <c r="O807" s="206">
        <f t="shared" ca="1" si="49"/>
        <v>100</v>
      </c>
      <c r="Q807" s="208" t="str">
        <f ca="1">IF($H807="步将",'[3]配置系数（将领）'!P807,IF($H807="骑将",'[4]配置系数（将领）'!P807,IF($H807="弓将",'[5]配置系数（将领）'!P807,"")))</f>
        <v/>
      </c>
      <c r="R807" s="208" t="str">
        <f ca="1">IF($H807="步将",'[3]配置系数（将领）'!Q807,IF($H807="骑将",'[4]配置系数（将领）'!Q807,IF($H807="弓将",'[5]配置系数（将领）'!Q807,"")))</f>
        <v/>
      </c>
      <c r="S807" s="208">
        <f>IF($H807="步将",'[3]配置系数（将领）'!R807,IF($H807="骑将",'[4]配置系数（将领）'!R807,IF($H807="弓将",'[5]配置系数（将领）'!R807,"")))</f>
        <v>0</v>
      </c>
      <c r="T807" s="208">
        <f>IF($H807="步将",'[3]配置系数（将领）'!S807,IF($H807="骑将",'[4]配置系数（将领）'!S807,IF($H807="弓将",'[5]配置系数（将领）'!S807,"")))</f>
        <v>0</v>
      </c>
      <c r="U807" s="208" t="str">
        <f ca="1">IF($H807="步将",'[3]配置系数（将领）'!T807,IF($H807="骑将",'[4]配置系数（将领）'!T807,IF($H807="弓将",'[5]配置系数（将领）'!T807,"")))</f>
        <v/>
      </c>
      <c r="V807" s="206">
        <f t="shared" ca="1" si="50"/>
        <v>1</v>
      </c>
      <c r="X807" s="208" t="str">
        <f ca="1">IF($H807="步将",'[3]配置系数（将领）'!W807,IF($H807="骑将",'[4]配置系数（将领）'!W807,IF($H807="弓将",'[5]配置系数（将领）'!W807,"")))</f>
        <v/>
      </c>
      <c r="Y807" s="208" t="str">
        <f ca="1">IF($H807="步将",'[3]配置系数（将领）'!X807,IF($H807="骑将",'[4]配置系数（将领）'!X807,IF($H807="弓将",'[5]配置系数（将领）'!X807,"")))</f>
        <v/>
      </c>
      <c r="Z807" s="208">
        <f>IF($H807="步将",'[3]配置系数（将领）'!Y807,IF($H807="骑将",'[4]配置系数（将领）'!Y807,IF($H807="弓将",'[5]配置系数（将领）'!Y807,"")))</f>
        <v>0</v>
      </c>
      <c r="AA807" s="208">
        <f>IF($H807="步将",'[3]配置系数（将领）'!Z807,IF($H807="骑将",'[4]配置系数（将领）'!Z807,IF($H807="弓将",'[5]配置系数（将领）'!Z807,"")))</f>
        <v>0</v>
      </c>
      <c r="AB807" s="208" t="str">
        <f ca="1">IF($H807="步将",'[3]配置系数（将领）'!AA807,IF($H807="骑将",'[4]配置系数（将领）'!AA807,IF($H807="弓将",'[5]配置系数（将领）'!AA807,"")))</f>
        <v/>
      </c>
      <c r="AC807" s="206">
        <f t="shared" ca="1" si="51"/>
        <v>1</v>
      </c>
    </row>
    <row r="808" spans="3:29" x14ac:dyDescent="0.15">
      <c r="C808" s="107">
        <v>800</v>
      </c>
      <c r="D808" s="69">
        <f>IFERROR(MATCH(C808,索引!J:J,0),D807)</f>
        <v>69</v>
      </c>
      <c r="E808" s="69">
        <f t="shared" si="48"/>
        <v>6</v>
      </c>
      <c r="F808" s="69">
        <f>INDEX(索引!$F:$F,D808,1)</f>
        <v>10062</v>
      </c>
      <c r="G808" s="69" t="str">
        <f>INDEX(索引!$E:$E,D808,1)</f>
        <v>黄盖</v>
      </c>
      <c r="H808" s="69" t="str">
        <f>INDEX(索引!$G:$G,D808,1)</f>
        <v>骑将</v>
      </c>
      <c r="J808" s="208" t="str">
        <f ca="1">IF($H808="步将",'[3]配置系数（将领）'!I808,IF($H808="骑将",'[4]配置系数（将领）'!I808,IF($H808="弓将",'[5]配置系数（将领）'!I808,"")))</f>
        <v>1006200000303</v>
      </c>
      <c r="K808" s="208" t="str">
        <f ca="1">IF($H808="步将",'[3]配置系数（将领）'!J808,IF($H808="骑将",'[4]配置系数（将领）'!J808,IF($H808="弓将",'[5]配置系数（将领）'!J808,"")))</f>
        <v>被动技能1:黄盖与统率的士兵，在生命值低于50%时，自身获得吸血效果{0}%，并且士兵在生命值低于20%时，自动对敌人生命值最低的敌人发动一次强力冲锋，造成{1}%攻击力的武力伤害，冲锋期间无敌。</v>
      </c>
      <c r="L808" s="208">
        <f>IF($H808="步将",'[3]配置系数（将领）'!K808,IF($H808="骑将",'[4]配置系数（将领）'!K808,IF($H808="弓将",'[5]配置系数（将领）'!K808,"")))</f>
        <v>0</v>
      </c>
      <c r="M808" s="208">
        <f>IF($H808="步将",'[3]配置系数（将领）'!L808,IF($H808="骑将",'[4]配置系数（将领）'!L808,IF($H808="弓将",'[5]配置系数（将领）'!L808,"")))</f>
        <v>0</v>
      </c>
      <c r="N808" s="208" t="str">
        <f ca="1">IF($H808="步将",'[3]配置系数（将领）'!M808,IF($H808="骑将",'[4]配置系数（将领）'!M808,IF($H808="弓将",'[5]配置系数（将领）'!M808,"")))</f>
        <v>0.42+0.46+0.5+0.54+0.58+0.62+0.66+0.7+0.74+0.78+0.82+0.86+0.9+0.94+0.98+1.02+1.06</v>
      </c>
      <c r="O808" s="206">
        <f t="shared" ca="1" si="49"/>
        <v>1</v>
      </c>
      <c r="Q808" s="208" t="str">
        <f ca="1">IF($H808="步将",'[3]配置系数（将领）'!P808,IF($H808="骑将",'[4]配置系数（将领）'!P808,IF($H808="弓将",'[5]配置系数（将领）'!P808,"")))</f>
        <v/>
      </c>
      <c r="R808" s="208" t="str">
        <f ca="1">IF($H808="步将",'[3]配置系数（将领）'!Q808,IF($H808="骑将",'[4]配置系数（将领）'!Q808,IF($H808="弓将",'[5]配置系数（将领）'!Q808,"")))</f>
        <v/>
      </c>
      <c r="S808" s="208">
        <f>IF($H808="步将",'[3]配置系数（将领）'!R808,IF($H808="骑将",'[4]配置系数（将领）'!R808,IF($H808="弓将",'[5]配置系数（将领）'!R808,"")))</f>
        <v>0</v>
      </c>
      <c r="T808" s="208">
        <f>IF($H808="步将",'[3]配置系数（将领）'!S808,IF($H808="骑将",'[4]配置系数（将领）'!S808,IF($H808="弓将",'[5]配置系数（将领）'!S808,"")))</f>
        <v>0</v>
      </c>
      <c r="U808" s="208" t="str">
        <f ca="1">IF($H808="步将",'[3]配置系数（将领）'!T808,IF($H808="骑将",'[4]配置系数（将领）'!T808,IF($H808="弓将",'[5]配置系数（将领）'!T808,"")))</f>
        <v/>
      </c>
      <c r="V808" s="206">
        <f t="shared" ca="1" si="50"/>
        <v>1</v>
      </c>
      <c r="X808" s="208" t="str">
        <f ca="1">IF($H808="步将",'[3]配置系数（将领）'!W808,IF($H808="骑将",'[4]配置系数（将领）'!W808,IF($H808="弓将",'[5]配置系数（将领）'!W808,"")))</f>
        <v/>
      </c>
      <c r="Y808" s="208" t="str">
        <f ca="1">IF($H808="步将",'[3]配置系数（将领）'!X808,IF($H808="骑将",'[4]配置系数（将领）'!X808,IF($H808="弓将",'[5]配置系数（将领）'!X808,"")))</f>
        <v/>
      </c>
      <c r="Z808" s="208">
        <f>IF($H808="步将",'[3]配置系数（将领）'!Y808,IF($H808="骑将",'[4]配置系数（将领）'!Y808,IF($H808="弓将",'[5]配置系数（将领）'!Y808,"")))</f>
        <v>0</v>
      </c>
      <c r="AA808" s="208">
        <f>IF($H808="步将",'[3]配置系数（将领）'!Z808,IF($H808="骑将",'[4]配置系数（将领）'!Z808,IF($H808="弓将",'[5]配置系数（将领）'!Z808,"")))</f>
        <v>0</v>
      </c>
      <c r="AB808" s="208" t="str">
        <f ca="1">IF($H808="步将",'[3]配置系数（将领）'!AA808,IF($H808="骑将",'[4]配置系数（将领）'!AA808,IF($H808="弓将",'[5]配置系数（将领）'!AA808,"")))</f>
        <v/>
      </c>
      <c r="AC808" s="206">
        <f t="shared" ca="1" si="51"/>
        <v>1</v>
      </c>
    </row>
    <row r="809" spans="3:29" x14ac:dyDescent="0.15">
      <c r="C809" s="107">
        <v>801</v>
      </c>
      <c r="D809" s="69">
        <f>IFERROR(MATCH(C809,索引!J:J,0),D808)</f>
        <v>69</v>
      </c>
      <c r="E809" s="69">
        <f t="shared" si="48"/>
        <v>7</v>
      </c>
      <c r="F809" s="69">
        <f>INDEX(索引!$F:$F,D809,1)</f>
        <v>10062</v>
      </c>
      <c r="G809" s="69" t="str">
        <f>INDEX(索引!$E:$E,D809,1)</f>
        <v>黄盖</v>
      </c>
      <c r="H809" s="69" t="str">
        <f>INDEX(索引!$G:$G,D809,1)</f>
        <v>骑将</v>
      </c>
      <c r="J809" s="208" t="str">
        <f ca="1">IF($H809="步将",'[3]配置系数（将领）'!I809,IF($H809="骑将",'[4]配置系数（将领）'!I809,IF($H809="弓将",'[5]配置系数（将领）'!I809,"")))</f>
        <v>1006200000401</v>
      </c>
      <c r="K809" s="208" t="str">
        <f ca="1">IF($H809="步将",'[3]配置系数（将领）'!J809,IF($H809="骑将",'[4]配置系数（将领）'!J809,IF($H809="弓将",'[5]配置系数（将领）'!J809,"")))</f>
        <v>被动技能2:自身与率领的骑兵/车兵开场进行一次冲锋，对撞击到的敌人造成自身攻击30%的武力伤害。</v>
      </c>
      <c r="L809" s="208">
        <f>IF($H809="步将",'[3]配置系数（将领）'!K809,IF($H809="骑将",'[4]配置系数（将领）'!K809,IF($H809="弓将",'[5]配置系数（将领）'!K809,"")))</f>
        <v>0</v>
      </c>
      <c r="M809" s="208">
        <f>IF($H809="步将",'[3]配置系数（将领）'!L809,IF($H809="骑将",'[4]配置系数（将领）'!L809,IF($H809="弓将",'[5]配置系数（将领）'!L809,"")))</f>
        <v>0</v>
      </c>
      <c r="N809" s="208" t="str">
        <f ca="1">IF($H809="步将",'[3]配置系数（将领）'!M809,IF($H809="骑将",'[4]配置系数（将领）'!M809,IF($H809="弓将",'[5]配置系数（将领）'!M809,"")))</f>
        <v>0.3+0.3+0.3+0.3+0.3+0.3+0.3+0.3+0.3+0.3+0.3+0.3+0.3+0.3+0.3+0.3+0.3</v>
      </c>
      <c r="O809" s="206">
        <f t="shared" ca="1" si="49"/>
        <v>1</v>
      </c>
      <c r="Q809" s="208" t="str">
        <f ca="1">IF($H809="步将",'[3]配置系数（将领）'!P809,IF($H809="骑将",'[4]配置系数（将领）'!P809,IF($H809="弓将",'[5]配置系数（将领）'!P809,"")))</f>
        <v/>
      </c>
      <c r="R809" s="208" t="str">
        <f ca="1">IF($H809="步将",'[3]配置系数（将领）'!Q809,IF($H809="骑将",'[4]配置系数（将领）'!Q809,IF($H809="弓将",'[5]配置系数（将领）'!Q809,"")))</f>
        <v/>
      </c>
      <c r="S809" s="208">
        <f>IF($H809="步将",'[3]配置系数（将领）'!R809,IF($H809="骑将",'[4]配置系数（将领）'!R809,IF($H809="弓将",'[5]配置系数（将领）'!R809,"")))</f>
        <v>0</v>
      </c>
      <c r="T809" s="208">
        <f>IF($H809="步将",'[3]配置系数（将领）'!S809,IF($H809="骑将",'[4]配置系数（将领）'!S809,IF($H809="弓将",'[5]配置系数（将领）'!S809,"")))</f>
        <v>0</v>
      </c>
      <c r="U809" s="208" t="str">
        <f ca="1">IF($H809="步将",'[3]配置系数（将领）'!T809,IF($H809="骑将",'[4]配置系数（将领）'!T809,IF($H809="弓将",'[5]配置系数（将领）'!T809,"")))</f>
        <v/>
      </c>
      <c r="V809" s="206">
        <f t="shared" ca="1" si="50"/>
        <v>1</v>
      </c>
      <c r="X809" s="208" t="str">
        <f ca="1">IF($H809="步将",'[3]配置系数（将领）'!W809,IF($H809="骑将",'[4]配置系数（将领）'!W809,IF($H809="弓将",'[5]配置系数（将领）'!W809,"")))</f>
        <v/>
      </c>
      <c r="Y809" s="208" t="str">
        <f ca="1">IF($H809="步将",'[3]配置系数（将领）'!X809,IF($H809="骑将",'[4]配置系数（将领）'!X809,IF($H809="弓将",'[5]配置系数（将领）'!X809,"")))</f>
        <v/>
      </c>
      <c r="Z809" s="208">
        <f>IF($H809="步将",'[3]配置系数（将领）'!Y809,IF($H809="骑将",'[4]配置系数（将领）'!Y809,IF($H809="弓将",'[5]配置系数（将领）'!Y809,"")))</f>
        <v>0</v>
      </c>
      <c r="AA809" s="208">
        <f>IF($H809="步将",'[3]配置系数（将领）'!Z809,IF($H809="骑将",'[4]配置系数（将领）'!Z809,IF($H809="弓将",'[5]配置系数（将领）'!Z809,"")))</f>
        <v>0</v>
      </c>
      <c r="AB809" s="208" t="str">
        <f ca="1">IF($H809="步将",'[3]配置系数（将领）'!AA809,IF($H809="骑将",'[4]配置系数（将领）'!AA809,IF($H809="弓将",'[5]配置系数（将领）'!AA809,"")))</f>
        <v/>
      </c>
      <c r="AC809" s="206">
        <f t="shared" ca="1" si="51"/>
        <v>1</v>
      </c>
    </row>
    <row r="810" spans="3:29" x14ac:dyDescent="0.15">
      <c r="C810" s="107">
        <v>802</v>
      </c>
      <c r="D810" s="69">
        <f>IFERROR(MATCH(C810,索引!J:J,0),D809)</f>
        <v>69</v>
      </c>
      <c r="E810" s="69">
        <f t="shared" si="48"/>
        <v>8</v>
      </c>
      <c r="F810" s="69">
        <f>INDEX(索引!$F:$F,D810,1)</f>
        <v>10062</v>
      </c>
      <c r="G810" s="69" t="str">
        <f>INDEX(索引!$E:$E,D810,1)</f>
        <v>黄盖</v>
      </c>
      <c r="H810" s="69" t="str">
        <f>INDEX(索引!$G:$G,D810,1)</f>
        <v>骑将</v>
      </c>
      <c r="J810" s="208" t="str">
        <f ca="1">IF($H810="步将",'[3]配置系数（将领）'!I810,IF($H810="骑将",'[4]配置系数（将领）'!I810,IF($H810="弓将",'[5]配置系数（将领）'!I810,"")))</f>
        <v>1006200000402</v>
      </c>
      <c r="K810" s="208" t="str">
        <f ca="1">IF($H810="步将",'[3]配置系数（将领）'!J810,IF($H810="骑将",'[4]配置系数（将领）'!J810,IF($H810="弓将",'[5]配置系数（将领）'!J810,"")))</f>
        <v>被动技能2:自身与率领的骑兵/车兵开场进行一次冲锋，对撞击到的敌人造成自身攻击30%的武力伤害。</v>
      </c>
      <c r="L810" s="208">
        <f>IF($H810="步将",'[3]配置系数（将领）'!K810,IF($H810="骑将",'[4]配置系数（将领）'!K810,IF($H810="弓将",'[5]配置系数（将领）'!K810,"")))</f>
        <v>0</v>
      </c>
      <c r="M810" s="208">
        <f>IF($H810="步将",'[3]配置系数（将领）'!L810,IF($H810="骑将",'[4]配置系数（将领）'!L810,IF($H810="弓将",'[5]配置系数（将领）'!L810,"")))</f>
        <v>0</v>
      </c>
      <c r="N810" s="208" t="str">
        <f ca="1">IF($H810="步将",'[3]配置系数（将领）'!M810,IF($H810="骑将",'[4]配置系数（将领）'!M810,IF($H810="弓将",'[5]配置系数（将领）'!M810,"")))</f>
        <v>0.3+0.3+0.3+0.3+0.3+0.3+0.3+0.3+0.3+0.3+0.3+0.3+0.3+0.3+0.3+0.3+0.3</v>
      </c>
      <c r="O810" s="206">
        <f t="shared" ca="1" si="49"/>
        <v>1</v>
      </c>
      <c r="Q810" s="208" t="str">
        <f ca="1">IF($H810="步将",'[3]配置系数（将领）'!P810,IF($H810="骑将",'[4]配置系数（将领）'!P810,IF($H810="弓将",'[5]配置系数（将领）'!P810,"")))</f>
        <v/>
      </c>
      <c r="R810" s="208" t="str">
        <f ca="1">IF($H810="步将",'[3]配置系数（将领）'!Q810,IF($H810="骑将",'[4]配置系数（将领）'!Q810,IF($H810="弓将",'[5]配置系数（将领）'!Q810,"")))</f>
        <v/>
      </c>
      <c r="S810" s="208">
        <f>IF($H810="步将",'[3]配置系数（将领）'!R810,IF($H810="骑将",'[4]配置系数（将领）'!R810,IF($H810="弓将",'[5]配置系数（将领）'!R810,"")))</f>
        <v>0</v>
      </c>
      <c r="T810" s="208">
        <f>IF($H810="步将",'[3]配置系数（将领）'!S810,IF($H810="骑将",'[4]配置系数（将领）'!S810,IF($H810="弓将",'[5]配置系数（将领）'!S810,"")))</f>
        <v>0</v>
      </c>
      <c r="U810" s="208" t="str">
        <f ca="1">IF($H810="步将",'[3]配置系数（将领）'!T810,IF($H810="骑将",'[4]配置系数（将领）'!T810,IF($H810="弓将",'[5]配置系数（将领）'!T810,"")))</f>
        <v/>
      </c>
      <c r="V810" s="206">
        <f t="shared" ca="1" si="50"/>
        <v>1</v>
      </c>
      <c r="X810" s="208" t="str">
        <f ca="1">IF($H810="步将",'[3]配置系数（将领）'!W810,IF($H810="骑将",'[4]配置系数（将领）'!W810,IF($H810="弓将",'[5]配置系数（将领）'!W810,"")))</f>
        <v/>
      </c>
      <c r="Y810" s="208" t="str">
        <f ca="1">IF($H810="步将",'[3]配置系数（将领）'!X810,IF($H810="骑将",'[4]配置系数（将领）'!X810,IF($H810="弓将",'[5]配置系数（将领）'!X810,"")))</f>
        <v/>
      </c>
      <c r="Z810" s="208">
        <f>IF($H810="步将",'[3]配置系数（将领）'!Y810,IF($H810="骑将",'[4]配置系数（将领）'!Y810,IF($H810="弓将",'[5]配置系数（将领）'!Y810,"")))</f>
        <v>0</v>
      </c>
      <c r="AA810" s="208">
        <f>IF($H810="步将",'[3]配置系数（将领）'!Z810,IF($H810="骑将",'[4]配置系数（将领）'!Z810,IF($H810="弓将",'[5]配置系数（将领）'!Z810,"")))</f>
        <v>0</v>
      </c>
      <c r="AB810" s="208" t="str">
        <f ca="1">IF($H810="步将",'[3]配置系数（将领）'!AA810,IF($H810="骑将",'[4]配置系数（将领）'!AA810,IF($H810="弓将",'[5]配置系数（将领）'!AA810,"")))</f>
        <v/>
      </c>
      <c r="AC810" s="206">
        <f t="shared" ca="1" si="51"/>
        <v>1</v>
      </c>
    </row>
    <row r="811" spans="3:29" x14ac:dyDescent="0.15">
      <c r="C811" s="107">
        <v>803</v>
      </c>
      <c r="D811" s="69">
        <f>IFERROR(MATCH(C811,索引!J:J,0),D810)</f>
        <v>69</v>
      </c>
      <c r="E811" s="69">
        <f t="shared" si="48"/>
        <v>9</v>
      </c>
      <c r="F811" s="69">
        <f>INDEX(索引!$F:$F,D811,1)</f>
        <v>10062</v>
      </c>
      <c r="G811" s="69" t="str">
        <f>INDEX(索引!$E:$E,D811,1)</f>
        <v>黄盖</v>
      </c>
      <c r="H811" s="69" t="str">
        <f>INDEX(索引!$G:$G,D811,1)</f>
        <v>骑将</v>
      </c>
      <c r="J811" s="208" t="str">
        <f ca="1">IF($H811="步将",'[3]配置系数（将领）'!I811,IF($H811="骑将",'[4]配置系数（将领）'!I811,IF($H811="弓将",'[5]配置系数（将领）'!I811,"")))</f>
        <v>1006200000501</v>
      </c>
      <c r="K811" s="208" t="str">
        <f ca="1">IF($H811="步将",'[3]配置系数（将领）'!J811,IF($H811="骑将",'[4]配置系数（将领）'!J811,IF($H811="弓将",'[5]配置系数（将领）'!J811,"")))</f>
        <v>被动技能3:千里奔袭，毕其功于一役，自身暴击伤害增加40%，韧性提升30%。</v>
      </c>
      <c r="L811" s="208">
        <f>IF($H811="步将",'[3]配置系数（将领）'!K811,IF($H811="骑将",'[4]配置系数（将领）'!K811,IF($H811="弓将",'[5]配置系数（将领）'!K811,"")))</f>
        <v>0</v>
      </c>
      <c r="M811" s="208">
        <f>IF($H811="步将",'[3]配置系数（将领）'!L811,IF($H811="骑将",'[4]配置系数（将领）'!L811,IF($H811="弓将",'[5]配置系数（将领）'!L811,"")))</f>
        <v>0</v>
      </c>
      <c r="N811" s="208" t="str">
        <f ca="1">IF($H811="步将",'[3]配置系数（将领）'!M811,IF($H811="骑将",'[4]配置系数（将领）'!M811,IF($H811="弓将",'[5]配置系数（将领）'!M811,"")))</f>
        <v>0.4+0.4+0.4+0.4+0.4+0.4+0.4+0.4+0.4+0.4+0.4+0.4+0.4+0.4+0.4+0.4+0.4</v>
      </c>
      <c r="O811" s="206">
        <f t="shared" ca="1" si="49"/>
        <v>1</v>
      </c>
      <c r="Q811" s="208" t="str">
        <f ca="1">IF($H811="步将",'[3]配置系数（将领）'!P811,IF($H811="骑将",'[4]配置系数（将领）'!P811,IF($H811="弓将",'[5]配置系数（将领）'!P811,"")))</f>
        <v/>
      </c>
      <c r="R811" s="208" t="str">
        <f ca="1">IF($H811="步将",'[3]配置系数（将领）'!Q811,IF($H811="骑将",'[4]配置系数（将领）'!Q811,IF($H811="弓将",'[5]配置系数（将领）'!Q811,"")))</f>
        <v/>
      </c>
      <c r="S811" s="208">
        <f>IF($H811="步将",'[3]配置系数（将领）'!R811,IF($H811="骑将",'[4]配置系数（将领）'!R811,IF($H811="弓将",'[5]配置系数（将领）'!R811,"")))</f>
        <v>0</v>
      </c>
      <c r="T811" s="208">
        <f>IF($H811="步将",'[3]配置系数（将领）'!S811,IF($H811="骑将",'[4]配置系数（将领）'!S811,IF($H811="弓将",'[5]配置系数（将领）'!S811,"")))</f>
        <v>0</v>
      </c>
      <c r="U811" s="208" t="str">
        <f ca="1">IF($H811="步将",'[3]配置系数（将领）'!T811,IF($H811="骑将",'[4]配置系数（将领）'!T811,IF($H811="弓将",'[5]配置系数（将领）'!T811,"")))</f>
        <v/>
      </c>
      <c r="V811" s="206">
        <f t="shared" ca="1" si="50"/>
        <v>1</v>
      </c>
      <c r="X811" s="208" t="str">
        <f ca="1">IF($H811="步将",'[3]配置系数（将领）'!W811,IF($H811="骑将",'[4]配置系数（将领）'!W811,IF($H811="弓将",'[5]配置系数（将领）'!W811,"")))</f>
        <v/>
      </c>
      <c r="Y811" s="208" t="str">
        <f ca="1">IF($H811="步将",'[3]配置系数（将领）'!X811,IF($H811="骑将",'[4]配置系数（将领）'!X811,IF($H811="弓将",'[5]配置系数（将领）'!X811,"")))</f>
        <v/>
      </c>
      <c r="Z811" s="208">
        <f>IF($H811="步将",'[3]配置系数（将领）'!Y811,IF($H811="骑将",'[4]配置系数（将领）'!Y811,IF($H811="弓将",'[5]配置系数（将领）'!Y811,"")))</f>
        <v>0</v>
      </c>
      <c r="AA811" s="208">
        <f>IF($H811="步将",'[3]配置系数（将领）'!Z811,IF($H811="骑将",'[4]配置系数（将领）'!Z811,IF($H811="弓将",'[5]配置系数（将领）'!Z811,"")))</f>
        <v>0</v>
      </c>
      <c r="AB811" s="208" t="str">
        <f ca="1">IF($H811="步将",'[3]配置系数（将领）'!AA811,IF($H811="骑将",'[4]配置系数（将领）'!AA811,IF($H811="弓将",'[5]配置系数（将领）'!AA811,"")))</f>
        <v/>
      </c>
      <c r="AC811" s="206">
        <f t="shared" ca="1" si="51"/>
        <v>1</v>
      </c>
    </row>
    <row r="812" spans="3:29" x14ac:dyDescent="0.15">
      <c r="C812" s="107">
        <v>804</v>
      </c>
      <c r="D812" s="69">
        <f>IFERROR(MATCH(C812,索引!J:J,0),D811)</f>
        <v>69</v>
      </c>
      <c r="E812" s="69">
        <f t="shared" si="48"/>
        <v>10</v>
      </c>
      <c r="F812" s="69">
        <f>INDEX(索引!$F:$F,D812,1)</f>
        <v>10062</v>
      </c>
      <c r="G812" s="69" t="str">
        <f>INDEX(索引!$E:$E,D812,1)</f>
        <v>黄盖</v>
      </c>
      <c r="H812" s="69" t="str">
        <f>INDEX(索引!$G:$G,D812,1)</f>
        <v>骑将</v>
      </c>
      <c r="J812" s="208" t="str">
        <f ca="1">IF($H812="步将",'[3]配置系数（将领）'!I812,IF($H812="骑将",'[4]配置系数（将领）'!I812,IF($H812="弓将",'[5]配置系数（将领）'!I812,"")))</f>
        <v>1006200000502</v>
      </c>
      <c r="K812" s="208" t="str">
        <f ca="1">IF($H812="步将",'[3]配置系数（将领）'!J812,IF($H812="骑将",'[4]配置系数（将领）'!J812,IF($H812="弓将",'[5]配置系数（将领）'!J812,"")))</f>
        <v>被动技能3:千里奔袭，毕其功于一役，自身暴击伤害增加40%，韧性提升30%。</v>
      </c>
      <c r="L812" s="208">
        <f>IF($H812="步将",'[3]配置系数（将领）'!K812,IF($H812="骑将",'[4]配置系数（将领）'!K812,IF($H812="弓将",'[5]配置系数（将领）'!K812,"")))</f>
        <v>0</v>
      </c>
      <c r="M812" s="208">
        <f>IF($H812="步将",'[3]配置系数（将领）'!L812,IF($H812="骑将",'[4]配置系数（将领）'!L812,IF($H812="弓将",'[5]配置系数（将领）'!L812,"")))</f>
        <v>0</v>
      </c>
      <c r="N812" s="208" t="str">
        <f ca="1">IF($H812="步将",'[3]配置系数（将领）'!M812,IF($H812="骑将",'[4]配置系数（将领）'!M812,IF($H812="弓将",'[5]配置系数（将领）'!M812,"")))</f>
        <v>0.3+0.3+0.3+0.3+0.3+0.3+0.3+0.3+0.3+0.3+0.3+0.3+0.3+0.3+0.3+0.3+0.3</v>
      </c>
      <c r="O812" s="206">
        <f t="shared" ca="1" si="49"/>
        <v>1</v>
      </c>
      <c r="Q812" s="208" t="str">
        <f ca="1">IF($H812="步将",'[3]配置系数（将领）'!P812,IF($H812="骑将",'[4]配置系数（将领）'!P812,IF($H812="弓将",'[5]配置系数（将领）'!P812,"")))</f>
        <v/>
      </c>
      <c r="R812" s="208" t="str">
        <f ca="1">IF($H812="步将",'[3]配置系数（将领）'!Q812,IF($H812="骑将",'[4]配置系数（将领）'!Q812,IF($H812="弓将",'[5]配置系数（将领）'!Q812,"")))</f>
        <v/>
      </c>
      <c r="S812" s="208">
        <f>IF($H812="步将",'[3]配置系数（将领）'!R812,IF($H812="骑将",'[4]配置系数（将领）'!R812,IF($H812="弓将",'[5]配置系数（将领）'!R812,"")))</f>
        <v>0</v>
      </c>
      <c r="T812" s="208">
        <f>IF($H812="步将",'[3]配置系数（将领）'!S812,IF($H812="骑将",'[4]配置系数（将领）'!S812,IF($H812="弓将",'[5]配置系数（将领）'!S812,"")))</f>
        <v>0</v>
      </c>
      <c r="U812" s="208" t="str">
        <f ca="1">IF($H812="步将",'[3]配置系数（将领）'!T812,IF($H812="骑将",'[4]配置系数（将领）'!T812,IF($H812="弓将",'[5]配置系数（将领）'!T812,"")))</f>
        <v/>
      </c>
      <c r="V812" s="206">
        <f t="shared" ca="1" si="50"/>
        <v>1</v>
      </c>
      <c r="X812" s="208" t="str">
        <f ca="1">IF($H812="步将",'[3]配置系数（将领）'!W812,IF($H812="骑将",'[4]配置系数（将领）'!W812,IF($H812="弓将",'[5]配置系数（将领）'!W812,"")))</f>
        <v/>
      </c>
      <c r="Y812" s="208" t="str">
        <f ca="1">IF($H812="步将",'[3]配置系数（将领）'!X812,IF($H812="骑将",'[4]配置系数（将领）'!X812,IF($H812="弓将",'[5]配置系数（将领）'!X812,"")))</f>
        <v/>
      </c>
      <c r="Z812" s="208">
        <f>IF($H812="步将",'[3]配置系数（将领）'!Y812,IF($H812="骑将",'[4]配置系数（将领）'!Y812,IF($H812="弓将",'[5]配置系数（将领）'!Y812,"")))</f>
        <v>0</v>
      </c>
      <c r="AA812" s="208">
        <f>IF($H812="步将",'[3]配置系数（将领）'!Z812,IF($H812="骑将",'[4]配置系数（将领）'!Z812,IF($H812="弓将",'[5]配置系数（将领）'!Z812,"")))</f>
        <v>0</v>
      </c>
      <c r="AB812" s="208" t="str">
        <f ca="1">IF($H812="步将",'[3]配置系数（将领）'!AA812,IF($H812="骑将",'[4]配置系数（将领）'!AA812,IF($H812="弓将",'[5]配置系数（将领）'!AA812,"")))</f>
        <v/>
      </c>
      <c r="AC812" s="206">
        <f t="shared" ca="1" si="51"/>
        <v>1</v>
      </c>
    </row>
    <row r="813" spans="3:29" x14ac:dyDescent="0.15">
      <c r="C813" s="107">
        <v>805</v>
      </c>
      <c r="D813" s="69">
        <f>IFERROR(MATCH(C813,索引!J:J,0),D812)</f>
        <v>69</v>
      </c>
      <c r="E813" s="69">
        <f t="shared" si="48"/>
        <v>11</v>
      </c>
      <c r="F813" s="69">
        <f>INDEX(索引!$F:$F,D813,1)</f>
        <v>10062</v>
      </c>
      <c r="G813" s="69" t="str">
        <f>INDEX(索引!$E:$E,D813,1)</f>
        <v>黄盖</v>
      </c>
      <c r="H813" s="69" t="str">
        <f>INDEX(索引!$G:$G,D813,1)</f>
        <v>骑将</v>
      </c>
      <c r="J813" s="208" t="str">
        <f ca="1">IF($H813="步将",'[3]配置系数（将领）'!I813,IF($H813="骑将",'[4]配置系数（将领）'!I813,IF($H813="弓将",'[5]配置系数（将领）'!I813,"")))</f>
        <v/>
      </c>
      <c r="K813" s="208" t="str">
        <f ca="1">IF($H813="步将",'[3]配置系数（将领）'!J813,IF($H813="骑将",'[4]配置系数（将领）'!J813,IF($H813="弓将",'[5]配置系数（将领）'!J813,"")))</f>
        <v/>
      </c>
      <c r="L813" s="208">
        <f>IF($H813="步将",'[3]配置系数（将领）'!K813,IF($H813="骑将",'[4]配置系数（将领）'!K813,IF($H813="弓将",'[5]配置系数（将领）'!K813,"")))</f>
        <v>0</v>
      </c>
      <c r="M813" s="208">
        <f>IF($H813="步将",'[3]配置系数（将领）'!L813,IF($H813="骑将",'[4]配置系数（将领）'!L813,IF($H813="弓将",'[5]配置系数（将领）'!L813,"")))</f>
        <v>0</v>
      </c>
      <c r="N813" s="208" t="str">
        <f ca="1">IF($H813="步将",'[3]配置系数（将领）'!M813,IF($H813="骑将",'[4]配置系数（将领）'!M813,IF($H813="弓将",'[5]配置系数（将领）'!M813,"")))</f>
        <v/>
      </c>
      <c r="O813" s="206">
        <f t="shared" ca="1" si="49"/>
        <v>1</v>
      </c>
      <c r="Q813" s="208" t="str">
        <f ca="1">IF($H813="步将",'[3]配置系数（将领）'!P813,IF($H813="骑将",'[4]配置系数（将领）'!P813,IF($H813="弓将",'[5]配置系数（将领）'!P813,"")))</f>
        <v/>
      </c>
      <c r="R813" s="208" t="str">
        <f ca="1">IF($H813="步将",'[3]配置系数（将领）'!Q813,IF($H813="骑将",'[4]配置系数（将领）'!Q813,IF($H813="弓将",'[5]配置系数（将领）'!Q813,"")))</f>
        <v/>
      </c>
      <c r="S813" s="208">
        <f>IF($H813="步将",'[3]配置系数（将领）'!R813,IF($H813="骑将",'[4]配置系数（将领）'!R813,IF($H813="弓将",'[5]配置系数（将领）'!R813,"")))</f>
        <v>0</v>
      </c>
      <c r="T813" s="208">
        <f>IF($H813="步将",'[3]配置系数（将领）'!S813,IF($H813="骑将",'[4]配置系数（将领）'!S813,IF($H813="弓将",'[5]配置系数（将领）'!S813,"")))</f>
        <v>0</v>
      </c>
      <c r="U813" s="208" t="str">
        <f ca="1">IF($H813="步将",'[3]配置系数（将领）'!T813,IF($H813="骑将",'[4]配置系数（将领）'!T813,IF($H813="弓将",'[5]配置系数（将领）'!T813,"")))</f>
        <v/>
      </c>
      <c r="V813" s="206">
        <f t="shared" ca="1" si="50"/>
        <v>1</v>
      </c>
      <c r="X813" s="208" t="str">
        <f ca="1">IF($H813="步将",'[3]配置系数（将领）'!W813,IF($H813="骑将",'[4]配置系数（将领）'!W813,IF($H813="弓将",'[5]配置系数（将领）'!W813,"")))</f>
        <v/>
      </c>
      <c r="Y813" s="208" t="str">
        <f ca="1">IF($H813="步将",'[3]配置系数（将领）'!X813,IF($H813="骑将",'[4]配置系数（将领）'!X813,IF($H813="弓将",'[5]配置系数（将领）'!X813,"")))</f>
        <v/>
      </c>
      <c r="Z813" s="208">
        <f>IF($H813="步将",'[3]配置系数（将领）'!Y813,IF($H813="骑将",'[4]配置系数（将领）'!Y813,IF($H813="弓将",'[5]配置系数（将领）'!Y813,"")))</f>
        <v>0</v>
      </c>
      <c r="AA813" s="208">
        <f>IF($H813="步将",'[3]配置系数（将领）'!Z813,IF($H813="骑将",'[4]配置系数（将领）'!Z813,IF($H813="弓将",'[5]配置系数（将领）'!Z813,"")))</f>
        <v>0</v>
      </c>
      <c r="AB813" s="208" t="str">
        <f ca="1">IF($H813="步将",'[3]配置系数（将领）'!AA813,IF($H813="骑将",'[4]配置系数（将领）'!AA813,IF($H813="弓将",'[5]配置系数（将领）'!AA813,"")))</f>
        <v/>
      </c>
      <c r="AC813" s="206">
        <f t="shared" ca="1" si="51"/>
        <v>1</v>
      </c>
    </row>
    <row r="814" spans="3:29" x14ac:dyDescent="0.15">
      <c r="C814" s="107">
        <v>806</v>
      </c>
      <c r="D814" s="69">
        <f>IFERROR(MATCH(C814,索引!J:J,0),D813)</f>
        <v>69</v>
      </c>
      <c r="E814" s="69">
        <f t="shared" si="48"/>
        <v>12</v>
      </c>
      <c r="F814" s="69">
        <f>INDEX(索引!$F:$F,D814,1)</f>
        <v>10062</v>
      </c>
      <c r="G814" s="69" t="str">
        <f>INDEX(索引!$E:$E,D814,1)</f>
        <v>黄盖</v>
      </c>
      <c r="H814" s="69" t="str">
        <f>INDEX(索引!$G:$G,D814,1)</f>
        <v>骑将</v>
      </c>
      <c r="J814" s="208" t="str">
        <f ca="1">IF($H814="步将",'[3]配置系数（将领）'!I814,IF($H814="骑将",'[4]配置系数（将领）'!I814,IF($H814="弓将",'[5]配置系数（将领）'!I814,"")))</f>
        <v/>
      </c>
      <c r="K814" s="208" t="str">
        <f ca="1">IF($H814="步将",'[3]配置系数（将领）'!J814,IF($H814="骑将",'[4]配置系数（将领）'!J814,IF($H814="弓将",'[5]配置系数（将领）'!J814,"")))</f>
        <v/>
      </c>
      <c r="L814" s="208">
        <f>IF($H814="步将",'[3]配置系数（将领）'!K814,IF($H814="骑将",'[4]配置系数（将领）'!K814,IF($H814="弓将",'[5]配置系数（将领）'!K814,"")))</f>
        <v>0</v>
      </c>
      <c r="M814" s="208">
        <f>IF($H814="步将",'[3]配置系数（将领）'!L814,IF($H814="骑将",'[4]配置系数（将领）'!L814,IF($H814="弓将",'[5]配置系数（将领）'!L814,"")))</f>
        <v>0</v>
      </c>
      <c r="N814" s="208" t="str">
        <f ca="1">IF($H814="步将",'[3]配置系数（将领）'!M814,IF($H814="骑将",'[4]配置系数（将领）'!M814,IF($H814="弓将",'[5]配置系数（将领）'!M814,"")))</f>
        <v/>
      </c>
      <c r="O814" s="206">
        <f t="shared" ca="1" si="49"/>
        <v>1</v>
      </c>
      <c r="Q814" s="208" t="str">
        <f ca="1">IF($H814="步将",'[3]配置系数（将领）'!P814,IF($H814="骑将",'[4]配置系数（将领）'!P814,IF($H814="弓将",'[5]配置系数（将领）'!P814,"")))</f>
        <v/>
      </c>
      <c r="R814" s="208" t="str">
        <f ca="1">IF($H814="步将",'[3]配置系数（将领）'!Q814,IF($H814="骑将",'[4]配置系数（将领）'!Q814,IF($H814="弓将",'[5]配置系数（将领）'!Q814,"")))</f>
        <v/>
      </c>
      <c r="S814" s="208">
        <f>IF($H814="步将",'[3]配置系数（将领）'!R814,IF($H814="骑将",'[4]配置系数（将领）'!R814,IF($H814="弓将",'[5]配置系数（将领）'!R814,"")))</f>
        <v>0</v>
      </c>
      <c r="T814" s="208">
        <f>IF($H814="步将",'[3]配置系数（将领）'!S814,IF($H814="骑将",'[4]配置系数（将领）'!S814,IF($H814="弓将",'[5]配置系数（将领）'!S814,"")))</f>
        <v>0</v>
      </c>
      <c r="U814" s="208" t="str">
        <f ca="1">IF($H814="步将",'[3]配置系数（将领）'!T814,IF($H814="骑将",'[4]配置系数（将领）'!T814,IF($H814="弓将",'[5]配置系数（将领）'!T814,"")))</f>
        <v/>
      </c>
      <c r="V814" s="206">
        <f t="shared" ca="1" si="50"/>
        <v>1</v>
      </c>
      <c r="X814" s="208" t="str">
        <f ca="1">IF($H814="步将",'[3]配置系数（将领）'!W814,IF($H814="骑将",'[4]配置系数（将领）'!W814,IF($H814="弓将",'[5]配置系数（将领）'!W814,"")))</f>
        <v/>
      </c>
      <c r="Y814" s="208" t="str">
        <f ca="1">IF($H814="步将",'[3]配置系数（将领）'!X814,IF($H814="骑将",'[4]配置系数（将领）'!X814,IF($H814="弓将",'[5]配置系数（将领）'!X814,"")))</f>
        <v/>
      </c>
      <c r="Z814" s="208">
        <f>IF($H814="步将",'[3]配置系数（将领）'!Y814,IF($H814="骑将",'[4]配置系数（将领）'!Y814,IF($H814="弓将",'[5]配置系数（将领）'!Y814,"")))</f>
        <v>0</v>
      </c>
      <c r="AA814" s="208">
        <f>IF($H814="步将",'[3]配置系数（将领）'!Z814,IF($H814="骑将",'[4]配置系数（将领）'!Z814,IF($H814="弓将",'[5]配置系数（将领）'!Z814,"")))</f>
        <v>0</v>
      </c>
      <c r="AB814" s="208" t="str">
        <f ca="1">IF($H814="步将",'[3]配置系数（将领）'!AA814,IF($H814="骑将",'[4]配置系数（将领）'!AA814,IF($H814="弓将",'[5]配置系数（将领）'!AA814,"")))</f>
        <v/>
      </c>
      <c r="AC814" s="206">
        <f t="shared" ca="1" si="51"/>
        <v>1</v>
      </c>
    </row>
    <row r="815" spans="3:29" x14ac:dyDescent="0.15">
      <c r="C815" s="107">
        <v>807</v>
      </c>
      <c r="D815" s="69">
        <f>IFERROR(MATCH(C815,索引!J:J,0),D814)</f>
        <v>69</v>
      </c>
      <c r="E815" s="69">
        <f t="shared" si="48"/>
        <v>13</v>
      </c>
      <c r="F815" s="69">
        <f>INDEX(索引!$F:$F,D815,1)</f>
        <v>10062</v>
      </c>
      <c r="G815" s="69" t="str">
        <f>INDEX(索引!$E:$E,D815,1)</f>
        <v>黄盖</v>
      </c>
      <c r="H815" s="69" t="str">
        <f>INDEX(索引!$G:$G,D815,1)</f>
        <v>骑将</v>
      </c>
      <c r="J815" s="208" t="str">
        <f ca="1">IF($H815="步将",'[3]配置系数（将领）'!I815,IF($H815="骑将",'[4]配置系数（将领）'!I815,IF($H815="弓将",'[5]配置系数（将领）'!I815,"")))</f>
        <v/>
      </c>
      <c r="K815" s="208" t="str">
        <f ca="1">IF($H815="步将",'[3]配置系数（将领）'!J815,IF($H815="骑将",'[4]配置系数（将领）'!J815,IF($H815="弓将",'[5]配置系数（将领）'!J815,"")))</f>
        <v/>
      </c>
      <c r="L815" s="208">
        <f>IF($H815="步将",'[3]配置系数（将领）'!K815,IF($H815="骑将",'[4]配置系数（将领）'!K815,IF($H815="弓将",'[5]配置系数（将领）'!K815,"")))</f>
        <v>0</v>
      </c>
      <c r="M815" s="208">
        <f>IF($H815="步将",'[3]配置系数（将领）'!L815,IF($H815="骑将",'[4]配置系数（将领）'!L815,IF($H815="弓将",'[5]配置系数（将领）'!L815,"")))</f>
        <v>0</v>
      </c>
      <c r="N815" s="208" t="str">
        <f ca="1">IF($H815="步将",'[3]配置系数（将领）'!M815,IF($H815="骑将",'[4]配置系数（将领）'!M815,IF($H815="弓将",'[5]配置系数（将领）'!M815,"")))</f>
        <v/>
      </c>
      <c r="O815" s="206">
        <f t="shared" ca="1" si="49"/>
        <v>1</v>
      </c>
      <c r="Q815" s="208" t="str">
        <f ca="1">IF($H815="步将",'[3]配置系数（将领）'!P815,IF($H815="骑将",'[4]配置系数（将领）'!P815,IF($H815="弓将",'[5]配置系数（将领）'!P815,"")))</f>
        <v/>
      </c>
      <c r="R815" s="208" t="str">
        <f ca="1">IF($H815="步将",'[3]配置系数（将领）'!Q815,IF($H815="骑将",'[4]配置系数（将领）'!Q815,IF($H815="弓将",'[5]配置系数（将领）'!Q815,"")))</f>
        <v/>
      </c>
      <c r="S815" s="208">
        <f>IF($H815="步将",'[3]配置系数（将领）'!R815,IF($H815="骑将",'[4]配置系数（将领）'!R815,IF($H815="弓将",'[5]配置系数（将领）'!R815,"")))</f>
        <v>0</v>
      </c>
      <c r="T815" s="208">
        <f>IF($H815="步将",'[3]配置系数（将领）'!S815,IF($H815="骑将",'[4]配置系数（将领）'!S815,IF($H815="弓将",'[5]配置系数（将领）'!S815,"")))</f>
        <v>0</v>
      </c>
      <c r="U815" s="208" t="str">
        <f ca="1">IF($H815="步将",'[3]配置系数（将领）'!T815,IF($H815="骑将",'[4]配置系数（将领）'!T815,IF($H815="弓将",'[5]配置系数（将领）'!T815,"")))</f>
        <v/>
      </c>
      <c r="V815" s="206">
        <f t="shared" ca="1" si="50"/>
        <v>1</v>
      </c>
      <c r="X815" s="208" t="str">
        <f ca="1">IF($H815="步将",'[3]配置系数（将领）'!W815,IF($H815="骑将",'[4]配置系数（将领）'!W815,IF($H815="弓将",'[5]配置系数（将领）'!W815,"")))</f>
        <v/>
      </c>
      <c r="Y815" s="208" t="str">
        <f ca="1">IF($H815="步将",'[3]配置系数（将领）'!X815,IF($H815="骑将",'[4]配置系数（将领）'!X815,IF($H815="弓将",'[5]配置系数（将领）'!X815,"")))</f>
        <v/>
      </c>
      <c r="Z815" s="208">
        <f>IF($H815="步将",'[3]配置系数（将领）'!Y815,IF($H815="骑将",'[4]配置系数（将领）'!Y815,IF($H815="弓将",'[5]配置系数（将领）'!Y815,"")))</f>
        <v>0</v>
      </c>
      <c r="AA815" s="208">
        <f>IF($H815="步将",'[3]配置系数（将领）'!Z815,IF($H815="骑将",'[4]配置系数（将领）'!Z815,IF($H815="弓将",'[5]配置系数（将领）'!Z815,"")))</f>
        <v>0</v>
      </c>
      <c r="AB815" s="208" t="str">
        <f ca="1">IF($H815="步将",'[3]配置系数（将领）'!AA815,IF($H815="骑将",'[4]配置系数（将领）'!AA815,IF($H815="弓将",'[5]配置系数（将领）'!AA815,"")))</f>
        <v/>
      </c>
      <c r="AC815" s="206">
        <f t="shared" ca="1" si="51"/>
        <v>1</v>
      </c>
    </row>
    <row r="816" spans="3:29" x14ac:dyDescent="0.15">
      <c r="C816" s="107">
        <v>808</v>
      </c>
      <c r="D816" s="69">
        <f>IFERROR(MATCH(C816,索引!J:J,0),D815)</f>
        <v>69</v>
      </c>
      <c r="E816" s="69">
        <f t="shared" si="48"/>
        <v>14</v>
      </c>
      <c r="F816" s="69">
        <f>INDEX(索引!$F:$F,D816,1)</f>
        <v>10062</v>
      </c>
      <c r="G816" s="69" t="str">
        <f>INDEX(索引!$E:$E,D816,1)</f>
        <v>黄盖</v>
      </c>
      <c r="H816" s="69" t="str">
        <f>INDEX(索引!$G:$G,D816,1)</f>
        <v>骑将</v>
      </c>
      <c r="J816" s="208" t="str">
        <f ca="1">IF($H816="步将",'[3]配置系数（将领）'!I816,IF($H816="骑将",'[4]配置系数（将领）'!I816,IF($H816="弓将",'[5]配置系数（将领）'!I816,"")))</f>
        <v/>
      </c>
      <c r="K816" s="208" t="str">
        <f ca="1">IF($H816="步将",'[3]配置系数（将领）'!J816,IF($H816="骑将",'[4]配置系数（将领）'!J816,IF($H816="弓将",'[5]配置系数（将领）'!J816,"")))</f>
        <v/>
      </c>
      <c r="L816" s="208">
        <f>IF($H816="步将",'[3]配置系数（将领）'!K816,IF($H816="骑将",'[4]配置系数（将领）'!K816,IF($H816="弓将",'[5]配置系数（将领）'!K816,"")))</f>
        <v>0</v>
      </c>
      <c r="M816" s="208">
        <f>IF($H816="步将",'[3]配置系数（将领）'!L816,IF($H816="骑将",'[4]配置系数（将领）'!L816,IF($H816="弓将",'[5]配置系数（将领）'!L816,"")))</f>
        <v>0</v>
      </c>
      <c r="N816" s="208" t="str">
        <f ca="1">IF($H816="步将",'[3]配置系数（将领）'!M816,IF($H816="骑将",'[4]配置系数（将领）'!M816,IF($H816="弓将",'[5]配置系数（将领）'!M816,"")))</f>
        <v/>
      </c>
      <c r="O816" s="206">
        <f t="shared" ca="1" si="49"/>
        <v>1</v>
      </c>
      <c r="Q816" s="208" t="str">
        <f ca="1">IF($H816="步将",'[3]配置系数（将领）'!P816,IF($H816="骑将",'[4]配置系数（将领）'!P816,IF($H816="弓将",'[5]配置系数（将领）'!P816,"")))</f>
        <v/>
      </c>
      <c r="R816" s="208" t="str">
        <f ca="1">IF($H816="步将",'[3]配置系数（将领）'!Q816,IF($H816="骑将",'[4]配置系数（将领）'!Q816,IF($H816="弓将",'[5]配置系数（将领）'!Q816,"")))</f>
        <v/>
      </c>
      <c r="S816" s="208">
        <f>IF($H816="步将",'[3]配置系数（将领）'!R816,IF($H816="骑将",'[4]配置系数（将领）'!R816,IF($H816="弓将",'[5]配置系数（将领）'!R816,"")))</f>
        <v>0</v>
      </c>
      <c r="T816" s="208">
        <f>IF($H816="步将",'[3]配置系数（将领）'!S816,IF($H816="骑将",'[4]配置系数（将领）'!S816,IF($H816="弓将",'[5]配置系数（将领）'!S816,"")))</f>
        <v>0</v>
      </c>
      <c r="U816" s="208" t="str">
        <f ca="1">IF($H816="步将",'[3]配置系数（将领）'!T816,IF($H816="骑将",'[4]配置系数（将领）'!T816,IF($H816="弓将",'[5]配置系数（将领）'!T816,"")))</f>
        <v/>
      </c>
      <c r="V816" s="206">
        <f t="shared" ca="1" si="50"/>
        <v>1</v>
      </c>
      <c r="X816" s="208" t="str">
        <f ca="1">IF($H816="步将",'[3]配置系数（将领）'!W816,IF($H816="骑将",'[4]配置系数（将领）'!W816,IF($H816="弓将",'[5]配置系数（将领）'!W816,"")))</f>
        <v/>
      </c>
      <c r="Y816" s="208" t="str">
        <f ca="1">IF($H816="步将",'[3]配置系数（将领）'!X816,IF($H816="骑将",'[4]配置系数（将领）'!X816,IF($H816="弓将",'[5]配置系数（将领）'!X816,"")))</f>
        <v/>
      </c>
      <c r="Z816" s="208">
        <f>IF($H816="步将",'[3]配置系数（将领）'!Y816,IF($H816="骑将",'[4]配置系数（将领）'!Y816,IF($H816="弓将",'[5]配置系数（将领）'!Y816,"")))</f>
        <v>0</v>
      </c>
      <c r="AA816" s="208">
        <f>IF($H816="步将",'[3]配置系数（将领）'!Z816,IF($H816="骑将",'[4]配置系数（将领）'!Z816,IF($H816="弓将",'[5]配置系数（将领）'!Z816,"")))</f>
        <v>0</v>
      </c>
      <c r="AB816" s="208" t="str">
        <f ca="1">IF($H816="步将",'[3]配置系数（将领）'!AA816,IF($H816="骑将",'[4]配置系数（将领）'!AA816,IF($H816="弓将",'[5]配置系数（将领）'!AA816,"")))</f>
        <v/>
      </c>
      <c r="AC816" s="206">
        <f t="shared" ca="1" si="51"/>
        <v>1</v>
      </c>
    </row>
    <row r="817" spans="3:29" x14ac:dyDescent="0.15">
      <c r="C817" s="107">
        <v>809</v>
      </c>
      <c r="D817" s="69">
        <f>IFERROR(MATCH(C817,索引!J:J,0),D816)</f>
        <v>69</v>
      </c>
      <c r="E817" s="69">
        <f t="shared" si="48"/>
        <v>15</v>
      </c>
      <c r="F817" s="69">
        <f>INDEX(索引!$F:$F,D817,1)</f>
        <v>10062</v>
      </c>
      <c r="G817" s="69" t="str">
        <f>INDEX(索引!$E:$E,D817,1)</f>
        <v>黄盖</v>
      </c>
      <c r="H817" s="69" t="str">
        <f>INDEX(索引!$G:$G,D817,1)</f>
        <v>骑将</v>
      </c>
      <c r="J817" s="208" t="str">
        <f ca="1">IF($H817="步将",'[3]配置系数（将领）'!I817,IF($H817="骑将",'[4]配置系数（将领）'!I817,IF($H817="弓将",'[5]配置系数（将领）'!I817,"")))</f>
        <v/>
      </c>
      <c r="K817" s="208" t="str">
        <f ca="1">IF($H817="步将",'[3]配置系数（将领）'!J817,IF($H817="骑将",'[4]配置系数（将领）'!J817,IF($H817="弓将",'[5]配置系数（将领）'!J817,"")))</f>
        <v/>
      </c>
      <c r="L817" s="208">
        <f>IF($H817="步将",'[3]配置系数（将领）'!K817,IF($H817="骑将",'[4]配置系数（将领）'!K817,IF($H817="弓将",'[5]配置系数（将领）'!K817,"")))</f>
        <v>0</v>
      </c>
      <c r="M817" s="208">
        <f>IF($H817="步将",'[3]配置系数（将领）'!L817,IF($H817="骑将",'[4]配置系数（将领）'!L817,IF($H817="弓将",'[5]配置系数（将领）'!L817,"")))</f>
        <v>0</v>
      </c>
      <c r="N817" s="208" t="str">
        <f ca="1">IF($H817="步将",'[3]配置系数（将领）'!M817,IF($H817="骑将",'[4]配置系数（将领）'!M817,IF($H817="弓将",'[5]配置系数（将领）'!M817,"")))</f>
        <v/>
      </c>
      <c r="O817" s="206">
        <f t="shared" ca="1" si="49"/>
        <v>1</v>
      </c>
      <c r="Q817" s="208" t="str">
        <f ca="1">IF($H817="步将",'[3]配置系数（将领）'!P817,IF($H817="骑将",'[4]配置系数（将领）'!P817,IF($H817="弓将",'[5]配置系数（将领）'!P817,"")))</f>
        <v/>
      </c>
      <c r="R817" s="208" t="str">
        <f ca="1">IF($H817="步将",'[3]配置系数（将领）'!Q817,IF($H817="骑将",'[4]配置系数（将领）'!Q817,IF($H817="弓将",'[5]配置系数（将领）'!Q817,"")))</f>
        <v/>
      </c>
      <c r="S817" s="208">
        <f>IF($H817="步将",'[3]配置系数（将领）'!R817,IF($H817="骑将",'[4]配置系数（将领）'!R817,IF($H817="弓将",'[5]配置系数（将领）'!R817,"")))</f>
        <v>0</v>
      </c>
      <c r="T817" s="208">
        <f>IF($H817="步将",'[3]配置系数（将领）'!S817,IF($H817="骑将",'[4]配置系数（将领）'!S817,IF($H817="弓将",'[5]配置系数（将领）'!S817,"")))</f>
        <v>0</v>
      </c>
      <c r="U817" s="208" t="str">
        <f ca="1">IF($H817="步将",'[3]配置系数（将领）'!T817,IF($H817="骑将",'[4]配置系数（将领）'!T817,IF($H817="弓将",'[5]配置系数（将领）'!T817,"")))</f>
        <v/>
      </c>
      <c r="V817" s="206">
        <f t="shared" ca="1" si="50"/>
        <v>1</v>
      </c>
      <c r="X817" s="208" t="str">
        <f ca="1">IF($H817="步将",'[3]配置系数（将领）'!W817,IF($H817="骑将",'[4]配置系数（将领）'!W817,IF($H817="弓将",'[5]配置系数（将领）'!W817,"")))</f>
        <v/>
      </c>
      <c r="Y817" s="208" t="str">
        <f ca="1">IF($H817="步将",'[3]配置系数（将领）'!X817,IF($H817="骑将",'[4]配置系数（将领）'!X817,IF($H817="弓将",'[5]配置系数（将领）'!X817,"")))</f>
        <v/>
      </c>
      <c r="Z817" s="208">
        <f>IF($H817="步将",'[3]配置系数（将领）'!Y817,IF($H817="骑将",'[4]配置系数（将领）'!Y817,IF($H817="弓将",'[5]配置系数（将领）'!Y817,"")))</f>
        <v>0</v>
      </c>
      <c r="AA817" s="208">
        <f>IF($H817="步将",'[3]配置系数（将领）'!Z817,IF($H817="骑将",'[4]配置系数（将领）'!Z817,IF($H817="弓将",'[5]配置系数（将领）'!Z817,"")))</f>
        <v>0</v>
      </c>
      <c r="AB817" s="208" t="str">
        <f ca="1">IF($H817="步将",'[3]配置系数（将领）'!AA817,IF($H817="骑将",'[4]配置系数（将领）'!AA817,IF($H817="弓将",'[5]配置系数（将领）'!AA817,"")))</f>
        <v/>
      </c>
      <c r="AC817" s="206">
        <f t="shared" ca="1" si="51"/>
        <v>1</v>
      </c>
    </row>
    <row r="818" spans="3:29" x14ac:dyDescent="0.15">
      <c r="C818" s="107">
        <v>810</v>
      </c>
      <c r="D818" s="69">
        <f>IFERROR(MATCH(C818,索引!J:J,0),D817)</f>
        <v>70</v>
      </c>
      <c r="E818" s="69">
        <f t="shared" si="48"/>
        <v>1</v>
      </c>
      <c r="F818" s="69">
        <f>INDEX(索引!$F:$F,D818,1)</f>
        <v>10063</v>
      </c>
      <c r="G818" s="69" t="str">
        <f>INDEX(索引!$E:$E,D818,1)</f>
        <v>蒲元</v>
      </c>
      <c r="H818" s="69" t="str">
        <f>INDEX(索引!$G:$G,D818,1)</f>
        <v>步将</v>
      </c>
      <c r="J818" s="208" t="str">
        <f ca="1">IF($H818="步将",'[3]配置系数（将领）'!I818,IF($H818="骑将",'[4]配置系数（将领）'!I818,IF($H818="弓将",'[5]配置系数（将领）'!I818,"")))</f>
        <v>1006300000101</v>
      </c>
      <c r="K818" s="208" t="str">
        <f ca="1">IF($H818="步将",'[3]配置系数（将领）'!J818,IF($H818="骑将",'[4]配置系数（将领）'!J818,IF($H818="弓将",'[5]配置系数（将领）'!J818,"")))</f>
        <v>普通攻击:对单体敌人造成{0}%的武力伤害</v>
      </c>
      <c r="L818" s="208">
        <f>IF($H818="步将",'[3]配置系数（将领）'!K818,IF($H818="骑将",'[4]配置系数（将领）'!K818,IF($H818="弓将",'[5]配置系数（将领）'!K818,"")))</f>
        <v>0</v>
      </c>
      <c r="M818" s="208">
        <f>IF($H818="步将",'[3]配置系数（将领）'!L818,IF($H818="骑将",'[4]配置系数（将领）'!L818,IF($H818="弓将",'[5]配置系数（将领）'!L818,"")))</f>
        <v>0</v>
      </c>
      <c r="N818" s="208" t="str">
        <f ca="1">IF($H818="步将",'[3]配置系数（将领）'!M818,IF($H818="骑将",'[4]配置系数（将领）'!M818,IF($H818="弓将",'[5]配置系数（将领）'!M818,"")))</f>
        <v>0.25+0.25+0.25+0.25+0.25+0.25+0.25+0.25+0.25+0.25+0.25+0.25+0.25+0.25+0.25+0.25+0.25</v>
      </c>
      <c r="O818" s="206">
        <f t="shared" ca="1" si="49"/>
        <v>100</v>
      </c>
      <c r="Q818" s="208" t="str">
        <f ca="1">IF($H818="步将",'[3]配置系数（将领）'!P818,IF($H818="骑将",'[4]配置系数（将领）'!P818,IF($H818="弓将",'[5]配置系数（将领）'!P818,"")))</f>
        <v/>
      </c>
      <c r="R818" s="208" t="str">
        <f ca="1">IF($H818="步将",'[3]配置系数（将领）'!Q818,IF($H818="骑将",'[4]配置系数（将领）'!Q818,IF($H818="弓将",'[5]配置系数（将领）'!Q818,"")))</f>
        <v/>
      </c>
      <c r="S818" s="208">
        <f>IF($H818="步将",'[3]配置系数（将领）'!R818,IF($H818="骑将",'[4]配置系数（将领）'!R818,IF($H818="弓将",'[5]配置系数（将领）'!R818,"")))</f>
        <v>0</v>
      </c>
      <c r="T818" s="208">
        <f>IF($H818="步将",'[3]配置系数（将领）'!S818,IF($H818="骑将",'[4]配置系数（将领）'!S818,IF($H818="弓将",'[5]配置系数（将领）'!S818,"")))</f>
        <v>0</v>
      </c>
      <c r="U818" s="208" t="str">
        <f ca="1">IF($H818="步将",'[3]配置系数（将领）'!T818,IF($H818="骑将",'[4]配置系数（将领）'!T818,IF($H818="弓将",'[5]配置系数（将领）'!T818,"")))</f>
        <v/>
      </c>
      <c r="V818" s="206">
        <f t="shared" ca="1" si="50"/>
        <v>1</v>
      </c>
      <c r="X818" s="208" t="str">
        <f ca="1">IF($H818="步将",'[3]配置系数（将领）'!W818,IF($H818="骑将",'[4]配置系数（将领）'!W818,IF($H818="弓将",'[5]配置系数（将领）'!W818,"")))</f>
        <v/>
      </c>
      <c r="Y818" s="208" t="str">
        <f ca="1">IF($H818="步将",'[3]配置系数（将领）'!X818,IF($H818="骑将",'[4]配置系数（将领）'!X818,IF($H818="弓将",'[5]配置系数（将领）'!X818,"")))</f>
        <v/>
      </c>
      <c r="Z818" s="208">
        <f>IF($H818="步将",'[3]配置系数（将领）'!Y818,IF($H818="骑将",'[4]配置系数（将领）'!Y818,IF($H818="弓将",'[5]配置系数（将领）'!Y818,"")))</f>
        <v>0</v>
      </c>
      <c r="AA818" s="208">
        <f>IF($H818="步将",'[3]配置系数（将领）'!Z818,IF($H818="骑将",'[4]配置系数（将领）'!Z818,IF($H818="弓将",'[5]配置系数（将领）'!Z818,"")))</f>
        <v>0</v>
      </c>
      <c r="AB818" s="208" t="str">
        <f ca="1">IF($H818="步将",'[3]配置系数（将领）'!AA818,IF($H818="骑将",'[4]配置系数（将领）'!AA818,IF($H818="弓将",'[5]配置系数（将领）'!AA818,"")))</f>
        <v/>
      </c>
      <c r="AC818" s="206">
        <f t="shared" ca="1" si="51"/>
        <v>1</v>
      </c>
    </row>
    <row r="819" spans="3:29" x14ac:dyDescent="0.15">
      <c r="C819" s="107">
        <v>811</v>
      </c>
      <c r="D819" s="69">
        <f>IFERROR(MATCH(C819,索引!J:J,0),D818)</f>
        <v>70</v>
      </c>
      <c r="E819" s="69">
        <f t="shared" si="48"/>
        <v>2</v>
      </c>
      <c r="F819" s="69">
        <f>INDEX(索引!$F:$F,D819,1)</f>
        <v>10063</v>
      </c>
      <c r="G819" s="69" t="str">
        <f>INDEX(索引!$E:$E,D819,1)</f>
        <v>蒲元</v>
      </c>
      <c r="H819" s="69" t="str">
        <f>INDEX(索引!$G:$G,D819,1)</f>
        <v>步将</v>
      </c>
      <c r="J819" s="208" t="str">
        <f ca="1">IF($H819="步将",'[3]配置系数（将领）'!I819,IF($H819="骑将",'[4]配置系数（将领）'!I819,IF($H819="弓将",'[5]配置系数（将领）'!I819,"")))</f>
        <v>1006300000201</v>
      </c>
      <c r="K819" s="208" t="str">
        <f ca="1">IF($H819="步将",'[3]配置系数（将领）'!J819,IF($H819="骑将",'[4]配置系数（将领）'!J819,IF($H819="弓将",'[5]配置系数（将领）'!J819,"")))</f>
        <v>怒气技能:蒲元为随机2名友方武将赋予符合其种类的神兵。
步将：获得护盾，完全抵御接下来的5次伤害，护盾被击碎时对周围敌人造成该武将攻击{0}%的武力伤害。
骑将：接下来的3次普攻额外造成一次{1}%的追击伤害，继承该次普攻的暴击，闪避判定。
弓将：下一次怒气技能所需消耗降低{2}点。</v>
      </c>
      <c r="L819" s="208">
        <f>IF($H819="步将",'[3]配置系数（将领）'!K819,IF($H819="骑将",'[4]配置系数（将领）'!K819,IF($H819="弓将",'[5]配置系数（将领）'!K819,"")))</f>
        <v>0</v>
      </c>
      <c r="M819" s="208">
        <f>IF($H819="步将",'[3]配置系数（将领）'!L819,IF($H819="骑将",'[4]配置系数（将领）'!L819,IF($H819="弓将",'[5]配置系数（将领）'!L819,"")))</f>
        <v>0</v>
      </c>
      <c r="N819" s="208" t="str">
        <f ca="1">IF($H819="步将",'[3]配置系数（将领）'!M819,IF($H819="骑将",'[4]配置系数（将领）'!M819,IF($H819="弓将",'[5]配置系数（将领）'!M819,"")))</f>
        <v>0.25+0.3+0.35+0.4+0.45+0.5+0.55+0.6+0.65+0.7+0.75+0.8+0.85+0.9+0.95+1+1.05</v>
      </c>
      <c r="O819" s="206">
        <f t="shared" ca="1" si="49"/>
        <v>100</v>
      </c>
      <c r="Q819" s="208" t="str">
        <f ca="1">IF($H819="步将",'[3]配置系数（将领）'!P819,IF($H819="骑将",'[4]配置系数（将领）'!P819,IF($H819="弓将",'[5]配置系数（将领）'!P819,"")))</f>
        <v/>
      </c>
      <c r="R819" s="208" t="str">
        <f ca="1">IF($H819="步将",'[3]配置系数（将领）'!Q819,IF($H819="骑将",'[4]配置系数（将领）'!Q819,IF($H819="弓将",'[5]配置系数（将领）'!Q819,"")))</f>
        <v/>
      </c>
      <c r="S819" s="208">
        <f>IF($H819="步将",'[3]配置系数（将领）'!R819,IF($H819="骑将",'[4]配置系数（将领）'!R819,IF($H819="弓将",'[5]配置系数（将领）'!R819,"")))</f>
        <v>0</v>
      </c>
      <c r="T819" s="208">
        <f>IF($H819="步将",'[3]配置系数（将领）'!S819,IF($H819="骑将",'[4]配置系数（将领）'!S819,IF($H819="弓将",'[5]配置系数（将领）'!S819,"")))</f>
        <v>0</v>
      </c>
      <c r="U819" s="208" t="str">
        <f ca="1">IF($H819="步将",'[3]配置系数（将领）'!T819,IF($H819="骑将",'[4]配置系数（将领）'!T819,IF($H819="弓将",'[5]配置系数（将领）'!T819,"")))</f>
        <v/>
      </c>
      <c r="V819" s="206">
        <f t="shared" ca="1" si="50"/>
        <v>1</v>
      </c>
      <c r="X819" s="208" t="str">
        <f ca="1">IF($H819="步将",'[3]配置系数（将领）'!W819,IF($H819="骑将",'[4]配置系数（将领）'!W819,IF($H819="弓将",'[5]配置系数（将领）'!W819,"")))</f>
        <v/>
      </c>
      <c r="Y819" s="208" t="str">
        <f ca="1">IF($H819="步将",'[3]配置系数（将领）'!X819,IF($H819="骑将",'[4]配置系数（将领）'!X819,IF($H819="弓将",'[5]配置系数（将领）'!X819,"")))</f>
        <v/>
      </c>
      <c r="Z819" s="208">
        <f>IF($H819="步将",'[3]配置系数（将领）'!Y819,IF($H819="骑将",'[4]配置系数（将领）'!Y819,IF($H819="弓将",'[5]配置系数（将领）'!Y819,"")))</f>
        <v>0</v>
      </c>
      <c r="AA819" s="208">
        <f>IF($H819="步将",'[3]配置系数（将领）'!Z819,IF($H819="骑将",'[4]配置系数（将领）'!Z819,IF($H819="弓将",'[5]配置系数（将领）'!Z819,"")))</f>
        <v>0</v>
      </c>
      <c r="AB819" s="208" t="str">
        <f ca="1">IF($H819="步将",'[3]配置系数（将领）'!AA819,IF($H819="骑将",'[4]配置系数（将领）'!AA819,IF($H819="弓将",'[5]配置系数（将领）'!AA819,"")))</f>
        <v/>
      </c>
      <c r="AC819" s="206">
        <f t="shared" ca="1" si="51"/>
        <v>1</v>
      </c>
    </row>
    <row r="820" spans="3:29" x14ac:dyDescent="0.15">
      <c r="C820" s="107">
        <v>812</v>
      </c>
      <c r="D820" s="69">
        <f>IFERROR(MATCH(C820,索引!J:J,0),D819)</f>
        <v>70</v>
      </c>
      <c r="E820" s="69">
        <f t="shared" si="48"/>
        <v>3</v>
      </c>
      <c r="F820" s="69">
        <f>INDEX(索引!$F:$F,D820,1)</f>
        <v>10063</v>
      </c>
      <c r="G820" s="69" t="str">
        <f>INDEX(索引!$E:$E,D820,1)</f>
        <v>蒲元</v>
      </c>
      <c r="H820" s="69" t="str">
        <f>INDEX(索引!$G:$G,D820,1)</f>
        <v>步将</v>
      </c>
      <c r="J820" s="208" t="str">
        <f ca="1">IF($H820="步将",'[3]配置系数（将领）'!I820,IF($H820="骑将",'[4]配置系数（将领）'!I820,IF($H820="弓将",'[5]配置系数（将领）'!I820,"")))</f>
        <v>1006300000202</v>
      </c>
      <c r="K820" s="208" t="str">
        <f ca="1">IF($H820="步将",'[3]配置系数（将领）'!J820,IF($H820="骑将",'[4]配置系数（将领）'!J820,IF($H820="弓将",'[5]配置系数（将领）'!J820,"")))</f>
        <v>怒气技能:蒲元为随机2名友方武将赋予符合其种类的神兵。
步将：获得护盾，完全抵御接下来的5次伤害，护盾被击碎时对周围敌人造成该武将攻击{0}%的武力伤害。
骑将：接下来的3次普攻额外造成一次{1}%的追击伤害，继承该次普攻的暴击，闪避判定。
弓将：下一次怒气技能所需消耗降低{2}点。</v>
      </c>
      <c r="L820" s="208">
        <f>IF($H820="步将",'[3]配置系数（将领）'!K820,IF($H820="骑将",'[4]配置系数（将领）'!K820,IF($H820="弓将",'[5]配置系数（将领）'!K820,"")))</f>
        <v>0</v>
      </c>
      <c r="M820" s="208">
        <f>IF($H820="步将",'[3]配置系数（将领）'!L820,IF($H820="骑将",'[4]配置系数（将领）'!L820,IF($H820="弓将",'[5]配置系数（将领）'!L820,"")))</f>
        <v>0</v>
      </c>
      <c r="N820" s="208" t="str">
        <f ca="1">IF($H820="步将",'[3]配置系数（将领）'!M820,IF($H820="骑将",'[4]配置系数（将领）'!M820,IF($H820="弓将",'[5]配置系数（将领）'!M820,"")))</f>
        <v>0.35+0.4+0.45+0.5+0.55+0.6+0.65+0.7+0.75+0.85+0.95+1.05+1.15+1.25+1.35+1.45+1.55</v>
      </c>
      <c r="O820" s="206">
        <f t="shared" ca="1" si="49"/>
        <v>100</v>
      </c>
      <c r="Q820" s="208" t="str">
        <f ca="1">IF($H820="步将",'[3]配置系数（将领）'!P820,IF($H820="骑将",'[4]配置系数（将领）'!P820,IF($H820="弓将",'[5]配置系数（将领）'!P820,"")))</f>
        <v/>
      </c>
      <c r="R820" s="208" t="str">
        <f ca="1">IF($H820="步将",'[3]配置系数（将领）'!Q820,IF($H820="骑将",'[4]配置系数（将领）'!Q820,IF($H820="弓将",'[5]配置系数（将领）'!Q820,"")))</f>
        <v/>
      </c>
      <c r="S820" s="208">
        <f>IF($H820="步将",'[3]配置系数（将领）'!R820,IF($H820="骑将",'[4]配置系数（将领）'!R820,IF($H820="弓将",'[5]配置系数（将领）'!R820,"")))</f>
        <v>0</v>
      </c>
      <c r="T820" s="208">
        <f>IF($H820="步将",'[3]配置系数（将领）'!S820,IF($H820="骑将",'[4]配置系数（将领）'!S820,IF($H820="弓将",'[5]配置系数（将领）'!S820,"")))</f>
        <v>0</v>
      </c>
      <c r="U820" s="208" t="str">
        <f ca="1">IF($H820="步将",'[3]配置系数（将领）'!T820,IF($H820="骑将",'[4]配置系数（将领）'!T820,IF($H820="弓将",'[5]配置系数（将领）'!T820,"")))</f>
        <v/>
      </c>
      <c r="V820" s="206">
        <f t="shared" ca="1" si="50"/>
        <v>1</v>
      </c>
      <c r="X820" s="208" t="str">
        <f ca="1">IF($H820="步将",'[3]配置系数（将领）'!W820,IF($H820="骑将",'[4]配置系数（将领）'!W820,IF($H820="弓将",'[5]配置系数（将领）'!W820,"")))</f>
        <v/>
      </c>
      <c r="Y820" s="208" t="str">
        <f ca="1">IF($H820="步将",'[3]配置系数（将领）'!X820,IF($H820="骑将",'[4]配置系数（将领）'!X820,IF($H820="弓将",'[5]配置系数（将领）'!X820,"")))</f>
        <v/>
      </c>
      <c r="Z820" s="208">
        <f>IF($H820="步将",'[3]配置系数（将领）'!Y820,IF($H820="骑将",'[4]配置系数（将领）'!Y820,IF($H820="弓将",'[5]配置系数（将领）'!Y820,"")))</f>
        <v>0</v>
      </c>
      <c r="AA820" s="208">
        <f>IF($H820="步将",'[3]配置系数（将领）'!Z820,IF($H820="骑将",'[4]配置系数（将领）'!Z820,IF($H820="弓将",'[5]配置系数（将领）'!Z820,"")))</f>
        <v>0</v>
      </c>
      <c r="AB820" s="208" t="str">
        <f ca="1">IF($H820="步将",'[3]配置系数（将领）'!AA820,IF($H820="骑将",'[4]配置系数（将领）'!AA820,IF($H820="弓将",'[5]配置系数（将领）'!AA820,"")))</f>
        <v/>
      </c>
      <c r="AC820" s="206">
        <f t="shared" ca="1" si="51"/>
        <v>1</v>
      </c>
    </row>
    <row r="821" spans="3:29" x14ac:dyDescent="0.15">
      <c r="C821" s="107">
        <v>813</v>
      </c>
      <c r="D821" s="69">
        <f>IFERROR(MATCH(C821,索引!J:J,0),D820)</f>
        <v>70</v>
      </c>
      <c r="E821" s="69">
        <f t="shared" si="48"/>
        <v>4</v>
      </c>
      <c r="F821" s="69">
        <f>INDEX(索引!$F:$F,D821,1)</f>
        <v>10063</v>
      </c>
      <c r="G821" s="69" t="str">
        <f>INDEX(索引!$E:$E,D821,1)</f>
        <v>蒲元</v>
      </c>
      <c r="H821" s="69" t="str">
        <f>INDEX(索引!$G:$G,D821,1)</f>
        <v>步将</v>
      </c>
      <c r="J821" s="208" t="str">
        <f ca="1">IF($H821="步将",'[3]配置系数（将领）'!I821,IF($H821="骑将",'[4]配置系数（将领）'!I821,IF($H821="弓将",'[5]配置系数（将领）'!I821,"")))</f>
        <v>1006300000203</v>
      </c>
      <c r="K821" s="208" t="str">
        <f ca="1">IF($H821="步将",'[3]配置系数（将领）'!J821,IF($H821="骑将",'[4]配置系数（将领）'!J821,IF($H821="弓将",'[5]配置系数（将领）'!J821,"")))</f>
        <v>怒气技能:蒲元为随机2名友方武将赋予符合其种类的神兵。
步将：获得护盾，完全抵御接下来的5次伤害，护盾被击碎时对周围敌人造成该武将攻击{0}%的武力伤害。
骑将：接下来的3次普攻额外造成一次{1}%的追击伤害，继承该次普攻的暴击，闪避判定。
弓将：下一次怒气技能所需消耗降低{2}点。</v>
      </c>
      <c r="L821" s="208">
        <f>IF($H821="步将",'[3]配置系数（将领）'!K821,IF($H821="骑将",'[4]配置系数（将领）'!K821,IF($H821="弓将",'[5]配置系数（将领）'!K821,"")))</f>
        <v>0</v>
      </c>
      <c r="M821" s="208">
        <f>IF($H821="步将",'[3]配置系数（将领）'!L821,IF($H821="骑将",'[4]配置系数（将领）'!L821,IF($H821="弓将",'[5]配置系数（将领）'!L821,"")))</f>
        <v>0</v>
      </c>
      <c r="N821" s="208" t="str">
        <f ca="1">IF($H821="步将",'[3]配置系数（将领）'!M821,IF($H821="骑将",'[4]配置系数（将领）'!M821,IF($H821="弓将",'[5]配置系数（将领）'!M821,"")))</f>
        <v>20+22.5+25+27.5+30+32.5+35+37.5+40+40+40+40+40+40+40+40+40</v>
      </c>
      <c r="O821" s="206">
        <f t="shared" ca="1" si="49"/>
        <v>1</v>
      </c>
      <c r="Q821" s="208" t="str">
        <f ca="1">IF($H821="步将",'[3]配置系数（将领）'!P821,IF($H821="骑将",'[4]配置系数（将领）'!P821,IF($H821="弓将",'[5]配置系数（将领）'!P821,"")))</f>
        <v/>
      </c>
      <c r="R821" s="208" t="str">
        <f ca="1">IF($H821="步将",'[3]配置系数（将领）'!Q821,IF($H821="骑将",'[4]配置系数（将领）'!Q821,IF($H821="弓将",'[5]配置系数（将领）'!Q821,"")))</f>
        <v/>
      </c>
      <c r="S821" s="208">
        <f>IF($H821="步将",'[3]配置系数（将领）'!R821,IF($H821="骑将",'[4]配置系数（将领）'!R821,IF($H821="弓将",'[5]配置系数（将领）'!R821,"")))</f>
        <v>0</v>
      </c>
      <c r="T821" s="208">
        <f>IF($H821="步将",'[3]配置系数（将领）'!S821,IF($H821="骑将",'[4]配置系数（将领）'!S821,IF($H821="弓将",'[5]配置系数（将领）'!S821,"")))</f>
        <v>0</v>
      </c>
      <c r="U821" s="208" t="str">
        <f ca="1">IF($H821="步将",'[3]配置系数（将领）'!T821,IF($H821="骑将",'[4]配置系数（将领）'!T821,IF($H821="弓将",'[5]配置系数（将领）'!T821,"")))</f>
        <v/>
      </c>
      <c r="V821" s="206">
        <f t="shared" ca="1" si="50"/>
        <v>1</v>
      </c>
      <c r="X821" s="208" t="str">
        <f ca="1">IF($H821="步将",'[3]配置系数（将领）'!W821,IF($H821="骑将",'[4]配置系数（将领）'!W821,IF($H821="弓将",'[5]配置系数（将领）'!W821,"")))</f>
        <v/>
      </c>
      <c r="Y821" s="208" t="str">
        <f ca="1">IF($H821="步将",'[3]配置系数（将领）'!X821,IF($H821="骑将",'[4]配置系数（将领）'!X821,IF($H821="弓将",'[5]配置系数（将领）'!X821,"")))</f>
        <v/>
      </c>
      <c r="Z821" s="208">
        <f>IF($H821="步将",'[3]配置系数（将领）'!Y821,IF($H821="骑将",'[4]配置系数（将领）'!Y821,IF($H821="弓将",'[5]配置系数（将领）'!Y821,"")))</f>
        <v>0</v>
      </c>
      <c r="AA821" s="208">
        <f>IF($H821="步将",'[3]配置系数（将领）'!Z821,IF($H821="骑将",'[4]配置系数（将领）'!Z821,IF($H821="弓将",'[5]配置系数（将领）'!Z821,"")))</f>
        <v>0</v>
      </c>
      <c r="AB821" s="208" t="str">
        <f ca="1">IF($H821="步将",'[3]配置系数（将领）'!AA821,IF($H821="骑将",'[4]配置系数（将领）'!AA821,IF($H821="弓将",'[5]配置系数（将领）'!AA821,"")))</f>
        <v/>
      </c>
      <c r="AC821" s="206">
        <f t="shared" ca="1" si="51"/>
        <v>1</v>
      </c>
    </row>
    <row r="822" spans="3:29" x14ac:dyDescent="0.15">
      <c r="C822" s="107">
        <v>814</v>
      </c>
      <c r="D822" s="69">
        <f>IFERROR(MATCH(C822,索引!J:J,0),D821)</f>
        <v>70</v>
      </c>
      <c r="E822" s="69">
        <f t="shared" si="48"/>
        <v>5</v>
      </c>
      <c r="F822" s="69">
        <f>INDEX(索引!$F:$F,D822,1)</f>
        <v>10063</v>
      </c>
      <c r="G822" s="69" t="str">
        <f>INDEX(索引!$E:$E,D822,1)</f>
        <v>蒲元</v>
      </c>
      <c r="H822" s="69" t="str">
        <f>INDEX(索引!$G:$G,D822,1)</f>
        <v>步将</v>
      </c>
      <c r="J822" s="208" t="str">
        <f ca="1">IF($H822="步将",'[3]配置系数（将领）'!I822,IF($H822="骑将",'[4]配置系数（将领）'!I822,IF($H822="弓将",'[5]配置系数（将领）'!I822,"")))</f>
        <v>1006300000301</v>
      </c>
      <c r="K822" s="208" t="str">
        <f ca="1">IF($H822="步将",'[3]配置系数（将领）'!J822,IF($H822="骑将",'[4]配置系数（将领）'!J822,IF($H822="弓将",'[5]配置系数（将领）'!J822,"")))</f>
        <v>被动技能1:蒲元佩戴多把名剑，在不同的情况下发挥神奇的功效;
自身每次造成普通攻击伤害时，有{0}%概率额外对离自身最远的一个敌人造成一次攻击30%的武力伤害。（触发间隔1秒）
生命值低于50%时，自身获得{1}%的生命夺取效果。
战斗开始20秒后，造成普攻伤害有{2}%概率使敌人缴械5秒。</v>
      </c>
      <c r="L822" s="208">
        <f>IF($H822="步将",'[3]配置系数（将领）'!K822,IF($H822="骑将",'[4]配置系数（将领）'!K822,IF($H822="弓将",'[5]配置系数（将领）'!K822,"")))</f>
        <v>0</v>
      </c>
      <c r="M822" s="208">
        <f>IF($H822="步将",'[3]配置系数（将领）'!L822,IF($H822="骑将",'[4]配置系数（将领）'!L822,IF($H822="弓将",'[5]配置系数（将领）'!L822,"")))</f>
        <v>0</v>
      </c>
      <c r="N822" s="208" t="str">
        <f ca="1">IF($H822="步将",'[3]配置系数（将领）'!M822,IF($H822="骑将",'[4]配置系数（将领）'!M822,IF($H822="弓将",'[5]配置系数（将领）'!M822,"")))</f>
        <v>0.36+0.38+0.4+0.42+0.44+0.46+0.48+0.5+0.52+0.54+0.56+0.58+0.6+0.62+0.64+0.66+0.68</v>
      </c>
      <c r="O822" s="206">
        <f t="shared" ca="1" si="49"/>
        <v>100</v>
      </c>
      <c r="Q822" s="208" t="str">
        <f ca="1">IF($H822="步将",'[3]配置系数（将领）'!P822,IF($H822="骑将",'[4]配置系数（将领）'!P822,IF($H822="弓将",'[5]配置系数（将领）'!P822,"")))</f>
        <v/>
      </c>
      <c r="R822" s="208" t="str">
        <f ca="1">IF($H822="步将",'[3]配置系数（将领）'!Q822,IF($H822="骑将",'[4]配置系数（将领）'!Q822,IF($H822="弓将",'[5]配置系数（将领）'!Q822,"")))</f>
        <v/>
      </c>
      <c r="S822" s="208">
        <f>IF($H822="步将",'[3]配置系数（将领）'!R822,IF($H822="骑将",'[4]配置系数（将领）'!R822,IF($H822="弓将",'[5]配置系数（将领）'!R822,"")))</f>
        <v>0</v>
      </c>
      <c r="T822" s="208">
        <f>IF($H822="步将",'[3]配置系数（将领）'!S822,IF($H822="骑将",'[4]配置系数（将领）'!S822,IF($H822="弓将",'[5]配置系数（将领）'!S822,"")))</f>
        <v>0</v>
      </c>
      <c r="U822" s="208" t="str">
        <f ca="1">IF($H822="步将",'[3]配置系数（将领）'!T822,IF($H822="骑将",'[4]配置系数（将领）'!T822,IF($H822="弓将",'[5]配置系数（将领）'!T822,"")))</f>
        <v/>
      </c>
      <c r="V822" s="206">
        <f t="shared" ca="1" si="50"/>
        <v>1</v>
      </c>
      <c r="X822" s="208" t="str">
        <f ca="1">IF($H822="步将",'[3]配置系数（将领）'!W822,IF($H822="骑将",'[4]配置系数（将领）'!W822,IF($H822="弓将",'[5]配置系数（将领）'!W822,"")))</f>
        <v/>
      </c>
      <c r="Y822" s="208" t="str">
        <f ca="1">IF($H822="步将",'[3]配置系数（将领）'!X822,IF($H822="骑将",'[4]配置系数（将领）'!X822,IF($H822="弓将",'[5]配置系数（将领）'!X822,"")))</f>
        <v/>
      </c>
      <c r="Z822" s="208">
        <f>IF($H822="步将",'[3]配置系数（将领）'!Y822,IF($H822="骑将",'[4]配置系数（将领）'!Y822,IF($H822="弓将",'[5]配置系数（将领）'!Y822,"")))</f>
        <v>0</v>
      </c>
      <c r="AA822" s="208">
        <f>IF($H822="步将",'[3]配置系数（将领）'!Z822,IF($H822="骑将",'[4]配置系数（将领）'!Z822,IF($H822="弓将",'[5]配置系数（将领）'!Z822,"")))</f>
        <v>0</v>
      </c>
      <c r="AB822" s="208" t="str">
        <f ca="1">IF($H822="步将",'[3]配置系数（将领）'!AA822,IF($H822="骑将",'[4]配置系数（将领）'!AA822,IF($H822="弓将",'[5]配置系数（将领）'!AA822,"")))</f>
        <v/>
      </c>
      <c r="AC822" s="206">
        <f t="shared" ca="1" si="51"/>
        <v>1</v>
      </c>
    </row>
    <row r="823" spans="3:29" x14ac:dyDescent="0.15">
      <c r="C823" s="107">
        <v>815</v>
      </c>
      <c r="D823" s="69">
        <f>IFERROR(MATCH(C823,索引!J:J,0),D822)</f>
        <v>70</v>
      </c>
      <c r="E823" s="69">
        <f t="shared" si="48"/>
        <v>6</v>
      </c>
      <c r="F823" s="69">
        <f>INDEX(索引!$F:$F,D823,1)</f>
        <v>10063</v>
      </c>
      <c r="G823" s="69" t="str">
        <f>INDEX(索引!$E:$E,D823,1)</f>
        <v>蒲元</v>
      </c>
      <c r="H823" s="69" t="str">
        <f>INDEX(索引!$G:$G,D823,1)</f>
        <v>步将</v>
      </c>
      <c r="J823" s="208" t="str">
        <f ca="1">IF($H823="步将",'[3]配置系数（将领）'!I823,IF($H823="骑将",'[4]配置系数（将领）'!I823,IF($H823="弓将",'[5]配置系数（将领）'!I823,"")))</f>
        <v>1006300000302</v>
      </c>
      <c r="K823" s="208" t="str">
        <f ca="1">IF($H823="步将",'[3]配置系数（将领）'!J823,IF($H823="骑将",'[4]配置系数（将领）'!J823,IF($H823="弓将",'[5]配置系数（将领）'!J823,"")))</f>
        <v>被动技能1:蒲元佩戴多把名剑，在不同的情况下发挥神奇的功效;
自身每次造成普通攻击伤害时，有{0}%概率额外对离自身最远的一个敌人造成一次攻击30%的武力伤害。（触发间隔1秒）
生命值低于50%时，自身获得{1}%的生命夺取效果。
战斗开始20秒后，造成普攻伤害有{2}%概率使敌人缴械5秒。</v>
      </c>
      <c r="L823" s="208">
        <f>IF($H823="步将",'[3]配置系数（将领）'!K823,IF($H823="骑将",'[4]配置系数（将领）'!K823,IF($H823="弓将",'[5]配置系数（将领）'!K823,"")))</f>
        <v>0</v>
      </c>
      <c r="M823" s="208">
        <f>IF($H823="步将",'[3]配置系数（将领）'!L823,IF($H823="骑将",'[4]配置系数（将领）'!L823,IF($H823="弓将",'[5]配置系数（将领）'!L823,"")))</f>
        <v>0</v>
      </c>
      <c r="N823" s="208" t="str">
        <f ca="1">IF($H823="步将",'[3]配置系数（将领）'!M823,IF($H823="骑将",'[4]配置系数（将领）'!M823,IF($H823="弓将",'[5]配置系数（将领）'!M823,"")))</f>
        <v>0.3+0.325+0.35+0.375+0.4+0.425+0.45+0.475+0.5+0.525+0.55+0.575+0.6+0.625+0.65+0.675+0.7</v>
      </c>
      <c r="O823" s="206">
        <f t="shared" ca="1" si="49"/>
        <v>100</v>
      </c>
      <c r="Q823" s="208" t="str">
        <f ca="1">IF($H823="步将",'[3]配置系数（将领）'!P823,IF($H823="骑将",'[4]配置系数（将领）'!P823,IF($H823="弓将",'[5]配置系数（将领）'!P823,"")))</f>
        <v/>
      </c>
      <c r="R823" s="208" t="str">
        <f ca="1">IF($H823="步将",'[3]配置系数（将领）'!Q823,IF($H823="骑将",'[4]配置系数（将领）'!Q823,IF($H823="弓将",'[5]配置系数（将领）'!Q823,"")))</f>
        <v/>
      </c>
      <c r="S823" s="208">
        <f>IF($H823="步将",'[3]配置系数（将领）'!R823,IF($H823="骑将",'[4]配置系数（将领）'!R823,IF($H823="弓将",'[5]配置系数（将领）'!R823,"")))</f>
        <v>0</v>
      </c>
      <c r="T823" s="208">
        <f>IF($H823="步将",'[3]配置系数（将领）'!S823,IF($H823="骑将",'[4]配置系数（将领）'!S823,IF($H823="弓将",'[5]配置系数（将领）'!S823,"")))</f>
        <v>0</v>
      </c>
      <c r="U823" s="208" t="str">
        <f ca="1">IF($H823="步将",'[3]配置系数（将领）'!T823,IF($H823="骑将",'[4]配置系数（将领）'!T823,IF($H823="弓将",'[5]配置系数（将领）'!T823,"")))</f>
        <v/>
      </c>
      <c r="V823" s="206">
        <f t="shared" ca="1" si="50"/>
        <v>1</v>
      </c>
      <c r="X823" s="208" t="str">
        <f ca="1">IF($H823="步将",'[3]配置系数（将领）'!W823,IF($H823="骑将",'[4]配置系数（将领）'!W823,IF($H823="弓将",'[5]配置系数（将领）'!W823,"")))</f>
        <v/>
      </c>
      <c r="Y823" s="208" t="str">
        <f ca="1">IF($H823="步将",'[3]配置系数（将领）'!X823,IF($H823="骑将",'[4]配置系数（将领）'!X823,IF($H823="弓将",'[5]配置系数（将领）'!X823,"")))</f>
        <v/>
      </c>
      <c r="Z823" s="208">
        <f>IF($H823="步将",'[3]配置系数（将领）'!Y823,IF($H823="骑将",'[4]配置系数（将领）'!Y823,IF($H823="弓将",'[5]配置系数（将领）'!Y823,"")))</f>
        <v>0</v>
      </c>
      <c r="AA823" s="208">
        <f>IF($H823="步将",'[3]配置系数（将领）'!Z823,IF($H823="骑将",'[4]配置系数（将领）'!Z823,IF($H823="弓将",'[5]配置系数（将领）'!Z823,"")))</f>
        <v>0</v>
      </c>
      <c r="AB823" s="208" t="str">
        <f ca="1">IF($H823="步将",'[3]配置系数（将领）'!AA823,IF($H823="骑将",'[4]配置系数（将领）'!AA823,IF($H823="弓将",'[5]配置系数（将领）'!AA823,"")))</f>
        <v/>
      </c>
      <c r="AC823" s="206">
        <f t="shared" ca="1" si="51"/>
        <v>1</v>
      </c>
    </row>
    <row r="824" spans="3:29" x14ac:dyDescent="0.15">
      <c r="C824" s="107">
        <v>816</v>
      </c>
      <c r="D824" s="69">
        <f>IFERROR(MATCH(C824,索引!J:J,0),D823)</f>
        <v>70</v>
      </c>
      <c r="E824" s="69">
        <f t="shared" si="48"/>
        <v>7</v>
      </c>
      <c r="F824" s="69">
        <f>INDEX(索引!$F:$F,D824,1)</f>
        <v>10063</v>
      </c>
      <c r="G824" s="69" t="str">
        <f>INDEX(索引!$E:$E,D824,1)</f>
        <v>蒲元</v>
      </c>
      <c r="H824" s="69" t="str">
        <f>INDEX(索引!$G:$G,D824,1)</f>
        <v>步将</v>
      </c>
      <c r="J824" s="208" t="str">
        <f ca="1">IF($H824="步将",'[3]配置系数（将领）'!I824,IF($H824="骑将",'[4]配置系数（将领）'!I824,IF($H824="弓将",'[5]配置系数（将领）'!I824,"")))</f>
        <v>1006300000303</v>
      </c>
      <c r="K824" s="208" t="str">
        <f ca="1">IF($H824="步将",'[3]配置系数（将领）'!J824,IF($H824="骑将",'[4]配置系数（将领）'!J824,IF($H824="弓将",'[5]配置系数（将领）'!J824,"")))</f>
        <v>被动技能1:蒲元佩戴多把名剑，在不同的情况下发挥神奇的功效;
自身每次造成普通攻击伤害时，有{0}%概率额外对离自身最远的一个敌人造成一次攻击30%的武力伤害。（触发间隔1秒）
生命值低于50%时，自身获得{1}%的生命夺取效果。
战斗开始20秒后，造成普攻伤害有{2}%概率使敌人缴械5秒。</v>
      </c>
      <c r="L824" s="208">
        <f>IF($H824="步将",'[3]配置系数（将领）'!K824,IF($H824="骑将",'[4]配置系数（将领）'!K824,IF($H824="弓将",'[5]配置系数（将领）'!K824,"")))</f>
        <v>0</v>
      </c>
      <c r="M824" s="208">
        <f>IF($H824="步将",'[3]配置系数（将领）'!L824,IF($H824="骑将",'[4]配置系数（将领）'!L824,IF($H824="弓将",'[5]配置系数（将领）'!L824,"")))</f>
        <v>0</v>
      </c>
      <c r="N824" s="208" t="str">
        <f ca="1">IF($H824="步将",'[3]配置系数（将领）'!M824,IF($H824="骑将",'[4]配置系数（将领）'!M824,IF($H824="弓将",'[5]配置系数（将领）'!M824,"")))</f>
        <v>0.23+0.24+0.25+0.26+0.27+0.28+0.29+0.3+0.31+0.32+0.33+0.34+0.35+0.36+0.37+0.38+0.39</v>
      </c>
      <c r="O824" s="206">
        <f t="shared" ca="1" si="49"/>
        <v>100</v>
      </c>
      <c r="Q824" s="208" t="str">
        <f ca="1">IF($H824="步将",'[3]配置系数（将领）'!P824,IF($H824="骑将",'[4]配置系数（将领）'!P824,IF($H824="弓将",'[5]配置系数（将领）'!P824,"")))</f>
        <v/>
      </c>
      <c r="R824" s="208" t="str">
        <f ca="1">IF($H824="步将",'[3]配置系数（将领）'!Q824,IF($H824="骑将",'[4]配置系数（将领）'!Q824,IF($H824="弓将",'[5]配置系数（将领）'!Q824,"")))</f>
        <v/>
      </c>
      <c r="S824" s="208">
        <f>IF($H824="步将",'[3]配置系数（将领）'!R824,IF($H824="骑将",'[4]配置系数（将领）'!R824,IF($H824="弓将",'[5]配置系数（将领）'!R824,"")))</f>
        <v>0</v>
      </c>
      <c r="T824" s="208">
        <f>IF($H824="步将",'[3]配置系数（将领）'!S824,IF($H824="骑将",'[4]配置系数（将领）'!S824,IF($H824="弓将",'[5]配置系数（将领）'!S824,"")))</f>
        <v>0</v>
      </c>
      <c r="U824" s="208" t="str">
        <f ca="1">IF($H824="步将",'[3]配置系数（将领）'!T824,IF($H824="骑将",'[4]配置系数（将领）'!T824,IF($H824="弓将",'[5]配置系数（将领）'!T824,"")))</f>
        <v/>
      </c>
      <c r="V824" s="206">
        <f t="shared" ca="1" si="50"/>
        <v>1</v>
      </c>
      <c r="X824" s="208" t="str">
        <f ca="1">IF($H824="步将",'[3]配置系数（将领）'!W824,IF($H824="骑将",'[4]配置系数（将领）'!W824,IF($H824="弓将",'[5]配置系数（将领）'!W824,"")))</f>
        <v/>
      </c>
      <c r="Y824" s="208" t="str">
        <f ca="1">IF($H824="步将",'[3]配置系数（将领）'!X824,IF($H824="骑将",'[4]配置系数（将领）'!X824,IF($H824="弓将",'[5]配置系数（将领）'!X824,"")))</f>
        <v/>
      </c>
      <c r="Z824" s="208">
        <f>IF($H824="步将",'[3]配置系数（将领）'!Y824,IF($H824="骑将",'[4]配置系数（将领）'!Y824,IF($H824="弓将",'[5]配置系数（将领）'!Y824,"")))</f>
        <v>0</v>
      </c>
      <c r="AA824" s="208">
        <f>IF($H824="步将",'[3]配置系数（将领）'!Z824,IF($H824="骑将",'[4]配置系数（将领）'!Z824,IF($H824="弓将",'[5]配置系数（将领）'!Z824,"")))</f>
        <v>0</v>
      </c>
      <c r="AB824" s="208" t="str">
        <f ca="1">IF($H824="步将",'[3]配置系数（将领）'!AA824,IF($H824="骑将",'[4]配置系数（将领）'!AA824,IF($H824="弓将",'[5]配置系数（将领）'!AA824,"")))</f>
        <v/>
      </c>
      <c r="AC824" s="206">
        <f t="shared" ca="1" si="51"/>
        <v>1</v>
      </c>
    </row>
    <row r="825" spans="3:29" x14ac:dyDescent="0.15">
      <c r="C825" s="107">
        <v>817</v>
      </c>
      <c r="D825" s="69">
        <f>IFERROR(MATCH(C825,索引!J:J,0),D824)</f>
        <v>70</v>
      </c>
      <c r="E825" s="69">
        <f t="shared" si="48"/>
        <v>8</v>
      </c>
      <c r="F825" s="69">
        <f>INDEX(索引!$F:$F,D825,1)</f>
        <v>10063</v>
      </c>
      <c r="G825" s="69" t="str">
        <f>INDEX(索引!$E:$E,D825,1)</f>
        <v>蒲元</v>
      </c>
      <c r="H825" s="69" t="str">
        <f>INDEX(索引!$G:$G,D825,1)</f>
        <v>步将</v>
      </c>
      <c r="J825" s="208" t="str">
        <f ca="1">IF($H825="步将",'[3]配置系数（将领）'!I825,IF($H825="骑将",'[4]配置系数（将领）'!I825,IF($H825="弓将",'[5]配置系数（将领）'!I825,"")))</f>
        <v>1006300000401</v>
      </c>
      <c r="K825" s="208" t="str">
        <f ca="1">IF($H825="步将",'[3]配置系数（将领）'!J825,IF($H825="骑将",'[4]配置系数（将领）'!J825,IF($H825="弓将",'[5]配置系数（将领）'!J825,"")))</f>
        <v>被动技能2:武将率领盾兵时，盾兵的护甲提升100点；率领戟兵时，戟兵攻击提升10%。</v>
      </c>
      <c r="L825" s="208">
        <f>IF($H825="步将",'[3]配置系数（将领）'!K825,IF($H825="骑将",'[4]配置系数（将领）'!K825,IF($H825="弓将",'[5]配置系数（将领）'!K825,"")))</f>
        <v>0</v>
      </c>
      <c r="M825" s="208">
        <f>IF($H825="步将",'[3]配置系数（将领）'!L825,IF($H825="骑将",'[4]配置系数（将领）'!L825,IF($H825="弓将",'[5]配置系数（将领）'!L825,"")))</f>
        <v>0</v>
      </c>
      <c r="N825" s="208" t="str">
        <f ca="1">IF($H825="步将",'[3]配置系数（将领）'!M825,IF($H825="骑将",'[4]配置系数（将领）'!M825,IF($H825="弓将",'[5]配置系数（将领）'!M825,"")))</f>
        <v>100+100+100+100+100+100+100+100+100+100+100+100+100+100+100+100+100</v>
      </c>
      <c r="O825" s="206">
        <f t="shared" ca="1" si="49"/>
        <v>1</v>
      </c>
      <c r="Q825" s="208" t="str">
        <f ca="1">IF($H825="步将",'[3]配置系数（将领）'!P825,IF($H825="骑将",'[4]配置系数（将领）'!P825,IF($H825="弓将",'[5]配置系数（将领）'!P825,"")))</f>
        <v>1006300000402</v>
      </c>
      <c r="R825" s="208" t="str">
        <f ca="1">IF($H825="步将",'[3]配置系数（将领）'!Q825,IF($H825="骑将",'[4]配置系数（将领）'!Q825,IF($H825="弓将",'[5]配置系数（将领）'!Q825,"")))</f>
        <v>被动技能2:武将率领盾兵时，盾兵的护甲提升100点；率领戟兵时，戟兵攻击提升10%。</v>
      </c>
      <c r="S825" s="208">
        <f>IF($H825="步将",'[3]配置系数（将领）'!R825,IF($H825="骑将",'[4]配置系数（将领）'!R825,IF($H825="弓将",'[5]配置系数（将领）'!R825,"")))</f>
        <v>0</v>
      </c>
      <c r="T825" s="208">
        <f>IF($H825="步将",'[3]配置系数（将领）'!S825,IF($H825="骑将",'[4]配置系数（将领）'!S825,IF($H825="弓将",'[5]配置系数（将领）'!S825,"")))</f>
        <v>0</v>
      </c>
      <c r="U825" s="208" t="str">
        <f ca="1">IF($H825="步将",'[3]配置系数（将领）'!T825,IF($H825="骑将",'[4]配置系数（将领）'!T825,IF($H825="弓将",'[5]配置系数（将领）'!T825,"")))</f>
        <v>0.1+0.1+0.1+0.1+0.1+0.1+0.1+0.1+0.1+0.1+0.1+0.1+0.1+0.1+0.1+0.1+0.1</v>
      </c>
      <c r="V825" s="206">
        <f t="shared" ca="1" si="50"/>
        <v>1</v>
      </c>
      <c r="X825" s="208" t="str">
        <f ca="1">IF($H825="步将",'[3]配置系数（将领）'!W825,IF($H825="骑将",'[4]配置系数（将领）'!W825,IF($H825="弓将",'[5]配置系数（将领）'!W825,"")))</f>
        <v/>
      </c>
      <c r="Y825" s="208" t="str">
        <f ca="1">IF($H825="步将",'[3]配置系数（将领）'!X825,IF($H825="骑将",'[4]配置系数（将领）'!X825,IF($H825="弓将",'[5]配置系数（将领）'!X825,"")))</f>
        <v/>
      </c>
      <c r="Z825" s="208">
        <f>IF($H825="步将",'[3]配置系数（将领）'!Y825,IF($H825="骑将",'[4]配置系数（将领）'!Y825,IF($H825="弓将",'[5]配置系数（将领）'!Y825,"")))</f>
        <v>0</v>
      </c>
      <c r="AA825" s="208">
        <f>IF($H825="步将",'[3]配置系数（将领）'!Z825,IF($H825="骑将",'[4]配置系数（将领）'!Z825,IF($H825="弓将",'[5]配置系数（将领）'!Z825,"")))</f>
        <v>0</v>
      </c>
      <c r="AB825" s="208" t="str">
        <f ca="1">IF($H825="步将",'[3]配置系数（将领）'!AA825,IF($H825="骑将",'[4]配置系数（将领）'!AA825,IF($H825="弓将",'[5]配置系数（将领）'!AA825,"")))</f>
        <v/>
      </c>
      <c r="AC825" s="206">
        <f t="shared" ca="1" si="51"/>
        <v>1</v>
      </c>
    </row>
    <row r="826" spans="3:29" x14ac:dyDescent="0.15">
      <c r="C826" s="107">
        <v>818</v>
      </c>
      <c r="D826" s="69">
        <f>IFERROR(MATCH(C826,索引!J:J,0),D825)</f>
        <v>70</v>
      </c>
      <c r="E826" s="69">
        <f t="shared" si="48"/>
        <v>9</v>
      </c>
      <c r="F826" s="69">
        <f>INDEX(索引!$F:$F,D826,1)</f>
        <v>10063</v>
      </c>
      <c r="G826" s="69" t="str">
        <f>INDEX(索引!$E:$E,D826,1)</f>
        <v>蒲元</v>
      </c>
      <c r="H826" s="69" t="str">
        <f>INDEX(索引!$G:$G,D826,1)</f>
        <v>步将</v>
      </c>
      <c r="J826" s="208" t="str">
        <f ca="1">IF($H826="步将",'[3]配置系数（将领）'!I826,IF($H826="骑将",'[4]配置系数（将领）'!I826,IF($H826="弓将",'[5]配置系数（将领）'!I826,"")))</f>
        <v>1006300000501</v>
      </c>
      <c r="K826" s="208" t="str">
        <f ca="1">IF($H826="步将",'[3]配置系数（将领）'!J826,IF($H826="骑将",'[4]配置系数（将领）'!J826,IF($H826="弓将",'[5]配置系数（将领）'!J826,"")))</f>
        <v>被动技能3:勇猛无畏，悍勇绝伦，勇猛无畏，悍勇绝伦，自身受到武力伤害减少15%，自身伤害提升12%。</v>
      </c>
      <c r="L826" s="208">
        <f>IF($H826="步将",'[3]配置系数（将领）'!K826,IF($H826="骑将",'[4]配置系数（将领）'!K826,IF($H826="弓将",'[5]配置系数（将领）'!K826,"")))</f>
        <v>0</v>
      </c>
      <c r="M826" s="208">
        <f>IF($H826="步将",'[3]配置系数（将领）'!L826,IF($H826="骑将",'[4]配置系数（将领）'!L826,IF($H826="弓将",'[5]配置系数（将领）'!L826,"")))</f>
        <v>0</v>
      </c>
      <c r="N826" s="208" t="str">
        <f ca="1">IF($H826="步将",'[3]配置系数（将领）'!M826,IF($H826="骑将",'[4]配置系数（将领）'!M826,IF($H826="弓将",'[5]配置系数（将领）'!M826,"")))</f>
        <v>0.15+0.15+0.15+0.15+0.15+0.15+0.15+0.15+0.15+0.15+0.15+0.15+0.15+0.15+0.15+0.15+0.15</v>
      </c>
      <c r="O826" s="206">
        <f t="shared" ca="1" si="49"/>
        <v>1</v>
      </c>
      <c r="Q826" s="208" t="str">
        <f ca="1">IF($H826="步将",'[3]配置系数（将领）'!P826,IF($H826="骑将",'[4]配置系数（将领）'!P826,IF($H826="弓将",'[5]配置系数（将领）'!P826,"")))</f>
        <v>1006300000502</v>
      </c>
      <c r="R826" s="208" t="str">
        <f ca="1">IF($H826="步将",'[3]配置系数（将领）'!Q826,IF($H826="骑将",'[4]配置系数（将领）'!Q826,IF($H826="弓将",'[5]配置系数（将领）'!Q826,"")))</f>
        <v>被动技能3:勇猛无畏，悍勇绝伦，勇猛无畏，悍勇绝伦，自身受到武力伤害减少15%，自身伤害提升12%。</v>
      </c>
      <c r="S826" s="208">
        <f>IF($H826="步将",'[3]配置系数（将领）'!R826,IF($H826="骑将",'[4]配置系数（将领）'!R826,IF($H826="弓将",'[5]配置系数（将领）'!R826,"")))</f>
        <v>0</v>
      </c>
      <c r="T826" s="208">
        <f>IF($H826="步将",'[3]配置系数（将领）'!S826,IF($H826="骑将",'[4]配置系数（将领）'!S826,IF($H826="弓将",'[5]配置系数（将领）'!S826,"")))</f>
        <v>0</v>
      </c>
      <c r="U826" s="208" t="str">
        <f ca="1">IF($H826="步将",'[3]配置系数（将领）'!T826,IF($H826="骑将",'[4]配置系数（将领）'!T826,IF($H826="弓将",'[5]配置系数（将领）'!T826,"")))</f>
        <v>0.12+0.12+0.12+0.12+0.12+0.12+0.12+0.12+0.12+0.12+0.12+0.12+0.12+0.12+0.12+0.12+0.12</v>
      </c>
      <c r="V826" s="206">
        <f t="shared" ca="1" si="50"/>
        <v>1</v>
      </c>
      <c r="X826" s="208" t="str">
        <f ca="1">IF($H826="步将",'[3]配置系数（将领）'!W826,IF($H826="骑将",'[4]配置系数（将领）'!W826,IF($H826="弓将",'[5]配置系数（将领）'!W826,"")))</f>
        <v/>
      </c>
      <c r="Y826" s="208" t="str">
        <f ca="1">IF($H826="步将",'[3]配置系数（将领）'!X826,IF($H826="骑将",'[4]配置系数（将领）'!X826,IF($H826="弓将",'[5]配置系数（将领）'!X826,"")))</f>
        <v/>
      </c>
      <c r="Z826" s="208">
        <f>IF($H826="步将",'[3]配置系数（将领）'!Y826,IF($H826="骑将",'[4]配置系数（将领）'!Y826,IF($H826="弓将",'[5]配置系数（将领）'!Y826,"")))</f>
        <v>0</v>
      </c>
      <c r="AA826" s="208">
        <f>IF($H826="步将",'[3]配置系数（将领）'!Z826,IF($H826="骑将",'[4]配置系数（将领）'!Z826,IF($H826="弓将",'[5]配置系数（将领）'!Z826,"")))</f>
        <v>0</v>
      </c>
      <c r="AB826" s="208" t="str">
        <f ca="1">IF($H826="步将",'[3]配置系数（将领）'!AA826,IF($H826="骑将",'[4]配置系数（将领）'!AA826,IF($H826="弓将",'[5]配置系数（将领）'!AA826,"")))</f>
        <v/>
      </c>
      <c r="AC826" s="206">
        <f t="shared" ca="1" si="51"/>
        <v>1</v>
      </c>
    </row>
    <row r="827" spans="3:29" x14ac:dyDescent="0.15">
      <c r="C827" s="107">
        <v>819</v>
      </c>
      <c r="D827" s="69">
        <f>IFERROR(MATCH(C827,索引!J:J,0),D826)</f>
        <v>70</v>
      </c>
      <c r="E827" s="69">
        <f t="shared" si="48"/>
        <v>10</v>
      </c>
      <c r="F827" s="69">
        <f>INDEX(索引!$F:$F,D827,1)</f>
        <v>10063</v>
      </c>
      <c r="G827" s="69" t="str">
        <f>INDEX(索引!$E:$E,D827,1)</f>
        <v>蒲元</v>
      </c>
      <c r="H827" s="69" t="str">
        <f>INDEX(索引!$G:$G,D827,1)</f>
        <v>步将</v>
      </c>
      <c r="J827" s="208" t="str">
        <f ca="1">IF($H827="步将",'[3]配置系数（将领）'!I827,IF($H827="骑将",'[4]配置系数（将领）'!I827,IF($H827="弓将",'[5]配置系数（将领）'!I827,"")))</f>
        <v/>
      </c>
      <c r="K827" s="208" t="str">
        <f ca="1">IF($H827="步将",'[3]配置系数（将领）'!J827,IF($H827="骑将",'[4]配置系数（将领）'!J827,IF($H827="弓将",'[5]配置系数（将领）'!J827,"")))</f>
        <v/>
      </c>
      <c r="L827" s="208">
        <f>IF($H827="步将",'[3]配置系数（将领）'!K827,IF($H827="骑将",'[4]配置系数（将领）'!K827,IF($H827="弓将",'[5]配置系数（将领）'!K827,"")))</f>
        <v>0</v>
      </c>
      <c r="M827" s="208">
        <f>IF($H827="步将",'[3]配置系数（将领）'!L827,IF($H827="骑将",'[4]配置系数（将领）'!L827,IF($H827="弓将",'[5]配置系数（将领）'!L827,"")))</f>
        <v>0</v>
      </c>
      <c r="N827" s="208" t="str">
        <f ca="1">IF($H827="步将",'[3]配置系数（将领）'!M827,IF($H827="骑将",'[4]配置系数（将领）'!M827,IF($H827="弓将",'[5]配置系数（将领）'!M827,"")))</f>
        <v/>
      </c>
      <c r="O827" s="206">
        <f t="shared" ca="1" si="49"/>
        <v>1</v>
      </c>
      <c r="Q827" s="208" t="str">
        <f ca="1">IF($H827="步将",'[3]配置系数（将领）'!P827,IF($H827="骑将",'[4]配置系数（将领）'!P827,IF($H827="弓将",'[5]配置系数（将领）'!P827,"")))</f>
        <v/>
      </c>
      <c r="R827" s="208" t="str">
        <f ca="1">IF($H827="步将",'[3]配置系数（将领）'!Q827,IF($H827="骑将",'[4]配置系数（将领）'!Q827,IF($H827="弓将",'[5]配置系数（将领）'!Q827,"")))</f>
        <v/>
      </c>
      <c r="S827" s="208">
        <f>IF($H827="步将",'[3]配置系数（将领）'!R827,IF($H827="骑将",'[4]配置系数（将领）'!R827,IF($H827="弓将",'[5]配置系数（将领）'!R827,"")))</f>
        <v>0</v>
      </c>
      <c r="T827" s="208">
        <f>IF($H827="步将",'[3]配置系数（将领）'!S827,IF($H827="骑将",'[4]配置系数（将领）'!S827,IF($H827="弓将",'[5]配置系数（将领）'!S827,"")))</f>
        <v>0</v>
      </c>
      <c r="U827" s="208" t="str">
        <f ca="1">IF($H827="步将",'[3]配置系数（将领）'!T827,IF($H827="骑将",'[4]配置系数（将领）'!T827,IF($H827="弓将",'[5]配置系数（将领）'!T827,"")))</f>
        <v/>
      </c>
      <c r="V827" s="206">
        <f t="shared" ca="1" si="50"/>
        <v>1</v>
      </c>
      <c r="X827" s="208" t="str">
        <f ca="1">IF($H827="步将",'[3]配置系数（将领）'!W827,IF($H827="骑将",'[4]配置系数（将领）'!W827,IF($H827="弓将",'[5]配置系数（将领）'!W827,"")))</f>
        <v/>
      </c>
      <c r="Y827" s="208" t="str">
        <f ca="1">IF($H827="步将",'[3]配置系数（将领）'!X827,IF($H827="骑将",'[4]配置系数（将领）'!X827,IF($H827="弓将",'[5]配置系数（将领）'!X827,"")))</f>
        <v/>
      </c>
      <c r="Z827" s="208">
        <f>IF($H827="步将",'[3]配置系数（将领）'!Y827,IF($H827="骑将",'[4]配置系数（将领）'!Y827,IF($H827="弓将",'[5]配置系数（将领）'!Y827,"")))</f>
        <v>0</v>
      </c>
      <c r="AA827" s="208">
        <f>IF($H827="步将",'[3]配置系数（将领）'!Z827,IF($H827="骑将",'[4]配置系数（将领）'!Z827,IF($H827="弓将",'[5]配置系数（将领）'!Z827,"")))</f>
        <v>0</v>
      </c>
      <c r="AB827" s="208" t="str">
        <f ca="1">IF($H827="步将",'[3]配置系数（将领）'!AA827,IF($H827="骑将",'[4]配置系数（将领）'!AA827,IF($H827="弓将",'[5]配置系数（将领）'!AA827,"")))</f>
        <v/>
      </c>
      <c r="AC827" s="206">
        <f t="shared" ca="1" si="51"/>
        <v>1</v>
      </c>
    </row>
    <row r="828" spans="3:29" x14ac:dyDescent="0.15">
      <c r="C828" s="107">
        <v>820</v>
      </c>
      <c r="D828" s="69">
        <f>IFERROR(MATCH(C828,索引!J:J,0),D827)</f>
        <v>70</v>
      </c>
      <c r="E828" s="69">
        <f t="shared" si="48"/>
        <v>11</v>
      </c>
      <c r="F828" s="69">
        <f>INDEX(索引!$F:$F,D828,1)</f>
        <v>10063</v>
      </c>
      <c r="G828" s="69" t="str">
        <f>INDEX(索引!$E:$E,D828,1)</f>
        <v>蒲元</v>
      </c>
      <c r="H828" s="69" t="str">
        <f>INDEX(索引!$G:$G,D828,1)</f>
        <v>步将</v>
      </c>
      <c r="J828" s="208" t="str">
        <f ca="1">IF($H828="步将",'[3]配置系数（将领）'!I828,IF($H828="骑将",'[4]配置系数（将领）'!I828,IF($H828="弓将",'[5]配置系数（将领）'!I828,"")))</f>
        <v/>
      </c>
      <c r="K828" s="208" t="str">
        <f ca="1">IF($H828="步将",'[3]配置系数（将领）'!J828,IF($H828="骑将",'[4]配置系数（将领）'!J828,IF($H828="弓将",'[5]配置系数（将领）'!J828,"")))</f>
        <v/>
      </c>
      <c r="L828" s="208">
        <f>IF($H828="步将",'[3]配置系数（将领）'!K828,IF($H828="骑将",'[4]配置系数（将领）'!K828,IF($H828="弓将",'[5]配置系数（将领）'!K828,"")))</f>
        <v>0</v>
      </c>
      <c r="M828" s="208">
        <f>IF($H828="步将",'[3]配置系数（将领）'!L828,IF($H828="骑将",'[4]配置系数（将领）'!L828,IF($H828="弓将",'[5]配置系数（将领）'!L828,"")))</f>
        <v>0</v>
      </c>
      <c r="N828" s="208" t="str">
        <f ca="1">IF($H828="步将",'[3]配置系数（将领）'!M828,IF($H828="骑将",'[4]配置系数（将领）'!M828,IF($H828="弓将",'[5]配置系数（将领）'!M828,"")))</f>
        <v/>
      </c>
      <c r="O828" s="206">
        <f t="shared" ca="1" si="49"/>
        <v>1</v>
      </c>
      <c r="Q828" s="208" t="str">
        <f ca="1">IF($H828="步将",'[3]配置系数（将领）'!P828,IF($H828="骑将",'[4]配置系数（将领）'!P828,IF($H828="弓将",'[5]配置系数（将领）'!P828,"")))</f>
        <v/>
      </c>
      <c r="R828" s="208" t="str">
        <f ca="1">IF($H828="步将",'[3]配置系数（将领）'!Q828,IF($H828="骑将",'[4]配置系数（将领）'!Q828,IF($H828="弓将",'[5]配置系数（将领）'!Q828,"")))</f>
        <v/>
      </c>
      <c r="S828" s="208">
        <f>IF($H828="步将",'[3]配置系数（将领）'!R828,IF($H828="骑将",'[4]配置系数（将领）'!R828,IF($H828="弓将",'[5]配置系数（将领）'!R828,"")))</f>
        <v>0</v>
      </c>
      <c r="T828" s="208">
        <f>IF($H828="步将",'[3]配置系数（将领）'!S828,IF($H828="骑将",'[4]配置系数（将领）'!S828,IF($H828="弓将",'[5]配置系数（将领）'!S828,"")))</f>
        <v>0</v>
      </c>
      <c r="U828" s="208" t="str">
        <f ca="1">IF($H828="步将",'[3]配置系数（将领）'!T828,IF($H828="骑将",'[4]配置系数（将领）'!T828,IF($H828="弓将",'[5]配置系数（将领）'!T828,"")))</f>
        <v/>
      </c>
      <c r="V828" s="206">
        <f t="shared" ca="1" si="50"/>
        <v>1</v>
      </c>
      <c r="X828" s="208" t="str">
        <f ca="1">IF($H828="步将",'[3]配置系数（将领）'!W828,IF($H828="骑将",'[4]配置系数（将领）'!W828,IF($H828="弓将",'[5]配置系数（将领）'!W828,"")))</f>
        <v/>
      </c>
      <c r="Y828" s="208" t="str">
        <f ca="1">IF($H828="步将",'[3]配置系数（将领）'!X828,IF($H828="骑将",'[4]配置系数（将领）'!X828,IF($H828="弓将",'[5]配置系数（将领）'!X828,"")))</f>
        <v/>
      </c>
      <c r="Z828" s="208">
        <f>IF($H828="步将",'[3]配置系数（将领）'!Y828,IF($H828="骑将",'[4]配置系数（将领）'!Y828,IF($H828="弓将",'[5]配置系数（将领）'!Y828,"")))</f>
        <v>0</v>
      </c>
      <c r="AA828" s="208">
        <f>IF($H828="步将",'[3]配置系数（将领）'!Z828,IF($H828="骑将",'[4]配置系数（将领）'!Z828,IF($H828="弓将",'[5]配置系数（将领）'!Z828,"")))</f>
        <v>0</v>
      </c>
      <c r="AB828" s="208" t="str">
        <f ca="1">IF($H828="步将",'[3]配置系数（将领）'!AA828,IF($H828="骑将",'[4]配置系数（将领）'!AA828,IF($H828="弓将",'[5]配置系数（将领）'!AA828,"")))</f>
        <v/>
      </c>
      <c r="AC828" s="206">
        <f t="shared" ca="1" si="51"/>
        <v>1</v>
      </c>
    </row>
    <row r="829" spans="3:29" x14ac:dyDescent="0.15">
      <c r="C829" s="107">
        <v>821</v>
      </c>
      <c r="D829" s="69">
        <f>IFERROR(MATCH(C829,索引!J:J,0),D828)</f>
        <v>70</v>
      </c>
      <c r="E829" s="69">
        <f t="shared" si="48"/>
        <v>12</v>
      </c>
      <c r="F829" s="69">
        <f>INDEX(索引!$F:$F,D829,1)</f>
        <v>10063</v>
      </c>
      <c r="G829" s="69" t="str">
        <f>INDEX(索引!$E:$E,D829,1)</f>
        <v>蒲元</v>
      </c>
      <c r="H829" s="69" t="str">
        <f>INDEX(索引!$G:$G,D829,1)</f>
        <v>步将</v>
      </c>
      <c r="J829" s="208" t="str">
        <f ca="1">IF($H829="步将",'[3]配置系数（将领）'!I829,IF($H829="骑将",'[4]配置系数（将领）'!I829,IF($H829="弓将",'[5]配置系数（将领）'!I829,"")))</f>
        <v/>
      </c>
      <c r="K829" s="208" t="str">
        <f ca="1">IF($H829="步将",'[3]配置系数（将领）'!J829,IF($H829="骑将",'[4]配置系数（将领）'!J829,IF($H829="弓将",'[5]配置系数（将领）'!J829,"")))</f>
        <v/>
      </c>
      <c r="L829" s="208">
        <f>IF($H829="步将",'[3]配置系数（将领）'!K829,IF($H829="骑将",'[4]配置系数（将领）'!K829,IF($H829="弓将",'[5]配置系数（将领）'!K829,"")))</f>
        <v>0</v>
      </c>
      <c r="M829" s="208">
        <f>IF($H829="步将",'[3]配置系数（将领）'!L829,IF($H829="骑将",'[4]配置系数（将领）'!L829,IF($H829="弓将",'[5]配置系数（将领）'!L829,"")))</f>
        <v>0</v>
      </c>
      <c r="N829" s="208" t="str">
        <f ca="1">IF($H829="步将",'[3]配置系数（将领）'!M829,IF($H829="骑将",'[4]配置系数（将领）'!M829,IF($H829="弓将",'[5]配置系数（将领）'!M829,"")))</f>
        <v/>
      </c>
      <c r="O829" s="206">
        <f t="shared" ca="1" si="49"/>
        <v>1</v>
      </c>
      <c r="Q829" s="208" t="str">
        <f ca="1">IF($H829="步将",'[3]配置系数（将领）'!P829,IF($H829="骑将",'[4]配置系数（将领）'!P829,IF($H829="弓将",'[5]配置系数（将领）'!P829,"")))</f>
        <v/>
      </c>
      <c r="R829" s="208" t="str">
        <f ca="1">IF($H829="步将",'[3]配置系数（将领）'!Q829,IF($H829="骑将",'[4]配置系数（将领）'!Q829,IF($H829="弓将",'[5]配置系数（将领）'!Q829,"")))</f>
        <v/>
      </c>
      <c r="S829" s="208">
        <f>IF($H829="步将",'[3]配置系数（将领）'!R829,IF($H829="骑将",'[4]配置系数（将领）'!R829,IF($H829="弓将",'[5]配置系数（将领）'!R829,"")))</f>
        <v>0</v>
      </c>
      <c r="T829" s="208">
        <f>IF($H829="步将",'[3]配置系数（将领）'!S829,IF($H829="骑将",'[4]配置系数（将领）'!S829,IF($H829="弓将",'[5]配置系数（将领）'!S829,"")))</f>
        <v>0</v>
      </c>
      <c r="U829" s="208" t="str">
        <f ca="1">IF($H829="步将",'[3]配置系数（将领）'!T829,IF($H829="骑将",'[4]配置系数（将领）'!T829,IF($H829="弓将",'[5]配置系数（将领）'!T829,"")))</f>
        <v/>
      </c>
      <c r="V829" s="206">
        <f t="shared" ca="1" si="50"/>
        <v>1</v>
      </c>
      <c r="X829" s="208" t="str">
        <f ca="1">IF($H829="步将",'[3]配置系数（将领）'!W829,IF($H829="骑将",'[4]配置系数（将领）'!W829,IF($H829="弓将",'[5]配置系数（将领）'!W829,"")))</f>
        <v/>
      </c>
      <c r="Y829" s="208" t="str">
        <f ca="1">IF($H829="步将",'[3]配置系数（将领）'!X829,IF($H829="骑将",'[4]配置系数（将领）'!X829,IF($H829="弓将",'[5]配置系数（将领）'!X829,"")))</f>
        <v/>
      </c>
      <c r="Z829" s="208">
        <f>IF($H829="步将",'[3]配置系数（将领）'!Y829,IF($H829="骑将",'[4]配置系数（将领）'!Y829,IF($H829="弓将",'[5]配置系数（将领）'!Y829,"")))</f>
        <v>0</v>
      </c>
      <c r="AA829" s="208">
        <f>IF($H829="步将",'[3]配置系数（将领）'!Z829,IF($H829="骑将",'[4]配置系数（将领）'!Z829,IF($H829="弓将",'[5]配置系数（将领）'!Z829,"")))</f>
        <v>0</v>
      </c>
      <c r="AB829" s="208" t="str">
        <f ca="1">IF($H829="步将",'[3]配置系数（将领）'!AA829,IF($H829="骑将",'[4]配置系数（将领）'!AA829,IF($H829="弓将",'[5]配置系数（将领）'!AA829,"")))</f>
        <v/>
      </c>
      <c r="AC829" s="206">
        <f t="shared" ca="1" si="51"/>
        <v>1</v>
      </c>
    </row>
    <row r="830" spans="3:29" x14ac:dyDescent="0.15">
      <c r="C830" s="107">
        <v>822</v>
      </c>
      <c r="D830" s="69">
        <f>IFERROR(MATCH(C830,索引!J:J,0),D829)</f>
        <v>70</v>
      </c>
      <c r="E830" s="69">
        <f t="shared" si="48"/>
        <v>13</v>
      </c>
      <c r="F830" s="69">
        <f>INDEX(索引!$F:$F,D830,1)</f>
        <v>10063</v>
      </c>
      <c r="G830" s="69" t="str">
        <f>INDEX(索引!$E:$E,D830,1)</f>
        <v>蒲元</v>
      </c>
      <c r="H830" s="69" t="str">
        <f>INDEX(索引!$G:$G,D830,1)</f>
        <v>步将</v>
      </c>
      <c r="J830" s="208" t="str">
        <f ca="1">IF($H830="步将",'[3]配置系数（将领）'!I830,IF($H830="骑将",'[4]配置系数（将领）'!I830,IF($H830="弓将",'[5]配置系数（将领）'!I830,"")))</f>
        <v/>
      </c>
      <c r="K830" s="208" t="str">
        <f ca="1">IF($H830="步将",'[3]配置系数（将领）'!J830,IF($H830="骑将",'[4]配置系数（将领）'!J830,IF($H830="弓将",'[5]配置系数（将领）'!J830,"")))</f>
        <v/>
      </c>
      <c r="L830" s="208">
        <f>IF($H830="步将",'[3]配置系数（将领）'!K830,IF($H830="骑将",'[4]配置系数（将领）'!K830,IF($H830="弓将",'[5]配置系数（将领）'!K830,"")))</f>
        <v>0</v>
      </c>
      <c r="M830" s="208">
        <f>IF($H830="步将",'[3]配置系数（将领）'!L830,IF($H830="骑将",'[4]配置系数（将领）'!L830,IF($H830="弓将",'[5]配置系数（将领）'!L830,"")))</f>
        <v>0</v>
      </c>
      <c r="N830" s="208" t="str">
        <f ca="1">IF($H830="步将",'[3]配置系数（将领）'!M830,IF($H830="骑将",'[4]配置系数（将领）'!M830,IF($H830="弓将",'[5]配置系数（将领）'!M830,"")))</f>
        <v/>
      </c>
      <c r="O830" s="206">
        <f t="shared" ca="1" si="49"/>
        <v>1</v>
      </c>
      <c r="Q830" s="208" t="str">
        <f ca="1">IF($H830="步将",'[3]配置系数（将领）'!P830,IF($H830="骑将",'[4]配置系数（将领）'!P830,IF($H830="弓将",'[5]配置系数（将领）'!P830,"")))</f>
        <v/>
      </c>
      <c r="R830" s="208" t="str">
        <f ca="1">IF($H830="步将",'[3]配置系数（将领）'!Q830,IF($H830="骑将",'[4]配置系数（将领）'!Q830,IF($H830="弓将",'[5]配置系数（将领）'!Q830,"")))</f>
        <v/>
      </c>
      <c r="S830" s="208">
        <f>IF($H830="步将",'[3]配置系数（将领）'!R830,IF($H830="骑将",'[4]配置系数（将领）'!R830,IF($H830="弓将",'[5]配置系数（将领）'!R830,"")))</f>
        <v>0</v>
      </c>
      <c r="T830" s="208">
        <f>IF($H830="步将",'[3]配置系数（将领）'!S830,IF($H830="骑将",'[4]配置系数（将领）'!S830,IF($H830="弓将",'[5]配置系数（将领）'!S830,"")))</f>
        <v>0</v>
      </c>
      <c r="U830" s="208" t="str">
        <f ca="1">IF($H830="步将",'[3]配置系数（将领）'!T830,IF($H830="骑将",'[4]配置系数（将领）'!T830,IF($H830="弓将",'[5]配置系数（将领）'!T830,"")))</f>
        <v/>
      </c>
      <c r="V830" s="206">
        <f t="shared" ca="1" si="50"/>
        <v>1</v>
      </c>
      <c r="X830" s="208" t="str">
        <f ca="1">IF($H830="步将",'[3]配置系数（将领）'!W830,IF($H830="骑将",'[4]配置系数（将领）'!W830,IF($H830="弓将",'[5]配置系数（将领）'!W830,"")))</f>
        <v/>
      </c>
      <c r="Y830" s="208" t="str">
        <f ca="1">IF($H830="步将",'[3]配置系数（将领）'!X830,IF($H830="骑将",'[4]配置系数（将领）'!X830,IF($H830="弓将",'[5]配置系数（将领）'!X830,"")))</f>
        <v/>
      </c>
      <c r="Z830" s="208">
        <f>IF($H830="步将",'[3]配置系数（将领）'!Y830,IF($H830="骑将",'[4]配置系数（将领）'!Y830,IF($H830="弓将",'[5]配置系数（将领）'!Y830,"")))</f>
        <v>0</v>
      </c>
      <c r="AA830" s="208">
        <f>IF($H830="步将",'[3]配置系数（将领）'!Z830,IF($H830="骑将",'[4]配置系数（将领）'!Z830,IF($H830="弓将",'[5]配置系数（将领）'!Z830,"")))</f>
        <v>0</v>
      </c>
      <c r="AB830" s="208" t="str">
        <f ca="1">IF($H830="步将",'[3]配置系数（将领）'!AA830,IF($H830="骑将",'[4]配置系数（将领）'!AA830,IF($H830="弓将",'[5]配置系数（将领）'!AA830,"")))</f>
        <v/>
      </c>
      <c r="AC830" s="206">
        <f t="shared" ca="1" si="51"/>
        <v>1</v>
      </c>
    </row>
    <row r="831" spans="3:29" x14ac:dyDescent="0.15">
      <c r="C831" s="107">
        <v>823</v>
      </c>
      <c r="D831" s="69">
        <f>IFERROR(MATCH(C831,索引!J:J,0),D830)</f>
        <v>70</v>
      </c>
      <c r="E831" s="69">
        <f t="shared" si="48"/>
        <v>14</v>
      </c>
      <c r="F831" s="69">
        <f>INDEX(索引!$F:$F,D831,1)</f>
        <v>10063</v>
      </c>
      <c r="G831" s="69" t="str">
        <f>INDEX(索引!$E:$E,D831,1)</f>
        <v>蒲元</v>
      </c>
      <c r="H831" s="69" t="str">
        <f>INDEX(索引!$G:$G,D831,1)</f>
        <v>步将</v>
      </c>
      <c r="J831" s="208" t="str">
        <f ca="1">IF($H831="步将",'[3]配置系数（将领）'!I831,IF($H831="骑将",'[4]配置系数（将领）'!I831,IF($H831="弓将",'[5]配置系数（将领）'!I831,"")))</f>
        <v/>
      </c>
      <c r="K831" s="208" t="str">
        <f ca="1">IF($H831="步将",'[3]配置系数（将领）'!J831,IF($H831="骑将",'[4]配置系数（将领）'!J831,IF($H831="弓将",'[5]配置系数（将领）'!J831,"")))</f>
        <v/>
      </c>
      <c r="L831" s="208">
        <f>IF($H831="步将",'[3]配置系数（将领）'!K831,IF($H831="骑将",'[4]配置系数（将领）'!K831,IF($H831="弓将",'[5]配置系数（将领）'!K831,"")))</f>
        <v>0</v>
      </c>
      <c r="M831" s="208">
        <f>IF($H831="步将",'[3]配置系数（将领）'!L831,IF($H831="骑将",'[4]配置系数（将领）'!L831,IF($H831="弓将",'[5]配置系数（将领）'!L831,"")))</f>
        <v>0</v>
      </c>
      <c r="N831" s="208" t="str">
        <f ca="1">IF($H831="步将",'[3]配置系数（将领）'!M831,IF($H831="骑将",'[4]配置系数（将领）'!M831,IF($H831="弓将",'[5]配置系数（将领）'!M831,"")))</f>
        <v/>
      </c>
      <c r="O831" s="206">
        <f t="shared" ca="1" si="49"/>
        <v>1</v>
      </c>
      <c r="Q831" s="208" t="str">
        <f ca="1">IF($H831="步将",'[3]配置系数（将领）'!P831,IF($H831="骑将",'[4]配置系数（将领）'!P831,IF($H831="弓将",'[5]配置系数（将领）'!P831,"")))</f>
        <v/>
      </c>
      <c r="R831" s="208" t="str">
        <f ca="1">IF($H831="步将",'[3]配置系数（将领）'!Q831,IF($H831="骑将",'[4]配置系数（将领）'!Q831,IF($H831="弓将",'[5]配置系数（将领）'!Q831,"")))</f>
        <v/>
      </c>
      <c r="S831" s="208">
        <f>IF($H831="步将",'[3]配置系数（将领）'!R831,IF($H831="骑将",'[4]配置系数（将领）'!R831,IF($H831="弓将",'[5]配置系数（将领）'!R831,"")))</f>
        <v>0</v>
      </c>
      <c r="T831" s="208">
        <f>IF($H831="步将",'[3]配置系数（将领）'!S831,IF($H831="骑将",'[4]配置系数（将领）'!S831,IF($H831="弓将",'[5]配置系数（将领）'!S831,"")))</f>
        <v>0</v>
      </c>
      <c r="U831" s="208" t="str">
        <f ca="1">IF($H831="步将",'[3]配置系数（将领）'!T831,IF($H831="骑将",'[4]配置系数（将领）'!T831,IF($H831="弓将",'[5]配置系数（将领）'!T831,"")))</f>
        <v/>
      </c>
      <c r="V831" s="206">
        <f t="shared" ca="1" si="50"/>
        <v>1</v>
      </c>
      <c r="X831" s="208" t="str">
        <f ca="1">IF($H831="步将",'[3]配置系数（将领）'!W831,IF($H831="骑将",'[4]配置系数（将领）'!W831,IF($H831="弓将",'[5]配置系数（将领）'!W831,"")))</f>
        <v/>
      </c>
      <c r="Y831" s="208" t="str">
        <f ca="1">IF($H831="步将",'[3]配置系数（将领）'!X831,IF($H831="骑将",'[4]配置系数（将领）'!X831,IF($H831="弓将",'[5]配置系数（将领）'!X831,"")))</f>
        <v/>
      </c>
      <c r="Z831" s="208">
        <f>IF($H831="步将",'[3]配置系数（将领）'!Y831,IF($H831="骑将",'[4]配置系数（将领）'!Y831,IF($H831="弓将",'[5]配置系数（将领）'!Y831,"")))</f>
        <v>0</v>
      </c>
      <c r="AA831" s="208">
        <f>IF($H831="步将",'[3]配置系数（将领）'!Z831,IF($H831="骑将",'[4]配置系数（将领）'!Z831,IF($H831="弓将",'[5]配置系数（将领）'!Z831,"")))</f>
        <v>0</v>
      </c>
      <c r="AB831" s="208" t="str">
        <f ca="1">IF($H831="步将",'[3]配置系数（将领）'!AA831,IF($H831="骑将",'[4]配置系数（将领）'!AA831,IF($H831="弓将",'[5]配置系数（将领）'!AA831,"")))</f>
        <v/>
      </c>
      <c r="AC831" s="206">
        <f t="shared" ca="1" si="51"/>
        <v>1</v>
      </c>
    </row>
    <row r="832" spans="3:29" x14ac:dyDescent="0.15">
      <c r="C832" s="107">
        <v>824</v>
      </c>
      <c r="D832" s="69">
        <f>IFERROR(MATCH(C832,索引!J:J,0),D831)</f>
        <v>70</v>
      </c>
      <c r="E832" s="69">
        <f t="shared" si="48"/>
        <v>15</v>
      </c>
      <c r="F832" s="69">
        <f>INDEX(索引!$F:$F,D832,1)</f>
        <v>10063</v>
      </c>
      <c r="G832" s="69" t="str">
        <f>INDEX(索引!$E:$E,D832,1)</f>
        <v>蒲元</v>
      </c>
      <c r="H832" s="69" t="str">
        <f>INDEX(索引!$G:$G,D832,1)</f>
        <v>步将</v>
      </c>
      <c r="J832" s="208" t="str">
        <f ca="1">IF($H832="步将",'[3]配置系数（将领）'!I832,IF($H832="骑将",'[4]配置系数（将领）'!I832,IF($H832="弓将",'[5]配置系数（将领）'!I832,"")))</f>
        <v/>
      </c>
      <c r="K832" s="208" t="str">
        <f ca="1">IF($H832="步将",'[3]配置系数（将领）'!J832,IF($H832="骑将",'[4]配置系数（将领）'!J832,IF($H832="弓将",'[5]配置系数（将领）'!J832,"")))</f>
        <v/>
      </c>
      <c r="L832" s="208">
        <f>IF($H832="步将",'[3]配置系数（将领）'!K832,IF($H832="骑将",'[4]配置系数（将领）'!K832,IF($H832="弓将",'[5]配置系数（将领）'!K832,"")))</f>
        <v>0</v>
      </c>
      <c r="M832" s="208">
        <f>IF($H832="步将",'[3]配置系数（将领）'!L832,IF($H832="骑将",'[4]配置系数（将领）'!L832,IF($H832="弓将",'[5]配置系数（将领）'!L832,"")))</f>
        <v>0</v>
      </c>
      <c r="N832" s="208" t="str">
        <f ca="1">IF($H832="步将",'[3]配置系数（将领）'!M832,IF($H832="骑将",'[4]配置系数（将领）'!M832,IF($H832="弓将",'[5]配置系数（将领）'!M832,"")))</f>
        <v/>
      </c>
      <c r="O832" s="206">
        <f t="shared" ca="1" si="49"/>
        <v>1</v>
      </c>
      <c r="Q832" s="208" t="str">
        <f ca="1">IF($H832="步将",'[3]配置系数（将领）'!P832,IF($H832="骑将",'[4]配置系数（将领）'!P832,IF($H832="弓将",'[5]配置系数（将领）'!P832,"")))</f>
        <v/>
      </c>
      <c r="R832" s="208" t="str">
        <f ca="1">IF($H832="步将",'[3]配置系数（将领）'!Q832,IF($H832="骑将",'[4]配置系数（将领）'!Q832,IF($H832="弓将",'[5]配置系数（将领）'!Q832,"")))</f>
        <v/>
      </c>
      <c r="S832" s="208">
        <f>IF($H832="步将",'[3]配置系数（将领）'!R832,IF($H832="骑将",'[4]配置系数（将领）'!R832,IF($H832="弓将",'[5]配置系数（将领）'!R832,"")))</f>
        <v>0</v>
      </c>
      <c r="T832" s="208">
        <f>IF($H832="步将",'[3]配置系数（将领）'!S832,IF($H832="骑将",'[4]配置系数（将领）'!S832,IF($H832="弓将",'[5]配置系数（将领）'!S832,"")))</f>
        <v>0</v>
      </c>
      <c r="U832" s="208" t="str">
        <f ca="1">IF($H832="步将",'[3]配置系数（将领）'!T832,IF($H832="骑将",'[4]配置系数（将领）'!T832,IF($H832="弓将",'[5]配置系数（将领）'!T832,"")))</f>
        <v/>
      </c>
      <c r="V832" s="206">
        <f t="shared" ca="1" si="50"/>
        <v>1</v>
      </c>
      <c r="X832" s="208" t="str">
        <f ca="1">IF($H832="步将",'[3]配置系数（将领）'!W832,IF($H832="骑将",'[4]配置系数（将领）'!W832,IF($H832="弓将",'[5]配置系数（将领）'!W832,"")))</f>
        <v/>
      </c>
      <c r="Y832" s="208" t="str">
        <f ca="1">IF($H832="步将",'[3]配置系数（将领）'!X832,IF($H832="骑将",'[4]配置系数（将领）'!X832,IF($H832="弓将",'[5]配置系数（将领）'!X832,"")))</f>
        <v/>
      </c>
      <c r="Z832" s="208">
        <f>IF($H832="步将",'[3]配置系数（将领）'!Y832,IF($H832="骑将",'[4]配置系数（将领）'!Y832,IF($H832="弓将",'[5]配置系数（将领）'!Y832,"")))</f>
        <v>0</v>
      </c>
      <c r="AA832" s="208">
        <f>IF($H832="步将",'[3]配置系数（将领）'!Z832,IF($H832="骑将",'[4]配置系数（将领）'!Z832,IF($H832="弓将",'[5]配置系数（将领）'!Z832,"")))</f>
        <v>0</v>
      </c>
      <c r="AB832" s="208" t="str">
        <f ca="1">IF($H832="步将",'[3]配置系数（将领）'!AA832,IF($H832="骑将",'[4]配置系数（将领）'!AA832,IF($H832="弓将",'[5]配置系数（将领）'!AA832,"")))</f>
        <v/>
      </c>
      <c r="AC832" s="206">
        <f t="shared" ca="1" si="51"/>
        <v>1</v>
      </c>
    </row>
    <row r="833" spans="3:29" x14ac:dyDescent="0.15">
      <c r="C833" s="107">
        <v>825</v>
      </c>
      <c r="D833" s="69">
        <f>IFERROR(MATCH(C833,索引!J:J,0),D832)</f>
        <v>71</v>
      </c>
      <c r="E833" s="69">
        <f t="shared" si="48"/>
        <v>1</v>
      </c>
      <c r="F833" s="69">
        <f>INDEX(索引!$F:$F,D833,1)</f>
        <v>10064</v>
      </c>
      <c r="G833" s="69" t="str">
        <f>INDEX(索引!$E:$E,D833,1)</f>
        <v>刘备</v>
      </c>
      <c r="H833" s="69" t="str">
        <f>INDEX(索引!$G:$G,D833,1)</f>
        <v>弓将</v>
      </c>
      <c r="J833" s="208" t="str">
        <f ca="1">IF($H833="步将",'[3]配置系数（将领）'!I833,IF($H833="骑将",'[4]配置系数（将领）'!I833,IF($H833="弓将",'[5]配置系数（将领）'!I833,"")))</f>
        <v>1006400000101</v>
      </c>
      <c r="K833" s="208" t="str">
        <f ca="1">IF($H833="步将",'[3]配置系数（将领）'!J833,IF($H833="骑将",'[4]配置系数（将领）'!J833,IF($H833="弓将",'[5]配置系数（将领）'!J833,"")))</f>
        <v>普通攻击:对单体敌人造成{0}%的武力伤害</v>
      </c>
      <c r="L833" s="208">
        <f>IF($H833="步将",'[3]配置系数（将领）'!K833,IF($H833="骑将",'[4]配置系数（将领）'!K833,IF($H833="弓将",'[5]配置系数（将领）'!K833,"")))</f>
        <v>0</v>
      </c>
      <c r="M833" s="208">
        <f>IF($H833="步将",'[3]配置系数（将领）'!L833,IF($H833="骑将",'[4]配置系数（将领）'!L833,IF($H833="弓将",'[5]配置系数（将领）'!L833,"")))</f>
        <v>0</v>
      </c>
      <c r="N833" s="208" t="str">
        <f ca="1">IF($H833="步将",'[3]配置系数（将领）'!M833,IF($H833="骑将",'[4]配置系数（将领）'!M833,IF($H833="弓将",'[5]配置系数（将领）'!M833,"")))</f>
        <v>0.25+0.25+0.25+0.25+0.25+0.25+0.25+0.25+0.25+0.25+0.25+0.25+0.25+0.25+0.25+0.25+0.25</v>
      </c>
      <c r="O833" s="206">
        <f t="shared" ca="1" si="49"/>
        <v>100</v>
      </c>
      <c r="Q833" s="208" t="str">
        <f ca="1">IF($H833="步将",'[3]配置系数（将领）'!P833,IF($H833="骑将",'[4]配置系数（将领）'!P833,IF($H833="弓将",'[5]配置系数（将领）'!P833,"")))</f>
        <v/>
      </c>
      <c r="R833" s="208" t="str">
        <f ca="1">IF($H833="步将",'[3]配置系数（将领）'!Q833,IF($H833="骑将",'[4]配置系数（将领）'!Q833,IF($H833="弓将",'[5]配置系数（将领）'!Q833,"")))</f>
        <v/>
      </c>
      <c r="S833" s="208">
        <f>IF($H833="步将",'[3]配置系数（将领）'!R833,IF($H833="骑将",'[4]配置系数（将领）'!R833,IF($H833="弓将",'[5]配置系数（将领）'!R833,"")))</f>
        <v>0</v>
      </c>
      <c r="T833" s="208">
        <f>IF($H833="步将",'[3]配置系数（将领）'!S833,IF($H833="骑将",'[4]配置系数（将领）'!S833,IF($H833="弓将",'[5]配置系数（将领）'!S833,"")))</f>
        <v>0</v>
      </c>
      <c r="U833" s="208" t="str">
        <f ca="1">IF($H833="步将",'[3]配置系数（将领）'!T833,IF($H833="骑将",'[4]配置系数（将领）'!T833,IF($H833="弓将",'[5]配置系数（将领）'!T833,"")))</f>
        <v/>
      </c>
      <c r="V833" s="206">
        <f t="shared" ca="1" si="50"/>
        <v>1</v>
      </c>
      <c r="X833" s="208" t="str">
        <f ca="1">IF($H833="步将",'[3]配置系数（将领）'!W833,IF($H833="骑将",'[4]配置系数（将领）'!W833,IF($H833="弓将",'[5]配置系数（将领）'!W833,"")))</f>
        <v/>
      </c>
      <c r="Y833" s="208" t="str">
        <f ca="1">IF($H833="步将",'[3]配置系数（将领）'!X833,IF($H833="骑将",'[4]配置系数（将领）'!X833,IF($H833="弓将",'[5]配置系数（将领）'!X833,"")))</f>
        <v/>
      </c>
      <c r="Z833" s="208">
        <f>IF($H833="步将",'[3]配置系数（将领）'!Y833,IF($H833="骑将",'[4]配置系数（将领）'!Y833,IF($H833="弓将",'[5]配置系数（将领）'!Y833,"")))</f>
        <v>0</v>
      </c>
      <c r="AA833" s="208">
        <f>IF($H833="步将",'[3]配置系数（将领）'!Z833,IF($H833="骑将",'[4]配置系数（将领）'!Z833,IF($H833="弓将",'[5]配置系数（将领）'!Z833,"")))</f>
        <v>0</v>
      </c>
      <c r="AB833" s="208" t="str">
        <f ca="1">IF($H833="步将",'[3]配置系数（将领）'!AA833,IF($H833="骑将",'[4]配置系数（将领）'!AA833,IF($H833="弓将",'[5]配置系数（将领）'!AA833,"")))</f>
        <v/>
      </c>
      <c r="AC833" s="206">
        <f t="shared" ca="1" si="51"/>
        <v>1</v>
      </c>
    </row>
    <row r="834" spans="3:29" x14ac:dyDescent="0.15">
      <c r="C834" s="107">
        <v>826</v>
      </c>
      <c r="D834" s="69">
        <f>IFERROR(MATCH(C834,索引!J:J,0),D833)</f>
        <v>71</v>
      </c>
      <c r="E834" s="69">
        <f t="shared" si="48"/>
        <v>2</v>
      </c>
      <c r="F834" s="69">
        <f>INDEX(索引!$F:$F,D834,1)</f>
        <v>10064</v>
      </c>
      <c r="G834" s="69" t="str">
        <f>INDEX(索引!$E:$E,D834,1)</f>
        <v>刘备</v>
      </c>
      <c r="H834" s="69" t="str">
        <f>INDEX(索引!$G:$G,D834,1)</f>
        <v>弓将</v>
      </c>
      <c r="J834" s="208" t="str">
        <f ca="1">IF($H834="步将",'[3]配置系数（将领）'!I834,IF($H834="骑将",'[4]配置系数（将领）'!I834,IF($H834="弓将",'[5]配置系数（将领）'!I834,"")))</f>
        <v>1006400000201</v>
      </c>
      <c r="K834" s="208" t="str">
        <f ca="1">IF($H834="步将",'[3]配置系数（将领）'!J834,IF($H834="骑将",'[4]配置系数（将领）'!J834,IF($H834="弓将",'[5]配置系数（将领）'!J834,"")))</f>
        <v>怒气技能:刘备向周围施展法阵，法阵内友军恢复刘备攻击{0}%的生命值并无敌2秒，敌人受到刘备攻击{1}%的策略伤害并眩晕2秒。每有一名友军受到该治疗，敌方眩晕时间延长1秒。每有一名敌人受到该伤害，友方无敌时间延长1秒。
刘备向周围施展法阵，法阵内最多5名友军恢复刘备攻击{0}%的生命值并无敌1秒，最多5名敌人受到刘备攻击{1}%的策略伤害并眩晕1秒。每有一名友军受到该治疗，敌方眩晕时间延长0.5秒。每有一名敌人受到该伤害，友方无敌时间延长0.5秒。</v>
      </c>
      <c r="L834" s="208">
        <f>IF($H834="步将",'[3]配置系数（将领）'!K834,IF($H834="骑将",'[4]配置系数（将领）'!K834,IF($H834="弓将",'[5]配置系数（将领）'!K834,"")))</f>
        <v>0</v>
      </c>
      <c r="M834" s="208">
        <f>IF($H834="步将",'[3]配置系数（将领）'!L834,IF($H834="骑将",'[4]配置系数（将领）'!L834,IF($H834="弓将",'[5]配置系数（将领）'!L834,"")))</f>
        <v>0</v>
      </c>
      <c r="N834" s="208" t="str">
        <f ca="1">IF($H834="步将",'[3]配置系数（将领）'!M834,IF($H834="骑将",'[4]配置系数（将领）'!M834,IF($H834="弓将",'[5]配置系数（将领）'!M834,"")))</f>
        <v>0.3+0.32+0.34+0.36+0.38+0.4+0.42+0.44+0.46+0.48+0.5+0.52+0.54+0.56+0.58+0.6+0.62</v>
      </c>
      <c r="O834" s="206">
        <f t="shared" ca="1" si="49"/>
        <v>100</v>
      </c>
      <c r="Q834" s="208" t="str">
        <f ca="1">IF($H834="步将",'[3]配置系数（将领）'!P834,IF($H834="骑将",'[4]配置系数（将领）'!P834,IF($H834="弓将",'[5]配置系数（将领）'!P834,"")))</f>
        <v/>
      </c>
      <c r="R834" s="208" t="str">
        <f ca="1">IF($H834="步将",'[3]配置系数（将领）'!Q834,IF($H834="骑将",'[4]配置系数（将领）'!Q834,IF($H834="弓将",'[5]配置系数（将领）'!Q834,"")))</f>
        <v/>
      </c>
      <c r="S834" s="208">
        <f>IF($H834="步将",'[3]配置系数（将领）'!R834,IF($H834="骑将",'[4]配置系数（将领）'!R834,IF($H834="弓将",'[5]配置系数（将领）'!R834,"")))</f>
        <v>0</v>
      </c>
      <c r="T834" s="208">
        <f>IF($H834="步将",'[3]配置系数（将领）'!S834,IF($H834="骑将",'[4]配置系数（将领）'!S834,IF($H834="弓将",'[5]配置系数（将领）'!S834,"")))</f>
        <v>0</v>
      </c>
      <c r="U834" s="208" t="str">
        <f ca="1">IF($H834="步将",'[3]配置系数（将领）'!T834,IF($H834="骑将",'[4]配置系数（将领）'!T834,IF($H834="弓将",'[5]配置系数（将领）'!T834,"")))</f>
        <v/>
      </c>
      <c r="V834" s="206">
        <f t="shared" ca="1" si="50"/>
        <v>1</v>
      </c>
      <c r="X834" s="208" t="str">
        <f ca="1">IF($H834="步将",'[3]配置系数（将领）'!W834,IF($H834="骑将",'[4]配置系数（将领）'!W834,IF($H834="弓将",'[5]配置系数（将领）'!W834,"")))</f>
        <v/>
      </c>
      <c r="Y834" s="208" t="str">
        <f ca="1">IF($H834="步将",'[3]配置系数（将领）'!X834,IF($H834="骑将",'[4]配置系数（将领）'!X834,IF($H834="弓将",'[5]配置系数（将领）'!X834,"")))</f>
        <v/>
      </c>
      <c r="Z834" s="208">
        <f>IF($H834="步将",'[3]配置系数（将领）'!Y834,IF($H834="骑将",'[4]配置系数（将领）'!Y834,IF($H834="弓将",'[5]配置系数（将领）'!Y834,"")))</f>
        <v>0</v>
      </c>
      <c r="AA834" s="208">
        <f>IF($H834="步将",'[3]配置系数（将领）'!Z834,IF($H834="骑将",'[4]配置系数（将领）'!Z834,IF($H834="弓将",'[5]配置系数（将领）'!Z834,"")))</f>
        <v>0</v>
      </c>
      <c r="AB834" s="208" t="str">
        <f ca="1">IF($H834="步将",'[3]配置系数（将领）'!AA834,IF($H834="骑将",'[4]配置系数（将领）'!AA834,IF($H834="弓将",'[5]配置系数（将领）'!AA834,"")))</f>
        <v/>
      </c>
      <c r="AC834" s="206">
        <f t="shared" ca="1" si="51"/>
        <v>1</v>
      </c>
    </row>
    <row r="835" spans="3:29" x14ac:dyDescent="0.15">
      <c r="C835" s="107">
        <v>827</v>
      </c>
      <c r="D835" s="69">
        <f>IFERROR(MATCH(C835,索引!J:J,0),D834)</f>
        <v>71</v>
      </c>
      <c r="E835" s="69">
        <f t="shared" si="48"/>
        <v>3</v>
      </c>
      <c r="F835" s="69">
        <f>INDEX(索引!$F:$F,D835,1)</f>
        <v>10064</v>
      </c>
      <c r="G835" s="69" t="str">
        <f>INDEX(索引!$E:$E,D835,1)</f>
        <v>刘备</v>
      </c>
      <c r="H835" s="69" t="str">
        <f>INDEX(索引!$G:$G,D835,1)</f>
        <v>弓将</v>
      </c>
      <c r="J835" s="208" t="str">
        <f ca="1">IF($H835="步将",'[3]配置系数（将领）'!I835,IF($H835="骑将",'[4]配置系数（将领）'!I835,IF($H835="弓将",'[5]配置系数（将领）'!I835,"")))</f>
        <v>1006400000202</v>
      </c>
      <c r="K835" s="208" t="str">
        <f ca="1">IF($H835="步将",'[3]配置系数（将领）'!J835,IF($H835="骑将",'[4]配置系数（将领）'!J835,IF($H835="弓将",'[5]配置系数（将领）'!J835,"")))</f>
        <v>怒气技能:刘备向周围施展法阵，法阵内友军恢复刘备攻击{0}%的生命值并无敌2秒，敌人受到刘备攻击{1}%的策略伤害并眩晕2秒。每有一名友军受到该治疗，敌方眩晕时间延长1秒。每有一名敌人受到该伤害，友方无敌时间延长1秒。
刘备向周围施展法阵，法阵内最多5名友军恢复刘备攻击{0}%的生命值并无敌1秒，最多5名敌人受到刘备攻击{1}%的策略伤害并眩晕1秒。每有一名友军受到该治疗，敌方眩晕时间延长0.5秒。每有一名敌人受到该伤害，友方无敌时间延长0.5秒。</v>
      </c>
      <c r="L835" s="208">
        <f>IF($H835="步将",'[3]配置系数（将领）'!K835,IF($H835="骑将",'[4]配置系数（将领）'!K835,IF($H835="弓将",'[5]配置系数（将领）'!K835,"")))</f>
        <v>0</v>
      </c>
      <c r="M835" s="208">
        <f>IF($H835="步将",'[3]配置系数（将领）'!L835,IF($H835="骑将",'[4]配置系数（将领）'!L835,IF($H835="弓将",'[5]配置系数（将领）'!L835,"")))</f>
        <v>0</v>
      </c>
      <c r="N835" s="208" t="str">
        <f ca="1">IF($H835="步将",'[3]配置系数（将领）'!M835,IF($H835="骑将",'[4]配置系数（将领）'!M835,IF($H835="弓将",'[5]配置系数（将领）'!M835,"")))</f>
        <v>0.38+0.41+0.44+0.47+0.5+0.53+0.56+0.59+0.62+0.65+0.68+0.71+0.74+0.77+0.8+0.83+0.86</v>
      </c>
      <c r="O835" s="206">
        <f t="shared" ca="1" si="49"/>
        <v>100</v>
      </c>
      <c r="Q835" s="208" t="str">
        <f ca="1">IF($H835="步将",'[3]配置系数（将领）'!P835,IF($H835="骑将",'[4]配置系数（将领）'!P835,IF($H835="弓将",'[5]配置系数（将领）'!P835,"")))</f>
        <v/>
      </c>
      <c r="R835" s="208" t="str">
        <f ca="1">IF($H835="步将",'[3]配置系数（将领）'!Q835,IF($H835="骑将",'[4]配置系数（将领）'!Q835,IF($H835="弓将",'[5]配置系数（将领）'!Q835,"")))</f>
        <v/>
      </c>
      <c r="S835" s="208">
        <f>IF($H835="步将",'[3]配置系数（将领）'!R835,IF($H835="骑将",'[4]配置系数（将领）'!R835,IF($H835="弓将",'[5]配置系数（将领）'!R835,"")))</f>
        <v>0</v>
      </c>
      <c r="T835" s="208">
        <f>IF($H835="步将",'[3]配置系数（将领）'!S835,IF($H835="骑将",'[4]配置系数（将领）'!S835,IF($H835="弓将",'[5]配置系数（将领）'!S835,"")))</f>
        <v>0</v>
      </c>
      <c r="U835" s="208" t="str">
        <f ca="1">IF($H835="步将",'[3]配置系数（将领）'!T835,IF($H835="骑将",'[4]配置系数（将领）'!T835,IF($H835="弓将",'[5]配置系数（将领）'!T835,"")))</f>
        <v/>
      </c>
      <c r="V835" s="206">
        <f t="shared" ca="1" si="50"/>
        <v>1</v>
      </c>
      <c r="X835" s="208" t="str">
        <f ca="1">IF($H835="步将",'[3]配置系数（将领）'!W835,IF($H835="骑将",'[4]配置系数（将领）'!W835,IF($H835="弓将",'[5]配置系数（将领）'!W835,"")))</f>
        <v/>
      </c>
      <c r="Y835" s="208" t="str">
        <f ca="1">IF($H835="步将",'[3]配置系数（将领）'!X835,IF($H835="骑将",'[4]配置系数（将领）'!X835,IF($H835="弓将",'[5]配置系数（将领）'!X835,"")))</f>
        <v/>
      </c>
      <c r="Z835" s="208">
        <f>IF($H835="步将",'[3]配置系数（将领）'!Y835,IF($H835="骑将",'[4]配置系数（将领）'!Y835,IF($H835="弓将",'[5]配置系数（将领）'!Y835,"")))</f>
        <v>0</v>
      </c>
      <c r="AA835" s="208">
        <f>IF($H835="步将",'[3]配置系数（将领）'!Z835,IF($H835="骑将",'[4]配置系数（将领）'!Z835,IF($H835="弓将",'[5]配置系数（将领）'!Z835,"")))</f>
        <v>0</v>
      </c>
      <c r="AB835" s="208" t="str">
        <f ca="1">IF($H835="步将",'[3]配置系数（将领）'!AA835,IF($H835="骑将",'[4]配置系数（将领）'!AA835,IF($H835="弓将",'[5]配置系数（将领）'!AA835,"")))</f>
        <v/>
      </c>
      <c r="AC835" s="206">
        <f t="shared" ca="1" si="51"/>
        <v>1</v>
      </c>
    </row>
    <row r="836" spans="3:29" x14ac:dyDescent="0.15">
      <c r="C836" s="107">
        <v>828</v>
      </c>
      <c r="D836" s="69">
        <f>IFERROR(MATCH(C836,索引!J:J,0),D835)</f>
        <v>71</v>
      </c>
      <c r="E836" s="69">
        <f t="shared" si="48"/>
        <v>4</v>
      </c>
      <c r="F836" s="69">
        <f>INDEX(索引!$F:$F,D836,1)</f>
        <v>10064</v>
      </c>
      <c r="G836" s="69" t="str">
        <f>INDEX(索引!$E:$E,D836,1)</f>
        <v>刘备</v>
      </c>
      <c r="H836" s="69" t="str">
        <f>INDEX(索引!$G:$G,D836,1)</f>
        <v>弓将</v>
      </c>
      <c r="J836" s="208" t="str">
        <f ca="1">IF($H836="步将",'[3]配置系数（将领）'!I836,IF($H836="骑将",'[4]配置系数（将领）'!I836,IF($H836="弓将",'[5]配置系数（将领）'!I836,"")))</f>
        <v>1006400000203</v>
      </c>
      <c r="K836" s="208" t="str">
        <f ca="1">IF($H836="步将",'[3]配置系数（将领）'!J836,IF($H836="骑将",'[4]配置系数（将领）'!J836,IF($H836="弓将",'[5]配置系数（将领）'!J836,"")))</f>
        <v>怒气技能:刘备向周围施展法阵，法阵内友军恢复刘备攻击{0}%的生命值并无敌2秒，敌人受到刘备攻击{1}%的策略伤害并眩晕2秒。每有一名友军受到该治疗，敌方眩晕时间延长1秒。每有一名敌人受到该伤害，友方无敌时间延长1秒。
刘备向周围施展法阵，法阵内最多5名友军恢复刘备攻击{0}%的生命值并无敌1秒，最多5名敌人受到刘备攻击{1}%的策略伤害并眩晕1秒。每有一名友军受到该治疗，敌方眩晕时间延长0.5秒。每有一名敌人受到该伤害，友方无敌时间延长0.5秒。</v>
      </c>
      <c r="L836" s="208">
        <f>IF($H836="步将",'[3]配置系数（将领）'!K836,IF($H836="骑将",'[4]配置系数（将领）'!K836,IF($H836="弓将",'[5]配置系数（将领）'!K836,"")))</f>
        <v>0</v>
      </c>
      <c r="M836" s="208">
        <f>IF($H836="步将",'[3]配置系数（将领）'!L836,IF($H836="骑将",'[4]配置系数（将领）'!L836,IF($H836="弓将",'[5]配置系数（将领）'!L836,"")))</f>
        <v>0</v>
      </c>
      <c r="N836" s="208" t="str">
        <f ca="1">IF($H836="步将",'[3]配置系数（将领）'!M836,IF($H836="骑将",'[4]配置系数（将领）'!M836,IF($H836="弓将",'[5]配置系数（将领）'!M836,"")))</f>
        <v>0++++++++++++++++</v>
      </c>
      <c r="O836" s="206">
        <f t="shared" ca="1" si="49"/>
        <v>1</v>
      </c>
      <c r="Q836" s="208" t="str">
        <f ca="1">IF($H836="步将",'[3]配置系数（将领）'!P836,IF($H836="骑将",'[4]配置系数（将领）'!P836,IF($H836="弓将",'[5]配置系数（将领）'!P836,"")))</f>
        <v/>
      </c>
      <c r="R836" s="208" t="str">
        <f ca="1">IF($H836="步将",'[3]配置系数（将领）'!Q836,IF($H836="骑将",'[4]配置系数（将领）'!Q836,IF($H836="弓将",'[5]配置系数（将领）'!Q836,"")))</f>
        <v/>
      </c>
      <c r="S836" s="208">
        <f>IF($H836="步将",'[3]配置系数（将领）'!R836,IF($H836="骑将",'[4]配置系数（将领）'!R836,IF($H836="弓将",'[5]配置系数（将领）'!R836,"")))</f>
        <v>0</v>
      </c>
      <c r="T836" s="208">
        <f>IF($H836="步将",'[3]配置系数（将领）'!S836,IF($H836="骑将",'[4]配置系数（将领）'!S836,IF($H836="弓将",'[5]配置系数（将领）'!S836,"")))</f>
        <v>0</v>
      </c>
      <c r="U836" s="208" t="str">
        <f ca="1">IF($H836="步将",'[3]配置系数（将领）'!T836,IF($H836="骑将",'[4]配置系数（将领）'!T836,IF($H836="弓将",'[5]配置系数（将领）'!T836,"")))</f>
        <v/>
      </c>
      <c r="V836" s="206">
        <f t="shared" ca="1" si="50"/>
        <v>1</v>
      </c>
      <c r="X836" s="208" t="str">
        <f ca="1">IF($H836="步将",'[3]配置系数（将领）'!W836,IF($H836="骑将",'[4]配置系数（将领）'!W836,IF($H836="弓将",'[5]配置系数（将领）'!W836,"")))</f>
        <v/>
      </c>
      <c r="Y836" s="208" t="str">
        <f ca="1">IF($H836="步将",'[3]配置系数（将领）'!X836,IF($H836="骑将",'[4]配置系数（将领）'!X836,IF($H836="弓将",'[5]配置系数（将领）'!X836,"")))</f>
        <v/>
      </c>
      <c r="Z836" s="208">
        <f>IF($H836="步将",'[3]配置系数（将领）'!Y836,IF($H836="骑将",'[4]配置系数（将领）'!Y836,IF($H836="弓将",'[5]配置系数（将领）'!Y836,"")))</f>
        <v>0</v>
      </c>
      <c r="AA836" s="208">
        <f>IF($H836="步将",'[3]配置系数（将领）'!Z836,IF($H836="骑将",'[4]配置系数（将领）'!Z836,IF($H836="弓将",'[5]配置系数（将领）'!Z836,"")))</f>
        <v>0</v>
      </c>
      <c r="AB836" s="208" t="str">
        <f ca="1">IF($H836="步将",'[3]配置系数（将领）'!AA836,IF($H836="骑将",'[4]配置系数（将领）'!AA836,IF($H836="弓将",'[5]配置系数（将领）'!AA836,"")))</f>
        <v/>
      </c>
      <c r="AC836" s="206">
        <f t="shared" ca="1" si="51"/>
        <v>1</v>
      </c>
    </row>
    <row r="837" spans="3:29" x14ac:dyDescent="0.15">
      <c r="C837" s="107">
        <v>829</v>
      </c>
      <c r="D837" s="69">
        <f>IFERROR(MATCH(C837,索引!J:J,0),D836)</f>
        <v>71</v>
      </c>
      <c r="E837" s="69">
        <f t="shared" si="48"/>
        <v>5</v>
      </c>
      <c r="F837" s="69">
        <f>INDEX(索引!$F:$F,D837,1)</f>
        <v>10064</v>
      </c>
      <c r="G837" s="69" t="str">
        <f>INDEX(索引!$E:$E,D837,1)</f>
        <v>刘备</v>
      </c>
      <c r="H837" s="69" t="str">
        <f>INDEX(索引!$G:$G,D837,1)</f>
        <v>弓将</v>
      </c>
      <c r="J837" s="208" t="str">
        <f ca="1">IF($H837="步将",'[3]配置系数（将领）'!I837,IF($H837="骑将",'[4]配置系数（将领）'!I837,IF($H837="弓将",'[5]配置系数（将领）'!I837,"")))</f>
        <v>1006400000301</v>
      </c>
      <c r="K837" s="208" t="str">
        <f ca="1">IF($H837="步将",'[3]配置系数（将领）'!J837,IF($H837="骑将",'[4]配置系数（将领）'!J837,IF($H837="弓将",'[5]配置系数（将领）'!J837,"")))</f>
        <v>被动技能1:每隔8秒增加怒气最高的一个友方武将{0}%伤害与{1}点护甲，持续8秒，同时为怒气最低的友方武将回复{2}点怒气。刘备以及最多2名友方英雄生命值低于30%时获得保护，进入无敌状态，持续6秒。</v>
      </c>
      <c r="L837" s="208">
        <f>IF($H837="步将",'[3]配置系数（将领）'!K837,IF($H837="骑将",'[4]配置系数（将领）'!K837,IF($H837="弓将",'[5]配置系数（将领）'!K837,"")))</f>
        <v>0</v>
      </c>
      <c r="M837" s="208">
        <f>IF($H837="步将",'[3]配置系数（将领）'!L837,IF($H837="骑将",'[4]配置系数（将领）'!L837,IF($H837="弓将",'[5]配置系数（将领）'!L837,"")))</f>
        <v>0</v>
      </c>
      <c r="N837" s="208" t="str">
        <f ca="1">IF($H837="步将",'[3]配置系数（将领）'!M837,IF($H837="骑将",'[4]配置系数（将领）'!M837,IF($H837="弓将",'[5]配置系数（将领）'!M837,"")))</f>
        <v>0.12+0.13+0.14+0.15+0.16+0.17+0.18+0.19+0.2+0.21+0.22+0.23+0.24+0.25+0.26+0.27+0.28</v>
      </c>
      <c r="O837" s="206">
        <f t="shared" ca="1" si="49"/>
        <v>100</v>
      </c>
      <c r="Q837" s="208" t="str">
        <f ca="1">IF($H837="步将",'[3]配置系数（将领）'!P837,IF($H837="骑将",'[4]配置系数（将领）'!P837,IF($H837="弓将",'[5]配置系数（将领）'!P837,"")))</f>
        <v>1006400000302</v>
      </c>
      <c r="R837" s="208" t="str">
        <f ca="1">IF($H837="步将",'[3]配置系数（将领）'!Q837,IF($H837="骑将",'[4]配置系数（将领）'!Q837,IF($H837="弓将",'[5]配置系数（将领）'!Q837,"")))</f>
        <v>被动技能1:每隔8秒增加怒气最高的一个友方武将{0}%伤害与{1}点护甲，持续8秒，同时为怒气最低的友方武将回复{2}点怒气。刘备以及最多2名友方英雄生命值低于30%时获得保护，进入无敌状态，持续6秒。</v>
      </c>
      <c r="S837" s="208">
        <f>IF($H837="步将",'[3]配置系数（将领）'!R837,IF($H837="骑将",'[4]配置系数（将领）'!R837,IF($H837="弓将",'[5]配置系数（将领）'!R837,"")))</f>
        <v>0</v>
      </c>
      <c r="T837" s="208">
        <f>IF($H837="步将",'[3]配置系数（将领）'!S837,IF($H837="骑将",'[4]配置系数（将领）'!S837,IF($H837="弓将",'[5]配置系数（将领）'!S837,"")))</f>
        <v>0</v>
      </c>
      <c r="U837" s="208" t="str">
        <f ca="1">IF($H837="步将",'[3]配置系数（将领）'!T837,IF($H837="骑将",'[4]配置系数（将领）'!T837,IF($H837="弓将",'[5]配置系数（将领）'!T837,"")))</f>
        <v>200+225+250+275+300+325+350+375+400+425+450+475+500+525+550+575+600</v>
      </c>
      <c r="V837" s="206">
        <f t="shared" ca="1" si="50"/>
        <v>1</v>
      </c>
      <c r="X837" s="208" t="str">
        <f ca="1">IF($H837="步将",'[3]配置系数（将领）'!W837,IF($H837="骑将",'[4]配置系数（将领）'!W837,IF($H837="弓将",'[5]配置系数（将领）'!W837,"")))</f>
        <v/>
      </c>
      <c r="Y837" s="208" t="str">
        <f ca="1">IF($H837="步将",'[3]配置系数（将领）'!X837,IF($H837="骑将",'[4]配置系数（将领）'!X837,IF($H837="弓将",'[5]配置系数（将领）'!X837,"")))</f>
        <v/>
      </c>
      <c r="Z837" s="208">
        <f>IF($H837="步将",'[3]配置系数（将领）'!Y837,IF($H837="骑将",'[4]配置系数（将领）'!Y837,IF($H837="弓将",'[5]配置系数（将领）'!Y837,"")))</f>
        <v>0</v>
      </c>
      <c r="AA837" s="208">
        <f>IF($H837="步将",'[3]配置系数（将领）'!Z837,IF($H837="骑将",'[4]配置系数（将领）'!Z837,IF($H837="弓将",'[5]配置系数（将领）'!Z837,"")))</f>
        <v>0</v>
      </c>
      <c r="AB837" s="208" t="str">
        <f ca="1">IF($H837="步将",'[3]配置系数（将领）'!AA837,IF($H837="骑将",'[4]配置系数（将领）'!AA837,IF($H837="弓将",'[5]配置系数（将领）'!AA837,"")))</f>
        <v/>
      </c>
      <c r="AC837" s="206">
        <f t="shared" ca="1" si="51"/>
        <v>1</v>
      </c>
    </row>
    <row r="838" spans="3:29" x14ac:dyDescent="0.15">
      <c r="C838" s="107">
        <v>830</v>
      </c>
      <c r="D838" s="69">
        <f>IFERROR(MATCH(C838,索引!J:J,0),D837)</f>
        <v>71</v>
      </c>
      <c r="E838" s="69">
        <f t="shared" si="48"/>
        <v>6</v>
      </c>
      <c r="F838" s="69">
        <f>INDEX(索引!$F:$F,D838,1)</f>
        <v>10064</v>
      </c>
      <c r="G838" s="69" t="str">
        <f>INDEX(索引!$E:$E,D838,1)</f>
        <v>刘备</v>
      </c>
      <c r="H838" s="69" t="str">
        <f>INDEX(索引!$G:$G,D838,1)</f>
        <v>弓将</v>
      </c>
      <c r="J838" s="208" t="str">
        <f ca="1">IF($H838="步将",'[3]配置系数（将领）'!I838,IF($H838="骑将",'[4]配置系数（将领）'!I838,IF($H838="弓将",'[5]配置系数（将领）'!I838,"")))</f>
        <v>1006400000303</v>
      </c>
      <c r="K838" s="208" t="str">
        <f ca="1">IF($H838="步将",'[3]配置系数（将领）'!J838,IF($H838="骑将",'[4]配置系数（将领）'!J838,IF($H838="弓将",'[5]配置系数（将领）'!J838,"")))</f>
        <v>被动技能1:每隔8秒增加怒气最高的一个友方武将{0}%伤害与{1}点护甲，持续8秒，同时为怒气最低的友方武将回复{2}点怒气。刘备以及最多2名友方英雄生命值低于30%时获得保护，进入无敌状态，持续6秒。</v>
      </c>
      <c r="L838" s="208">
        <f>IF($H838="步将",'[3]配置系数（将领）'!K838,IF($H838="骑将",'[4]配置系数（将领）'!K838,IF($H838="弓将",'[5]配置系数（将领）'!K838,"")))</f>
        <v>0</v>
      </c>
      <c r="M838" s="208">
        <f>IF($H838="步将",'[3]配置系数（将领）'!L838,IF($H838="骑将",'[4]配置系数（将领）'!L838,IF($H838="弓将",'[5]配置系数（将领）'!L838,"")))</f>
        <v>0</v>
      </c>
      <c r="N838" s="208" t="str">
        <f ca="1">IF($H838="步将",'[3]配置系数（将领）'!M838,IF($H838="骑将",'[4]配置系数（将领）'!M838,IF($H838="弓将",'[5]配置系数（将领）'!M838,"")))</f>
        <v>8+9+10+11+12+13+14+15+16+17+18+19+20+21+22+23+24</v>
      </c>
      <c r="O838" s="206">
        <f t="shared" ca="1" si="49"/>
        <v>1</v>
      </c>
      <c r="Q838" s="208" t="str">
        <f ca="1">IF($H838="步将",'[3]配置系数（将领）'!P838,IF($H838="骑将",'[4]配置系数（将领）'!P838,IF($H838="弓将",'[5]配置系数（将领）'!P838,"")))</f>
        <v/>
      </c>
      <c r="R838" s="208" t="str">
        <f ca="1">IF($H838="步将",'[3]配置系数（将领）'!Q838,IF($H838="骑将",'[4]配置系数（将领）'!Q838,IF($H838="弓将",'[5]配置系数（将领）'!Q838,"")))</f>
        <v/>
      </c>
      <c r="S838" s="208">
        <f>IF($H838="步将",'[3]配置系数（将领）'!R838,IF($H838="骑将",'[4]配置系数（将领）'!R838,IF($H838="弓将",'[5]配置系数（将领）'!R838,"")))</f>
        <v>0</v>
      </c>
      <c r="T838" s="208">
        <f>IF($H838="步将",'[3]配置系数（将领）'!S838,IF($H838="骑将",'[4]配置系数（将领）'!S838,IF($H838="弓将",'[5]配置系数（将领）'!S838,"")))</f>
        <v>0</v>
      </c>
      <c r="U838" s="208" t="str">
        <f ca="1">IF($H838="步将",'[3]配置系数（将领）'!T838,IF($H838="骑将",'[4]配置系数（将领）'!T838,IF($H838="弓将",'[5]配置系数（将领）'!T838,"")))</f>
        <v/>
      </c>
      <c r="V838" s="206">
        <f t="shared" ca="1" si="50"/>
        <v>1</v>
      </c>
      <c r="X838" s="208" t="str">
        <f ca="1">IF($H838="步将",'[3]配置系数（将领）'!W838,IF($H838="骑将",'[4]配置系数（将领）'!W838,IF($H838="弓将",'[5]配置系数（将领）'!W838,"")))</f>
        <v/>
      </c>
      <c r="Y838" s="208" t="str">
        <f ca="1">IF($H838="步将",'[3]配置系数（将领）'!X838,IF($H838="骑将",'[4]配置系数（将领）'!X838,IF($H838="弓将",'[5]配置系数（将领）'!X838,"")))</f>
        <v/>
      </c>
      <c r="Z838" s="208">
        <f>IF($H838="步将",'[3]配置系数（将领）'!Y838,IF($H838="骑将",'[4]配置系数（将领）'!Y838,IF($H838="弓将",'[5]配置系数（将领）'!Y838,"")))</f>
        <v>0</v>
      </c>
      <c r="AA838" s="208">
        <f>IF($H838="步将",'[3]配置系数（将领）'!Z838,IF($H838="骑将",'[4]配置系数（将领）'!Z838,IF($H838="弓将",'[5]配置系数（将领）'!Z838,"")))</f>
        <v>0</v>
      </c>
      <c r="AB838" s="208" t="str">
        <f ca="1">IF($H838="步将",'[3]配置系数（将领）'!AA838,IF($H838="骑将",'[4]配置系数（将领）'!AA838,IF($H838="弓将",'[5]配置系数（将领）'!AA838,"")))</f>
        <v/>
      </c>
      <c r="AC838" s="206">
        <f t="shared" ca="1" si="51"/>
        <v>1</v>
      </c>
    </row>
    <row r="839" spans="3:29" x14ac:dyDescent="0.15">
      <c r="C839" s="107">
        <v>831</v>
      </c>
      <c r="D839" s="69">
        <f>IFERROR(MATCH(C839,索引!J:J,0),D838)</f>
        <v>71</v>
      </c>
      <c r="E839" s="69">
        <f t="shared" si="48"/>
        <v>7</v>
      </c>
      <c r="F839" s="69">
        <f>INDEX(索引!$F:$F,D839,1)</f>
        <v>10064</v>
      </c>
      <c r="G839" s="69" t="str">
        <f>INDEX(索引!$E:$E,D839,1)</f>
        <v>刘备</v>
      </c>
      <c r="H839" s="69" t="str">
        <f>INDEX(索引!$G:$G,D839,1)</f>
        <v>弓将</v>
      </c>
      <c r="J839" s="208" t="str">
        <f ca="1">IF($H839="步将",'[3]配置系数（将领）'!I839,IF($H839="骑将",'[4]配置系数（将领）'!I839,IF($H839="弓将",'[5]配置系数（将领）'!I839,"")))</f>
        <v>1006400000401</v>
      </c>
      <c r="K839" s="208" t="str">
        <f ca="1">IF($H839="步将",'[3]配置系数（将领）'!J839,IF($H839="骑将",'[4]配置系数（将领）'!J839,IF($H839="弓将",'[5]配置系数（将领）'!J839,"")))</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839" s="208">
        <f>IF($H839="步将",'[3]配置系数（将领）'!K839,IF($H839="骑将",'[4]配置系数（将领）'!K839,IF($H839="弓将",'[5]配置系数（将领）'!K839,"")))</f>
        <v>0</v>
      </c>
      <c r="M839" s="208">
        <f>IF($H839="步将",'[3]配置系数（将领）'!L839,IF($H839="骑将",'[4]配置系数（将领）'!L839,IF($H839="弓将",'[5]配置系数（将领）'!L839,"")))</f>
        <v>0</v>
      </c>
      <c r="N839" s="208" t="str">
        <f ca="1">IF($H839="步将",'[3]配置系数（将领）'!M839,IF($H839="骑将",'[4]配置系数（将领）'!M839,IF($H839="弓将",'[5]配置系数（将领）'!M839,"")))</f>
        <v>0.3+0.3+0.3+0.3+0.3+0.3+0.3+0.3+0.3+0.3+0.3+0.3+0.3+0.3+0.3+0.3+0.3</v>
      </c>
      <c r="O839" s="206">
        <f t="shared" ca="1" si="49"/>
        <v>1</v>
      </c>
      <c r="Q839" s="208" t="str">
        <f ca="1">IF($H839="步将",'[3]配置系数（将领）'!P839,IF($H839="骑将",'[4]配置系数（将领）'!P839,IF($H839="弓将",'[5]配置系数（将领）'!P839,"")))</f>
        <v>1006400000402</v>
      </c>
      <c r="R839" s="208" t="str">
        <f ca="1">IF($H839="步将",'[3]配置系数（将领）'!Q839,IF($H839="骑将",'[4]配置系数（将领）'!Q839,IF($H839="弓将",'[5]配置系数（将领）'!Q839,"")))</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839" s="208">
        <f>IF($H839="步将",'[3]配置系数（将领）'!R839,IF($H839="骑将",'[4]配置系数（将领）'!R839,IF($H839="弓将",'[5]配置系数（将领）'!R839,"")))</f>
        <v>0</v>
      </c>
      <c r="T839" s="208">
        <f>IF($H839="步将",'[3]配置系数（将领）'!S839,IF($H839="骑将",'[4]配置系数（将领）'!S839,IF($H839="弓将",'[5]配置系数（将领）'!S839,"")))</f>
        <v>0</v>
      </c>
      <c r="U839" s="208" t="str">
        <f ca="1">IF($H839="步将",'[3]配置系数（将领）'!T839,IF($H839="骑将",'[4]配置系数（将领）'!T839,IF($H839="弓将",'[5]配置系数（将领）'!T839,"")))</f>
        <v>0.3+0.3+0.3+0.3+0.3+0.3+0.3+0.3+0.3+0.3+0.3+0.3+0.3+0.3+0.3+0.3+0.3</v>
      </c>
      <c r="V839" s="206">
        <f t="shared" ca="1" si="50"/>
        <v>1</v>
      </c>
      <c r="X839" s="208" t="str">
        <f ca="1">IF($H839="步将",'[3]配置系数（将领）'!W839,IF($H839="骑将",'[4]配置系数（将领）'!W839,IF($H839="弓将",'[5]配置系数（将领）'!W839,"")))</f>
        <v/>
      </c>
      <c r="Y839" s="208" t="str">
        <f ca="1">IF($H839="步将",'[3]配置系数（将领）'!X839,IF($H839="骑将",'[4]配置系数（将领）'!X839,IF($H839="弓将",'[5]配置系数（将领）'!X839,"")))</f>
        <v/>
      </c>
      <c r="Z839" s="208">
        <f>IF($H839="步将",'[3]配置系数（将领）'!Y839,IF($H839="骑将",'[4]配置系数（将领）'!Y839,IF($H839="弓将",'[5]配置系数（将领）'!Y839,"")))</f>
        <v>0</v>
      </c>
      <c r="AA839" s="208">
        <f>IF($H839="步将",'[3]配置系数（将领）'!Z839,IF($H839="骑将",'[4]配置系数（将领）'!Z839,IF($H839="弓将",'[5]配置系数（将领）'!Z839,"")))</f>
        <v>0</v>
      </c>
      <c r="AB839" s="208" t="str">
        <f ca="1">IF($H839="步将",'[3]配置系数（将领）'!AA839,IF($H839="骑将",'[4]配置系数（将领）'!AA839,IF($H839="弓将",'[5]配置系数（将领）'!AA839,"")))</f>
        <v/>
      </c>
      <c r="AC839" s="206">
        <f t="shared" ca="1" si="51"/>
        <v>1</v>
      </c>
    </row>
    <row r="840" spans="3:29" x14ac:dyDescent="0.15">
      <c r="C840" s="107">
        <v>832</v>
      </c>
      <c r="D840" s="69">
        <f>IFERROR(MATCH(C840,索引!J:J,0),D839)</f>
        <v>71</v>
      </c>
      <c r="E840" s="69">
        <f t="shared" si="48"/>
        <v>8</v>
      </c>
      <c r="F840" s="69">
        <f>INDEX(索引!$F:$F,D840,1)</f>
        <v>10064</v>
      </c>
      <c r="G840" s="69" t="str">
        <f>INDEX(索引!$E:$E,D840,1)</f>
        <v>刘备</v>
      </c>
      <c r="H840" s="69" t="str">
        <f>INDEX(索引!$G:$G,D840,1)</f>
        <v>弓将</v>
      </c>
      <c r="J840" s="208" t="str">
        <f ca="1">IF($H840="步将",'[3]配置系数（将领）'!I840,IF($H840="骑将",'[4]配置系数（将领）'!I840,IF($H840="弓将",'[5]配置系数（将领）'!I840,"")))</f>
        <v>1006400000403</v>
      </c>
      <c r="K840" s="208" t="str">
        <f ca="1">IF($H840="步将",'[3]配置系数（将领）'!J840,IF($H840="骑将",'[4]配置系数（将领）'!J840,IF($H840="弓将",'[5]配置系数（将领）'!J840,"")))</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840" s="208">
        <f>IF($H840="步将",'[3]配置系数（将领）'!K840,IF($H840="骑将",'[4]配置系数（将领）'!K840,IF($H840="弓将",'[5]配置系数（将领）'!K840,"")))</f>
        <v>0</v>
      </c>
      <c r="M840" s="208">
        <f>IF($H840="步将",'[3]配置系数（将领）'!L840,IF($H840="骑将",'[4]配置系数（将领）'!L840,IF($H840="弓将",'[5]配置系数（将领）'!L840,"")))</f>
        <v>0</v>
      </c>
      <c r="N840" s="208" t="str">
        <f ca="1">IF($H840="步将",'[3]配置系数（将领）'!M840,IF($H840="骑将",'[4]配置系数（将领）'!M840,IF($H840="弓将",'[5]配置系数（将领）'!M840,"")))</f>
        <v>0.3+0.3+0.3+0.3+0.3+0.3+0.3+0.3+0.3+0.3+0.3+0.3+0.3+0.3+0.3+0.3+0.3</v>
      </c>
      <c r="O840" s="206">
        <f t="shared" ca="1" si="49"/>
        <v>1</v>
      </c>
      <c r="Q840" s="208" t="str">
        <f ca="1">IF($H840="步将",'[3]配置系数（将领）'!P840,IF($H840="骑将",'[4]配置系数（将领）'!P840,IF($H840="弓将",'[5]配置系数（将领）'!P840,"")))</f>
        <v/>
      </c>
      <c r="R840" s="208" t="str">
        <f ca="1">IF($H840="步将",'[3]配置系数（将领）'!Q840,IF($H840="骑将",'[4]配置系数（将领）'!Q840,IF($H840="弓将",'[5]配置系数（将领）'!Q840,"")))</f>
        <v/>
      </c>
      <c r="S840" s="208">
        <f>IF($H840="步将",'[3]配置系数（将领）'!R840,IF($H840="骑将",'[4]配置系数（将领）'!R840,IF($H840="弓将",'[5]配置系数（将领）'!R840,"")))</f>
        <v>0</v>
      </c>
      <c r="T840" s="208">
        <f>IF($H840="步将",'[3]配置系数（将领）'!S840,IF($H840="骑将",'[4]配置系数（将领）'!S840,IF($H840="弓将",'[5]配置系数（将领）'!S840,"")))</f>
        <v>0</v>
      </c>
      <c r="U840" s="208" t="str">
        <f ca="1">IF($H840="步将",'[3]配置系数（将领）'!T840,IF($H840="骑将",'[4]配置系数（将领）'!T840,IF($H840="弓将",'[5]配置系数（将领）'!T840,"")))</f>
        <v/>
      </c>
      <c r="V840" s="206">
        <f t="shared" ca="1" si="50"/>
        <v>1</v>
      </c>
      <c r="X840" s="208" t="str">
        <f ca="1">IF($H840="步将",'[3]配置系数（将领）'!W840,IF($H840="骑将",'[4]配置系数（将领）'!W840,IF($H840="弓将",'[5]配置系数（将领）'!W840,"")))</f>
        <v/>
      </c>
      <c r="Y840" s="208" t="str">
        <f ca="1">IF($H840="步将",'[3]配置系数（将领）'!X840,IF($H840="骑将",'[4]配置系数（将领）'!X840,IF($H840="弓将",'[5]配置系数（将领）'!X840,"")))</f>
        <v/>
      </c>
      <c r="Z840" s="208">
        <f>IF($H840="步将",'[3]配置系数（将领）'!Y840,IF($H840="骑将",'[4]配置系数（将领）'!Y840,IF($H840="弓将",'[5]配置系数（将领）'!Y840,"")))</f>
        <v>0</v>
      </c>
      <c r="AA840" s="208">
        <f>IF($H840="步将",'[3]配置系数（将领）'!Z840,IF($H840="骑将",'[4]配置系数（将领）'!Z840,IF($H840="弓将",'[5]配置系数（将领）'!Z840,"")))</f>
        <v>0</v>
      </c>
      <c r="AB840" s="208" t="str">
        <f ca="1">IF($H840="步将",'[3]配置系数（将领）'!AA840,IF($H840="骑将",'[4]配置系数（将领）'!AA840,IF($H840="弓将",'[5]配置系数（将领）'!AA840,"")))</f>
        <v/>
      </c>
      <c r="AC840" s="206">
        <f t="shared" ca="1" si="51"/>
        <v>1</v>
      </c>
    </row>
    <row r="841" spans="3:29" x14ac:dyDescent="0.15">
      <c r="C841" s="107">
        <v>833</v>
      </c>
      <c r="D841" s="69">
        <f>IFERROR(MATCH(C841,索引!J:J,0),D840)</f>
        <v>71</v>
      </c>
      <c r="E841" s="69">
        <f t="shared" ref="E841:E904" si="52">MIN(IF(G841=G840,E840+1,1),15)</f>
        <v>9</v>
      </c>
      <c r="F841" s="69">
        <f>INDEX(索引!$F:$F,D841,1)</f>
        <v>10064</v>
      </c>
      <c r="G841" s="69" t="str">
        <f>INDEX(索引!$E:$E,D841,1)</f>
        <v>刘备</v>
      </c>
      <c r="H841" s="69" t="str">
        <f>INDEX(索引!$G:$G,D841,1)</f>
        <v>弓将</v>
      </c>
      <c r="J841" s="208" t="str">
        <f ca="1">IF($H841="步将",'[3]配置系数（将领）'!I841,IF($H841="骑将",'[4]配置系数（将领）'!I841,IF($H841="弓将",'[5]配置系数（将领）'!I841,"")))</f>
        <v>1006400000404</v>
      </c>
      <c r="K841" s="208" t="str">
        <f ca="1">IF($H841="步将",'[3]配置系数（将领）'!J841,IF($H841="骑将",'[4]配置系数（将领）'!J841,IF($H841="弓将",'[5]配置系数（将领）'!J841,"")))</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841" s="208">
        <f>IF($H841="步将",'[3]配置系数（将领）'!K841,IF($H841="骑将",'[4]配置系数（将领）'!K841,IF($H841="弓将",'[5]配置系数（将领）'!K841,"")))</f>
        <v>0</v>
      </c>
      <c r="M841" s="208">
        <f>IF($H841="步将",'[3]配置系数（将领）'!L841,IF($H841="骑将",'[4]配置系数（将领）'!L841,IF($H841="弓将",'[5]配置系数（将领）'!L841,"")))</f>
        <v>0</v>
      </c>
      <c r="N841" s="208" t="str">
        <f ca="1">IF($H841="步将",'[3]配置系数（将领）'!M841,IF($H841="骑将",'[4]配置系数（将领）'!M841,IF($H841="弓将",'[5]配置系数（将领）'!M841,"")))</f>
        <v>0.3+0.3+0.3+0.3+0.3+0.3+0.3+0.3+0.3+0.3+0.3+0.3+0.3+0.3+0.3+0.3+0.3</v>
      </c>
      <c r="O841" s="206">
        <f t="shared" ref="O841:O904" ca="1" si="53">IFERROR(IF(RIGHT(J841,1)="4",IF(MID(K841,FIND("{3}",K841)+3,1)="%",100,1),IF(RIGHT(J841,1)="3",IF(MID(K841,FIND("{2}",K841)+3,1)="%",100,1),IF(RIGHT(J841,1)="2",IF(MID(K841,FIND("{1}",K841)+3,1)="%",100,1),IF(MID(K841,FIND("{0}",K841)+3,1)="%",100,1)))),1)*IFERROR(IF(LEFT(N841,FIND("+",N841)-1)+0&lt;0,-1,1),1)</f>
        <v>1</v>
      </c>
      <c r="Q841" s="208" t="str">
        <f ca="1">IF($H841="步将",'[3]配置系数（将领）'!P841,IF($H841="骑将",'[4]配置系数（将领）'!P841,IF($H841="弓将",'[5]配置系数（将领）'!P841,"")))</f>
        <v>1006400000405</v>
      </c>
      <c r="R841" s="208" t="str">
        <f ca="1">IF($H841="步将",'[3]配置系数（将领）'!Q841,IF($H841="骑将",'[4]配置系数（将领）'!Q841,IF($H841="弓将",'[5]配置系数（将领）'!Q841,"")))</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841" s="208">
        <f>IF($H841="步将",'[3]配置系数（将领）'!R841,IF($H841="骑将",'[4]配置系数（将领）'!R841,IF($H841="弓将",'[5]配置系数（将领）'!R841,"")))</f>
        <v>0</v>
      </c>
      <c r="T841" s="208">
        <f>IF($H841="步将",'[3]配置系数（将领）'!S841,IF($H841="骑将",'[4]配置系数（将领）'!S841,IF($H841="弓将",'[5]配置系数（将领）'!S841,"")))</f>
        <v>0</v>
      </c>
      <c r="U841" s="208" t="str">
        <f ca="1">IF($H841="步将",'[3]配置系数（将领）'!T841,IF($H841="骑将",'[4]配置系数（将领）'!T841,IF($H841="弓将",'[5]配置系数（将领）'!T841,"")))</f>
        <v>4.8+4.8+4.8+4.8+4.8+4.8+4.8+4.8+4.8+4.8+4.8+4.8+4.8+4.8+4.8+4.8+4.8</v>
      </c>
      <c r="V841" s="206">
        <f t="shared" ref="V841:V904" ca="1" si="54">IFERROR(IF(RIGHT(Q841,1)="4",IF(MID(R841,FIND("{3}",R841)+3,1)="%",100,1),IF(RIGHT(Q841,1)="3",IF(MID(R841,FIND("{2}",R841)+3,1)="%",100,1),IF(RIGHT(Q841,1)="2",IF(MID(R841,FIND("{1}",R841)+3,1)="%",100,1),IF(MID(R841,FIND("{0}",R841)+3,1)="%",100,1)))),1)*IFERROR(IF(LEFT(U841,FIND("+",U841)-1)+0&lt;0,-1,1),1)</f>
        <v>1</v>
      </c>
      <c r="X841" s="208" t="str">
        <f ca="1">IF($H841="步将",'[3]配置系数（将领）'!W841,IF($H841="骑将",'[4]配置系数（将领）'!W841,IF($H841="弓将",'[5]配置系数（将领）'!W841,"")))</f>
        <v/>
      </c>
      <c r="Y841" s="208" t="str">
        <f ca="1">IF($H841="步将",'[3]配置系数（将领）'!X841,IF($H841="骑将",'[4]配置系数（将领）'!X841,IF($H841="弓将",'[5]配置系数（将领）'!X841,"")))</f>
        <v/>
      </c>
      <c r="Z841" s="208">
        <f>IF($H841="步将",'[3]配置系数（将领）'!Y841,IF($H841="骑将",'[4]配置系数（将领）'!Y841,IF($H841="弓将",'[5]配置系数（将领）'!Y841,"")))</f>
        <v>0</v>
      </c>
      <c r="AA841" s="208">
        <f>IF($H841="步将",'[3]配置系数（将领）'!Z841,IF($H841="骑将",'[4]配置系数（将领）'!Z841,IF($H841="弓将",'[5]配置系数（将领）'!Z841,"")))</f>
        <v>0</v>
      </c>
      <c r="AB841" s="208" t="str">
        <f ca="1">IF($H841="步将",'[3]配置系数（将领）'!AA841,IF($H841="骑将",'[4]配置系数（将领）'!AA841,IF($H841="弓将",'[5]配置系数（将领）'!AA841,"")))</f>
        <v/>
      </c>
      <c r="AC841" s="206">
        <f t="shared" ref="AC841:AC904" ca="1" si="55">IFERROR(IF(RIGHT(X841,1)="4",IF(MID(Y841,FIND("{3}",Y841)+3,1)="%",100,1),IF(RIGHT(X841,1)="3",IF(MID(Y841,FIND("{2}",Y841)+3,1)="%",100,1),IF(RIGHT(X841,1)="2",IF(MID(Y841,FIND("{1}",Y841)+3,1)="%",100,1),IF(MID(Y841,FIND("{0}",Y841)+3,1)="%",100,1)))),1)*IFERROR(IF(LEFT(AB841,FIND("+",AB841)-1)+0&lt;0,-1,1),1)</f>
        <v>1</v>
      </c>
    </row>
    <row r="842" spans="3:29" x14ac:dyDescent="0.15">
      <c r="C842" s="107">
        <v>834</v>
      </c>
      <c r="D842" s="69">
        <f>IFERROR(MATCH(C842,索引!J:J,0),D841)</f>
        <v>71</v>
      </c>
      <c r="E842" s="69">
        <f t="shared" si="52"/>
        <v>10</v>
      </c>
      <c r="F842" s="69">
        <f>INDEX(索引!$F:$F,D842,1)</f>
        <v>10064</v>
      </c>
      <c r="G842" s="69" t="str">
        <f>INDEX(索引!$E:$E,D842,1)</f>
        <v>刘备</v>
      </c>
      <c r="H842" s="69" t="str">
        <f>INDEX(索引!$G:$G,D842,1)</f>
        <v>弓将</v>
      </c>
      <c r="J842" s="208" t="str">
        <f ca="1">IF($H842="步将",'[3]配置系数（将领）'!I842,IF($H842="骑将",'[4]配置系数（将领）'!I842,IF($H842="弓将",'[5]配置系数（将领）'!I842,"")))</f>
        <v>1006400000501</v>
      </c>
      <c r="K842" s="208" t="str">
        <f ca="1">IF($H842="步将",'[3]配置系数（将领）'!J842,IF($H842="骑将",'[4]配置系数（将领）'!J842,IF($H842="弓将",'[5]配置系数（将领）'!J842,"")))</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842" s="208">
        <f>IF($H842="步将",'[3]配置系数（将领）'!K842,IF($H842="骑将",'[4]配置系数（将领）'!K842,IF($H842="弓将",'[5]配置系数（将领）'!K842,"")))</f>
        <v>0</v>
      </c>
      <c r="M842" s="208">
        <f>IF($H842="步将",'[3]配置系数（将领）'!L842,IF($H842="骑将",'[4]配置系数（将领）'!L842,IF($H842="弓将",'[5]配置系数（将领）'!L842,"")))</f>
        <v>0</v>
      </c>
      <c r="N842" s="208" t="str">
        <f ca="1">IF($H842="步将",'[3]配置系数（将领）'!M842,IF($H842="骑将",'[4]配置系数（将领）'!M842,IF($H842="弓将",'[5]配置系数（将领）'!M842,"")))</f>
        <v>0.08+0.08+0.08+0.08+0.08+0.08+0.08+0.08+0.08+0.08+0.08+0.08+0.08+0.08+0.08+0.08+0.08</v>
      </c>
      <c r="O842" s="206">
        <f t="shared" ca="1" si="53"/>
        <v>1</v>
      </c>
      <c r="Q842" s="208" t="str">
        <f ca="1">IF($H842="步将",'[3]配置系数（将领）'!P842,IF($H842="骑将",'[4]配置系数（将领）'!P842,IF($H842="弓将",'[5]配置系数（将领）'!P842,"")))</f>
        <v/>
      </c>
      <c r="R842" s="208" t="str">
        <f ca="1">IF($H842="步将",'[3]配置系数（将领）'!Q842,IF($H842="骑将",'[4]配置系数（将领）'!Q842,IF($H842="弓将",'[5]配置系数（将领）'!Q842,"")))</f>
        <v/>
      </c>
      <c r="S842" s="208">
        <f>IF($H842="步将",'[3]配置系数（将领）'!R842,IF($H842="骑将",'[4]配置系数（将领）'!R842,IF($H842="弓将",'[5]配置系数（将领）'!R842,"")))</f>
        <v>0</v>
      </c>
      <c r="T842" s="208">
        <f>IF($H842="步将",'[3]配置系数（将领）'!S842,IF($H842="骑将",'[4]配置系数（将领）'!S842,IF($H842="弓将",'[5]配置系数（将领）'!S842,"")))</f>
        <v>0</v>
      </c>
      <c r="U842" s="208" t="str">
        <f ca="1">IF($H842="步将",'[3]配置系数（将领）'!T842,IF($H842="骑将",'[4]配置系数（将领）'!T842,IF($H842="弓将",'[5]配置系数（将领）'!T842,"")))</f>
        <v/>
      </c>
      <c r="V842" s="206">
        <f t="shared" ca="1" si="54"/>
        <v>1</v>
      </c>
      <c r="X842" s="208" t="str">
        <f ca="1">IF($H842="步将",'[3]配置系数（将领）'!W842,IF($H842="骑将",'[4]配置系数（将领）'!W842,IF($H842="弓将",'[5]配置系数（将领）'!W842,"")))</f>
        <v/>
      </c>
      <c r="Y842" s="208" t="str">
        <f ca="1">IF($H842="步将",'[3]配置系数（将领）'!X842,IF($H842="骑将",'[4]配置系数（将领）'!X842,IF($H842="弓将",'[5]配置系数（将领）'!X842,"")))</f>
        <v/>
      </c>
      <c r="Z842" s="208">
        <f>IF($H842="步将",'[3]配置系数（将领）'!Y842,IF($H842="骑将",'[4]配置系数（将领）'!Y842,IF($H842="弓将",'[5]配置系数（将领）'!Y842,"")))</f>
        <v>0</v>
      </c>
      <c r="AA842" s="208">
        <f>IF($H842="步将",'[3]配置系数（将领）'!Z842,IF($H842="骑将",'[4]配置系数（将领）'!Z842,IF($H842="弓将",'[5]配置系数（将领）'!Z842,"")))</f>
        <v>0</v>
      </c>
      <c r="AB842" s="208" t="str">
        <f ca="1">IF($H842="步将",'[3]配置系数（将领）'!AA842,IF($H842="骑将",'[4]配置系数（将领）'!AA842,IF($H842="弓将",'[5]配置系数（将领）'!AA842,"")))</f>
        <v/>
      </c>
      <c r="AC842" s="206">
        <f t="shared" ca="1" si="55"/>
        <v>1</v>
      </c>
    </row>
    <row r="843" spans="3:29" x14ac:dyDescent="0.15">
      <c r="C843" s="107">
        <v>835</v>
      </c>
      <c r="D843" s="69">
        <f>IFERROR(MATCH(C843,索引!J:J,0),D842)</f>
        <v>71</v>
      </c>
      <c r="E843" s="69">
        <f t="shared" si="52"/>
        <v>11</v>
      </c>
      <c r="F843" s="69">
        <f>INDEX(索引!$F:$F,D843,1)</f>
        <v>10064</v>
      </c>
      <c r="G843" s="69" t="str">
        <f>INDEX(索引!$E:$E,D843,1)</f>
        <v>刘备</v>
      </c>
      <c r="H843" s="69" t="str">
        <f>INDEX(索引!$G:$G,D843,1)</f>
        <v>弓将</v>
      </c>
      <c r="J843" s="208" t="str">
        <f ca="1">IF($H843="步将",'[3]配置系数（将领）'!I843,IF($H843="骑将",'[4]配置系数（将领）'!I843,IF($H843="弓将",'[5]配置系数（将领）'!I843,"")))</f>
        <v>1006400000502</v>
      </c>
      <c r="K843" s="208" t="str">
        <f ca="1">IF($H843="步将",'[3]配置系数（将领）'!J843,IF($H843="骑将",'[4]配置系数（将领）'!J843,IF($H843="弓将",'[5]配置系数（将领）'!J843,"")))</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843" s="208">
        <f>IF($H843="步将",'[3]配置系数（将领）'!K843,IF($H843="骑将",'[4]配置系数（将领）'!K843,IF($H843="弓将",'[5]配置系数（将领）'!K843,"")))</f>
        <v>0</v>
      </c>
      <c r="M843" s="208">
        <f>IF($H843="步将",'[3]配置系数（将领）'!L843,IF($H843="骑将",'[4]配置系数（将领）'!L843,IF($H843="弓将",'[5]配置系数（将领）'!L843,"")))</f>
        <v>0</v>
      </c>
      <c r="N843" s="208" t="str">
        <f ca="1">IF($H843="步将",'[3]配置系数（将领）'!M843,IF($H843="骑将",'[4]配置系数（将领）'!M843,IF($H843="弓将",'[5]配置系数（将领）'!M843,"")))</f>
        <v>0.16+0.16+0.16+0.16+0.16+0.16+0.16+0.16+0.16+0.16+0.16+0.16+0.16+0.16+0.16+0.16+0.16</v>
      </c>
      <c r="O843" s="206">
        <f t="shared" ca="1" si="53"/>
        <v>1</v>
      </c>
      <c r="Q843" s="208" t="str">
        <f ca="1">IF($H843="步将",'[3]配置系数（将领）'!P843,IF($H843="骑将",'[4]配置系数（将领）'!P843,IF($H843="弓将",'[5]配置系数（将领）'!P843,"")))</f>
        <v>1006400000503</v>
      </c>
      <c r="R843" s="208" t="str">
        <f ca="1">IF($H843="步将",'[3]配置系数（将领）'!Q843,IF($H843="骑将",'[4]配置系数（将领）'!Q843,IF($H843="弓将",'[5]配置系数（将领）'!Q843,"")))</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S843" s="208">
        <f>IF($H843="步将",'[3]配置系数（将领）'!R843,IF($H843="骑将",'[4]配置系数（将领）'!R843,IF($H843="弓将",'[5]配置系数（将领）'!R843,"")))</f>
        <v>0</v>
      </c>
      <c r="T843" s="208">
        <f>IF($H843="步将",'[3]配置系数（将领）'!S843,IF($H843="骑将",'[4]配置系数（将领）'!S843,IF($H843="弓将",'[5]配置系数（将领）'!S843,"")))</f>
        <v>0</v>
      </c>
      <c r="U843" s="208" t="str">
        <f ca="1">IF($H843="步将",'[3]配置系数（将领）'!T843,IF($H843="骑将",'[4]配置系数（将领）'!T843,IF($H843="弓将",'[5]配置系数（将领）'!T843,"")))</f>
        <v>0.08+0.08+0.08+0.08+0.08+0.08+0.08+0.08+0.08+0.08+0.08+0.08+0.08+0.08+0.08+0.08+0.08</v>
      </c>
      <c r="V843" s="206">
        <f t="shared" ca="1" si="54"/>
        <v>1</v>
      </c>
      <c r="X843" s="208" t="str">
        <f ca="1">IF($H843="步将",'[3]配置系数（将领）'!W843,IF($H843="骑将",'[4]配置系数（将领）'!W843,IF($H843="弓将",'[5]配置系数（将领）'!W843,"")))</f>
        <v/>
      </c>
      <c r="Y843" s="208" t="str">
        <f ca="1">IF($H843="步将",'[3]配置系数（将领）'!X843,IF($H843="骑将",'[4]配置系数（将领）'!X843,IF($H843="弓将",'[5]配置系数（将领）'!X843,"")))</f>
        <v/>
      </c>
      <c r="Z843" s="208">
        <f>IF($H843="步将",'[3]配置系数（将领）'!Y843,IF($H843="骑将",'[4]配置系数（将领）'!Y843,IF($H843="弓将",'[5]配置系数（将领）'!Y843,"")))</f>
        <v>0</v>
      </c>
      <c r="AA843" s="208">
        <f>IF($H843="步将",'[3]配置系数（将领）'!Z843,IF($H843="骑将",'[4]配置系数（将领）'!Z843,IF($H843="弓将",'[5]配置系数（将领）'!Z843,"")))</f>
        <v>0</v>
      </c>
      <c r="AB843" s="208" t="str">
        <f ca="1">IF($H843="步将",'[3]配置系数（将领）'!AA843,IF($H843="骑将",'[4]配置系数（将领）'!AA843,IF($H843="弓将",'[5]配置系数（将领）'!AA843,"")))</f>
        <v/>
      </c>
      <c r="AC843" s="206">
        <f t="shared" ca="1" si="55"/>
        <v>1</v>
      </c>
    </row>
    <row r="844" spans="3:29" x14ac:dyDescent="0.15">
      <c r="C844" s="107">
        <v>836</v>
      </c>
      <c r="D844" s="69">
        <f>IFERROR(MATCH(C844,索引!J:J,0),D843)</f>
        <v>71</v>
      </c>
      <c r="E844" s="69">
        <f t="shared" si="52"/>
        <v>12</v>
      </c>
      <c r="F844" s="69">
        <f>INDEX(索引!$F:$F,D844,1)</f>
        <v>10064</v>
      </c>
      <c r="G844" s="69" t="str">
        <f>INDEX(索引!$E:$E,D844,1)</f>
        <v>刘备</v>
      </c>
      <c r="H844" s="69" t="str">
        <f>INDEX(索引!$G:$G,D844,1)</f>
        <v>弓将</v>
      </c>
      <c r="J844" s="208" t="str">
        <f ca="1">IF($H844="步将",'[3]配置系数（将领）'!I844,IF($H844="骑将",'[4]配置系数（将领）'!I844,IF($H844="弓将",'[5]配置系数（将领）'!I844,"")))</f>
        <v>1006400000504</v>
      </c>
      <c r="K844" s="208" t="str">
        <f ca="1">IF($H844="步将",'[3]配置系数（将领）'!J844,IF($H844="骑将",'[4]配置系数（将领）'!J844,IF($H844="弓将",'[5]配置系数（将领）'!J844,"")))</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844" s="208">
        <f>IF($H844="步将",'[3]配置系数（将领）'!K844,IF($H844="骑将",'[4]配置系数（将领）'!K844,IF($H844="弓将",'[5]配置系数（将领）'!K844,"")))</f>
        <v>0</v>
      </c>
      <c r="M844" s="208">
        <f>IF($H844="步将",'[3]配置系数（将领）'!L844,IF($H844="骑将",'[4]配置系数（将领）'!L844,IF($H844="弓将",'[5]配置系数（将领）'!L844,"")))</f>
        <v>0</v>
      </c>
      <c r="N844" s="208" t="str">
        <f ca="1">IF($H844="步将",'[3]配置系数（将领）'!M844,IF($H844="骑将",'[4]配置系数（将领）'!M844,IF($H844="弓将",'[5]配置系数（将领）'!M844,"")))</f>
        <v>0.08+0.08+0.08+0.08+0.08+0.08+0.08+0.08+0.08+0.08+0.08+0.08+0.08+0.08+0.08+0.08+0.08</v>
      </c>
      <c r="O844" s="206">
        <f t="shared" ca="1" si="53"/>
        <v>1</v>
      </c>
      <c r="Q844" s="208" t="str">
        <f ca="1">IF($H844="步将",'[3]配置系数（将领）'!P844,IF($H844="骑将",'[4]配置系数（将领）'!P844,IF($H844="弓将",'[5]配置系数（将领）'!P844,"")))</f>
        <v/>
      </c>
      <c r="R844" s="208" t="str">
        <f ca="1">IF($H844="步将",'[3]配置系数（将领）'!Q844,IF($H844="骑将",'[4]配置系数（将领）'!Q844,IF($H844="弓将",'[5]配置系数（将领）'!Q844,"")))</f>
        <v/>
      </c>
      <c r="S844" s="208">
        <f>IF($H844="步将",'[3]配置系数（将领）'!R844,IF($H844="骑将",'[4]配置系数（将领）'!R844,IF($H844="弓将",'[5]配置系数（将领）'!R844,"")))</f>
        <v>0</v>
      </c>
      <c r="T844" s="208">
        <f>IF($H844="步将",'[3]配置系数（将领）'!S844,IF($H844="骑将",'[4]配置系数（将领）'!S844,IF($H844="弓将",'[5]配置系数（将领）'!S844,"")))</f>
        <v>0</v>
      </c>
      <c r="U844" s="208" t="str">
        <f ca="1">IF($H844="步将",'[3]配置系数（将领）'!T844,IF($H844="骑将",'[4]配置系数（将领）'!T844,IF($H844="弓将",'[5]配置系数（将领）'!T844,"")))</f>
        <v/>
      </c>
      <c r="V844" s="206">
        <f t="shared" ca="1" si="54"/>
        <v>1</v>
      </c>
      <c r="X844" s="208" t="str">
        <f ca="1">IF($H844="步将",'[3]配置系数（将领）'!W844,IF($H844="骑将",'[4]配置系数（将领）'!W844,IF($H844="弓将",'[5]配置系数（将领）'!W844,"")))</f>
        <v/>
      </c>
      <c r="Y844" s="208" t="str">
        <f ca="1">IF($H844="步将",'[3]配置系数（将领）'!X844,IF($H844="骑将",'[4]配置系数（将领）'!X844,IF($H844="弓将",'[5]配置系数（将领）'!X844,"")))</f>
        <v/>
      </c>
      <c r="Z844" s="208">
        <f>IF($H844="步将",'[3]配置系数（将领）'!Y844,IF($H844="骑将",'[4]配置系数（将领）'!Y844,IF($H844="弓将",'[5]配置系数（将领）'!Y844,"")))</f>
        <v>0</v>
      </c>
      <c r="AA844" s="208">
        <f>IF($H844="步将",'[3]配置系数（将领）'!Z844,IF($H844="骑将",'[4]配置系数（将领）'!Z844,IF($H844="弓将",'[5]配置系数（将领）'!Z844,"")))</f>
        <v>0</v>
      </c>
      <c r="AB844" s="208" t="str">
        <f ca="1">IF($H844="步将",'[3]配置系数（将领）'!AA844,IF($H844="骑将",'[4]配置系数（将领）'!AA844,IF($H844="弓将",'[5]配置系数（将领）'!AA844,"")))</f>
        <v/>
      </c>
      <c r="AC844" s="206">
        <f t="shared" ca="1" si="55"/>
        <v>1</v>
      </c>
    </row>
    <row r="845" spans="3:29" x14ac:dyDescent="0.15">
      <c r="C845" s="107">
        <v>837</v>
      </c>
      <c r="D845" s="69">
        <f>IFERROR(MATCH(C845,索引!J:J,0),D844)</f>
        <v>71</v>
      </c>
      <c r="E845" s="69">
        <f t="shared" si="52"/>
        <v>13</v>
      </c>
      <c r="F845" s="69">
        <f>INDEX(索引!$F:$F,D845,1)</f>
        <v>10064</v>
      </c>
      <c r="G845" s="69" t="str">
        <f>INDEX(索引!$E:$E,D845,1)</f>
        <v>刘备</v>
      </c>
      <c r="H845" s="69" t="str">
        <f>INDEX(索引!$G:$G,D845,1)</f>
        <v>弓将</v>
      </c>
      <c r="J845" s="208" t="str">
        <f ca="1">IF($H845="步将",'[3]配置系数（将领）'!I845,IF($H845="骑将",'[4]配置系数（将领）'!I845,IF($H845="弓将",'[5]配置系数（将领）'!I845,"")))</f>
        <v/>
      </c>
      <c r="K845" s="208" t="str">
        <f ca="1">IF($H845="步将",'[3]配置系数（将领）'!J845,IF($H845="骑将",'[4]配置系数（将领）'!J845,IF($H845="弓将",'[5]配置系数（将领）'!J845,"")))</f>
        <v/>
      </c>
      <c r="L845" s="208">
        <f>IF($H845="步将",'[3]配置系数（将领）'!K845,IF($H845="骑将",'[4]配置系数（将领）'!K845,IF($H845="弓将",'[5]配置系数（将领）'!K845,"")))</f>
        <v>0</v>
      </c>
      <c r="M845" s="208">
        <f>IF($H845="步将",'[3]配置系数（将领）'!L845,IF($H845="骑将",'[4]配置系数（将领）'!L845,IF($H845="弓将",'[5]配置系数（将领）'!L845,"")))</f>
        <v>0</v>
      </c>
      <c r="N845" s="208" t="str">
        <f ca="1">IF($H845="步将",'[3]配置系数（将领）'!M845,IF($H845="骑将",'[4]配置系数（将领）'!M845,IF($H845="弓将",'[5]配置系数（将领）'!M845,"")))</f>
        <v/>
      </c>
      <c r="O845" s="206">
        <f t="shared" ca="1" si="53"/>
        <v>1</v>
      </c>
      <c r="Q845" s="208" t="str">
        <f ca="1">IF($H845="步将",'[3]配置系数（将领）'!P845,IF($H845="骑将",'[4]配置系数（将领）'!P845,IF($H845="弓将",'[5]配置系数（将领）'!P845,"")))</f>
        <v/>
      </c>
      <c r="R845" s="208" t="str">
        <f ca="1">IF($H845="步将",'[3]配置系数（将领）'!Q845,IF($H845="骑将",'[4]配置系数（将领）'!Q845,IF($H845="弓将",'[5]配置系数（将领）'!Q845,"")))</f>
        <v/>
      </c>
      <c r="S845" s="208">
        <f>IF($H845="步将",'[3]配置系数（将领）'!R845,IF($H845="骑将",'[4]配置系数（将领）'!R845,IF($H845="弓将",'[5]配置系数（将领）'!R845,"")))</f>
        <v>0</v>
      </c>
      <c r="T845" s="208">
        <f>IF($H845="步将",'[3]配置系数（将领）'!S845,IF($H845="骑将",'[4]配置系数（将领）'!S845,IF($H845="弓将",'[5]配置系数（将领）'!S845,"")))</f>
        <v>0</v>
      </c>
      <c r="U845" s="208" t="str">
        <f ca="1">IF($H845="步将",'[3]配置系数（将领）'!T845,IF($H845="骑将",'[4]配置系数（将领）'!T845,IF($H845="弓将",'[5]配置系数（将领）'!T845,"")))</f>
        <v/>
      </c>
      <c r="V845" s="206">
        <f t="shared" ca="1" si="54"/>
        <v>1</v>
      </c>
      <c r="X845" s="208" t="str">
        <f ca="1">IF($H845="步将",'[3]配置系数（将领）'!W845,IF($H845="骑将",'[4]配置系数（将领）'!W845,IF($H845="弓将",'[5]配置系数（将领）'!W845,"")))</f>
        <v/>
      </c>
      <c r="Y845" s="208" t="str">
        <f ca="1">IF($H845="步将",'[3]配置系数（将领）'!X845,IF($H845="骑将",'[4]配置系数（将领）'!X845,IF($H845="弓将",'[5]配置系数（将领）'!X845,"")))</f>
        <v/>
      </c>
      <c r="Z845" s="208">
        <f>IF($H845="步将",'[3]配置系数（将领）'!Y845,IF($H845="骑将",'[4]配置系数（将领）'!Y845,IF($H845="弓将",'[5]配置系数（将领）'!Y845,"")))</f>
        <v>0</v>
      </c>
      <c r="AA845" s="208">
        <f>IF($H845="步将",'[3]配置系数（将领）'!Z845,IF($H845="骑将",'[4]配置系数（将领）'!Z845,IF($H845="弓将",'[5]配置系数（将领）'!Z845,"")))</f>
        <v>0</v>
      </c>
      <c r="AB845" s="208" t="str">
        <f ca="1">IF($H845="步将",'[3]配置系数（将领）'!AA845,IF($H845="骑将",'[4]配置系数（将领）'!AA845,IF($H845="弓将",'[5]配置系数（将领）'!AA845,"")))</f>
        <v/>
      </c>
      <c r="AC845" s="206">
        <f t="shared" ca="1" si="55"/>
        <v>1</v>
      </c>
    </row>
    <row r="846" spans="3:29" x14ac:dyDescent="0.15">
      <c r="C846" s="107">
        <v>838</v>
      </c>
      <c r="D846" s="69">
        <f>IFERROR(MATCH(C846,索引!J:J,0),D845)</f>
        <v>71</v>
      </c>
      <c r="E846" s="69">
        <f t="shared" si="52"/>
        <v>14</v>
      </c>
      <c r="F846" s="69">
        <f>INDEX(索引!$F:$F,D846,1)</f>
        <v>10064</v>
      </c>
      <c r="G846" s="69" t="str">
        <f>INDEX(索引!$E:$E,D846,1)</f>
        <v>刘备</v>
      </c>
      <c r="H846" s="69" t="str">
        <f>INDEX(索引!$G:$G,D846,1)</f>
        <v>弓将</v>
      </c>
      <c r="J846" s="208" t="str">
        <f ca="1">IF($H846="步将",'[3]配置系数（将领）'!I846,IF($H846="骑将",'[4]配置系数（将领）'!I846,IF($H846="弓将",'[5]配置系数（将领）'!I846,"")))</f>
        <v/>
      </c>
      <c r="K846" s="208" t="str">
        <f ca="1">IF($H846="步将",'[3]配置系数（将领）'!J846,IF($H846="骑将",'[4]配置系数（将领）'!J846,IF($H846="弓将",'[5]配置系数（将领）'!J846,"")))</f>
        <v/>
      </c>
      <c r="L846" s="208">
        <f>IF($H846="步将",'[3]配置系数（将领）'!K846,IF($H846="骑将",'[4]配置系数（将领）'!K846,IF($H846="弓将",'[5]配置系数（将领）'!K846,"")))</f>
        <v>0</v>
      </c>
      <c r="M846" s="208">
        <f>IF($H846="步将",'[3]配置系数（将领）'!L846,IF($H846="骑将",'[4]配置系数（将领）'!L846,IF($H846="弓将",'[5]配置系数（将领）'!L846,"")))</f>
        <v>0</v>
      </c>
      <c r="N846" s="208" t="str">
        <f ca="1">IF($H846="步将",'[3]配置系数（将领）'!M846,IF($H846="骑将",'[4]配置系数（将领）'!M846,IF($H846="弓将",'[5]配置系数（将领）'!M846,"")))</f>
        <v/>
      </c>
      <c r="O846" s="206">
        <f t="shared" ca="1" si="53"/>
        <v>1</v>
      </c>
      <c r="Q846" s="208" t="str">
        <f ca="1">IF($H846="步将",'[3]配置系数（将领）'!P846,IF($H846="骑将",'[4]配置系数（将领）'!P846,IF($H846="弓将",'[5]配置系数（将领）'!P846,"")))</f>
        <v/>
      </c>
      <c r="R846" s="208" t="str">
        <f ca="1">IF($H846="步将",'[3]配置系数（将领）'!Q846,IF($H846="骑将",'[4]配置系数（将领）'!Q846,IF($H846="弓将",'[5]配置系数（将领）'!Q846,"")))</f>
        <v/>
      </c>
      <c r="S846" s="208">
        <f>IF($H846="步将",'[3]配置系数（将领）'!R846,IF($H846="骑将",'[4]配置系数（将领）'!R846,IF($H846="弓将",'[5]配置系数（将领）'!R846,"")))</f>
        <v>0</v>
      </c>
      <c r="T846" s="208">
        <f>IF($H846="步将",'[3]配置系数（将领）'!S846,IF($H846="骑将",'[4]配置系数（将领）'!S846,IF($H846="弓将",'[5]配置系数（将领）'!S846,"")))</f>
        <v>0</v>
      </c>
      <c r="U846" s="208" t="str">
        <f ca="1">IF($H846="步将",'[3]配置系数（将领）'!T846,IF($H846="骑将",'[4]配置系数（将领）'!T846,IF($H846="弓将",'[5]配置系数（将领）'!T846,"")))</f>
        <v/>
      </c>
      <c r="V846" s="206">
        <f t="shared" ca="1" si="54"/>
        <v>1</v>
      </c>
      <c r="X846" s="208" t="str">
        <f ca="1">IF($H846="步将",'[3]配置系数（将领）'!W846,IF($H846="骑将",'[4]配置系数（将领）'!W846,IF($H846="弓将",'[5]配置系数（将领）'!W846,"")))</f>
        <v/>
      </c>
      <c r="Y846" s="208" t="str">
        <f ca="1">IF($H846="步将",'[3]配置系数（将领）'!X846,IF($H846="骑将",'[4]配置系数（将领）'!X846,IF($H846="弓将",'[5]配置系数（将领）'!X846,"")))</f>
        <v/>
      </c>
      <c r="Z846" s="208">
        <f>IF($H846="步将",'[3]配置系数（将领）'!Y846,IF($H846="骑将",'[4]配置系数（将领）'!Y846,IF($H846="弓将",'[5]配置系数（将领）'!Y846,"")))</f>
        <v>0</v>
      </c>
      <c r="AA846" s="208">
        <f>IF($H846="步将",'[3]配置系数（将领）'!Z846,IF($H846="骑将",'[4]配置系数（将领）'!Z846,IF($H846="弓将",'[5]配置系数（将领）'!Z846,"")))</f>
        <v>0</v>
      </c>
      <c r="AB846" s="208" t="str">
        <f ca="1">IF($H846="步将",'[3]配置系数（将领）'!AA846,IF($H846="骑将",'[4]配置系数（将领）'!AA846,IF($H846="弓将",'[5]配置系数（将领）'!AA846,"")))</f>
        <v/>
      </c>
      <c r="AC846" s="206">
        <f t="shared" ca="1" si="55"/>
        <v>1</v>
      </c>
    </row>
    <row r="847" spans="3:29" x14ac:dyDescent="0.15">
      <c r="C847" s="107">
        <v>839</v>
      </c>
      <c r="D847" s="69">
        <f>IFERROR(MATCH(C847,索引!J:J,0),D846)</f>
        <v>71</v>
      </c>
      <c r="E847" s="69">
        <f t="shared" si="52"/>
        <v>15</v>
      </c>
      <c r="F847" s="69">
        <f>INDEX(索引!$F:$F,D847,1)</f>
        <v>10064</v>
      </c>
      <c r="G847" s="69" t="str">
        <f>INDEX(索引!$E:$E,D847,1)</f>
        <v>刘备</v>
      </c>
      <c r="H847" s="69" t="str">
        <f>INDEX(索引!$G:$G,D847,1)</f>
        <v>弓将</v>
      </c>
      <c r="J847" s="208" t="str">
        <f ca="1">IF($H847="步将",'[3]配置系数（将领）'!I847,IF($H847="骑将",'[4]配置系数（将领）'!I847,IF($H847="弓将",'[5]配置系数（将领）'!I847,"")))</f>
        <v/>
      </c>
      <c r="K847" s="208" t="str">
        <f ca="1">IF($H847="步将",'[3]配置系数（将领）'!J847,IF($H847="骑将",'[4]配置系数（将领）'!J847,IF($H847="弓将",'[5]配置系数（将领）'!J847,"")))</f>
        <v/>
      </c>
      <c r="L847" s="208">
        <f>IF($H847="步将",'[3]配置系数（将领）'!K847,IF($H847="骑将",'[4]配置系数（将领）'!K847,IF($H847="弓将",'[5]配置系数（将领）'!K847,"")))</f>
        <v>0</v>
      </c>
      <c r="M847" s="208">
        <f>IF($H847="步将",'[3]配置系数（将领）'!L847,IF($H847="骑将",'[4]配置系数（将领）'!L847,IF($H847="弓将",'[5]配置系数（将领）'!L847,"")))</f>
        <v>0</v>
      </c>
      <c r="N847" s="208" t="str">
        <f ca="1">IF($H847="步将",'[3]配置系数（将领）'!M847,IF($H847="骑将",'[4]配置系数（将领）'!M847,IF($H847="弓将",'[5]配置系数（将领）'!M847,"")))</f>
        <v/>
      </c>
      <c r="O847" s="206">
        <f t="shared" ca="1" si="53"/>
        <v>1</v>
      </c>
      <c r="Q847" s="208" t="str">
        <f ca="1">IF($H847="步将",'[3]配置系数（将领）'!P847,IF($H847="骑将",'[4]配置系数（将领）'!P847,IF($H847="弓将",'[5]配置系数（将领）'!P847,"")))</f>
        <v/>
      </c>
      <c r="R847" s="208" t="str">
        <f ca="1">IF($H847="步将",'[3]配置系数（将领）'!Q847,IF($H847="骑将",'[4]配置系数（将领）'!Q847,IF($H847="弓将",'[5]配置系数（将领）'!Q847,"")))</f>
        <v/>
      </c>
      <c r="S847" s="208">
        <f>IF($H847="步将",'[3]配置系数（将领）'!R847,IF($H847="骑将",'[4]配置系数（将领）'!R847,IF($H847="弓将",'[5]配置系数（将领）'!R847,"")))</f>
        <v>0</v>
      </c>
      <c r="T847" s="208">
        <f>IF($H847="步将",'[3]配置系数（将领）'!S847,IF($H847="骑将",'[4]配置系数（将领）'!S847,IF($H847="弓将",'[5]配置系数（将领）'!S847,"")))</f>
        <v>0</v>
      </c>
      <c r="U847" s="208" t="str">
        <f ca="1">IF($H847="步将",'[3]配置系数（将领）'!T847,IF($H847="骑将",'[4]配置系数（将领）'!T847,IF($H847="弓将",'[5]配置系数（将领）'!T847,"")))</f>
        <v/>
      </c>
      <c r="V847" s="206">
        <f t="shared" ca="1" si="54"/>
        <v>1</v>
      </c>
      <c r="X847" s="208" t="str">
        <f ca="1">IF($H847="步将",'[3]配置系数（将领）'!W847,IF($H847="骑将",'[4]配置系数（将领）'!W847,IF($H847="弓将",'[5]配置系数（将领）'!W847,"")))</f>
        <v/>
      </c>
      <c r="Y847" s="208" t="str">
        <f ca="1">IF($H847="步将",'[3]配置系数（将领）'!X847,IF($H847="骑将",'[4]配置系数（将领）'!X847,IF($H847="弓将",'[5]配置系数（将领）'!X847,"")))</f>
        <v/>
      </c>
      <c r="Z847" s="208">
        <f>IF($H847="步将",'[3]配置系数（将领）'!Y847,IF($H847="骑将",'[4]配置系数（将领）'!Y847,IF($H847="弓将",'[5]配置系数（将领）'!Y847,"")))</f>
        <v>0</v>
      </c>
      <c r="AA847" s="208">
        <f>IF($H847="步将",'[3]配置系数（将领）'!Z847,IF($H847="骑将",'[4]配置系数（将领）'!Z847,IF($H847="弓将",'[5]配置系数（将领）'!Z847,"")))</f>
        <v>0</v>
      </c>
      <c r="AB847" s="208" t="str">
        <f ca="1">IF($H847="步将",'[3]配置系数（将领）'!AA847,IF($H847="骑将",'[4]配置系数（将领）'!AA847,IF($H847="弓将",'[5]配置系数（将领）'!AA847,"")))</f>
        <v/>
      </c>
      <c r="AC847" s="206">
        <f t="shared" ca="1" si="55"/>
        <v>1</v>
      </c>
    </row>
    <row r="848" spans="3:29" x14ac:dyDescent="0.15">
      <c r="C848" s="107">
        <v>840</v>
      </c>
      <c r="D848" s="69">
        <f>IFERROR(MATCH(C848,索引!J:J,0),D847)</f>
        <v>72</v>
      </c>
      <c r="E848" s="69">
        <f t="shared" si="52"/>
        <v>1</v>
      </c>
      <c r="F848" s="69">
        <f>INDEX(索引!$F:$F,D848,1)</f>
        <v>10065</v>
      </c>
      <c r="G848" s="69" t="str">
        <f>INDEX(索引!$E:$E,D848,1)</f>
        <v>孙权</v>
      </c>
      <c r="H848" s="69" t="str">
        <f>INDEX(索引!$G:$G,D848,1)</f>
        <v>骑将</v>
      </c>
      <c r="J848" s="208" t="str">
        <f ca="1">IF($H848="步将",'[3]配置系数（将领）'!I848,IF($H848="骑将",'[4]配置系数（将领）'!I848,IF($H848="弓将",'[5]配置系数（将领）'!I848,"")))</f>
        <v>1006500000101</v>
      </c>
      <c r="K848" s="208" t="str">
        <f ca="1">IF($H848="步将",'[3]配置系数（将领）'!J848,IF($H848="骑将",'[4]配置系数（将领）'!J848,IF($H848="弓将",'[5]配置系数（将领）'!J848,"")))</f>
        <v>普通攻击:对单体敌人造成{0}%的武力伤害</v>
      </c>
      <c r="L848" s="208">
        <f>IF($H848="步将",'[3]配置系数（将领）'!K848,IF($H848="骑将",'[4]配置系数（将领）'!K848,IF($H848="弓将",'[5]配置系数（将领）'!K848,"")))</f>
        <v>0</v>
      </c>
      <c r="M848" s="208">
        <f>IF($H848="步将",'[3]配置系数（将领）'!L848,IF($H848="骑将",'[4]配置系数（将领）'!L848,IF($H848="弓将",'[5]配置系数（将领）'!L848,"")))</f>
        <v>0</v>
      </c>
      <c r="N848" s="208" t="str">
        <f ca="1">IF($H848="步将",'[3]配置系数（将领）'!M848,IF($H848="骑将",'[4]配置系数（将领）'!M848,IF($H848="弓将",'[5]配置系数（将领）'!M848,"")))</f>
        <v>0.25+0.25+0.25+0.25+0.25+0.25+0.25+0.25+0.25+0.25+0.25+0.25+0.25+0.25+0.25+0.25+0.25</v>
      </c>
      <c r="O848" s="206">
        <f t="shared" ca="1" si="53"/>
        <v>100</v>
      </c>
      <c r="Q848" s="208" t="str">
        <f ca="1">IF($H848="步将",'[3]配置系数（将领）'!P848,IF($H848="骑将",'[4]配置系数（将领）'!P848,IF($H848="弓将",'[5]配置系数（将领）'!P848,"")))</f>
        <v/>
      </c>
      <c r="R848" s="208" t="str">
        <f ca="1">IF($H848="步将",'[3]配置系数（将领）'!Q848,IF($H848="骑将",'[4]配置系数（将领）'!Q848,IF($H848="弓将",'[5]配置系数（将领）'!Q848,"")))</f>
        <v/>
      </c>
      <c r="S848" s="208">
        <f>IF($H848="步将",'[3]配置系数（将领）'!R848,IF($H848="骑将",'[4]配置系数（将领）'!R848,IF($H848="弓将",'[5]配置系数（将领）'!R848,"")))</f>
        <v>0</v>
      </c>
      <c r="T848" s="208">
        <f>IF($H848="步将",'[3]配置系数（将领）'!S848,IF($H848="骑将",'[4]配置系数（将领）'!S848,IF($H848="弓将",'[5]配置系数（将领）'!S848,"")))</f>
        <v>0</v>
      </c>
      <c r="U848" s="208" t="str">
        <f ca="1">IF($H848="步将",'[3]配置系数（将领）'!T848,IF($H848="骑将",'[4]配置系数（将领）'!T848,IF($H848="弓将",'[5]配置系数（将领）'!T848,"")))</f>
        <v/>
      </c>
      <c r="V848" s="206">
        <f t="shared" ca="1" si="54"/>
        <v>1</v>
      </c>
      <c r="X848" s="208" t="str">
        <f ca="1">IF($H848="步将",'[3]配置系数（将领）'!W848,IF($H848="骑将",'[4]配置系数（将领）'!W848,IF($H848="弓将",'[5]配置系数（将领）'!W848,"")))</f>
        <v/>
      </c>
      <c r="Y848" s="208" t="str">
        <f ca="1">IF($H848="步将",'[3]配置系数（将领）'!X848,IF($H848="骑将",'[4]配置系数（将领）'!X848,IF($H848="弓将",'[5]配置系数（将领）'!X848,"")))</f>
        <v/>
      </c>
      <c r="Z848" s="208">
        <f>IF($H848="步将",'[3]配置系数（将领）'!Y848,IF($H848="骑将",'[4]配置系数（将领）'!Y848,IF($H848="弓将",'[5]配置系数（将领）'!Y848,"")))</f>
        <v>0</v>
      </c>
      <c r="AA848" s="208">
        <f>IF($H848="步将",'[3]配置系数（将领）'!Z848,IF($H848="骑将",'[4]配置系数（将领）'!Z848,IF($H848="弓将",'[5]配置系数（将领）'!Z848,"")))</f>
        <v>0</v>
      </c>
      <c r="AB848" s="208" t="str">
        <f ca="1">IF($H848="步将",'[3]配置系数（将领）'!AA848,IF($H848="骑将",'[4]配置系数（将领）'!AA848,IF($H848="弓将",'[5]配置系数（将领）'!AA848,"")))</f>
        <v/>
      </c>
      <c r="AC848" s="206">
        <f t="shared" ca="1" si="55"/>
        <v>1</v>
      </c>
    </row>
    <row r="849" spans="3:29" x14ac:dyDescent="0.15">
      <c r="C849" s="107">
        <v>841</v>
      </c>
      <c r="D849" s="69">
        <f>IFERROR(MATCH(C849,索引!J:J,0),D848)</f>
        <v>72</v>
      </c>
      <c r="E849" s="69">
        <f t="shared" si="52"/>
        <v>2</v>
      </c>
      <c r="F849" s="69">
        <f>INDEX(索引!$F:$F,D849,1)</f>
        <v>10065</v>
      </c>
      <c r="G849" s="69" t="str">
        <f>INDEX(索引!$E:$E,D849,1)</f>
        <v>孙权</v>
      </c>
      <c r="H849" s="69" t="str">
        <f>INDEX(索引!$G:$G,D849,1)</f>
        <v>骑将</v>
      </c>
      <c r="J849" s="208" t="str">
        <f ca="1">IF($H849="步将",'[3]配置系数（将领）'!I849,IF($H849="骑将",'[4]配置系数（将领）'!I849,IF($H849="弓将",'[5]配置系数（将领）'!I849,"")))</f>
        <v>1006500000201</v>
      </c>
      <c r="K849" s="208" t="str">
        <f ca="1">IF($H849="步将",'[3]配置系数（将领）'!J849,IF($H849="骑将",'[4]配置系数（将领）'!J849,IF($H849="弓将",'[5]配置系数（将领）'!J849,"")))</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49" s="208">
        <f>IF($H849="步将",'[3]配置系数（将领）'!K849,IF($H849="骑将",'[4]配置系数（将领）'!K849,IF($H849="弓将",'[5]配置系数（将领）'!K849,"")))</f>
        <v>0</v>
      </c>
      <c r="M849" s="208">
        <f>IF($H849="步将",'[3]配置系数（将领）'!L849,IF($H849="骑将",'[4]配置系数（将领）'!L849,IF($H849="弓将",'[5]配置系数（将领）'!L849,"")))</f>
        <v>0</v>
      </c>
      <c r="N849" s="208" t="str">
        <f ca="1">IF($H849="步将",'[3]配置系数（将领）'!M849,IF($H849="骑将",'[4]配置系数（将领）'!M849,IF($H849="弓将",'[5]配置系数（将领）'!M849,"")))</f>
        <v>0.31+0.34+0.37+0.4+0.43+0.46+0.49+0.52+0.55+0.58+0.61+0.64+0.67+0.7+0.73+0.76+0.79</v>
      </c>
      <c r="O849" s="206">
        <f t="shared" ca="1" si="53"/>
        <v>100</v>
      </c>
      <c r="Q849" s="208" t="str">
        <f ca="1">IF($H849="步将",'[3]配置系数（将领）'!P849,IF($H849="骑将",'[4]配置系数（将领）'!P849,IF($H849="弓将",'[5]配置系数（将领）'!P849,"")))</f>
        <v/>
      </c>
      <c r="R849" s="208" t="str">
        <f ca="1">IF($H849="步将",'[3]配置系数（将领）'!Q849,IF($H849="骑将",'[4]配置系数（将领）'!Q849,IF($H849="弓将",'[5]配置系数（将领）'!Q849,"")))</f>
        <v/>
      </c>
      <c r="S849" s="208">
        <f>IF($H849="步将",'[3]配置系数（将领）'!R849,IF($H849="骑将",'[4]配置系数（将领）'!R849,IF($H849="弓将",'[5]配置系数（将领）'!R849,"")))</f>
        <v>0</v>
      </c>
      <c r="T849" s="208">
        <f>IF($H849="步将",'[3]配置系数（将领）'!S849,IF($H849="骑将",'[4]配置系数（将领）'!S849,IF($H849="弓将",'[5]配置系数（将领）'!S849,"")))</f>
        <v>0</v>
      </c>
      <c r="U849" s="208" t="str">
        <f ca="1">IF($H849="步将",'[3]配置系数（将领）'!T849,IF($H849="骑将",'[4]配置系数（将领）'!T849,IF($H849="弓将",'[5]配置系数（将领）'!T849,"")))</f>
        <v/>
      </c>
      <c r="V849" s="206">
        <f t="shared" ca="1" si="54"/>
        <v>1</v>
      </c>
      <c r="X849" s="208" t="str">
        <f ca="1">IF($H849="步将",'[3]配置系数（将领）'!W849,IF($H849="骑将",'[4]配置系数（将领）'!W849,IF($H849="弓将",'[5]配置系数（将领）'!W849,"")))</f>
        <v/>
      </c>
      <c r="Y849" s="208" t="str">
        <f ca="1">IF($H849="步将",'[3]配置系数（将领）'!X849,IF($H849="骑将",'[4]配置系数（将领）'!X849,IF($H849="弓将",'[5]配置系数（将领）'!X849,"")))</f>
        <v/>
      </c>
      <c r="Z849" s="208">
        <f>IF($H849="步将",'[3]配置系数（将领）'!Y849,IF($H849="骑将",'[4]配置系数（将领）'!Y849,IF($H849="弓将",'[5]配置系数（将领）'!Y849,"")))</f>
        <v>0</v>
      </c>
      <c r="AA849" s="208">
        <f>IF($H849="步将",'[3]配置系数（将领）'!Z849,IF($H849="骑将",'[4]配置系数（将领）'!Z849,IF($H849="弓将",'[5]配置系数（将领）'!Z849,"")))</f>
        <v>0</v>
      </c>
      <c r="AB849" s="208" t="str">
        <f ca="1">IF($H849="步将",'[3]配置系数（将领）'!AA849,IF($H849="骑将",'[4]配置系数（将领）'!AA849,IF($H849="弓将",'[5]配置系数（将领）'!AA849,"")))</f>
        <v/>
      </c>
      <c r="AC849" s="206">
        <f t="shared" ca="1" si="55"/>
        <v>1</v>
      </c>
    </row>
    <row r="850" spans="3:29" x14ac:dyDescent="0.15">
      <c r="C850" s="107">
        <v>842</v>
      </c>
      <c r="D850" s="69">
        <f>IFERROR(MATCH(C850,索引!J:J,0),D849)</f>
        <v>72</v>
      </c>
      <c r="E850" s="69">
        <f t="shared" si="52"/>
        <v>3</v>
      </c>
      <c r="F850" s="69">
        <f>INDEX(索引!$F:$F,D850,1)</f>
        <v>10065</v>
      </c>
      <c r="G850" s="69" t="str">
        <f>INDEX(索引!$E:$E,D850,1)</f>
        <v>孙权</v>
      </c>
      <c r="H850" s="69" t="str">
        <f>INDEX(索引!$G:$G,D850,1)</f>
        <v>骑将</v>
      </c>
      <c r="J850" s="208" t="str">
        <f ca="1">IF($H850="步将",'[3]配置系数（将领）'!I850,IF($H850="骑将",'[4]配置系数（将领）'!I850,IF($H850="弓将",'[5]配置系数（将领）'!I850,"")))</f>
        <v>1006500000202</v>
      </c>
      <c r="K850" s="208" t="str">
        <f ca="1">IF($H850="步将",'[3]配置系数（将领）'!J850,IF($H850="骑将",'[4]配置系数（将领）'!J850,IF($H850="弓将",'[5]配置系数（将领）'!J850,"")))</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50" s="208">
        <f>IF($H850="步将",'[3]配置系数（将领）'!K850,IF($H850="骑将",'[4]配置系数（将领）'!K850,IF($H850="弓将",'[5]配置系数（将领）'!K850,"")))</f>
        <v>0</v>
      </c>
      <c r="M850" s="208">
        <f>IF($H850="步将",'[3]配置系数（将领）'!L850,IF($H850="骑将",'[4]配置系数（将领）'!L850,IF($H850="弓将",'[5]配置系数（将领）'!L850,"")))</f>
        <v>0</v>
      </c>
      <c r="N850" s="208" t="str">
        <f ca="1">IF($H850="步将",'[3]配置系数（将领）'!M850,IF($H850="骑将",'[4]配置系数（将领）'!M850,IF($H850="弓将",'[5]配置系数（将领）'!M850,"")))</f>
        <v>10+10+10+12+12+12+14+14+14+15+15+15+16+16+16+17+17</v>
      </c>
      <c r="O850" s="206">
        <f t="shared" ca="1" si="53"/>
        <v>1</v>
      </c>
      <c r="Q850" s="208" t="str">
        <f ca="1">IF($H850="步将",'[3]配置系数（将领）'!P850,IF($H850="骑将",'[4]配置系数（将领）'!P850,IF($H850="弓将",'[5]配置系数（将领）'!P850,"")))</f>
        <v/>
      </c>
      <c r="R850" s="208" t="str">
        <f ca="1">IF($H850="步将",'[3]配置系数（将领）'!Q850,IF($H850="骑将",'[4]配置系数（将领）'!Q850,IF($H850="弓将",'[5]配置系数（将领）'!Q850,"")))</f>
        <v/>
      </c>
      <c r="S850" s="208">
        <f>IF($H850="步将",'[3]配置系数（将领）'!R850,IF($H850="骑将",'[4]配置系数（将领）'!R850,IF($H850="弓将",'[5]配置系数（将领）'!R850,"")))</f>
        <v>0</v>
      </c>
      <c r="T850" s="208">
        <f>IF($H850="步将",'[3]配置系数（将领）'!S850,IF($H850="骑将",'[4]配置系数（将领）'!S850,IF($H850="弓将",'[5]配置系数（将领）'!S850,"")))</f>
        <v>0</v>
      </c>
      <c r="U850" s="208" t="str">
        <f ca="1">IF($H850="步将",'[3]配置系数（将领）'!T850,IF($H850="骑将",'[4]配置系数（将领）'!T850,IF($H850="弓将",'[5]配置系数（将领）'!T850,"")))</f>
        <v/>
      </c>
      <c r="V850" s="206">
        <f t="shared" ca="1" si="54"/>
        <v>1</v>
      </c>
      <c r="X850" s="208" t="str">
        <f ca="1">IF($H850="步将",'[3]配置系数（将领）'!W850,IF($H850="骑将",'[4]配置系数（将领）'!W850,IF($H850="弓将",'[5]配置系数（将领）'!W850,"")))</f>
        <v/>
      </c>
      <c r="Y850" s="208" t="str">
        <f ca="1">IF($H850="步将",'[3]配置系数（将领）'!X850,IF($H850="骑将",'[4]配置系数（将领）'!X850,IF($H850="弓将",'[5]配置系数（将领）'!X850,"")))</f>
        <v/>
      </c>
      <c r="Z850" s="208">
        <f>IF($H850="步将",'[3]配置系数（将领）'!Y850,IF($H850="骑将",'[4]配置系数（将领）'!Y850,IF($H850="弓将",'[5]配置系数（将领）'!Y850,"")))</f>
        <v>0</v>
      </c>
      <c r="AA850" s="208">
        <f>IF($H850="步将",'[3]配置系数（将领）'!Z850,IF($H850="骑将",'[4]配置系数（将领）'!Z850,IF($H850="弓将",'[5]配置系数（将领）'!Z850,"")))</f>
        <v>0</v>
      </c>
      <c r="AB850" s="208" t="str">
        <f ca="1">IF($H850="步将",'[3]配置系数（将领）'!AA850,IF($H850="骑将",'[4]配置系数（将领）'!AA850,IF($H850="弓将",'[5]配置系数（将领）'!AA850,"")))</f>
        <v/>
      </c>
      <c r="AC850" s="206">
        <f t="shared" ca="1" si="55"/>
        <v>1</v>
      </c>
    </row>
    <row r="851" spans="3:29" x14ac:dyDescent="0.15">
      <c r="C851" s="107">
        <v>843</v>
      </c>
      <c r="D851" s="69">
        <f>IFERROR(MATCH(C851,索引!J:J,0),D850)</f>
        <v>72</v>
      </c>
      <c r="E851" s="69">
        <f t="shared" si="52"/>
        <v>4</v>
      </c>
      <c r="F851" s="69">
        <f>INDEX(索引!$F:$F,D851,1)</f>
        <v>10065</v>
      </c>
      <c r="G851" s="69" t="str">
        <f>INDEX(索引!$E:$E,D851,1)</f>
        <v>孙权</v>
      </c>
      <c r="H851" s="69" t="str">
        <f>INDEX(索引!$G:$G,D851,1)</f>
        <v>骑将</v>
      </c>
      <c r="J851" s="208" t="str">
        <f ca="1">IF($H851="步将",'[3]配置系数（将领）'!I851,IF($H851="骑将",'[4]配置系数（将领）'!I851,IF($H851="弓将",'[5]配置系数（将领）'!I851,"")))</f>
        <v>1006500000203</v>
      </c>
      <c r="K851" s="208" t="str">
        <f ca="1">IF($H851="步将",'[3]配置系数（将领）'!J851,IF($H851="骑将",'[4]配置系数（将领）'!J851,IF($H851="弓将",'[5]配置系数（将领）'!J851,"")))</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51" s="208">
        <f>IF($H851="步将",'[3]配置系数（将领）'!K851,IF($H851="骑将",'[4]配置系数（将领）'!K851,IF($H851="弓将",'[5]配置系数（将领）'!K851,"")))</f>
        <v>0</v>
      </c>
      <c r="M851" s="208">
        <f>IF($H851="步将",'[3]配置系数（将领）'!L851,IF($H851="骑将",'[4]配置系数（将领）'!L851,IF($H851="弓将",'[5]配置系数（将领）'!L851,"")))</f>
        <v>0</v>
      </c>
      <c r="N851" s="208" t="str">
        <f ca="1">IF($H851="步将",'[3]配置系数（将领）'!M851,IF($H851="骑将",'[4]配置系数（将领）'!M851,IF($H851="弓将",'[5]配置系数（将领）'!M851,"")))</f>
        <v>0.038+0.042+0.046+0.05+0.054+0.058+0.062+0.066+0.07+0.074+0.078+0.082+0.086+0.09+0.094+0.0980000000000001+0.102</v>
      </c>
      <c r="O851" s="206">
        <f t="shared" ca="1" si="53"/>
        <v>100</v>
      </c>
      <c r="Q851" s="208" t="str">
        <f ca="1">IF($H851="步将",'[3]配置系数（将领）'!P851,IF($H851="骑将",'[4]配置系数（将领）'!P851,IF($H851="弓将",'[5]配置系数（将领）'!P851,"")))</f>
        <v/>
      </c>
      <c r="R851" s="208" t="str">
        <f ca="1">IF($H851="步将",'[3]配置系数（将领）'!Q851,IF($H851="骑将",'[4]配置系数（将领）'!Q851,IF($H851="弓将",'[5]配置系数（将领）'!Q851,"")))</f>
        <v/>
      </c>
      <c r="S851" s="208">
        <f>IF($H851="步将",'[3]配置系数（将领）'!R851,IF($H851="骑将",'[4]配置系数（将领）'!R851,IF($H851="弓将",'[5]配置系数（将领）'!R851,"")))</f>
        <v>0</v>
      </c>
      <c r="T851" s="208">
        <f>IF($H851="步将",'[3]配置系数（将领）'!S851,IF($H851="骑将",'[4]配置系数（将领）'!S851,IF($H851="弓将",'[5]配置系数（将领）'!S851,"")))</f>
        <v>0</v>
      </c>
      <c r="U851" s="208" t="str">
        <f ca="1">IF($H851="步将",'[3]配置系数（将领）'!T851,IF($H851="骑将",'[4]配置系数（将领）'!T851,IF($H851="弓将",'[5]配置系数（将领）'!T851,"")))</f>
        <v/>
      </c>
      <c r="V851" s="206">
        <f t="shared" ca="1" si="54"/>
        <v>1</v>
      </c>
      <c r="X851" s="208" t="str">
        <f ca="1">IF($H851="步将",'[3]配置系数（将领）'!W851,IF($H851="骑将",'[4]配置系数（将领）'!W851,IF($H851="弓将",'[5]配置系数（将领）'!W851,"")))</f>
        <v/>
      </c>
      <c r="Y851" s="208" t="str">
        <f ca="1">IF($H851="步将",'[3]配置系数（将领）'!X851,IF($H851="骑将",'[4]配置系数（将领）'!X851,IF($H851="弓将",'[5]配置系数（将领）'!X851,"")))</f>
        <v/>
      </c>
      <c r="Z851" s="208">
        <f>IF($H851="步将",'[3]配置系数（将领）'!Y851,IF($H851="骑将",'[4]配置系数（将领）'!Y851,IF($H851="弓将",'[5]配置系数（将领）'!Y851,"")))</f>
        <v>0</v>
      </c>
      <c r="AA851" s="208">
        <f>IF($H851="步将",'[3]配置系数（将领）'!Z851,IF($H851="骑将",'[4]配置系数（将领）'!Z851,IF($H851="弓将",'[5]配置系数（将领）'!Z851,"")))</f>
        <v>0</v>
      </c>
      <c r="AB851" s="208" t="str">
        <f ca="1">IF($H851="步将",'[3]配置系数（将领）'!AA851,IF($H851="骑将",'[4]配置系数（将领）'!AA851,IF($H851="弓将",'[5]配置系数（将领）'!AA851,"")))</f>
        <v/>
      </c>
      <c r="AC851" s="206">
        <f t="shared" ca="1" si="55"/>
        <v>1</v>
      </c>
    </row>
    <row r="852" spans="3:29" x14ac:dyDescent="0.15">
      <c r="C852" s="107">
        <v>844</v>
      </c>
      <c r="D852" s="69">
        <f>IFERROR(MATCH(C852,索引!J:J,0),D851)</f>
        <v>72</v>
      </c>
      <c r="E852" s="69">
        <f t="shared" si="52"/>
        <v>5</v>
      </c>
      <c r="F852" s="69">
        <f>INDEX(索引!$F:$F,D852,1)</f>
        <v>10065</v>
      </c>
      <c r="G852" s="69" t="str">
        <f>INDEX(索引!$E:$E,D852,1)</f>
        <v>孙权</v>
      </c>
      <c r="H852" s="69" t="str">
        <f>INDEX(索引!$G:$G,D852,1)</f>
        <v>骑将</v>
      </c>
      <c r="J852" s="208" t="str">
        <f ca="1">IF($H852="步将",'[3]配置系数（将领）'!I852,IF($H852="骑将",'[4]配置系数（将领）'!I852,IF($H852="弓将",'[5]配置系数（将领）'!I852,"")))</f>
        <v>1006500000204</v>
      </c>
      <c r="K852" s="208" t="str">
        <f ca="1">IF($H852="步将",'[3]配置系数（将领）'!J852,IF($H852="骑将",'[4]配置系数（将领）'!J852,IF($H852="弓将",'[5]配置系数（将领）'!J852,"")))</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52" s="208">
        <f>IF($H852="步将",'[3]配置系数（将领）'!K852,IF($H852="骑将",'[4]配置系数（将领）'!K852,IF($H852="弓将",'[5]配置系数（将领）'!K852,"")))</f>
        <v>0</v>
      </c>
      <c r="M852" s="208">
        <f>IF($H852="步将",'[3]配置系数（将领）'!L852,IF($H852="骑将",'[4]配置系数（将领）'!L852,IF($H852="弓将",'[5]配置系数（将领）'!L852,"")))</f>
        <v>0</v>
      </c>
      <c r="N852" s="208" t="str">
        <f ca="1">IF($H852="步将",'[3]配置系数（将领）'!M852,IF($H852="骑将",'[4]配置系数（将领）'!M852,IF($H852="弓将",'[5]配置系数（将领）'!M852,"")))</f>
        <v>0++++++++++++++++</v>
      </c>
      <c r="O852" s="206">
        <f t="shared" ca="1" si="53"/>
        <v>1</v>
      </c>
      <c r="Q852" s="208" t="str">
        <f ca="1">IF($H852="步将",'[3]配置系数（将领）'!P852,IF($H852="骑将",'[4]配置系数（将领）'!P852,IF($H852="弓将",'[5]配置系数（将领）'!P852,"")))</f>
        <v/>
      </c>
      <c r="R852" s="208" t="str">
        <f ca="1">IF($H852="步将",'[3]配置系数（将领）'!Q852,IF($H852="骑将",'[4]配置系数（将领）'!Q852,IF($H852="弓将",'[5]配置系数（将领）'!Q852,"")))</f>
        <v/>
      </c>
      <c r="S852" s="208">
        <f>IF($H852="步将",'[3]配置系数（将领）'!R852,IF($H852="骑将",'[4]配置系数（将领）'!R852,IF($H852="弓将",'[5]配置系数（将领）'!R852,"")))</f>
        <v>0</v>
      </c>
      <c r="T852" s="208">
        <f>IF($H852="步将",'[3]配置系数（将领）'!S852,IF($H852="骑将",'[4]配置系数（将领）'!S852,IF($H852="弓将",'[5]配置系数（将领）'!S852,"")))</f>
        <v>0</v>
      </c>
      <c r="U852" s="208" t="str">
        <f ca="1">IF($H852="步将",'[3]配置系数（将领）'!T852,IF($H852="骑将",'[4]配置系数（将领）'!T852,IF($H852="弓将",'[5]配置系数（将领）'!T852,"")))</f>
        <v/>
      </c>
      <c r="V852" s="206">
        <f t="shared" ca="1" si="54"/>
        <v>1</v>
      </c>
      <c r="X852" s="208" t="str">
        <f ca="1">IF($H852="步将",'[3]配置系数（将领）'!W852,IF($H852="骑将",'[4]配置系数（将领）'!W852,IF($H852="弓将",'[5]配置系数（将领）'!W852,"")))</f>
        <v/>
      </c>
      <c r="Y852" s="208" t="str">
        <f ca="1">IF($H852="步将",'[3]配置系数（将领）'!X852,IF($H852="骑将",'[4]配置系数（将领）'!X852,IF($H852="弓将",'[5]配置系数（将领）'!X852,"")))</f>
        <v/>
      </c>
      <c r="Z852" s="208">
        <f>IF($H852="步将",'[3]配置系数（将领）'!Y852,IF($H852="骑将",'[4]配置系数（将领）'!Y852,IF($H852="弓将",'[5]配置系数（将领）'!Y852,"")))</f>
        <v>0</v>
      </c>
      <c r="AA852" s="208">
        <f>IF($H852="步将",'[3]配置系数（将领）'!Z852,IF($H852="骑将",'[4]配置系数（将领）'!Z852,IF($H852="弓将",'[5]配置系数（将领）'!Z852,"")))</f>
        <v>0</v>
      </c>
      <c r="AB852" s="208" t="str">
        <f ca="1">IF($H852="步将",'[3]配置系数（将领）'!AA852,IF($H852="骑将",'[4]配置系数（将领）'!AA852,IF($H852="弓将",'[5]配置系数（将领）'!AA852,"")))</f>
        <v/>
      </c>
      <c r="AC852" s="206">
        <f t="shared" ca="1" si="55"/>
        <v>1</v>
      </c>
    </row>
    <row r="853" spans="3:29" x14ac:dyDescent="0.15">
      <c r="C853" s="107">
        <v>845</v>
      </c>
      <c r="D853" s="69">
        <f>IFERROR(MATCH(C853,索引!J:J,0),D852)</f>
        <v>72</v>
      </c>
      <c r="E853" s="69">
        <f t="shared" si="52"/>
        <v>6</v>
      </c>
      <c r="F853" s="69">
        <f>INDEX(索引!$F:$F,D853,1)</f>
        <v>10065</v>
      </c>
      <c r="G853" s="69" t="str">
        <f>INDEX(索引!$E:$E,D853,1)</f>
        <v>孙权</v>
      </c>
      <c r="H853" s="69" t="str">
        <f>INDEX(索引!$G:$G,D853,1)</f>
        <v>骑将</v>
      </c>
      <c r="J853" s="208" t="str">
        <f ca="1">IF($H853="步将",'[3]配置系数（将领）'!I853,IF($H853="骑将",'[4]配置系数（将领）'!I853,IF($H853="弓将",'[5]配置系数（将领）'!I853,"")))</f>
        <v>1006500000301</v>
      </c>
      <c r="K853" s="208" t="str">
        <f ca="1">IF($H853="步将",'[3]配置系数（将领）'!J853,IF($H853="骑将",'[4]配置系数（将领）'!J853,IF($H853="弓将",'[5]配置系数（将领）'!J853,"")))</f>
        <v>被动技能1:孙权血量越少攻速越高，每损失5%生命获得{0}攻速提升，效果可以叠加。（血量每恢复5%攻速效果会清除1层）（被动增加的攻速不会带来额外的怒气恢复{1}%）</v>
      </c>
      <c r="L853" s="208">
        <f>IF($H853="步将",'[3]配置系数（将领）'!K853,IF($H853="骑将",'[4]配置系数（将领）'!K853,IF($H853="弓将",'[5]配置系数（将领）'!K853,"")))</f>
        <v>0</v>
      </c>
      <c r="M853" s="208">
        <f>IF($H853="步将",'[3]配置系数（将领）'!L853,IF($H853="骑将",'[4]配置系数（将领）'!L853,IF($H853="弓将",'[5]配置系数（将领）'!L853,"")))</f>
        <v>0</v>
      </c>
      <c r="N853" s="208" t="str">
        <f ca="1">IF($H853="步将",'[3]配置系数（将领）'!M853,IF($H853="骑将",'[4]配置系数（将领）'!M853,IF($H853="弓将",'[5]配置系数（将领）'!M853,"")))</f>
        <v>12+13+14+15+16+17+18+19+20+21+22+23+24+25+26+27+28</v>
      </c>
      <c r="O853" s="206">
        <f t="shared" ca="1" si="53"/>
        <v>1</v>
      </c>
      <c r="Q853" s="208" t="str">
        <f ca="1">IF($H853="步将",'[3]配置系数（将领）'!P853,IF($H853="骑将",'[4]配置系数（将领）'!P853,IF($H853="弓将",'[5]配置系数（将领）'!P853,"")))</f>
        <v/>
      </c>
      <c r="R853" s="208" t="str">
        <f ca="1">IF($H853="步将",'[3]配置系数（将领）'!Q853,IF($H853="骑将",'[4]配置系数（将领）'!Q853,IF($H853="弓将",'[5]配置系数（将领）'!Q853,"")))</f>
        <v/>
      </c>
      <c r="S853" s="208">
        <f>IF($H853="步将",'[3]配置系数（将领）'!R853,IF($H853="骑将",'[4]配置系数（将领）'!R853,IF($H853="弓将",'[5]配置系数（将领）'!R853,"")))</f>
        <v>0</v>
      </c>
      <c r="T853" s="208">
        <f>IF($H853="步将",'[3]配置系数（将领）'!S853,IF($H853="骑将",'[4]配置系数（将领）'!S853,IF($H853="弓将",'[5]配置系数（将领）'!S853,"")))</f>
        <v>0</v>
      </c>
      <c r="U853" s="208" t="str">
        <f ca="1">IF($H853="步将",'[3]配置系数（将领）'!T853,IF($H853="骑将",'[4]配置系数（将领）'!T853,IF($H853="弓将",'[5]配置系数（将领）'!T853,"")))</f>
        <v/>
      </c>
      <c r="V853" s="206">
        <f t="shared" ca="1" si="54"/>
        <v>1</v>
      </c>
      <c r="X853" s="208" t="str">
        <f ca="1">IF($H853="步将",'[3]配置系数（将领）'!W853,IF($H853="骑将",'[4]配置系数（将领）'!W853,IF($H853="弓将",'[5]配置系数（将领）'!W853,"")))</f>
        <v/>
      </c>
      <c r="Y853" s="208" t="str">
        <f ca="1">IF($H853="步将",'[3]配置系数（将领）'!X853,IF($H853="骑将",'[4]配置系数（将领）'!X853,IF($H853="弓将",'[5]配置系数（将领）'!X853,"")))</f>
        <v/>
      </c>
      <c r="Z853" s="208">
        <f>IF($H853="步将",'[3]配置系数（将领）'!Y853,IF($H853="骑将",'[4]配置系数（将领）'!Y853,IF($H853="弓将",'[5]配置系数（将领）'!Y853,"")))</f>
        <v>0</v>
      </c>
      <c r="AA853" s="208">
        <f>IF($H853="步将",'[3]配置系数（将领）'!Z853,IF($H853="骑将",'[4]配置系数（将领）'!Z853,IF($H853="弓将",'[5]配置系数（将领）'!Z853,"")))</f>
        <v>0</v>
      </c>
      <c r="AB853" s="208" t="str">
        <f ca="1">IF($H853="步将",'[3]配置系数（将领）'!AA853,IF($H853="骑将",'[4]配置系数（将领）'!AA853,IF($H853="弓将",'[5]配置系数（将领）'!AA853,"")))</f>
        <v/>
      </c>
      <c r="AC853" s="206">
        <f t="shared" ca="1" si="55"/>
        <v>1</v>
      </c>
    </row>
    <row r="854" spans="3:29" x14ac:dyDescent="0.15">
      <c r="C854" s="107">
        <v>846</v>
      </c>
      <c r="D854" s="69">
        <f>IFERROR(MATCH(C854,索引!J:J,0),D853)</f>
        <v>72</v>
      </c>
      <c r="E854" s="69">
        <f t="shared" si="52"/>
        <v>7</v>
      </c>
      <c r="F854" s="69">
        <f>INDEX(索引!$F:$F,D854,1)</f>
        <v>10065</v>
      </c>
      <c r="G854" s="69" t="str">
        <f>INDEX(索引!$E:$E,D854,1)</f>
        <v>孙权</v>
      </c>
      <c r="H854" s="69" t="str">
        <f>INDEX(索引!$G:$G,D854,1)</f>
        <v>骑将</v>
      </c>
      <c r="J854" s="208" t="str">
        <f ca="1">IF($H854="步将",'[3]配置系数（将领）'!I854,IF($H854="骑将",'[4]配置系数（将领）'!I854,IF($H854="弓将",'[5]配置系数（将领）'!I854,"")))</f>
        <v>1006500000302</v>
      </c>
      <c r="K854" s="208" t="str">
        <f ca="1">IF($H854="步将",'[3]配置系数（将领）'!J854,IF($H854="骑将",'[4]配置系数（将领）'!J854,IF($H854="弓将",'[5]配置系数（将领）'!J854,"")))</f>
        <v>被动技能1:孙权血量越少攻速越高，每损失5%生命获得{0}攻速提升，效果可以叠加。（血量每恢复5%攻速效果会清除1层）（被动增加的攻速不会带来额外的怒气恢复{1}%）</v>
      </c>
      <c r="L854" s="208">
        <f>IF($H854="步将",'[3]配置系数（将领）'!K854,IF($H854="骑将",'[4]配置系数（将领）'!K854,IF($H854="弓将",'[5]配置系数（将领）'!K854,"")))</f>
        <v>0</v>
      </c>
      <c r="M854" s="208">
        <f>IF($H854="步将",'[3]配置系数（将领）'!L854,IF($H854="骑将",'[4]配置系数（将领）'!L854,IF($H854="弓将",'[5]配置系数（将领）'!L854,"")))</f>
        <v>0</v>
      </c>
      <c r="N854" s="208" t="str">
        <f ca="1">IF($H854="步将",'[3]配置系数（将领）'!M854,IF($H854="骑将",'[4]配置系数（将领）'!M854,IF($H854="弓将",'[5]配置系数（将领）'!M854,"")))</f>
        <v>-0.037+-0.037+-0.038+-0.039+-0.04+-0.04+-0.041+-0.041+-0.042+-0.042+-0.042+-0.043+-0.043+-0.043+-0.044+-0.044+-0.044</v>
      </c>
      <c r="O854" s="206">
        <f t="shared" ca="1" si="53"/>
        <v>-100</v>
      </c>
      <c r="Q854" s="208" t="str">
        <f ca="1">IF($H854="步将",'[3]配置系数（将领）'!P854,IF($H854="骑将",'[4]配置系数（将领）'!P854,IF($H854="弓将",'[5]配置系数（将领）'!P854,"")))</f>
        <v/>
      </c>
      <c r="R854" s="208" t="str">
        <f ca="1">IF($H854="步将",'[3]配置系数（将领）'!Q854,IF($H854="骑将",'[4]配置系数（将领）'!Q854,IF($H854="弓将",'[5]配置系数（将领）'!Q854,"")))</f>
        <v/>
      </c>
      <c r="S854" s="208">
        <f>IF($H854="步将",'[3]配置系数（将领）'!R854,IF($H854="骑将",'[4]配置系数（将领）'!R854,IF($H854="弓将",'[5]配置系数（将领）'!R854,"")))</f>
        <v>0</v>
      </c>
      <c r="T854" s="208">
        <f>IF($H854="步将",'[3]配置系数（将领）'!S854,IF($H854="骑将",'[4]配置系数（将领）'!S854,IF($H854="弓将",'[5]配置系数（将领）'!S854,"")))</f>
        <v>0</v>
      </c>
      <c r="U854" s="208" t="str">
        <f ca="1">IF($H854="步将",'[3]配置系数（将领）'!T854,IF($H854="骑将",'[4]配置系数（将领）'!T854,IF($H854="弓将",'[5]配置系数（将领）'!T854,"")))</f>
        <v/>
      </c>
      <c r="V854" s="206">
        <f t="shared" ca="1" si="54"/>
        <v>1</v>
      </c>
      <c r="X854" s="208" t="str">
        <f ca="1">IF($H854="步将",'[3]配置系数（将领）'!W854,IF($H854="骑将",'[4]配置系数（将领）'!W854,IF($H854="弓将",'[5]配置系数（将领）'!W854,"")))</f>
        <v/>
      </c>
      <c r="Y854" s="208" t="str">
        <f ca="1">IF($H854="步将",'[3]配置系数（将领）'!X854,IF($H854="骑将",'[4]配置系数（将领）'!X854,IF($H854="弓将",'[5]配置系数（将领）'!X854,"")))</f>
        <v/>
      </c>
      <c r="Z854" s="208">
        <f>IF($H854="步将",'[3]配置系数（将领）'!Y854,IF($H854="骑将",'[4]配置系数（将领）'!Y854,IF($H854="弓将",'[5]配置系数（将领）'!Y854,"")))</f>
        <v>0</v>
      </c>
      <c r="AA854" s="208">
        <f>IF($H854="步将",'[3]配置系数（将领）'!Z854,IF($H854="骑将",'[4]配置系数（将领）'!Z854,IF($H854="弓将",'[5]配置系数（将领）'!Z854,"")))</f>
        <v>0</v>
      </c>
      <c r="AB854" s="208" t="str">
        <f ca="1">IF($H854="步将",'[3]配置系数（将领）'!AA854,IF($H854="骑将",'[4]配置系数（将领）'!AA854,IF($H854="弓将",'[5]配置系数（将领）'!AA854,"")))</f>
        <v/>
      </c>
      <c r="AC854" s="206">
        <f t="shared" ca="1" si="55"/>
        <v>1</v>
      </c>
    </row>
    <row r="855" spans="3:29" x14ac:dyDescent="0.15">
      <c r="C855" s="107">
        <v>847</v>
      </c>
      <c r="D855" s="69">
        <f>IFERROR(MATCH(C855,索引!J:J,0),D854)</f>
        <v>72</v>
      </c>
      <c r="E855" s="69">
        <f t="shared" si="52"/>
        <v>8</v>
      </c>
      <c r="F855" s="69">
        <f>INDEX(索引!$F:$F,D855,1)</f>
        <v>10065</v>
      </c>
      <c r="G855" s="69" t="str">
        <f>INDEX(索引!$E:$E,D855,1)</f>
        <v>孙权</v>
      </c>
      <c r="H855" s="69" t="str">
        <f>INDEX(索引!$G:$G,D855,1)</f>
        <v>骑将</v>
      </c>
      <c r="J855" s="208" t="str">
        <f ca="1">IF($H855="步将",'[3]配置系数（将领）'!I855,IF($H855="骑将",'[4]配置系数（将领）'!I855,IF($H855="弓将",'[5]配置系数（将领）'!I855,"")))</f>
        <v>1006500000401</v>
      </c>
      <c r="K855" s="208" t="str">
        <f ca="1">IF($H855="步将",'[3]配置系数（将领）'!J855,IF($H855="骑将",'[4]配置系数（将领）'!J855,IF($H855="弓将",'[5]配置系数（将领）'!J855,"")))</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L855" s="208">
        <f>IF($H855="步将",'[3]配置系数（将领）'!K855,IF($H855="骑将",'[4]配置系数（将领）'!K855,IF($H855="弓将",'[5]配置系数（将领）'!K855,"")))</f>
        <v>0</v>
      </c>
      <c r="M855" s="208">
        <f>IF($H855="步将",'[3]配置系数（将领）'!L855,IF($H855="骑将",'[4]配置系数（将领）'!L855,IF($H855="弓将",'[5]配置系数（将领）'!L855,"")))</f>
        <v>0</v>
      </c>
      <c r="N855" s="208" t="str">
        <f ca="1">IF($H855="步将",'[3]配置系数（将领）'!M855,IF($H855="骑将",'[4]配置系数（将领）'!M855,IF($H855="弓将",'[5]配置系数（将领）'!M855,"")))</f>
        <v>0.3+0.3+0.3+0.3+0.3+0.3+0.3+0.3+0.3+0.3+0.3+0.3+0.3+0.3+0.3+0.3+0.3</v>
      </c>
      <c r="O855" s="206">
        <f t="shared" ca="1" si="53"/>
        <v>100</v>
      </c>
      <c r="Q855" s="208" t="str">
        <f ca="1">IF($H855="步将",'[3]配置系数（将领）'!P855,IF($H855="骑将",'[4]配置系数（将领）'!P855,IF($H855="弓将",'[5]配置系数（将领）'!P855,"")))</f>
        <v/>
      </c>
      <c r="R855" s="208" t="str">
        <f ca="1">IF($H855="步将",'[3]配置系数（将领）'!Q855,IF($H855="骑将",'[4]配置系数（将领）'!Q855,IF($H855="弓将",'[5]配置系数（将领）'!Q855,"")))</f>
        <v/>
      </c>
      <c r="S855" s="208">
        <f>IF($H855="步将",'[3]配置系数（将领）'!R855,IF($H855="骑将",'[4]配置系数（将领）'!R855,IF($H855="弓将",'[5]配置系数（将领）'!R855,"")))</f>
        <v>0</v>
      </c>
      <c r="T855" s="208">
        <f>IF($H855="步将",'[3]配置系数（将领）'!S855,IF($H855="骑将",'[4]配置系数（将领）'!S855,IF($H855="弓将",'[5]配置系数（将领）'!S855,"")))</f>
        <v>0</v>
      </c>
      <c r="U855" s="208" t="str">
        <f ca="1">IF($H855="步将",'[3]配置系数（将领）'!T855,IF($H855="骑将",'[4]配置系数（将领）'!T855,IF($H855="弓将",'[5]配置系数（将领）'!T855,"")))</f>
        <v/>
      </c>
      <c r="V855" s="206">
        <f t="shared" ca="1" si="54"/>
        <v>1</v>
      </c>
      <c r="X855" s="208" t="str">
        <f ca="1">IF($H855="步将",'[3]配置系数（将领）'!W855,IF($H855="骑将",'[4]配置系数（将领）'!W855,IF($H855="弓将",'[5]配置系数（将领）'!W855,"")))</f>
        <v/>
      </c>
      <c r="Y855" s="208" t="str">
        <f ca="1">IF($H855="步将",'[3]配置系数（将领）'!X855,IF($H855="骑将",'[4]配置系数（将领）'!X855,IF($H855="弓将",'[5]配置系数（将领）'!X855,"")))</f>
        <v/>
      </c>
      <c r="Z855" s="208">
        <f>IF($H855="步将",'[3]配置系数（将领）'!Y855,IF($H855="骑将",'[4]配置系数（将领）'!Y855,IF($H855="弓将",'[5]配置系数（将领）'!Y855,"")))</f>
        <v>0</v>
      </c>
      <c r="AA855" s="208">
        <f>IF($H855="步将",'[3]配置系数（将领）'!Z855,IF($H855="骑将",'[4]配置系数（将领）'!Z855,IF($H855="弓将",'[5]配置系数（将领）'!Z855,"")))</f>
        <v>0</v>
      </c>
      <c r="AB855" s="208" t="str">
        <f ca="1">IF($H855="步将",'[3]配置系数（将领）'!AA855,IF($H855="骑将",'[4]配置系数（将领）'!AA855,IF($H855="弓将",'[5]配置系数（将领）'!AA855,"")))</f>
        <v/>
      </c>
      <c r="AC855" s="206">
        <f t="shared" ca="1" si="55"/>
        <v>1</v>
      </c>
    </row>
    <row r="856" spans="3:29" x14ac:dyDescent="0.15">
      <c r="C856" s="107">
        <v>848</v>
      </c>
      <c r="D856" s="69">
        <f>IFERROR(MATCH(C856,索引!J:J,0),D855)</f>
        <v>72</v>
      </c>
      <c r="E856" s="69">
        <f t="shared" si="52"/>
        <v>9</v>
      </c>
      <c r="F856" s="69">
        <f>INDEX(索引!$F:$F,D856,1)</f>
        <v>10065</v>
      </c>
      <c r="G856" s="69" t="str">
        <f>INDEX(索引!$E:$E,D856,1)</f>
        <v>孙权</v>
      </c>
      <c r="H856" s="69" t="str">
        <f>INDEX(索引!$G:$G,D856,1)</f>
        <v>骑将</v>
      </c>
      <c r="J856" s="208" t="str">
        <f ca="1">IF($H856="步将",'[3]配置系数（将领）'!I856,IF($H856="骑将",'[4]配置系数（将领）'!I856,IF($H856="弓将",'[5]配置系数（将领）'!I856,"")))</f>
        <v>1006500000402</v>
      </c>
      <c r="K856" s="208" t="str">
        <f ca="1">IF($H856="步将",'[3]配置系数（将领）'!J856,IF($H856="骑将",'[4]配置系数（将领）'!J856,IF($H856="弓将",'[5]配置系数（将领）'!J856,"")))</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L856" s="208">
        <f>IF($H856="步将",'[3]配置系数（将领）'!K856,IF($H856="骑将",'[4]配置系数（将领）'!K856,IF($H856="弓将",'[5]配置系数（将领）'!K856,"")))</f>
        <v>0</v>
      </c>
      <c r="M856" s="208">
        <f>IF($H856="步将",'[3]配置系数（将领）'!L856,IF($H856="骑将",'[4]配置系数（将领）'!L856,IF($H856="弓将",'[5]配置系数（将领）'!L856,"")))</f>
        <v>0</v>
      </c>
      <c r="N856" s="208" t="str">
        <f ca="1">IF($H856="步将",'[3]配置系数（将领）'!M856,IF($H856="骑将",'[4]配置系数（将领）'!M856,IF($H856="弓将",'[5]配置系数（将领）'!M856,"")))</f>
        <v>0.3+0.3+0.3+0.3+0.3+0.3+0.3+0.3+0.3+0.3+0.3+0.3+0.3+0.3+0.3+0.3+0.3</v>
      </c>
      <c r="O856" s="206">
        <f t="shared" ca="1" si="53"/>
        <v>100</v>
      </c>
      <c r="Q856" s="208" t="str">
        <f ca="1">IF($H856="步将",'[3]配置系数（将领）'!P856,IF($H856="骑将",'[4]配置系数（将领）'!P856,IF($H856="弓将",'[5]配置系数（将领）'!P856,"")))</f>
        <v/>
      </c>
      <c r="R856" s="208" t="str">
        <f ca="1">IF($H856="步将",'[3]配置系数（将领）'!Q856,IF($H856="骑将",'[4]配置系数（将领）'!Q856,IF($H856="弓将",'[5]配置系数（将领）'!Q856,"")))</f>
        <v/>
      </c>
      <c r="S856" s="208">
        <f>IF($H856="步将",'[3]配置系数（将领）'!R856,IF($H856="骑将",'[4]配置系数（将领）'!R856,IF($H856="弓将",'[5]配置系数（将领）'!R856,"")))</f>
        <v>0</v>
      </c>
      <c r="T856" s="208">
        <f>IF($H856="步将",'[3]配置系数（将领）'!S856,IF($H856="骑将",'[4]配置系数（将领）'!S856,IF($H856="弓将",'[5]配置系数（将领）'!S856,"")))</f>
        <v>0</v>
      </c>
      <c r="U856" s="208" t="str">
        <f ca="1">IF($H856="步将",'[3]配置系数（将领）'!T856,IF($H856="骑将",'[4]配置系数（将领）'!T856,IF($H856="弓将",'[5]配置系数（将领）'!T856,"")))</f>
        <v/>
      </c>
      <c r="V856" s="206">
        <f t="shared" ca="1" si="54"/>
        <v>1</v>
      </c>
      <c r="X856" s="208" t="str">
        <f ca="1">IF($H856="步将",'[3]配置系数（将领）'!W856,IF($H856="骑将",'[4]配置系数（将领）'!W856,IF($H856="弓将",'[5]配置系数（将领）'!W856,"")))</f>
        <v/>
      </c>
      <c r="Y856" s="208" t="str">
        <f ca="1">IF($H856="步将",'[3]配置系数（将领）'!X856,IF($H856="骑将",'[4]配置系数（将领）'!X856,IF($H856="弓将",'[5]配置系数（将领）'!X856,"")))</f>
        <v/>
      </c>
      <c r="Z856" s="208">
        <f>IF($H856="步将",'[3]配置系数（将领）'!Y856,IF($H856="骑将",'[4]配置系数（将领）'!Y856,IF($H856="弓将",'[5]配置系数（将领）'!Y856,"")))</f>
        <v>0</v>
      </c>
      <c r="AA856" s="208">
        <f>IF($H856="步将",'[3]配置系数（将领）'!Z856,IF($H856="骑将",'[4]配置系数（将领）'!Z856,IF($H856="弓将",'[5]配置系数（将领）'!Z856,"")))</f>
        <v>0</v>
      </c>
      <c r="AB856" s="208" t="str">
        <f ca="1">IF($H856="步将",'[3]配置系数（将领）'!AA856,IF($H856="骑将",'[4]配置系数（将领）'!AA856,IF($H856="弓将",'[5]配置系数（将领）'!AA856,"")))</f>
        <v/>
      </c>
      <c r="AC856" s="206">
        <f t="shared" ca="1" si="55"/>
        <v>1</v>
      </c>
    </row>
    <row r="857" spans="3:29" x14ac:dyDescent="0.15">
      <c r="C857" s="107">
        <v>849</v>
      </c>
      <c r="D857" s="69">
        <f>IFERROR(MATCH(C857,索引!J:J,0),D856)</f>
        <v>72</v>
      </c>
      <c r="E857" s="69">
        <f t="shared" si="52"/>
        <v>10</v>
      </c>
      <c r="F857" s="69">
        <f>INDEX(索引!$F:$F,D857,1)</f>
        <v>10065</v>
      </c>
      <c r="G857" s="69" t="str">
        <f>INDEX(索引!$E:$E,D857,1)</f>
        <v>孙权</v>
      </c>
      <c r="H857" s="69" t="str">
        <f>INDEX(索引!$G:$G,D857,1)</f>
        <v>骑将</v>
      </c>
      <c r="J857" s="208" t="str">
        <f ca="1">IF($H857="步将",'[3]配置系数（将领）'!I857,IF($H857="骑将",'[4]配置系数（将领）'!I857,IF($H857="弓将",'[5]配置系数（将领）'!I857,"")))</f>
        <v>1006500000403</v>
      </c>
      <c r="K857" s="208" t="str">
        <f ca="1">IF($H857="步将",'[3]配置系数（将领）'!J857,IF($H857="骑将",'[4]配置系数（将领）'!J857,IF($H857="弓将",'[5]配置系数（将领）'!J857,"")))</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L857" s="208">
        <f>IF($H857="步将",'[3]配置系数（将领）'!K857,IF($H857="骑将",'[4]配置系数（将领）'!K857,IF($H857="弓将",'[5]配置系数（将领）'!K857,"")))</f>
        <v>0</v>
      </c>
      <c r="M857" s="208">
        <f>IF($H857="步将",'[3]配置系数（将领）'!L857,IF($H857="骑将",'[4]配置系数（将领）'!L857,IF($H857="弓将",'[5]配置系数（将领）'!L857,"")))</f>
        <v>0</v>
      </c>
      <c r="N857" s="208" t="str">
        <f ca="1">IF($H857="步将",'[3]配置系数（将领）'!M857,IF($H857="骑将",'[4]配置系数（将领）'!M857,IF($H857="弓将",'[5]配置系数（将领）'!M857,"")))</f>
        <v>0.3+0.3+0.3+0.3+0.3+0.3+0.3+0.3+0.3+0.3+0.3+0.3+0.3+0.3+0.3+0.3+0.3</v>
      </c>
      <c r="O857" s="206">
        <f t="shared" ca="1" si="53"/>
        <v>100</v>
      </c>
      <c r="Q857" s="208" t="str">
        <f ca="1">IF($H857="步将",'[3]配置系数（将领）'!P857,IF($H857="骑将",'[4]配置系数（将领）'!P857,IF($H857="弓将",'[5]配置系数（将领）'!P857,"")))</f>
        <v>1006500000404</v>
      </c>
      <c r="R857" s="208" t="str">
        <f ca="1">IF($H857="步将",'[3]配置系数（将领）'!Q857,IF($H857="骑将",'[4]配置系数（将领）'!Q857,IF($H857="弓将",'[5]配置系数（将领）'!Q857,"")))</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S857" s="208">
        <f>IF($H857="步将",'[3]配置系数（将领）'!R857,IF($H857="骑将",'[4]配置系数（将领）'!R857,IF($H857="弓将",'[5]配置系数（将领）'!R857,"")))</f>
        <v>0</v>
      </c>
      <c r="T857" s="208">
        <f>IF($H857="步将",'[3]配置系数（将领）'!S857,IF($H857="骑将",'[4]配置系数（将领）'!S857,IF($H857="弓将",'[5]配置系数（将领）'!S857,"")))</f>
        <v>0</v>
      </c>
      <c r="U857" s="208" t="str">
        <f ca="1">IF($H857="步将",'[3]配置系数（将领）'!T857,IF($H857="骑将",'[4]配置系数（将领）'!T857,IF($H857="弓将",'[5]配置系数（将领）'!T857,"")))</f>
        <v>4.8+4.8+4.8+4.8+4.8+4.8+4.8+4.8+4.8+4.8+4.8+4.8+4.8+4.8+4.8+4.8+4.8</v>
      </c>
      <c r="V857" s="206">
        <f t="shared" ca="1" si="54"/>
        <v>1</v>
      </c>
      <c r="X857" s="208" t="str">
        <f ca="1">IF($H857="步将",'[3]配置系数（将领）'!W857,IF($H857="骑将",'[4]配置系数（将领）'!W857,IF($H857="弓将",'[5]配置系数（将领）'!W857,"")))</f>
        <v/>
      </c>
      <c r="Y857" s="208" t="str">
        <f ca="1">IF($H857="步将",'[3]配置系数（将领）'!X857,IF($H857="骑将",'[4]配置系数（将领）'!X857,IF($H857="弓将",'[5]配置系数（将领）'!X857,"")))</f>
        <v/>
      </c>
      <c r="Z857" s="208">
        <f>IF($H857="步将",'[3]配置系数（将领）'!Y857,IF($H857="骑将",'[4]配置系数（将领）'!Y857,IF($H857="弓将",'[5]配置系数（将领）'!Y857,"")))</f>
        <v>0</v>
      </c>
      <c r="AA857" s="208">
        <f>IF($H857="步将",'[3]配置系数（将领）'!Z857,IF($H857="骑将",'[4]配置系数（将领）'!Z857,IF($H857="弓将",'[5]配置系数（将领）'!Z857,"")))</f>
        <v>0</v>
      </c>
      <c r="AB857" s="208" t="str">
        <f ca="1">IF($H857="步将",'[3]配置系数（将领）'!AA857,IF($H857="骑将",'[4]配置系数（将领）'!AA857,IF($H857="弓将",'[5]配置系数（将领）'!AA857,"")))</f>
        <v/>
      </c>
      <c r="AC857" s="206">
        <f t="shared" ca="1" si="55"/>
        <v>1</v>
      </c>
    </row>
    <row r="858" spans="3:29" x14ac:dyDescent="0.15">
      <c r="C858" s="107">
        <v>850</v>
      </c>
      <c r="D858" s="69">
        <f>IFERROR(MATCH(C858,索引!J:J,0),D857)</f>
        <v>72</v>
      </c>
      <c r="E858" s="69">
        <f t="shared" si="52"/>
        <v>11</v>
      </c>
      <c r="F858" s="69">
        <f>INDEX(索引!$F:$F,D858,1)</f>
        <v>10065</v>
      </c>
      <c r="G858" s="69" t="str">
        <f>INDEX(索引!$E:$E,D858,1)</f>
        <v>孙权</v>
      </c>
      <c r="H858" s="69" t="str">
        <f>INDEX(索引!$G:$G,D858,1)</f>
        <v>骑将</v>
      </c>
      <c r="J858" s="208" t="str">
        <f ca="1">IF($H858="步将",'[3]配置系数（将领）'!I858,IF($H858="骑将",'[4]配置系数（将领）'!I858,IF($H858="弓将",'[5]配置系数（将领）'!I858,"")))</f>
        <v>1006500000501</v>
      </c>
      <c r="K858" s="208" t="str">
        <f ca="1">IF($H858="步将",'[3]配置系数（将领）'!J858,IF($H858="骑将",'[4]配置系数（将领）'!J858,IF($H858="弓将",'[5]配置系数（将领）'!J858,"")))</f>
        <v>被动技能3:与子同袍：携带步兵时与步兵进行生命链接，分担对方受到的一半伤害，且免伤均提升{0}%；修我戈矛：携带骑兵时与骑兵均暴击提升{1}%，闪避提升{2}%；与子同仇：携带弓兵时始终与士兵攻击同一个目标，且伤害均提升{3}%</v>
      </c>
      <c r="L858" s="208">
        <f>IF($H858="步将",'[3]配置系数（将领）'!K858,IF($H858="骑将",'[4]配置系数（将领）'!K858,IF($H858="弓将",'[5]配置系数（将领）'!K858,"")))</f>
        <v>0</v>
      </c>
      <c r="M858" s="208">
        <f>IF($H858="步将",'[3]配置系数（将领）'!L858,IF($H858="骑将",'[4]配置系数（将领）'!L858,IF($H858="弓将",'[5]配置系数（将领）'!L858,"")))</f>
        <v>0</v>
      </c>
      <c r="N858" s="208" t="str">
        <f ca="1">IF($H858="步将",'[3]配置系数（将领）'!M858,IF($H858="骑将",'[4]配置系数（将领）'!M858,IF($H858="弓将",'[5]配置系数（将领）'!M858,"")))</f>
        <v>0.08+0.08+0.08+0.08+0.08+0.08+0.08+0.08+0.08+0.08+0.08+0.08+0.08+0.08+0.08+0.08+0.08</v>
      </c>
      <c r="O858" s="206">
        <f t="shared" ca="1" si="53"/>
        <v>100</v>
      </c>
      <c r="Q858" s="208" t="str">
        <f ca="1">IF($H858="步将",'[3]配置系数（将领）'!P858,IF($H858="骑将",'[4]配置系数（将领）'!P858,IF($H858="弓将",'[5]配置系数（将领）'!P858,"")))</f>
        <v/>
      </c>
      <c r="R858" s="208" t="str">
        <f ca="1">IF($H858="步将",'[3]配置系数（将领）'!Q858,IF($H858="骑将",'[4]配置系数（将领）'!Q858,IF($H858="弓将",'[5]配置系数（将领）'!Q858,"")))</f>
        <v/>
      </c>
      <c r="S858" s="208">
        <f>IF($H858="步将",'[3]配置系数（将领）'!R858,IF($H858="骑将",'[4]配置系数（将领）'!R858,IF($H858="弓将",'[5]配置系数（将领）'!R858,"")))</f>
        <v>0</v>
      </c>
      <c r="T858" s="208">
        <f>IF($H858="步将",'[3]配置系数（将领）'!S858,IF($H858="骑将",'[4]配置系数（将领）'!S858,IF($H858="弓将",'[5]配置系数（将领）'!S858,"")))</f>
        <v>0</v>
      </c>
      <c r="U858" s="208" t="str">
        <f ca="1">IF($H858="步将",'[3]配置系数（将领）'!T858,IF($H858="骑将",'[4]配置系数（将领）'!T858,IF($H858="弓将",'[5]配置系数（将领）'!T858,"")))</f>
        <v/>
      </c>
      <c r="V858" s="206">
        <f t="shared" ca="1" si="54"/>
        <v>1</v>
      </c>
      <c r="X858" s="208" t="str">
        <f ca="1">IF($H858="步将",'[3]配置系数（将领）'!W858,IF($H858="骑将",'[4]配置系数（将领）'!W858,IF($H858="弓将",'[5]配置系数（将领）'!W858,"")))</f>
        <v/>
      </c>
      <c r="Y858" s="208" t="str">
        <f ca="1">IF($H858="步将",'[3]配置系数（将领）'!X858,IF($H858="骑将",'[4]配置系数（将领）'!X858,IF($H858="弓将",'[5]配置系数（将领）'!X858,"")))</f>
        <v/>
      </c>
      <c r="Z858" s="208">
        <f>IF($H858="步将",'[3]配置系数（将领）'!Y858,IF($H858="骑将",'[4]配置系数（将领）'!Y858,IF($H858="弓将",'[5]配置系数（将领）'!Y858,"")))</f>
        <v>0</v>
      </c>
      <c r="AA858" s="208">
        <f>IF($H858="步将",'[3]配置系数（将领）'!Z858,IF($H858="骑将",'[4]配置系数（将领）'!Z858,IF($H858="弓将",'[5]配置系数（将领）'!Z858,"")))</f>
        <v>0</v>
      </c>
      <c r="AB858" s="208" t="str">
        <f ca="1">IF($H858="步将",'[3]配置系数（将领）'!AA858,IF($H858="骑将",'[4]配置系数（将领）'!AA858,IF($H858="弓将",'[5]配置系数（将领）'!AA858,"")))</f>
        <v/>
      </c>
      <c r="AC858" s="206">
        <f t="shared" ca="1" si="55"/>
        <v>1</v>
      </c>
    </row>
    <row r="859" spans="3:29" x14ac:dyDescent="0.15">
      <c r="C859" s="107">
        <v>851</v>
      </c>
      <c r="D859" s="69">
        <f>IFERROR(MATCH(C859,索引!J:J,0),D858)</f>
        <v>72</v>
      </c>
      <c r="E859" s="69">
        <f t="shared" si="52"/>
        <v>12</v>
      </c>
      <c r="F859" s="69">
        <f>INDEX(索引!$F:$F,D859,1)</f>
        <v>10065</v>
      </c>
      <c r="G859" s="69" t="str">
        <f>INDEX(索引!$E:$E,D859,1)</f>
        <v>孙权</v>
      </c>
      <c r="H859" s="69" t="str">
        <f>INDEX(索引!$G:$G,D859,1)</f>
        <v>骑将</v>
      </c>
      <c r="J859" s="208" t="str">
        <f ca="1">IF($H859="步将",'[3]配置系数（将领）'!I859,IF($H859="骑将",'[4]配置系数（将领）'!I859,IF($H859="弓将",'[5]配置系数（将领）'!I859,"")))</f>
        <v>1006500000502</v>
      </c>
      <c r="K859" s="208" t="str">
        <f ca="1">IF($H859="步将",'[3]配置系数（将领）'!J859,IF($H859="骑将",'[4]配置系数（将领）'!J859,IF($H859="弓将",'[5]配置系数（将领）'!J859,"")))</f>
        <v>被动技能3:与子同袍：携带步兵时与步兵进行生命链接，分担对方受到的一半伤害，且免伤均提升{0}%；修我戈矛：携带骑兵时与骑兵均暴击提升{1}%，闪避提升{2}%；与子同仇：携带弓兵时始终与士兵攻击同一个目标，且伤害均提升{3}%</v>
      </c>
      <c r="L859" s="208">
        <f>IF($H859="步将",'[3]配置系数（将领）'!K859,IF($H859="骑将",'[4]配置系数（将领）'!K859,IF($H859="弓将",'[5]配置系数（将领）'!K859,"")))</f>
        <v>0</v>
      </c>
      <c r="M859" s="208">
        <f>IF($H859="步将",'[3]配置系数（将领）'!L859,IF($H859="骑将",'[4]配置系数（将领）'!L859,IF($H859="弓将",'[5]配置系数（将领）'!L859,"")))</f>
        <v>0</v>
      </c>
      <c r="N859" s="208" t="str">
        <f ca="1">IF($H859="步将",'[3]配置系数（将领）'!M859,IF($H859="骑将",'[4]配置系数（将领）'!M859,IF($H859="弓将",'[5]配置系数（将领）'!M859,"")))</f>
        <v>0.16+0.16+0.16+0.16+0.16+0.16+0.16+0.16+0.16+0.16+0.16+0.16+0.16+0.16+0.16+0.16+0.16</v>
      </c>
      <c r="O859" s="206">
        <f t="shared" ca="1" si="53"/>
        <v>100</v>
      </c>
      <c r="Q859" s="208" t="str">
        <f ca="1">IF($H859="步将",'[3]配置系数（将领）'!P859,IF($H859="骑将",'[4]配置系数（将领）'!P859,IF($H859="弓将",'[5]配置系数（将领）'!P859,"")))</f>
        <v>1006500000503</v>
      </c>
      <c r="R859" s="208" t="str">
        <f ca="1">IF($H859="步将",'[3]配置系数（将领）'!Q859,IF($H859="骑将",'[4]配置系数（将领）'!Q859,IF($H859="弓将",'[5]配置系数（将领）'!Q859,"")))</f>
        <v>被动技能3:与子同袍：携带步兵时与步兵进行生命链接，分担对方受到的一半伤害，且免伤均提升{0}%；修我戈矛：携带骑兵时与骑兵均暴击提升{1}%，闪避提升{2}%；与子同仇：携带弓兵时始终与士兵攻击同一个目标，且伤害均提升{3}%</v>
      </c>
      <c r="S859" s="208">
        <f>IF($H859="步将",'[3]配置系数（将领）'!R859,IF($H859="骑将",'[4]配置系数（将领）'!R859,IF($H859="弓将",'[5]配置系数（将领）'!R859,"")))</f>
        <v>0</v>
      </c>
      <c r="T859" s="208">
        <f>IF($H859="步将",'[3]配置系数（将领）'!S859,IF($H859="骑将",'[4]配置系数（将领）'!S859,IF($H859="弓将",'[5]配置系数（将领）'!S859,"")))</f>
        <v>0</v>
      </c>
      <c r="U859" s="208" t="str">
        <f ca="1">IF($H859="步将",'[3]配置系数（将领）'!T859,IF($H859="骑将",'[4]配置系数（将领）'!T859,IF($H859="弓将",'[5]配置系数（将领）'!T859,"")))</f>
        <v>0.08+0.08+0.08+0.08+0.08+0.08+0.08+0.08+0.08+0.08+0.08+0.08+0.08+0.08+0.08+0.08+0.08</v>
      </c>
      <c r="V859" s="206">
        <f t="shared" ca="1" si="54"/>
        <v>100</v>
      </c>
      <c r="X859" s="208" t="str">
        <f ca="1">IF($H859="步将",'[3]配置系数（将领）'!W859,IF($H859="骑将",'[4]配置系数（将领）'!W859,IF($H859="弓将",'[5]配置系数（将领）'!W859,"")))</f>
        <v/>
      </c>
      <c r="Y859" s="208" t="str">
        <f ca="1">IF($H859="步将",'[3]配置系数（将领）'!X859,IF($H859="骑将",'[4]配置系数（将领）'!X859,IF($H859="弓将",'[5]配置系数（将领）'!X859,"")))</f>
        <v/>
      </c>
      <c r="Z859" s="208">
        <f>IF($H859="步将",'[3]配置系数（将领）'!Y859,IF($H859="骑将",'[4]配置系数（将领）'!Y859,IF($H859="弓将",'[5]配置系数（将领）'!Y859,"")))</f>
        <v>0</v>
      </c>
      <c r="AA859" s="208">
        <f>IF($H859="步将",'[3]配置系数（将领）'!Z859,IF($H859="骑将",'[4]配置系数（将领）'!Z859,IF($H859="弓将",'[5]配置系数（将领）'!Z859,"")))</f>
        <v>0</v>
      </c>
      <c r="AB859" s="208" t="str">
        <f ca="1">IF($H859="步将",'[3]配置系数（将领）'!AA859,IF($H859="骑将",'[4]配置系数（将领）'!AA859,IF($H859="弓将",'[5]配置系数（将领）'!AA859,"")))</f>
        <v/>
      </c>
      <c r="AC859" s="206">
        <f t="shared" ca="1" si="55"/>
        <v>1</v>
      </c>
    </row>
    <row r="860" spans="3:29" x14ac:dyDescent="0.15">
      <c r="C860" s="107">
        <v>852</v>
      </c>
      <c r="D860" s="69">
        <f>IFERROR(MATCH(C860,索引!J:J,0),D859)</f>
        <v>72</v>
      </c>
      <c r="E860" s="69">
        <f t="shared" si="52"/>
        <v>13</v>
      </c>
      <c r="F860" s="69">
        <f>INDEX(索引!$F:$F,D860,1)</f>
        <v>10065</v>
      </c>
      <c r="G860" s="69" t="str">
        <f>INDEX(索引!$E:$E,D860,1)</f>
        <v>孙权</v>
      </c>
      <c r="H860" s="69" t="str">
        <f>INDEX(索引!$G:$G,D860,1)</f>
        <v>骑将</v>
      </c>
      <c r="J860" s="208" t="str">
        <f ca="1">IF($H860="步将",'[3]配置系数（将领）'!I860,IF($H860="骑将",'[4]配置系数（将领）'!I860,IF($H860="弓将",'[5]配置系数（将领）'!I860,"")))</f>
        <v/>
      </c>
      <c r="K860" s="208" t="str">
        <f ca="1">IF($H860="步将",'[3]配置系数（将领）'!J860,IF($H860="骑将",'[4]配置系数（将领）'!J860,IF($H860="弓将",'[5]配置系数（将领）'!J860,"")))</f>
        <v/>
      </c>
      <c r="L860" s="208">
        <f>IF($H860="步将",'[3]配置系数（将领）'!K860,IF($H860="骑将",'[4]配置系数（将领）'!K860,IF($H860="弓将",'[5]配置系数（将领）'!K860,"")))</f>
        <v>0</v>
      </c>
      <c r="M860" s="208">
        <f>IF($H860="步将",'[3]配置系数（将领）'!L860,IF($H860="骑将",'[4]配置系数（将领）'!L860,IF($H860="弓将",'[5]配置系数（将领）'!L860,"")))</f>
        <v>0</v>
      </c>
      <c r="N860" s="208" t="str">
        <f ca="1">IF($H860="步将",'[3]配置系数（将领）'!M860,IF($H860="骑将",'[4]配置系数（将领）'!M860,IF($H860="弓将",'[5]配置系数（将领）'!M860,"")))</f>
        <v/>
      </c>
      <c r="O860" s="206">
        <f t="shared" ca="1" si="53"/>
        <v>1</v>
      </c>
      <c r="Q860" s="208" t="str">
        <f ca="1">IF($H860="步将",'[3]配置系数（将领）'!P860,IF($H860="骑将",'[4]配置系数（将领）'!P860,IF($H860="弓将",'[5]配置系数（将领）'!P860,"")))</f>
        <v/>
      </c>
      <c r="R860" s="208" t="str">
        <f ca="1">IF($H860="步将",'[3]配置系数（将领）'!Q860,IF($H860="骑将",'[4]配置系数（将领）'!Q860,IF($H860="弓将",'[5]配置系数（将领）'!Q860,"")))</f>
        <v/>
      </c>
      <c r="S860" s="208">
        <f>IF($H860="步将",'[3]配置系数（将领）'!R860,IF($H860="骑将",'[4]配置系数（将领）'!R860,IF($H860="弓将",'[5]配置系数（将领）'!R860,"")))</f>
        <v>0</v>
      </c>
      <c r="T860" s="208">
        <f>IF($H860="步将",'[3]配置系数（将领）'!S860,IF($H860="骑将",'[4]配置系数（将领）'!S860,IF($H860="弓将",'[5]配置系数（将领）'!S860,"")))</f>
        <v>0</v>
      </c>
      <c r="U860" s="208" t="str">
        <f ca="1">IF($H860="步将",'[3]配置系数（将领）'!T860,IF($H860="骑将",'[4]配置系数（将领）'!T860,IF($H860="弓将",'[5]配置系数（将领）'!T860,"")))</f>
        <v/>
      </c>
      <c r="V860" s="206">
        <f t="shared" ca="1" si="54"/>
        <v>1</v>
      </c>
      <c r="X860" s="208" t="str">
        <f ca="1">IF($H860="步将",'[3]配置系数（将领）'!W860,IF($H860="骑将",'[4]配置系数（将领）'!W860,IF($H860="弓将",'[5]配置系数（将领）'!W860,"")))</f>
        <v/>
      </c>
      <c r="Y860" s="208" t="str">
        <f ca="1">IF($H860="步将",'[3]配置系数（将领）'!X860,IF($H860="骑将",'[4]配置系数（将领）'!X860,IF($H860="弓将",'[5]配置系数（将领）'!X860,"")))</f>
        <v/>
      </c>
      <c r="Z860" s="208">
        <f>IF($H860="步将",'[3]配置系数（将领）'!Y860,IF($H860="骑将",'[4]配置系数（将领）'!Y860,IF($H860="弓将",'[5]配置系数（将领）'!Y860,"")))</f>
        <v>0</v>
      </c>
      <c r="AA860" s="208">
        <f>IF($H860="步将",'[3]配置系数（将领）'!Z860,IF($H860="骑将",'[4]配置系数（将领）'!Z860,IF($H860="弓将",'[5]配置系数（将领）'!Z860,"")))</f>
        <v>0</v>
      </c>
      <c r="AB860" s="208" t="str">
        <f ca="1">IF($H860="步将",'[3]配置系数（将领）'!AA860,IF($H860="骑将",'[4]配置系数（将领）'!AA860,IF($H860="弓将",'[5]配置系数（将领）'!AA860,"")))</f>
        <v/>
      </c>
      <c r="AC860" s="206">
        <f t="shared" ca="1" si="55"/>
        <v>1</v>
      </c>
    </row>
    <row r="861" spans="3:29" x14ac:dyDescent="0.15">
      <c r="C861" s="107">
        <v>853</v>
      </c>
      <c r="D861" s="69">
        <f>IFERROR(MATCH(C861,索引!J:J,0),D860)</f>
        <v>72</v>
      </c>
      <c r="E861" s="69">
        <f t="shared" si="52"/>
        <v>14</v>
      </c>
      <c r="F861" s="69">
        <f>INDEX(索引!$F:$F,D861,1)</f>
        <v>10065</v>
      </c>
      <c r="G861" s="69" t="str">
        <f>INDEX(索引!$E:$E,D861,1)</f>
        <v>孙权</v>
      </c>
      <c r="H861" s="69" t="str">
        <f>INDEX(索引!$G:$G,D861,1)</f>
        <v>骑将</v>
      </c>
      <c r="J861" s="208" t="str">
        <f ca="1">IF($H861="步将",'[3]配置系数（将领）'!I861,IF($H861="骑将",'[4]配置系数（将领）'!I861,IF($H861="弓将",'[5]配置系数（将领）'!I861,"")))</f>
        <v/>
      </c>
      <c r="K861" s="208" t="str">
        <f ca="1">IF($H861="步将",'[3]配置系数（将领）'!J861,IF($H861="骑将",'[4]配置系数（将领）'!J861,IF($H861="弓将",'[5]配置系数（将领）'!J861,"")))</f>
        <v/>
      </c>
      <c r="L861" s="208">
        <f>IF($H861="步将",'[3]配置系数（将领）'!K861,IF($H861="骑将",'[4]配置系数（将领）'!K861,IF($H861="弓将",'[5]配置系数（将领）'!K861,"")))</f>
        <v>0</v>
      </c>
      <c r="M861" s="208">
        <f>IF($H861="步将",'[3]配置系数（将领）'!L861,IF($H861="骑将",'[4]配置系数（将领）'!L861,IF($H861="弓将",'[5]配置系数（将领）'!L861,"")))</f>
        <v>0</v>
      </c>
      <c r="N861" s="208" t="str">
        <f ca="1">IF($H861="步将",'[3]配置系数（将领）'!M861,IF($H861="骑将",'[4]配置系数（将领）'!M861,IF($H861="弓将",'[5]配置系数（将领）'!M861,"")))</f>
        <v/>
      </c>
      <c r="O861" s="206">
        <f t="shared" ca="1" si="53"/>
        <v>1</v>
      </c>
      <c r="Q861" s="208" t="str">
        <f ca="1">IF($H861="步将",'[3]配置系数（将领）'!P861,IF($H861="骑将",'[4]配置系数（将领）'!P861,IF($H861="弓将",'[5]配置系数（将领）'!P861,"")))</f>
        <v/>
      </c>
      <c r="R861" s="208" t="str">
        <f ca="1">IF($H861="步将",'[3]配置系数（将领）'!Q861,IF($H861="骑将",'[4]配置系数（将领）'!Q861,IF($H861="弓将",'[5]配置系数（将领）'!Q861,"")))</f>
        <v/>
      </c>
      <c r="S861" s="208">
        <f>IF($H861="步将",'[3]配置系数（将领）'!R861,IF($H861="骑将",'[4]配置系数（将领）'!R861,IF($H861="弓将",'[5]配置系数（将领）'!R861,"")))</f>
        <v>0</v>
      </c>
      <c r="T861" s="208">
        <f>IF($H861="步将",'[3]配置系数（将领）'!S861,IF($H861="骑将",'[4]配置系数（将领）'!S861,IF($H861="弓将",'[5]配置系数（将领）'!S861,"")))</f>
        <v>0</v>
      </c>
      <c r="U861" s="208" t="str">
        <f ca="1">IF($H861="步将",'[3]配置系数（将领）'!T861,IF($H861="骑将",'[4]配置系数（将领）'!T861,IF($H861="弓将",'[5]配置系数（将领）'!T861,"")))</f>
        <v/>
      </c>
      <c r="V861" s="206">
        <f t="shared" ca="1" si="54"/>
        <v>1</v>
      </c>
      <c r="X861" s="208" t="str">
        <f ca="1">IF($H861="步将",'[3]配置系数（将领）'!W861,IF($H861="骑将",'[4]配置系数（将领）'!W861,IF($H861="弓将",'[5]配置系数（将领）'!W861,"")))</f>
        <v/>
      </c>
      <c r="Y861" s="208" t="str">
        <f ca="1">IF($H861="步将",'[3]配置系数（将领）'!X861,IF($H861="骑将",'[4]配置系数（将领）'!X861,IF($H861="弓将",'[5]配置系数（将领）'!X861,"")))</f>
        <v/>
      </c>
      <c r="Z861" s="208">
        <f>IF($H861="步将",'[3]配置系数（将领）'!Y861,IF($H861="骑将",'[4]配置系数（将领）'!Y861,IF($H861="弓将",'[5]配置系数（将领）'!Y861,"")))</f>
        <v>0</v>
      </c>
      <c r="AA861" s="208">
        <f>IF($H861="步将",'[3]配置系数（将领）'!Z861,IF($H861="骑将",'[4]配置系数（将领）'!Z861,IF($H861="弓将",'[5]配置系数（将领）'!Z861,"")))</f>
        <v>0</v>
      </c>
      <c r="AB861" s="208" t="str">
        <f ca="1">IF($H861="步将",'[3]配置系数（将领）'!AA861,IF($H861="骑将",'[4]配置系数（将领）'!AA861,IF($H861="弓将",'[5]配置系数（将领）'!AA861,"")))</f>
        <v/>
      </c>
      <c r="AC861" s="206">
        <f t="shared" ca="1" si="55"/>
        <v>1</v>
      </c>
    </row>
    <row r="862" spans="3:29" x14ac:dyDescent="0.15">
      <c r="C862" s="107">
        <v>854</v>
      </c>
      <c r="D862" s="69">
        <f>IFERROR(MATCH(C862,索引!J:J,0),D861)</f>
        <v>72</v>
      </c>
      <c r="E862" s="69">
        <f t="shared" si="52"/>
        <v>15</v>
      </c>
      <c r="F862" s="69">
        <f>INDEX(索引!$F:$F,D862,1)</f>
        <v>10065</v>
      </c>
      <c r="G862" s="69" t="str">
        <f>INDEX(索引!$E:$E,D862,1)</f>
        <v>孙权</v>
      </c>
      <c r="H862" s="69" t="str">
        <f>INDEX(索引!$G:$G,D862,1)</f>
        <v>骑将</v>
      </c>
      <c r="J862" s="208" t="str">
        <f ca="1">IF($H862="步将",'[3]配置系数（将领）'!I862,IF($H862="骑将",'[4]配置系数（将领）'!I862,IF($H862="弓将",'[5]配置系数（将领）'!I862,"")))</f>
        <v/>
      </c>
      <c r="K862" s="208" t="str">
        <f ca="1">IF($H862="步将",'[3]配置系数（将领）'!J862,IF($H862="骑将",'[4]配置系数（将领）'!J862,IF($H862="弓将",'[5]配置系数（将领）'!J862,"")))</f>
        <v/>
      </c>
      <c r="L862" s="208">
        <f>IF($H862="步将",'[3]配置系数（将领）'!K862,IF($H862="骑将",'[4]配置系数（将领）'!K862,IF($H862="弓将",'[5]配置系数（将领）'!K862,"")))</f>
        <v>0</v>
      </c>
      <c r="M862" s="208">
        <f>IF($H862="步将",'[3]配置系数（将领）'!L862,IF($H862="骑将",'[4]配置系数（将领）'!L862,IF($H862="弓将",'[5]配置系数（将领）'!L862,"")))</f>
        <v>0</v>
      </c>
      <c r="N862" s="208" t="str">
        <f ca="1">IF($H862="步将",'[3]配置系数（将领）'!M862,IF($H862="骑将",'[4]配置系数（将领）'!M862,IF($H862="弓将",'[5]配置系数（将领）'!M862,"")))</f>
        <v/>
      </c>
      <c r="O862" s="206">
        <f t="shared" ca="1" si="53"/>
        <v>1</v>
      </c>
      <c r="Q862" s="208" t="str">
        <f ca="1">IF($H862="步将",'[3]配置系数（将领）'!P862,IF($H862="骑将",'[4]配置系数（将领）'!P862,IF($H862="弓将",'[5]配置系数（将领）'!P862,"")))</f>
        <v/>
      </c>
      <c r="R862" s="208" t="str">
        <f ca="1">IF($H862="步将",'[3]配置系数（将领）'!Q862,IF($H862="骑将",'[4]配置系数（将领）'!Q862,IF($H862="弓将",'[5]配置系数（将领）'!Q862,"")))</f>
        <v/>
      </c>
      <c r="S862" s="208">
        <f>IF($H862="步将",'[3]配置系数（将领）'!R862,IF($H862="骑将",'[4]配置系数（将领）'!R862,IF($H862="弓将",'[5]配置系数（将领）'!R862,"")))</f>
        <v>0</v>
      </c>
      <c r="T862" s="208">
        <f>IF($H862="步将",'[3]配置系数（将领）'!S862,IF($H862="骑将",'[4]配置系数（将领）'!S862,IF($H862="弓将",'[5]配置系数（将领）'!S862,"")))</f>
        <v>0</v>
      </c>
      <c r="U862" s="208" t="str">
        <f ca="1">IF($H862="步将",'[3]配置系数（将领）'!T862,IF($H862="骑将",'[4]配置系数（将领）'!T862,IF($H862="弓将",'[5]配置系数（将领）'!T862,"")))</f>
        <v/>
      </c>
      <c r="V862" s="206">
        <f t="shared" ca="1" si="54"/>
        <v>1</v>
      </c>
      <c r="X862" s="208" t="str">
        <f ca="1">IF($H862="步将",'[3]配置系数（将领）'!W862,IF($H862="骑将",'[4]配置系数（将领）'!W862,IF($H862="弓将",'[5]配置系数（将领）'!W862,"")))</f>
        <v/>
      </c>
      <c r="Y862" s="208" t="str">
        <f ca="1">IF($H862="步将",'[3]配置系数（将领）'!X862,IF($H862="骑将",'[4]配置系数（将领）'!X862,IF($H862="弓将",'[5]配置系数（将领）'!X862,"")))</f>
        <v/>
      </c>
      <c r="Z862" s="208">
        <f>IF($H862="步将",'[3]配置系数（将领）'!Y862,IF($H862="骑将",'[4]配置系数（将领）'!Y862,IF($H862="弓将",'[5]配置系数（将领）'!Y862,"")))</f>
        <v>0</v>
      </c>
      <c r="AA862" s="208">
        <f>IF($H862="步将",'[3]配置系数（将领）'!Z862,IF($H862="骑将",'[4]配置系数（将领）'!Z862,IF($H862="弓将",'[5]配置系数（将领）'!Z862,"")))</f>
        <v>0</v>
      </c>
      <c r="AB862" s="208" t="str">
        <f ca="1">IF($H862="步将",'[3]配置系数（将领）'!AA862,IF($H862="骑将",'[4]配置系数（将领）'!AA862,IF($H862="弓将",'[5]配置系数（将领）'!AA862,"")))</f>
        <v/>
      </c>
      <c r="AC862" s="206">
        <f t="shared" ca="1" si="55"/>
        <v>1</v>
      </c>
    </row>
    <row r="863" spans="3:29" x14ac:dyDescent="0.15">
      <c r="C863" s="107">
        <v>855</v>
      </c>
      <c r="D863" s="69">
        <f>IFERROR(MATCH(C863,索引!J:J,0),D862)</f>
        <v>74</v>
      </c>
      <c r="E863" s="69">
        <f t="shared" si="52"/>
        <v>1</v>
      </c>
      <c r="F863" s="69">
        <f>INDEX(索引!$F:$F,D863,1)</f>
        <v>10067</v>
      </c>
      <c r="G863" s="69" t="str">
        <f>INDEX(索引!$E:$E,D863,1)</f>
        <v>司马懿</v>
      </c>
      <c r="H863" s="69" t="str">
        <f>INDEX(索引!$G:$G,D863,1)</f>
        <v>弓将</v>
      </c>
      <c r="J863" s="208" t="str">
        <f ca="1">IF($H863="步将",'[3]配置系数（将领）'!I863,IF($H863="骑将",'[4]配置系数（将领）'!I863,IF($H863="弓将",'[5]配置系数（将领）'!I863,"")))</f>
        <v/>
      </c>
      <c r="K863" s="208" t="str">
        <f ca="1">IF($H863="步将",'[3]配置系数（将领）'!J863,IF($H863="骑将",'[4]配置系数（将领）'!J863,IF($H863="弓将",'[5]配置系数（将领）'!J863,"")))</f>
        <v/>
      </c>
      <c r="L863" s="208">
        <f>IF($H863="步将",'[3]配置系数（将领）'!K863,IF($H863="骑将",'[4]配置系数（将领）'!K863,IF($H863="弓将",'[5]配置系数（将领）'!K863,"")))</f>
        <v>0</v>
      </c>
      <c r="M863" s="208">
        <f>IF($H863="步将",'[3]配置系数（将领）'!L863,IF($H863="骑将",'[4]配置系数（将领）'!L863,IF($H863="弓将",'[5]配置系数（将领）'!L863,"")))</f>
        <v>0</v>
      </c>
      <c r="N863" s="208" t="str">
        <f ca="1">IF($H863="步将",'[3]配置系数（将领）'!M863,IF($H863="骑将",'[4]配置系数（将领）'!M863,IF($H863="弓将",'[5]配置系数（将领）'!M863,"")))</f>
        <v/>
      </c>
      <c r="O863" s="206">
        <f t="shared" ca="1" si="53"/>
        <v>1</v>
      </c>
      <c r="Q863" s="208" t="str">
        <f ca="1">IF($H863="步将",'[3]配置系数（将领）'!P863,IF($H863="骑将",'[4]配置系数（将领）'!P863,IF($H863="弓将",'[5]配置系数（将领）'!P863,"")))</f>
        <v/>
      </c>
      <c r="R863" s="208" t="str">
        <f ca="1">IF($H863="步将",'[3]配置系数（将领）'!Q863,IF($H863="骑将",'[4]配置系数（将领）'!Q863,IF($H863="弓将",'[5]配置系数（将领）'!Q863,"")))</f>
        <v/>
      </c>
      <c r="S863" s="208">
        <f>IF($H863="步将",'[3]配置系数（将领）'!R863,IF($H863="骑将",'[4]配置系数（将领）'!R863,IF($H863="弓将",'[5]配置系数（将领）'!R863,"")))</f>
        <v>0</v>
      </c>
      <c r="T863" s="208">
        <f>IF($H863="步将",'[3]配置系数（将领）'!S863,IF($H863="骑将",'[4]配置系数（将领）'!S863,IF($H863="弓将",'[5]配置系数（将领）'!S863,"")))</f>
        <v>0</v>
      </c>
      <c r="U863" s="208" t="str">
        <f ca="1">IF($H863="步将",'[3]配置系数（将领）'!T863,IF($H863="骑将",'[4]配置系数（将领）'!T863,IF($H863="弓将",'[5]配置系数（将领）'!T863,"")))</f>
        <v/>
      </c>
      <c r="V863" s="206">
        <f t="shared" ca="1" si="54"/>
        <v>1</v>
      </c>
      <c r="X863" s="208" t="str">
        <f ca="1">IF($H863="步将",'[3]配置系数（将领）'!W863,IF($H863="骑将",'[4]配置系数（将领）'!W863,IF($H863="弓将",'[5]配置系数（将领）'!W863,"")))</f>
        <v/>
      </c>
      <c r="Y863" s="208" t="str">
        <f ca="1">IF($H863="步将",'[3]配置系数（将领）'!X863,IF($H863="骑将",'[4]配置系数（将领）'!X863,IF($H863="弓将",'[5]配置系数（将领）'!X863,"")))</f>
        <v/>
      </c>
      <c r="Z863" s="208">
        <f>IF($H863="步将",'[3]配置系数（将领）'!Y863,IF($H863="骑将",'[4]配置系数（将领）'!Y863,IF($H863="弓将",'[5]配置系数（将领）'!Y863,"")))</f>
        <v>0</v>
      </c>
      <c r="AA863" s="208">
        <f>IF($H863="步将",'[3]配置系数（将领）'!Z863,IF($H863="骑将",'[4]配置系数（将领）'!Z863,IF($H863="弓将",'[5]配置系数（将领）'!Z863,"")))</f>
        <v>0</v>
      </c>
      <c r="AB863" s="208" t="str">
        <f ca="1">IF($H863="步将",'[3]配置系数（将领）'!AA863,IF($H863="骑将",'[4]配置系数（将领）'!AA863,IF($H863="弓将",'[5]配置系数（将领）'!AA863,"")))</f>
        <v/>
      </c>
      <c r="AC863" s="206">
        <f t="shared" ca="1" si="55"/>
        <v>1</v>
      </c>
    </row>
    <row r="864" spans="3:29" x14ac:dyDescent="0.15">
      <c r="C864" s="107">
        <v>856</v>
      </c>
      <c r="D864" s="69">
        <f>IFERROR(MATCH(C864,索引!J:J,0),D863)</f>
        <v>74</v>
      </c>
      <c r="E864" s="69">
        <f t="shared" si="52"/>
        <v>2</v>
      </c>
      <c r="F864" s="69">
        <f>INDEX(索引!$F:$F,D864,1)</f>
        <v>10067</v>
      </c>
      <c r="G864" s="69" t="str">
        <f>INDEX(索引!$E:$E,D864,1)</f>
        <v>司马懿</v>
      </c>
      <c r="H864" s="69" t="str">
        <f>INDEX(索引!$G:$G,D864,1)</f>
        <v>弓将</v>
      </c>
      <c r="J864" s="208" t="str">
        <f ca="1">IF($H864="步将",'[3]配置系数（将领）'!I864,IF($H864="骑将",'[4]配置系数（将领）'!I864,IF($H864="弓将",'[5]配置系数（将领）'!I864,"")))</f>
        <v/>
      </c>
      <c r="K864" s="208" t="str">
        <f ca="1">IF($H864="步将",'[3]配置系数（将领）'!J864,IF($H864="骑将",'[4]配置系数（将领）'!J864,IF($H864="弓将",'[5]配置系数（将领）'!J864,"")))</f>
        <v/>
      </c>
      <c r="L864" s="208">
        <f>IF($H864="步将",'[3]配置系数（将领）'!K864,IF($H864="骑将",'[4]配置系数（将领）'!K864,IF($H864="弓将",'[5]配置系数（将领）'!K864,"")))</f>
        <v>0</v>
      </c>
      <c r="M864" s="208">
        <f>IF($H864="步将",'[3]配置系数（将领）'!L864,IF($H864="骑将",'[4]配置系数（将领）'!L864,IF($H864="弓将",'[5]配置系数（将领）'!L864,"")))</f>
        <v>0</v>
      </c>
      <c r="N864" s="208" t="str">
        <f ca="1">IF($H864="步将",'[3]配置系数（将领）'!M864,IF($H864="骑将",'[4]配置系数（将领）'!M864,IF($H864="弓将",'[5]配置系数（将领）'!M864,"")))</f>
        <v/>
      </c>
      <c r="O864" s="206">
        <f t="shared" ca="1" si="53"/>
        <v>1</v>
      </c>
      <c r="Q864" s="208" t="str">
        <f ca="1">IF($H864="步将",'[3]配置系数（将领）'!P864,IF($H864="骑将",'[4]配置系数（将领）'!P864,IF($H864="弓将",'[5]配置系数（将领）'!P864,"")))</f>
        <v/>
      </c>
      <c r="R864" s="208" t="str">
        <f ca="1">IF($H864="步将",'[3]配置系数（将领）'!Q864,IF($H864="骑将",'[4]配置系数（将领）'!Q864,IF($H864="弓将",'[5]配置系数（将领）'!Q864,"")))</f>
        <v/>
      </c>
      <c r="S864" s="208">
        <f>IF($H864="步将",'[3]配置系数（将领）'!R864,IF($H864="骑将",'[4]配置系数（将领）'!R864,IF($H864="弓将",'[5]配置系数（将领）'!R864,"")))</f>
        <v>0</v>
      </c>
      <c r="T864" s="208">
        <f>IF($H864="步将",'[3]配置系数（将领）'!S864,IF($H864="骑将",'[4]配置系数（将领）'!S864,IF($H864="弓将",'[5]配置系数（将领）'!S864,"")))</f>
        <v>0</v>
      </c>
      <c r="U864" s="208" t="str">
        <f ca="1">IF($H864="步将",'[3]配置系数（将领）'!T864,IF($H864="骑将",'[4]配置系数（将领）'!T864,IF($H864="弓将",'[5]配置系数（将领）'!T864,"")))</f>
        <v/>
      </c>
      <c r="V864" s="206">
        <f t="shared" ca="1" si="54"/>
        <v>1</v>
      </c>
      <c r="X864" s="208" t="str">
        <f ca="1">IF($H864="步将",'[3]配置系数（将领）'!W864,IF($H864="骑将",'[4]配置系数（将领）'!W864,IF($H864="弓将",'[5]配置系数（将领）'!W864,"")))</f>
        <v/>
      </c>
      <c r="Y864" s="208" t="str">
        <f ca="1">IF($H864="步将",'[3]配置系数（将领）'!X864,IF($H864="骑将",'[4]配置系数（将领）'!X864,IF($H864="弓将",'[5]配置系数（将领）'!X864,"")))</f>
        <v/>
      </c>
      <c r="Z864" s="208">
        <f>IF($H864="步将",'[3]配置系数（将领）'!Y864,IF($H864="骑将",'[4]配置系数（将领）'!Y864,IF($H864="弓将",'[5]配置系数（将领）'!Y864,"")))</f>
        <v>0</v>
      </c>
      <c r="AA864" s="208">
        <f>IF($H864="步将",'[3]配置系数（将领）'!Z864,IF($H864="骑将",'[4]配置系数（将领）'!Z864,IF($H864="弓将",'[5]配置系数（将领）'!Z864,"")))</f>
        <v>0</v>
      </c>
      <c r="AB864" s="208" t="str">
        <f ca="1">IF($H864="步将",'[3]配置系数（将领）'!AA864,IF($H864="骑将",'[4]配置系数（将领）'!AA864,IF($H864="弓将",'[5]配置系数（将领）'!AA864,"")))</f>
        <v/>
      </c>
      <c r="AC864" s="206">
        <f t="shared" ca="1" si="55"/>
        <v>1</v>
      </c>
    </row>
    <row r="865" spans="3:29" x14ac:dyDescent="0.15">
      <c r="C865" s="107">
        <v>857</v>
      </c>
      <c r="D865" s="69">
        <f>IFERROR(MATCH(C865,索引!J:J,0),D864)</f>
        <v>74</v>
      </c>
      <c r="E865" s="69">
        <f t="shared" si="52"/>
        <v>3</v>
      </c>
      <c r="F865" s="69">
        <f>INDEX(索引!$F:$F,D865,1)</f>
        <v>10067</v>
      </c>
      <c r="G865" s="69" t="str">
        <f>INDEX(索引!$E:$E,D865,1)</f>
        <v>司马懿</v>
      </c>
      <c r="H865" s="69" t="str">
        <f>INDEX(索引!$G:$G,D865,1)</f>
        <v>弓将</v>
      </c>
      <c r="J865" s="208" t="str">
        <f ca="1">IF($H865="步将",'[3]配置系数（将领）'!I865,IF($H865="骑将",'[4]配置系数（将领）'!I865,IF($H865="弓将",'[5]配置系数（将领）'!I865,"")))</f>
        <v/>
      </c>
      <c r="K865" s="208" t="str">
        <f ca="1">IF($H865="步将",'[3]配置系数（将领）'!J865,IF($H865="骑将",'[4]配置系数（将领）'!J865,IF($H865="弓将",'[5]配置系数（将领）'!J865,"")))</f>
        <v/>
      </c>
      <c r="L865" s="208">
        <f>IF($H865="步将",'[3]配置系数（将领）'!K865,IF($H865="骑将",'[4]配置系数（将领）'!K865,IF($H865="弓将",'[5]配置系数（将领）'!K865,"")))</f>
        <v>0</v>
      </c>
      <c r="M865" s="208">
        <f>IF($H865="步将",'[3]配置系数（将领）'!L865,IF($H865="骑将",'[4]配置系数（将领）'!L865,IF($H865="弓将",'[5]配置系数（将领）'!L865,"")))</f>
        <v>0</v>
      </c>
      <c r="N865" s="208" t="str">
        <f ca="1">IF($H865="步将",'[3]配置系数（将领）'!M865,IF($H865="骑将",'[4]配置系数（将领）'!M865,IF($H865="弓将",'[5]配置系数（将领）'!M865,"")))</f>
        <v/>
      </c>
      <c r="O865" s="206">
        <f t="shared" ca="1" si="53"/>
        <v>1</v>
      </c>
      <c r="Q865" s="208" t="str">
        <f ca="1">IF($H865="步将",'[3]配置系数（将领）'!P865,IF($H865="骑将",'[4]配置系数（将领）'!P865,IF($H865="弓将",'[5]配置系数（将领）'!P865,"")))</f>
        <v/>
      </c>
      <c r="R865" s="208" t="str">
        <f ca="1">IF($H865="步将",'[3]配置系数（将领）'!Q865,IF($H865="骑将",'[4]配置系数（将领）'!Q865,IF($H865="弓将",'[5]配置系数（将领）'!Q865,"")))</f>
        <v/>
      </c>
      <c r="S865" s="208">
        <f>IF($H865="步将",'[3]配置系数（将领）'!R865,IF($H865="骑将",'[4]配置系数（将领）'!R865,IF($H865="弓将",'[5]配置系数（将领）'!R865,"")))</f>
        <v>0</v>
      </c>
      <c r="T865" s="208">
        <f>IF($H865="步将",'[3]配置系数（将领）'!S865,IF($H865="骑将",'[4]配置系数（将领）'!S865,IF($H865="弓将",'[5]配置系数（将领）'!S865,"")))</f>
        <v>0</v>
      </c>
      <c r="U865" s="208" t="str">
        <f ca="1">IF($H865="步将",'[3]配置系数（将领）'!T865,IF($H865="骑将",'[4]配置系数（将领）'!T865,IF($H865="弓将",'[5]配置系数（将领）'!T865,"")))</f>
        <v/>
      </c>
      <c r="V865" s="206">
        <f t="shared" ca="1" si="54"/>
        <v>1</v>
      </c>
      <c r="X865" s="208" t="str">
        <f ca="1">IF($H865="步将",'[3]配置系数（将领）'!W865,IF($H865="骑将",'[4]配置系数（将领）'!W865,IF($H865="弓将",'[5]配置系数（将领）'!W865,"")))</f>
        <v/>
      </c>
      <c r="Y865" s="208" t="str">
        <f ca="1">IF($H865="步将",'[3]配置系数（将领）'!X865,IF($H865="骑将",'[4]配置系数（将领）'!X865,IF($H865="弓将",'[5]配置系数（将领）'!X865,"")))</f>
        <v/>
      </c>
      <c r="Z865" s="208">
        <f>IF($H865="步将",'[3]配置系数（将领）'!Y865,IF($H865="骑将",'[4]配置系数（将领）'!Y865,IF($H865="弓将",'[5]配置系数（将领）'!Y865,"")))</f>
        <v>0</v>
      </c>
      <c r="AA865" s="208">
        <f>IF($H865="步将",'[3]配置系数（将领）'!Z865,IF($H865="骑将",'[4]配置系数（将领）'!Z865,IF($H865="弓将",'[5]配置系数（将领）'!Z865,"")))</f>
        <v>0</v>
      </c>
      <c r="AB865" s="208" t="str">
        <f ca="1">IF($H865="步将",'[3]配置系数（将领）'!AA865,IF($H865="骑将",'[4]配置系数（将领）'!AA865,IF($H865="弓将",'[5]配置系数（将领）'!AA865,"")))</f>
        <v/>
      </c>
      <c r="AC865" s="206">
        <f t="shared" ca="1" si="55"/>
        <v>1</v>
      </c>
    </row>
    <row r="866" spans="3:29" x14ac:dyDescent="0.15">
      <c r="C866" s="107">
        <v>858</v>
      </c>
      <c r="D866" s="69">
        <f>IFERROR(MATCH(C866,索引!J:J,0),D865)</f>
        <v>74</v>
      </c>
      <c r="E866" s="69">
        <f t="shared" si="52"/>
        <v>4</v>
      </c>
      <c r="F866" s="69">
        <f>INDEX(索引!$F:$F,D866,1)</f>
        <v>10067</v>
      </c>
      <c r="G866" s="69" t="str">
        <f>INDEX(索引!$E:$E,D866,1)</f>
        <v>司马懿</v>
      </c>
      <c r="H866" s="69" t="str">
        <f>INDEX(索引!$G:$G,D866,1)</f>
        <v>弓将</v>
      </c>
      <c r="J866" s="208" t="str">
        <f ca="1">IF($H866="步将",'[3]配置系数（将领）'!I866,IF($H866="骑将",'[4]配置系数（将领）'!I866,IF($H866="弓将",'[5]配置系数（将领）'!I866,"")))</f>
        <v/>
      </c>
      <c r="K866" s="208" t="str">
        <f ca="1">IF($H866="步将",'[3]配置系数（将领）'!J866,IF($H866="骑将",'[4]配置系数（将领）'!J866,IF($H866="弓将",'[5]配置系数（将领）'!J866,"")))</f>
        <v/>
      </c>
      <c r="L866" s="208">
        <f>IF($H866="步将",'[3]配置系数（将领）'!K866,IF($H866="骑将",'[4]配置系数（将领）'!K866,IF($H866="弓将",'[5]配置系数（将领）'!K866,"")))</f>
        <v>0</v>
      </c>
      <c r="M866" s="208">
        <f>IF($H866="步将",'[3]配置系数（将领）'!L866,IF($H866="骑将",'[4]配置系数（将领）'!L866,IF($H866="弓将",'[5]配置系数（将领）'!L866,"")))</f>
        <v>0</v>
      </c>
      <c r="N866" s="208" t="str">
        <f ca="1">IF($H866="步将",'[3]配置系数（将领）'!M866,IF($H866="骑将",'[4]配置系数（将领）'!M866,IF($H866="弓将",'[5]配置系数（将领）'!M866,"")))</f>
        <v/>
      </c>
      <c r="O866" s="206">
        <f t="shared" ca="1" si="53"/>
        <v>1</v>
      </c>
      <c r="Q866" s="208" t="str">
        <f ca="1">IF($H866="步将",'[3]配置系数（将领）'!P866,IF($H866="骑将",'[4]配置系数（将领）'!P866,IF($H866="弓将",'[5]配置系数（将领）'!P866,"")))</f>
        <v/>
      </c>
      <c r="R866" s="208" t="str">
        <f ca="1">IF($H866="步将",'[3]配置系数（将领）'!Q866,IF($H866="骑将",'[4]配置系数（将领）'!Q866,IF($H866="弓将",'[5]配置系数（将领）'!Q866,"")))</f>
        <v/>
      </c>
      <c r="S866" s="208">
        <f>IF($H866="步将",'[3]配置系数（将领）'!R866,IF($H866="骑将",'[4]配置系数（将领）'!R866,IF($H866="弓将",'[5]配置系数（将领）'!R866,"")))</f>
        <v>0</v>
      </c>
      <c r="T866" s="208">
        <f>IF($H866="步将",'[3]配置系数（将领）'!S866,IF($H866="骑将",'[4]配置系数（将领）'!S866,IF($H866="弓将",'[5]配置系数（将领）'!S866,"")))</f>
        <v>0</v>
      </c>
      <c r="U866" s="208" t="str">
        <f ca="1">IF($H866="步将",'[3]配置系数（将领）'!T866,IF($H866="骑将",'[4]配置系数（将领）'!T866,IF($H866="弓将",'[5]配置系数（将领）'!T866,"")))</f>
        <v/>
      </c>
      <c r="V866" s="206">
        <f t="shared" ca="1" si="54"/>
        <v>1</v>
      </c>
      <c r="X866" s="208" t="str">
        <f ca="1">IF($H866="步将",'[3]配置系数（将领）'!W866,IF($H866="骑将",'[4]配置系数（将领）'!W866,IF($H866="弓将",'[5]配置系数（将领）'!W866,"")))</f>
        <v/>
      </c>
      <c r="Y866" s="208" t="str">
        <f ca="1">IF($H866="步将",'[3]配置系数（将领）'!X866,IF($H866="骑将",'[4]配置系数（将领）'!X866,IF($H866="弓将",'[5]配置系数（将领）'!X866,"")))</f>
        <v/>
      </c>
      <c r="Z866" s="208">
        <f>IF($H866="步将",'[3]配置系数（将领）'!Y866,IF($H866="骑将",'[4]配置系数（将领）'!Y866,IF($H866="弓将",'[5]配置系数（将领）'!Y866,"")))</f>
        <v>0</v>
      </c>
      <c r="AA866" s="208">
        <f>IF($H866="步将",'[3]配置系数（将领）'!Z866,IF($H866="骑将",'[4]配置系数（将领）'!Z866,IF($H866="弓将",'[5]配置系数（将领）'!Z866,"")))</f>
        <v>0</v>
      </c>
      <c r="AB866" s="208" t="str">
        <f ca="1">IF($H866="步将",'[3]配置系数（将领）'!AA866,IF($H866="骑将",'[4]配置系数（将领）'!AA866,IF($H866="弓将",'[5]配置系数（将领）'!AA866,"")))</f>
        <v/>
      </c>
      <c r="AC866" s="206">
        <f t="shared" ca="1" si="55"/>
        <v>1</v>
      </c>
    </row>
    <row r="867" spans="3:29" x14ac:dyDescent="0.15">
      <c r="C867" s="107">
        <v>859</v>
      </c>
      <c r="D867" s="69">
        <f>IFERROR(MATCH(C867,索引!J:J,0),D866)</f>
        <v>74</v>
      </c>
      <c r="E867" s="69">
        <f t="shared" si="52"/>
        <v>5</v>
      </c>
      <c r="F867" s="69">
        <f>INDEX(索引!$F:$F,D867,1)</f>
        <v>10067</v>
      </c>
      <c r="G867" s="69" t="str">
        <f>INDEX(索引!$E:$E,D867,1)</f>
        <v>司马懿</v>
      </c>
      <c r="H867" s="69" t="str">
        <f>INDEX(索引!$G:$G,D867,1)</f>
        <v>弓将</v>
      </c>
      <c r="J867" s="208" t="str">
        <f ca="1">IF($H867="步将",'[3]配置系数（将领）'!I867,IF($H867="骑将",'[4]配置系数（将领）'!I867,IF($H867="弓将",'[5]配置系数（将领）'!I867,"")))</f>
        <v/>
      </c>
      <c r="K867" s="208" t="str">
        <f ca="1">IF($H867="步将",'[3]配置系数（将领）'!J867,IF($H867="骑将",'[4]配置系数（将领）'!J867,IF($H867="弓将",'[5]配置系数（将领）'!J867,"")))</f>
        <v/>
      </c>
      <c r="L867" s="208">
        <f>IF($H867="步将",'[3]配置系数（将领）'!K867,IF($H867="骑将",'[4]配置系数（将领）'!K867,IF($H867="弓将",'[5]配置系数（将领）'!K867,"")))</f>
        <v>0</v>
      </c>
      <c r="M867" s="208">
        <f>IF($H867="步将",'[3]配置系数（将领）'!L867,IF($H867="骑将",'[4]配置系数（将领）'!L867,IF($H867="弓将",'[5]配置系数（将领）'!L867,"")))</f>
        <v>0</v>
      </c>
      <c r="N867" s="208" t="str">
        <f ca="1">IF($H867="步将",'[3]配置系数（将领）'!M867,IF($H867="骑将",'[4]配置系数（将领）'!M867,IF($H867="弓将",'[5]配置系数（将领）'!M867,"")))</f>
        <v/>
      </c>
      <c r="O867" s="206">
        <f t="shared" ca="1" si="53"/>
        <v>1</v>
      </c>
      <c r="Q867" s="208" t="str">
        <f ca="1">IF($H867="步将",'[3]配置系数（将领）'!P867,IF($H867="骑将",'[4]配置系数（将领）'!P867,IF($H867="弓将",'[5]配置系数（将领）'!P867,"")))</f>
        <v/>
      </c>
      <c r="R867" s="208" t="str">
        <f ca="1">IF($H867="步将",'[3]配置系数（将领）'!Q867,IF($H867="骑将",'[4]配置系数（将领）'!Q867,IF($H867="弓将",'[5]配置系数（将领）'!Q867,"")))</f>
        <v/>
      </c>
      <c r="S867" s="208">
        <f>IF($H867="步将",'[3]配置系数（将领）'!R867,IF($H867="骑将",'[4]配置系数（将领）'!R867,IF($H867="弓将",'[5]配置系数（将领）'!R867,"")))</f>
        <v>0</v>
      </c>
      <c r="T867" s="208">
        <f>IF($H867="步将",'[3]配置系数（将领）'!S867,IF($H867="骑将",'[4]配置系数（将领）'!S867,IF($H867="弓将",'[5]配置系数（将领）'!S867,"")))</f>
        <v>0</v>
      </c>
      <c r="U867" s="208" t="str">
        <f ca="1">IF($H867="步将",'[3]配置系数（将领）'!T867,IF($H867="骑将",'[4]配置系数（将领）'!T867,IF($H867="弓将",'[5]配置系数（将领）'!T867,"")))</f>
        <v/>
      </c>
      <c r="V867" s="206">
        <f t="shared" ca="1" si="54"/>
        <v>1</v>
      </c>
      <c r="X867" s="208" t="str">
        <f ca="1">IF($H867="步将",'[3]配置系数（将领）'!W867,IF($H867="骑将",'[4]配置系数（将领）'!W867,IF($H867="弓将",'[5]配置系数（将领）'!W867,"")))</f>
        <v/>
      </c>
      <c r="Y867" s="208" t="str">
        <f ca="1">IF($H867="步将",'[3]配置系数（将领）'!X867,IF($H867="骑将",'[4]配置系数（将领）'!X867,IF($H867="弓将",'[5]配置系数（将领）'!X867,"")))</f>
        <v/>
      </c>
      <c r="Z867" s="208">
        <f>IF($H867="步将",'[3]配置系数（将领）'!Y867,IF($H867="骑将",'[4]配置系数（将领）'!Y867,IF($H867="弓将",'[5]配置系数（将领）'!Y867,"")))</f>
        <v>0</v>
      </c>
      <c r="AA867" s="208">
        <f>IF($H867="步将",'[3]配置系数（将领）'!Z867,IF($H867="骑将",'[4]配置系数（将领）'!Z867,IF($H867="弓将",'[5]配置系数（将领）'!Z867,"")))</f>
        <v>0</v>
      </c>
      <c r="AB867" s="208" t="str">
        <f ca="1">IF($H867="步将",'[3]配置系数（将领）'!AA867,IF($H867="骑将",'[4]配置系数（将领）'!AA867,IF($H867="弓将",'[5]配置系数（将领）'!AA867,"")))</f>
        <v/>
      </c>
      <c r="AC867" s="206">
        <f t="shared" ca="1" si="55"/>
        <v>1</v>
      </c>
    </row>
    <row r="868" spans="3:29" x14ac:dyDescent="0.15">
      <c r="C868" s="107">
        <v>860</v>
      </c>
      <c r="D868" s="69">
        <f>IFERROR(MATCH(C868,索引!J:J,0),D867)</f>
        <v>74</v>
      </c>
      <c r="E868" s="69">
        <f t="shared" si="52"/>
        <v>6</v>
      </c>
      <c r="F868" s="69">
        <f>INDEX(索引!$F:$F,D868,1)</f>
        <v>10067</v>
      </c>
      <c r="G868" s="69" t="str">
        <f>INDEX(索引!$E:$E,D868,1)</f>
        <v>司马懿</v>
      </c>
      <c r="H868" s="69" t="str">
        <f>INDEX(索引!$G:$G,D868,1)</f>
        <v>弓将</v>
      </c>
      <c r="J868" s="208" t="str">
        <f ca="1">IF($H868="步将",'[3]配置系数（将领）'!I868,IF($H868="骑将",'[4]配置系数（将领）'!I868,IF($H868="弓将",'[5]配置系数（将领）'!I868,"")))</f>
        <v/>
      </c>
      <c r="K868" s="208" t="str">
        <f ca="1">IF($H868="步将",'[3]配置系数（将领）'!J868,IF($H868="骑将",'[4]配置系数（将领）'!J868,IF($H868="弓将",'[5]配置系数（将领）'!J868,"")))</f>
        <v/>
      </c>
      <c r="L868" s="208">
        <f>IF($H868="步将",'[3]配置系数（将领）'!K868,IF($H868="骑将",'[4]配置系数（将领）'!K868,IF($H868="弓将",'[5]配置系数（将领）'!K868,"")))</f>
        <v>0</v>
      </c>
      <c r="M868" s="208">
        <f>IF($H868="步将",'[3]配置系数（将领）'!L868,IF($H868="骑将",'[4]配置系数（将领）'!L868,IF($H868="弓将",'[5]配置系数（将领）'!L868,"")))</f>
        <v>0</v>
      </c>
      <c r="N868" s="208" t="str">
        <f ca="1">IF($H868="步将",'[3]配置系数（将领）'!M868,IF($H868="骑将",'[4]配置系数（将领）'!M868,IF($H868="弓将",'[5]配置系数（将领）'!M868,"")))</f>
        <v/>
      </c>
      <c r="O868" s="206">
        <f t="shared" ca="1" si="53"/>
        <v>1</v>
      </c>
      <c r="Q868" s="208" t="str">
        <f ca="1">IF($H868="步将",'[3]配置系数（将领）'!P868,IF($H868="骑将",'[4]配置系数（将领）'!P868,IF($H868="弓将",'[5]配置系数（将领）'!P868,"")))</f>
        <v/>
      </c>
      <c r="R868" s="208" t="str">
        <f ca="1">IF($H868="步将",'[3]配置系数（将领）'!Q868,IF($H868="骑将",'[4]配置系数（将领）'!Q868,IF($H868="弓将",'[5]配置系数（将领）'!Q868,"")))</f>
        <v/>
      </c>
      <c r="S868" s="208">
        <f>IF($H868="步将",'[3]配置系数（将领）'!R868,IF($H868="骑将",'[4]配置系数（将领）'!R868,IF($H868="弓将",'[5]配置系数（将领）'!R868,"")))</f>
        <v>0</v>
      </c>
      <c r="T868" s="208">
        <f>IF($H868="步将",'[3]配置系数（将领）'!S868,IF($H868="骑将",'[4]配置系数（将领）'!S868,IF($H868="弓将",'[5]配置系数（将领）'!S868,"")))</f>
        <v>0</v>
      </c>
      <c r="U868" s="208" t="str">
        <f ca="1">IF($H868="步将",'[3]配置系数（将领）'!T868,IF($H868="骑将",'[4]配置系数（将领）'!T868,IF($H868="弓将",'[5]配置系数（将领）'!T868,"")))</f>
        <v/>
      </c>
      <c r="V868" s="206">
        <f t="shared" ca="1" si="54"/>
        <v>1</v>
      </c>
      <c r="X868" s="208" t="str">
        <f ca="1">IF($H868="步将",'[3]配置系数（将领）'!W868,IF($H868="骑将",'[4]配置系数（将领）'!W868,IF($H868="弓将",'[5]配置系数（将领）'!W868,"")))</f>
        <v/>
      </c>
      <c r="Y868" s="208" t="str">
        <f ca="1">IF($H868="步将",'[3]配置系数（将领）'!X868,IF($H868="骑将",'[4]配置系数（将领）'!X868,IF($H868="弓将",'[5]配置系数（将领）'!X868,"")))</f>
        <v/>
      </c>
      <c r="Z868" s="208">
        <f>IF($H868="步将",'[3]配置系数（将领）'!Y868,IF($H868="骑将",'[4]配置系数（将领）'!Y868,IF($H868="弓将",'[5]配置系数（将领）'!Y868,"")))</f>
        <v>0</v>
      </c>
      <c r="AA868" s="208">
        <f>IF($H868="步将",'[3]配置系数（将领）'!Z868,IF($H868="骑将",'[4]配置系数（将领）'!Z868,IF($H868="弓将",'[5]配置系数（将领）'!Z868,"")))</f>
        <v>0</v>
      </c>
      <c r="AB868" s="208" t="str">
        <f ca="1">IF($H868="步将",'[3]配置系数（将领）'!AA868,IF($H868="骑将",'[4]配置系数（将领）'!AA868,IF($H868="弓将",'[5]配置系数（将领）'!AA868,"")))</f>
        <v/>
      </c>
      <c r="AC868" s="206">
        <f t="shared" ca="1" si="55"/>
        <v>1</v>
      </c>
    </row>
    <row r="869" spans="3:29" x14ac:dyDescent="0.15">
      <c r="C869" s="107">
        <v>861</v>
      </c>
      <c r="D869" s="69">
        <f>IFERROR(MATCH(C869,索引!J:J,0),D868)</f>
        <v>74</v>
      </c>
      <c r="E869" s="69">
        <f t="shared" si="52"/>
        <v>7</v>
      </c>
      <c r="F869" s="69">
        <f>INDEX(索引!$F:$F,D869,1)</f>
        <v>10067</v>
      </c>
      <c r="G869" s="69" t="str">
        <f>INDEX(索引!$E:$E,D869,1)</f>
        <v>司马懿</v>
      </c>
      <c r="H869" s="69" t="str">
        <f>INDEX(索引!$G:$G,D869,1)</f>
        <v>弓将</v>
      </c>
      <c r="J869" s="208" t="str">
        <f ca="1">IF($H869="步将",'[3]配置系数（将领）'!I869,IF($H869="骑将",'[4]配置系数（将领）'!I869,IF($H869="弓将",'[5]配置系数（将领）'!I869,"")))</f>
        <v/>
      </c>
      <c r="K869" s="208" t="str">
        <f ca="1">IF($H869="步将",'[3]配置系数（将领）'!J869,IF($H869="骑将",'[4]配置系数（将领）'!J869,IF($H869="弓将",'[5]配置系数（将领）'!J869,"")))</f>
        <v/>
      </c>
      <c r="L869" s="208">
        <f>IF($H869="步将",'[3]配置系数（将领）'!K869,IF($H869="骑将",'[4]配置系数（将领）'!K869,IF($H869="弓将",'[5]配置系数（将领）'!K869,"")))</f>
        <v>0</v>
      </c>
      <c r="M869" s="208">
        <f>IF($H869="步将",'[3]配置系数（将领）'!L869,IF($H869="骑将",'[4]配置系数（将领）'!L869,IF($H869="弓将",'[5]配置系数（将领）'!L869,"")))</f>
        <v>0</v>
      </c>
      <c r="N869" s="208" t="str">
        <f ca="1">IF($H869="步将",'[3]配置系数（将领）'!M869,IF($H869="骑将",'[4]配置系数（将领）'!M869,IF($H869="弓将",'[5]配置系数（将领）'!M869,"")))</f>
        <v/>
      </c>
      <c r="O869" s="206">
        <f t="shared" ca="1" si="53"/>
        <v>1</v>
      </c>
      <c r="Q869" s="208" t="str">
        <f ca="1">IF($H869="步将",'[3]配置系数（将领）'!P869,IF($H869="骑将",'[4]配置系数（将领）'!P869,IF($H869="弓将",'[5]配置系数（将领）'!P869,"")))</f>
        <v/>
      </c>
      <c r="R869" s="208" t="str">
        <f ca="1">IF($H869="步将",'[3]配置系数（将领）'!Q869,IF($H869="骑将",'[4]配置系数（将领）'!Q869,IF($H869="弓将",'[5]配置系数（将领）'!Q869,"")))</f>
        <v/>
      </c>
      <c r="S869" s="208">
        <f>IF($H869="步将",'[3]配置系数（将领）'!R869,IF($H869="骑将",'[4]配置系数（将领）'!R869,IF($H869="弓将",'[5]配置系数（将领）'!R869,"")))</f>
        <v>0</v>
      </c>
      <c r="T869" s="208">
        <f>IF($H869="步将",'[3]配置系数（将领）'!S869,IF($H869="骑将",'[4]配置系数（将领）'!S869,IF($H869="弓将",'[5]配置系数（将领）'!S869,"")))</f>
        <v>0</v>
      </c>
      <c r="U869" s="208" t="str">
        <f ca="1">IF($H869="步将",'[3]配置系数（将领）'!T869,IF($H869="骑将",'[4]配置系数（将领）'!T869,IF($H869="弓将",'[5]配置系数（将领）'!T869,"")))</f>
        <v/>
      </c>
      <c r="V869" s="206">
        <f t="shared" ca="1" si="54"/>
        <v>1</v>
      </c>
      <c r="X869" s="208" t="str">
        <f ca="1">IF($H869="步将",'[3]配置系数（将领）'!W869,IF($H869="骑将",'[4]配置系数（将领）'!W869,IF($H869="弓将",'[5]配置系数（将领）'!W869,"")))</f>
        <v/>
      </c>
      <c r="Y869" s="208" t="str">
        <f ca="1">IF($H869="步将",'[3]配置系数（将领）'!X869,IF($H869="骑将",'[4]配置系数（将领）'!X869,IF($H869="弓将",'[5]配置系数（将领）'!X869,"")))</f>
        <v/>
      </c>
      <c r="Z869" s="208">
        <f>IF($H869="步将",'[3]配置系数（将领）'!Y869,IF($H869="骑将",'[4]配置系数（将领）'!Y869,IF($H869="弓将",'[5]配置系数（将领）'!Y869,"")))</f>
        <v>0</v>
      </c>
      <c r="AA869" s="208">
        <f>IF($H869="步将",'[3]配置系数（将领）'!Z869,IF($H869="骑将",'[4]配置系数（将领）'!Z869,IF($H869="弓将",'[5]配置系数（将领）'!Z869,"")))</f>
        <v>0</v>
      </c>
      <c r="AB869" s="208" t="str">
        <f ca="1">IF($H869="步将",'[3]配置系数（将领）'!AA869,IF($H869="骑将",'[4]配置系数（将领）'!AA869,IF($H869="弓将",'[5]配置系数（将领）'!AA869,"")))</f>
        <v/>
      </c>
      <c r="AC869" s="206">
        <f t="shared" ca="1" si="55"/>
        <v>1</v>
      </c>
    </row>
    <row r="870" spans="3:29" x14ac:dyDescent="0.15">
      <c r="C870" s="107">
        <v>862</v>
      </c>
      <c r="D870" s="69">
        <f>IFERROR(MATCH(C870,索引!J:J,0),D869)</f>
        <v>74</v>
      </c>
      <c r="E870" s="69">
        <f t="shared" si="52"/>
        <v>8</v>
      </c>
      <c r="F870" s="69">
        <f>INDEX(索引!$F:$F,D870,1)</f>
        <v>10067</v>
      </c>
      <c r="G870" s="69" t="str">
        <f>INDEX(索引!$E:$E,D870,1)</f>
        <v>司马懿</v>
      </c>
      <c r="H870" s="69" t="str">
        <f>INDEX(索引!$G:$G,D870,1)</f>
        <v>弓将</v>
      </c>
      <c r="J870" s="208" t="str">
        <f ca="1">IF($H870="步将",'[3]配置系数（将领）'!I870,IF($H870="骑将",'[4]配置系数（将领）'!I870,IF($H870="弓将",'[5]配置系数（将领）'!I870,"")))</f>
        <v/>
      </c>
      <c r="K870" s="208" t="str">
        <f ca="1">IF($H870="步将",'[3]配置系数（将领）'!J870,IF($H870="骑将",'[4]配置系数（将领）'!J870,IF($H870="弓将",'[5]配置系数（将领）'!J870,"")))</f>
        <v/>
      </c>
      <c r="L870" s="208">
        <f>IF($H870="步将",'[3]配置系数（将领）'!K870,IF($H870="骑将",'[4]配置系数（将领）'!K870,IF($H870="弓将",'[5]配置系数（将领）'!K870,"")))</f>
        <v>0</v>
      </c>
      <c r="M870" s="208">
        <f>IF($H870="步将",'[3]配置系数（将领）'!L870,IF($H870="骑将",'[4]配置系数（将领）'!L870,IF($H870="弓将",'[5]配置系数（将领）'!L870,"")))</f>
        <v>0</v>
      </c>
      <c r="N870" s="208" t="str">
        <f ca="1">IF($H870="步将",'[3]配置系数（将领）'!M870,IF($H870="骑将",'[4]配置系数（将领）'!M870,IF($H870="弓将",'[5]配置系数（将领）'!M870,"")))</f>
        <v/>
      </c>
      <c r="O870" s="206">
        <f t="shared" ca="1" si="53"/>
        <v>1</v>
      </c>
      <c r="Q870" s="208" t="str">
        <f ca="1">IF($H870="步将",'[3]配置系数（将领）'!P870,IF($H870="骑将",'[4]配置系数（将领）'!P870,IF($H870="弓将",'[5]配置系数（将领）'!P870,"")))</f>
        <v/>
      </c>
      <c r="R870" s="208" t="str">
        <f ca="1">IF($H870="步将",'[3]配置系数（将领）'!Q870,IF($H870="骑将",'[4]配置系数（将领）'!Q870,IF($H870="弓将",'[5]配置系数（将领）'!Q870,"")))</f>
        <v/>
      </c>
      <c r="S870" s="208">
        <f>IF($H870="步将",'[3]配置系数（将领）'!R870,IF($H870="骑将",'[4]配置系数（将领）'!R870,IF($H870="弓将",'[5]配置系数（将领）'!R870,"")))</f>
        <v>0</v>
      </c>
      <c r="T870" s="208">
        <f>IF($H870="步将",'[3]配置系数（将领）'!S870,IF($H870="骑将",'[4]配置系数（将领）'!S870,IF($H870="弓将",'[5]配置系数（将领）'!S870,"")))</f>
        <v>0</v>
      </c>
      <c r="U870" s="208" t="str">
        <f ca="1">IF($H870="步将",'[3]配置系数（将领）'!T870,IF($H870="骑将",'[4]配置系数（将领）'!T870,IF($H870="弓将",'[5]配置系数（将领）'!T870,"")))</f>
        <v/>
      </c>
      <c r="V870" s="206">
        <f t="shared" ca="1" si="54"/>
        <v>1</v>
      </c>
      <c r="X870" s="208" t="str">
        <f ca="1">IF($H870="步将",'[3]配置系数（将领）'!W870,IF($H870="骑将",'[4]配置系数（将领）'!W870,IF($H870="弓将",'[5]配置系数（将领）'!W870,"")))</f>
        <v/>
      </c>
      <c r="Y870" s="208" t="str">
        <f ca="1">IF($H870="步将",'[3]配置系数（将领）'!X870,IF($H870="骑将",'[4]配置系数（将领）'!X870,IF($H870="弓将",'[5]配置系数（将领）'!X870,"")))</f>
        <v/>
      </c>
      <c r="Z870" s="208">
        <f>IF($H870="步将",'[3]配置系数（将领）'!Y870,IF($H870="骑将",'[4]配置系数（将领）'!Y870,IF($H870="弓将",'[5]配置系数（将领）'!Y870,"")))</f>
        <v>0</v>
      </c>
      <c r="AA870" s="208">
        <f>IF($H870="步将",'[3]配置系数（将领）'!Z870,IF($H870="骑将",'[4]配置系数（将领）'!Z870,IF($H870="弓将",'[5]配置系数（将领）'!Z870,"")))</f>
        <v>0</v>
      </c>
      <c r="AB870" s="208" t="str">
        <f ca="1">IF($H870="步将",'[3]配置系数（将领）'!AA870,IF($H870="骑将",'[4]配置系数（将领）'!AA870,IF($H870="弓将",'[5]配置系数（将领）'!AA870,"")))</f>
        <v/>
      </c>
      <c r="AC870" s="206">
        <f t="shared" ca="1" si="55"/>
        <v>1</v>
      </c>
    </row>
    <row r="871" spans="3:29" x14ac:dyDescent="0.15">
      <c r="C871" s="107">
        <v>863</v>
      </c>
      <c r="D871" s="69">
        <f>IFERROR(MATCH(C871,索引!J:J,0),D870)</f>
        <v>74</v>
      </c>
      <c r="E871" s="69">
        <f t="shared" si="52"/>
        <v>9</v>
      </c>
      <c r="F871" s="69">
        <f>INDEX(索引!$F:$F,D871,1)</f>
        <v>10067</v>
      </c>
      <c r="G871" s="69" t="str">
        <f>INDEX(索引!$E:$E,D871,1)</f>
        <v>司马懿</v>
      </c>
      <c r="H871" s="69" t="str">
        <f>INDEX(索引!$G:$G,D871,1)</f>
        <v>弓将</v>
      </c>
      <c r="J871" s="208" t="str">
        <f ca="1">IF($H871="步将",'[3]配置系数（将领）'!I871,IF($H871="骑将",'[4]配置系数（将领）'!I871,IF($H871="弓将",'[5]配置系数（将领）'!I871,"")))</f>
        <v/>
      </c>
      <c r="K871" s="208" t="str">
        <f ca="1">IF($H871="步将",'[3]配置系数（将领）'!J871,IF($H871="骑将",'[4]配置系数（将领）'!J871,IF($H871="弓将",'[5]配置系数（将领）'!J871,"")))</f>
        <v/>
      </c>
      <c r="L871" s="208">
        <f>IF($H871="步将",'[3]配置系数（将领）'!K871,IF($H871="骑将",'[4]配置系数（将领）'!K871,IF($H871="弓将",'[5]配置系数（将领）'!K871,"")))</f>
        <v>0</v>
      </c>
      <c r="M871" s="208">
        <f>IF($H871="步将",'[3]配置系数（将领）'!L871,IF($H871="骑将",'[4]配置系数（将领）'!L871,IF($H871="弓将",'[5]配置系数（将领）'!L871,"")))</f>
        <v>0</v>
      </c>
      <c r="N871" s="208" t="str">
        <f ca="1">IF($H871="步将",'[3]配置系数（将领）'!M871,IF($H871="骑将",'[4]配置系数（将领）'!M871,IF($H871="弓将",'[5]配置系数（将领）'!M871,"")))</f>
        <v/>
      </c>
      <c r="O871" s="206">
        <f t="shared" ca="1" si="53"/>
        <v>1</v>
      </c>
      <c r="Q871" s="208" t="str">
        <f ca="1">IF($H871="步将",'[3]配置系数（将领）'!P871,IF($H871="骑将",'[4]配置系数（将领）'!P871,IF($H871="弓将",'[5]配置系数（将领）'!P871,"")))</f>
        <v/>
      </c>
      <c r="R871" s="208" t="str">
        <f ca="1">IF($H871="步将",'[3]配置系数（将领）'!Q871,IF($H871="骑将",'[4]配置系数（将领）'!Q871,IF($H871="弓将",'[5]配置系数（将领）'!Q871,"")))</f>
        <v/>
      </c>
      <c r="S871" s="208">
        <f>IF($H871="步将",'[3]配置系数（将领）'!R871,IF($H871="骑将",'[4]配置系数（将领）'!R871,IF($H871="弓将",'[5]配置系数（将领）'!R871,"")))</f>
        <v>0</v>
      </c>
      <c r="T871" s="208">
        <f>IF($H871="步将",'[3]配置系数（将领）'!S871,IF($H871="骑将",'[4]配置系数（将领）'!S871,IF($H871="弓将",'[5]配置系数（将领）'!S871,"")))</f>
        <v>0</v>
      </c>
      <c r="U871" s="208" t="str">
        <f ca="1">IF($H871="步将",'[3]配置系数（将领）'!T871,IF($H871="骑将",'[4]配置系数（将领）'!T871,IF($H871="弓将",'[5]配置系数（将领）'!T871,"")))</f>
        <v/>
      </c>
      <c r="V871" s="206">
        <f t="shared" ca="1" si="54"/>
        <v>1</v>
      </c>
      <c r="X871" s="208" t="str">
        <f ca="1">IF($H871="步将",'[3]配置系数（将领）'!W871,IF($H871="骑将",'[4]配置系数（将领）'!W871,IF($H871="弓将",'[5]配置系数（将领）'!W871,"")))</f>
        <v/>
      </c>
      <c r="Y871" s="208" t="str">
        <f ca="1">IF($H871="步将",'[3]配置系数（将领）'!X871,IF($H871="骑将",'[4]配置系数（将领）'!X871,IF($H871="弓将",'[5]配置系数（将领）'!X871,"")))</f>
        <v/>
      </c>
      <c r="Z871" s="208">
        <f>IF($H871="步将",'[3]配置系数（将领）'!Y871,IF($H871="骑将",'[4]配置系数（将领）'!Y871,IF($H871="弓将",'[5]配置系数（将领）'!Y871,"")))</f>
        <v>0</v>
      </c>
      <c r="AA871" s="208">
        <f>IF($H871="步将",'[3]配置系数（将领）'!Z871,IF($H871="骑将",'[4]配置系数（将领）'!Z871,IF($H871="弓将",'[5]配置系数（将领）'!Z871,"")))</f>
        <v>0</v>
      </c>
      <c r="AB871" s="208" t="str">
        <f ca="1">IF($H871="步将",'[3]配置系数（将领）'!AA871,IF($H871="骑将",'[4]配置系数（将领）'!AA871,IF($H871="弓将",'[5]配置系数（将领）'!AA871,"")))</f>
        <v/>
      </c>
      <c r="AC871" s="206">
        <f t="shared" ca="1" si="55"/>
        <v>1</v>
      </c>
    </row>
    <row r="872" spans="3:29" x14ac:dyDescent="0.15">
      <c r="C872" s="107">
        <v>864</v>
      </c>
      <c r="D872" s="69">
        <f>IFERROR(MATCH(C872,索引!J:J,0),D871)</f>
        <v>74</v>
      </c>
      <c r="E872" s="69">
        <f t="shared" si="52"/>
        <v>10</v>
      </c>
      <c r="F872" s="69">
        <f>INDEX(索引!$F:$F,D872,1)</f>
        <v>10067</v>
      </c>
      <c r="G872" s="69" t="str">
        <f>INDEX(索引!$E:$E,D872,1)</f>
        <v>司马懿</v>
      </c>
      <c r="H872" s="69" t="str">
        <f>INDEX(索引!$G:$G,D872,1)</f>
        <v>弓将</v>
      </c>
      <c r="J872" s="208" t="str">
        <f ca="1">IF($H872="步将",'[3]配置系数（将领）'!I872,IF($H872="骑将",'[4]配置系数（将领）'!I872,IF($H872="弓将",'[5]配置系数（将领）'!I872,"")))</f>
        <v/>
      </c>
      <c r="K872" s="208" t="str">
        <f ca="1">IF($H872="步将",'[3]配置系数（将领）'!J872,IF($H872="骑将",'[4]配置系数（将领）'!J872,IF($H872="弓将",'[5]配置系数（将领）'!J872,"")))</f>
        <v/>
      </c>
      <c r="L872" s="208">
        <f>IF($H872="步将",'[3]配置系数（将领）'!K872,IF($H872="骑将",'[4]配置系数（将领）'!K872,IF($H872="弓将",'[5]配置系数（将领）'!K872,"")))</f>
        <v>0</v>
      </c>
      <c r="M872" s="208">
        <f>IF($H872="步将",'[3]配置系数（将领）'!L872,IF($H872="骑将",'[4]配置系数（将领）'!L872,IF($H872="弓将",'[5]配置系数（将领）'!L872,"")))</f>
        <v>0</v>
      </c>
      <c r="N872" s="208" t="str">
        <f ca="1">IF($H872="步将",'[3]配置系数（将领）'!M872,IF($H872="骑将",'[4]配置系数（将领）'!M872,IF($H872="弓将",'[5]配置系数（将领）'!M872,"")))</f>
        <v/>
      </c>
      <c r="O872" s="206">
        <f t="shared" ca="1" si="53"/>
        <v>1</v>
      </c>
      <c r="Q872" s="208" t="str">
        <f ca="1">IF($H872="步将",'[3]配置系数（将领）'!P872,IF($H872="骑将",'[4]配置系数（将领）'!P872,IF($H872="弓将",'[5]配置系数（将领）'!P872,"")))</f>
        <v/>
      </c>
      <c r="R872" s="208" t="str">
        <f ca="1">IF($H872="步将",'[3]配置系数（将领）'!Q872,IF($H872="骑将",'[4]配置系数（将领）'!Q872,IF($H872="弓将",'[5]配置系数（将领）'!Q872,"")))</f>
        <v/>
      </c>
      <c r="S872" s="208">
        <f>IF($H872="步将",'[3]配置系数（将领）'!R872,IF($H872="骑将",'[4]配置系数（将领）'!R872,IF($H872="弓将",'[5]配置系数（将领）'!R872,"")))</f>
        <v>0</v>
      </c>
      <c r="T872" s="208">
        <f>IF($H872="步将",'[3]配置系数（将领）'!S872,IF($H872="骑将",'[4]配置系数（将领）'!S872,IF($H872="弓将",'[5]配置系数（将领）'!S872,"")))</f>
        <v>0</v>
      </c>
      <c r="U872" s="208" t="str">
        <f ca="1">IF($H872="步将",'[3]配置系数（将领）'!T872,IF($H872="骑将",'[4]配置系数（将领）'!T872,IF($H872="弓将",'[5]配置系数（将领）'!T872,"")))</f>
        <v/>
      </c>
      <c r="V872" s="206">
        <f t="shared" ca="1" si="54"/>
        <v>1</v>
      </c>
      <c r="X872" s="208" t="str">
        <f ca="1">IF($H872="步将",'[3]配置系数（将领）'!W872,IF($H872="骑将",'[4]配置系数（将领）'!W872,IF($H872="弓将",'[5]配置系数（将领）'!W872,"")))</f>
        <v/>
      </c>
      <c r="Y872" s="208" t="str">
        <f ca="1">IF($H872="步将",'[3]配置系数（将领）'!X872,IF($H872="骑将",'[4]配置系数（将领）'!X872,IF($H872="弓将",'[5]配置系数（将领）'!X872,"")))</f>
        <v/>
      </c>
      <c r="Z872" s="208">
        <f>IF($H872="步将",'[3]配置系数（将领）'!Y872,IF($H872="骑将",'[4]配置系数（将领）'!Y872,IF($H872="弓将",'[5]配置系数（将领）'!Y872,"")))</f>
        <v>0</v>
      </c>
      <c r="AA872" s="208">
        <f>IF($H872="步将",'[3]配置系数（将领）'!Z872,IF($H872="骑将",'[4]配置系数（将领）'!Z872,IF($H872="弓将",'[5]配置系数（将领）'!Z872,"")))</f>
        <v>0</v>
      </c>
      <c r="AB872" s="208" t="str">
        <f ca="1">IF($H872="步将",'[3]配置系数（将领）'!AA872,IF($H872="骑将",'[4]配置系数（将领）'!AA872,IF($H872="弓将",'[5]配置系数（将领）'!AA872,"")))</f>
        <v/>
      </c>
      <c r="AC872" s="206">
        <f t="shared" ca="1" si="55"/>
        <v>1</v>
      </c>
    </row>
    <row r="873" spans="3:29" x14ac:dyDescent="0.15">
      <c r="C873" s="107">
        <v>865</v>
      </c>
      <c r="D873" s="69">
        <f>IFERROR(MATCH(C873,索引!J:J,0),D872)</f>
        <v>74</v>
      </c>
      <c r="E873" s="69">
        <f t="shared" si="52"/>
        <v>11</v>
      </c>
      <c r="F873" s="69">
        <f>INDEX(索引!$F:$F,D873,1)</f>
        <v>10067</v>
      </c>
      <c r="G873" s="69" t="str">
        <f>INDEX(索引!$E:$E,D873,1)</f>
        <v>司马懿</v>
      </c>
      <c r="H873" s="69" t="str">
        <f>INDEX(索引!$G:$G,D873,1)</f>
        <v>弓将</v>
      </c>
      <c r="J873" s="208" t="str">
        <f ca="1">IF($H873="步将",'[3]配置系数（将领）'!I873,IF($H873="骑将",'[4]配置系数（将领）'!I873,IF($H873="弓将",'[5]配置系数（将领）'!I873,"")))</f>
        <v/>
      </c>
      <c r="K873" s="208" t="str">
        <f ca="1">IF($H873="步将",'[3]配置系数（将领）'!J873,IF($H873="骑将",'[4]配置系数（将领）'!J873,IF($H873="弓将",'[5]配置系数（将领）'!J873,"")))</f>
        <v/>
      </c>
      <c r="L873" s="208">
        <f>IF($H873="步将",'[3]配置系数（将领）'!K873,IF($H873="骑将",'[4]配置系数（将领）'!K873,IF($H873="弓将",'[5]配置系数（将领）'!K873,"")))</f>
        <v>0</v>
      </c>
      <c r="M873" s="208">
        <f>IF($H873="步将",'[3]配置系数（将领）'!L873,IF($H873="骑将",'[4]配置系数（将领）'!L873,IF($H873="弓将",'[5]配置系数（将领）'!L873,"")))</f>
        <v>0</v>
      </c>
      <c r="N873" s="208" t="str">
        <f ca="1">IF($H873="步将",'[3]配置系数（将领）'!M873,IF($H873="骑将",'[4]配置系数（将领）'!M873,IF($H873="弓将",'[5]配置系数（将领）'!M873,"")))</f>
        <v/>
      </c>
      <c r="O873" s="206">
        <f t="shared" ca="1" si="53"/>
        <v>1</v>
      </c>
      <c r="Q873" s="208" t="str">
        <f ca="1">IF($H873="步将",'[3]配置系数（将领）'!P873,IF($H873="骑将",'[4]配置系数（将领）'!P873,IF($H873="弓将",'[5]配置系数（将领）'!P873,"")))</f>
        <v/>
      </c>
      <c r="R873" s="208" t="str">
        <f ca="1">IF($H873="步将",'[3]配置系数（将领）'!Q873,IF($H873="骑将",'[4]配置系数（将领）'!Q873,IF($H873="弓将",'[5]配置系数（将领）'!Q873,"")))</f>
        <v/>
      </c>
      <c r="S873" s="208">
        <f>IF($H873="步将",'[3]配置系数（将领）'!R873,IF($H873="骑将",'[4]配置系数（将领）'!R873,IF($H873="弓将",'[5]配置系数（将领）'!R873,"")))</f>
        <v>0</v>
      </c>
      <c r="T873" s="208">
        <f>IF($H873="步将",'[3]配置系数（将领）'!S873,IF($H873="骑将",'[4]配置系数（将领）'!S873,IF($H873="弓将",'[5]配置系数（将领）'!S873,"")))</f>
        <v>0</v>
      </c>
      <c r="U873" s="208" t="str">
        <f ca="1">IF($H873="步将",'[3]配置系数（将领）'!T873,IF($H873="骑将",'[4]配置系数（将领）'!T873,IF($H873="弓将",'[5]配置系数（将领）'!T873,"")))</f>
        <v/>
      </c>
      <c r="V873" s="206">
        <f t="shared" ca="1" si="54"/>
        <v>1</v>
      </c>
      <c r="X873" s="208" t="str">
        <f ca="1">IF($H873="步将",'[3]配置系数（将领）'!W873,IF($H873="骑将",'[4]配置系数（将领）'!W873,IF($H873="弓将",'[5]配置系数（将领）'!W873,"")))</f>
        <v/>
      </c>
      <c r="Y873" s="208" t="str">
        <f ca="1">IF($H873="步将",'[3]配置系数（将领）'!X873,IF($H873="骑将",'[4]配置系数（将领）'!X873,IF($H873="弓将",'[5]配置系数（将领）'!X873,"")))</f>
        <v/>
      </c>
      <c r="Z873" s="208">
        <f>IF($H873="步将",'[3]配置系数（将领）'!Y873,IF($H873="骑将",'[4]配置系数（将领）'!Y873,IF($H873="弓将",'[5]配置系数（将领）'!Y873,"")))</f>
        <v>0</v>
      </c>
      <c r="AA873" s="208">
        <f>IF($H873="步将",'[3]配置系数（将领）'!Z873,IF($H873="骑将",'[4]配置系数（将领）'!Z873,IF($H873="弓将",'[5]配置系数（将领）'!Z873,"")))</f>
        <v>0</v>
      </c>
      <c r="AB873" s="208" t="str">
        <f ca="1">IF($H873="步将",'[3]配置系数（将领）'!AA873,IF($H873="骑将",'[4]配置系数（将领）'!AA873,IF($H873="弓将",'[5]配置系数（将领）'!AA873,"")))</f>
        <v/>
      </c>
      <c r="AC873" s="206">
        <f t="shared" ca="1" si="55"/>
        <v>1</v>
      </c>
    </row>
    <row r="874" spans="3:29" x14ac:dyDescent="0.15">
      <c r="C874" s="107">
        <v>866</v>
      </c>
      <c r="D874" s="69">
        <f>IFERROR(MATCH(C874,索引!J:J,0),D873)</f>
        <v>74</v>
      </c>
      <c r="E874" s="69">
        <f t="shared" si="52"/>
        <v>12</v>
      </c>
      <c r="F874" s="69">
        <f>INDEX(索引!$F:$F,D874,1)</f>
        <v>10067</v>
      </c>
      <c r="G874" s="69" t="str">
        <f>INDEX(索引!$E:$E,D874,1)</f>
        <v>司马懿</v>
      </c>
      <c r="H874" s="69" t="str">
        <f>INDEX(索引!$G:$G,D874,1)</f>
        <v>弓将</v>
      </c>
      <c r="J874" s="208" t="str">
        <f ca="1">IF($H874="步将",'[3]配置系数（将领）'!I874,IF($H874="骑将",'[4]配置系数（将领）'!I874,IF($H874="弓将",'[5]配置系数（将领）'!I874,"")))</f>
        <v/>
      </c>
      <c r="K874" s="208" t="str">
        <f ca="1">IF($H874="步将",'[3]配置系数（将领）'!J874,IF($H874="骑将",'[4]配置系数（将领）'!J874,IF($H874="弓将",'[5]配置系数（将领）'!J874,"")))</f>
        <v/>
      </c>
      <c r="L874" s="208">
        <f>IF($H874="步将",'[3]配置系数（将领）'!K874,IF($H874="骑将",'[4]配置系数（将领）'!K874,IF($H874="弓将",'[5]配置系数（将领）'!K874,"")))</f>
        <v>0</v>
      </c>
      <c r="M874" s="208">
        <f>IF($H874="步将",'[3]配置系数（将领）'!L874,IF($H874="骑将",'[4]配置系数（将领）'!L874,IF($H874="弓将",'[5]配置系数（将领）'!L874,"")))</f>
        <v>0</v>
      </c>
      <c r="N874" s="208" t="str">
        <f ca="1">IF($H874="步将",'[3]配置系数（将领）'!M874,IF($H874="骑将",'[4]配置系数（将领）'!M874,IF($H874="弓将",'[5]配置系数（将领）'!M874,"")))</f>
        <v/>
      </c>
      <c r="O874" s="206">
        <f t="shared" ca="1" si="53"/>
        <v>1</v>
      </c>
      <c r="Q874" s="208" t="str">
        <f ca="1">IF($H874="步将",'[3]配置系数（将领）'!P874,IF($H874="骑将",'[4]配置系数（将领）'!P874,IF($H874="弓将",'[5]配置系数（将领）'!P874,"")))</f>
        <v/>
      </c>
      <c r="R874" s="208" t="str">
        <f ca="1">IF($H874="步将",'[3]配置系数（将领）'!Q874,IF($H874="骑将",'[4]配置系数（将领）'!Q874,IF($H874="弓将",'[5]配置系数（将领）'!Q874,"")))</f>
        <v/>
      </c>
      <c r="S874" s="208">
        <f>IF($H874="步将",'[3]配置系数（将领）'!R874,IF($H874="骑将",'[4]配置系数（将领）'!R874,IF($H874="弓将",'[5]配置系数（将领）'!R874,"")))</f>
        <v>0</v>
      </c>
      <c r="T874" s="208">
        <f>IF($H874="步将",'[3]配置系数（将领）'!S874,IF($H874="骑将",'[4]配置系数（将领）'!S874,IF($H874="弓将",'[5]配置系数（将领）'!S874,"")))</f>
        <v>0</v>
      </c>
      <c r="U874" s="208" t="str">
        <f ca="1">IF($H874="步将",'[3]配置系数（将领）'!T874,IF($H874="骑将",'[4]配置系数（将领）'!T874,IF($H874="弓将",'[5]配置系数（将领）'!T874,"")))</f>
        <v/>
      </c>
      <c r="V874" s="206">
        <f t="shared" ca="1" si="54"/>
        <v>1</v>
      </c>
      <c r="X874" s="208" t="str">
        <f ca="1">IF($H874="步将",'[3]配置系数（将领）'!W874,IF($H874="骑将",'[4]配置系数（将领）'!W874,IF($H874="弓将",'[5]配置系数（将领）'!W874,"")))</f>
        <v/>
      </c>
      <c r="Y874" s="208" t="str">
        <f ca="1">IF($H874="步将",'[3]配置系数（将领）'!X874,IF($H874="骑将",'[4]配置系数（将领）'!X874,IF($H874="弓将",'[5]配置系数（将领）'!X874,"")))</f>
        <v/>
      </c>
      <c r="Z874" s="208">
        <f>IF($H874="步将",'[3]配置系数（将领）'!Y874,IF($H874="骑将",'[4]配置系数（将领）'!Y874,IF($H874="弓将",'[5]配置系数（将领）'!Y874,"")))</f>
        <v>0</v>
      </c>
      <c r="AA874" s="208">
        <f>IF($H874="步将",'[3]配置系数（将领）'!Z874,IF($H874="骑将",'[4]配置系数（将领）'!Z874,IF($H874="弓将",'[5]配置系数（将领）'!Z874,"")))</f>
        <v>0</v>
      </c>
      <c r="AB874" s="208" t="str">
        <f ca="1">IF($H874="步将",'[3]配置系数（将领）'!AA874,IF($H874="骑将",'[4]配置系数（将领）'!AA874,IF($H874="弓将",'[5]配置系数（将领）'!AA874,"")))</f>
        <v/>
      </c>
      <c r="AC874" s="206">
        <f t="shared" ca="1" si="55"/>
        <v>1</v>
      </c>
    </row>
    <row r="875" spans="3:29" x14ac:dyDescent="0.15">
      <c r="C875" s="107">
        <v>867</v>
      </c>
      <c r="D875" s="69">
        <f>IFERROR(MATCH(C875,索引!J:J,0),D874)</f>
        <v>74</v>
      </c>
      <c r="E875" s="69">
        <f t="shared" si="52"/>
        <v>13</v>
      </c>
      <c r="F875" s="69">
        <f>INDEX(索引!$F:$F,D875,1)</f>
        <v>10067</v>
      </c>
      <c r="G875" s="69" t="str">
        <f>INDEX(索引!$E:$E,D875,1)</f>
        <v>司马懿</v>
      </c>
      <c r="H875" s="69" t="str">
        <f>INDEX(索引!$G:$G,D875,1)</f>
        <v>弓将</v>
      </c>
      <c r="J875" s="208" t="str">
        <f ca="1">IF($H875="步将",'[3]配置系数（将领）'!I875,IF($H875="骑将",'[4]配置系数（将领）'!I875,IF($H875="弓将",'[5]配置系数（将领）'!I875,"")))</f>
        <v/>
      </c>
      <c r="K875" s="208" t="str">
        <f ca="1">IF($H875="步将",'[3]配置系数（将领）'!J875,IF($H875="骑将",'[4]配置系数（将领）'!J875,IF($H875="弓将",'[5]配置系数（将领）'!J875,"")))</f>
        <v/>
      </c>
      <c r="L875" s="208">
        <f>IF($H875="步将",'[3]配置系数（将领）'!K875,IF($H875="骑将",'[4]配置系数（将领）'!K875,IF($H875="弓将",'[5]配置系数（将领）'!K875,"")))</f>
        <v>0</v>
      </c>
      <c r="M875" s="208">
        <f>IF($H875="步将",'[3]配置系数（将领）'!L875,IF($H875="骑将",'[4]配置系数（将领）'!L875,IF($H875="弓将",'[5]配置系数（将领）'!L875,"")))</f>
        <v>0</v>
      </c>
      <c r="N875" s="208" t="str">
        <f ca="1">IF($H875="步将",'[3]配置系数（将领）'!M875,IF($H875="骑将",'[4]配置系数（将领）'!M875,IF($H875="弓将",'[5]配置系数（将领）'!M875,"")))</f>
        <v/>
      </c>
      <c r="O875" s="206">
        <f t="shared" ca="1" si="53"/>
        <v>1</v>
      </c>
      <c r="Q875" s="208" t="str">
        <f ca="1">IF($H875="步将",'[3]配置系数（将领）'!P875,IF($H875="骑将",'[4]配置系数（将领）'!P875,IF($H875="弓将",'[5]配置系数（将领）'!P875,"")))</f>
        <v/>
      </c>
      <c r="R875" s="208" t="str">
        <f ca="1">IF($H875="步将",'[3]配置系数（将领）'!Q875,IF($H875="骑将",'[4]配置系数（将领）'!Q875,IF($H875="弓将",'[5]配置系数（将领）'!Q875,"")))</f>
        <v/>
      </c>
      <c r="S875" s="208">
        <f>IF($H875="步将",'[3]配置系数（将领）'!R875,IF($H875="骑将",'[4]配置系数（将领）'!R875,IF($H875="弓将",'[5]配置系数（将领）'!R875,"")))</f>
        <v>0</v>
      </c>
      <c r="T875" s="208">
        <f>IF($H875="步将",'[3]配置系数（将领）'!S875,IF($H875="骑将",'[4]配置系数（将领）'!S875,IF($H875="弓将",'[5]配置系数（将领）'!S875,"")))</f>
        <v>0</v>
      </c>
      <c r="U875" s="208" t="str">
        <f ca="1">IF($H875="步将",'[3]配置系数（将领）'!T875,IF($H875="骑将",'[4]配置系数（将领）'!T875,IF($H875="弓将",'[5]配置系数（将领）'!T875,"")))</f>
        <v/>
      </c>
      <c r="V875" s="206">
        <f t="shared" ca="1" si="54"/>
        <v>1</v>
      </c>
      <c r="X875" s="208" t="str">
        <f ca="1">IF($H875="步将",'[3]配置系数（将领）'!W875,IF($H875="骑将",'[4]配置系数（将领）'!W875,IF($H875="弓将",'[5]配置系数（将领）'!W875,"")))</f>
        <v/>
      </c>
      <c r="Y875" s="208" t="str">
        <f ca="1">IF($H875="步将",'[3]配置系数（将领）'!X875,IF($H875="骑将",'[4]配置系数（将领）'!X875,IF($H875="弓将",'[5]配置系数（将领）'!X875,"")))</f>
        <v/>
      </c>
      <c r="Z875" s="208">
        <f>IF($H875="步将",'[3]配置系数（将领）'!Y875,IF($H875="骑将",'[4]配置系数（将领）'!Y875,IF($H875="弓将",'[5]配置系数（将领）'!Y875,"")))</f>
        <v>0</v>
      </c>
      <c r="AA875" s="208">
        <f>IF($H875="步将",'[3]配置系数（将领）'!Z875,IF($H875="骑将",'[4]配置系数（将领）'!Z875,IF($H875="弓将",'[5]配置系数（将领）'!Z875,"")))</f>
        <v>0</v>
      </c>
      <c r="AB875" s="208" t="str">
        <f ca="1">IF($H875="步将",'[3]配置系数（将领）'!AA875,IF($H875="骑将",'[4]配置系数（将领）'!AA875,IF($H875="弓将",'[5]配置系数（将领）'!AA875,"")))</f>
        <v/>
      </c>
      <c r="AC875" s="206">
        <f t="shared" ca="1" si="55"/>
        <v>1</v>
      </c>
    </row>
    <row r="876" spans="3:29" x14ac:dyDescent="0.15">
      <c r="C876" s="107">
        <v>868</v>
      </c>
      <c r="D876" s="69">
        <f>IFERROR(MATCH(C876,索引!J:J,0),D875)</f>
        <v>74</v>
      </c>
      <c r="E876" s="69">
        <f t="shared" si="52"/>
        <v>14</v>
      </c>
      <c r="F876" s="69">
        <f>INDEX(索引!$F:$F,D876,1)</f>
        <v>10067</v>
      </c>
      <c r="G876" s="69" t="str">
        <f>INDEX(索引!$E:$E,D876,1)</f>
        <v>司马懿</v>
      </c>
      <c r="H876" s="69" t="str">
        <f>INDEX(索引!$G:$G,D876,1)</f>
        <v>弓将</v>
      </c>
      <c r="J876" s="208" t="str">
        <f ca="1">IF($H876="步将",'[3]配置系数（将领）'!I876,IF($H876="骑将",'[4]配置系数（将领）'!I876,IF($H876="弓将",'[5]配置系数（将领）'!I876,"")))</f>
        <v/>
      </c>
      <c r="K876" s="208" t="str">
        <f ca="1">IF($H876="步将",'[3]配置系数（将领）'!J876,IF($H876="骑将",'[4]配置系数（将领）'!J876,IF($H876="弓将",'[5]配置系数（将领）'!J876,"")))</f>
        <v/>
      </c>
      <c r="L876" s="208">
        <f>IF($H876="步将",'[3]配置系数（将领）'!K876,IF($H876="骑将",'[4]配置系数（将领）'!K876,IF($H876="弓将",'[5]配置系数（将领）'!K876,"")))</f>
        <v>0</v>
      </c>
      <c r="M876" s="208">
        <f>IF($H876="步将",'[3]配置系数（将领）'!L876,IF($H876="骑将",'[4]配置系数（将领）'!L876,IF($H876="弓将",'[5]配置系数（将领）'!L876,"")))</f>
        <v>0</v>
      </c>
      <c r="N876" s="208" t="str">
        <f ca="1">IF($H876="步将",'[3]配置系数（将领）'!M876,IF($H876="骑将",'[4]配置系数（将领）'!M876,IF($H876="弓将",'[5]配置系数（将领）'!M876,"")))</f>
        <v/>
      </c>
      <c r="O876" s="206">
        <f t="shared" ca="1" si="53"/>
        <v>1</v>
      </c>
      <c r="Q876" s="208" t="str">
        <f ca="1">IF($H876="步将",'[3]配置系数（将领）'!P876,IF($H876="骑将",'[4]配置系数（将领）'!P876,IF($H876="弓将",'[5]配置系数（将领）'!P876,"")))</f>
        <v/>
      </c>
      <c r="R876" s="208" t="str">
        <f ca="1">IF($H876="步将",'[3]配置系数（将领）'!Q876,IF($H876="骑将",'[4]配置系数（将领）'!Q876,IF($H876="弓将",'[5]配置系数（将领）'!Q876,"")))</f>
        <v/>
      </c>
      <c r="S876" s="208">
        <f>IF($H876="步将",'[3]配置系数（将领）'!R876,IF($H876="骑将",'[4]配置系数（将领）'!R876,IF($H876="弓将",'[5]配置系数（将领）'!R876,"")))</f>
        <v>0</v>
      </c>
      <c r="T876" s="208">
        <f>IF($H876="步将",'[3]配置系数（将领）'!S876,IF($H876="骑将",'[4]配置系数（将领）'!S876,IF($H876="弓将",'[5]配置系数（将领）'!S876,"")))</f>
        <v>0</v>
      </c>
      <c r="U876" s="208" t="str">
        <f ca="1">IF($H876="步将",'[3]配置系数（将领）'!T876,IF($H876="骑将",'[4]配置系数（将领）'!T876,IF($H876="弓将",'[5]配置系数（将领）'!T876,"")))</f>
        <v/>
      </c>
      <c r="V876" s="206">
        <f t="shared" ca="1" si="54"/>
        <v>1</v>
      </c>
      <c r="X876" s="208" t="str">
        <f ca="1">IF($H876="步将",'[3]配置系数（将领）'!W876,IF($H876="骑将",'[4]配置系数（将领）'!W876,IF($H876="弓将",'[5]配置系数（将领）'!W876,"")))</f>
        <v/>
      </c>
      <c r="Y876" s="208" t="str">
        <f ca="1">IF($H876="步将",'[3]配置系数（将领）'!X876,IF($H876="骑将",'[4]配置系数（将领）'!X876,IF($H876="弓将",'[5]配置系数（将领）'!X876,"")))</f>
        <v/>
      </c>
      <c r="Z876" s="208">
        <f>IF($H876="步将",'[3]配置系数（将领）'!Y876,IF($H876="骑将",'[4]配置系数（将领）'!Y876,IF($H876="弓将",'[5]配置系数（将领）'!Y876,"")))</f>
        <v>0</v>
      </c>
      <c r="AA876" s="208">
        <f>IF($H876="步将",'[3]配置系数（将领）'!Z876,IF($H876="骑将",'[4]配置系数（将领）'!Z876,IF($H876="弓将",'[5]配置系数（将领）'!Z876,"")))</f>
        <v>0</v>
      </c>
      <c r="AB876" s="208" t="str">
        <f ca="1">IF($H876="步将",'[3]配置系数（将领）'!AA876,IF($H876="骑将",'[4]配置系数（将领）'!AA876,IF($H876="弓将",'[5]配置系数（将领）'!AA876,"")))</f>
        <v/>
      </c>
      <c r="AC876" s="206">
        <f t="shared" ca="1" si="55"/>
        <v>1</v>
      </c>
    </row>
    <row r="877" spans="3:29" x14ac:dyDescent="0.15">
      <c r="C877" s="107">
        <v>869</v>
      </c>
      <c r="D877" s="69">
        <f>IFERROR(MATCH(C877,索引!J:J,0),D876)</f>
        <v>74</v>
      </c>
      <c r="E877" s="69">
        <f t="shared" si="52"/>
        <v>15</v>
      </c>
      <c r="F877" s="69">
        <f>INDEX(索引!$F:$F,D877,1)</f>
        <v>10067</v>
      </c>
      <c r="G877" s="69" t="str">
        <f>INDEX(索引!$E:$E,D877,1)</f>
        <v>司马懿</v>
      </c>
      <c r="H877" s="69" t="str">
        <f>INDEX(索引!$G:$G,D877,1)</f>
        <v>弓将</v>
      </c>
      <c r="J877" s="208" t="str">
        <f ca="1">IF($H877="步将",'[3]配置系数（将领）'!I877,IF($H877="骑将",'[4]配置系数（将领）'!I877,IF($H877="弓将",'[5]配置系数（将领）'!I877,"")))</f>
        <v/>
      </c>
      <c r="K877" s="208" t="str">
        <f ca="1">IF($H877="步将",'[3]配置系数（将领）'!J877,IF($H877="骑将",'[4]配置系数（将领）'!J877,IF($H877="弓将",'[5]配置系数（将领）'!J877,"")))</f>
        <v/>
      </c>
      <c r="L877" s="208">
        <f>IF($H877="步将",'[3]配置系数（将领）'!K877,IF($H877="骑将",'[4]配置系数（将领）'!K877,IF($H877="弓将",'[5]配置系数（将领）'!K877,"")))</f>
        <v>0</v>
      </c>
      <c r="M877" s="208">
        <f>IF($H877="步将",'[3]配置系数（将领）'!L877,IF($H877="骑将",'[4]配置系数（将领）'!L877,IF($H877="弓将",'[5]配置系数（将领）'!L877,"")))</f>
        <v>0</v>
      </c>
      <c r="N877" s="208" t="str">
        <f ca="1">IF($H877="步将",'[3]配置系数（将领）'!M877,IF($H877="骑将",'[4]配置系数（将领）'!M877,IF($H877="弓将",'[5]配置系数（将领）'!M877,"")))</f>
        <v/>
      </c>
      <c r="O877" s="206">
        <f t="shared" ca="1" si="53"/>
        <v>1</v>
      </c>
      <c r="Q877" s="208" t="str">
        <f ca="1">IF($H877="步将",'[3]配置系数（将领）'!P877,IF($H877="骑将",'[4]配置系数（将领）'!P877,IF($H877="弓将",'[5]配置系数（将领）'!P877,"")))</f>
        <v/>
      </c>
      <c r="R877" s="208" t="str">
        <f ca="1">IF($H877="步将",'[3]配置系数（将领）'!Q877,IF($H877="骑将",'[4]配置系数（将领）'!Q877,IF($H877="弓将",'[5]配置系数（将领）'!Q877,"")))</f>
        <v/>
      </c>
      <c r="S877" s="208">
        <f>IF($H877="步将",'[3]配置系数（将领）'!R877,IF($H877="骑将",'[4]配置系数（将领）'!R877,IF($H877="弓将",'[5]配置系数（将领）'!R877,"")))</f>
        <v>0</v>
      </c>
      <c r="T877" s="208">
        <f>IF($H877="步将",'[3]配置系数（将领）'!S877,IF($H877="骑将",'[4]配置系数（将领）'!S877,IF($H877="弓将",'[5]配置系数（将领）'!S877,"")))</f>
        <v>0</v>
      </c>
      <c r="U877" s="208" t="str">
        <f ca="1">IF($H877="步将",'[3]配置系数（将领）'!T877,IF($H877="骑将",'[4]配置系数（将领）'!T877,IF($H877="弓将",'[5]配置系数（将领）'!T877,"")))</f>
        <v/>
      </c>
      <c r="V877" s="206">
        <f t="shared" ca="1" si="54"/>
        <v>1</v>
      </c>
      <c r="X877" s="208" t="str">
        <f ca="1">IF($H877="步将",'[3]配置系数（将领）'!W877,IF($H877="骑将",'[4]配置系数（将领）'!W877,IF($H877="弓将",'[5]配置系数（将领）'!W877,"")))</f>
        <v/>
      </c>
      <c r="Y877" s="208" t="str">
        <f ca="1">IF($H877="步将",'[3]配置系数（将领）'!X877,IF($H877="骑将",'[4]配置系数（将领）'!X877,IF($H877="弓将",'[5]配置系数（将领）'!X877,"")))</f>
        <v/>
      </c>
      <c r="Z877" s="208">
        <f>IF($H877="步将",'[3]配置系数（将领）'!Y877,IF($H877="骑将",'[4]配置系数（将领）'!Y877,IF($H877="弓将",'[5]配置系数（将领）'!Y877,"")))</f>
        <v>0</v>
      </c>
      <c r="AA877" s="208">
        <f>IF($H877="步将",'[3]配置系数（将领）'!Z877,IF($H877="骑将",'[4]配置系数（将领）'!Z877,IF($H877="弓将",'[5]配置系数（将领）'!Z877,"")))</f>
        <v>0</v>
      </c>
      <c r="AB877" s="208" t="str">
        <f ca="1">IF($H877="步将",'[3]配置系数（将领）'!AA877,IF($H877="骑将",'[4]配置系数（将领）'!AA877,IF($H877="弓将",'[5]配置系数（将领）'!AA877,"")))</f>
        <v/>
      </c>
      <c r="AC877" s="206">
        <f t="shared" ca="1" si="55"/>
        <v>1</v>
      </c>
    </row>
    <row r="878" spans="3:29" x14ac:dyDescent="0.15">
      <c r="C878" s="107">
        <v>870</v>
      </c>
      <c r="D878" s="69">
        <f>IFERROR(MATCH(C878,索引!J:J,0),D877)</f>
        <v>75</v>
      </c>
      <c r="E878" s="69">
        <f t="shared" si="52"/>
        <v>1</v>
      </c>
      <c r="F878" s="69">
        <f>INDEX(索引!$F:$F,D878,1)</f>
        <v>10068</v>
      </c>
      <c r="G878" s="69" t="str">
        <f>INDEX(索引!$E:$E,D878,1)</f>
        <v>水镜先生</v>
      </c>
      <c r="H878" s="69" t="str">
        <f>INDEX(索引!$G:$G,D878,1)</f>
        <v>弓将</v>
      </c>
      <c r="J878" s="208" t="str">
        <f ca="1">IF($H878="步将",'[3]配置系数（将领）'!I878,IF($H878="骑将",'[4]配置系数（将领）'!I878,IF($H878="弓将",'[5]配置系数（将领）'!I878,"")))</f>
        <v/>
      </c>
      <c r="K878" s="208" t="str">
        <f ca="1">IF($H878="步将",'[3]配置系数（将领）'!J878,IF($H878="骑将",'[4]配置系数（将领）'!J878,IF($H878="弓将",'[5]配置系数（将领）'!J878,"")))</f>
        <v/>
      </c>
      <c r="L878" s="208">
        <f>IF($H878="步将",'[3]配置系数（将领）'!K878,IF($H878="骑将",'[4]配置系数（将领）'!K878,IF($H878="弓将",'[5]配置系数（将领）'!K878,"")))</f>
        <v>0</v>
      </c>
      <c r="M878" s="208">
        <f>IF($H878="步将",'[3]配置系数（将领）'!L878,IF($H878="骑将",'[4]配置系数（将领）'!L878,IF($H878="弓将",'[5]配置系数（将领）'!L878,"")))</f>
        <v>0</v>
      </c>
      <c r="N878" s="208" t="str">
        <f ca="1">IF($H878="步将",'[3]配置系数（将领）'!M878,IF($H878="骑将",'[4]配置系数（将领）'!M878,IF($H878="弓将",'[5]配置系数（将领）'!M878,"")))</f>
        <v/>
      </c>
      <c r="O878" s="206">
        <f t="shared" ca="1" si="53"/>
        <v>1</v>
      </c>
      <c r="Q878" s="208" t="str">
        <f ca="1">IF($H878="步将",'[3]配置系数（将领）'!P878,IF($H878="骑将",'[4]配置系数（将领）'!P878,IF($H878="弓将",'[5]配置系数（将领）'!P878,"")))</f>
        <v/>
      </c>
      <c r="R878" s="208" t="str">
        <f ca="1">IF($H878="步将",'[3]配置系数（将领）'!Q878,IF($H878="骑将",'[4]配置系数（将领）'!Q878,IF($H878="弓将",'[5]配置系数（将领）'!Q878,"")))</f>
        <v/>
      </c>
      <c r="S878" s="208">
        <f>IF($H878="步将",'[3]配置系数（将领）'!R878,IF($H878="骑将",'[4]配置系数（将领）'!R878,IF($H878="弓将",'[5]配置系数（将领）'!R878,"")))</f>
        <v>0</v>
      </c>
      <c r="T878" s="208">
        <f>IF($H878="步将",'[3]配置系数（将领）'!S878,IF($H878="骑将",'[4]配置系数（将领）'!S878,IF($H878="弓将",'[5]配置系数（将领）'!S878,"")))</f>
        <v>0</v>
      </c>
      <c r="U878" s="208" t="str">
        <f ca="1">IF($H878="步将",'[3]配置系数（将领）'!T878,IF($H878="骑将",'[4]配置系数（将领）'!T878,IF($H878="弓将",'[5]配置系数（将领）'!T878,"")))</f>
        <v/>
      </c>
      <c r="V878" s="206">
        <f t="shared" ca="1" si="54"/>
        <v>1</v>
      </c>
      <c r="X878" s="208" t="str">
        <f ca="1">IF($H878="步将",'[3]配置系数（将领）'!W878,IF($H878="骑将",'[4]配置系数（将领）'!W878,IF($H878="弓将",'[5]配置系数（将领）'!W878,"")))</f>
        <v/>
      </c>
      <c r="Y878" s="208" t="str">
        <f ca="1">IF($H878="步将",'[3]配置系数（将领）'!X878,IF($H878="骑将",'[4]配置系数（将领）'!X878,IF($H878="弓将",'[5]配置系数（将领）'!X878,"")))</f>
        <v/>
      </c>
      <c r="Z878" s="208">
        <f>IF($H878="步将",'[3]配置系数（将领）'!Y878,IF($H878="骑将",'[4]配置系数（将领）'!Y878,IF($H878="弓将",'[5]配置系数（将领）'!Y878,"")))</f>
        <v>0</v>
      </c>
      <c r="AA878" s="208">
        <f>IF($H878="步将",'[3]配置系数（将领）'!Z878,IF($H878="骑将",'[4]配置系数（将领）'!Z878,IF($H878="弓将",'[5]配置系数（将领）'!Z878,"")))</f>
        <v>0</v>
      </c>
      <c r="AB878" s="208" t="str">
        <f ca="1">IF($H878="步将",'[3]配置系数（将领）'!AA878,IF($H878="骑将",'[4]配置系数（将领）'!AA878,IF($H878="弓将",'[5]配置系数（将领）'!AA878,"")))</f>
        <v/>
      </c>
      <c r="AC878" s="206">
        <f t="shared" ca="1" si="55"/>
        <v>1</v>
      </c>
    </row>
    <row r="879" spans="3:29" x14ac:dyDescent="0.15">
      <c r="C879" s="107">
        <v>871</v>
      </c>
      <c r="D879" s="69">
        <f>IFERROR(MATCH(C879,索引!J:J,0),D878)</f>
        <v>75</v>
      </c>
      <c r="E879" s="69">
        <f t="shared" si="52"/>
        <v>2</v>
      </c>
      <c r="F879" s="69">
        <f>INDEX(索引!$F:$F,D879,1)</f>
        <v>10068</v>
      </c>
      <c r="G879" s="69" t="str">
        <f>INDEX(索引!$E:$E,D879,1)</f>
        <v>水镜先生</v>
      </c>
      <c r="H879" s="69" t="str">
        <f>INDEX(索引!$G:$G,D879,1)</f>
        <v>弓将</v>
      </c>
      <c r="J879" s="208" t="str">
        <f ca="1">IF($H879="步将",'[3]配置系数（将领）'!I879,IF($H879="骑将",'[4]配置系数（将领）'!I879,IF($H879="弓将",'[5]配置系数（将领）'!I879,"")))</f>
        <v/>
      </c>
      <c r="K879" s="208" t="str">
        <f ca="1">IF($H879="步将",'[3]配置系数（将领）'!J879,IF($H879="骑将",'[4]配置系数（将领）'!J879,IF($H879="弓将",'[5]配置系数（将领）'!J879,"")))</f>
        <v/>
      </c>
      <c r="L879" s="208">
        <f>IF($H879="步将",'[3]配置系数（将领）'!K879,IF($H879="骑将",'[4]配置系数（将领）'!K879,IF($H879="弓将",'[5]配置系数（将领）'!K879,"")))</f>
        <v>0</v>
      </c>
      <c r="M879" s="208">
        <f>IF($H879="步将",'[3]配置系数（将领）'!L879,IF($H879="骑将",'[4]配置系数（将领）'!L879,IF($H879="弓将",'[5]配置系数（将领）'!L879,"")))</f>
        <v>0</v>
      </c>
      <c r="N879" s="208" t="str">
        <f ca="1">IF($H879="步将",'[3]配置系数（将领）'!M879,IF($H879="骑将",'[4]配置系数（将领）'!M879,IF($H879="弓将",'[5]配置系数（将领）'!M879,"")))</f>
        <v/>
      </c>
      <c r="O879" s="206">
        <f t="shared" ca="1" si="53"/>
        <v>1</v>
      </c>
      <c r="Q879" s="208" t="str">
        <f ca="1">IF($H879="步将",'[3]配置系数（将领）'!P879,IF($H879="骑将",'[4]配置系数（将领）'!P879,IF($H879="弓将",'[5]配置系数（将领）'!P879,"")))</f>
        <v/>
      </c>
      <c r="R879" s="208" t="str">
        <f ca="1">IF($H879="步将",'[3]配置系数（将领）'!Q879,IF($H879="骑将",'[4]配置系数（将领）'!Q879,IF($H879="弓将",'[5]配置系数（将领）'!Q879,"")))</f>
        <v/>
      </c>
      <c r="S879" s="208">
        <f>IF($H879="步将",'[3]配置系数（将领）'!R879,IF($H879="骑将",'[4]配置系数（将领）'!R879,IF($H879="弓将",'[5]配置系数（将领）'!R879,"")))</f>
        <v>0</v>
      </c>
      <c r="T879" s="208">
        <f>IF($H879="步将",'[3]配置系数（将领）'!S879,IF($H879="骑将",'[4]配置系数（将领）'!S879,IF($H879="弓将",'[5]配置系数（将领）'!S879,"")))</f>
        <v>0</v>
      </c>
      <c r="U879" s="208" t="str">
        <f ca="1">IF($H879="步将",'[3]配置系数（将领）'!T879,IF($H879="骑将",'[4]配置系数（将领）'!T879,IF($H879="弓将",'[5]配置系数（将领）'!T879,"")))</f>
        <v/>
      </c>
      <c r="V879" s="206">
        <f t="shared" ca="1" si="54"/>
        <v>1</v>
      </c>
      <c r="X879" s="208" t="str">
        <f ca="1">IF($H879="步将",'[3]配置系数（将领）'!W879,IF($H879="骑将",'[4]配置系数（将领）'!W879,IF($H879="弓将",'[5]配置系数（将领）'!W879,"")))</f>
        <v/>
      </c>
      <c r="Y879" s="208" t="str">
        <f ca="1">IF($H879="步将",'[3]配置系数（将领）'!X879,IF($H879="骑将",'[4]配置系数（将领）'!X879,IF($H879="弓将",'[5]配置系数（将领）'!X879,"")))</f>
        <v/>
      </c>
      <c r="Z879" s="208">
        <f>IF($H879="步将",'[3]配置系数（将领）'!Y879,IF($H879="骑将",'[4]配置系数（将领）'!Y879,IF($H879="弓将",'[5]配置系数（将领）'!Y879,"")))</f>
        <v>0</v>
      </c>
      <c r="AA879" s="208">
        <f>IF($H879="步将",'[3]配置系数（将领）'!Z879,IF($H879="骑将",'[4]配置系数（将领）'!Z879,IF($H879="弓将",'[5]配置系数（将领）'!Z879,"")))</f>
        <v>0</v>
      </c>
      <c r="AB879" s="208" t="str">
        <f ca="1">IF($H879="步将",'[3]配置系数（将领）'!AA879,IF($H879="骑将",'[4]配置系数（将领）'!AA879,IF($H879="弓将",'[5]配置系数（将领）'!AA879,"")))</f>
        <v/>
      </c>
      <c r="AC879" s="206">
        <f t="shared" ca="1" si="55"/>
        <v>1</v>
      </c>
    </row>
    <row r="880" spans="3:29" x14ac:dyDescent="0.15">
      <c r="C880" s="107">
        <v>872</v>
      </c>
      <c r="D880" s="69">
        <f>IFERROR(MATCH(C880,索引!J:J,0),D879)</f>
        <v>75</v>
      </c>
      <c r="E880" s="69">
        <f t="shared" si="52"/>
        <v>3</v>
      </c>
      <c r="F880" s="69">
        <f>INDEX(索引!$F:$F,D880,1)</f>
        <v>10068</v>
      </c>
      <c r="G880" s="69" t="str">
        <f>INDEX(索引!$E:$E,D880,1)</f>
        <v>水镜先生</v>
      </c>
      <c r="H880" s="69" t="str">
        <f>INDEX(索引!$G:$G,D880,1)</f>
        <v>弓将</v>
      </c>
      <c r="J880" s="208" t="str">
        <f ca="1">IF($H880="步将",'[3]配置系数（将领）'!I880,IF($H880="骑将",'[4]配置系数（将领）'!I880,IF($H880="弓将",'[5]配置系数（将领）'!I880,"")))</f>
        <v/>
      </c>
      <c r="K880" s="208" t="str">
        <f ca="1">IF($H880="步将",'[3]配置系数（将领）'!J880,IF($H880="骑将",'[4]配置系数（将领）'!J880,IF($H880="弓将",'[5]配置系数（将领）'!J880,"")))</f>
        <v/>
      </c>
      <c r="L880" s="208">
        <f>IF($H880="步将",'[3]配置系数（将领）'!K880,IF($H880="骑将",'[4]配置系数（将领）'!K880,IF($H880="弓将",'[5]配置系数（将领）'!K880,"")))</f>
        <v>0</v>
      </c>
      <c r="M880" s="208">
        <f>IF($H880="步将",'[3]配置系数（将领）'!L880,IF($H880="骑将",'[4]配置系数（将领）'!L880,IF($H880="弓将",'[5]配置系数（将领）'!L880,"")))</f>
        <v>0</v>
      </c>
      <c r="N880" s="208" t="str">
        <f ca="1">IF($H880="步将",'[3]配置系数（将领）'!M880,IF($H880="骑将",'[4]配置系数（将领）'!M880,IF($H880="弓将",'[5]配置系数（将领）'!M880,"")))</f>
        <v/>
      </c>
      <c r="O880" s="206">
        <f t="shared" ca="1" si="53"/>
        <v>1</v>
      </c>
      <c r="Q880" s="208" t="str">
        <f ca="1">IF($H880="步将",'[3]配置系数（将领）'!P880,IF($H880="骑将",'[4]配置系数（将领）'!P880,IF($H880="弓将",'[5]配置系数（将领）'!P880,"")))</f>
        <v/>
      </c>
      <c r="R880" s="208" t="str">
        <f ca="1">IF($H880="步将",'[3]配置系数（将领）'!Q880,IF($H880="骑将",'[4]配置系数（将领）'!Q880,IF($H880="弓将",'[5]配置系数（将领）'!Q880,"")))</f>
        <v/>
      </c>
      <c r="S880" s="208">
        <f>IF($H880="步将",'[3]配置系数（将领）'!R880,IF($H880="骑将",'[4]配置系数（将领）'!R880,IF($H880="弓将",'[5]配置系数（将领）'!R880,"")))</f>
        <v>0</v>
      </c>
      <c r="T880" s="208">
        <f>IF($H880="步将",'[3]配置系数（将领）'!S880,IF($H880="骑将",'[4]配置系数（将领）'!S880,IF($H880="弓将",'[5]配置系数（将领）'!S880,"")))</f>
        <v>0</v>
      </c>
      <c r="U880" s="208" t="str">
        <f ca="1">IF($H880="步将",'[3]配置系数（将领）'!T880,IF($H880="骑将",'[4]配置系数（将领）'!T880,IF($H880="弓将",'[5]配置系数（将领）'!T880,"")))</f>
        <v/>
      </c>
      <c r="V880" s="206">
        <f t="shared" ca="1" si="54"/>
        <v>1</v>
      </c>
      <c r="X880" s="208" t="str">
        <f ca="1">IF($H880="步将",'[3]配置系数（将领）'!W880,IF($H880="骑将",'[4]配置系数（将领）'!W880,IF($H880="弓将",'[5]配置系数（将领）'!W880,"")))</f>
        <v/>
      </c>
      <c r="Y880" s="208" t="str">
        <f ca="1">IF($H880="步将",'[3]配置系数（将领）'!X880,IF($H880="骑将",'[4]配置系数（将领）'!X880,IF($H880="弓将",'[5]配置系数（将领）'!X880,"")))</f>
        <v/>
      </c>
      <c r="Z880" s="208">
        <f>IF($H880="步将",'[3]配置系数（将领）'!Y880,IF($H880="骑将",'[4]配置系数（将领）'!Y880,IF($H880="弓将",'[5]配置系数（将领）'!Y880,"")))</f>
        <v>0</v>
      </c>
      <c r="AA880" s="208">
        <f>IF($H880="步将",'[3]配置系数（将领）'!Z880,IF($H880="骑将",'[4]配置系数（将领）'!Z880,IF($H880="弓将",'[5]配置系数（将领）'!Z880,"")))</f>
        <v>0</v>
      </c>
      <c r="AB880" s="208" t="str">
        <f ca="1">IF($H880="步将",'[3]配置系数（将领）'!AA880,IF($H880="骑将",'[4]配置系数（将领）'!AA880,IF($H880="弓将",'[5]配置系数（将领）'!AA880,"")))</f>
        <v/>
      </c>
      <c r="AC880" s="206">
        <f t="shared" ca="1" si="55"/>
        <v>1</v>
      </c>
    </row>
    <row r="881" spans="3:29" x14ac:dyDescent="0.15">
      <c r="C881" s="107">
        <v>873</v>
      </c>
      <c r="D881" s="69">
        <f>IFERROR(MATCH(C881,索引!J:J,0),D880)</f>
        <v>75</v>
      </c>
      <c r="E881" s="69">
        <f t="shared" si="52"/>
        <v>4</v>
      </c>
      <c r="F881" s="69">
        <f>INDEX(索引!$F:$F,D881,1)</f>
        <v>10068</v>
      </c>
      <c r="G881" s="69" t="str">
        <f>INDEX(索引!$E:$E,D881,1)</f>
        <v>水镜先生</v>
      </c>
      <c r="H881" s="69" t="str">
        <f>INDEX(索引!$G:$G,D881,1)</f>
        <v>弓将</v>
      </c>
      <c r="J881" s="208" t="str">
        <f ca="1">IF($H881="步将",'[3]配置系数（将领）'!I881,IF($H881="骑将",'[4]配置系数（将领）'!I881,IF($H881="弓将",'[5]配置系数（将领）'!I881,"")))</f>
        <v/>
      </c>
      <c r="K881" s="208" t="str">
        <f ca="1">IF($H881="步将",'[3]配置系数（将领）'!J881,IF($H881="骑将",'[4]配置系数（将领）'!J881,IF($H881="弓将",'[5]配置系数（将领）'!J881,"")))</f>
        <v/>
      </c>
      <c r="L881" s="208">
        <f>IF($H881="步将",'[3]配置系数（将领）'!K881,IF($H881="骑将",'[4]配置系数（将领）'!K881,IF($H881="弓将",'[5]配置系数（将领）'!K881,"")))</f>
        <v>0</v>
      </c>
      <c r="M881" s="208">
        <f>IF($H881="步将",'[3]配置系数（将领）'!L881,IF($H881="骑将",'[4]配置系数（将领）'!L881,IF($H881="弓将",'[5]配置系数（将领）'!L881,"")))</f>
        <v>0</v>
      </c>
      <c r="N881" s="208" t="str">
        <f ca="1">IF($H881="步将",'[3]配置系数（将领）'!M881,IF($H881="骑将",'[4]配置系数（将领）'!M881,IF($H881="弓将",'[5]配置系数（将领）'!M881,"")))</f>
        <v/>
      </c>
      <c r="O881" s="206">
        <f t="shared" ca="1" si="53"/>
        <v>1</v>
      </c>
      <c r="Q881" s="208" t="str">
        <f ca="1">IF($H881="步将",'[3]配置系数（将领）'!P881,IF($H881="骑将",'[4]配置系数（将领）'!P881,IF($H881="弓将",'[5]配置系数（将领）'!P881,"")))</f>
        <v/>
      </c>
      <c r="R881" s="208" t="str">
        <f ca="1">IF($H881="步将",'[3]配置系数（将领）'!Q881,IF($H881="骑将",'[4]配置系数（将领）'!Q881,IF($H881="弓将",'[5]配置系数（将领）'!Q881,"")))</f>
        <v/>
      </c>
      <c r="S881" s="208">
        <f>IF($H881="步将",'[3]配置系数（将领）'!R881,IF($H881="骑将",'[4]配置系数（将领）'!R881,IF($H881="弓将",'[5]配置系数（将领）'!R881,"")))</f>
        <v>0</v>
      </c>
      <c r="T881" s="208">
        <f>IF($H881="步将",'[3]配置系数（将领）'!S881,IF($H881="骑将",'[4]配置系数（将领）'!S881,IF($H881="弓将",'[5]配置系数（将领）'!S881,"")))</f>
        <v>0</v>
      </c>
      <c r="U881" s="208" t="str">
        <f ca="1">IF($H881="步将",'[3]配置系数（将领）'!T881,IF($H881="骑将",'[4]配置系数（将领）'!T881,IF($H881="弓将",'[5]配置系数（将领）'!T881,"")))</f>
        <v/>
      </c>
      <c r="V881" s="206">
        <f t="shared" ca="1" si="54"/>
        <v>1</v>
      </c>
      <c r="X881" s="208" t="str">
        <f ca="1">IF($H881="步将",'[3]配置系数（将领）'!W881,IF($H881="骑将",'[4]配置系数（将领）'!W881,IF($H881="弓将",'[5]配置系数（将领）'!W881,"")))</f>
        <v/>
      </c>
      <c r="Y881" s="208" t="str">
        <f ca="1">IF($H881="步将",'[3]配置系数（将领）'!X881,IF($H881="骑将",'[4]配置系数（将领）'!X881,IF($H881="弓将",'[5]配置系数（将领）'!X881,"")))</f>
        <v/>
      </c>
      <c r="Z881" s="208">
        <f>IF($H881="步将",'[3]配置系数（将领）'!Y881,IF($H881="骑将",'[4]配置系数（将领）'!Y881,IF($H881="弓将",'[5]配置系数（将领）'!Y881,"")))</f>
        <v>0</v>
      </c>
      <c r="AA881" s="208">
        <f>IF($H881="步将",'[3]配置系数（将领）'!Z881,IF($H881="骑将",'[4]配置系数（将领）'!Z881,IF($H881="弓将",'[5]配置系数（将领）'!Z881,"")))</f>
        <v>0</v>
      </c>
      <c r="AB881" s="208" t="str">
        <f ca="1">IF($H881="步将",'[3]配置系数（将领）'!AA881,IF($H881="骑将",'[4]配置系数（将领）'!AA881,IF($H881="弓将",'[5]配置系数（将领）'!AA881,"")))</f>
        <v/>
      </c>
      <c r="AC881" s="206">
        <f t="shared" ca="1" si="55"/>
        <v>1</v>
      </c>
    </row>
    <row r="882" spans="3:29" x14ac:dyDescent="0.15">
      <c r="C882" s="107">
        <v>874</v>
      </c>
      <c r="D882" s="69">
        <f>IFERROR(MATCH(C882,索引!J:J,0),D881)</f>
        <v>75</v>
      </c>
      <c r="E882" s="69">
        <f t="shared" si="52"/>
        <v>5</v>
      </c>
      <c r="F882" s="69">
        <f>INDEX(索引!$F:$F,D882,1)</f>
        <v>10068</v>
      </c>
      <c r="G882" s="69" t="str">
        <f>INDEX(索引!$E:$E,D882,1)</f>
        <v>水镜先生</v>
      </c>
      <c r="H882" s="69" t="str">
        <f>INDEX(索引!$G:$G,D882,1)</f>
        <v>弓将</v>
      </c>
      <c r="J882" s="208" t="str">
        <f ca="1">IF($H882="步将",'[3]配置系数（将领）'!I882,IF($H882="骑将",'[4]配置系数（将领）'!I882,IF($H882="弓将",'[5]配置系数（将领）'!I882,"")))</f>
        <v/>
      </c>
      <c r="K882" s="208" t="str">
        <f ca="1">IF($H882="步将",'[3]配置系数（将领）'!J882,IF($H882="骑将",'[4]配置系数（将领）'!J882,IF($H882="弓将",'[5]配置系数（将领）'!J882,"")))</f>
        <v/>
      </c>
      <c r="L882" s="208">
        <f>IF($H882="步将",'[3]配置系数（将领）'!K882,IF($H882="骑将",'[4]配置系数（将领）'!K882,IF($H882="弓将",'[5]配置系数（将领）'!K882,"")))</f>
        <v>0</v>
      </c>
      <c r="M882" s="208">
        <f>IF($H882="步将",'[3]配置系数（将领）'!L882,IF($H882="骑将",'[4]配置系数（将领）'!L882,IF($H882="弓将",'[5]配置系数（将领）'!L882,"")))</f>
        <v>0</v>
      </c>
      <c r="N882" s="208" t="str">
        <f ca="1">IF($H882="步将",'[3]配置系数（将领）'!M882,IF($H882="骑将",'[4]配置系数（将领）'!M882,IF($H882="弓将",'[5]配置系数（将领）'!M882,"")))</f>
        <v/>
      </c>
      <c r="O882" s="206">
        <f t="shared" ca="1" si="53"/>
        <v>1</v>
      </c>
      <c r="Q882" s="208" t="str">
        <f ca="1">IF($H882="步将",'[3]配置系数（将领）'!P882,IF($H882="骑将",'[4]配置系数（将领）'!P882,IF($H882="弓将",'[5]配置系数（将领）'!P882,"")))</f>
        <v/>
      </c>
      <c r="R882" s="208" t="str">
        <f ca="1">IF($H882="步将",'[3]配置系数（将领）'!Q882,IF($H882="骑将",'[4]配置系数（将领）'!Q882,IF($H882="弓将",'[5]配置系数（将领）'!Q882,"")))</f>
        <v/>
      </c>
      <c r="S882" s="208">
        <f>IF($H882="步将",'[3]配置系数（将领）'!R882,IF($H882="骑将",'[4]配置系数（将领）'!R882,IF($H882="弓将",'[5]配置系数（将领）'!R882,"")))</f>
        <v>0</v>
      </c>
      <c r="T882" s="208">
        <f>IF($H882="步将",'[3]配置系数（将领）'!S882,IF($H882="骑将",'[4]配置系数（将领）'!S882,IF($H882="弓将",'[5]配置系数（将领）'!S882,"")))</f>
        <v>0</v>
      </c>
      <c r="U882" s="208" t="str">
        <f ca="1">IF($H882="步将",'[3]配置系数（将领）'!T882,IF($H882="骑将",'[4]配置系数（将领）'!T882,IF($H882="弓将",'[5]配置系数（将领）'!T882,"")))</f>
        <v/>
      </c>
      <c r="V882" s="206">
        <f t="shared" ca="1" si="54"/>
        <v>1</v>
      </c>
      <c r="X882" s="208" t="str">
        <f ca="1">IF($H882="步将",'[3]配置系数（将领）'!W882,IF($H882="骑将",'[4]配置系数（将领）'!W882,IF($H882="弓将",'[5]配置系数（将领）'!W882,"")))</f>
        <v/>
      </c>
      <c r="Y882" s="208" t="str">
        <f ca="1">IF($H882="步将",'[3]配置系数（将领）'!X882,IF($H882="骑将",'[4]配置系数（将领）'!X882,IF($H882="弓将",'[5]配置系数（将领）'!X882,"")))</f>
        <v/>
      </c>
      <c r="Z882" s="208">
        <f>IF($H882="步将",'[3]配置系数（将领）'!Y882,IF($H882="骑将",'[4]配置系数（将领）'!Y882,IF($H882="弓将",'[5]配置系数（将领）'!Y882,"")))</f>
        <v>0</v>
      </c>
      <c r="AA882" s="208">
        <f>IF($H882="步将",'[3]配置系数（将领）'!Z882,IF($H882="骑将",'[4]配置系数（将领）'!Z882,IF($H882="弓将",'[5]配置系数（将领）'!Z882,"")))</f>
        <v>0</v>
      </c>
      <c r="AB882" s="208" t="str">
        <f ca="1">IF($H882="步将",'[3]配置系数（将领）'!AA882,IF($H882="骑将",'[4]配置系数（将领）'!AA882,IF($H882="弓将",'[5]配置系数（将领）'!AA882,"")))</f>
        <v/>
      </c>
      <c r="AC882" s="206">
        <f t="shared" ca="1" si="55"/>
        <v>1</v>
      </c>
    </row>
    <row r="883" spans="3:29" x14ac:dyDescent="0.15">
      <c r="C883" s="107">
        <v>875</v>
      </c>
      <c r="D883" s="69">
        <f>IFERROR(MATCH(C883,索引!J:J,0),D882)</f>
        <v>75</v>
      </c>
      <c r="E883" s="69">
        <f t="shared" si="52"/>
        <v>6</v>
      </c>
      <c r="F883" s="69">
        <f>INDEX(索引!$F:$F,D883,1)</f>
        <v>10068</v>
      </c>
      <c r="G883" s="69" t="str">
        <f>INDEX(索引!$E:$E,D883,1)</f>
        <v>水镜先生</v>
      </c>
      <c r="H883" s="69" t="str">
        <f>INDEX(索引!$G:$G,D883,1)</f>
        <v>弓将</v>
      </c>
      <c r="J883" s="208" t="str">
        <f ca="1">IF($H883="步将",'[3]配置系数（将领）'!I883,IF($H883="骑将",'[4]配置系数（将领）'!I883,IF($H883="弓将",'[5]配置系数（将领）'!I883,"")))</f>
        <v/>
      </c>
      <c r="K883" s="208" t="str">
        <f ca="1">IF($H883="步将",'[3]配置系数（将领）'!J883,IF($H883="骑将",'[4]配置系数（将领）'!J883,IF($H883="弓将",'[5]配置系数（将领）'!J883,"")))</f>
        <v/>
      </c>
      <c r="L883" s="208">
        <f>IF($H883="步将",'[3]配置系数（将领）'!K883,IF($H883="骑将",'[4]配置系数（将领）'!K883,IF($H883="弓将",'[5]配置系数（将领）'!K883,"")))</f>
        <v>0</v>
      </c>
      <c r="M883" s="208">
        <f>IF($H883="步将",'[3]配置系数（将领）'!L883,IF($H883="骑将",'[4]配置系数（将领）'!L883,IF($H883="弓将",'[5]配置系数（将领）'!L883,"")))</f>
        <v>0</v>
      </c>
      <c r="N883" s="208" t="str">
        <f ca="1">IF($H883="步将",'[3]配置系数（将领）'!M883,IF($H883="骑将",'[4]配置系数（将领）'!M883,IF($H883="弓将",'[5]配置系数（将领）'!M883,"")))</f>
        <v/>
      </c>
      <c r="O883" s="206">
        <f t="shared" ca="1" si="53"/>
        <v>1</v>
      </c>
      <c r="Q883" s="208" t="str">
        <f ca="1">IF($H883="步将",'[3]配置系数（将领）'!P883,IF($H883="骑将",'[4]配置系数（将领）'!P883,IF($H883="弓将",'[5]配置系数（将领）'!P883,"")))</f>
        <v/>
      </c>
      <c r="R883" s="208" t="str">
        <f ca="1">IF($H883="步将",'[3]配置系数（将领）'!Q883,IF($H883="骑将",'[4]配置系数（将领）'!Q883,IF($H883="弓将",'[5]配置系数（将领）'!Q883,"")))</f>
        <v/>
      </c>
      <c r="S883" s="208">
        <f>IF($H883="步将",'[3]配置系数（将领）'!R883,IF($H883="骑将",'[4]配置系数（将领）'!R883,IF($H883="弓将",'[5]配置系数（将领）'!R883,"")))</f>
        <v>0</v>
      </c>
      <c r="T883" s="208">
        <f>IF($H883="步将",'[3]配置系数（将领）'!S883,IF($H883="骑将",'[4]配置系数（将领）'!S883,IF($H883="弓将",'[5]配置系数（将领）'!S883,"")))</f>
        <v>0</v>
      </c>
      <c r="U883" s="208" t="str">
        <f ca="1">IF($H883="步将",'[3]配置系数（将领）'!T883,IF($H883="骑将",'[4]配置系数（将领）'!T883,IF($H883="弓将",'[5]配置系数（将领）'!T883,"")))</f>
        <v/>
      </c>
      <c r="V883" s="206">
        <f t="shared" ca="1" si="54"/>
        <v>1</v>
      </c>
      <c r="X883" s="208" t="str">
        <f ca="1">IF($H883="步将",'[3]配置系数（将领）'!W883,IF($H883="骑将",'[4]配置系数（将领）'!W883,IF($H883="弓将",'[5]配置系数（将领）'!W883,"")))</f>
        <v/>
      </c>
      <c r="Y883" s="208" t="str">
        <f ca="1">IF($H883="步将",'[3]配置系数（将领）'!X883,IF($H883="骑将",'[4]配置系数（将领）'!X883,IF($H883="弓将",'[5]配置系数（将领）'!X883,"")))</f>
        <v/>
      </c>
      <c r="Z883" s="208">
        <f>IF($H883="步将",'[3]配置系数（将领）'!Y883,IF($H883="骑将",'[4]配置系数（将领）'!Y883,IF($H883="弓将",'[5]配置系数（将领）'!Y883,"")))</f>
        <v>0</v>
      </c>
      <c r="AA883" s="208">
        <f>IF($H883="步将",'[3]配置系数（将领）'!Z883,IF($H883="骑将",'[4]配置系数（将领）'!Z883,IF($H883="弓将",'[5]配置系数（将领）'!Z883,"")))</f>
        <v>0</v>
      </c>
      <c r="AB883" s="208" t="str">
        <f ca="1">IF($H883="步将",'[3]配置系数（将领）'!AA883,IF($H883="骑将",'[4]配置系数（将领）'!AA883,IF($H883="弓将",'[5]配置系数（将领）'!AA883,"")))</f>
        <v/>
      </c>
      <c r="AC883" s="206">
        <f t="shared" ca="1" si="55"/>
        <v>1</v>
      </c>
    </row>
    <row r="884" spans="3:29" x14ac:dyDescent="0.15">
      <c r="C884" s="107">
        <v>876</v>
      </c>
      <c r="D884" s="69">
        <f>IFERROR(MATCH(C884,索引!J:J,0),D883)</f>
        <v>75</v>
      </c>
      <c r="E884" s="69">
        <f t="shared" si="52"/>
        <v>7</v>
      </c>
      <c r="F884" s="69">
        <f>INDEX(索引!$F:$F,D884,1)</f>
        <v>10068</v>
      </c>
      <c r="G884" s="69" t="str">
        <f>INDEX(索引!$E:$E,D884,1)</f>
        <v>水镜先生</v>
      </c>
      <c r="H884" s="69" t="str">
        <f>INDEX(索引!$G:$G,D884,1)</f>
        <v>弓将</v>
      </c>
      <c r="J884" s="208" t="str">
        <f ca="1">IF($H884="步将",'[3]配置系数（将领）'!I884,IF($H884="骑将",'[4]配置系数（将领）'!I884,IF($H884="弓将",'[5]配置系数（将领）'!I884,"")))</f>
        <v/>
      </c>
      <c r="K884" s="208" t="str">
        <f ca="1">IF($H884="步将",'[3]配置系数（将领）'!J884,IF($H884="骑将",'[4]配置系数（将领）'!J884,IF($H884="弓将",'[5]配置系数（将领）'!J884,"")))</f>
        <v/>
      </c>
      <c r="L884" s="208">
        <f>IF($H884="步将",'[3]配置系数（将领）'!K884,IF($H884="骑将",'[4]配置系数（将领）'!K884,IF($H884="弓将",'[5]配置系数（将领）'!K884,"")))</f>
        <v>0</v>
      </c>
      <c r="M884" s="208">
        <f>IF($H884="步将",'[3]配置系数（将领）'!L884,IF($H884="骑将",'[4]配置系数（将领）'!L884,IF($H884="弓将",'[5]配置系数（将领）'!L884,"")))</f>
        <v>0</v>
      </c>
      <c r="N884" s="208" t="str">
        <f ca="1">IF($H884="步将",'[3]配置系数（将领）'!M884,IF($H884="骑将",'[4]配置系数（将领）'!M884,IF($H884="弓将",'[5]配置系数（将领）'!M884,"")))</f>
        <v/>
      </c>
      <c r="O884" s="206">
        <f t="shared" ca="1" si="53"/>
        <v>1</v>
      </c>
      <c r="Q884" s="208" t="str">
        <f ca="1">IF($H884="步将",'[3]配置系数（将领）'!P884,IF($H884="骑将",'[4]配置系数（将领）'!P884,IF($H884="弓将",'[5]配置系数（将领）'!P884,"")))</f>
        <v/>
      </c>
      <c r="R884" s="208" t="str">
        <f ca="1">IF($H884="步将",'[3]配置系数（将领）'!Q884,IF($H884="骑将",'[4]配置系数（将领）'!Q884,IF($H884="弓将",'[5]配置系数（将领）'!Q884,"")))</f>
        <v/>
      </c>
      <c r="S884" s="208">
        <f>IF($H884="步将",'[3]配置系数（将领）'!R884,IF($H884="骑将",'[4]配置系数（将领）'!R884,IF($H884="弓将",'[5]配置系数（将领）'!R884,"")))</f>
        <v>0</v>
      </c>
      <c r="T884" s="208">
        <f>IF($H884="步将",'[3]配置系数（将领）'!S884,IF($H884="骑将",'[4]配置系数（将领）'!S884,IF($H884="弓将",'[5]配置系数（将领）'!S884,"")))</f>
        <v>0</v>
      </c>
      <c r="U884" s="208" t="str">
        <f ca="1">IF($H884="步将",'[3]配置系数（将领）'!T884,IF($H884="骑将",'[4]配置系数（将领）'!T884,IF($H884="弓将",'[5]配置系数（将领）'!T884,"")))</f>
        <v/>
      </c>
      <c r="V884" s="206">
        <f t="shared" ca="1" si="54"/>
        <v>1</v>
      </c>
      <c r="X884" s="208" t="str">
        <f ca="1">IF($H884="步将",'[3]配置系数（将领）'!W884,IF($H884="骑将",'[4]配置系数（将领）'!W884,IF($H884="弓将",'[5]配置系数（将领）'!W884,"")))</f>
        <v/>
      </c>
      <c r="Y884" s="208" t="str">
        <f ca="1">IF($H884="步将",'[3]配置系数（将领）'!X884,IF($H884="骑将",'[4]配置系数（将领）'!X884,IF($H884="弓将",'[5]配置系数（将领）'!X884,"")))</f>
        <v/>
      </c>
      <c r="Z884" s="208">
        <f>IF($H884="步将",'[3]配置系数（将领）'!Y884,IF($H884="骑将",'[4]配置系数（将领）'!Y884,IF($H884="弓将",'[5]配置系数（将领）'!Y884,"")))</f>
        <v>0</v>
      </c>
      <c r="AA884" s="208">
        <f>IF($H884="步将",'[3]配置系数（将领）'!Z884,IF($H884="骑将",'[4]配置系数（将领）'!Z884,IF($H884="弓将",'[5]配置系数（将领）'!Z884,"")))</f>
        <v>0</v>
      </c>
      <c r="AB884" s="208" t="str">
        <f ca="1">IF($H884="步将",'[3]配置系数（将领）'!AA884,IF($H884="骑将",'[4]配置系数（将领）'!AA884,IF($H884="弓将",'[5]配置系数（将领）'!AA884,"")))</f>
        <v/>
      </c>
      <c r="AC884" s="206">
        <f t="shared" ca="1" si="55"/>
        <v>1</v>
      </c>
    </row>
    <row r="885" spans="3:29" x14ac:dyDescent="0.15">
      <c r="C885" s="107">
        <v>877</v>
      </c>
      <c r="D885" s="69">
        <f>IFERROR(MATCH(C885,索引!J:J,0),D884)</f>
        <v>75</v>
      </c>
      <c r="E885" s="69">
        <f t="shared" si="52"/>
        <v>8</v>
      </c>
      <c r="F885" s="69">
        <f>INDEX(索引!$F:$F,D885,1)</f>
        <v>10068</v>
      </c>
      <c r="G885" s="69" t="str">
        <f>INDEX(索引!$E:$E,D885,1)</f>
        <v>水镜先生</v>
      </c>
      <c r="H885" s="69" t="str">
        <f>INDEX(索引!$G:$G,D885,1)</f>
        <v>弓将</v>
      </c>
      <c r="J885" s="208" t="str">
        <f ca="1">IF($H885="步将",'[3]配置系数（将领）'!I885,IF($H885="骑将",'[4]配置系数（将领）'!I885,IF($H885="弓将",'[5]配置系数（将领）'!I885,"")))</f>
        <v/>
      </c>
      <c r="K885" s="208" t="str">
        <f ca="1">IF($H885="步将",'[3]配置系数（将领）'!J885,IF($H885="骑将",'[4]配置系数（将领）'!J885,IF($H885="弓将",'[5]配置系数（将领）'!J885,"")))</f>
        <v/>
      </c>
      <c r="L885" s="208">
        <f>IF($H885="步将",'[3]配置系数（将领）'!K885,IF($H885="骑将",'[4]配置系数（将领）'!K885,IF($H885="弓将",'[5]配置系数（将领）'!K885,"")))</f>
        <v>0</v>
      </c>
      <c r="M885" s="208">
        <f>IF($H885="步将",'[3]配置系数（将领）'!L885,IF($H885="骑将",'[4]配置系数（将领）'!L885,IF($H885="弓将",'[5]配置系数（将领）'!L885,"")))</f>
        <v>0</v>
      </c>
      <c r="N885" s="208" t="str">
        <f ca="1">IF($H885="步将",'[3]配置系数（将领）'!M885,IF($H885="骑将",'[4]配置系数（将领）'!M885,IF($H885="弓将",'[5]配置系数（将领）'!M885,"")))</f>
        <v/>
      </c>
      <c r="O885" s="206">
        <f t="shared" ca="1" si="53"/>
        <v>1</v>
      </c>
      <c r="Q885" s="208" t="str">
        <f ca="1">IF($H885="步将",'[3]配置系数（将领）'!P885,IF($H885="骑将",'[4]配置系数（将领）'!P885,IF($H885="弓将",'[5]配置系数（将领）'!P885,"")))</f>
        <v/>
      </c>
      <c r="R885" s="208" t="str">
        <f ca="1">IF($H885="步将",'[3]配置系数（将领）'!Q885,IF($H885="骑将",'[4]配置系数（将领）'!Q885,IF($H885="弓将",'[5]配置系数（将领）'!Q885,"")))</f>
        <v/>
      </c>
      <c r="S885" s="208">
        <f>IF($H885="步将",'[3]配置系数（将领）'!R885,IF($H885="骑将",'[4]配置系数（将领）'!R885,IF($H885="弓将",'[5]配置系数（将领）'!R885,"")))</f>
        <v>0</v>
      </c>
      <c r="T885" s="208">
        <f>IF($H885="步将",'[3]配置系数（将领）'!S885,IF($H885="骑将",'[4]配置系数（将领）'!S885,IF($H885="弓将",'[5]配置系数（将领）'!S885,"")))</f>
        <v>0</v>
      </c>
      <c r="U885" s="208" t="str">
        <f ca="1">IF($H885="步将",'[3]配置系数（将领）'!T885,IF($H885="骑将",'[4]配置系数（将领）'!T885,IF($H885="弓将",'[5]配置系数（将领）'!T885,"")))</f>
        <v/>
      </c>
      <c r="V885" s="206">
        <f t="shared" ca="1" si="54"/>
        <v>1</v>
      </c>
      <c r="X885" s="208" t="str">
        <f ca="1">IF($H885="步将",'[3]配置系数（将领）'!W885,IF($H885="骑将",'[4]配置系数（将领）'!W885,IF($H885="弓将",'[5]配置系数（将领）'!W885,"")))</f>
        <v/>
      </c>
      <c r="Y885" s="208" t="str">
        <f ca="1">IF($H885="步将",'[3]配置系数（将领）'!X885,IF($H885="骑将",'[4]配置系数（将领）'!X885,IF($H885="弓将",'[5]配置系数（将领）'!X885,"")))</f>
        <v/>
      </c>
      <c r="Z885" s="208">
        <f>IF($H885="步将",'[3]配置系数（将领）'!Y885,IF($H885="骑将",'[4]配置系数（将领）'!Y885,IF($H885="弓将",'[5]配置系数（将领）'!Y885,"")))</f>
        <v>0</v>
      </c>
      <c r="AA885" s="208">
        <f>IF($H885="步将",'[3]配置系数（将领）'!Z885,IF($H885="骑将",'[4]配置系数（将领）'!Z885,IF($H885="弓将",'[5]配置系数（将领）'!Z885,"")))</f>
        <v>0</v>
      </c>
      <c r="AB885" s="208" t="str">
        <f ca="1">IF($H885="步将",'[3]配置系数（将领）'!AA885,IF($H885="骑将",'[4]配置系数（将领）'!AA885,IF($H885="弓将",'[5]配置系数（将领）'!AA885,"")))</f>
        <v/>
      </c>
      <c r="AC885" s="206">
        <f t="shared" ca="1" si="55"/>
        <v>1</v>
      </c>
    </row>
    <row r="886" spans="3:29" x14ac:dyDescent="0.15">
      <c r="C886" s="107">
        <v>878</v>
      </c>
      <c r="D886" s="69">
        <f>IFERROR(MATCH(C886,索引!J:J,0),D885)</f>
        <v>75</v>
      </c>
      <c r="E886" s="69">
        <f t="shared" si="52"/>
        <v>9</v>
      </c>
      <c r="F886" s="69">
        <f>INDEX(索引!$F:$F,D886,1)</f>
        <v>10068</v>
      </c>
      <c r="G886" s="69" t="str">
        <f>INDEX(索引!$E:$E,D886,1)</f>
        <v>水镜先生</v>
      </c>
      <c r="H886" s="69" t="str">
        <f>INDEX(索引!$G:$G,D886,1)</f>
        <v>弓将</v>
      </c>
      <c r="J886" s="208" t="str">
        <f ca="1">IF($H886="步将",'[3]配置系数（将领）'!I886,IF($H886="骑将",'[4]配置系数（将领）'!I886,IF($H886="弓将",'[5]配置系数（将领）'!I886,"")))</f>
        <v/>
      </c>
      <c r="K886" s="208" t="str">
        <f ca="1">IF($H886="步将",'[3]配置系数（将领）'!J886,IF($H886="骑将",'[4]配置系数（将领）'!J886,IF($H886="弓将",'[5]配置系数（将领）'!J886,"")))</f>
        <v/>
      </c>
      <c r="L886" s="208">
        <f>IF($H886="步将",'[3]配置系数（将领）'!K886,IF($H886="骑将",'[4]配置系数（将领）'!K886,IF($H886="弓将",'[5]配置系数（将领）'!K886,"")))</f>
        <v>0</v>
      </c>
      <c r="M886" s="208">
        <f>IF($H886="步将",'[3]配置系数（将领）'!L886,IF($H886="骑将",'[4]配置系数（将领）'!L886,IF($H886="弓将",'[5]配置系数（将领）'!L886,"")))</f>
        <v>0</v>
      </c>
      <c r="N886" s="208" t="str">
        <f ca="1">IF($H886="步将",'[3]配置系数（将领）'!M886,IF($H886="骑将",'[4]配置系数（将领）'!M886,IF($H886="弓将",'[5]配置系数（将领）'!M886,"")))</f>
        <v/>
      </c>
      <c r="O886" s="206">
        <f t="shared" ca="1" si="53"/>
        <v>1</v>
      </c>
      <c r="Q886" s="208" t="str">
        <f ca="1">IF($H886="步将",'[3]配置系数（将领）'!P886,IF($H886="骑将",'[4]配置系数（将领）'!P886,IF($H886="弓将",'[5]配置系数（将领）'!P886,"")))</f>
        <v/>
      </c>
      <c r="R886" s="208" t="str">
        <f ca="1">IF($H886="步将",'[3]配置系数（将领）'!Q886,IF($H886="骑将",'[4]配置系数（将领）'!Q886,IF($H886="弓将",'[5]配置系数（将领）'!Q886,"")))</f>
        <v/>
      </c>
      <c r="S886" s="208">
        <f>IF($H886="步将",'[3]配置系数（将领）'!R886,IF($H886="骑将",'[4]配置系数（将领）'!R886,IF($H886="弓将",'[5]配置系数（将领）'!R886,"")))</f>
        <v>0</v>
      </c>
      <c r="T886" s="208">
        <f>IF($H886="步将",'[3]配置系数（将领）'!S886,IF($H886="骑将",'[4]配置系数（将领）'!S886,IF($H886="弓将",'[5]配置系数（将领）'!S886,"")))</f>
        <v>0</v>
      </c>
      <c r="U886" s="208" t="str">
        <f ca="1">IF($H886="步将",'[3]配置系数（将领）'!T886,IF($H886="骑将",'[4]配置系数（将领）'!T886,IF($H886="弓将",'[5]配置系数（将领）'!T886,"")))</f>
        <v/>
      </c>
      <c r="V886" s="206">
        <f t="shared" ca="1" si="54"/>
        <v>1</v>
      </c>
      <c r="X886" s="208" t="str">
        <f ca="1">IF($H886="步将",'[3]配置系数（将领）'!W886,IF($H886="骑将",'[4]配置系数（将领）'!W886,IF($H886="弓将",'[5]配置系数（将领）'!W886,"")))</f>
        <v/>
      </c>
      <c r="Y886" s="208" t="str">
        <f ca="1">IF($H886="步将",'[3]配置系数（将领）'!X886,IF($H886="骑将",'[4]配置系数（将领）'!X886,IF($H886="弓将",'[5]配置系数（将领）'!X886,"")))</f>
        <v/>
      </c>
      <c r="Z886" s="208">
        <f>IF($H886="步将",'[3]配置系数（将领）'!Y886,IF($H886="骑将",'[4]配置系数（将领）'!Y886,IF($H886="弓将",'[5]配置系数（将领）'!Y886,"")))</f>
        <v>0</v>
      </c>
      <c r="AA886" s="208">
        <f>IF($H886="步将",'[3]配置系数（将领）'!Z886,IF($H886="骑将",'[4]配置系数（将领）'!Z886,IF($H886="弓将",'[5]配置系数（将领）'!Z886,"")))</f>
        <v>0</v>
      </c>
      <c r="AB886" s="208" t="str">
        <f ca="1">IF($H886="步将",'[3]配置系数（将领）'!AA886,IF($H886="骑将",'[4]配置系数（将领）'!AA886,IF($H886="弓将",'[5]配置系数（将领）'!AA886,"")))</f>
        <v/>
      </c>
      <c r="AC886" s="206">
        <f t="shared" ca="1" si="55"/>
        <v>1</v>
      </c>
    </row>
    <row r="887" spans="3:29" x14ac:dyDescent="0.15">
      <c r="C887" s="107">
        <v>879</v>
      </c>
      <c r="D887" s="69">
        <f>IFERROR(MATCH(C887,索引!J:J,0),D886)</f>
        <v>75</v>
      </c>
      <c r="E887" s="69">
        <f t="shared" si="52"/>
        <v>10</v>
      </c>
      <c r="F887" s="69">
        <f>INDEX(索引!$F:$F,D887,1)</f>
        <v>10068</v>
      </c>
      <c r="G887" s="69" t="str">
        <f>INDEX(索引!$E:$E,D887,1)</f>
        <v>水镜先生</v>
      </c>
      <c r="H887" s="69" t="str">
        <f>INDEX(索引!$G:$G,D887,1)</f>
        <v>弓将</v>
      </c>
      <c r="J887" s="208" t="str">
        <f ca="1">IF($H887="步将",'[3]配置系数（将领）'!I887,IF($H887="骑将",'[4]配置系数（将领）'!I887,IF($H887="弓将",'[5]配置系数（将领）'!I887,"")))</f>
        <v/>
      </c>
      <c r="K887" s="208" t="str">
        <f ca="1">IF($H887="步将",'[3]配置系数（将领）'!J887,IF($H887="骑将",'[4]配置系数（将领）'!J887,IF($H887="弓将",'[5]配置系数（将领）'!J887,"")))</f>
        <v/>
      </c>
      <c r="L887" s="208">
        <f>IF($H887="步将",'[3]配置系数（将领）'!K887,IF($H887="骑将",'[4]配置系数（将领）'!K887,IF($H887="弓将",'[5]配置系数（将领）'!K887,"")))</f>
        <v>0</v>
      </c>
      <c r="M887" s="208">
        <f>IF($H887="步将",'[3]配置系数（将领）'!L887,IF($H887="骑将",'[4]配置系数（将领）'!L887,IF($H887="弓将",'[5]配置系数（将领）'!L887,"")))</f>
        <v>0</v>
      </c>
      <c r="N887" s="208" t="str">
        <f ca="1">IF($H887="步将",'[3]配置系数（将领）'!M887,IF($H887="骑将",'[4]配置系数（将领）'!M887,IF($H887="弓将",'[5]配置系数（将领）'!M887,"")))</f>
        <v/>
      </c>
      <c r="O887" s="206">
        <f t="shared" ca="1" si="53"/>
        <v>1</v>
      </c>
      <c r="Q887" s="208" t="str">
        <f ca="1">IF($H887="步将",'[3]配置系数（将领）'!P887,IF($H887="骑将",'[4]配置系数（将领）'!P887,IF($H887="弓将",'[5]配置系数（将领）'!P887,"")))</f>
        <v/>
      </c>
      <c r="R887" s="208" t="str">
        <f ca="1">IF($H887="步将",'[3]配置系数（将领）'!Q887,IF($H887="骑将",'[4]配置系数（将领）'!Q887,IF($H887="弓将",'[5]配置系数（将领）'!Q887,"")))</f>
        <v/>
      </c>
      <c r="S887" s="208">
        <f>IF($H887="步将",'[3]配置系数（将领）'!R887,IF($H887="骑将",'[4]配置系数（将领）'!R887,IF($H887="弓将",'[5]配置系数（将领）'!R887,"")))</f>
        <v>0</v>
      </c>
      <c r="T887" s="208">
        <f>IF($H887="步将",'[3]配置系数（将领）'!S887,IF($H887="骑将",'[4]配置系数（将领）'!S887,IF($H887="弓将",'[5]配置系数（将领）'!S887,"")))</f>
        <v>0</v>
      </c>
      <c r="U887" s="208" t="str">
        <f ca="1">IF($H887="步将",'[3]配置系数（将领）'!T887,IF($H887="骑将",'[4]配置系数（将领）'!T887,IF($H887="弓将",'[5]配置系数（将领）'!T887,"")))</f>
        <v/>
      </c>
      <c r="V887" s="206">
        <f t="shared" ca="1" si="54"/>
        <v>1</v>
      </c>
      <c r="X887" s="208" t="str">
        <f ca="1">IF($H887="步将",'[3]配置系数（将领）'!W887,IF($H887="骑将",'[4]配置系数（将领）'!W887,IF($H887="弓将",'[5]配置系数（将领）'!W887,"")))</f>
        <v/>
      </c>
      <c r="Y887" s="208" t="str">
        <f ca="1">IF($H887="步将",'[3]配置系数（将领）'!X887,IF($H887="骑将",'[4]配置系数（将领）'!X887,IF($H887="弓将",'[5]配置系数（将领）'!X887,"")))</f>
        <v/>
      </c>
      <c r="Z887" s="208">
        <f>IF($H887="步将",'[3]配置系数（将领）'!Y887,IF($H887="骑将",'[4]配置系数（将领）'!Y887,IF($H887="弓将",'[5]配置系数（将领）'!Y887,"")))</f>
        <v>0</v>
      </c>
      <c r="AA887" s="208">
        <f>IF($H887="步将",'[3]配置系数（将领）'!Z887,IF($H887="骑将",'[4]配置系数（将领）'!Z887,IF($H887="弓将",'[5]配置系数（将领）'!Z887,"")))</f>
        <v>0</v>
      </c>
      <c r="AB887" s="208" t="str">
        <f ca="1">IF($H887="步将",'[3]配置系数（将领）'!AA887,IF($H887="骑将",'[4]配置系数（将领）'!AA887,IF($H887="弓将",'[5]配置系数（将领）'!AA887,"")))</f>
        <v/>
      </c>
      <c r="AC887" s="206">
        <f t="shared" ca="1" si="55"/>
        <v>1</v>
      </c>
    </row>
    <row r="888" spans="3:29" x14ac:dyDescent="0.15">
      <c r="C888" s="107">
        <v>880</v>
      </c>
      <c r="D888" s="69">
        <f>IFERROR(MATCH(C888,索引!J:J,0),D887)</f>
        <v>75</v>
      </c>
      <c r="E888" s="69">
        <f t="shared" si="52"/>
        <v>11</v>
      </c>
      <c r="F888" s="69">
        <f>INDEX(索引!$F:$F,D888,1)</f>
        <v>10068</v>
      </c>
      <c r="G888" s="69" t="str">
        <f>INDEX(索引!$E:$E,D888,1)</f>
        <v>水镜先生</v>
      </c>
      <c r="H888" s="69" t="str">
        <f>INDEX(索引!$G:$G,D888,1)</f>
        <v>弓将</v>
      </c>
      <c r="J888" s="208" t="str">
        <f ca="1">IF($H888="步将",'[3]配置系数（将领）'!I888,IF($H888="骑将",'[4]配置系数（将领）'!I888,IF($H888="弓将",'[5]配置系数（将领）'!I888,"")))</f>
        <v/>
      </c>
      <c r="K888" s="208" t="str">
        <f ca="1">IF($H888="步将",'[3]配置系数（将领）'!J888,IF($H888="骑将",'[4]配置系数（将领）'!J888,IF($H888="弓将",'[5]配置系数（将领）'!J888,"")))</f>
        <v/>
      </c>
      <c r="L888" s="208">
        <f>IF($H888="步将",'[3]配置系数（将领）'!K888,IF($H888="骑将",'[4]配置系数（将领）'!K888,IF($H888="弓将",'[5]配置系数（将领）'!K888,"")))</f>
        <v>0</v>
      </c>
      <c r="M888" s="208">
        <f>IF($H888="步将",'[3]配置系数（将领）'!L888,IF($H888="骑将",'[4]配置系数（将领）'!L888,IF($H888="弓将",'[5]配置系数（将领）'!L888,"")))</f>
        <v>0</v>
      </c>
      <c r="N888" s="208" t="str">
        <f ca="1">IF($H888="步将",'[3]配置系数（将领）'!M888,IF($H888="骑将",'[4]配置系数（将领）'!M888,IF($H888="弓将",'[5]配置系数（将领）'!M888,"")))</f>
        <v/>
      </c>
      <c r="O888" s="206">
        <f t="shared" ca="1" si="53"/>
        <v>1</v>
      </c>
      <c r="Q888" s="208" t="str">
        <f ca="1">IF($H888="步将",'[3]配置系数（将领）'!P888,IF($H888="骑将",'[4]配置系数（将领）'!P888,IF($H888="弓将",'[5]配置系数（将领）'!P888,"")))</f>
        <v/>
      </c>
      <c r="R888" s="208" t="str">
        <f ca="1">IF($H888="步将",'[3]配置系数（将领）'!Q888,IF($H888="骑将",'[4]配置系数（将领）'!Q888,IF($H888="弓将",'[5]配置系数（将领）'!Q888,"")))</f>
        <v/>
      </c>
      <c r="S888" s="208">
        <f>IF($H888="步将",'[3]配置系数（将领）'!R888,IF($H888="骑将",'[4]配置系数（将领）'!R888,IF($H888="弓将",'[5]配置系数（将领）'!R888,"")))</f>
        <v>0</v>
      </c>
      <c r="T888" s="208">
        <f>IF($H888="步将",'[3]配置系数（将领）'!S888,IF($H888="骑将",'[4]配置系数（将领）'!S888,IF($H888="弓将",'[5]配置系数（将领）'!S888,"")))</f>
        <v>0</v>
      </c>
      <c r="U888" s="208" t="str">
        <f ca="1">IF($H888="步将",'[3]配置系数（将领）'!T888,IF($H888="骑将",'[4]配置系数（将领）'!T888,IF($H888="弓将",'[5]配置系数（将领）'!T888,"")))</f>
        <v/>
      </c>
      <c r="V888" s="206">
        <f t="shared" ca="1" si="54"/>
        <v>1</v>
      </c>
      <c r="X888" s="208" t="str">
        <f ca="1">IF($H888="步将",'[3]配置系数（将领）'!W888,IF($H888="骑将",'[4]配置系数（将领）'!W888,IF($H888="弓将",'[5]配置系数（将领）'!W888,"")))</f>
        <v/>
      </c>
      <c r="Y888" s="208" t="str">
        <f ca="1">IF($H888="步将",'[3]配置系数（将领）'!X888,IF($H888="骑将",'[4]配置系数（将领）'!X888,IF($H888="弓将",'[5]配置系数（将领）'!X888,"")))</f>
        <v/>
      </c>
      <c r="Z888" s="208">
        <f>IF($H888="步将",'[3]配置系数（将领）'!Y888,IF($H888="骑将",'[4]配置系数（将领）'!Y888,IF($H888="弓将",'[5]配置系数（将领）'!Y888,"")))</f>
        <v>0</v>
      </c>
      <c r="AA888" s="208">
        <f>IF($H888="步将",'[3]配置系数（将领）'!Z888,IF($H888="骑将",'[4]配置系数（将领）'!Z888,IF($H888="弓将",'[5]配置系数（将领）'!Z888,"")))</f>
        <v>0</v>
      </c>
      <c r="AB888" s="208" t="str">
        <f ca="1">IF($H888="步将",'[3]配置系数（将领）'!AA888,IF($H888="骑将",'[4]配置系数（将领）'!AA888,IF($H888="弓将",'[5]配置系数（将领）'!AA888,"")))</f>
        <v/>
      </c>
      <c r="AC888" s="206">
        <f t="shared" ca="1" si="55"/>
        <v>1</v>
      </c>
    </row>
    <row r="889" spans="3:29" x14ac:dyDescent="0.15">
      <c r="C889" s="107">
        <v>881</v>
      </c>
      <c r="D889" s="69">
        <f>IFERROR(MATCH(C889,索引!J:J,0),D888)</f>
        <v>75</v>
      </c>
      <c r="E889" s="69">
        <f t="shared" si="52"/>
        <v>12</v>
      </c>
      <c r="F889" s="69">
        <f>INDEX(索引!$F:$F,D889,1)</f>
        <v>10068</v>
      </c>
      <c r="G889" s="69" t="str">
        <f>INDEX(索引!$E:$E,D889,1)</f>
        <v>水镜先生</v>
      </c>
      <c r="H889" s="69" t="str">
        <f>INDEX(索引!$G:$G,D889,1)</f>
        <v>弓将</v>
      </c>
      <c r="J889" s="208" t="str">
        <f ca="1">IF($H889="步将",'[3]配置系数（将领）'!I889,IF($H889="骑将",'[4]配置系数（将领）'!I889,IF($H889="弓将",'[5]配置系数（将领）'!I889,"")))</f>
        <v/>
      </c>
      <c r="K889" s="208" t="str">
        <f ca="1">IF($H889="步将",'[3]配置系数（将领）'!J889,IF($H889="骑将",'[4]配置系数（将领）'!J889,IF($H889="弓将",'[5]配置系数（将领）'!J889,"")))</f>
        <v/>
      </c>
      <c r="L889" s="208">
        <f>IF($H889="步将",'[3]配置系数（将领）'!K889,IF($H889="骑将",'[4]配置系数（将领）'!K889,IF($H889="弓将",'[5]配置系数（将领）'!K889,"")))</f>
        <v>0</v>
      </c>
      <c r="M889" s="208">
        <f>IF($H889="步将",'[3]配置系数（将领）'!L889,IF($H889="骑将",'[4]配置系数（将领）'!L889,IF($H889="弓将",'[5]配置系数（将领）'!L889,"")))</f>
        <v>0</v>
      </c>
      <c r="N889" s="208" t="str">
        <f ca="1">IF($H889="步将",'[3]配置系数（将领）'!M889,IF($H889="骑将",'[4]配置系数（将领）'!M889,IF($H889="弓将",'[5]配置系数（将领）'!M889,"")))</f>
        <v/>
      </c>
      <c r="O889" s="206">
        <f t="shared" ca="1" si="53"/>
        <v>1</v>
      </c>
      <c r="Q889" s="208" t="str">
        <f ca="1">IF($H889="步将",'[3]配置系数（将领）'!P889,IF($H889="骑将",'[4]配置系数（将领）'!P889,IF($H889="弓将",'[5]配置系数（将领）'!P889,"")))</f>
        <v/>
      </c>
      <c r="R889" s="208" t="str">
        <f ca="1">IF($H889="步将",'[3]配置系数（将领）'!Q889,IF($H889="骑将",'[4]配置系数（将领）'!Q889,IF($H889="弓将",'[5]配置系数（将领）'!Q889,"")))</f>
        <v/>
      </c>
      <c r="S889" s="208">
        <f>IF($H889="步将",'[3]配置系数（将领）'!R889,IF($H889="骑将",'[4]配置系数（将领）'!R889,IF($H889="弓将",'[5]配置系数（将领）'!R889,"")))</f>
        <v>0</v>
      </c>
      <c r="T889" s="208">
        <f>IF($H889="步将",'[3]配置系数（将领）'!S889,IF($H889="骑将",'[4]配置系数（将领）'!S889,IF($H889="弓将",'[5]配置系数（将领）'!S889,"")))</f>
        <v>0</v>
      </c>
      <c r="U889" s="208" t="str">
        <f ca="1">IF($H889="步将",'[3]配置系数（将领）'!T889,IF($H889="骑将",'[4]配置系数（将领）'!T889,IF($H889="弓将",'[5]配置系数（将领）'!T889,"")))</f>
        <v/>
      </c>
      <c r="V889" s="206">
        <f t="shared" ca="1" si="54"/>
        <v>1</v>
      </c>
      <c r="X889" s="208" t="str">
        <f ca="1">IF($H889="步将",'[3]配置系数（将领）'!W889,IF($H889="骑将",'[4]配置系数（将领）'!W889,IF($H889="弓将",'[5]配置系数（将领）'!W889,"")))</f>
        <v/>
      </c>
      <c r="Y889" s="208" t="str">
        <f ca="1">IF($H889="步将",'[3]配置系数（将领）'!X889,IF($H889="骑将",'[4]配置系数（将领）'!X889,IF($H889="弓将",'[5]配置系数（将领）'!X889,"")))</f>
        <v/>
      </c>
      <c r="Z889" s="208">
        <f>IF($H889="步将",'[3]配置系数（将领）'!Y889,IF($H889="骑将",'[4]配置系数（将领）'!Y889,IF($H889="弓将",'[5]配置系数（将领）'!Y889,"")))</f>
        <v>0</v>
      </c>
      <c r="AA889" s="208">
        <f>IF($H889="步将",'[3]配置系数（将领）'!Z889,IF($H889="骑将",'[4]配置系数（将领）'!Z889,IF($H889="弓将",'[5]配置系数（将领）'!Z889,"")))</f>
        <v>0</v>
      </c>
      <c r="AB889" s="208" t="str">
        <f ca="1">IF($H889="步将",'[3]配置系数（将领）'!AA889,IF($H889="骑将",'[4]配置系数（将领）'!AA889,IF($H889="弓将",'[5]配置系数（将领）'!AA889,"")))</f>
        <v/>
      </c>
      <c r="AC889" s="206">
        <f t="shared" ca="1" si="55"/>
        <v>1</v>
      </c>
    </row>
    <row r="890" spans="3:29" x14ac:dyDescent="0.15">
      <c r="C890" s="107">
        <v>882</v>
      </c>
      <c r="D890" s="69">
        <f>IFERROR(MATCH(C890,索引!J:J,0),D889)</f>
        <v>75</v>
      </c>
      <c r="E890" s="69">
        <f t="shared" si="52"/>
        <v>13</v>
      </c>
      <c r="F890" s="69">
        <f>INDEX(索引!$F:$F,D890,1)</f>
        <v>10068</v>
      </c>
      <c r="G890" s="69" t="str">
        <f>INDEX(索引!$E:$E,D890,1)</f>
        <v>水镜先生</v>
      </c>
      <c r="H890" s="69" t="str">
        <f>INDEX(索引!$G:$G,D890,1)</f>
        <v>弓将</v>
      </c>
      <c r="J890" s="208" t="str">
        <f ca="1">IF($H890="步将",'[3]配置系数（将领）'!I890,IF($H890="骑将",'[4]配置系数（将领）'!I890,IF($H890="弓将",'[5]配置系数（将领）'!I890,"")))</f>
        <v/>
      </c>
      <c r="K890" s="208" t="str">
        <f ca="1">IF($H890="步将",'[3]配置系数（将领）'!J890,IF($H890="骑将",'[4]配置系数（将领）'!J890,IF($H890="弓将",'[5]配置系数（将领）'!J890,"")))</f>
        <v/>
      </c>
      <c r="L890" s="208">
        <f>IF($H890="步将",'[3]配置系数（将领）'!K890,IF($H890="骑将",'[4]配置系数（将领）'!K890,IF($H890="弓将",'[5]配置系数（将领）'!K890,"")))</f>
        <v>0</v>
      </c>
      <c r="M890" s="208">
        <f>IF($H890="步将",'[3]配置系数（将领）'!L890,IF($H890="骑将",'[4]配置系数（将领）'!L890,IF($H890="弓将",'[5]配置系数（将领）'!L890,"")))</f>
        <v>0</v>
      </c>
      <c r="N890" s="208" t="str">
        <f ca="1">IF($H890="步将",'[3]配置系数（将领）'!M890,IF($H890="骑将",'[4]配置系数（将领）'!M890,IF($H890="弓将",'[5]配置系数（将领）'!M890,"")))</f>
        <v/>
      </c>
      <c r="O890" s="206">
        <f t="shared" ca="1" si="53"/>
        <v>1</v>
      </c>
      <c r="Q890" s="208" t="str">
        <f ca="1">IF($H890="步将",'[3]配置系数（将领）'!P890,IF($H890="骑将",'[4]配置系数（将领）'!P890,IF($H890="弓将",'[5]配置系数（将领）'!P890,"")))</f>
        <v/>
      </c>
      <c r="R890" s="208" t="str">
        <f ca="1">IF($H890="步将",'[3]配置系数（将领）'!Q890,IF($H890="骑将",'[4]配置系数（将领）'!Q890,IF($H890="弓将",'[5]配置系数（将领）'!Q890,"")))</f>
        <v/>
      </c>
      <c r="S890" s="208">
        <f>IF($H890="步将",'[3]配置系数（将领）'!R890,IF($H890="骑将",'[4]配置系数（将领）'!R890,IF($H890="弓将",'[5]配置系数（将领）'!R890,"")))</f>
        <v>0</v>
      </c>
      <c r="T890" s="208">
        <f>IF($H890="步将",'[3]配置系数（将领）'!S890,IF($H890="骑将",'[4]配置系数（将领）'!S890,IF($H890="弓将",'[5]配置系数（将领）'!S890,"")))</f>
        <v>0</v>
      </c>
      <c r="U890" s="208" t="str">
        <f ca="1">IF($H890="步将",'[3]配置系数（将领）'!T890,IF($H890="骑将",'[4]配置系数（将领）'!T890,IF($H890="弓将",'[5]配置系数（将领）'!T890,"")))</f>
        <v/>
      </c>
      <c r="V890" s="206">
        <f t="shared" ca="1" si="54"/>
        <v>1</v>
      </c>
      <c r="X890" s="208" t="str">
        <f ca="1">IF($H890="步将",'[3]配置系数（将领）'!W890,IF($H890="骑将",'[4]配置系数（将领）'!W890,IF($H890="弓将",'[5]配置系数（将领）'!W890,"")))</f>
        <v/>
      </c>
      <c r="Y890" s="208" t="str">
        <f ca="1">IF($H890="步将",'[3]配置系数（将领）'!X890,IF($H890="骑将",'[4]配置系数（将领）'!X890,IF($H890="弓将",'[5]配置系数（将领）'!X890,"")))</f>
        <v/>
      </c>
      <c r="Z890" s="208">
        <f>IF($H890="步将",'[3]配置系数（将领）'!Y890,IF($H890="骑将",'[4]配置系数（将领）'!Y890,IF($H890="弓将",'[5]配置系数（将领）'!Y890,"")))</f>
        <v>0</v>
      </c>
      <c r="AA890" s="208">
        <f>IF($H890="步将",'[3]配置系数（将领）'!Z890,IF($H890="骑将",'[4]配置系数（将领）'!Z890,IF($H890="弓将",'[5]配置系数（将领）'!Z890,"")))</f>
        <v>0</v>
      </c>
      <c r="AB890" s="208" t="str">
        <f ca="1">IF($H890="步将",'[3]配置系数（将领）'!AA890,IF($H890="骑将",'[4]配置系数（将领）'!AA890,IF($H890="弓将",'[5]配置系数（将领）'!AA890,"")))</f>
        <v/>
      </c>
      <c r="AC890" s="206">
        <f t="shared" ca="1" si="55"/>
        <v>1</v>
      </c>
    </row>
    <row r="891" spans="3:29" x14ac:dyDescent="0.15">
      <c r="C891" s="107">
        <v>883</v>
      </c>
      <c r="D891" s="69">
        <f>IFERROR(MATCH(C891,索引!J:J,0),D890)</f>
        <v>75</v>
      </c>
      <c r="E891" s="69">
        <f t="shared" si="52"/>
        <v>14</v>
      </c>
      <c r="F891" s="69">
        <f>INDEX(索引!$F:$F,D891,1)</f>
        <v>10068</v>
      </c>
      <c r="G891" s="69" t="str">
        <f>INDEX(索引!$E:$E,D891,1)</f>
        <v>水镜先生</v>
      </c>
      <c r="H891" s="69" t="str">
        <f>INDEX(索引!$G:$G,D891,1)</f>
        <v>弓将</v>
      </c>
      <c r="J891" s="208" t="str">
        <f ca="1">IF($H891="步将",'[3]配置系数（将领）'!I891,IF($H891="骑将",'[4]配置系数（将领）'!I891,IF($H891="弓将",'[5]配置系数（将领）'!I891,"")))</f>
        <v/>
      </c>
      <c r="K891" s="208" t="str">
        <f ca="1">IF($H891="步将",'[3]配置系数（将领）'!J891,IF($H891="骑将",'[4]配置系数（将领）'!J891,IF($H891="弓将",'[5]配置系数（将领）'!J891,"")))</f>
        <v/>
      </c>
      <c r="L891" s="208">
        <f>IF($H891="步将",'[3]配置系数（将领）'!K891,IF($H891="骑将",'[4]配置系数（将领）'!K891,IF($H891="弓将",'[5]配置系数（将领）'!K891,"")))</f>
        <v>0</v>
      </c>
      <c r="M891" s="208">
        <f>IF($H891="步将",'[3]配置系数（将领）'!L891,IF($H891="骑将",'[4]配置系数（将领）'!L891,IF($H891="弓将",'[5]配置系数（将领）'!L891,"")))</f>
        <v>0</v>
      </c>
      <c r="N891" s="208" t="str">
        <f ca="1">IF($H891="步将",'[3]配置系数（将领）'!M891,IF($H891="骑将",'[4]配置系数（将领）'!M891,IF($H891="弓将",'[5]配置系数（将领）'!M891,"")))</f>
        <v/>
      </c>
      <c r="O891" s="206">
        <f t="shared" ca="1" si="53"/>
        <v>1</v>
      </c>
      <c r="Q891" s="208" t="str">
        <f ca="1">IF($H891="步将",'[3]配置系数（将领）'!P891,IF($H891="骑将",'[4]配置系数（将领）'!P891,IF($H891="弓将",'[5]配置系数（将领）'!P891,"")))</f>
        <v/>
      </c>
      <c r="R891" s="208" t="str">
        <f ca="1">IF($H891="步将",'[3]配置系数（将领）'!Q891,IF($H891="骑将",'[4]配置系数（将领）'!Q891,IF($H891="弓将",'[5]配置系数（将领）'!Q891,"")))</f>
        <v/>
      </c>
      <c r="S891" s="208">
        <f>IF($H891="步将",'[3]配置系数（将领）'!R891,IF($H891="骑将",'[4]配置系数（将领）'!R891,IF($H891="弓将",'[5]配置系数（将领）'!R891,"")))</f>
        <v>0</v>
      </c>
      <c r="T891" s="208">
        <f>IF($H891="步将",'[3]配置系数（将领）'!S891,IF($H891="骑将",'[4]配置系数（将领）'!S891,IF($H891="弓将",'[5]配置系数（将领）'!S891,"")))</f>
        <v>0</v>
      </c>
      <c r="U891" s="208" t="str">
        <f ca="1">IF($H891="步将",'[3]配置系数（将领）'!T891,IF($H891="骑将",'[4]配置系数（将领）'!T891,IF($H891="弓将",'[5]配置系数（将领）'!T891,"")))</f>
        <v/>
      </c>
      <c r="V891" s="206">
        <f t="shared" ca="1" si="54"/>
        <v>1</v>
      </c>
      <c r="X891" s="208" t="str">
        <f ca="1">IF($H891="步将",'[3]配置系数（将领）'!W891,IF($H891="骑将",'[4]配置系数（将领）'!W891,IF($H891="弓将",'[5]配置系数（将领）'!W891,"")))</f>
        <v/>
      </c>
      <c r="Y891" s="208" t="str">
        <f ca="1">IF($H891="步将",'[3]配置系数（将领）'!X891,IF($H891="骑将",'[4]配置系数（将领）'!X891,IF($H891="弓将",'[5]配置系数（将领）'!X891,"")))</f>
        <v/>
      </c>
      <c r="Z891" s="208">
        <f>IF($H891="步将",'[3]配置系数（将领）'!Y891,IF($H891="骑将",'[4]配置系数（将领）'!Y891,IF($H891="弓将",'[5]配置系数（将领）'!Y891,"")))</f>
        <v>0</v>
      </c>
      <c r="AA891" s="208">
        <f>IF($H891="步将",'[3]配置系数（将领）'!Z891,IF($H891="骑将",'[4]配置系数（将领）'!Z891,IF($H891="弓将",'[5]配置系数（将领）'!Z891,"")))</f>
        <v>0</v>
      </c>
      <c r="AB891" s="208" t="str">
        <f ca="1">IF($H891="步将",'[3]配置系数（将领）'!AA891,IF($H891="骑将",'[4]配置系数（将领）'!AA891,IF($H891="弓将",'[5]配置系数（将领）'!AA891,"")))</f>
        <v/>
      </c>
      <c r="AC891" s="206">
        <f t="shared" ca="1" si="55"/>
        <v>1</v>
      </c>
    </row>
    <row r="892" spans="3:29" x14ac:dyDescent="0.15">
      <c r="C892" s="107">
        <v>884</v>
      </c>
      <c r="D892" s="69">
        <f>IFERROR(MATCH(C892,索引!J:J,0),D891)</f>
        <v>75</v>
      </c>
      <c r="E892" s="69">
        <f t="shared" si="52"/>
        <v>15</v>
      </c>
      <c r="F892" s="69">
        <f>INDEX(索引!$F:$F,D892,1)</f>
        <v>10068</v>
      </c>
      <c r="G892" s="69" t="str">
        <f>INDEX(索引!$E:$E,D892,1)</f>
        <v>水镜先生</v>
      </c>
      <c r="H892" s="69" t="str">
        <f>INDEX(索引!$G:$G,D892,1)</f>
        <v>弓将</v>
      </c>
      <c r="J892" s="208" t="str">
        <f ca="1">IF($H892="步将",'[3]配置系数（将领）'!I892,IF($H892="骑将",'[4]配置系数（将领）'!I892,IF($H892="弓将",'[5]配置系数（将领）'!I892,"")))</f>
        <v/>
      </c>
      <c r="K892" s="208" t="str">
        <f ca="1">IF($H892="步将",'[3]配置系数（将领）'!J892,IF($H892="骑将",'[4]配置系数（将领）'!J892,IF($H892="弓将",'[5]配置系数（将领）'!J892,"")))</f>
        <v/>
      </c>
      <c r="L892" s="208">
        <f>IF($H892="步将",'[3]配置系数（将领）'!K892,IF($H892="骑将",'[4]配置系数（将领）'!K892,IF($H892="弓将",'[5]配置系数（将领）'!K892,"")))</f>
        <v>0</v>
      </c>
      <c r="M892" s="208">
        <f>IF($H892="步将",'[3]配置系数（将领）'!L892,IF($H892="骑将",'[4]配置系数（将领）'!L892,IF($H892="弓将",'[5]配置系数（将领）'!L892,"")))</f>
        <v>0</v>
      </c>
      <c r="N892" s="208" t="str">
        <f ca="1">IF($H892="步将",'[3]配置系数（将领）'!M892,IF($H892="骑将",'[4]配置系数（将领）'!M892,IF($H892="弓将",'[5]配置系数（将领）'!M892,"")))</f>
        <v/>
      </c>
      <c r="O892" s="206">
        <f t="shared" ca="1" si="53"/>
        <v>1</v>
      </c>
      <c r="Q892" s="208" t="str">
        <f ca="1">IF($H892="步将",'[3]配置系数（将领）'!P892,IF($H892="骑将",'[4]配置系数（将领）'!P892,IF($H892="弓将",'[5]配置系数（将领）'!P892,"")))</f>
        <v/>
      </c>
      <c r="R892" s="208" t="str">
        <f ca="1">IF($H892="步将",'[3]配置系数（将领）'!Q892,IF($H892="骑将",'[4]配置系数（将领）'!Q892,IF($H892="弓将",'[5]配置系数（将领）'!Q892,"")))</f>
        <v/>
      </c>
      <c r="S892" s="208">
        <f>IF($H892="步将",'[3]配置系数（将领）'!R892,IF($H892="骑将",'[4]配置系数（将领）'!R892,IF($H892="弓将",'[5]配置系数（将领）'!R892,"")))</f>
        <v>0</v>
      </c>
      <c r="T892" s="208">
        <f>IF($H892="步将",'[3]配置系数（将领）'!S892,IF($H892="骑将",'[4]配置系数（将领）'!S892,IF($H892="弓将",'[5]配置系数（将领）'!S892,"")))</f>
        <v>0</v>
      </c>
      <c r="U892" s="208" t="str">
        <f ca="1">IF($H892="步将",'[3]配置系数（将领）'!T892,IF($H892="骑将",'[4]配置系数（将领）'!T892,IF($H892="弓将",'[5]配置系数（将领）'!T892,"")))</f>
        <v/>
      </c>
      <c r="V892" s="206">
        <f t="shared" ca="1" si="54"/>
        <v>1</v>
      </c>
      <c r="X892" s="208" t="str">
        <f ca="1">IF($H892="步将",'[3]配置系数（将领）'!W892,IF($H892="骑将",'[4]配置系数（将领）'!W892,IF($H892="弓将",'[5]配置系数（将领）'!W892,"")))</f>
        <v/>
      </c>
      <c r="Y892" s="208" t="str">
        <f ca="1">IF($H892="步将",'[3]配置系数（将领）'!X892,IF($H892="骑将",'[4]配置系数（将领）'!X892,IF($H892="弓将",'[5]配置系数（将领）'!X892,"")))</f>
        <v/>
      </c>
      <c r="Z892" s="208">
        <f>IF($H892="步将",'[3]配置系数（将领）'!Y892,IF($H892="骑将",'[4]配置系数（将领）'!Y892,IF($H892="弓将",'[5]配置系数（将领）'!Y892,"")))</f>
        <v>0</v>
      </c>
      <c r="AA892" s="208">
        <f>IF($H892="步将",'[3]配置系数（将领）'!Z892,IF($H892="骑将",'[4]配置系数（将领）'!Z892,IF($H892="弓将",'[5]配置系数（将领）'!Z892,"")))</f>
        <v>0</v>
      </c>
      <c r="AB892" s="208" t="str">
        <f ca="1">IF($H892="步将",'[3]配置系数（将领）'!AA892,IF($H892="骑将",'[4]配置系数（将领）'!AA892,IF($H892="弓将",'[5]配置系数（将领）'!AA892,"")))</f>
        <v/>
      </c>
      <c r="AC892" s="206">
        <f t="shared" ca="1" si="55"/>
        <v>1</v>
      </c>
    </row>
    <row r="893" spans="3:29" x14ac:dyDescent="0.15">
      <c r="C893" s="107">
        <v>885</v>
      </c>
      <c r="D893" s="69">
        <f>IFERROR(MATCH(C893,索引!J:J,0),D892)</f>
        <v>78</v>
      </c>
      <c r="E893" s="69">
        <f t="shared" si="52"/>
        <v>1</v>
      </c>
      <c r="F893" s="69">
        <f>INDEX(索引!$F:$F,D893,1)</f>
        <v>10071</v>
      </c>
      <c r="G893" s="69" t="str">
        <f>INDEX(索引!$E:$E,D893,1)</f>
        <v>李傕</v>
      </c>
      <c r="H893" s="69" t="str">
        <f>INDEX(索引!$G:$G,D893,1)</f>
        <v>弓将</v>
      </c>
      <c r="J893" s="208" t="str">
        <f ca="1">IF($H893="步将",'[3]配置系数（将领）'!I893,IF($H893="骑将",'[4]配置系数（将领）'!I893,IF($H893="弓将",'[5]配置系数（将领）'!I893,"")))</f>
        <v>1007100000101</v>
      </c>
      <c r="K893" s="208" t="str">
        <f ca="1">IF($H893="步将",'[3]配置系数（将领）'!J893,IF($H893="骑将",'[4]配置系数（将领）'!J893,IF($H893="弓将",'[5]配置系数（将领）'!J893,"")))</f>
        <v>普通攻击:对单体敌人造成{0}%的武力伤害</v>
      </c>
      <c r="L893" s="208">
        <f>IF($H893="步将",'[3]配置系数（将领）'!K893,IF($H893="骑将",'[4]配置系数（将领）'!K893,IF($H893="弓将",'[5]配置系数（将领）'!K893,"")))</f>
        <v>0</v>
      </c>
      <c r="M893" s="208">
        <f>IF($H893="步将",'[3]配置系数（将领）'!L893,IF($H893="骑将",'[4]配置系数（将领）'!L893,IF($H893="弓将",'[5]配置系数（将领）'!L893,"")))</f>
        <v>0</v>
      </c>
      <c r="N893" s="208" t="str">
        <f ca="1">IF($H893="步将",'[3]配置系数（将领）'!M893,IF($H893="骑将",'[4]配置系数（将领）'!M893,IF($H893="弓将",'[5]配置系数（将领）'!M893,"")))</f>
        <v>0.25+0.25+0.25+0.25+0.25+0.25+0.25+0.25+0.25+0.25+0.25+0.25+0.25+0.25+0.25+0.25+0.25</v>
      </c>
      <c r="O893" s="206">
        <f t="shared" ca="1" si="53"/>
        <v>100</v>
      </c>
      <c r="Q893" s="208" t="str">
        <f ca="1">IF($H893="步将",'[3]配置系数（将领）'!P893,IF($H893="骑将",'[4]配置系数（将领）'!P893,IF($H893="弓将",'[5]配置系数（将领）'!P893,"")))</f>
        <v/>
      </c>
      <c r="R893" s="208" t="str">
        <f ca="1">IF($H893="步将",'[3]配置系数（将领）'!Q893,IF($H893="骑将",'[4]配置系数（将领）'!Q893,IF($H893="弓将",'[5]配置系数（将领）'!Q893,"")))</f>
        <v/>
      </c>
      <c r="S893" s="208">
        <f>IF($H893="步将",'[3]配置系数（将领）'!R893,IF($H893="骑将",'[4]配置系数（将领）'!R893,IF($H893="弓将",'[5]配置系数（将领）'!R893,"")))</f>
        <v>0</v>
      </c>
      <c r="T893" s="208">
        <f>IF($H893="步将",'[3]配置系数（将领）'!S893,IF($H893="骑将",'[4]配置系数（将领）'!S893,IF($H893="弓将",'[5]配置系数（将领）'!S893,"")))</f>
        <v>0</v>
      </c>
      <c r="U893" s="208" t="str">
        <f ca="1">IF($H893="步将",'[3]配置系数（将领）'!T893,IF($H893="骑将",'[4]配置系数（将领）'!T893,IF($H893="弓将",'[5]配置系数（将领）'!T893,"")))</f>
        <v/>
      </c>
      <c r="V893" s="206">
        <f t="shared" ca="1" si="54"/>
        <v>1</v>
      </c>
      <c r="X893" s="208" t="str">
        <f ca="1">IF($H893="步将",'[3]配置系数（将领）'!W893,IF($H893="骑将",'[4]配置系数（将领）'!W893,IF($H893="弓将",'[5]配置系数（将领）'!W893,"")))</f>
        <v/>
      </c>
      <c r="Y893" s="208" t="str">
        <f ca="1">IF($H893="步将",'[3]配置系数（将领）'!X893,IF($H893="骑将",'[4]配置系数（将领）'!X893,IF($H893="弓将",'[5]配置系数（将领）'!X893,"")))</f>
        <v/>
      </c>
      <c r="Z893" s="208">
        <f>IF($H893="步将",'[3]配置系数（将领）'!Y893,IF($H893="骑将",'[4]配置系数（将领）'!Y893,IF($H893="弓将",'[5]配置系数（将领）'!Y893,"")))</f>
        <v>0</v>
      </c>
      <c r="AA893" s="208">
        <f>IF($H893="步将",'[3]配置系数（将领）'!Z893,IF($H893="骑将",'[4]配置系数（将领）'!Z893,IF($H893="弓将",'[5]配置系数（将领）'!Z893,"")))</f>
        <v>0</v>
      </c>
      <c r="AB893" s="208" t="str">
        <f ca="1">IF($H893="步将",'[3]配置系数（将领）'!AA893,IF($H893="骑将",'[4]配置系数（将领）'!AA893,IF($H893="弓将",'[5]配置系数（将领）'!AA893,"")))</f>
        <v/>
      </c>
      <c r="AC893" s="206">
        <f t="shared" ca="1" si="55"/>
        <v>1</v>
      </c>
    </row>
    <row r="894" spans="3:29" x14ac:dyDescent="0.15">
      <c r="C894" s="107">
        <v>886</v>
      </c>
      <c r="D894" s="69">
        <f>IFERROR(MATCH(C894,索引!J:J,0),D893)</f>
        <v>78</v>
      </c>
      <c r="E894" s="69">
        <f t="shared" si="52"/>
        <v>2</v>
      </c>
      <c r="F894" s="69">
        <f>INDEX(索引!$F:$F,D894,1)</f>
        <v>10071</v>
      </c>
      <c r="G894" s="69" t="str">
        <f>INDEX(索引!$E:$E,D894,1)</f>
        <v>李傕</v>
      </c>
      <c r="H894" s="69" t="str">
        <f>INDEX(索引!$G:$G,D894,1)</f>
        <v>弓将</v>
      </c>
      <c r="J894" s="208" t="str">
        <f ca="1">IF($H894="步将",'[3]配置系数（将领）'!I894,IF($H894="骑将",'[4]配置系数（将领）'!I894,IF($H894="弓将",'[5]配置系数（将领）'!I894,"")))</f>
        <v>1007100000201</v>
      </c>
      <c r="K894" s="208" t="str">
        <f ca="1">IF($H894="步将",'[3]配置系数（将领）'!J894,IF($H894="骑将",'[4]配置系数（将领）'!J894,IF($H894="弓将",'[5]配置系数（将领）'!J894,"")))</f>
        <v>怒气技能:李傕朝选择的范围连续发射25支箭，每支箭随机选择范围内的敌人进行瞄准，并且造成{0}%攻击的武力伤害.(每次伤害算作普通攻击)</v>
      </c>
      <c r="L894" s="208">
        <f>IF($H894="步将",'[3]配置系数（将领）'!K894,IF($H894="骑将",'[4]配置系数（将领）'!K894,IF($H894="弓将",'[5]配置系数（将领）'!K894,"")))</f>
        <v>0</v>
      </c>
      <c r="M894" s="208">
        <f>IF($H894="步将",'[3]配置系数（将领）'!L894,IF($H894="骑将",'[4]配置系数（将领）'!L894,IF($H894="弓将",'[5]配置系数（将领）'!L894,"")))</f>
        <v>0</v>
      </c>
      <c r="N894" s="208" t="str">
        <f ca="1">IF($H894="步将",'[3]配置系数（将领）'!M894,IF($H894="骑将",'[4]配置系数（将领）'!M894,IF($H894="弓将",'[5]配置系数（将领）'!M894,"")))</f>
        <v>0.05+0.055+0.06+0.065+0.07+0.075+0.08+0.085+0.09+0.095+0.1+0.105+0.11+0.115+0.12+0.125+0.13</v>
      </c>
      <c r="O894" s="206">
        <f t="shared" ca="1" si="53"/>
        <v>100</v>
      </c>
      <c r="Q894" s="208" t="str">
        <f ca="1">IF($H894="步将",'[3]配置系数（将领）'!P894,IF($H894="骑将",'[4]配置系数（将领）'!P894,IF($H894="弓将",'[5]配置系数（将领）'!P894,"")))</f>
        <v>1007100000202</v>
      </c>
      <c r="R894" s="208" t="str">
        <f ca="1">IF($H894="步将",'[3]配置系数（将领）'!Q894,IF($H894="骑将",'[4]配置系数（将领）'!Q894,IF($H894="弓将",'[5]配置系数（将领）'!Q894,"")))</f>
        <v>怒气技能:李傕朝选择的范围连续发射25支箭，每支箭随机选择范围内的敌人进行瞄准，并且造成{0}%攻击的武力伤害.(每次伤害算作普通攻击)</v>
      </c>
      <c r="S894" s="208">
        <f>IF($H894="步将",'[3]配置系数（将领）'!R894,IF($H894="骑将",'[4]配置系数（将领）'!R894,IF($H894="弓将",'[5]配置系数（将领）'!R894,"")))</f>
        <v>0</v>
      </c>
      <c r="T894" s="208">
        <f>IF($H894="步将",'[3]配置系数（将领）'!S894,IF($H894="骑将",'[4]配置系数（将领）'!S894,IF($H894="弓将",'[5]配置系数（将领）'!S894,"")))</f>
        <v>0</v>
      </c>
      <c r="U894" s="208" t="str">
        <f ca="1">IF($H894="步将",'[3]配置系数（将领）'!T894,IF($H894="骑将",'[4]配置系数（将领）'!T894,IF($H894="弓将",'[5]配置系数（将领）'!T894,"")))</f>
        <v>25+25+25+25+25+25+25+25+25+25+25+25+25+25+25+25+25</v>
      </c>
      <c r="V894" s="206">
        <f t="shared" ca="1" si="54"/>
        <v>1</v>
      </c>
      <c r="X894" s="208" t="str">
        <f ca="1">IF($H894="步将",'[3]配置系数（将领）'!W894,IF($H894="骑将",'[4]配置系数（将领）'!W894,IF($H894="弓将",'[5]配置系数（将领）'!W894,"")))</f>
        <v/>
      </c>
      <c r="Y894" s="208" t="str">
        <f ca="1">IF($H894="步将",'[3]配置系数（将领）'!X894,IF($H894="骑将",'[4]配置系数（将领）'!X894,IF($H894="弓将",'[5]配置系数（将领）'!X894,"")))</f>
        <v/>
      </c>
      <c r="Z894" s="208">
        <f>IF($H894="步将",'[3]配置系数（将领）'!Y894,IF($H894="骑将",'[4]配置系数（将领）'!Y894,IF($H894="弓将",'[5]配置系数（将领）'!Y894,"")))</f>
        <v>0</v>
      </c>
      <c r="AA894" s="208">
        <f>IF($H894="步将",'[3]配置系数（将领）'!Z894,IF($H894="骑将",'[4]配置系数（将领）'!Z894,IF($H894="弓将",'[5]配置系数（将领）'!Z894,"")))</f>
        <v>0</v>
      </c>
      <c r="AB894" s="208" t="str">
        <f ca="1">IF($H894="步将",'[3]配置系数（将领）'!AA894,IF($H894="骑将",'[4]配置系数（将领）'!AA894,IF($H894="弓将",'[5]配置系数（将领）'!AA894,"")))</f>
        <v/>
      </c>
      <c r="AC894" s="206">
        <f t="shared" ca="1" si="55"/>
        <v>1</v>
      </c>
    </row>
    <row r="895" spans="3:29" x14ac:dyDescent="0.15">
      <c r="C895" s="107">
        <v>887</v>
      </c>
      <c r="D895" s="69">
        <f>IFERROR(MATCH(C895,索引!J:J,0),D894)</f>
        <v>78</v>
      </c>
      <c r="E895" s="69">
        <f t="shared" si="52"/>
        <v>3</v>
      </c>
      <c r="F895" s="69">
        <f>INDEX(索引!$F:$F,D895,1)</f>
        <v>10071</v>
      </c>
      <c r="G895" s="69" t="str">
        <f>INDEX(索引!$E:$E,D895,1)</f>
        <v>李傕</v>
      </c>
      <c r="H895" s="69" t="str">
        <f>INDEX(索引!$G:$G,D895,1)</f>
        <v>弓将</v>
      </c>
      <c r="J895" s="208" t="str">
        <f ca="1">IF($H895="步将",'[3]配置系数（将领）'!I895,IF($H895="骑将",'[4]配置系数（将领）'!I895,IF($H895="弓将",'[5]配置系数（将领）'!I895,"")))</f>
        <v/>
      </c>
      <c r="K895" s="208" t="str">
        <f ca="1">IF($H895="步将",'[3]配置系数（将领）'!J895,IF($H895="骑将",'[4]配置系数（将领）'!J895,IF($H895="弓将",'[5]配置系数（将领）'!J895,"")))</f>
        <v/>
      </c>
      <c r="L895" s="208">
        <f>IF($H895="步将",'[3]配置系数（将领）'!K895,IF($H895="骑将",'[4]配置系数（将领）'!K895,IF($H895="弓将",'[5]配置系数（将领）'!K895,"")))</f>
        <v>0</v>
      </c>
      <c r="M895" s="208">
        <f>IF($H895="步将",'[3]配置系数（将领）'!L895,IF($H895="骑将",'[4]配置系数（将领）'!L895,IF($H895="弓将",'[5]配置系数（将领）'!L895,"")))</f>
        <v>0</v>
      </c>
      <c r="N895" s="208" t="str">
        <f ca="1">IF($H895="步将",'[3]配置系数（将领）'!M895,IF($H895="骑将",'[4]配置系数（将领）'!M895,IF($H895="弓将",'[5]配置系数（将领）'!M895,"")))</f>
        <v/>
      </c>
      <c r="O895" s="206">
        <f t="shared" ca="1" si="53"/>
        <v>1</v>
      </c>
      <c r="Q895" s="208" t="str">
        <f ca="1">IF($H895="步将",'[3]配置系数（将领）'!P895,IF($H895="骑将",'[4]配置系数（将领）'!P895,IF($H895="弓将",'[5]配置系数（将领）'!P895,"")))</f>
        <v/>
      </c>
      <c r="R895" s="208" t="str">
        <f ca="1">IF($H895="步将",'[3]配置系数（将领）'!Q895,IF($H895="骑将",'[4]配置系数（将领）'!Q895,IF($H895="弓将",'[5]配置系数（将领）'!Q895,"")))</f>
        <v/>
      </c>
      <c r="S895" s="208">
        <f>IF($H895="步将",'[3]配置系数（将领）'!R895,IF($H895="骑将",'[4]配置系数（将领）'!R895,IF($H895="弓将",'[5]配置系数（将领）'!R895,"")))</f>
        <v>0</v>
      </c>
      <c r="T895" s="208">
        <f>IF($H895="步将",'[3]配置系数（将领）'!S895,IF($H895="骑将",'[4]配置系数（将领）'!S895,IF($H895="弓将",'[5]配置系数（将领）'!S895,"")))</f>
        <v>0</v>
      </c>
      <c r="U895" s="208" t="str">
        <f ca="1">IF($H895="步将",'[3]配置系数（将领）'!T895,IF($H895="骑将",'[4]配置系数（将领）'!T895,IF($H895="弓将",'[5]配置系数（将领）'!T895,"")))</f>
        <v/>
      </c>
      <c r="V895" s="206">
        <f t="shared" ca="1" si="54"/>
        <v>1</v>
      </c>
      <c r="X895" s="208" t="str">
        <f ca="1">IF($H895="步将",'[3]配置系数（将领）'!W895,IF($H895="骑将",'[4]配置系数（将领）'!W895,IF($H895="弓将",'[5]配置系数（将领）'!W895,"")))</f>
        <v/>
      </c>
      <c r="Y895" s="208" t="str">
        <f ca="1">IF($H895="步将",'[3]配置系数（将领）'!X895,IF($H895="骑将",'[4]配置系数（将领）'!X895,IF($H895="弓将",'[5]配置系数（将领）'!X895,"")))</f>
        <v/>
      </c>
      <c r="Z895" s="208">
        <f>IF($H895="步将",'[3]配置系数（将领）'!Y895,IF($H895="骑将",'[4]配置系数（将领）'!Y895,IF($H895="弓将",'[5]配置系数（将领）'!Y895,"")))</f>
        <v>0</v>
      </c>
      <c r="AA895" s="208">
        <f>IF($H895="步将",'[3]配置系数（将领）'!Z895,IF($H895="骑将",'[4]配置系数（将领）'!Z895,IF($H895="弓将",'[5]配置系数（将领）'!Z895,"")))</f>
        <v>0</v>
      </c>
      <c r="AB895" s="208" t="str">
        <f ca="1">IF($H895="步将",'[3]配置系数（将领）'!AA895,IF($H895="骑将",'[4]配置系数（将领）'!AA895,IF($H895="弓将",'[5]配置系数（将领）'!AA895,"")))</f>
        <v/>
      </c>
      <c r="AC895" s="206">
        <f t="shared" ca="1" si="55"/>
        <v>1</v>
      </c>
    </row>
    <row r="896" spans="3:29" x14ac:dyDescent="0.15">
      <c r="C896" s="107">
        <v>888</v>
      </c>
      <c r="D896" s="69">
        <f>IFERROR(MATCH(C896,索引!J:J,0),D895)</f>
        <v>78</v>
      </c>
      <c r="E896" s="69">
        <f t="shared" si="52"/>
        <v>4</v>
      </c>
      <c r="F896" s="69">
        <f>INDEX(索引!$F:$F,D896,1)</f>
        <v>10071</v>
      </c>
      <c r="G896" s="69" t="str">
        <f>INDEX(索引!$E:$E,D896,1)</f>
        <v>李傕</v>
      </c>
      <c r="H896" s="69" t="str">
        <f>INDEX(索引!$G:$G,D896,1)</f>
        <v>弓将</v>
      </c>
      <c r="J896" s="208" t="str">
        <f ca="1">IF($H896="步将",'[3]配置系数（将领）'!I896,IF($H896="骑将",'[4]配置系数（将领）'!I896,IF($H896="弓将",'[5]配置系数（将领）'!I896,"")))</f>
        <v>1007100000301</v>
      </c>
      <c r="K896" s="208" t="str">
        <f ca="1">IF($H896="步将",'[3]配置系数（将领）'!J896,IF($H896="骑将",'[4]配置系数（将领）'!J896,IF($H896="弓将",'[5]配置系数（将领）'!J896,"")))</f>
        <v>被动技能1:李傕自身受到策略伤害增加40%，但自身造成的武力伤害增加{0}%。</v>
      </c>
      <c r="L896" s="208">
        <f>IF($H896="步将",'[3]配置系数（将领）'!K896,IF($H896="骑将",'[4]配置系数（将领）'!K896,IF($H896="弓将",'[5]配置系数（将领）'!K896,"")))</f>
        <v>0</v>
      </c>
      <c r="M896" s="208">
        <f>IF($H896="步将",'[3]配置系数（将领）'!L896,IF($H896="骑将",'[4]配置系数（将领）'!L896,IF($H896="弓将",'[5]配置系数（将领）'!L896,"")))</f>
        <v>0</v>
      </c>
      <c r="N896" s="208" t="str">
        <f ca="1">IF($H896="步将",'[3]配置系数（将领）'!M896,IF($H896="骑将",'[4]配置系数（将领）'!M896,IF($H896="弓将",'[5]配置系数（将领）'!M896,"")))</f>
        <v>0.12+0.15+0.18+0.21+0.24+0.27+0.3+0.33+0.36+0.39+0.42+0.45+0.48+0.51+0.54+0.57+0.6</v>
      </c>
      <c r="O896" s="206">
        <f t="shared" ca="1" si="53"/>
        <v>100</v>
      </c>
      <c r="Q896" s="208" t="str">
        <f ca="1">IF($H896="步将",'[3]配置系数（将领）'!P896,IF($H896="骑将",'[4]配置系数（将领）'!P896,IF($H896="弓将",'[5]配置系数（将领）'!P896,"")))</f>
        <v/>
      </c>
      <c r="R896" s="208" t="str">
        <f ca="1">IF($H896="步将",'[3]配置系数（将领）'!Q896,IF($H896="骑将",'[4]配置系数（将领）'!Q896,IF($H896="弓将",'[5]配置系数（将领）'!Q896,"")))</f>
        <v/>
      </c>
      <c r="S896" s="208">
        <f>IF($H896="步将",'[3]配置系数（将领）'!R896,IF($H896="骑将",'[4]配置系数（将领）'!R896,IF($H896="弓将",'[5]配置系数（将领）'!R896,"")))</f>
        <v>0</v>
      </c>
      <c r="T896" s="208">
        <f>IF($H896="步将",'[3]配置系数（将领）'!S896,IF($H896="骑将",'[4]配置系数（将领）'!S896,IF($H896="弓将",'[5]配置系数（将领）'!S896,"")))</f>
        <v>0</v>
      </c>
      <c r="U896" s="208" t="str">
        <f ca="1">IF($H896="步将",'[3]配置系数（将领）'!T896,IF($H896="骑将",'[4]配置系数（将领）'!T896,IF($H896="弓将",'[5]配置系数（将领）'!T896,"")))</f>
        <v/>
      </c>
      <c r="V896" s="206">
        <f t="shared" ca="1" si="54"/>
        <v>1</v>
      </c>
      <c r="X896" s="208" t="str">
        <f ca="1">IF($H896="步将",'[3]配置系数（将领）'!W896,IF($H896="骑将",'[4]配置系数（将领）'!W896,IF($H896="弓将",'[5]配置系数（将领）'!W896,"")))</f>
        <v/>
      </c>
      <c r="Y896" s="208" t="str">
        <f ca="1">IF($H896="步将",'[3]配置系数（将领）'!X896,IF($H896="骑将",'[4]配置系数（将领）'!X896,IF($H896="弓将",'[5]配置系数（将领）'!X896,"")))</f>
        <v/>
      </c>
      <c r="Z896" s="208">
        <f>IF($H896="步将",'[3]配置系数（将领）'!Y896,IF($H896="骑将",'[4]配置系数（将领）'!Y896,IF($H896="弓将",'[5]配置系数（将领）'!Y896,"")))</f>
        <v>0</v>
      </c>
      <c r="AA896" s="208">
        <f>IF($H896="步将",'[3]配置系数（将领）'!Z896,IF($H896="骑将",'[4]配置系数（将领）'!Z896,IF($H896="弓将",'[5]配置系数（将领）'!Z896,"")))</f>
        <v>0</v>
      </c>
      <c r="AB896" s="208" t="str">
        <f ca="1">IF($H896="步将",'[3]配置系数（将领）'!AA896,IF($H896="骑将",'[4]配置系数（将领）'!AA896,IF($H896="弓将",'[5]配置系数（将领）'!AA896,"")))</f>
        <v/>
      </c>
      <c r="AC896" s="206">
        <f t="shared" ca="1" si="55"/>
        <v>1</v>
      </c>
    </row>
    <row r="897" spans="3:29" x14ac:dyDescent="0.15">
      <c r="C897" s="107">
        <v>889</v>
      </c>
      <c r="D897" s="69">
        <f>IFERROR(MATCH(C897,索引!J:J,0),D896)</f>
        <v>78</v>
      </c>
      <c r="E897" s="69">
        <f t="shared" si="52"/>
        <v>5</v>
      </c>
      <c r="F897" s="69">
        <f>INDEX(索引!$F:$F,D897,1)</f>
        <v>10071</v>
      </c>
      <c r="G897" s="69" t="str">
        <f>INDEX(索引!$E:$E,D897,1)</f>
        <v>李傕</v>
      </c>
      <c r="H897" s="69" t="str">
        <f>INDEX(索引!$G:$G,D897,1)</f>
        <v>弓将</v>
      </c>
      <c r="J897" s="208" t="str">
        <f ca="1">IF($H897="步将",'[3]配置系数（将领）'!I897,IF($H897="骑将",'[4]配置系数（将领）'!I897,IF($H897="弓将",'[5]配置系数（将领）'!I897,"")))</f>
        <v>1007100000302</v>
      </c>
      <c r="K897" s="208" t="str">
        <f ca="1">IF($H897="步将",'[3]配置系数（将领）'!J897,IF($H897="骑将",'[4]配置系数（将领）'!J897,IF($H897="弓将",'[5]配置系数（将领）'!J897,"")))</f>
        <v>被动技能1:李傕自身受到策略伤害增加40%，但自身造成的武力伤害增加{0}%。</v>
      </c>
      <c r="L897" s="208">
        <f>IF($H897="步将",'[3]配置系数（将领）'!K897,IF($H897="骑将",'[4]配置系数（将领）'!K897,IF($H897="弓将",'[5]配置系数（将领）'!K897,"")))</f>
        <v>0</v>
      </c>
      <c r="M897" s="208">
        <f>IF($H897="步将",'[3]配置系数（将领）'!L897,IF($H897="骑将",'[4]配置系数（将领）'!L897,IF($H897="弓将",'[5]配置系数（将领）'!L897,"")))</f>
        <v>0</v>
      </c>
      <c r="N897" s="208" t="str">
        <f ca="1">IF($H897="步将",'[3]配置系数（将领）'!M897,IF($H897="骑将",'[4]配置系数（将领）'!M897,IF($H897="弓将",'[5]配置系数（将领）'!M897,"")))</f>
        <v>-0.4+-0.4+-0.4+-0.4+-0.4+-0.4+-0.4+-0.4+-0.4+-0.4+-0.4+-0.4+-0.4+-0.4+-0.4+-0.4+-0.4</v>
      </c>
      <c r="O897" s="206">
        <f t="shared" ca="1" si="53"/>
        <v>-1</v>
      </c>
      <c r="Q897" s="208" t="str">
        <f ca="1">IF($H897="步将",'[3]配置系数（将领）'!P897,IF($H897="骑将",'[4]配置系数（将领）'!P897,IF($H897="弓将",'[5]配置系数（将领）'!P897,"")))</f>
        <v/>
      </c>
      <c r="R897" s="208" t="str">
        <f ca="1">IF($H897="步将",'[3]配置系数（将领）'!Q897,IF($H897="骑将",'[4]配置系数（将领）'!Q897,IF($H897="弓将",'[5]配置系数（将领）'!Q897,"")))</f>
        <v/>
      </c>
      <c r="S897" s="208">
        <f>IF($H897="步将",'[3]配置系数（将领）'!R897,IF($H897="骑将",'[4]配置系数（将领）'!R897,IF($H897="弓将",'[5]配置系数（将领）'!R897,"")))</f>
        <v>0</v>
      </c>
      <c r="T897" s="208">
        <f>IF($H897="步将",'[3]配置系数（将领）'!S897,IF($H897="骑将",'[4]配置系数（将领）'!S897,IF($H897="弓将",'[5]配置系数（将领）'!S897,"")))</f>
        <v>0</v>
      </c>
      <c r="U897" s="208" t="str">
        <f ca="1">IF($H897="步将",'[3]配置系数（将领）'!T897,IF($H897="骑将",'[4]配置系数（将领）'!T897,IF($H897="弓将",'[5]配置系数（将领）'!T897,"")))</f>
        <v/>
      </c>
      <c r="V897" s="206">
        <f t="shared" ca="1" si="54"/>
        <v>1</v>
      </c>
      <c r="X897" s="208" t="str">
        <f ca="1">IF($H897="步将",'[3]配置系数（将领）'!W897,IF($H897="骑将",'[4]配置系数（将领）'!W897,IF($H897="弓将",'[5]配置系数（将领）'!W897,"")))</f>
        <v/>
      </c>
      <c r="Y897" s="208" t="str">
        <f ca="1">IF($H897="步将",'[3]配置系数（将领）'!X897,IF($H897="骑将",'[4]配置系数（将领）'!X897,IF($H897="弓将",'[5]配置系数（将领）'!X897,"")))</f>
        <v/>
      </c>
      <c r="Z897" s="208">
        <f>IF($H897="步将",'[3]配置系数（将领）'!Y897,IF($H897="骑将",'[4]配置系数（将领）'!Y897,IF($H897="弓将",'[5]配置系数（将领）'!Y897,"")))</f>
        <v>0</v>
      </c>
      <c r="AA897" s="208">
        <f>IF($H897="步将",'[3]配置系数（将领）'!Z897,IF($H897="骑将",'[4]配置系数（将领）'!Z897,IF($H897="弓将",'[5]配置系数（将领）'!Z897,"")))</f>
        <v>0</v>
      </c>
      <c r="AB897" s="208" t="str">
        <f ca="1">IF($H897="步将",'[3]配置系数（将领）'!AA897,IF($H897="骑将",'[4]配置系数（将领）'!AA897,IF($H897="弓将",'[5]配置系数（将领）'!AA897,"")))</f>
        <v/>
      </c>
      <c r="AC897" s="206">
        <f t="shared" ca="1" si="55"/>
        <v>1</v>
      </c>
    </row>
    <row r="898" spans="3:29" x14ac:dyDescent="0.15">
      <c r="C898" s="107">
        <v>890</v>
      </c>
      <c r="D898" s="69">
        <f>IFERROR(MATCH(C898,索引!J:J,0),D897)</f>
        <v>78</v>
      </c>
      <c r="E898" s="69">
        <f t="shared" si="52"/>
        <v>6</v>
      </c>
      <c r="F898" s="69">
        <f>INDEX(索引!$F:$F,D898,1)</f>
        <v>10071</v>
      </c>
      <c r="G898" s="69" t="str">
        <f>INDEX(索引!$E:$E,D898,1)</f>
        <v>李傕</v>
      </c>
      <c r="H898" s="69" t="str">
        <f>INDEX(索引!$G:$G,D898,1)</f>
        <v>弓将</v>
      </c>
      <c r="J898" s="208" t="str">
        <f ca="1">IF($H898="步将",'[3]配置系数（将领）'!I898,IF($H898="骑将",'[4]配置系数（将领）'!I898,IF($H898="弓将",'[5]配置系数（将领）'!I898,"")))</f>
        <v>1007100000401</v>
      </c>
      <c r="K898" s="208" t="str">
        <f ca="1">IF($H898="步将",'[3]配置系数（将领）'!J898,IF($H898="骑将",'[4]配置系数（将领）'!J898,IF($H898="弓将",'[5]配置系数（将领）'!J898,"")))</f>
        <v>被动技能2:武将率领弓兵时，弓兵的攻击速度增加8；率领弩兵时，弩兵攻击无视20%护甲。</v>
      </c>
      <c r="L898" s="208">
        <f>IF($H898="步将",'[3]配置系数（将领）'!K898,IF($H898="骑将",'[4]配置系数（将领）'!K898,IF($H898="弓将",'[5]配置系数（将领）'!K898,"")))</f>
        <v>0</v>
      </c>
      <c r="M898" s="208">
        <f>IF($H898="步将",'[3]配置系数（将领）'!L898,IF($H898="骑将",'[4]配置系数（将领）'!L898,IF($H898="弓将",'[5]配置系数（将领）'!L898,"")))</f>
        <v>0</v>
      </c>
      <c r="N898" s="208" t="str">
        <f ca="1">IF($H898="步将",'[3]配置系数（将领）'!M898,IF($H898="骑将",'[4]配置系数（将领）'!M898,IF($H898="弓将",'[5]配置系数（将领）'!M898,"")))</f>
        <v>8+8+8+8+8+8+8+8+8+8+8+8+8+8+8+8+8</v>
      </c>
      <c r="O898" s="206">
        <f t="shared" ca="1" si="53"/>
        <v>1</v>
      </c>
      <c r="Q898" s="208" t="str">
        <f ca="1">IF($H898="步将",'[3]配置系数（将领）'!P898,IF($H898="骑将",'[4]配置系数（将领）'!P898,IF($H898="弓将",'[5]配置系数（将领）'!P898,"")))</f>
        <v>1007100000402</v>
      </c>
      <c r="R898" s="208" t="str">
        <f ca="1">IF($H898="步将",'[3]配置系数（将领）'!Q898,IF($H898="骑将",'[4]配置系数（将领）'!Q898,IF($H898="弓将",'[5]配置系数（将领）'!Q898,"")))</f>
        <v>被动技能2:武将率领弓兵时，弓兵的攻击速度增加8；率领弩兵时，弩兵攻击无视20%护甲。</v>
      </c>
      <c r="S898" s="208">
        <f>IF($H898="步将",'[3]配置系数（将领）'!R898,IF($H898="骑将",'[4]配置系数（将领）'!R898,IF($H898="弓将",'[5]配置系数（将领）'!R898,"")))</f>
        <v>0</v>
      </c>
      <c r="T898" s="208">
        <f>IF($H898="步将",'[3]配置系数（将领）'!S898,IF($H898="骑将",'[4]配置系数（将领）'!S898,IF($H898="弓将",'[5]配置系数（将领）'!S898,"")))</f>
        <v>0</v>
      </c>
      <c r="U898" s="208" t="str">
        <f ca="1">IF($H898="步将",'[3]配置系数（将领）'!T898,IF($H898="骑将",'[4]配置系数（将领）'!T898,IF($H898="弓将",'[5]配置系数（将领）'!T898,"")))</f>
        <v>0.2+0.2+0.2+0.2+0.2+0.2+0.2+0.2+0.2+0.2+0.2+0.2+0.2+0.2+0.2+0.2+0.2</v>
      </c>
      <c r="V898" s="206">
        <f t="shared" ca="1" si="54"/>
        <v>1</v>
      </c>
      <c r="X898" s="208" t="str">
        <f ca="1">IF($H898="步将",'[3]配置系数（将领）'!W898,IF($H898="骑将",'[4]配置系数（将领）'!W898,IF($H898="弓将",'[5]配置系数（将领）'!W898,"")))</f>
        <v/>
      </c>
      <c r="Y898" s="208" t="str">
        <f ca="1">IF($H898="步将",'[3]配置系数（将领）'!X898,IF($H898="骑将",'[4]配置系数（将领）'!X898,IF($H898="弓将",'[5]配置系数（将领）'!X898,"")))</f>
        <v/>
      </c>
      <c r="Z898" s="208">
        <f>IF($H898="步将",'[3]配置系数（将领）'!Y898,IF($H898="骑将",'[4]配置系数（将领）'!Y898,IF($H898="弓将",'[5]配置系数（将领）'!Y898,"")))</f>
        <v>0</v>
      </c>
      <c r="AA898" s="208">
        <f>IF($H898="步将",'[3]配置系数（将领）'!Z898,IF($H898="骑将",'[4]配置系数（将领）'!Z898,IF($H898="弓将",'[5]配置系数（将领）'!Z898,"")))</f>
        <v>0</v>
      </c>
      <c r="AB898" s="208" t="str">
        <f ca="1">IF($H898="步将",'[3]配置系数（将领）'!AA898,IF($H898="骑将",'[4]配置系数（将领）'!AA898,IF($H898="弓将",'[5]配置系数（将领）'!AA898,"")))</f>
        <v/>
      </c>
      <c r="AC898" s="206">
        <f t="shared" ca="1" si="55"/>
        <v>1</v>
      </c>
    </row>
    <row r="899" spans="3:29" x14ac:dyDescent="0.15">
      <c r="C899" s="107">
        <v>891</v>
      </c>
      <c r="D899" s="69">
        <f>IFERROR(MATCH(C899,索引!J:J,0),D898)</f>
        <v>78</v>
      </c>
      <c r="E899" s="69">
        <f t="shared" si="52"/>
        <v>7</v>
      </c>
      <c r="F899" s="69">
        <f>INDEX(索引!$F:$F,D899,1)</f>
        <v>10071</v>
      </c>
      <c r="G899" s="69" t="str">
        <f>INDEX(索引!$E:$E,D899,1)</f>
        <v>李傕</v>
      </c>
      <c r="H899" s="69" t="str">
        <f>INDEX(索引!$G:$G,D899,1)</f>
        <v>弓将</v>
      </c>
      <c r="J899" s="208" t="str">
        <f ca="1">IF($H899="步将",'[3]配置系数（将领）'!I899,IF($H899="骑将",'[4]配置系数（将领）'!I899,IF($H899="弓将",'[5]配置系数（将领）'!I899,"")))</f>
        <v>1007100000501</v>
      </c>
      <c r="K899" s="208" t="str">
        <f ca="1">IF($H899="步将",'[3]配置系数（将领）'!J899,IF($H899="骑将",'[4]配置系数（将领）'!J899,IF($H899="弓将",'[5]配置系数（将领）'!J899,"")))</f>
        <v>被动技能3:左右开弓，敌人应弦而倒，自身射程提升60，并且攻击速度增加12。</v>
      </c>
      <c r="L899" s="208">
        <f>IF($H899="步将",'[3]配置系数（将领）'!K899,IF($H899="骑将",'[4]配置系数（将领）'!K899,IF($H899="弓将",'[5]配置系数（将领）'!K899,"")))</f>
        <v>0</v>
      </c>
      <c r="M899" s="208">
        <f>IF($H899="步将",'[3]配置系数（将领）'!L899,IF($H899="骑将",'[4]配置系数（将领）'!L899,IF($H899="弓将",'[5]配置系数（将领）'!L899,"")))</f>
        <v>0</v>
      </c>
      <c r="N899" s="208" t="str">
        <f ca="1">IF($H899="步将",'[3]配置系数（将领）'!M899,IF($H899="骑将",'[4]配置系数（将领）'!M899,IF($H899="弓将",'[5]配置系数（将领）'!M899,"")))</f>
        <v>60+60+60+60+60+60+60+60+60+60+60+60+60+60+60+60+60</v>
      </c>
      <c r="O899" s="206">
        <f t="shared" ca="1" si="53"/>
        <v>1</v>
      </c>
      <c r="Q899" s="208" t="str">
        <f ca="1">IF($H899="步将",'[3]配置系数（将领）'!P899,IF($H899="骑将",'[4]配置系数（将领）'!P899,IF($H899="弓将",'[5]配置系数（将领）'!P899,"")))</f>
        <v>1007100000502</v>
      </c>
      <c r="R899" s="208" t="str">
        <f ca="1">IF($H899="步将",'[3]配置系数（将领）'!Q899,IF($H899="骑将",'[4]配置系数（将领）'!Q899,IF($H899="弓将",'[5]配置系数（将领）'!Q899,"")))</f>
        <v>被动技能3:左右开弓，敌人应弦而倒，自身射程提升60，并且攻击速度增加12。</v>
      </c>
      <c r="S899" s="208">
        <f>IF($H899="步将",'[3]配置系数（将领）'!R899,IF($H899="骑将",'[4]配置系数（将领）'!R899,IF($H899="弓将",'[5]配置系数（将领）'!R899,"")))</f>
        <v>0</v>
      </c>
      <c r="T899" s="208">
        <f>IF($H899="步将",'[3]配置系数（将领）'!S899,IF($H899="骑将",'[4]配置系数（将领）'!S899,IF($H899="弓将",'[5]配置系数（将领）'!S899,"")))</f>
        <v>0</v>
      </c>
      <c r="U899" s="208" t="str">
        <f ca="1">IF($H899="步将",'[3]配置系数（将领）'!T899,IF($H899="骑将",'[4]配置系数（将领）'!T899,IF($H899="弓将",'[5]配置系数（将领）'!T899,"")))</f>
        <v>12+12+12+12+12+12+12+12+12+12+12+12+12+12+12+12+12</v>
      </c>
      <c r="V899" s="206">
        <f t="shared" ca="1" si="54"/>
        <v>1</v>
      </c>
      <c r="X899" s="208" t="str">
        <f ca="1">IF($H899="步将",'[3]配置系数（将领）'!W899,IF($H899="骑将",'[4]配置系数（将领）'!W899,IF($H899="弓将",'[5]配置系数（将领）'!W899,"")))</f>
        <v/>
      </c>
      <c r="Y899" s="208" t="str">
        <f ca="1">IF($H899="步将",'[3]配置系数（将领）'!X899,IF($H899="骑将",'[4]配置系数（将领）'!X899,IF($H899="弓将",'[5]配置系数（将领）'!X899,"")))</f>
        <v/>
      </c>
      <c r="Z899" s="208">
        <f>IF($H899="步将",'[3]配置系数（将领）'!Y899,IF($H899="骑将",'[4]配置系数（将领）'!Y899,IF($H899="弓将",'[5]配置系数（将领）'!Y899,"")))</f>
        <v>0</v>
      </c>
      <c r="AA899" s="208">
        <f>IF($H899="步将",'[3]配置系数（将领）'!Z899,IF($H899="骑将",'[4]配置系数（将领）'!Z899,IF($H899="弓将",'[5]配置系数（将领）'!Z899,"")))</f>
        <v>0</v>
      </c>
      <c r="AB899" s="208" t="str">
        <f ca="1">IF($H899="步将",'[3]配置系数（将领）'!AA899,IF($H899="骑将",'[4]配置系数（将领）'!AA899,IF($H899="弓将",'[5]配置系数（将领）'!AA899,"")))</f>
        <v/>
      </c>
      <c r="AC899" s="206">
        <f t="shared" ca="1" si="55"/>
        <v>1</v>
      </c>
    </row>
    <row r="900" spans="3:29" x14ac:dyDescent="0.15">
      <c r="C900" s="107">
        <v>892</v>
      </c>
      <c r="D900" s="69">
        <f>IFERROR(MATCH(C900,索引!J:J,0),D899)</f>
        <v>78</v>
      </c>
      <c r="E900" s="69">
        <f t="shared" si="52"/>
        <v>8</v>
      </c>
      <c r="F900" s="69">
        <f>INDEX(索引!$F:$F,D900,1)</f>
        <v>10071</v>
      </c>
      <c r="G900" s="69" t="str">
        <f>INDEX(索引!$E:$E,D900,1)</f>
        <v>李傕</v>
      </c>
      <c r="H900" s="69" t="str">
        <f>INDEX(索引!$G:$G,D900,1)</f>
        <v>弓将</v>
      </c>
      <c r="J900" s="208" t="str">
        <f ca="1">IF($H900="步将",'[3]配置系数（将领）'!I900,IF($H900="骑将",'[4]配置系数（将领）'!I900,IF($H900="弓将",'[5]配置系数（将领）'!I900,"")))</f>
        <v/>
      </c>
      <c r="K900" s="208" t="str">
        <f ca="1">IF($H900="步将",'[3]配置系数（将领）'!J900,IF($H900="骑将",'[4]配置系数（将领）'!J900,IF($H900="弓将",'[5]配置系数（将领）'!J900,"")))</f>
        <v/>
      </c>
      <c r="L900" s="208">
        <f>IF($H900="步将",'[3]配置系数（将领）'!K900,IF($H900="骑将",'[4]配置系数（将领）'!K900,IF($H900="弓将",'[5]配置系数（将领）'!K900,"")))</f>
        <v>0</v>
      </c>
      <c r="M900" s="208">
        <f>IF($H900="步将",'[3]配置系数（将领）'!L900,IF($H900="骑将",'[4]配置系数（将领）'!L900,IF($H900="弓将",'[5]配置系数（将领）'!L900,"")))</f>
        <v>0</v>
      </c>
      <c r="N900" s="208" t="str">
        <f ca="1">IF($H900="步将",'[3]配置系数（将领）'!M900,IF($H900="骑将",'[4]配置系数（将领）'!M900,IF($H900="弓将",'[5]配置系数（将领）'!M900,"")))</f>
        <v/>
      </c>
      <c r="O900" s="206">
        <f t="shared" ca="1" si="53"/>
        <v>1</v>
      </c>
      <c r="Q900" s="208" t="str">
        <f ca="1">IF($H900="步将",'[3]配置系数（将领）'!P900,IF($H900="骑将",'[4]配置系数（将领）'!P900,IF($H900="弓将",'[5]配置系数（将领）'!P900,"")))</f>
        <v/>
      </c>
      <c r="R900" s="208" t="str">
        <f ca="1">IF($H900="步将",'[3]配置系数（将领）'!Q900,IF($H900="骑将",'[4]配置系数（将领）'!Q900,IF($H900="弓将",'[5]配置系数（将领）'!Q900,"")))</f>
        <v/>
      </c>
      <c r="S900" s="208">
        <f>IF($H900="步将",'[3]配置系数（将领）'!R900,IF($H900="骑将",'[4]配置系数（将领）'!R900,IF($H900="弓将",'[5]配置系数（将领）'!R900,"")))</f>
        <v>0</v>
      </c>
      <c r="T900" s="208">
        <f>IF($H900="步将",'[3]配置系数（将领）'!S900,IF($H900="骑将",'[4]配置系数（将领）'!S900,IF($H900="弓将",'[5]配置系数（将领）'!S900,"")))</f>
        <v>0</v>
      </c>
      <c r="U900" s="208" t="str">
        <f ca="1">IF($H900="步将",'[3]配置系数（将领）'!T900,IF($H900="骑将",'[4]配置系数（将领）'!T900,IF($H900="弓将",'[5]配置系数（将领）'!T900,"")))</f>
        <v/>
      </c>
      <c r="V900" s="206">
        <f t="shared" ca="1" si="54"/>
        <v>1</v>
      </c>
      <c r="X900" s="208" t="str">
        <f ca="1">IF($H900="步将",'[3]配置系数（将领）'!W900,IF($H900="骑将",'[4]配置系数（将领）'!W900,IF($H900="弓将",'[5]配置系数（将领）'!W900,"")))</f>
        <v/>
      </c>
      <c r="Y900" s="208" t="str">
        <f ca="1">IF($H900="步将",'[3]配置系数（将领）'!X900,IF($H900="骑将",'[4]配置系数（将领）'!X900,IF($H900="弓将",'[5]配置系数（将领）'!X900,"")))</f>
        <v/>
      </c>
      <c r="Z900" s="208">
        <f>IF($H900="步将",'[3]配置系数（将领）'!Y900,IF($H900="骑将",'[4]配置系数（将领）'!Y900,IF($H900="弓将",'[5]配置系数（将领）'!Y900,"")))</f>
        <v>0</v>
      </c>
      <c r="AA900" s="208">
        <f>IF($H900="步将",'[3]配置系数（将领）'!Z900,IF($H900="骑将",'[4]配置系数（将领）'!Z900,IF($H900="弓将",'[5]配置系数（将领）'!Z900,"")))</f>
        <v>0</v>
      </c>
      <c r="AB900" s="208" t="str">
        <f ca="1">IF($H900="步将",'[3]配置系数（将领）'!AA900,IF($H900="骑将",'[4]配置系数（将领）'!AA900,IF($H900="弓将",'[5]配置系数（将领）'!AA900,"")))</f>
        <v/>
      </c>
      <c r="AC900" s="206">
        <f t="shared" ca="1" si="55"/>
        <v>1</v>
      </c>
    </row>
    <row r="901" spans="3:29" x14ac:dyDescent="0.15">
      <c r="C901" s="107">
        <v>893</v>
      </c>
      <c r="D901" s="69">
        <f>IFERROR(MATCH(C901,索引!J:J,0),D900)</f>
        <v>78</v>
      </c>
      <c r="E901" s="69">
        <f t="shared" si="52"/>
        <v>9</v>
      </c>
      <c r="F901" s="69">
        <f>INDEX(索引!$F:$F,D901,1)</f>
        <v>10071</v>
      </c>
      <c r="G901" s="69" t="str">
        <f>INDEX(索引!$E:$E,D901,1)</f>
        <v>李傕</v>
      </c>
      <c r="H901" s="69" t="str">
        <f>INDEX(索引!$G:$G,D901,1)</f>
        <v>弓将</v>
      </c>
      <c r="J901" s="208" t="str">
        <f ca="1">IF($H901="步将",'[3]配置系数（将领）'!I901,IF($H901="骑将",'[4]配置系数（将领）'!I901,IF($H901="弓将",'[5]配置系数（将领）'!I901,"")))</f>
        <v/>
      </c>
      <c r="K901" s="208" t="str">
        <f ca="1">IF($H901="步将",'[3]配置系数（将领）'!J901,IF($H901="骑将",'[4]配置系数（将领）'!J901,IF($H901="弓将",'[5]配置系数（将领）'!J901,"")))</f>
        <v/>
      </c>
      <c r="L901" s="208">
        <f>IF($H901="步将",'[3]配置系数（将领）'!K901,IF($H901="骑将",'[4]配置系数（将领）'!K901,IF($H901="弓将",'[5]配置系数（将领）'!K901,"")))</f>
        <v>0</v>
      </c>
      <c r="M901" s="208">
        <f>IF($H901="步将",'[3]配置系数（将领）'!L901,IF($H901="骑将",'[4]配置系数（将领）'!L901,IF($H901="弓将",'[5]配置系数（将领）'!L901,"")))</f>
        <v>0</v>
      </c>
      <c r="N901" s="208" t="str">
        <f ca="1">IF($H901="步将",'[3]配置系数（将领）'!M901,IF($H901="骑将",'[4]配置系数（将领）'!M901,IF($H901="弓将",'[5]配置系数（将领）'!M901,"")))</f>
        <v/>
      </c>
      <c r="O901" s="206">
        <f t="shared" ca="1" si="53"/>
        <v>1</v>
      </c>
      <c r="Q901" s="208" t="str">
        <f ca="1">IF($H901="步将",'[3]配置系数（将领）'!P901,IF($H901="骑将",'[4]配置系数（将领）'!P901,IF($H901="弓将",'[5]配置系数（将领）'!P901,"")))</f>
        <v/>
      </c>
      <c r="R901" s="208" t="str">
        <f ca="1">IF($H901="步将",'[3]配置系数（将领）'!Q901,IF($H901="骑将",'[4]配置系数（将领）'!Q901,IF($H901="弓将",'[5]配置系数（将领）'!Q901,"")))</f>
        <v/>
      </c>
      <c r="S901" s="208">
        <f>IF($H901="步将",'[3]配置系数（将领）'!R901,IF($H901="骑将",'[4]配置系数（将领）'!R901,IF($H901="弓将",'[5]配置系数（将领）'!R901,"")))</f>
        <v>0</v>
      </c>
      <c r="T901" s="208">
        <f>IF($H901="步将",'[3]配置系数（将领）'!S901,IF($H901="骑将",'[4]配置系数（将领）'!S901,IF($H901="弓将",'[5]配置系数（将领）'!S901,"")))</f>
        <v>0</v>
      </c>
      <c r="U901" s="208" t="str">
        <f ca="1">IF($H901="步将",'[3]配置系数（将领）'!T901,IF($H901="骑将",'[4]配置系数（将领）'!T901,IF($H901="弓将",'[5]配置系数（将领）'!T901,"")))</f>
        <v/>
      </c>
      <c r="V901" s="206">
        <f t="shared" ca="1" si="54"/>
        <v>1</v>
      </c>
      <c r="X901" s="208" t="str">
        <f ca="1">IF($H901="步将",'[3]配置系数（将领）'!W901,IF($H901="骑将",'[4]配置系数（将领）'!W901,IF($H901="弓将",'[5]配置系数（将领）'!W901,"")))</f>
        <v/>
      </c>
      <c r="Y901" s="208" t="str">
        <f ca="1">IF($H901="步将",'[3]配置系数（将领）'!X901,IF($H901="骑将",'[4]配置系数（将领）'!X901,IF($H901="弓将",'[5]配置系数（将领）'!X901,"")))</f>
        <v/>
      </c>
      <c r="Z901" s="208">
        <f>IF($H901="步将",'[3]配置系数（将领）'!Y901,IF($H901="骑将",'[4]配置系数（将领）'!Y901,IF($H901="弓将",'[5]配置系数（将领）'!Y901,"")))</f>
        <v>0</v>
      </c>
      <c r="AA901" s="208">
        <f>IF($H901="步将",'[3]配置系数（将领）'!Z901,IF($H901="骑将",'[4]配置系数（将领）'!Z901,IF($H901="弓将",'[5]配置系数（将领）'!Z901,"")))</f>
        <v>0</v>
      </c>
      <c r="AB901" s="208" t="str">
        <f ca="1">IF($H901="步将",'[3]配置系数（将领）'!AA901,IF($H901="骑将",'[4]配置系数（将领）'!AA901,IF($H901="弓将",'[5]配置系数（将领）'!AA901,"")))</f>
        <v/>
      </c>
      <c r="AC901" s="206">
        <f t="shared" ca="1" si="55"/>
        <v>1</v>
      </c>
    </row>
    <row r="902" spans="3:29" x14ac:dyDescent="0.15">
      <c r="C902" s="107">
        <v>894</v>
      </c>
      <c r="D902" s="69">
        <f>IFERROR(MATCH(C902,索引!J:J,0),D901)</f>
        <v>78</v>
      </c>
      <c r="E902" s="69">
        <f t="shared" si="52"/>
        <v>10</v>
      </c>
      <c r="F902" s="69">
        <f>INDEX(索引!$F:$F,D902,1)</f>
        <v>10071</v>
      </c>
      <c r="G902" s="69" t="str">
        <f>INDEX(索引!$E:$E,D902,1)</f>
        <v>李傕</v>
      </c>
      <c r="H902" s="69" t="str">
        <f>INDEX(索引!$G:$G,D902,1)</f>
        <v>弓将</v>
      </c>
      <c r="J902" s="208" t="str">
        <f ca="1">IF($H902="步将",'[3]配置系数（将领）'!I902,IF($H902="骑将",'[4]配置系数（将领）'!I902,IF($H902="弓将",'[5]配置系数（将领）'!I902,"")))</f>
        <v/>
      </c>
      <c r="K902" s="208" t="str">
        <f ca="1">IF($H902="步将",'[3]配置系数（将领）'!J902,IF($H902="骑将",'[4]配置系数（将领）'!J902,IF($H902="弓将",'[5]配置系数（将领）'!J902,"")))</f>
        <v/>
      </c>
      <c r="L902" s="208">
        <f>IF($H902="步将",'[3]配置系数（将领）'!K902,IF($H902="骑将",'[4]配置系数（将领）'!K902,IF($H902="弓将",'[5]配置系数（将领）'!K902,"")))</f>
        <v>0</v>
      </c>
      <c r="M902" s="208">
        <f>IF($H902="步将",'[3]配置系数（将领）'!L902,IF($H902="骑将",'[4]配置系数（将领）'!L902,IF($H902="弓将",'[5]配置系数（将领）'!L902,"")))</f>
        <v>0</v>
      </c>
      <c r="N902" s="208" t="str">
        <f ca="1">IF($H902="步将",'[3]配置系数（将领）'!M902,IF($H902="骑将",'[4]配置系数（将领）'!M902,IF($H902="弓将",'[5]配置系数（将领）'!M902,"")))</f>
        <v/>
      </c>
      <c r="O902" s="206">
        <f t="shared" ca="1" si="53"/>
        <v>1</v>
      </c>
      <c r="Q902" s="208" t="str">
        <f ca="1">IF($H902="步将",'[3]配置系数（将领）'!P902,IF($H902="骑将",'[4]配置系数（将领）'!P902,IF($H902="弓将",'[5]配置系数（将领）'!P902,"")))</f>
        <v/>
      </c>
      <c r="R902" s="208" t="str">
        <f ca="1">IF($H902="步将",'[3]配置系数（将领）'!Q902,IF($H902="骑将",'[4]配置系数（将领）'!Q902,IF($H902="弓将",'[5]配置系数（将领）'!Q902,"")))</f>
        <v/>
      </c>
      <c r="S902" s="208">
        <f>IF($H902="步将",'[3]配置系数（将领）'!R902,IF($H902="骑将",'[4]配置系数（将领）'!R902,IF($H902="弓将",'[5]配置系数（将领）'!R902,"")))</f>
        <v>0</v>
      </c>
      <c r="T902" s="208">
        <f>IF($H902="步将",'[3]配置系数（将领）'!S902,IF($H902="骑将",'[4]配置系数（将领）'!S902,IF($H902="弓将",'[5]配置系数（将领）'!S902,"")))</f>
        <v>0</v>
      </c>
      <c r="U902" s="208" t="str">
        <f ca="1">IF($H902="步将",'[3]配置系数（将领）'!T902,IF($H902="骑将",'[4]配置系数（将领）'!T902,IF($H902="弓将",'[5]配置系数（将领）'!T902,"")))</f>
        <v/>
      </c>
      <c r="V902" s="206">
        <f t="shared" ca="1" si="54"/>
        <v>1</v>
      </c>
      <c r="X902" s="208" t="str">
        <f ca="1">IF($H902="步将",'[3]配置系数（将领）'!W902,IF($H902="骑将",'[4]配置系数（将领）'!W902,IF($H902="弓将",'[5]配置系数（将领）'!W902,"")))</f>
        <v/>
      </c>
      <c r="Y902" s="208" t="str">
        <f ca="1">IF($H902="步将",'[3]配置系数（将领）'!X902,IF($H902="骑将",'[4]配置系数（将领）'!X902,IF($H902="弓将",'[5]配置系数（将领）'!X902,"")))</f>
        <v/>
      </c>
      <c r="Z902" s="208">
        <f>IF($H902="步将",'[3]配置系数（将领）'!Y902,IF($H902="骑将",'[4]配置系数（将领）'!Y902,IF($H902="弓将",'[5]配置系数（将领）'!Y902,"")))</f>
        <v>0</v>
      </c>
      <c r="AA902" s="208">
        <f>IF($H902="步将",'[3]配置系数（将领）'!Z902,IF($H902="骑将",'[4]配置系数（将领）'!Z902,IF($H902="弓将",'[5]配置系数（将领）'!Z902,"")))</f>
        <v>0</v>
      </c>
      <c r="AB902" s="208" t="str">
        <f ca="1">IF($H902="步将",'[3]配置系数（将领）'!AA902,IF($H902="骑将",'[4]配置系数（将领）'!AA902,IF($H902="弓将",'[5]配置系数（将领）'!AA902,"")))</f>
        <v/>
      </c>
      <c r="AC902" s="206">
        <f t="shared" ca="1" si="55"/>
        <v>1</v>
      </c>
    </row>
    <row r="903" spans="3:29" x14ac:dyDescent="0.15">
      <c r="C903" s="107">
        <v>895</v>
      </c>
      <c r="D903" s="69">
        <f>IFERROR(MATCH(C903,索引!J:J,0),D902)</f>
        <v>78</v>
      </c>
      <c r="E903" s="69">
        <f t="shared" si="52"/>
        <v>11</v>
      </c>
      <c r="F903" s="69">
        <f>INDEX(索引!$F:$F,D903,1)</f>
        <v>10071</v>
      </c>
      <c r="G903" s="69" t="str">
        <f>INDEX(索引!$E:$E,D903,1)</f>
        <v>李傕</v>
      </c>
      <c r="H903" s="69" t="str">
        <f>INDEX(索引!$G:$G,D903,1)</f>
        <v>弓将</v>
      </c>
      <c r="J903" s="208" t="str">
        <f ca="1">IF($H903="步将",'[3]配置系数（将领）'!I903,IF($H903="骑将",'[4]配置系数（将领）'!I903,IF($H903="弓将",'[5]配置系数（将领）'!I903,"")))</f>
        <v/>
      </c>
      <c r="K903" s="208" t="str">
        <f ca="1">IF($H903="步将",'[3]配置系数（将领）'!J903,IF($H903="骑将",'[4]配置系数（将领）'!J903,IF($H903="弓将",'[5]配置系数（将领）'!J903,"")))</f>
        <v/>
      </c>
      <c r="L903" s="208">
        <f>IF($H903="步将",'[3]配置系数（将领）'!K903,IF($H903="骑将",'[4]配置系数（将领）'!K903,IF($H903="弓将",'[5]配置系数（将领）'!K903,"")))</f>
        <v>0</v>
      </c>
      <c r="M903" s="208">
        <f>IF($H903="步将",'[3]配置系数（将领）'!L903,IF($H903="骑将",'[4]配置系数（将领）'!L903,IF($H903="弓将",'[5]配置系数（将领）'!L903,"")))</f>
        <v>0</v>
      </c>
      <c r="N903" s="208" t="str">
        <f ca="1">IF($H903="步将",'[3]配置系数（将领）'!M903,IF($H903="骑将",'[4]配置系数（将领）'!M903,IF($H903="弓将",'[5]配置系数（将领）'!M903,"")))</f>
        <v/>
      </c>
      <c r="O903" s="206">
        <f t="shared" ca="1" si="53"/>
        <v>1</v>
      </c>
      <c r="Q903" s="208" t="str">
        <f ca="1">IF($H903="步将",'[3]配置系数（将领）'!P903,IF($H903="骑将",'[4]配置系数（将领）'!P903,IF($H903="弓将",'[5]配置系数（将领）'!P903,"")))</f>
        <v/>
      </c>
      <c r="R903" s="208" t="str">
        <f ca="1">IF($H903="步将",'[3]配置系数（将领）'!Q903,IF($H903="骑将",'[4]配置系数（将领）'!Q903,IF($H903="弓将",'[5]配置系数（将领）'!Q903,"")))</f>
        <v/>
      </c>
      <c r="S903" s="208">
        <f>IF($H903="步将",'[3]配置系数（将领）'!R903,IF($H903="骑将",'[4]配置系数（将领）'!R903,IF($H903="弓将",'[5]配置系数（将领）'!R903,"")))</f>
        <v>0</v>
      </c>
      <c r="T903" s="208">
        <f>IF($H903="步将",'[3]配置系数（将领）'!S903,IF($H903="骑将",'[4]配置系数（将领）'!S903,IF($H903="弓将",'[5]配置系数（将领）'!S903,"")))</f>
        <v>0</v>
      </c>
      <c r="U903" s="208" t="str">
        <f ca="1">IF($H903="步将",'[3]配置系数（将领）'!T903,IF($H903="骑将",'[4]配置系数（将领）'!T903,IF($H903="弓将",'[5]配置系数（将领）'!T903,"")))</f>
        <v/>
      </c>
      <c r="V903" s="206">
        <f t="shared" ca="1" si="54"/>
        <v>1</v>
      </c>
      <c r="X903" s="208" t="str">
        <f ca="1">IF($H903="步将",'[3]配置系数（将领）'!W903,IF($H903="骑将",'[4]配置系数（将领）'!W903,IF($H903="弓将",'[5]配置系数（将领）'!W903,"")))</f>
        <v/>
      </c>
      <c r="Y903" s="208" t="str">
        <f ca="1">IF($H903="步将",'[3]配置系数（将领）'!X903,IF($H903="骑将",'[4]配置系数（将领）'!X903,IF($H903="弓将",'[5]配置系数（将领）'!X903,"")))</f>
        <v/>
      </c>
      <c r="Z903" s="208">
        <f>IF($H903="步将",'[3]配置系数（将领）'!Y903,IF($H903="骑将",'[4]配置系数（将领）'!Y903,IF($H903="弓将",'[5]配置系数（将领）'!Y903,"")))</f>
        <v>0</v>
      </c>
      <c r="AA903" s="208">
        <f>IF($H903="步将",'[3]配置系数（将领）'!Z903,IF($H903="骑将",'[4]配置系数（将领）'!Z903,IF($H903="弓将",'[5]配置系数（将领）'!Z903,"")))</f>
        <v>0</v>
      </c>
      <c r="AB903" s="208" t="str">
        <f ca="1">IF($H903="步将",'[3]配置系数（将领）'!AA903,IF($H903="骑将",'[4]配置系数（将领）'!AA903,IF($H903="弓将",'[5]配置系数（将领）'!AA903,"")))</f>
        <v/>
      </c>
      <c r="AC903" s="206">
        <f t="shared" ca="1" si="55"/>
        <v>1</v>
      </c>
    </row>
    <row r="904" spans="3:29" x14ac:dyDescent="0.15">
      <c r="C904" s="107">
        <v>896</v>
      </c>
      <c r="D904" s="69">
        <f>IFERROR(MATCH(C904,索引!J:J,0),D903)</f>
        <v>78</v>
      </c>
      <c r="E904" s="69">
        <f t="shared" si="52"/>
        <v>12</v>
      </c>
      <c r="F904" s="69">
        <f>INDEX(索引!$F:$F,D904,1)</f>
        <v>10071</v>
      </c>
      <c r="G904" s="69" t="str">
        <f>INDEX(索引!$E:$E,D904,1)</f>
        <v>李傕</v>
      </c>
      <c r="H904" s="69" t="str">
        <f>INDEX(索引!$G:$G,D904,1)</f>
        <v>弓将</v>
      </c>
      <c r="J904" s="208" t="str">
        <f ca="1">IF($H904="步将",'[3]配置系数（将领）'!I904,IF($H904="骑将",'[4]配置系数（将领）'!I904,IF($H904="弓将",'[5]配置系数（将领）'!I904,"")))</f>
        <v/>
      </c>
      <c r="K904" s="208" t="str">
        <f ca="1">IF($H904="步将",'[3]配置系数（将领）'!J904,IF($H904="骑将",'[4]配置系数（将领）'!J904,IF($H904="弓将",'[5]配置系数（将领）'!J904,"")))</f>
        <v/>
      </c>
      <c r="L904" s="208">
        <f>IF($H904="步将",'[3]配置系数（将领）'!K904,IF($H904="骑将",'[4]配置系数（将领）'!K904,IF($H904="弓将",'[5]配置系数（将领）'!K904,"")))</f>
        <v>0</v>
      </c>
      <c r="M904" s="208">
        <f>IF($H904="步将",'[3]配置系数（将领）'!L904,IF($H904="骑将",'[4]配置系数（将领）'!L904,IF($H904="弓将",'[5]配置系数（将领）'!L904,"")))</f>
        <v>0</v>
      </c>
      <c r="N904" s="208" t="str">
        <f ca="1">IF($H904="步将",'[3]配置系数（将领）'!M904,IF($H904="骑将",'[4]配置系数（将领）'!M904,IF($H904="弓将",'[5]配置系数（将领）'!M904,"")))</f>
        <v/>
      </c>
      <c r="O904" s="206">
        <f t="shared" ca="1" si="53"/>
        <v>1</v>
      </c>
      <c r="Q904" s="208" t="str">
        <f ca="1">IF($H904="步将",'[3]配置系数（将领）'!P904,IF($H904="骑将",'[4]配置系数（将领）'!P904,IF($H904="弓将",'[5]配置系数（将领）'!P904,"")))</f>
        <v/>
      </c>
      <c r="R904" s="208" t="str">
        <f ca="1">IF($H904="步将",'[3]配置系数（将领）'!Q904,IF($H904="骑将",'[4]配置系数（将领）'!Q904,IF($H904="弓将",'[5]配置系数（将领）'!Q904,"")))</f>
        <v/>
      </c>
      <c r="S904" s="208">
        <f>IF($H904="步将",'[3]配置系数（将领）'!R904,IF($H904="骑将",'[4]配置系数（将领）'!R904,IF($H904="弓将",'[5]配置系数（将领）'!R904,"")))</f>
        <v>0</v>
      </c>
      <c r="T904" s="208">
        <f>IF($H904="步将",'[3]配置系数（将领）'!S904,IF($H904="骑将",'[4]配置系数（将领）'!S904,IF($H904="弓将",'[5]配置系数（将领）'!S904,"")))</f>
        <v>0</v>
      </c>
      <c r="U904" s="208" t="str">
        <f ca="1">IF($H904="步将",'[3]配置系数（将领）'!T904,IF($H904="骑将",'[4]配置系数（将领）'!T904,IF($H904="弓将",'[5]配置系数（将领）'!T904,"")))</f>
        <v/>
      </c>
      <c r="V904" s="206">
        <f t="shared" ca="1" si="54"/>
        <v>1</v>
      </c>
      <c r="X904" s="208" t="str">
        <f ca="1">IF($H904="步将",'[3]配置系数（将领）'!W904,IF($H904="骑将",'[4]配置系数（将领）'!W904,IF($H904="弓将",'[5]配置系数（将领）'!W904,"")))</f>
        <v/>
      </c>
      <c r="Y904" s="208" t="str">
        <f ca="1">IF($H904="步将",'[3]配置系数（将领）'!X904,IF($H904="骑将",'[4]配置系数（将领）'!X904,IF($H904="弓将",'[5]配置系数（将领）'!X904,"")))</f>
        <v/>
      </c>
      <c r="Z904" s="208">
        <f>IF($H904="步将",'[3]配置系数（将领）'!Y904,IF($H904="骑将",'[4]配置系数（将领）'!Y904,IF($H904="弓将",'[5]配置系数（将领）'!Y904,"")))</f>
        <v>0</v>
      </c>
      <c r="AA904" s="208">
        <f>IF($H904="步将",'[3]配置系数（将领）'!Z904,IF($H904="骑将",'[4]配置系数（将领）'!Z904,IF($H904="弓将",'[5]配置系数（将领）'!Z904,"")))</f>
        <v>0</v>
      </c>
      <c r="AB904" s="208" t="str">
        <f ca="1">IF($H904="步将",'[3]配置系数（将领）'!AA904,IF($H904="骑将",'[4]配置系数（将领）'!AA904,IF($H904="弓将",'[5]配置系数（将领）'!AA904,"")))</f>
        <v/>
      </c>
      <c r="AC904" s="206">
        <f t="shared" ca="1" si="55"/>
        <v>1</v>
      </c>
    </row>
    <row r="905" spans="3:29" x14ac:dyDescent="0.15">
      <c r="C905" s="107">
        <v>897</v>
      </c>
      <c r="D905" s="69">
        <f>IFERROR(MATCH(C905,索引!J:J,0),D904)</f>
        <v>78</v>
      </c>
      <c r="E905" s="69">
        <f t="shared" ref="E905:E968" si="56">MIN(IF(G905=G904,E904+1,1),15)</f>
        <v>13</v>
      </c>
      <c r="F905" s="69">
        <f>INDEX(索引!$F:$F,D905,1)</f>
        <v>10071</v>
      </c>
      <c r="G905" s="69" t="str">
        <f>INDEX(索引!$E:$E,D905,1)</f>
        <v>李傕</v>
      </c>
      <c r="H905" s="69" t="str">
        <f>INDEX(索引!$G:$G,D905,1)</f>
        <v>弓将</v>
      </c>
      <c r="J905" s="208" t="str">
        <f ca="1">IF($H905="步将",'[3]配置系数（将领）'!I905,IF($H905="骑将",'[4]配置系数（将领）'!I905,IF($H905="弓将",'[5]配置系数（将领）'!I905,"")))</f>
        <v/>
      </c>
      <c r="K905" s="208" t="str">
        <f ca="1">IF($H905="步将",'[3]配置系数（将领）'!J905,IF($H905="骑将",'[4]配置系数（将领）'!J905,IF($H905="弓将",'[5]配置系数（将领）'!J905,"")))</f>
        <v/>
      </c>
      <c r="L905" s="208">
        <f>IF($H905="步将",'[3]配置系数（将领）'!K905,IF($H905="骑将",'[4]配置系数（将领）'!K905,IF($H905="弓将",'[5]配置系数（将领）'!K905,"")))</f>
        <v>0</v>
      </c>
      <c r="M905" s="208">
        <f>IF($H905="步将",'[3]配置系数（将领）'!L905,IF($H905="骑将",'[4]配置系数（将领）'!L905,IF($H905="弓将",'[5]配置系数（将领）'!L905,"")))</f>
        <v>0</v>
      </c>
      <c r="N905" s="208" t="str">
        <f ca="1">IF($H905="步将",'[3]配置系数（将领）'!M905,IF($H905="骑将",'[4]配置系数（将领）'!M905,IF($H905="弓将",'[5]配置系数（将领）'!M905,"")))</f>
        <v/>
      </c>
      <c r="O905" s="206">
        <f t="shared" ref="O905:O968" ca="1" si="57">IFERROR(IF(RIGHT(J905,1)="4",IF(MID(K905,FIND("{3}",K905)+3,1)="%",100,1),IF(RIGHT(J905,1)="3",IF(MID(K905,FIND("{2}",K905)+3,1)="%",100,1),IF(RIGHT(J905,1)="2",IF(MID(K905,FIND("{1}",K905)+3,1)="%",100,1),IF(MID(K905,FIND("{0}",K905)+3,1)="%",100,1)))),1)*IFERROR(IF(LEFT(N905,FIND("+",N905)-1)+0&lt;0,-1,1),1)</f>
        <v>1</v>
      </c>
      <c r="Q905" s="208" t="str">
        <f ca="1">IF($H905="步将",'[3]配置系数（将领）'!P905,IF($H905="骑将",'[4]配置系数（将领）'!P905,IF($H905="弓将",'[5]配置系数（将领）'!P905,"")))</f>
        <v/>
      </c>
      <c r="R905" s="208" t="str">
        <f ca="1">IF($H905="步将",'[3]配置系数（将领）'!Q905,IF($H905="骑将",'[4]配置系数（将领）'!Q905,IF($H905="弓将",'[5]配置系数（将领）'!Q905,"")))</f>
        <v/>
      </c>
      <c r="S905" s="208">
        <f>IF($H905="步将",'[3]配置系数（将领）'!R905,IF($H905="骑将",'[4]配置系数（将领）'!R905,IF($H905="弓将",'[5]配置系数（将领）'!R905,"")))</f>
        <v>0</v>
      </c>
      <c r="T905" s="208">
        <f>IF($H905="步将",'[3]配置系数（将领）'!S905,IF($H905="骑将",'[4]配置系数（将领）'!S905,IF($H905="弓将",'[5]配置系数（将领）'!S905,"")))</f>
        <v>0</v>
      </c>
      <c r="U905" s="208" t="str">
        <f ca="1">IF($H905="步将",'[3]配置系数（将领）'!T905,IF($H905="骑将",'[4]配置系数（将领）'!T905,IF($H905="弓将",'[5]配置系数（将领）'!T905,"")))</f>
        <v/>
      </c>
      <c r="V905" s="206">
        <f t="shared" ref="V905:V968" ca="1" si="58">IFERROR(IF(RIGHT(Q905,1)="4",IF(MID(R905,FIND("{3}",R905)+3,1)="%",100,1),IF(RIGHT(Q905,1)="3",IF(MID(R905,FIND("{2}",R905)+3,1)="%",100,1),IF(RIGHT(Q905,1)="2",IF(MID(R905,FIND("{1}",R905)+3,1)="%",100,1),IF(MID(R905,FIND("{0}",R905)+3,1)="%",100,1)))),1)*IFERROR(IF(LEFT(U905,FIND("+",U905)-1)+0&lt;0,-1,1),1)</f>
        <v>1</v>
      </c>
      <c r="X905" s="208" t="str">
        <f ca="1">IF($H905="步将",'[3]配置系数（将领）'!W905,IF($H905="骑将",'[4]配置系数（将领）'!W905,IF($H905="弓将",'[5]配置系数（将领）'!W905,"")))</f>
        <v/>
      </c>
      <c r="Y905" s="208" t="str">
        <f ca="1">IF($H905="步将",'[3]配置系数（将领）'!X905,IF($H905="骑将",'[4]配置系数（将领）'!X905,IF($H905="弓将",'[5]配置系数（将领）'!X905,"")))</f>
        <v/>
      </c>
      <c r="Z905" s="208">
        <f>IF($H905="步将",'[3]配置系数（将领）'!Y905,IF($H905="骑将",'[4]配置系数（将领）'!Y905,IF($H905="弓将",'[5]配置系数（将领）'!Y905,"")))</f>
        <v>0</v>
      </c>
      <c r="AA905" s="208">
        <f>IF($H905="步将",'[3]配置系数（将领）'!Z905,IF($H905="骑将",'[4]配置系数（将领）'!Z905,IF($H905="弓将",'[5]配置系数（将领）'!Z905,"")))</f>
        <v>0</v>
      </c>
      <c r="AB905" s="208" t="str">
        <f ca="1">IF($H905="步将",'[3]配置系数（将领）'!AA905,IF($H905="骑将",'[4]配置系数（将领）'!AA905,IF($H905="弓将",'[5]配置系数（将领）'!AA905,"")))</f>
        <v/>
      </c>
      <c r="AC905" s="206">
        <f t="shared" ref="AC905:AC968" ca="1" si="59">IFERROR(IF(RIGHT(X905,1)="4",IF(MID(Y905,FIND("{3}",Y905)+3,1)="%",100,1),IF(RIGHT(X905,1)="3",IF(MID(Y905,FIND("{2}",Y905)+3,1)="%",100,1),IF(RIGHT(X905,1)="2",IF(MID(Y905,FIND("{1}",Y905)+3,1)="%",100,1),IF(MID(Y905,FIND("{0}",Y905)+3,1)="%",100,1)))),1)*IFERROR(IF(LEFT(AB905,FIND("+",AB905)-1)+0&lt;0,-1,1),1)</f>
        <v>1</v>
      </c>
    </row>
    <row r="906" spans="3:29" x14ac:dyDescent="0.15">
      <c r="C906" s="107">
        <v>898</v>
      </c>
      <c r="D906" s="69">
        <f>IFERROR(MATCH(C906,索引!J:J,0),D905)</f>
        <v>78</v>
      </c>
      <c r="E906" s="69">
        <f t="shared" si="56"/>
        <v>14</v>
      </c>
      <c r="F906" s="69">
        <f>INDEX(索引!$F:$F,D906,1)</f>
        <v>10071</v>
      </c>
      <c r="G906" s="69" t="str">
        <f>INDEX(索引!$E:$E,D906,1)</f>
        <v>李傕</v>
      </c>
      <c r="H906" s="69" t="str">
        <f>INDEX(索引!$G:$G,D906,1)</f>
        <v>弓将</v>
      </c>
      <c r="J906" s="208" t="str">
        <f ca="1">IF($H906="步将",'[3]配置系数（将领）'!I906,IF($H906="骑将",'[4]配置系数（将领）'!I906,IF($H906="弓将",'[5]配置系数（将领）'!I906,"")))</f>
        <v/>
      </c>
      <c r="K906" s="208" t="str">
        <f ca="1">IF($H906="步将",'[3]配置系数（将领）'!J906,IF($H906="骑将",'[4]配置系数（将领）'!J906,IF($H906="弓将",'[5]配置系数（将领）'!J906,"")))</f>
        <v/>
      </c>
      <c r="L906" s="208">
        <f>IF($H906="步将",'[3]配置系数（将领）'!K906,IF($H906="骑将",'[4]配置系数（将领）'!K906,IF($H906="弓将",'[5]配置系数（将领）'!K906,"")))</f>
        <v>0</v>
      </c>
      <c r="M906" s="208">
        <f>IF($H906="步将",'[3]配置系数（将领）'!L906,IF($H906="骑将",'[4]配置系数（将领）'!L906,IF($H906="弓将",'[5]配置系数（将领）'!L906,"")))</f>
        <v>0</v>
      </c>
      <c r="N906" s="208" t="str">
        <f ca="1">IF($H906="步将",'[3]配置系数（将领）'!M906,IF($H906="骑将",'[4]配置系数（将领）'!M906,IF($H906="弓将",'[5]配置系数（将领）'!M906,"")))</f>
        <v/>
      </c>
      <c r="O906" s="206">
        <f t="shared" ca="1" si="57"/>
        <v>1</v>
      </c>
      <c r="Q906" s="208" t="str">
        <f ca="1">IF($H906="步将",'[3]配置系数（将领）'!P906,IF($H906="骑将",'[4]配置系数（将领）'!P906,IF($H906="弓将",'[5]配置系数（将领）'!P906,"")))</f>
        <v/>
      </c>
      <c r="R906" s="208" t="str">
        <f ca="1">IF($H906="步将",'[3]配置系数（将领）'!Q906,IF($H906="骑将",'[4]配置系数（将领）'!Q906,IF($H906="弓将",'[5]配置系数（将领）'!Q906,"")))</f>
        <v/>
      </c>
      <c r="S906" s="208">
        <f>IF($H906="步将",'[3]配置系数（将领）'!R906,IF($H906="骑将",'[4]配置系数（将领）'!R906,IF($H906="弓将",'[5]配置系数（将领）'!R906,"")))</f>
        <v>0</v>
      </c>
      <c r="T906" s="208">
        <f>IF($H906="步将",'[3]配置系数（将领）'!S906,IF($H906="骑将",'[4]配置系数（将领）'!S906,IF($H906="弓将",'[5]配置系数（将领）'!S906,"")))</f>
        <v>0</v>
      </c>
      <c r="U906" s="208" t="str">
        <f ca="1">IF($H906="步将",'[3]配置系数（将领）'!T906,IF($H906="骑将",'[4]配置系数（将领）'!T906,IF($H906="弓将",'[5]配置系数（将领）'!T906,"")))</f>
        <v/>
      </c>
      <c r="V906" s="206">
        <f t="shared" ca="1" si="58"/>
        <v>1</v>
      </c>
      <c r="X906" s="208" t="str">
        <f ca="1">IF($H906="步将",'[3]配置系数（将领）'!W906,IF($H906="骑将",'[4]配置系数（将领）'!W906,IF($H906="弓将",'[5]配置系数（将领）'!W906,"")))</f>
        <v/>
      </c>
      <c r="Y906" s="208" t="str">
        <f ca="1">IF($H906="步将",'[3]配置系数（将领）'!X906,IF($H906="骑将",'[4]配置系数（将领）'!X906,IF($H906="弓将",'[5]配置系数（将领）'!X906,"")))</f>
        <v/>
      </c>
      <c r="Z906" s="208">
        <f>IF($H906="步将",'[3]配置系数（将领）'!Y906,IF($H906="骑将",'[4]配置系数（将领）'!Y906,IF($H906="弓将",'[5]配置系数（将领）'!Y906,"")))</f>
        <v>0</v>
      </c>
      <c r="AA906" s="208">
        <f>IF($H906="步将",'[3]配置系数（将领）'!Z906,IF($H906="骑将",'[4]配置系数（将领）'!Z906,IF($H906="弓将",'[5]配置系数（将领）'!Z906,"")))</f>
        <v>0</v>
      </c>
      <c r="AB906" s="208" t="str">
        <f ca="1">IF($H906="步将",'[3]配置系数（将领）'!AA906,IF($H906="骑将",'[4]配置系数（将领）'!AA906,IF($H906="弓将",'[5]配置系数（将领）'!AA906,"")))</f>
        <v/>
      </c>
      <c r="AC906" s="206">
        <f t="shared" ca="1" si="59"/>
        <v>1</v>
      </c>
    </row>
    <row r="907" spans="3:29" x14ac:dyDescent="0.15">
      <c r="C907" s="107">
        <v>899</v>
      </c>
      <c r="D907" s="69">
        <f>IFERROR(MATCH(C907,索引!J:J,0),D906)</f>
        <v>78</v>
      </c>
      <c r="E907" s="69">
        <f t="shared" si="56"/>
        <v>15</v>
      </c>
      <c r="F907" s="69">
        <f>INDEX(索引!$F:$F,D907,1)</f>
        <v>10071</v>
      </c>
      <c r="G907" s="69" t="str">
        <f>INDEX(索引!$E:$E,D907,1)</f>
        <v>李傕</v>
      </c>
      <c r="H907" s="69" t="str">
        <f>INDEX(索引!$G:$G,D907,1)</f>
        <v>弓将</v>
      </c>
      <c r="J907" s="208" t="str">
        <f ca="1">IF($H907="步将",'[3]配置系数（将领）'!I907,IF($H907="骑将",'[4]配置系数（将领）'!I907,IF($H907="弓将",'[5]配置系数（将领）'!I907,"")))</f>
        <v/>
      </c>
      <c r="K907" s="208" t="str">
        <f ca="1">IF($H907="步将",'[3]配置系数（将领）'!J907,IF($H907="骑将",'[4]配置系数（将领）'!J907,IF($H907="弓将",'[5]配置系数（将领）'!J907,"")))</f>
        <v/>
      </c>
      <c r="L907" s="208">
        <f>IF($H907="步将",'[3]配置系数（将领）'!K907,IF($H907="骑将",'[4]配置系数（将领）'!K907,IF($H907="弓将",'[5]配置系数（将领）'!K907,"")))</f>
        <v>0</v>
      </c>
      <c r="M907" s="208">
        <f>IF($H907="步将",'[3]配置系数（将领）'!L907,IF($H907="骑将",'[4]配置系数（将领）'!L907,IF($H907="弓将",'[5]配置系数（将领）'!L907,"")))</f>
        <v>0</v>
      </c>
      <c r="N907" s="208" t="str">
        <f ca="1">IF($H907="步将",'[3]配置系数（将领）'!M907,IF($H907="骑将",'[4]配置系数（将领）'!M907,IF($H907="弓将",'[5]配置系数（将领）'!M907,"")))</f>
        <v/>
      </c>
      <c r="O907" s="206">
        <f t="shared" ca="1" si="57"/>
        <v>1</v>
      </c>
      <c r="Q907" s="208" t="str">
        <f ca="1">IF($H907="步将",'[3]配置系数（将领）'!P907,IF($H907="骑将",'[4]配置系数（将领）'!P907,IF($H907="弓将",'[5]配置系数（将领）'!P907,"")))</f>
        <v/>
      </c>
      <c r="R907" s="208" t="str">
        <f ca="1">IF($H907="步将",'[3]配置系数（将领）'!Q907,IF($H907="骑将",'[4]配置系数（将领）'!Q907,IF($H907="弓将",'[5]配置系数（将领）'!Q907,"")))</f>
        <v/>
      </c>
      <c r="S907" s="208">
        <f>IF($H907="步将",'[3]配置系数（将领）'!R907,IF($H907="骑将",'[4]配置系数（将领）'!R907,IF($H907="弓将",'[5]配置系数（将领）'!R907,"")))</f>
        <v>0</v>
      </c>
      <c r="T907" s="208">
        <f>IF($H907="步将",'[3]配置系数（将领）'!S907,IF($H907="骑将",'[4]配置系数（将领）'!S907,IF($H907="弓将",'[5]配置系数（将领）'!S907,"")))</f>
        <v>0</v>
      </c>
      <c r="U907" s="208" t="str">
        <f ca="1">IF($H907="步将",'[3]配置系数（将领）'!T907,IF($H907="骑将",'[4]配置系数（将领）'!T907,IF($H907="弓将",'[5]配置系数（将领）'!T907,"")))</f>
        <v/>
      </c>
      <c r="V907" s="206">
        <f t="shared" ca="1" si="58"/>
        <v>1</v>
      </c>
      <c r="X907" s="208" t="str">
        <f ca="1">IF($H907="步将",'[3]配置系数（将领）'!W907,IF($H907="骑将",'[4]配置系数（将领）'!W907,IF($H907="弓将",'[5]配置系数（将领）'!W907,"")))</f>
        <v/>
      </c>
      <c r="Y907" s="208" t="str">
        <f ca="1">IF($H907="步将",'[3]配置系数（将领）'!X907,IF($H907="骑将",'[4]配置系数（将领）'!X907,IF($H907="弓将",'[5]配置系数（将领）'!X907,"")))</f>
        <v/>
      </c>
      <c r="Z907" s="208">
        <f>IF($H907="步将",'[3]配置系数（将领）'!Y907,IF($H907="骑将",'[4]配置系数（将领）'!Y907,IF($H907="弓将",'[5]配置系数（将领）'!Y907,"")))</f>
        <v>0</v>
      </c>
      <c r="AA907" s="208">
        <f>IF($H907="步将",'[3]配置系数（将领）'!Z907,IF($H907="骑将",'[4]配置系数（将领）'!Z907,IF($H907="弓将",'[5]配置系数（将领）'!Z907,"")))</f>
        <v>0</v>
      </c>
      <c r="AB907" s="208" t="str">
        <f ca="1">IF($H907="步将",'[3]配置系数（将领）'!AA907,IF($H907="骑将",'[4]配置系数（将领）'!AA907,IF($H907="弓将",'[5]配置系数（将领）'!AA907,"")))</f>
        <v/>
      </c>
      <c r="AC907" s="206">
        <f t="shared" ca="1" si="59"/>
        <v>1</v>
      </c>
    </row>
    <row r="908" spans="3:29" x14ac:dyDescent="0.15">
      <c r="C908" s="107">
        <v>900</v>
      </c>
      <c r="D908" s="69">
        <f>IFERROR(MATCH(C908,索引!J:J,0),D907)</f>
        <v>80</v>
      </c>
      <c r="E908" s="69">
        <f t="shared" si="56"/>
        <v>1</v>
      </c>
      <c r="F908" s="69">
        <f>INDEX(索引!$F:$F,D908,1)</f>
        <v>10073</v>
      </c>
      <c r="G908" s="69" t="str">
        <f>INDEX(索引!$E:$E,D908,1)</f>
        <v>曹丕</v>
      </c>
      <c r="H908" s="69" t="str">
        <f>INDEX(索引!$G:$G,D908,1)</f>
        <v>君主</v>
      </c>
      <c r="J908" s="208" t="str">
        <f>IF($H908="步将",'[3]配置系数（将领）'!I908,IF($H908="骑将",'[4]配置系数（将领）'!I908,IF($H908="弓将",'[5]配置系数（将领）'!I908,"")))</f>
        <v/>
      </c>
      <c r="K908" s="208" t="str">
        <f>IF($H908="步将",'[3]配置系数（将领）'!J908,IF($H908="骑将",'[4]配置系数（将领）'!J908,IF($H908="弓将",'[5]配置系数（将领）'!J908,"")))</f>
        <v/>
      </c>
      <c r="L908" s="208" t="str">
        <f>IF($H908="步将",'[3]配置系数（将领）'!K908,IF($H908="骑将",'[4]配置系数（将领）'!K908,IF($H908="弓将",'[5]配置系数（将领）'!K908,"")))</f>
        <v/>
      </c>
      <c r="M908" s="208" t="str">
        <f>IF($H908="步将",'[3]配置系数（将领）'!L908,IF($H908="骑将",'[4]配置系数（将领）'!L908,IF($H908="弓将",'[5]配置系数（将领）'!L908,"")))</f>
        <v/>
      </c>
      <c r="N908" s="208" t="str">
        <f>IF($H908="步将",'[3]配置系数（将领）'!M908,IF($H908="骑将",'[4]配置系数（将领）'!M908,IF($H908="弓将",'[5]配置系数（将领）'!M908,"")))</f>
        <v/>
      </c>
      <c r="O908" s="206">
        <f t="shared" si="57"/>
        <v>1</v>
      </c>
      <c r="Q908" s="208" t="str">
        <f>IF($H908="步将",'[3]配置系数（将领）'!P908,IF($H908="骑将",'[4]配置系数（将领）'!P908,IF($H908="弓将",'[5]配置系数（将领）'!P908,"")))</f>
        <v/>
      </c>
      <c r="R908" s="208" t="str">
        <f>IF($H908="步将",'[3]配置系数（将领）'!Q908,IF($H908="骑将",'[4]配置系数（将领）'!Q908,IF($H908="弓将",'[5]配置系数（将领）'!Q908,"")))</f>
        <v/>
      </c>
      <c r="S908" s="208" t="str">
        <f>IF($H908="步将",'[3]配置系数（将领）'!R908,IF($H908="骑将",'[4]配置系数（将领）'!R908,IF($H908="弓将",'[5]配置系数（将领）'!R908,"")))</f>
        <v/>
      </c>
      <c r="T908" s="208" t="str">
        <f>IF($H908="步将",'[3]配置系数（将领）'!S908,IF($H908="骑将",'[4]配置系数（将领）'!S908,IF($H908="弓将",'[5]配置系数（将领）'!S908,"")))</f>
        <v/>
      </c>
      <c r="U908" s="208" t="str">
        <f>IF($H908="步将",'[3]配置系数（将领）'!T908,IF($H908="骑将",'[4]配置系数（将领）'!T908,IF($H908="弓将",'[5]配置系数（将领）'!T908,"")))</f>
        <v/>
      </c>
      <c r="V908" s="206">
        <f t="shared" si="58"/>
        <v>1</v>
      </c>
      <c r="X908" s="208" t="str">
        <f>IF($H908="步将",'[3]配置系数（将领）'!W908,IF($H908="骑将",'[4]配置系数（将领）'!W908,IF($H908="弓将",'[5]配置系数（将领）'!W908,"")))</f>
        <v/>
      </c>
      <c r="Y908" s="208" t="str">
        <f>IF($H908="步将",'[3]配置系数（将领）'!X908,IF($H908="骑将",'[4]配置系数（将领）'!X908,IF($H908="弓将",'[5]配置系数（将领）'!X908,"")))</f>
        <v/>
      </c>
      <c r="Z908" s="208" t="str">
        <f>IF($H908="步将",'[3]配置系数（将领）'!Y908,IF($H908="骑将",'[4]配置系数（将领）'!Y908,IF($H908="弓将",'[5]配置系数（将领）'!Y908,"")))</f>
        <v/>
      </c>
      <c r="AA908" s="208" t="str">
        <f>IF($H908="步将",'[3]配置系数（将领）'!Z908,IF($H908="骑将",'[4]配置系数（将领）'!Z908,IF($H908="弓将",'[5]配置系数（将领）'!Z908,"")))</f>
        <v/>
      </c>
      <c r="AB908" s="208" t="str">
        <f>IF($H908="步将",'[3]配置系数（将领）'!AA908,IF($H908="骑将",'[4]配置系数（将领）'!AA908,IF($H908="弓将",'[5]配置系数（将领）'!AA908,"")))</f>
        <v/>
      </c>
      <c r="AC908" s="206">
        <f t="shared" si="59"/>
        <v>1</v>
      </c>
    </row>
    <row r="909" spans="3:29" x14ac:dyDescent="0.15">
      <c r="C909" s="107">
        <v>901</v>
      </c>
      <c r="D909" s="69">
        <f>IFERROR(MATCH(C909,索引!J:J,0),D908)</f>
        <v>80</v>
      </c>
      <c r="E909" s="69">
        <f t="shared" si="56"/>
        <v>2</v>
      </c>
      <c r="F909" s="69">
        <f>INDEX(索引!$F:$F,D909,1)</f>
        <v>10073</v>
      </c>
      <c r="G909" s="69" t="str">
        <f>INDEX(索引!$E:$E,D909,1)</f>
        <v>曹丕</v>
      </c>
      <c r="H909" s="69" t="str">
        <f>INDEX(索引!$G:$G,D909,1)</f>
        <v>君主</v>
      </c>
      <c r="J909" s="208" t="str">
        <f>IF($H909="步将",'[3]配置系数（将领）'!I909,IF($H909="骑将",'[4]配置系数（将领）'!I909,IF($H909="弓将",'[5]配置系数（将领）'!I909,"")))</f>
        <v/>
      </c>
      <c r="K909" s="208" t="str">
        <f>IF($H909="步将",'[3]配置系数（将领）'!J909,IF($H909="骑将",'[4]配置系数（将领）'!J909,IF($H909="弓将",'[5]配置系数（将领）'!J909,"")))</f>
        <v/>
      </c>
      <c r="L909" s="208" t="str">
        <f>IF($H909="步将",'[3]配置系数（将领）'!K909,IF($H909="骑将",'[4]配置系数（将领）'!K909,IF($H909="弓将",'[5]配置系数（将领）'!K909,"")))</f>
        <v/>
      </c>
      <c r="M909" s="208" t="str">
        <f>IF($H909="步将",'[3]配置系数（将领）'!L909,IF($H909="骑将",'[4]配置系数（将领）'!L909,IF($H909="弓将",'[5]配置系数（将领）'!L909,"")))</f>
        <v/>
      </c>
      <c r="N909" s="208" t="str">
        <f>IF($H909="步将",'[3]配置系数（将领）'!M909,IF($H909="骑将",'[4]配置系数（将领）'!M909,IF($H909="弓将",'[5]配置系数（将领）'!M909,"")))</f>
        <v/>
      </c>
      <c r="O909" s="206">
        <f t="shared" si="57"/>
        <v>1</v>
      </c>
      <c r="Q909" s="208" t="str">
        <f>IF($H909="步将",'[3]配置系数（将领）'!P909,IF($H909="骑将",'[4]配置系数（将领）'!P909,IF($H909="弓将",'[5]配置系数（将领）'!P909,"")))</f>
        <v/>
      </c>
      <c r="R909" s="208" t="str">
        <f>IF($H909="步将",'[3]配置系数（将领）'!Q909,IF($H909="骑将",'[4]配置系数（将领）'!Q909,IF($H909="弓将",'[5]配置系数（将领）'!Q909,"")))</f>
        <v/>
      </c>
      <c r="S909" s="208" t="str">
        <f>IF($H909="步将",'[3]配置系数（将领）'!R909,IF($H909="骑将",'[4]配置系数（将领）'!R909,IF($H909="弓将",'[5]配置系数（将领）'!R909,"")))</f>
        <v/>
      </c>
      <c r="T909" s="208" t="str">
        <f>IF($H909="步将",'[3]配置系数（将领）'!S909,IF($H909="骑将",'[4]配置系数（将领）'!S909,IF($H909="弓将",'[5]配置系数（将领）'!S909,"")))</f>
        <v/>
      </c>
      <c r="U909" s="208" t="str">
        <f>IF($H909="步将",'[3]配置系数（将领）'!T909,IF($H909="骑将",'[4]配置系数（将领）'!T909,IF($H909="弓将",'[5]配置系数（将领）'!T909,"")))</f>
        <v/>
      </c>
      <c r="V909" s="206">
        <f t="shared" si="58"/>
        <v>1</v>
      </c>
      <c r="X909" s="208" t="str">
        <f>IF($H909="步将",'[3]配置系数（将领）'!W909,IF($H909="骑将",'[4]配置系数（将领）'!W909,IF($H909="弓将",'[5]配置系数（将领）'!W909,"")))</f>
        <v/>
      </c>
      <c r="Y909" s="208" t="str">
        <f>IF($H909="步将",'[3]配置系数（将领）'!X909,IF($H909="骑将",'[4]配置系数（将领）'!X909,IF($H909="弓将",'[5]配置系数（将领）'!X909,"")))</f>
        <v/>
      </c>
      <c r="Z909" s="208" t="str">
        <f>IF($H909="步将",'[3]配置系数（将领）'!Y909,IF($H909="骑将",'[4]配置系数（将领）'!Y909,IF($H909="弓将",'[5]配置系数（将领）'!Y909,"")))</f>
        <v/>
      </c>
      <c r="AA909" s="208" t="str">
        <f>IF($H909="步将",'[3]配置系数（将领）'!Z909,IF($H909="骑将",'[4]配置系数（将领）'!Z909,IF($H909="弓将",'[5]配置系数（将领）'!Z909,"")))</f>
        <v/>
      </c>
      <c r="AB909" s="208" t="str">
        <f>IF($H909="步将",'[3]配置系数（将领）'!AA909,IF($H909="骑将",'[4]配置系数（将领）'!AA909,IF($H909="弓将",'[5]配置系数（将领）'!AA909,"")))</f>
        <v/>
      </c>
      <c r="AC909" s="206">
        <f t="shared" si="59"/>
        <v>1</v>
      </c>
    </row>
    <row r="910" spans="3:29" x14ac:dyDescent="0.15">
      <c r="C910" s="107">
        <v>902</v>
      </c>
      <c r="D910" s="69">
        <f>IFERROR(MATCH(C910,索引!J:J,0),D909)</f>
        <v>80</v>
      </c>
      <c r="E910" s="69">
        <f t="shared" si="56"/>
        <v>3</v>
      </c>
      <c r="F910" s="69">
        <f>INDEX(索引!$F:$F,D910,1)</f>
        <v>10073</v>
      </c>
      <c r="G910" s="69" t="str">
        <f>INDEX(索引!$E:$E,D910,1)</f>
        <v>曹丕</v>
      </c>
      <c r="H910" s="69" t="str">
        <f>INDEX(索引!$G:$G,D910,1)</f>
        <v>君主</v>
      </c>
      <c r="J910" s="208" t="str">
        <f>IF($H910="步将",'[3]配置系数（将领）'!I910,IF($H910="骑将",'[4]配置系数（将领）'!I910,IF($H910="弓将",'[5]配置系数（将领）'!I910,"")))</f>
        <v/>
      </c>
      <c r="K910" s="208" t="str">
        <f>IF($H910="步将",'[3]配置系数（将领）'!J910,IF($H910="骑将",'[4]配置系数（将领）'!J910,IF($H910="弓将",'[5]配置系数（将领）'!J910,"")))</f>
        <v/>
      </c>
      <c r="L910" s="208" t="str">
        <f>IF($H910="步将",'[3]配置系数（将领）'!K910,IF($H910="骑将",'[4]配置系数（将领）'!K910,IF($H910="弓将",'[5]配置系数（将领）'!K910,"")))</f>
        <v/>
      </c>
      <c r="M910" s="208" t="str">
        <f>IF($H910="步将",'[3]配置系数（将领）'!L910,IF($H910="骑将",'[4]配置系数（将领）'!L910,IF($H910="弓将",'[5]配置系数（将领）'!L910,"")))</f>
        <v/>
      </c>
      <c r="N910" s="208" t="str">
        <f>IF($H910="步将",'[3]配置系数（将领）'!M910,IF($H910="骑将",'[4]配置系数（将领）'!M910,IF($H910="弓将",'[5]配置系数（将领）'!M910,"")))</f>
        <v/>
      </c>
      <c r="O910" s="206">
        <f t="shared" si="57"/>
        <v>1</v>
      </c>
      <c r="Q910" s="208" t="str">
        <f>IF($H910="步将",'[3]配置系数（将领）'!P910,IF($H910="骑将",'[4]配置系数（将领）'!P910,IF($H910="弓将",'[5]配置系数（将领）'!P910,"")))</f>
        <v/>
      </c>
      <c r="R910" s="208" t="str">
        <f>IF($H910="步将",'[3]配置系数（将领）'!Q910,IF($H910="骑将",'[4]配置系数（将领）'!Q910,IF($H910="弓将",'[5]配置系数（将领）'!Q910,"")))</f>
        <v/>
      </c>
      <c r="S910" s="208" t="str">
        <f>IF($H910="步将",'[3]配置系数（将领）'!R910,IF($H910="骑将",'[4]配置系数（将领）'!R910,IF($H910="弓将",'[5]配置系数（将领）'!R910,"")))</f>
        <v/>
      </c>
      <c r="T910" s="208" t="str">
        <f>IF($H910="步将",'[3]配置系数（将领）'!S910,IF($H910="骑将",'[4]配置系数（将领）'!S910,IF($H910="弓将",'[5]配置系数（将领）'!S910,"")))</f>
        <v/>
      </c>
      <c r="U910" s="208" t="str">
        <f>IF($H910="步将",'[3]配置系数（将领）'!T910,IF($H910="骑将",'[4]配置系数（将领）'!T910,IF($H910="弓将",'[5]配置系数（将领）'!T910,"")))</f>
        <v/>
      </c>
      <c r="V910" s="206">
        <f t="shared" si="58"/>
        <v>1</v>
      </c>
      <c r="X910" s="208" t="str">
        <f>IF($H910="步将",'[3]配置系数（将领）'!W910,IF($H910="骑将",'[4]配置系数（将领）'!W910,IF($H910="弓将",'[5]配置系数（将领）'!W910,"")))</f>
        <v/>
      </c>
      <c r="Y910" s="208" t="str">
        <f>IF($H910="步将",'[3]配置系数（将领）'!X910,IF($H910="骑将",'[4]配置系数（将领）'!X910,IF($H910="弓将",'[5]配置系数（将领）'!X910,"")))</f>
        <v/>
      </c>
      <c r="Z910" s="208" t="str">
        <f>IF($H910="步将",'[3]配置系数（将领）'!Y910,IF($H910="骑将",'[4]配置系数（将领）'!Y910,IF($H910="弓将",'[5]配置系数（将领）'!Y910,"")))</f>
        <v/>
      </c>
      <c r="AA910" s="208" t="str">
        <f>IF($H910="步将",'[3]配置系数（将领）'!Z910,IF($H910="骑将",'[4]配置系数（将领）'!Z910,IF($H910="弓将",'[5]配置系数（将领）'!Z910,"")))</f>
        <v/>
      </c>
      <c r="AB910" s="208" t="str">
        <f>IF($H910="步将",'[3]配置系数（将领）'!AA910,IF($H910="骑将",'[4]配置系数（将领）'!AA910,IF($H910="弓将",'[5]配置系数（将领）'!AA910,"")))</f>
        <v/>
      </c>
      <c r="AC910" s="206">
        <f t="shared" si="59"/>
        <v>1</v>
      </c>
    </row>
    <row r="911" spans="3:29" x14ac:dyDescent="0.15">
      <c r="C911" s="107">
        <v>903</v>
      </c>
      <c r="D911" s="69">
        <f>IFERROR(MATCH(C911,索引!J:J,0),D910)</f>
        <v>80</v>
      </c>
      <c r="E911" s="69">
        <f t="shared" si="56"/>
        <v>4</v>
      </c>
      <c r="F911" s="69">
        <f>INDEX(索引!$F:$F,D911,1)</f>
        <v>10073</v>
      </c>
      <c r="G911" s="69" t="str">
        <f>INDEX(索引!$E:$E,D911,1)</f>
        <v>曹丕</v>
      </c>
      <c r="H911" s="69" t="str">
        <f>INDEX(索引!$G:$G,D911,1)</f>
        <v>君主</v>
      </c>
      <c r="J911" s="208" t="str">
        <f>IF($H911="步将",'[3]配置系数（将领）'!I911,IF($H911="骑将",'[4]配置系数（将领）'!I911,IF($H911="弓将",'[5]配置系数（将领）'!I911,"")))</f>
        <v/>
      </c>
      <c r="K911" s="208" t="str">
        <f>IF($H911="步将",'[3]配置系数（将领）'!J911,IF($H911="骑将",'[4]配置系数（将领）'!J911,IF($H911="弓将",'[5]配置系数（将领）'!J911,"")))</f>
        <v/>
      </c>
      <c r="L911" s="208" t="str">
        <f>IF($H911="步将",'[3]配置系数（将领）'!K911,IF($H911="骑将",'[4]配置系数（将领）'!K911,IF($H911="弓将",'[5]配置系数（将领）'!K911,"")))</f>
        <v/>
      </c>
      <c r="M911" s="208" t="str">
        <f>IF($H911="步将",'[3]配置系数（将领）'!L911,IF($H911="骑将",'[4]配置系数（将领）'!L911,IF($H911="弓将",'[5]配置系数（将领）'!L911,"")))</f>
        <v/>
      </c>
      <c r="N911" s="208" t="str">
        <f>IF($H911="步将",'[3]配置系数（将领）'!M911,IF($H911="骑将",'[4]配置系数（将领）'!M911,IF($H911="弓将",'[5]配置系数（将领）'!M911,"")))</f>
        <v/>
      </c>
      <c r="O911" s="206">
        <f t="shared" si="57"/>
        <v>1</v>
      </c>
      <c r="Q911" s="208" t="str">
        <f>IF($H911="步将",'[3]配置系数（将领）'!P911,IF($H911="骑将",'[4]配置系数（将领）'!P911,IF($H911="弓将",'[5]配置系数（将领）'!P911,"")))</f>
        <v/>
      </c>
      <c r="R911" s="208" t="str">
        <f>IF($H911="步将",'[3]配置系数（将领）'!Q911,IF($H911="骑将",'[4]配置系数（将领）'!Q911,IF($H911="弓将",'[5]配置系数（将领）'!Q911,"")))</f>
        <v/>
      </c>
      <c r="S911" s="208" t="str">
        <f>IF($H911="步将",'[3]配置系数（将领）'!R911,IF($H911="骑将",'[4]配置系数（将领）'!R911,IF($H911="弓将",'[5]配置系数（将领）'!R911,"")))</f>
        <v/>
      </c>
      <c r="T911" s="208" t="str">
        <f>IF($H911="步将",'[3]配置系数（将领）'!S911,IF($H911="骑将",'[4]配置系数（将领）'!S911,IF($H911="弓将",'[5]配置系数（将领）'!S911,"")))</f>
        <v/>
      </c>
      <c r="U911" s="208" t="str">
        <f>IF($H911="步将",'[3]配置系数（将领）'!T911,IF($H911="骑将",'[4]配置系数（将领）'!T911,IF($H911="弓将",'[5]配置系数（将领）'!T911,"")))</f>
        <v/>
      </c>
      <c r="V911" s="206">
        <f t="shared" si="58"/>
        <v>1</v>
      </c>
      <c r="X911" s="208" t="str">
        <f>IF($H911="步将",'[3]配置系数（将领）'!W911,IF($H911="骑将",'[4]配置系数（将领）'!W911,IF($H911="弓将",'[5]配置系数（将领）'!W911,"")))</f>
        <v/>
      </c>
      <c r="Y911" s="208" t="str">
        <f>IF($H911="步将",'[3]配置系数（将领）'!X911,IF($H911="骑将",'[4]配置系数（将领）'!X911,IF($H911="弓将",'[5]配置系数（将领）'!X911,"")))</f>
        <v/>
      </c>
      <c r="Z911" s="208" t="str">
        <f>IF($H911="步将",'[3]配置系数（将领）'!Y911,IF($H911="骑将",'[4]配置系数（将领）'!Y911,IF($H911="弓将",'[5]配置系数（将领）'!Y911,"")))</f>
        <v/>
      </c>
      <c r="AA911" s="208" t="str">
        <f>IF($H911="步将",'[3]配置系数（将领）'!Z911,IF($H911="骑将",'[4]配置系数（将领）'!Z911,IF($H911="弓将",'[5]配置系数（将领）'!Z911,"")))</f>
        <v/>
      </c>
      <c r="AB911" s="208" t="str">
        <f>IF($H911="步将",'[3]配置系数（将领）'!AA911,IF($H911="骑将",'[4]配置系数（将领）'!AA911,IF($H911="弓将",'[5]配置系数（将领）'!AA911,"")))</f>
        <v/>
      </c>
      <c r="AC911" s="206">
        <f t="shared" si="59"/>
        <v>1</v>
      </c>
    </row>
    <row r="912" spans="3:29" x14ac:dyDescent="0.15">
      <c r="C912" s="107">
        <v>904</v>
      </c>
      <c r="D912" s="69">
        <f>IFERROR(MATCH(C912,索引!J:J,0),D911)</f>
        <v>80</v>
      </c>
      <c r="E912" s="69">
        <f t="shared" si="56"/>
        <v>5</v>
      </c>
      <c r="F912" s="69">
        <f>INDEX(索引!$F:$F,D912,1)</f>
        <v>10073</v>
      </c>
      <c r="G912" s="69" t="str">
        <f>INDEX(索引!$E:$E,D912,1)</f>
        <v>曹丕</v>
      </c>
      <c r="H912" s="69" t="str">
        <f>INDEX(索引!$G:$G,D912,1)</f>
        <v>君主</v>
      </c>
      <c r="J912" s="208" t="str">
        <f>IF($H912="步将",'[3]配置系数（将领）'!I912,IF($H912="骑将",'[4]配置系数（将领）'!I912,IF($H912="弓将",'[5]配置系数（将领）'!I912,"")))</f>
        <v/>
      </c>
      <c r="K912" s="208" t="str">
        <f>IF($H912="步将",'[3]配置系数（将领）'!J912,IF($H912="骑将",'[4]配置系数（将领）'!J912,IF($H912="弓将",'[5]配置系数（将领）'!J912,"")))</f>
        <v/>
      </c>
      <c r="L912" s="208" t="str">
        <f>IF($H912="步将",'[3]配置系数（将领）'!K912,IF($H912="骑将",'[4]配置系数（将领）'!K912,IF($H912="弓将",'[5]配置系数（将领）'!K912,"")))</f>
        <v/>
      </c>
      <c r="M912" s="208" t="str">
        <f>IF($H912="步将",'[3]配置系数（将领）'!L912,IF($H912="骑将",'[4]配置系数（将领）'!L912,IF($H912="弓将",'[5]配置系数（将领）'!L912,"")))</f>
        <v/>
      </c>
      <c r="N912" s="208" t="str">
        <f>IF($H912="步将",'[3]配置系数（将领）'!M912,IF($H912="骑将",'[4]配置系数（将领）'!M912,IF($H912="弓将",'[5]配置系数（将领）'!M912,"")))</f>
        <v/>
      </c>
      <c r="O912" s="206">
        <f t="shared" si="57"/>
        <v>1</v>
      </c>
      <c r="Q912" s="208" t="str">
        <f>IF($H912="步将",'[3]配置系数（将领）'!P912,IF($H912="骑将",'[4]配置系数（将领）'!P912,IF($H912="弓将",'[5]配置系数（将领）'!P912,"")))</f>
        <v/>
      </c>
      <c r="R912" s="208" t="str">
        <f>IF($H912="步将",'[3]配置系数（将领）'!Q912,IF($H912="骑将",'[4]配置系数（将领）'!Q912,IF($H912="弓将",'[5]配置系数（将领）'!Q912,"")))</f>
        <v/>
      </c>
      <c r="S912" s="208" t="str">
        <f>IF($H912="步将",'[3]配置系数（将领）'!R912,IF($H912="骑将",'[4]配置系数（将领）'!R912,IF($H912="弓将",'[5]配置系数（将领）'!R912,"")))</f>
        <v/>
      </c>
      <c r="T912" s="208" t="str">
        <f>IF($H912="步将",'[3]配置系数（将领）'!S912,IF($H912="骑将",'[4]配置系数（将领）'!S912,IF($H912="弓将",'[5]配置系数（将领）'!S912,"")))</f>
        <v/>
      </c>
      <c r="U912" s="208" t="str">
        <f>IF($H912="步将",'[3]配置系数（将领）'!T912,IF($H912="骑将",'[4]配置系数（将领）'!T912,IF($H912="弓将",'[5]配置系数（将领）'!T912,"")))</f>
        <v/>
      </c>
      <c r="V912" s="206">
        <f t="shared" si="58"/>
        <v>1</v>
      </c>
      <c r="X912" s="208" t="str">
        <f>IF($H912="步将",'[3]配置系数（将领）'!W912,IF($H912="骑将",'[4]配置系数（将领）'!W912,IF($H912="弓将",'[5]配置系数（将领）'!W912,"")))</f>
        <v/>
      </c>
      <c r="Y912" s="208" t="str">
        <f>IF($H912="步将",'[3]配置系数（将领）'!X912,IF($H912="骑将",'[4]配置系数（将领）'!X912,IF($H912="弓将",'[5]配置系数（将领）'!X912,"")))</f>
        <v/>
      </c>
      <c r="Z912" s="208" t="str">
        <f>IF($H912="步将",'[3]配置系数（将领）'!Y912,IF($H912="骑将",'[4]配置系数（将领）'!Y912,IF($H912="弓将",'[5]配置系数（将领）'!Y912,"")))</f>
        <v/>
      </c>
      <c r="AA912" s="208" t="str">
        <f>IF($H912="步将",'[3]配置系数（将领）'!Z912,IF($H912="骑将",'[4]配置系数（将领）'!Z912,IF($H912="弓将",'[5]配置系数（将领）'!Z912,"")))</f>
        <v/>
      </c>
      <c r="AB912" s="208" t="str">
        <f>IF($H912="步将",'[3]配置系数（将领）'!AA912,IF($H912="骑将",'[4]配置系数（将领）'!AA912,IF($H912="弓将",'[5]配置系数（将领）'!AA912,"")))</f>
        <v/>
      </c>
      <c r="AC912" s="206">
        <f t="shared" si="59"/>
        <v>1</v>
      </c>
    </row>
    <row r="913" spans="3:29" x14ac:dyDescent="0.15">
      <c r="C913" s="107">
        <v>905</v>
      </c>
      <c r="D913" s="69">
        <f>IFERROR(MATCH(C913,索引!J:J,0),D912)</f>
        <v>80</v>
      </c>
      <c r="E913" s="69">
        <f t="shared" si="56"/>
        <v>6</v>
      </c>
      <c r="F913" s="69">
        <f>INDEX(索引!$F:$F,D913,1)</f>
        <v>10073</v>
      </c>
      <c r="G913" s="69" t="str">
        <f>INDEX(索引!$E:$E,D913,1)</f>
        <v>曹丕</v>
      </c>
      <c r="H913" s="69" t="str">
        <f>INDEX(索引!$G:$G,D913,1)</f>
        <v>君主</v>
      </c>
      <c r="J913" s="208" t="str">
        <f>IF($H913="步将",'[3]配置系数（将领）'!I913,IF($H913="骑将",'[4]配置系数（将领）'!I913,IF($H913="弓将",'[5]配置系数（将领）'!I913,"")))</f>
        <v/>
      </c>
      <c r="K913" s="208" t="str">
        <f>IF($H913="步将",'[3]配置系数（将领）'!J913,IF($H913="骑将",'[4]配置系数（将领）'!J913,IF($H913="弓将",'[5]配置系数（将领）'!J913,"")))</f>
        <v/>
      </c>
      <c r="L913" s="208" t="str">
        <f>IF($H913="步将",'[3]配置系数（将领）'!K913,IF($H913="骑将",'[4]配置系数（将领）'!K913,IF($H913="弓将",'[5]配置系数（将领）'!K913,"")))</f>
        <v/>
      </c>
      <c r="M913" s="208" t="str">
        <f>IF($H913="步将",'[3]配置系数（将领）'!L913,IF($H913="骑将",'[4]配置系数（将领）'!L913,IF($H913="弓将",'[5]配置系数（将领）'!L913,"")))</f>
        <v/>
      </c>
      <c r="N913" s="208" t="str">
        <f>IF($H913="步将",'[3]配置系数（将领）'!M913,IF($H913="骑将",'[4]配置系数（将领）'!M913,IF($H913="弓将",'[5]配置系数（将领）'!M913,"")))</f>
        <v/>
      </c>
      <c r="O913" s="206">
        <f t="shared" si="57"/>
        <v>1</v>
      </c>
      <c r="Q913" s="208" t="str">
        <f>IF($H913="步将",'[3]配置系数（将领）'!P913,IF($H913="骑将",'[4]配置系数（将领）'!P913,IF($H913="弓将",'[5]配置系数（将领）'!P913,"")))</f>
        <v/>
      </c>
      <c r="R913" s="208" t="str">
        <f>IF($H913="步将",'[3]配置系数（将领）'!Q913,IF($H913="骑将",'[4]配置系数（将领）'!Q913,IF($H913="弓将",'[5]配置系数（将领）'!Q913,"")))</f>
        <v/>
      </c>
      <c r="S913" s="208" t="str">
        <f>IF($H913="步将",'[3]配置系数（将领）'!R913,IF($H913="骑将",'[4]配置系数（将领）'!R913,IF($H913="弓将",'[5]配置系数（将领）'!R913,"")))</f>
        <v/>
      </c>
      <c r="T913" s="208" t="str">
        <f>IF($H913="步将",'[3]配置系数（将领）'!S913,IF($H913="骑将",'[4]配置系数（将领）'!S913,IF($H913="弓将",'[5]配置系数（将领）'!S913,"")))</f>
        <v/>
      </c>
      <c r="U913" s="208" t="str">
        <f>IF($H913="步将",'[3]配置系数（将领）'!T913,IF($H913="骑将",'[4]配置系数（将领）'!T913,IF($H913="弓将",'[5]配置系数（将领）'!T913,"")))</f>
        <v/>
      </c>
      <c r="V913" s="206">
        <f t="shared" si="58"/>
        <v>1</v>
      </c>
      <c r="X913" s="208" t="str">
        <f>IF($H913="步将",'[3]配置系数（将领）'!W913,IF($H913="骑将",'[4]配置系数（将领）'!W913,IF($H913="弓将",'[5]配置系数（将领）'!W913,"")))</f>
        <v/>
      </c>
      <c r="Y913" s="208" t="str">
        <f>IF($H913="步将",'[3]配置系数（将领）'!X913,IF($H913="骑将",'[4]配置系数（将领）'!X913,IF($H913="弓将",'[5]配置系数（将领）'!X913,"")))</f>
        <v/>
      </c>
      <c r="Z913" s="208" t="str">
        <f>IF($H913="步将",'[3]配置系数（将领）'!Y913,IF($H913="骑将",'[4]配置系数（将领）'!Y913,IF($H913="弓将",'[5]配置系数（将领）'!Y913,"")))</f>
        <v/>
      </c>
      <c r="AA913" s="208" t="str">
        <f>IF($H913="步将",'[3]配置系数（将领）'!Z913,IF($H913="骑将",'[4]配置系数（将领）'!Z913,IF($H913="弓将",'[5]配置系数（将领）'!Z913,"")))</f>
        <v/>
      </c>
      <c r="AB913" s="208" t="str">
        <f>IF($H913="步将",'[3]配置系数（将领）'!AA913,IF($H913="骑将",'[4]配置系数（将领）'!AA913,IF($H913="弓将",'[5]配置系数（将领）'!AA913,"")))</f>
        <v/>
      </c>
      <c r="AC913" s="206">
        <f t="shared" si="59"/>
        <v>1</v>
      </c>
    </row>
    <row r="914" spans="3:29" x14ac:dyDescent="0.15">
      <c r="C914" s="107">
        <v>906</v>
      </c>
      <c r="D914" s="69">
        <f>IFERROR(MATCH(C914,索引!J:J,0),D913)</f>
        <v>80</v>
      </c>
      <c r="E914" s="69">
        <f t="shared" si="56"/>
        <v>7</v>
      </c>
      <c r="F914" s="69">
        <f>INDEX(索引!$F:$F,D914,1)</f>
        <v>10073</v>
      </c>
      <c r="G914" s="69" t="str">
        <f>INDEX(索引!$E:$E,D914,1)</f>
        <v>曹丕</v>
      </c>
      <c r="H914" s="69" t="str">
        <f>INDEX(索引!$G:$G,D914,1)</f>
        <v>君主</v>
      </c>
      <c r="J914" s="208" t="str">
        <f>IF($H914="步将",'[3]配置系数（将领）'!I914,IF($H914="骑将",'[4]配置系数（将领）'!I914,IF($H914="弓将",'[5]配置系数（将领）'!I914,"")))</f>
        <v/>
      </c>
      <c r="K914" s="208" t="str">
        <f>IF($H914="步将",'[3]配置系数（将领）'!J914,IF($H914="骑将",'[4]配置系数（将领）'!J914,IF($H914="弓将",'[5]配置系数（将领）'!J914,"")))</f>
        <v/>
      </c>
      <c r="L914" s="208" t="str">
        <f>IF($H914="步将",'[3]配置系数（将领）'!K914,IF($H914="骑将",'[4]配置系数（将领）'!K914,IF($H914="弓将",'[5]配置系数（将领）'!K914,"")))</f>
        <v/>
      </c>
      <c r="M914" s="208" t="str">
        <f>IF($H914="步将",'[3]配置系数（将领）'!L914,IF($H914="骑将",'[4]配置系数（将领）'!L914,IF($H914="弓将",'[5]配置系数（将领）'!L914,"")))</f>
        <v/>
      </c>
      <c r="N914" s="208" t="str">
        <f>IF($H914="步将",'[3]配置系数（将领）'!M914,IF($H914="骑将",'[4]配置系数（将领）'!M914,IF($H914="弓将",'[5]配置系数（将领）'!M914,"")))</f>
        <v/>
      </c>
      <c r="O914" s="206">
        <f t="shared" si="57"/>
        <v>1</v>
      </c>
      <c r="Q914" s="208" t="str">
        <f>IF($H914="步将",'[3]配置系数（将领）'!P914,IF($H914="骑将",'[4]配置系数（将领）'!P914,IF($H914="弓将",'[5]配置系数（将领）'!P914,"")))</f>
        <v/>
      </c>
      <c r="R914" s="208" t="str">
        <f>IF($H914="步将",'[3]配置系数（将领）'!Q914,IF($H914="骑将",'[4]配置系数（将领）'!Q914,IF($H914="弓将",'[5]配置系数（将领）'!Q914,"")))</f>
        <v/>
      </c>
      <c r="S914" s="208" t="str">
        <f>IF($H914="步将",'[3]配置系数（将领）'!R914,IF($H914="骑将",'[4]配置系数（将领）'!R914,IF($H914="弓将",'[5]配置系数（将领）'!R914,"")))</f>
        <v/>
      </c>
      <c r="T914" s="208" t="str">
        <f>IF($H914="步将",'[3]配置系数（将领）'!S914,IF($H914="骑将",'[4]配置系数（将领）'!S914,IF($H914="弓将",'[5]配置系数（将领）'!S914,"")))</f>
        <v/>
      </c>
      <c r="U914" s="208" t="str">
        <f>IF($H914="步将",'[3]配置系数（将领）'!T914,IF($H914="骑将",'[4]配置系数（将领）'!T914,IF($H914="弓将",'[5]配置系数（将领）'!T914,"")))</f>
        <v/>
      </c>
      <c r="V914" s="206">
        <f t="shared" si="58"/>
        <v>1</v>
      </c>
      <c r="X914" s="208" t="str">
        <f>IF($H914="步将",'[3]配置系数（将领）'!W914,IF($H914="骑将",'[4]配置系数（将领）'!W914,IF($H914="弓将",'[5]配置系数（将领）'!W914,"")))</f>
        <v/>
      </c>
      <c r="Y914" s="208" t="str">
        <f>IF($H914="步将",'[3]配置系数（将领）'!X914,IF($H914="骑将",'[4]配置系数（将领）'!X914,IF($H914="弓将",'[5]配置系数（将领）'!X914,"")))</f>
        <v/>
      </c>
      <c r="Z914" s="208" t="str">
        <f>IF($H914="步将",'[3]配置系数（将领）'!Y914,IF($H914="骑将",'[4]配置系数（将领）'!Y914,IF($H914="弓将",'[5]配置系数（将领）'!Y914,"")))</f>
        <v/>
      </c>
      <c r="AA914" s="208" t="str">
        <f>IF($H914="步将",'[3]配置系数（将领）'!Z914,IF($H914="骑将",'[4]配置系数（将领）'!Z914,IF($H914="弓将",'[5]配置系数（将领）'!Z914,"")))</f>
        <v/>
      </c>
      <c r="AB914" s="208" t="str">
        <f>IF($H914="步将",'[3]配置系数（将领）'!AA914,IF($H914="骑将",'[4]配置系数（将领）'!AA914,IF($H914="弓将",'[5]配置系数（将领）'!AA914,"")))</f>
        <v/>
      </c>
      <c r="AC914" s="206">
        <f t="shared" si="59"/>
        <v>1</v>
      </c>
    </row>
    <row r="915" spans="3:29" x14ac:dyDescent="0.15">
      <c r="C915" s="107">
        <v>907</v>
      </c>
      <c r="D915" s="69">
        <f>IFERROR(MATCH(C915,索引!J:J,0),D914)</f>
        <v>80</v>
      </c>
      <c r="E915" s="69">
        <f t="shared" si="56"/>
        <v>8</v>
      </c>
      <c r="F915" s="69">
        <f>INDEX(索引!$F:$F,D915,1)</f>
        <v>10073</v>
      </c>
      <c r="G915" s="69" t="str">
        <f>INDEX(索引!$E:$E,D915,1)</f>
        <v>曹丕</v>
      </c>
      <c r="H915" s="69" t="str">
        <f>INDEX(索引!$G:$G,D915,1)</f>
        <v>君主</v>
      </c>
      <c r="J915" s="208" t="str">
        <f>IF($H915="步将",'[3]配置系数（将领）'!I915,IF($H915="骑将",'[4]配置系数（将领）'!I915,IF($H915="弓将",'[5]配置系数（将领）'!I915,"")))</f>
        <v/>
      </c>
      <c r="K915" s="208" t="str">
        <f>IF($H915="步将",'[3]配置系数（将领）'!J915,IF($H915="骑将",'[4]配置系数（将领）'!J915,IF($H915="弓将",'[5]配置系数（将领）'!J915,"")))</f>
        <v/>
      </c>
      <c r="L915" s="208" t="str">
        <f>IF($H915="步将",'[3]配置系数（将领）'!K915,IF($H915="骑将",'[4]配置系数（将领）'!K915,IF($H915="弓将",'[5]配置系数（将领）'!K915,"")))</f>
        <v/>
      </c>
      <c r="M915" s="208" t="str">
        <f>IF($H915="步将",'[3]配置系数（将领）'!L915,IF($H915="骑将",'[4]配置系数（将领）'!L915,IF($H915="弓将",'[5]配置系数（将领）'!L915,"")))</f>
        <v/>
      </c>
      <c r="N915" s="208" t="str">
        <f>IF($H915="步将",'[3]配置系数（将领）'!M915,IF($H915="骑将",'[4]配置系数（将领）'!M915,IF($H915="弓将",'[5]配置系数（将领）'!M915,"")))</f>
        <v/>
      </c>
      <c r="O915" s="206">
        <f t="shared" si="57"/>
        <v>1</v>
      </c>
      <c r="Q915" s="208" t="str">
        <f>IF($H915="步将",'[3]配置系数（将领）'!P915,IF($H915="骑将",'[4]配置系数（将领）'!P915,IF($H915="弓将",'[5]配置系数（将领）'!P915,"")))</f>
        <v/>
      </c>
      <c r="R915" s="208" t="str">
        <f>IF($H915="步将",'[3]配置系数（将领）'!Q915,IF($H915="骑将",'[4]配置系数（将领）'!Q915,IF($H915="弓将",'[5]配置系数（将领）'!Q915,"")))</f>
        <v/>
      </c>
      <c r="S915" s="208" t="str">
        <f>IF($H915="步将",'[3]配置系数（将领）'!R915,IF($H915="骑将",'[4]配置系数（将领）'!R915,IF($H915="弓将",'[5]配置系数（将领）'!R915,"")))</f>
        <v/>
      </c>
      <c r="T915" s="208" t="str">
        <f>IF($H915="步将",'[3]配置系数（将领）'!S915,IF($H915="骑将",'[4]配置系数（将领）'!S915,IF($H915="弓将",'[5]配置系数（将领）'!S915,"")))</f>
        <v/>
      </c>
      <c r="U915" s="208" t="str">
        <f>IF($H915="步将",'[3]配置系数（将领）'!T915,IF($H915="骑将",'[4]配置系数（将领）'!T915,IF($H915="弓将",'[5]配置系数（将领）'!T915,"")))</f>
        <v/>
      </c>
      <c r="V915" s="206">
        <f t="shared" si="58"/>
        <v>1</v>
      </c>
      <c r="X915" s="208" t="str">
        <f>IF($H915="步将",'[3]配置系数（将领）'!W915,IF($H915="骑将",'[4]配置系数（将领）'!W915,IF($H915="弓将",'[5]配置系数（将领）'!W915,"")))</f>
        <v/>
      </c>
      <c r="Y915" s="208" t="str">
        <f>IF($H915="步将",'[3]配置系数（将领）'!X915,IF($H915="骑将",'[4]配置系数（将领）'!X915,IF($H915="弓将",'[5]配置系数（将领）'!X915,"")))</f>
        <v/>
      </c>
      <c r="Z915" s="208" t="str">
        <f>IF($H915="步将",'[3]配置系数（将领）'!Y915,IF($H915="骑将",'[4]配置系数（将领）'!Y915,IF($H915="弓将",'[5]配置系数（将领）'!Y915,"")))</f>
        <v/>
      </c>
      <c r="AA915" s="208" t="str">
        <f>IF($H915="步将",'[3]配置系数（将领）'!Z915,IF($H915="骑将",'[4]配置系数（将领）'!Z915,IF($H915="弓将",'[5]配置系数（将领）'!Z915,"")))</f>
        <v/>
      </c>
      <c r="AB915" s="208" t="str">
        <f>IF($H915="步将",'[3]配置系数（将领）'!AA915,IF($H915="骑将",'[4]配置系数（将领）'!AA915,IF($H915="弓将",'[5]配置系数（将领）'!AA915,"")))</f>
        <v/>
      </c>
      <c r="AC915" s="206">
        <f t="shared" si="59"/>
        <v>1</v>
      </c>
    </row>
    <row r="916" spans="3:29" x14ac:dyDescent="0.15">
      <c r="C916" s="107">
        <v>908</v>
      </c>
      <c r="D916" s="69">
        <f>IFERROR(MATCH(C916,索引!J:J,0),D915)</f>
        <v>80</v>
      </c>
      <c r="E916" s="69">
        <f t="shared" si="56"/>
        <v>9</v>
      </c>
      <c r="F916" s="69">
        <f>INDEX(索引!$F:$F,D916,1)</f>
        <v>10073</v>
      </c>
      <c r="G916" s="69" t="str">
        <f>INDEX(索引!$E:$E,D916,1)</f>
        <v>曹丕</v>
      </c>
      <c r="H916" s="69" t="str">
        <f>INDEX(索引!$G:$G,D916,1)</f>
        <v>君主</v>
      </c>
      <c r="J916" s="208" t="str">
        <f>IF($H916="步将",'[3]配置系数（将领）'!I916,IF($H916="骑将",'[4]配置系数（将领）'!I916,IF($H916="弓将",'[5]配置系数（将领）'!I916,"")))</f>
        <v/>
      </c>
      <c r="K916" s="208" t="str">
        <f>IF($H916="步将",'[3]配置系数（将领）'!J916,IF($H916="骑将",'[4]配置系数（将领）'!J916,IF($H916="弓将",'[5]配置系数（将领）'!J916,"")))</f>
        <v/>
      </c>
      <c r="L916" s="208" t="str">
        <f>IF($H916="步将",'[3]配置系数（将领）'!K916,IF($H916="骑将",'[4]配置系数（将领）'!K916,IF($H916="弓将",'[5]配置系数（将领）'!K916,"")))</f>
        <v/>
      </c>
      <c r="M916" s="208" t="str">
        <f>IF($H916="步将",'[3]配置系数（将领）'!L916,IF($H916="骑将",'[4]配置系数（将领）'!L916,IF($H916="弓将",'[5]配置系数（将领）'!L916,"")))</f>
        <v/>
      </c>
      <c r="N916" s="208" t="str">
        <f>IF($H916="步将",'[3]配置系数（将领）'!M916,IF($H916="骑将",'[4]配置系数（将领）'!M916,IF($H916="弓将",'[5]配置系数（将领）'!M916,"")))</f>
        <v/>
      </c>
      <c r="O916" s="206">
        <f t="shared" si="57"/>
        <v>1</v>
      </c>
      <c r="Q916" s="208" t="str">
        <f>IF($H916="步将",'[3]配置系数（将领）'!P916,IF($H916="骑将",'[4]配置系数（将领）'!P916,IF($H916="弓将",'[5]配置系数（将领）'!P916,"")))</f>
        <v/>
      </c>
      <c r="R916" s="208" t="str">
        <f>IF($H916="步将",'[3]配置系数（将领）'!Q916,IF($H916="骑将",'[4]配置系数（将领）'!Q916,IF($H916="弓将",'[5]配置系数（将领）'!Q916,"")))</f>
        <v/>
      </c>
      <c r="S916" s="208" t="str">
        <f>IF($H916="步将",'[3]配置系数（将领）'!R916,IF($H916="骑将",'[4]配置系数（将领）'!R916,IF($H916="弓将",'[5]配置系数（将领）'!R916,"")))</f>
        <v/>
      </c>
      <c r="T916" s="208" t="str">
        <f>IF($H916="步将",'[3]配置系数（将领）'!S916,IF($H916="骑将",'[4]配置系数（将领）'!S916,IF($H916="弓将",'[5]配置系数（将领）'!S916,"")))</f>
        <v/>
      </c>
      <c r="U916" s="208" t="str">
        <f>IF($H916="步将",'[3]配置系数（将领）'!T916,IF($H916="骑将",'[4]配置系数（将领）'!T916,IF($H916="弓将",'[5]配置系数（将领）'!T916,"")))</f>
        <v/>
      </c>
      <c r="V916" s="206">
        <f t="shared" si="58"/>
        <v>1</v>
      </c>
      <c r="X916" s="208" t="str">
        <f>IF($H916="步将",'[3]配置系数（将领）'!W916,IF($H916="骑将",'[4]配置系数（将领）'!W916,IF($H916="弓将",'[5]配置系数（将领）'!W916,"")))</f>
        <v/>
      </c>
      <c r="Y916" s="208" t="str">
        <f>IF($H916="步将",'[3]配置系数（将领）'!X916,IF($H916="骑将",'[4]配置系数（将领）'!X916,IF($H916="弓将",'[5]配置系数（将领）'!X916,"")))</f>
        <v/>
      </c>
      <c r="Z916" s="208" t="str">
        <f>IF($H916="步将",'[3]配置系数（将领）'!Y916,IF($H916="骑将",'[4]配置系数（将领）'!Y916,IF($H916="弓将",'[5]配置系数（将领）'!Y916,"")))</f>
        <v/>
      </c>
      <c r="AA916" s="208" t="str">
        <f>IF($H916="步将",'[3]配置系数（将领）'!Z916,IF($H916="骑将",'[4]配置系数（将领）'!Z916,IF($H916="弓将",'[5]配置系数（将领）'!Z916,"")))</f>
        <v/>
      </c>
      <c r="AB916" s="208" t="str">
        <f>IF($H916="步将",'[3]配置系数（将领）'!AA916,IF($H916="骑将",'[4]配置系数（将领）'!AA916,IF($H916="弓将",'[5]配置系数（将领）'!AA916,"")))</f>
        <v/>
      </c>
      <c r="AC916" s="206">
        <f t="shared" si="59"/>
        <v>1</v>
      </c>
    </row>
    <row r="917" spans="3:29" x14ac:dyDescent="0.15">
      <c r="C917" s="107">
        <v>909</v>
      </c>
      <c r="D917" s="69">
        <f>IFERROR(MATCH(C917,索引!J:J,0),D916)</f>
        <v>80</v>
      </c>
      <c r="E917" s="69">
        <f t="shared" si="56"/>
        <v>10</v>
      </c>
      <c r="F917" s="69">
        <f>INDEX(索引!$F:$F,D917,1)</f>
        <v>10073</v>
      </c>
      <c r="G917" s="69" t="str">
        <f>INDEX(索引!$E:$E,D917,1)</f>
        <v>曹丕</v>
      </c>
      <c r="H917" s="69" t="str">
        <f>INDEX(索引!$G:$G,D917,1)</f>
        <v>君主</v>
      </c>
      <c r="J917" s="208" t="str">
        <f>IF($H917="步将",'[3]配置系数（将领）'!I917,IF($H917="骑将",'[4]配置系数（将领）'!I917,IF($H917="弓将",'[5]配置系数（将领）'!I917,"")))</f>
        <v/>
      </c>
      <c r="K917" s="208" t="str">
        <f>IF($H917="步将",'[3]配置系数（将领）'!J917,IF($H917="骑将",'[4]配置系数（将领）'!J917,IF($H917="弓将",'[5]配置系数（将领）'!J917,"")))</f>
        <v/>
      </c>
      <c r="L917" s="208" t="str">
        <f>IF($H917="步将",'[3]配置系数（将领）'!K917,IF($H917="骑将",'[4]配置系数（将领）'!K917,IF($H917="弓将",'[5]配置系数（将领）'!K917,"")))</f>
        <v/>
      </c>
      <c r="M917" s="208" t="str">
        <f>IF($H917="步将",'[3]配置系数（将领）'!L917,IF($H917="骑将",'[4]配置系数（将领）'!L917,IF($H917="弓将",'[5]配置系数（将领）'!L917,"")))</f>
        <v/>
      </c>
      <c r="N917" s="208" t="str">
        <f>IF($H917="步将",'[3]配置系数（将领）'!M917,IF($H917="骑将",'[4]配置系数（将领）'!M917,IF($H917="弓将",'[5]配置系数（将领）'!M917,"")))</f>
        <v/>
      </c>
      <c r="O917" s="206">
        <f t="shared" si="57"/>
        <v>1</v>
      </c>
      <c r="Q917" s="208" t="str">
        <f>IF($H917="步将",'[3]配置系数（将领）'!P917,IF($H917="骑将",'[4]配置系数（将领）'!P917,IF($H917="弓将",'[5]配置系数（将领）'!P917,"")))</f>
        <v/>
      </c>
      <c r="R917" s="208" t="str">
        <f>IF($H917="步将",'[3]配置系数（将领）'!Q917,IF($H917="骑将",'[4]配置系数（将领）'!Q917,IF($H917="弓将",'[5]配置系数（将领）'!Q917,"")))</f>
        <v/>
      </c>
      <c r="S917" s="208" t="str">
        <f>IF($H917="步将",'[3]配置系数（将领）'!R917,IF($H917="骑将",'[4]配置系数（将领）'!R917,IF($H917="弓将",'[5]配置系数（将领）'!R917,"")))</f>
        <v/>
      </c>
      <c r="T917" s="208" t="str">
        <f>IF($H917="步将",'[3]配置系数（将领）'!S917,IF($H917="骑将",'[4]配置系数（将领）'!S917,IF($H917="弓将",'[5]配置系数（将领）'!S917,"")))</f>
        <v/>
      </c>
      <c r="U917" s="208" t="str">
        <f>IF($H917="步将",'[3]配置系数（将领）'!T917,IF($H917="骑将",'[4]配置系数（将领）'!T917,IF($H917="弓将",'[5]配置系数（将领）'!T917,"")))</f>
        <v/>
      </c>
      <c r="V917" s="206">
        <f t="shared" si="58"/>
        <v>1</v>
      </c>
      <c r="X917" s="208" t="str">
        <f>IF($H917="步将",'[3]配置系数（将领）'!W917,IF($H917="骑将",'[4]配置系数（将领）'!W917,IF($H917="弓将",'[5]配置系数（将领）'!W917,"")))</f>
        <v/>
      </c>
      <c r="Y917" s="208" t="str">
        <f>IF($H917="步将",'[3]配置系数（将领）'!X917,IF($H917="骑将",'[4]配置系数（将领）'!X917,IF($H917="弓将",'[5]配置系数（将领）'!X917,"")))</f>
        <v/>
      </c>
      <c r="Z917" s="208" t="str">
        <f>IF($H917="步将",'[3]配置系数（将领）'!Y917,IF($H917="骑将",'[4]配置系数（将领）'!Y917,IF($H917="弓将",'[5]配置系数（将领）'!Y917,"")))</f>
        <v/>
      </c>
      <c r="AA917" s="208" t="str">
        <f>IF($H917="步将",'[3]配置系数（将领）'!Z917,IF($H917="骑将",'[4]配置系数（将领）'!Z917,IF($H917="弓将",'[5]配置系数（将领）'!Z917,"")))</f>
        <v/>
      </c>
      <c r="AB917" s="208" t="str">
        <f>IF($H917="步将",'[3]配置系数（将领）'!AA917,IF($H917="骑将",'[4]配置系数（将领）'!AA917,IF($H917="弓将",'[5]配置系数（将领）'!AA917,"")))</f>
        <v/>
      </c>
      <c r="AC917" s="206">
        <f t="shared" si="59"/>
        <v>1</v>
      </c>
    </row>
    <row r="918" spans="3:29" x14ac:dyDescent="0.15">
      <c r="C918" s="107">
        <v>910</v>
      </c>
      <c r="D918" s="69">
        <f>IFERROR(MATCH(C918,索引!J:J,0),D917)</f>
        <v>80</v>
      </c>
      <c r="E918" s="69">
        <f t="shared" si="56"/>
        <v>11</v>
      </c>
      <c r="F918" s="69">
        <f>INDEX(索引!$F:$F,D918,1)</f>
        <v>10073</v>
      </c>
      <c r="G918" s="69" t="str">
        <f>INDEX(索引!$E:$E,D918,1)</f>
        <v>曹丕</v>
      </c>
      <c r="H918" s="69" t="str">
        <f>INDEX(索引!$G:$G,D918,1)</f>
        <v>君主</v>
      </c>
      <c r="J918" s="208" t="str">
        <f>IF($H918="步将",'[3]配置系数（将领）'!I918,IF($H918="骑将",'[4]配置系数（将领）'!I918,IF($H918="弓将",'[5]配置系数（将领）'!I918,"")))</f>
        <v/>
      </c>
      <c r="K918" s="208" t="str">
        <f>IF($H918="步将",'[3]配置系数（将领）'!J918,IF($H918="骑将",'[4]配置系数（将领）'!J918,IF($H918="弓将",'[5]配置系数（将领）'!J918,"")))</f>
        <v/>
      </c>
      <c r="L918" s="208" t="str">
        <f>IF($H918="步将",'[3]配置系数（将领）'!K918,IF($H918="骑将",'[4]配置系数（将领）'!K918,IF($H918="弓将",'[5]配置系数（将领）'!K918,"")))</f>
        <v/>
      </c>
      <c r="M918" s="208" t="str">
        <f>IF($H918="步将",'[3]配置系数（将领）'!L918,IF($H918="骑将",'[4]配置系数（将领）'!L918,IF($H918="弓将",'[5]配置系数（将领）'!L918,"")))</f>
        <v/>
      </c>
      <c r="N918" s="208" t="str">
        <f>IF($H918="步将",'[3]配置系数（将领）'!M918,IF($H918="骑将",'[4]配置系数（将领）'!M918,IF($H918="弓将",'[5]配置系数（将领）'!M918,"")))</f>
        <v/>
      </c>
      <c r="O918" s="206">
        <f t="shared" si="57"/>
        <v>1</v>
      </c>
      <c r="Q918" s="208" t="str">
        <f>IF($H918="步将",'[3]配置系数（将领）'!P918,IF($H918="骑将",'[4]配置系数（将领）'!P918,IF($H918="弓将",'[5]配置系数（将领）'!P918,"")))</f>
        <v/>
      </c>
      <c r="R918" s="208" t="str">
        <f>IF($H918="步将",'[3]配置系数（将领）'!Q918,IF($H918="骑将",'[4]配置系数（将领）'!Q918,IF($H918="弓将",'[5]配置系数（将领）'!Q918,"")))</f>
        <v/>
      </c>
      <c r="S918" s="208" t="str">
        <f>IF($H918="步将",'[3]配置系数（将领）'!R918,IF($H918="骑将",'[4]配置系数（将领）'!R918,IF($H918="弓将",'[5]配置系数（将领）'!R918,"")))</f>
        <v/>
      </c>
      <c r="T918" s="208" t="str">
        <f>IF($H918="步将",'[3]配置系数（将领）'!S918,IF($H918="骑将",'[4]配置系数（将领）'!S918,IF($H918="弓将",'[5]配置系数（将领）'!S918,"")))</f>
        <v/>
      </c>
      <c r="U918" s="208" t="str">
        <f>IF($H918="步将",'[3]配置系数（将领）'!T918,IF($H918="骑将",'[4]配置系数（将领）'!T918,IF($H918="弓将",'[5]配置系数（将领）'!T918,"")))</f>
        <v/>
      </c>
      <c r="V918" s="206">
        <f t="shared" si="58"/>
        <v>1</v>
      </c>
      <c r="X918" s="208" t="str">
        <f>IF($H918="步将",'[3]配置系数（将领）'!W918,IF($H918="骑将",'[4]配置系数（将领）'!W918,IF($H918="弓将",'[5]配置系数（将领）'!W918,"")))</f>
        <v/>
      </c>
      <c r="Y918" s="208" t="str">
        <f>IF($H918="步将",'[3]配置系数（将领）'!X918,IF($H918="骑将",'[4]配置系数（将领）'!X918,IF($H918="弓将",'[5]配置系数（将领）'!X918,"")))</f>
        <v/>
      </c>
      <c r="Z918" s="208" t="str">
        <f>IF($H918="步将",'[3]配置系数（将领）'!Y918,IF($H918="骑将",'[4]配置系数（将领）'!Y918,IF($H918="弓将",'[5]配置系数（将领）'!Y918,"")))</f>
        <v/>
      </c>
      <c r="AA918" s="208" t="str">
        <f>IF($H918="步将",'[3]配置系数（将领）'!Z918,IF($H918="骑将",'[4]配置系数（将领）'!Z918,IF($H918="弓将",'[5]配置系数（将领）'!Z918,"")))</f>
        <v/>
      </c>
      <c r="AB918" s="208" t="str">
        <f>IF($H918="步将",'[3]配置系数（将领）'!AA918,IF($H918="骑将",'[4]配置系数（将领）'!AA918,IF($H918="弓将",'[5]配置系数（将领）'!AA918,"")))</f>
        <v/>
      </c>
      <c r="AC918" s="206">
        <f t="shared" si="59"/>
        <v>1</v>
      </c>
    </row>
    <row r="919" spans="3:29" x14ac:dyDescent="0.15">
      <c r="C919" s="107">
        <v>911</v>
      </c>
      <c r="D919" s="69">
        <f>IFERROR(MATCH(C919,索引!J:J,0),D918)</f>
        <v>80</v>
      </c>
      <c r="E919" s="69">
        <f t="shared" si="56"/>
        <v>12</v>
      </c>
      <c r="F919" s="69">
        <f>INDEX(索引!$F:$F,D919,1)</f>
        <v>10073</v>
      </c>
      <c r="G919" s="69" t="str">
        <f>INDEX(索引!$E:$E,D919,1)</f>
        <v>曹丕</v>
      </c>
      <c r="H919" s="69" t="str">
        <f>INDEX(索引!$G:$G,D919,1)</f>
        <v>君主</v>
      </c>
      <c r="J919" s="208" t="str">
        <f>IF($H919="步将",'[3]配置系数（将领）'!I919,IF($H919="骑将",'[4]配置系数（将领）'!I919,IF($H919="弓将",'[5]配置系数（将领）'!I919,"")))</f>
        <v/>
      </c>
      <c r="K919" s="208" t="str">
        <f>IF($H919="步将",'[3]配置系数（将领）'!J919,IF($H919="骑将",'[4]配置系数（将领）'!J919,IF($H919="弓将",'[5]配置系数（将领）'!J919,"")))</f>
        <v/>
      </c>
      <c r="L919" s="208" t="str">
        <f>IF($H919="步将",'[3]配置系数（将领）'!K919,IF($H919="骑将",'[4]配置系数（将领）'!K919,IF($H919="弓将",'[5]配置系数（将领）'!K919,"")))</f>
        <v/>
      </c>
      <c r="M919" s="208" t="str">
        <f>IF($H919="步将",'[3]配置系数（将领）'!L919,IF($H919="骑将",'[4]配置系数（将领）'!L919,IF($H919="弓将",'[5]配置系数（将领）'!L919,"")))</f>
        <v/>
      </c>
      <c r="N919" s="208" t="str">
        <f>IF($H919="步将",'[3]配置系数（将领）'!M919,IF($H919="骑将",'[4]配置系数（将领）'!M919,IF($H919="弓将",'[5]配置系数（将领）'!M919,"")))</f>
        <v/>
      </c>
      <c r="O919" s="206">
        <f t="shared" si="57"/>
        <v>1</v>
      </c>
      <c r="Q919" s="208" t="str">
        <f>IF($H919="步将",'[3]配置系数（将领）'!P919,IF($H919="骑将",'[4]配置系数（将领）'!P919,IF($H919="弓将",'[5]配置系数（将领）'!P919,"")))</f>
        <v/>
      </c>
      <c r="R919" s="208" t="str">
        <f>IF($H919="步将",'[3]配置系数（将领）'!Q919,IF($H919="骑将",'[4]配置系数（将领）'!Q919,IF($H919="弓将",'[5]配置系数（将领）'!Q919,"")))</f>
        <v/>
      </c>
      <c r="S919" s="208" t="str">
        <f>IF($H919="步将",'[3]配置系数（将领）'!R919,IF($H919="骑将",'[4]配置系数（将领）'!R919,IF($H919="弓将",'[5]配置系数（将领）'!R919,"")))</f>
        <v/>
      </c>
      <c r="T919" s="208" t="str">
        <f>IF($H919="步将",'[3]配置系数（将领）'!S919,IF($H919="骑将",'[4]配置系数（将领）'!S919,IF($H919="弓将",'[5]配置系数（将领）'!S919,"")))</f>
        <v/>
      </c>
      <c r="U919" s="208" t="str">
        <f>IF($H919="步将",'[3]配置系数（将领）'!T919,IF($H919="骑将",'[4]配置系数（将领）'!T919,IF($H919="弓将",'[5]配置系数（将领）'!T919,"")))</f>
        <v/>
      </c>
      <c r="V919" s="206">
        <f t="shared" si="58"/>
        <v>1</v>
      </c>
      <c r="X919" s="208" t="str">
        <f>IF($H919="步将",'[3]配置系数（将领）'!W919,IF($H919="骑将",'[4]配置系数（将领）'!W919,IF($H919="弓将",'[5]配置系数（将领）'!W919,"")))</f>
        <v/>
      </c>
      <c r="Y919" s="208" t="str">
        <f>IF($H919="步将",'[3]配置系数（将领）'!X919,IF($H919="骑将",'[4]配置系数（将领）'!X919,IF($H919="弓将",'[5]配置系数（将领）'!X919,"")))</f>
        <v/>
      </c>
      <c r="Z919" s="208" t="str">
        <f>IF($H919="步将",'[3]配置系数（将领）'!Y919,IF($H919="骑将",'[4]配置系数（将领）'!Y919,IF($H919="弓将",'[5]配置系数（将领）'!Y919,"")))</f>
        <v/>
      </c>
      <c r="AA919" s="208" t="str">
        <f>IF($H919="步将",'[3]配置系数（将领）'!Z919,IF($H919="骑将",'[4]配置系数（将领）'!Z919,IF($H919="弓将",'[5]配置系数（将领）'!Z919,"")))</f>
        <v/>
      </c>
      <c r="AB919" s="208" t="str">
        <f>IF($H919="步将",'[3]配置系数（将领）'!AA919,IF($H919="骑将",'[4]配置系数（将领）'!AA919,IF($H919="弓将",'[5]配置系数（将领）'!AA919,"")))</f>
        <v/>
      </c>
      <c r="AC919" s="206">
        <f t="shared" si="59"/>
        <v>1</v>
      </c>
    </row>
    <row r="920" spans="3:29" x14ac:dyDescent="0.15">
      <c r="C920" s="107">
        <v>912</v>
      </c>
      <c r="D920" s="69">
        <f>IFERROR(MATCH(C920,索引!J:J,0),D919)</f>
        <v>80</v>
      </c>
      <c r="E920" s="69">
        <f t="shared" si="56"/>
        <v>13</v>
      </c>
      <c r="F920" s="69">
        <f>INDEX(索引!$F:$F,D920,1)</f>
        <v>10073</v>
      </c>
      <c r="G920" s="69" t="str">
        <f>INDEX(索引!$E:$E,D920,1)</f>
        <v>曹丕</v>
      </c>
      <c r="H920" s="69" t="str">
        <f>INDEX(索引!$G:$G,D920,1)</f>
        <v>君主</v>
      </c>
      <c r="J920" s="208" t="str">
        <f>IF($H920="步将",'[3]配置系数（将领）'!I920,IF($H920="骑将",'[4]配置系数（将领）'!I920,IF($H920="弓将",'[5]配置系数（将领）'!I920,"")))</f>
        <v/>
      </c>
      <c r="K920" s="208" t="str">
        <f>IF($H920="步将",'[3]配置系数（将领）'!J920,IF($H920="骑将",'[4]配置系数（将领）'!J920,IF($H920="弓将",'[5]配置系数（将领）'!J920,"")))</f>
        <v/>
      </c>
      <c r="L920" s="208" t="str">
        <f>IF($H920="步将",'[3]配置系数（将领）'!K920,IF($H920="骑将",'[4]配置系数（将领）'!K920,IF($H920="弓将",'[5]配置系数（将领）'!K920,"")))</f>
        <v/>
      </c>
      <c r="M920" s="208" t="str">
        <f>IF($H920="步将",'[3]配置系数（将领）'!L920,IF($H920="骑将",'[4]配置系数（将领）'!L920,IF($H920="弓将",'[5]配置系数（将领）'!L920,"")))</f>
        <v/>
      </c>
      <c r="N920" s="208" t="str">
        <f>IF($H920="步将",'[3]配置系数（将领）'!M920,IF($H920="骑将",'[4]配置系数（将领）'!M920,IF($H920="弓将",'[5]配置系数（将领）'!M920,"")))</f>
        <v/>
      </c>
      <c r="O920" s="206">
        <f t="shared" si="57"/>
        <v>1</v>
      </c>
      <c r="Q920" s="208" t="str">
        <f>IF($H920="步将",'[3]配置系数（将领）'!P920,IF($H920="骑将",'[4]配置系数（将领）'!P920,IF($H920="弓将",'[5]配置系数（将领）'!P920,"")))</f>
        <v/>
      </c>
      <c r="R920" s="208" t="str">
        <f>IF($H920="步将",'[3]配置系数（将领）'!Q920,IF($H920="骑将",'[4]配置系数（将领）'!Q920,IF($H920="弓将",'[5]配置系数（将领）'!Q920,"")))</f>
        <v/>
      </c>
      <c r="S920" s="208" t="str">
        <f>IF($H920="步将",'[3]配置系数（将领）'!R920,IF($H920="骑将",'[4]配置系数（将领）'!R920,IF($H920="弓将",'[5]配置系数（将领）'!R920,"")))</f>
        <v/>
      </c>
      <c r="T920" s="208" t="str">
        <f>IF($H920="步将",'[3]配置系数（将领）'!S920,IF($H920="骑将",'[4]配置系数（将领）'!S920,IF($H920="弓将",'[5]配置系数（将领）'!S920,"")))</f>
        <v/>
      </c>
      <c r="U920" s="208" t="str">
        <f>IF($H920="步将",'[3]配置系数（将领）'!T920,IF($H920="骑将",'[4]配置系数（将领）'!T920,IF($H920="弓将",'[5]配置系数（将领）'!T920,"")))</f>
        <v/>
      </c>
      <c r="V920" s="206">
        <f t="shared" si="58"/>
        <v>1</v>
      </c>
      <c r="X920" s="208" t="str">
        <f>IF($H920="步将",'[3]配置系数（将领）'!W920,IF($H920="骑将",'[4]配置系数（将领）'!W920,IF($H920="弓将",'[5]配置系数（将领）'!W920,"")))</f>
        <v/>
      </c>
      <c r="Y920" s="208" t="str">
        <f>IF($H920="步将",'[3]配置系数（将领）'!X920,IF($H920="骑将",'[4]配置系数（将领）'!X920,IF($H920="弓将",'[5]配置系数（将领）'!X920,"")))</f>
        <v/>
      </c>
      <c r="Z920" s="208" t="str">
        <f>IF($H920="步将",'[3]配置系数（将领）'!Y920,IF($H920="骑将",'[4]配置系数（将领）'!Y920,IF($H920="弓将",'[5]配置系数（将领）'!Y920,"")))</f>
        <v/>
      </c>
      <c r="AA920" s="208" t="str">
        <f>IF($H920="步将",'[3]配置系数（将领）'!Z920,IF($H920="骑将",'[4]配置系数（将领）'!Z920,IF($H920="弓将",'[5]配置系数（将领）'!Z920,"")))</f>
        <v/>
      </c>
      <c r="AB920" s="208" t="str">
        <f>IF($H920="步将",'[3]配置系数（将领）'!AA920,IF($H920="骑将",'[4]配置系数（将领）'!AA920,IF($H920="弓将",'[5]配置系数（将领）'!AA920,"")))</f>
        <v/>
      </c>
      <c r="AC920" s="206">
        <f t="shared" si="59"/>
        <v>1</v>
      </c>
    </row>
    <row r="921" spans="3:29" x14ac:dyDescent="0.15">
      <c r="C921" s="107">
        <v>913</v>
      </c>
      <c r="D921" s="69">
        <f>IFERROR(MATCH(C921,索引!J:J,0),D920)</f>
        <v>80</v>
      </c>
      <c r="E921" s="69">
        <f t="shared" si="56"/>
        <v>14</v>
      </c>
      <c r="F921" s="69">
        <f>INDEX(索引!$F:$F,D921,1)</f>
        <v>10073</v>
      </c>
      <c r="G921" s="69" t="str">
        <f>INDEX(索引!$E:$E,D921,1)</f>
        <v>曹丕</v>
      </c>
      <c r="H921" s="69" t="str">
        <f>INDEX(索引!$G:$G,D921,1)</f>
        <v>君主</v>
      </c>
      <c r="J921" s="208" t="str">
        <f>IF($H921="步将",'[3]配置系数（将领）'!I921,IF($H921="骑将",'[4]配置系数（将领）'!I921,IF($H921="弓将",'[5]配置系数（将领）'!I921,"")))</f>
        <v/>
      </c>
      <c r="K921" s="208" t="str">
        <f>IF($H921="步将",'[3]配置系数（将领）'!J921,IF($H921="骑将",'[4]配置系数（将领）'!J921,IF($H921="弓将",'[5]配置系数（将领）'!J921,"")))</f>
        <v/>
      </c>
      <c r="L921" s="208" t="str">
        <f>IF($H921="步将",'[3]配置系数（将领）'!K921,IF($H921="骑将",'[4]配置系数（将领）'!K921,IF($H921="弓将",'[5]配置系数（将领）'!K921,"")))</f>
        <v/>
      </c>
      <c r="M921" s="208" t="str">
        <f>IF($H921="步将",'[3]配置系数（将领）'!L921,IF($H921="骑将",'[4]配置系数（将领）'!L921,IF($H921="弓将",'[5]配置系数（将领）'!L921,"")))</f>
        <v/>
      </c>
      <c r="N921" s="208" t="str">
        <f>IF($H921="步将",'[3]配置系数（将领）'!M921,IF($H921="骑将",'[4]配置系数（将领）'!M921,IF($H921="弓将",'[5]配置系数（将领）'!M921,"")))</f>
        <v/>
      </c>
      <c r="O921" s="206">
        <f t="shared" si="57"/>
        <v>1</v>
      </c>
      <c r="Q921" s="208" t="str">
        <f>IF($H921="步将",'[3]配置系数（将领）'!P921,IF($H921="骑将",'[4]配置系数（将领）'!P921,IF($H921="弓将",'[5]配置系数（将领）'!P921,"")))</f>
        <v/>
      </c>
      <c r="R921" s="208" t="str">
        <f>IF($H921="步将",'[3]配置系数（将领）'!Q921,IF($H921="骑将",'[4]配置系数（将领）'!Q921,IF($H921="弓将",'[5]配置系数（将领）'!Q921,"")))</f>
        <v/>
      </c>
      <c r="S921" s="208" t="str">
        <f>IF($H921="步将",'[3]配置系数（将领）'!R921,IF($H921="骑将",'[4]配置系数（将领）'!R921,IF($H921="弓将",'[5]配置系数（将领）'!R921,"")))</f>
        <v/>
      </c>
      <c r="T921" s="208" t="str">
        <f>IF($H921="步将",'[3]配置系数（将领）'!S921,IF($H921="骑将",'[4]配置系数（将领）'!S921,IF($H921="弓将",'[5]配置系数（将领）'!S921,"")))</f>
        <v/>
      </c>
      <c r="U921" s="208" t="str">
        <f>IF($H921="步将",'[3]配置系数（将领）'!T921,IF($H921="骑将",'[4]配置系数（将领）'!T921,IF($H921="弓将",'[5]配置系数（将领）'!T921,"")))</f>
        <v/>
      </c>
      <c r="V921" s="206">
        <f t="shared" si="58"/>
        <v>1</v>
      </c>
      <c r="X921" s="208" t="str">
        <f>IF($H921="步将",'[3]配置系数（将领）'!W921,IF($H921="骑将",'[4]配置系数（将领）'!W921,IF($H921="弓将",'[5]配置系数（将领）'!W921,"")))</f>
        <v/>
      </c>
      <c r="Y921" s="208" t="str">
        <f>IF($H921="步将",'[3]配置系数（将领）'!X921,IF($H921="骑将",'[4]配置系数（将领）'!X921,IF($H921="弓将",'[5]配置系数（将领）'!X921,"")))</f>
        <v/>
      </c>
      <c r="Z921" s="208" t="str">
        <f>IF($H921="步将",'[3]配置系数（将领）'!Y921,IF($H921="骑将",'[4]配置系数（将领）'!Y921,IF($H921="弓将",'[5]配置系数（将领）'!Y921,"")))</f>
        <v/>
      </c>
      <c r="AA921" s="208" t="str">
        <f>IF($H921="步将",'[3]配置系数（将领）'!Z921,IF($H921="骑将",'[4]配置系数（将领）'!Z921,IF($H921="弓将",'[5]配置系数（将领）'!Z921,"")))</f>
        <v/>
      </c>
      <c r="AB921" s="208" t="str">
        <f>IF($H921="步将",'[3]配置系数（将领）'!AA921,IF($H921="骑将",'[4]配置系数（将领）'!AA921,IF($H921="弓将",'[5]配置系数（将领）'!AA921,"")))</f>
        <v/>
      </c>
      <c r="AC921" s="206">
        <f t="shared" si="59"/>
        <v>1</v>
      </c>
    </row>
    <row r="922" spans="3:29" x14ac:dyDescent="0.15">
      <c r="C922" s="107">
        <v>914</v>
      </c>
      <c r="D922" s="69">
        <f>IFERROR(MATCH(C922,索引!J:J,0),D921)</f>
        <v>80</v>
      </c>
      <c r="E922" s="69">
        <f t="shared" si="56"/>
        <v>15</v>
      </c>
      <c r="F922" s="69">
        <f>INDEX(索引!$F:$F,D922,1)</f>
        <v>10073</v>
      </c>
      <c r="G922" s="69" t="str">
        <f>INDEX(索引!$E:$E,D922,1)</f>
        <v>曹丕</v>
      </c>
      <c r="H922" s="69" t="str">
        <f>INDEX(索引!$G:$G,D922,1)</f>
        <v>君主</v>
      </c>
      <c r="J922" s="208" t="str">
        <f>IF($H922="步将",'[3]配置系数（将领）'!I922,IF($H922="骑将",'[4]配置系数（将领）'!I922,IF($H922="弓将",'[5]配置系数（将领）'!I922,"")))</f>
        <v/>
      </c>
      <c r="K922" s="208" t="str">
        <f>IF($H922="步将",'[3]配置系数（将领）'!J922,IF($H922="骑将",'[4]配置系数（将领）'!J922,IF($H922="弓将",'[5]配置系数（将领）'!J922,"")))</f>
        <v/>
      </c>
      <c r="L922" s="208" t="str">
        <f>IF($H922="步将",'[3]配置系数（将领）'!K922,IF($H922="骑将",'[4]配置系数（将领）'!K922,IF($H922="弓将",'[5]配置系数（将领）'!K922,"")))</f>
        <v/>
      </c>
      <c r="M922" s="208" t="str">
        <f>IF($H922="步将",'[3]配置系数（将领）'!L922,IF($H922="骑将",'[4]配置系数（将领）'!L922,IF($H922="弓将",'[5]配置系数（将领）'!L922,"")))</f>
        <v/>
      </c>
      <c r="N922" s="208" t="str">
        <f>IF($H922="步将",'[3]配置系数（将领）'!M922,IF($H922="骑将",'[4]配置系数（将领）'!M922,IF($H922="弓将",'[5]配置系数（将领）'!M922,"")))</f>
        <v/>
      </c>
      <c r="O922" s="206">
        <f t="shared" si="57"/>
        <v>1</v>
      </c>
      <c r="Q922" s="208" t="str">
        <f>IF($H922="步将",'[3]配置系数（将领）'!P922,IF($H922="骑将",'[4]配置系数（将领）'!P922,IF($H922="弓将",'[5]配置系数（将领）'!P922,"")))</f>
        <v/>
      </c>
      <c r="R922" s="208" t="str">
        <f>IF($H922="步将",'[3]配置系数（将领）'!Q922,IF($H922="骑将",'[4]配置系数（将领）'!Q922,IF($H922="弓将",'[5]配置系数（将领）'!Q922,"")))</f>
        <v/>
      </c>
      <c r="S922" s="208" t="str">
        <f>IF($H922="步将",'[3]配置系数（将领）'!R922,IF($H922="骑将",'[4]配置系数（将领）'!R922,IF($H922="弓将",'[5]配置系数（将领）'!R922,"")))</f>
        <v/>
      </c>
      <c r="T922" s="208" t="str">
        <f>IF($H922="步将",'[3]配置系数（将领）'!S922,IF($H922="骑将",'[4]配置系数（将领）'!S922,IF($H922="弓将",'[5]配置系数（将领）'!S922,"")))</f>
        <v/>
      </c>
      <c r="U922" s="208" t="str">
        <f>IF($H922="步将",'[3]配置系数（将领）'!T922,IF($H922="骑将",'[4]配置系数（将领）'!T922,IF($H922="弓将",'[5]配置系数（将领）'!T922,"")))</f>
        <v/>
      </c>
      <c r="V922" s="206">
        <f t="shared" si="58"/>
        <v>1</v>
      </c>
      <c r="X922" s="208" t="str">
        <f>IF($H922="步将",'[3]配置系数（将领）'!W922,IF($H922="骑将",'[4]配置系数（将领）'!W922,IF($H922="弓将",'[5]配置系数（将领）'!W922,"")))</f>
        <v/>
      </c>
      <c r="Y922" s="208" t="str">
        <f>IF($H922="步将",'[3]配置系数（将领）'!X922,IF($H922="骑将",'[4]配置系数（将领）'!X922,IF($H922="弓将",'[5]配置系数（将领）'!X922,"")))</f>
        <v/>
      </c>
      <c r="Z922" s="208" t="str">
        <f>IF($H922="步将",'[3]配置系数（将领）'!Y922,IF($H922="骑将",'[4]配置系数（将领）'!Y922,IF($H922="弓将",'[5]配置系数（将领）'!Y922,"")))</f>
        <v/>
      </c>
      <c r="AA922" s="208" t="str">
        <f>IF($H922="步将",'[3]配置系数（将领）'!Z922,IF($H922="骑将",'[4]配置系数（将领）'!Z922,IF($H922="弓将",'[5]配置系数（将领）'!Z922,"")))</f>
        <v/>
      </c>
      <c r="AB922" s="208" t="str">
        <f>IF($H922="步将",'[3]配置系数（将领）'!AA922,IF($H922="骑将",'[4]配置系数（将领）'!AA922,IF($H922="弓将",'[5]配置系数（将领）'!AA922,"")))</f>
        <v/>
      </c>
      <c r="AC922" s="206">
        <f t="shared" si="59"/>
        <v>1</v>
      </c>
    </row>
    <row r="923" spans="3:29" x14ac:dyDescent="0.15">
      <c r="C923" s="107">
        <v>915</v>
      </c>
      <c r="D923" s="69">
        <f>IFERROR(MATCH(C923,索引!J:J,0),D922)</f>
        <v>81</v>
      </c>
      <c r="E923" s="69">
        <f t="shared" si="56"/>
        <v>1</v>
      </c>
      <c r="F923" s="69">
        <f>INDEX(索引!$F:$F,D923,1)</f>
        <v>10074</v>
      </c>
      <c r="G923" s="69" t="str">
        <f>INDEX(索引!$E:$E,D923,1)</f>
        <v>徐晃</v>
      </c>
      <c r="H923" s="69" t="str">
        <f>INDEX(索引!$G:$G,D923,1)</f>
        <v>步将</v>
      </c>
      <c r="J923" s="208" t="str">
        <f ca="1">IF($H923="步将",'[3]配置系数（将领）'!I923,IF($H923="骑将",'[4]配置系数（将领）'!I923,IF($H923="弓将",'[5]配置系数（将领）'!I923,"")))</f>
        <v>1007400000101</v>
      </c>
      <c r="K923" s="208" t="str">
        <f ca="1">IF($H923="步将",'[3]配置系数（将领）'!J923,IF($H923="骑将",'[4]配置系数（将领）'!J923,IF($H923="弓将",'[5]配置系数（将领）'!J923,"")))</f>
        <v>普通攻击:对单体敌人造成{0}%的武力伤害</v>
      </c>
      <c r="L923" s="208">
        <f>IF($H923="步将",'[3]配置系数（将领）'!K923,IF($H923="骑将",'[4]配置系数（将领）'!K923,IF($H923="弓将",'[5]配置系数（将领）'!K923,"")))</f>
        <v>0</v>
      </c>
      <c r="M923" s="208">
        <f>IF($H923="步将",'[3]配置系数（将领）'!L923,IF($H923="骑将",'[4]配置系数（将领）'!L923,IF($H923="弓将",'[5]配置系数（将领）'!L923,"")))</f>
        <v>0</v>
      </c>
      <c r="N923" s="208" t="str">
        <f ca="1">IF($H923="步将",'[3]配置系数（将领）'!M923,IF($H923="骑将",'[4]配置系数（将领）'!M923,IF($H923="弓将",'[5]配置系数（将领）'!M923,"")))</f>
        <v>0.25+0.25+0.25+0.25+0.25+0.25+0.25+0.25+0.25+0.25+0.25+0.25+0.25+0.25+0.25+0.25+0.25</v>
      </c>
      <c r="O923" s="206">
        <f t="shared" ca="1" si="57"/>
        <v>100</v>
      </c>
      <c r="Q923" s="208" t="str">
        <f ca="1">IF($H923="步将",'[3]配置系数（将领）'!P923,IF($H923="骑将",'[4]配置系数（将领）'!P923,IF($H923="弓将",'[5]配置系数（将领）'!P923,"")))</f>
        <v/>
      </c>
      <c r="R923" s="208" t="str">
        <f ca="1">IF($H923="步将",'[3]配置系数（将领）'!Q923,IF($H923="骑将",'[4]配置系数（将领）'!Q923,IF($H923="弓将",'[5]配置系数（将领）'!Q923,"")))</f>
        <v/>
      </c>
      <c r="S923" s="208">
        <f>IF($H923="步将",'[3]配置系数（将领）'!R923,IF($H923="骑将",'[4]配置系数（将领）'!R923,IF($H923="弓将",'[5]配置系数（将领）'!R923,"")))</f>
        <v>0</v>
      </c>
      <c r="T923" s="208">
        <f>IF($H923="步将",'[3]配置系数（将领）'!S923,IF($H923="骑将",'[4]配置系数（将领）'!S923,IF($H923="弓将",'[5]配置系数（将领）'!S923,"")))</f>
        <v>0</v>
      </c>
      <c r="U923" s="208" t="str">
        <f ca="1">IF($H923="步将",'[3]配置系数（将领）'!T923,IF($H923="骑将",'[4]配置系数（将领）'!T923,IF($H923="弓将",'[5]配置系数（将领）'!T923,"")))</f>
        <v/>
      </c>
      <c r="V923" s="206">
        <f t="shared" ca="1" si="58"/>
        <v>1</v>
      </c>
      <c r="X923" s="208" t="str">
        <f ca="1">IF($H923="步将",'[3]配置系数（将领）'!W923,IF($H923="骑将",'[4]配置系数（将领）'!W923,IF($H923="弓将",'[5]配置系数（将领）'!W923,"")))</f>
        <v/>
      </c>
      <c r="Y923" s="208" t="str">
        <f ca="1">IF($H923="步将",'[3]配置系数（将领）'!X923,IF($H923="骑将",'[4]配置系数（将领）'!X923,IF($H923="弓将",'[5]配置系数（将领）'!X923,"")))</f>
        <v/>
      </c>
      <c r="Z923" s="208">
        <f>IF($H923="步将",'[3]配置系数（将领）'!Y923,IF($H923="骑将",'[4]配置系数（将领）'!Y923,IF($H923="弓将",'[5]配置系数（将领）'!Y923,"")))</f>
        <v>0</v>
      </c>
      <c r="AA923" s="208">
        <f>IF($H923="步将",'[3]配置系数（将领）'!Z923,IF($H923="骑将",'[4]配置系数（将领）'!Z923,IF($H923="弓将",'[5]配置系数（将领）'!Z923,"")))</f>
        <v>0</v>
      </c>
      <c r="AB923" s="208" t="str">
        <f ca="1">IF($H923="步将",'[3]配置系数（将领）'!AA923,IF($H923="骑将",'[4]配置系数（将领）'!AA923,IF($H923="弓将",'[5]配置系数（将领）'!AA923,"")))</f>
        <v/>
      </c>
      <c r="AC923" s="206">
        <f t="shared" ca="1" si="59"/>
        <v>1</v>
      </c>
    </row>
    <row r="924" spans="3:29" x14ac:dyDescent="0.15">
      <c r="C924" s="107">
        <v>916</v>
      </c>
      <c r="D924" s="69">
        <f>IFERROR(MATCH(C924,索引!J:J,0),D923)</f>
        <v>81</v>
      </c>
      <c r="E924" s="69">
        <f t="shared" si="56"/>
        <v>2</v>
      </c>
      <c r="F924" s="69">
        <f>INDEX(索引!$F:$F,D924,1)</f>
        <v>10074</v>
      </c>
      <c r="G924" s="69" t="str">
        <f>INDEX(索引!$E:$E,D924,1)</f>
        <v>徐晃</v>
      </c>
      <c r="H924" s="69" t="str">
        <f>INDEX(索引!$G:$G,D924,1)</f>
        <v>步将</v>
      </c>
      <c r="J924" s="208" t="str">
        <f ca="1">IF($H924="步将",'[3]配置系数（将领）'!I924,IF($H924="骑将",'[4]配置系数（将领）'!I924,IF($H924="弓将",'[5]配置系数（将领）'!I924,"")))</f>
        <v>1007400000201</v>
      </c>
      <c r="K924" s="208" t="str">
        <f ca="1">IF($H924="步将",'[3]配置系数（将领）'!J924,IF($H924="骑将",'[4]配置系数（将领）'!J924,IF($H924="弓将",'[5]配置系数（将领）'!J924,"")))</f>
        <v>怒气技能:拒敌千里：徐晃进入拒敌状态使自身和周围友军获得攻击力{0}%的护盾持续5秒，结束后猛击周围敌人将其向徐晃面朝方向击退并陷入{1}秒缴械。</v>
      </c>
      <c r="L924" s="208">
        <f>IF($H924="步将",'[3]配置系数（将领）'!K924,IF($H924="骑将",'[4]配置系数（将领）'!K924,IF($H924="弓将",'[5]配置系数（将领）'!K924,"")))</f>
        <v>0</v>
      </c>
      <c r="M924" s="208">
        <f>IF($H924="步将",'[3]配置系数（将领）'!L924,IF($H924="骑将",'[4]配置系数（将领）'!L924,IF($H924="弓将",'[5]配置系数（将领）'!L924,"")))</f>
        <v>0</v>
      </c>
      <c r="N924" s="208" t="str">
        <f ca="1">IF($H924="步将",'[3]配置系数（将领）'!M924,IF($H924="骑将",'[4]配置系数（将领）'!M924,IF($H924="弓将",'[5]配置系数（将领）'!M924,"")))</f>
        <v>0.1+0.12+0.14+0.16+0.18+0.2+0.22+0.24+0.26+0.28+0.3+0.32+0.34+0.36+0.38+0.4+0.42</v>
      </c>
      <c r="O924" s="206">
        <f t="shared" ca="1" si="57"/>
        <v>100</v>
      </c>
      <c r="Q924" s="208" t="str">
        <f ca="1">IF($H924="步将",'[3]配置系数（将领）'!P924,IF($H924="骑将",'[4]配置系数（将领）'!P924,IF($H924="弓将",'[5]配置系数（将领）'!P924,"")))</f>
        <v/>
      </c>
      <c r="R924" s="208" t="str">
        <f ca="1">IF($H924="步将",'[3]配置系数（将领）'!Q924,IF($H924="骑将",'[4]配置系数（将领）'!Q924,IF($H924="弓将",'[5]配置系数（将领）'!Q924,"")))</f>
        <v/>
      </c>
      <c r="S924" s="208">
        <f>IF($H924="步将",'[3]配置系数（将领）'!R924,IF($H924="骑将",'[4]配置系数（将领）'!R924,IF($H924="弓将",'[5]配置系数（将领）'!R924,"")))</f>
        <v>0</v>
      </c>
      <c r="T924" s="208">
        <f>IF($H924="步将",'[3]配置系数（将领）'!S924,IF($H924="骑将",'[4]配置系数（将领）'!S924,IF($H924="弓将",'[5]配置系数（将领）'!S924,"")))</f>
        <v>0</v>
      </c>
      <c r="U924" s="208" t="str">
        <f ca="1">IF($H924="步将",'[3]配置系数（将领）'!T924,IF($H924="骑将",'[4]配置系数（将领）'!T924,IF($H924="弓将",'[5]配置系数（将领）'!T924,"")))</f>
        <v/>
      </c>
      <c r="V924" s="206">
        <f t="shared" ca="1" si="58"/>
        <v>1</v>
      </c>
      <c r="X924" s="208" t="str">
        <f ca="1">IF($H924="步将",'[3]配置系数（将领）'!W924,IF($H924="骑将",'[4]配置系数（将领）'!W924,IF($H924="弓将",'[5]配置系数（将领）'!W924,"")))</f>
        <v/>
      </c>
      <c r="Y924" s="208" t="str">
        <f ca="1">IF($H924="步将",'[3]配置系数（将领）'!X924,IF($H924="骑将",'[4]配置系数（将领）'!X924,IF($H924="弓将",'[5]配置系数（将领）'!X924,"")))</f>
        <v/>
      </c>
      <c r="Z924" s="208">
        <f>IF($H924="步将",'[3]配置系数（将领）'!Y924,IF($H924="骑将",'[4]配置系数（将领）'!Y924,IF($H924="弓将",'[5]配置系数（将领）'!Y924,"")))</f>
        <v>0</v>
      </c>
      <c r="AA924" s="208">
        <f>IF($H924="步将",'[3]配置系数（将领）'!Z924,IF($H924="骑将",'[4]配置系数（将领）'!Z924,IF($H924="弓将",'[5]配置系数（将领）'!Z924,"")))</f>
        <v>0</v>
      </c>
      <c r="AB924" s="208" t="str">
        <f ca="1">IF($H924="步将",'[3]配置系数（将领）'!AA924,IF($H924="骑将",'[4]配置系数（将领）'!AA924,IF($H924="弓将",'[5]配置系数（将领）'!AA924,"")))</f>
        <v/>
      </c>
      <c r="AC924" s="206">
        <f t="shared" ca="1" si="59"/>
        <v>1</v>
      </c>
    </row>
    <row r="925" spans="3:29" x14ac:dyDescent="0.15">
      <c r="C925" s="107">
        <v>917</v>
      </c>
      <c r="D925" s="69">
        <f>IFERROR(MATCH(C925,索引!J:J,0),D924)</f>
        <v>81</v>
      </c>
      <c r="E925" s="69">
        <f t="shared" si="56"/>
        <v>3</v>
      </c>
      <c r="F925" s="69">
        <f>INDEX(索引!$F:$F,D925,1)</f>
        <v>10074</v>
      </c>
      <c r="G925" s="69" t="str">
        <f>INDEX(索引!$E:$E,D925,1)</f>
        <v>徐晃</v>
      </c>
      <c r="H925" s="69" t="str">
        <f>INDEX(索引!$G:$G,D925,1)</f>
        <v>步将</v>
      </c>
      <c r="J925" s="208" t="str">
        <f ca="1">IF($H925="步将",'[3]配置系数（将领）'!I925,IF($H925="骑将",'[4]配置系数（将领）'!I925,IF($H925="弓将",'[5]配置系数（将领）'!I925,"")))</f>
        <v>1007400000202</v>
      </c>
      <c r="K925" s="208" t="str">
        <f ca="1">IF($H925="步将",'[3]配置系数（将领）'!J925,IF($H925="骑将",'[4]配置系数（将领）'!J925,IF($H925="弓将",'[5]配置系数（将领）'!J925,"")))</f>
        <v>怒气技能:拒敌千里：徐晃进入拒敌状态使自身和周围友军获得攻击力{0}%的护盾持续5秒，结束后猛击周围敌人将其向徐晃面朝方向击退并陷入{1}秒缴械。</v>
      </c>
      <c r="L925" s="208">
        <f>IF($H925="步将",'[3]配置系数（将领）'!K925,IF($H925="骑将",'[4]配置系数（将领）'!K925,IF($H925="弓将",'[5]配置系数（将领）'!K925,"")))</f>
        <v>0</v>
      </c>
      <c r="M925" s="208">
        <f>IF($H925="步将",'[3]配置系数（将领）'!L925,IF($H925="骑将",'[4]配置系数（将领）'!L925,IF($H925="弓将",'[5]配置系数（将领）'!L925,"")))</f>
        <v>0</v>
      </c>
      <c r="N925" s="208" t="str">
        <f ca="1">IF($H925="步将",'[3]配置系数（将领）'!M925,IF($H925="骑将",'[4]配置系数（将领）'!M925,IF($H925="弓将",'[5]配置系数（将领）'!M925,"")))</f>
        <v>4+4.5+5+5.5+6+6.5+7+7.5+8+8.5+9+9.5+10+10.5+11+11.5+12</v>
      </c>
      <c r="O925" s="206">
        <f t="shared" ca="1" si="57"/>
        <v>1</v>
      </c>
      <c r="Q925" s="208" t="str">
        <f ca="1">IF($H925="步将",'[3]配置系数（将领）'!P925,IF($H925="骑将",'[4]配置系数（将领）'!P925,IF($H925="弓将",'[5]配置系数（将领）'!P925,"")))</f>
        <v/>
      </c>
      <c r="R925" s="208" t="str">
        <f ca="1">IF($H925="步将",'[3]配置系数（将领）'!Q925,IF($H925="骑将",'[4]配置系数（将领）'!Q925,IF($H925="弓将",'[5]配置系数（将领）'!Q925,"")))</f>
        <v/>
      </c>
      <c r="S925" s="208">
        <f>IF($H925="步将",'[3]配置系数（将领）'!R925,IF($H925="骑将",'[4]配置系数（将领）'!R925,IF($H925="弓将",'[5]配置系数（将领）'!R925,"")))</f>
        <v>0</v>
      </c>
      <c r="T925" s="208">
        <f>IF($H925="步将",'[3]配置系数（将领）'!S925,IF($H925="骑将",'[4]配置系数（将领）'!S925,IF($H925="弓将",'[5]配置系数（将领）'!S925,"")))</f>
        <v>0</v>
      </c>
      <c r="U925" s="208" t="str">
        <f ca="1">IF($H925="步将",'[3]配置系数（将领）'!T925,IF($H925="骑将",'[4]配置系数（将领）'!T925,IF($H925="弓将",'[5]配置系数（将领）'!T925,"")))</f>
        <v/>
      </c>
      <c r="V925" s="206">
        <f t="shared" ca="1" si="58"/>
        <v>1</v>
      </c>
      <c r="X925" s="208" t="str">
        <f ca="1">IF($H925="步将",'[3]配置系数（将领）'!W925,IF($H925="骑将",'[4]配置系数（将领）'!W925,IF($H925="弓将",'[5]配置系数（将领）'!W925,"")))</f>
        <v/>
      </c>
      <c r="Y925" s="208" t="str">
        <f ca="1">IF($H925="步将",'[3]配置系数（将领）'!X925,IF($H925="骑将",'[4]配置系数（将领）'!X925,IF($H925="弓将",'[5]配置系数（将领）'!X925,"")))</f>
        <v/>
      </c>
      <c r="Z925" s="208">
        <f>IF($H925="步将",'[3]配置系数（将领）'!Y925,IF($H925="骑将",'[4]配置系数（将领）'!Y925,IF($H925="弓将",'[5]配置系数（将领）'!Y925,"")))</f>
        <v>0</v>
      </c>
      <c r="AA925" s="208">
        <f>IF($H925="步将",'[3]配置系数（将领）'!Z925,IF($H925="骑将",'[4]配置系数（将领）'!Z925,IF($H925="弓将",'[5]配置系数（将领）'!Z925,"")))</f>
        <v>0</v>
      </c>
      <c r="AB925" s="208" t="str">
        <f ca="1">IF($H925="步将",'[3]配置系数（将领）'!AA925,IF($H925="骑将",'[4]配置系数（将领）'!AA925,IF($H925="弓将",'[5]配置系数（将领）'!AA925,"")))</f>
        <v/>
      </c>
      <c r="AC925" s="206">
        <f t="shared" ca="1" si="59"/>
        <v>1</v>
      </c>
    </row>
    <row r="926" spans="3:29" x14ac:dyDescent="0.15">
      <c r="C926" s="107">
        <v>918</v>
      </c>
      <c r="D926" s="69">
        <f>IFERROR(MATCH(C926,索引!J:J,0),D925)</f>
        <v>81</v>
      </c>
      <c r="E926" s="69">
        <f t="shared" si="56"/>
        <v>4</v>
      </c>
      <c r="F926" s="69">
        <f>INDEX(索引!$F:$F,D926,1)</f>
        <v>10074</v>
      </c>
      <c r="G926" s="69" t="str">
        <f>INDEX(索引!$E:$E,D926,1)</f>
        <v>徐晃</v>
      </c>
      <c r="H926" s="69" t="str">
        <f>INDEX(索引!$G:$G,D926,1)</f>
        <v>步将</v>
      </c>
      <c r="J926" s="208" t="str">
        <f ca="1">IF($H926="步将",'[3]配置系数（将领）'!I926,IF($H926="骑将",'[4]配置系数（将领）'!I926,IF($H926="弓将",'[5]配置系数（将领）'!I926,"")))</f>
        <v>1007400000203</v>
      </c>
      <c r="K926" s="208" t="str">
        <f ca="1">IF($H926="步将",'[3]配置系数（将领）'!J926,IF($H926="骑将",'[4]配置系数（将领）'!J926,IF($H926="弓将",'[5]配置系数（将领）'!J926,"")))</f>
        <v>怒气技能:拒敌千里：徐晃进入拒敌状态使自身和周围友军获得攻击力{0}%的护盾持续5秒，结束后猛击周围敌人将其向徐晃面朝方向击退并陷入{1}秒缴械。</v>
      </c>
      <c r="L926" s="208">
        <f>IF($H926="步将",'[3]配置系数（将领）'!K926,IF($H926="骑将",'[4]配置系数（将领）'!K926,IF($H926="弓将",'[5]配置系数（将领）'!K926,"")))</f>
        <v>0</v>
      </c>
      <c r="M926" s="208">
        <f>IF($H926="步将",'[3]配置系数（将领）'!L926,IF($H926="骑将",'[4]配置系数（将领）'!L926,IF($H926="弓将",'[5]配置系数（将领）'!L926,"")))</f>
        <v>0</v>
      </c>
      <c r="N926" s="208" t="str">
        <f ca="1">IF($H926="步将",'[3]配置系数（将领）'!M926,IF($H926="骑将",'[4]配置系数（将领）'!M926,IF($H926="弓将",'[5]配置系数（将领）'!M926,"")))</f>
        <v>0++++++++++++++++</v>
      </c>
      <c r="O926" s="206">
        <f t="shared" ca="1" si="57"/>
        <v>1</v>
      </c>
      <c r="Q926" s="208" t="str">
        <f ca="1">IF($H926="步将",'[3]配置系数（将领）'!P926,IF($H926="骑将",'[4]配置系数（将领）'!P926,IF($H926="弓将",'[5]配置系数（将领）'!P926,"")))</f>
        <v/>
      </c>
      <c r="R926" s="208" t="str">
        <f ca="1">IF($H926="步将",'[3]配置系数（将领）'!Q926,IF($H926="骑将",'[4]配置系数（将领）'!Q926,IF($H926="弓将",'[5]配置系数（将领）'!Q926,"")))</f>
        <v/>
      </c>
      <c r="S926" s="208">
        <f>IF($H926="步将",'[3]配置系数（将领）'!R926,IF($H926="骑将",'[4]配置系数（将领）'!R926,IF($H926="弓将",'[5]配置系数（将领）'!R926,"")))</f>
        <v>0</v>
      </c>
      <c r="T926" s="208">
        <f>IF($H926="步将",'[3]配置系数（将领）'!S926,IF($H926="骑将",'[4]配置系数（将领）'!S926,IF($H926="弓将",'[5]配置系数（将领）'!S926,"")))</f>
        <v>0</v>
      </c>
      <c r="U926" s="208" t="str">
        <f ca="1">IF($H926="步将",'[3]配置系数（将领）'!T926,IF($H926="骑将",'[4]配置系数（将领）'!T926,IF($H926="弓将",'[5]配置系数（将领）'!T926,"")))</f>
        <v/>
      </c>
      <c r="V926" s="206">
        <f t="shared" ca="1" si="58"/>
        <v>1</v>
      </c>
      <c r="X926" s="208" t="str">
        <f ca="1">IF($H926="步将",'[3]配置系数（将领）'!W926,IF($H926="骑将",'[4]配置系数（将领）'!W926,IF($H926="弓将",'[5]配置系数（将领）'!W926,"")))</f>
        <v/>
      </c>
      <c r="Y926" s="208" t="str">
        <f ca="1">IF($H926="步将",'[3]配置系数（将领）'!X926,IF($H926="骑将",'[4]配置系数（将领）'!X926,IF($H926="弓将",'[5]配置系数（将领）'!X926,"")))</f>
        <v/>
      </c>
      <c r="Z926" s="208">
        <f>IF($H926="步将",'[3]配置系数（将领）'!Y926,IF($H926="骑将",'[4]配置系数（将领）'!Y926,IF($H926="弓将",'[5]配置系数（将领）'!Y926,"")))</f>
        <v>0</v>
      </c>
      <c r="AA926" s="208">
        <f>IF($H926="步将",'[3]配置系数（将领）'!Z926,IF($H926="骑将",'[4]配置系数（将领）'!Z926,IF($H926="弓将",'[5]配置系数（将领）'!Z926,"")))</f>
        <v>0</v>
      </c>
      <c r="AB926" s="208" t="str">
        <f ca="1">IF($H926="步将",'[3]配置系数（将领）'!AA926,IF($H926="骑将",'[4]配置系数（将领）'!AA926,IF($H926="弓将",'[5]配置系数（将领）'!AA926,"")))</f>
        <v/>
      </c>
      <c r="AC926" s="206">
        <f t="shared" ca="1" si="59"/>
        <v>1</v>
      </c>
    </row>
    <row r="927" spans="3:29" x14ac:dyDescent="0.15">
      <c r="C927" s="107">
        <v>919</v>
      </c>
      <c r="D927" s="69">
        <f>IFERROR(MATCH(C927,索引!J:J,0),D926)</f>
        <v>81</v>
      </c>
      <c r="E927" s="69">
        <f t="shared" si="56"/>
        <v>5</v>
      </c>
      <c r="F927" s="69">
        <f>INDEX(索引!$F:$F,D927,1)</f>
        <v>10074</v>
      </c>
      <c r="G927" s="69" t="str">
        <f>INDEX(索引!$E:$E,D927,1)</f>
        <v>徐晃</v>
      </c>
      <c r="H927" s="69" t="str">
        <f>INDEX(索引!$G:$G,D927,1)</f>
        <v>步将</v>
      </c>
      <c r="J927" s="208" t="str">
        <f ca="1">IF($H927="步将",'[3]配置系数（将领）'!I927,IF($H927="骑将",'[4]配置系数（将领）'!I927,IF($H927="弓将",'[5]配置系数（将领）'!I927,"")))</f>
        <v>1007400000301</v>
      </c>
      <c r="K927" s="208" t="str">
        <f ca="1">IF($H927="步将",'[3]配置系数（将领）'!J927,IF($H927="骑将",'[4]配置系数（将领）'!J927,IF($H927="弓将",'[5]配置系数（将领）'!J927,"")))</f>
        <v>被动技能1:徐晃每{0}秒击退距离最近的敌方武将并造成0.4秒的短暂眩晕。</v>
      </c>
      <c r="L927" s="208">
        <f>IF($H927="步将",'[3]配置系数（将领）'!K927,IF($H927="骑将",'[4]配置系数（将领）'!K927,IF($H927="弓将",'[5]配置系数（将领）'!K927,"")))</f>
        <v>0</v>
      </c>
      <c r="M927" s="208">
        <f>IF($H927="步将",'[3]配置系数（将领）'!L927,IF($H927="骑将",'[4]配置系数（将领）'!L927,IF($H927="弓将",'[5]配置系数（将领）'!L927,"")))</f>
        <v>0</v>
      </c>
      <c r="N927" s="208" t="str">
        <f ca="1">IF($H927="步将",'[3]配置系数（将领）'!M927,IF($H927="骑将",'[4]配置系数（将领）'!M927,IF($H927="弓将",'[5]配置系数（将领）'!M927,"")))</f>
        <v>12+11.5+11+10.5+10+9.5+9+8.5+8+7.5+7+6.5+6+5.5+5+4.5+4</v>
      </c>
      <c r="O927" s="206">
        <f t="shared" ca="1" si="57"/>
        <v>1</v>
      </c>
      <c r="Q927" s="208" t="str">
        <f ca="1">IF($H927="步将",'[3]配置系数（将领）'!P927,IF($H927="骑将",'[4]配置系数（将领）'!P927,IF($H927="弓将",'[5]配置系数（将领）'!P927,"")))</f>
        <v/>
      </c>
      <c r="R927" s="208" t="str">
        <f ca="1">IF($H927="步将",'[3]配置系数（将领）'!Q927,IF($H927="骑将",'[4]配置系数（将领）'!Q927,IF($H927="弓将",'[5]配置系数（将领）'!Q927,"")))</f>
        <v/>
      </c>
      <c r="S927" s="208">
        <f>IF($H927="步将",'[3]配置系数（将领）'!R927,IF($H927="骑将",'[4]配置系数（将领）'!R927,IF($H927="弓将",'[5]配置系数（将领）'!R927,"")))</f>
        <v>0</v>
      </c>
      <c r="T927" s="208">
        <f>IF($H927="步将",'[3]配置系数（将领）'!S927,IF($H927="骑将",'[4]配置系数（将领）'!S927,IF($H927="弓将",'[5]配置系数（将领）'!S927,"")))</f>
        <v>0</v>
      </c>
      <c r="U927" s="208" t="str">
        <f ca="1">IF($H927="步将",'[3]配置系数（将领）'!T927,IF($H927="骑将",'[4]配置系数（将领）'!T927,IF($H927="弓将",'[5]配置系数（将领）'!T927,"")))</f>
        <v/>
      </c>
      <c r="V927" s="206">
        <f t="shared" ca="1" si="58"/>
        <v>1</v>
      </c>
      <c r="X927" s="208" t="str">
        <f ca="1">IF($H927="步将",'[3]配置系数（将领）'!W927,IF($H927="骑将",'[4]配置系数（将领）'!W927,IF($H927="弓将",'[5]配置系数（将领）'!W927,"")))</f>
        <v/>
      </c>
      <c r="Y927" s="208" t="str">
        <f ca="1">IF($H927="步将",'[3]配置系数（将领）'!X927,IF($H927="骑将",'[4]配置系数（将领）'!X927,IF($H927="弓将",'[5]配置系数（将领）'!X927,"")))</f>
        <v/>
      </c>
      <c r="Z927" s="208">
        <f>IF($H927="步将",'[3]配置系数（将领）'!Y927,IF($H927="骑将",'[4]配置系数（将领）'!Y927,IF($H927="弓将",'[5]配置系数（将领）'!Y927,"")))</f>
        <v>0</v>
      </c>
      <c r="AA927" s="208">
        <f>IF($H927="步将",'[3]配置系数（将领）'!Z927,IF($H927="骑将",'[4]配置系数（将领）'!Z927,IF($H927="弓将",'[5]配置系数（将领）'!Z927,"")))</f>
        <v>0</v>
      </c>
      <c r="AB927" s="208" t="str">
        <f ca="1">IF($H927="步将",'[3]配置系数（将领）'!AA927,IF($H927="骑将",'[4]配置系数（将领）'!AA927,IF($H927="弓将",'[5]配置系数（将领）'!AA927,"")))</f>
        <v/>
      </c>
      <c r="AC927" s="206">
        <f t="shared" ca="1" si="59"/>
        <v>1</v>
      </c>
    </row>
    <row r="928" spans="3:29" x14ac:dyDescent="0.15">
      <c r="C928" s="107">
        <v>920</v>
      </c>
      <c r="D928" s="69">
        <f>IFERROR(MATCH(C928,索引!J:J,0),D927)</f>
        <v>81</v>
      </c>
      <c r="E928" s="69">
        <f t="shared" si="56"/>
        <v>6</v>
      </c>
      <c r="F928" s="69">
        <f>INDEX(索引!$F:$F,D928,1)</f>
        <v>10074</v>
      </c>
      <c r="G928" s="69" t="str">
        <f>INDEX(索引!$E:$E,D928,1)</f>
        <v>徐晃</v>
      </c>
      <c r="H928" s="69" t="str">
        <f>INDEX(索引!$G:$G,D928,1)</f>
        <v>步将</v>
      </c>
      <c r="J928" s="208" t="str">
        <f ca="1">IF($H928="步将",'[3]配置系数（将领）'!I928,IF($H928="骑将",'[4]配置系数（将领）'!I928,IF($H928="弓将",'[5]配置系数（将领）'!I928,"")))</f>
        <v>1007400000401</v>
      </c>
      <c r="K928" s="208" t="str">
        <f ca="1">IF($H928="步将",'[3]配置系数（将领）'!J928,IF($H928="骑将",'[4]配置系数（将领）'!J928,IF($H928="弓将",'[5]配置系数（将领）'!J928,"")))</f>
        <v>被动技能2:携带盾兵时，盾兵提升{0}护甲，携带戟兵时，戟兵提升{1}%攻击</v>
      </c>
      <c r="L928" s="208">
        <f>IF($H928="步将",'[3]配置系数（将领）'!K928,IF($H928="骑将",'[4]配置系数（将领）'!K928,IF($H928="弓将",'[5]配置系数（将领）'!K928,"")))</f>
        <v>0</v>
      </c>
      <c r="M928" s="208">
        <f>IF($H928="步将",'[3]配置系数（将领）'!L928,IF($H928="骑将",'[4]配置系数（将领）'!L928,IF($H928="弓将",'[5]配置系数（将领）'!L928,"")))</f>
        <v>0</v>
      </c>
      <c r="N928" s="208" t="str">
        <f ca="1">IF($H928="步将",'[3]配置系数（将领）'!M928,IF($H928="骑将",'[4]配置系数（将领）'!M928,IF($H928="弓将",'[5]配置系数（将领）'!M928,"")))</f>
        <v>100+100+100+100+100+100+100+100+100+100+100+100+100+100+100+100+100</v>
      </c>
      <c r="O928" s="206">
        <f t="shared" ca="1" si="57"/>
        <v>1</v>
      </c>
      <c r="Q928" s="208" t="str">
        <f ca="1">IF($H928="步将",'[3]配置系数（将领）'!P928,IF($H928="骑将",'[4]配置系数（将领）'!P928,IF($H928="弓将",'[5]配置系数（将领）'!P928,"")))</f>
        <v>1007400000402</v>
      </c>
      <c r="R928" s="208" t="str">
        <f ca="1">IF($H928="步将",'[3]配置系数（将领）'!Q928,IF($H928="骑将",'[4]配置系数（将领）'!Q928,IF($H928="弓将",'[5]配置系数（将领）'!Q928,"")))</f>
        <v>被动技能2:携带盾兵时，盾兵提升{0}护甲，携带戟兵时，戟兵提升{1}%攻击</v>
      </c>
      <c r="S928" s="208">
        <f>IF($H928="步将",'[3]配置系数（将领）'!R928,IF($H928="骑将",'[4]配置系数（将领）'!R928,IF($H928="弓将",'[5]配置系数（将领）'!R928,"")))</f>
        <v>0</v>
      </c>
      <c r="T928" s="208">
        <f>IF($H928="步将",'[3]配置系数（将领）'!S928,IF($H928="骑将",'[4]配置系数（将领）'!S928,IF($H928="弓将",'[5]配置系数（将领）'!S928,"")))</f>
        <v>0</v>
      </c>
      <c r="U928" s="208" t="str">
        <f ca="1">IF($H928="步将",'[3]配置系数（将领）'!T928,IF($H928="骑将",'[4]配置系数（将领）'!T928,IF($H928="弓将",'[5]配置系数（将领）'!T928,"")))</f>
        <v>0.1+0.1+0.1+0.1+0.1+0.1+0.1+0.1+0.1+0.1+0.1+0.1+0.1+0.1+0.1+0.1+0.1</v>
      </c>
      <c r="V928" s="206">
        <f t="shared" ca="1" si="58"/>
        <v>100</v>
      </c>
      <c r="X928" s="208" t="str">
        <f ca="1">IF($H928="步将",'[3]配置系数（将领）'!W928,IF($H928="骑将",'[4]配置系数（将领）'!W928,IF($H928="弓将",'[5]配置系数（将领）'!W928,"")))</f>
        <v/>
      </c>
      <c r="Y928" s="208" t="str">
        <f ca="1">IF($H928="步将",'[3]配置系数（将领）'!X928,IF($H928="骑将",'[4]配置系数（将领）'!X928,IF($H928="弓将",'[5]配置系数（将领）'!X928,"")))</f>
        <v/>
      </c>
      <c r="Z928" s="208">
        <f>IF($H928="步将",'[3]配置系数（将领）'!Y928,IF($H928="骑将",'[4]配置系数（将领）'!Y928,IF($H928="弓将",'[5]配置系数（将领）'!Y928,"")))</f>
        <v>0</v>
      </c>
      <c r="AA928" s="208">
        <f>IF($H928="步将",'[3]配置系数（将领）'!Z928,IF($H928="骑将",'[4]配置系数（将领）'!Z928,IF($H928="弓将",'[5]配置系数（将领）'!Z928,"")))</f>
        <v>0</v>
      </c>
      <c r="AB928" s="208" t="str">
        <f ca="1">IF($H928="步将",'[3]配置系数（将领）'!AA928,IF($H928="骑将",'[4]配置系数（将领）'!AA928,IF($H928="弓将",'[5]配置系数（将领）'!AA928,"")))</f>
        <v/>
      </c>
      <c r="AC928" s="206">
        <f t="shared" ca="1" si="59"/>
        <v>1</v>
      </c>
    </row>
    <row r="929" spans="3:29" x14ac:dyDescent="0.15">
      <c r="C929" s="107">
        <v>921</v>
      </c>
      <c r="D929" s="69">
        <f>IFERROR(MATCH(C929,索引!J:J,0),D928)</f>
        <v>81</v>
      </c>
      <c r="E929" s="69">
        <f t="shared" si="56"/>
        <v>7</v>
      </c>
      <c r="F929" s="69">
        <f>INDEX(索引!$F:$F,D929,1)</f>
        <v>10074</v>
      </c>
      <c r="G929" s="69" t="str">
        <f>INDEX(索引!$E:$E,D929,1)</f>
        <v>徐晃</v>
      </c>
      <c r="H929" s="69" t="str">
        <f>INDEX(索引!$G:$G,D929,1)</f>
        <v>步将</v>
      </c>
      <c r="J929" s="208" t="str">
        <f ca="1">IF($H929="步将",'[3]配置系数（将领）'!I929,IF($H929="骑将",'[4]配置系数（将领）'!I929,IF($H929="弓将",'[5]配置系数（将领）'!I929,"")))</f>
        <v>1007400000501</v>
      </c>
      <c r="K929" s="208" t="str">
        <f ca="1">IF($H929="步将",'[3]配置系数（将领）'!J929,IF($H929="骑将",'[4]配置系数（将领）'!J929,IF($H929="弓将",'[5]配置系数（将领）'!J929,"")))</f>
        <v>被动技能3:携带盾兵时，盾兵提升{0}%免伤，携带戟兵时，戟兵提升{1}%伤害</v>
      </c>
      <c r="L929" s="208">
        <f>IF($H929="步将",'[3]配置系数（将领）'!K929,IF($H929="骑将",'[4]配置系数（将领）'!K929,IF($H929="弓将",'[5]配置系数（将领）'!K929,"")))</f>
        <v>0</v>
      </c>
      <c r="M929" s="208">
        <f>IF($H929="步将",'[3]配置系数（将领）'!L929,IF($H929="骑将",'[4]配置系数（将领）'!L929,IF($H929="弓将",'[5]配置系数（将领）'!L929,"")))</f>
        <v>0</v>
      </c>
      <c r="N929" s="208" t="str">
        <f ca="1">IF($H929="步将",'[3]配置系数（将领）'!M929,IF($H929="骑将",'[4]配置系数（将领）'!M929,IF($H929="弓将",'[5]配置系数（将领）'!M929,"")))</f>
        <v>0.12+0.12+0.12+0.12+0.12+0.12+0.12+0.12+0.12+0.12+0.12+0.12+0.12+0.12+0.12+0.12+0.12</v>
      </c>
      <c r="O929" s="206">
        <f t="shared" ca="1" si="57"/>
        <v>100</v>
      </c>
      <c r="Q929" s="208" t="str">
        <f ca="1">IF($H929="步将",'[3]配置系数（将领）'!P929,IF($H929="骑将",'[4]配置系数（将领）'!P929,IF($H929="弓将",'[5]配置系数（将领）'!P929,"")))</f>
        <v>1007400000502</v>
      </c>
      <c r="R929" s="208" t="str">
        <f ca="1">IF($H929="步将",'[3]配置系数（将领）'!Q929,IF($H929="骑将",'[4]配置系数（将领）'!Q929,IF($H929="弓将",'[5]配置系数（将领）'!Q929,"")))</f>
        <v>被动技能3:携带盾兵时，盾兵提升{0}%免伤，携带戟兵时，戟兵提升{1}%伤害</v>
      </c>
      <c r="S929" s="208">
        <f>IF($H929="步将",'[3]配置系数（将领）'!R929,IF($H929="骑将",'[4]配置系数（将领）'!R929,IF($H929="弓将",'[5]配置系数（将领）'!R929,"")))</f>
        <v>0</v>
      </c>
      <c r="T929" s="208">
        <f>IF($H929="步将",'[3]配置系数（将领）'!S929,IF($H929="骑将",'[4]配置系数（将领）'!S929,IF($H929="弓将",'[5]配置系数（将领）'!S929,"")))</f>
        <v>0</v>
      </c>
      <c r="U929" s="208" t="str">
        <f ca="1">IF($H929="步将",'[3]配置系数（将领）'!T929,IF($H929="骑将",'[4]配置系数（将领）'!T929,IF($H929="弓将",'[5]配置系数（将领）'!T929,"")))</f>
        <v>0.24+0.24+0.24+0.24+0.24+0.24+0.24+0.24+0.24+0.24+0.24+0.24+0.24+0.24+0.24+0.24+0.24</v>
      </c>
      <c r="V929" s="206">
        <f t="shared" ca="1" si="58"/>
        <v>100</v>
      </c>
      <c r="X929" s="208" t="str">
        <f ca="1">IF($H929="步将",'[3]配置系数（将领）'!W929,IF($H929="骑将",'[4]配置系数（将领）'!W929,IF($H929="弓将",'[5]配置系数（将领）'!W929,"")))</f>
        <v/>
      </c>
      <c r="Y929" s="208" t="str">
        <f ca="1">IF($H929="步将",'[3]配置系数（将领）'!X929,IF($H929="骑将",'[4]配置系数（将领）'!X929,IF($H929="弓将",'[5]配置系数（将领）'!X929,"")))</f>
        <v/>
      </c>
      <c r="Z929" s="208">
        <f>IF($H929="步将",'[3]配置系数（将领）'!Y929,IF($H929="骑将",'[4]配置系数（将领）'!Y929,IF($H929="弓将",'[5]配置系数（将领）'!Y929,"")))</f>
        <v>0</v>
      </c>
      <c r="AA929" s="208">
        <f>IF($H929="步将",'[3]配置系数（将领）'!Z929,IF($H929="骑将",'[4]配置系数（将领）'!Z929,IF($H929="弓将",'[5]配置系数（将领）'!Z929,"")))</f>
        <v>0</v>
      </c>
      <c r="AB929" s="208" t="str">
        <f ca="1">IF($H929="步将",'[3]配置系数（将领）'!AA929,IF($H929="骑将",'[4]配置系数（将领）'!AA929,IF($H929="弓将",'[5]配置系数（将领）'!AA929,"")))</f>
        <v/>
      </c>
      <c r="AC929" s="206">
        <f t="shared" ca="1" si="59"/>
        <v>1</v>
      </c>
    </row>
    <row r="930" spans="3:29" x14ac:dyDescent="0.15">
      <c r="C930" s="107">
        <v>922</v>
      </c>
      <c r="D930" s="69">
        <f>IFERROR(MATCH(C930,索引!J:J,0),D929)</f>
        <v>81</v>
      </c>
      <c r="E930" s="69">
        <f t="shared" si="56"/>
        <v>8</v>
      </c>
      <c r="F930" s="69">
        <f>INDEX(索引!$F:$F,D930,1)</f>
        <v>10074</v>
      </c>
      <c r="G930" s="69" t="str">
        <f>INDEX(索引!$E:$E,D930,1)</f>
        <v>徐晃</v>
      </c>
      <c r="H930" s="69" t="str">
        <f>INDEX(索引!$G:$G,D930,1)</f>
        <v>步将</v>
      </c>
      <c r="J930" s="208" t="str">
        <f ca="1">IF($H930="步将",'[3]配置系数（将领）'!I930,IF($H930="骑将",'[4]配置系数（将领）'!I930,IF($H930="弓将",'[5]配置系数（将领）'!I930,"")))</f>
        <v/>
      </c>
      <c r="K930" s="208" t="str">
        <f ca="1">IF($H930="步将",'[3]配置系数（将领）'!J930,IF($H930="骑将",'[4]配置系数（将领）'!J930,IF($H930="弓将",'[5]配置系数（将领）'!J930,"")))</f>
        <v/>
      </c>
      <c r="L930" s="208">
        <f>IF($H930="步将",'[3]配置系数（将领）'!K930,IF($H930="骑将",'[4]配置系数（将领）'!K930,IF($H930="弓将",'[5]配置系数（将领）'!K930,"")))</f>
        <v>0</v>
      </c>
      <c r="M930" s="208">
        <f>IF($H930="步将",'[3]配置系数（将领）'!L930,IF($H930="骑将",'[4]配置系数（将领）'!L930,IF($H930="弓将",'[5]配置系数（将领）'!L930,"")))</f>
        <v>0</v>
      </c>
      <c r="N930" s="208" t="str">
        <f ca="1">IF($H930="步将",'[3]配置系数（将领）'!M930,IF($H930="骑将",'[4]配置系数（将领）'!M930,IF($H930="弓将",'[5]配置系数（将领）'!M930,"")))</f>
        <v/>
      </c>
      <c r="O930" s="206">
        <f t="shared" ca="1" si="57"/>
        <v>1</v>
      </c>
      <c r="Q930" s="208" t="str">
        <f ca="1">IF($H930="步将",'[3]配置系数（将领）'!P930,IF($H930="骑将",'[4]配置系数（将领）'!P930,IF($H930="弓将",'[5]配置系数（将领）'!P930,"")))</f>
        <v/>
      </c>
      <c r="R930" s="208" t="str">
        <f ca="1">IF($H930="步将",'[3]配置系数（将领）'!Q930,IF($H930="骑将",'[4]配置系数（将领）'!Q930,IF($H930="弓将",'[5]配置系数（将领）'!Q930,"")))</f>
        <v/>
      </c>
      <c r="S930" s="208">
        <f>IF($H930="步将",'[3]配置系数（将领）'!R930,IF($H930="骑将",'[4]配置系数（将领）'!R930,IF($H930="弓将",'[5]配置系数（将领）'!R930,"")))</f>
        <v>0</v>
      </c>
      <c r="T930" s="208">
        <f>IF($H930="步将",'[3]配置系数（将领）'!S930,IF($H930="骑将",'[4]配置系数（将领）'!S930,IF($H930="弓将",'[5]配置系数（将领）'!S930,"")))</f>
        <v>0</v>
      </c>
      <c r="U930" s="208" t="str">
        <f ca="1">IF($H930="步将",'[3]配置系数（将领）'!T930,IF($H930="骑将",'[4]配置系数（将领）'!T930,IF($H930="弓将",'[5]配置系数（将领）'!T930,"")))</f>
        <v/>
      </c>
      <c r="V930" s="206">
        <f t="shared" ca="1" si="58"/>
        <v>1</v>
      </c>
      <c r="X930" s="208" t="str">
        <f ca="1">IF($H930="步将",'[3]配置系数（将领）'!W930,IF($H930="骑将",'[4]配置系数（将领）'!W930,IF($H930="弓将",'[5]配置系数（将领）'!W930,"")))</f>
        <v/>
      </c>
      <c r="Y930" s="208" t="str">
        <f ca="1">IF($H930="步将",'[3]配置系数（将领）'!X930,IF($H930="骑将",'[4]配置系数（将领）'!X930,IF($H930="弓将",'[5]配置系数（将领）'!X930,"")))</f>
        <v/>
      </c>
      <c r="Z930" s="208">
        <f>IF($H930="步将",'[3]配置系数（将领）'!Y930,IF($H930="骑将",'[4]配置系数（将领）'!Y930,IF($H930="弓将",'[5]配置系数（将领）'!Y930,"")))</f>
        <v>0</v>
      </c>
      <c r="AA930" s="208">
        <f>IF($H930="步将",'[3]配置系数（将领）'!Z930,IF($H930="骑将",'[4]配置系数（将领）'!Z930,IF($H930="弓将",'[5]配置系数（将领）'!Z930,"")))</f>
        <v>0</v>
      </c>
      <c r="AB930" s="208" t="str">
        <f ca="1">IF($H930="步将",'[3]配置系数（将领）'!AA930,IF($H930="骑将",'[4]配置系数（将领）'!AA930,IF($H930="弓将",'[5]配置系数（将领）'!AA930,"")))</f>
        <v/>
      </c>
      <c r="AC930" s="206">
        <f t="shared" ca="1" si="59"/>
        <v>1</v>
      </c>
    </row>
    <row r="931" spans="3:29" x14ac:dyDescent="0.15">
      <c r="C931" s="107">
        <v>923</v>
      </c>
      <c r="D931" s="69">
        <f>IFERROR(MATCH(C931,索引!J:J,0),D930)</f>
        <v>81</v>
      </c>
      <c r="E931" s="69">
        <f t="shared" si="56"/>
        <v>9</v>
      </c>
      <c r="F931" s="69">
        <f>INDEX(索引!$F:$F,D931,1)</f>
        <v>10074</v>
      </c>
      <c r="G931" s="69" t="str">
        <f>INDEX(索引!$E:$E,D931,1)</f>
        <v>徐晃</v>
      </c>
      <c r="H931" s="69" t="str">
        <f>INDEX(索引!$G:$G,D931,1)</f>
        <v>步将</v>
      </c>
      <c r="J931" s="208" t="str">
        <f ca="1">IF($H931="步将",'[3]配置系数（将领）'!I931,IF($H931="骑将",'[4]配置系数（将领）'!I931,IF($H931="弓将",'[5]配置系数（将领）'!I931,"")))</f>
        <v/>
      </c>
      <c r="K931" s="208" t="str">
        <f ca="1">IF($H931="步将",'[3]配置系数（将领）'!J931,IF($H931="骑将",'[4]配置系数（将领）'!J931,IF($H931="弓将",'[5]配置系数（将领）'!J931,"")))</f>
        <v/>
      </c>
      <c r="L931" s="208">
        <f>IF($H931="步将",'[3]配置系数（将领）'!K931,IF($H931="骑将",'[4]配置系数（将领）'!K931,IF($H931="弓将",'[5]配置系数（将领）'!K931,"")))</f>
        <v>0</v>
      </c>
      <c r="M931" s="208">
        <f>IF($H931="步将",'[3]配置系数（将领）'!L931,IF($H931="骑将",'[4]配置系数（将领）'!L931,IF($H931="弓将",'[5]配置系数（将领）'!L931,"")))</f>
        <v>0</v>
      </c>
      <c r="N931" s="208" t="str">
        <f ca="1">IF($H931="步将",'[3]配置系数（将领）'!M931,IF($H931="骑将",'[4]配置系数（将领）'!M931,IF($H931="弓将",'[5]配置系数（将领）'!M931,"")))</f>
        <v/>
      </c>
      <c r="O931" s="206">
        <f t="shared" ca="1" si="57"/>
        <v>1</v>
      </c>
      <c r="Q931" s="208" t="str">
        <f ca="1">IF($H931="步将",'[3]配置系数（将领）'!P931,IF($H931="骑将",'[4]配置系数（将领）'!P931,IF($H931="弓将",'[5]配置系数（将领）'!P931,"")))</f>
        <v/>
      </c>
      <c r="R931" s="208" t="str">
        <f ca="1">IF($H931="步将",'[3]配置系数（将领）'!Q931,IF($H931="骑将",'[4]配置系数（将领）'!Q931,IF($H931="弓将",'[5]配置系数（将领）'!Q931,"")))</f>
        <v/>
      </c>
      <c r="S931" s="208">
        <f>IF($H931="步将",'[3]配置系数（将领）'!R931,IF($H931="骑将",'[4]配置系数（将领）'!R931,IF($H931="弓将",'[5]配置系数（将领）'!R931,"")))</f>
        <v>0</v>
      </c>
      <c r="T931" s="208">
        <f>IF($H931="步将",'[3]配置系数（将领）'!S931,IF($H931="骑将",'[4]配置系数（将领）'!S931,IF($H931="弓将",'[5]配置系数（将领）'!S931,"")))</f>
        <v>0</v>
      </c>
      <c r="U931" s="208" t="str">
        <f ca="1">IF($H931="步将",'[3]配置系数（将领）'!T931,IF($H931="骑将",'[4]配置系数（将领）'!T931,IF($H931="弓将",'[5]配置系数（将领）'!T931,"")))</f>
        <v/>
      </c>
      <c r="V931" s="206">
        <f t="shared" ca="1" si="58"/>
        <v>1</v>
      </c>
      <c r="X931" s="208" t="str">
        <f ca="1">IF($H931="步将",'[3]配置系数（将领）'!W931,IF($H931="骑将",'[4]配置系数（将领）'!W931,IF($H931="弓将",'[5]配置系数（将领）'!W931,"")))</f>
        <v/>
      </c>
      <c r="Y931" s="208" t="str">
        <f ca="1">IF($H931="步将",'[3]配置系数（将领）'!X931,IF($H931="骑将",'[4]配置系数（将领）'!X931,IF($H931="弓将",'[5]配置系数（将领）'!X931,"")))</f>
        <v/>
      </c>
      <c r="Z931" s="208">
        <f>IF($H931="步将",'[3]配置系数（将领）'!Y931,IF($H931="骑将",'[4]配置系数（将领）'!Y931,IF($H931="弓将",'[5]配置系数（将领）'!Y931,"")))</f>
        <v>0</v>
      </c>
      <c r="AA931" s="208">
        <f>IF($H931="步将",'[3]配置系数（将领）'!Z931,IF($H931="骑将",'[4]配置系数（将领）'!Z931,IF($H931="弓将",'[5]配置系数（将领）'!Z931,"")))</f>
        <v>0</v>
      </c>
      <c r="AB931" s="208" t="str">
        <f ca="1">IF($H931="步将",'[3]配置系数（将领）'!AA931,IF($H931="骑将",'[4]配置系数（将领）'!AA931,IF($H931="弓将",'[5]配置系数（将领）'!AA931,"")))</f>
        <v/>
      </c>
      <c r="AC931" s="206">
        <f t="shared" ca="1" si="59"/>
        <v>1</v>
      </c>
    </row>
    <row r="932" spans="3:29" x14ac:dyDescent="0.15">
      <c r="C932" s="107">
        <v>924</v>
      </c>
      <c r="D932" s="69">
        <f>IFERROR(MATCH(C932,索引!J:J,0),D931)</f>
        <v>81</v>
      </c>
      <c r="E932" s="69">
        <f t="shared" si="56"/>
        <v>10</v>
      </c>
      <c r="F932" s="69">
        <f>INDEX(索引!$F:$F,D932,1)</f>
        <v>10074</v>
      </c>
      <c r="G932" s="69" t="str">
        <f>INDEX(索引!$E:$E,D932,1)</f>
        <v>徐晃</v>
      </c>
      <c r="H932" s="69" t="str">
        <f>INDEX(索引!$G:$G,D932,1)</f>
        <v>步将</v>
      </c>
      <c r="J932" s="208" t="str">
        <f ca="1">IF($H932="步将",'[3]配置系数（将领）'!I932,IF($H932="骑将",'[4]配置系数（将领）'!I932,IF($H932="弓将",'[5]配置系数（将领）'!I932,"")))</f>
        <v/>
      </c>
      <c r="K932" s="208" t="str">
        <f ca="1">IF($H932="步将",'[3]配置系数（将领）'!J932,IF($H932="骑将",'[4]配置系数（将领）'!J932,IF($H932="弓将",'[5]配置系数（将领）'!J932,"")))</f>
        <v/>
      </c>
      <c r="L932" s="208">
        <f>IF($H932="步将",'[3]配置系数（将领）'!K932,IF($H932="骑将",'[4]配置系数（将领）'!K932,IF($H932="弓将",'[5]配置系数（将领）'!K932,"")))</f>
        <v>0</v>
      </c>
      <c r="M932" s="208">
        <f>IF($H932="步将",'[3]配置系数（将领）'!L932,IF($H932="骑将",'[4]配置系数（将领）'!L932,IF($H932="弓将",'[5]配置系数（将领）'!L932,"")))</f>
        <v>0</v>
      </c>
      <c r="N932" s="208" t="str">
        <f ca="1">IF($H932="步将",'[3]配置系数（将领）'!M932,IF($H932="骑将",'[4]配置系数（将领）'!M932,IF($H932="弓将",'[5]配置系数（将领）'!M932,"")))</f>
        <v/>
      </c>
      <c r="O932" s="206">
        <f t="shared" ca="1" si="57"/>
        <v>1</v>
      </c>
      <c r="Q932" s="208" t="str">
        <f ca="1">IF($H932="步将",'[3]配置系数（将领）'!P932,IF($H932="骑将",'[4]配置系数（将领）'!P932,IF($H932="弓将",'[5]配置系数（将领）'!P932,"")))</f>
        <v/>
      </c>
      <c r="R932" s="208" t="str">
        <f ca="1">IF($H932="步将",'[3]配置系数（将领）'!Q932,IF($H932="骑将",'[4]配置系数（将领）'!Q932,IF($H932="弓将",'[5]配置系数（将领）'!Q932,"")))</f>
        <v/>
      </c>
      <c r="S932" s="208">
        <f>IF($H932="步将",'[3]配置系数（将领）'!R932,IF($H932="骑将",'[4]配置系数（将领）'!R932,IF($H932="弓将",'[5]配置系数（将领）'!R932,"")))</f>
        <v>0</v>
      </c>
      <c r="T932" s="208">
        <f>IF($H932="步将",'[3]配置系数（将领）'!S932,IF($H932="骑将",'[4]配置系数（将领）'!S932,IF($H932="弓将",'[5]配置系数（将领）'!S932,"")))</f>
        <v>0</v>
      </c>
      <c r="U932" s="208" t="str">
        <f ca="1">IF($H932="步将",'[3]配置系数（将领）'!T932,IF($H932="骑将",'[4]配置系数（将领）'!T932,IF($H932="弓将",'[5]配置系数（将领）'!T932,"")))</f>
        <v/>
      </c>
      <c r="V932" s="206">
        <f t="shared" ca="1" si="58"/>
        <v>1</v>
      </c>
      <c r="X932" s="208" t="str">
        <f ca="1">IF($H932="步将",'[3]配置系数（将领）'!W932,IF($H932="骑将",'[4]配置系数（将领）'!W932,IF($H932="弓将",'[5]配置系数（将领）'!W932,"")))</f>
        <v/>
      </c>
      <c r="Y932" s="208" t="str">
        <f ca="1">IF($H932="步将",'[3]配置系数（将领）'!X932,IF($H932="骑将",'[4]配置系数（将领）'!X932,IF($H932="弓将",'[5]配置系数（将领）'!X932,"")))</f>
        <v/>
      </c>
      <c r="Z932" s="208">
        <f>IF($H932="步将",'[3]配置系数（将领）'!Y932,IF($H932="骑将",'[4]配置系数（将领）'!Y932,IF($H932="弓将",'[5]配置系数（将领）'!Y932,"")))</f>
        <v>0</v>
      </c>
      <c r="AA932" s="208">
        <f>IF($H932="步将",'[3]配置系数（将领）'!Z932,IF($H932="骑将",'[4]配置系数（将领）'!Z932,IF($H932="弓将",'[5]配置系数（将领）'!Z932,"")))</f>
        <v>0</v>
      </c>
      <c r="AB932" s="208" t="str">
        <f ca="1">IF($H932="步将",'[3]配置系数（将领）'!AA932,IF($H932="骑将",'[4]配置系数（将领）'!AA932,IF($H932="弓将",'[5]配置系数（将领）'!AA932,"")))</f>
        <v/>
      </c>
      <c r="AC932" s="206">
        <f t="shared" ca="1" si="59"/>
        <v>1</v>
      </c>
    </row>
    <row r="933" spans="3:29" x14ac:dyDescent="0.15">
      <c r="C933" s="107">
        <v>925</v>
      </c>
      <c r="D933" s="69">
        <f>IFERROR(MATCH(C933,索引!J:J,0),D932)</f>
        <v>81</v>
      </c>
      <c r="E933" s="69">
        <f t="shared" si="56"/>
        <v>11</v>
      </c>
      <c r="F933" s="69">
        <f>INDEX(索引!$F:$F,D933,1)</f>
        <v>10074</v>
      </c>
      <c r="G933" s="69" t="str">
        <f>INDEX(索引!$E:$E,D933,1)</f>
        <v>徐晃</v>
      </c>
      <c r="H933" s="69" t="str">
        <f>INDEX(索引!$G:$G,D933,1)</f>
        <v>步将</v>
      </c>
      <c r="J933" s="208" t="str">
        <f ca="1">IF($H933="步将",'[3]配置系数（将领）'!I933,IF($H933="骑将",'[4]配置系数（将领）'!I933,IF($H933="弓将",'[5]配置系数（将领）'!I933,"")))</f>
        <v/>
      </c>
      <c r="K933" s="208" t="str">
        <f ca="1">IF($H933="步将",'[3]配置系数（将领）'!J933,IF($H933="骑将",'[4]配置系数（将领）'!J933,IF($H933="弓将",'[5]配置系数（将领）'!J933,"")))</f>
        <v/>
      </c>
      <c r="L933" s="208">
        <f>IF($H933="步将",'[3]配置系数（将领）'!K933,IF($H933="骑将",'[4]配置系数（将领）'!K933,IF($H933="弓将",'[5]配置系数（将领）'!K933,"")))</f>
        <v>0</v>
      </c>
      <c r="M933" s="208">
        <f>IF($H933="步将",'[3]配置系数（将领）'!L933,IF($H933="骑将",'[4]配置系数（将领）'!L933,IF($H933="弓将",'[5]配置系数（将领）'!L933,"")))</f>
        <v>0</v>
      </c>
      <c r="N933" s="208" t="str">
        <f ca="1">IF($H933="步将",'[3]配置系数（将领）'!M933,IF($H933="骑将",'[4]配置系数（将领）'!M933,IF($H933="弓将",'[5]配置系数（将领）'!M933,"")))</f>
        <v/>
      </c>
      <c r="O933" s="206">
        <f t="shared" ca="1" si="57"/>
        <v>1</v>
      </c>
      <c r="Q933" s="208" t="str">
        <f ca="1">IF($H933="步将",'[3]配置系数（将领）'!P933,IF($H933="骑将",'[4]配置系数（将领）'!P933,IF($H933="弓将",'[5]配置系数（将领）'!P933,"")))</f>
        <v/>
      </c>
      <c r="R933" s="208" t="str">
        <f ca="1">IF($H933="步将",'[3]配置系数（将领）'!Q933,IF($H933="骑将",'[4]配置系数（将领）'!Q933,IF($H933="弓将",'[5]配置系数（将领）'!Q933,"")))</f>
        <v/>
      </c>
      <c r="S933" s="208">
        <f>IF($H933="步将",'[3]配置系数（将领）'!R933,IF($H933="骑将",'[4]配置系数（将领）'!R933,IF($H933="弓将",'[5]配置系数（将领）'!R933,"")))</f>
        <v>0</v>
      </c>
      <c r="T933" s="208">
        <f>IF($H933="步将",'[3]配置系数（将领）'!S933,IF($H933="骑将",'[4]配置系数（将领）'!S933,IF($H933="弓将",'[5]配置系数（将领）'!S933,"")))</f>
        <v>0</v>
      </c>
      <c r="U933" s="208" t="str">
        <f ca="1">IF($H933="步将",'[3]配置系数（将领）'!T933,IF($H933="骑将",'[4]配置系数（将领）'!T933,IF($H933="弓将",'[5]配置系数（将领）'!T933,"")))</f>
        <v/>
      </c>
      <c r="V933" s="206">
        <f t="shared" ca="1" si="58"/>
        <v>1</v>
      </c>
      <c r="X933" s="208" t="str">
        <f ca="1">IF($H933="步将",'[3]配置系数（将领）'!W933,IF($H933="骑将",'[4]配置系数（将领）'!W933,IF($H933="弓将",'[5]配置系数（将领）'!W933,"")))</f>
        <v/>
      </c>
      <c r="Y933" s="208" t="str">
        <f ca="1">IF($H933="步将",'[3]配置系数（将领）'!X933,IF($H933="骑将",'[4]配置系数（将领）'!X933,IF($H933="弓将",'[5]配置系数（将领）'!X933,"")))</f>
        <v/>
      </c>
      <c r="Z933" s="208">
        <f>IF($H933="步将",'[3]配置系数（将领）'!Y933,IF($H933="骑将",'[4]配置系数（将领）'!Y933,IF($H933="弓将",'[5]配置系数（将领）'!Y933,"")))</f>
        <v>0</v>
      </c>
      <c r="AA933" s="208">
        <f>IF($H933="步将",'[3]配置系数（将领）'!Z933,IF($H933="骑将",'[4]配置系数（将领）'!Z933,IF($H933="弓将",'[5]配置系数（将领）'!Z933,"")))</f>
        <v>0</v>
      </c>
      <c r="AB933" s="208" t="str">
        <f ca="1">IF($H933="步将",'[3]配置系数（将领）'!AA933,IF($H933="骑将",'[4]配置系数（将领）'!AA933,IF($H933="弓将",'[5]配置系数（将领）'!AA933,"")))</f>
        <v/>
      </c>
      <c r="AC933" s="206">
        <f t="shared" ca="1" si="59"/>
        <v>1</v>
      </c>
    </row>
    <row r="934" spans="3:29" x14ac:dyDescent="0.15">
      <c r="C934" s="107">
        <v>926</v>
      </c>
      <c r="D934" s="69">
        <f>IFERROR(MATCH(C934,索引!J:J,0),D933)</f>
        <v>81</v>
      </c>
      <c r="E934" s="69">
        <f t="shared" si="56"/>
        <v>12</v>
      </c>
      <c r="F934" s="69">
        <f>INDEX(索引!$F:$F,D934,1)</f>
        <v>10074</v>
      </c>
      <c r="G934" s="69" t="str">
        <f>INDEX(索引!$E:$E,D934,1)</f>
        <v>徐晃</v>
      </c>
      <c r="H934" s="69" t="str">
        <f>INDEX(索引!$G:$G,D934,1)</f>
        <v>步将</v>
      </c>
      <c r="J934" s="208" t="str">
        <f ca="1">IF($H934="步将",'[3]配置系数（将领）'!I934,IF($H934="骑将",'[4]配置系数（将领）'!I934,IF($H934="弓将",'[5]配置系数（将领）'!I934,"")))</f>
        <v/>
      </c>
      <c r="K934" s="208" t="str">
        <f ca="1">IF($H934="步将",'[3]配置系数（将领）'!J934,IF($H934="骑将",'[4]配置系数（将领）'!J934,IF($H934="弓将",'[5]配置系数（将领）'!J934,"")))</f>
        <v/>
      </c>
      <c r="L934" s="208">
        <f>IF($H934="步将",'[3]配置系数（将领）'!K934,IF($H934="骑将",'[4]配置系数（将领）'!K934,IF($H934="弓将",'[5]配置系数（将领）'!K934,"")))</f>
        <v>0</v>
      </c>
      <c r="M934" s="208">
        <f>IF($H934="步将",'[3]配置系数（将领）'!L934,IF($H934="骑将",'[4]配置系数（将领）'!L934,IF($H934="弓将",'[5]配置系数（将领）'!L934,"")))</f>
        <v>0</v>
      </c>
      <c r="N934" s="208" t="str">
        <f ca="1">IF($H934="步将",'[3]配置系数（将领）'!M934,IF($H934="骑将",'[4]配置系数（将领）'!M934,IF($H934="弓将",'[5]配置系数（将领）'!M934,"")))</f>
        <v/>
      </c>
      <c r="O934" s="206">
        <f t="shared" ca="1" si="57"/>
        <v>1</v>
      </c>
      <c r="Q934" s="208" t="str">
        <f ca="1">IF($H934="步将",'[3]配置系数（将领）'!P934,IF($H934="骑将",'[4]配置系数（将领）'!P934,IF($H934="弓将",'[5]配置系数（将领）'!P934,"")))</f>
        <v/>
      </c>
      <c r="R934" s="208" t="str">
        <f ca="1">IF($H934="步将",'[3]配置系数（将领）'!Q934,IF($H934="骑将",'[4]配置系数（将领）'!Q934,IF($H934="弓将",'[5]配置系数（将领）'!Q934,"")))</f>
        <v/>
      </c>
      <c r="S934" s="208">
        <f>IF($H934="步将",'[3]配置系数（将领）'!R934,IF($H934="骑将",'[4]配置系数（将领）'!R934,IF($H934="弓将",'[5]配置系数（将领）'!R934,"")))</f>
        <v>0</v>
      </c>
      <c r="T934" s="208">
        <f>IF($H934="步将",'[3]配置系数（将领）'!S934,IF($H934="骑将",'[4]配置系数（将领）'!S934,IF($H934="弓将",'[5]配置系数（将领）'!S934,"")))</f>
        <v>0</v>
      </c>
      <c r="U934" s="208" t="str">
        <f ca="1">IF($H934="步将",'[3]配置系数（将领）'!T934,IF($H934="骑将",'[4]配置系数（将领）'!T934,IF($H934="弓将",'[5]配置系数（将领）'!T934,"")))</f>
        <v/>
      </c>
      <c r="V934" s="206">
        <f t="shared" ca="1" si="58"/>
        <v>1</v>
      </c>
      <c r="X934" s="208" t="str">
        <f ca="1">IF($H934="步将",'[3]配置系数（将领）'!W934,IF($H934="骑将",'[4]配置系数（将领）'!W934,IF($H934="弓将",'[5]配置系数（将领）'!W934,"")))</f>
        <v/>
      </c>
      <c r="Y934" s="208" t="str">
        <f ca="1">IF($H934="步将",'[3]配置系数（将领）'!X934,IF($H934="骑将",'[4]配置系数（将领）'!X934,IF($H934="弓将",'[5]配置系数（将领）'!X934,"")))</f>
        <v/>
      </c>
      <c r="Z934" s="208">
        <f>IF($H934="步将",'[3]配置系数（将领）'!Y934,IF($H934="骑将",'[4]配置系数（将领）'!Y934,IF($H934="弓将",'[5]配置系数（将领）'!Y934,"")))</f>
        <v>0</v>
      </c>
      <c r="AA934" s="208">
        <f>IF($H934="步将",'[3]配置系数（将领）'!Z934,IF($H934="骑将",'[4]配置系数（将领）'!Z934,IF($H934="弓将",'[5]配置系数（将领）'!Z934,"")))</f>
        <v>0</v>
      </c>
      <c r="AB934" s="208" t="str">
        <f ca="1">IF($H934="步将",'[3]配置系数（将领）'!AA934,IF($H934="骑将",'[4]配置系数（将领）'!AA934,IF($H934="弓将",'[5]配置系数（将领）'!AA934,"")))</f>
        <v/>
      </c>
      <c r="AC934" s="206">
        <f t="shared" ca="1" si="59"/>
        <v>1</v>
      </c>
    </row>
    <row r="935" spans="3:29" x14ac:dyDescent="0.15">
      <c r="C935" s="107">
        <v>927</v>
      </c>
      <c r="D935" s="69">
        <f>IFERROR(MATCH(C935,索引!J:J,0),D934)</f>
        <v>81</v>
      </c>
      <c r="E935" s="69">
        <f t="shared" si="56"/>
        <v>13</v>
      </c>
      <c r="F935" s="69">
        <f>INDEX(索引!$F:$F,D935,1)</f>
        <v>10074</v>
      </c>
      <c r="G935" s="69" t="str">
        <f>INDEX(索引!$E:$E,D935,1)</f>
        <v>徐晃</v>
      </c>
      <c r="H935" s="69" t="str">
        <f>INDEX(索引!$G:$G,D935,1)</f>
        <v>步将</v>
      </c>
      <c r="J935" s="208" t="str">
        <f ca="1">IF($H935="步将",'[3]配置系数（将领）'!I935,IF($H935="骑将",'[4]配置系数（将领）'!I935,IF($H935="弓将",'[5]配置系数（将领）'!I935,"")))</f>
        <v/>
      </c>
      <c r="K935" s="208" t="str">
        <f ca="1">IF($H935="步将",'[3]配置系数（将领）'!J935,IF($H935="骑将",'[4]配置系数（将领）'!J935,IF($H935="弓将",'[5]配置系数（将领）'!J935,"")))</f>
        <v/>
      </c>
      <c r="L935" s="208">
        <f>IF($H935="步将",'[3]配置系数（将领）'!K935,IF($H935="骑将",'[4]配置系数（将领）'!K935,IF($H935="弓将",'[5]配置系数（将领）'!K935,"")))</f>
        <v>0</v>
      </c>
      <c r="M935" s="208">
        <f>IF($H935="步将",'[3]配置系数（将领）'!L935,IF($H935="骑将",'[4]配置系数（将领）'!L935,IF($H935="弓将",'[5]配置系数（将领）'!L935,"")))</f>
        <v>0</v>
      </c>
      <c r="N935" s="208" t="str">
        <f ca="1">IF($H935="步将",'[3]配置系数（将领）'!M935,IF($H935="骑将",'[4]配置系数（将领）'!M935,IF($H935="弓将",'[5]配置系数（将领）'!M935,"")))</f>
        <v/>
      </c>
      <c r="O935" s="206">
        <f t="shared" ca="1" si="57"/>
        <v>1</v>
      </c>
      <c r="Q935" s="208" t="str">
        <f ca="1">IF($H935="步将",'[3]配置系数（将领）'!P935,IF($H935="骑将",'[4]配置系数（将领）'!P935,IF($H935="弓将",'[5]配置系数（将领）'!P935,"")))</f>
        <v/>
      </c>
      <c r="R935" s="208" t="str">
        <f ca="1">IF($H935="步将",'[3]配置系数（将领）'!Q935,IF($H935="骑将",'[4]配置系数（将领）'!Q935,IF($H935="弓将",'[5]配置系数（将领）'!Q935,"")))</f>
        <v/>
      </c>
      <c r="S935" s="208">
        <f>IF($H935="步将",'[3]配置系数（将领）'!R935,IF($H935="骑将",'[4]配置系数（将领）'!R935,IF($H935="弓将",'[5]配置系数（将领）'!R935,"")))</f>
        <v>0</v>
      </c>
      <c r="T935" s="208">
        <f>IF($H935="步将",'[3]配置系数（将领）'!S935,IF($H935="骑将",'[4]配置系数（将领）'!S935,IF($H935="弓将",'[5]配置系数（将领）'!S935,"")))</f>
        <v>0</v>
      </c>
      <c r="U935" s="208" t="str">
        <f ca="1">IF($H935="步将",'[3]配置系数（将领）'!T935,IF($H935="骑将",'[4]配置系数（将领）'!T935,IF($H935="弓将",'[5]配置系数（将领）'!T935,"")))</f>
        <v/>
      </c>
      <c r="V935" s="206">
        <f t="shared" ca="1" si="58"/>
        <v>1</v>
      </c>
      <c r="X935" s="208" t="str">
        <f ca="1">IF($H935="步将",'[3]配置系数（将领）'!W935,IF($H935="骑将",'[4]配置系数（将领）'!W935,IF($H935="弓将",'[5]配置系数（将领）'!W935,"")))</f>
        <v/>
      </c>
      <c r="Y935" s="208" t="str">
        <f ca="1">IF($H935="步将",'[3]配置系数（将领）'!X935,IF($H935="骑将",'[4]配置系数（将领）'!X935,IF($H935="弓将",'[5]配置系数（将领）'!X935,"")))</f>
        <v/>
      </c>
      <c r="Z935" s="208">
        <f>IF($H935="步将",'[3]配置系数（将领）'!Y935,IF($H935="骑将",'[4]配置系数（将领）'!Y935,IF($H935="弓将",'[5]配置系数（将领）'!Y935,"")))</f>
        <v>0</v>
      </c>
      <c r="AA935" s="208">
        <f>IF($H935="步将",'[3]配置系数（将领）'!Z935,IF($H935="骑将",'[4]配置系数（将领）'!Z935,IF($H935="弓将",'[5]配置系数（将领）'!Z935,"")))</f>
        <v>0</v>
      </c>
      <c r="AB935" s="208" t="str">
        <f ca="1">IF($H935="步将",'[3]配置系数（将领）'!AA935,IF($H935="骑将",'[4]配置系数（将领）'!AA935,IF($H935="弓将",'[5]配置系数（将领）'!AA935,"")))</f>
        <v/>
      </c>
      <c r="AC935" s="206">
        <f t="shared" ca="1" si="59"/>
        <v>1</v>
      </c>
    </row>
    <row r="936" spans="3:29" x14ac:dyDescent="0.15">
      <c r="C936" s="107">
        <v>928</v>
      </c>
      <c r="D936" s="69">
        <f>IFERROR(MATCH(C936,索引!J:J,0),D935)</f>
        <v>81</v>
      </c>
      <c r="E936" s="69">
        <f t="shared" si="56"/>
        <v>14</v>
      </c>
      <c r="F936" s="69">
        <f>INDEX(索引!$F:$F,D936,1)</f>
        <v>10074</v>
      </c>
      <c r="G936" s="69" t="str">
        <f>INDEX(索引!$E:$E,D936,1)</f>
        <v>徐晃</v>
      </c>
      <c r="H936" s="69" t="str">
        <f>INDEX(索引!$G:$G,D936,1)</f>
        <v>步将</v>
      </c>
      <c r="J936" s="208" t="str">
        <f ca="1">IF($H936="步将",'[3]配置系数（将领）'!I936,IF($H936="骑将",'[4]配置系数（将领）'!I936,IF($H936="弓将",'[5]配置系数（将领）'!I936,"")))</f>
        <v/>
      </c>
      <c r="K936" s="208" t="str">
        <f ca="1">IF($H936="步将",'[3]配置系数（将领）'!J936,IF($H936="骑将",'[4]配置系数（将领）'!J936,IF($H936="弓将",'[5]配置系数（将领）'!J936,"")))</f>
        <v/>
      </c>
      <c r="L936" s="208">
        <f>IF($H936="步将",'[3]配置系数（将领）'!K936,IF($H936="骑将",'[4]配置系数（将领）'!K936,IF($H936="弓将",'[5]配置系数（将领）'!K936,"")))</f>
        <v>0</v>
      </c>
      <c r="M936" s="208">
        <f>IF($H936="步将",'[3]配置系数（将领）'!L936,IF($H936="骑将",'[4]配置系数（将领）'!L936,IF($H936="弓将",'[5]配置系数（将领）'!L936,"")))</f>
        <v>0</v>
      </c>
      <c r="N936" s="208" t="str">
        <f ca="1">IF($H936="步将",'[3]配置系数（将领）'!M936,IF($H936="骑将",'[4]配置系数（将领）'!M936,IF($H936="弓将",'[5]配置系数（将领）'!M936,"")))</f>
        <v/>
      </c>
      <c r="O936" s="206">
        <f t="shared" ca="1" si="57"/>
        <v>1</v>
      </c>
      <c r="Q936" s="208" t="str">
        <f ca="1">IF($H936="步将",'[3]配置系数（将领）'!P936,IF($H936="骑将",'[4]配置系数（将领）'!P936,IF($H936="弓将",'[5]配置系数（将领）'!P936,"")))</f>
        <v/>
      </c>
      <c r="R936" s="208" t="str">
        <f ca="1">IF($H936="步将",'[3]配置系数（将领）'!Q936,IF($H936="骑将",'[4]配置系数（将领）'!Q936,IF($H936="弓将",'[5]配置系数（将领）'!Q936,"")))</f>
        <v/>
      </c>
      <c r="S936" s="208">
        <f>IF($H936="步将",'[3]配置系数（将领）'!R936,IF($H936="骑将",'[4]配置系数（将领）'!R936,IF($H936="弓将",'[5]配置系数（将领）'!R936,"")))</f>
        <v>0</v>
      </c>
      <c r="T936" s="208">
        <f>IF($H936="步将",'[3]配置系数（将领）'!S936,IF($H936="骑将",'[4]配置系数（将领）'!S936,IF($H936="弓将",'[5]配置系数（将领）'!S936,"")))</f>
        <v>0</v>
      </c>
      <c r="U936" s="208" t="str">
        <f ca="1">IF($H936="步将",'[3]配置系数（将领）'!T936,IF($H936="骑将",'[4]配置系数（将领）'!T936,IF($H936="弓将",'[5]配置系数（将领）'!T936,"")))</f>
        <v/>
      </c>
      <c r="V936" s="206">
        <f t="shared" ca="1" si="58"/>
        <v>1</v>
      </c>
      <c r="X936" s="208" t="str">
        <f ca="1">IF($H936="步将",'[3]配置系数（将领）'!W936,IF($H936="骑将",'[4]配置系数（将领）'!W936,IF($H936="弓将",'[5]配置系数（将领）'!W936,"")))</f>
        <v/>
      </c>
      <c r="Y936" s="208" t="str">
        <f ca="1">IF($H936="步将",'[3]配置系数（将领）'!X936,IF($H936="骑将",'[4]配置系数（将领）'!X936,IF($H936="弓将",'[5]配置系数（将领）'!X936,"")))</f>
        <v/>
      </c>
      <c r="Z936" s="208">
        <f>IF($H936="步将",'[3]配置系数（将领）'!Y936,IF($H936="骑将",'[4]配置系数（将领）'!Y936,IF($H936="弓将",'[5]配置系数（将领）'!Y936,"")))</f>
        <v>0</v>
      </c>
      <c r="AA936" s="208">
        <f>IF($H936="步将",'[3]配置系数（将领）'!Z936,IF($H936="骑将",'[4]配置系数（将领）'!Z936,IF($H936="弓将",'[5]配置系数（将领）'!Z936,"")))</f>
        <v>0</v>
      </c>
      <c r="AB936" s="208" t="str">
        <f ca="1">IF($H936="步将",'[3]配置系数（将领）'!AA936,IF($H936="骑将",'[4]配置系数（将领）'!AA936,IF($H936="弓将",'[5]配置系数（将领）'!AA936,"")))</f>
        <v/>
      </c>
      <c r="AC936" s="206">
        <f t="shared" ca="1" si="59"/>
        <v>1</v>
      </c>
    </row>
    <row r="937" spans="3:29" x14ac:dyDescent="0.15">
      <c r="C937" s="107">
        <v>929</v>
      </c>
      <c r="D937" s="69">
        <f>IFERROR(MATCH(C937,索引!J:J,0),D936)</f>
        <v>81</v>
      </c>
      <c r="E937" s="69">
        <f t="shared" si="56"/>
        <v>15</v>
      </c>
      <c r="F937" s="69">
        <f>INDEX(索引!$F:$F,D937,1)</f>
        <v>10074</v>
      </c>
      <c r="G937" s="69" t="str">
        <f>INDEX(索引!$E:$E,D937,1)</f>
        <v>徐晃</v>
      </c>
      <c r="H937" s="69" t="str">
        <f>INDEX(索引!$G:$G,D937,1)</f>
        <v>步将</v>
      </c>
      <c r="J937" s="208" t="str">
        <f ca="1">IF($H937="步将",'[3]配置系数（将领）'!I937,IF($H937="骑将",'[4]配置系数（将领）'!I937,IF($H937="弓将",'[5]配置系数（将领）'!I937,"")))</f>
        <v/>
      </c>
      <c r="K937" s="208" t="str">
        <f ca="1">IF($H937="步将",'[3]配置系数（将领）'!J937,IF($H937="骑将",'[4]配置系数（将领）'!J937,IF($H937="弓将",'[5]配置系数（将领）'!J937,"")))</f>
        <v/>
      </c>
      <c r="L937" s="208">
        <f>IF($H937="步将",'[3]配置系数（将领）'!K937,IF($H937="骑将",'[4]配置系数（将领）'!K937,IF($H937="弓将",'[5]配置系数（将领）'!K937,"")))</f>
        <v>0</v>
      </c>
      <c r="M937" s="208">
        <f>IF($H937="步将",'[3]配置系数（将领）'!L937,IF($H937="骑将",'[4]配置系数（将领）'!L937,IF($H937="弓将",'[5]配置系数（将领）'!L937,"")))</f>
        <v>0</v>
      </c>
      <c r="N937" s="208" t="str">
        <f ca="1">IF($H937="步将",'[3]配置系数（将领）'!M937,IF($H937="骑将",'[4]配置系数（将领）'!M937,IF($H937="弓将",'[5]配置系数（将领）'!M937,"")))</f>
        <v/>
      </c>
      <c r="O937" s="206">
        <f t="shared" ca="1" si="57"/>
        <v>1</v>
      </c>
      <c r="Q937" s="208" t="str">
        <f ca="1">IF($H937="步将",'[3]配置系数（将领）'!P937,IF($H937="骑将",'[4]配置系数（将领）'!P937,IF($H937="弓将",'[5]配置系数（将领）'!P937,"")))</f>
        <v/>
      </c>
      <c r="R937" s="208" t="str">
        <f ca="1">IF($H937="步将",'[3]配置系数（将领）'!Q937,IF($H937="骑将",'[4]配置系数（将领）'!Q937,IF($H937="弓将",'[5]配置系数（将领）'!Q937,"")))</f>
        <v/>
      </c>
      <c r="S937" s="208">
        <f>IF($H937="步将",'[3]配置系数（将领）'!R937,IF($H937="骑将",'[4]配置系数（将领）'!R937,IF($H937="弓将",'[5]配置系数（将领）'!R937,"")))</f>
        <v>0</v>
      </c>
      <c r="T937" s="208">
        <f>IF($H937="步将",'[3]配置系数（将领）'!S937,IF($H937="骑将",'[4]配置系数（将领）'!S937,IF($H937="弓将",'[5]配置系数（将领）'!S937,"")))</f>
        <v>0</v>
      </c>
      <c r="U937" s="208" t="str">
        <f ca="1">IF($H937="步将",'[3]配置系数（将领）'!T937,IF($H937="骑将",'[4]配置系数（将领）'!T937,IF($H937="弓将",'[5]配置系数（将领）'!T937,"")))</f>
        <v/>
      </c>
      <c r="V937" s="206">
        <f t="shared" ca="1" si="58"/>
        <v>1</v>
      </c>
      <c r="X937" s="208" t="str">
        <f ca="1">IF($H937="步将",'[3]配置系数（将领）'!W937,IF($H937="骑将",'[4]配置系数（将领）'!W937,IF($H937="弓将",'[5]配置系数（将领）'!W937,"")))</f>
        <v/>
      </c>
      <c r="Y937" s="208" t="str">
        <f ca="1">IF($H937="步将",'[3]配置系数（将领）'!X937,IF($H937="骑将",'[4]配置系数（将领）'!X937,IF($H937="弓将",'[5]配置系数（将领）'!X937,"")))</f>
        <v/>
      </c>
      <c r="Z937" s="208">
        <f>IF($H937="步将",'[3]配置系数（将领）'!Y937,IF($H937="骑将",'[4]配置系数（将领）'!Y937,IF($H937="弓将",'[5]配置系数（将领）'!Y937,"")))</f>
        <v>0</v>
      </c>
      <c r="AA937" s="208">
        <f>IF($H937="步将",'[3]配置系数（将领）'!Z937,IF($H937="骑将",'[4]配置系数（将领）'!Z937,IF($H937="弓将",'[5]配置系数（将领）'!Z937,"")))</f>
        <v>0</v>
      </c>
      <c r="AB937" s="208" t="str">
        <f ca="1">IF($H937="步将",'[3]配置系数（将领）'!AA937,IF($H937="骑将",'[4]配置系数（将领）'!AA937,IF($H937="弓将",'[5]配置系数（将领）'!AA937,"")))</f>
        <v/>
      </c>
      <c r="AC937" s="206">
        <f t="shared" ca="1" si="59"/>
        <v>1</v>
      </c>
    </row>
    <row r="938" spans="3:29" x14ac:dyDescent="0.15">
      <c r="C938" s="107">
        <v>930</v>
      </c>
      <c r="D938" s="69">
        <f>IFERROR(MATCH(C938,索引!J:J,0),D937)</f>
        <v>82</v>
      </c>
      <c r="E938" s="69">
        <f t="shared" si="56"/>
        <v>1</v>
      </c>
      <c r="F938" s="69">
        <f>INDEX(索引!$F:$F,D938,1)</f>
        <v>10075</v>
      </c>
      <c r="G938" s="69" t="str">
        <f>INDEX(索引!$E:$E,D938,1)</f>
        <v>小乔</v>
      </c>
      <c r="H938" s="69" t="str">
        <f>INDEX(索引!$G:$G,D938,1)</f>
        <v>弓将</v>
      </c>
      <c r="J938" s="208" t="str">
        <f ca="1">IF($H938="步将",'[3]配置系数（将领）'!I938,IF($H938="骑将",'[4]配置系数（将领）'!I938,IF($H938="弓将",'[5]配置系数（将领）'!I938,"")))</f>
        <v>1007500000101</v>
      </c>
      <c r="K938" s="208" t="str">
        <f ca="1">IF($H938="步将",'[3]配置系数（将领）'!J938,IF($H938="骑将",'[4]配置系数（将领）'!J938,IF($H938="弓将",'[5]配置系数（将领）'!J938,"")))</f>
        <v>普通攻击:对单体敌人造成{0}%的武力伤害</v>
      </c>
      <c r="L938" s="208">
        <f>IF($H938="步将",'[3]配置系数（将领）'!K938,IF($H938="骑将",'[4]配置系数（将领）'!K938,IF($H938="弓将",'[5]配置系数（将领）'!K938,"")))</f>
        <v>0</v>
      </c>
      <c r="M938" s="208">
        <f>IF($H938="步将",'[3]配置系数（将领）'!L938,IF($H938="骑将",'[4]配置系数（将领）'!L938,IF($H938="弓将",'[5]配置系数（将领）'!L938,"")))</f>
        <v>0</v>
      </c>
      <c r="N938" s="208" t="str">
        <f ca="1">IF($H938="步将",'[3]配置系数（将领）'!M938,IF($H938="骑将",'[4]配置系数（将领）'!M938,IF($H938="弓将",'[5]配置系数（将领）'!M938,"")))</f>
        <v>0.25+0.25+0.25+0.25+0.25+0.25+0.25+0.25+0.25+0.25+0.25+0.25+0.25+0.25+0.25+0.25+0.25</v>
      </c>
      <c r="O938" s="206">
        <f t="shared" ca="1" si="57"/>
        <v>100</v>
      </c>
      <c r="Q938" s="208" t="str">
        <f ca="1">IF($H938="步将",'[3]配置系数（将领）'!P938,IF($H938="骑将",'[4]配置系数（将领）'!P938,IF($H938="弓将",'[5]配置系数（将领）'!P938,"")))</f>
        <v/>
      </c>
      <c r="R938" s="208" t="str">
        <f ca="1">IF($H938="步将",'[3]配置系数（将领）'!Q938,IF($H938="骑将",'[4]配置系数（将领）'!Q938,IF($H938="弓将",'[5]配置系数（将领）'!Q938,"")))</f>
        <v/>
      </c>
      <c r="S938" s="208">
        <f>IF($H938="步将",'[3]配置系数（将领）'!R938,IF($H938="骑将",'[4]配置系数（将领）'!R938,IF($H938="弓将",'[5]配置系数（将领）'!R938,"")))</f>
        <v>0</v>
      </c>
      <c r="T938" s="208">
        <f>IF($H938="步将",'[3]配置系数（将领）'!S938,IF($H938="骑将",'[4]配置系数（将领）'!S938,IF($H938="弓将",'[5]配置系数（将领）'!S938,"")))</f>
        <v>0</v>
      </c>
      <c r="U938" s="208" t="str">
        <f ca="1">IF($H938="步将",'[3]配置系数（将领）'!T938,IF($H938="骑将",'[4]配置系数（将领）'!T938,IF($H938="弓将",'[5]配置系数（将领）'!T938,"")))</f>
        <v/>
      </c>
      <c r="V938" s="206">
        <f t="shared" ca="1" si="58"/>
        <v>1</v>
      </c>
      <c r="X938" s="208" t="str">
        <f ca="1">IF($H938="步将",'[3]配置系数（将领）'!W938,IF($H938="骑将",'[4]配置系数（将领）'!W938,IF($H938="弓将",'[5]配置系数（将领）'!W938,"")))</f>
        <v/>
      </c>
      <c r="Y938" s="208" t="str">
        <f ca="1">IF($H938="步将",'[3]配置系数（将领）'!X938,IF($H938="骑将",'[4]配置系数（将领）'!X938,IF($H938="弓将",'[5]配置系数（将领）'!X938,"")))</f>
        <v/>
      </c>
      <c r="Z938" s="208">
        <f>IF($H938="步将",'[3]配置系数（将领）'!Y938,IF($H938="骑将",'[4]配置系数（将领）'!Y938,IF($H938="弓将",'[5]配置系数（将领）'!Y938,"")))</f>
        <v>0</v>
      </c>
      <c r="AA938" s="208">
        <f>IF($H938="步将",'[3]配置系数（将领）'!Z938,IF($H938="骑将",'[4]配置系数（将领）'!Z938,IF($H938="弓将",'[5]配置系数（将领）'!Z938,"")))</f>
        <v>0</v>
      </c>
      <c r="AB938" s="208" t="str">
        <f ca="1">IF($H938="步将",'[3]配置系数（将领）'!AA938,IF($H938="骑将",'[4]配置系数（将领）'!AA938,IF($H938="弓将",'[5]配置系数（将领）'!AA938,"")))</f>
        <v/>
      </c>
      <c r="AC938" s="206">
        <f t="shared" ca="1" si="59"/>
        <v>1</v>
      </c>
    </row>
    <row r="939" spans="3:29" x14ac:dyDescent="0.15">
      <c r="C939" s="107">
        <v>931</v>
      </c>
      <c r="D939" s="69">
        <f>IFERROR(MATCH(C939,索引!J:J,0),D938)</f>
        <v>82</v>
      </c>
      <c r="E939" s="69">
        <f t="shared" si="56"/>
        <v>2</v>
      </c>
      <c r="F939" s="69">
        <f>INDEX(索引!$F:$F,D939,1)</f>
        <v>10075</v>
      </c>
      <c r="G939" s="69" t="str">
        <f>INDEX(索引!$E:$E,D939,1)</f>
        <v>小乔</v>
      </c>
      <c r="H939" s="69" t="str">
        <f>INDEX(索引!$G:$G,D939,1)</f>
        <v>弓将</v>
      </c>
      <c r="J939" s="208" t="str">
        <f ca="1">IF($H939="步将",'[3]配置系数（将领）'!I939,IF($H939="骑将",'[4]配置系数（将领）'!I939,IF($H939="弓将",'[5]配置系数（将领）'!I939,"")))</f>
        <v>1007500000201</v>
      </c>
      <c r="K939" s="208" t="str">
        <f ca="1">IF($H939="步将",'[3]配置系数（将领）'!J939,IF($H939="骑将",'[4]配置系数（将领）'!J939,IF($H939="弓将",'[5]配置系数（将领）'!J939,"")))</f>
        <v>怒气技能:小乔向指定方向吹奏萧乐，被萧乐影响的敌军武将无法获得怒气，士兵每秒损失{0}点士气；被萧乐影响的友军武将每秒回复{1}点怒气，士兵每秒恢复{2}点士气，女性武将每秒额外回复2点怒气，持续6秒。（可被清除）</v>
      </c>
      <c r="L939" s="208">
        <f>IF($H939="步将",'[3]配置系数（将领）'!K939,IF($H939="骑将",'[4]配置系数（将领）'!K939,IF($H939="弓将",'[5]配置系数（将领）'!K939,"")))</f>
        <v>0</v>
      </c>
      <c r="M939" s="208">
        <f>IF($H939="步将",'[3]配置系数（将领）'!L939,IF($H939="骑将",'[4]配置系数（将领）'!L939,IF($H939="弓将",'[5]配置系数（将领）'!L939,"")))</f>
        <v>0</v>
      </c>
      <c r="N939" s="208" t="str">
        <f ca="1">IF($H939="步将",'[3]配置系数（将领）'!M939,IF($H939="骑将",'[4]配置系数（将领）'!M939,IF($H939="弓将",'[5]配置系数（将领）'!M939,"")))</f>
        <v>-3+-3.5+-4+-4.5+-5+-5.5+-6+-6.5+-7+-7.5+-8+-8.5+-9+-9.5+-10+-10.5+-11</v>
      </c>
      <c r="O939" s="206">
        <f t="shared" ca="1" si="57"/>
        <v>-1</v>
      </c>
      <c r="Q939" s="208" t="str">
        <f ca="1">IF($H939="步将",'[3]配置系数（将领）'!P939,IF($H939="骑将",'[4]配置系数（将领）'!P939,IF($H939="弓将",'[5]配置系数（将领）'!P939,"")))</f>
        <v/>
      </c>
      <c r="R939" s="208" t="str">
        <f ca="1">IF($H939="步将",'[3]配置系数（将领）'!Q939,IF($H939="骑将",'[4]配置系数（将领）'!Q939,IF($H939="弓将",'[5]配置系数（将领）'!Q939,"")))</f>
        <v/>
      </c>
      <c r="S939" s="208">
        <f>IF($H939="步将",'[3]配置系数（将领）'!R939,IF($H939="骑将",'[4]配置系数（将领）'!R939,IF($H939="弓将",'[5]配置系数（将领）'!R939,"")))</f>
        <v>0</v>
      </c>
      <c r="T939" s="208">
        <f>IF($H939="步将",'[3]配置系数（将领）'!S939,IF($H939="骑将",'[4]配置系数（将领）'!S939,IF($H939="弓将",'[5]配置系数（将领）'!S939,"")))</f>
        <v>0</v>
      </c>
      <c r="U939" s="208" t="str">
        <f ca="1">IF($H939="步将",'[3]配置系数（将领）'!T939,IF($H939="骑将",'[4]配置系数（将领）'!T939,IF($H939="弓将",'[5]配置系数（将领）'!T939,"")))</f>
        <v/>
      </c>
      <c r="V939" s="206">
        <f t="shared" ca="1" si="58"/>
        <v>1</v>
      </c>
      <c r="X939" s="208" t="str">
        <f ca="1">IF($H939="步将",'[3]配置系数（将领）'!W939,IF($H939="骑将",'[4]配置系数（将领）'!W939,IF($H939="弓将",'[5]配置系数（将领）'!W939,"")))</f>
        <v/>
      </c>
      <c r="Y939" s="208" t="str">
        <f ca="1">IF($H939="步将",'[3]配置系数（将领）'!X939,IF($H939="骑将",'[4]配置系数（将领）'!X939,IF($H939="弓将",'[5]配置系数（将领）'!X939,"")))</f>
        <v/>
      </c>
      <c r="Z939" s="208">
        <f>IF($H939="步将",'[3]配置系数（将领）'!Y939,IF($H939="骑将",'[4]配置系数（将领）'!Y939,IF($H939="弓将",'[5]配置系数（将领）'!Y939,"")))</f>
        <v>0</v>
      </c>
      <c r="AA939" s="208">
        <f>IF($H939="步将",'[3]配置系数（将领）'!Z939,IF($H939="骑将",'[4]配置系数（将领）'!Z939,IF($H939="弓将",'[5]配置系数（将领）'!Z939,"")))</f>
        <v>0</v>
      </c>
      <c r="AB939" s="208" t="str">
        <f ca="1">IF($H939="步将",'[3]配置系数（将领）'!AA939,IF($H939="骑将",'[4]配置系数（将领）'!AA939,IF($H939="弓将",'[5]配置系数（将领）'!AA939,"")))</f>
        <v/>
      </c>
      <c r="AC939" s="206">
        <f t="shared" ca="1" si="59"/>
        <v>1</v>
      </c>
    </row>
    <row r="940" spans="3:29" x14ac:dyDescent="0.15">
      <c r="C940" s="107">
        <v>932</v>
      </c>
      <c r="D940" s="69">
        <f>IFERROR(MATCH(C940,索引!J:J,0),D939)</f>
        <v>82</v>
      </c>
      <c r="E940" s="69">
        <f t="shared" si="56"/>
        <v>3</v>
      </c>
      <c r="F940" s="69">
        <f>INDEX(索引!$F:$F,D940,1)</f>
        <v>10075</v>
      </c>
      <c r="G940" s="69" t="str">
        <f>INDEX(索引!$E:$E,D940,1)</f>
        <v>小乔</v>
      </c>
      <c r="H940" s="69" t="str">
        <f>INDEX(索引!$G:$G,D940,1)</f>
        <v>弓将</v>
      </c>
      <c r="J940" s="208" t="str">
        <f ca="1">IF($H940="步将",'[3]配置系数（将领）'!I940,IF($H940="骑将",'[4]配置系数（将领）'!I940,IF($H940="弓将",'[5]配置系数（将领）'!I940,"")))</f>
        <v>1007500000202</v>
      </c>
      <c r="K940" s="208" t="str">
        <f ca="1">IF($H940="步将",'[3]配置系数（将领）'!J940,IF($H940="骑将",'[4]配置系数（将领）'!J940,IF($H940="弓将",'[5]配置系数（将领）'!J940,"")))</f>
        <v>怒气技能:小乔向指定方向吹奏萧乐，被萧乐影响的敌军武将无法获得怒气，士兵每秒损失{0}点士气；被萧乐影响的友军武将每秒回复{1}点怒气，士兵每秒恢复{2}点士气，女性武将每秒额外回复2点怒气，持续6秒。（可被清除）</v>
      </c>
      <c r="L940" s="208">
        <f>IF($H940="步将",'[3]配置系数（将领）'!K940,IF($H940="骑将",'[4]配置系数（将领）'!K940,IF($H940="弓将",'[5]配置系数（将领）'!K940,"")))</f>
        <v>0</v>
      </c>
      <c r="M940" s="208">
        <f>IF($H940="步将",'[3]配置系数（将领）'!L940,IF($H940="骑将",'[4]配置系数（将领）'!L940,IF($H940="弓将",'[5]配置系数（将领）'!L940,"")))</f>
        <v>0</v>
      </c>
      <c r="N940" s="208" t="str">
        <f ca="1">IF($H940="步将",'[3]配置系数（将领）'!M940,IF($H940="骑将",'[4]配置系数（将领）'!M940,IF($H940="弓将",'[5]配置系数（将领）'!M940,"")))</f>
        <v>2.4+2.6+2.8+3+3.2+3.4+3.6+3.8+4+4.2+4.4+4.6+4.8+5+5.2+5.4+5.6</v>
      </c>
      <c r="O940" s="206">
        <f t="shared" ca="1" si="57"/>
        <v>1</v>
      </c>
      <c r="Q940" s="208" t="str">
        <f ca="1">IF($H940="步将",'[3]配置系数（将领）'!P940,IF($H940="骑将",'[4]配置系数（将领）'!P940,IF($H940="弓将",'[5]配置系数（将领）'!P940,"")))</f>
        <v>1007500000203</v>
      </c>
      <c r="R940" s="208" t="str">
        <f ca="1">IF($H940="步将",'[3]配置系数（将领）'!Q940,IF($H940="骑将",'[4]配置系数（将领）'!Q940,IF($H940="弓将",'[5]配置系数（将领）'!Q940,"")))</f>
        <v>怒气技能:小乔向指定方向吹奏萧乐，被萧乐影响的敌军武将无法获得怒气，士兵每秒损失{0}点士气；被萧乐影响的友军武将每秒回复{1}点怒气，士兵每秒恢复{2}点士气，女性武将每秒额外回复2点怒气，持续6秒。（可被清除）</v>
      </c>
      <c r="S940" s="208">
        <f>IF($H940="步将",'[3]配置系数（将领）'!R940,IF($H940="骑将",'[4]配置系数（将领）'!R940,IF($H940="弓将",'[5]配置系数（将领）'!R940,"")))</f>
        <v>0</v>
      </c>
      <c r="T940" s="208">
        <f>IF($H940="步将",'[3]配置系数（将领）'!S940,IF($H940="骑将",'[4]配置系数（将领）'!S940,IF($H940="弓将",'[5]配置系数（将领）'!S940,"")))</f>
        <v>0</v>
      </c>
      <c r="U940" s="208" t="str">
        <f ca="1">IF($H940="步将",'[3]配置系数（将领）'!T940,IF($H940="骑将",'[4]配置系数（将领）'!T940,IF($H940="弓将",'[5]配置系数（将领）'!T940,"")))</f>
        <v>2+2.2+2.4+2.6+2.8+3+3.2+3.4+3.6+3.8+4+4.2+4.4+4.6+4.8+5+5.2</v>
      </c>
      <c r="V940" s="206">
        <f t="shared" ca="1" si="58"/>
        <v>1</v>
      </c>
      <c r="X940" s="208" t="str">
        <f ca="1">IF($H940="步将",'[3]配置系数（将领）'!W940,IF($H940="骑将",'[4]配置系数（将领）'!W940,IF($H940="弓将",'[5]配置系数（将领）'!W940,"")))</f>
        <v/>
      </c>
      <c r="Y940" s="208" t="str">
        <f ca="1">IF($H940="步将",'[3]配置系数（将领）'!X940,IF($H940="骑将",'[4]配置系数（将领）'!X940,IF($H940="弓将",'[5]配置系数（将领）'!X940,"")))</f>
        <v/>
      </c>
      <c r="Z940" s="208">
        <f>IF($H940="步将",'[3]配置系数（将领）'!Y940,IF($H940="骑将",'[4]配置系数（将领）'!Y940,IF($H940="弓将",'[5]配置系数（将领）'!Y940,"")))</f>
        <v>0</v>
      </c>
      <c r="AA940" s="208">
        <f>IF($H940="步将",'[3]配置系数（将领）'!Z940,IF($H940="骑将",'[4]配置系数（将领）'!Z940,IF($H940="弓将",'[5]配置系数（将领）'!Z940,"")))</f>
        <v>0</v>
      </c>
      <c r="AB940" s="208" t="str">
        <f ca="1">IF($H940="步将",'[3]配置系数（将领）'!AA940,IF($H940="骑将",'[4]配置系数（将领）'!AA940,IF($H940="弓将",'[5]配置系数（将领）'!AA940,"")))</f>
        <v/>
      </c>
      <c r="AC940" s="206">
        <f t="shared" ca="1" si="59"/>
        <v>1</v>
      </c>
    </row>
    <row r="941" spans="3:29" x14ac:dyDescent="0.15">
      <c r="C941" s="107">
        <v>933</v>
      </c>
      <c r="D941" s="69">
        <f>IFERROR(MATCH(C941,索引!J:J,0),D940)</f>
        <v>82</v>
      </c>
      <c r="E941" s="69">
        <f t="shared" si="56"/>
        <v>4</v>
      </c>
      <c r="F941" s="69">
        <f>INDEX(索引!$F:$F,D941,1)</f>
        <v>10075</v>
      </c>
      <c r="G941" s="69" t="str">
        <f>INDEX(索引!$E:$E,D941,1)</f>
        <v>小乔</v>
      </c>
      <c r="H941" s="69" t="str">
        <f>INDEX(索引!$G:$G,D941,1)</f>
        <v>弓将</v>
      </c>
      <c r="J941" s="208" t="str">
        <f ca="1">IF($H941="步将",'[3]配置系数（将领）'!I941,IF($H941="骑将",'[4]配置系数（将领）'!I941,IF($H941="弓将",'[5]配置系数（将领）'!I941,"")))</f>
        <v>1007500000301</v>
      </c>
      <c r="K941" s="208" t="str">
        <f ca="1">IF($H941="步将",'[3]配置系数（将领）'!J941,IF($H941="骑将",'[4]配置系数（将领）'!J941,IF($H941="弓将",'[5]配置系数（将领）'!J941,"")))</f>
        <v>被动技能1:小乔消耗3层音符，为自身小范围内的友军武将恢复{0}点怒气。小乔每10秒自动获得1层音符；战斗中有敌军释放怒气技能，小乔会获得1层音符。</v>
      </c>
      <c r="L941" s="208">
        <f>IF($H941="步将",'[3]配置系数（将领）'!K941,IF($H941="骑将",'[4]配置系数（将领）'!K941,IF($H941="弓将",'[5]配置系数（将领）'!K941,"")))</f>
        <v>0</v>
      </c>
      <c r="M941" s="208">
        <f>IF($H941="步将",'[3]配置系数（将领）'!L941,IF($H941="骑将",'[4]配置系数（将领）'!L941,IF($H941="弓将",'[5]配置系数（将领）'!L941,"")))</f>
        <v>0</v>
      </c>
      <c r="N941" s="208" t="str">
        <f ca="1">IF($H941="步将",'[3]配置系数（将领）'!M941,IF($H941="骑将",'[4]配置系数（将领）'!M941,IF($H941="弓将",'[5]配置系数（将领）'!M941,"")))</f>
        <v>3+3.5+4+4.5+5+5.5+6+6.5+7+7.5+8+8.5+9+9.5+10+10.5+11</v>
      </c>
      <c r="O941" s="206">
        <f t="shared" ca="1" si="57"/>
        <v>1</v>
      </c>
      <c r="Q941" s="208" t="str">
        <f ca="1">IF($H941="步将",'[3]配置系数（将领）'!P941,IF($H941="骑将",'[4]配置系数（将领）'!P941,IF($H941="弓将",'[5]配置系数（将领）'!P941,"")))</f>
        <v/>
      </c>
      <c r="R941" s="208" t="str">
        <f ca="1">IF($H941="步将",'[3]配置系数（将领）'!Q941,IF($H941="骑将",'[4]配置系数（将领）'!Q941,IF($H941="弓将",'[5]配置系数（将领）'!Q941,"")))</f>
        <v/>
      </c>
      <c r="S941" s="208">
        <f>IF($H941="步将",'[3]配置系数（将领）'!R941,IF($H941="骑将",'[4]配置系数（将领）'!R941,IF($H941="弓将",'[5]配置系数（将领）'!R941,"")))</f>
        <v>0</v>
      </c>
      <c r="T941" s="208">
        <f>IF($H941="步将",'[3]配置系数（将领）'!S941,IF($H941="骑将",'[4]配置系数（将领）'!S941,IF($H941="弓将",'[5]配置系数（将领）'!S941,"")))</f>
        <v>0</v>
      </c>
      <c r="U941" s="208" t="str">
        <f ca="1">IF($H941="步将",'[3]配置系数（将领）'!T941,IF($H941="骑将",'[4]配置系数（将领）'!T941,IF($H941="弓将",'[5]配置系数（将领）'!T941,"")))</f>
        <v/>
      </c>
      <c r="V941" s="206">
        <f t="shared" ca="1" si="58"/>
        <v>1</v>
      </c>
      <c r="X941" s="208" t="str">
        <f ca="1">IF($H941="步将",'[3]配置系数（将领）'!W941,IF($H941="骑将",'[4]配置系数（将领）'!W941,IF($H941="弓将",'[5]配置系数（将领）'!W941,"")))</f>
        <v/>
      </c>
      <c r="Y941" s="208" t="str">
        <f ca="1">IF($H941="步将",'[3]配置系数（将领）'!X941,IF($H941="骑将",'[4]配置系数（将领）'!X941,IF($H941="弓将",'[5]配置系数（将领）'!X941,"")))</f>
        <v/>
      </c>
      <c r="Z941" s="208">
        <f>IF($H941="步将",'[3]配置系数（将领）'!Y941,IF($H941="骑将",'[4]配置系数（将领）'!Y941,IF($H941="弓将",'[5]配置系数（将领）'!Y941,"")))</f>
        <v>0</v>
      </c>
      <c r="AA941" s="208">
        <f>IF($H941="步将",'[3]配置系数（将领）'!Z941,IF($H941="骑将",'[4]配置系数（将领）'!Z941,IF($H941="弓将",'[5]配置系数（将领）'!Z941,"")))</f>
        <v>0</v>
      </c>
      <c r="AB941" s="208" t="str">
        <f ca="1">IF($H941="步将",'[3]配置系数（将领）'!AA941,IF($H941="骑将",'[4]配置系数（将领）'!AA941,IF($H941="弓将",'[5]配置系数（将领）'!AA941,"")))</f>
        <v/>
      </c>
      <c r="AC941" s="206">
        <f t="shared" ca="1" si="59"/>
        <v>1</v>
      </c>
    </row>
    <row r="942" spans="3:29" x14ac:dyDescent="0.15">
      <c r="C942" s="107">
        <v>934</v>
      </c>
      <c r="D942" s="69">
        <f>IFERROR(MATCH(C942,索引!J:J,0),D941)</f>
        <v>82</v>
      </c>
      <c r="E942" s="69">
        <f t="shared" si="56"/>
        <v>5</v>
      </c>
      <c r="F942" s="69">
        <f>INDEX(索引!$F:$F,D942,1)</f>
        <v>10075</v>
      </c>
      <c r="G942" s="69" t="str">
        <f>INDEX(索引!$E:$E,D942,1)</f>
        <v>小乔</v>
      </c>
      <c r="H942" s="69" t="str">
        <f>INDEX(索引!$G:$G,D942,1)</f>
        <v>弓将</v>
      </c>
      <c r="J942" s="208" t="str">
        <f ca="1">IF($H942="步将",'[3]配置系数（将领）'!I942,IF($H942="骑将",'[4]配置系数（将领）'!I942,IF($H942="弓将",'[5]配置系数（将领）'!I942,"")))</f>
        <v>1007500000401</v>
      </c>
      <c r="K942" s="208" t="str">
        <f ca="1">IF($H942="步将",'[3]配置系数（将领）'!J942,IF($H942="骑将",'[4]配置系数（将领）'!J942,IF($H942="弓将",'[5]配置系数（将领）'!J942,"")))</f>
        <v>被动技能2:武将率领弓兵时，弓兵的攻击速度增加8；率领弩兵时，弩兵攻击无视20%护甲。</v>
      </c>
      <c r="L942" s="208">
        <f>IF($H942="步将",'[3]配置系数（将领）'!K942,IF($H942="骑将",'[4]配置系数（将领）'!K942,IF($H942="弓将",'[5]配置系数（将领）'!K942,"")))</f>
        <v>0</v>
      </c>
      <c r="M942" s="208">
        <f>IF($H942="步将",'[3]配置系数（将领）'!L942,IF($H942="骑将",'[4]配置系数（将领）'!L942,IF($H942="弓将",'[5]配置系数（将领）'!L942,"")))</f>
        <v>0</v>
      </c>
      <c r="N942" s="208" t="str">
        <f ca="1">IF($H942="步将",'[3]配置系数（将领）'!M942,IF($H942="骑将",'[4]配置系数（将领）'!M942,IF($H942="弓将",'[5]配置系数（将领）'!M942,"")))</f>
        <v>8+8+8+8+8+8+8+8+8+8+8+8+8+8+8+8+8</v>
      </c>
      <c r="O942" s="206">
        <f t="shared" ca="1" si="57"/>
        <v>1</v>
      </c>
      <c r="Q942" s="208" t="str">
        <f ca="1">IF($H942="步将",'[3]配置系数（将领）'!P942,IF($H942="骑将",'[4]配置系数（将领）'!P942,IF($H942="弓将",'[5]配置系数（将领）'!P942,"")))</f>
        <v>1007500000402</v>
      </c>
      <c r="R942" s="208" t="str">
        <f ca="1">IF($H942="步将",'[3]配置系数（将领）'!Q942,IF($H942="骑将",'[4]配置系数（将领）'!Q942,IF($H942="弓将",'[5]配置系数（将领）'!Q942,"")))</f>
        <v>被动技能2:武将率领弓兵时，弓兵的攻击速度增加8；率领弩兵时，弩兵攻击无视20%护甲。</v>
      </c>
      <c r="S942" s="208">
        <f>IF($H942="步将",'[3]配置系数（将领）'!R942,IF($H942="骑将",'[4]配置系数（将领）'!R942,IF($H942="弓将",'[5]配置系数（将领）'!R942,"")))</f>
        <v>0</v>
      </c>
      <c r="T942" s="208">
        <f>IF($H942="步将",'[3]配置系数（将领）'!S942,IF($H942="骑将",'[4]配置系数（将领）'!S942,IF($H942="弓将",'[5]配置系数（将领）'!S942,"")))</f>
        <v>0</v>
      </c>
      <c r="U942" s="208" t="str">
        <f ca="1">IF($H942="步将",'[3]配置系数（将领）'!T942,IF($H942="骑将",'[4]配置系数（将领）'!T942,IF($H942="弓将",'[5]配置系数（将领）'!T942,"")))</f>
        <v>0.2+0.2+0.2+0.2+0.2+0.2+0.2+0.2+0.2+0.2+0.2+0.2+0.2+0.2+0.2+0.2+0.2</v>
      </c>
      <c r="V942" s="206">
        <f t="shared" ca="1" si="58"/>
        <v>1</v>
      </c>
      <c r="X942" s="208" t="str">
        <f ca="1">IF($H942="步将",'[3]配置系数（将领）'!W942,IF($H942="骑将",'[4]配置系数（将领）'!W942,IF($H942="弓将",'[5]配置系数（将领）'!W942,"")))</f>
        <v/>
      </c>
      <c r="Y942" s="208" t="str">
        <f ca="1">IF($H942="步将",'[3]配置系数（将领）'!X942,IF($H942="骑将",'[4]配置系数（将领）'!X942,IF($H942="弓将",'[5]配置系数（将领）'!X942,"")))</f>
        <v/>
      </c>
      <c r="Z942" s="208">
        <f>IF($H942="步将",'[3]配置系数（将领）'!Y942,IF($H942="骑将",'[4]配置系数（将领）'!Y942,IF($H942="弓将",'[5]配置系数（将领）'!Y942,"")))</f>
        <v>0</v>
      </c>
      <c r="AA942" s="208">
        <f>IF($H942="步将",'[3]配置系数（将领）'!Z942,IF($H942="骑将",'[4]配置系数（将领）'!Z942,IF($H942="弓将",'[5]配置系数（将领）'!Z942,"")))</f>
        <v>0</v>
      </c>
      <c r="AB942" s="208" t="str">
        <f ca="1">IF($H942="步将",'[3]配置系数（将领）'!AA942,IF($H942="骑将",'[4]配置系数（将领）'!AA942,IF($H942="弓将",'[5]配置系数（将领）'!AA942,"")))</f>
        <v/>
      </c>
      <c r="AC942" s="206">
        <f t="shared" ca="1" si="59"/>
        <v>1</v>
      </c>
    </row>
    <row r="943" spans="3:29" x14ac:dyDescent="0.15">
      <c r="C943" s="107">
        <v>935</v>
      </c>
      <c r="D943" s="69">
        <f>IFERROR(MATCH(C943,索引!J:J,0),D942)</f>
        <v>82</v>
      </c>
      <c r="E943" s="69">
        <f t="shared" si="56"/>
        <v>6</v>
      </c>
      <c r="F943" s="69">
        <f>INDEX(索引!$F:$F,D943,1)</f>
        <v>10075</v>
      </c>
      <c r="G943" s="69" t="str">
        <f>INDEX(索引!$E:$E,D943,1)</f>
        <v>小乔</v>
      </c>
      <c r="H943" s="69" t="str">
        <f>INDEX(索引!$G:$G,D943,1)</f>
        <v>弓将</v>
      </c>
      <c r="J943" s="208" t="str">
        <f ca="1">IF($H943="步将",'[3]配置系数（将领）'!I943,IF($H943="骑将",'[4]配置系数（将领）'!I943,IF($H943="弓将",'[5]配置系数（将领）'!I943,"")))</f>
        <v>1007500000501</v>
      </c>
      <c r="K943" s="208" t="str">
        <f ca="1">IF($H943="步将",'[3]配置系数（将领）'!J943,IF($H943="骑将",'[4]配置系数（将领）'!J943,IF($H943="弓将",'[5]配置系数（将领）'!J943,"")))</f>
        <v>被动技能3:兵马未动，粮草先行,自身治疗效果提升16%，增益效果时长延长16%。</v>
      </c>
      <c r="L943" s="208">
        <f>IF($H943="步将",'[3]配置系数（将领）'!K943,IF($H943="骑将",'[4]配置系数（将领）'!K943,IF($H943="弓将",'[5]配置系数（将领）'!K943,"")))</f>
        <v>0</v>
      </c>
      <c r="M943" s="208">
        <f>IF($H943="步将",'[3]配置系数（将领）'!L943,IF($H943="骑将",'[4]配置系数（将领）'!L943,IF($H943="弓将",'[5]配置系数（将领）'!L943,"")))</f>
        <v>0</v>
      </c>
      <c r="N943" s="208" t="str">
        <f ca="1">IF($H943="步将",'[3]配置系数（将领）'!M943,IF($H943="骑将",'[4]配置系数（将领）'!M943,IF($H943="弓将",'[5]配置系数（将领）'!M943,"")))</f>
        <v>0.16+0.16+0.16+0.16+0.16+0.16+0.16+0.16+0.16+0.16+0.16+0.16+0.16+0.16+0.16+0.16+0.16</v>
      </c>
      <c r="O943" s="206">
        <f t="shared" ca="1" si="57"/>
        <v>1</v>
      </c>
      <c r="Q943" s="208" t="str">
        <f ca="1">IF($H943="步将",'[3]配置系数（将领）'!P943,IF($H943="骑将",'[4]配置系数（将领）'!P943,IF($H943="弓将",'[5]配置系数（将领）'!P943,"")))</f>
        <v/>
      </c>
      <c r="R943" s="208" t="str">
        <f ca="1">IF($H943="步将",'[3]配置系数（将领）'!Q943,IF($H943="骑将",'[4]配置系数（将领）'!Q943,IF($H943="弓将",'[5]配置系数（将领）'!Q943,"")))</f>
        <v/>
      </c>
      <c r="S943" s="208">
        <f>IF($H943="步将",'[3]配置系数（将领）'!R943,IF($H943="骑将",'[4]配置系数（将领）'!R943,IF($H943="弓将",'[5]配置系数（将领）'!R943,"")))</f>
        <v>0</v>
      </c>
      <c r="T943" s="208">
        <f>IF($H943="步将",'[3]配置系数（将领）'!S943,IF($H943="骑将",'[4]配置系数（将领）'!S943,IF($H943="弓将",'[5]配置系数（将领）'!S943,"")))</f>
        <v>0</v>
      </c>
      <c r="U943" s="208" t="str">
        <f ca="1">IF($H943="步将",'[3]配置系数（将领）'!T943,IF($H943="骑将",'[4]配置系数（将领）'!T943,IF($H943="弓将",'[5]配置系数（将领）'!T943,"")))</f>
        <v/>
      </c>
      <c r="V943" s="206">
        <f t="shared" ca="1" si="58"/>
        <v>1</v>
      </c>
      <c r="X943" s="208" t="str">
        <f ca="1">IF($H943="步将",'[3]配置系数（将领）'!W943,IF($H943="骑将",'[4]配置系数（将领）'!W943,IF($H943="弓将",'[5]配置系数（将领）'!W943,"")))</f>
        <v/>
      </c>
      <c r="Y943" s="208" t="str">
        <f ca="1">IF($H943="步将",'[3]配置系数（将领）'!X943,IF($H943="骑将",'[4]配置系数（将领）'!X943,IF($H943="弓将",'[5]配置系数（将领）'!X943,"")))</f>
        <v/>
      </c>
      <c r="Z943" s="208">
        <f>IF($H943="步将",'[3]配置系数（将领）'!Y943,IF($H943="骑将",'[4]配置系数（将领）'!Y943,IF($H943="弓将",'[5]配置系数（将领）'!Y943,"")))</f>
        <v>0</v>
      </c>
      <c r="AA943" s="208">
        <f>IF($H943="步将",'[3]配置系数（将领）'!Z943,IF($H943="骑将",'[4]配置系数（将领）'!Z943,IF($H943="弓将",'[5]配置系数（将领）'!Z943,"")))</f>
        <v>0</v>
      </c>
      <c r="AB943" s="208" t="str">
        <f ca="1">IF($H943="步将",'[3]配置系数（将领）'!AA943,IF($H943="骑将",'[4]配置系数（将领）'!AA943,IF($H943="弓将",'[5]配置系数（将领）'!AA943,"")))</f>
        <v/>
      </c>
      <c r="AC943" s="206">
        <f t="shared" ca="1" si="59"/>
        <v>1</v>
      </c>
    </row>
    <row r="944" spans="3:29" x14ac:dyDescent="0.15">
      <c r="C944" s="107">
        <v>936</v>
      </c>
      <c r="D944" s="69">
        <f>IFERROR(MATCH(C944,索引!J:J,0),D943)</f>
        <v>82</v>
      </c>
      <c r="E944" s="69">
        <f t="shared" si="56"/>
        <v>7</v>
      </c>
      <c r="F944" s="69">
        <f>INDEX(索引!$F:$F,D944,1)</f>
        <v>10075</v>
      </c>
      <c r="G944" s="69" t="str">
        <f>INDEX(索引!$E:$E,D944,1)</f>
        <v>小乔</v>
      </c>
      <c r="H944" s="69" t="str">
        <f>INDEX(索引!$G:$G,D944,1)</f>
        <v>弓将</v>
      </c>
      <c r="J944" s="208" t="str">
        <f ca="1">IF($H944="步将",'[3]配置系数（将领）'!I944,IF($H944="骑将",'[4]配置系数（将领）'!I944,IF($H944="弓将",'[5]配置系数（将领）'!I944,"")))</f>
        <v>1007500000502</v>
      </c>
      <c r="K944" s="208" t="str">
        <f ca="1">IF($H944="步将",'[3]配置系数（将领）'!J944,IF($H944="骑将",'[4]配置系数（将领）'!J944,IF($H944="弓将",'[5]配置系数（将领）'!J944,"")))</f>
        <v>被动技能3:兵马未动，粮草先行,自身治疗效果提升16%，增益效果时长延长16%。</v>
      </c>
      <c r="L944" s="208">
        <f>IF($H944="步将",'[3]配置系数（将领）'!K944,IF($H944="骑将",'[4]配置系数（将领）'!K944,IF($H944="弓将",'[5]配置系数（将领）'!K944,"")))</f>
        <v>0</v>
      </c>
      <c r="M944" s="208">
        <f>IF($H944="步将",'[3]配置系数（将领）'!L944,IF($H944="骑将",'[4]配置系数（将领）'!L944,IF($H944="弓将",'[5]配置系数（将领）'!L944,"")))</f>
        <v>0</v>
      </c>
      <c r="N944" s="208" t="str">
        <f ca="1">IF($H944="步将",'[3]配置系数（将领）'!M944,IF($H944="骑将",'[4]配置系数（将领）'!M944,IF($H944="弓将",'[5]配置系数（将领）'!M944,"")))</f>
        <v>0.16+0.16+0.16+0.16+0.16+0.16+0.16+0.16+0.16+0.16+0.16+0.16+0.16+0.16+0.16+0.16+0.16</v>
      </c>
      <c r="O944" s="206">
        <f t="shared" ca="1" si="57"/>
        <v>1</v>
      </c>
      <c r="Q944" s="208" t="str">
        <f ca="1">IF($H944="步将",'[3]配置系数（将领）'!P944,IF($H944="骑将",'[4]配置系数（将领）'!P944,IF($H944="弓将",'[5]配置系数（将领）'!P944,"")))</f>
        <v/>
      </c>
      <c r="R944" s="208" t="str">
        <f ca="1">IF($H944="步将",'[3]配置系数（将领）'!Q944,IF($H944="骑将",'[4]配置系数（将领）'!Q944,IF($H944="弓将",'[5]配置系数（将领）'!Q944,"")))</f>
        <v/>
      </c>
      <c r="S944" s="208">
        <f>IF($H944="步将",'[3]配置系数（将领）'!R944,IF($H944="骑将",'[4]配置系数（将领）'!R944,IF($H944="弓将",'[5]配置系数（将领）'!R944,"")))</f>
        <v>0</v>
      </c>
      <c r="T944" s="208">
        <f>IF($H944="步将",'[3]配置系数（将领）'!S944,IF($H944="骑将",'[4]配置系数（将领）'!S944,IF($H944="弓将",'[5]配置系数（将领）'!S944,"")))</f>
        <v>0</v>
      </c>
      <c r="U944" s="208" t="str">
        <f ca="1">IF($H944="步将",'[3]配置系数（将领）'!T944,IF($H944="骑将",'[4]配置系数（将领）'!T944,IF($H944="弓将",'[5]配置系数（将领）'!T944,"")))</f>
        <v/>
      </c>
      <c r="V944" s="206">
        <f t="shared" ca="1" si="58"/>
        <v>1</v>
      </c>
      <c r="X944" s="208" t="str">
        <f ca="1">IF($H944="步将",'[3]配置系数（将领）'!W944,IF($H944="骑将",'[4]配置系数（将领）'!W944,IF($H944="弓将",'[5]配置系数（将领）'!W944,"")))</f>
        <v/>
      </c>
      <c r="Y944" s="208" t="str">
        <f ca="1">IF($H944="步将",'[3]配置系数（将领）'!X944,IF($H944="骑将",'[4]配置系数（将领）'!X944,IF($H944="弓将",'[5]配置系数（将领）'!X944,"")))</f>
        <v/>
      </c>
      <c r="Z944" s="208">
        <f>IF($H944="步将",'[3]配置系数（将领）'!Y944,IF($H944="骑将",'[4]配置系数（将领）'!Y944,IF($H944="弓将",'[5]配置系数（将领）'!Y944,"")))</f>
        <v>0</v>
      </c>
      <c r="AA944" s="208">
        <f>IF($H944="步将",'[3]配置系数（将领）'!Z944,IF($H944="骑将",'[4]配置系数（将领）'!Z944,IF($H944="弓将",'[5]配置系数（将领）'!Z944,"")))</f>
        <v>0</v>
      </c>
      <c r="AB944" s="208" t="str">
        <f ca="1">IF($H944="步将",'[3]配置系数（将领）'!AA944,IF($H944="骑将",'[4]配置系数（将领）'!AA944,IF($H944="弓将",'[5]配置系数（将领）'!AA944,"")))</f>
        <v/>
      </c>
      <c r="AC944" s="206">
        <f t="shared" ca="1" si="59"/>
        <v>1</v>
      </c>
    </row>
    <row r="945" spans="3:29" x14ac:dyDescent="0.15">
      <c r="C945" s="107">
        <v>937</v>
      </c>
      <c r="D945" s="69">
        <f>IFERROR(MATCH(C945,索引!J:J,0),D944)</f>
        <v>82</v>
      </c>
      <c r="E945" s="69">
        <f t="shared" si="56"/>
        <v>8</v>
      </c>
      <c r="F945" s="69">
        <f>INDEX(索引!$F:$F,D945,1)</f>
        <v>10075</v>
      </c>
      <c r="G945" s="69" t="str">
        <f>INDEX(索引!$E:$E,D945,1)</f>
        <v>小乔</v>
      </c>
      <c r="H945" s="69" t="str">
        <f>INDEX(索引!$G:$G,D945,1)</f>
        <v>弓将</v>
      </c>
      <c r="J945" s="208" t="str">
        <f ca="1">IF($H945="步将",'[3]配置系数（将领）'!I945,IF($H945="骑将",'[4]配置系数（将领）'!I945,IF($H945="弓将",'[5]配置系数（将领）'!I945,"")))</f>
        <v/>
      </c>
      <c r="K945" s="208" t="str">
        <f ca="1">IF($H945="步将",'[3]配置系数（将领）'!J945,IF($H945="骑将",'[4]配置系数（将领）'!J945,IF($H945="弓将",'[5]配置系数（将领）'!J945,"")))</f>
        <v/>
      </c>
      <c r="L945" s="208">
        <f>IF($H945="步将",'[3]配置系数（将领）'!K945,IF($H945="骑将",'[4]配置系数（将领）'!K945,IF($H945="弓将",'[5]配置系数（将领）'!K945,"")))</f>
        <v>0</v>
      </c>
      <c r="M945" s="208">
        <f>IF($H945="步将",'[3]配置系数（将领）'!L945,IF($H945="骑将",'[4]配置系数（将领）'!L945,IF($H945="弓将",'[5]配置系数（将领）'!L945,"")))</f>
        <v>0</v>
      </c>
      <c r="N945" s="208" t="str">
        <f ca="1">IF($H945="步将",'[3]配置系数（将领）'!M945,IF($H945="骑将",'[4]配置系数（将领）'!M945,IF($H945="弓将",'[5]配置系数（将领）'!M945,"")))</f>
        <v/>
      </c>
      <c r="O945" s="206">
        <f t="shared" ca="1" si="57"/>
        <v>1</v>
      </c>
      <c r="Q945" s="208" t="str">
        <f ca="1">IF($H945="步将",'[3]配置系数（将领）'!P945,IF($H945="骑将",'[4]配置系数（将领）'!P945,IF($H945="弓将",'[5]配置系数（将领）'!P945,"")))</f>
        <v/>
      </c>
      <c r="R945" s="208" t="str">
        <f ca="1">IF($H945="步将",'[3]配置系数（将领）'!Q945,IF($H945="骑将",'[4]配置系数（将领）'!Q945,IF($H945="弓将",'[5]配置系数（将领）'!Q945,"")))</f>
        <v/>
      </c>
      <c r="S945" s="208">
        <f>IF($H945="步将",'[3]配置系数（将领）'!R945,IF($H945="骑将",'[4]配置系数（将领）'!R945,IF($H945="弓将",'[5]配置系数（将领）'!R945,"")))</f>
        <v>0</v>
      </c>
      <c r="T945" s="208">
        <f>IF($H945="步将",'[3]配置系数（将领）'!S945,IF($H945="骑将",'[4]配置系数（将领）'!S945,IF($H945="弓将",'[5]配置系数（将领）'!S945,"")))</f>
        <v>0</v>
      </c>
      <c r="U945" s="208" t="str">
        <f ca="1">IF($H945="步将",'[3]配置系数（将领）'!T945,IF($H945="骑将",'[4]配置系数（将领）'!T945,IF($H945="弓将",'[5]配置系数（将领）'!T945,"")))</f>
        <v/>
      </c>
      <c r="V945" s="206">
        <f t="shared" ca="1" si="58"/>
        <v>1</v>
      </c>
      <c r="X945" s="208" t="str">
        <f ca="1">IF($H945="步将",'[3]配置系数（将领）'!W945,IF($H945="骑将",'[4]配置系数（将领）'!W945,IF($H945="弓将",'[5]配置系数（将领）'!W945,"")))</f>
        <v/>
      </c>
      <c r="Y945" s="208" t="str">
        <f ca="1">IF($H945="步将",'[3]配置系数（将领）'!X945,IF($H945="骑将",'[4]配置系数（将领）'!X945,IF($H945="弓将",'[5]配置系数（将领）'!X945,"")))</f>
        <v/>
      </c>
      <c r="Z945" s="208">
        <f>IF($H945="步将",'[3]配置系数（将领）'!Y945,IF($H945="骑将",'[4]配置系数（将领）'!Y945,IF($H945="弓将",'[5]配置系数（将领）'!Y945,"")))</f>
        <v>0</v>
      </c>
      <c r="AA945" s="208">
        <f>IF($H945="步将",'[3]配置系数（将领）'!Z945,IF($H945="骑将",'[4]配置系数（将领）'!Z945,IF($H945="弓将",'[5]配置系数（将领）'!Z945,"")))</f>
        <v>0</v>
      </c>
      <c r="AB945" s="208" t="str">
        <f ca="1">IF($H945="步将",'[3]配置系数（将领）'!AA945,IF($H945="骑将",'[4]配置系数（将领）'!AA945,IF($H945="弓将",'[5]配置系数（将领）'!AA945,"")))</f>
        <v/>
      </c>
      <c r="AC945" s="206">
        <f t="shared" ca="1" si="59"/>
        <v>1</v>
      </c>
    </row>
    <row r="946" spans="3:29" x14ac:dyDescent="0.15">
      <c r="C946" s="107">
        <v>938</v>
      </c>
      <c r="D946" s="69">
        <f>IFERROR(MATCH(C946,索引!J:J,0),D945)</f>
        <v>82</v>
      </c>
      <c r="E946" s="69">
        <f t="shared" si="56"/>
        <v>9</v>
      </c>
      <c r="F946" s="69">
        <f>INDEX(索引!$F:$F,D946,1)</f>
        <v>10075</v>
      </c>
      <c r="G946" s="69" t="str">
        <f>INDEX(索引!$E:$E,D946,1)</f>
        <v>小乔</v>
      </c>
      <c r="H946" s="69" t="str">
        <f>INDEX(索引!$G:$G,D946,1)</f>
        <v>弓将</v>
      </c>
      <c r="J946" s="208" t="str">
        <f ca="1">IF($H946="步将",'[3]配置系数（将领）'!I946,IF($H946="骑将",'[4]配置系数（将领）'!I946,IF($H946="弓将",'[5]配置系数（将领）'!I946,"")))</f>
        <v/>
      </c>
      <c r="K946" s="208" t="str">
        <f ca="1">IF($H946="步将",'[3]配置系数（将领）'!J946,IF($H946="骑将",'[4]配置系数（将领）'!J946,IF($H946="弓将",'[5]配置系数（将领）'!J946,"")))</f>
        <v/>
      </c>
      <c r="L946" s="208">
        <f>IF($H946="步将",'[3]配置系数（将领）'!K946,IF($H946="骑将",'[4]配置系数（将领）'!K946,IF($H946="弓将",'[5]配置系数（将领）'!K946,"")))</f>
        <v>0</v>
      </c>
      <c r="M946" s="208">
        <f>IF($H946="步将",'[3]配置系数（将领）'!L946,IF($H946="骑将",'[4]配置系数（将领）'!L946,IF($H946="弓将",'[5]配置系数（将领）'!L946,"")))</f>
        <v>0</v>
      </c>
      <c r="N946" s="208" t="str">
        <f ca="1">IF($H946="步将",'[3]配置系数（将领）'!M946,IF($H946="骑将",'[4]配置系数（将领）'!M946,IF($H946="弓将",'[5]配置系数（将领）'!M946,"")))</f>
        <v/>
      </c>
      <c r="O946" s="206">
        <f t="shared" ca="1" si="57"/>
        <v>1</v>
      </c>
      <c r="Q946" s="208" t="str">
        <f ca="1">IF($H946="步将",'[3]配置系数（将领）'!P946,IF($H946="骑将",'[4]配置系数（将领）'!P946,IF($H946="弓将",'[5]配置系数（将领）'!P946,"")))</f>
        <v/>
      </c>
      <c r="R946" s="208" t="str">
        <f ca="1">IF($H946="步将",'[3]配置系数（将领）'!Q946,IF($H946="骑将",'[4]配置系数（将领）'!Q946,IF($H946="弓将",'[5]配置系数（将领）'!Q946,"")))</f>
        <v/>
      </c>
      <c r="S946" s="208">
        <f>IF($H946="步将",'[3]配置系数（将领）'!R946,IF($H946="骑将",'[4]配置系数（将领）'!R946,IF($H946="弓将",'[5]配置系数（将领）'!R946,"")))</f>
        <v>0</v>
      </c>
      <c r="T946" s="208">
        <f>IF($H946="步将",'[3]配置系数（将领）'!S946,IF($H946="骑将",'[4]配置系数（将领）'!S946,IF($H946="弓将",'[5]配置系数（将领）'!S946,"")))</f>
        <v>0</v>
      </c>
      <c r="U946" s="208" t="str">
        <f ca="1">IF($H946="步将",'[3]配置系数（将领）'!T946,IF($H946="骑将",'[4]配置系数（将领）'!T946,IF($H946="弓将",'[5]配置系数（将领）'!T946,"")))</f>
        <v/>
      </c>
      <c r="V946" s="206">
        <f t="shared" ca="1" si="58"/>
        <v>1</v>
      </c>
      <c r="X946" s="208" t="str">
        <f ca="1">IF($H946="步将",'[3]配置系数（将领）'!W946,IF($H946="骑将",'[4]配置系数（将领）'!W946,IF($H946="弓将",'[5]配置系数（将领）'!W946,"")))</f>
        <v/>
      </c>
      <c r="Y946" s="208" t="str">
        <f ca="1">IF($H946="步将",'[3]配置系数（将领）'!X946,IF($H946="骑将",'[4]配置系数（将领）'!X946,IF($H946="弓将",'[5]配置系数（将领）'!X946,"")))</f>
        <v/>
      </c>
      <c r="Z946" s="208">
        <f>IF($H946="步将",'[3]配置系数（将领）'!Y946,IF($H946="骑将",'[4]配置系数（将领）'!Y946,IF($H946="弓将",'[5]配置系数（将领）'!Y946,"")))</f>
        <v>0</v>
      </c>
      <c r="AA946" s="208">
        <f>IF($H946="步将",'[3]配置系数（将领）'!Z946,IF($H946="骑将",'[4]配置系数（将领）'!Z946,IF($H946="弓将",'[5]配置系数（将领）'!Z946,"")))</f>
        <v>0</v>
      </c>
      <c r="AB946" s="208" t="str">
        <f ca="1">IF($H946="步将",'[3]配置系数（将领）'!AA946,IF($H946="骑将",'[4]配置系数（将领）'!AA946,IF($H946="弓将",'[5]配置系数（将领）'!AA946,"")))</f>
        <v/>
      </c>
      <c r="AC946" s="206">
        <f t="shared" ca="1" si="59"/>
        <v>1</v>
      </c>
    </row>
    <row r="947" spans="3:29" x14ac:dyDescent="0.15">
      <c r="C947" s="107">
        <v>939</v>
      </c>
      <c r="D947" s="69">
        <f>IFERROR(MATCH(C947,索引!J:J,0),D946)</f>
        <v>82</v>
      </c>
      <c r="E947" s="69">
        <f t="shared" si="56"/>
        <v>10</v>
      </c>
      <c r="F947" s="69">
        <f>INDEX(索引!$F:$F,D947,1)</f>
        <v>10075</v>
      </c>
      <c r="G947" s="69" t="str">
        <f>INDEX(索引!$E:$E,D947,1)</f>
        <v>小乔</v>
      </c>
      <c r="H947" s="69" t="str">
        <f>INDEX(索引!$G:$G,D947,1)</f>
        <v>弓将</v>
      </c>
      <c r="J947" s="208" t="str">
        <f ca="1">IF($H947="步将",'[3]配置系数（将领）'!I947,IF($H947="骑将",'[4]配置系数（将领）'!I947,IF($H947="弓将",'[5]配置系数（将领）'!I947,"")))</f>
        <v/>
      </c>
      <c r="K947" s="208" t="str">
        <f ca="1">IF($H947="步将",'[3]配置系数（将领）'!J947,IF($H947="骑将",'[4]配置系数（将领）'!J947,IF($H947="弓将",'[5]配置系数（将领）'!J947,"")))</f>
        <v/>
      </c>
      <c r="L947" s="208">
        <f>IF($H947="步将",'[3]配置系数（将领）'!K947,IF($H947="骑将",'[4]配置系数（将领）'!K947,IF($H947="弓将",'[5]配置系数（将领）'!K947,"")))</f>
        <v>0</v>
      </c>
      <c r="M947" s="208">
        <f>IF($H947="步将",'[3]配置系数（将领）'!L947,IF($H947="骑将",'[4]配置系数（将领）'!L947,IF($H947="弓将",'[5]配置系数（将领）'!L947,"")))</f>
        <v>0</v>
      </c>
      <c r="N947" s="208" t="str">
        <f ca="1">IF($H947="步将",'[3]配置系数（将领）'!M947,IF($H947="骑将",'[4]配置系数（将领）'!M947,IF($H947="弓将",'[5]配置系数（将领）'!M947,"")))</f>
        <v/>
      </c>
      <c r="O947" s="206">
        <f t="shared" ca="1" si="57"/>
        <v>1</v>
      </c>
      <c r="Q947" s="208" t="str">
        <f ca="1">IF($H947="步将",'[3]配置系数（将领）'!P947,IF($H947="骑将",'[4]配置系数（将领）'!P947,IF($H947="弓将",'[5]配置系数（将领）'!P947,"")))</f>
        <v/>
      </c>
      <c r="R947" s="208" t="str">
        <f ca="1">IF($H947="步将",'[3]配置系数（将领）'!Q947,IF($H947="骑将",'[4]配置系数（将领）'!Q947,IF($H947="弓将",'[5]配置系数（将领）'!Q947,"")))</f>
        <v/>
      </c>
      <c r="S947" s="208">
        <f>IF($H947="步将",'[3]配置系数（将领）'!R947,IF($H947="骑将",'[4]配置系数（将领）'!R947,IF($H947="弓将",'[5]配置系数（将领）'!R947,"")))</f>
        <v>0</v>
      </c>
      <c r="T947" s="208">
        <f>IF($H947="步将",'[3]配置系数（将领）'!S947,IF($H947="骑将",'[4]配置系数（将领）'!S947,IF($H947="弓将",'[5]配置系数（将领）'!S947,"")))</f>
        <v>0</v>
      </c>
      <c r="U947" s="208" t="str">
        <f ca="1">IF($H947="步将",'[3]配置系数（将领）'!T947,IF($H947="骑将",'[4]配置系数（将领）'!T947,IF($H947="弓将",'[5]配置系数（将领）'!T947,"")))</f>
        <v/>
      </c>
      <c r="V947" s="206">
        <f t="shared" ca="1" si="58"/>
        <v>1</v>
      </c>
      <c r="X947" s="208" t="str">
        <f ca="1">IF($H947="步将",'[3]配置系数（将领）'!W947,IF($H947="骑将",'[4]配置系数（将领）'!W947,IF($H947="弓将",'[5]配置系数（将领）'!W947,"")))</f>
        <v/>
      </c>
      <c r="Y947" s="208" t="str">
        <f ca="1">IF($H947="步将",'[3]配置系数（将领）'!X947,IF($H947="骑将",'[4]配置系数（将领）'!X947,IF($H947="弓将",'[5]配置系数（将领）'!X947,"")))</f>
        <v/>
      </c>
      <c r="Z947" s="208">
        <f>IF($H947="步将",'[3]配置系数（将领）'!Y947,IF($H947="骑将",'[4]配置系数（将领）'!Y947,IF($H947="弓将",'[5]配置系数（将领）'!Y947,"")))</f>
        <v>0</v>
      </c>
      <c r="AA947" s="208">
        <f>IF($H947="步将",'[3]配置系数（将领）'!Z947,IF($H947="骑将",'[4]配置系数（将领）'!Z947,IF($H947="弓将",'[5]配置系数（将领）'!Z947,"")))</f>
        <v>0</v>
      </c>
      <c r="AB947" s="208" t="str">
        <f ca="1">IF($H947="步将",'[3]配置系数（将领）'!AA947,IF($H947="骑将",'[4]配置系数（将领）'!AA947,IF($H947="弓将",'[5]配置系数（将领）'!AA947,"")))</f>
        <v/>
      </c>
      <c r="AC947" s="206">
        <f t="shared" ca="1" si="59"/>
        <v>1</v>
      </c>
    </row>
    <row r="948" spans="3:29" x14ac:dyDescent="0.15">
      <c r="C948" s="107">
        <v>940</v>
      </c>
      <c r="D948" s="69">
        <f>IFERROR(MATCH(C948,索引!J:J,0),D947)</f>
        <v>82</v>
      </c>
      <c r="E948" s="69">
        <f t="shared" si="56"/>
        <v>11</v>
      </c>
      <c r="F948" s="69">
        <f>INDEX(索引!$F:$F,D948,1)</f>
        <v>10075</v>
      </c>
      <c r="G948" s="69" t="str">
        <f>INDEX(索引!$E:$E,D948,1)</f>
        <v>小乔</v>
      </c>
      <c r="H948" s="69" t="str">
        <f>INDEX(索引!$G:$G,D948,1)</f>
        <v>弓将</v>
      </c>
      <c r="J948" s="208" t="str">
        <f ca="1">IF($H948="步将",'[3]配置系数（将领）'!I948,IF($H948="骑将",'[4]配置系数（将领）'!I948,IF($H948="弓将",'[5]配置系数（将领）'!I948,"")))</f>
        <v/>
      </c>
      <c r="K948" s="208" t="str">
        <f ca="1">IF($H948="步将",'[3]配置系数（将领）'!J948,IF($H948="骑将",'[4]配置系数（将领）'!J948,IF($H948="弓将",'[5]配置系数（将领）'!J948,"")))</f>
        <v/>
      </c>
      <c r="L948" s="208">
        <f>IF($H948="步将",'[3]配置系数（将领）'!K948,IF($H948="骑将",'[4]配置系数（将领）'!K948,IF($H948="弓将",'[5]配置系数（将领）'!K948,"")))</f>
        <v>0</v>
      </c>
      <c r="M948" s="208">
        <f>IF($H948="步将",'[3]配置系数（将领）'!L948,IF($H948="骑将",'[4]配置系数（将领）'!L948,IF($H948="弓将",'[5]配置系数（将领）'!L948,"")))</f>
        <v>0</v>
      </c>
      <c r="N948" s="208" t="str">
        <f ca="1">IF($H948="步将",'[3]配置系数（将领）'!M948,IF($H948="骑将",'[4]配置系数（将领）'!M948,IF($H948="弓将",'[5]配置系数（将领）'!M948,"")))</f>
        <v/>
      </c>
      <c r="O948" s="206">
        <f t="shared" ca="1" si="57"/>
        <v>1</v>
      </c>
      <c r="Q948" s="208" t="str">
        <f ca="1">IF($H948="步将",'[3]配置系数（将领）'!P948,IF($H948="骑将",'[4]配置系数（将领）'!P948,IF($H948="弓将",'[5]配置系数（将领）'!P948,"")))</f>
        <v/>
      </c>
      <c r="R948" s="208" t="str">
        <f ca="1">IF($H948="步将",'[3]配置系数（将领）'!Q948,IF($H948="骑将",'[4]配置系数（将领）'!Q948,IF($H948="弓将",'[5]配置系数（将领）'!Q948,"")))</f>
        <v/>
      </c>
      <c r="S948" s="208">
        <f>IF($H948="步将",'[3]配置系数（将领）'!R948,IF($H948="骑将",'[4]配置系数（将领）'!R948,IF($H948="弓将",'[5]配置系数（将领）'!R948,"")))</f>
        <v>0</v>
      </c>
      <c r="T948" s="208">
        <f>IF($H948="步将",'[3]配置系数（将领）'!S948,IF($H948="骑将",'[4]配置系数（将领）'!S948,IF($H948="弓将",'[5]配置系数（将领）'!S948,"")))</f>
        <v>0</v>
      </c>
      <c r="U948" s="208" t="str">
        <f ca="1">IF($H948="步将",'[3]配置系数（将领）'!T948,IF($H948="骑将",'[4]配置系数（将领）'!T948,IF($H948="弓将",'[5]配置系数（将领）'!T948,"")))</f>
        <v/>
      </c>
      <c r="V948" s="206">
        <f t="shared" ca="1" si="58"/>
        <v>1</v>
      </c>
      <c r="X948" s="208" t="str">
        <f ca="1">IF($H948="步将",'[3]配置系数（将领）'!W948,IF($H948="骑将",'[4]配置系数（将领）'!W948,IF($H948="弓将",'[5]配置系数（将领）'!W948,"")))</f>
        <v/>
      </c>
      <c r="Y948" s="208" t="str">
        <f ca="1">IF($H948="步将",'[3]配置系数（将领）'!X948,IF($H948="骑将",'[4]配置系数（将领）'!X948,IF($H948="弓将",'[5]配置系数（将领）'!X948,"")))</f>
        <v/>
      </c>
      <c r="Z948" s="208">
        <f>IF($H948="步将",'[3]配置系数（将领）'!Y948,IF($H948="骑将",'[4]配置系数（将领）'!Y948,IF($H948="弓将",'[5]配置系数（将领）'!Y948,"")))</f>
        <v>0</v>
      </c>
      <c r="AA948" s="208">
        <f>IF($H948="步将",'[3]配置系数（将领）'!Z948,IF($H948="骑将",'[4]配置系数（将领）'!Z948,IF($H948="弓将",'[5]配置系数（将领）'!Z948,"")))</f>
        <v>0</v>
      </c>
      <c r="AB948" s="208" t="str">
        <f ca="1">IF($H948="步将",'[3]配置系数（将领）'!AA948,IF($H948="骑将",'[4]配置系数（将领）'!AA948,IF($H948="弓将",'[5]配置系数（将领）'!AA948,"")))</f>
        <v/>
      </c>
      <c r="AC948" s="206">
        <f t="shared" ca="1" si="59"/>
        <v>1</v>
      </c>
    </row>
    <row r="949" spans="3:29" x14ac:dyDescent="0.15">
      <c r="C949" s="107">
        <v>941</v>
      </c>
      <c r="D949" s="69">
        <f>IFERROR(MATCH(C949,索引!J:J,0),D948)</f>
        <v>82</v>
      </c>
      <c r="E949" s="69">
        <f t="shared" si="56"/>
        <v>12</v>
      </c>
      <c r="F949" s="69">
        <f>INDEX(索引!$F:$F,D949,1)</f>
        <v>10075</v>
      </c>
      <c r="G949" s="69" t="str">
        <f>INDEX(索引!$E:$E,D949,1)</f>
        <v>小乔</v>
      </c>
      <c r="H949" s="69" t="str">
        <f>INDEX(索引!$G:$G,D949,1)</f>
        <v>弓将</v>
      </c>
      <c r="J949" s="208" t="str">
        <f ca="1">IF($H949="步将",'[3]配置系数（将领）'!I949,IF($H949="骑将",'[4]配置系数（将领）'!I949,IF($H949="弓将",'[5]配置系数（将领）'!I949,"")))</f>
        <v/>
      </c>
      <c r="K949" s="208" t="str">
        <f ca="1">IF($H949="步将",'[3]配置系数（将领）'!J949,IF($H949="骑将",'[4]配置系数（将领）'!J949,IF($H949="弓将",'[5]配置系数（将领）'!J949,"")))</f>
        <v/>
      </c>
      <c r="L949" s="208">
        <f>IF($H949="步将",'[3]配置系数（将领）'!K949,IF($H949="骑将",'[4]配置系数（将领）'!K949,IF($H949="弓将",'[5]配置系数（将领）'!K949,"")))</f>
        <v>0</v>
      </c>
      <c r="M949" s="208">
        <f>IF($H949="步将",'[3]配置系数（将领）'!L949,IF($H949="骑将",'[4]配置系数（将领）'!L949,IF($H949="弓将",'[5]配置系数（将领）'!L949,"")))</f>
        <v>0</v>
      </c>
      <c r="N949" s="208" t="str">
        <f ca="1">IF($H949="步将",'[3]配置系数（将领）'!M949,IF($H949="骑将",'[4]配置系数（将领）'!M949,IF($H949="弓将",'[5]配置系数（将领）'!M949,"")))</f>
        <v/>
      </c>
      <c r="O949" s="206">
        <f t="shared" ca="1" si="57"/>
        <v>1</v>
      </c>
      <c r="Q949" s="208" t="str">
        <f ca="1">IF($H949="步将",'[3]配置系数（将领）'!P949,IF($H949="骑将",'[4]配置系数（将领）'!P949,IF($H949="弓将",'[5]配置系数（将领）'!P949,"")))</f>
        <v/>
      </c>
      <c r="R949" s="208" t="str">
        <f ca="1">IF($H949="步将",'[3]配置系数（将领）'!Q949,IF($H949="骑将",'[4]配置系数（将领）'!Q949,IF($H949="弓将",'[5]配置系数（将领）'!Q949,"")))</f>
        <v/>
      </c>
      <c r="S949" s="208">
        <f>IF($H949="步将",'[3]配置系数（将领）'!R949,IF($H949="骑将",'[4]配置系数（将领）'!R949,IF($H949="弓将",'[5]配置系数（将领）'!R949,"")))</f>
        <v>0</v>
      </c>
      <c r="T949" s="208">
        <f>IF($H949="步将",'[3]配置系数（将领）'!S949,IF($H949="骑将",'[4]配置系数（将领）'!S949,IF($H949="弓将",'[5]配置系数（将领）'!S949,"")))</f>
        <v>0</v>
      </c>
      <c r="U949" s="208" t="str">
        <f ca="1">IF($H949="步将",'[3]配置系数（将领）'!T949,IF($H949="骑将",'[4]配置系数（将领）'!T949,IF($H949="弓将",'[5]配置系数（将领）'!T949,"")))</f>
        <v/>
      </c>
      <c r="V949" s="206">
        <f t="shared" ca="1" si="58"/>
        <v>1</v>
      </c>
      <c r="X949" s="208" t="str">
        <f ca="1">IF($H949="步将",'[3]配置系数（将领）'!W949,IF($H949="骑将",'[4]配置系数（将领）'!W949,IF($H949="弓将",'[5]配置系数（将领）'!W949,"")))</f>
        <v/>
      </c>
      <c r="Y949" s="208" t="str">
        <f ca="1">IF($H949="步将",'[3]配置系数（将领）'!X949,IF($H949="骑将",'[4]配置系数（将领）'!X949,IF($H949="弓将",'[5]配置系数（将领）'!X949,"")))</f>
        <v/>
      </c>
      <c r="Z949" s="208">
        <f>IF($H949="步将",'[3]配置系数（将领）'!Y949,IF($H949="骑将",'[4]配置系数（将领）'!Y949,IF($H949="弓将",'[5]配置系数（将领）'!Y949,"")))</f>
        <v>0</v>
      </c>
      <c r="AA949" s="208">
        <f>IF($H949="步将",'[3]配置系数（将领）'!Z949,IF($H949="骑将",'[4]配置系数（将领）'!Z949,IF($H949="弓将",'[5]配置系数（将领）'!Z949,"")))</f>
        <v>0</v>
      </c>
      <c r="AB949" s="208" t="str">
        <f ca="1">IF($H949="步将",'[3]配置系数（将领）'!AA949,IF($H949="骑将",'[4]配置系数（将领）'!AA949,IF($H949="弓将",'[5]配置系数（将领）'!AA949,"")))</f>
        <v/>
      </c>
      <c r="AC949" s="206">
        <f t="shared" ca="1" si="59"/>
        <v>1</v>
      </c>
    </row>
    <row r="950" spans="3:29" x14ac:dyDescent="0.15">
      <c r="C950" s="107">
        <v>942</v>
      </c>
      <c r="D950" s="69">
        <f>IFERROR(MATCH(C950,索引!J:J,0),D949)</f>
        <v>82</v>
      </c>
      <c r="E950" s="69">
        <f t="shared" si="56"/>
        <v>13</v>
      </c>
      <c r="F950" s="69">
        <f>INDEX(索引!$F:$F,D950,1)</f>
        <v>10075</v>
      </c>
      <c r="G950" s="69" t="str">
        <f>INDEX(索引!$E:$E,D950,1)</f>
        <v>小乔</v>
      </c>
      <c r="H950" s="69" t="str">
        <f>INDEX(索引!$G:$G,D950,1)</f>
        <v>弓将</v>
      </c>
      <c r="J950" s="208" t="str">
        <f ca="1">IF($H950="步将",'[3]配置系数（将领）'!I950,IF($H950="骑将",'[4]配置系数（将领）'!I950,IF($H950="弓将",'[5]配置系数（将领）'!I950,"")))</f>
        <v/>
      </c>
      <c r="K950" s="208" t="str">
        <f ca="1">IF($H950="步将",'[3]配置系数（将领）'!J950,IF($H950="骑将",'[4]配置系数（将领）'!J950,IF($H950="弓将",'[5]配置系数（将领）'!J950,"")))</f>
        <v/>
      </c>
      <c r="L950" s="208">
        <f>IF($H950="步将",'[3]配置系数（将领）'!K950,IF($H950="骑将",'[4]配置系数（将领）'!K950,IF($H950="弓将",'[5]配置系数（将领）'!K950,"")))</f>
        <v>0</v>
      </c>
      <c r="M950" s="208">
        <f>IF($H950="步将",'[3]配置系数（将领）'!L950,IF($H950="骑将",'[4]配置系数（将领）'!L950,IF($H950="弓将",'[5]配置系数（将领）'!L950,"")))</f>
        <v>0</v>
      </c>
      <c r="N950" s="208" t="str">
        <f ca="1">IF($H950="步将",'[3]配置系数（将领）'!M950,IF($H950="骑将",'[4]配置系数（将领）'!M950,IF($H950="弓将",'[5]配置系数（将领）'!M950,"")))</f>
        <v/>
      </c>
      <c r="O950" s="206">
        <f t="shared" ca="1" si="57"/>
        <v>1</v>
      </c>
      <c r="Q950" s="208" t="str">
        <f ca="1">IF($H950="步将",'[3]配置系数（将领）'!P950,IF($H950="骑将",'[4]配置系数（将领）'!P950,IF($H950="弓将",'[5]配置系数（将领）'!P950,"")))</f>
        <v/>
      </c>
      <c r="R950" s="208" t="str">
        <f ca="1">IF($H950="步将",'[3]配置系数（将领）'!Q950,IF($H950="骑将",'[4]配置系数（将领）'!Q950,IF($H950="弓将",'[5]配置系数（将领）'!Q950,"")))</f>
        <v/>
      </c>
      <c r="S950" s="208">
        <f>IF($H950="步将",'[3]配置系数（将领）'!R950,IF($H950="骑将",'[4]配置系数（将领）'!R950,IF($H950="弓将",'[5]配置系数（将领）'!R950,"")))</f>
        <v>0</v>
      </c>
      <c r="T950" s="208">
        <f>IF($H950="步将",'[3]配置系数（将领）'!S950,IF($H950="骑将",'[4]配置系数（将领）'!S950,IF($H950="弓将",'[5]配置系数（将领）'!S950,"")))</f>
        <v>0</v>
      </c>
      <c r="U950" s="208" t="str">
        <f ca="1">IF($H950="步将",'[3]配置系数（将领）'!T950,IF($H950="骑将",'[4]配置系数（将领）'!T950,IF($H950="弓将",'[5]配置系数（将领）'!T950,"")))</f>
        <v/>
      </c>
      <c r="V950" s="206">
        <f t="shared" ca="1" si="58"/>
        <v>1</v>
      </c>
      <c r="X950" s="208" t="str">
        <f ca="1">IF($H950="步将",'[3]配置系数（将领）'!W950,IF($H950="骑将",'[4]配置系数（将领）'!W950,IF($H950="弓将",'[5]配置系数（将领）'!W950,"")))</f>
        <v/>
      </c>
      <c r="Y950" s="208" t="str">
        <f ca="1">IF($H950="步将",'[3]配置系数（将领）'!X950,IF($H950="骑将",'[4]配置系数（将领）'!X950,IF($H950="弓将",'[5]配置系数（将领）'!X950,"")))</f>
        <v/>
      </c>
      <c r="Z950" s="208">
        <f>IF($H950="步将",'[3]配置系数（将领）'!Y950,IF($H950="骑将",'[4]配置系数（将领）'!Y950,IF($H950="弓将",'[5]配置系数（将领）'!Y950,"")))</f>
        <v>0</v>
      </c>
      <c r="AA950" s="208">
        <f>IF($H950="步将",'[3]配置系数（将领）'!Z950,IF($H950="骑将",'[4]配置系数（将领）'!Z950,IF($H950="弓将",'[5]配置系数（将领）'!Z950,"")))</f>
        <v>0</v>
      </c>
      <c r="AB950" s="208" t="str">
        <f ca="1">IF($H950="步将",'[3]配置系数（将领）'!AA950,IF($H950="骑将",'[4]配置系数（将领）'!AA950,IF($H950="弓将",'[5]配置系数（将领）'!AA950,"")))</f>
        <v/>
      </c>
      <c r="AC950" s="206">
        <f t="shared" ca="1" si="59"/>
        <v>1</v>
      </c>
    </row>
    <row r="951" spans="3:29" x14ac:dyDescent="0.15">
      <c r="C951" s="107">
        <v>943</v>
      </c>
      <c r="D951" s="69">
        <f>IFERROR(MATCH(C951,索引!J:J,0),D950)</f>
        <v>82</v>
      </c>
      <c r="E951" s="69">
        <f t="shared" si="56"/>
        <v>14</v>
      </c>
      <c r="F951" s="69">
        <f>INDEX(索引!$F:$F,D951,1)</f>
        <v>10075</v>
      </c>
      <c r="G951" s="69" t="str">
        <f>INDEX(索引!$E:$E,D951,1)</f>
        <v>小乔</v>
      </c>
      <c r="H951" s="69" t="str">
        <f>INDEX(索引!$G:$G,D951,1)</f>
        <v>弓将</v>
      </c>
      <c r="J951" s="208" t="str">
        <f ca="1">IF($H951="步将",'[3]配置系数（将领）'!I951,IF($H951="骑将",'[4]配置系数（将领）'!I951,IF($H951="弓将",'[5]配置系数（将领）'!I951,"")))</f>
        <v/>
      </c>
      <c r="K951" s="208" t="str">
        <f ca="1">IF($H951="步将",'[3]配置系数（将领）'!J951,IF($H951="骑将",'[4]配置系数（将领）'!J951,IF($H951="弓将",'[5]配置系数（将领）'!J951,"")))</f>
        <v/>
      </c>
      <c r="L951" s="208">
        <f>IF($H951="步将",'[3]配置系数（将领）'!K951,IF($H951="骑将",'[4]配置系数（将领）'!K951,IF($H951="弓将",'[5]配置系数（将领）'!K951,"")))</f>
        <v>0</v>
      </c>
      <c r="M951" s="208">
        <f>IF($H951="步将",'[3]配置系数（将领）'!L951,IF($H951="骑将",'[4]配置系数（将领）'!L951,IF($H951="弓将",'[5]配置系数（将领）'!L951,"")))</f>
        <v>0</v>
      </c>
      <c r="N951" s="208" t="str">
        <f ca="1">IF($H951="步将",'[3]配置系数（将领）'!M951,IF($H951="骑将",'[4]配置系数（将领）'!M951,IF($H951="弓将",'[5]配置系数（将领）'!M951,"")))</f>
        <v/>
      </c>
      <c r="O951" s="206">
        <f t="shared" ca="1" si="57"/>
        <v>1</v>
      </c>
      <c r="Q951" s="208" t="str">
        <f ca="1">IF($H951="步将",'[3]配置系数（将领）'!P951,IF($H951="骑将",'[4]配置系数（将领）'!P951,IF($H951="弓将",'[5]配置系数（将领）'!P951,"")))</f>
        <v/>
      </c>
      <c r="R951" s="208" t="str">
        <f ca="1">IF($H951="步将",'[3]配置系数（将领）'!Q951,IF($H951="骑将",'[4]配置系数（将领）'!Q951,IF($H951="弓将",'[5]配置系数（将领）'!Q951,"")))</f>
        <v/>
      </c>
      <c r="S951" s="208">
        <f>IF($H951="步将",'[3]配置系数（将领）'!R951,IF($H951="骑将",'[4]配置系数（将领）'!R951,IF($H951="弓将",'[5]配置系数（将领）'!R951,"")))</f>
        <v>0</v>
      </c>
      <c r="T951" s="208">
        <f>IF($H951="步将",'[3]配置系数（将领）'!S951,IF($H951="骑将",'[4]配置系数（将领）'!S951,IF($H951="弓将",'[5]配置系数（将领）'!S951,"")))</f>
        <v>0</v>
      </c>
      <c r="U951" s="208" t="str">
        <f ca="1">IF($H951="步将",'[3]配置系数（将领）'!T951,IF($H951="骑将",'[4]配置系数（将领）'!T951,IF($H951="弓将",'[5]配置系数（将领）'!T951,"")))</f>
        <v/>
      </c>
      <c r="V951" s="206">
        <f t="shared" ca="1" si="58"/>
        <v>1</v>
      </c>
      <c r="X951" s="208" t="str">
        <f ca="1">IF($H951="步将",'[3]配置系数（将领）'!W951,IF($H951="骑将",'[4]配置系数（将领）'!W951,IF($H951="弓将",'[5]配置系数（将领）'!W951,"")))</f>
        <v/>
      </c>
      <c r="Y951" s="208" t="str">
        <f ca="1">IF($H951="步将",'[3]配置系数（将领）'!X951,IF($H951="骑将",'[4]配置系数（将领）'!X951,IF($H951="弓将",'[5]配置系数（将领）'!X951,"")))</f>
        <v/>
      </c>
      <c r="Z951" s="208">
        <f>IF($H951="步将",'[3]配置系数（将领）'!Y951,IF($H951="骑将",'[4]配置系数（将领）'!Y951,IF($H951="弓将",'[5]配置系数（将领）'!Y951,"")))</f>
        <v>0</v>
      </c>
      <c r="AA951" s="208">
        <f>IF($H951="步将",'[3]配置系数（将领）'!Z951,IF($H951="骑将",'[4]配置系数（将领）'!Z951,IF($H951="弓将",'[5]配置系数（将领）'!Z951,"")))</f>
        <v>0</v>
      </c>
      <c r="AB951" s="208" t="str">
        <f ca="1">IF($H951="步将",'[3]配置系数（将领）'!AA951,IF($H951="骑将",'[4]配置系数（将领）'!AA951,IF($H951="弓将",'[5]配置系数（将领）'!AA951,"")))</f>
        <v/>
      </c>
      <c r="AC951" s="206">
        <f t="shared" ca="1" si="59"/>
        <v>1</v>
      </c>
    </row>
    <row r="952" spans="3:29" x14ac:dyDescent="0.15">
      <c r="C952" s="107">
        <v>944</v>
      </c>
      <c r="D952" s="69">
        <f>IFERROR(MATCH(C952,索引!J:J,0),D951)</f>
        <v>82</v>
      </c>
      <c r="E952" s="69">
        <f t="shared" si="56"/>
        <v>15</v>
      </c>
      <c r="F952" s="69">
        <f>INDEX(索引!$F:$F,D952,1)</f>
        <v>10075</v>
      </c>
      <c r="G952" s="69" t="str">
        <f>INDEX(索引!$E:$E,D952,1)</f>
        <v>小乔</v>
      </c>
      <c r="H952" s="69" t="str">
        <f>INDEX(索引!$G:$G,D952,1)</f>
        <v>弓将</v>
      </c>
      <c r="J952" s="208" t="str">
        <f ca="1">IF($H952="步将",'[3]配置系数（将领）'!I952,IF($H952="骑将",'[4]配置系数（将领）'!I952,IF($H952="弓将",'[5]配置系数（将领）'!I952,"")))</f>
        <v/>
      </c>
      <c r="K952" s="208" t="str">
        <f ca="1">IF($H952="步将",'[3]配置系数（将领）'!J952,IF($H952="骑将",'[4]配置系数（将领）'!J952,IF($H952="弓将",'[5]配置系数（将领）'!J952,"")))</f>
        <v/>
      </c>
      <c r="L952" s="208">
        <f>IF($H952="步将",'[3]配置系数（将领）'!K952,IF($H952="骑将",'[4]配置系数（将领）'!K952,IF($H952="弓将",'[5]配置系数（将领）'!K952,"")))</f>
        <v>0</v>
      </c>
      <c r="M952" s="208">
        <f>IF($H952="步将",'[3]配置系数（将领）'!L952,IF($H952="骑将",'[4]配置系数（将领）'!L952,IF($H952="弓将",'[5]配置系数（将领）'!L952,"")))</f>
        <v>0</v>
      </c>
      <c r="N952" s="208" t="str">
        <f ca="1">IF($H952="步将",'[3]配置系数（将领）'!M952,IF($H952="骑将",'[4]配置系数（将领）'!M952,IF($H952="弓将",'[5]配置系数（将领）'!M952,"")))</f>
        <v/>
      </c>
      <c r="O952" s="206">
        <f t="shared" ca="1" si="57"/>
        <v>1</v>
      </c>
      <c r="Q952" s="208" t="str">
        <f ca="1">IF($H952="步将",'[3]配置系数（将领）'!P952,IF($H952="骑将",'[4]配置系数（将领）'!P952,IF($H952="弓将",'[5]配置系数（将领）'!P952,"")))</f>
        <v/>
      </c>
      <c r="R952" s="208" t="str">
        <f ca="1">IF($H952="步将",'[3]配置系数（将领）'!Q952,IF($H952="骑将",'[4]配置系数（将领）'!Q952,IF($H952="弓将",'[5]配置系数（将领）'!Q952,"")))</f>
        <v/>
      </c>
      <c r="S952" s="208">
        <f>IF($H952="步将",'[3]配置系数（将领）'!R952,IF($H952="骑将",'[4]配置系数（将领）'!R952,IF($H952="弓将",'[5]配置系数（将领）'!R952,"")))</f>
        <v>0</v>
      </c>
      <c r="T952" s="208">
        <f>IF($H952="步将",'[3]配置系数（将领）'!S952,IF($H952="骑将",'[4]配置系数（将领）'!S952,IF($H952="弓将",'[5]配置系数（将领）'!S952,"")))</f>
        <v>0</v>
      </c>
      <c r="U952" s="208" t="str">
        <f ca="1">IF($H952="步将",'[3]配置系数（将领）'!T952,IF($H952="骑将",'[4]配置系数（将领）'!T952,IF($H952="弓将",'[5]配置系数（将领）'!T952,"")))</f>
        <v/>
      </c>
      <c r="V952" s="206">
        <f t="shared" ca="1" si="58"/>
        <v>1</v>
      </c>
      <c r="X952" s="208" t="str">
        <f ca="1">IF($H952="步将",'[3]配置系数（将领）'!W952,IF($H952="骑将",'[4]配置系数（将领）'!W952,IF($H952="弓将",'[5]配置系数（将领）'!W952,"")))</f>
        <v/>
      </c>
      <c r="Y952" s="208" t="str">
        <f ca="1">IF($H952="步将",'[3]配置系数（将领）'!X952,IF($H952="骑将",'[4]配置系数（将领）'!X952,IF($H952="弓将",'[5]配置系数（将领）'!X952,"")))</f>
        <v/>
      </c>
      <c r="Z952" s="208">
        <f>IF($H952="步将",'[3]配置系数（将领）'!Y952,IF($H952="骑将",'[4]配置系数（将领）'!Y952,IF($H952="弓将",'[5]配置系数（将领）'!Y952,"")))</f>
        <v>0</v>
      </c>
      <c r="AA952" s="208">
        <f>IF($H952="步将",'[3]配置系数（将领）'!Z952,IF($H952="骑将",'[4]配置系数（将领）'!Z952,IF($H952="弓将",'[5]配置系数（将领）'!Z952,"")))</f>
        <v>0</v>
      </c>
      <c r="AB952" s="208" t="str">
        <f ca="1">IF($H952="步将",'[3]配置系数（将领）'!AA952,IF($H952="骑将",'[4]配置系数（将领）'!AA952,IF($H952="弓将",'[5]配置系数（将领）'!AA952,"")))</f>
        <v/>
      </c>
      <c r="AC952" s="206">
        <f t="shared" ca="1" si="59"/>
        <v>1</v>
      </c>
    </row>
    <row r="953" spans="3:29" x14ac:dyDescent="0.15">
      <c r="C953" s="107">
        <v>945</v>
      </c>
      <c r="D953" s="69">
        <f>IFERROR(MATCH(C953,索引!J:J,0),D952)</f>
        <v>83</v>
      </c>
      <c r="E953" s="69">
        <f t="shared" si="56"/>
        <v>1</v>
      </c>
      <c r="F953" s="69">
        <f>INDEX(索引!$F:$F,D953,1)</f>
        <v>10076</v>
      </c>
      <c r="G953" s="69" t="str">
        <f>INDEX(索引!$E:$E,D953,1)</f>
        <v>马云禄</v>
      </c>
      <c r="H953" s="69" t="str">
        <f>INDEX(索引!$G:$G,D953,1)</f>
        <v>步将</v>
      </c>
      <c r="J953" s="208" t="str">
        <f ca="1">IF($H953="步将",'[3]配置系数（将领）'!I953,IF($H953="骑将",'[4]配置系数（将领）'!I953,IF($H953="弓将",'[5]配置系数（将领）'!I953,"")))</f>
        <v>1007600000101</v>
      </c>
      <c r="K953" s="208" t="str">
        <f ca="1">IF($H953="步将",'[3]配置系数（将领）'!J953,IF($H953="骑将",'[4]配置系数（将领）'!J953,IF($H953="弓将",'[5]配置系数（将领）'!J953,"")))</f>
        <v>普通攻击:对单体敌人造成{0}%的武力伤害</v>
      </c>
      <c r="L953" s="208">
        <f>IF($H953="步将",'[3]配置系数（将领）'!K953,IF($H953="骑将",'[4]配置系数（将领）'!K953,IF($H953="弓将",'[5]配置系数（将领）'!K953,"")))</f>
        <v>0</v>
      </c>
      <c r="M953" s="208">
        <f>IF($H953="步将",'[3]配置系数（将领）'!L953,IF($H953="骑将",'[4]配置系数（将领）'!L953,IF($H953="弓将",'[5]配置系数（将领）'!L953,"")))</f>
        <v>0</v>
      </c>
      <c r="N953" s="208" t="str">
        <f ca="1">IF($H953="步将",'[3]配置系数（将领）'!M953,IF($H953="骑将",'[4]配置系数（将领）'!M953,IF($H953="弓将",'[5]配置系数（将领）'!M953,"")))</f>
        <v>0.25+0.25+0.25+0.25+0.25+0.25+0.25+0.25+0.25+0.25+0.25+0.25+0.25+0.25+0.25+0.25+0.25</v>
      </c>
      <c r="O953" s="206">
        <f t="shared" ca="1" si="57"/>
        <v>100</v>
      </c>
      <c r="Q953" s="208" t="str">
        <f ca="1">IF($H953="步将",'[3]配置系数（将领）'!P953,IF($H953="骑将",'[4]配置系数（将领）'!P953,IF($H953="弓将",'[5]配置系数（将领）'!P953,"")))</f>
        <v/>
      </c>
      <c r="R953" s="208" t="str">
        <f ca="1">IF($H953="步将",'[3]配置系数（将领）'!Q953,IF($H953="骑将",'[4]配置系数（将领）'!Q953,IF($H953="弓将",'[5]配置系数（将领）'!Q953,"")))</f>
        <v/>
      </c>
      <c r="S953" s="208">
        <f>IF($H953="步将",'[3]配置系数（将领）'!R953,IF($H953="骑将",'[4]配置系数（将领）'!R953,IF($H953="弓将",'[5]配置系数（将领）'!R953,"")))</f>
        <v>0</v>
      </c>
      <c r="T953" s="208">
        <f>IF($H953="步将",'[3]配置系数（将领）'!S953,IF($H953="骑将",'[4]配置系数（将领）'!S953,IF($H953="弓将",'[5]配置系数（将领）'!S953,"")))</f>
        <v>0</v>
      </c>
      <c r="U953" s="208" t="str">
        <f ca="1">IF($H953="步将",'[3]配置系数（将领）'!T953,IF($H953="骑将",'[4]配置系数（将领）'!T953,IF($H953="弓将",'[5]配置系数（将领）'!T953,"")))</f>
        <v/>
      </c>
      <c r="V953" s="206">
        <f t="shared" ca="1" si="58"/>
        <v>1</v>
      </c>
      <c r="X953" s="208" t="str">
        <f ca="1">IF($H953="步将",'[3]配置系数（将领）'!W953,IF($H953="骑将",'[4]配置系数（将领）'!W953,IF($H953="弓将",'[5]配置系数（将领）'!W953,"")))</f>
        <v/>
      </c>
      <c r="Y953" s="208" t="str">
        <f ca="1">IF($H953="步将",'[3]配置系数（将领）'!X953,IF($H953="骑将",'[4]配置系数（将领）'!X953,IF($H953="弓将",'[5]配置系数（将领）'!X953,"")))</f>
        <v/>
      </c>
      <c r="Z953" s="208">
        <f>IF($H953="步将",'[3]配置系数（将领）'!Y953,IF($H953="骑将",'[4]配置系数（将领）'!Y953,IF($H953="弓将",'[5]配置系数（将领）'!Y953,"")))</f>
        <v>0</v>
      </c>
      <c r="AA953" s="208">
        <f>IF($H953="步将",'[3]配置系数（将领）'!Z953,IF($H953="骑将",'[4]配置系数（将领）'!Z953,IF($H953="弓将",'[5]配置系数（将领）'!Z953,"")))</f>
        <v>0</v>
      </c>
      <c r="AB953" s="208" t="str">
        <f ca="1">IF($H953="步将",'[3]配置系数（将领）'!AA953,IF($H953="骑将",'[4]配置系数（将领）'!AA953,IF($H953="弓将",'[5]配置系数（将领）'!AA953,"")))</f>
        <v/>
      </c>
      <c r="AC953" s="206">
        <f t="shared" ca="1" si="59"/>
        <v>1</v>
      </c>
    </row>
    <row r="954" spans="3:29" x14ac:dyDescent="0.15">
      <c r="C954" s="107">
        <v>946</v>
      </c>
      <c r="D954" s="69">
        <f>IFERROR(MATCH(C954,索引!J:J,0),D953)</f>
        <v>83</v>
      </c>
      <c r="E954" s="69">
        <f t="shared" si="56"/>
        <v>2</v>
      </c>
      <c r="F954" s="69">
        <f>INDEX(索引!$F:$F,D954,1)</f>
        <v>10076</v>
      </c>
      <c r="G954" s="69" t="str">
        <f>INDEX(索引!$E:$E,D954,1)</f>
        <v>马云禄</v>
      </c>
      <c r="H954" s="69" t="str">
        <f>INDEX(索引!$G:$G,D954,1)</f>
        <v>步将</v>
      </c>
      <c r="J954" s="208" t="str">
        <f ca="1">IF($H954="步将",'[3]配置系数（将领）'!I954,IF($H954="骑将",'[4]配置系数（将领）'!I954,IF($H954="弓将",'[5]配置系数（将领）'!I954,"")))</f>
        <v>1007600000201</v>
      </c>
      <c r="K954" s="208" t="str">
        <f ca="1">IF($H954="步将",'[3]配置系数（将领）'!J954,IF($H954="骑将",'[4]配置系数（将领）'!J954,IF($H954="弓将",'[5]配置系数（将领）'!J954,"")))</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L954" s="208">
        <f>IF($H954="步将",'[3]配置系数（将领）'!K954,IF($H954="骑将",'[4]配置系数（将领）'!K954,IF($H954="弓将",'[5]配置系数（将领）'!K954,"")))</f>
        <v>0</v>
      </c>
      <c r="M954" s="208">
        <f>IF($H954="步将",'[3]配置系数（将领）'!L954,IF($H954="骑将",'[4]配置系数（将领）'!L954,IF($H954="弓将",'[5]配置系数（将领）'!L954,"")))</f>
        <v>0</v>
      </c>
      <c r="N954" s="208" t="str">
        <f ca="1">IF($H954="步将",'[3]配置系数（将领）'!M954,IF($H954="骑将",'[4]配置系数（将领）'!M954,IF($H954="弓将",'[5]配置系数（将领）'!M954,"")))</f>
        <v>0.12+0.14+0.16+0.18+0.2+0.22+0.24+0.26+0.28+0.3+0.32+0.34+0.36+0.38+0.4+0.42+0.44</v>
      </c>
      <c r="O954" s="206">
        <f t="shared" ca="1" si="57"/>
        <v>100</v>
      </c>
      <c r="Q954" s="208" t="str">
        <f ca="1">IF($H954="步将",'[3]配置系数（将领）'!P954,IF($H954="骑将",'[4]配置系数（将领）'!P954,IF($H954="弓将",'[5]配置系数（将领）'!P954,"")))</f>
        <v>1007600000202</v>
      </c>
      <c r="R954" s="208" t="str">
        <f ca="1">IF($H954="步将",'[3]配置系数（将领）'!Q954,IF($H954="骑将",'[4]配置系数（将领）'!Q954,IF($H954="弓将",'[5]配置系数（将领）'!Q954,"")))</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S954" s="208">
        <f>IF($H954="步将",'[3]配置系数（将领）'!R954,IF($H954="骑将",'[4]配置系数（将领）'!R954,IF($H954="弓将",'[5]配置系数（将领）'!R954,"")))</f>
        <v>0</v>
      </c>
      <c r="T954" s="208">
        <f>IF($H954="步将",'[3]配置系数（将领）'!S954,IF($H954="骑将",'[4]配置系数（将领）'!S954,IF($H954="弓将",'[5]配置系数（将领）'!S954,"")))</f>
        <v>0</v>
      </c>
      <c r="U954" s="208" t="str">
        <f ca="1">IF($H954="步将",'[3]配置系数（将领）'!T954,IF($H954="骑将",'[4]配置系数（将领）'!T954,IF($H954="弓将",'[5]配置系数（将领）'!T954,"")))</f>
        <v>1.8+2.2+2.6+3+3.4+3.8+4.2+4.6+5+5.4+5.8+6.2+6.6+7+7.4+7.8+8.2</v>
      </c>
      <c r="V954" s="206">
        <f t="shared" ca="1" si="58"/>
        <v>1</v>
      </c>
      <c r="X954" s="208" t="str">
        <f ca="1">IF($H954="步将",'[3]配置系数（将领）'!W954,IF($H954="骑将",'[4]配置系数（将领）'!W954,IF($H954="弓将",'[5]配置系数（将领）'!W954,"")))</f>
        <v/>
      </c>
      <c r="Y954" s="208" t="str">
        <f ca="1">IF($H954="步将",'[3]配置系数（将领）'!X954,IF($H954="骑将",'[4]配置系数（将领）'!X954,IF($H954="弓将",'[5]配置系数（将领）'!X954,"")))</f>
        <v/>
      </c>
      <c r="Z954" s="208">
        <f>IF($H954="步将",'[3]配置系数（将领）'!Y954,IF($H954="骑将",'[4]配置系数（将领）'!Y954,IF($H954="弓将",'[5]配置系数（将领）'!Y954,"")))</f>
        <v>0</v>
      </c>
      <c r="AA954" s="208">
        <f>IF($H954="步将",'[3]配置系数（将领）'!Z954,IF($H954="骑将",'[4]配置系数（将领）'!Z954,IF($H954="弓将",'[5]配置系数（将领）'!Z954,"")))</f>
        <v>0</v>
      </c>
      <c r="AB954" s="208" t="str">
        <f ca="1">IF($H954="步将",'[3]配置系数（将领）'!AA954,IF($H954="骑将",'[4]配置系数（将领）'!AA954,IF($H954="弓将",'[5]配置系数（将领）'!AA954,"")))</f>
        <v/>
      </c>
      <c r="AC954" s="206">
        <f t="shared" ca="1" si="59"/>
        <v>1</v>
      </c>
    </row>
    <row r="955" spans="3:29" x14ac:dyDescent="0.15">
      <c r="C955" s="107">
        <v>947</v>
      </c>
      <c r="D955" s="69">
        <f>IFERROR(MATCH(C955,索引!J:J,0),D954)</f>
        <v>83</v>
      </c>
      <c r="E955" s="69">
        <f t="shared" si="56"/>
        <v>3</v>
      </c>
      <c r="F955" s="69">
        <f>INDEX(索引!$F:$F,D955,1)</f>
        <v>10076</v>
      </c>
      <c r="G955" s="69" t="str">
        <f>INDEX(索引!$E:$E,D955,1)</f>
        <v>马云禄</v>
      </c>
      <c r="H955" s="69" t="str">
        <f>INDEX(索引!$G:$G,D955,1)</f>
        <v>步将</v>
      </c>
      <c r="J955" s="208" t="str">
        <f ca="1">IF($H955="步将",'[3]配置系数（将领）'!I955,IF($H955="骑将",'[4]配置系数（将领）'!I955,IF($H955="弓将",'[5]配置系数（将领）'!I955,"")))</f>
        <v>1007600000203</v>
      </c>
      <c r="K955" s="208" t="str">
        <f ca="1">IF($H955="步将",'[3]配置系数（将领）'!J955,IF($H955="骑将",'[4]配置系数（将领）'!J955,IF($H955="弓将",'[5]配置系数（将领）'!J955,"")))</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L955" s="208">
        <f>IF($H955="步将",'[3]配置系数（将领）'!K955,IF($H955="骑将",'[4]配置系数（将领）'!K955,IF($H955="弓将",'[5]配置系数（将领）'!K955,"")))</f>
        <v>0</v>
      </c>
      <c r="M955" s="208">
        <f>IF($H955="步将",'[3]配置系数（将领）'!L955,IF($H955="骑将",'[4]配置系数（将领）'!L955,IF($H955="弓将",'[5]配置系数（将领）'!L955,"")))</f>
        <v>0</v>
      </c>
      <c r="N955" s="208" t="str">
        <f ca="1">IF($H955="步将",'[3]配置系数（将领）'!M955,IF($H955="骑将",'[4]配置系数（将领）'!M955,IF($H955="弓将",'[5]配置系数（将领）'!M955,"")))</f>
        <v>0++++++++++++++++</v>
      </c>
      <c r="O955" s="206">
        <f t="shared" ca="1" si="57"/>
        <v>1</v>
      </c>
      <c r="Q955" s="208" t="str">
        <f ca="1">IF($H955="步将",'[3]配置系数（将领）'!P955,IF($H955="骑将",'[4]配置系数（将领）'!P955,IF($H955="弓将",'[5]配置系数（将领）'!P955,"")))</f>
        <v/>
      </c>
      <c r="R955" s="208" t="str">
        <f ca="1">IF($H955="步将",'[3]配置系数（将领）'!Q955,IF($H955="骑将",'[4]配置系数（将领）'!Q955,IF($H955="弓将",'[5]配置系数（将领）'!Q955,"")))</f>
        <v/>
      </c>
      <c r="S955" s="208">
        <f>IF($H955="步将",'[3]配置系数（将领）'!R955,IF($H955="骑将",'[4]配置系数（将领）'!R955,IF($H955="弓将",'[5]配置系数（将领）'!R955,"")))</f>
        <v>0</v>
      </c>
      <c r="T955" s="208">
        <f>IF($H955="步将",'[3]配置系数（将领）'!S955,IF($H955="骑将",'[4]配置系数（将领）'!S955,IF($H955="弓将",'[5]配置系数（将领）'!S955,"")))</f>
        <v>0</v>
      </c>
      <c r="U955" s="208" t="str">
        <f ca="1">IF($H955="步将",'[3]配置系数（将领）'!T955,IF($H955="骑将",'[4]配置系数（将领）'!T955,IF($H955="弓将",'[5]配置系数（将领）'!T955,"")))</f>
        <v/>
      </c>
      <c r="V955" s="206">
        <f t="shared" ca="1" si="58"/>
        <v>1</v>
      </c>
      <c r="X955" s="208" t="str">
        <f ca="1">IF($H955="步将",'[3]配置系数（将领）'!W955,IF($H955="骑将",'[4]配置系数（将领）'!W955,IF($H955="弓将",'[5]配置系数（将领）'!W955,"")))</f>
        <v/>
      </c>
      <c r="Y955" s="208" t="str">
        <f ca="1">IF($H955="步将",'[3]配置系数（将领）'!X955,IF($H955="骑将",'[4]配置系数（将领）'!X955,IF($H955="弓将",'[5]配置系数（将领）'!X955,"")))</f>
        <v/>
      </c>
      <c r="Z955" s="208">
        <f>IF($H955="步将",'[3]配置系数（将领）'!Y955,IF($H955="骑将",'[4]配置系数（将领）'!Y955,IF($H955="弓将",'[5]配置系数（将领）'!Y955,"")))</f>
        <v>0</v>
      </c>
      <c r="AA955" s="208">
        <f>IF($H955="步将",'[3]配置系数（将领）'!Z955,IF($H955="骑将",'[4]配置系数（将领）'!Z955,IF($H955="弓将",'[5]配置系数（将领）'!Z955,"")))</f>
        <v>0</v>
      </c>
      <c r="AB955" s="208" t="str">
        <f ca="1">IF($H955="步将",'[3]配置系数（将领）'!AA955,IF($H955="骑将",'[4]配置系数（将领）'!AA955,IF($H955="弓将",'[5]配置系数（将领）'!AA955,"")))</f>
        <v/>
      </c>
      <c r="AC955" s="206">
        <f t="shared" ca="1" si="59"/>
        <v>1</v>
      </c>
    </row>
    <row r="956" spans="3:29" x14ac:dyDescent="0.15">
      <c r="C956" s="107">
        <v>948</v>
      </c>
      <c r="D956" s="69">
        <f>IFERROR(MATCH(C956,索引!J:J,0),D955)</f>
        <v>83</v>
      </c>
      <c r="E956" s="69">
        <f t="shared" si="56"/>
        <v>4</v>
      </c>
      <c r="F956" s="69">
        <f>INDEX(索引!$F:$F,D956,1)</f>
        <v>10076</v>
      </c>
      <c r="G956" s="69" t="str">
        <f>INDEX(索引!$E:$E,D956,1)</f>
        <v>马云禄</v>
      </c>
      <c r="H956" s="69" t="str">
        <f>INDEX(索引!$G:$G,D956,1)</f>
        <v>步将</v>
      </c>
      <c r="J956" s="208" t="str">
        <f ca="1">IF($H956="步将",'[3]配置系数（将领）'!I956,IF($H956="骑将",'[4]配置系数（将领）'!I956,IF($H956="弓将",'[5]配置系数（将领）'!I956,"")))</f>
        <v>1007600000204</v>
      </c>
      <c r="K956" s="208" t="str">
        <f ca="1">IF($H956="步将",'[3]配置系数（将领）'!J956,IF($H956="骑将",'[4]配置系数（将领）'!J956,IF($H956="弓将",'[5]配置系数（将领）'!J956,"")))</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L956" s="208">
        <f>IF($H956="步将",'[3]配置系数（将领）'!K956,IF($H956="骑将",'[4]配置系数（将领）'!K956,IF($H956="弓将",'[5]配置系数（将领）'!K956,"")))</f>
        <v>0</v>
      </c>
      <c r="M956" s="208">
        <f>IF($H956="步将",'[3]配置系数（将领）'!L956,IF($H956="骑将",'[4]配置系数（将领）'!L956,IF($H956="弓将",'[5]配置系数（将领）'!L956,"")))</f>
        <v>0</v>
      </c>
      <c r="N956" s="208" t="str">
        <f ca="1">IF($H956="步将",'[3]配置系数（将领）'!M956,IF($H956="骑将",'[4]配置系数（将领）'!M956,IF($H956="弓将",'[5]配置系数（将领）'!M956,"")))</f>
        <v>0++++++++++++++++</v>
      </c>
      <c r="O956" s="206">
        <f t="shared" ca="1" si="57"/>
        <v>1</v>
      </c>
      <c r="Q956" s="208" t="str">
        <f ca="1">IF($H956="步将",'[3]配置系数（将领）'!P956,IF($H956="骑将",'[4]配置系数（将领）'!P956,IF($H956="弓将",'[5]配置系数（将领）'!P956,"")))</f>
        <v/>
      </c>
      <c r="R956" s="208" t="str">
        <f ca="1">IF($H956="步将",'[3]配置系数（将领）'!Q956,IF($H956="骑将",'[4]配置系数（将领）'!Q956,IF($H956="弓将",'[5]配置系数（将领）'!Q956,"")))</f>
        <v/>
      </c>
      <c r="S956" s="208">
        <f>IF($H956="步将",'[3]配置系数（将领）'!R956,IF($H956="骑将",'[4]配置系数（将领）'!R956,IF($H956="弓将",'[5]配置系数（将领）'!R956,"")))</f>
        <v>0</v>
      </c>
      <c r="T956" s="208">
        <f>IF($H956="步将",'[3]配置系数（将领）'!S956,IF($H956="骑将",'[4]配置系数（将领）'!S956,IF($H956="弓将",'[5]配置系数（将领）'!S956,"")))</f>
        <v>0</v>
      </c>
      <c r="U956" s="208" t="str">
        <f ca="1">IF($H956="步将",'[3]配置系数（将领）'!T956,IF($H956="骑将",'[4]配置系数（将领）'!T956,IF($H956="弓将",'[5]配置系数（将领）'!T956,"")))</f>
        <v/>
      </c>
      <c r="V956" s="206">
        <f t="shared" ca="1" si="58"/>
        <v>1</v>
      </c>
      <c r="X956" s="208" t="str">
        <f ca="1">IF($H956="步将",'[3]配置系数（将领）'!W956,IF($H956="骑将",'[4]配置系数（将领）'!W956,IF($H956="弓将",'[5]配置系数（将领）'!W956,"")))</f>
        <v/>
      </c>
      <c r="Y956" s="208" t="str">
        <f ca="1">IF($H956="步将",'[3]配置系数（将领）'!X956,IF($H956="骑将",'[4]配置系数（将领）'!X956,IF($H956="弓将",'[5]配置系数（将领）'!X956,"")))</f>
        <v/>
      </c>
      <c r="Z956" s="208">
        <f>IF($H956="步将",'[3]配置系数（将领）'!Y956,IF($H956="骑将",'[4]配置系数（将领）'!Y956,IF($H956="弓将",'[5]配置系数（将领）'!Y956,"")))</f>
        <v>0</v>
      </c>
      <c r="AA956" s="208">
        <f>IF($H956="步将",'[3]配置系数（将领）'!Z956,IF($H956="骑将",'[4]配置系数（将领）'!Z956,IF($H956="弓将",'[5]配置系数（将领）'!Z956,"")))</f>
        <v>0</v>
      </c>
      <c r="AB956" s="208" t="str">
        <f ca="1">IF($H956="步将",'[3]配置系数（将领）'!AA956,IF($H956="骑将",'[4]配置系数（将领）'!AA956,IF($H956="弓将",'[5]配置系数（将领）'!AA956,"")))</f>
        <v/>
      </c>
      <c r="AC956" s="206">
        <f t="shared" ca="1" si="59"/>
        <v>1</v>
      </c>
    </row>
    <row r="957" spans="3:29" x14ac:dyDescent="0.15">
      <c r="C957" s="107">
        <v>949</v>
      </c>
      <c r="D957" s="69">
        <f>IFERROR(MATCH(C957,索引!J:J,0),D956)</f>
        <v>83</v>
      </c>
      <c r="E957" s="69">
        <f t="shared" si="56"/>
        <v>5</v>
      </c>
      <c r="F957" s="69">
        <f>INDEX(索引!$F:$F,D957,1)</f>
        <v>10076</v>
      </c>
      <c r="G957" s="69" t="str">
        <f>INDEX(索引!$E:$E,D957,1)</f>
        <v>马云禄</v>
      </c>
      <c r="H957" s="69" t="str">
        <f>INDEX(索引!$G:$G,D957,1)</f>
        <v>步将</v>
      </c>
      <c r="J957" s="208" t="str">
        <f ca="1">IF($H957="步将",'[3]配置系数（将领）'!I957,IF($H957="骑将",'[4]配置系数（将领）'!I957,IF($H957="弓将",'[5]配置系数（将领）'!I957,"")))</f>
        <v>1007600000301</v>
      </c>
      <c r="K957" s="208" t="str">
        <f ca="1">IF($H957="步将",'[3]配置系数（将领）'!J957,IF($H957="骑将",'[4]配置系数（将领）'!J957,IF($H957="弓将",'[5]配置系数（将领）'!J957,"")))</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L957" s="208">
        <f>IF($H957="步将",'[3]配置系数（将领）'!K957,IF($H957="骑将",'[4]配置系数（将领）'!K957,IF($H957="弓将",'[5]配置系数（将领）'!K957,"")))</f>
        <v>0</v>
      </c>
      <c r="M957" s="208">
        <f>IF($H957="步将",'[3]配置系数（将领）'!L957,IF($H957="骑将",'[4]配置系数（将领）'!L957,IF($H957="弓将",'[5]配置系数（将领）'!L957,"")))</f>
        <v>0</v>
      </c>
      <c r="N957" s="208" t="str">
        <f ca="1">IF($H957="步将",'[3]配置系数（将领）'!M957,IF($H957="骑将",'[4]配置系数（将领）'!M957,IF($H957="弓将",'[5]配置系数（将领）'!M957,"")))</f>
        <v>0.1+0.11+0.12+0.13+0.14+0.15+0.16+0.17+0.18+0.19+0.2+0.21+0.22+0.23+0.24+0.25+0.26</v>
      </c>
      <c r="O957" s="206">
        <f t="shared" ca="1" si="57"/>
        <v>100</v>
      </c>
      <c r="Q957" s="208" t="str">
        <f ca="1">IF($H957="步将",'[3]配置系数（将领）'!P957,IF($H957="骑将",'[4]配置系数（将领）'!P957,IF($H957="弓将",'[5]配置系数（将领）'!P957,"")))</f>
        <v>1007600000302</v>
      </c>
      <c r="R957" s="208" t="str">
        <f ca="1">IF($H957="步将",'[3]配置系数（将领）'!Q957,IF($H957="骑将",'[4]配置系数（将领）'!Q957,IF($H957="弓将",'[5]配置系数（将领）'!Q957,"")))</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S957" s="208">
        <f>IF($H957="步将",'[3]配置系数（将领）'!R957,IF($H957="骑将",'[4]配置系数（将领）'!R957,IF($H957="弓将",'[5]配置系数（将领）'!R957,"")))</f>
        <v>0</v>
      </c>
      <c r="T957" s="208">
        <f>IF($H957="步将",'[3]配置系数（将领）'!S957,IF($H957="骑将",'[4]配置系数（将领）'!S957,IF($H957="弓将",'[5]配置系数（将领）'!S957,"")))</f>
        <v>0</v>
      </c>
      <c r="U957" s="208" t="str">
        <f ca="1">IF($H957="步将",'[3]配置系数（将领）'!T957,IF($H957="骑将",'[4]配置系数（将领）'!T957,IF($H957="弓将",'[5]配置系数（将领）'!T957,"")))</f>
        <v>0.18+0.185+0.19+0.195+0.2+0.205+0.21+0.215+0.22+0.225+0.23+0.235+0.24+0.245+0.25+0.255+0.26</v>
      </c>
      <c r="V957" s="206">
        <f t="shared" ca="1" si="58"/>
        <v>100</v>
      </c>
      <c r="X957" s="208" t="str">
        <f ca="1">IF($H957="步将",'[3]配置系数（将领）'!W957,IF($H957="骑将",'[4]配置系数（将领）'!W957,IF($H957="弓将",'[5]配置系数（将领）'!W957,"")))</f>
        <v/>
      </c>
      <c r="Y957" s="208" t="str">
        <f ca="1">IF($H957="步将",'[3]配置系数（将领）'!X957,IF($H957="骑将",'[4]配置系数（将领）'!X957,IF($H957="弓将",'[5]配置系数（将领）'!X957,"")))</f>
        <v/>
      </c>
      <c r="Z957" s="208">
        <f>IF($H957="步将",'[3]配置系数（将领）'!Y957,IF($H957="骑将",'[4]配置系数（将领）'!Y957,IF($H957="弓将",'[5]配置系数（将领）'!Y957,"")))</f>
        <v>0</v>
      </c>
      <c r="AA957" s="208">
        <f>IF($H957="步将",'[3]配置系数（将领）'!Z957,IF($H957="骑将",'[4]配置系数（将领）'!Z957,IF($H957="弓将",'[5]配置系数（将领）'!Z957,"")))</f>
        <v>0</v>
      </c>
      <c r="AB957" s="208" t="str">
        <f ca="1">IF($H957="步将",'[3]配置系数（将领）'!AA957,IF($H957="骑将",'[4]配置系数（将领）'!AA957,IF($H957="弓将",'[5]配置系数（将领）'!AA957,"")))</f>
        <v/>
      </c>
      <c r="AC957" s="206">
        <f t="shared" ca="1" si="59"/>
        <v>1</v>
      </c>
    </row>
    <row r="958" spans="3:29" x14ac:dyDescent="0.15">
      <c r="C958" s="107">
        <v>950</v>
      </c>
      <c r="D958" s="69">
        <f>IFERROR(MATCH(C958,索引!J:J,0),D957)</f>
        <v>83</v>
      </c>
      <c r="E958" s="69">
        <f t="shared" si="56"/>
        <v>6</v>
      </c>
      <c r="F958" s="69">
        <f>INDEX(索引!$F:$F,D958,1)</f>
        <v>10076</v>
      </c>
      <c r="G958" s="69" t="str">
        <f>INDEX(索引!$E:$E,D958,1)</f>
        <v>马云禄</v>
      </c>
      <c r="H958" s="69" t="str">
        <f>INDEX(索引!$G:$G,D958,1)</f>
        <v>步将</v>
      </c>
      <c r="J958" s="208" t="str">
        <f ca="1">IF($H958="步将",'[3]配置系数（将领）'!I958,IF($H958="骑将",'[4]配置系数（将领）'!I958,IF($H958="弓将",'[5]配置系数（将领）'!I958,"")))</f>
        <v>1007600000303</v>
      </c>
      <c r="K958" s="208" t="str">
        <f ca="1">IF($H958="步将",'[3]配置系数（将领）'!J958,IF($H958="骑将",'[4]配置系数（将领）'!J958,IF($H958="弓将",'[5]配置系数（将领）'!J958,"")))</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L958" s="208">
        <f>IF($H958="步将",'[3]配置系数（将领）'!K958,IF($H958="骑将",'[4]配置系数（将领）'!K958,IF($H958="弓将",'[5]配置系数（将领）'!K958,"")))</f>
        <v>0</v>
      </c>
      <c r="M958" s="208">
        <f>IF($H958="步将",'[3]配置系数（将领）'!L958,IF($H958="骑将",'[4]配置系数（将领）'!L958,IF($H958="弓将",'[5]配置系数（将领）'!L958,"")))</f>
        <v>0</v>
      </c>
      <c r="N958" s="208" t="str">
        <f ca="1">IF($H958="步将",'[3]配置系数（将领）'!M958,IF($H958="骑将",'[4]配置系数（将领）'!M958,IF($H958="弓将",'[5]配置系数（将领）'!M958,"")))</f>
        <v>0++++++++++++++++</v>
      </c>
      <c r="O958" s="206">
        <f t="shared" ca="1" si="57"/>
        <v>1</v>
      </c>
      <c r="Q958" s="208" t="str">
        <f ca="1">IF($H958="步将",'[3]配置系数（将领）'!P958,IF($H958="骑将",'[4]配置系数（将领）'!P958,IF($H958="弓将",'[5]配置系数（将领）'!P958,"")))</f>
        <v/>
      </c>
      <c r="R958" s="208" t="str">
        <f ca="1">IF($H958="步将",'[3]配置系数（将领）'!Q958,IF($H958="骑将",'[4]配置系数（将领）'!Q958,IF($H958="弓将",'[5]配置系数（将领）'!Q958,"")))</f>
        <v/>
      </c>
      <c r="S958" s="208">
        <f>IF($H958="步将",'[3]配置系数（将领）'!R958,IF($H958="骑将",'[4]配置系数（将领）'!R958,IF($H958="弓将",'[5]配置系数（将领）'!R958,"")))</f>
        <v>0</v>
      </c>
      <c r="T958" s="208">
        <f>IF($H958="步将",'[3]配置系数（将领）'!S958,IF($H958="骑将",'[4]配置系数（将领）'!S958,IF($H958="弓将",'[5]配置系数（将领）'!S958,"")))</f>
        <v>0</v>
      </c>
      <c r="U958" s="208" t="str">
        <f ca="1">IF($H958="步将",'[3]配置系数（将领）'!T958,IF($H958="骑将",'[4]配置系数（将领）'!T958,IF($H958="弓将",'[5]配置系数（将领）'!T958,"")))</f>
        <v/>
      </c>
      <c r="V958" s="206">
        <f t="shared" ca="1" si="58"/>
        <v>1</v>
      </c>
      <c r="X958" s="208" t="str">
        <f ca="1">IF($H958="步将",'[3]配置系数（将领）'!W958,IF($H958="骑将",'[4]配置系数（将领）'!W958,IF($H958="弓将",'[5]配置系数（将领）'!W958,"")))</f>
        <v/>
      </c>
      <c r="Y958" s="208" t="str">
        <f ca="1">IF($H958="步将",'[3]配置系数（将领）'!X958,IF($H958="骑将",'[4]配置系数（将领）'!X958,IF($H958="弓将",'[5]配置系数（将领）'!X958,"")))</f>
        <v/>
      </c>
      <c r="Z958" s="208">
        <f>IF($H958="步将",'[3]配置系数（将领）'!Y958,IF($H958="骑将",'[4]配置系数（将领）'!Y958,IF($H958="弓将",'[5]配置系数（将领）'!Y958,"")))</f>
        <v>0</v>
      </c>
      <c r="AA958" s="208">
        <f>IF($H958="步将",'[3]配置系数（将领）'!Z958,IF($H958="骑将",'[4]配置系数（将领）'!Z958,IF($H958="弓将",'[5]配置系数（将领）'!Z958,"")))</f>
        <v>0</v>
      </c>
      <c r="AB958" s="208" t="str">
        <f ca="1">IF($H958="步将",'[3]配置系数（将领）'!AA958,IF($H958="骑将",'[4]配置系数（将领）'!AA958,IF($H958="弓将",'[5]配置系数（将领）'!AA958,"")))</f>
        <v/>
      </c>
      <c r="AC958" s="206">
        <f t="shared" ca="1" si="59"/>
        <v>1</v>
      </c>
    </row>
    <row r="959" spans="3:29" x14ac:dyDescent="0.15">
      <c r="C959" s="107">
        <v>951</v>
      </c>
      <c r="D959" s="69">
        <f>IFERROR(MATCH(C959,索引!J:J,0),D958)</f>
        <v>83</v>
      </c>
      <c r="E959" s="69">
        <f t="shared" si="56"/>
        <v>7</v>
      </c>
      <c r="F959" s="69">
        <f>INDEX(索引!$F:$F,D959,1)</f>
        <v>10076</v>
      </c>
      <c r="G959" s="69" t="str">
        <f>INDEX(索引!$E:$E,D959,1)</f>
        <v>马云禄</v>
      </c>
      <c r="H959" s="69" t="str">
        <f>INDEX(索引!$G:$G,D959,1)</f>
        <v>步将</v>
      </c>
      <c r="J959" s="208" t="str">
        <f ca="1">IF($H959="步将",'[3]配置系数（将领）'!I959,IF($H959="骑将",'[4]配置系数（将领）'!I959,IF($H959="弓将",'[5]配置系数（将领）'!I959,"")))</f>
        <v>1007600000304</v>
      </c>
      <c r="K959" s="208" t="str">
        <f ca="1">IF($H959="步将",'[3]配置系数（将领）'!J959,IF($H959="骑将",'[4]配置系数（将领）'!J959,IF($H959="弓将",'[5]配置系数（将领）'!J959,"")))</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L959" s="208">
        <f>IF($H959="步将",'[3]配置系数（将领）'!K959,IF($H959="骑将",'[4]配置系数（将领）'!K959,IF($H959="弓将",'[5]配置系数（将领）'!K959,"")))</f>
        <v>0</v>
      </c>
      <c r="M959" s="208">
        <f>IF($H959="步将",'[3]配置系数（将领）'!L959,IF($H959="骑将",'[4]配置系数（将领）'!L959,IF($H959="弓将",'[5]配置系数（将领）'!L959,"")))</f>
        <v>0</v>
      </c>
      <c r="N959" s="208" t="str">
        <f ca="1">IF($H959="步将",'[3]配置系数（将领）'!M959,IF($H959="骑将",'[4]配置系数（将领）'!M959,IF($H959="弓将",'[5]配置系数（将领）'!M959,"")))</f>
        <v>0++++++++++++++++</v>
      </c>
      <c r="O959" s="206">
        <f t="shared" ca="1" si="57"/>
        <v>1</v>
      </c>
      <c r="Q959" s="208" t="str">
        <f ca="1">IF($H959="步将",'[3]配置系数（将领）'!P959,IF($H959="骑将",'[4]配置系数（将领）'!P959,IF($H959="弓将",'[5]配置系数（将领）'!P959,"")))</f>
        <v/>
      </c>
      <c r="R959" s="208" t="str">
        <f ca="1">IF($H959="步将",'[3]配置系数（将领）'!Q959,IF($H959="骑将",'[4]配置系数（将领）'!Q959,IF($H959="弓将",'[5]配置系数（将领）'!Q959,"")))</f>
        <v/>
      </c>
      <c r="S959" s="208">
        <f>IF($H959="步将",'[3]配置系数（将领）'!R959,IF($H959="骑将",'[4]配置系数（将领）'!R959,IF($H959="弓将",'[5]配置系数（将领）'!R959,"")))</f>
        <v>0</v>
      </c>
      <c r="T959" s="208">
        <f>IF($H959="步将",'[3]配置系数（将领）'!S959,IF($H959="骑将",'[4]配置系数（将领）'!S959,IF($H959="弓将",'[5]配置系数（将领）'!S959,"")))</f>
        <v>0</v>
      </c>
      <c r="U959" s="208" t="str">
        <f ca="1">IF($H959="步将",'[3]配置系数（将领）'!T959,IF($H959="骑将",'[4]配置系数（将领）'!T959,IF($H959="弓将",'[5]配置系数（将领）'!T959,"")))</f>
        <v/>
      </c>
      <c r="V959" s="206">
        <f t="shared" ca="1" si="58"/>
        <v>1</v>
      </c>
      <c r="X959" s="208" t="str">
        <f ca="1">IF($H959="步将",'[3]配置系数（将领）'!W959,IF($H959="骑将",'[4]配置系数（将领）'!W959,IF($H959="弓将",'[5]配置系数（将领）'!W959,"")))</f>
        <v/>
      </c>
      <c r="Y959" s="208" t="str">
        <f ca="1">IF($H959="步将",'[3]配置系数（将领）'!X959,IF($H959="骑将",'[4]配置系数（将领）'!X959,IF($H959="弓将",'[5]配置系数（将领）'!X959,"")))</f>
        <v/>
      </c>
      <c r="Z959" s="208">
        <f>IF($H959="步将",'[3]配置系数（将领）'!Y959,IF($H959="骑将",'[4]配置系数（将领）'!Y959,IF($H959="弓将",'[5]配置系数（将领）'!Y959,"")))</f>
        <v>0</v>
      </c>
      <c r="AA959" s="208">
        <f>IF($H959="步将",'[3]配置系数（将领）'!Z959,IF($H959="骑将",'[4]配置系数（将领）'!Z959,IF($H959="弓将",'[5]配置系数（将领）'!Z959,"")))</f>
        <v>0</v>
      </c>
      <c r="AB959" s="208" t="str">
        <f ca="1">IF($H959="步将",'[3]配置系数（将领）'!AA959,IF($H959="骑将",'[4]配置系数（将领）'!AA959,IF($H959="弓将",'[5]配置系数（将领）'!AA959,"")))</f>
        <v/>
      </c>
      <c r="AC959" s="206">
        <f t="shared" ca="1" si="59"/>
        <v>1</v>
      </c>
    </row>
    <row r="960" spans="3:29" x14ac:dyDescent="0.15">
      <c r="C960" s="107">
        <v>952</v>
      </c>
      <c r="D960" s="69">
        <f>IFERROR(MATCH(C960,索引!J:J,0),D959)</f>
        <v>83</v>
      </c>
      <c r="E960" s="69">
        <f t="shared" si="56"/>
        <v>8</v>
      </c>
      <c r="F960" s="69">
        <f>INDEX(索引!$F:$F,D960,1)</f>
        <v>10076</v>
      </c>
      <c r="G960" s="69" t="str">
        <f>INDEX(索引!$E:$E,D960,1)</f>
        <v>马云禄</v>
      </c>
      <c r="H960" s="69" t="str">
        <f>INDEX(索引!$G:$G,D960,1)</f>
        <v>步将</v>
      </c>
      <c r="J960" s="208" t="str">
        <f ca="1">IF($H960="步将",'[3]配置系数（将领）'!I960,IF($H960="骑将",'[4]配置系数（将领）'!I960,IF($H960="弓将",'[5]配置系数（将领）'!I960,"")))</f>
        <v>1007600000401</v>
      </c>
      <c r="K960" s="208" t="str">
        <f ca="1">IF($H960="步将",'[3]配置系数（将领）'!J960,IF($H960="骑将",'[4]配置系数（将领）'!J960,IF($H960="弓将",'[5]配置系数（将领）'!J960,"")))</f>
        <v>被动技能2:优先攻击英雄单位，此单位开场时获得隐蔽效果，不会被选中攻击，持续40秒，如果再次期间进行普通攻击，则退出此效果，并且回复自身30点怒气。</v>
      </c>
      <c r="L960" s="208">
        <f>IF($H960="步将",'[3]配置系数（将领）'!K960,IF($H960="骑将",'[4]配置系数（将领）'!K960,IF($H960="弓将",'[5]配置系数（将领）'!K960,"")))</f>
        <v>0</v>
      </c>
      <c r="M960" s="208">
        <f>IF($H960="步将",'[3]配置系数（将领）'!L960,IF($H960="骑将",'[4]配置系数（将领）'!L960,IF($H960="弓将",'[5]配置系数（将领）'!L960,"")))</f>
        <v>0</v>
      </c>
      <c r="N960" s="208" t="str">
        <f ca="1">IF($H960="步将",'[3]配置系数（将领）'!M960,IF($H960="骑将",'[4]配置系数（将领）'!M960,IF($H960="弓将",'[5]配置系数（将领）'!M960,"")))</f>
        <v>30+30+30+30+30+30+30+30+30+30+30+30+30+30+30+30+30</v>
      </c>
      <c r="O960" s="206">
        <f t="shared" ca="1" si="57"/>
        <v>1</v>
      </c>
      <c r="Q960" s="208" t="str">
        <f ca="1">IF($H960="步将",'[3]配置系数（将领）'!P960,IF($H960="骑将",'[4]配置系数（将领）'!P960,IF($H960="弓将",'[5]配置系数（将领）'!P960,"")))</f>
        <v>1007600000402</v>
      </c>
      <c r="R960" s="208" t="str">
        <f ca="1">IF($H960="步将",'[3]配置系数（将领）'!Q960,IF($H960="骑将",'[4]配置系数（将领）'!Q960,IF($H960="弓将",'[5]配置系数（将领）'!Q960,"")))</f>
        <v>被动技能2:优先攻击英雄单位，此单位开场时获得隐蔽效果，不会被选中攻击，持续40秒，如果再次期间进行普通攻击，则退出此效果，并且回复自身30点怒气。</v>
      </c>
      <c r="S960" s="208">
        <f>IF($H960="步将",'[3]配置系数（将领）'!R960,IF($H960="骑将",'[4]配置系数（将领）'!R960,IF($H960="弓将",'[5]配置系数（将领）'!R960,"")))</f>
        <v>0</v>
      </c>
      <c r="T960" s="208">
        <f>IF($H960="步将",'[3]配置系数（将领）'!S960,IF($H960="骑将",'[4]配置系数（将领）'!S960,IF($H960="弓将",'[5]配置系数（将领）'!S960,"")))</f>
        <v>0</v>
      </c>
      <c r="U960" s="208" t="str">
        <f ca="1">IF($H960="步将",'[3]配置系数（将领）'!T960,IF($H960="骑将",'[4]配置系数（将领）'!T960,IF($H960="弓将",'[5]配置系数（将领）'!T960,"")))</f>
        <v>-0.1+-0.1+-0.1+-0.1+-0.1+-0.1+-0.1+-0.1+-0.1+-0.1+-0.1+-0.1+-0.1+-0.1+-0.1+-0.1+-0.1</v>
      </c>
      <c r="V960" s="206">
        <f t="shared" ca="1" si="58"/>
        <v>-1</v>
      </c>
      <c r="X960" s="208" t="str">
        <f ca="1">IF($H960="步将",'[3]配置系数（将领）'!W960,IF($H960="骑将",'[4]配置系数（将领）'!W960,IF($H960="弓将",'[5]配置系数（将领）'!W960,"")))</f>
        <v>1007600000403</v>
      </c>
      <c r="Y960" s="208" t="str">
        <f ca="1">IF($H960="步将",'[3]配置系数（将领）'!X960,IF($H960="骑将",'[4]配置系数（将领）'!X960,IF($H960="弓将",'[5]配置系数（将领）'!X960,"")))</f>
        <v>被动技能2:优先攻击英雄单位，此单位开场时获得隐蔽效果，不会被选中攻击，持续40秒，如果再次期间进行普通攻击，则退出此效果，并且回复自身30点怒气。</v>
      </c>
      <c r="Z960" s="208">
        <f>IF($H960="步将",'[3]配置系数（将领）'!Y960,IF($H960="骑将",'[4]配置系数（将领）'!Y960,IF($H960="弓将",'[5]配置系数（将领）'!Y960,"")))</f>
        <v>0</v>
      </c>
      <c r="AA960" s="208">
        <f>IF($H960="步将",'[3]配置系数（将领）'!Z960,IF($H960="骑将",'[4]配置系数（将领）'!Z960,IF($H960="弓将",'[5]配置系数（将领）'!Z960,"")))</f>
        <v>0</v>
      </c>
      <c r="AB960" s="208" t="str">
        <f ca="1">IF($H960="步将",'[3]配置系数（将领）'!AA960,IF($H960="骑将",'[4]配置系数（将领）'!AA960,IF($H960="弓将",'[5]配置系数（将领）'!AA960,"")))</f>
        <v>0.1+0.1+0.1+0.1+0.1+0.1+0.1+0.1+0.1+0.1+0.1+0.1+0.1+0.1+0.1+0.1+0.1</v>
      </c>
      <c r="AC960" s="206">
        <f t="shared" ca="1" si="59"/>
        <v>1</v>
      </c>
    </row>
    <row r="961" spans="3:29" x14ac:dyDescent="0.15">
      <c r="C961" s="107">
        <v>953</v>
      </c>
      <c r="D961" s="69">
        <f>IFERROR(MATCH(C961,索引!J:J,0),D960)</f>
        <v>83</v>
      </c>
      <c r="E961" s="69">
        <f t="shared" si="56"/>
        <v>9</v>
      </c>
      <c r="F961" s="69">
        <f>INDEX(索引!$F:$F,D961,1)</f>
        <v>10076</v>
      </c>
      <c r="G961" s="69" t="str">
        <f>INDEX(索引!$E:$E,D961,1)</f>
        <v>马云禄</v>
      </c>
      <c r="H961" s="69" t="str">
        <f>INDEX(索引!$G:$G,D961,1)</f>
        <v>步将</v>
      </c>
      <c r="J961" s="208" t="str">
        <f ca="1">IF($H961="步将",'[3]配置系数（将领）'!I961,IF($H961="骑将",'[4]配置系数（将领）'!I961,IF($H961="弓将",'[5]配置系数（将领）'!I961,"")))</f>
        <v>1007600000501</v>
      </c>
      <c r="K961" s="208" t="str">
        <f ca="1">IF($H961="步将",'[3]配置系数（将领）'!J961,IF($H961="骑将",'[4]配置系数（将领）'!J961,IF($H961="弓将",'[5]配置系数（将领）'!J961,"")))</f>
        <v>被动技能3:对武将伤害提升{0}%</v>
      </c>
      <c r="L961" s="208">
        <f>IF($H961="步将",'[3]配置系数（将领）'!K961,IF($H961="骑将",'[4]配置系数（将领）'!K961,IF($H961="弓将",'[5]配置系数（将领）'!K961,"")))</f>
        <v>0</v>
      </c>
      <c r="M961" s="208">
        <f>IF($H961="步将",'[3]配置系数（将领）'!L961,IF($H961="骑将",'[4]配置系数（将领）'!L961,IF($H961="弓将",'[5]配置系数（将领）'!L961,"")))</f>
        <v>0</v>
      </c>
      <c r="N961" s="208" t="str">
        <f ca="1">IF($H961="步将",'[3]配置系数（将领）'!M961,IF($H961="骑将",'[4]配置系数（将领）'!M961,IF($H961="弓将",'[5]配置系数（将领）'!M961,"")))</f>
        <v>0.2+0.2+0.2+0.2+0.2+0.2+0.2+0.2+0.2+0.2+0.2+0.2+0.2+0.2+0.2+0.2+0.2</v>
      </c>
      <c r="O961" s="206">
        <f t="shared" ca="1" si="57"/>
        <v>100</v>
      </c>
      <c r="Q961" s="208" t="str">
        <f ca="1">IF($H961="步将",'[3]配置系数（将领）'!P961,IF($H961="骑将",'[4]配置系数（将领）'!P961,IF($H961="弓将",'[5]配置系数（将领）'!P961,"")))</f>
        <v/>
      </c>
      <c r="R961" s="208" t="str">
        <f ca="1">IF($H961="步将",'[3]配置系数（将领）'!Q961,IF($H961="骑将",'[4]配置系数（将领）'!Q961,IF($H961="弓将",'[5]配置系数（将领）'!Q961,"")))</f>
        <v/>
      </c>
      <c r="S961" s="208">
        <f>IF($H961="步将",'[3]配置系数（将领）'!R961,IF($H961="骑将",'[4]配置系数（将领）'!R961,IF($H961="弓将",'[5]配置系数（将领）'!R961,"")))</f>
        <v>0</v>
      </c>
      <c r="T961" s="208">
        <f>IF($H961="步将",'[3]配置系数（将领）'!S961,IF($H961="骑将",'[4]配置系数（将领）'!S961,IF($H961="弓将",'[5]配置系数（将领）'!S961,"")))</f>
        <v>0</v>
      </c>
      <c r="U961" s="208" t="str">
        <f ca="1">IF($H961="步将",'[3]配置系数（将领）'!T961,IF($H961="骑将",'[4]配置系数（将领）'!T961,IF($H961="弓将",'[5]配置系数（将领）'!T961,"")))</f>
        <v/>
      </c>
      <c r="V961" s="206">
        <f t="shared" ca="1" si="58"/>
        <v>1</v>
      </c>
      <c r="X961" s="208" t="str">
        <f ca="1">IF($H961="步将",'[3]配置系数（将领）'!W961,IF($H961="骑将",'[4]配置系数（将领）'!W961,IF($H961="弓将",'[5]配置系数（将领）'!W961,"")))</f>
        <v/>
      </c>
      <c r="Y961" s="208" t="str">
        <f ca="1">IF($H961="步将",'[3]配置系数（将领）'!X961,IF($H961="骑将",'[4]配置系数（将领）'!X961,IF($H961="弓将",'[5]配置系数（将领）'!X961,"")))</f>
        <v/>
      </c>
      <c r="Z961" s="208">
        <f>IF($H961="步将",'[3]配置系数（将领）'!Y961,IF($H961="骑将",'[4]配置系数（将领）'!Y961,IF($H961="弓将",'[5]配置系数（将领）'!Y961,"")))</f>
        <v>0</v>
      </c>
      <c r="AA961" s="208">
        <f>IF($H961="步将",'[3]配置系数（将领）'!Z961,IF($H961="骑将",'[4]配置系数（将领）'!Z961,IF($H961="弓将",'[5]配置系数（将领）'!Z961,"")))</f>
        <v>0</v>
      </c>
      <c r="AB961" s="208" t="str">
        <f ca="1">IF($H961="步将",'[3]配置系数（将领）'!AA961,IF($H961="骑将",'[4]配置系数（将领）'!AA961,IF($H961="弓将",'[5]配置系数（将领）'!AA961,"")))</f>
        <v/>
      </c>
      <c r="AC961" s="206">
        <f t="shared" ca="1" si="59"/>
        <v>1</v>
      </c>
    </row>
    <row r="962" spans="3:29" x14ac:dyDescent="0.15">
      <c r="C962" s="107">
        <v>954</v>
      </c>
      <c r="D962" s="69">
        <f>IFERROR(MATCH(C962,索引!J:J,0),D961)</f>
        <v>83</v>
      </c>
      <c r="E962" s="69">
        <f t="shared" si="56"/>
        <v>10</v>
      </c>
      <c r="F962" s="69">
        <f>INDEX(索引!$F:$F,D962,1)</f>
        <v>10076</v>
      </c>
      <c r="G962" s="69" t="str">
        <f>INDEX(索引!$E:$E,D962,1)</f>
        <v>马云禄</v>
      </c>
      <c r="H962" s="69" t="str">
        <f>INDEX(索引!$G:$G,D962,1)</f>
        <v>步将</v>
      </c>
      <c r="J962" s="208" t="str">
        <f ca="1">IF($H962="步将",'[3]配置系数（将领）'!I962,IF($H962="骑将",'[4]配置系数（将领）'!I962,IF($H962="弓将",'[5]配置系数（将领）'!I962,"")))</f>
        <v/>
      </c>
      <c r="K962" s="208" t="str">
        <f ca="1">IF($H962="步将",'[3]配置系数（将领）'!J962,IF($H962="骑将",'[4]配置系数（将领）'!J962,IF($H962="弓将",'[5]配置系数（将领）'!J962,"")))</f>
        <v/>
      </c>
      <c r="L962" s="208">
        <f>IF($H962="步将",'[3]配置系数（将领）'!K962,IF($H962="骑将",'[4]配置系数（将领）'!K962,IF($H962="弓将",'[5]配置系数（将领）'!K962,"")))</f>
        <v>0</v>
      </c>
      <c r="M962" s="208">
        <f>IF($H962="步将",'[3]配置系数（将领）'!L962,IF($H962="骑将",'[4]配置系数（将领）'!L962,IF($H962="弓将",'[5]配置系数（将领）'!L962,"")))</f>
        <v>0</v>
      </c>
      <c r="N962" s="208" t="str">
        <f ca="1">IF($H962="步将",'[3]配置系数（将领）'!M962,IF($H962="骑将",'[4]配置系数（将领）'!M962,IF($H962="弓将",'[5]配置系数（将领）'!M962,"")))</f>
        <v/>
      </c>
      <c r="O962" s="206">
        <f t="shared" ca="1" si="57"/>
        <v>1</v>
      </c>
      <c r="Q962" s="208" t="str">
        <f ca="1">IF($H962="步将",'[3]配置系数（将领）'!P962,IF($H962="骑将",'[4]配置系数（将领）'!P962,IF($H962="弓将",'[5]配置系数（将领）'!P962,"")))</f>
        <v/>
      </c>
      <c r="R962" s="208" t="str">
        <f ca="1">IF($H962="步将",'[3]配置系数（将领）'!Q962,IF($H962="骑将",'[4]配置系数（将领）'!Q962,IF($H962="弓将",'[5]配置系数（将领）'!Q962,"")))</f>
        <v/>
      </c>
      <c r="S962" s="208">
        <f>IF($H962="步将",'[3]配置系数（将领）'!R962,IF($H962="骑将",'[4]配置系数（将领）'!R962,IF($H962="弓将",'[5]配置系数（将领）'!R962,"")))</f>
        <v>0</v>
      </c>
      <c r="T962" s="208">
        <f>IF($H962="步将",'[3]配置系数（将领）'!S962,IF($H962="骑将",'[4]配置系数（将领）'!S962,IF($H962="弓将",'[5]配置系数（将领）'!S962,"")))</f>
        <v>0</v>
      </c>
      <c r="U962" s="208" t="str">
        <f ca="1">IF($H962="步将",'[3]配置系数（将领）'!T962,IF($H962="骑将",'[4]配置系数（将领）'!T962,IF($H962="弓将",'[5]配置系数（将领）'!T962,"")))</f>
        <v/>
      </c>
      <c r="V962" s="206">
        <f t="shared" ca="1" si="58"/>
        <v>1</v>
      </c>
      <c r="X962" s="208" t="str">
        <f ca="1">IF($H962="步将",'[3]配置系数（将领）'!W962,IF($H962="骑将",'[4]配置系数（将领）'!W962,IF($H962="弓将",'[5]配置系数（将领）'!W962,"")))</f>
        <v/>
      </c>
      <c r="Y962" s="208" t="str">
        <f ca="1">IF($H962="步将",'[3]配置系数（将领）'!X962,IF($H962="骑将",'[4]配置系数（将领）'!X962,IF($H962="弓将",'[5]配置系数（将领）'!X962,"")))</f>
        <v/>
      </c>
      <c r="Z962" s="208">
        <f>IF($H962="步将",'[3]配置系数（将领）'!Y962,IF($H962="骑将",'[4]配置系数（将领）'!Y962,IF($H962="弓将",'[5]配置系数（将领）'!Y962,"")))</f>
        <v>0</v>
      </c>
      <c r="AA962" s="208">
        <f>IF($H962="步将",'[3]配置系数（将领）'!Z962,IF($H962="骑将",'[4]配置系数（将领）'!Z962,IF($H962="弓将",'[5]配置系数（将领）'!Z962,"")))</f>
        <v>0</v>
      </c>
      <c r="AB962" s="208" t="str">
        <f ca="1">IF($H962="步将",'[3]配置系数（将领）'!AA962,IF($H962="骑将",'[4]配置系数（将领）'!AA962,IF($H962="弓将",'[5]配置系数（将领）'!AA962,"")))</f>
        <v/>
      </c>
      <c r="AC962" s="206">
        <f t="shared" ca="1" si="59"/>
        <v>1</v>
      </c>
    </row>
    <row r="963" spans="3:29" x14ac:dyDescent="0.15">
      <c r="C963" s="107">
        <v>955</v>
      </c>
      <c r="D963" s="69">
        <f>IFERROR(MATCH(C963,索引!J:J,0),D962)</f>
        <v>83</v>
      </c>
      <c r="E963" s="69">
        <f t="shared" si="56"/>
        <v>11</v>
      </c>
      <c r="F963" s="69">
        <f>INDEX(索引!$F:$F,D963,1)</f>
        <v>10076</v>
      </c>
      <c r="G963" s="69" t="str">
        <f>INDEX(索引!$E:$E,D963,1)</f>
        <v>马云禄</v>
      </c>
      <c r="H963" s="69" t="str">
        <f>INDEX(索引!$G:$G,D963,1)</f>
        <v>步将</v>
      </c>
      <c r="J963" s="208" t="str">
        <f ca="1">IF($H963="步将",'[3]配置系数（将领）'!I963,IF($H963="骑将",'[4]配置系数（将领）'!I963,IF($H963="弓将",'[5]配置系数（将领）'!I963,"")))</f>
        <v/>
      </c>
      <c r="K963" s="208" t="str">
        <f ca="1">IF($H963="步将",'[3]配置系数（将领）'!J963,IF($H963="骑将",'[4]配置系数（将领）'!J963,IF($H963="弓将",'[5]配置系数（将领）'!J963,"")))</f>
        <v/>
      </c>
      <c r="L963" s="208">
        <f>IF($H963="步将",'[3]配置系数（将领）'!K963,IF($H963="骑将",'[4]配置系数（将领）'!K963,IF($H963="弓将",'[5]配置系数（将领）'!K963,"")))</f>
        <v>0</v>
      </c>
      <c r="M963" s="208">
        <f>IF($H963="步将",'[3]配置系数（将领）'!L963,IF($H963="骑将",'[4]配置系数（将领）'!L963,IF($H963="弓将",'[5]配置系数（将领）'!L963,"")))</f>
        <v>0</v>
      </c>
      <c r="N963" s="208" t="str">
        <f ca="1">IF($H963="步将",'[3]配置系数（将领）'!M963,IF($H963="骑将",'[4]配置系数（将领）'!M963,IF($H963="弓将",'[5]配置系数（将领）'!M963,"")))</f>
        <v/>
      </c>
      <c r="O963" s="206">
        <f t="shared" ca="1" si="57"/>
        <v>1</v>
      </c>
      <c r="Q963" s="208" t="str">
        <f ca="1">IF($H963="步将",'[3]配置系数（将领）'!P963,IF($H963="骑将",'[4]配置系数（将领）'!P963,IF($H963="弓将",'[5]配置系数（将领）'!P963,"")))</f>
        <v/>
      </c>
      <c r="R963" s="208" t="str">
        <f ca="1">IF($H963="步将",'[3]配置系数（将领）'!Q963,IF($H963="骑将",'[4]配置系数（将领）'!Q963,IF($H963="弓将",'[5]配置系数（将领）'!Q963,"")))</f>
        <v/>
      </c>
      <c r="S963" s="208">
        <f>IF($H963="步将",'[3]配置系数（将领）'!R963,IF($H963="骑将",'[4]配置系数（将领）'!R963,IF($H963="弓将",'[5]配置系数（将领）'!R963,"")))</f>
        <v>0</v>
      </c>
      <c r="T963" s="208">
        <f>IF($H963="步将",'[3]配置系数（将领）'!S963,IF($H963="骑将",'[4]配置系数（将领）'!S963,IF($H963="弓将",'[5]配置系数（将领）'!S963,"")))</f>
        <v>0</v>
      </c>
      <c r="U963" s="208" t="str">
        <f ca="1">IF($H963="步将",'[3]配置系数（将领）'!T963,IF($H963="骑将",'[4]配置系数（将领）'!T963,IF($H963="弓将",'[5]配置系数（将领）'!T963,"")))</f>
        <v/>
      </c>
      <c r="V963" s="206">
        <f t="shared" ca="1" si="58"/>
        <v>1</v>
      </c>
      <c r="X963" s="208" t="str">
        <f ca="1">IF($H963="步将",'[3]配置系数（将领）'!W963,IF($H963="骑将",'[4]配置系数（将领）'!W963,IF($H963="弓将",'[5]配置系数（将领）'!W963,"")))</f>
        <v/>
      </c>
      <c r="Y963" s="208" t="str">
        <f ca="1">IF($H963="步将",'[3]配置系数（将领）'!X963,IF($H963="骑将",'[4]配置系数（将领）'!X963,IF($H963="弓将",'[5]配置系数（将领）'!X963,"")))</f>
        <v/>
      </c>
      <c r="Z963" s="208">
        <f>IF($H963="步将",'[3]配置系数（将领）'!Y963,IF($H963="骑将",'[4]配置系数（将领）'!Y963,IF($H963="弓将",'[5]配置系数（将领）'!Y963,"")))</f>
        <v>0</v>
      </c>
      <c r="AA963" s="208">
        <f>IF($H963="步将",'[3]配置系数（将领）'!Z963,IF($H963="骑将",'[4]配置系数（将领）'!Z963,IF($H963="弓将",'[5]配置系数（将领）'!Z963,"")))</f>
        <v>0</v>
      </c>
      <c r="AB963" s="208" t="str">
        <f ca="1">IF($H963="步将",'[3]配置系数（将领）'!AA963,IF($H963="骑将",'[4]配置系数（将领）'!AA963,IF($H963="弓将",'[5]配置系数（将领）'!AA963,"")))</f>
        <v/>
      </c>
      <c r="AC963" s="206">
        <f t="shared" ca="1" si="59"/>
        <v>1</v>
      </c>
    </row>
    <row r="964" spans="3:29" x14ac:dyDescent="0.15">
      <c r="C964" s="107">
        <v>956</v>
      </c>
      <c r="D964" s="69">
        <f>IFERROR(MATCH(C964,索引!J:J,0),D963)</f>
        <v>83</v>
      </c>
      <c r="E964" s="69">
        <f t="shared" si="56"/>
        <v>12</v>
      </c>
      <c r="F964" s="69">
        <f>INDEX(索引!$F:$F,D964,1)</f>
        <v>10076</v>
      </c>
      <c r="G964" s="69" t="str">
        <f>INDEX(索引!$E:$E,D964,1)</f>
        <v>马云禄</v>
      </c>
      <c r="H964" s="69" t="str">
        <f>INDEX(索引!$G:$G,D964,1)</f>
        <v>步将</v>
      </c>
      <c r="J964" s="208" t="str">
        <f ca="1">IF($H964="步将",'[3]配置系数（将领）'!I964,IF($H964="骑将",'[4]配置系数（将领）'!I964,IF($H964="弓将",'[5]配置系数（将领）'!I964,"")))</f>
        <v/>
      </c>
      <c r="K964" s="208" t="str">
        <f ca="1">IF($H964="步将",'[3]配置系数（将领）'!J964,IF($H964="骑将",'[4]配置系数（将领）'!J964,IF($H964="弓将",'[5]配置系数（将领）'!J964,"")))</f>
        <v/>
      </c>
      <c r="L964" s="208">
        <f>IF($H964="步将",'[3]配置系数（将领）'!K964,IF($H964="骑将",'[4]配置系数（将领）'!K964,IF($H964="弓将",'[5]配置系数（将领）'!K964,"")))</f>
        <v>0</v>
      </c>
      <c r="M964" s="208">
        <f>IF($H964="步将",'[3]配置系数（将领）'!L964,IF($H964="骑将",'[4]配置系数（将领）'!L964,IF($H964="弓将",'[5]配置系数（将领）'!L964,"")))</f>
        <v>0</v>
      </c>
      <c r="N964" s="208" t="str">
        <f ca="1">IF($H964="步将",'[3]配置系数（将领）'!M964,IF($H964="骑将",'[4]配置系数（将领）'!M964,IF($H964="弓将",'[5]配置系数（将领）'!M964,"")))</f>
        <v/>
      </c>
      <c r="O964" s="206">
        <f t="shared" ca="1" si="57"/>
        <v>1</v>
      </c>
      <c r="Q964" s="208" t="str">
        <f ca="1">IF($H964="步将",'[3]配置系数（将领）'!P964,IF($H964="骑将",'[4]配置系数（将领）'!P964,IF($H964="弓将",'[5]配置系数（将领）'!P964,"")))</f>
        <v/>
      </c>
      <c r="R964" s="208" t="str">
        <f ca="1">IF($H964="步将",'[3]配置系数（将领）'!Q964,IF($H964="骑将",'[4]配置系数（将领）'!Q964,IF($H964="弓将",'[5]配置系数（将领）'!Q964,"")))</f>
        <v/>
      </c>
      <c r="S964" s="208">
        <f>IF($H964="步将",'[3]配置系数（将领）'!R964,IF($H964="骑将",'[4]配置系数（将领）'!R964,IF($H964="弓将",'[5]配置系数（将领）'!R964,"")))</f>
        <v>0</v>
      </c>
      <c r="T964" s="208">
        <f>IF($H964="步将",'[3]配置系数（将领）'!S964,IF($H964="骑将",'[4]配置系数（将领）'!S964,IF($H964="弓将",'[5]配置系数（将领）'!S964,"")))</f>
        <v>0</v>
      </c>
      <c r="U964" s="208" t="str">
        <f ca="1">IF($H964="步将",'[3]配置系数（将领）'!T964,IF($H964="骑将",'[4]配置系数（将领）'!T964,IF($H964="弓将",'[5]配置系数（将领）'!T964,"")))</f>
        <v/>
      </c>
      <c r="V964" s="206">
        <f t="shared" ca="1" si="58"/>
        <v>1</v>
      </c>
      <c r="X964" s="208" t="str">
        <f ca="1">IF($H964="步将",'[3]配置系数（将领）'!W964,IF($H964="骑将",'[4]配置系数（将领）'!W964,IF($H964="弓将",'[5]配置系数（将领）'!W964,"")))</f>
        <v/>
      </c>
      <c r="Y964" s="208" t="str">
        <f ca="1">IF($H964="步将",'[3]配置系数（将领）'!X964,IF($H964="骑将",'[4]配置系数（将领）'!X964,IF($H964="弓将",'[5]配置系数（将领）'!X964,"")))</f>
        <v/>
      </c>
      <c r="Z964" s="208">
        <f>IF($H964="步将",'[3]配置系数（将领）'!Y964,IF($H964="骑将",'[4]配置系数（将领）'!Y964,IF($H964="弓将",'[5]配置系数（将领）'!Y964,"")))</f>
        <v>0</v>
      </c>
      <c r="AA964" s="208">
        <f>IF($H964="步将",'[3]配置系数（将领）'!Z964,IF($H964="骑将",'[4]配置系数（将领）'!Z964,IF($H964="弓将",'[5]配置系数（将领）'!Z964,"")))</f>
        <v>0</v>
      </c>
      <c r="AB964" s="208" t="str">
        <f ca="1">IF($H964="步将",'[3]配置系数（将领）'!AA964,IF($H964="骑将",'[4]配置系数（将领）'!AA964,IF($H964="弓将",'[5]配置系数（将领）'!AA964,"")))</f>
        <v/>
      </c>
      <c r="AC964" s="206">
        <f t="shared" ca="1" si="59"/>
        <v>1</v>
      </c>
    </row>
    <row r="965" spans="3:29" x14ac:dyDescent="0.15">
      <c r="C965" s="107">
        <v>957</v>
      </c>
      <c r="D965" s="69">
        <f>IFERROR(MATCH(C965,索引!J:J,0),D964)</f>
        <v>83</v>
      </c>
      <c r="E965" s="69">
        <f t="shared" si="56"/>
        <v>13</v>
      </c>
      <c r="F965" s="69">
        <f>INDEX(索引!$F:$F,D965,1)</f>
        <v>10076</v>
      </c>
      <c r="G965" s="69" t="str">
        <f>INDEX(索引!$E:$E,D965,1)</f>
        <v>马云禄</v>
      </c>
      <c r="H965" s="69" t="str">
        <f>INDEX(索引!$G:$G,D965,1)</f>
        <v>步将</v>
      </c>
      <c r="J965" s="208" t="str">
        <f ca="1">IF($H965="步将",'[3]配置系数（将领）'!I965,IF($H965="骑将",'[4]配置系数（将领）'!I965,IF($H965="弓将",'[5]配置系数（将领）'!I965,"")))</f>
        <v/>
      </c>
      <c r="K965" s="208" t="str">
        <f ca="1">IF($H965="步将",'[3]配置系数（将领）'!J965,IF($H965="骑将",'[4]配置系数（将领）'!J965,IF($H965="弓将",'[5]配置系数（将领）'!J965,"")))</f>
        <v/>
      </c>
      <c r="L965" s="208">
        <f>IF($H965="步将",'[3]配置系数（将领）'!K965,IF($H965="骑将",'[4]配置系数（将领）'!K965,IF($H965="弓将",'[5]配置系数（将领）'!K965,"")))</f>
        <v>0</v>
      </c>
      <c r="M965" s="208">
        <f>IF($H965="步将",'[3]配置系数（将领）'!L965,IF($H965="骑将",'[4]配置系数（将领）'!L965,IF($H965="弓将",'[5]配置系数（将领）'!L965,"")))</f>
        <v>0</v>
      </c>
      <c r="N965" s="208" t="str">
        <f ca="1">IF($H965="步将",'[3]配置系数（将领）'!M965,IF($H965="骑将",'[4]配置系数（将领）'!M965,IF($H965="弓将",'[5]配置系数（将领）'!M965,"")))</f>
        <v/>
      </c>
      <c r="O965" s="206">
        <f t="shared" ca="1" si="57"/>
        <v>1</v>
      </c>
      <c r="Q965" s="208" t="str">
        <f ca="1">IF($H965="步将",'[3]配置系数（将领）'!P965,IF($H965="骑将",'[4]配置系数（将领）'!P965,IF($H965="弓将",'[5]配置系数（将领）'!P965,"")))</f>
        <v/>
      </c>
      <c r="R965" s="208" t="str">
        <f ca="1">IF($H965="步将",'[3]配置系数（将领）'!Q965,IF($H965="骑将",'[4]配置系数（将领）'!Q965,IF($H965="弓将",'[5]配置系数（将领）'!Q965,"")))</f>
        <v/>
      </c>
      <c r="S965" s="208">
        <f>IF($H965="步将",'[3]配置系数（将领）'!R965,IF($H965="骑将",'[4]配置系数（将领）'!R965,IF($H965="弓将",'[5]配置系数（将领）'!R965,"")))</f>
        <v>0</v>
      </c>
      <c r="T965" s="208">
        <f>IF($H965="步将",'[3]配置系数（将领）'!S965,IF($H965="骑将",'[4]配置系数（将领）'!S965,IF($H965="弓将",'[5]配置系数（将领）'!S965,"")))</f>
        <v>0</v>
      </c>
      <c r="U965" s="208" t="str">
        <f ca="1">IF($H965="步将",'[3]配置系数（将领）'!T965,IF($H965="骑将",'[4]配置系数（将领）'!T965,IF($H965="弓将",'[5]配置系数（将领）'!T965,"")))</f>
        <v/>
      </c>
      <c r="V965" s="206">
        <f t="shared" ca="1" si="58"/>
        <v>1</v>
      </c>
      <c r="X965" s="208" t="str">
        <f ca="1">IF($H965="步将",'[3]配置系数（将领）'!W965,IF($H965="骑将",'[4]配置系数（将领）'!W965,IF($H965="弓将",'[5]配置系数（将领）'!W965,"")))</f>
        <v/>
      </c>
      <c r="Y965" s="208" t="str">
        <f ca="1">IF($H965="步将",'[3]配置系数（将领）'!X965,IF($H965="骑将",'[4]配置系数（将领）'!X965,IF($H965="弓将",'[5]配置系数（将领）'!X965,"")))</f>
        <v/>
      </c>
      <c r="Z965" s="208">
        <f>IF($H965="步将",'[3]配置系数（将领）'!Y965,IF($H965="骑将",'[4]配置系数（将领）'!Y965,IF($H965="弓将",'[5]配置系数（将领）'!Y965,"")))</f>
        <v>0</v>
      </c>
      <c r="AA965" s="208">
        <f>IF($H965="步将",'[3]配置系数（将领）'!Z965,IF($H965="骑将",'[4]配置系数（将领）'!Z965,IF($H965="弓将",'[5]配置系数（将领）'!Z965,"")))</f>
        <v>0</v>
      </c>
      <c r="AB965" s="208" t="str">
        <f ca="1">IF($H965="步将",'[3]配置系数（将领）'!AA965,IF($H965="骑将",'[4]配置系数（将领）'!AA965,IF($H965="弓将",'[5]配置系数（将领）'!AA965,"")))</f>
        <v/>
      </c>
      <c r="AC965" s="206">
        <f t="shared" ca="1" si="59"/>
        <v>1</v>
      </c>
    </row>
    <row r="966" spans="3:29" x14ac:dyDescent="0.15">
      <c r="C966" s="107">
        <v>958</v>
      </c>
      <c r="D966" s="69">
        <f>IFERROR(MATCH(C966,索引!J:J,0),D965)</f>
        <v>83</v>
      </c>
      <c r="E966" s="69">
        <f t="shared" si="56"/>
        <v>14</v>
      </c>
      <c r="F966" s="69">
        <f>INDEX(索引!$F:$F,D966,1)</f>
        <v>10076</v>
      </c>
      <c r="G966" s="69" t="str">
        <f>INDEX(索引!$E:$E,D966,1)</f>
        <v>马云禄</v>
      </c>
      <c r="H966" s="69" t="str">
        <f>INDEX(索引!$G:$G,D966,1)</f>
        <v>步将</v>
      </c>
      <c r="J966" s="208" t="str">
        <f ca="1">IF($H966="步将",'[3]配置系数（将领）'!I966,IF($H966="骑将",'[4]配置系数（将领）'!I966,IF($H966="弓将",'[5]配置系数（将领）'!I966,"")))</f>
        <v/>
      </c>
      <c r="K966" s="208" t="str">
        <f ca="1">IF($H966="步将",'[3]配置系数（将领）'!J966,IF($H966="骑将",'[4]配置系数（将领）'!J966,IF($H966="弓将",'[5]配置系数（将领）'!J966,"")))</f>
        <v/>
      </c>
      <c r="L966" s="208">
        <f>IF($H966="步将",'[3]配置系数（将领）'!K966,IF($H966="骑将",'[4]配置系数（将领）'!K966,IF($H966="弓将",'[5]配置系数（将领）'!K966,"")))</f>
        <v>0</v>
      </c>
      <c r="M966" s="208">
        <f>IF($H966="步将",'[3]配置系数（将领）'!L966,IF($H966="骑将",'[4]配置系数（将领）'!L966,IF($H966="弓将",'[5]配置系数（将领）'!L966,"")))</f>
        <v>0</v>
      </c>
      <c r="N966" s="208" t="str">
        <f ca="1">IF($H966="步将",'[3]配置系数（将领）'!M966,IF($H966="骑将",'[4]配置系数（将领）'!M966,IF($H966="弓将",'[5]配置系数（将领）'!M966,"")))</f>
        <v/>
      </c>
      <c r="O966" s="206">
        <f t="shared" ca="1" si="57"/>
        <v>1</v>
      </c>
      <c r="Q966" s="208" t="str">
        <f ca="1">IF($H966="步将",'[3]配置系数（将领）'!P966,IF($H966="骑将",'[4]配置系数（将领）'!P966,IF($H966="弓将",'[5]配置系数（将领）'!P966,"")))</f>
        <v/>
      </c>
      <c r="R966" s="208" t="str">
        <f ca="1">IF($H966="步将",'[3]配置系数（将领）'!Q966,IF($H966="骑将",'[4]配置系数（将领）'!Q966,IF($H966="弓将",'[5]配置系数（将领）'!Q966,"")))</f>
        <v/>
      </c>
      <c r="S966" s="208">
        <f>IF($H966="步将",'[3]配置系数（将领）'!R966,IF($H966="骑将",'[4]配置系数（将领）'!R966,IF($H966="弓将",'[5]配置系数（将领）'!R966,"")))</f>
        <v>0</v>
      </c>
      <c r="T966" s="208">
        <f>IF($H966="步将",'[3]配置系数（将领）'!S966,IF($H966="骑将",'[4]配置系数（将领）'!S966,IF($H966="弓将",'[5]配置系数（将领）'!S966,"")))</f>
        <v>0</v>
      </c>
      <c r="U966" s="208" t="str">
        <f ca="1">IF($H966="步将",'[3]配置系数（将领）'!T966,IF($H966="骑将",'[4]配置系数（将领）'!T966,IF($H966="弓将",'[5]配置系数（将领）'!T966,"")))</f>
        <v/>
      </c>
      <c r="V966" s="206">
        <f t="shared" ca="1" si="58"/>
        <v>1</v>
      </c>
      <c r="X966" s="208" t="str">
        <f ca="1">IF($H966="步将",'[3]配置系数（将领）'!W966,IF($H966="骑将",'[4]配置系数（将领）'!W966,IF($H966="弓将",'[5]配置系数（将领）'!W966,"")))</f>
        <v/>
      </c>
      <c r="Y966" s="208" t="str">
        <f ca="1">IF($H966="步将",'[3]配置系数（将领）'!X966,IF($H966="骑将",'[4]配置系数（将领）'!X966,IF($H966="弓将",'[5]配置系数（将领）'!X966,"")))</f>
        <v/>
      </c>
      <c r="Z966" s="208">
        <f>IF($H966="步将",'[3]配置系数（将领）'!Y966,IF($H966="骑将",'[4]配置系数（将领）'!Y966,IF($H966="弓将",'[5]配置系数（将领）'!Y966,"")))</f>
        <v>0</v>
      </c>
      <c r="AA966" s="208">
        <f>IF($H966="步将",'[3]配置系数（将领）'!Z966,IF($H966="骑将",'[4]配置系数（将领）'!Z966,IF($H966="弓将",'[5]配置系数（将领）'!Z966,"")))</f>
        <v>0</v>
      </c>
      <c r="AB966" s="208" t="str">
        <f ca="1">IF($H966="步将",'[3]配置系数（将领）'!AA966,IF($H966="骑将",'[4]配置系数（将领）'!AA966,IF($H966="弓将",'[5]配置系数（将领）'!AA966,"")))</f>
        <v/>
      </c>
      <c r="AC966" s="206">
        <f t="shared" ca="1" si="59"/>
        <v>1</v>
      </c>
    </row>
    <row r="967" spans="3:29" x14ac:dyDescent="0.15">
      <c r="C967" s="107">
        <v>959</v>
      </c>
      <c r="D967" s="69">
        <f>IFERROR(MATCH(C967,索引!J:J,0),D966)</f>
        <v>83</v>
      </c>
      <c r="E967" s="69">
        <f t="shared" si="56"/>
        <v>15</v>
      </c>
      <c r="F967" s="69">
        <f>INDEX(索引!$F:$F,D967,1)</f>
        <v>10076</v>
      </c>
      <c r="G967" s="69" t="str">
        <f>INDEX(索引!$E:$E,D967,1)</f>
        <v>马云禄</v>
      </c>
      <c r="H967" s="69" t="str">
        <f>INDEX(索引!$G:$G,D967,1)</f>
        <v>步将</v>
      </c>
      <c r="J967" s="208" t="str">
        <f ca="1">IF($H967="步将",'[3]配置系数（将领）'!I967,IF($H967="骑将",'[4]配置系数（将领）'!I967,IF($H967="弓将",'[5]配置系数（将领）'!I967,"")))</f>
        <v/>
      </c>
      <c r="K967" s="208" t="str">
        <f ca="1">IF($H967="步将",'[3]配置系数（将领）'!J967,IF($H967="骑将",'[4]配置系数（将领）'!J967,IF($H967="弓将",'[5]配置系数（将领）'!J967,"")))</f>
        <v/>
      </c>
      <c r="L967" s="208">
        <f>IF($H967="步将",'[3]配置系数（将领）'!K967,IF($H967="骑将",'[4]配置系数（将领）'!K967,IF($H967="弓将",'[5]配置系数（将领）'!K967,"")))</f>
        <v>0</v>
      </c>
      <c r="M967" s="208">
        <f>IF($H967="步将",'[3]配置系数（将领）'!L967,IF($H967="骑将",'[4]配置系数（将领）'!L967,IF($H967="弓将",'[5]配置系数（将领）'!L967,"")))</f>
        <v>0</v>
      </c>
      <c r="N967" s="208" t="str">
        <f ca="1">IF($H967="步将",'[3]配置系数（将领）'!M967,IF($H967="骑将",'[4]配置系数（将领）'!M967,IF($H967="弓将",'[5]配置系数（将领）'!M967,"")))</f>
        <v/>
      </c>
      <c r="O967" s="206">
        <f t="shared" ca="1" si="57"/>
        <v>1</v>
      </c>
      <c r="Q967" s="208" t="str">
        <f ca="1">IF($H967="步将",'[3]配置系数（将领）'!P967,IF($H967="骑将",'[4]配置系数（将领）'!P967,IF($H967="弓将",'[5]配置系数（将领）'!P967,"")))</f>
        <v/>
      </c>
      <c r="R967" s="208" t="str">
        <f ca="1">IF($H967="步将",'[3]配置系数（将领）'!Q967,IF($H967="骑将",'[4]配置系数（将领）'!Q967,IF($H967="弓将",'[5]配置系数（将领）'!Q967,"")))</f>
        <v/>
      </c>
      <c r="S967" s="208">
        <f>IF($H967="步将",'[3]配置系数（将领）'!R967,IF($H967="骑将",'[4]配置系数（将领）'!R967,IF($H967="弓将",'[5]配置系数（将领）'!R967,"")))</f>
        <v>0</v>
      </c>
      <c r="T967" s="208">
        <f>IF($H967="步将",'[3]配置系数（将领）'!S967,IF($H967="骑将",'[4]配置系数（将领）'!S967,IF($H967="弓将",'[5]配置系数（将领）'!S967,"")))</f>
        <v>0</v>
      </c>
      <c r="U967" s="208" t="str">
        <f ca="1">IF($H967="步将",'[3]配置系数（将领）'!T967,IF($H967="骑将",'[4]配置系数（将领）'!T967,IF($H967="弓将",'[5]配置系数（将领）'!T967,"")))</f>
        <v/>
      </c>
      <c r="V967" s="206">
        <f t="shared" ca="1" si="58"/>
        <v>1</v>
      </c>
      <c r="X967" s="208" t="str">
        <f ca="1">IF($H967="步将",'[3]配置系数（将领）'!W967,IF($H967="骑将",'[4]配置系数（将领）'!W967,IF($H967="弓将",'[5]配置系数（将领）'!W967,"")))</f>
        <v/>
      </c>
      <c r="Y967" s="208" t="str">
        <f ca="1">IF($H967="步将",'[3]配置系数（将领）'!X967,IF($H967="骑将",'[4]配置系数（将领）'!X967,IF($H967="弓将",'[5]配置系数（将领）'!X967,"")))</f>
        <v/>
      </c>
      <c r="Z967" s="208">
        <f>IF($H967="步将",'[3]配置系数（将领）'!Y967,IF($H967="骑将",'[4]配置系数（将领）'!Y967,IF($H967="弓将",'[5]配置系数（将领）'!Y967,"")))</f>
        <v>0</v>
      </c>
      <c r="AA967" s="208">
        <f>IF($H967="步将",'[3]配置系数（将领）'!Z967,IF($H967="骑将",'[4]配置系数（将领）'!Z967,IF($H967="弓将",'[5]配置系数（将领）'!Z967,"")))</f>
        <v>0</v>
      </c>
      <c r="AB967" s="208" t="str">
        <f ca="1">IF($H967="步将",'[3]配置系数（将领）'!AA967,IF($H967="骑将",'[4]配置系数（将领）'!AA967,IF($H967="弓将",'[5]配置系数（将领）'!AA967,"")))</f>
        <v/>
      </c>
      <c r="AC967" s="206">
        <f t="shared" ca="1" si="59"/>
        <v>1</v>
      </c>
    </row>
    <row r="968" spans="3:29" x14ac:dyDescent="0.15">
      <c r="C968" s="107">
        <v>960</v>
      </c>
      <c r="D968" s="69">
        <f>IFERROR(MATCH(C968,索引!J:J,0),D967)</f>
        <v>84</v>
      </c>
      <c r="E968" s="69">
        <f t="shared" si="56"/>
        <v>1</v>
      </c>
      <c r="F968" s="69">
        <f>INDEX(索引!$F:$F,D968,1)</f>
        <v>10077</v>
      </c>
      <c r="G968" s="69" t="str">
        <f>INDEX(索引!$E:$E,D968,1)</f>
        <v>夏侯惇</v>
      </c>
      <c r="H968" s="69" t="str">
        <f>INDEX(索引!$G:$G,D968,1)</f>
        <v>弓将</v>
      </c>
      <c r="J968" s="208" t="str">
        <f ca="1">IF($H968="步将",'[3]配置系数（将领）'!I968,IF($H968="骑将",'[4]配置系数（将领）'!I968,IF($H968="弓将",'[5]配置系数（将领）'!I968,"")))</f>
        <v/>
      </c>
      <c r="K968" s="208" t="str">
        <f ca="1">IF($H968="步将",'[3]配置系数（将领）'!J968,IF($H968="骑将",'[4]配置系数（将领）'!J968,IF($H968="弓将",'[5]配置系数（将领）'!J968,"")))</f>
        <v/>
      </c>
      <c r="L968" s="208">
        <f>IF($H968="步将",'[3]配置系数（将领）'!K968,IF($H968="骑将",'[4]配置系数（将领）'!K968,IF($H968="弓将",'[5]配置系数（将领）'!K968,"")))</f>
        <v>0</v>
      </c>
      <c r="M968" s="208">
        <f>IF($H968="步将",'[3]配置系数（将领）'!L968,IF($H968="骑将",'[4]配置系数（将领）'!L968,IF($H968="弓将",'[5]配置系数（将领）'!L968,"")))</f>
        <v>0</v>
      </c>
      <c r="N968" s="208" t="str">
        <f ca="1">IF($H968="步将",'[3]配置系数（将领）'!M968,IF($H968="骑将",'[4]配置系数（将领）'!M968,IF($H968="弓将",'[5]配置系数（将领）'!M968,"")))</f>
        <v/>
      </c>
      <c r="O968" s="206">
        <f t="shared" ca="1" si="57"/>
        <v>1</v>
      </c>
      <c r="Q968" s="208" t="str">
        <f ca="1">IF($H968="步将",'[3]配置系数（将领）'!P968,IF($H968="骑将",'[4]配置系数（将领）'!P968,IF($H968="弓将",'[5]配置系数（将领）'!P968,"")))</f>
        <v/>
      </c>
      <c r="R968" s="208" t="str">
        <f ca="1">IF($H968="步将",'[3]配置系数（将领）'!Q968,IF($H968="骑将",'[4]配置系数（将领）'!Q968,IF($H968="弓将",'[5]配置系数（将领）'!Q968,"")))</f>
        <v/>
      </c>
      <c r="S968" s="208">
        <f>IF($H968="步将",'[3]配置系数（将领）'!R968,IF($H968="骑将",'[4]配置系数（将领）'!R968,IF($H968="弓将",'[5]配置系数（将领）'!R968,"")))</f>
        <v>0</v>
      </c>
      <c r="T968" s="208">
        <f>IF($H968="步将",'[3]配置系数（将领）'!S968,IF($H968="骑将",'[4]配置系数（将领）'!S968,IF($H968="弓将",'[5]配置系数（将领）'!S968,"")))</f>
        <v>0</v>
      </c>
      <c r="U968" s="208" t="str">
        <f ca="1">IF($H968="步将",'[3]配置系数（将领）'!T968,IF($H968="骑将",'[4]配置系数（将领）'!T968,IF($H968="弓将",'[5]配置系数（将领）'!T968,"")))</f>
        <v/>
      </c>
      <c r="V968" s="206">
        <f t="shared" ca="1" si="58"/>
        <v>1</v>
      </c>
      <c r="X968" s="208" t="str">
        <f ca="1">IF($H968="步将",'[3]配置系数（将领）'!W968,IF($H968="骑将",'[4]配置系数（将领）'!W968,IF($H968="弓将",'[5]配置系数（将领）'!W968,"")))</f>
        <v/>
      </c>
      <c r="Y968" s="208" t="str">
        <f ca="1">IF($H968="步将",'[3]配置系数（将领）'!X968,IF($H968="骑将",'[4]配置系数（将领）'!X968,IF($H968="弓将",'[5]配置系数（将领）'!X968,"")))</f>
        <v/>
      </c>
      <c r="Z968" s="208">
        <f>IF($H968="步将",'[3]配置系数（将领）'!Y968,IF($H968="骑将",'[4]配置系数（将领）'!Y968,IF($H968="弓将",'[5]配置系数（将领）'!Y968,"")))</f>
        <v>0</v>
      </c>
      <c r="AA968" s="208">
        <f>IF($H968="步将",'[3]配置系数（将领）'!Z968,IF($H968="骑将",'[4]配置系数（将领）'!Z968,IF($H968="弓将",'[5]配置系数（将领）'!Z968,"")))</f>
        <v>0</v>
      </c>
      <c r="AB968" s="208" t="str">
        <f ca="1">IF($H968="步将",'[3]配置系数（将领）'!AA968,IF($H968="骑将",'[4]配置系数（将领）'!AA968,IF($H968="弓将",'[5]配置系数（将领）'!AA968,"")))</f>
        <v/>
      </c>
      <c r="AC968" s="206">
        <f t="shared" ca="1" si="59"/>
        <v>1</v>
      </c>
    </row>
    <row r="969" spans="3:29" x14ac:dyDescent="0.15">
      <c r="C969" s="107">
        <v>961</v>
      </c>
      <c r="D969" s="69">
        <f>IFERROR(MATCH(C969,索引!J:J,0),D968)</f>
        <v>84</v>
      </c>
      <c r="E969" s="69">
        <f t="shared" ref="E969:E1032" si="60">MIN(IF(G969=G968,E968+1,1),15)</f>
        <v>2</v>
      </c>
      <c r="F969" s="69">
        <f>INDEX(索引!$F:$F,D969,1)</f>
        <v>10077</v>
      </c>
      <c r="G969" s="69" t="str">
        <f>INDEX(索引!$E:$E,D969,1)</f>
        <v>夏侯惇</v>
      </c>
      <c r="H969" s="69" t="str">
        <f>INDEX(索引!$G:$G,D969,1)</f>
        <v>弓将</v>
      </c>
      <c r="J969" s="208" t="str">
        <f ca="1">IF($H969="步将",'[3]配置系数（将领）'!I969,IF($H969="骑将",'[4]配置系数（将领）'!I969,IF($H969="弓将",'[5]配置系数（将领）'!I969,"")))</f>
        <v/>
      </c>
      <c r="K969" s="208" t="str">
        <f ca="1">IF($H969="步将",'[3]配置系数（将领）'!J969,IF($H969="骑将",'[4]配置系数（将领）'!J969,IF($H969="弓将",'[5]配置系数（将领）'!J969,"")))</f>
        <v/>
      </c>
      <c r="L969" s="208">
        <f>IF($H969="步将",'[3]配置系数（将领）'!K969,IF($H969="骑将",'[4]配置系数（将领）'!K969,IF($H969="弓将",'[5]配置系数（将领）'!K969,"")))</f>
        <v>0</v>
      </c>
      <c r="M969" s="208">
        <f>IF($H969="步将",'[3]配置系数（将领）'!L969,IF($H969="骑将",'[4]配置系数（将领）'!L969,IF($H969="弓将",'[5]配置系数（将领）'!L969,"")))</f>
        <v>0</v>
      </c>
      <c r="N969" s="208" t="str">
        <f ca="1">IF($H969="步将",'[3]配置系数（将领）'!M969,IF($H969="骑将",'[4]配置系数（将领）'!M969,IF($H969="弓将",'[5]配置系数（将领）'!M969,"")))</f>
        <v/>
      </c>
      <c r="O969" s="206">
        <f t="shared" ref="O969:O1032" ca="1" si="61">IFERROR(IF(RIGHT(J969,1)="4",IF(MID(K969,FIND("{3}",K969)+3,1)="%",100,1),IF(RIGHT(J969,1)="3",IF(MID(K969,FIND("{2}",K969)+3,1)="%",100,1),IF(RIGHT(J969,1)="2",IF(MID(K969,FIND("{1}",K969)+3,1)="%",100,1),IF(MID(K969,FIND("{0}",K969)+3,1)="%",100,1)))),1)*IFERROR(IF(LEFT(N969,FIND("+",N969)-1)+0&lt;0,-1,1),1)</f>
        <v>1</v>
      </c>
      <c r="Q969" s="208" t="str">
        <f ca="1">IF($H969="步将",'[3]配置系数（将领）'!P969,IF($H969="骑将",'[4]配置系数（将领）'!P969,IF($H969="弓将",'[5]配置系数（将领）'!P969,"")))</f>
        <v/>
      </c>
      <c r="R969" s="208" t="str">
        <f ca="1">IF($H969="步将",'[3]配置系数（将领）'!Q969,IF($H969="骑将",'[4]配置系数（将领）'!Q969,IF($H969="弓将",'[5]配置系数（将领）'!Q969,"")))</f>
        <v/>
      </c>
      <c r="S969" s="208">
        <f>IF($H969="步将",'[3]配置系数（将领）'!R969,IF($H969="骑将",'[4]配置系数（将领）'!R969,IF($H969="弓将",'[5]配置系数（将领）'!R969,"")))</f>
        <v>0</v>
      </c>
      <c r="T969" s="208">
        <f>IF($H969="步将",'[3]配置系数（将领）'!S969,IF($H969="骑将",'[4]配置系数（将领）'!S969,IF($H969="弓将",'[5]配置系数（将领）'!S969,"")))</f>
        <v>0</v>
      </c>
      <c r="U969" s="208" t="str">
        <f ca="1">IF($H969="步将",'[3]配置系数（将领）'!T969,IF($H969="骑将",'[4]配置系数（将领）'!T969,IF($H969="弓将",'[5]配置系数（将领）'!T969,"")))</f>
        <v/>
      </c>
      <c r="V969" s="206">
        <f t="shared" ref="V969:V1032" ca="1" si="62">IFERROR(IF(RIGHT(Q969,1)="4",IF(MID(R969,FIND("{3}",R969)+3,1)="%",100,1),IF(RIGHT(Q969,1)="3",IF(MID(R969,FIND("{2}",R969)+3,1)="%",100,1),IF(RIGHT(Q969,1)="2",IF(MID(R969,FIND("{1}",R969)+3,1)="%",100,1),IF(MID(R969,FIND("{0}",R969)+3,1)="%",100,1)))),1)*IFERROR(IF(LEFT(U969,FIND("+",U969)-1)+0&lt;0,-1,1),1)</f>
        <v>1</v>
      </c>
      <c r="X969" s="208" t="str">
        <f ca="1">IF($H969="步将",'[3]配置系数（将领）'!W969,IF($H969="骑将",'[4]配置系数（将领）'!W969,IF($H969="弓将",'[5]配置系数（将领）'!W969,"")))</f>
        <v/>
      </c>
      <c r="Y969" s="208" t="str">
        <f ca="1">IF($H969="步将",'[3]配置系数（将领）'!X969,IF($H969="骑将",'[4]配置系数（将领）'!X969,IF($H969="弓将",'[5]配置系数（将领）'!X969,"")))</f>
        <v/>
      </c>
      <c r="Z969" s="208">
        <f>IF($H969="步将",'[3]配置系数（将领）'!Y969,IF($H969="骑将",'[4]配置系数（将领）'!Y969,IF($H969="弓将",'[5]配置系数（将领）'!Y969,"")))</f>
        <v>0</v>
      </c>
      <c r="AA969" s="208">
        <f>IF($H969="步将",'[3]配置系数（将领）'!Z969,IF($H969="骑将",'[4]配置系数（将领）'!Z969,IF($H969="弓将",'[5]配置系数（将领）'!Z969,"")))</f>
        <v>0</v>
      </c>
      <c r="AB969" s="208" t="str">
        <f ca="1">IF($H969="步将",'[3]配置系数（将领）'!AA969,IF($H969="骑将",'[4]配置系数（将领）'!AA969,IF($H969="弓将",'[5]配置系数（将领）'!AA969,"")))</f>
        <v/>
      </c>
      <c r="AC969" s="206">
        <f t="shared" ref="AC969:AC1032" ca="1" si="63">IFERROR(IF(RIGHT(X969,1)="4",IF(MID(Y969,FIND("{3}",Y969)+3,1)="%",100,1),IF(RIGHT(X969,1)="3",IF(MID(Y969,FIND("{2}",Y969)+3,1)="%",100,1),IF(RIGHT(X969,1)="2",IF(MID(Y969,FIND("{1}",Y969)+3,1)="%",100,1),IF(MID(Y969,FIND("{0}",Y969)+3,1)="%",100,1)))),1)*IFERROR(IF(LEFT(AB969,FIND("+",AB969)-1)+0&lt;0,-1,1),1)</f>
        <v>1</v>
      </c>
    </row>
    <row r="970" spans="3:29" x14ac:dyDescent="0.15">
      <c r="C970" s="107">
        <v>962</v>
      </c>
      <c r="D970" s="69">
        <f>IFERROR(MATCH(C970,索引!J:J,0),D969)</f>
        <v>84</v>
      </c>
      <c r="E970" s="69">
        <f t="shared" si="60"/>
        <v>3</v>
      </c>
      <c r="F970" s="69">
        <f>INDEX(索引!$F:$F,D970,1)</f>
        <v>10077</v>
      </c>
      <c r="G970" s="69" t="str">
        <f>INDEX(索引!$E:$E,D970,1)</f>
        <v>夏侯惇</v>
      </c>
      <c r="H970" s="69" t="str">
        <f>INDEX(索引!$G:$G,D970,1)</f>
        <v>弓将</v>
      </c>
      <c r="J970" s="208" t="str">
        <f ca="1">IF($H970="步将",'[3]配置系数（将领）'!I970,IF($H970="骑将",'[4]配置系数（将领）'!I970,IF($H970="弓将",'[5]配置系数（将领）'!I970,"")))</f>
        <v/>
      </c>
      <c r="K970" s="208" t="str">
        <f ca="1">IF($H970="步将",'[3]配置系数（将领）'!J970,IF($H970="骑将",'[4]配置系数（将领）'!J970,IF($H970="弓将",'[5]配置系数（将领）'!J970,"")))</f>
        <v/>
      </c>
      <c r="L970" s="208">
        <f>IF($H970="步将",'[3]配置系数（将领）'!K970,IF($H970="骑将",'[4]配置系数（将领）'!K970,IF($H970="弓将",'[5]配置系数（将领）'!K970,"")))</f>
        <v>0</v>
      </c>
      <c r="M970" s="208">
        <f>IF($H970="步将",'[3]配置系数（将领）'!L970,IF($H970="骑将",'[4]配置系数（将领）'!L970,IF($H970="弓将",'[5]配置系数（将领）'!L970,"")))</f>
        <v>0</v>
      </c>
      <c r="N970" s="208" t="str">
        <f ca="1">IF($H970="步将",'[3]配置系数（将领）'!M970,IF($H970="骑将",'[4]配置系数（将领）'!M970,IF($H970="弓将",'[5]配置系数（将领）'!M970,"")))</f>
        <v/>
      </c>
      <c r="O970" s="206">
        <f t="shared" ca="1" si="61"/>
        <v>1</v>
      </c>
      <c r="Q970" s="208" t="str">
        <f ca="1">IF($H970="步将",'[3]配置系数（将领）'!P970,IF($H970="骑将",'[4]配置系数（将领）'!P970,IF($H970="弓将",'[5]配置系数（将领）'!P970,"")))</f>
        <v/>
      </c>
      <c r="R970" s="208" t="str">
        <f ca="1">IF($H970="步将",'[3]配置系数（将领）'!Q970,IF($H970="骑将",'[4]配置系数（将领）'!Q970,IF($H970="弓将",'[5]配置系数（将领）'!Q970,"")))</f>
        <v/>
      </c>
      <c r="S970" s="208">
        <f>IF($H970="步将",'[3]配置系数（将领）'!R970,IF($H970="骑将",'[4]配置系数（将领）'!R970,IF($H970="弓将",'[5]配置系数（将领）'!R970,"")))</f>
        <v>0</v>
      </c>
      <c r="T970" s="208">
        <f>IF($H970="步将",'[3]配置系数（将领）'!S970,IF($H970="骑将",'[4]配置系数（将领）'!S970,IF($H970="弓将",'[5]配置系数（将领）'!S970,"")))</f>
        <v>0</v>
      </c>
      <c r="U970" s="208" t="str">
        <f ca="1">IF($H970="步将",'[3]配置系数（将领）'!T970,IF($H970="骑将",'[4]配置系数（将领）'!T970,IF($H970="弓将",'[5]配置系数（将领）'!T970,"")))</f>
        <v/>
      </c>
      <c r="V970" s="206">
        <f t="shared" ca="1" si="62"/>
        <v>1</v>
      </c>
      <c r="X970" s="208" t="str">
        <f ca="1">IF($H970="步将",'[3]配置系数（将领）'!W970,IF($H970="骑将",'[4]配置系数（将领）'!W970,IF($H970="弓将",'[5]配置系数（将领）'!W970,"")))</f>
        <v/>
      </c>
      <c r="Y970" s="208" t="str">
        <f ca="1">IF($H970="步将",'[3]配置系数（将领）'!X970,IF($H970="骑将",'[4]配置系数（将领）'!X970,IF($H970="弓将",'[5]配置系数（将领）'!X970,"")))</f>
        <v/>
      </c>
      <c r="Z970" s="208">
        <f>IF($H970="步将",'[3]配置系数（将领）'!Y970,IF($H970="骑将",'[4]配置系数（将领）'!Y970,IF($H970="弓将",'[5]配置系数（将领）'!Y970,"")))</f>
        <v>0</v>
      </c>
      <c r="AA970" s="208">
        <f>IF($H970="步将",'[3]配置系数（将领）'!Z970,IF($H970="骑将",'[4]配置系数（将领）'!Z970,IF($H970="弓将",'[5]配置系数（将领）'!Z970,"")))</f>
        <v>0</v>
      </c>
      <c r="AB970" s="208" t="str">
        <f ca="1">IF($H970="步将",'[3]配置系数（将领）'!AA970,IF($H970="骑将",'[4]配置系数（将领）'!AA970,IF($H970="弓将",'[5]配置系数（将领）'!AA970,"")))</f>
        <v/>
      </c>
      <c r="AC970" s="206">
        <f t="shared" ca="1" si="63"/>
        <v>1</v>
      </c>
    </row>
    <row r="971" spans="3:29" x14ac:dyDescent="0.15">
      <c r="C971" s="107">
        <v>963</v>
      </c>
      <c r="D971" s="69">
        <f>IFERROR(MATCH(C971,索引!J:J,0),D970)</f>
        <v>84</v>
      </c>
      <c r="E971" s="69">
        <f t="shared" si="60"/>
        <v>4</v>
      </c>
      <c r="F971" s="69">
        <f>INDEX(索引!$F:$F,D971,1)</f>
        <v>10077</v>
      </c>
      <c r="G971" s="69" t="str">
        <f>INDEX(索引!$E:$E,D971,1)</f>
        <v>夏侯惇</v>
      </c>
      <c r="H971" s="69" t="str">
        <f>INDEX(索引!$G:$G,D971,1)</f>
        <v>弓将</v>
      </c>
      <c r="J971" s="208" t="str">
        <f ca="1">IF($H971="步将",'[3]配置系数（将领）'!I971,IF($H971="骑将",'[4]配置系数（将领）'!I971,IF($H971="弓将",'[5]配置系数（将领）'!I971,"")))</f>
        <v/>
      </c>
      <c r="K971" s="208" t="str">
        <f ca="1">IF($H971="步将",'[3]配置系数（将领）'!J971,IF($H971="骑将",'[4]配置系数（将领）'!J971,IF($H971="弓将",'[5]配置系数（将领）'!J971,"")))</f>
        <v/>
      </c>
      <c r="L971" s="208">
        <f>IF($H971="步将",'[3]配置系数（将领）'!K971,IF($H971="骑将",'[4]配置系数（将领）'!K971,IF($H971="弓将",'[5]配置系数（将领）'!K971,"")))</f>
        <v>0</v>
      </c>
      <c r="M971" s="208">
        <f>IF($H971="步将",'[3]配置系数（将领）'!L971,IF($H971="骑将",'[4]配置系数（将领）'!L971,IF($H971="弓将",'[5]配置系数（将领）'!L971,"")))</f>
        <v>0</v>
      </c>
      <c r="N971" s="208" t="str">
        <f ca="1">IF($H971="步将",'[3]配置系数（将领）'!M971,IF($H971="骑将",'[4]配置系数（将领）'!M971,IF($H971="弓将",'[5]配置系数（将领）'!M971,"")))</f>
        <v/>
      </c>
      <c r="O971" s="206">
        <f t="shared" ca="1" si="61"/>
        <v>1</v>
      </c>
      <c r="Q971" s="208" t="str">
        <f ca="1">IF($H971="步将",'[3]配置系数（将领）'!P971,IF($H971="骑将",'[4]配置系数（将领）'!P971,IF($H971="弓将",'[5]配置系数（将领）'!P971,"")))</f>
        <v/>
      </c>
      <c r="R971" s="208" t="str">
        <f ca="1">IF($H971="步将",'[3]配置系数（将领）'!Q971,IF($H971="骑将",'[4]配置系数（将领）'!Q971,IF($H971="弓将",'[5]配置系数（将领）'!Q971,"")))</f>
        <v/>
      </c>
      <c r="S971" s="208">
        <f>IF($H971="步将",'[3]配置系数（将领）'!R971,IF($H971="骑将",'[4]配置系数（将领）'!R971,IF($H971="弓将",'[5]配置系数（将领）'!R971,"")))</f>
        <v>0</v>
      </c>
      <c r="T971" s="208">
        <f>IF($H971="步将",'[3]配置系数（将领）'!S971,IF($H971="骑将",'[4]配置系数（将领）'!S971,IF($H971="弓将",'[5]配置系数（将领）'!S971,"")))</f>
        <v>0</v>
      </c>
      <c r="U971" s="208" t="str">
        <f ca="1">IF($H971="步将",'[3]配置系数（将领）'!T971,IF($H971="骑将",'[4]配置系数（将领）'!T971,IF($H971="弓将",'[5]配置系数（将领）'!T971,"")))</f>
        <v/>
      </c>
      <c r="V971" s="206">
        <f t="shared" ca="1" si="62"/>
        <v>1</v>
      </c>
      <c r="X971" s="208" t="str">
        <f ca="1">IF($H971="步将",'[3]配置系数（将领）'!W971,IF($H971="骑将",'[4]配置系数（将领）'!W971,IF($H971="弓将",'[5]配置系数（将领）'!W971,"")))</f>
        <v/>
      </c>
      <c r="Y971" s="208" t="str">
        <f ca="1">IF($H971="步将",'[3]配置系数（将领）'!X971,IF($H971="骑将",'[4]配置系数（将领）'!X971,IF($H971="弓将",'[5]配置系数（将领）'!X971,"")))</f>
        <v/>
      </c>
      <c r="Z971" s="208">
        <f>IF($H971="步将",'[3]配置系数（将领）'!Y971,IF($H971="骑将",'[4]配置系数（将领）'!Y971,IF($H971="弓将",'[5]配置系数（将领）'!Y971,"")))</f>
        <v>0</v>
      </c>
      <c r="AA971" s="208">
        <f>IF($H971="步将",'[3]配置系数（将领）'!Z971,IF($H971="骑将",'[4]配置系数（将领）'!Z971,IF($H971="弓将",'[5]配置系数（将领）'!Z971,"")))</f>
        <v>0</v>
      </c>
      <c r="AB971" s="208" t="str">
        <f ca="1">IF($H971="步将",'[3]配置系数（将领）'!AA971,IF($H971="骑将",'[4]配置系数（将领）'!AA971,IF($H971="弓将",'[5]配置系数（将领）'!AA971,"")))</f>
        <v/>
      </c>
      <c r="AC971" s="206">
        <f t="shared" ca="1" si="63"/>
        <v>1</v>
      </c>
    </row>
    <row r="972" spans="3:29" x14ac:dyDescent="0.15">
      <c r="C972" s="107">
        <v>964</v>
      </c>
      <c r="D972" s="69">
        <f>IFERROR(MATCH(C972,索引!J:J,0),D971)</f>
        <v>84</v>
      </c>
      <c r="E972" s="69">
        <f t="shared" si="60"/>
        <v>5</v>
      </c>
      <c r="F972" s="69">
        <f>INDEX(索引!$F:$F,D972,1)</f>
        <v>10077</v>
      </c>
      <c r="G972" s="69" t="str">
        <f>INDEX(索引!$E:$E,D972,1)</f>
        <v>夏侯惇</v>
      </c>
      <c r="H972" s="69" t="str">
        <f>INDEX(索引!$G:$G,D972,1)</f>
        <v>弓将</v>
      </c>
      <c r="J972" s="208" t="str">
        <f ca="1">IF($H972="步将",'[3]配置系数（将领）'!I972,IF($H972="骑将",'[4]配置系数（将领）'!I972,IF($H972="弓将",'[5]配置系数（将领）'!I972,"")))</f>
        <v/>
      </c>
      <c r="K972" s="208" t="str">
        <f ca="1">IF($H972="步将",'[3]配置系数（将领）'!J972,IF($H972="骑将",'[4]配置系数（将领）'!J972,IF($H972="弓将",'[5]配置系数（将领）'!J972,"")))</f>
        <v/>
      </c>
      <c r="L972" s="208">
        <f>IF($H972="步将",'[3]配置系数（将领）'!K972,IF($H972="骑将",'[4]配置系数（将领）'!K972,IF($H972="弓将",'[5]配置系数（将领）'!K972,"")))</f>
        <v>0</v>
      </c>
      <c r="M972" s="208">
        <f>IF($H972="步将",'[3]配置系数（将领）'!L972,IF($H972="骑将",'[4]配置系数（将领）'!L972,IF($H972="弓将",'[5]配置系数（将领）'!L972,"")))</f>
        <v>0</v>
      </c>
      <c r="N972" s="208" t="str">
        <f ca="1">IF($H972="步将",'[3]配置系数（将领）'!M972,IF($H972="骑将",'[4]配置系数（将领）'!M972,IF($H972="弓将",'[5]配置系数（将领）'!M972,"")))</f>
        <v/>
      </c>
      <c r="O972" s="206">
        <f t="shared" ca="1" si="61"/>
        <v>1</v>
      </c>
      <c r="Q972" s="208" t="str">
        <f ca="1">IF($H972="步将",'[3]配置系数（将领）'!P972,IF($H972="骑将",'[4]配置系数（将领）'!P972,IF($H972="弓将",'[5]配置系数（将领）'!P972,"")))</f>
        <v/>
      </c>
      <c r="R972" s="208" t="str">
        <f ca="1">IF($H972="步将",'[3]配置系数（将领）'!Q972,IF($H972="骑将",'[4]配置系数（将领）'!Q972,IF($H972="弓将",'[5]配置系数（将领）'!Q972,"")))</f>
        <v/>
      </c>
      <c r="S972" s="208">
        <f>IF($H972="步将",'[3]配置系数（将领）'!R972,IF($H972="骑将",'[4]配置系数（将领）'!R972,IF($H972="弓将",'[5]配置系数（将领）'!R972,"")))</f>
        <v>0</v>
      </c>
      <c r="T972" s="208">
        <f>IF($H972="步将",'[3]配置系数（将领）'!S972,IF($H972="骑将",'[4]配置系数（将领）'!S972,IF($H972="弓将",'[5]配置系数（将领）'!S972,"")))</f>
        <v>0</v>
      </c>
      <c r="U972" s="208" t="str">
        <f ca="1">IF($H972="步将",'[3]配置系数（将领）'!T972,IF($H972="骑将",'[4]配置系数（将领）'!T972,IF($H972="弓将",'[5]配置系数（将领）'!T972,"")))</f>
        <v/>
      </c>
      <c r="V972" s="206">
        <f t="shared" ca="1" si="62"/>
        <v>1</v>
      </c>
      <c r="X972" s="208" t="str">
        <f ca="1">IF($H972="步将",'[3]配置系数（将领）'!W972,IF($H972="骑将",'[4]配置系数（将领）'!W972,IF($H972="弓将",'[5]配置系数（将领）'!W972,"")))</f>
        <v/>
      </c>
      <c r="Y972" s="208" t="str">
        <f ca="1">IF($H972="步将",'[3]配置系数（将领）'!X972,IF($H972="骑将",'[4]配置系数（将领）'!X972,IF($H972="弓将",'[5]配置系数（将领）'!X972,"")))</f>
        <v/>
      </c>
      <c r="Z972" s="208">
        <f>IF($H972="步将",'[3]配置系数（将领）'!Y972,IF($H972="骑将",'[4]配置系数（将领）'!Y972,IF($H972="弓将",'[5]配置系数（将领）'!Y972,"")))</f>
        <v>0</v>
      </c>
      <c r="AA972" s="208">
        <f>IF($H972="步将",'[3]配置系数（将领）'!Z972,IF($H972="骑将",'[4]配置系数（将领）'!Z972,IF($H972="弓将",'[5]配置系数（将领）'!Z972,"")))</f>
        <v>0</v>
      </c>
      <c r="AB972" s="208" t="str">
        <f ca="1">IF($H972="步将",'[3]配置系数（将领）'!AA972,IF($H972="骑将",'[4]配置系数（将领）'!AA972,IF($H972="弓将",'[5]配置系数（将领）'!AA972,"")))</f>
        <v/>
      </c>
      <c r="AC972" s="206">
        <f t="shared" ca="1" si="63"/>
        <v>1</v>
      </c>
    </row>
    <row r="973" spans="3:29" x14ac:dyDescent="0.15">
      <c r="C973" s="107">
        <v>965</v>
      </c>
      <c r="D973" s="69">
        <f>IFERROR(MATCH(C973,索引!J:J,0),D972)</f>
        <v>84</v>
      </c>
      <c r="E973" s="69">
        <f t="shared" si="60"/>
        <v>6</v>
      </c>
      <c r="F973" s="69">
        <f>INDEX(索引!$F:$F,D973,1)</f>
        <v>10077</v>
      </c>
      <c r="G973" s="69" t="str">
        <f>INDEX(索引!$E:$E,D973,1)</f>
        <v>夏侯惇</v>
      </c>
      <c r="H973" s="69" t="str">
        <f>INDEX(索引!$G:$G,D973,1)</f>
        <v>弓将</v>
      </c>
      <c r="J973" s="208" t="str">
        <f ca="1">IF($H973="步将",'[3]配置系数（将领）'!I973,IF($H973="骑将",'[4]配置系数（将领）'!I973,IF($H973="弓将",'[5]配置系数（将领）'!I973,"")))</f>
        <v/>
      </c>
      <c r="K973" s="208" t="str">
        <f ca="1">IF($H973="步将",'[3]配置系数（将领）'!J973,IF($H973="骑将",'[4]配置系数（将领）'!J973,IF($H973="弓将",'[5]配置系数（将领）'!J973,"")))</f>
        <v/>
      </c>
      <c r="L973" s="208">
        <f>IF($H973="步将",'[3]配置系数（将领）'!K973,IF($H973="骑将",'[4]配置系数（将领）'!K973,IF($H973="弓将",'[5]配置系数（将领）'!K973,"")))</f>
        <v>0</v>
      </c>
      <c r="M973" s="208">
        <f>IF($H973="步将",'[3]配置系数（将领）'!L973,IF($H973="骑将",'[4]配置系数（将领）'!L973,IF($H973="弓将",'[5]配置系数（将领）'!L973,"")))</f>
        <v>0</v>
      </c>
      <c r="N973" s="208" t="str">
        <f ca="1">IF($H973="步将",'[3]配置系数（将领）'!M973,IF($H973="骑将",'[4]配置系数（将领）'!M973,IF($H973="弓将",'[5]配置系数（将领）'!M973,"")))</f>
        <v/>
      </c>
      <c r="O973" s="206">
        <f t="shared" ca="1" si="61"/>
        <v>1</v>
      </c>
      <c r="Q973" s="208" t="str">
        <f ca="1">IF($H973="步将",'[3]配置系数（将领）'!P973,IF($H973="骑将",'[4]配置系数（将领）'!P973,IF($H973="弓将",'[5]配置系数（将领）'!P973,"")))</f>
        <v/>
      </c>
      <c r="R973" s="208" t="str">
        <f ca="1">IF($H973="步将",'[3]配置系数（将领）'!Q973,IF($H973="骑将",'[4]配置系数（将领）'!Q973,IF($H973="弓将",'[5]配置系数（将领）'!Q973,"")))</f>
        <v/>
      </c>
      <c r="S973" s="208">
        <f>IF($H973="步将",'[3]配置系数（将领）'!R973,IF($H973="骑将",'[4]配置系数（将领）'!R973,IF($H973="弓将",'[5]配置系数（将领）'!R973,"")))</f>
        <v>0</v>
      </c>
      <c r="T973" s="208">
        <f>IF($H973="步将",'[3]配置系数（将领）'!S973,IF($H973="骑将",'[4]配置系数（将领）'!S973,IF($H973="弓将",'[5]配置系数（将领）'!S973,"")))</f>
        <v>0</v>
      </c>
      <c r="U973" s="208" t="str">
        <f ca="1">IF($H973="步将",'[3]配置系数（将领）'!T973,IF($H973="骑将",'[4]配置系数（将领）'!T973,IF($H973="弓将",'[5]配置系数（将领）'!T973,"")))</f>
        <v/>
      </c>
      <c r="V973" s="206">
        <f t="shared" ca="1" si="62"/>
        <v>1</v>
      </c>
      <c r="X973" s="208" t="str">
        <f ca="1">IF($H973="步将",'[3]配置系数（将领）'!W973,IF($H973="骑将",'[4]配置系数（将领）'!W973,IF($H973="弓将",'[5]配置系数（将领）'!W973,"")))</f>
        <v/>
      </c>
      <c r="Y973" s="208" t="str">
        <f ca="1">IF($H973="步将",'[3]配置系数（将领）'!X973,IF($H973="骑将",'[4]配置系数（将领）'!X973,IF($H973="弓将",'[5]配置系数（将领）'!X973,"")))</f>
        <v/>
      </c>
      <c r="Z973" s="208">
        <f>IF($H973="步将",'[3]配置系数（将领）'!Y973,IF($H973="骑将",'[4]配置系数（将领）'!Y973,IF($H973="弓将",'[5]配置系数（将领）'!Y973,"")))</f>
        <v>0</v>
      </c>
      <c r="AA973" s="208">
        <f>IF($H973="步将",'[3]配置系数（将领）'!Z973,IF($H973="骑将",'[4]配置系数（将领）'!Z973,IF($H973="弓将",'[5]配置系数（将领）'!Z973,"")))</f>
        <v>0</v>
      </c>
      <c r="AB973" s="208" t="str">
        <f ca="1">IF($H973="步将",'[3]配置系数（将领）'!AA973,IF($H973="骑将",'[4]配置系数（将领）'!AA973,IF($H973="弓将",'[5]配置系数（将领）'!AA973,"")))</f>
        <v/>
      </c>
      <c r="AC973" s="206">
        <f t="shared" ca="1" si="63"/>
        <v>1</v>
      </c>
    </row>
    <row r="974" spans="3:29" x14ac:dyDescent="0.15">
      <c r="C974" s="107">
        <v>966</v>
      </c>
      <c r="D974" s="69">
        <f>IFERROR(MATCH(C974,索引!J:J,0),D973)</f>
        <v>84</v>
      </c>
      <c r="E974" s="69">
        <f t="shared" si="60"/>
        <v>7</v>
      </c>
      <c r="F974" s="69">
        <f>INDEX(索引!$F:$F,D974,1)</f>
        <v>10077</v>
      </c>
      <c r="G974" s="69" t="str">
        <f>INDEX(索引!$E:$E,D974,1)</f>
        <v>夏侯惇</v>
      </c>
      <c r="H974" s="69" t="str">
        <f>INDEX(索引!$G:$G,D974,1)</f>
        <v>弓将</v>
      </c>
      <c r="J974" s="208" t="str">
        <f ca="1">IF($H974="步将",'[3]配置系数（将领）'!I974,IF($H974="骑将",'[4]配置系数（将领）'!I974,IF($H974="弓将",'[5]配置系数（将领）'!I974,"")))</f>
        <v/>
      </c>
      <c r="K974" s="208" t="str">
        <f ca="1">IF($H974="步将",'[3]配置系数（将领）'!J974,IF($H974="骑将",'[4]配置系数（将领）'!J974,IF($H974="弓将",'[5]配置系数（将领）'!J974,"")))</f>
        <v/>
      </c>
      <c r="L974" s="208">
        <f>IF($H974="步将",'[3]配置系数（将领）'!K974,IF($H974="骑将",'[4]配置系数（将领）'!K974,IF($H974="弓将",'[5]配置系数（将领）'!K974,"")))</f>
        <v>0</v>
      </c>
      <c r="M974" s="208">
        <f>IF($H974="步将",'[3]配置系数（将领）'!L974,IF($H974="骑将",'[4]配置系数（将领）'!L974,IF($H974="弓将",'[5]配置系数（将领）'!L974,"")))</f>
        <v>0</v>
      </c>
      <c r="N974" s="208" t="str">
        <f ca="1">IF($H974="步将",'[3]配置系数（将领）'!M974,IF($H974="骑将",'[4]配置系数（将领）'!M974,IF($H974="弓将",'[5]配置系数（将领）'!M974,"")))</f>
        <v/>
      </c>
      <c r="O974" s="206">
        <f t="shared" ca="1" si="61"/>
        <v>1</v>
      </c>
      <c r="Q974" s="208" t="str">
        <f ca="1">IF($H974="步将",'[3]配置系数（将领）'!P974,IF($H974="骑将",'[4]配置系数（将领）'!P974,IF($H974="弓将",'[5]配置系数（将领）'!P974,"")))</f>
        <v/>
      </c>
      <c r="R974" s="208" t="str">
        <f ca="1">IF($H974="步将",'[3]配置系数（将领）'!Q974,IF($H974="骑将",'[4]配置系数（将领）'!Q974,IF($H974="弓将",'[5]配置系数（将领）'!Q974,"")))</f>
        <v/>
      </c>
      <c r="S974" s="208">
        <f>IF($H974="步将",'[3]配置系数（将领）'!R974,IF($H974="骑将",'[4]配置系数（将领）'!R974,IF($H974="弓将",'[5]配置系数（将领）'!R974,"")))</f>
        <v>0</v>
      </c>
      <c r="T974" s="208">
        <f>IF($H974="步将",'[3]配置系数（将领）'!S974,IF($H974="骑将",'[4]配置系数（将领）'!S974,IF($H974="弓将",'[5]配置系数（将领）'!S974,"")))</f>
        <v>0</v>
      </c>
      <c r="U974" s="208" t="str">
        <f ca="1">IF($H974="步将",'[3]配置系数（将领）'!T974,IF($H974="骑将",'[4]配置系数（将领）'!T974,IF($H974="弓将",'[5]配置系数（将领）'!T974,"")))</f>
        <v/>
      </c>
      <c r="V974" s="206">
        <f t="shared" ca="1" si="62"/>
        <v>1</v>
      </c>
      <c r="X974" s="208" t="str">
        <f ca="1">IF($H974="步将",'[3]配置系数（将领）'!W974,IF($H974="骑将",'[4]配置系数（将领）'!W974,IF($H974="弓将",'[5]配置系数（将领）'!W974,"")))</f>
        <v/>
      </c>
      <c r="Y974" s="208" t="str">
        <f ca="1">IF($H974="步将",'[3]配置系数（将领）'!X974,IF($H974="骑将",'[4]配置系数（将领）'!X974,IF($H974="弓将",'[5]配置系数（将领）'!X974,"")))</f>
        <v/>
      </c>
      <c r="Z974" s="208">
        <f>IF($H974="步将",'[3]配置系数（将领）'!Y974,IF($H974="骑将",'[4]配置系数（将领）'!Y974,IF($H974="弓将",'[5]配置系数（将领）'!Y974,"")))</f>
        <v>0</v>
      </c>
      <c r="AA974" s="208">
        <f>IF($H974="步将",'[3]配置系数（将领）'!Z974,IF($H974="骑将",'[4]配置系数（将领）'!Z974,IF($H974="弓将",'[5]配置系数（将领）'!Z974,"")))</f>
        <v>0</v>
      </c>
      <c r="AB974" s="208" t="str">
        <f ca="1">IF($H974="步将",'[3]配置系数（将领）'!AA974,IF($H974="骑将",'[4]配置系数（将领）'!AA974,IF($H974="弓将",'[5]配置系数（将领）'!AA974,"")))</f>
        <v/>
      </c>
      <c r="AC974" s="206">
        <f t="shared" ca="1" si="63"/>
        <v>1</v>
      </c>
    </row>
    <row r="975" spans="3:29" x14ac:dyDescent="0.15">
      <c r="C975" s="107">
        <v>967</v>
      </c>
      <c r="D975" s="69">
        <f>IFERROR(MATCH(C975,索引!J:J,0),D974)</f>
        <v>84</v>
      </c>
      <c r="E975" s="69">
        <f t="shared" si="60"/>
        <v>8</v>
      </c>
      <c r="F975" s="69">
        <f>INDEX(索引!$F:$F,D975,1)</f>
        <v>10077</v>
      </c>
      <c r="G975" s="69" t="str">
        <f>INDEX(索引!$E:$E,D975,1)</f>
        <v>夏侯惇</v>
      </c>
      <c r="H975" s="69" t="str">
        <f>INDEX(索引!$G:$G,D975,1)</f>
        <v>弓将</v>
      </c>
      <c r="J975" s="208" t="str">
        <f ca="1">IF($H975="步将",'[3]配置系数（将领）'!I975,IF($H975="骑将",'[4]配置系数（将领）'!I975,IF($H975="弓将",'[5]配置系数（将领）'!I975,"")))</f>
        <v/>
      </c>
      <c r="K975" s="208" t="str">
        <f ca="1">IF($H975="步将",'[3]配置系数（将领）'!J975,IF($H975="骑将",'[4]配置系数（将领）'!J975,IF($H975="弓将",'[5]配置系数（将领）'!J975,"")))</f>
        <v/>
      </c>
      <c r="L975" s="208">
        <f>IF($H975="步将",'[3]配置系数（将领）'!K975,IF($H975="骑将",'[4]配置系数（将领）'!K975,IF($H975="弓将",'[5]配置系数（将领）'!K975,"")))</f>
        <v>0</v>
      </c>
      <c r="M975" s="208">
        <f>IF($H975="步将",'[3]配置系数（将领）'!L975,IF($H975="骑将",'[4]配置系数（将领）'!L975,IF($H975="弓将",'[5]配置系数（将领）'!L975,"")))</f>
        <v>0</v>
      </c>
      <c r="N975" s="208" t="str">
        <f ca="1">IF($H975="步将",'[3]配置系数（将领）'!M975,IF($H975="骑将",'[4]配置系数（将领）'!M975,IF($H975="弓将",'[5]配置系数（将领）'!M975,"")))</f>
        <v/>
      </c>
      <c r="O975" s="206">
        <f t="shared" ca="1" si="61"/>
        <v>1</v>
      </c>
      <c r="Q975" s="208" t="str">
        <f ca="1">IF($H975="步将",'[3]配置系数（将领）'!P975,IF($H975="骑将",'[4]配置系数（将领）'!P975,IF($H975="弓将",'[5]配置系数（将领）'!P975,"")))</f>
        <v/>
      </c>
      <c r="R975" s="208" t="str">
        <f ca="1">IF($H975="步将",'[3]配置系数（将领）'!Q975,IF($H975="骑将",'[4]配置系数（将领）'!Q975,IF($H975="弓将",'[5]配置系数（将领）'!Q975,"")))</f>
        <v/>
      </c>
      <c r="S975" s="208">
        <f>IF($H975="步将",'[3]配置系数（将领）'!R975,IF($H975="骑将",'[4]配置系数（将领）'!R975,IF($H975="弓将",'[5]配置系数（将领）'!R975,"")))</f>
        <v>0</v>
      </c>
      <c r="T975" s="208">
        <f>IF($H975="步将",'[3]配置系数（将领）'!S975,IF($H975="骑将",'[4]配置系数（将领）'!S975,IF($H975="弓将",'[5]配置系数（将领）'!S975,"")))</f>
        <v>0</v>
      </c>
      <c r="U975" s="208" t="str">
        <f ca="1">IF($H975="步将",'[3]配置系数（将领）'!T975,IF($H975="骑将",'[4]配置系数（将领）'!T975,IF($H975="弓将",'[5]配置系数（将领）'!T975,"")))</f>
        <v/>
      </c>
      <c r="V975" s="206">
        <f t="shared" ca="1" si="62"/>
        <v>1</v>
      </c>
      <c r="X975" s="208" t="str">
        <f ca="1">IF($H975="步将",'[3]配置系数（将领）'!W975,IF($H975="骑将",'[4]配置系数（将领）'!W975,IF($H975="弓将",'[5]配置系数（将领）'!W975,"")))</f>
        <v/>
      </c>
      <c r="Y975" s="208" t="str">
        <f ca="1">IF($H975="步将",'[3]配置系数（将领）'!X975,IF($H975="骑将",'[4]配置系数（将领）'!X975,IF($H975="弓将",'[5]配置系数（将领）'!X975,"")))</f>
        <v/>
      </c>
      <c r="Z975" s="208">
        <f>IF($H975="步将",'[3]配置系数（将领）'!Y975,IF($H975="骑将",'[4]配置系数（将领）'!Y975,IF($H975="弓将",'[5]配置系数（将领）'!Y975,"")))</f>
        <v>0</v>
      </c>
      <c r="AA975" s="208">
        <f>IF($H975="步将",'[3]配置系数（将领）'!Z975,IF($H975="骑将",'[4]配置系数（将领）'!Z975,IF($H975="弓将",'[5]配置系数（将领）'!Z975,"")))</f>
        <v>0</v>
      </c>
      <c r="AB975" s="208" t="str">
        <f ca="1">IF($H975="步将",'[3]配置系数（将领）'!AA975,IF($H975="骑将",'[4]配置系数（将领）'!AA975,IF($H975="弓将",'[5]配置系数（将领）'!AA975,"")))</f>
        <v/>
      </c>
      <c r="AC975" s="206">
        <f t="shared" ca="1" si="63"/>
        <v>1</v>
      </c>
    </row>
    <row r="976" spans="3:29" x14ac:dyDescent="0.15">
      <c r="C976" s="107">
        <v>968</v>
      </c>
      <c r="D976" s="69">
        <f>IFERROR(MATCH(C976,索引!J:J,0),D975)</f>
        <v>84</v>
      </c>
      <c r="E976" s="69">
        <f t="shared" si="60"/>
        <v>9</v>
      </c>
      <c r="F976" s="69">
        <f>INDEX(索引!$F:$F,D976,1)</f>
        <v>10077</v>
      </c>
      <c r="G976" s="69" t="str">
        <f>INDEX(索引!$E:$E,D976,1)</f>
        <v>夏侯惇</v>
      </c>
      <c r="H976" s="69" t="str">
        <f>INDEX(索引!$G:$G,D976,1)</f>
        <v>弓将</v>
      </c>
      <c r="J976" s="208" t="str">
        <f ca="1">IF($H976="步将",'[3]配置系数（将领）'!I976,IF($H976="骑将",'[4]配置系数（将领）'!I976,IF($H976="弓将",'[5]配置系数（将领）'!I976,"")))</f>
        <v/>
      </c>
      <c r="K976" s="208" t="str">
        <f ca="1">IF($H976="步将",'[3]配置系数（将领）'!J976,IF($H976="骑将",'[4]配置系数（将领）'!J976,IF($H976="弓将",'[5]配置系数（将领）'!J976,"")))</f>
        <v/>
      </c>
      <c r="L976" s="208">
        <f>IF($H976="步将",'[3]配置系数（将领）'!K976,IF($H976="骑将",'[4]配置系数（将领）'!K976,IF($H976="弓将",'[5]配置系数（将领）'!K976,"")))</f>
        <v>0</v>
      </c>
      <c r="M976" s="208">
        <f>IF($H976="步将",'[3]配置系数（将领）'!L976,IF($H976="骑将",'[4]配置系数（将领）'!L976,IF($H976="弓将",'[5]配置系数（将领）'!L976,"")))</f>
        <v>0</v>
      </c>
      <c r="N976" s="208" t="str">
        <f ca="1">IF($H976="步将",'[3]配置系数（将领）'!M976,IF($H976="骑将",'[4]配置系数（将领）'!M976,IF($H976="弓将",'[5]配置系数（将领）'!M976,"")))</f>
        <v/>
      </c>
      <c r="O976" s="206">
        <f t="shared" ca="1" si="61"/>
        <v>1</v>
      </c>
      <c r="Q976" s="208" t="str">
        <f ca="1">IF($H976="步将",'[3]配置系数（将领）'!P976,IF($H976="骑将",'[4]配置系数（将领）'!P976,IF($H976="弓将",'[5]配置系数（将领）'!P976,"")))</f>
        <v/>
      </c>
      <c r="R976" s="208" t="str">
        <f ca="1">IF($H976="步将",'[3]配置系数（将领）'!Q976,IF($H976="骑将",'[4]配置系数（将领）'!Q976,IF($H976="弓将",'[5]配置系数（将领）'!Q976,"")))</f>
        <v/>
      </c>
      <c r="S976" s="208">
        <f>IF($H976="步将",'[3]配置系数（将领）'!R976,IF($H976="骑将",'[4]配置系数（将领）'!R976,IF($H976="弓将",'[5]配置系数（将领）'!R976,"")))</f>
        <v>0</v>
      </c>
      <c r="T976" s="208">
        <f>IF($H976="步将",'[3]配置系数（将领）'!S976,IF($H976="骑将",'[4]配置系数（将领）'!S976,IF($H976="弓将",'[5]配置系数（将领）'!S976,"")))</f>
        <v>0</v>
      </c>
      <c r="U976" s="208" t="str">
        <f ca="1">IF($H976="步将",'[3]配置系数（将领）'!T976,IF($H976="骑将",'[4]配置系数（将领）'!T976,IF($H976="弓将",'[5]配置系数（将领）'!T976,"")))</f>
        <v/>
      </c>
      <c r="V976" s="206">
        <f t="shared" ca="1" si="62"/>
        <v>1</v>
      </c>
      <c r="X976" s="208" t="str">
        <f ca="1">IF($H976="步将",'[3]配置系数（将领）'!W976,IF($H976="骑将",'[4]配置系数（将领）'!W976,IF($H976="弓将",'[5]配置系数（将领）'!W976,"")))</f>
        <v/>
      </c>
      <c r="Y976" s="208" t="str">
        <f ca="1">IF($H976="步将",'[3]配置系数（将领）'!X976,IF($H976="骑将",'[4]配置系数（将领）'!X976,IF($H976="弓将",'[5]配置系数（将领）'!X976,"")))</f>
        <v/>
      </c>
      <c r="Z976" s="208">
        <f>IF($H976="步将",'[3]配置系数（将领）'!Y976,IF($H976="骑将",'[4]配置系数（将领）'!Y976,IF($H976="弓将",'[5]配置系数（将领）'!Y976,"")))</f>
        <v>0</v>
      </c>
      <c r="AA976" s="208">
        <f>IF($H976="步将",'[3]配置系数（将领）'!Z976,IF($H976="骑将",'[4]配置系数（将领）'!Z976,IF($H976="弓将",'[5]配置系数（将领）'!Z976,"")))</f>
        <v>0</v>
      </c>
      <c r="AB976" s="208" t="str">
        <f ca="1">IF($H976="步将",'[3]配置系数（将领）'!AA976,IF($H976="骑将",'[4]配置系数（将领）'!AA976,IF($H976="弓将",'[5]配置系数（将领）'!AA976,"")))</f>
        <v/>
      </c>
      <c r="AC976" s="206">
        <f t="shared" ca="1" si="63"/>
        <v>1</v>
      </c>
    </row>
    <row r="977" spans="3:29" x14ac:dyDescent="0.15">
      <c r="C977" s="107">
        <v>969</v>
      </c>
      <c r="D977" s="69">
        <f>IFERROR(MATCH(C977,索引!J:J,0),D976)</f>
        <v>84</v>
      </c>
      <c r="E977" s="69">
        <f t="shared" si="60"/>
        <v>10</v>
      </c>
      <c r="F977" s="69">
        <f>INDEX(索引!$F:$F,D977,1)</f>
        <v>10077</v>
      </c>
      <c r="G977" s="69" t="str">
        <f>INDEX(索引!$E:$E,D977,1)</f>
        <v>夏侯惇</v>
      </c>
      <c r="H977" s="69" t="str">
        <f>INDEX(索引!$G:$G,D977,1)</f>
        <v>弓将</v>
      </c>
      <c r="J977" s="208" t="str">
        <f ca="1">IF($H977="步将",'[3]配置系数（将领）'!I977,IF($H977="骑将",'[4]配置系数（将领）'!I977,IF($H977="弓将",'[5]配置系数（将领）'!I977,"")))</f>
        <v/>
      </c>
      <c r="K977" s="208" t="str">
        <f ca="1">IF($H977="步将",'[3]配置系数（将领）'!J977,IF($H977="骑将",'[4]配置系数（将领）'!J977,IF($H977="弓将",'[5]配置系数（将领）'!J977,"")))</f>
        <v/>
      </c>
      <c r="L977" s="208">
        <f>IF($H977="步将",'[3]配置系数（将领）'!K977,IF($H977="骑将",'[4]配置系数（将领）'!K977,IF($H977="弓将",'[5]配置系数（将领）'!K977,"")))</f>
        <v>0</v>
      </c>
      <c r="M977" s="208">
        <f>IF($H977="步将",'[3]配置系数（将领）'!L977,IF($H977="骑将",'[4]配置系数（将领）'!L977,IF($H977="弓将",'[5]配置系数（将领）'!L977,"")))</f>
        <v>0</v>
      </c>
      <c r="N977" s="208" t="str">
        <f ca="1">IF($H977="步将",'[3]配置系数（将领）'!M977,IF($H977="骑将",'[4]配置系数（将领）'!M977,IF($H977="弓将",'[5]配置系数（将领）'!M977,"")))</f>
        <v/>
      </c>
      <c r="O977" s="206">
        <f t="shared" ca="1" si="61"/>
        <v>1</v>
      </c>
      <c r="Q977" s="208" t="str">
        <f ca="1">IF($H977="步将",'[3]配置系数（将领）'!P977,IF($H977="骑将",'[4]配置系数（将领）'!P977,IF($H977="弓将",'[5]配置系数（将领）'!P977,"")))</f>
        <v/>
      </c>
      <c r="R977" s="208" t="str">
        <f ca="1">IF($H977="步将",'[3]配置系数（将领）'!Q977,IF($H977="骑将",'[4]配置系数（将领）'!Q977,IF($H977="弓将",'[5]配置系数（将领）'!Q977,"")))</f>
        <v/>
      </c>
      <c r="S977" s="208">
        <f>IF($H977="步将",'[3]配置系数（将领）'!R977,IF($H977="骑将",'[4]配置系数（将领）'!R977,IF($H977="弓将",'[5]配置系数（将领）'!R977,"")))</f>
        <v>0</v>
      </c>
      <c r="T977" s="208">
        <f>IF($H977="步将",'[3]配置系数（将领）'!S977,IF($H977="骑将",'[4]配置系数（将领）'!S977,IF($H977="弓将",'[5]配置系数（将领）'!S977,"")))</f>
        <v>0</v>
      </c>
      <c r="U977" s="208" t="str">
        <f ca="1">IF($H977="步将",'[3]配置系数（将领）'!T977,IF($H977="骑将",'[4]配置系数（将领）'!T977,IF($H977="弓将",'[5]配置系数（将领）'!T977,"")))</f>
        <v/>
      </c>
      <c r="V977" s="206">
        <f t="shared" ca="1" si="62"/>
        <v>1</v>
      </c>
      <c r="X977" s="208" t="str">
        <f ca="1">IF($H977="步将",'[3]配置系数（将领）'!W977,IF($H977="骑将",'[4]配置系数（将领）'!W977,IF($H977="弓将",'[5]配置系数（将领）'!W977,"")))</f>
        <v/>
      </c>
      <c r="Y977" s="208" t="str">
        <f ca="1">IF($H977="步将",'[3]配置系数（将领）'!X977,IF($H977="骑将",'[4]配置系数（将领）'!X977,IF($H977="弓将",'[5]配置系数（将领）'!X977,"")))</f>
        <v/>
      </c>
      <c r="Z977" s="208">
        <f>IF($H977="步将",'[3]配置系数（将领）'!Y977,IF($H977="骑将",'[4]配置系数（将领）'!Y977,IF($H977="弓将",'[5]配置系数（将领）'!Y977,"")))</f>
        <v>0</v>
      </c>
      <c r="AA977" s="208">
        <f>IF($H977="步将",'[3]配置系数（将领）'!Z977,IF($H977="骑将",'[4]配置系数（将领）'!Z977,IF($H977="弓将",'[5]配置系数（将领）'!Z977,"")))</f>
        <v>0</v>
      </c>
      <c r="AB977" s="208" t="str">
        <f ca="1">IF($H977="步将",'[3]配置系数（将领）'!AA977,IF($H977="骑将",'[4]配置系数（将领）'!AA977,IF($H977="弓将",'[5]配置系数（将领）'!AA977,"")))</f>
        <v/>
      </c>
      <c r="AC977" s="206">
        <f t="shared" ca="1" si="63"/>
        <v>1</v>
      </c>
    </row>
    <row r="978" spans="3:29" x14ac:dyDescent="0.15">
      <c r="C978" s="107">
        <v>970</v>
      </c>
      <c r="D978" s="69">
        <f>IFERROR(MATCH(C978,索引!J:J,0),D977)</f>
        <v>84</v>
      </c>
      <c r="E978" s="69">
        <f t="shared" si="60"/>
        <v>11</v>
      </c>
      <c r="F978" s="69">
        <f>INDEX(索引!$F:$F,D978,1)</f>
        <v>10077</v>
      </c>
      <c r="G978" s="69" t="str">
        <f>INDEX(索引!$E:$E,D978,1)</f>
        <v>夏侯惇</v>
      </c>
      <c r="H978" s="69" t="str">
        <f>INDEX(索引!$G:$G,D978,1)</f>
        <v>弓将</v>
      </c>
      <c r="J978" s="208" t="str">
        <f ca="1">IF($H978="步将",'[3]配置系数（将领）'!I978,IF($H978="骑将",'[4]配置系数（将领）'!I978,IF($H978="弓将",'[5]配置系数（将领）'!I978,"")))</f>
        <v/>
      </c>
      <c r="K978" s="208" t="str">
        <f ca="1">IF($H978="步将",'[3]配置系数（将领）'!J978,IF($H978="骑将",'[4]配置系数（将领）'!J978,IF($H978="弓将",'[5]配置系数（将领）'!J978,"")))</f>
        <v/>
      </c>
      <c r="L978" s="208">
        <f>IF($H978="步将",'[3]配置系数（将领）'!K978,IF($H978="骑将",'[4]配置系数（将领）'!K978,IF($H978="弓将",'[5]配置系数（将领）'!K978,"")))</f>
        <v>0</v>
      </c>
      <c r="M978" s="208">
        <f>IF($H978="步将",'[3]配置系数（将领）'!L978,IF($H978="骑将",'[4]配置系数（将领）'!L978,IF($H978="弓将",'[5]配置系数（将领）'!L978,"")))</f>
        <v>0</v>
      </c>
      <c r="N978" s="208" t="str">
        <f ca="1">IF($H978="步将",'[3]配置系数（将领）'!M978,IF($H978="骑将",'[4]配置系数（将领）'!M978,IF($H978="弓将",'[5]配置系数（将领）'!M978,"")))</f>
        <v/>
      </c>
      <c r="O978" s="206">
        <f t="shared" ca="1" si="61"/>
        <v>1</v>
      </c>
      <c r="Q978" s="208" t="str">
        <f ca="1">IF($H978="步将",'[3]配置系数（将领）'!P978,IF($H978="骑将",'[4]配置系数（将领）'!P978,IF($H978="弓将",'[5]配置系数（将领）'!P978,"")))</f>
        <v/>
      </c>
      <c r="R978" s="208" t="str">
        <f ca="1">IF($H978="步将",'[3]配置系数（将领）'!Q978,IF($H978="骑将",'[4]配置系数（将领）'!Q978,IF($H978="弓将",'[5]配置系数（将领）'!Q978,"")))</f>
        <v/>
      </c>
      <c r="S978" s="208">
        <f>IF($H978="步将",'[3]配置系数（将领）'!R978,IF($H978="骑将",'[4]配置系数（将领）'!R978,IF($H978="弓将",'[5]配置系数（将领）'!R978,"")))</f>
        <v>0</v>
      </c>
      <c r="T978" s="208">
        <f>IF($H978="步将",'[3]配置系数（将领）'!S978,IF($H978="骑将",'[4]配置系数（将领）'!S978,IF($H978="弓将",'[5]配置系数（将领）'!S978,"")))</f>
        <v>0</v>
      </c>
      <c r="U978" s="208" t="str">
        <f ca="1">IF($H978="步将",'[3]配置系数（将领）'!T978,IF($H978="骑将",'[4]配置系数（将领）'!T978,IF($H978="弓将",'[5]配置系数（将领）'!T978,"")))</f>
        <v/>
      </c>
      <c r="V978" s="206">
        <f t="shared" ca="1" si="62"/>
        <v>1</v>
      </c>
      <c r="X978" s="208" t="str">
        <f ca="1">IF($H978="步将",'[3]配置系数（将领）'!W978,IF($H978="骑将",'[4]配置系数（将领）'!W978,IF($H978="弓将",'[5]配置系数（将领）'!W978,"")))</f>
        <v/>
      </c>
      <c r="Y978" s="208" t="str">
        <f ca="1">IF($H978="步将",'[3]配置系数（将领）'!X978,IF($H978="骑将",'[4]配置系数（将领）'!X978,IF($H978="弓将",'[5]配置系数（将领）'!X978,"")))</f>
        <v/>
      </c>
      <c r="Z978" s="208">
        <f>IF($H978="步将",'[3]配置系数（将领）'!Y978,IF($H978="骑将",'[4]配置系数（将领）'!Y978,IF($H978="弓将",'[5]配置系数（将领）'!Y978,"")))</f>
        <v>0</v>
      </c>
      <c r="AA978" s="208">
        <f>IF($H978="步将",'[3]配置系数（将领）'!Z978,IF($H978="骑将",'[4]配置系数（将领）'!Z978,IF($H978="弓将",'[5]配置系数（将领）'!Z978,"")))</f>
        <v>0</v>
      </c>
      <c r="AB978" s="208" t="str">
        <f ca="1">IF($H978="步将",'[3]配置系数（将领）'!AA978,IF($H978="骑将",'[4]配置系数（将领）'!AA978,IF($H978="弓将",'[5]配置系数（将领）'!AA978,"")))</f>
        <v/>
      </c>
      <c r="AC978" s="206">
        <f t="shared" ca="1" si="63"/>
        <v>1</v>
      </c>
    </row>
    <row r="979" spans="3:29" x14ac:dyDescent="0.15">
      <c r="C979" s="107">
        <v>971</v>
      </c>
      <c r="D979" s="69">
        <f>IFERROR(MATCH(C979,索引!J:J,0),D978)</f>
        <v>84</v>
      </c>
      <c r="E979" s="69">
        <f t="shared" si="60"/>
        <v>12</v>
      </c>
      <c r="F979" s="69">
        <f>INDEX(索引!$F:$F,D979,1)</f>
        <v>10077</v>
      </c>
      <c r="G979" s="69" t="str">
        <f>INDEX(索引!$E:$E,D979,1)</f>
        <v>夏侯惇</v>
      </c>
      <c r="H979" s="69" t="str">
        <f>INDEX(索引!$G:$G,D979,1)</f>
        <v>弓将</v>
      </c>
      <c r="J979" s="208" t="str">
        <f ca="1">IF($H979="步将",'[3]配置系数（将领）'!I979,IF($H979="骑将",'[4]配置系数（将领）'!I979,IF($H979="弓将",'[5]配置系数（将领）'!I979,"")))</f>
        <v/>
      </c>
      <c r="K979" s="208" t="str">
        <f ca="1">IF($H979="步将",'[3]配置系数（将领）'!J979,IF($H979="骑将",'[4]配置系数（将领）'!J979,IF($H979="弓将",'[5]配置系数（将领）'!J979,"")))</f>
        <v/>
      </c>
      <c r="L979" s="208">
        <f>IF($H979="步将",'[3]配置系数（将领）'!K979,IF($H979="骑将",'[4]配置系数（将领）'!K979,IF($H979="弓将",'[5]配置系数（将领）'!K979,"")))</f>
        <v>0</v>
      </c>
      <c r="M979" s="208">
        <f>IF($H979="步将",'[3]配置系数（将领）'!L979,IF($H979="骑将",'[4]配置系数（将领）'!L979,IF($H979="弓将",'[5]配置系数（将领）'!L979,"")))</f>
        <v>0</v>
      </c>
      <c r="N979" s="208" t="str">
        <f ca="1">IF($H979="步将",'[3]配置系数（将领）'!M979,IF($H979="骑将",'[4]配置系数（将领）'!M979,IF($H979="弓将",'[5]配置系数（将领）'!M979,"")))</f>
        <v/>
      </c>
      <c r="O979" s="206">
        <f t="shared" ca="1" si="61"/>
        <v>1</v>
      </c>
      <c r="Q979" s="208" t="str">
        <f ca="1">IF($H979="步将",'[3]配置系数（将领）'!P979,IF($H979="骑将",'[4]配置系数（将领）'!P979,IF($H979="弓将",'[5]配置系数（将领）'!P979,"")))</f>
        <v/>
      </c>
      <c r="R979" s="208" t="str">
        <f ca="1">IF($H979="步将",'[3]配置系数（将领）'!Q979,IF($H979="骑将",'[4]配置系数（将领）'!Q979,IF($H979="弓将",'[5]配置系数（将领）'!Q979,"")))</f>
        <v/>
      </c>
      <c r="S979" s="208">
        <f>IF($H979="步将",'[3]配置系数（将领）'!R979,IF($H979="骑将",'[4]配置系数（将领）'!R979,IF($H979="弓将",'[5]配置系数（将领）'!R979,"")))</f>
        <v>0</v>
      </c>
      <c r="T979" s="208">
        <f>IF($H979="步将",'[3]配置系数（将领）'!S979,IF($H979="骑将",'[4]配置系数（将领）'!S979,IF($H979="弓将",'[5]配置系数（将领）'!S979,"")))</f>
        <v>0</v>
      </c>
      <c r="U979" s="208" t="str">
        <f ca="1">IF($H979="步将",'[3]配置系数（将领）'!T979,IF($H979="骑将",'[4]配置系数（将领）'!T979,IF($H979="弓将",'[5]配置系数（将领）'!T979,"")))</f>
        <v/>
      </c>
      <c r="V979" s="206">
        <f t="shared" ca="1" si="62"/>
        <v>1</v>
      </c>
      <c r="X979" s="208" t="str">
        <f ca="1">IF($H979="步将",'[3]配置系数（将领）'!W979,IF($H979="骑将",'[4]配置系数（将领）'!W979,IF($H979="弓将",'[5]配置系数（将领）'!W979,"")))</f>
        <v/>
      </c>
      <c r="Y979" s="208" t="str">
        <f ca="1">IF($H979="步将",'[3]配置系数（将领）'!X979,IF($H979="骑将",'[4]配置系数（将领）'!X979,IF($H979="弓将",'[5]配置系数（将领）'!X979,"")))</f>
        <v/>
      </c>
      <c r="Z979" s="208">
        <f>IF($H979="步将",'[3]配置系数（将领）'!Y979,IF($H979="骑将",'[4]配置系数（将领）'!Y979,IF($H979="弓将",'[5]配置系数（将领）'!Y979,"")))</f>
        <v>0</v>
      </c>
      <c r="AA979" s="208">
        <f>IF($H979="步将",'[3]配置系数（将领）'!Z979,IF($H979="骑将",'[4]配置系数（将领）'!Z979,IF($H979="弓将",'[5]配置系数（将领）'!Z979,"")))</f>
        <v>0</v>
      </c>
      <c r="AB979" s="208" t="str">
        <f ca="1">IF($H979="步将",'[3]配置系数（将领）'!AA979,IF($H979="骑将",'[4]配置系数（将领）'!AA979,IF($H979="弓将",'[5]配置系数（将领）'!AA979,"")))</f>
        <v/>
      </c>
      <c r="AC979" s="206">
        <f t="shared" ca="1" si="63"/>
        <v>1</v>
      </c>
    </row>
    <row r="980" spans="3:29" x14ac:dyDescent="0.15">
      <c r="C980" s="107">
        <v>972</v>
      </c>
      <c r="D980" s="69">
        <f>IFERROR(MATCH(C980,索引!J:J,0),D979)</f>
        <v>84</v>
      </c>
      <c r="E980" s="69">
        <f t="shared" si="60"/>
        <v>13</v>
      </c>
      <c r="F980" s="69">
        <f>INDEX(索引!$F:$F,D980,1)</f>
        <v>10077</v>
      </c>
      <c r="G980" s="69" t="str">
        <f>INDEX(索引!$E:$E,D980,1)</f>
        <v>夏侯惇</v>
      </c>
      <c r="H980" s="69" t="str">
        <f>INDEX(索引!$G:$G,D980,1)</f>
        <v>弓将</v>
      </c>
      <c r="J980" s="208" t="str">
        <f ca="1">IF($H980="步将",'[3]配置系数（将领）'!I980,IF($H980="骑将",'[4]配置系数（将领）'!I980,IF($H980="弓将",'[5]配置系数（将领）'!I980,"")))</f>
        <v/>
      </c>
      <c r="K980" s="208" t="str">
        <f ca="1">IF($H980="步将",'[3]配置系数（将领）'!J980,IF($H980="骑将",'[4]配置系数（将领）'!J980,IF($H980="弓将",'[5]配置系数（将领）'!J980,"")))</f>
        <v/>
      </c>
      <c r="L980" s="208">
        <f>IF($H980="步将",'[3]配置系数（将领）'!K980,IF($H980="骑将",'[4]配置系数（将领）'!K980,IF($H980="弓将",'[5]配置系数（将领）'!K980,"")))</f>
        <v>0</v>
      </c>
      <c r="M980" s="208">
        <f>IF($H980="步将",'[3]配置系数（将领）'!L980,IF($H980="骑将",'[4]配置系数（将领）'!L980,IF($H980="弓将",'[5]配置系数（将领）'!L980,"")))</f>
        <v>0</v>
      </c>
      <c r="N980" s="208" t="str">
        <f ca="1">IF($H980="步将",'[3]配置系数（将领）'!M980,IF($H980="骑将",'[4]配置系数（将领）'!M980,IF($H980="弓将",'[5]配置系数（将领）'!M980,"")))</f>
        <v/>
      </c>
      <c r="O980" s="206">
        <f t="shared" ca="1" si="61"/>
        <v>1</v>
      </c>
      <c r="Q980" s="208" t="str">
        <f ca="1">IF($H980="步将",'[3]配置系数（将领）'!P980,IF($H980="骑将",'[4]配置系数（将领）'!P980,IF($H980="弓将",'[5]配置系数（将领）'!P980,"")))</f>
        <v/>
      </c>
      <c r="R980" s="208" t="str">
        <f ca="1">IF($H980="步将",'[3]配置系数（将领）'!Q980,IF($H980="骑将",'[4]配置系数（将领）'!Q980,IF($H980="弓将",'[5]配置系数（将领）'!Q980,"")))</f>
        <v/>
      </c>
      <c r="S980" s="208">
        <f>IF($H980="步将",'[3]配置系数（将领）'!R980,IF($H980="骑将",'[4]配置系数（将领）'!R980,IF($H980="弓将",'[5]配置系数（将领）'!R980,"")))</f>
        <v>0</v>
      </c>
      <c r="T980" s="208">
        <f>IF($H980="步将",'[3]配置系数（将领）'!S980,IF($H980="骑将",'[4]配置系数（将领）'!S980,IF($H980="弓将",'[5]配置系数（将领）'!S980,"")))</f>
        <v>0</v>
      </c>
      <c r="U980" s="208" t="str">
        <f ca="1">IF($H980="步将",'[3]配置系数（将领）'!T980,IF($H980="骑将",'[4]配置系数（将领）'!T980,IF($H980="弓将",'[5]配置系数（将领）'!T980,"")))</f>
        <v/>
      </c>
      <c r="V980" s="206">
        <f t="shared" ca="1" si="62"/>
        <v>1</v>
      </c>
      <c r="X980" s="208" t="str">
        <f ca="1">IF($H980="步将",'[3]配置系数（将领）'!W980,IF($H980="骑将",'[4]配置系数（将领）'!W980,IF($H980="弓将",'[5]配置系数（将领）'!W980,"")))</f>
        <v/>
      </c>
      <c r="Y980" s="208" t="str">
        <f ca="1">IF($H980="步将",'[3]配置系数（将领）'!X980,IF($H980="骑将",'[4]配置系数（将领）'!X980,IF($H980="弓将",'[5]配置系数（将领）'!X980,"")))</f>
        <v/>
      </c>
      <c r="Z980" s="208">
        <f>IF($H980="步将",'[3]配置系数（将领）'!Y980,IF($H980="骑将",'[4]配置系数（将领）'!Y980,IF($H980="弓将",'[5]配置系数（将领）'!Y980,"")))</f>
        <v>0</v>
      </c>
      <c r="AA980" s="208">
        <f>IF($H980="步将",'[3]配置系数（将领）'!Z980,IF($H980="骑将",'[4]配置系数（将领）'!Z980,IF($H980="弓将",'[5]配置系数（将领）'!Z980,"")))</f>
        <v>0</v>
      </c>
      <c r="AB980" s="208" t="str">
        <f ca="1">IF($H980="步将",'[3]配置系数（将领）'!AA980,IF($H980="骑将",'[4]配置系数（将领）'!AA980,IF($H980="弓将",'[5]配置系数（将领）'!AA980,"")))</f>
        <v/>
      </c>
      <c r="AC980" s="206">
        <f t="shared" ca="1" si="63"/>
        <v>1</v>
      </c>
    </row>
    <row r="981" spans="3:29" x14ac:dyDescent="0.15">
      <c r="C981" s="107">
        <v>973</v>
      </c>
      <c r="D981" s="69">
        <f>IFERROR(MATCH(C981,索引!J:J,0),D980)</f>
        <v>84</v>
      </c>
      <c r="E981" s="69">
        <f t="shared" si="60"/>
        <v>14</v>
      </c>
      <c r="F981" s="69">
        <f>INDEX(索引!$F:$F,D981,1)</f>
        <v>10077</v>
      </c>
      <c r="G981" s="69" t="str">
        <f>INDEX(索引!$E:$E,D981,1)</f>
        <v>夏侯惇</v>
      </c>
      <c r="H981" s="69" t="str">
        <f>INDEX(索引!$G:$G,D981,1)</f>
        <v>弓将</v>
      </c>
      <c r="J981" s="208" t="str">
        <f ca="1">IF($H981="步将",'[3]配置系数（将领）'!I981,IF($H981="骑将",'[4]配置系数（将领）'!I981,IF($H981="弓将",'[5]配置系数（将领）'!I981,"")))</f>
        <v/>
      </c>
      <c r="K981" s="208" t="str">
        <f ca="1">IF($H981="步将",'[3]配置系数（将领）'!J981,IF($H981="骑将",'[4]配置系数（将领）'!J981,IF($H981="弓将",'[5]配置系数（将领）'!J981,"")))</f>
        <v/>
      </c>
      <c r="L981" s="208">
        <f>IF($H981="步将",'[3]配置系数（将领）'!K981,IF($H981="骑将",'[4]配置系数（将领）'!K981,IF($H981="弓将",'[5]配置系数（将领）'!K981,"")))</f>
        <v>0</v>
      </c>
      <c r="M981" s="208">
        <f>IF($H981="步将",'[3]配置系数（将领）'!L981,IF($H981="骑将",'[4]配置系数（将领）'!L981,IF($H981="弓将",'[5]配置系数（将领）'!L981,"")))</f>
        <v>0</v>
      </c>
      <c r="N981" s="208" t="str">
        <f ca="1">IF($H981="步将",'[3]配置系数（将领）'!M981,IF($H981="骑将",'[4]配置系数（将领）'!M981,IF($H981="弓将",'[5]配置系数（将领）'!M981,"")))</f>
        <v/>
      </c>
      <c r="O981" s="206">
        <f t="shared" ca="1" si="61"/>
        <v>1</v>
      </c>
      <c r="Q981" s="208" t="str">
        <f ca="1">IF($H981="步将",'[3]配置系数（将领）'!P981,IF($H981="骑将",'[4]配置系数（将领）'!P981,IF($H981="弓将",'[5]配置系数（将领）'!P981,"")))</f>
        <v/>
      </c>
      <c r="R981" s="208" t="str">
        <f ca="1">IF($H981="步将",'[3]配置系数（将领）'!Q981,IF($H981="骑将",'[4]配置系数（将领）'!Q981,IF($H981="弓将",'[5]配置系数（将领）'!Q981,"")))</f>
        <v/>
      </c>
      <c r="S981" s="208">
        <f>IF($H981="步将",'[3]配置系数（将领）'!R981,IF($H981="骑将",'[4]配置系数（将领）'!R981,IF($H981="弓将",'[5]配置系数（将领）'!R981,"")))</f>
        <v>0</v>
      </c>
      <c r="T981" s="208">
        <f>IF($H981="步将",'[3]配置系数（将领）'!S981,IF($H981="骑将",'[4]配置系数（将领）'!S981,IF($H981="弓将",'[5]配置系数（将领）'!S981,"")))</f>
        <v>0</v>
      </c>
      <c r="U981" s="208" t="str">
        <f ca="1">IF($H981="步将",'[3]配置系数（将领）'!T981,IF($H981="骑将",'[4]配置系数（将领）'!T981,IF($H981="弓将",'[5]配置系数（将领）'!T981,"")))</f>
        <v/>
      </c>
      <c r="V981" s="206">
        <f t="shared" ca="1" si="62"/>
        <v>1</v>
      </c>
      <c r="X981" s="208" t="str">
        <f ca="1">IF($H981="步将",'[3]配置系数（将领）'!W981,IF($H981="骑将",'[4]配置系数（将领）'!W981,IF($H981="弓将",'[5]配置系数（将领）'!W981,"")))</f>
        <v/>
      </c>
      <c r="Y981" s="208" t="str">
        <f ca="1">IF($H981="步将",'[3]配置系数（将领）'!X981,IF($H981="骑将",'[4]配置系数（将领）'!X981,IF($H981="弓将",'[5]配置系数（将领）'!X981,"")))</f>
        <v/>
      </c>
      <c r="Z981" s="208">
        <f>IF($H981="步将",'[3]配置系数（将领）'!Y981,IF($H981="骑将",'[4]配置系数（将领）'!Y981,IF($H981="弓将",'[5]配置系数（将领）'!Y981,"")))</f>
        <v>0</v>
      </c>
      <c r="AA981" s="208">
        <f>IF($H981="步将",'[3]配置系数（将领）'!Z981,IF($H981="骑将",'[4]配置系数（将领）'!Z981,IF($H981="弓将",'[5]配置系数（将领）'!Z981,"")))</f>
        <v>0</v>
      </c>
      <c r="AB981" s="208" t="str">
        <f ca="1">IF($H981="步将",'[3]配置系数（将领）'!AA981,IF($H981="骑将",'[4]配置系数（将领）'!AA981,IF($H981="弓将",'[5]配置系数（将领）'!AA981,"")))</f>
        <v/>
      </c>
      <c r="AC981" s="206">
        <f t="shared" ca="1" si="63"/>
        <v>1</v>
      </c>
    </row>
    <row r="982" spans="3:29" x14ac:dyDescent="0.15">
      <c r="C982" s="107">
        <v>974</v>
      </c>
      <c r="D982" s="69">
        <f>IFERROR(MATCH(C982,索引!J:J,0),D981)</f>
        <v>84</v>
      </c>
      <c r="E982" s="69">
        <f t="shared" si="60"/>
        <v>15</v>
      </c>
      <c r="F982" s="69">
        <f>INDEX(索引!$F:$F,D982,1)</f>
        <v>10077</v>
      </c>
      <c r="G982" s="69" t="str">
        <f>INDEX(索引!$E:$E,D982,1)</f>
        <v>夏侯惇</v>
      </c>
      <c r="H982" s="69" t="str">
        <f>INDEX(索引!$G:$G,D982,1)</f>
        <v>弓将</v>
      </c>
      <c r="J982" s="208" t="str">
        <f ca="1">IF($H982="步将",'[3]配置系数（将领）'!I982,IF($H982="骑将",'[4]配置系数（将领）'!I982,IF($H982="弓将",'[5]配置系数（将领）'!I982,"")))</f>
        <v/>
      </c>
      <c r="K982" s="208" t="str">
        <f ca="1">IF($H982="步将",'[3]配置系数（将领）'!J982,IF($H982="骑将",'[4]配置系数（将领）'!J982,IF($H982="弓将",'[5]配置系数（将领）'!J982,"")))</f>
        <v/>
      </c>
      <c r="L982" s="208">
        <f>IF($H982="步将",'[3]配置系数（将领）'!K982,IF($H982="骑将",'[4]配置系数（将领）'!K982,IF($H982="弓将",'[5]配置系数（将领）'!K982,"")))</f>
        <v>0</v>
      </c>
      <c r="M982" s="208">
        <f>IF($H982="步将",'[3]配置系数（将领）'!L982,IF($H982="骑将",'[4]配置系数（将领）'!L982,IF($H982="弓将",'[5]配置系数（将领）'!L982,"")))</f>
        <v>0</v>
      </c>
      <c r="N982" s="208" t="str">
        <f ca="1">IF($H982="步将",'[3]配置系数（将领）'!M982,IF($H982="骑将",'[4]配置系数（将领）'!M982,IF($H982="弓将",'[5]配置系数（将领）'!M982,"")))</f>
        <v/>
      </c>
      <c r="O982" s="206">
        <f t="shared" ca="1" si="61"/>
        <v>1</v>
      </c>
      <c r="Q982" s="208" t="str">
        <f ca="1">IF($H982="步将",'[3]配置系数（将领）'!P982,IF($H982="骑将",'[4]配置系数（将领）'!P982,IF($H982="弓将",'[5]配置系数（将领）'!P982,"")))</f>
        <v/>
      </c>
      <c r="R982" s="208" t="str">
        <f ca="1">IF($H982="步将",'[3]配置系数（将领）'!Q982,IF($H982="骑将",'[4]配置系数（将领）'!Q982,IF($H982="弓将",'[5]配置系数（将领）'!Q982,"")))</f>
        <v/>
      </c>
      <c r="S982" s="208">
        <f>IF($H982="步将",'[3]配置系数（将领）'!R982,IF($H982="骑将",'[4]配置系数（将领）'!R982,IF($H982="弓将",'[5]配置系数（将领）'!R982,"")))</f>
        <v>0</v>
      </c>
      <c r="T982" s="208">
        <f>IF($H982="步将",'[3]配置系数（将领）'!S982,IF($H982="骑将",'[4]配置系数（将领）'!S982,IF($H982="弓将",'[5]配置系数（将领）'!S982,"")))</f>
        <v>0</v>
      </c>
      <c r="U982" s="208" t="str">
        <f ca="1">IF($H982="步将",'[3]配置系数（将领）'!T982,IF($H982="骑将",'[4]配置系数（将领）'!T982,IF($H982="弓将",'[5]配置系数（将领）'!T982,"")))</f>
        <v/>
      </c>
      <c r="V982" s="206">
        <f t="shared" ca="1" si="62"/>
        <v>1</v>
      </c>
      <c r="X982" s="208" t="str">
        <f ca="1">IF($H982="步将",'[3]配置系数（将领）'!W982,IF($H982="骑将",'[4]配置系数（将领）'!W982,IF($H982="弓将",'[5]配置系数（将领）'!W982,"")))</f>
        <v/>
      </c>
      <c r="Y982" s="208" t="str">
        <f ca="1">IF($H982="步将",'[3]配置系数（将领）'!X982,IF($H982="骑将",'[4]配置系数（将领）'!X982,IF($H982="弓将",'[5]配置系数（将领）'!X982,"")))</f>
        <v/>
      </c>
      <c r="Z982" s="208">
        <f>IF($H982="步将",'[3]配置系数（将领）'!Y982,IF($H982="骑将",'[4]配置系数（将领）'!Y982,IF($H982="弓将",'[5]配置系数（将领）'!Y982,"")))</f>
        <v>0</v>
      </c>
      <c r="AA982" s="208">
        <f>IF($H982="步将",'[3]配置系数（将领）'!Z982,IF($H982="骑将",'[4]配置系数（将领）'!Z982,IF($H982="弓将",'[5]配置系数（将领）'!Z982,"")))</f>
        <v>0</v>
      </c>
      <c r="AB982" s="208" t="str">
        <f ca="1">IF($H982="步将",'[3]配置系数（将领）'!AA982,IF($H982="骑将",'[4]配置系数（将领）'!AA982,IF($H982="弓将",'[5]配置系数（将领）'!AA982,"")))</f>
        <v/>
      </c>
      <c r="AC982" s="206">
        <f t="shared" ca="1" si="63"/>
        <v>1</v>
      </c>
    </row>
    <row r="983" spans="3:29" x14ac:dyDescent="0.15">
      <c r="C983" s="107">
        <v>975</v>
      </c>
      <c r="D983" s="69">
        <f>IFERROR(MATCH(C983,索引!J:J,0),D982)</f>
        <v>89</v>
      </c>
      <c r="E983" s="69">
        <f t="shared" si="60"/>
        <v>1</v>
      </c>
      <c r="F983" s="69">
        <f>INDEX(索引!$F:$F,D983,1)</f>
        <v>10082</v>
      </c>
      <c r="G983" s="69" t="str">
        <f>INDEX(索引!$E:$E,D983,1)</f>
        <v>乐进</v>
      </c>
      <c r="H983" s="69" t="str">
        <f>INDEX(索引!$G:$G,D983,1)</f>
        <v>骑将</v>
      </c>
      <c r="J983" s="208" t="str">
        <f ca="1">IF($H983="步将",'[3]配置系数（将领）'!I983,IF($H983="骑将",'[4]配置系数（将领）'!I983,IF($H983="弓将",'[5]配置系数（将领）'!I983,"")))</f>
        <v>1008200000101</v>
      </c>
      <c r="K983" s="208" t="str">
        <f ca="1">IF($H983="步将",'[3]配置系数（将领）'!J983,IF($H983="骑将",'[4]配置系数（将领）'!J983,IF($H983="弓将",'[5]配置系数（将领）'!J983,"")))</f>
        <v>普通攻击:对单体敌人造成{0}%的武力伤害</v>
      </c>
      <c r="L983" s="208">
        <f>IF($H983="步将",'[3]配置系数（将领）'!K983,IF($H983="骑将",'[4]配置系数（将领）'!K983,IF($H983="弓将",'[5]配置系数（将领）'!K983,"")))</f>
        <v>0</v>
      </c>
      <c r="M983" s="208">
        <f>IF($H983="步将",'[3]配置系数（将领）'!L983,IF($H983="骑将",'[4]配置系数（将领）'!L983,IF($H983="弓将",'[5]配置系数（将领）'!L983,"")))</f>
        <v>0</v>
      </c>
      <c r="N983" s="208" t="str">
        <f ca="1">IF($H983="步将",'[3]配置系数（将领）'!M983,IF($H983="骑将",'[4]配置系数（将领）'!M983,IF($H983="弓将",'[5]配置系数（将领）'!M983,"")))</f>
        <v>0.25+0.25+0.25+0.25+0.25+0.25+0.25+0.25+0.25+0.25+0.25+0.25+0.25+0.25+0.25+0.25+0.25</v>
      </c>
      <c r="O983" s="206">
        <f t="shared" ca="1" si="61"/>
        <v>100</v>
      </c>
      <c r="Q983" s="208" t="str">
        <f ca="1">IF($H983="步将",'[3]配置系数（将领）'!P983,IF($H983="骑将",'[4]配置系数（将领）'!P983,IF($H983="弓将",'[5]配置系数（将领）'!P983,"")))</f>
        <v/>
      </c>
      <c r="R983" s="208" t="str">
        <f ca="1">IF($H983="步将",'[3]配置系数（将领）'!Q983,IF($H983="骑将",'[4]配置系数（将领）'!Q983,IF($H983="弓将",'[5]配置系数（将领）'!Q983,"")))</f>
        <v/>
      </c>
      <c r="S983" s="208">
        <f>IF($H983="步将",'[3]配置系数（将领）'!R983,IF($H983="骑将",'[4]配置系数（将领）'!R983,IF($H983="弓将",'[5]配置系数（将领）'!R983,"")))</f>
        <v>0</v>
      </c>
      <c r="T983" s="208">
        <f>IF($H983="步将",'[3]配置系数（将领）'!S983,IF($H983="骑将",'[4]配置系数（将领）'!S983,IF($H983="弓将",'[5]配置系数（将领）'!S983,"")))</f>
        <v>0</v>
      </c>
      <c r="U983" s="208" t="str">
        <f ca="1">IF($H983="步将",'[3]配置系数（将领）'!T983,IF($H983="骑将",'[4]配置系数（将领）'!T983,IF($H983="弓将",'[5]配置系数（将领）'!T983,"")))</f>
        <v/>
      </c>
      <c r="V983" s="206">
        <f t="shared" ca="1" si="62"/>
        <v>1</v>
      </c>
      <c r="X983" s="208" t="str">
        <f ca="1">IF($H983="步将",'[3]配置系数（将领）'!W983,IF($H983="骑将",'[4]配置系数（将领）'!W983,IF($H983="弓将",'[5]配置系数（将领）'!W983,"")))</f>
        <v/>
      </c>
      <c r="Y983" s="208" t="str">
        <f ca="1">IF($H983="步将",'[3]配置系数（将领）'!X983,IF($H983="骑将",'[4]配置系数（将领）'!X983,IF($H983="弓将",'[5]配置系数（将领）'!X983,"")))</f>
        <v/>
      </c>
      <c r="Z983" s="208">
        <f>IF($H983="步将",'[3]配置系数（将领）'!Y983,IF($H983="骑将",'[4]配置系数（将领）'!Y983,IF($H983="弓将",'[5]配置系数（将领）'!Y983,"")))</f>
        <v>0</v>
      </c>
      <c r="AA983" s="208">
        <f>IF($H983="步将",'[3]配置系数（将领）'!Z983,IF($H983="骑将",'[4]配置系数（将领）'!Z983,IF($H983="弓将",'[5]配置系数（将领）'!Z983,"")))</f>
        <v>0</v>
      </c>
      <c r="AB983" s="208" t="str">
        <f ca="1">IF($H983="步将",'[3]配置系数（将领）'!AA983,IF($H983="骑将",'[4]配置系数（将领）'!AA983,IF($H983="弓将",'[5]配置系数（将领）'!AA983,"")))</f>
        <v/>
      </c>
      <c r="AC983" s="206">
        <f t="shared" ca="1" si="63"/>
        <v>1</v>
      </c>
    </row>
    <row r="984" spans="3:29" x14ac:dyDescent="0.15">
      <c r="C984" s="107">
        <v>976</v>
      </c>
      <c r="D984" s="69">
        <f>IFERROR(MATCH(C984,索引!J:J,0),D983)</f>
        <v>89</v>
      </c>
      <c r="E984" s="69">
        <f t="shared" si="60"/>
        <v>2</v>
      </c>
      <c r="F984" s="69">
        <f>INDEX(索引!$F:$F,D984,1)</f>
        <v>10082</v>
      </c>
      <c r="G984" s="69" t="str">
        <f>INDEX(索引!$E:$E,D984,1)</f>
        <v>乐进</v>
      </c>
      <c r="H984" s="69" t="str">
        <f>INDEX(索引!$G:$G,D984,1)</f>
        <v>骑将</v>
      </c>
      <c r="J984" s="208" t="str">
        <f ca="1">IF($H984="步将",'[3]配置系数（将领）'!I984,IF($H984="骑将",'[4]配置系数（将领）'!I984,IF($H984="弓将",'[5]配置系数（将领）'!I984,"")))</f>
        <v>1008200000201</v>
      </c>
      <c r="K984" s="208" t="str">
        <f ca="1">IF($H984="步将",'[3]配置系数（将领）'!J984,IF($H984="骑将",'[4]配置系数（将领）'!J984,IF($H984="弓将",'[5]配置系数（将领）'!J984,"")))</f>
        <v>怒气技能:乐进发动疾袭，冲向范围内生命最低的敌方武将，造成攻击{0}%的武力伤害，若目标受此伤害后生命低于{1}%将直接被斩杀，成功斩杀敌将会使乐进再次发动疾袭。</v>
      </c>
      <c r="L984" s="208">
        <f>IF($H984="步将",'[3]配置系数（将领）'!K984,IF($H984="骑将",'[4]配置系数（将领）'!K984,IF($H984="弓将",'[5]配置系数（将领）'!K984,"")))</f>
        <v>0</v>
      </c>
      <c r="M984" s="208">
        <f>IF($H984="步将",'[3]配置系数（将领）'!L984,IF($H984="骑将",'[4]配置系数（将领）'!L984,IF($H984="弓将",'[5]配置系数（将领）'!L984,"")))</f>
        <v>0</v>
      </c>
      <c r="N984" s="208" t="str">
        <f ca="1">IF($H984="步将",'[3]配置系数（将领）'!M984,IF($H984="骑将",'[4]配置系数（将领）'!M984,IF($H984="弓将",'[5]配置系数（将领）'!M984,"")))</f>
        <v>0.6+0.65+0.7+0.75+0.8+0.85+0.9+0.95+1+1.05+1.1+1.15+1.2+1.25+1.3+1.35+1.4</v>
      </c>
      <c r="O984" s="206">
        <f t="shared" ca="1" si="61"/>
        <v>100</v>
      </c>
      <c r="Q984" s="208" t="str">
        <f ca="1">IF($H984="步将",'[3]配置系数（将领）'!P984,IF($H984="骑将",'[4]配置系数（将领）'!P984,IF($H984="弓将",'[5]配置系数（将领）'!P984,"")))</f>
        <v/>
      </c>
      <c r="R984" s="208" t="str">
        <f ca="1">IF($H984="步将",'[3]配置系数（将领）'!Q984,IF($H984="骑将",'[4]配置系数（将领）'!Q984,IF($H984="弓将",'[5]配置系数（将领）'!Q984,"")))</f>
        <v/>
      </c>
      <c r="S984" s="208">
        <f>IF($H984="步将",'[3]配置系数（将领）'!R984,IF($H984="骑将",'[4]配置系数（将领）'!R984,IF($H984="弓将",'[5]配置系数（将领）'!R984,"")))</f>
        <v>0</v>
      </c>
      <c r="T984" s="208">
        <f>IF($H984="步将",'[3]配置系数（将领）'!S984,IF($H984="骑将",'[4]配置系数（将领）'!S984,IF($H984="弓将",'[5]配置系数（将领）'!S984,"")))</f>
        <v>0</v>
      </c>
      <c r="U984" s="208" t="str">
        <f ca="1">IF($H984="步将",'[3]配置系数（将领）'!T984,IF($H984="骑将",'[4]配置系数（将领）'!T984,IF($H984="弓将",'[5]配置系数（将领）'!T984,"")))</f>
        <v/>
      </c>
      <c r="V984" s="206">
        <f t="shared" ca="1" si="62"/>
        <v>1</v>
      </c>
      <c r="X984" s="208" t="str">
        <f ca="1">IF($H984="步将",'[3]配置系数（将领）'!W984,IF($H984="骑将",'[4]配置系数（将领）'!W984,IF($H984="弓将",'[5]配置系数（将领）'!W984,"")))</f>
        <v/>
      </c>
      <c r="Y984" s="208" t="str">
        <f ca="1">IF($H984="步将",'[3]配置系数（将领）'!X984,IF($H984="骑将",'[4]配置系数（将领）'!X984,IF($H984="弓将",'[5]配置系数（将领）'!X984,"")))</f>
        <v/>
      </c>
      <c r="Z984" s="208">
        <f>IF($H984="步将",'[3]配置系数（将领）'!Y984,IF($H984="骑将",'[4]配置系数（将领）'!Y984,IF($H984="弓将",'[5]配置系数（将领）'!Y984,"")))</f>
        <v>0</v>
      </c>
      <c r="AA984" s="208">
        <f>IF($H984="步将",'[3]配置系数（将领）'!Z984,IF($H984="骑将",'[4]配置系数（将领）'!Z984,IF($H984="弓将",'[5]配置系数（将领）'!Z984,"")))</f>
        <v>0</v>
      </c>
      <c r="AB984" s="208" t="str">
        <f ca="1">IF($H984="步将",'[3]配置系数（将领）'!AA984,IF($H984="骑将",'[4]配置系数（将领）'!AA984,IF($H984="弓将",'[5]配置系数（将领）'!AA984,"")))</f>
        <v/>
      </c>
      <c r="AC984" s="206">
        <f t="shared" ca="1" si="63"/>
        <v>1</v>
      </c>
    </row>
    <row r="985" spans="3:29" x14ac:dyDescent="0.15">
      <c r="C985" s="107">
        <v>977</v>
      </c>
      <c r="D985" s="69">
        <f>IFERROR(MATCH(C985,索引!J:J,0),D984)</f>
        <v>89</v>
      </c>
      <c r="E985" s="69">
        <f t="shared" si="60"/>
        <v>3</v>
      </c>
      <c r="F985" s="69">
        <f>INDEX(索引!$F:$F,D985,1)</f>
        <v>10082</v>
      </c>
      <c r="G985" s="69" t="str">
        <f>INDEX(索引!$E:$E,D985,1)</f>
        <v>乐进</v>
      </c>
      <c r="H985" s="69" t="str">
        <f>INDEX(索引!$G:$G,D985,1)</f>
        <v>骑将</v>
      </c>
      <c r="J985" s="208" t="str">
        <f ca="1">IF($H985="步将",'[3]配置系数（将领）'!I985,IF($H985="骑将",'[4]配置系数（将领）'!I985,IF($H985="弓将",'[5]配置系数（将领）'!I985,"")))</f>
        <v>1008200000202</v>
      </c>
      <c r="K985" s="208" t="str">
        <f ca="1">IF($H985="步将",'[3]配置系数（将领）'!J985,IF($H985="骑将",'[4]配置系数（将领）'!J985,IF($H985="弓将",'[5]配置系数（将领）'!J985,"")))</f>
        <v>怒气技能:乐进发动疾袭，冲向范围内生命最低的敌方武将，造成攻击{0}%的武力伤害，若目标受此伤害后生命低于{1}%将直接被斩杀，成功斩杀敌将会使乐进再次发动疾袭。</v>
      </c>
      <c r="L985" s="208">
        <f>IF($H985="步将",'[3]配置系数（将领）'!K985,IF($H985="骑将",'[4]配置系数（将领）'!K985,IF($H985="弓将",'[5]配置系数（将领）'!K985,"")))</f>
        <v>0</v>
      </c>
      <c r="M985" s="208">
        <f>IF($H985="步将",'[3]配置系数（将领）'!L985,IF($H985="骑将",'[4]配置系数（将领）'!L985,IF($H985="弓将",'[5]配置系数（将领）'!L985,"")))</f>
        <v>0</v>
      </c>
      <c r="N985" s="208" t="str">
        <f ca="1">IF($H985="步将",'[3]配置系数（将领）'!M985,IF($H985="骑将",'[4]配置系数（将领）'!M985,IF($H985="弓将",'[5]配置系数（将领）'!M985,"")))</f>
        <v>0.06+0.08+0.1+0.12+0.14+0.16+0.18+0.2+0.22+0.24+0.26+0.28+0.3+0.32+0.34+0.36+0.38</v>
      </c>
      <c r="O985" s="206">
        <f t="shared" ca="1" si="61"/>
        <v>100</v>
      </c>
      <c r="Q985" s="208" t="str">
        <f ca="1">IF($H985="步将",'[3]配置系数（将领）'!P985,IF($H985="骑将",'[4]配置系数（将领）'!P985,IF($H985="弓将",'[5]配置系数（将领）'!P985,"")))</f>
        <v/>
      </c>
      <c r="R985" s="208" t="str">
        <f ca="1">IF($H985="步将",'[3]配置系数（将领）'!Q985,IF($H985="骑将",'[4]配置系数（将领）'!Q985,IF($H985="弓将",'[5]配置系数（将领）'!Q985,"")))</f>
        <v/>
      </c>
      <c r="S985" s="208">
        <f>IF($H985="步将",'[3]配置系数（将领）'!R985,IF($H985="骑将",'[4]配置系数（将领）'!R985,IF($H985="弓将",'[5]配置系数（将领）'!R985,"")))</f>
        <v>0</v>
      </c>
      <c r="T985" s="208">
        <f>IF($H985="步将",'[3]配置系数（将领）'!S985,IF($H985="骑将",'[4]配置系数（将领）'!S985,IF($H985="弓将",'[5]配置系数（将领）'!S985,"")))</f>
        <v>0</v>
      </c>
      <c r="U985" s="208" t="str">
        <f ca="1">IF($H985="步将",'[3]配置系数（将领）'!T985,IF($H985="骑将",'[4]配置系数（将领）'!T985,IF($H985="弓将",'[5]配置系数（将领）'!T985,"")))</f>
        <v/>
      </c>
      <c r="V985" s="206">
        <f t="shared" ca="1" si="62"/>
        <v>1</v>
      </c>
      <c r="X985" s="208" t="str">
        <f ca="1">IF($H985="步将",'[3]配置系数（将领）'!W985,IF($H985="骑将",'[4]配置系数（将领）'!W985,IF($H985="弓将",'[5]配置系数（将领）'!W985,"")))</f>
        <v/>
      </c>
      <c r="Y985" s="208" t="str">
        <f ca="1">IF($H985="步将",'[3]配置系数（将领）'!X985,IF($H985="骑将",'[4]配置系数（将领）'!X985,IF($H985="弓将",'[5]配置系数（将领）'!X985,"")))</f>
        <v/>
      </c>
      <c r="Z985" s="208">
        <f>IF($H985="步将",'[3]配置系数（将领）'!Y985,IF($H985="骑将",'[4]配置系数（将领）'!Y985,IF($H985="弓将",'[5]配置系数（将领）'!Y985,"")))</f>
        <v>0</v>
      </c>
      <c r="AA985" s="208">
        <f>IF($H985="步将",'[3]配置系数（将领）'!Z985,IF($H985="骑将",'[4]配置系数（将领）'!Z985,IF($H985="弓将",'[5]配置系数（将领）'!Z985,"")))</f>
        <v>0</v>
      </c>
      <c r="AB985" s="208" t="str">
        <f ca="1">IF($H985="步将",'[3]配置系数（将领）'!AA985,IF($H985="骑将",'[4]配置系数（将领）'!AA985,IF($H985="弓将",'[5]配置系数（将领）'!AA985,"")))</f>
        <v/>
      </c>
      <c r="AC985" s="206">
        <f t="shared" ca="1" si="63"/>
        <v>1</v>
      </c>
    </row>
    <row r="986" spans="3:29" x14ac:dyDescent="0.15">
      <c r="C986" s="107">
        <v>978</v>
      </c>
      <c r="D986" s="69">
        <f>IFERROR(MATCH(C986,索引!J:J,0),D985)</f>
        <v>89</v>
      </c>
      <c r="E986" s="69">
        <f t="shared" si="60"/>
        <v>4</v>
      </c>
      <c r="F986" s="69">
        <f>INDEX(索引!$F:$F,D986,1)</f>
        <v>10082</v>
      </c>
      <c r="G986" s="69" t="str">
        <f>INDEX(索引!$E:$E,D986,1)</f>
        <v>乐进</v>
      </c>
      <c r="H986" s="69" t="str">
        <f>INDEX(索引!$G:$G,D986,1)</f>
        <v>骑将</v>
      </c>
      <c r="J986" s="208" t="str">
        <f ca="1">IF($H986="步将",'[3]配置系数（将领）'!I986,IF($H986="骑将",'[4]配置系数（将领）'!I986,IF($H986="弓将",'[5]配置系数（将领）'!I986,"")))</f>
        <v>1008200000301</v>
      </c>
      <c r="K986" s="208" t="str">
        <f ca="1">IF($H986="步将",'[3]配置系数（将领）'!J986,IF($H986="骑将",'[4]配置系数（将领）'!J986,IF($H986="弓将",'[5]配置系数（将领）'!J986,"")))</f>
        <v>被动技能1:乐进怒气击杀敌人时，回复最大生命值的{0}%，并在原地竖起一面军旗，持续15秒，军旗范围内的友方士兵伤害提高{1}%。</v>
      </c>
      <c r="L986" s="208">
        <f>IF($H986="步将",'[3]配置系数（将领）'!K986,IF($H986="骑将",'[4]配置系数（将领）'!K986,IF($H986="弓将",'[5]配置系数（将领）'!K986,"")))</f>
        <v>0</v>
      </c>
      <c r="M986" s="208">
        <f>IF($H986="步将",'[3]配置系数（将领）'!L986,IF($H986="骑将",'[4]配置系数（将领）'!L986,IF($H986="弓将",'[5]配置系数（将领）'!L986,"")))</f>
        <v>0</v>
      </c>
      <c r="N986" s="208" t="str">
        <f ca="1">IF($H986="步将",'[3]配置系数（将领）'!M986,IF($H986="骑将",'[4]配置系数（将领）'!M986,IF($H986="弓将",'[5]配置系数（将领）'!M986,"")))</f>
        <v>0.14+0.16+0.18+0.2+0.22+0.24+0.26+0.28+0.3+0.32+0.34+0.36+0.38+0.4+0.42+0.44+0.46</v>
      </c>
      <c r="O986" s="206">
        <f t="shared" ca="1" si="61"/>
        <v>100</v>
      </c>
      <c r="Q986" s="208" t="str">
        <f ca="1">IF($H986="步将",'[3]配置系数（将领）'!P986,IF($H986="骑将",'[4]配置系数（将领）'!P986,IF($H986="弓将",'[5]配置系数（将领）'!P986,"")))</f>
        <v/>
      </c>
      <c r="R986" s="208" t="str">
        <f ca="1">IF($H986="步将",'[3]配置系数（将领）'!Q986,IF($H986="骑将",'[4]配置系数（将领）'!Q986,IF($H986="弓将",'[5]配置系数（将领）'!Q986,"")))</f>
        <v/>
      </c>
      <c r="S986" s="208">
        <f>IF($H986="步将",'[3]配置系数（将领）'!R986,IF($H986="骑将",'[4]配置系数（将领）'!R986,IF($H986="弓将",'[5]配置系数（将领）'!R986,"")))</f>
        <v>0</v>
      </c>
      <c r="T986" s="208">
        <f>IF($H986="步将",'[3]配置系数（将领）'!S986,IF($H986="骑将",'[4]配置系数（将领）'!S986,IF($H986="弓将",'[5]配置系数（将领）'!S986,"")))</f>
        <v>0</v>
      </c>
      <c r="U986" s="208" t="str">
        <f ca="1">IF($H986="步将",'[3]配置系数（将领）'!T986,IF($H986="骑将",'[4]配置系数（将领）'!T986,IF($H986="弓将",'[5]配置系数（将领）'!T986,"")))</f>
        <v/>
      </c>
      <c r="V986" s="206">
        <f t="shared" ca="1" si="62"/>
        <v>1</v>
      </c>
      <c r="X986" s="208" t="str">
        <f ca="1">IF($H986="步将",'[3]配置系数（将领）'!W986,IF($H986="骑将",'[4]配置系数（将领）'!W986,IF($H986="弓将",'[5]配置系数（将领）'!W986,"")))</f>
        <v/>
      </c>
      <c r="Y986" s="208" t="str">
        <f ca="1">IF($H986="步将",'[3]配置系数（将领）'!X986,IF($H986="骑将",'[4]配置系数（将领）'!X986,IF($H986="弓将",'[5]配置系数（将领）'!X986,"")))</f>
        <v/>
      </c>
      <c r="Z986" s="208">
        <f>IF($H986="步将",'[3]配置系数（将领）'!Y986,IF($H986="骑将",'[4]配置系数（将领）'!Y986,IF($H986="弓将",'[5]配置系数（将领）'!Y986,"")))</f>
        <v>0</v>
      </c>
      <c r="AA986" s="208">
        <f>IF($H986="步将",'[3]配置系数（将领）'!Z986,IF($H986="骑将",'[4]配置系数（将领）'!Z986,IF($H986="弓将",'[5]配置系数（将领）'!Z986,"")))</f>
        <v>0</v>
      </c>
      <c r="AB986" s="208" t="str">
        <f ca="1">IF($H986="步将",'[3]配置系数（将领）'!AA986,IF($H986="骑将",'[4]配置系数（将领）'!AA986,IF($H986="弓将",'[5]配置系数（将领）'!AA986,"")))</f>
        <v/>
      </c>
      <c r="AC986" s="206">
        <f t="shared" ca="1" si="63"/>
        <v>1</v>
      </c>
    </row>
    <row r="987" spans="3:29" x14ac:dyDescent="0.15">
      <c r="C987" s="107">
        <v>979</v>
      </c>
      <c r="D987" s="69">
        <f>IFERROR(MATCH(C987,索引!J:J,0),D986)</f>
        <v>89</v>
      </c>
      <c r="E987" s="69">
        <f t="shared" si="60"/>
        <v>5</v>
      </c>
      <c r="F987" s="69">
        <f>INDEX(索引!$F:$F,D987,1)</f>
        <v>10082</v>
      </c>
      <c r="G987" s="69" t="str">
        <f>INDEX(索引!$E:$E,D987,1)</f>
        <v>乐进</v>
      </c>
      <c r="H987" s="69" t="str">
        <f>INDEX(索引!$G:$G,D987,1)</f>
        <v>骑将</v>
      </c>
      <c r="J987" s="208" t="str">
        <f ca="1">IF($H987="步将",'[3]配置系数（将领）'!I987,IF($H987="骑将",'[4]配置系数（将领）'!I987,IF($H987="弓将",'[5]配置系数（将领）'!I987,"")))</f>
        <v>1008200000302</v>
      </c>
      <c r="K987" s="208" t="str">
        <f ca="1">IF($H987="步将",'[3]配置系数（将领）'!J987,IF($H987="骑将",'[4]配置系数（将领）'!J987,IF($H987="弓将",'[5]配置系数（将领）'!J987,"")))</f>
        <v>被动技能1:乐进怒气击杀敌人时，回复最大生命值的{0}%，并在原地竖起一面军旗，持续15秒，军旗范围内的友方士兵伤害提高{1}%。</v>
      </c>
      <c r="L987" s="208">
        <f>IF($H987="步将",'[3]配置系数（将领）'!K987,IF($H987="骑将",'[4]配置系数（将领）'!K987,IF($H987="弓将",'[5]配置系数（将领）'!K987,"")))</f>
        <v>0</v>
      </c>
      <c r="M987" s="208">
        <f>IF($H987="步将",'[3]配置系数（将领）'!L987,IF($H987="骑将",'[4]配置系数（将领）'!L987,IF($H987="弓将",'[5]配置系数（将领）'!L987,"")))</f>
        <v>0</v>
      </c>
      <c r="N987" s="208" t="str">
        <f ca="1">IF($H987="步将",'[3]配置系数（将领）'!M987,IF($H987="骑将",'[4]配置系数（将领）'!M987,IF($H987="弓将",'[5]配置系数（将领）'!M987,"")))</f>
        <v>0.23+0.245+0.26+0.275+0.29+0.305+0.32+0.335+0.35+0.365+0.38+0.395+0.41+0.425+0.44+0.455+0.47</v>
      </c>
      <c r="O987" s="206">
        <f t="shared" ca="1" si="61"/>
        <v>100</v>
      </c>
      <c r="Q987" s="208" t="str">
        <f ca="1">IF($H987="步将",'[3]配置系数（将领）'!P987,IF($H987="骑将",'[4]配置系数（将领）'!P987,IF($H987="弓将",'[5]配置系数（将领）'!P987,"")))</f>
        <v/>
      </c>
      <c r="R987" s="208" t="str">
        <f ca="1">IF($H987="步将",'[3]配置系数（将领）'!Q987,IF($H987="骑将",'[4]配置系数（将领）'!Q987,IF($H987="弓将",'[5]配置系数（将领）'!Q987,"")))</f>
        <v/>
      </c>
      <c r="S987" s="208">
        <f>IF($H987="步将",'[3]配置系数（将领）'!R987,IF($H987="骑将",'[4]配置系数（将领）'!R987,IF($H987="弓将",'[5]配置系数（将领）'!R987,"")))</f>
        <v>0</v>
      </c>
      <c r="T987" s="208">
        <f>IF($H987="步将",'[3]配置系数（将领）'!S987,IF($H987="骑将",'[4]配置系数（将领）'!S987,IF($H987="弓将",'[5]配置系数（将领）'!S987,"")))</f>
        <v>0</v>
      </c>
      <c r="U987" s="208" t="str">
        <f ca="1">IF($H987="步将",'[3]配置系数（将领）'!T987,IF($H987="骑将",'[4]配置系数（将领）'!T987,IF($H987="弓将",'[5]配置系数（将领）'!T987,"")))</f>
        <v/>
      </c>
      <c r="V987" s="206">
        <f t="shared" ca="1" si="62"/>
        <v>1</v>
      </c>
      <c r="X987" s="208" t="str">
        <f ca="1">IF($H987="步将",'[3]配置系数（将领）'!W987,IF($H987="骑将",'[4]配置系数（将领）'!W987,IF($H987="弓将",'[5]配置系数（将领）'!W987,"")))</f>
        <v/>
      </c>
      <c r="Y987" s="208" t="str">
        <f ca="1">IF($H987="步将",'[3]配置系数（将领）'!X987,IF($H987="骑将",'[4]配置系数（将领）'!X987,IF($H987="弓将",'[5]配置系数（将领）'!X987,"")))</f>
        <v/>
      </c>
      <c r="Z987" s="208">
        <f>IF($H987="步将",'[3]配置系数（将领）'!Y987,IF($H987="骑将",'[4]配置系数（将领）'!Y987,IF($H987="弓将",'[5]配置系数（将领）'!Y987,"")))</f>
        <v>0</v>
      </c>
      <c r="AA987" s="208">
        <f>IF($H987="步将",'[3]配置系数（将领）'!Z987,IF($H987="骑将",'[4]配置系数（将领）'!Z987,IF($H987="弓将",'[5]配置系数（将领）'!Z987,"")))</f>
        <v>0</v>
      </c>
      <c r="AB987" s="208" t="str">
        <f ca="1">IF($H987="步将",'[3]配置系数（将领）'!AA987,IF($H987="骑将",'[4]配置系数（将领）'!AA987,IF($H987="弓将",'[5]配置系数（将领）'!AA987,"")))</f>
        <v/>
      </c>
      <c r="AC987" s="206">
        <f t="shared" ca="1" si="63"/>
        <v>1</v>
      </c>
    </row>
    <row r="988" spans="3:29" x14ac:dyDescent="0.15">
      <c r="C988" s="107">
        <v>980</v>
      </c>
      <c r="D988" s="69">
        <f>IFERROR(MATCH(C988,索引!J:J,0),D987)</f>
        <v>89</v>
      </c>
      <c r="E988" s="69">
        <f t="shared" si="60"/>
        <v>6</v>
      </c>
      <c r="F988" s="69">
        <f>INDEX(索引!$F:$F,D988,1)</f>
        <v>10082</v>
      </c>
      <c r="G988" s="69" t="str">
        <f>INDEX(索引!$E:$E,D988,1)</f>
        <v>乐进</v>
      </c>
      <c r="H988" s="69" t="str">
        <f>INDEX(索引!$G:$G,D988,1)</f>
        <v>骑将</v>
      </c>
      <c r="J988" s="208" t="str">
        <f ca="1">IF($H988="步将",'[3]配置系数（将领）'!I988,IF($H988="骑将",'[4]配置系数（将领）'!I988,IF($H988="弓将",'[5]配置系数（将领）'!I988,"")))</f>
        <v>1008200000401</v>
      </c>
      <c r="K988" s="208" t="str">
        <f ca="1">IF($H988="步将",'[3]配置系数（将领）'!J988,IF($H988="骑将",'[4]配置系数（将领）'!J988,IF($H988="弓将",'[5]配置系数（将领）'!J988,"")))</f>
        <v>被动技能2:自身与率领的骑兵/车兵开场进行一次冲锋，对撞击到的敌人造成自身攻击30%的武力伤害。</v>
      </c>
      <c r="L988" s="208">
        <f>IF($H988="步将",'[3]配置系数（将领）'!K988,IF($H988="骑将",'[4]配置系数（将领）'!K988,IF($H988="弓将",'[5]配置系数（将领）'!K988,"")))</f>
        <v>0</v>
      </c>
      <c r="M988" s="208">
        <f>IF($H988="步将",'[3]配置系数（将领）'!L988,IF($H988="骑将",'[4]配置系数（将领）'!L988,IF($H988="弓将",'[5]配置系数（将领）'!L988,"")))</f>
        <v>0</v>
      </c>
      <c r="N988" s="208" t="str">
        <f ca="1">IF($H988="步将",'[3]配置系数（将领）'!M988,IF($H988="骑将",'[4]配置系数（将领）'!M988,IF($H988="弓将",'[5]配置系数（将领）'!M988,"")))</f>
        <v>0.3+0.3+0.3+0.3+0.3+0.3+0.3+0.3+0.3+0.3+0.3+0.3+0.3+0.3+0.3+0.3+0.3</v>
      </c>
      <c r="O988" s="206">
        <f t="shared" ca="1" si="61"/>
        <v>1</v>
      </c>
      <c r="Q988" s="208" t="str">
        <f ca="1">IF($H988="步将",'[3]配置系数（将领）'!P988,IF($H988="骑将",'[4]配置系数（将领）'!P988,IF($H988="弓将",'[5]配置系数（将领）'!P988,"")))</f>
        <v/>
      </c>
      <c r="R988" s="208" t="str">
        <f ca="1">IF($H988="步将",'[3]配置系数（将领）'!Q988,IF($H988="骑将",'[4]配置系数（将领）'!Q988,IF($H988="弓将",'[5]配置系数（将领）'!Q988,"")))</f>
        <v/>
      </c>
      <c r="S988" s="208">
        <f>IF($H988="步将",'[3]配置系数（将领）'!R988,IF($H988="骑将",'[4]配置系数（将领）'!R988,IF($H988="弓将",'[5]配置系数（将领）'!R988,"")))</f>
        <v>0</v>
      </c>
      <c r="T988" s="208">
        <f>IF($H988="步将",'[3]配置系数（将领）'!S988,IF($H988="骑将",'[4]配置系数（将领）'!S988,IF($H988="弓将",'[5]配置系数（将领）'!S988,"")))</f>
        <v>0</v>
      </c>
      <c r="U988" s="208" t="str">
        <f ca="1">IF($H988="步将",'[3]配置系数（将领）'!T988,IF($H988="骑将",'[4]配置系数（将领）'!T988,IF($H988="弓将",'[5]配置系数（将领）'!T988,"")))</f>
        <v/>
      </c>
      <c r="V988" s="206">
        <f t="shared" ca="1" si="62"/>
        <v>1</v>
      </c>
      <c r="X988" s="208" t="str">
        <f ca="1">IF($H988="步将",'[3]配置系数（将领）'!W988,IF($H988="骑将",'[4]配置系数（将领）'!W988,IF($H988="弓将",'[5]配置系数（将领）'!W988,"")))</f>
        <v/>
      </c>
      <c r="Y988" s="208" t="str">
        <f ca="1">IF($H988="步将",'[3]配置系数（将领）'!X988,IF($H988="骑将",'[4]配置系数（将领）'!X988,IF($H988="弓将",'[5]配置系数（将领）'!X988,"")))</f>
        <v/>
      </c>
      <c r="Z988" s="208">
        <f>IF($H988="步将",'[3]配置系数（将领）'!Y988,IF($H988="骑将",'[4]配置系数（将领）'!Y988,IF($H988="弓将",'[5]配置系数（将领）'!Y988,"")))</f>
        <v>0</v>
      </c>
      <c r="AA988" s="208">
        <f>IF($H988="步将",'[3]配置系数（将领）'!Z988,IF($H988="骑将",'[4]配置系数（将领）'!Z988,IF($H988="弓将",'[5]配置系数（将领）'!Z988,"")))</f>
        <v>0</v>
      </c>
      <c r="AB988" s="208" t="str">
        <f ca="1">IF($H988="步将",'[3]配置系数（将领）'!AA988,IF($H988="骑将",'[4]配置系数（将领）'!AA988,IF($H988="弓将",'[5]配置系数（将领）'!AA988,"")))</f>
        <v/>
      </c>
      <c r="AC988" s="206">
        <f t="shared" ca="1" si="63"/>
        <v>1</v>
      </c>
    </row>
    <row r="989" spans="3:29" x14ac:dyDescent="0.15">
      <c r="C989" s="107">
        <v>981</v>
      </c>
      <c r="D989" s="69">
        <f>IFERROR(MATCH(C989,索引!J:J,0),D988)</f>
        <v>89</v>
      </c>
      <c r="E989" s="69">
        <f t="shared" si="60"/>
        <v>7</v>
      </c>
      <c r="F989" s="69">
        <f>INDEX(索引!$F:$F,D989,1)</f>
        <v>10082</v>
      </c>
      <c r="G989" s="69" t="str">
        <f>INDEX(索引!$E:$E,D989,1)</f>
        <v>乐进</v>
      </c>
      <c r="H989" s="69" t="str">
        <f>INDEX(索引!$G:$G,D989,1)</f>
        <v>骑将</v>
      </c>
      <c r="J989" s="208" t="str">
        <f ca="1">IF($H989="步将",'[3]配置系数（将领）'!I989,IF($H989="骑将",'[4]配置系数（将领）'!I989,IF($H989="弓将",'[5]配置系数（将领）'!I989,"")))</f>
        <v>1008200000402</v>
      </c>
      <c r="K989" s="208" t="str">
        <f ca="1">IF($H989="步将",'[3]配置系数（将领）'!J989,IF($H989="骑将",'[4]配置系数（将领）'!J989,IF($H989="弓将",'[5]配置系数（将领）'!J989,"")))</f>
        <v>被动技能2:自身与率领的骑兵/车兵开场进行一次冲锋，对撞击到的敌人造成自身攻击30%的武力伤害。</v>
      </c>
      <c r="L989" s="208">
        <f>IF($H989="步将",'[3]配置系数（将领）'!K989,IF($H989="骑将",'[4]配置系数（将领）'!K989,IF($H989="弓将",'[5]配置系数（将领）'!K989,"")))</f>
        <v>0</v>
      </c>
      <c r="M989" s="208">
        <f>IF($H989="步将",'[3]配置系数（将领）'!L989,IF($H989="骑将",'[4]配置系数（将领）'!L989,IF($H989="弓将",'[5]配置系数（将领）'!L989,"")))</f>
        <v>0</v>
      </c>
      <c r="N989" s="208" t="str">
        <f ca="1">IF($H989="步将",'[3]配置系数（将领）'!M989,IF($H989="骑将",'[4]配置系数（将领）'!M989,IF($H989="弓将",'[5]配置系数（将领）'!M989,"")))</f>
        <v>0++++++++++++++++</v>
      </c>
      <c r="O989" s="206">
        <f t="shared" ca="1" si="61"/>
        <v>1</v>
      </c>
      <c r="Q989" s="208" t="str">
        <f ca="1">IF($H989="步将",'[3]配置系数（将领）'!P989,IF($H989="骑将",'[4]配置系数（将领）'!P989,IF($H989="弓将",'[5]配置系数（将领）'!P989,"")))</f>
        <v/>
      </c>
      <c r="R989" s="208" t="str">
        <f ca="1">IF($H989="步将",'[3]配置系数（将领）'!Q989,IF($H989="骑将",'[4]配置系数（将领）'!Q989,IF($H989="弓将",'[5]配置系数（将领）'!Q989,"")))</f>
        <v/>
      </c>
      <c r="S989" s="208">
        <f>IF($H989="步将",'[3]配置系数（将领）'!R989,IF($H989="骑将",'[4]配置系数（将领）'!R989,IF($H989="弓将",'[5]配置系数（将领）'!R989,"")))</f>
        <v>0</v>
      </c>
      <c r="T989" s="208">
        <f>IF($H989="步将",'[3]配置系数（将领）'!S989,IF($H989="骑将",'[4]配置系数（将领）'!S989,IF($H989="弓将",'[5]配置系数（将领）'!S989,"")))</f>
        <v>0</v>
      </c>
      <c r="U989" s="208" t="str">
        <f ca="1">IF($H989="步将",'[3]配置系数（将领）'!T989,IF($H989="骑将",'[4]配置系数（将领）'!T989,IF($H989="弓将",'[5]配置系数（将领）'!T989,"")))</f>
        <v/>
      </c>
      <c r="V989" s="206">
        <f t="shared" ca="1" si="62"/>
        <v>1</v>
      </c>
      <c r="X989" s="208" t="str">
        <f ca="1">IF($H989="步将",'[3]配置系数（将领）'!W989,IF($H989="骑将",'[4]配置系数（将领）'!W989,IF($H989="弓将",'[5]配置系数（将领）'!W989,"")))</f>
        <v/>
      </c>
      <c r="Y989" s="208" t="str">
        <f ca="1">IF($H989="步将",'[3]配置系数（将领）'!X989,IF($H989="骑将",'[4]配置系数（将领）'!X989,IF($H989="弓将",'[5]配置系数（将领）'!X989,"")))</f>
        <v/>
      </c>
      <c r="Z989" s="208">
        <f>IF($H989="步将",'[3]配置系数（将领）'!Y989,IF($H989="骑将",'[4]配置系数（将领）'!Y989,IF($H989="弓将",'[5]配置系数（将领）'!Y989,"")))</f>
        <v>0</v>
      </c>
      <c r="AA989" s="208">
        <f>IF($H989="步将",'[3]配置系数（将领）'!Z989,IF($H989="骑将",'[4]配置系数（将领）'!Z989,IF($H989="弓将",'[5]配置系数（将领）'!Z989,"")))</f>
        <v>0</v>
      </c>
      <c r="AB989" s="208" t="str">
        <f ca="1">IF($H989="步将",'[3]配置系数（将领）'!AA989,IF($H989="骑将",'[4]配置系数（将领）'!AA989,IF($H989="弓将",'[5]配置系数（将领）'!AA989,"")))</f>
        <v/>
      </c>
      <c r="AC989" s="206">
        <f t="shared" ca="1" si="63"/>
        <v>1</v>
      </c>
    </row>
    <row r="990" spans="3:29" x14ac:dyDescent="0.15">
      <c r="C990" s="107">
        <v>982</v>
      </c>
      <c r="D990" s="69">
        <f>IFERROR(MATCH(C990,索引!J:J,0),D989)</f>
        <v>89</v>
      </c>
      <c r="E990" s="69">
        <f t="shared" si="60"/>
        <v>8</v>
      </c>
      <c r="F990" s="69">
        <f>INDEX(索引!$F:$F,D990,1)</f>
        <v>10082</v>
      </c>
      <c r="G990" s="69" t="str">
        <f>INDEX(索引!$E:$E,D990,1)</f>
        <v>乐进</v>
      </c>
      <c r="H990" s="69" t="str">
        <f>INDEX(索引!$G:$G,D990,1)</f>
        <v>骑将</v>
      </c>
      <c r="J990" s="208" t="str">
        <f ca="1">IF($H990="步将",'[3]配置系数（将领）'!I990,IF($H990="骑将",'[4]配置系数（将领）'!I990,IF($H990="弓将",'[5]配置系数（将领）'!I990,"")))</f>
        <v>1008200000501</v>
      </c>
      <c r="K990" s="208" t="str">
        <f ca="1">IF($H990="步将",'[3]配置系数（将领）'!J990,IF($H990="骑将",'[4]配置系数（将领）'!J990,IF($H990="弓将",'[5]配置系数（将领）'!J990,"")))</f>
        <v>被动技能3:千里奔袭，毕其功于一役，自身暴击伤害增加30%，韧性提升22%。</v>
      </c>
      <c r="L990" s="208">
        <f>IF($H990="步将",'[3]配置系数（将领）'!K990,IF($H990="骑将",'[4]配置系数（将领）'!K990,IF($H990="弓将",'[5]配置系数（将领）'!K990,"")))</f>
        <v>0</v>
      </c>
      <c r="M990" s="208">
        <f>IF($H990="步将",'[3]配置系数（将领）'!L990,IF($H990="骑将",'[4]配置系数（将领）'!L990,IF($H990="弓将",'[5]配置系数（将领）'!L990,"")))</f>
        <v>0</v>
      </c>
      <c r="N990" s="208" t="str">
        <f ca="1">IF($H990="步将",'[3]配置系数（将领）'!M990,IF($H990="骑将",'[4]配置系数（将领）'!M990,IF($H990="弓将",'[5]配置系数（将领）'!M990,"")))</f>
        <v>0.4+0.4+0.4+0.4+0.4+0.4+0.4+0.4+0.4+0.4+0.4+0.4+0.4+0.4+0.4+0.4+0.4</v>
      </c>
      <c r="O990" s="206">
        <f t="shared" ca="1" si="61"/>
        <v>1</v>
      </c>
      <c r="Q990" s="208" t="str">
        <f ca="1">IF($H990="步将",'[3]配置系数（将领）'!P990,IF($H990="骑将",'[4]配置系数（将领）'!P990,IF($H990="弓将",'[5]配置系数（将领）'!P990,"")))</f>
        <v/>
      </c>
      <c r="R990" s="208" t="str">
        <f ca="1">IF($H990="步将",'[3]配置系数（将领）'!Q990,IF($H990="骑将",'[4]配置系数（将领）'!Q990,IF($H990="弓将",'[5]配置系数（将领）'!Q990,"")))</f>
        <v/>
      </c>
      <c r="S990" s="208">
        <f>IF($H990="步将",'[3]配置系数（将领）'!R990,IF($H990="骑将",'[4]配置系数（将领）'!R990,IF($H990="弓将",'[5]配置系数（将领）'!R990,"")))</f>
        <v>0</v>
      </c>
      <c r="T990" s="208">
        <f>IF($H990="步将",'[3]配置系数（将领）'!S990,IF($H990="骑将",'[4]配置系数（将领）'!S990,IF($H990="弓将",'[5]配置系数（将领）'!S990,"")))</f>
        <v>0</v>
      </c>
      <c r="U990" s="208" t="str">
        <f ca="1">IF($H990="步将",'[3]配置系数（将领）'!T990,IF($H990="骑将",'[4]配置系数（将领）'!T990,IF($H990="弓将",'[5]配置系数（将领）'!T990,"")))</f>
        <v/>
      </c>
      <c r="V990" s="206">
        <f t="shared" ca="1" si="62"/>
        <v>1</v>
      </c>
      <c r="X990" s="208" t="str">
        <f ca="1">IF($H990="步将",'[3]配置系数（将领）'!W990,IF($H990="骑将",'[4]配置系数（将领）'!W990,IF($H990="弓将",'[5]配置系数（将领）'!W990,"")))</f>
        <v/>
      </c>
      <c r="Y990" s="208" t="str">
        <f ca="1">IF($H990="步将",'[3]配置系数（将领）'!X990,IF($H990="骑将",'[4]配置系数（将领）'!X990,IF($H990="弓将",'[5]配置系数（将领）'!X990,"")))</f>
        <v/>
      </c>
      <c r="Z990" s="208">
        <f>IF($H990="步将",'[3]配置系数（将领）'!Y990,IF($H990="骑将",'[4]配置系数（将领）'!Y990,IF($H990="弓将",'[5]配置系数（将领）'!Y990,"")))</f>
        <v>0</v>
      </c>
      <c r="AA990" s="208">
        <f>IF($H990="步将",'[3]配置系数（将领）'!Z990,IF($H990="骑将",'[4]配置系数（将领）'!Z990,IF($H990="弓将",'[5]配置系数（将领）'!Z990,"")))</f>
        <v>0</v>
      </c>
      <c r="AB990" s="208" t="str">
        <f ca="1">IF($H990="步将",'[3]配置系数（将领）'!AA990,IF($H990="骑将",'[4]配置系数（将领）'!AA990,IF($H990="弓将",'[5]配置系数（将领）'!AA990,"")))</f>
        <v/>
      </c>
      <c r="AC990" s="206">
        <f t="shared" ca="1" si="63"/>
        <v>1</v>
      </c>
    </row>
    <row r="991" spans="3:29" x14ac:dyDescent="0.15">
      <c r="C991" s="107">
        <v>983</v>
      </c>
      <c r="D991" s="69">
        <f>IFERROR(MATCH(C991,索引!J:J,0),D990)</f>
        <v>89</v>
      </c>
      <c r="E991" s="69">
        <f t="shared" si="60"/>
        <v>9</v>
      </c>
      <c r="F991" s="69">
        <f>INDEX(索引!$F:$F,D991,1)</f>
        <v>10082</v>
      </c>
      <c r="G991" s="69" t="str">
        <f>INDEX(索引!$E:$E,D991,1)</f>
        <v>乐进</v>
      </c>
      <c r="H991" s="69" t="str">
        <f>INDEX(索引!$G:$G,D991,1)</f>
        <v>骑将</v>
      </c>
      <c r="J991" s="208" t="str">
        <f ca="1">IF($H991="步将",'[3]配置系数（将领）'!I991,IF($H991="骑将",'[4]配置系数（将领）'!I991,IF($H991="弓将",'[5]配置系数（将领）'!I991,"")))</f>
        <v>1008200000502</v>
      </c>
      <c r="K991" s="208" t="str">
        <f ca="1">IF($H991="步将",'[3]配置系数（将领）'!J991,IF($H991="骑将",'[4]配置系数（将领）'!J991,IF($H991="弓将",'[5]配置系数（将领）'!J991,"")))</f>
        <v>被动技能3:千里奔袭，毕其功于一役，自身暴击伤害增加30%，韧性提升22%。</v>
      </c>
      <c r="L991" s="208">
        <f>IF($H991="步将",'[3]配置系数（将领）'!K991,IF($H991="骑将",'[4]配置系数（将领）'!K991,IF($H991="弓将",'[5]配置系数（将领）'!K991,"")))</f>
        <v>0</v>
      </c>
      <c r="M991" s="208">
        <f>IF($H991="步将",'[3]配置系数（将领）'!L991,IF($H991="骑将",'[4]配置系数（将领）'!L991,IF($H991="弓将",'[5]配置系数（将领）'!L991,"")))</f>
        <v>0</v>
      </c>
      <c r="N991" s="208" t="str">
        <f ca="1">IF($H991="步将",'[3]配置系数（将领）'!M991,IF($H991="骑将",'[4]配置系数（将领）'!M991,IF($H991="弓将",'[5]配置系数（将领）'!M991,"")))</f>
        <v>0.3+0.3+0.3+0.3+0.3+0.3+0.3+0.3+0.3+0.3+0.3+0.3+0.3+0.3+0.3+0.3+0.3</v>
      </c>
      <c r="O991" s="206">
        <f t="shared" ca="1" si="61"/>
        <v>1</v>
      </c>
      <c r="Q991" s="208" t="str">
        <f ca="1">IF($H991="步将",'[3]配置系数（将领）'!P991,IF($H991="骑将",'[4]配置系数（将领）'!P991,IF($H991="弓将",'[5]配置系数（将领）'!P991,"")))</f>
        <v/>
      </c>
      <c r="R991" s="208" t="str">
        <f ca="1">IF($H991="步将",'[3]配置系数（将领）'!Q991,IF($H991="骑将",'[4]配置系数（将领）'!Q991,IF($H991="弓将",'[5]配置系数（将领）'!Q991,"")))</f>
        <v/>
      </c>
      <c r="S991" s="208">
        <f>IF($H991="步将",'[3]配置系数（将领）'!R991,IF($H991="骑将",'[4]配置系数（将领）'!R991,IF($H991="弓将",'[5]配置系数（将领）'!R991,"")))</f>
        <v>0</v>
      </c>
      <c r="T991" s="208">
        <f>IF($H991="步将",'[3]配置系数（将领）'!S991,IF($H991="骑将",'[4]配置系数（将领）'!S991,IF($H991="弓将",'[5]配置系数（将领）'!S991,"")))</f>
        <v>0</v>
      </c>
      <c r="U991" s="208" t="str">
        <f ca="1">IF($H991="步将",'[3]配置系数（将领）'!T991,IF($H991="骑将",'[4]配置系数（将领）'!T991,IF($H991="弓将",'[5]配置系数（将领）'!T991,"")))</f>
        <v/>
      </c>
      <c r="V991" s="206">
        <f t="shared" ca="1" si="62"/>
        <v>1</v>
      </c>
      <c r="X991" s="208" t="str">
        <f ca="1">IF($H991="步将",'[3]配置系数（将领）'!W991,IF($H991="骑将",'[4]配置系数（将领）'!W991,IF($H991="弓将",'[5]配置系数（将领）'!W991,"")))</f>
        <v/>
      </c>
      <c r="Y991" s="208" t="str">
        <f ca="1">IF($H991="步将",'[3]配置系数（将领）'!X991,IF($H991="骑将",'[4]配置系数（将领）'!X991,IF($H991="弓将",'[5]配置系数（将领）'!X991,"")))</f>
        <v/>
      </c>
      <c r="Z991" s="208">
        <f>IF($H991="步将",'[3]配置系数（将领）'!Y991,IF($H991="骑将",'[4]配置系数（将领）'!Y991,IF($H991="弓将",'[5]配置系数（将领）'!Y991,"")))</f>
        <v>0</v>
      </c>
      <c r="AA991" s="208">
        <f>IF($H991="步将",'[3]配置系数（将领）'!Z991,IF($H991="骑将",'[4]配置系数（将领）'!Z991,IF($H991="弓将",'[5]配置系数（将领）'!Z991,"")))</f>
        <v>0</v>
      </c>
      <c r="AB991" s="208" t="str">
        <f ca="1">IF($H991="步将",'[3]配置系数（将领）'!AA991,IF($H991="骑将",'[4]配置系数（将领）'!AA991,IF($H991="弓将",'[5]配置系数（将领）'!AA991,"")))</f>
        <v/>
      </c>
      <c r="AC991" s="206">
        <f t="shared" ca="1" si="63"/>
        <v>1</v>
      </c>
    </row>
    <row r="992" spans="3:29" x14ac:dyDescent="0.15">
      <c r="C992" s="107">
        <v>984</v>
      </c>
      <c r="D992" s="69">
        <f>IFERROR(MATCH(C992,索引!J:J,0),D991)</f>
        <v>89</v>
      </c>
      <c r="E992" s="69">
        <f t="shared" si="60"/>
        <v>10</v>
      </c>
      <c r="F992" s="69">
        <f>INDEX(索引!$F:$F,D992,1)</f>
        <v>10082</v>
      </c>
      <c r="G992" s="69" t="str">
        <f>INDEX(索引!$E:$E,D992,1)</f>
        <v>乐进</v>
      </c>
      <c r="H992" s="69" t="str">
        <f>INDEX(索引!$G:$G,D992,1)</f>
        <v>骑将</v>
      </c>
      <c r="J992" s="208" t="str">
        <f ca="1">IF($H992="步将",'[3]配置系数（将领）'!I992,IF($H992="骑将",'[4]配置系数（将领）'!I992,IF($H992="弓将",'[5]配置系数（将领）'!I992,"")))</f>
        <v/>
      </c>
      <c r="K992" s="208" t="str">
        <f ca="1">IF($H992="步将",'[3]配置系数（将领）'!J992,IF($H992="骑将",'[4]配置系数（将领）'!J992,IF($H992="弓将",'[5]配置系数（将领）'!J992,"")))</f>
        <v/>
      </c>
      <c r="L992" s="208">
        <f>IF($H992="步将",'[3]配置系数（将领）'!K992,IF($H992="骑将",'[4]配置系数（将领）'!K992,IF($H992="弓将",'[5]配置系数（将领）'!K992,"")))</f>
        <v>0</v>
      </c>
      <c r="M992" s="208">
        <f>IF($H992="步将",'[3]配置系数（将领）'!L992,IF($H992="骑将",'[4]配置系数（将领）'!L992,IF($H992="弓将",'[5]配置系数（将领）'!L992,"")))</f>
        <v>0</v>
      </c>
      <c r="N992" s="208" t="str">
        <f ca="1">IF($H992="步将",'[3]配置系数（将领）'!M992,IF($H992="骑将",'[4]配置系数（将领）'!M992,IF($H992="弓将",'[5]配置系数（将领）'!M992,"")))</f>
        <v/>
      </c>
      <c r="O992" s="206">
        <f t="shared" ca="1" si="61"/>
        <v>1</v>
      </c>
      <c r="Q992" s="208" t="str">
        <f ca="1">IF($H992="步将",'[3]配置系数（将领）'!P992,IF($H992="骑将",'[4]配置系数（将领）'!P992,IF($H992="弓将",'[5]配置系数（将领）'!P992,"")))</f>
        <v/>
      </c>
      <c r="R992" s="208" t="str">
        <f ca="1">IF($H992="步将",'[3]配置系数（将领）'!Q992,IF($H992="骑将",'[4]配置系数（将领）'!Q992,IF($H992="弓将",'[5]配置系数（将领）'!Q992,"")))</f>
        <v/>
      </c>
      <c r="S992" s="208">
        <f>IF($H992="步将",'[3]配置系数（将领）'!R992,IF($H992="骑将",'[4]配置系数（将领）'!R992,IF($H992="弓将",'[5]配置系数（将领）'!R992,"")))</f>
        <v>0</v>
      </c>
      <c r="T992" s="208">
        <f>IF($H992="步将",'[3]配置系数（将领）'!S992,IF($H992="骑将",'[4]配置系数（将领）'!S992,IF($H992="弓将",'[5]配置系数（将领）'!S992,"")))</f>
        <v>0</v>
      </c>
      <c r="U992" s="208" t="str">
        <f ca="1">IF($H992="步将",'[3]配置系数（将领）'!T992,IF($H992="骑将",'[4]配置系数（将领）'!T992,IF($H992="弓将",'[5]配置系数（将领）'!T992,"")))</f>
        <v/>
      </c>
      <c r="V992" s="206">
        <f t="shared" ca="1" si="62"/>
        <v>1</v>
      </c>
      <c r="X992" s="208" t="str">
        <f ca="1">IF($H992="步将",'[3]配置系数（将领）'!W992,IF($H992="骑将",'[4]配置系数（将领）'!W992,IF($H992="弓将",'[5]配置系数（将领）'!W992,"")))</f>
        <v/>
      </c>
      <c r="Y992" s="208" t="str">
        <f ca="1">IF($H992="步将",'[3]配置系数（将领）'!X992,IF($H992="骑将",'[4]配置系数（将领）'!X992,IF($H992="弓将",'[5]配置系数（将领）'!X992,"")))</f>
        <v/>
      </c>
      <c r="Z992" s="208">
        <f>IF($H992="步将",'[3]配置系数（将领）'!Y992,IF($H992="骑将",'[4]配置系数（将领）'!Y992,IF($H992="弓将",'[5]配置系数（将领）'!Y992,"")))</f>
        <v>0</v>
      </c>
      <c r="AA992" s="208">
        <f>IF($H992="步将",'[3]配置系数（将领）'!Z992,IF($H992="骑将",'[4]配置系数（将领）'!Z992,IF($H992="弓将",'[5]配置系数（将领）'!Z992,"")))</f>
        <v>0</v>
      </c>
      <c r="AB992" s="208" t="str">
        <f ca="1">IF($H992="步将",'[3]配置系数（将领）'!AA992,IF($H992="骑将",'[4]配置系数（将领）'!AA992,IF($H992="弓将",'[5]配置系数（将领）'!AA992,"")))</f>
        <v/>
      </c>
      <c r="AC992" s="206">
        <f t="shared" ca="1" si="63"/>
        <v>1</v>
      </c>
    </row>
    <row r="993" spans="3:29" x14ac:dyDescent="0.15">
      <c r="C993" s="107">
        <v>985</v>
      </c>
      <c r="D993" s="69">
        <f>IFERROR(MATCH(C993,索引!J:J,0),D992)</f>
        <v>89</v>
      </c>
      <c r="E993" s="69">
        <f t="shared" si="60"/>
        <v>11</v>
      </c>
      <c r="F993" s="69">
        <f>INDEX(索引!$F:$F,D993,1)</f>
        <v>10082</v>
      </c>
      <c r="G993" s="69" t="str">
        <f>INDEX(索引!$E:$E,D993,1)</f>
        <v>乐进</v>
      </c>
      <c r="H993" s="69" t="str">
        <f>INDEX(索引!$G:$G,D993,1)</f>
        <v>骑将</v>
      </c>
      <c r="J993" s="208" t="str">
        <f ca="1">IF($H993="步将",'[3]配置系数（将领）'!I993,IF($H993="骑将",'[4]配置系数（将领）'!I993,IF($H993="弓将",'[5]配置系数（将领）'!I993,"")))</f>
        <v/>
      </c>
      <c r="K993" s="208" t="str">
        <f ca="1">IF($H993="步将",'[3]配置系数（将领）'!J993,IF($H993="骑将",'[4]配置系数（将领）'!J993,IF($H993="弓将",'[5]配置系数（将领）'!J993,"")))</f>
        <v/>
      </c>
      <c r="L993" s="208">
        <f>IF($H993="步将",'[3]配置系数（将领）'!K993,IF($H993="骑将",'[4]配置系数（将领）'!K993,IF($H993="弓将",'[5]配置系数（将领）'!K993,"")))</f>
        <v>0</v>
      </c>
      <c r="M993" s="208">
        <f>IF($H993="步将",'[3]配置系数（将领）'!L993,IF($H993="骑将",'[4]配置系数（将领）'!L993,IF($H993="弓将",'[5]配置系数（将领）'!L993,"")))</f>
        <v>0</v>
      </c>
      <c r="N993" s="208" t="str">
        <f ca="1">IF($H993="步将",'[3]配置系数（将领）'!M993,IF($H993="骑将",'[4]配置系数（将领）'!M993,IF($H993="弓将",'[5]配置系数（将领）'!M993,"")))</f>
        <v/>
      </c>
      <c r="O993" s="206">
        <f t="shared" ca="1" si="61"/>
        <v>1</v>
      </c>
      <c r="Q993" s="208" t="str">
        <f ca="1">IF($H993="步将",'[3]配置系数（将领）'!P993,IF($H993="骑将",'[4]配置系数（将领）'!P993,IF($H993="弓将",'[5]配置系数（将领）'!P993,"")))</f>
        <v/>
      </c>
      <c r="R993" s="208" t="str">
        <f ca="1">IF($H993="步将",'[3]配置系数（将领）'!Q993,IF($H993="骑将",'[4]配置系数（将领）'!Q993,IF($H993="弓将",'[5]配置系数（将领）'!Q993,"")))</f>
        <v/>
      </c>
      <c r="S993" s="208">
        <f>IF($H993="步将",'[3]配置系数（将领）'!R993,IF($H993="骑将",'[4]配置系数（将领）'!R993,IF($H993="弓将",'[5]配置系数（将领）'!R993,"")))</f>
        <v>0</v>
      </c>
      <c r="T993" s="208">
        <f>IF($H993="步将",'[3]配置系数（将领）'!S993,IF($H993="骑将",'[4]配置系数（将领）'!S993,IF($H993="弓将",'[5]配置系数（将领）'!S993,"")))</f>
        <v>0</v>
      </c>
      <c r="U993" s="208" t="str">
        <f ca="1">IF($H993="步将",'[3]配置系数（将领）'!T993,IF($H993="骑将",'[4]配置系数（将领）'!T993,IF($H993="弓将",'[5]配置系数（将领）'!T993,"")))</f>
        <v/>
      </c>
      <c r="V993" s="206">
        <f t="shared" ca="1" si="62"/>
        <v>1</v>
      </c>
      <c r="X993" s="208" t="str">
        <f ca="1">IF($H993="步将",'[3]配置系数（将领）'!W993,IF($H993="骑将",'[4]配置系数（将领）'!W993,IF($H993="弓将",'[5]配置系数（将领）'!W993,"")))</f>
        <v/>
      </c>
      <c r="Y993" s="208" t="str">
        <f ca="1">IF($H993="步将",'[3]配置系数（将领）'!X993,IF($H993="骑将",'[4]配置系数（将领）'!X993,IF($H993="弓将",'[5]配置系数（将领）'!X993,"")))</f>
        <v/>
      </c>
      <c r="Z993" s="208">
        <f>IF($H993="步将",'[3]配置系数（将领）'!Y993,IF($H993="骑将",'[4]配置系数（将领）'!Y993,IF($H993="弓将",'[5]配置系数（将领）'!Y993,"")))</f>
        <v>0</v>
      </c>
      <c r="AA993" s="208">
        <f>IF($H993="步将",'[3]配置系数（将领）'!Z993,IF($H993="骑将",'[4]配置系数（将领）'!Z993,IF($H993="弓将",'[5]配置系数（将领）'!Z993,"")))</f>
        <v>0</v>
      </c>
      <c r="AB993" s="208" t="str">
        <f ca="1">IF($H993="步将",'[3]配置系数（将领）'!AA993,IF($H993="骑将",'[4]配置系数（将领）'!AA993,IF($H993="弓将",'[5]配置系数（将领）'!AA993,"")))</f>
        <v/>
      </c>
      <c r="AC993" s="206">
        <f t="shared" ca="1" si="63"/>
        <v>1</v>
      </c>
    </row>
    <row r="994" spans="3:29" x14ac:dyDescent="0.15">
      <c r="C994" s="107">
        <v>986</v>
      </c>
      <c r="D994" s="69">
        <f>IFERROR(MATCH(C994,索引!J:J,0),D993)</f>
        <v>89</v>
      </c>
      <c r="E994" s="69">
        <f t="shared" si="60"/>
        <v>12</v>
      </c>
      <c r="F994" s="69">
        <f>INDEX(索引!$F:$F,D994,1)</f>
        <v>10082</v>
      </c>
      <c r="G994" s="69" t="str">
        <f>INDEX(索引!$E:$E,D994,1)</f>
        <v>乐进</v>
      </c>
      <c r="H994" s="69" t="str">
        <f>INDEX(索引!$G:$G,D994,1)</f>
        <v>骑将</v>
      </c>
      <c r="J994" s="208" t="str">
        <f ca="1">IF($H994="步将",'[3]配置系数（将领）'!I994,IF($H994="骑将",'[4]配置系数（将领）'!I994,IF($H994="弓将",'[5]配置系数（将领）'!I994,"")))</f>
        <v/>
      </c>
      <c r="K994" s="208" t="str">
        <f ca="1">IF($H994="步将",'[3]配置系数（将领）'!J994,IF($H994="骑将",'[4]配置系数（将领）'!J994,IF($H994="弓将",'[5]配置系数（将领）'!J994,"")))</f>
        <v/>
      </c>
      <c r="L994" s="208">
        <f>IF($H994="步将",'[3]配置系数（将领）'!K994,IF($H994="骑将",'[4]配置系数（将领）'!K994,IF($H994="弓将",'[5]配置系数（将领）'!K994,"")))</f>
        <v>0</v>
      </c>
      <c r="M994" s="208">
        <f>IF($H994="步将",'[3]配置系数（将领）'!L994,IF($H994="骑将",'[4]配置系数（将领）'!L994,IF($H994="弓将",'[5]配置系数（将领）'!L994,"")))</f>
        <v>0</v>
      </c>
      <c r="N994" s="208" t="str">
        <f ca="1">IF($H994="步将",'[3]配置系数（将领）'!M994,IF($H994="骑将",'[4]配置系数（将领）'!M994,IF($H994="弓将",'[5]配置系数（将领）'!M994,"")))</f>
        <v/>
      </c>
      <c r="O994" s="206">
        <f t="shared" ca="1" si="61"/>
        <v>1</v>
      </c>
      <c r="Q994" s="208" t="str">
        <f ca="1">IF($H994="步将",'[3]配置系数（将领）'!P994,IF($H994="骑将",'[4]配置系数（将领）'!P994,IF($H994="弓将",'[5]配置系数（将领）'!P994,"")))</f>
        <v/>
      </c>
      <c r="R994" s="208" t="str">
        <f ca="1">IF($H994="步将",'[3]配置系数（将领）'!Q994,IF($H994="骑将",'[4]配置系数（将领）'!Q994,IF($H994="弓将",'[5]配置系数（将领）'!Q994,"")))</f>
        <v/>
      </c>
      <c r="S994" s="208">
        <f>IF($H994="步将",'[3]配置系数（将领）'!R994,IF($H994="骑将",'[4]配置系数（将领）'!R994,IF($H994="弓将",'[5]配置系数（将领）'!R994,"")))</f>
        <v>0</v>
      </c>
      <c r="T994" s="208">
        <f>IF($H994="步将",'[3]配置系数（将领）'!S994,IF($H994="骑将",'[4]配置系数（将领）'!S994,IF($H994="弓将",'[5]配置系数（将领）'!S994,"")))</f>
        <v>0</v>
      </c>
      <c r="U994" s="208" t="str">
        <f ca="1">IF($H994="步将",'[3]配置系数（将领）'!T994,IF($H994="骑将",'[4]配置系数（将领）'!T994,IF($H994="弓将",'[5]配置系数（将领）'!T994,"")))</f>
        <v/>
      </c>
      <c r="V994" s="206">
        <f t="shared" ca="1" si="62"/>
        <v>1</v>
      </c>
      <c r="X994" s="208" t="str">
        <f ca="1">IF($H994="步将",'[3]配置系数（将领）'!W994,IF($H994="骑将",'[4]配置系数（将领）'!W994,IF($H994="弓将",'[5]配置系数（将领）'!W994,"")))</f>
        <v/>
      </c>
      <c r="Y994" s="208" t="str">
        <f ca="1">IF($H994="步将",'[3]配置系数（将领）'!X994,IF($H994="骑将",'[4]配置系数（将领）'!X994,IF($H994="弓将",'[5]配置系数（将领）'!X994,"")))</f>
        <v/>
      </c>
      <c r="Z994" s="208">
        <f>IF($H994="步将",'[3]配置系数（将领）'!Y994,IF($H994="骑将",'[4]配置系数（将领）'!Y994,IF($H994="弓将",'[5]配置系数（将领）'!Y994,"")))</f>
        <v>0</v>
      </c>
      <c r="AA994" s="208">
        <f>IF($H994="步将",'[3]配置系数（将领）'!Z994,IF($H994="骑将",'[4]配置系数（将领）'!Z994,IF($H994="弓将",'[5]配置系数（将领）'!Z994,"")))</f>
        <v>0</v>
      </c>
      <c r="AB994" s="208" t="str">
        <f ca="1">IF($H994="步将",'[3]配置系数（将领）'!AA994,IF($H994="骑将",'[4]配置系数（将领）'!AA994,IF($H994="弓将",'[5]配置系数（将领）'!AA994,"")))</f>
        <v/>
      </c>
      <c r="AC994" s="206">
        <f t="shared" ca="1" si="63"/>
        <v>1</v>
      </c>
    </row>
    <row r="995" spans="3:29" x14ac:dyDescent="0.15">
      <c r="C995" s="107">
        <v>987</v>
      </c>
      <c r="D995" s="69">
        <f>IFERROR(MATCH(C995,索引!J:J,0),D994)</f>
        <v>89</v>
      </c>
      <c r="E995" s="69">
        <f t="shared" si="60"/>
        <v>13</v>
      </c>
      <c r="F995" s="69">
        <f>INDEX(索引!$F:$F,D995,1)</f>
        <v>10082</v>
      </c>
      <c r="G995" s="69" t="str">
        <f>INDEX(索引!$E:$E,D995,1)</f>
        <v>乐进</v>
      </c>
      <c r="H995" s="69" t="str">
        <f>INDEX(索引!$G:$G,D995,1)</f>
        <v>骑将</v>
      </c>
      <c r="J995" s="208" t="str">
        <f ca="1">IF($H995="步将",'[3]配置系数（将领）'!I995,IF($H995="骑将",'[4]配置系数（将领）'!I995,IF($H995="弓将",'[5]配置系数（将领）'!I995,"")))</f>
        <v/>
      </c>
      <c r="K995" s="208" t="str">
        <f ca="1">IF($H995="步将",'[3]配置系数（将领）'!J995,IF($H995="骑将",'[4]配置系数（将领）'!J995,IF($H995="弓将",'[5]配置系数（将领）'!J995,"")))</f>
        <v/>
      </c>
      <c r="L995" s="208">
        <f>IF($H995="步将",'[3]配置系数（将领）'!K995,IF($H995="骑将",'[4]配置系数（将领）'!K995,IF($H995="弓将",'[5]配置系数（将领）'!K995,"")))</f>
        <v>0</v>
      </c>
      <c r="M995" s="208">
        <f>IF($H995="步将",'[3]配置系数（将领）'!L995,IF($H995="骑将",'[4]配置系数（将领）'!L995,IF($H995="弓将",'[5]配置系数（将领）'!L995,"")))</f>
        <v>0</v>
      </c>
      <c r="N995" s="208" t="str">
        <f ca="1">IF($H995="步将",'[3]配置系数（将领）'!M995,IF($H995="骑将",'[4]配置系数（将领）'!M995,IF($H995="弓将",'[5]配置系数（将领）'!M995,"")))</f>
        <v/>
      </c>
      <c r="O995" s="206">
        <f t="shared" ca="1" si="61"/>
        <v>1</v>
      </c>
      <c r="Q995" s="208" t="str">
        <f ca="1">IF($H995="步将",'[3]配置系数（将领）'!P995,IF($H995="骑将",'[4]配置系数（将领）'!P995,IF($H995="弓将",'[5]配置系数（将领）'!P995,"")))</f>
        <v/>
      </c>
      <c r="R995" s="208" t="str">
        <f ca="1">IF($H995="步将",'[3]配置系数（将领）'!Q995,IF($H995="骑将",'[4]配置系数（将领）'!Q995,IF($H995="弓将",'[5]配置系数（将领）'!Q995,"")))</f>
        <v/>
      </c>
      <c r="S995" s="208">
        <f>IF($H995="步将",'[3]配置系数（将领）'!R995,IF($H995="骑将",'[4]配置系数（将领）'!R995,IF($H995="弓将",'[5]配置系数（将领）'!R995,"")))</f>
        <v>0</v>
      </c>
      <c r="T995" s="208">
        <f>IF($H995="步将",'[3]配置系数（将领）'!S995,IF($H995="骑将",'[4]配置系数（将领）'!S995,IF($H995="弓将",'[5]配置系数（将领）'!S995,"")))</f>
        <v>0</v>
      </c>
      <c r="U995" s="208" t="str">
        <f ca="1">IF($H995="步将",'[3]配置系数（将领）'!T995,IF($H995="骑将",'[4]配置系数（将领）'!T995,IF($H995="弓将",'[5]配置系数（将领）'!T995,"")))</f>
        <v/>
      </c>
      <c r="V995" s="206">
        <f t="shared" ca="1" si="62"/>
        <v>1</v>
      </c>
      <c r="X995" s="208" t="str">
        <f ca="1">IF($H995="步将",'[3]配置系数（将领）'!W995,IF($H995="骑将",'[4]配置系数（将领）'!W995,IF($H995="弓将",'[5]配置系数（将领）'!W995,"")))</f>
        <v/>
      </c>
      <c r="Y995" s="208" t="str">
        <f ca="1">IF($H995="步将",'[3]配置系数（将领）'!X995,IF($H995="骑将",'[4]配置系数（将领）'!X995,IF($H995="弓将",'[5]配置系数（将领）'!X995,"")))</f>
        <v/>
      </c>
      <c r="Z995" s="208">
        <f>IF($H995="步将",'[3]配置系数（将领）'!Y995,IF($H995="骑将",'[4]配置系数（将领）'!Y995,IF($H995="弓将",'[5]配置系数（将领）'!Y995,"")))</f>
        <v>0</v>
      </c>
      <c r="AA995" s="208">
        <f>IF($H995="步将",'[3]配置系数（将领）'!Z995,IF($H995="骑将",'[4]配置系数（将领）'!Z995,IF($H995="弓将",'[5]配置系数（将领）'!Z995,"")))</f>
        <v>0</v>
      </c>
      <c r="AB995" s="208" t="str">
        <f ca="1">IF($H995="步将",'[3]配置系数（将领）'!AA995,IF($H995="骑将",'[4]配置系数（将领）'!AA995,IF($H995="弓将",'[5]配置系数（将领）'!AA995,"")))</f>
        <v/>
      </c>
      <c r="AC995" s="206">
        <f t="shared" ca="1" si="63"/>
        <v>1</v>
      </c>
    </row>
    <row r="996" spans="3:29" x14ac:dyDescent="0.15">
      <c r="C996" s="107">
        <v>988</v>
      </c>
      <c r="D996" s="69">
        <f>IFERROR(MATCH(C996,索引!J:J,0),D995)</f>
        <v>89</v>
      </c>
      <c r="E996" s="69">
        <f t="shared" si="60"/>
        <v>14</v>
      </c>
      <c r="F996" s="69">
        <f>INDEX(索引!$F:$F,D996,1)</f>
        <v>10082</v>
      </c>
      <c r="G996" s="69" t="str">
        <f>INDEX(索引!$E:$E,D996,1)</f>
        <v>乐进</v>
      </c>
      <c r="H996" s="69" t="str">
        <f>INDEX(索引!$G:$G,D996,1)</f>
        <v>骑将</v>
      </c>
      <c r="J996" s="208" t="str">
        <f ca="1">IF($H996="步将",'[3]配置系数（将领）'!I996,IF($H996="骑将",'[4]配置系数（将领）'!I996,IF($H996="弓将",'[5]配置系数（将领）'!I996,"")))</f>
        <v/>
      </c>
      <c r="K996" s="208" t="str">
        <f ca="1">IF($H996="步将",'[3]配置系数（将领）'!J996,IF($H996="骑将",'[4]配置系数（将领）'!J996,IF($H996="弓将",'[5]配置系数（将领）'!J996,"")))</f>
        <v/>
      </c>
      <c r="L996" s="208">
        <f>IF($H996="步将",'[3]配置系数（将领）'!K996,IF($H996="骑将",'[4]配置系数（将领）'!K996,IF($H996="弓将",'[5]配置系数（将领）'!K996,"")))</f>
        <v>0</v>
      </c>
      <c r="M996" s="208">
        <f>IF($H996="步将",'[3]配置系数（将领）'!L996,IF($H996="骑将",'[4]配置系数（将领）'!L996,IF($H996="弓将",'[5]配置系数（将领）'!L996,"")))</f>
        <v>0</v>
      </c>
      <c r="N996" s="208" t="str">
        <f ca="1">IF($H996="步将",'[3]配置系数（将领）'!M996,IF($H996="骑将",'[4]配置系数（将领）'!M996,IF($H996="弓将",'[5]配置系数（将领）'!M996,"")))</f>
        <v/>
      </c>
      <c r="O996" s="206">
        <f t="shared" ca="1" si="61"/>
        <v>1</v>
      </c>
      <c r="Q996" s="208" t="str">
        <f ca="1">IF($H996="步将",'[3]配置系数（将领）'!P996,IF($H996="骑将",'[4]配置系数（将领）'!P996,IF($H996="弓将",'[5]配置系数（将领）'!P996,"")))</f>
        <v/>
      </c>
      <c r="R996" s="208" t="str">
        <f ca="1">IF($H996="步将",'[3]配置系数（将领）'!Q996,IF($H996="骑将",'[4]配置系数（将领）'!Q996,IF($H996="弓将",'[5]配置系数（将领）'!Q996,"")))</f>
        <v/>
      </c>
      <c r="S996" s="208">
        <f>IF($H996="步将",'[3]配置系数（将领）'!R996,IF($H996="骑将",'[4]配置系数（将领）'!R996,IF($H996="弓将",'[5]配置系数（将领）'!R996,"")))</f>
        <v>0</v>
      </c>
      <c r="T996" s="208">
        <f>IF($H996="步将",'[3]配置系数（将领）'!S996,IF($H996="骑将",'[4]配置系数（将领）'!S996,IF($H996="弓将",'[5]配置系数（将领）'!S996,"")))</f>
        <v>0</v>
      </c>
      <c r="U996" s="208" t="str">
        <f ca="1">IF($H996="步将",'[3]配置系数（将领）'!T996,IF($H996="骑将",'[4]配置系数（将领）'!T996,IF($H996="弓将",'[5]配置系数（将领）'!T996,"")))</f>
        <v/>
      </c>
      <c r="V996" s="206">
        <f t="shared" ca="1" si="62"/>
        <v>1</v>
      </c>
      <c r="X996" s="208" t="str">
        <f ca="1">IF($H996="步将",'[3]配置系数（将领）'!W996,IF($H996="骑将",'[4]配置系数（将领）'!W996,IF($H996="弓将",'[5]配置系数（将领）'!W996,"")))</f>
        <v/>
      </c>
      <c r="Y996" s="208" t="str">
        <f ca="1">IF($H996="步将",'[3]配置系数（将领）'!X996,IF($H996="骑将",'[4]配置系数（将领）'!X996,IF($H996="弓将",'[5]配置系数（将领）'!X996,"")))</f>
        <v/>
      </c>
      <c r="Z996" s="208">
        <f>IF($H996="步将",'[3]配置系数（将领）'!Y996,IF($H996="骑将",'[4]配置系数（将领）'!Y996,IF($H996="弓将",'[5]配置系数（将领）'!Y996,"")))</f>
        <v>0</v>
      </c>
      <c r="AA996" s="208">
        <f>IF($H996="步将",'[3]配置系数（将领）'!Z996,IF($H996="骑将",'[4]配置系数（将领）'!Z996,IF($H996="弓将",'[5]配置系数（将领）'!Z996,"")))</f>
        <v>0</v>
      </c>
      <c r="AB996" s="208" t="str">
        <f ca="1">IF($H996="步将",'[3]配置系数（将领）'!AA996,IF($H996="骑将",'[4]配置系数（将领）'!AA996,IF($H996="弓将",'[5]配置系数（将领）'!AA996,"")))</f>
        <v/>
      </c>
      <c r="AC996" s="206">
        <f t="shared" ca="1" si="63"/>
        <v>1</v>
      </c>
    </row>
    <row r="997" spans="3:29" x14ac:dyDescent="0.15">
      <c r="C997" s="107">
        <v>989</v>
      </c>
      <c r="D997" s="69">
        <f>IFERROR(MATCH(C997,索引!J:J,0),D996)</f>
        <v>89</v>
      </c>
      <c r="E997" s="69">
        <f t="shared" si="60"/>
        <v>15</v>
      </c>
      <c r="F997" s="69">
        <f>INDEX(索引!$F:$F,D997,1)</f>
        <v>10082</v>
      </c>
      <c r="G997" s="69" t="str">
        <f>INDEX(索引!$E:$E,D997,1)</f>
        <v>乐进</v>
      </c>
      <c r="H997" s="69" t="str">
        <f>INDEX(索引!$G:$G,D997,1)</f>
        <v>骑将</v>
      </c>
      <c r="J997" s="208" t="str">
        <f ca="1">IF($H997="步将",'[3]配置系数（将领）'!I997,IF($H997="骑将",'[4]配置系数（将领）'!I997,IF($H997="弓将",'[5]配置系数（将领）'!I997,"")))</f>
        <v/>
      </c>
      <c r="K997" s="208" t="str">
        <f ca="1">IF($H997="步将",'[3]配置系数（将领）'!J997,IF($H997="骑将",'[4]配置系数（将领）'!J997,IF($H997="弓将",'[5]配置系数（将领）'!J997,"")))</f>
        <v/>
      </c>
      <c r="L997" s="208">
        <f>IF($H997="步将",'[3]配置系数（将领）'!K997,IF($H997="骑将",'[4]配置系数（将领）'!K997,IF($H997="弓将",'[5]配置系数（将领）'!K997,"")))</f>
        <v>0</v>
      </c>
      <c r="M997" s="208">
        <f>IF($H997="步将",'[3]配置系数（将领）'!L997,IF($H997="骑将",'[4]配置系数（将领）'!L997,IF($H997="弓将",'[5]配置系数（将领）'!L997,"")))</f>
        <v>0</v>
      </c>
      <c r="N997" s="208" t="str">
        <f ca="1">IF($H997="步将",'[3]配置系数（将领）'!M997,IF($H997="骑将",'[4]配置系数（将领）'!M997,IF($H997="弓将",'[5]配置系数（将领）'!M997,"")))</f>
        <v/>
      </c>
      <c r="O997" s="206">
        <f t="shared" ca="1" si="61"/>
        <v>1</v>
      </c>
      <c r="Q997" s="208" t="str">
        <f ca="1">IF($H997="步将",'[3]配置系数（将领）'!P997,IF($H997="骑将",'[4]配置系数（将领）'!P997,IF($H997="弓将",'[5]配置系数（将领）'!P997,"")))</f>
        <v/>
      </c>
      <c r="R997" s="208" t="str">
        <f ca="1">IF($H997="步将",'[3]配置系数（将领）'!Q997,IF($H997="骑将",'[4]配置系数（将领）'!Q997,IF($H997="弓将",'[5]配置系数（将领）'!Q997,"")))</f>
        <v/>
      </c>
      <c r="S997" s="208">
        <f>IF($H997="步将",'[3]配置系数（将领）'!R997,IF($H997="骑将",'[4]配置系数（将领）'!R997,IF($H997="弓将",'[5]配置系数（将领）'!R997,"")))</f>
        <v>0</v>
      </c>
      <c r="T997" s="208">
        <f>IF($H997="步将",'[3]配置系数（将领）'!S997,IF($H997="骑将",'[4]配置系数（将领）'!S997,IF($H997="弓将",'[5]配置系数（将领）'!S997,"")))</f>
        <v>0</v>
      </c>
      <c r="U997" s="208" t="str">
        <f ca="1">IF($H997="步将",'[3]配置系数（将领）'!T997,IF($H997="骑将",'[4]配置系数（将领）'!T997,IF($H997="弓将",'[5]配置系数（将领）'!T997,"")))</f>
        <v/>
      </c>
      <c r="V997" s="206">
        <f t="shared" ca="1" si="62"/>
        <v>1</v>
      </c>
      <c r="X997" s="208" t="str">
        <f ca="1">IF($H997="步将",'[3]配置系数（将领）'!W997,IF($H997="骑将",'[4]配置系数（将领）'!W997,IF($H997="弓将",'[5]配置系数（将领）'!W997,"")))</f>
        <v/>
      </c>
      <c r="Y997" s="208" t="str">
        <f ca="1">IF($H997="步将",'[3]配置系数（将领）'!X997,IF($H997="骑将",'[4]配置系数（将领）'!X997,IF($H997="弓将",'[5]配置系数（将领）'!X997,"")))</f>
        <v/>
      </c>
      <c r="Z997" s="208">
        <f>IF($H997="步将",'[3]配置系数（将领）'!Y997,IF($H997="骑将",'[4]配置系数（将领）'!Y997,IF($H997="弓将",'[5]配置系数（将领）'!Y997,"")))</f>
        <v>0</v>
      </c>
      <c r="AA997" s="208">
        <f>IF($H997="步将",'[3]配置系数（将领）'!Z997,IF($H997="骑将",'[4]配置系数（将领）'!Z997,IF($H997="弓将",'[5]配置系数（将领）'!Z997,"")))</f>
        <v>0</v>
      </c>
      <c r="AB997" s="208" t="str">
        <f ca="1">IF($H997="步将",'[3]配置系数（将领）'!AA997,IF($H997="骑将",'[4]配置系数（将领）'!AA997,IF($H997="弓将",'[5]配置系数（将领）'!AA997,"")))</f>
        <v/>
      </c>
      <c r="AC997" s="206">
        <f t="shared" ca="1" si="63"/>
        <v>1</v>
      </c>
    </row>
    <row r="998" spans="3:29" x14ac:dyDescent="0.15">
      <c r="C998" s="107">
        <v>990</v>
      </c>
      <c r="D998" s="69">
        <f>IFERROR(MATCH(C998,索引!J:J,0),D997)</f>
        <v>91</v>
      </c>
      <c r="E998" s="69">
        <f t="shared" si="60"/>
        <v>1</v>
      </c>
      <c r="F998" s="69">
        <f>INDEX(索引!$F:$F,D998,1)</f>
        <v>10084</v>
      </c>
      <c r="G998" s="69" t="str">
        <f>INDEX(索引!$E:$E,D998,1)</f>
        <v>吕布</v>
      </c>
      <c r="H998" s="69" t="str">
        <f>INDEX(索引!$G:$G,D998,1)</f>
        <v>骑将</v>
      </c>
      <c r="J998" s="208" t="str">
        <f ca="1">IF($H998="步将",'[3]配置系数（将领）'!I998,IF($H998="骑将",'[4]配置系数（将领）'!I998,IF($H998="弓将",'[5]配置系数（将领）'!I998,"")))</f>
        <v>1008400000101</v>
      </c>
      <c r="K998" s="208" t="str">
        <f ca="1">IF($H998="步将",'[3]配置系数（将领）'!J998,IF($H998="骑将",'[4]配置系数（将领）'!J998,IF($H998="弓将",'[5]配置系数（将领）'!J998,"")))</f>
        <v>普通攻击:对单体敌人造成{0}%的武力伤害</v>
      </c>
      <c r="L998" s="208">
        <f>IF($H998="步将",'[3]配置系数（将领）'!K998,IF($H998="骑将",'[4]配置系数（将领）'!K998,IF($H998="弓将",'[5]配置系数（将领）'!K998,"")))</f>
        <v>0</v>
      </c>
      <c r="M998" s="208">
        <f>IF($H998="步将",'[3]配置系数（将领）'!L998,IF($H998="骑将",'[4]配置系数（将领）'!L998,IF($H998="弓将",'[5]配置系数（将领）'!L998,"")))</f>
        <v>0</v>
      </c>
      <c r="N998" s="208" t="str">
        <f ca="1">IF($H998="步将",'[3]配置系数（将领）'!M998,IF($H998="骑将",'[4]配置系数（将领）'!M998,IF($H998="弓将",'[5]配置系数（将领）'!M998,"")))</f>
        <v>0.25+0.25+0.25+0.25+0.25+0.25+0.25+0.25+0.25+0.25+0.25+0.25+0.25+0.25+0.25+0.25+0.25</v>
      </c>
      <c r="O998" s="206">
        <f t="shared" ca="1" si="61"/>
        <v>100</v>
      </c>
      <c r="Q998" s="208" t="str">
        <f ca="1">IF($H998="步将",'[3]配置系数（将领）'!P998,IF($H998="骑将",'[4]配置系数（将领）'!P998,IF($H998="弓将",'[5]配置系数（将领）'!P998,"")))</f>
        <v/>
      </c>
      <c r="R998" s="208" t="str">
        <f ca="1">IF($H998="步将",'[3]配置系数（将领）'!Q998,IF($H998="骑将",'[4]配置系数（将领）'!Q998,IF($H998="弓将",'[5]配置系数（将领）'!Q998,"")))</f>
        <v/>
      </c>
      <c r="S998" s="208">
        <f>IF($H998="步将",'[3]配置系数（将领）'!R998,IF($H998="骑将",'[4]配置系数（将领）'!R998,IF($H998="弓将",'[5]配置系数（将领）'!R998,"")))</f>
        <v>0</v>
      </c>
      <c r="T998" s="208">
        <f>IF($H998="步将",'[3]配置系数（将领）'!S998,IF($H998="骑将",'[4]配置系数（将领）'!S998,IF($H998="弓将",'[5]配置系数（将领）'!S998,"")))</f>
        <v>0</v>
      </c>
      <c r="U998" s="208" t="str">
        <f ca="1">IF($H998="步将",'[3]配置系数（将领）'!T998,IF($H998="骑将",'[4]配置系数（将领）'!T998,IF($H998="弓将",'[5]配置系数（将领）'!T998,"")))</f>
        <v/>
      </c>
      <c r="V998" s="206">
        <f t="shared" ca="1" si="62"/>
        <v>1</v>
      </c>
      <c r="X998" s="208" t="str">
        <f ca="1">IF($H998="步将",'[3]配置系数（将领）'!W998,IF($H998="骑将",'[4]配置系数（将领）'!W998,IF($H998="弓将",'[5]配置系数（将领）'!W998,"")))</f>
        <v/>
      </c>
      <c r="Y998" s="208" t="str">
        <f ca="1">IF($H998="步将",'[3]配置系数（将领）'!X998,IF($H998="骑将",'[4]配置系数（将领）'!X998,IF($H998="弓将",'[5]配置系数（将领）'!X998,"")))</f>
        <v/>
      </c>
      <c r="Z998" s="208">
        <f>IF($H998="步将",'[3]配置系数（将领）'!Y998,IF($H998="骑将",'[4]配置系数（将领）'!Y998,IF($H998="弓将",'[5]配置系数（将领）'!Y998,"")))</f>
        <v>0</v>
      </c>
      <c r="AA998" s="208">
        <f>IF($H998="步将",'[3]配置系数（将领）'!Z998,IF($H998="骑将",'[4]配置系数（将领）'!Z998,IF($H998="弓将",'[5]配置系数（将领）'!Z998,"")))</f>
        <v>0</v>
      </c>
      <c r="AB998" s="208" t="str">
        <f ca="1">IF($H998="步将",'[3]配置系数（将领）'!AA998,IF($H998="骑将",'[4]配置系数（将领）'!AA998,IF($H998="弓将",'[5]配置系数（将领）'!AA998,"")))</f>
        <v/>
      </c>
      <c r="AC998" s="206">
        <f t="shared" ca="1" si="63"/>
        <v>1</v>
      </c>
    </row>
    <row r="999" spans="3:29" x14ac:dyDescent="0.15">
      <c r="C999" s="107">
        <v>991</v>
      </c>
      <c r="D999" s="69">
        <f>IFERROR(MATCH(C999,索引!J:J,0),D998)</f>
        <v>91</v>
      </c>
      <c r="E999" s="69">
        <f t="shared" si="60"/>
        <v>2</v>
      </c>
      <c r="F999" s="69">
        <f>INDEX(索引!$F:$F,D999,1)</f>
        <v>10084</v>
      </c>
      <c r="G999" s="69" t="str">
        <f>INDEX(索引!$E:$E,D999,1)</f>
        <v>吕布</v>
      </c>
      <c r="H999" s="69" t="str">
        <f>INDEX(索引!$G:$G,D999,1)</f>
        <v>骑将</v>
      </c>
      <c r="J999" s="208" t="str">
        <f ca="1">IF($H999="步将",'[3]配置系数（将领）'!I999,IF($H999="骑将",'[4]配置系数（将领）'!I999,IF($H999="弓将",'[5]配置系数（将领）'!I999,"")))</f>
        <v>1008400000201</v>
      </c>
      <c r="K999" s="208" t="str">
        <f ca="1">IF($H999="步将",'[3]配置系数（将领）'!J999,IF($H999="骑将",'[4]配置系数（将领）'!J999,IF($H999="弓将",'[5]配置系数（将领）'!J999,"")))</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999" s="208">
        <f>IF($H999="步将",'[3]配置系数（将领）'!K999,IF($H999="骑将",'[4]配置系数（将领）'!K999,IF($H999="弓将",'[5]配置系数（将领）'!K999,"")))</f>
        <v>0</v>
      </c>
      <c r="M999" s="208">
        <f>IF($H999="步将",'[3]配置系数（将领）'!L999,IF($H999="骑将",'[4]配置系数（将领）'!L999,IF($H999="弓将",'[5]配置系数（将领）'!L999,"")))</f>
        <v>0</v>
      </c>
      <c r="N999" s="208" t="str">
        <f ca="1">IF($H999="步将",'[3]配置系数（将领）'!M999,IF($H999="骑将",'[4]配置系数（将领）'!M999,IF($H999="弓将",'[5]配置系数（将领）'!M999,"")))</f>
        <v>0.23+0.245+0.26+0.275+0.29+0.305+0.32+0.335+0.35+0.365+0.38+0.395+0.41+0.425+0.44+0.455+0.47</v>
      </c>
      <c r="O999" s="206">
        <f t="shared" ca="1" si="61"/>
        <v>100</v>
      </c>
      <c r="Q999" s="208" t="str">
        <f ca="1">IF($H999="步将",'[3]配置系数（将领）'!P999,IF($H999="骑将",'[4]配置系数（将领）'!P999,IF($H999="弓将",'[5]配置系数（将领）'!P999,"")))</f>
        <v/>
      </c>
      <c r="R999" s="208" t="str">
        <f ca="1">IF($H999="步将",'[3]配置系数（将领）'!Q999,IF($H999="骑将",'[4]配置系数（将领）'!Q999,IF($H999="弓将",'[5]配置系数（将领）'!Q999,"")))</f>
        <v/>
      </c>
      <c r="S999" s="208">
        <f>IF($H999="步将",'[3]配置系数（将领）'!R999,IF($H999="骑将",'[4]配置系数（将领）'!R999,IF($H999="弓将",'[5]配置系数（将领）'!R999,"")))</f>
        <v>0</v>
      </c>
      <c r="T999" s="208">
        <f>IF($H999="步将",'[3]配置系数（将领）'!S999,IF($H999="骑将",'[4]配置系数（将领）'!S999,IF($H999="弓将",'[5]配置系数（将领）'!S999,"")))</f>
        <v>0</v>
      </c>
      <c r="U999" s="208" t="str">
        <f ca="1">IF($H999="步将",'[3]配置系数（将领）'!T999,IF($H999="骑将",'[4]配置系数（将领）'!T999,IF($H999="弓将",'[5]配置系数（将领）'!T999,"")))</f>
        <v/>
      </c>
      <c r="V999" s="206">
        <f t="shared" ca="1" si="62"/>
        <v>1</v>
      </c>
      <c r="X999" s="208" t="str">
        <f ca="1">IF($H999="步将",'[3]配置系数（将领）'!W999,IF($H999="骑将",'[4]配置系数（将领）'!W999,IF($H999="弓将",'[5]配置系数（将领）'!W999,"")))</f>
        <v/>
      </c>
      <c r="Y999" s="208" t="str">
        <f ca="1">IF($H999="步将",'[3]配置系数（将领）'!X999,IF($H999="骑将",'[4]配置系数（将领）'!X999,IF($H999="弓将",'[5]配置系数（将领）'!X999,"")))</f>
        <v/>
      </c>
      <c r="Z999" s="208">
        <f>IF($H999="步将",'[3]配置系数（将领）'!Y999,IF($H999="骑将",'[4]配置系数（将领）'!Y999,IF($H999="弓将",'[5]配置系数（将领）'!Y999,"")))</f>
        <v>0</v>
      </c>
      <c r="AA999" s="208">
        <f>IF($H999="步将",'[3]配置系数（将领）'!Z999,IF($H999="骑将",'[4]配置系数（将领）'!Z999,IF($H999="弓将",'[5]配置系数（将领）'!Z999,"")))</f>
        <v>0</v>
      </c>
      <c r="AB999" s="208" t="str">
        <f ca="1">IF($H999="步将",'[3]配置系数（将领）'!AA999,IF($H999="骑将",'[4]配置系数（将领）'!AA999,IF($H999="弓将",'[5]配置系数（将领）'!AA999,"")))</f>
        <v/>
      </c>
      <c r="AC999" s="206">
        <f t="shared" ca="1" si="63"/>
        <v>1</v>
      </c>
    </row>
    <row r="1000" spans="3:29" x14ac:dyDescent="0.15">
      <c r="C1000" s="107">
        <v>992</v>
      </c>
      <c r="D1000" s="69">
        <f>IFERROR(MATCH(C1000,索引!J:J,0),D999)</f>
        <v>91</v>
      </c>
      <c r="E1000" s="69">
        <f t="shared" si="60"/>
        <v>3</v>
      </c>
      <c r="F1000" s="69">
        <f>INDEX(索引!$F:$F,D1000,1)</f>
        <v>10084</v>
      </c>
      <c r="G1000" s="69" t="str">
        <f>INDEX(索引!$E:$E,D1000,1)</f>
        <v>吕布</v>
      </c>
      <c r="H1000" s="69" t="str">
        <f>INDEX(索引!$G:$G,D1000,1)</f>
        <v>骑将</v>
      </c>
      <c r="J1000" s="208" t="str">
        <f ca="1">IF($H1000="步将",'[3]配置系数（将领）'!I1000,IF($H1000="骑将",'[4]配置系数（将领）'!I1000,IF($H1000="弓将",'[5]配置系数（将领）'!I1000,"")))</f>
        <v>1008400000202</v>
      </c>
      <c r="K1000" s="208" t="str">
        <f ca="1">IF($H1000="步将",'[3]配置系数（将领）'!J1000,IF($H1000="骑将",'[4]配置系数（将领）'!J1000,IF($H1000="弓将",'[5]配置系数（将领）'!J1000,"")))</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00" s="208">
        <f>IF($H1000="步将",'[3]配置系数（将领）'!K1000,IF($H1000="骑将",'[4]配置系数（将领）'!K1000,IF($H1000="弓将",'[5]配置系数（将领）'!K1000,"")))</f>
        <v>0</v>
      </c>
      <c r="M1000" s="208">
        <f>IF($H1000="步将",'[3]配置系数（将领）'!L1000,IF($H1000="骑将",'[4]配置系数（将领）'!L1000,IF($H1000="弓将",'[5]配置系数（将领）'!L1000,"")))</f>
        <v>0</v>
      </c>
      <c r="N1000" s="208" t="str">
        <f ca="1">IF($H1000="步将",'[3]配置系数（将领）'!M1000,IF($H1000="骑将",'[4]配置系数（将领）'!M1000,IF($H1000="弓将",'[5]配置系数（将领）'!M1000,"")))</f>
        <v>0.07+0.08+0.09+0.1+0.11+0.12+0.13+0.14+0.15+0.16+0.17+0.18+0.19+0.2+0.21+0.22+0.23</v>
      </c>
      <c r="O1000" s="206">
        <f t="shared" ca="1" si="61"/>
        <v>100</v>
      </c>
      <c r="Q1000" s="208" t="str">
        <f ca="1">IF($H1000="步将",'[3]配置系数（将领）'!P1000,IF($H1000="骑将",'[4]配置系数（将领）'!P1000,IF($H1000="弓将",'[5]配置系数（将领）'!P1000,"")))</f>
        <v/>
      </c>
      <c r="R1000" s="208" t="str">
        <f ca="1">IF($H1000="步将",'[3]配置系数（将领）'!Q1000,IF($H1000="骑将",'[4]配置系数（将领）'!Q1000,IF($H1000="弓将",'[5]配置系数（将领）'!Q1000,"")))</f>
        <v/>
      </c>
      <c r="S1000" s="208">
        <f>IF($H1000="步将",'[3]配置系数（将领）'!R1000,IF($H1000="骑将",'[4]配置系数（将领）'!R1000,IF($H1000="弓将",'[5]配置系数（将领）'!R1000,"")))</f>
        <v>0</v>
      </c>
      <c r="T1000" s="208">
        <f>IF($H1000="步将",'[3]配置系数（将领）'!S1000,IF($H1000="骑将",'[4]配置系数（将领）'!S1000,IF($H1000="弓将",'[5]配置系数（将领）'!S1000,"")))</f>
        <v>0</v>
      </c>
      <c r="U1000" s="208" t="str">
        <f ca="1">IF($H1000="步将",'[3]配置系数（将领）'!T1000,IF($H1000="骑将",'[4]配置系数（将领）'!T1000,IF($H1000="弓将",'[5]配置系数（将领）'!T1000,"")))</f>
        <v/>
      </c>
      <c r="V1000" s="206">
        <f t="shared" ca="1" si="62"/>
        <v>1</v>
      </c>
      <c r="X1000" s="208" t="str">
        <f ca="1">IF($H1000="步将",'[3]配置系数（将领）'!W1000,IF($H1000="骑将",'[4]配置系数（将领）'!W1000,IF($H1000="弓将",'[5]配置系数（将领）'!W1000,"")))</f>
        <v/>
      </c>
      <c r="Y1000" s="208" t="str">
        <f ca="1">IF($H1000="步将",'[3]配置系数（将领）'!X1000,IF($H1000="骑将",'[4]配置系数（将领）'!X1000,IF($H1000="弓将",'[5]配置系数（将领）'!X1000,"")))</f>
        <v/>
      </c>
      <c r="Z1000" s="208">
        <f>IF($H1000="步将",'[3]配置系数（将领）'!Y1000,IF($H1000="骑将",'[4]配置系数（将领）'!Y1000,IF($H1000="弓将",'[5]配置系数（将领）'!Y1000,"")))</f>
        <v>0</v>
      </c>
      <c r="AA1000" s="208">
        <f>IF($H1000="步将",'[3]配置系数（将领）'!Z1000,IF($H1000="骑将",'[4]配置系数（将领）'!Z1000,IF($H1000="弓将",'[5]配置系数（将领）'!Z1000,"")))</f>
        <v>0</v>
      </c>
      <c r="AB1000" s="208" t="str">
        <f ca="1">IF($H1000="步将",'[3]配置系数（将领）'!AA1000,IF($H1000="骑将",'[4]配置系数（将领）'!AA1000,IF($H1000="弓将",'[5]配置系数（将领）'!AA1000,"")))</f>
        <v/>
      </c>
      <c r="AC1000" s="206">
        <f t="shared" ca="1" si="63"/>
        <v>1</v>
      </c>
    </row>
    <row r="1001" spans="3:29" x14ac:dyDescent="0.15">
      <c r="C1001" s="107">
        <v>993</v>
      </c>
      <c r="D1001" s="69">
        <f>IFERROR(MATCH(C1001,索引!J:J,0),D1000)</f>
        <v>91</v>
      </c>
      <c r="E1001" s="69">
        <f t="shared" si="60"/>
        <v>4</v>
      </c>
      <c r="F1001" s="69">
        <f>INDEX(索引!$F:$F,D1001,1)</f>
        <v>10084</v>
      </c>
      <c r="G1001" s="69" t="str">
        <f>INDEX(索引!$E:$E,D1001,1)</f>
        <v>吕布</v>
      </c>
      <c r="H1001" s="69" t="str">
        <f>INDEX(索引!$G:$G,D1001,1)</f>
        <v>骑将</v>
      </c>
      <c r="J1001" s="208" t="str">
        <f ca="1">IF($H1001="步将",'[3]配置系数（将领）'!I1001,IF($H1001="骑将",'[4]配置系数（将领）'!I1001,IF($H1001="弓将",'[5]配置系数（将领）'!I1001,"")))</f>
        <v>1008400000203</v>
      </c>
      <c r="K1001" s="208" t="str">
        <f ca="1">IF($H1001="步将",'[3]配置系数（将领）'!J1001,IF($H1001="骑将",'[4]配置系数（将领）'!J1001,IF($H1001="弓将",'[5]配置系数（将领）'!J1001,"")))</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01" s="208">
        <f>IF($H1001="步将",'[3]配置系数（将领）'!K1001,IF($H1001="骑将",'[4]配置系数（将领）'!K1001,IF($H1001="弓将",'[5]配置系数（将领）'!K1001,"")))</f>
        <v>0</v>
      </c>
      <c r="M1001" s="208">
        <f>IF($H1001="步将",'[3]配置系数（将领）'!L1001,IF($H1001="骑将",'[4]配置系数（将领）'!L1001,IF($H1001="弓将",'[5]配置系数（将领）'!L1001,"")))</f>
        <v>0</v>
      </c>
      <c r="N1001" s="208" t="str">
        <f ca="1">IF($H1001="步将",'[3]配置系数（将领）'!M1001,IF($H1001="骑将",'[4]配置系数（将领）'!M1001,IF($H1001="弓将",'[5]配置系数（将领）'!M1001,"")))</f>
        <v>0++++++++++++++++</v>
      </c>
      <c r="O1001" s="206">
        <f t="shared" ca="1" si="61"/>
        <v>1</v>
      </c>
      <c r="Q1001" s="208" t="str">
        <f ca="1">IF($H1001="步将",'[3]配置系数（将领）'!P1001,IF($H1001="骑将",'[4]配置系数（将领）'!P1001,IF($H1001="弓将",'[5]配置系数（将领）'!P1001,"")))</f>
        <v/>
      </c>
      <c r="R1001" s="208" t="str">
        <f ca="1">IF($H1001="步将",'[3]配置系数（将领）'!Q1001,IF($H1001="骑将",'[4]配置系数（将领）'!Q1001,IF($H1001="弓将",'[5]配置系数（将领）'!Q1001,"")))</f>
        <v/>
      </c>
      <c r="S1001" s="208">
        <f>IF($H1001="步将",'[3]配置系数（将领）'!R1001,IF($H1001="骑将",'[4]配置系数（将领）'!R1001,IF($H1001="弓将",'[5]配置系数（将领）'!R1001,"")))</f>
        <v>0</v>
      </c>
      <c r="T1001" s="208">
        <f>IF($H1001="步将",'[3]配置系数（将领）'!S1001,IF($H1001="骑将",'[4]配置系数（将领）'!S1001,IF($H1001="弓将",'[5]配置系数（将领）'!S1001,"")))</f>
        <v>0</v>
      </c>
      <c r="U1001" s="208" t="str">
        <f ca="1">IF($H1001="步将",'[3]配置系数（将领）'!T1001,IF($H1001="骑将",'[4]配置系数（将领）'!T1001,IF($H1001="弓将",'[5]配置系数（将领）'!T1001,"")))</f>
        <v/>
      </c>
      <c r="V1001" s="206">
        <f t="shared" ca="1" si="62"/>
        <v>1</v>
      </c>
      <c r="X1001" s="208" t="str">
        <f ca="1">IF($H1001="步将",'[3]配置系数（将领）'!W1001,IF($H1001="骑将",'[4]配置系数（将领）'!W1001,IF($H1001="弓将",'[5]配置系数（将领）'!W1001,"")))</f>
        <v/>
      </c>
      <c r="Y1001" s="208" t="str">
        <f ca="1">IF($H1001="步将",'[3]配置系数（将领）'!X1001,IF($H1001="骑将",'[4]配置系数（将领）'!X1001,IF($H1001="弓将",'[5]配置系数（将领）'!X1001,"")))</f>
        <v/>
      </c>
      <c r="Z1001" s="208">
        <f>IF($H1001="步将",'[3]配置系数（将领）'!Y1001,IF($H1001="骑将",'[4]配置系数（将领）'!Y1001,IF($H1001="弓将",'[5]配置系数（将领）'!Y1001,"")))</f>
        <v>0</v>
      </c>
      <c r="AA1001" s="208">
        <f>IF($H1001="步将",'[3]配置系数（将领）'!Z1001,IF($H1001="骑将",'[4]配置系数（将领）'!Z1001,IF($H1001="弓将",'[5]配置系数（将领）'!Z1001,"")))</f>
        <v>0</v>
      </c>
      <c r="AB1001" s="208" t="str">
        <f ca="1">IF($H1001="步将",'[3]配置系数（将领）'!AA1001,IF($H1001="骑将",'[4]配置系数（将领）'!AA1001,IF($H1001="弓将",'[5]配置系数（将领）'!AA1001,"")))</f>
        <v/>
      </c>
      <c r="AC1001" s="206">
        <f t="shared" ca="1" si="63"/>
        <v>1</v>
      </c>
    </row>
    <row r="1002" spans="3:29" x14ac:dyDescent="0.15">
      <c r="C1002" s="107">
        <v>994</v>
      </c>
      <c r="D1002" s="69">
        <f>IFERROR(MATCH(C1002,索引!J:J,0),D1001)</f>
        <v>91</v>
      </c>
      <c r="E1002" s="69">
        <f t="shared" si="60"/>
        <v>5</v>
      </c>
      <c r="F1002" s="69">
        <f>INDEX(索引!$F:$F,D1002,1)</f>
        <v>10084</v>
      </c>
      <c r="G1002" s="69" t="str">
        <f>INDEX(索引!$E:$E,D1002,1)</f>
        <v>吕布</v>
      </c>
      <c r="H1002" s="69" t="str">
        <f>INDEX(索引!$G:$G,D1002,1)</f>
        <v>骑将</v>
      </c>
      <c r="J1002" s="208" t="str">
        <f ca="1">IF($H1002="步将",'[3]配置系数（将领）'!I1002,IF($H1002="骑将",'[4]配置系数（将领）'!I1002,IF($H1002="弓将",'[5]配置系数（将领）'!I1002,"")))</f>
        <v>1008400000204</v>
      </c>
      <c r="K1002" s="208" t="str">
        <f ca="1">IF($H1002="步将",'[3]配置系数（将领）'!J1002,IF($H1002="骑将",'[4]配置系数（将领）'!J1002,IF($H1002="弓将",'[5]配置系数（将领）'!J1002,"")))</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02" s="208">
        <f>IF($H1002="步将",'[3]配置系数（将领）'!K1002,IF($H1002="骑将",'[4]配置系数（将领）'!K1002,IF($H1002="弓将",'[5]配置系数（将领）'!K1002,"")))</f>
        <v>0</v>
      </c>
      <c r="M1002" s="208">
        <f>IF($H1002="步将",'[3]配置系数（将领）'!L1002,IF($H1002="骑将",'[4]配置系数（将领）'!L1002,IF($H1002="弓将",'[5]配置系数（将领）'!L1002,"")))</f>
        <v>0</v>
      </c>
      <c r="N1002" s="208" t="str">
        <f ca="1">IF($H1002="步将",'[3]配置系数（将领）'!M1002,IF($H1002="骑将",'[4]配置系数（将领）'!M1002,IF($H1002="弓将",'[5]配置系数（将领）'!M1002,"")))</f>
        <v>0++++++++++++++++</v>
      </c>
      <c r="O1002" s="206">
        <f t="shared" ca="1" si="61"/>
        <v>1</v>
      </c>
      <c r="Q1002" s="208" t="str">
        <f ca="1">IF($H1002="步将",'[3]配置系数（将领）'!P1002,IF($H1002="骑将",'[4]配置系数（将领）'!P1002,IF($H1002="弓将",'[5]配置系数（将领）'!P1002,"")))</f>
        <v/>
      </c>
      <c r="R1002" s="208" t="str">
        <f ca="1">IF($H1002="步将",'[3]配置系数（将领）'!Q1002,IF($H1002="骑将",'[4]配置系数（将领）'!Q1002,IF($H1002="弓将",'[5]配置系数（将领）'!Q1002,"")))</f>
        <v/>
      </c>
      <c r="S1002" s="208">
        <f>IF($H1002="步将",'[3]配置系数（将领）'!R1002,IF($H1002="骑将",'[4]配置系数（将领）'!R1002,IF($H1002="弓将",'[5]配置系数（将领）'!R1002,"")))</f>
        <v>0</v>
      </c>
      <c r="T1002" s="208">
        <f>IF($H1002="步将",'[3]配置系数（将领）'!S1002,IF($H1002="骑将",'[4]配置系数（将领）'!S1002,IF($H1002="弓将",'[5]配置系数（将领）'!S1002,"")))</f>
        <v>0</v>
      </c>
      <c r="U1002" s="208" t="str">
        <f ca="1">IF($H1002="步将",'[3]配置系数（将领）'!T1002,IF($H1002="骑将",'[4]配置系数（将领）'!T1002,IF($H1002="弓将",'[5]配置系数（将领）'!T1002,"")))</f>
        <v/>
      </c>
      <c r="V1002" s="206">
        <f t="shared" ca="1" si="62"/>
        <v>1</v>
      </c>
      <c r="X1002" s="208" t="str">
        <f ca="1">IF($H1002="步将",'[3]配置系数（将领）'!W1002,IF($H1002="骑将",'[4]配置系数（将领）'!W1002,IF($H1002="弓将",'[5]配置系数（将领）'!W1002,"")))</f>
        <v/>
      </c>
      <c r="Y1002" s="208" t="str">
        <f ca="1">IF($H1002="步将",'[3]配置系数（将领）'!X1002,IF($H1002="骑将",'[4]配置系数（将领）'!X1002,IF($H1002="弓将",'[5]配置系数（将领）'!X1002,"")))</f>
        <v/>
      </c>
      <c r="Z1002" s="208">
        <f>IF($H1002="步将",'[3]配置系数（将领）'!Y1002,IF($H1002="骑将",'[4]配置系数（将领）'!Y1002,IF($H1002="弓将",'[5]配置系数（将领）'!Y1002,"")))</f>
        <v>0</v>
      </c>
      <c r="AA1002" s="208">
        <f>IF($H1002="步将",'[3]配置系数（将领）'!Z1002,IF($H1002="骑将",'[4]配置系数（将领）'!Z1002,IF($H1002="弓将",'[5]配置系数（将领）'!Z1002,"")))</f>
        <v>0</v>
      </c>
      <c r="AB1002" s="208" t="str">
        <f ca="1">IF($H1002="步将",'[3]配置系数（将领）'!AA1002,IF($H1002="骑将",'[4]配置系数（将领）'!AA1002,IF($H1002="弓将",'[5]配置系数（将领）'!AA1002,"")))</f>
        <v/>
      </c>
      <c r="AC1002" s="206">
        <f t="shared" ca="1" si="63"/>
        <v>1</v>
      </c>
    </row>
    <row r="1003" spans="3:29" x14ac:dyDescent="0.15">
      <c r="C1003" s="107">
        <v>995</v>
      </c>
      <c r="D1003" s="69">
        <f>IFERROR(MATCH(C1003,索引!J:J,0),D1002)</f>
        <v>91</v>
      </c>
      <c r="E1003" s="69">
        <f t="shared" si="60"/>
        <v>6</v>
      </c>
      <c r="F1003" s="69">
        <f>INDEX(索引!$F:$F,D1003,1)</f>
        <v>10084</v>
      </c>
      <c r="G1003" s="69" t="str">
        <f>INDEX(索引!$E:$E,D1003,1)</f>
        <v>吕布</v>
      </c>
      <c r="H1003" s="69" t="str">
        <f>INDEX(索引!$G:$G,D1003,1)</f>
        <v>骑将</v>
      </c>
      <c r="J1003" s="208" t="str">
        <f ca="1">IF($H1003="步将",'[3]配置系数（将领）'!I1003,IF($H1003="骑将",'[4]配置系数（将领）'!I1003,IF($H1003="弓将",'[5]配置系数（将领）'!I1003,"")))</f>
        <v>1008400000205</v>
      </c>
      <c r="K1003" s="208" t="str">
        <f ca="1">IF($H1003="步将",'[3]配置系数（将领）'!J1003,IF($H1003="骑将",'[4]配置系数（将领）'!J1003,IF($H1003="弓将",'[5]配置系数（将领）'!J1003,"")))</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03" s="208">
        <f>IF($H1003="步将",'[3]配置系数（将领）'!K1003,IF($H1003="骑将",'[4]配置系数（将领）'!K1003,IF($H1003="弓将",'[5]配置系数（将领）'!K1003,"")))</f>
        <v>0</v>
      </c>
      <c r="M1003" s="208">
        <f>IF($H1003="步将",'[3]配置系数（将领）'!L1003,IF($H1003="骑将",'[4]配置系数（将领）'!L1003,IF($H1003="弓将",'[5]配置系数（将领）'!L1003,"")))</f>
        <v>0</v>
      </c>
      <c r="N1003" s="208" t="str">
        <f ca="1">IF($H1003="步将",'[3]配置系数（将领）'!M1003,IF($H1003="骑将",'[4]配置系数（将领）'!M1003,IF($H1003="弓将",'[5]配置系数（将领）'!M1003,"")))</f>
        <v>0++++++++++++++++</v>
      </c>
      <c r="O1003" s="206">
        <f t="shared" ca="1" si="61"/>
        <v>100</v>
      </c>
      <c r="Q1003" s="208" t="str">
        <f ca="1">IF($H1003="步将",'[3]配置系数（将领）'!P1003,IF($H1003="骑将",'[4]配置系数（将领）'!P1003,IF($H1003="弓将",'[5]配置系数（将领）'!P1003,"")))</f>
        <v/>
      </c>
      <c r="R1003" s="208" t="str">
        <f ca="1">IF($H1003="步将",'[3]配置系数（将领）'!Q1003,IF($H1003="骑将",'[4]配置系数（将领）'!Q1003,IF($H1003="弓将",'[5]配置系数（将领）'!Q1003,"")))</f>
        <v/>
      </c>
      <c r="S1003" s="208">
        <f>IF($H1003="步将",'[3]配置系数（将领）'!R1003,IF($H1003="骑将",'[4]配置系数（将领）'!R1003,IF($H1003="弓将",'[5]配置系数（将领）'!R1003,"")))</f>
        <v>0</v>
      </c>
      <c r="T1003" s="208">
        <f>IF($H1003="步将",'[3]配置系数（将领）'!S1003,IF($H1003="骑将",'[4]配置系数（将领）'!S1003,IF($H1003="弓将",'[5]配置系数（将领）'!S1003,"")))</f>
        <v>0</v>
      </c>
      <c r="U1003" s="208" t="str">
        <f ca="1">IF($H1003="步将",'[3]配置系数（将领）'!T1003,IF($H1003="骑将",'[4]配置系数（将领）'!T1003,IF($H1003="弓将",'[5]配置系数（将领）'!T1003,"")))</f>
        <v/>
      </c>
      <c r="V1003" s="206">
        <f t="shared" ca="1" si="62"/>
        <v>1</v>
      </c>
      <c r="X1003" s="208" t="str">
        <f ca="1">IF($H1003="步将",'[3]配置系数（将领）'!W1003,IF($H1003="骑将",'[4]配置系数（将领）'!W1003,IF($H1003="弓将",'[5]配置系数（将领）'!W1003,"")))</f>
        <v/>
      </c>
      <c r="Y1003" s="208" t="str">
        <f ca="1">IF($H1003="步将",'[3]配置系数（将领）'!X1003,IF($H1003="骑将",'[4]配置系数（将领）'!X1003,IF($H1003="弓将",'[5]配置系数（将领）'!X1003,"")))</f>
        <v/>
      </c>
      <c r="Z1003" s="208">
        <f>IF($H1003="步将",'[3]配置系数（将领）'!Y1003,IF($H1003="骑将",'[4]配置系数（将领）'!Y1003,IF($H1003="弓将",'[5]配置系数（将领）'!Y1003,"")))</f>
        <v>0</v>
      </c>
      <c r="AA1003" s="208">
        <f>IF($H1003="步将",'[3]配置系数（将领）'!Z1003,IF($H1003="骑将",'[4]配置系数（将领）'!Z1003,IF($H1003="弓将",'[5]配置系数（将领）'!Z1003,"")))</f>
        <v>0</v>
      </c>
      <c r="AB1003" s="208" t="str">
        <f ca="1">IF($H1003="步将",'[3]配置系数（将领）'!AA1003,IF($H1003="骑将",'[4]配置系数（将领）'!AA1003,IF($H1003="弓将",'[5]配置系数（将领）'!AA1003,"")))</f>
        <v/>
      </c>
      <c r="AC1003" s="206">
        <f t="shared" ca="1" si="63"/>
        <v>1</v>
      </c>
    </row>
    <row r="1004" spans="3:29" x14ac:dyDescent="0.15">
      <c r="C1004" s="107">
        <v>996</v>
      </c>
      <c r="D1004" s="69">
        <f>IFERROR(MATCH(C1004,索引!J:J,0),D1003)</f>
        <v>91</v>
      </c>
      <c r="E1004" s="69">
        <f t="shared" si="60"/>
        <v>7</v>
      </c>
      <c r="F1004" s="69">
        <f>INDEX(索引!$F:$F,D1004,1)</f>
        <v>10084</v>
      </c>
      <c r="G1004" s="69" t="str">
        <f>INDEX(索引!$E:$E,D1004,1)</f>
        <v>吕布</v>
      </c>
      <c r="H1004" s="69" t="str">
        <f>INDEX(索引!$G:$G,D1004,1)</f>
        <v>骑将</v>
      </c>
      <c r="J1004" s="208" t="str">
        <f ca="1">IF($H1004="步将",'[3]配置系数（将领）'!I1004,IF($H1004="骑将",'[4]配置系数（将领）'!I1004,IF($H1004="弓将",'[5]配置系数（将领）'!I1004,"")))</f>
        <v>1008400000301</v>
      </c>
      <c r="K1004" s="208" t="str">
        <f ca="1">IF($H1004="步将",'[3]配置系数（将领）'!J1004,IF($H1004="骑将",'[4]配置系数（将领）'!J1004,IF($H1004="弓将",'[5]配置系数（将领）'!J1004,"")))</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04" s="208">
        <f>IF($H1004="步将",'[3]配置系数（将领）'!K1004,IF($H1004="骑将",'[4]配置系数（将领）'!K1004,IF($H1004="弓将",'[5]配置系数（将领）'!K1004,"")))</f>
        <v>0</v>
      </c>
      <c r="M1004" s="208">
        <f>IF($H1004="步将",'[3]配置系数（将领）'!L1004,IF($H1004="骑将",'[4]配置系数（将领）'!L1004,IF($H1004="弓将",'[5]配置系数（将领）'!L1004,"")))</f>
        <v>0</v>
      </c>
      <c r="N1004" s="208" t="str">
        <f ca="1">IF($H1004="步将",'[3]配置系数（将领）'!M1004,IF($H1004="骑将",'[4]配置系数（将领）'!M1004,IF($H1004="弓将",'[5]配置系数（将领）'!M1004,"")))</f>
        <v>0.02+0.03+0.04+0.05+0.06+0.07+0.08+0.09+0.1+0.11+0.12+0.13+0.14+0.15+0.16+0.17+0.18</v>
      </c>
      <c r="O1004" s="206">
        <f t="shared" ca="1" si="61"/>
        <v>100</v>
      </c>
      <c r="Q1004" s="208" t="str">
        <f ca="1">IF($H1004="步将",'[3]配置系数（将领）'!P1004,IF($H1004="骑将",'[4]配置系数（将领）'!P1004,IF($H1004="弓将",'[5]配置系数（将领）'!P1004,"")))</f>
        <v/>
      </c>
      <c r="R1004" s="208" t="str">
        <f ca="1">IF($H1004="步将",'[3]配置系数（将领）'!Q1004,IF($H1004="骑将",'[4]配置系数（将领）'!Q1004,IF($H1004="弓将",'[5]配置系数（将领）'!Q1004,"")))</f>
        <v/>
      </c>
      <c r="S1004" s="208">
        <f>IF($H1004="步将",'[3]配置系数（将领）'!R1004,IF($H1004="骑将",'[4]配置系数（将领）'!R1004,IF($H1004="弓将",'[5]配置系数（将领）'!R1004,"")))</f>
        <v>0</v>
      </c>
      <c r="T1004" s="208">
        <f>IF($H1004="步将",'[3]配置系数（将领）'!S1004,IF($H1004="骑将",'[4]配置系数（将领）'!S1004,IF($H1004="弓将",'[5]配置系数（将领）'!S1004,"")))</f>
        <v>0</v>
      </c>
      <c r="U1004" s="208" t="str">
        <f ca="1">IF($H1004="步将",'[3]配置系数（将领）'!T1004,IF($H1004="骑将",'[4]配置系数（将领）'!T1004,IF($H1004="弓将",'[5]配置系数（将领）'!T1004,"")))</f>
        <v/>
      </c>
      <c r="V1004" s="206">
        <f t="shared" ca="1" si="62"/>
        <v>1</v>
      </c>
      <c r="X1004" s="208" t="str">
        <f ca="1">IF($H1004="步将",'[3]配置系数（将领）'!W1004,IF($H1004="骑将",'[4]配置系数（将领）'!W1004,IF($H1004="弓将",'[5]配置系数（将领）'!W1004,"")))</f>
        <v/>
      </c>
      <c r="Y1004" s="208" t="str">
        <f ca="1">IF($H1004="步将",'[3]配置系数（将领）'!X1004,IF($H1004="骑将",'[4]配置系数（将领）'!X1004,IF($H1004="弓将",'[5]配置系数（将领）'!X1004,"")))</f>
        <v/>
      </c>
      <c r="Z1004" s="208">
        <f>IF($H1004="步将",'[3]配置系数（将领）'!Y1004,IF($H1004="骑将",'[4]配置系数（将领）'!Y1004,IF($H1004="弓将",'[5]配置系数（将领）'!Y1004,"")))</f>
        <v>0</v>
      </c>
      <c r="AA1004" s="208">
        <f>IF($H1004="步将",'[3]配置系数（将领）'!Z1004,IF($H1004="骑将",'[4]配置系数（将领）'!Z1004,IF($H1004="弓将",'[5]配置系数（将领）'!Z1004,"")))</f>
        <v>0</v>
      </c>
      <c r="AB1004" s="208" t="str">
        <f ca="1">IF($H1004="步将",'[3]配置系数（将领）'!AA1004,IF($H1004="骑将",'[4]配置系数（将领）'!AA1004,IF($H1004="弓将",'[5]配置系数（将领）'!AA1004,"")))</f>
        <v/>
      </c>
      <c r="AC1004" s="206">
        <f t="shared" ca="1" si="63"/>
        <v>1</v>
      </c>
    </row>
    <row r="1005" spans="3:29" x14ac:dyDescent="0.15">
      <c r="C1005" s="107">
        <v>997</v>
      </c>
      <c r="D1005" s="69">
        <f>IFERROR(MATCH(C1005,索引!J:J,0),D1004)</f>
        <v>91</v>
      </c>
      <c r="E1005" s="69">
        <f t="shared" si="60"/>
        <v>8</v>
      </c>
      <c r="F1005" s="69">
        <f>INDEX(索引!$F:$F,D1005,1)</f>
        <v>10084</v>
      </c>
      <c r="G1005" s="69" t="str">
        <f>INDEX(索引!$E:$E,D1005,1)</f>
        <v>吕布</v>
      </c>
      <c r="H1005" s="69" t="str">
        <f>INDEX(索引!$G:$G,D1005,1)</f>
        <v>骑将</v>
      </c>
      <c r="J1005" s="208" t="str">
        <f ca="1">IF($H1005="步将",'[3]配置系数（将领）'!I1005,IF($H1005="骑将",'[4]配置系数（将领）'!I1005,IF($H1005="弓将",'[5]配置系数（将领）'!I1005,"")))</f>
        <v>1008400000302</v>
      </c>
      <c r="K1005" s="208" t="str">
        <f ca="1">IF($H1005="步将",'[3]配置系数（将领）'!J1005,IF($H1005="骑将",'[4]配置系数（将领）'!J1005,IF($H1005="弓将",'[5]配置系数（将领）'!J1005,"")))</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05" s="208">
        <f>IF($H1005="步将",'[3]配置系数（将领）'!K1005,IF($H1005="骑将",'[4]配置系数（将领）'!K1005,IF($H1005="弓将",'[5]配置系数（将领）'!K1005,"")))</f>
        <v>0</v>
      </c>
      <c r="M1005" s="208">
        <f>IF($H1005="步将",'[3]配置系数（将领）'!L1005,IF($H1005="骑将",'[4]配置系数（将领）'!L1005,IF($H1005="弓将",'[5]配置系数（将领）'!L1005,"")))</f>
        <v>0</v>
      </c>
      <c r="N1005" s="208" t="str">
        <f ca="1">IF($H1005="步将",'[3]配置系数（将领）'!M1005,IF($H1005="骑将",'[4]配置系数（将领）'!M1005,IF($H1005="弓将",'[5]配置系数（将领）'!M1005,"")))</f>
        <v>75+100+125+150+175+200+225+250+275+300+325+350+375+400+425+450+475</v>
      </c>
      <c r="O1005" s="206">
        <f t="shared" ca="1" si="61"/>
        <v>1</v>
      </c>
      <c r="Q1005" s="208" t="str">
        <f ca="1">IF($H1005="步将",'[3]配置系数（将领）'!P1005,IF($H1005="骑将",'[4]配置系数（将领）'!P1005,IF($H1005="弓将",'[5]配置系数（将领）'!P1005,"")))</f>
        <v/>
      </c>
      <c r="R1005" s="208" t="str">
        <f ca="1">IF($H1005="步将",'[3]配置系数（将领）'!Q1005,IF($H1005="骑将",'[4]配置系数（将领）'!Q1005,IF($H1005="弓将",'[5]配置系数（将领）'!Q1005,"")))</f>
        <v/>
      </c>
      <c r="S1005" s="208">
        <f>IF($H1005="步将",'[3]配置系数（将领）'!R1005,IF($H1005="骑将",'[4]配置系数（将领）'!R1005,IF($H1005="弓将",'[5]配置系数（将领）'!R1005,"")))</f>
        <v>0</v>
      </c>
      <c r="T1005" s="208">
        <f>IF($H1005="步将",'[3]配置系数（将领）'!S1005,IF($H1005="骑将",'[4]配置系数（将领）'!S1005,IF($H1005="弓将",'[5]配置系数（将领）'!S1005,"")))</f>
        <v>0</v>
      </c>
      <c r="U1005" s="208" t="str">
        <f ca="1">IF($H1005="步将",'[3]配置系数（将领）'!T1005,IF($H1005="骑将",'[4]配置系数（将领）'!T1005,IF($H1005="弓将",'[5]配置系数（将领）'!T1005,"")))</f>
        <v/>
      </c>
      <c r="V1005" s="206">
        <f t="shared" ca="1" si="62"/>
        <v>1</v>
      </c>
      <c r="X1005" s="208" t="str">
        <f ca="1">IF($H1005="步将",'[3]配置系数（将领）'!W1005,IF($H1005="骑将",'[4]配置系数（将领）'!W1005,IF($H1005="弓将",'[5]配置系数（将领）'!W1005,"")))</f>
        <v/>
      </c>
      <c r="Y1005" s="208" t="str">
        <f ca="1">IF($H1005="步将",'[3]配置系数（将领）'!X1005,IF($H1005="骑将",'[4]配置系数（将领）'!X1005,IF($H1005="弓将",'[5]配置系数（将领）'!X1005,"")))</f>
        <v/>
      </c>
      <c r="Z1005" s="208">
        <f>IF($H1005="步将",'[3]配置系数（将领）'!Y1005,IF($H1005="骑将",'[4]配置系数（将领）'!Y1005,IF($H1005="弓将",'[5]配置系数（将领）'!Y1005,"")))</f>
        <v>0</v>
      </c>
      <c r="AA1005" s="208">
        <f>IF($H1005="步将",'[3]配置系数（将领）'!Z1005,IF($H1005="骑将",'[4]配置系数（将领）'!Z1005,IF($H1005="弓将",'[5]配置系数（将领）'!Z1005,"")))</f>
        <v>0</v>
      </c>
      <c r="AB1005" s="208" t="str">
        <f ca="1">IF($H1005="步将",'[3]配置系数（将领）'!AA1005,IF($H1005="骑将",'[4]配置系数（将领）'!AA1005,IF($H1005="弓将",'[5]配置系数（将领）'!AA1005,"")))</f>
        <v/>
      </c>
      <c r="AC1005" s="206">
        <f t="shared" ca="1" si="63"/>
        <v>1</v>
      </c>
    </row>
    <row r="1006" spans="3:29" x14ac:dyDescent="0.15">
      <c r="C1006" s="107">
        <v>998</v>
      </c>
      <c r="D1006" s="69">
        <f>IFERROR(MATCH(C1006,索引!J:J,0),D1005)</f>
        <v>91</v>
      </c>
      <c r="E1006" s="69">
        <f t="shared" si="60"/>
        <v>9</v>
      </c>
      <c r="F1006" s="69">
        <f>INDEX(索引!$F:$F,D1006,1)</f>
        <v>10084</v>
      </c>
      <c r="G1006" s="69" t="str">
        <f>INDEX(索引!$E:$E,D1006,1)</f>
        <v>吕布</v>
      </c>
      <c r="H1006" s="69" t="str">
        <f>INDEX(索引!$G:$G,D1006,1)</f>
        <v>骑将</v>
      </c>
      <c r="J1006" s="208" t="str">
        <f ca="1">IF($H1006="步将",'[3]配置系数（将领）'!I1006,IF($H1006="骑将",'[4]配置系数（将领）'!I1006,IF($H1006="弓将",'[5]配置系数（将领）'!I1006,"")))</f>
        <v>1008400000303</v>
      </c>
      <c r="K1006" s="208" t="str">
        <f ca="1">IF($H1006="步将",'[3]配置系数（将领）'!J1006,IF($H1006="骑将",'[4]配置系数（将领）'!J1006,IF($H1006="弓将",'[5]配置系数（将领）'!J1006,"")))</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06" s="208">
        <f>IF($H1006="步将",'[3]配置系数（将领）'!K1006,IF($H1006="骑将",'[4]配置系数（将领）'!K1006,IF($H1006="弓将",'[5]配置系数（将领）'!K1006,"")))</f>
        <v>0</v>
      </c>
      <c r="M1006" s="208">
        <f>IF($H1006="步将",'[3]配置系数（将领）'!L1006,IF($H1006="骑将",'[4]配置系数（将领）'!L1006,IF($H1006="弓将",'[5]配置系数（将领）'!L1006,"")))</f>
        <v>0</v>
      </c>
      <c r="N1006" s="208" t="str">
        <f ca="1">IF($H1006="步将",'[3]配置系数（将领）'!M1006,IF($H1006="骑将",'[4]配置系数（将领）'!M1006,IF($H1006="弓将",'[5]配置系数（将领）'!M1006,"")))</f>
        <v>0.95+1.05+1.15+1.25+1.35+1.45+1.55+1.65+1.75+1.85+1.95+2.05+2.15+2.25+2.35+2.45+2.55</v>
      </c>
      <c r="O1006" s="206">
        <f t="shared" ca="1" si="61"/>
        <v>100</v>
      </c>
      <c r="Q1006" s="208" t="str">
        <f ca="1">IF($H1006="步将",'[3]配置系数（将领）'!P1006,IF($H1006="骑将",'[4]配置系数（将领）'!P1006,IF($H1006="弓将",'[5]配置系数（将领）'!P1006,"")))</f>
        <v/>
      </c>
      <c r="R1006" s="208" t="str">
        <f ca="1">IF($H1006="步将",'[3]配置系数（将领）'!Q1006,IF($H1006="骑将",'[4]配置系数（将领）'!Q1006,IF($H1006="弓将",'[5]配置系数（将领）'!Q1006,"")))</f>
        <v/>
      </c>
      <c r="S1006" s="208">
        <f>IF($H1006="步将",'[3]配置系数（将领）'!R1006,IF($H1006="骑将",'[4]配置系数（将领）'!R1006,IF($H1006="弓将",'[5]配置系数（将领）'!R1006,"")))</f>
        <v>0</v>
      </c>
      <c r="T1006" s="208">
        <f>IF($H1006="步将",'[3]配置系数（将领）'!S1006,IF($H1006="骑将",'[4]配置系数（将领）'!S1006,IF($H1006="弓将",'[5]配置系数（将领）'!S1006,"")))</f>
        <v>0</v>
      </c>
      <c r="U1006" s="208" t="str">
        <f ca="1">IF($H1006="步将",'[3]配置系数（将领）'!T1006,IF($H1006="骑将",'[4]配置系数（将领）'!T1006,IF($H1006="弓将",'[5]配置系数（将领）'!T1006,"")))</f>
        <v/>
      </c>
      <c r="V1006" s="206">
        <f t="shared" ca="1" si="62"/>
        <v>1</v>
      </c>
      <c r="X1006" s="208" t="str">
        <f ca="1">IF($H1006="步将",'[3]配置系数（将领）'!W1006,IF($H1006="骑将",'[4]配置系数（将领）'!W1006,IF($H1006="弓将",'[5]配置系数（将领）'!W1006,"")))</f>
        <v/>
      </c>
      <c r="Y1006" s="208" t="str">
        <f ca="1">IF($H1006="步将",'[3]配置系数（将领）'!X1006,IF($H1006="骑将",'[4]配置系数（将领）'!X1006,IF($H1006="弓将",'[5]配置系数（将领）'!X1006,"")))</f>
        <v/>
      </c>
      <c r="Z1006" s="208">
        <f>IF($H1006="步将",'[3]配置系数（将领）'!Y1006,IF($H1006="骑将",'[4]配置系数（将领）'!Y1006,IF($H1006="弓将",'[5]配置系数（将领）'!Y1006,"")))</f>
        <v>0</v>
      </c>
      <c r="AA1006" s="208">
        <f>IF($H1006="步将",'[3]配置系数（将领）'!Z1006,IF($H1006="骑将",'[4]配置系数（将领）'!Z1006,IF($H1006="弓将",'[5]配置系数（将领）'!Z1006,"")))</f>
        <v>0</v>
      </c>
      <c r="AB1006" s="208" t="str">
        <f ca="1">IF($H1006="步将",'[3]配置系数（将领）'!AA1006,IF($H1006="骑将",'[4]配置系数（将领）'!AA1006,IF($H1006="弓将",'[5]配置系数（将领）'!AA1006,"")))</f>
        <v/>
      </c>
      <c r="AC1006" s="206">
        <f t="shared" ca="1" si="63"/>
        <v>1</v>
      </c>
    </row>
    <row r="1007" spans="3:29" x14ac:dyDescent="0.15">
      <c r="C1007" s="107">
        <v>999</v>
      </c>
      <c r="D1007" s="69">
        <f>IFERROR(MATCH(C1007,索引!J:J,0),D1006)</f>
        <v>91</v>
      </c>
      <c r="E1007" s="69">
        <f t="shared" si="60"/>
        <v>10</v>
      </c>
      <c r="F1007" s="69">
        <f>INDEX(索引!$F:$F,D1007,1)</f>
        <v>10084</v>
      </c>
      <c r="G1007" s="69" t="str">
        <f>INDEX(索引!$E:$E,D1007,1)</f>
        <v>吕布</v>
      </c>
      <c r="H1007" s="69" t="str">
        <f>INDEX(索引!$G:$G,D1007,1)</f>
        <v>骑将</v>
      </c>
      <c r="J1007" s="208" t="str">
        <f ca="1">IF($H1007="步将",'[3]配置系数（将领）'!I1007,IF($H1007="骑将",'[4]配置系数（将领）'!I1007,IF($H1007="弓将",'[5]配置系数（将领）'!I1007,"")))</f>
        <v>1008400000304</v>
      </c>
      <c r="K1007" s="208" t="str">
        <f ca="1">IF($H1007="步将",'[3]配置系数（将领）'!J1007,IF($H1007="骑将",'[4]配置系数（将领）'!J1007,IF($H1007="弓将",'[5]配置系数（将领）'!J1007,"")))</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07" s="208">
        <f>IF($H1007="步将",'[3]配置系数（将领）'!K1007,IF($H1007="骑将",'[4]配置系数（将领）'!K1007,IF($H1007="弓将",'[5]配置系数（将领）'!K1007,"")))</f>
        <v>0</v>
      </c>
      <c r="M1007" s="208">
        <f>IF($H1007="步将",'[3]配置系数（将领）'!L1007,IF($H1007="骑将",'[4]配置系数（将领）'!L1007,IF($H1007="弓将",'[5]配置系数（将领）'!L1007,"")))</f>
        <v>0</v>
      </c>
      <c r="N1007" s="208" t="str">
        <f ca="1">IF($H1007="步将",'[3]配置系数（将领）'!M1007,IF($H1007="骑将",'[4]配置系数（将领）'!M1007,IF($H1007="弓将",'[5]配置系数（将领）'!M1007,"")))</f>
        <v>0++++++++++++++++</v>
      </c>
      <c r="O1007" s="206">
        <f t="shared" ca="1" si="61"/>
        <v>1</v>
      </c>
      <c r="Q1007" s="208" t="str">
        <f ca="1">IF($H1007="步将",'[3]配置系数（将领）'!P1007,IF($H1007="骑将",'[4]配置系数（将领）'!P1007,IF($H1007="弓将",'[5]配置系数（将领）'!P1007,"")))</f>
        <v/>
      </c>
      <c r="R1007" s="208" t="str">
        <f ca="1">IF($H1007="步将",'[3]配置系数（将领）'!Q1007,IF($H1007="骑将",'[4]配置系数（将领）'!Q1007,IF($H1007="弓将",'[5]配置系数（将领）'!Q1007,"")))</f>
        <v/>
      </c>
      <c r="S1007" s="208">
        <f>IF($H1007="步将",'[3]配置系数（将领）'!R1007,IF($H1007="骑将",'[4]配置系数（将领）'!R1007,IF($H1007="弓将",'[5]配置系数（将领）'!R1007,"")))</f>
        <v>0</v>
      </c>
      <c r="T1007" s="208">
        <f>IF($H1007="步将",'[3]配置系数（将领）'!S1007,IF($H1007="骑将",'[4]配置系数（将领）'!S1007,IF($H1007="弓将",'[5]配置系数（将领）'!S1007,"")))</f>
        <v>0</v>
      </c>
      <c r="U1007" s="208" t="str">
        <f ca="1">IF($H1007="步将",'[3]配置系数（将领）'!T1007,IF($H1007="骑将",'[4]配置系数（将领）'!T1007,IF($H1007="弓将",'[5]配置系数（将领）'!T1007,"")))</f>
        <v/>
      </c>
      <c r="V1007" s="206">
        <f t="shared" ca="1" si="62"/>
        <v>1</v>
      </c>
      <c r="X1007" s="208" t="str">
        <f ca="1">IF($H1007="步将",'[3]配置系数（将领）'!W1007,IF($H1007="骑将",'[4]配置系数（将领）'!W1007,IF($H1007="弓将",'[5]配置系数（将领）'!W1007,"")))</f>
        <v/>
      </c>
      <c r="Y1007" s="208" t="str">
        <f ca="1">IF($H1007="步将",'[3]配置系数（将领）'!X1007,IF($H1007="骑将",'[4]配置系数（将领）'!X1007,IF($H1007="弓将",'[5]配置系数（将领）'!X1007,"")))</f>
        <v/>
      </c>
      <c r="Z1007" s="208">
        <f>IF($H1007="步将",'[3]配置系数（将领）'!Y1007,IF($H1007="骑将",'[4]配置系数（将领）'!Y1007,IF($H1007="弓将",'[5]配置系数（将领）'!Y1007,"")))</f>
        <v>0</v>
      </c>
      <c r="AA1007" s="208">
        <f>IF($H1007="步将",'[3]配置系数（将领）'!Z1007,IF($H1007="骑将",'[4]配置系数（将领）'!Z1007,IF($H1007="弓将",'[5]配置系数（将领）'!Z1007,"")))</f>
        <v>0</v>
      </c>
      <c r="AB1007" s="208" t="str">
        <f ca="1">IF($H1007="步将",'[3]配置系数（将领）'!AA1007,IF($H1007="骑将",'[4]配置系数（将领）'!AA1007,IF($H1007="弓将",'[5]配置系数（将领）'!AA1007,"")))</f>
        <v/>
      </c>
      <c r="AC1007" s="206">
        <f t="shared" ca="1" si="63"/>
        <v>1</v>
      </c>
    </row>
    <row r="1008" spans="3:29" x14ac:dyDescent="0.15">
      <c r="C1008" s="107">
        <v>1000</v>
      </c>
      <c r="D1008" s="69">
        <f>IFERROR(MATCH(C1008,索引!J:J,0),D1007)</f>
        <v>91</v>
      </c>
      <c r="E1008" s="69">
        <f t="shared" si="60"/>
        <v>11</v>
      </c>
      <c r="F1008" s="69">
        <f>INDEX(索引!$F:$F,D1008,1)</f>
        <v>10084</v>
      </c>
      <c r="G1008" s="69" t="str">
        <f>INDEX(索引!$E:$E,D1008,1)</f>
        <v>吕布</v>
      </c>
      <c r="H1008" s="69" t="str">
        <f>INDEX(索引!$G:$G,D1008,1)</f>
        <v>骑将</v>
      </c>
      <c r="J1008" s="208" t="str">
        <f ca="1">IF($H1008="步将",'[3]配置系数（将领）'!I1008,IF($H1008="骑将",'[4]配置系数（将领）'!I1008,IF($H1008="弓将",'[5]配置系数（将领）'!I1008,"")))</f>
        <v>1008400000305</v>
      </c>
      <c r="K1008" s="208" t="str">
        <f ca="1">IF($H1008="步将",'[3]配置系数（将领）'!J1008,IF($H1008="骑将",'[4]配置系数（将领）'!J1008,IF($H1008="弓将",'[5]配置系数（将领）'!J1008,"")))</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08" s="208">
        <f>IF($H1008="步将",'[3]配置系数（将领）'!K1008,IF($H1008="骑将",'[4]配置系数（将领）'!K1008,IF($H1008="弓将",'[5]配置系数（将领）'!K1008,"")))</f>
        <v>0</v>
      </c>
      <c r="M1008" s="208">
        <f>IF($H1008="步将",'[3]配置系数（将领）'!L1008,IF($H1008="骑将",'[4]配置系数（将领）'!L1008,IF($H1008="弓将",'[5]配置系数（将领）'!L1008,"")))</f>
        <v>0</v>
      </c>
      <c r="N1008" s="208" t="str">
        <f ca="1">IF($H1008="步将",'[3]配置系数（将领）'!M1008,IF($H1008="骑将",'[4]配置系数（将领）'!M1008,IF($H1008="弓将",'[5]配置系数（将领）'!M1008,"")))</f>
        <v>0++++++++++++++++</v>
      </c>
      <c r="O1008" s="206">
        <f t="shared" ca="1" si="61"/>
        <v>100</v>
      </c>
      <c r="Q1008" s="208" t="str">
        <f ca="1">IF($H1008="步将",'[3]配置系数（将领）'!P1008,IF($H1008="骑将",'[4]配置系数（将领）'!P1008,IF($H1008="弓将",'[5]配置系数（将领）'!P1008,"")))</f>
        <v/>
      </c>
      <c r="R1008" s="208" t="str">
        <f ca="1">IF($H1008="步将",'[3]配置系数（将领）'!Q1008,IF($H1008="骑将",'[4]配置系数（将领）'!Q1008,IF($H1008="弓将",'[5]配置系数（将领）'!Q1008,"")))</f>
        <v/>
      </c>
      <c r="S1008" s="208">
        <f>IF($H1008="步将",'[3]配置系数（将领）'!R1008,IF($H1008="骑将",'[4]配置系数（将领）'!R1008,IF($H1008="弓将",'[5]配置系数（将领）'!R1008,"")))</f>
        <v>0</v>
      </c>
      <c r="T1008" s="208">
        <f>IF($H1008="步将",'[3]配置系数（将领）'!S1008,IF($H1008="骑将",'[4]配置系数（将领）'!S1008,IF($H1008="弓将",'[5]配置系数（将领）'!S1008,"")))</f>
        <v>0</v>
      </c>
      <c r="U1008" s="208" t="str">
        <f ca="1">IF($H1008="步将",'[3]配置系数（将领）'!T1008,IF($H1008="骑将",'[4]配置系数（将领）'!T1008,IF($H1008="弓将",'[5]配置系数（将领）'!T1008,"")))</f>
        <v/>
      </c>
      <c r="V1008" s="206">
        <f t="shared" ca="1" si="62"/>
        <v>1</v>
      </c>
      <c r="X1008" s="208" t="str">
        <f ca="1">IF($H1008="步将",'[3]配置系数（将领）'!W1008,IF($H1008="骑将",'[4]配置系数（将领）'!W1008,IF($H1008="弓将",'[5]配置系数（将领）'!W1008,"")))</f>
        <v/>
      </c>
      <c r="Y1008" s="208" t="str">
        <f ca="1">IF($H1008="步将",'[3]配置系数（将领）'!X1008,IF($H1008="骑将",'[4]配置系数（将领）'!X1008,IF($H1008="弓将",'[5]配置系数（将领）'!X1008,"")))</f>
        <v/>
      </c>
      <c r="Z1008" s="208">
        <f>IF($H1008="步将",'[3]配置系数（将领）'!Y1008,IF($H1008="骑将",'[4]配置系数（将领）'!Y1008,IF($H1008="弓将",'[5]配置系数（将领）'!Y1008,"")))</f>
        <v>0</v>
      </c>
      <c r="AA1008" s="208">
        <f>IF($H1008="步将",'[3]配置系数（将领）'!Z1008,IF($H1008="骑将",'[4]配置系数（将领）'!Z1008,IF($H1008="弓将",'[5]配置系数（将领）'!Z1008,"")))</f>
        <v>0</v>
      </c>
      <c r="AB1008" s="208" t="str">
        <f ca="1">IF($H1008="步将",'[3]配置系数（将领）'!AA1008,IF($H1008="骑将",'[4]配置系数（将领）'!AA1008,IF($H1008="弓将",'[5]配置系数（将领）'!AA1008,"")))</f>
        <v/>
      </c>
      <c r="AC1008" s="206">
        <f t="shared" ca="1" si="63"/>
        <v>1</v>
      </c>
    </row>
    <row r="1009" spans="3:29" x14ac:dyDescent="0.15">
      <c r="C1009" s="107">
        <v>1001</v>
      </c>
      <c r="D1009" s="69">
        <f>IFERROR(MATCH(C1009,索引!J:J,0),D1008)</f>
        <v>91</v>
      </c>
      <c r="E1009" s="69">
        <f t="shared" si="60"/>
        <v>12</v>
      </c>
      <c r="F1009" s="69">
        <f>INDEX(索引!$F:$F,D1009,1)</f>
        <v>10084</v>
      </c>
      <c r="G1009" s="69" t="str">
        <f>INDEX(索引!$E:$E,D1009,1)</f>
        <v>吕布</v>
      </c>
      <c r="H1009" s="69" t="str">
        <f>INDEX(索引!$G:$G,D1009,1)</f>
        <v>骑将</v>
      </c>
      <c r="J1009" s="208" t="str">
        <f ca="1">IF($H1009="步将",'[3]配置系数（将领）'!I1009,IF($H1009="骑将",'[4]配置系数（将领）'!I1009,IF($H1009="弓将",'[5]配置系数（将领）'!I1009,"")))</f>
        <v/>
      </c>
      <c r="K1009" s="208" t="str">
        <f ca="1">IF($H1009="步将",'[3]配置系数（将领）'!J1009,IF($H1009="骑将",'[4]配置系数（将领）'!J1009,IF($H1009="弓将",'[5]配置系数（将领）'!J1009,"")))</f>
        <v/>
      </c>
      <c r="L1009" s="208">
        <f>IF($H1009="步将",'[3]配置系数（将领）'!K1009,IF($H1009="骑将",'[4]配置系数（将领）'!K1009,IF($H1009="弓将",'[5]配置系数（将领）'!K1009,"")))</f>
        <v>0</v>
      </c>
      <c r="M1009" s="208">
        <f>IF($H1009="步将",'[3]配置系数（将领）'!L1009,IF($H1009="骑将",'[4]配置系数（将领）'!L1009,IF($H1009="弓将",'[5]配置系数（将领）'!L1009,"")))</f>
        <v>0</v>
      </c>
      <c r="N1009" s="208" t="str">
        <f ca="1">IF($H1009="步将",'[3]配置系数（将领）'!M1009,IF($H1009="骑将",'[4]配置系数（将领）'!M1009,IF($H1009="弓将",'[5]配置系数（将领）'!M1009,"")))</f>
        <v/>
      </c>
      <c r="O1009" s="206">
        <f t="shared" ca="1" si="61"/>
        <v>1</v>
      </c>
      <c r="Q1009" s="208" t="str">
        <f ca="1">IF($H1009="步将",'[3]配置系数（将领）'!P1009,IF($H1009="骑将",'[4]配置系数（将领）'!P1009,IF($H1009="弓将",'[5]配置系数（将领）'!P1009,"")))</f>
        <v/>
      </c>
      <c r="R1009" s="208" t="str">
        <f ca="1">IF($H1009="步将",'[3]配置系数（将领）'!Q1009,IF($H1009="骑将",'[4]配置系数（将领）'!Q1009,IF($H1009="弓将",'[5]配置系数（将领）'!Q1009,"")))</f>
        <v/>
      </c>
      <c r="S1009" s="208">
        <f>IF($H1009="步将",'[3]配置系数（将领）'!R1009,IF($H1009="骑将",'[4]配置系数（将领）'!R1009,IF($H1009="弓将",'[5]配置系数（将领）'!R1009,"")))</f>
        <v>0</v>
      </c>
      <c r="T1009" s="208">
        <f>IF($H1009="步将",'[3]配置系数（将领）'!S1009,IF($H1009="骑将",'[4]配置系数（将领）'!S1009,IF($H1009="弓将",'[5]配置系数（将领）'!S1009,"")))</f>
        <v>0</v>
      </c>
      <c r="U1009" s="208" t="str">
        <f ca="1">IF($H1009="步将",'[3]配置系数（将领）'!T1009,IF($H1009="骑将",'[4]配置系数（将领）'!T1009,IF($H1009="弓将",'[5]配置系数（将领）'!T1009,"")))</f>
        <v/>
      </c>
      <c r="V1009" s="206">
        <f t="shared" ca="1" si="62"/>
        <v>1</v>
      </c>
      <c r="X1009" s="208" t="str">
        <f ca="1">IF($H1009="步将",'[3]配置系数（将领）'!W1009,IF($H1009="骑将",'[4]配置系数（将领）'!W1009,IF($H1009="弓将",'[5]配置系数（将领）'!W1009,"")))</f>
        <v/>
      </c>
      <c r="Y1009" s="208" t="str">
        <f ca="1">IF($H1009="步将",'[3]配置系数（将领）'!X1009,IF($H1009="骑将",'[4]配置系数（将领）'!X1009,IF($H1009="弓将",'[5]配置系数（将领）'!X1009,"")))</f>
        <v/>
      </c>
      <c r="Z1009" s="208">
        <f>IF($H1009="步将",'[3]配置系数（将领）'!Y1009,IF($H1009="骑将",'[4]配置系数（将领）'!Y1009,IF($H1009="弓将",'[5]配置系数（将领）'!Y1009,"")))</f>
        <v>0</v>
      </c>
      <c r="AA1009" s="208">
        <f>IF($H1009="步将",'[3]配置系数（将领）'!Z1009,IF($H1009="骑将",'[4]配置系数（将领）'!Z1009,IF($H1009="弓将",'[5]配置系数（将领）'!Z1009,"")))</f>
        <v>0</v>
      </c>
      <c r="AB1009" s="208" t="str">
        <f ca="1">IF($H1009="步将",'[3]配置系数（将领）'!AA1009,IF($H1009="骑将",'[4]配置系数（将领）'!AA1009,IF($H1009="弓将",'[5]配置系数（将领）'!AA1009,"")))</f>
        <v/>
      </c>
      <c r="AC1009" s="206">
        <f t="shared" ca="1" si="63"/>
        <v>1</v>
      </c>
    </row>
    <row r="1010" spans="3:29" x14ac:dyDescent="0.15">
      <c r="C1010" s="107">
        <v>1002</v>
      </c>
      <c r="D1010" s="69">
        <f>IFERROR(MATCH(C1010,索引!J:J,0),D1009)</f>
        <v>91</v>
      </c>
      <c r="E1010" s="69">
        <f t="shared" si="60"/>
        <v>13</v>
      </c>
      <c r="F1010" s="69">
        <f>INDEX(索引!$F:$F,D1010,1)</f>
        <v>10084</v>
      </c>
      <c r="G1010" s="69" t="str">
        <f>INDEX(索引!$E:$E,D1010,1)</f>
        <v>吕布</v>
      </c>
      <c r="H1010" s="69" t="str">
        <f>INDEX(索引!$G:$G,D1010,1)</f>
        <v>骑将</v>
      </c>
      <c r="J1010" s="208" t="str">
        <f ca="1">IF($H1010="步将",'[3]配置系数（将领）'!I1010,IF($H1010="骑将",'[4]配置系数（将领）'!I1010,IF($H1010="弓将",'[5]配置系数（将领）'!I1010,"")))</f>
        <v/>
      </c>
      <c r="K1010" s="208" t="str">
        <f ca="1">IF($H1010="步将",'[3]配置系数（将领）'!J1010,IF($H1010="骑将",'[4]配置系数（将领）'!J1010,IF($H1010="弓将",'[5]配置系数（将领）'!J1010,"")))</f>
        <v/>
      </c>
      <c r="L1010" s="208">
        <f>IF($H1010="步将",'[3]配置系数（将领）'!K1010,IF($H1010="骑将",'[4]配置系数（将领）'!K1010,IF($H1010="弓将",'[5]配置系数（将领）'!K1010,"")))</f>
        <v>0</v>
      </c>
      <c r="M1010" s="208">
        <f>IF($H1010="步将",'[3]配置系数（将领）'!L1010,IF($H1010="骑将",'[4]配置系数（将领）'!L1010,IF($H1010="弓将",'[5]配置系数（将领）'!L1010,"")))</f>
        <v>0</v>
      </c>
      <c r="N1010" s="208" t="str">
        <f ca="1">IF($H1010="步将",'[3]配置系数（将领）'!M1010,IF($H1010="骑将",'[4]配置系数（将领）'!M1010,IF($H1010="弓将",'[5]配置系数（将领）'!M1010,"")))</f>
        <v/>
      </c>
      <c r="O1010" s="206">
        <f t="shared" ca="1" si="61"/>
        <v>1</v>
      </c>
      <c r="Q1010" s="208" t="str">
        <f ca="1">IF($H1010="步将",'[3]配置系数（将领）'!P1010,IF($H1010="骑将",'[4]配置系数（将领）'!P1010,IF($H1010="弓将",'[5]配置系数（将领）'!P1010,"")))</f>
        <v/>
      </c>
      <c r="R1010" s="208" t="str">
        <f ca="1">IF($H1010="步将",'[3]配置系数（将领）'!Q1010,IF($H1010="骑将",'[4]配置系数（将领）'!Q1010,IF($H1010="弓将",'[5]配置系数（将领）'!Q1010,"")))</f>
        <v/>
      </c>
      <c r="S1010" s="208">
        <f>IF($H1010="步将",'[3]配置系数（将领）'!R1010,IF($H1010="骑将",'[4]配置系数（将领）'!R1010,IF($H1010="弓将",'[5]配置系数（将领）'!R1010,"")))</f>
        <v>0</v>
      </c>
      <c r="T1010" s="208">
        <f>IF($H1010="步将",'[3]配置系数（将领）'!S1010,IF($H1010="骑将",'[4]配置系数（将领）'!S1010,IF($H1010="弓将",'[5]配置系数（将领）'!S1010,"")))</f>
        <v>0</v>
      </c>
      <c r="U1010" s="208" t="str">
        <f ca="1">IF($H1010="步将",'[3]配置系数（将领）'!T1010,IF($H1010="骑将",'[4]配置系数（将领）'!T1010,IF($H1010="弓将",'[5]配置系数（将领）'!T1010,"")))</f>
        <v/>
      </c>
      <c r="V1010" s="206">
        <f t="shared" ca="1" si="62"/>
        <v>1</v>
      </c>
      <c r="X1010" s="208" t="str">
        <f ca="1">IF($H1010="步将",'[3]配置系数（将领）'!W1010,IF($H1010="骑将",'[4]配置系数（将领）'!W1010,IF($H1010="弓将",'[5]配置系数（将领）'!W1010,"")))</f>
        <v/>
      </c>
      <c r="Y1010" s="208" t="str">
        <f ca="1">IF($H1010="步将",'[3]配置系数（将领）'!X1010,IF($H1010="骑将",'[4]配置系数（将领）'!X1010,IF($H1010="弓将",'[5]配置系数（将领）'!X1010,"")))</f>
        <v/>
      </c>
      <c r="Z1010" s="208">
        <f>IF($H1010="步将",'[3]配置系数（将领）'!Y1010,IF($H1010="骑将",'[4]配置系数（将领）'!Y1010,IF($H1010="弓将",'[5]配置系数（将领）'!Y1010,"")))</f>
        <v>0</v>
      </c>
      <c r="AA1010" s="208">
        <f>IF($H1010="步将",'[3]配置系数（将领）'!Z1010,IF($H1010="骑将",'[4]配置系数（将领）'!Z1010,IF($H1010="弓将",'[5]配置系数（将领）'!Z1010,"")))</f>
        <v>0</v>
      </c>
      <c r="AB1010" s="208" t="str">
        <f ca="1">IF($H1010="步将",'[3]配置系数（将领）'!AA1010,IF($H1010="骑将",'[4]配置系数（将领）'!AA1010,IF($H1010="弓将",'[5]配置系数（将领）'!AA1010,"")))</f>
        <v/>
      </c>
      <c r="AC1010" s="206">
        <f t="shared" ca="1" si="63"/>
        <v>1</v>
      </c>
    </row>
    <row r="1011" spans="3:29" x14ac:dyDescent="0.15">
      <c r="C1011" s="107">
        <v>1003</v>
      </c>
      <c r="D1011" s="69">
        <f>IFERROR(MATCH(C1011,索引!J:J,0),D1010)</f>
        <v>91</v>
      </c>
      <c r="E1011" s="69">
        <f t="shared" si="60"/>
        <v>14</v>
      </c>
      <c r="F1011" s="69">
        <f>INDEX(索引!$F:$F,D1011,1)</f>
        <v>10084</v>
      </c>
      <c r="G1011" s="69" t="str">
        <f>INDEX(索引!$E:$E,D1011,1)</f>
        <v>吕布</v>
      </c>
      <c r="H1011" s="69" t="str">
        <f>INDEX(索引!$G:$G,D1011,1)</f>
        <v>骑将</v>
      </c>
      <c r="J1011" s="208" t="str">
        <f ca="1">IF($H1011="步将",'[3]配置系数（将领）'!I1011,IF($H1011="骑将",'[4]配置系数（将领）'!I1011,IF($H1011="弓将",'[5]配置系数（将领）'!I1011,"")))</f>
        <v/>
      </c>
      <c r="K1011" s="208" t="str">
        <f ca="1">IF($H1011="步将",'[3]配置系数（将领）'!J1011,IF($H1011="骑将",'[4]配置系数（将领）'!J1011,IF($H1011="弓将",'[5]配置系数（将领）'!J1011,"")))</f>
        <v/>
      </c>
      <c r="L1011" s="208">
        <f>IF($H1011="步将",'[3]配置系数（将领）'!K1011,IF($H1011="骑将",'[4]配置系数（将领）'!K1011,IF($H1011="弓将",'[5]配置系数（将领）'!K1011,"")))</f>
        <v>0</v>
      </c>
      <c r="M1011" s="208">
        <f>IF($H1011="步将",'[3]配置系数（将领）'!L1011,IF($H1011="骑将",'[4]配置系数（将领）'!L1011,IF($H1011="弓将",'[5]配置系数（将领）'!L1011,"")))</f>
        <v>0</v>
      </c>
      <c r="N1011" s="208" t="str">
        <f ca="1">IF($H1011="步将",'[3]配置系数（将领）'!M1011,IF($H1011="骑将",'[4]配置系数（将领）'!M1011,IF($H1011="弓将",'[5]配置系数（将领）'!M1011,"")))</f>
        <v/>
      </c>
      <c r="O1011" s="206">
        <f t="shared" ca="1" si="61"/>
        <v>1</v>
      </c>
      <c r="Q1011" s="208" t="str">
        <f ca="1">IF($H1011="步将",'[3]配置系数（将领）'!P1011,IF($H1011="骑将",'[4]配置系数（将领）'!P1011,IF($H1011="弓将",'[5]配置系数（将领）'!P1011,"")))</f>
        <v/>
      </c>
      <c r="R1011" s="208" t="str">
        <f ca="1">IF($H1011="步将",'[3]配置系数（将领）'!Q1011,IF($H1011="骑将",'[4]配置系数（将领）'!Q1011,IF($H1011="弓将",'[5]配置系数（将领）'!Q1011,"")))</f>
        <v/>
      </c>
      <c r="S1011" s="208">
        <f>IF($H1011="步将",'[3]配置系数（将领）'!R1011,IF($H1011="骑将",'[4]配置系数（将领）'!R1011,IF($H1011="弓将",'[5]配置系数（将领）'!R1011,"")))</f>
        <v>0</v>
      </c>
      <c r="T1011" s="208">
        <f>IF($H1011="步将",'[3]配置系数（将领）'!S1011,IF($H1011="骑将",'[4]配置系数（将领）'!S1011,IF($H1011="弓将",'[5]配置系数（将领）'!S1011,"")))</f>
        <v>0</v>
      </c>
      <c r="U1011" s="208" t="str">
        <f ca="1">IF($H1011="步将",'[3]配置系数（将领）'!T1011,IF($H1011="骑将",'[4]配置系数（将领）'!T1011,IF($H1011="弓将",'[5]配置系数（将领）'!T1011,"")))</f>
        <v/>
      </c>
      <c r="V1011" s="206">
        <f t="shared" ca="1" si="62"/>
        <v>1</v>
      </c>
      <c r="X1011" s="208" t="str">
        <f ca="1">IF($H1011="步将",'[3]配置系数（将领）'!W1011,IF($H1011="骑将",'[4]配置系数（将领）'!W1011,IF($H1011="弓将",'[5]配置系数（将领）'!W1011,"")))</f>
        <v/>
      </c>
      <c r="Y1011" s="208" t="str">
        <f ca="1">IF($H1011="步将",'[3]配置系数（将领）'!X1011,IF($H1011="骑将",'[4]配置系数（将领）'!X1011,IF($H1011="弓将",'[5]配置系数（将领）'!X1011,"")))</f>
        <v/>
      </c>
      <c r="Z1011" s="208">
        <f>IF($H1011="步将",'[3]配置系数（将领）'!Y1011,IF($H1011="骑将",'[4]配置系数（将领）'!Y1011,IF($H1011="弓将",'[5]配置系数（将领）'!Y1011,"")))</f>
        <v>0</v>
      </c>
      <c r="AA1011" s="208">
        <f>IF($H1011="步将",'[3]配置系数（将领）'!Z1011,IF($H1011="骑将",'[4]配置系数（将领）'!Z1011,IF($H1011="弓将",'[5]配置系数（将领）'!Z1011,"")))</f>
        <v>0</v>
      </c>
      <c r="AB1011" s="208" t="str">
        <f ca="1">IF($H1011="步将",'[3]配置系数（将领）'!AA1011,IF($H1011="骑将",'[4]配置系数（将领）'!AA1011,IF($H1011="弓将",'[5]配置系数（将领）'!AA1011,"")))</f>
        <v/>
      </c>
      <c r="AC1011" s="206">
        <f t="shared" ca="1" si="63"/>
        <v>1</v>
      </c>
    </row>
    <row r="1012" spans="3:29" x14ac:dyDescent="0.15">
      <c r="C1012" s="107">
        <v>1004</v>
      </c>
      <c r="D1012" s="69">
        <f>IFERROR(MATCH(C1012,索引!J:J,0),D1011)</f>
        <v>91</v>
      </c>
      <c r="E1012" s="69">
        <f t="shared" si="60"/>
        <v>15</v>
      </c>
      <c r="F1012" s="69">
        <f>INDEX(索引!$F:$F,D1012,1)</f>
        <v>10084</v>
      </c>
      <c r="G1012" s="69" t="str">
        <f>INDEX(索引!$E:$E,D1012,1)</f>
        <v>吕布</v>
      </c>
      <c r="H1012" s="69" t="str">
        <f>INDEX(索引!$G:$G,D1012,1)</f>
        <v>骑将</v>
      </c>
      <c r="J1012" s="208" t="str">
        <f ca="1">IF($H1012="步将",'[3]配置系数（将领）'!I1012,IF($H1012="骑将",'[4]配置系数（将领）'!I1012,IF($H1012="弓将",'[5]配置系数（将领）'!I1012,"")))</f>
        <v/>
      </c>
      <c r="K1012" s="208" t="str">
        <f ca="1">IF($H1012="步将",'[3]配置系数（将领）'!J1012,IF($H1012="骑将",'[4]配置系数（将领）'!J1012,IF($H1012="弓将",'[5]配置系数（将领）'!J1012,"")))</f>
        <v/>
      </c>
      <c r="L1012" s="208">
        <f>IF($H1012="步将",'[3]配置系数（将领）'!K1012,IF($H1012="骑将",'[4]配置系数（将领）'!K1012,IF($H1012="弓将",'[5]配置系数（将领）'!K1012,"")))</f>
        <v>0</v>
      </c>
      <c r="M1012" s="208">
        <f>IF($H1012="步将",'[3]配置系数（将领）'!L1012,IF($H1012="骑将",'[4]配置系数（将领）'!L1012,IF($H1012="弓将",'[5]配置系数（将领）'!L1012,"")))</f>
        <v>0</v>
      </c>
      <c r="N1012" s="208" t="str">
        <f ca="1">IF($H1012="步将",'[3]配置系数（将领）'!M1012,IF($H1012="骑将",'[4]配置系数（将领）'!M1012,IF($H1012="弓将",'[5]配置系数（将领）'!M1012,"")))</f>
        <v/>
      </c>
      <c r="O1012" s="206">
        <f t="shared" ca="1" si="61"/>
        <v>1</v>
      </c>
      <c r="Q1012" s="208" t="str">
        <f ca="1">IF($H1012="步将",'[3]配置系数（将领）'!P1012,IF($H1012="骑将",'[4]配置系数（将领）'!P1012,IF($H1012="弓将",'[5]配置系数（将领）'!P1012,"")))</f>
        <v/>
      </c>
      <c r="R1012" s="208" t="str">
        <f ca="1">IF($H1012="步将",'[3]配置系数（将领）'!Q1012,IF($H1012="骑将",'[4]配置系数（将领）'!Q1012,IF($H1012="弓将",'[5]配置系数（将领）'!Q1012,"")))</f>
        <v/>
      </c>
      <c r="S1012" s="208">
        <f>IF($H1012="步将",'[3]配置系数（将领）'!R1012,IF($H1012="骑将",'[4]配置系数（将领）'!R1012,IF($H1012="弓将",'[5]配置系数（将领）'!R1012,"")))</f>
        <v>0</v>
      </c>
      <c r="T1012" s="208">
        <f>IF($H1012="步将",'[3]配置系数（将领）'!S1012,IF($H1012="骑将",'[4]配置系数（将领）'!S1012,IF($H1012="弓将",'[5]配置系数（将领）'!S1012,"")))</f>
        <v>0</v>
      </c>
      <c r="U1012" s="208" t="str">
        <f ca="1">IF($H1012="步将",'[3]配置系数（将领）'!T1012,IF($H1012="骑将",'[4]配置系数（将领）'!T1012,IF($H1012="弓将",'[5]配置系数（将领）'!T1012,"")))</f>
        <v/>
      </c>
      <c r="V1012" s="206">
        <f t="shared" ca="1" si="62"/>
        <v>1</v>
      </c>
      <c r="X1012" s="208" t="str">
        <f ca="1">IF($H1012="步将",'[3]配置系数（将领）'!W1012,IF($H1012="骑将",'[4]配置系数（将领）'!W1012,IF($H1012="弓将",'[5]配置系数（将领）'!W1012,"")))</f>
        <v/>
      </c>
      <c r="Y1012" s="208" t="str">
        <f ca="1">IF($H1012="步将",'[3]配置系数（将领）'!X1012,IF($H1012="骑将",'[4]配置系数（将领）'!X1012,IF($H1012="弓将",'[5]配置系数（将领）'!X1012,"")))</f>
        <v/>
      </c>
      <c r="Z1012" s="208">
        <f>IF($H1012="步将",'[3]配置系数（将领）'!Y1012,IF($H1012="骑将",'[4]配置系数（将领）'!Y1012,IF($H1012="弓将",'[5]配置系数（将领）'!Y1012,"")))</f>
        <v>0</v>
      </c>
      <c r="AA1012" s="208">
        <f>IF($H1012="步将",'[3]配置系数（将领）'!Z1012,IF($H1012="骑将",'[4]配置系数（将领）'!Z1012,IF($H1012="弓将",'[5]配置系数（将领）'!Z1012,"")))</f>
        <v>0</v>
      </c>
      <c r="AB1012" s="208" t="str">
        <f ca="1">IF($H1012="步将",'[3]配置系数（将领）'!AA1012,IF($H1012="骑将",'[4]配置系数（将领）'!AA1012,IF($H1012="弓将",'[5]配置系数（将领）'!AA1012,"")))</f>
        <v/>
      </c>
      <c r="AC1012" s="206">
        <f t="shared" ca="1" si="63"/>
        <v>1</v>
      </c>
    </row>
    <row r="1013" spans="3:29" x14ac:dyDescent="0.15">
      <c r="C1013" s="107">
        <v>1005</v>
      </c>
      <c r="D1013" s="69">
        <f>IFERROR(MATCH(C1013,索引!J:J,0),D1012)</f>
        <v>92</v>
      </c>
      <c r="E1013" s="69">
        <f t="shared" si="60"/>
        <v>1</v>
      </c>
      <c r="F1013" s="69">
        <f>INDEX(索引!$F:$F,D1013,1)</f>
        <v>10085</v>
      </c>
      <c r="G1013" s="69" t="str">
        <f>INDEX(索引!$E:$E,D1013,1)</f>
        <v>赵云</v>
      </c>
      <c r="H1013" s="69" t="str">
        <f>INDEX(索引!$G:$G,D1013,1)</f>
        <v>骑将</v>
      </c>
      <c r="J1013" s="208" t="str">
        <f ca="1">IF($H1013="步将",'[3]配置系数（将领）'!I1013,IF($H1013="骑将",'[4]配置系数（将领）'!I1013,IF($H1013="弓将",'[5]配置系数（将领）'!I1013,"")))</f>
        <v>1008500000101</v>
      </c>
      <c r="K1013" s="208" t="str">
        <f ca="1">IF($H1013="步将",'[3]配置系数（将领）'!J1013,IF($H1013="骑将",'[4]配置系数（将领）'!J1013,IF($H1013="弓将",'[5]配置系数（将领）'!J1013,"")))</f>
        <v>普通攻击:对单体敌人造成{0}%的武力伤害</v>
      </c>
      <c r="L1013" s="208">
        <f>IF($H1013="步将",'[3]配置系数（将领）'!K1013,IF($H1013="骑将",'[4]配置系数（将领）'!K1013,IF($H1013="弓将",'[5]配置系数（将领）'!K1013,"")))</f>
        <v>0</v>
      </c>
      <c r="M1013" s="208">
        <f>IF($H1013="步将",'[3]配置系数（将领）'!L1013,IF($H1013="骑将",'[4]配置系数（将领）'!L1013,IF($H1013="弓将",'[5]配置系数（将领）'!L1013,"")))</f>
        <v>0</v>
      </c>
      <c r="N1013" s="208" t="str">
        <f ca="1">IF($H1013="步将",'[3]配置系数（将领）'!M1013,IF($H1013="骑将",'[4]配置系数（将领）'!M1013,IF($H1013="弓将",'[5]配置系数（将领）'!M1013,"")))</f>
        <v>0.25+0.25+0.25+0.25+0.25+0.25+0.25+0.25+0.25+0.25+0.25+0.25+0.25+0.25+0.25+0.25+0.25</v>
      </c>
      <c r="O1013" s="206">
        <f t="shared" ca="1" si="61"/>
        <v>100</v>
      </c>
      <c r="Q1013" s="208" t="str">
        <f ca="1">IF($H1013="步将",'[3]配置系数（将领）'!P1013,IF($H1013="骑将",'[4]配置系数（将领）'!P1013,IF($H1013="弓将",'[5]配置系数（将领）'!P1013,"")))</f>
        <v/>
      </c>
      <c r="R1013" s="208" t="str">
        <f ca="1">IF($H1013="步将",'[3]配置系数（将领）'!Q1013,IF($H1013="骑将",'[4]配置系数（将领）'!Q1013,IF($H1013="弓将",'[5]配置系数（将领）'!Q1013,"")))</f>
        <v/>
      </c>
      <c r="S1013" s="208">
        <f>IF($H1013="步将",'[3]配置系数（将领）'!R1013,IF($H1013="骑将",'[4]配置系数（将领）'!R1013,IF($H1013="弓将",'[5]配置系数（将领）'!R1013,"")))</f>
        <v>0</v>
      </c>
      <c r="T1013" s="208">
        <f>IF($H1013="步将",'[3]配置系数（将领）'!S1013,IF($H1013="骑将",'[4]配置系数（将领）'!S1013,IF($H1013="弓将",'[5]配置系数（将领）'!S1013,"")))</f>
        <v>0</v>
      </c>
      <c r="U1013" s="208" t="str">
        <f ca="1">IF($H1013="步将",'[3]配置系数（将领）'!T1013,IF($H1013="骑将",'[4]配置系数（将领）'!T1013,IF($H1013="弓将",'[5]配置系数（将领）'!T1013,"")))</f>
        <v/>
      </c>
      <c r="V1013" s="206">
        <f t="shared" ca="1" si="62"/>
        <v>1</v>
      </c>
      <c r="X1013" s="208" t="str">
        <f ca="1">IF($H1013="步将",'[3]配置系数（将领）'!W1013,IF($H1013="骑将",'[4]配置系数（将领）'!W1013,IF($H1013="弓将",'[5]配置系数（将领）'!W1013,"")))</f>
        <v/>
      </c>
      <c r="Y1013" s="208" t="str">
        <f ca="1">IF($H1013="步将",'[3]配置系数（将领）'!X1013,IF($H1013="骑将",'[4]配置系数（将领）'!X1013,IF($H1013="弓将",'[5]配置系数（将领）'!X1013,"")))</f>
        <v/>
      </c>
      <c r="Z1013" s="208">
        <f>IF($H1013="步将",'[3]配置系数（将领）'!Y1013,IF($H1013="骑将",'[4]配置系数（将领）'!Y1013,IF($H1013="弓将",'[5]配置系数（将领）'!Y1013,"")))</f>
        <v>0</v>
      </c>
      <c r="AA1013" s="208">
        <f>IF($H1013="步将",'[3]配置系数（将领）'!Z1013,IF($H1013="骑将",'[4]配置系数（将领）'!Z1013,IF($H1013="弓将",'[5]配置系数（将领）'!Z1013,"")))</f>
        <v>0</v>
      </c>
      <c r="AB1013" s="208" t="str">
        <f ca="1">IF($H1013="步将",'[3]配置系数（将领）'!AA1013,IF($H1013="骑将",'[4]配置系数（将领）'!AA1013,IF($H1013="弓将",'[5]配置系数（将领）'!AA1013,"")))</f>
        <v/>
      </c>
      <c r="AC1013" s="206">
        <f t="shared" ca="1" si="63"/>
        <v>1</v>
      </c>
    </row>
    <row r="1014" spans="3:29" x14ac:dyDescent="0.15">
      <c r="C1014" s="107">
        <v>1006</v>
      </c>
      <c r="D1014" s="69">
        <f>IFERROR(MATCH(C1014,索引!J:J,0),D1013)</f>
        <v>92</v>
      </c>
      <c r="E1014" s="69">
        <f t="shared" si="60"/>
        <v>2</v>
      </c>
      <c r="F1014" s="69">
        <f>INDEX(索引!$F:$F,D1014,1)</f>
        <v>10085</v>
      </c>
      <c r="G1014" s="69" t="str">
        <f>INDEX(索引!$E:$E,D1014,1)</f>
        <v>赵云</v>
      </c>
      <c r="H1014" s="69" t="str">
        <f>INDEX(索引!$G:$G,D1014,1)</f>
        <v>骑将</v>
      </c>
      <c r="J1014" s="208" t="str">
        <f ca="1">IF($H1014="步将",'[3]配置系数（将领）'!I1014,IF($H1014="骑将",'[4]配置系数（将领）'!I1014,IF($H1014="弓将",'[5]配置系数（将领）'!I1014,"")))</f>
        <v>1008500000201</v>
      </c>
      <c r="K1014" s="208" t="str">
        <f ca="1">IF($H1014="步将",'[3]配置系数（将领）'!J1014,IF($H1014="骑将",'[4]配置系数（将领）'!J1014,IF($H1014="弓将",'[5]配置系数（将领）'!J1014,"")))</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L1014" s="208">
        <f>IF($H1014="步将",'[3]配置系数（将领）'!K1014,IF($H1014="骑将",'[4]配置系数（将领）'!K1014,IF($H1014="弓将",'[5]配置系数（将领）'!K1014,"")))</f>
        <v>0</v>
      </c>
      <c r="M1014" s="208">
        <f>IF($H1014="步将",'[3]配置系数（将领）'!L1014,IF($H1014="骑将",'[4]配置系数（将领）'!L1014,IF($H1014="弓将",'[5]配置系数（将领）'!L1014,"")))</f>
        <v>0</v>
      </c>
      <c r="N1014" s="208" t="str">
        <f ca="1">IF($H1014="步将",'[3]配置系数（将领）'!M1014,IF($H1014="骑将",'[4]配置系数（将领）'!M1014,IF($H1014="弓将",'[5]配置系数（将领）'!M1014,"")))</f>
        <v>0.33+0.37+0.41+0.45+0.49+0.53+0.57+0.61+0.65+0.69+0.73+0.77+0.81+0.85+0.89+0.93+0.97</v>
      </c>
      <c r="O1014" s="206">
        <f t="shared" ca="1" si="61"/>
        <v>100</v>
      </c>
      <c r="Q1014" s="208" t="str">
        <f ca="1">IF($H1014="步将",'[3]配置系数（将领）'!P1014,IF($H1014="骑将",'[4]配置系数（将领）'!P1014,IF($H1014="弓将",'[5]配置系数（将领）'!P1014,"")))</f>
        <v/>
      </c>
      <c r="R1014" s="208" t="str">
        <f ca="1">IF($H1014="步将",'[3]配置系数（将领）'!Q1014,IF($H1014="骑将",'[4]配置系数（将领）'!Q1014,IF($H1014="弓将",'[5]配置系数（将领）'!Q1014,"")))</f>
        <v/>
      </c>
      <c r="S1014" s="208">
        <f>IF($H1014="步将",'[3]配置系数（将领）'!R1014,IF($H1014="骑将",'[4]配置系数（将领）'!R1014,IF($H1014="弓将",'[5]配置系数（将领）'!R1014,"")))</f>
        <v>0</v>
      </c>
      <c r="T1014" s="208">
        <f>IF($H1014="步将",'[3]配置系数（将领）'!S1014,IF($H1014="骑将",'[4]配置系数（将领）'!S1014,IF($H1014="弓将",'[5]配置系数（将领）'!S1014,"")))</f>
        <v>0</v>
      </c>
      <c r="U1014" s="208" t="str">
        <f ca="1">IF($H1014="步将",'[3]配置系数（将领）'!T1014,IF($H1014="骑将",'[4]配置系数（将领）'!T1014,IF($H1014="弓将",'[5]配置系数（将领）'!T1014,"")))</f>
        <v/>
      </c>
      <c r="V1014" s="206">
        <f t="shared" ca="1" si="62"/>
        <v>1</v>
      </c>
      <c r="X1014" s="208" t="str">
        <f ca="1">IF($H1014="步将",'[3]配置系数（将领）'!W1014,IF($H1014="骑将",'[4]配置系数（将领）'!W1014,IF($H1014="弓将",'[5]配置系数（将领）'!W1014,"")))</f>
        <v/>
      </c>
      <c r="Y1014" s="208" t="str">
        <f ca="1">IF($H1014="步将",'[3]配置系数（将领）'!X1014,IF($H1014="骑将",'[4]配置系数（将领）'!X1014,IF($H1014="弓将",'[5]配置系数（将领）'!X1014,"")))</f>
        <v/>
      </c>
      <c r="Z1014" s="208">
        <f>IF($H1014="步将",'[3]配置系数（将领）'!Y1014,IF($H1014="骑将",'[4]配置系数（将领）'!Y1014,IF($H1014="弓将",'[5]配置系数（将领）'!Y1014,"")))</f>
        <v>0</v>
      </c>
      <c r="AA1014" s="208">
        <f>IF($H1014="步将",'[3]配置系数（将领）'!Z1014,IF($H1014="骑将",'[4]配置系数（将领）'!Z1014,IF($H1014="弓将",'[5]配置系数（将领）'!Z1014,"")))</f>
        <v>0</v>
      </c>
      <c r="AB1014" s="208" t="str">
        <f ca="1">IF($H1014="步将",'[3]配置系数（将领）'!AA1014,IF($H1014="骑将",'[4]配置系数（将领）'!AA1014,IF($H1014="弓将",'[5]配置系数（将领）'!AA1014,"")))</f>
        <v/>
      </c>
      <c r="AC1014" s="206">
        <f t="shared" ca="1" si="63"/>
        <v>1</v>
      </c>
    </row>
    <row r="1015" spans="3:29" x14ac:dyDescent="0.15">
      <c r="C1015" s="107">
        <v>1007</v>
      </c>
      <c r="D1015" s="69">
        <f>IFERROR(MATCH(C1015,索引!J:J,0),D1014)</f>
        <v>92</v>
      </c>
      <c r="E1015" s="69">
        <f t="shared" si="60"/>
        <v>3</v>
      </c>
      <c r="F1015" s="69">
        <f>INDEX(索引!$F:$F,D1015,1)</f>
        <v>10085</v>
      </c>
      <c r="G1015" s="69" t="str">
        <f>INDEX(索引!$E:$E,D1015,1)</f>
        <v>赵云</v>
      </c>
      <c r="H1015" s="69" t="str">
        <f>INDEX(索引!$G:$G,D1015,1)</f>
        <v>骑将</v>
      </c>
      <c r="J1015" s="208" t="str">
        <f ca="1">IF($H1015="步将",'[3]配置系数（将领）'!I1015,IF($H1015="骑将",'[4]配置系数（将领）'!I1015,IF($H1015="弓将",'[5]配置系数（将领）'!I1015,"")))</f>
        <v>1008500000202</v>
      </c>
      <c r="K1015" s="208" t="str">
        <f ca="1">IF($H1015="步将",'[3]配置系数（将领）'!J1015,IF($H1015="骑将",'[4]配置系数（将领）'!J1015,IF($H1015="弓将",'[5]配置系数（将领）'!J1015,"")))</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L1015" s="208">
        <f>IF($H1015="步将",'[3]配置系数（将领）'!K1015,IF($H1015="骑将",'[4]配置系数（将领）'!K1015,IF($H1015="弓将",'[5]配置系数（将领）'!K1015,"")))</f>
        <v>0</v>
      </c>
      <c r="M1015" s="208">
        <f>IF($H1015="步将",'[3]配置系数（将领）'!L1015,IF($H1015="骑将",'[4]配置系数（将领）'!L1015,IF($H1015="弓将",'[5]配置系数（将领）'!L1015,"")))</f>
        <v>0</v>
      </c>
      <c r="N1015" s="208" t="str">
        <f ca="1">IF($H1015="步将",'[3]配置系数（将领）'!M1015,IF($H1015="骑将",'[4]配置系数（将领）'!M1015,IF($H1015="弓将",'[5]配置系数（将领）'!M1015,"")))</f>
        <v>0.1+0.125+0.15+0.175+0.2+0.225+0.25+0.275+0.3+0.325+0.35+0.375+0.4+0.425+0.45+0.475+0.5</v>
      </c>
      <c r="O1015" s="206">
        <f t="shared" ca="1" si="61"/>
        <v>100</v>
      </c>
      <c r="Q1015" s="208" t="str">
        <f ca="1">IF($H1015="步将",'[3]配置系数（将领）'!P1015,IF($H1015="骑将",'[4]配置系数（将领）'!P1015,IF($H1015="弓将",'[5]配置系数（将领）'!P1015,"")))</f>
        <v>1008500000203</v>
      </c>
      <c r="R1015" s="208" t="str">
        <f ca="1">IF($H1015="步将",'[3]配置系数（将领）'!Q1015,IF($H1015="骑将",'[4]配置系数（将领）'!Q1015,IF($H1015="弓将",'[5]配置系数（将领）'!Q1015,"")))</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S1015" s="208">
        <f>IF($H1015="步将",'[3]配置系数（将领）'!R1015,IF($H1015="骑将",'[4]配置系数（将领）'!R1015,IF($H1015="弓将",'[5]配置系数（将领）'!R1015,"")))</f>
        <v>0</v>
      </c>
      <c r="T1015" s="208">
        <f>IF($H1015="步将",'[3]配置系数（将领）'!S1015,IF($H1015="骑将",'[4]配置系数（将领）'!S1015,IF($H1015="弓将",'[5]配置系数（将领）'!S1015,"")))</f>
        <v>0</v>
      </c>
      <c r="U1015" s="208" t="str">
        <f ca="1">IF($H1015="步将",'[3]配置系数（将领）'!T1015,IF($H1015="骑将",'[4]配置系数（将领）'!T1015,IF($H1015="弓将",'[5]配置系数（将领）'!T1015,"")))</f>
        <v>200+225+250+275+300+325+350+375+400+425+450+475+500+525+550+575+600</v>
      </c>
      <c r="V1015" s="206">
        <f t="shared" ca="1" si="62"/>
        <v>1</v>
      </c>
      <c r="X1015" s="208" t="str">
        <f ca="1">IF($H1015="步将",'[3]配置系数（将领）'!W1015,IF($H1015="骑将",'[4]配置系数（将领）'!W1015,IF($H1015="弓将",'[5]配置系数（将领）'!W1015,"")))</f>
        <v/>
      </c>
      <c r="Y1015" s="208" t="str">
        <f ca="1">IF($H1015="步将",'[3]配置系数（将领）'!X1015,IF($H1015="骑将",'[4]配置系数（将领）'!X1015,IF($H1015="弓将",'[5]配置系数（将领）'!X1015,"")))</f>
        <v/>
      </c>
      <c r="Z1015" s="208">
        <f>IF($H1015="步将",'[3]配置系数（将领）'!Y1015,IF($H1015="骑将",'[4]配置系数（将领）'!Y1015,IF($H1015="弓将",'[5]配置系数（将领）'!Y1015,"")))</f>
        <v>0</v>
      </c>
      <c r="AA1015" s="208">
        <f>IF($H1015="步将",'[3]配置系数（将领）'!Z1015,IF($H1015="骑将",'[4]配置系数（将领）'!Z1015,IF($H1015="弓将",'[5]配置系数（将领）'!Z1015,"")))</f>
        <v>0</v>
      </c>
      <c r="AB1015" s="208" t="str">
        <f ca="1">IF($H1015="步将",'[3]配置系数（将领）'!AA1015,IF($H1015="骑将",'[4]配置系数（将领）'!AA1015,IF($H1015="弓将",'[5]配置系数（将领）'!AA1015,"")))</f>
        <v/>
      </c>
      <c r="AC1015" s="206">
        <f t="shared" ca="1" si="63"/>
        <v>1</v>
      </c>
    </row>
    <row r="1016" spans="3:29" x14ac:dyDescent="0.15">
      <c r="C1016" s="107">
        <v>1008</v>
      </c>
      <c r="D1016" s="69">
        <f>IFERROR(MATCH(C1016,索引!J:J,0),D1015)</f>
        <v>92</v>
      </c>
      <c r="E1016" s="69">
        <f t="shared" si="60"/>
        <v>4</v>
      </c>
      <c r="F1016" s="69">
        <f>INDEX(索引!$F:$F,D1016,1)</f>
        <v>10085</v>
      </c>
      <c r="G1016" s="69" t="str">
        <f>INDEX(索引!$E:$E,D1016,1)</f>
        <v>赵云</v>
      </c>
      <c r="H1016" s="69" t="str">
        <f>INDEX(索引!$G:$G,D1016,1)</f>
        <v>骑将</v>
      </c>
      <c r="J1016" s="208" t="str">
        <f ca="1">IF($H1016="步将",'[3]配置系数（将领）'!I1016,IF($H1016="骑将",'[4]配置系数（将领）'!I1016,IF($H1016="弓将",'[5]配置系数（将领）'!I1016,"")))</f>
        <v>1008500000204</v>
      </c>
      <c r="K1016" s="208" t="str">
        <f ca="1">IF($H1016="步将",'[3]配置系数（将领）'!J1016,IF($H1016="骑将",'[4]配置系数（将领）'!J1016,IF($H1016="弓将",'[5]配置系数（将领）'!J1016,"")))</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L1016" s="208">
        <f>IF($H1016="步将",'[3]配置系数（将领）'!K1016,IF($H1016="骑将",'[4]配置系数（将领）'!K1016,IF($H1016="弓将",'[5]配置系数（将领）'!K1016,"")))</f>
        <v>0</v>
      </c>
      <c r="M1016" s="208">
        <f>IF($H1016="步将",'[3]配置系数（将领）'!L1016,IF($H1016="骑将",'[4]配置系数（将领）'!L1016,IF($H1016="弓将",'[5]配置系数（将领）'!L1016,"")))</f>
        <v>0</v>
      </c>
      <c r="N1016" s="208" t="str">
        <f ca="1">IF($H1016="步将",'[3]配置系数（将领）'!M1016,IF($H1016="骑将",'[4]配置系数（将领）'!M1016,IF($H1016="弓将",'[5]配置系数（将领）'!M1016,"")))</f>
        <v>0++++++++++++++++</v>
      </c>
      <c r="O1016" s="206">
        <f t="shared" ca="1" si="61"/>
        <v>1</v>
      </c>
      <c r="Q1016" s="208" t="str">
        <f ca="1">IF($H1016="步将",'[3]配置系数（将领）'!P1016,IF($H1016="骑将",'[4]配置系数（将领）'!P1016,IF($H1016="弓将",'[5]配置系数（将领）'!P1016,"")))</f>
        <v/>
      </c>
      <c r="R1016" s="208" t="str">
        <f ca="1">IF($H1016="步将",'[3]配置系数（将领）'!Q1016,IF($H1016="骑将",'[4]配置系数（将领）'!Q1016,IF($H1016="弓将",'[5]配置系数（将领）'!Q1016,"")))</f>
        <v/>
      </c>
      <c r="S1016" s="208">
        <f>IF($H1016="步将",'[3]配置系数（将领）'!R1016,IF($H1016="骑将",'[4]配置系数（将领）'!R1016,IF($H1016="弓将",'[5]配置系数（将领）'!R1016,"")))</f>
        <v>0</v>
      </c>
      <c r="T1016" s="208">
        <f>IF($H1016="步将",'[3]配置系数（将领）'!S1016,IF($H1016="骑将",'[4]配置系数（将领）'!S1016,IF($H1016="弓将",'[5]配置系数（将领）'!S1016,"")))</f>
        <v>0</v>
      </c>
      <c r="U1016" s="208" t="str">
        <f ca="1">IF($H1016="步将",'[3]配置系数（将领）'!T1016,IF($H1016="骑将",'[4]配置系数（将领）'!T1016,IF($H1016="弓将",'[5]配置系数（将领）'!T1016,"")))</f>
        <v/>
      </c>
      <c r="V1016" s="206">
        <f t="shared" ca="1" si="62"/>
        <v>1</v>
      </c>
      <c r="X1016" s="208" t="str">
        <f ca="1">IF($H1016="步将",'[3]配置系数（将领）'!W1016,IF($H1016="骑将",'[4]配置系数（将领）'!W1016,IF($H1016="弓将",'[5]配置系数（将领）'!W1016,"")))</f>
        <v/>
      </c>
      <c r="Y1016" s="208" t="str">
        <f ca="1">IF($H1016="步将",'[3]配置系数（将领）'!X1016,IF($H1016="骑将",'[4]配置系数（将领）'!X1016,IF($H1016="弓将",'[5]配置系数（将领）'!X1016,"")))</f>
        <v/>
      </c>
      <c r="Z1016" s="208">
        <f>IF($H1016="步将",'[3]配置系数（将领）'!Y1016,IF($H1016="骑将",'[4]配置系数（将领）'!Y1016,IF($H1016="弓将",'[5]配置系数（将领）'!Y1016,"")))</f>
        <v>0</v>
      </c>
      <c r="AA1016" s="208">
        <f>IF($H1016="步将",'[3]配置系数（将领）'!Z1016,IF($H1016="骑将",'[4]配置系数（将领）'!Z1016,IF($H1016="弓将",'[5]配置系数（将领）'!Z1016,"")))</f>
        <v>0</v>
      </c>
      <c r="AB1016" s="208" t="str">
        <f ca="1">IF($H1016="步将",'[3]配置系数（将领）'!AA1016,IF($H1016="骑将",'[4]配置系数（将领）'!AA1016,IF($H1016="弓将",'[5]配置系数（将领）'!AA1016,"")))</f>
        <v/>
      </c>
      <c r="AC1016" s="206">
        <f t="shared" ca="1" si="63"/>
        <v>1</v>
      </c>
    </row>
    <row r="1017" spans="3:29" x14ac:dyDescent="0.15">
      <c r="C1017" s="107">
        <v>1009</v>
      </c>
      <c r="D1017" s="69">
        <f>IFERROR(MATCH(C1017,索引!J:J,0),D1016)</f>
        <v>92</v>
      </c>
      <c r="E1017" s="69">
        <f t="shared" si="60"/>
        <v>5</v>
      </c>
      <c r="F1017" s="69">
        <f>INDEX(索引!$F:$F,D1017,1)</f>
        <v>10085</v>
      </c>
      <c r="G1017" s="69" t="str">
        <f>INDEX(索引!$E:$E,D1017,1)</f>
        <v>赵云</v>
      </c>
      <c r="H1017" s="69" t="str">
        <f>INDEX(索引!$G:$G,D1017,1)</f>
        <v>骑将</v>
      </c>
      <c r="J1017" s="208" t="str">
        <f ca="1">IF($H1017="步将",'[3]配置系数（将领）'!I1017,IF($H1017="骑将",'[4]配置系数（将领）'!I1017,IF($H1017="弓将",'[5]配置系数（将领）'!I1017,"")))</f>
        <v>1008500000301</v>
      </c>
      <c r="K1017" s="208" t="str">
        <f ca="1">IF($H1017="步将",'[3]配置系数（将领）'!J1017,IF($H1017="骑将",'[4]配置系数（将领）'!J1017,IF($H1017="弓将",'[5]配置系数（将领）'!J1017,"")))</f>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
      <c r="L1017" s="208">
        <f>IF($H1017="步将",'[3]配置系数（将领）'!K1017,IF($H1017="骑将",'[4]配置系数（将领）'!K1017,IF($H1017="弓将",'[5]配置系数（将领）'!K1017,"")))</f>
        <v>0</v>
      </c>
      <c r="M1017" s="208">
        <f>IF($H1017="步将",'[3]配置系数（将领）'!L1017,IF($H1017="骑将",'[4]配置系数（将领）'!L1017,IF($H1017="弓将",'[5]配置系数（将领）'!L1017,"")))</f>
        <v>0</v>
      </c>
      <c r="N1017" s="208" t="str">
        <f ca="1">IF($H1017="步将",'[3]配置系数（将领）'!M1017,IF($H1017="骑将",'[4]配置系数（将领）'!M1017,IF($H1017="弓将",'[5]配置系数（将领）'!M1017,"")))</f>
        <v>0.15+0.175+0.2+0.225+0.25+0.275+0.3+0.325+0.35+0.375+0.4+0.425+0.45+0.475+0.5+0.525+0.55</v>
      </c>
      <c r="O1017" s="206">
        <f t="shared" ca="1" si="61"/>
        <v>100</v>
      </c>
      <c r="Q1017" s="208" t="str">
        <f ca="1">IF($H1017="步将",'[3]配置系数（将领）'!P1017,IF($H1017="骑将",'[4]配置系数（将领）'!P1017,IF($H1017="弓将",'[5]配置系数（将领）'!P1017,"")))</f>
        <v/>
      </c>
      <c r="R1017" s="208" t="str">
        <f ca="1">IF($H1017="步将",'[3]配置系数（将领）'!Q1017,IF($H1017="骑将",'[4]配置系数（将领）'!Q1017,IF($H1017="弓将",'[5]配置系数（将领）'!Q1017,"")))</f>
        <v/>
      </c>
      <c r="S1017" s="208">
        <f>IF($H1017="步将",'[3]配置系数（将领）'!R1017,IF($H1017="骑将",'[4]配置系数（将领）'!R1017,IF($H1017="弓将",'[5]配置系数（将领）'!R1017,"")))</f>
        <v>0</v>
      </c>
      <c r="T1017" s="208">
        <f>IF($H1017="步将",'[3]配置系数（将领）'!S1017,IF($H1017="骑将",'[4]配置系数（将领）'!S1017,IF($H1017="弓将",'[5]配置系数（将领）'!S1017,"")))</f>
        <v>0</v>
      </c>
      <c r="U1017" s="208" t="str">
        <f ca="1">IF($H1017="步将",'[3]配置系数（将领）'!T1017,IF($H1017="骑将",'[4]配置系数（将领）'!T1017,IF($H1017="弓将",'[5]配置系数（将领）'!T1017,"")))</f>
        <v/>
      </c>
      <c r="V1017" s="206">
        <f t="shared" ca="1" si="62"/>
        <v>1</v>
      </c>
      <c r="X1017" s="208" t="str">
        <f ca="1">IF($H1017="步将",'[3]配置系数（将领）'!W1017,IF($H1017="骑将",'[4]配置系数（将领）'!W1017,IF($H1017="弓将",'[5]配置系数（将领）'!W1017,"")))</f>
        <v/>
      </c>
      <c r="Y1017" s="208" t="str">
        <f ca="1">IF($H1017="步将",'[3]配置系数（将领）'!X1017,IF($H1017="骑将",'[4]配置系数（将领）'!X1017,IF($H1017="弓将",'[5]配置系数（将领）'!X1017,"")))</f>
        <v/>
      </c>
      <c r="Z1017" s="208">
        <f>IF($H1017="步将",'[3]配置系数（将领）'!Y1017,IF($H1017="骑将",'[4]配置系数（将领）'!Y1017,IF($H1017="弓将",'[5]配置系数（将领）'!Y1017,"")))</f>
        <v>0</v>
      </c>
      <c r="AA1017" s="208">
        <f>IF($H1017="步将",'[3]配置系数（将领）'!Z1017,IF($H1017="骑将",'[4]配置系数（将领）'!Z1017,IF($H1017="弓将",'[5]配置系数（将领）'!Z1017,"")))</f>
        <v>0</v>
      </c>
      <c r="AB1017" s="208" t="str">
        <f ca="1">IF($H1017="步将",'[3]配置系数（将领）'!AA1017,IF($H1017="骑将",'[4]配置系数（将领）'!AA1017,IF($H1017="弓将",'[5]配置系数（将领）'!AA1017,"")))</f>
        <v/>
      </c>
      <c r="AC1017" s="206">
        <f t="shared" ca="1" si="63"/>
        <v>1</v>
      </c>
    </row>
    <row r="1018" spans="3:29" x14ac:dyDescent="0.15">
      <c r="C1018" s="107">
        <v>1010</v>
      </c>
      <c r="D1018" s="69">
        <f>IFERROR(MATCH(C1018,索引!J:J,0),D1017)</f>
        <v>92</v>
      </c>
      <c r="E1018" s="69">
        <f t="shared" si="60"/>
        <v>6</v>
      </c>
      <c r="F1018" s="69">
        <f>INDEX(索引!$F:$F,D1018,1)</f>
        <v>10085</v>
      </c>
      <c r="G1018" s="69" t="str">
        <f>INDEX(索引!$E:$E,D1018,1)</f>
        <v>赵云</v>
      </c>
      <c r="H1018" s="69" t="str">
        <f>INDEX(索引!$G:$G,D1018,1)</f>
        <v>骑将</v>
      </c>
      <c r="J1018" s="208" t="str">
        <f ca="1">IF($H1018="步将",'[3]配置系数（将领）'!I1018,IF($H1018="骑将",'[4]配置系数（将领）'!I1018,IF($H1018="弓将",'[5]配置系数（将领）'!I1018,"")))</f>
        <v>1008500000302</v>
      </c>
      <c r="K1018" s="208" t="str">
        <f ca="1">IF($H1018="步将",'[3]配置系数（将领）'!J1018,IF($H1018="骑将",'[4]配置系数（将领）'!J1018,IF($H1018="弓将",'[5]配置系数（将领）'!J1018,"")))</f>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
      <c r="L1018" s="208">
        <f>IF($H1018="步将",'[3]配置系数（将领）'!K1018,IF($H1018="骑将",'[4]配置系数（将领）'!K1018,IF($H1018="弓将",'[5]配置系数（将领）'!K1018,"")))</f>
        <v>0</v>
      </c>
      <c r="M1018" s="208">
        <f>IF($H1018="步将",'[3]配置系数（将领）'!L1018,IF($H1018="骑将",'[4]配置系数（将领）'!L1018,IF($H1018="弓将",'[5]配置系数（将领）'!L1018,"")))</f>
        <v>0</v>
      </c>
      <c r="N1018" s="208" t="str">
        <f ca="1">IF($H1018="步将",'[3]配置系数（将领）'!M1018,IF($H1018="骑将",'[4]配置系数（将领）'!M1018,IF($H1018="弓将",'[5]配置系数（将领）'!M1018,"")))</f>
        <v>0.2+0.225+0.25+0.275+0.3+0.325+0.35+0.375+0.4+0.425+0.45+0.475+0.5+0.525+0.55+0.575+0.6</v>
      </c>
      <c r="O1018" s="206">
        <f t="shared" ca="1" si="61"/>
        <v>100</v>
      </c>
      <c r="Q1018" s="208" t="str">
        <f ca="1">IF($H1018="步将",'[3]配置系数（将领）'!P1018,IF($H1018="骑将",'[4]配置系数（将领）'!P1018,IF($H1018="弓将",'[5]配置系数（将领）'!P1018,"")))</f>
        <v/>
      </c>
      <c r="R1018" s="208" t="str">
        <f ca="1">IF($H1018="步将",'[3]配置系数（将领）'!Q1018,IF($H1018="骑将",'[4]配置系数（将领）'!Q1018,IF($H1018="弓将",'[5]配置系数（将领）'!Q1018,"")))</f>
        <v/>
      </c>
      <c r="S1018" s="208">
        <f>IF($H1018="步将",'[3]配置系数（将领）'!R1018,IF($H1018="骑将",'[4]配置系数（将领）'!R1018,IF($H1018="弓将",'[5]配置系数（将领）'!R1018,"")))</f>
        <v>0</v>
      </c>
      <c r="T1018" s="208">
        <f>IF($H1018="步将",'[3]配置系数（将领）'!S1018,IF($H1018="骑将",'[4]配置系数（将领）'!S1018,IF($H1018="弓将",'[5]配置系数（将领）'!S1018,"")))</f>
        <v>0</v>
      </c>
      <c r="U1018" s="208" t="str">
        <f ca="1">IF($H1018="步将",'[3]配置系数（将领）'!T1018,IF($H1018="骑将",'[4]配置系数（将领）'!T1018,IF($H1018="弓将",'[5]配置系数（将领）'!T1018,"")))</f>
        <v/>
      </c>
      <c r="V1018" s="206">
        <f t="shared" ca="1" si="62"/>
        <v>1</v>
      </c>
      <c r="X1018" s="208" t="str">
        <f ca="1">IF($H1018="步将",'[3]配置系数（将领）'!W1018,IF($H1018="骑将",'[4]配置系数（将领）'!W1018,IF($H1018="弓将",'[5]配置系数（将领）'!W1018,"")))</f>
        <v/>
      </c>
      <c r="Y1018" s="208" t="str">
        <f ca="1">IF($H1018="步将",'[3]配置系数（将领）'!X1018,IF($H1018="骑将",'[4]配置系数（将领）'!X1018,IF($H1018="弓将",'[5]配置系数（将领）'!X1018,"")))</f>
        <v/>
      </c>
      <c r="Z1018" s="208">
        <f>IF($H1018="步将",'[3]配置系数（将领）'!Y1018,IF($H1018="骑将",'[4]配置系数（将领）'!Y1018,IF($H1018="弓将",'[5]配置系数（将领）'!Y1018,"")))</f>
        <v>0</v>
      </c>
      <c r="AA1018" s="208">
        <f>IF($H1018="步将",'[3]配置系数（将领）'!Z1018,IF($H1018="骑将",'[4]配置系数（将领）'!Z1018,IF($H1018="弓将",'[5]配置系数（将领）'!Z1018,"")))</f>
        <v>0</v>
      </c>
      <c r="AB1018" s="208" t="str">
        <f ca="1">IF($H1018="步将",'[3]配置系数（将领）'!AA1018,IF($H1018="骑将",'[4]配置系数（将领）'!AA1018,IF($H1018="弓将",'[5]配置系数（将领）'!AA1018,"")))</f>
        <v/>
      </c>
      <c r="AC1018" s="206">
        <f t="shared" ca="1" si="63"/>
        <v>1</v>
      </c>
    </row>
    <row r="1019" spans="3:29" x14ac:dyDescent="0.15">
      <c r="C1019" s="107">
        <v>1011</v>
      </c>
      <c r="D1019" s="69">
        <f>IFERROR(MATCH(C1019,索引!J:J,0),D1018)</f>
        <v>92</v>
      </c>
      <c r="E1019" s="69">
        <f t="shared" si="60"/>
        <v>7</v>
      </c>
      <c r="F1019" s="69">
        <f>INDEX(索引!$F:$F,D1019,1)</f>
        <v>10085</v>
      </c>
      <c r="G1019" s="69" t="str">
        <f>INDEX(索引!$E:$E,D1019,1)</f>
        <v>赵云</v>
      </c>
      <c r="H1019" s="69" t="str">
        <f>INDEX(索引!$G:$G,D1019,1)</f>
        <v>骑将</v>
      </c>
      <c r="J1019" s="208" t="str">
        <f ca="1">IF($H1019="步将",'[3]配置系数（将领）'!I1019,IF($H1019="骑将",'[4]配置系数（将领）'!I1019,IF($H1019="弓将",'[5]配置系数（将领）'!I1019,"")))</f>
        <v>1008500000303</v>
      </c>
      <c r="K1019" s="208" t="str">
        <f ca="1">IF($H1019="步将",'[3]配置系数（将领）'!J1019,IF($H1019="骑将",'[4]配置系数（将领）'!J1019,IF($H1019="弓将",'[5]配置系数（将领）'!J1019,"")))</f>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
      <c r="L1019" s="208">
        <f>IF($H1019="步将",'[3]配置系数（将领）'!K1019,IF($H1019="骑将",'[4]配置系数（将领）'!K1019,IF($H1019="弓将",'[5]配置系数（将领）'!K1019,"")))</f>
        <v>0</v>
      </c>
      <c r="M1019" s="208">
        <f>IF($H1019="步将",'[3]配置系数（将领）'!L1019,IF($H1019="骑将",'[4]配置系数（将领）'!L1019,IF($H1019="弓将",'[5]配置系数（将领）'!L1019,"")))</f>
        <v>0</v>
      </c>
      <c r="N1019" s="208" t="str">
        <f ca="1">IF($H1019="步将",'[3]配置系数（将领）'!M1019,IF($H1019="骑将",'[4]配置系数（将领）'!M1019,IF($H1019="弓将",'[5]配置系数（将领）'!M1019,"")))</f>
        <v>0++++++++++++++++</v>
      </c>
      <c r="O1019" s="206">
        <f t="shared" ca="1" si="61"/>
        <v>1</v>
      </c>
      <c r="Q1019" s="208" t="str">
        <f ca="1">IF($H1019="步将",'[3]配置系数（将领）'!P1019,IF($H1019="骑将",'[4]配置系数（将领）'!P1019,IF($H1019="弓将",'[5]配置系数（将领）'!P1019,"")))</f>
        <v/>
      </c>
      <c r="R1019" s="208" t="str">
        <f ca="1">IF($H1019="步将",'[3]配置系数（将领）'!Q1019,IF($H1019="骑将",'[4]配置系数（将领）'!Q1019,IF($H1019="弓将",'[5]配置系数（将领）'!Q1019,"")))</f>
        <v/>
      </c>
      <c r="S1019" s="208">
        <f>IF($H1019="步将",'[3]配置系数（将领）'!R1019,IF($H1019="骑将",'[4]配置系数（将领）'!R1019,IF($H1019="弓将",'[5]配置系数（将领）'!R1019,"")))</f>
        <v>0</v>
      </c>
      <c r="T1019" s="208">
        <f>IF($H1019="步将",'[3]配置系数（将领）'!S1019,IF($H1019="骑将",'[4]配置系数（将领）'!S1019,IF($H1019="弓将",'[5]配置系数（将领）'!S1019,"")))</f>
        <v>0</v>
      </c>
      <c r="U1019" s="208" t="str">
        <f ca="1">IF($H1019="步将",'[3]配置系数（将领）'!T1019,IF($H1019="骑将",'[4]配置系数（将领）'!T1019,IF($H1019="弓将",'[5]配置系数（将领）'!T1019,"")))</f>
        <v/>
      </c>
      <c r="V1019" s="206">
        <f t="shared" ca="1" si="62"/>
        <v>1</v>
      </c>
      <c r="X1019" s="208" t="str">
        <f ca="1">IF($H1019="步将",'[3]配置系数（将领）'!W1019,IF($H1019="骑将",'[4]配置系数（将领）'!W1019,IF($H1019="弓将",'[5]配置系数（将领）'!W1019,"")))</f>
        <v/>
      </c>
      <c r="Y1019" s="208" t="str">
        <f ca="1">IF($H1019="步将",'[3]配置系数（将领）'!X1019,IF($H1019="骑将",'[4]配置系数（将领）'!X1019,IF($H1019="弓将",'[5]配置系数（将领）'!X1019,"")))</f>
        <v/>
      </c>
      <c r="Z1019" s="208">
        <f>IF($H1019="步将",'[3]配置系数（将领）'!Y1019,IF($H1019="骑将",'[4]配置系数（将领）'!Y1019,IF($H1019="弓将",'[5]配置系数（将领）'!Y1019,"")))</f>
        <v>0</v>
      </c>
      <c r="AA1019" s="208">
        <f>IF($H1019="步将",'[3]配置系数（将领）'!Z1019,IF($H1019="骑将",'[4]配置系数（将领）'!Z1019,IF($H1019="弓将",'[5]配置系数（将领）'!Z1019,"")))</f>
        <v>0</v>
      </c>
      <c r="AB1019" s="208" t="str">
        <f ca="1">IF($H1019="步将",'[3]配置系数（将领）'!AA1019,IF($H1019="骑将",'[4]配置系数（将领）'!AA1019,IF($H1019="弓将",'[5]配置系数（将领）'!AA1019,"")))</f>
        <v/>
      </c>
      <c r="AC1019" s="206">
        <f t="shared" ca="1" si="63"/>
        <v>1</v>
      </c>
    </row>
    <row r="1020" spans="3:29" x14ac:dyDescent="0.15">
      <c r="C1020" s="107">
        <v>1012</v>
      </c>
      <c r="D1020" s="69">
        <f>IFERROR(MATCH(C1020,索引!J:J,0),D1019)</f>
        <v>92</v>
      </c>
      <c r="E1020" s="69">
        <f t="shared" si="60"/>
        <v>8</v>
      </c>
      <c r="F1020" s="69">
        <f>INDEX(索引!$F:$F,D1020,1)</f>
        <v>10085</v>
      </c>
      <c r="G1020" s="69" t="str">
        <f>INDEX(索引!$E:$E,D1020,1)</f>
        <v>赵云</v>
      </c>
      <c r="H1020" s="69" t="str">
        <f>INDEX(索引!$G:$G,D1020,1)</f>
        <v>骑将</v>
      </c>
      <c r="J1020" s="208" t="str">
        <f ca="1">IF($H1020="步将",'[3]配置系数（将领）'!I1020,IF($H1020="骑将",'[4]配置系数（将领）'!I1020,IF($H1020="弓将",'[5]配置系数（将领）'!I1020,"")))</f>
        <v/>
      </c>
      <c r="K1020" s="208" t="str">
        <f ca="1">IF($H1020="步将",'[3]配置系数（将领）'!J1020,IF($H1020="骑将",'[4]配置系数（将领）'!J1020,IF($H1020="弓将",'[5]配置系数（将领）'!J1020,"")))</f>
        <v/>
      </c>
      <c r="L1020" s="208">
        <f>IF($H1020="步将",'[3]配置系数（将领）'!K1020,IF($H1020="骑将",'[4]配置系数（将领）'!K1020,IF($H1020="弓将",'[5]配置系数（将领）'!K1020,"")))</f>
        <v>0</v>
      </c>
      <c r="M1020" s="208">
        <f>IF($H1020="步将",'[3]配置系数（将领）'!L1020,IF($H1020="骑将",'[4]配置系数（将领）'!L1020,IF($H1020="弓将",'[5]配置系数（将领）'!L1020,"")))</f>
        <v>0</v>
      </c>
      <c r="N1020" s="208" t="str">
        <f ca="1">IF($H1020="步将",'[3]配置系数（将领）'!M1020,IF($H1020="骑将",'[4]配置系数（将领）'!M1020,IF($H1020="弓将",'[5]配置系数（将领）'!M1020,"")))</f>
        <v/>
      </c>
      <c r="O1020" s="206">
        <f t="shared" ca="1" si="61"/>
        <v>1</v>
      </c>
      <c r="Q1020" s="208" t="str">
        <f ca="1">IF($H1020="步将",'[3]配置系数（将领）'!P1020,IF($H1020="骑将",'[4]配置系数（将领）'!P1020,IF($H1020="弓将",'[5]配置系数（将领）'!P1020,"")))</f>
        <v/>
      </c>
      <c r="R1020" s="208" t="str">
        <f ca="1">IF($H1020="步将",'[3]配置系数（将领）'!Q1020,IF($H1020="骑将",'[4]配置系数（将领）'!Q1020,IF($H1020="弓将",'[5]配置系数（将领）'!Q1020,"")))</f>
        <v/>
      </c>
      <c r="S1020" s="208">
        <f>IF($H1020="步将",'[3]配置系数（将领）'!R1020,IF($H1020="骑将",'[4]配置系数（将领）'!R1020,IF($H1020="弓将",'[5]配置系数（将领）'!R1020,"")))</f>
        <v>0</v>
      </c>
      <c r="T1020" s="208">
        <f>IF($H1020="步将",'[3]配置系数（将领）'!S1020,IF($H1020="骑将",'[4]配置系数（将领）'!S1020,IF($H1020="弓将",'[5]配置系数（将领）'!S1020,"")))</f>
        <v>0</v>
      </c>
      <c r="U1020" s="208" t="str">
        <f ca="1">IF($H1020="步将",'[3]配置系数（将领）'!T1020,IF($H1020="骑将",'[4]配置系数（将领）'!T1020,IF($H1020="弓将",'[5]配置系数（将领）'!T1020,"")))</f>
        <v/>
      </c>
      <c r="V1020" s="206">
        <f t="shared" ca="1" si="62"/>
        <v>1</v>
      </c>
      <c r="X1020" s="208" t="str">
        <f ca="1">IF($H1020="步将",'[3]配置系数（将领）'!W1020,IF($H1020="骑将",'[4]配置系数（将领）'!W1020,IF($H1020="弓将",'[5]配置系数（将领）'!W1020,"")))</f>
        <v/>
      </c>
      <c r="Y1020" s="208" t="str">
        <f ca="1">IF($H1020="步将",'[3]配置系数（将领）'!X1020,IF($H1020="骑将",'[4]配置系数（将领）'!X1020,IF($H1020="弓将",'[5]配置系数（将领）'!X1020,"")))</f>
        <v/>
      </c>
      <c r="Z1020" s="208">
        <f>IF($H1020="步将",'[3]配置系数（将领）'!Y1020,IF($H1020="骑将",'[4]配置系数（将领）'!Y1020,IF($H1020="弓将",'[5]配置系数（将领）'!Y1020,"")))</f>
        <v>0</v>
      </c>
      <c r="AA1020" s="208">
        <f>IF($H1020="步将",'[3]配置系数（将领）'!Z1020,IF($H1020="骑将",'[4]配置系数（将领）'!Z1020,IF($H1020="弓将",'[5]配置系数（将领）'!Z1020,"")))</f>
        <v>0</v>
      </c>
      <c r="AB1020" s="208" t="str">
        <f ca="1">IF($H1020="步将",'[3]配置系数（将领）'!AA1020,IF($H1020="骑将",'[4]配置系数（将领）'!AA1020,IF($H1020="弓将",'[5]配置系数（将领）'!AA1020,"")))</f>
        <v/>
      </c>
      <c r="AC1020" s="206">
        <f t="shared" ca="1" si="63"/>
        <v>1</v>
      </c>
    </row>
    <row r="1021" spans="3:29" x14ac:dyDescent="0.15">
      <c r="C1021" s="107">
        <v>1013</v>
      </c>
      <c r="D1021" s="69">
        <f>IFERROR(MATCH(C1021,索引!J:J,0),D1020)</f>
        <v>92</v>
      </c>
      <c r="E1021" s="69">
        <f t="shared" si="60"/>
        <v>9</v>
      </c>
      <c r="F1021" s="69">
        <f>INDEX(索引!$F:$F,D1021,1)</f>
        <v>10085</v>
      </c>
      <c r="G1021" s="69" t="str">
        <f>INDEX(索引!$E:$E,D1021,1)</f>
        <v>赵云</v>
      </c>
      <c r="H1021" s="69" t="str">
        <f>INDEX(索引!$G:$G,D1021,1)</f>
        <v>骑将</v>
      </c>
      <c r="J1021" s="208" t="str">
        <f ca="1">IF($H1021="步将",'[3]配置系数（将领）'!I1021,IF($H1021="骑将",'[4]配置系数（将领）'!I1021,IF($H1021="弓将",'[5]配置系数（将领）'!I1021,"")))</f>
        <v/>
      </c>
      <c r="K1021" s="208" t="str">
        <f ca="1">IF($H1021="步将",'[3]配置系数（将领）'!J1021,IF($H1021="骑将",'[4]配置系数（将领）'!J1021,IF($H1021="弓将",'[5]配置系数（将领）'!J1021,"")))</f>
        <v/>
      </c>
      <c r="L1021" s="208">
        <f>IF($H1021="步将",'[3]配置系数（将领）'!K1021,IF($H1021="骑将",'[4]配置系数（将领）'!K1021,IF($H1021="弓将",'[5]配置系数（将领）'!K1021,"")))</f>
        <v>0</v>
      </c>
      <c r="M1021" s="208">
        <f>IF($H1021="步将",'[3]配置系数（将领）'!L1021,IF($H1021="骑将",'[4]配置系数（将领）'!L1021,IF($H1021="弓将",'[5]配置系数（将领）'!L1021,"")))</f>
        <v>0</v>
      </c>
      <c r="N1021" s="208" t="str">
        <f ca="1">IF($H1021="步将",'[3]配置系数（将领）'!M1021,IF($H1021="骑将",'[4]配置系数（将领）'!M1021,IF($H1021="弓将",'[5]配置系数（将领）'!M1021,"")))</f>
        <v/>
      </c>
      <c r="O1021" s="206">
        <f t="shared" ca="1" si="61"/>
        <v>1</v>
      </c>
      <c r="Q1021" s="208" t="str">
        <f ca="1">IF($H1021="步将",'[3]配置系数（将领）'!P1021,IF($H1021="骑将",'[4]配置系数（将领）'!P1021,IF($H1021="弓将",'[5]配置系数（将领）'!P1021,"")))</f>
        <v/>
      </c>
      <c r="R1021" s="208" t="str">
        <f ca="1">IF($H1021="步将",'[3]配置系数（将领）'!Q1021,IF($H1021="骑将",'[4]配置系数（将领）'!Q1021,IF($H1021="弓将",'[5]配置系数（将领）'!Q1021,"")))</f>
        <v/>
      </c>
      <c r="S1021" s="208">
        <f>IF($H1021="步将",'[3]配置系数（将领）'!R1021,IF($H1021="骑将",'[4]配置系数（将领）'!R1021,IF($H1021="弓将",'[5]配置系数（将领）'!R1021,"")))</f>
        <v>0</v>
      </c>
      <c r="T1021" s="208">
        <f>IF($H1021="步将",'[3]配置系数（将领）'!S1021,IF($H1021="骑将",'[4]配置系数（将领）'!S1021,IF($H1021="弓将",'[5]配置系数（将领）'!S1021,"")))</f>
        <v>0</v>
      </c>
      <c r="U1021" s="208" t="str">
        <f ca="1">IF($H1021="步将",'[3]配置系数（将领）'!T1021,IF($H1021="骑将",'[4]配置系数（将领）'!T1021,IF($H1021="弓将",'[5]配置系数（将领）'!T1021,"")))</f>
        <v/>
      </c>
      <c r="V1021" s="206">
        <f t="shared" ca="1" si="62"/>
        <v>1</v>
      </c>
      <c r="X1021" s="208" t="str">
        <f ca="1">IF($H1021="步将",'[3]配置系数（将领）'!W1021,IF($H1021="骑将",'[4]配置系数（将领）'!W1021,IF($H1021="弓将",'[5]配置系数（将领）'!W1021,"")))</f>
        <v/>
      </c>
      <c r="Y1021" s="208" t="str">
        <f ca="1">IF($H1021="步将",'[3]配置系数（将领）'!X1021,IF($H1021="骑将",'[4]配置系数（将领）'!X1021,IF($H1021="弓将",'[5]配置系数（将领）'!X1021,"")))</f>
        <v/>
      </c>
      <c r="Z1021" s="208">
        <f>IF($H1021="步将",'[3]配置系数（将领）'!Y1021,IF($H1021="骑将",'[4]配置系数（将领）'!Y1021,IF($H1021="弓将",'[5]配置系数（将领）'!Y1021,"")))</f>
        <v>0</v>
      </c>
      <c r="AA1021" s="208">
        <f>IF($H1021="步将",'[3]配置系数（将领）'!Z1021,IF($H1021="骑将",'[4]配置系数（将领）'!Z1021,IF($H1021="弓将",'[5]配置系数（将领）'!Z1021,"")))</f>
        <v>0</v>
      </c>
      <c r="AB1021" s="208" t="str">
        <f ca="1">IF($H1021="步将",'[3]配置系数（将领）'!AA1021,IF($H1021="骑将",'[4]配置系数（将领）'!AA1021,IF($H1021="弓将",'[5]配置系数（将领）'!AA1021,"")))</f>
        <v/>
      </c>
      <c r="AC1021" s="206">
        <f t="shared" ca="1" si="63"/>
        <v>1</v>
      </c>
    </row>
    <row r="1022" spans="3:29" x14ac:dyDescent="0.15">
      <c r="C1022" s="107">
        <v>1014</v>
      </c>
      <c r="D1022" s="69">
        <f>IFERROR(MATCH(C1022,索引!J:J,0),D1021)</f>
        <v>92</v>
      </c>
      <c r="E1022" s="69">
        <f t="shared" si="60"/>
        <v>10</v>
      </c>
      <c r="F1022" s="69">
        <f>INDEX(索引!$F:$F,D1022,1)</f>
        <v>10085</v>
      </c>
      <c r="G1022" s="69" t="str">
        <f>INDEX(索引!$E:$E,D1022,1)</f>
        <v>赵云</v>
      </c>
      <c r="H1022" s="69" t="str">
        <f>INDEX(索引!$G:$G,D1022,1)</f>
        <v>骑将</v>
      </c>
      <c r="J1022" s="208" t="str">
        <f ca="1">IF($H1022="步将",'[3]配置系数（将领）'!I1022,IF($H1022="骑将",'[4]配置系数（将领）'!I1022,IF($H1022="弓将",'[5]配置系数（将领）'!I1022,"")))</f>
        <v/>
      </c>
      <c r="K1022" s="208" t="str">
        <f ca="1">IF($H1022="步将",'[3]配置系数（将领）'!J1022,IF($H1022="骑将",'[4]配置系数（将领）'!J1022,IF($H1022="弓将",'[5]配置系数（将领）'!J1022,"")))</f>
        <v/>
      </c>
      <c r="L1022" s="208">
        <f>IF($H1022="步将",'[3]配置系数（将领）'!K1022,IF($H1022="骑将",'[4]配置系数（将领）'!K1022,IF($H1022="弓将",'[5]配置系数（将领）'!K1022,"")))</f>
        <v>0</v>
      </c>
      <c r="M1022" s="208">
        <f>IF($H1022="步将",'[3]配置系数（将领）'!L1022,IF($H1022="骑将",'[4]配置系数（将领）'!L1022,IF($H1022="弓将",'[5]配置系数（将领）'!L1022,"")))</f>
        <v>0</v>
      </c>
      <c r="N1022" s="208" t="str">
        <f ca="1">IF($H1022="步将",'[3]配置系数（将领）'!M1022,IF($H1022="骑将",'[4]配置系数（将领）'!M1022,IF($H1022="弓将",'[5]配置系数（将领）'!M1022,"")))</f>
        <v/>
      </c>
      <c r="O1022" s="206">
        <f t="shared" ca="1" si="61"/>
        <v>1</v>
      </c>
      <c r="Q1022" s="208" t="str">
        <f ca="1">IF($H1022="步将",'[3]配置系数（将领）'!P1022,IF($H1022="骑将",'[4]配置系数（将领）'!P1022,IF($H1022="弓将",'[5]配置系数（将领）'!P1022,"")))</f>
        <v/>
      </c>
      <c r="R1022" s="208" t="str">
        <f ca="1">IF($H1022="步将",'[3]配置系数（将领）'!Q1022,IF($H1022="骑将",'[4]配置系数（将领）'!Q1022,IF($H1022="弓将",'[5]配置系数（将领）'!Q1022,"")))</f>
        <v/>
      </c>
      <c r="S1022" s="208">
        <f>IF($H1022="步将",'[3]配置系数（将领）'!R1022,IF($H1022="骑将",'[4]配置系数（将领）'!R1022,IF($H1022="弓将",'[5]配置系数（将领）'!R1022,"")))</f>
        <v>0</v>
      </c>
      <c r="T1022" s="208">
        <f>IF($H1022="步将",'[3]配置系数（将领）'!S1022,IF($H1022="骑将",'[4]配置系数（将领）'!S1022,IF($H1022="弓将",'[5]配置系数（将领）'!S1022,"")))</f>
        <v>0</v>
      </c>
      <c r="U1022" s="208" t="str">
        <f ca="1">IF($H1022="步将",'[3]配置系数（将领）'!T1022,IF($H1022="骑将",'[4]配置系数（将领）'!T1022,IF($H1022="弓将",'[5]配置系数（将领）'!T1022,"")))</f>
        <v/>
      </c>
      <c r="V1022" s="206">
        <f t="shared" ca="1" si="62"/>
        <v>1</v>
      </c>
      <c r="X1022" s="208" t="str">
        <f ca="1">IF($H1022="步将",'[3]配置系数（将领）'!W1022,IF($H1022="骑将",'[4]配置系数（将领）'!W1022,IF($H1022="弓将",'[5]配置系数（将领）'!W1022,"")))</f>
        <v/>
      </c>
      <c r="Y1022" s="208" t="str">
        <f ca="1">IF($H1022="步将",'[3]配置系数（将领）'!X1022,IF($H1022="骑将",'[4]配置系数（将领）'!X1022,IF($H1022="弓将",'[5]配置系数（将领）'!X1022,"")))</f>
        <v/>
      </c>
      <c r="Z1022" s="208">
        <f>IF($H1022="步将",'[3]配置系数（将领）'!Y1022,IF($H1022="骑将",'[4]配置系数（将领）'!Y1022,IF($H1022="弓将",'[5]配置系数（将领）'!Y1022,"")))</f>
        <v>0</v>
      </c>
      <c r="AA1022" s="208">
        <f>IF($H1022="步将",'[3]配置系数（将领）'!Z1022,IF($H1022="骑将",'[4]配置系数（将领）'!Z1022,IF($H1022="弓将",'[5]配置系数（将领）'!Z1022,"")))</f>
        <v>0</v>
      </c>
      <c r="AB1022" s="208" t="str">
        <f ca="1">IF($H1022="步将",'[3]配置系数（将领）'!AA1022,IF($H1022="骑将",'[4]配置系数（将领）'!AA1022,IF($H1022="弓将",'[5]配置系数（将领）'!AA1022,"")))</f>
        <v/>
      </c>
      <c r="AC1022" s="206">
        <f t="shared" ca="1" si="63"/>
        <v>1</v>
      </c>
    </row>
    <row r="1023" spans="3:29" x14ac:dyDescent="0.15">
      <c r="C1023" s="107">
        <v>1015</v>
      </c>
      <c r="D1023" s="69">
        <f>IFERROR(MATCH(C1023,索引!J:J,0),D1022)</f>
        <v>92</v>
      </c>
      <c r="E1023" s="69">
        <f t="shared" si="60"/>
        <v>11</v>
      </c>
      <c r="F1023" s="69">
        <f>INDEX(索引!$F:$F,D1023,1)</f>
        <v>10085</v>
      </c>
      <c r="G1023" s="69" t="str">
        <f>INDEX(索引!$E:$E,D1023,1)</f>
        <v>赵云</v>
      </c>
      <c r="H1023" s="69" t="str">
        <f>INDEX(索引!$G:$G,D1023,1)</f>
        <v>骑将</v>
      </c>
      <c r="J1023" s="208" t="str">
        <f ca="1">IF($H1023="步将",'[3]配置系数（将领）'!I1023,IF($H1023="骑将",'[4]配置系数（将领）'!I1023,IF($H1023="弓将",'[5]配置系数（将领）'!I1023,"")))</f>
        <v/>
      </c>
      <c r="K1023" s="208" t="str">
        <f ca="1">IF($H1023="步将",'[3]配置系数（将领）'!J1023,IF($H1023="骑将",'[4]配置系数（将领）'!J1023,IF($H1023="弓将",'[5]配置系数（将领）'!J1023,"")))</f>
        <v/>
      </c>
      <c r="L1023" s="208">
        <f>IF($H1023="步将",'[3]配置系数（将领）'!K1023,IF($H1023="骑将",'[4]配置系数（将领）'!K1023,IF($H1023="弓将",'[5]配置系数（将领）'!K1023,"")))</f>
        <v>0</v>
      </c>
      <c r="M1023" s="208">
        <f>IF($H1023="步将",'[3]配置系数（将领）'!L1023,IF($H1023="骑将",'[4]配置系数（将领）'!L1023,IF($H1023="弓将",'[5]配置系数（将领）'!L1023,"")))</f>
        <v>0</v>
      </c>
      <c r="N1023" s="208" t="str">
        <f ca="1">IF($H1023="步将",'[3]配置系数（将领）'!M1023,IF($H1023="骑将",'[4]配置系数（将领）'!M1023,IF($H1023="弓将",'[5]配置系数（将领）'!M1023,"")))</f>
        <v/>
      </c>
      <c r="O1023" s="206">
        <f t="shared" ca="1" si="61"/>
        <v>1</v>
      </c>
      <c r="Q1023" s="208" t="str">
        <f ca="1">IF($H1023="步将",'[3]配置系数（将领）'!P1023,IF($H1023="骑将",'[4]配置系数（将领）'!P1023,IF($H1023="弓将",'[5]配置系数（将领）'!P1023,"")))</f>
        <v/>
      </c>
      <c r="R1023" s="208" t="str">
        <f ca="1">IF($H1023="步将",'[3]配置系数（将领）'!Q1023,IF($H1023="骑将",'[4]配置系数（将领）'!Q1023,IF($H1023="弓将",'[5]配置系数（将领）'!Q1023,"")))</f>
        <v/>
      </c>
      <c r="S1023" s="208">
        <f>IF($H1023="步将",'[3]配置系数（将领）'!R1023,IF($H1023="骑将",'[4]配置系数（将领）'!R1023,IF($H1023="弓将",'[5]配置系数（将领）'!R1023,"")))</f>
        <v>0</v>
      </c>
      <c r="T1023" s="208">
        <f>IF($H1023="步将",'[3]配置系数（将领）'!S1023,IF($H1023="骑将",'[4]配置系数（将领）'!S1023,IF($H1023="弓将",'[5]配置系数（将领）'!S1023,"")))</f>
        <v>0</v>
      </c>
      <c r="U1023" s="208" t="str">
        <f ca="1">IF($H1023="步将",'[3]配置系数（将领）'!T1023,IF($H1023="骑将",'[4]配置系数（将领）'!T1023,IF($H1023="弓将",'[5]配置系数（将领）'!T1023,"")))</f>
        <v/>
      </c>
      <c r="V1023" s="206">
        <f t="shared" ca="1" si="62"/>
        <v>1</v>
      </c>
      <c r="X1023" s="208" t="str">
        <f ca="1">IF($H1023="步将",'[3]配置系数（将领）'!W1023,IF($H1023="骑将",'[4]配置系数（将领）'!W1023,IF($H1023="弓将",'[5]配置系数（将领）'!W1023,"")))</f>
        <v/>
      </c>
      <c r="Y1023" s="208" t="str">
        <f ca="1">IF($H1023="步将",'[3]配置系数（将领）'!X1023,IF($H1023="骑将",'[4]配置系数（将领）'!X1023,IF($H1023="弓将",'[5]配置系数（将领）'!X1023,"")))</f>
        <v/>
      </c>
      <c r="Z1023" s="208">
        <f>IF($H1023="步将",'[3]配置系数（将领）'!Y1023,IF($H1023="骑将",'[4]配置系数（将领）'!Y1023,IF($H1023="弓将",'[5]配置系数（将领）'!Y1023,"")))</f>
        <v>0</v>
      </c>
      <c r="AA1023" s="208">
        <f>IF($H1023="步将",'[3]配置系数（将领）'!Z1023,IF($H1023="骑将",'[4]配置系数（将领）'!Z1023,IF($H1023="弓将",'[5]配置系数（将领）'!Z1023,"")))</f>
        <v>0</v>
      </c>
      <c r="AB1023" s="208" t="str">
        <f ca="1">IF($H1023="步将",'[3]配置系数（将领）'!AA1023,IF($H1023="骑将",'[4]配置系数（将领）'!AA1023,IF($H1023="弓将",'[5]配置系数（将领）'!AA1023,"")))</f>
        <v/>
      </c>
      <c r="AC1023" s="206">
        <f t="shared" ca="1" si="63"/>
        <v>1</v>
      </c>
    </row>
    <row r="1024" spans="3:29" x14ac:dyDescent="0.15">
      <c r="C1024" s="107">
        <v>1016</v>
      </c>
      <c r="D1024" s="69">
        <f>IFERROR(MATCH(C1024,索引!J:J,0),D1023)</f>
        <v>92</v>
      </c>
      <c r="E1024" s="69">
        <f t="shared" si="60"/>
        <v>12</v>
      </c>
      <c r="F1024" s="69">
        <f>INDEX(索引!$F:$F,D1024,1)</f>
        <v>10085</v>
      </c>
      <c r="G1024" s="69" t="str">
        <f>INDEX(索引!$E:$E,D1024,1)</f>
        <v>赵云</v>
      </c>
      <c r="H1024" s="69" t="str">
        <f>INDEX(索引!$G:$G,D1024,1)</f>
        <v>骑将</v>
      </c>
      <c r="J1024" s="208" t="str">
        <f ca="1">IF($H1024="步将",'[3]配置系数（将领）'!I1024,IF($H1024="骑将",'[4]配置系数（将领）'!I1024,IF($H1024="弓将",'[5]配置系数（将领）'!I1024,"")))</f>
        <v/>
      </c>
      <c r="K1024" s="208" t="str">
        <f ca="1">IF($H1024="步将",'[3]配置系数（将领）'!J1024,IF($H1024="骑将",'[4]配置系数（将领）'!J1024,IF($H1024="弓将",'[5]配置系数（将领）'!J1024,"")))</f>
        <v/>
      </c>
      <c r="L1024" s="208">
        <f>IF($H1024="步将",'[3]配置系数（将领）'!K1024,IF($H1024="骑将",'[4]配置系数（将领）'!K1024,IF($H1024="弓将",'[5]配置系数（将领）'!K1024,"")))</f>
        <v>0</v>
      </c>
      <c r="M1024" s="208">
        <f>IF($H1024="步将",'[3]配置系数（将领）'!L1024,IF($H1024="骑将",'[4]配置系数（将领）'!L1024,IF($H1024="弓将",'[5]配置系数（将领）'!L1024,"")))</f>
        <v>0</v>
      </c>
      <c r="N1024" s="208" t="str">
        <f ca="1">IF($H1024="步将",'[3]配置系数（将领）'!M1024,IF($H1024="骑将",'[4]配置系数（将领）'!M1024,IF($H1024="弓将",'[5]配置系数（将领）'!M1024,"")))</f>
        <v/>
      </c>
      <c r="O1024" s="206">
        <f t="shared" ca="1" si="61"/>
        <v>1</v>
      </c>
      <c r="Q1024" s="208" t="str">
        <f ca="1">IF($H1024="步将",'[3]配置系数（将领）'!P1024,IF($H1024="骑将",'[4]配置系数（将领）'!P1024,IF($H1024="弓将",'[5]配置系数（将领）'!P1024,"")))</f>
        <v/>
      </c>
      <c r="R1024" s="208" t="str">
        <f ca="1">IF($H1024="步将",'[3]配置系数（将领）'!Q1024,IF($H1024="骑将",'[4]配置系数（将领）'!Q1024,IF($H1024="弓将",'[5]配置系数（将领）'!Q1024,"")))</f>
        <v/>
      </c>
      <c r="S1024" s="208">
        <f>IF($H1024="步将",'[3]配置系数（将领）'!R1024,IF($H1024="骑将",'[4]配置系数（将领）'!R1024,IF($H1024="弓将",'[5]配置系数（将领）'!R1024,"")))</f>
        <v>0</v>
      </c>
      <c r="T1024" s="208">
        <f>IF($H1024="步将",'[3]配置系数（将领）'!S1024,IF($H1024="骑将",'[4]配置系数（将领）'!S1024,IF($H1024="弓将",'[5]配置系数（将领）'!S1024,"")))</f>
        <v>0</v>
      </c>
      <c r="U1024" s="208" t="str">
        <f ca="1">IF($H1024="步将",'[3]配置系数（将领）'!T1024,IF($H1024="骑将",'[4]配置系数（将领）'!T1024,IF($H1024="弓将",'[5]配置系数（将领）'!T1024,"")))</f>
        <v/>
      </c>
      <c r="V1024" s="206">
        <f t="shared" ca="1" si="62"/>
        <v>1</v>
      </c>
      <c r="X1024" s="208" t="str">
        <f ca="1">IF($H1024="步将",'[3]配置系数（将领）'!W1024,IF($H1024="骑将",'[4]配置系数（将领）'!W1024,IF($H1024="弓将",'[5]配置系数（将领）'!W1024,"")))</f>
        <v/>
      </c>
      <c r="Y1024" s="208" t="str">
        <f ca="1">IF($H1024="步将",'[3]配置系数（将领）'!X1024,IF($H1024="骑将",'[4]配置系数（将领）'!X1024,IF($H1024="弓将",'[5]配置系数（将领）'!X1024,"")))</f>
        <v/>
      </c>
      <c r="Z1024" s="208">
        <f>IF($H1024="步将",'[3]配置系数（将领）'!Y1024,IF($H1024="骑将",'[4]配置系数（将领）'!Y1024,IF($H1024="弓将",'[5]配置系数（将领）'!Y1024,"")))</f>
        <v>0</v>
      </c>
      <c r="AA1024" s="208">
        <f>IF($H1024="步将",'[3]配置系数（将领）'!Z1024,IF($H1024="骑将",'[4]配置系数（将领）'!Z1024,IF($H1024="弓将",'[5]配置系数（将领）'!Z1024,"")))</f>
        <v>0</v>
      </c>
      <c r="AB1024" s="208" t="str">
        <f ca="1">IF($H1024="步将",'[3]配置系数（将领）'!AA1024,IF($H1024="骑将",'[4]配置系数（将领）'!AA1024,IF($H1024="弓将",'[5]配置系数（将领）'!AA1024,"")))</f>
        <v/>
      </c>
      <c r="AC1024" s="206">
        <f t="shared" ca="1" si="63"/>
        <v>1</v>
      </c>
    </row>
    <row r="1025" spans="3:29" x14ac:dyDescent="0.15">
      <c r="C1025" s="107">
        <v>1017</v>
      </c>
      <c r="D1025" s="69">
        <f>IFERROR(MATCH(C1025,索引!J:J,0),D1024)</f>
        <v>92</v>
      </c>
      <c r="E1025" s="69">
        <f t="shared" si="60"/>
        <v>13</v>
      </c>
      <c r="F1025" s="69">
        <f>INDEX(索引!$F:$F,D1025,1)</f>
        <v>10085</v>
      </c>
      <c r="G1025" s="69" t="str">
        <f>INDEX(索引!$E:$E,D1025,1)</f>
        <v>赵云</v>
      </c>
      <c r="H1025" s="69" t="str">
        <f>INDEX(索引!$G:$G,D1025,1)</f>
        <v>骑将</v>
      </c>
      <c r="J1025" s="208" t="str">
        <f ca="1">IF($H1025="步将",'[3]配置系数（将领）'!I1025,IF($H1025="骑将",'[4]配置系数（将领）'!I1025,IF($H1025="弓将",'[5]配置系数（将领）'!I1025,"")))</f>
        <v/>
      </c>
      <c r="K1025" s="208" t="str">
        <f ca="1">IF($H1025="步将",'[3]配置系数（将领）'!J1025,IF($H1025="骑将",'[4]配置系数（将领）'!J1025,IF($H1025="弓将",'[5]配置系数（将领）'!J1025,"")))</f>
        <v/>
      </c>
      <c r="L1025" s="208">
        <f>IF($H1025="步将",'[3]配置系数（将领）'!K1025,IF($H1025="骑将",'[4]配置系数（将领）'!K1025,IF($H1025="弓将",'[5]配置系数（将领）'!K1025,"")))</f>
        <v>0</v>
      </c>
      <c r="M1025" s="208">
        <f>IF($H1025="步将",'[3]配置系数（将领）'!L1025,IF($H1025="骑将",'[4]配置系数（将领）'!L1025,IF($H1025="弓将",'[5]配置系数（将领）'!L1025,"")))</f>
        <v>0</v>
      </c>
      <c r="N1025" s="208" t="str">
        <f ca="1">IF($H1025="步将",'[3]配置系数（将领）'!M1025,IF($H1025="骑将",'[4]配置系数（将领）'!M1025,IF($H1025="弓将",'[5]配置系数（将领）'!M1025,"")))</f>
        <v/>
      </c>
      <c r="O1025" s="206">
        <f t="shared" ca="1" si="61"/>
        <v>1</v>
      </c>
      <c r="Q1025" s="208" t="str">
        <f ca="1">IF($H1025="步将",'[3]配置系数（将领）'!P1025,IF($H1025="骑将",'[4]配置系数（将领）'!P1025,IF($H1025="弓将",'[5]配置系数（将领）'!P1025,"")))</f>
        <v/>
      </c>
      <c r="R1025" s="208" t="str">
        <f ca="1">IF($H1025="步将",'[3]配置系数（将领）'!Q1025,IF($H1025="骑将",'[4]配置系数（将领）'!Q1025,IF($H1025="弓将",'[5]配置系数（将领）'!Q1025,"")))</f>
        <v/>
      </c>
      <c r="S1025" s="208">
        <f>IF($H1025="步将",'[3]配置系数（将领）'!R1025,IF($H1025="骑将",'[4]配置系数（将领）'!R1025,IF($H1025="弓将",'[5]配置系数（将领）'!R1025,"")))</f>
        <v>0</v>
      </c>
      <c r="T1025" s="208">
        <f>IF($H1025="步将",'[3]配置系数（将领）'!S1025,IF($H1025="骑将",'[4]配置系数（将领）'!S1025,IF($H1025="弓将",'[5]配置系数（将领）'!S1025,"")))</f>
        <v>0</v>
      </c>
      <c r="U1025" s="208" t="str">
        <f ca="1">IF($H1025="步将",'[3]配置系数（将领）'!T1025,IF($H1025="骑将",'[4]配置系数（将领）'!T1025,IF($H1025="弓将",'[5]配置系数（将领）'!T1025,"")))</f>
        <v/>
      </c>
      <c r="V1025" s="206">
        <f t="shared" ca="1" si="62"/>
        <v>1</v>
      </c>
      <c r="X1025" s="208" t="str">
        <f ca="1">IF($H1025="步将",'[3]配置系数（将领）'!W1025,IF($H1025="骑将",'[4]配置系数（将领）'!W1025,IF($H1025="弓将",'[5]配置系数（将领）'!W1025,"")))</f>
        <v/>
      </c>
      <c r="Y1025" s="208" t="str">
        <f ca="1">IF($H1025="步将",'[3]配置系数（将领）'!X1025,IF($H1025="骑将",'[4]配置系数（将领）'!X1025,IF($H1025="弓将",'[5]配置系数（将领）'!X1025,"")))</f>
        <v/>
      </c>
      <c r="Z1025" s="208">
        <f>IF($H1025="步将",'[3]配置系数（将领）'!Y1025,IF($H1025="骑将",'[4]配置系数（将领）'!Y1025,IF($H1025="弓将",'[5]配置系数（将领）'!Y1025,"")))</f>
        <v>0</v>
      </c>
      <c r="AA1025" s="208">
        <f>IF($H1025="步将",'[3]配置系数（将领）'!Z1025,IF($H1025="骑将",'[4]配置系数（将领）'!Z1025,IF($H1025="弓将",'[5]配置系数（将领）'!Z1025,"")))</f>
        <v>0</v>
      </c>
      <c r="AB1025" s="208" t="str">
        <f ca="1">IF($H1025="步将",'[3]配置系数（将领）'!AA1025,IF($H1025="骑将",'[4]配置系数（将领）'!AA1025,IF($H1025="弓将",'[5]配置系数（将领）'!AA1025,"")))</f>
        <v/>
      </c>
      <c r="AC1025" s="206">
        <f t="shared" ca="1" si="63"/>
        <v>1</v>
      </c>
    </row>
    <row r="1026" spans="3:29" x14ac:dyDescent="0.15">
      <c r="C1026" s="107">
        <v>1018</v>
      </c>
      <c r="D1026" s="69">
        <f>IFERROR(MATCH(C1026,索引!J:J,0),D1025)</f>
        <v>92</v>
      </c>
      <c r="E1026" s="69">
        <f t="shared" si="60"/>
        <v>14</v>
      </c>
      <c r="F1026" s="69">
        <f>INDEX(索引!$F:$F,D1026,1)</f>
        <v>10085</v>
      </c>
      <c r="G1026" s="69" t="str">
        <f>INDEX(索引!$E:$E,D1026,1)</f>
        <v>赵云</v>
      </c>
      <c r="H1026" s="69" t="str">
        <f>INDEX(索引!$G:$G,D1026,1)</f>
        <v>骑将</v>
      </c>
      <c r="J1026" s="208" t="str">
        <f ca="1">IF($H1026="步将",'[3]配置系数（将领）'!I1026,IF($H1026="骑将",'[4]配置系数（将领）'!I1026,IF($H1026="弓将",'[5]配置系数（将领）'!I1026,"")))</f>
        <v/>
      </c>
      <c r="K1026" s="208" t="str">
        <f ca="1">IF($H1026="步将",'[3]配置系数（将领）'!J1026,IF($H1026="骑将",'[4]配置系数（将领）'!J1026,IF($H1026="弓将",'[5]配置系数（将领）'!J1026,"")))</f>
        <v/>
      </c>
      <c r="L1026" s="208">
        <f>IF($H1026="步将",'[3]配置系数（将领）'!K1026,IF($H1026="骑将",'[4]配置系数（将领）'!K1026,IF($H1026="弓将",'[5]配置系数（将领）'!K1026,"")))</f>
        <v>0</v>
      </c>
      <c r="M1026" s="208">
        <f>IF($H1026="步将",'[3]配置系数（将领）'!L1026,IF($H1026="骑将",'[4]配置系数（将领）'!L1026,IF($H1026="弓将",'[5]配置系数（将领）'!L1026,"")))</f>
        <v>0</v>
      </c>
      <c r="N1026" s="208" t="str">
        <f ca="1">IF($H1026="步将",'[3]配置系数（将领）'!M1026,IF($H1026="骑将",'[4]配置系数（将领）'!M1026,IF($H1026="弓将",'[5]配置系数（将领）'!M1026,"")))</f>
        <v/>
      </c>
      <c r="O1026" s="206">
        <f t="shared" ca="1" si="61"/>
        <v>1</v>
      </c>
      <c r="Q1026" s="208" t="str">
        <f ca="1">IF($H1026="步将",'[3]配置系数（将领）'!P1026,IF($H1026="骑将",'[4]配置系数（将领）'!P1026,IF($H1026="弓将",'[5]配置系数（将领）'!P1026,"")))</f>
        <v/>
      </c>
      <c r="R1026" s="208" t="str">
        <f ca="1">IF($H1026="步将",'[3]配置系数（将领）'!Q1026,IF($H1026="骑将",'[4]配置系数（将领）'!Q1026,IF($H1026="弓将",'[5]配置系数（将领）'!Q1026,"")))</f>
        <v/>
      </c>
      <c r="S1026" s="208">
        <f>IF($H1026="步将",'[3]配置系数（将领）'!R1026,IF($H1026="骑将",'[4]配置系数（将领）'!R1026,IF($H1026="弓将",'[5]配置系数（将领）'!R1026,"")))</f>
        <v>0</v>
      </c>
      <c r="T1026" s="208">
        <f>IF($H1026="步将",'[3]配置系数（将领）'!S1026,IF($H1026="骑将",'[4]配置系数（将领）'!S1026,IF($H1026="弓将",'[5]配置系数（将领）'!S1026,"")))</f>
        <v>0</v>
      </c>
      <c r="U1026" s="208" t="str">
        <f ca="1">IF($H1026="步将",'[3]配置系数（将领）'!T1026,IF($H1026="骑将",'[4]配置系数（将领）'!T1026,IF($H1026="弓将",'[5]配置系数（将领）'!T1026,"")))</f>
        <v/>
      </c>
      <c r="V1026" s="206">
        <f t="shared" ca="1" si="62"/>
        <v>1</v>
      </c>
      <c r="X1026" s="208" t="str">
        <f ca="1">IF($H1026="步将",'[3]配置系数（将领）'!W1026,IF($H1026="骑将",'[4]配置系数（将领）'!W1026,IF($H1026="弓将",'[5]配置系数（将领）'!W1026,"")))</f>
        <v/>
      </c>
      <c r="Y1026" s="208" t="str">
        <f ca="1">IF($H1026="步将",'[3]配置系数（将领）'!X1026,IF($H1026="骑将",'[4]配置系数（将领）'!X1026,IF($H1026="弓将",'[5]配置系数（将领）'!X1026,"")))</f>
        <v/>
      </c>
      <c r="Z1026" s="208">
        <f>IF($H1026="步将",'[3]配置系数（将领）'!Y1026,IF($H1026="骑将",'[4]配置系数（将领）'!Y1026,IF($H1026="弓将",'[5]配置系数（将领）'!Y1026,"")))</f>
        <v>0</v>
      </c>
      <c r="AA1026" s="208">
        <f>IF($H1026="步将",'[3]配置系数（将领）'!Z1026,IF($H1026="骑将",'[4]配置系数（将领）'!Z1026,IF($H1026="弓将",'[5]配置系数（将领）'!Z1026,"")))</f>
        <v>0</v>
      </c>
      <c r="AB1026" s="208" t="str">
        <f ca="1">IF($H1026="步将",'[3]配置系数（将领）'!AA1026,IF($H1026="骑将",'[4]配置系数（将领）'!AA1026,IF($H1026="弓将",'[5]配置系数（将领）'!AA1026,"")))</f>
        <v/>
      </c>
      <c r="AC1026" s="206">
        <f t="shared" ca="1" si="63"/>
        <v>1</v>
      </c>
    </row>
    <row r="1027" spans="3:29" x14ac:dyDescent="0.15">
      <c r="C1027" s="107">
        <v>1019</v>
      </c>
      <c r="D1027" s="69">
        <f>IFERROR(MATCH(C1027,索引!J:J,0),D1026)</f>
        <v>92</v>
      </c>
      <c r="E1027" s="69">
        <f t="shared" si="60"/>
        <v>15</v>
      </c>
      <c r="F1027" s="69">
        <f>INDEX(索引!$F:$F,D1027,1)</f>
        <v>10085</v>
      </c>
      <c r="G1027" s="69" t="str">
        <f>INDEX(索引!$E:$E,D1027,1)</f>
        <v>赵云</v>
      </c>
      <c r="H1027" s="69" t="str">
        <f>INDEX(索引!$G:$G,D1027,1)</f>
        <v>骑将</v>
      </c>
      <c r="J1027" s="208" t="str">
        <f ca="1">IF($H1027="步将",'[3]配置系数（将领）'!I1027,IF($H1027="骑将",'[4]配置系数（将领）'!I1027,IF($H1027="弓将",'[5]配置系数（将领）'!I1027,"")))</f>
        <v/>
      </c>
      <c r="K1027" s="208" t="str">
        <f ca="1">IF($H1027="步将",'[3]配置系数（将领）'!J1027,IF($H1027="骑将",'[4]配置系数（将领）'!J1027,IF($H1027="弓将",'[5]配置系数（将领）'!J1027,"")))</f>
        <v/>
      </c>
      <c r="L1027" s="208">
        <f>IF($H1027="步将",'[3]配置系数（将领）'!K1027,IF($H1027="骑将",'[4]配置系数（将领）'!K1027,IF($H1027="弓将",'[5]配置系数（将领）'!K1027,"")))</f>
        <v>0</v>
      </c>
      <c r="M1027" s="208">
        <f>IF($H1027="步将",'[3]配置系数（将领）'!L1027,IF($H1027="骑将",'[4]配置系数（将领）'!L1027,IF($H1027="弓将",'[5]配置系数（将领）'!L1027,"")))</f>
        <v>0</v>
      </c>
      <c r="N1027" s="208" t="str">
        <f ca="1">IF($H1027="步将",'[3]配置系数（将领）'!M1027,IF($H1027="骑将",'[4]配置系数（将领）'!M1027,IF($H1027="弓将",'[5]配置系数（将领）'!M1027,"")))</f>
        <v/>
      </c>
      <c r="O1027" s="206">
        <f t="shared" ca="1" si="61"/>
        <v>1</v>
      </c>
      <c r="Q1027" s="208" t="str">
        <f ca="1">IF($H1027="步将",'[3]配置系数（将领）'!P1027,IF($H1027="骑将",'[4]配置系数（将领）'!P1027,IF($H1027="弓将",'[5]配置系数（将领）'!P1027,"")))</f>
        <v/>
      </c>
      <c r="R1027" s="208" t="str">
        <f ca="1">IF($H1027="步将",'[3]配置系数（将领）'!Q1027,IF($H1027="骑将",'[4]配置系数（将领）'!Q1027,IF($H1027="弓将",'[5]配置系数（将领）'!Q1027,"")))</f>
        <v/>
      </c>
      <c r="S1027" s="208">
        <f>IF($H1027="步将",'[3]配置系数（将领）'!R1027,IF($H1027="骑将",'[4]配置系数（将领）'!R1027,IF($H1027="弓将",'[5]配置系数（将领）'!R1027,"")))</f>
        <v>0</v>
      </c>
      <c r="T1027" s="208">
        <f>IF($H1027="步将",'[3]配置系数（将领）'!S1027,IF($H1027="骑将",'[4]配置系数（将领）'!S1027,IF($H1027="弓将",'[5]配置系数（将领）'!S1027,"")))</f>
        <v>0</v>
      </c>
      <c r="U1027" s="208" t="str">
        <f ca="1">IF($H1027="步将",'[3]配置系数（将领）'!T1027,IF($H1027="骑将",'[4]配置系数（将领）'!T1027,IF($H1027="弓将",'[5]配置系数（将领）'!T1027,"")))</f>
        <v/>
      </c>
      <c r="V1027" s="206">
        <f t="shared" ca="1" si="62"/>
        <v>1</v>
      </c>
      <c r="X1027" s="208" t="str">
        <f ca="1">IF($H1027="步将",'[3]配置系数（将领）'!W1027,IF($H1027="骑将",'[4]配置系数（将领）'!W1027,IF($H1027="弓将",'[5]配置系数（将领）'!W1027,"")))</f>
        <v/>
      </c>
      <c r="Y1027" s="208" t="str">
        <f ca="1">IF($H1027="步将",'[3]配置系数（将领）'!X1027,IF($H1027="骑将",'[4]配置系数（将领）'!X1027,IF($H1027="弓将",'[5]配置系数（将领）'!X1027,"")))</f>
        <v/>
      </c>
      <c r="Z1027" s="208">
        <f>IF($H1027="步将",'[3]配置系数（将领）'!Y1027,IF($H1027="骑将",'[4]配置系数（将领）'!Y1027,IF($H1027="弓将",'[5]配置系数（将领）'!Y1027,"")))</f>
        <v>0</v>
      </c>
      <c r="AA1027" s="208">
        <f>IF($H1027="步将",'[3]配置系数（将领）'!Z1027,IF($H1027="骑将",'[4]配置系数（将领）'!Z1027,IF($H1027="弓将",'[5]配置系数（将领）'!Z1027,"")))</f>
        <v>0</v>
      </c>
      <c r="AB1027" s="208" t="str">
        <f ca="1">IF($H1027="步将",'[3]配置系数（将领）'!AA1027,IF($H1027="骑将",'[4]配置系数（将领）'!AA1027,IF($H1027="弓将",'[5]配置系数（将领）'!AA1027,"")))</f>
        <v/>
      </c>
      <c r="AC1027" s="206">
        <f t="shared" ca="1" si="63"/>
        <v>1</v>
      </c>
    </row>
    <row r="1028" spans="3:29" x14ac:dyDescent="0.15">
      <c r="C1028" s="107">
        <v>1020</v>
      </c>
      <c r="D1028" s="69">
        <f>IFERROR(MATCH(C1028,索引!J:J,0),D1027)</f>
        <v>93</v>
      </c>
      <c r="E1028" s="69">
        <f t="shared" si="60"/>
        <v>1</v>
      </c>
      <c r="F1028" s="69">
        <f>INDEX(索引!$F:$F,D1028,1)</f>
        <v>10086</v>
      </c>
      <c r="G1028" s="69" t="str">
        <f>INDEX(索引!$E:$E,D1028,1)</f>
        <v>蔡文姬</v>
      </c>
      <c r="H1028" s="69" t="str">
        <f>INDEX(索引!$G:$G,D1028,1)</f>
        <v>弓将</v>
      </c>
      <c r="J1028" s="208" t="str">
        <f ca="1">IF($H1028="步将",'[3]配置系数（将领）'!I1028,IF($H1028="骑将",'[4]配置系数（将领）'!I1028,IF($H1028="弓将",'[5]配置系数（将领）'!I1028,"")))</f>
        <v/>
      </c>
      <c r="K1028" s="208" t="str">
        <f ca="1">IF($H1028="步将",'[3]配置系数（将领）'!J1028,IF($H1028="骑将",'[4]配置系数（将领）'!J1028,IF($H1028="弓将",'[5]配置系数（将领）'!J1028,"")))</f>
        <v/>
      </c>
      <c r="L1028" s="208">
        <f>IF($H1028="步将",'[3]配置系数（将领）'!K1028,IF($H1028="骑将",'[4]配置系数（将领）'!K1028,IF($H1028="弓将",'[5]配置系数（将领）'!K1028,"")))</f>
        <v>0</v>
      </c>
      <c r="M1028" s="208">
        <f>IF($H1028="步将",'[3]配置系数（将领）'!L1028,IF($H1028="骑将",'[4]配置系数（将领）'!L1028,IF($H1028="弓将",'[5]配置系数（将领）'!L1028,"")))</f>
        <v>0</v>
      </c>
      <c r="N1028" s="208" t="str">
        <f ca="1">IF($H1028="步将",'[3]配置系数（将领）'!M1028,IF($H1028="骑将",'[4]配置系数（将领）'!M1028,IF($H1028="弓将",'[5]配置系数（将领）'!M1028,"")))</f>
        <v/>
      </c>
      <c r="O1028" s="206">
        <f t="shared" ca="1" si="61"/>
        <v>1</v>
      </c>
      <c r="Q1028" s="208" t="str">
        <f ca="1">IF($H1028="步将",'[3]配置系数（将领）'!P1028,IF($H1028="骑将",'[4]配置系数（将领）'!P1028,IF($H1028="弓将",'[5]配置系数（将领）'!P1028,"")))</f>
        <v/>
      </c>
      <c r="R1028" s="208" t="str">
        <f ca="1">IF($H1028="步将",'[3]配置系数（将领）'!Q1028,IF($H1028="骑将",'[4]配置系数（将领）'!Q1028,IF($H1028="弓将",'[5]配置系数（将领）'!Q1028,"")))</f>
        <v/>
      </c>
      <c r="S1028" s="208">
        <f>IF($H1028="步将",'[3]配置系数（将领）'!R1028,IF($H1028="骑将",'[4]配置系数（将领）'!R1028,IF($H1028="弓将",'[5]配置系数（将领）'!R1028,"")))</f>
        <v>0</v>
      </c>
      <c r="T1028" s="208">
        <f>IF($H1028="步将",'[3]配置系数（将领）'!S1028,IF($H1028="骑将",'[4]配置系数（将领）'!S1028,IF($H1028="弓将",'[5]配置系数（将领）'!S1028,"")))</f>
        <v>0</v>
      </c>
      <c r="U1028" s="208" t="str">
        <f ca="1">IF($H1028="步将",'[3]配置系数（将领）'!T1028,IF($H1028="骑将",'[4]配置系数（将领）'!T1028,IF($H1028="弓将",'[5]配置系数（将领）'!T1028,"")))</f>
        <v/>
      </c>
      <c r="V1028" s="206">
        <f t="shared" ca="1" si="62"/>
        <v>1</v>
      </c>
      <c r="X1028" s="208" t="str">
        <f ca="1">IF($H1028="步将",'[3]配置系数（将领）'!W1028,IF($H1028="骑将",'[4]配置系数（将领）'!W1028,IF($H1028="弓将",'[5]配置系数（将领）'!W1028,"")))</f>
        <v/>
      </c>
      <c r="Y1028" s="208" t="str">
        <f ca="1">IF($H1028="步将",'[3]配置系数（将领）'!X1028,IF($H1028="骑将",'[4]配置系数（将领）'!X1028,IF($H1028="弓将",'[5]配置系数（将领）'!X1028,"")))</f>
        <v/>
      </c>
      <c r="Z1028" s="208">
        <f>IF($H1028="步将",'[3]配置系数（将领）'!Y1028,IF($H1028="骑将",'[4]配置系数（将领）'!Y1028,IF($H1028="弓将",'[5]配置系数（将领）'!Y1028,"")))</f>
        <v>0</v>
      </c>
      <c r="AA1028" s="208">
        <f>IF($H1028="步将",'[3]配置系数（将领）'!Z1028,IF($H1028="骑将",'[4]配置系数（将领）'!Z1028,IF($H1028="弓将",'[5]配置系数（将领）'!Z1028,"")))</f>
        <v>0</v>
      </c>
      <c r="AB1028" s="208" t="str">
        <f ca="1">IF($H1028="步将",'[3]配置系数（将领）'!AA1028,IF($H1028="骑将",'[4]配置系数（将领）'!AA1028,IF($H1028="弓将",'[5]配置系数（将领）'!AA1028,"")))</f>
        <v/>
      </c>
      <c r="AC1028" s="206">
        <f t="shared" ca="1" si="63"/>
        <v>1</v>
      </c>
    </row>
    <row r="1029" spans="3:29" x14ac:dyDescent="0.15">
      <c r="C1029" s="107">
        <v>1021</v>
      </c>
      <c r="D1029" s="69">
        <f>IFERROR(MATCH(C1029,索引!J:J,0),D1028)</f>
        <v>93</v>
      </c>
      <c r="E1029" s="69">
        <f t="shared" si="60"/>
        <v>2</v>
      </c>
      <c r="F1029" s="69">
        <f>INDEX(索引!$F:$F,D1029,1)</f>
        <v>10086</v>
      </c>
      <c r="G1029" s="69" t="str">
        <f>INDEX(索引!$E:$E,D1029,1)</f>
        <v>蔡文姬</v>
      </c>
      <c r="H1029" s="69" t="str">
        <f>INDEX(索引!$G:$G,D1029,1)</f>
        <v>弓将</v>
      </c>
      <c r="J1029" s="208" t="str">
        <f ca="1">IF($H1029="步将",'[3]配置系数（将领）'!I1029,IF($H1029="骑将",'[4]配置系数（将领）'!I1029,IF($H1029="弓将",'[5]配置系数（将领）'!I1029,"")))</f>
        <v/>
      </c>
      <c r="K1029" s="208" t="str">
        <f ca="1">IF($H1029="步将",'[3]配置系数（将领）'!J1029,IF($H1029="骑将",'[4]配置系数（将领）'!J1029,IF($H1029="弓将",'[5]配置系数（将领）'!J1029,"")))</f>
        <v/>
      </c>
      <c r="L1029" s="208">
        <f>IF($H1029="步将",'[3]配置系数（将领）'!K1029,IF($H1029="骑将",'[4]配置系数（将领）'!K1029,IF($H1029="弓将",'[5]配置系数（将领）'!K1029,"")))</f>
        <v>0</v>
      </c>
      <c r="M1029" s="208">
        <f>IF($H1029="步将",'[3]配置系数（将领）'!L1029,IF($H1029="骑将",'[4]配置系数（将领）'!L1029,IF($H1029="弓将",'[5]配置系数（将领）'!L1029,"")))</f>
        <v>0</v>
      </c>
      <c r="N1029" s="208" t="str">
        <f ca="1">IF($H1029="步将",'[3]配置系数（将领）'!M1029,IF($H1029="骑将",'[4]配置系数（将领）'!M1029,IF($H1029="弓将",'[5]配置系数（将领）'!M1029,"")))</f>
        <v/>
      </c>
      <c r="O1029" s="206">
        <f t="shared" ca="1" si="61"/>
        <v>1</v>
      </c>
      <c r="Q1029" s="208" t="str">
        <f ca="1">IF($H1029="步将",'[3]配置系数（将领）'!P1029,IF($H1029="骑将",'[4]配置系数（将领）'!P1029,IF($H1029="弓将",'[5]配置系数（将领）'!P1029,"")))</f>
        <v/>
      </c>
      <c r="R1029" s="208" t="str">
        <f ca="1">IF($H1029="步将",'[3]配置系数（将领）'!Q1029,IF($H1029="骑将",'[4]配置系数（将领）'!Q1029,IF($H1029="弓将",'[5]配置系数（将领）'!Q1029,"")))</f>
        <v/>
      </c>
      <c r="S1029" s="208">
        <f>IF($H1029="步将",'[3]配置系数（将领）'!R1029,IF($H1029="骑将",'[4]配置系数（将领）'!R1029,IF($H1029="弓将",'[5]配置系数（将领）'!R1029,"")))</f>
        <v>0</v>
      </c>
      <c r="T1029" s="208">
        <f>IF($H1029="步将",'[3]配置系数（将领）'!S1029,IF($H1029="骑将",'[4]配置系数（将领）'!S1029,IF($H1029="弓将",'[5]配置系数（将领）'!S1029,"")))</f>
        <v>0</v>
      </c>
      <c r="U1029" s="208" t="str">
        <f ca="1">IF($H1029="步将",'[3]配置系数（将领）'!T1029,IF($H1029="骑将",'[4]配置系数（将领）'!T1029,IF($H1029="弓将",'[5]配置系数（将领）'!T1029,"")))</f>
        <v/>
      </c>
      <c r="V1029" s="206">
        <f t="shared" ca="1" si="62"/>
        <v>1</v>
      </c>
      <c r="X1029" s="208" t="str">
        <f ca="1">IF($H1029="步将",'[3]配置系数（将领）'!W1029,IF($H1029="骑将",'[4]配置系数（将领）'!W1029,IF($H1029="弓将",'[5]配置系数（将领）'!W1029,"")))</f>
        <v/>
      </c>
      <c r="Y1029" s="208" t="str">
        <f ca="1">IF($H1029="步将",'[3]配置系数（将领）'!X1029,IF($H1029="骑将",'[4]配置系数（将领）'!X1029,IF($H1029="弓将",'[5]配置系数（将领）'!X1029,"")))</f>
        <v/>
      </c>
      <c r="Z1029" s="208">
        <f>IF($H1029="步将",'[3]配置系数（将领）'!Y1029,IF($H1029="骑将",'[4]配置系数（将领）'!Y1029,IF($H1029="弓将",'[5]配置系数（将领）'!Y1029,"")))</f>
        <v>0</v>
      </c>
      <c r="AA1029" s="208">
        <f>IF($H1029="步将",'[3]配置系数（将领）'!Z1029,IF($H1029="骑将",'[4]配置系数（将领）'!Z1029,IF($H1029="弓将",'[5]配置系数（将领）'!Z1029,"")))</f>
        <v>0</v>
      </c>
      <c r="AB1029" s="208" t="str">
        <f ca="1">IF($H1029="步将",'[3]配置系数（将领）'!AA1029,IF($H1029="骑将",'[4]配置系数（将领）'!AA1029,IF($H1029="弓将",'[5]配置系数（将领）'!AA1029,"")))</f>
        <v/>
      </c>
      <c r="AC1029" s="206">
        <f t="shared" ca="1" si="63"/>
        <v>1</v>
      </c>
    </row>
    <row r="1030" spans="3:29" x14ac:dyDescent="0.15">
      <c r="C1030" s="107">
        <v>1022</v>
      </c>
      <c r="D1030" s="69">
        <f>IFERROR(MATCH(C1030,索引!J:J,0),D1029)</f>
        <v>93</v>
      </c>
      <c r="E1030" s="69">
        <f t="shared" si="60"/>
        <v>3</v>
      </c>
      <c r="F1030" s="69">
        <f>INDEX(索引!$F:$F,D1030,1)</f>
        <v>10086</v>
      </c>
      <c r="G1030" s="69" t="str">
        <f>INDEX(索引!$E:$E,D1030,1)</f>
        <v>蔡文姬</v>
      </c>
      <c r="H1030" s="69" t="str">
        <f>INDEX(索引!$G:$G,D1030,1)</f>
        <v>弓将</v>
      </c>
      <c r="J1030" s="208" t="str">
        <f ca="1">IF($H1030="步将",'[3]配置系数（将领）'!I1030,IF($H1030="骑将",'[4]配置系数（将领）'!I1030,IF($H1030="弓将",'[5]配置系数（将领）'!I1030,"")))</f>
        <v/>
      </c>
      <c r="K1030" s="208" t="str">
        <f ca="1">IF($H1030="步将",'[3]配置系数（将领）'!J1030,IF($H1030="骑将",'[4]配置系数（将领）'!J1030,IF($H1030="弓将",'[5]配置系数（将领）'!J1030,"")))</f>
        <v/>
      </c>
      <c r="L1030" s="208">
        <f>IF($H1030="步将",'[3]配置系数（将领）'!K1030,IF($H1030="骑将",'[4]配置系数（将领）'!K1030,IF($H1030="弓将",'[5]配置系数（将领）'!K1030,"")))</f>
        <v>0</v>
      </c>
      <c r="M1030" s="208">
        <f>IF($H1030="步将",'[3]配置系数（将领）'!L1030,IF($H1030="骑将",'[4]配置系数（将领）'!L1030,IF($H1030="弓将",'[5]配置系数（将领）'!L1030,"")))</f>
        <v>0</v>
      </c>
      <c r="N1030" s="208" t="str">
        <f ca="1">IF($H1030="步将",'[3]配置系数（将领）'!M1030,IF($H1030="骑将",'[4]配置系数（将领）'!M1030,IF($H1030="弓将",'[5]配置系数（将领）'!M1030,"")))</f>
        <v/>
      </c>
      <c r="O1030" s="206">
        <f t="shared" ca="1" si="61"/>
        <v>1</v>
      </c>
      <c r="Q1030" s="208" t="str">
        <f ca="1">IF($H1030="步将",'[3]配置系数（将领）'!P1030,IF($H1030="骑将",'[4]配置系数（将领）'!P1030,IF($H1030="弓将",'[5]配置系数（将领）'!P1030,"")))</f>
        <v/>
      </c>
      <c r="R1030" s="208" t="str">
        <f ca="1">IF($H1030="步将",'[3]配置系数（将领）'!Q1030,IF($H1030="骑将",'[4]配置系数（将领）'!Q1030,IF($H1030="弓将",'[5]配置系数（将领）'!Q1030,"")))</f>
        <v/>
      </c>
      <c r="S1030" s="208">
        <f>IF($H1030="步将",'[3]配置系数（将领）'!R1030,IF($H1030="骑将",'[4]配置系数（将领）'!R1030,IF($H1030="弓将",'[5]配置系数（将领）'!R1030,"")))</f>
        <v>0</v>
      </c>
      <c r="T1030" s="208">
        <f>IF($H1030="步将",'[3]配置系数（将领）'!S1030,IF($H1030="骑将",'[4]配置系数（将领）'!S1030,IF($H1030="弓将",'[5]配置系数（将领）'!S1030,"")))</f>
        <v>0</v>
      </c>
      <c r="U1030" s="208" t="str">
        <f ca="1">IF($H1030="步将",'[3]配置系数（将领）'!T1030,IF($H1030="骑将",'[4]配置系数（将领）'!T1030,IF($H1030="弓将",'[5]配置系数（将领）'!T1030,"")))</f>
        <v/>
      </c>
      <c r="V1030" s="206">
        <f t="shared" ca="1" si="62"/>
        <v>1</v>
      </c>
      <c r="X1030" s="208" t="str">
        <f ca="1">IF($H1030="步将",'[3]配置系数（将领）'!W1030,IF($H1030="骑将",'[4]配置系数（将领）'!W1030,IF($H1030="弓将",'[5]配置系数（将领）'!W1030,"")))</f>
        <v/>
      </c>
      <c r="Y1030" s="208" t="str">
        <f ca="1">IF($H1030="步将",'[3]配置系数（将领）'!X1030,IF($H1030="骑将",'[4]配置系数（将领）'!X1030,IF($H1030="弓将",'[5]配置系数（将领）'!X1030,"")))</f>
        <v/>
      </c>
      <c r="Z1030" s="208">
        <f>IF($H1030="步将",'[3]配置系数（将领）'!Y1030,IF($H1030="骑将",'[4]配置系数（将领）'!Y1030,IF($H1030="弓将",'[5]配置系数（将领）'!Y1030,"")))</f>
        <v>0</v>
      </c>
      <c r="AA1030" s="208">
        <f>IF($H1030="步将",'[3]配置系数（将领）'!Z1030,IF($H1030="骑将",'[4]配置系数（将领）'!Z1030,IF($H1030="弓将",'[5]配置系数（将领）'!Z1030,"")))</f>
        <v>0</v>
      </c>
      <c r="AB1030" s="208" t="str">
        <f ca="1">IF($H1030="步将",'[3]配置系数（将领）'!AA1030,IF($H1030="骑将",'[4]配置系数（将领）'!AA1030,IF($H1030="弓将",'[5]配置系数（将领）'!AA1030,"")))</f>
        <v/>
      </c>
      <c r="AC1030" s="206">
        <f t="shared" ca="1" si="63"/>
        <v>1</v>
      </c>
    </row>
    <row r="1031" spans="3:29" x14ac:dyDescent="0.15">
      <c r="C1031" s="107">
        <v>1023</v>
      </c>
      <c r="D1031" s="69">
        <f>IFERROR(MATCH(C1031,索引!J:J,0),D1030)</f>
        <v>93</v>
      </c>
      <c r="E1031" s="69">
        <f t="shared" si="60"/>
        <v>4</v>
      </c>
      <c r="F1031" s="69">
        <f>INDEX(索引!$F:$F,D1031,1)</f>
        <v>10086</v>
      </c>
      <c r="G1031" s="69" t="str">
        <f>INDEX(索引!$E:$E,D1031,1)</f>
        <v>蔡文姬</v>
      </c>
      <c r="H1031" s="69" t="str">
        <f>INDEX(索引!$G:$G,D1031,1)</f>
        <v>弓将</v>
      </c>
      <c r="J1031" s="208" t="str">
        <f ca="1">IF($H1031="步将",'[3]配置系数（将领）'!I1031,IF($H1031="骑将",'[4]配置系数（将领）'!I1031,IF($H1031="弓将",'[5]配置系数（将领）'!I1031,"")))</f>
        <v/>
      </c>
      <c r="K1031" s="208" t="str">
        <f ca="1">IF($H1031="步将",'[3]配置系数（将领）'!J1031,IF($H1031="骑将",'[4]配置系数（将领）'!J1031,IF($H1031="弓将",'[5]配置系数（将领）'!J1031,"")))</f>
        <v/>
      </c>
      <c r="L1031" s="208">
        <f>IF($H1031="步将",'[3]配置系数（将领）'!K1031,IF($H1031="骑将",'[4]配置系数（将领）'!K1031,IF($H1031="弓将",'[5]配置系数（将领）'!K1031,"")))</f>
        <v>0</v>
      </c>
      <c r="M1031" s="208">
        <f>IF($H1031="步将",'[3]配置系数（将领）'!L1031,IF($H1031="骑将",'[4]配置系数（将领）'!L1031,IF($H1031="弓将",'[5]配置系数（将领）'!L1031,"")))</f>
        <v>0</v>
      </c>
      <c r="N1031" s="208" t="str">
        <f ca="1">IF($H1031="步将",'[3]配置系数（将领）'!M1031,IF($H1031="骑将",'[4]配置系数（将领）'!M1031,IF($H1031="弓将",'[5]配置系数（将领）'!M1031,"")))</f>
        <v/>
      </c>
      <c r="O1031" s="206">
        <f t="shared" ca="1" si="61"/>
        <v>1</v>
      </c>
      <c r="Q1031" s="208" t="str">
        <f ca="1">IF($H1031="步将",'[3]配置系数（将领）'!P1031,IF($H1031="骑将",'[4]配置系数（将领）'!P1031,IF($H1031="弓将",'[5]配置系数（将领）'!P1031,"")))</f>
        <v/>
      </c>
      <c r="R1031" s="208" t="str">
        <f ca="1">IF($H1031="步将",'[3]配置系数（将领）'!Q1031,IF($H1031="骑将",'[4]配置系数（将领）'!Q1031,IF($H1031="弓将",'[5]配置系数（将领）'!Q1031,"")))</f>
        <v/>
      </c>
      <c r="S1031" s="208">
        <f>IF($H1031="步将",'[3]配置系数（将领）'!R1031,IF($H1031="骑将",'[4]配置系数（将领）'!R1031,IF($H1031="弓将",'[5]配置系数（将领）'!R1031,"")))</f>
        <v>0</v>
      </c>
      <c r="T1031" s="208">
        <f>IF($H1031="步将",'[3]配置系数（将领）'!S1031,IF($H1031="骑将",'[4]配置系数（将领）'!S1031,IF($H1031="弓将",'[5]配置系数（将领）'!S1031,"")))</f>
        <v>0</v>
      </c>
      <c r="U1031" s="208" t="str">
        <f ca="1">IF($H1031="步将",'[3]配置系数（将领）'!T1031,IF($H1031="骑将",'[4]配置系数（将领）'!T1031,IF($H1031="弓将",'[5]配置系数（将领）'!T1031,"")))</f>
        <v/>
      </c>
      <c r="V1031" s="206">
        <f t="shared" ca="1" si="62"/>
        <v>1</v>
      </c>
      <c r="X1031" s="208" t="str">
        <f ca="1">IF($H1031="步将",'[3]配置系数（将领）'!W1031,IF($H1031="骑将",'[4]配置系数（将领）'!W1031,IF($H1031="弓将",'[5]配置系数（将领）'!W1031,"")))</f>
        <v/>
      </c>
      <c r="Y1031" s="208" t="str">
        <f ca="1">IF($H1031="步将",'[3]配置系数（将领）'!X1031,IF($H1031="骑将",'[4]配置系数（将领）'!X1031,IF($H1031="弓将",'[5]配置系数（将领）'!X1031,"")))</f>
        <v/>
      </c>
      <c r="Z1031" s="208">
        <f>IF($H1031="步将",'[3]配置系数（将领）'!Y1031,IF($H1031="骑将",'[4]配置系数（将领）'!Y1031,IF($H1031="弓将",'[5]配置系数（将领）'!Y1031,"")))</f>
        <v>0</v>
      </c>
      <c r="AA1031" s="208">
        <f>IF($H1031="步将",'[3]配置系数（将领）'!Z1031,IF($H1031="骑将",'[4]配置系数（将领）'!Z1031,IF($H1031="弓将",'[5]配置系数（将领）'!Z1031,"")))</f>
        <v>0</v>
      </c>
      <c r="AB1031" s="208" t="str">
        <f ca="1">IF($H1031="步将",'[3]配置系数（将领）'!AA1031,IF($H1031="骑将",'[4]配置系数（将领）'!AA1031,IF($H1031="弓将",'[5]配置系数（将领）'!AA1031,"")))</f>
        <v/>
      </c>
      <c r="AC1031" s="206">
        <f t="shared" ca="1" si="63"/>
        <v>1</v>
      </c>
    </row>
    <row r="1032" spans="3:29" x14ac:dyDescent="0.15">
      <c r="C1032" s="107">
        <v>1024</v>
      </c>
      <c r="D1032" s="69">
        <f>IFERROR(MATCH(C1032,索引!J:J,0),D1031)</f>
        <v>93</v>
      </c>
      <c r="E1032" s="69">
        <f t="shared" si="60"/>
        <v>5</v>
      </c>
      <c r="F1032" s="69">
        <f>INDEX(索引!$F:$F,D1032,1)</f>
        <v>10086</v>
      </c>
      <c r="G1032" s="69" t="str">
        <f>INDEX(索引!$E:$E,D1032,1)</f>
        <v>蔡文姬</v>
      </c>
      <c r="H1032" s="69" t="str">
        <f>INDEX(索引!$G:$G,D1032,1)</f>
        <v>弓将</v>
      </c>
      <c r="J1032" s="208" t="str">
        <f ca="1">IF($H1032="步将",'[3]配置系数（将领）'!I1032,IF($H1032="骑将",'[4]配置系数（将领）'!I1032,IF($H1032="弓将",'[5]配置系数（将领）'!I1032,"")))</f>
        <v/>
      </c>
      <c r="K1032" s="208" t="str">
        <f ca="1">IF($H1032="步将",'[3]配置系数（将领）'!J1032,IF($H1032="骑将",'[4]配置系数（将领）'!J1032,IF($H1032="弓将",'[5]配置系数（将领）'!J1032,"")))</f>
        <v/>
      </c>
      <c r="L1032" s="208">
        <f>IF($H1032="步将",'[3]配置系数（将领）'!K1032,IF($H1032="骑将",'[4]配置系数（将领）'!K1032,IF($H1032="弓将",'[5]配置系数（将领）'!K1032,"")))</f>
        <v>0</v>
      </c>
      <c r="M1032" s="208">
        <f>IF($H1032="步将",'[3]配置系数（将领）'!L1032,IF($H1032="骑将",'[4]配置系数（将领）'!L1032,IF($H1032="弓将",'[5]配置系数（将领）'!L1032,"")))</f>
        <v>0</v>
      </c>
      <c r="N1032" s="208" t="str">
        <f ca="1">IF($H1032="步将",'[3]配置系数（将领）'!M1032,IF($H1032="骑将",'[4]配置系数（将领）'!M1032,IF($H1032="弓将",'[5]配置系数（将领）'!M1032,"")))</f>
        <v/>
      </c>
      <c r="O1032" s="206">
        <f t="shared" ca="1" si="61"/>
        <v>1</v>
      </c>
      <c r="Q1032" s="208" t="str">
        <f ca="1">IF($H1032="步将",'[3]配置系数（将领）'!P1032,IF($H1032="骑将",'[4]配置系数（将领）'!P1032,IF($H1032="弓将",'[5]配置系数（将领）'!P1032,"")))</f>
        <v/>
      </c>
      <c r="R1032" s="208" t="str">
        <f ca="1">IF($H1032="步将",'[3]配置系数（将领）'!Q1032,IF($H1032="骑将",'[4]配置系数（将领）'!Q1032,IF($H1032="弓将",'[5]配置系数（将领）'!Q1032,"")))</f>
        <v/>
      </c>
      <c r="S1032" s="208">
        <f>IF($H1032="步将",'[3]配置系数（将领）'!R1032,IF($H1032="骑将",'[4]配置系数（将领）'!R1032,IF($H1032="弓将",'[5]配置系数（将领）'!R1032,"")))</f>
        <v>0</v>
      </c>
      <c r="T1032" s="208">
        <f>IF($H1032="步将",'[3]配置系数（将领）'!S1032,IF($H1032="骑将",'[4]配置系数（将领）'!S1032,IF($H1032="弓将",'[5]配置系数（将领）'!S1032,"")))</f>
        <v>0</v>
      </c>
      <c r="U1032" s="208" t="str">
        <f ca="1">IF($H1032="步将",'[3]配置系数（将领）'!T1032,IF($H1032="骑将",'[4]配置系数（将领）'!T1032,IF($H1032="弓将",'[5]配置系数（将领）'!T1032,"")))</f>
        <v/>
      </c>
      <c r="V1032" s="206">
        <f t="shared" ca="1" si="62"/>
        <v>1</v>
      </c>
      <c r="X1032" s="208" t="str">
        <f ca="1">IF($H1032="步将",'[3]配置系数（将领）'!W1032,IF($H1032="骑将",'[4]配置系数（将领）'!W1032,IF($H1032="弓将",'[5]配置系数（将领）'!W1032,"")))</f>
        <v/>
      </c>
      <c r="Y1032" s="208" t="str">
        <f ca="1">IF($H1032="步将",'[3]配置系数（将领）'!X1032,IF($H1032="骑将",'[4]配置系数（将领）'!X1032,IF($H1032="弓将",'[5]配置系数（将领）'!X1032,"")))</f>
        <v/>
      </c>
      <c r="Z1032" s="208">
        <f>IF($H1032="步将",'[3]配置系数（将领）'!Y1032,IF($H1032="骑将",'[4]配置系数（将领）'!Y1032,IF($H1032="弓将",'[5]配置系数（将领）'!Y1032,"")))</f>
        <v>0</v>
      </c>
      <c r="AA1032" s="208">
        <f>IF($H1032="步将",'[3]配置系数（将领）'!Z1032,IF($H1032="骑将",'[4]配置系数（将领）'!Z1032,IF($H1032="弓将",'[5]配置系数（将领）'!Z1032,"")))</f>
        <v>0</v>
      </c>
      <c r="AB1032" s="208" t="str">
        <f ca="1">IF($H1032="步将",'[3]配置系数（将领）'!AA1032,IF($H1032="骑将",'[4]配置系数（将领）'!AA1032,IF($H1032="弓将",'[5]配置系数（将领）'!AA1032,"")))</f>
        <v/>
      </c>
      <c r="AC1032" s="206">
        <f t="shared" ca="1" si="63"/>
        <v>1</v>
      </c>
    </row>
    <row r="1033" spans="3:29" x14ac:dyDescent="0.15">
      <c r="C1033" s="107">
        <v>1025</v>
      </c>
      <c r="D1033" s="69">
        <f>IFERROR(MATCH(C1033,索引!J:J,0),D1032)</f>
        <v>93</v>
      </c>
      <c r="E1033" s="69">
        <f t="shared" ref="E1033:E1096" si="64">MIN(IF(G1033=G1032,E1032+1,1),15)</f>
        <v>6</v>
      </c>
      <c r="F1033" s="69">
        <f>INDEX(索引!$F:$F,D1033,1)</f>
        <v>10086</v>
      </c>
      <c r="G1033" s="69" t="str">
        <f>INDEX(索引!$E:$E,D1033,1)</f>
        <v>蔡文姬</v>
      </c>
      <c r="H1033" s="69" t="str">
        <f>INDEX(索引!$G:$G,D1033,1)</f>
        <v>弓将</v>
      </c>
      <c r="J1033" s="208" t="str">
        <f ca="1">IF($H1033="步将",'[3]配置系数（将领）'!I1033,IF($H1033="骑将",'[4]配置系数（将领）'!I1033,IF($H1033="弓将",'[5]配置系数（将领）'!I1033,"")))</f>
        <v/>
      </c>
      <c r="K1033" s="208" t="str">
        <f ca="1">IF($H1033="步将",'[3]配置系数（将领）'!J1033,IF($H1033="骑将",'[4]配置系数（将领）'!J1033,IF($H1033="弓将",'[5]配置系数（将领）'!J1033,"")))</f>
        <v/>
      </c>
      <c r="L1033" s="208">
        <f>IF($H1033="步将",'[3]配置系数（将领）'!K1033,IF($H1033="骑将",'[4]配置系数（将领）'!K1033,IF($H1033="弓将",'[5]配置系数（将领）'!K1033,"")))</f>
        <v>0</v>
      </c>
      <c r="M1033" s="208">
        <f>IF($H1033="步将",'[3]配置系数（将领）'!L1033,IF($H1033="骑将",'[4]配置系数（将领）'!L1033,IF($H1033="弓将",'[5]配置系数（将领）'!L1033,"")))</f>
        <v>0</v>
      </c>
      <c r="N1033" s="208" t="str">
        <f ca="1">IF($H1033="步将",'[3]配置系数（将领）'!M1033,IF($H1033="骑将",'[4]配置系数（将领）'!M1033,IF($H1033="弓将",'[5]配置系数（将领）'!M1033,"")))</f>
        <v/>
      </c>
      <c r="O1033" s="206">
        <f t="shared" ref="O1033:O1096" ca="1" si="65">IFERROR(IF(RIGHT(J1033,1)="4",IF(MID(K1033,FIND("{3}",K1033)+3,1)="%",100,1),IF(RIGHT(J1033,1)="3",IF(MID(K1033,FIND("{2}",K1033)+3,1)="%",100,1),IF(RIGHT(J1033,1)="2",IF(MID(K1033,FIND("{1}",K1033)+3,1)="%",100,1),IF(MID(K1033,FIND("{0}",K1033)+3,1)="%",100,1)))),1)*IFERROR(IF(LEFT(N1033,FIND("+",N1033)-1)+0&lt;0,-1,1),1)</f>
        <v>1</v>
      </c>
      <c r="Q1033" s="208" t="str">
        <f ca="1">IF($H1033="步将",'[3]配置系数（将领）'!P1033,IF($H1033="骑将",'[4]配置系数（将领）'!P1033,IF($H1033="弓将",'[5]配置系数（将领）'!P1033,"")))</f>
        <v/>
      </c>
      <c r="R1033" s="208" t="str">
        <f ca="1">IF($H1033="步将",'[3]配置系数（将领）'!Q1033,IF($H1033="骑将",'[4]配置系数（将领）'!Q1033,IF($H1033="弓将",'[5]配置系数（将领）'!Q1033,"")))</f>
        <v/>
      </c>
      <c r="S1033" s="208">
        <f>IF($H1033="步将",'[3]配置系数（将领）'!R1033,IF($H1033="骑将",'[4]配置系数（将领）'!R1033,IF($H1033="弓将",'[5]配置系数（将领）'!R1033,"")))</f>
        <v>0</v>
      </c>
      <c r="T1033" s="208">
        <f>IF($H1033="步将",'[3]配置系数（将领）'!S1033,IF($H1033="骑将",'[4]配置系数（将领）'!S1033,IF($H1033="弓将",'[5]配置系数（将领）'!S1033,"")))</f>
        <v>0</v>
      </c>
      <c r="U1033" s="208" t="str">
        <f ca="1">IF($H1033="步将",'[3]配置系数（将领）'!T1033,IF($H1033="骑将",'[4]配置系数（将领）'!T1033,IF($H1033="弓将",'[5]配置系数（将领）'!T1033,"")))</f>
        <v/>
      </c>
      <c r="V1033" s="206">
        <f t="shared" ref="V1033:V1096" ca="1" si="66">IFERROR(IF(RIGHT(Q1033,1)="4",IF(MID(R1033,FIND("{3}",R1033)+3,1)="%",100,1),IF(RIGHT(Q1033,1)="3",IF(MID(R1033,FIND("{2}",R1033)+3,1)="%",100,1),IF(RIGHT(Q1033,1)="2",IF(MID(R1033,FIND("{1}",R1033)+3,1)="%",100,1),IF(MID(R1033,FIND("{0}",R1033)+3,1)="%",100,1)))),1)*IFERROR(IF(LEFT(U1033,FIND("+",U1033)-1)+0&lt;0,-1,1),1)</f>
        <v>1</v>
      </c>
      <c r="X1033" s="208" t="str">
        <f ca="1">IF($H1033="步将",'[3]配置系数（将领）'!W1033,IF($H1033="骑将",'[4]配置系数（将领）'!W1033,IF($H1033="弓将",'[5]配置系数（将领）'!W1033,"")))</f>
        <v/>
      </c>
      <c r="Y1033" s="208" t="str">
        <f ca="1">IF($H1033="步将",'[3]配置系数（将领）'!X1033,IF($H1033="骑将",'[4]配置系数（将领）'!X1033,IF($H1033="弓将",'[5]配置系数（将领）'!X1033,"")))</f>
        <v/>
      </c>
      <c r="Z1033" s="208">
        <f>IF($H1033="步将",'[3]配置系数（将领）'!Y1033,IF($H1033="骑将",'[4]配置系数（将领）'!Y1033,IF($H1033="弓将",'[5]配置系数（将领）'!Y1033,"")))</f>
        <v>0</v>
      </c>
      <c r="AA1033" s="208">
        <f>IF($H1033="步将",'[3]配置系数（将领）'!Z1033,IF($H1033="骑将",'[4]配置系数（将领）'!Z1033,IF($H1033="弓将",'[5]配置系数（将领）'!Z1033,"")))</f>
        <v>0</v>
      </c>
      <c r="AB1033" s="208" t="str">
        <f ca="1">IF($H1033="步将",'[3]配置系数（将领）'!AA1033,IF($H1033="骑将",'[4]配置系数（将领）'!AA1033,IF($H1033="弓将",'[5]配置系数（将领）'!AA1033,"")))</f>
        <v/>
      </c>
      <c r="AC1033" s="206">
        <f t="shared" ref="AC1033:AC1096" ca="1" si="67">IFERROR(IF(RIGHT(X1033,1)="4",IF(MID(Y1033,FIND("{3}",Y1033)+3,1)="%",100,1),IF(RIGHT(X1033,1)="3",IF(MID(Y1033,FIND("{2}",Y1033)+3,1)="%",100,1),IF(RIGHT(X1033,1)="2",IF(MID(Y1033,FIND("{1}",Y1033)+3,1)="%",100,1),IF(MID(Y1033,FIND("{0}",Y1033)+3,1)="%",100,1)))),1)*IFERROR(IF(LEFT(AB1033,FIND("+",AB1033)-1)+0&lt;0,-1,1),1)</f>
        <v>1</v>
      </c>
    </row>
    <row r="1034" spans="3:29" x14ac:dyDescent="0.15">
      <c r="C1034" s="107">
        <v>1026</v>
      </c>
      <c r="D1034" s="69">
        <f>IFERROR(MATCH(C1034,索引!J:J,0),D1033)</f>
        <v>93</v>
      </c>
      <c r="E1034" s="69">
        <f t="shared" si="64"/>
        <v>7</v>
      </c>
      <c r="F1034" s="69">
        <f>INDEX(索引!$F:$F,D1034,1)</f>
        <v>10086</v>
      </c>
      <c r="G1034" s="69" t="str">
        <f>INDEX(索引!$E:$E,D1034,1)</f>
        <v>蔡文姬</v>
      </c>
      <c r="H1034" s="69" t="str">
        <f>INDEX(索引!$G:$G,D1034,1)</f>
        <v>弓将</v>
      </c>
      <c r="J1034" s="208" t="str">
        <f ca="1">IF($H1034="步将",'[3]配置系数（将领）'!I1034,IF($H1034="骑将",'[4]配置系数（将领）'!I1034,IF($H1034="弓将",'[5]配置系数（将领）'!I1034,"")))</f>
        <v/>
      </c>
      <c r="K1034" s="208" t="str">
        <f ca="1">IF($H1034="步将",'[3]配置系数（将领）'!J1034,IF($H1034="骑将",'[4]配置系数（将领）'!J1034,IF($H1034="弓将",'[5]配置系数（将领）'!J1034,"")))</f>
        <v/>
      </c>
      <c r="L1034" s="208">
        <f>IF($H1034="步将",'[3]配置系数（将领）'!K1034,IF($H1034="骑将",'[4]配置系数（将领）'!K1034,IF($H1034="弓将",'[5]配置系数（将领）'!K1034,"")))</f>
        <v>0</v>
      </c>
      <c r="M1034" s="208">
        <f>IF($H1034="步将",'[3]配置系数（将领）'!L1034,IF($H1034="骑将",'[4]配置系数（将领）'!L1034,IF($H1034="弓将",'[5]配置系数（将领）'!L1034,"")))</f>
        <v>0</v>
      </c>
      <c r="N1034" s="208" t="str">
        <f ca="1">IF($H1034="步将",'[3]配置系数（将领）'!M1034,IF($H1034="骑将",'[4]配置系数（将领）'!M1034,IF($H1034="弓将",'[5]配置系数（将领）'!M1034,"")))</f>
        <v/>
      </c>
      <c r="O1034" s="206">
        <f t="shared" ca="1" si="65"/>
        <v>1</v>
      </c>
      <c r="Q1034" s="208" t="str">
        <f ca="1">IF($H1034="步将",'[3]配置系数（将领）'!P1034,IF($H1034="骑将",'[4]配置系数（将领）'!P1034,IF($H1034="弓将",'[5]配置系数（将领）'!P1034,"")))</f>
        <v/>
      </c>
      <c r="R1034" s="208" t="str">
        <f ca="1">IF($H1034="步将",'[3]配置系数（将领）'!Q1034,IF($H1034="骑将",'[4]配置系数（将领）'!Q1034,IF($H1034="弓将",'[5]配置系数（将领）'!Q1034,"")))</f>
        <v/>
      </c>
      <c r="S1034" s="208">
        <f>IF($H1034="步将",'[3]配置系数（将领）'!R1034,IF($H1034="骑将",'[4]配置系数（将领）'!R1034,IF($H1034="弓将",'[5]配置系数（将领）'!R1034,"")))</f>
        <v>0</v>
      </c>
      <c r="T1034" s="208">
        <f>IF($H1034="步将",'[3]配置系数（将领）'!S1034,IF($H1034="骑将",'[4]配置系数（将领）'!S1034,IF($H1034="弓将",'[5]配置系数（将领）'!S1034,"")))</f>
        <v>0</v>
      </c>
      <c r="U1034" s="208" t="str">
        <f ca="1">IF($H1034="步将",'[3]配置系数（将领）'!T1034,IF($H1034="骑将",'[4]配置系数（将领）'!T1034,IF($H1034="弓将",'[5]配置系数（将领）'!T1034,"")))</f>
        <v/>
      </c>
      <c r="V1034" s="206">
        <f t="shared" ca="1" si="66"/>
        <v>1</v>
      </c>
      <c r="X1034" s="208" t="str">
        <f ca="1">IF($H1034="步将",'[3]配置系数（将领）'!W1034,IF($H1034="骑将",'[4]配置系数（将领）'!W1034,IF($H1034="弓将",'[5]配置系数（将领）'!W1034,"")))</f>
        <v/>
      </c>
      <c r="Y1034" s="208" t="str">
        <f ca="1">IF($H1034="步将",'[3]配置系数（将领）'!X1034,IF($H1034="骑将",'[4]配置系数（将领）'!X1034,IF($H1034="弓将",'[5]配置系数（将领）'!X1034,"")))</f>
        <v/>
      </c>
      <c r="Z1034" s="208">
        <f>IF($H1034="步将",'[3]配置系数（将领）'!Y1034,IF($H1034="骑将",'[4]配置系数（将领）'!Y1034,IF($H1034="弓将",'[5]配置系数（将领）'!Y1034,"")))</f>
        <v>0</v>
      </c>
      <c r="AA1034" s="208">
        <f>IF($H1034="步将",'[3]配置系数（将领）'!Z1034,IF($H1034="骑将",'[4]配置系数（将领）'!Z1034,IF($H1034="弓将",'[5]配置系数（将领）'!Z1034,"")))</f>
        <v>0</v>
      </c>
      <c r="AB1034" s="208" t="str">
        <f ca="1">IF($H1034="步将",'[3]配置系数（将领）'!AA1034,IF($H1034="骑将",'[4]配置系数（将领）'!AA1034,IF($H1034="弓将",'[5]配置系数（将领）'!AA1034,"")))</f>
        <v/>
      </c>
      <c r="AC1034" s="206">
        <f t="shared" ca="1" si="67"/>
        <v>1</v>
      </c>
    </row>
    <row r="1035" spans="3:29" x14ac:dyDescent="0.15">
      <c r="C1035" s="107">
        <v>1027</v>
      </c>
      <c r="D1035" s="69">
        <f>IFERROR(MATCH(C1035,索引!J:J,0),D1034)</f>
        <v>93</v>
      </c>
      <c r="E1035" s="69">
        <f t="shared" si="64"/>
        <v>8</v>
      </c>
      <c r="F1035" s="69">
        <f>INDEX(索引!$F:$F,D1035,1)</f>
        <v>10086</v>
      </c>
      <c r="G1035" s="69" t="str">
        <f>INDEX(索引!$E:$E,D1035,1)</f>
        <v>蔡文姬</v>
      </c>
      <c r="H1035" s="69" t="str">
        <f>INDEX(索引!$G:$G,D1035,1)</f>
        <v>弓将</v>
      </c>
      <c r="J1035" s="208" t="str">
        <f ca="1">IF($H1035="步将",'[3]配置系数（将领）'!I1035,IF($H1035="骑将",'[4]配置系数（将领）'!I1035,IF($H1035="弓将",'[5]配置系数（将领）'!I1035,"")))</f>
        <v/>
      </c>
      <c r="K1035" s="208" t="str">
        <f ca="1">IF($H1035="步将",'[3]配置系数（将领）'!J1035,IF($H1035="骑将",'[4]配置系数（将领）'!J1035,IF($H1035="弓将",'[5]配置系数（将领）'!J1035,"")))</f>
        <v/>
      </c>
      <c r="L1035" s="208">
        <f>IF($H1035="步将",'[3]配置系数（将领）'!K1035,IF($H1035="骑将",'[4]配置系数（将领）'!K1035,IF($H1035="弓将",'[5]配置系数（将领）'!K1035,"")))</f>
        <v>0</v>
      </c>
      <c r="M1035" s="208">
        <f>IF($H1035="步将",'[3]配置系数（将领）'!L1035,IF($H1035="骑将",'[4]配置系数（将领）'!L1035,IF($H1035="弓将",'[5]配置系数（将领）'!L1035,"")))</f>
        <v>0</v>
      </c>
      <c r="N1035" s="208" t="str">
        <f ca="1">IF($H1035="步将",'[3]配置系数（将领）'!M1035,IF($H1035="骑将",'[4]配置系数（将领）'!M1035,IF($H1035="弓将",'[5]配置系数（将领）'!M1035,"")))</f>
        <v/>
      </c>
      <c r="O1035" s="206">
        <f t="shared" ca="1" si="65"/>
        <v>1</v>
      </c>
      <c r="Q1035" s="208" t="str">
        <f ca="1">IF($H1035="步将",'[3]配置系数（将领）'!P1035,IF($H1035="骑将",'[4]配置系数（将领）'!P1035,IF($H1035="弓将",'[5]配置系数（将领）'!P1035,"")))</f>
        <v/>
      </c>
      <c r="R1035" s="208" t="str">
        <f ca="1">IF($H1035="步将",'[3]配置系数（将领）'!Q1035,IF($H1035="骑将",'[4]配置系数（将领）'!Q1035,IF($H1035="弓将",'[5]配置系数（将领）'!Q1035,"")))</f>
        <v/>
      </c>
      <c r="S1035" s="208">
        <f>IF($H1035="步将",'[3]配置系数（将领）'!R1035,IF($H1035="骑将",'[4]配置系数（将领）'!R1035,IF($H1035="弓将",'[5]配置系数（将领）'!R1035,"")))</f>
        <v>0</v>
      </c>
      <c r="T1035" s="208">
        <f>IF($H1035="步将",'[3]配置系数（将领）'!S1035,IF($H1035="骑将",'[4]配置系数（将领）'!S1035,IF($H1035="弓将",'[5]配置系数（将领）'!S1035,"")))</f>
        <v>0</v>
      </c>
      <c r="U1035" s="208" t="str">
        <f ca="1">IF($H1035="步将",'[3]配置系数（将领）'!T1035,IF($H1035="骑将",'[4]配置系数（将领）'!T1035,IF($H1035="弓将",'[5]配置系数（将领）'!T1035,"")))</f>
        <v/>
      </c>
      <c r="V1035" s="206">
        <f t="shared" ca="1" si="66"/>
        <v>1</v>
      </c>
      <c r="X1035" s="208" t="str">
        <f ca="1">IF($H1035="步将",'[3]配置系数（将领）'!W1035,IF($H1035="骑将",'[4]配置系数（将领）'!W1035,IF($H1035="弓将",'[5]配置系数（将领）'!W1035,"")))</f>
        <v/>
      </c>
      <c r="Y1035" s="208" t="str">
        <f ca="1">IF($H1035="步将",'[3]配置系数（将领）'!X1035,IF($H1035="骑将",'[4]配置系数（将领）'!X1035,IF($H1035="弓将",'[5]配置系数（将领）'!X1035,"")))</f>
        <v/>
      </c>
      <c r="Z1035" s="208">
        <f>IF($H1035="步将",'[3]配置系数（将领）'!Y1035,IF($H1035="骑将",'[4]配置系数（将领）'!Y1035,IF($H1035="弓将",'[5]配置系数（将领）'!Y1035,"")))</f>
        <v>0</v>
      </c>
      <c r="AA1035" s="208">
        <f>IF($H1035="步将",'[3]配置系数（将领）'!Z1035,IF($H1035="骑将",'[4]配置系数（将领）'!Z1035,IF($H1035="弓将",'[5]配置系数（将领）'!Z1035,"")))</f>
        <v>0</v>
      </c>
      <c r="AB1035" s="208" t="str">
        <f ca="1">IF($H1035="步将",'[3]配置系数（将领）'!AA1035,IF($H1035="骑将",'[4]配置系数（将领）'!AA1035,IF($H1035="弓将",'[5]配置系数（将领）'!AA1035,"")))</f>
        <v/>
      </c>
      <c r="AC1035" s="206">
        <f t="shared" ca="1" si="67"/>
        <v>1</v>
      </c>
    </row>
    <row r="1036" spans="3:29" x14ac:dyDescent="0.15">
      <c r="C1036" s="107">
        <v>1028</v>
      </c>
      <c r="D1036" s="69">
        <f>IFERROR(MATCH(C1036,索引!J:J,0),D1035)</f>
        <v>93</v>
      </c>
      <c r="E1036" s="69">
        <f t="shared" si="64"/>
        <v>9</v>
      </c>
      <c r="F1036" s="69">
        <f>INDEX(索引!$F:$F,D1036,1)</f>
        <v>10086</v>
      </c>
      <c r="G1036" s="69" t="str">
        <f>INDEX(索引!$E:$E,D1036,1)</f>
        <v>蔡文姬</v>
      </c>
      <c r="H1036" s="69" t="str">
        <f>INDEX(索引!$G:$G,D1036,1)</f>
        <v>弓将</v>
      </c>
      <c r="J1036" s="208" t="str">
        <f ca="1">IF($H1036="步将",'[3]配置系数（将领）'!I1036,IF($H1036="骑将",'[4]配置系数（将领）'!I1036,IF($H1036="弓将",'[5]配置系数（将领）'!I1036,"")))</f>
        <v/>
      </c>
      <c r="K1036" s="208" t="str">
        <f ca="1">IF($H1036="步将",'[3]配置系数（将领）'!J1036,IF($H1036="骑将",'[4]配置系数（将领）'!J1036,IF($H1036="弓将",'[5]配置系数（将领）'!J1036,"")))</f>
        <v/>
      </c>
      <c r="L1036" s="208">
        <f>IF($H1036="步将",'[3]配置系数（将领）'!K1036,IF($H1036="骑将",'[4]配置系数（将领）'!K1036,IF($H1036="弓将",'[5]配置系数（将领）'!K1036,"")))</f>
        <v>0</v>
      </c>
      <c r="M1036" s="208">
        <f>IF($H1036="步将",'[3]配置系数（将领）'!L1036,IF($H1036="骑将",'[4]配置系数（将领）'!L1036,IF($H1036="弓将",'[5]配置系数（将领）'!L1036,"")))</f>
        <v>0</v>
      </c>
      <c r="N1036" s="208" t="str">
        <f ca="1">IF($H1036="步将",'[3]配置系数（将领）'!M1036,IF($H1036="骑将",'[4]配置系数（将领）'!M1036,IF($H1036="弓将",'[5]配置系数（将领）'!M1036,"")))</f>
        <v/>
      </c>
      <c r="O1036" s="206">
        <f t="shared" ca="1" si="65"/>
        <v>1</v>
      </c>
      <c r="Q1036" s="208" t="str">
        <f ca="1">IF($H1036="步将",'[3]配置系数（将领）'!P1036,IF($H1036="骑将",'[4]配置系数（将领）'!P1036,IF($H1036="弓将",'[5]配置系数（将领）'!P1036,"")))</f>
        <v/>
      </c>
      <c r="R1036" s="208" t="str">
        <f ca="1">IF($H1036="步将",'[3]配置系数（将领）'!Q1036,IF($H1036="骑将",'[4]配置系数（将领）'!Q1036,IF($H1036="弓将",'[5]配置系数（将领）'!Q1036,"")))</f>
        <v/>
      </c>
      <c r="S1036" s="208">
        <f>IF($H1036="步将",'[3]配置系数（将领）'!R1036,IF($H1036="骑将",'[4]配置系数（将领）'!R1036,IF($H1036="弓将",'[5]配置系数（将领）'!R1036,"")))</f>
        <v>0</v>
      </c>
      <c r="T1036" s="208">
        <f>IF($H1036="步将",'[3]配置系数（将领）'!S1036,IF($H1036="骑将",'[4]配置系数（将领）'!S1036,IF($H1036="弓将",'[5]配置系数（将领）'!S1036,"")))</f>
        <v>0</v>
      </c>
      <c r="U1036" s="208" t="str">
        <f ca="1">IF($H1036="步将",'[3]配置系数（将领）'!T1036,IF($H1036="骑将",'[4]配置系数（将领）'!T1036,IF($H1036="弓将",'[5]配置系数（将领）'!T1036,"")))</f>
        <v/>
      </c>
      <c r="V1036" s="206">
        <f t="shared" ca="1" si="66"/>
        <v>1</v>
      </c>
      <c r="X1036" s="208" t="str">
        <f ca="1">IF($H1036="步将",'[3]配置系数（将领）'!W1036,IF($H1036="骑将",'[4]配置系数（将领）'!W1036,IF($H1036="弓将",'[5]配置系数（将领）'!W1036,"")))</f>
        <v/>
      </c>
      <c r="Y1036" s="208" t="str">
        <f ca="1">IF($H1036="步将",'[3]配置系数（将领）'!X1036,IF($H1036="骑将",'[4]配置系数（将领）'!X1036,IF($H1036="弓将",'[5]配置系数（将领）'!X1036,"")))</f>
        <v/>
      </c>
      <c r="Z1036" s="208">
        <f>IF($H1036="步将",'[3]配置系数（将领）'!Y1036,IF($H1036="骑将",'[4]配置系数（将领）'!Y1036,IF($H1036="弓将",'[5]配置系数（将领）'!Y1036,"")))</f>
        <v>0</v>
      </c>
      <c r="AA1036" s="208">
        <f>IF($H1036="步将",'[3]配置系数（将领）'!Z1036,IF($H1036="骑将",'[4]配置系数（将领）'!Z1036,IF($H1036="弓将",'[5]配置系数（将领）'!Z1036,"")))</f>
        <v>0</v>
      </c>
      <c r="AB1036" s="208" t="str">
        <f ca="1">IF($H1036="步将",'[3]配置系数（将领）'!AA1036,IF($H1036="骑将",'[4]配置系数（将领）'!AA1036,IF($H1036="弓将",'[5]配置系数（将领）'!AA1036,"")))</f>
        <v/>
      </c>
      <c r="AC1036" s="206">
        <f t="shared" ca="1" si="67"/>
        <v>1</v>
      </c>
    </row>
    <row r="1037" spans="3:29" x14ac:dyDescent="0.15">
      <c r="C1037" s="107">
        <v>1029</v>
      </c>
      <c r="D1037" s="69">
        <f>IFERROR(MATCH(C1037,索引!J:J,0),D1036)</f>
        <v>93</v>
      </c>
      <c r="E1037" s="69">
        <f t="shared" si="64"/>
        <v>10</v>
      </c>
      <c r="F1037" s="69">
        <f>INDEX(索引!$F:$F,D1037,1)</f>
        <v>10086</v>
      </c>
      <c r="G1037" s="69" t="str">
        <f>INDEX(索引!$E:$E,D1037,1)</f>
        <v>蔡文姬</v>
      </c>
      <c r="H1037" s="69" t="str">
        <f>INDEX(索引!$G:$G,D1037,1)</f>
        <v>弓将</v>
      </c>
      <c r="J1037" s="208" t="str">
        <f ca="1">IF($H1037="步将",'[3]配置系数（将领）'!I1037,IF($H1037="骑将",'[4]配置系数（将领）'!I1037,IF($H1037="弓将",'[5]配置系数（将领）'!I1037,"")))</f>
        <v/>
      </c>
      <c r="K1037" s="208" t="str">
        <f ca="1">IF($H1037="步将",'[3]配置系数（将领）'!J1037,IF($H1037="骑将",'[4]配置系数（将领）'!J1037,IF($H1037="弓将",'[5]配置系数（将领）'!J1037,"")))</f>
        <v/>
      </c>
      <c r="L1037" s="208">
        <f>IF($H1037="步将",'[3]配置系数（将领）'!K1037,IF($H1037="骑将",'[4]配置系数（将领）'!K1037,IF($H1037="弓将",'[5]配置系数（将领）'!K1037,"")))</f>
        <v>0</v>
      </c>
      <c r="M1037" s="208">
        <f>IF($H1037="步将",'[3]配置系数（将领）'!L1037,IF($H1037="骑将",'[4]配置系数（将领）'!L1037,IF($H1037="弓将",'[5]配置系数（将领）'!L1037,"")))</f>
        <v>0</v>
      </c>
      <c r="N1037" s="208" t="str">
        <f ca="1">IF($H1037="步将",'[3]配置系数（将领）'!M1037,IF($H1037="骑将",'[4]配置系数（将领）'!M1037,IF($H1037="弓将",'[5]配置系数（将领）'!M1037,"")))</f>
        <v/>
      </c>
      <c r="O1037" s="206">
        <f t="shared" ca="1" si="65"/>
        <v>1</v>
      </c>
      <c r="Q1037" s="208" t="str">
        <f ca="1">IF($H1037="步将",'[3]配置系数（将领）'!P1037,IF($H1037="骑将",'[4]配置系数（将领）'!P1037,IF($H1037="弓将",'[5]配置系数（将领）'!P1037,"")))</f>
        <v/>
      </c>
      <c r="R1037" s="208" t="str">
        <f ca="1">IF($H1037="步将",'[3]配置系数（将领）'!Q1037,IF($H1037="骑将",'[4]配置系数（将领）'!Q1037,IF($H1037="弓将",'[5]配置系数（将领）'!Q1037,"")))</f>
        <v/>
      </c>
      <c r="S1037" s="208">
        <f>IF($H1037="步将",'[3]配置系数（将领）'!R1037,IF($H1037="骑将",'[4]配置系数（将领）'!R1037,IF($H1037="弓将",'[5]配置系数（将领）'!R1037,"")))</f>
        <v>0</v>
      </c>
      <c r="T1037" s="208">
        <f>IF($H1037="步将",'[3]配置系数（将领）'!S1037,IF($H1037="骑将",'[4]配置系数（将领）'!S1037,IF($H1037="弓将",'[5]配置系数（将领）'!S1037,"")))</f>
        <v>0</v>
      </c>
      <c r="U1037" s="208" t="str">
        <f ca="1">IF($H1037="步将",'[3]配置系数（将领）'!T1037,IF($H1037="骑将",'[4]配置系数（将领）'!T1037,IF($H1037="弓将",'[5]配置系数（将领）'!T1037,"")))</f>
        <v/>
      </c>
      <c r="V1037" s="206">
        <f t="shared" ca="1" si="66"/>
        <v>1</v>
      </c>
      <c r="X1037" s="208" t="str">
        <f ca="1">IF($H1037="步将",'[3]配置系数（将领）'!W1037,IF($H1037="骑将",'[4]配置系数（将领）'!W1037,IF($H1037="弓将",'[5]配置系数（将领）'!W1037,"")))</f>
        <v/>
      </c>
      <c r="Y1037" s="208" t="str">
        <f ca="1">IF($H1037="步将",'[3]配置系数（将领）'!X1037,IF($H1037="骑将",'[4]配置系数（将领）'!X1037,IF($H1037="弓将",'[5]配置系数（将领）'!X1037,"")))</f>
        <v/>
      </c>
      <c r="Z1037" s="208">
        <f>IF($H1037="步将",'[3]配置系数（将领）'!Y1037,IF($H1037="骑将",'[4]配置系数（将领）'!Y1037,IF($H1037="弓将",'[5]配置系数（将领）'!Y1037,"")))</f>
        <v>0</v>
      </c>
      <c r="AA1037" s="208">
        <f>IF($H1037="步将",'[3]配置系数（将领）'!Z1037,IF($H1037="骑将",'[4]配置系数（将领）'!Z1037,IF($H1037="弓将",'[5]配置系数（将领）'!Z1037,"")))</f>
        <v>0</v>
      </c>
      <c r="AB1037" s="208" t="str">
        <f ca="1">IF($H1037="步将",'[3]配置系数（将领）'!AA1037,IF($H1037="骑将",'[4]配置系数（将领）'!AA1037,IF($H1037="弓将",'[5]配置系数（将领）'!AA1037,"")))</f>
        <v/>
      </c>
      <c r="AC1037" s="206">
        <f t="shared" ca="1" si="67"/>
        <v>1</v>
      </c>
    </row>
    <row r="1038" spans="3:29" x14ac:dyDescent="0.15">
      <c r="C1038" s="107">
        <v>1030</v>
      </c>
      <c r="D1038" s="69">
        <f>IFERROR(MATCH(C1038,索引!J:J,0),D1037)</f>
        <v>93</v>
      </c>
      <c r="E1038" s="69">
        <f t="shared" si="64"/>
        <v>11</v>
      </c>
      <c r="F1038" s="69">
        <f>INDEX(索引!$F:$F,D1038,1)</f>
        <v>10086</v>
      </c>
      <c r="G1038" s="69" t="str">
        <f>INDEX(索引!$E:$E,D1038,1)</f>
        <v>蔡文姬</v>
      </c>
      <c r="H1038" s="69" t="str">
        <f>INDEX(索引!$G:$G,D1038,1)</f>
        <v>弓将</v>
      </c>
      <c r="J1038" s="208" t="str">
        <f ca="1">IF($H1038="步将",'[3]配置系数（将领）'!I1038,IF($H1038="骑将",'[4]配置系数（将领）'!I1038,IF($H1038="弓将",'[5]配置系数（将领）'!I1038,"")))</f>
        <v/>
      </c>
      <c r="K1038" s="208" t="str">
        <f ca="1">IF($H1038="步将",'[3]配置系数（将领）'!J1038,IF($H1038="骑将",'[4]配置系数（将领）'!J1038,IF($H1038="弓将",'[5]配置系数（将领）'!J1038,"")))</f>
        <v/>
      </c>
      <c r="L1038" s="208">
        <f>IF($H1038="步将",'[3]配置系数（将领）'!K1038,IF($H1038="骑将",'[4]配置系数（将领）'!K1038,IF($H1038="弓将",'[5]配置系数（将领）'!K1038,"")))</f>
        <v>0</v>
      </c>
      <c r="M1038" s="208">
        <f>IF($H1038="步将",'[3]配置系数（将领）'!L1038,IF($H1038="骑将",'[4]配置系数（将领）'!L1038,IF($H1038="弓将",'[5]配置系数（将领）'!L1038,"")))</f>
        <v>0</v>
      </c>
      <c r="N1038" s="208" t="str">
        <f ca="1">IF($H1038="步将",'[3]配置系数（将领）'!M1038,IF($H1038="骑将",'[4]配置系数（将领）'!M1038,IF($H1038="弓将",'[5]配置系数（将领）'!M1038,"")))</f>
        <v/>
      </c>
      <c r="O1038" s="206">
        <f t="shared" ca="1" si="65"/>
        <v>1</v>
      </c>
      <c r="Q1038" s="208" t="str">
        <f ca="1">IF($H1038="步将",'[3]配置系数（将领）'!P1038,IF($H1038="骑将",'[4]配置系数（将领）'!P1038,IF($H1038="弓将",'[5]配置系数（将领）'!P1038,"")))</f>
        <v/>
      </c>
      <c r="R1038" s="208" t="str">
        <f ca="1">IF($H1038="步将",'[3]配置系数（将领）'!Q1038,IF($H1038="骑将",'[4]配置系数（将领）'!Q1038,IF($H1038="弓将",'[5]配置系数（将领）'!Q1038,"")))</f>
        <v/>
      </c>
      <c r="S1038" s="208">
        <f>IF($H1038="步将",'[3]配置系数（将领）'!R1038,IF($H1038="骑将",'[4]配置系数（将领）'!R1038,IF($H1038="弓将",'[5]配置系数（将领）'!R1038,"")))</f>
        <v>0</v>
      </c>
      <c r="T1038" s="208">
        <f>IF($H1038="步将",'[3]配置系数（将领）'!S1038,IF($H1038="骑将",'[4]配置系数（将领）'!S1038,IF($H1038="弓将",'[5]配置系数（将领）'!S1038,"")))</f>
        <v>0</v>
      </c>
      <c r="U1038" s="208" t="str">
        <f ca="1">IF($H1038="步将",'[3]配置系数（将领）'!T1038,IF($H1038="骑将",'[4]配置系数（将领）'!T1038,IF($H1038="弓将",'[5]配置系数（将领）'!T1038,"")))</f>
        <v/>
      </c>
      <c r="V1038" s="206">
        <f t="shared" ca="1" si="66"/>
        <v>1</v>
      </c>
      <c r="X1038" s="208" t="str">
        <f ca="1">IF($H1038="步将",'[3]配置系数（将领）'!W1038,IF($H1038="骑将",'[4]配置系数（将领）'!W1038,IF($H1038="弓将",'[5]配置系数（将领）'!W1038,"")))</f>
        <v/>
      </c>
      <c r="Y1038" s="208" t="str">
        <f ca="1">IF($H1038="步将",'[3]配置系数（将领）'!X1038,IF($H1038="骑将",'[4]配置系数（将领）'!X1038,IF($H1038="弓将",'[5]配置系数（将领）'!X1038,"")))</f>
        <v/>
      </c>
      <c r="Z1038" s="208">
        <f>IF($H1038="步将",'[3]配置系数（将领）'!Y1038,IF($H1038="骑将",'[4]配置系数（将领）'!Y1038,IF($H1038="弓将",'[5]配置系数（将领）'!Y1038,"")))</f>
        <v>0</v>
      </c>
      <c r="AA1038" s="208">
        <f>IF($H1038="步将",'[3]配置系数（将领）'!Z1038,IF($H1038="骑将",'[4]配置系数（将领）'!Z1038,IF($H1038="弓将",'[5]配置系数（将领）'!Z1038,"")))</f>
        <v>0</v>
      </c>
      <c r="AB1038" s="208" t="str">
        <f ca="1">IF($H1038="步将",'[3]配置系数（将领）'!AA1038,IF($H1038="骑将",'[4]配置系数（将领）'!AA1038,IF($H1038="弓将",'[5]配置系数（将领）'!AA1038,"")))</f>
        <v/>
      </c>
      <c r="AC1038" s="206">
        <f t="shared" ca="1" si="67"/>
        <v>1</v>
      </c>
    </row>
    <row r="1039" spans="3:29" x14ac:dyDescent="0.15">
      <c r="C1039" s="107">
        <v>1031</v>
      </c>
      <c r="D1039" s="69">
        <f>IFERROR(MATCH(C1039,索引!J:J,0),D1038)</f>
        <v>93</v>
      </c>
      <c r="E1039" s="69">
        <f t="shared" si="64"/>
        <v>12</v>
      </c>
      <c r="F1039" s="69">
        <f>INDEX(索引!$F:$F,D1039,1)</f>
        <v>10086</v>
      </c>
      <c r="G1039" s="69" t="str">
        <f>INDEX(索引!$E:$E,D1039,1)</f>
        <v>蔡文姬</v>
      </c>
      <c r="H1039" s="69" t="str">
        <f>INDEX(索引!$G:$G,D1039,1)</f>
        <v>弓将</v>
      </c>
      <c r="J1039" s="208" t="str">
        <f ca="1">IF($H1039="步将",'[3]配置系数（将领）'!I1039,IF($H1039="骑将",'[4]配置系数（将领）'!I1039,IF($H1039="弓将",'[5]配置系数（将领）'!I1039,"")))</f>
        <v/>
      </c>
      <c r="K1039" s="208" t="str">
        <f ca="1">IF($H1039="步将",'[3]配置系数（将领）'!J1039,IF($H1039="骑将",'[4]配置系数（将领）'!J1039,IF($H1039="弓将",'[5]配置系数（将领）'!J1039,"")))</f>
        <v/>
      </c>
      <c r="L1039" s="208">
        <f>IF($H1039="步将",'[3]配置系数（将领）'!K1039,IF($H1039="骑将",'[4]配置系数（将领）'!K1039,IF($H1039="弓将",'[5]配置系数（将领）'!K1039,"")))</f>
        <v>0</v>
      </c>
      <c r="M1039" s="208">
        <f>IF($H1039="步将",'[3]配置系数（将领）'!L1039,IF($H1039="骑将",'[4]配置系数（将领）'!L1039,IF($H1039="弓将",'[5]配置系数（将领）'!L1039,"")))</f>
        <v>0</v>
      </c>
      <c r="N1039" s="208" t="str">
        <f ca="1">IF($H1039="步将",'[3]配置系数（将领）'!M1039,IF($H1039="骑将",'[4]配置系数（将领）'!M1039,IF($H1039="弓将",'[5]配置系数（将领）'!M1039,"")))</f>
        <v/>
      </c>
      <c r="O1039" s="206">
        <f t="shared" ca="1" si="65"/>
        <v>1</v>
      </c>
      <c r="Q1039" s="208" t="str">
        <f ca="1">IF($H1039="步将",'[3]配置系数（将领）'!P1039,IF($H1039="骑将",'[4]配置系数（将领）'!P1039,IF($H1039="弓将",'[5]配置系数（将领）'!P1039,"")))</f>
        <v/>
      </c>
      <c r="R1039" s="208" t="str">
        <f ca="1">IF($H1039="步将",'[3]配置系数（将领）'!Q1039,IF($H1039="骑将",'[4]配置系数（将领）'!Q1039,IF($H1039="弓将",'[5]配置系数（将领）'!Q1039,"")))</f>
        <v/>
      </c>
      <c r="S1039" s="208">
        <f>IF($H1039="步将",'[3]配置系数（将领）'!R1039,IF($H1039="骑将",'[4]配置系数（将领）'!R1039,IF($H1039="弓将",'[5]配置系数（将领）'!R1039,"")))</f>
        <v>0</v>
      </c>
      <c r="T1039" s="208">
        <f>IF($H1039="步将",'[3]配置系数（将领）'!S1039,IF($H1039="骑将",'[4]配置系数（将领）'!S1039,IF($H1039="弓将",'[5]配置系数（将领）'!S1039,"")))</f>
        <v>0</v>
      </c>
      <c r="U1039" s="208" t="str">
        <f ca="1">IF($H1039="步将",'[3]配置系数（将领）'!T1039,IF($H1039="骑将",'[4]配置系数（将领）'!T1039,IF($H1039="弓将",'[5]配置系数（将领）'!T1039,"")))</f>
        <v/>
      </c>
      <c r="V1039" s="206">
        <f t="shared" ca="1" si="66"/>
        <v>1</v>
      </c>
      <c r="X1039" s="208" t="str">
        <f ca="1">IF($H1039="步将",'[3]配置系数（将领）'!W1039,IF($H1039="骑将",'[4]配置系数（将领）'!W1039,IF($H1039="弓将",'[5]配置系数（将领）'!W1039,"")))</f>
        <v/>
      </c>
      <c r="Y1039" s="208" t="str">
        <f ca="1">IF($H1039="步将",'[3]配置系数（将领）'!X1039,IF($H1039="骑将",'[4]配置系数（将领）'!X1039,IF($H1039="弓将",'[5]配置系数（将领）'!X1039,"")))</f>
        <v/>
      </c>
      <c r="Z1039" s="208">
        <f>IF($H1039="步将",'[3]配置系数（将领）'!Y1039,IF($H1039="骑将",'[4]配置系数（将领）'!Y1039,IF($H1039="弓将",'[5]配置系数（将领）'!Y1039,"")))</f>
        <v>0</v>
      </c>
      <c r="AA1039" s="208">
        <f>IF($H1039="步将",'[3]配置系数（将领）'!Z1039,IF($H1039="骑将",'[4]配置系数（将领）'!Z1039,IF($H1039="弓将",'[5]配置系数（将领）'!Z1039,"")))</f>
        <v>0</v>
      </c>
      <c r="AB1039" s="208" t="str">
        <f ca="1">IF($H1039="步将",'[3]配置系数（将领）'!AA1039,IF($H1039="骑将",'[4]配置系数（将领）'!AA1039,IF($H1039="弓将",'[5]配置系数（将领）'!AA1039,"")))</f>
        <v/>
      </c>
      <c r="AC1039" s="206">
        <f t="shared" ca="1" si="67"/>
        <v>1</v>
      </c>
    </row>
    <row r="1040" spans="3:29" x14ac:dyDescent="0.15">
      <c r="C1040" s="107">
        <v>1032</v>
      </c>
      <c r="D1040" s="69">
        <f>IFERROR(MATCH(C1040,索引!J:J,0),D1039)</f>
        <v>93</v>
      </c>
      <c r="E1040" s="69">
        <f t="shared" si="64"/>
        <v>13</v>
      </c>
      <c r="F1040" s="69">
        <f>INDEX(索引!$F:$F,D1040,1)</f>
        <v>10086</v>
      </c>
      <c r="G1040" s="69" t="str">
        <f>INDEX(索引!$E:$E,D1040,1)</f>
        <v>蔡文姬</v>
      </c>
      <c r="H1040" s="69" t="str">
        <f>INDEX(索引!$G:$G,D1040,1)</f>
        <v>弓将</v>
      </c>
      <c r="J1040" s="208" t="str">
        <f ca="1">IF($H1040="步将",'[3]配置系数（将领）'!I1040,IF($H1040="骑将",'[4]配置系数（将领）'!I1040,IF($H1040="弓将",'[5]配置系数（将领）'!I1040,"")))</f>
        <v/>
      </c>
      <c r="K1040" s="208" t="str">
        <f ca="1">IF($H1040="步将",'[3]配置系数（将领）'!J1040,IF($H1040="骑将",'[4]配置系数（将领）'!J1040,IF($H1040="弓将",'[5]配置系数（将领）'!J1040,"")))</f>
        <v/>
      </c>
      <c r="L1040" s="208">
        <f>IF($H1040="步将",'[3]配置系数（将领）'!K1040,IF($H1040="骑将",'[4]配置系数（将领）'!K1040,IF($H1040="弓将",'[5]配置系数（将领）'!K1040,"")))</f>
        <v>0</v>
      </c>
      <c r="M1040" s="208">
        <f>IF($H1040="步将",'[3]配置系数（将领）'!L1040,IF($H1040="骑将",'[4]配置系数（将领）'!L1040,IF($H1040="弓将",'[5]配置系数（将领）'!L1040,"")))</f>
        <v>0</v>
      </c>
      <c r="N1040" s="208" t="str">
        <f ca="1">IF($H1040="步将",'[3]配置系数（将领）'!M1040,IF($H1040="骑将",'[4]配置系数（将领）'!M1040,IF($H1040="弓将",'[5]配置系数（将领）'!M1040,"")))</f>
        <v/>
      </c>
      <c r="O1040" s="206">
        <f t="shared" ca="1" si="65"/>
        <v>1</v>
      </c>
      <c r="Q1040" s="208" t="str">
        <f ca="1">IF($H1040="步将",'[3]配置系数（将领）'!P1040,IF($H1040="骑将",'[4]配置系数（将领）'!P1040,IF($H1040="弓将",'[5]配置系数（将领）'!P1040,"")))</f>
        <v/>
      </c>
      <c r="R1040" s="208" t="str">
        <f ca="1">IF($H1040="步将",'[3]配置系数（将领）'!Q1040,IF($H1040="骑将",'[4]配置系数（将领）'!Q1040,IF($H1040="弓将",'[5]配置系数（将领）'!Q1040,"")))</f>
        <v/>
      </c>
      <c r="S1040" s="208">
        <f>IF($H1040="步将",'[3]配置系数（将领）'!R1040,IF($H1040="骑将",'[4]配置系数（将领）'!R1040,IF($H1040="弓将",'[5]配置系数（将领）'!R1040,"")))</f>
        <v>0</v>
      </c>
      <c r="T1040" s="208">
        <f>IF($H1040="步将",'[3]配置系数（将领）'!S1040,IF($H1040="骑将",'[4]配置系数（将领）'!S1040,IF($H1040="弓将",'[5]配置系数（将领）'!S1040,"")))</f>
        <v>0</v>
      </c>
      <c r="U1040" s="208" t="str">
        <f ca="1">IF($H1040="步将",'[3]配置系数（将领）'!T1040,IF($H1040="骑将",'[4]配置系数（将领）'!T1040,IF($H1040="弓将",'[5]配置系数（将领）'!T1040,"")))</f>
        <v/>
      </c>
      <c r="V1040" s="206">
        <f t="shared" ca="1" si="66"/>
        <v>1</v>
      </c>
      <c r="X1040" s="208" t="str">
        <f ca="1">IF($H1040="步将",'[3]配置系数（将领）'!W1040,IF($H1040="骑将",'[4]配置系数（将领）'!W1040,IF($H1040="弓将",'[5]配置系数（将领）'!W1040,"")))</f>
        <v/>
      </c>
      <c r="Y1040" s="208" t="str">
        <f ca="1">IF($H1040="步将",'[3]配置系数（将领）'!X1040,IF($H1040="骑将",'[4]配置系数（将领）'!X1040,IF($H1040="弓将",'[5]配置系数（将领）'!X1040,"")))</f>
        <v/>
      </c>
      <c r="Z1040" s="208">
        <f>IF($H1040="步将",'[3]配置系数（将领）'!Y1040,IF($H1040="骑将",'[4]配置系数（将领）'!Y1040,IF($H1040="弓将",'[5]配置系数（将领）'!Y1040,"")))</f>
        <v>0</v>
      </c>
      <c r="AA1040" s="208">
        <f>IF($H1040="步将",'[3]配置系数（将领）'!Z1040,IF($H1040="骑将",'[4]配置系数（将领）'!Z1040,IF($H1040="弓将",'[5]配置系数（将领）'!Z1040,"")))</f>
        <v>0</v>
      </c>
      <c r="AB1040" s="208" t="str">
        <f ca="1">IF($H1040="步将",'[3]配置系数（将领）'!AA1040,IF($H1040="骑将",'[4]配置系数（将领）'!AA1040,IF($H1040="弓将",'[5]配置系数（将领）'!AA1040,"")))</f>
        <v/>
      </c>
      <c r="AC1040" s="206">
        <f t="shared" ca="1" si="67"/>
        <v>1</v>
      </c>
    </row>
    <row r="1041" spans="3:29" x14ac:dyDescent="0.15">
      <c r="C1041" s="107">
        <v>1033</v>
      </c>
      <c r="D1041" s="69">
        <f>IFERROR(MATCH(C1041,索引!J:J,0),D1040)</f>
        <v>93</v>
      </c>
      <c r="E1041" s="69">
        <f t="shared" si="64"/>
        <v>14</v>
      </c>
      <c r="F1041" s="69">
        <f>INDEX(索引!$F:$F,D1041,1)</f>
        <v>10086</v>
      </c>
      <c r="G1041" s="69" t="str">
        <f>INDEX(索引!$E:$E,D1041,1)</f>
        <v>蔡文姬</v>
      </c>
      <c r="H1041" s="69" t="str">
        <f>INDEX(索引!$G:$G,D1041,1)</f>
        <v>弓将</v>
      </c>
      <c r="J1041" s="208" t="str">
        <f ca="1">IF($H1041="步将",'[3]配置系数（将领）'!I1041,IF($H1041="骑将",'[4]配置系数（将领）'!I1041,IF($H1041="弓将",'[5]配置系数（将领）'!I1041,"")))</f>
        <v/>
      </c>
      <c r="K1041" s="208" t="str">
        <f ca="1">IF($H1041="步将",'[3]配置系数（将领）'!J1041,IF($H1041="骑将",'[4]配置系数（将领）'!J1041,IF($H1041="弓将",'[5]配置系数（将领）'!J1041,"")))</f>
        <v/>
      </c>
      <c r="L1041" s="208">
        <f>IF($H1041="步将",'[3]配置系数（将领）'!K1041,IF($H1041="骑将",'[4]配置系数（将领）'!K1041,IF($H1041="弓将",'[5]配置系数（将领）'!K1041,"")))</f>
        <v>0</v>
      </c>
      <c r="M1041" s="208">
        <f>IF($H1041="步将",'[3]配置系数（将领）'!L1041,IF($H1041="骑将",'[4]配置系数（将领）'!L1041,IF($H1041="弓将",'[5]配置系数（将领）'!L1041,"")))</f>
        <v>0</v>
      </c>
      <c r="N1041" s="208" t="str">
        <f ca="1">IF($H1041="步将",'[3]配置系数（将领）'!M1041,IF($H1041="骑将",'[4]配置系数（将领）'!M1041,IF($H1041="弓将",'[5]配置系数（将领）'!M1041,"")))</f>
        <v/>
      </c>
      <c r="O1041" s="206">
        <f t="shared" ca="1" si="65"/>
        <v>1</v>
      </c>
      <c r="Q1041" s="208" t="str">
        <f ca="1">IF($H1041="步将",'[3]配置系数（将领）'!P1041,IF($H1041="骑将",'[4]配置系数（将领）'!P1041,IF($H1041="弓将",'[5]配置系数（将领）'!P1041,"")))</f>
        <v/>
      </c>
      <c r="R1041" s="208" t="str">
        <f ca="1">IF($H1041="步将",'[3]配置系数（将领）'!Q1041,IF($H1041="骑将",'[4]配置系数（将领）'!Q1041,IF($H1041="弓将",'[5]配置系数（将领）'!Q1041,"")))</f>
        <v/>
      </c>
      <c r="S1041" s="208">
        <f>IF($H1041="步将",'[3]配置系数（将领）'!R1041,IF($H1041="骑将",'[4]配置系数（将领）'!R1041,IF($H1041="弓将",'[5]配置系数（将领）'!R1041,"")))</f>
        <v>0</v>
      </c>
      <c r="T1041" s="208">
        <f>IF($H1041="步将",'[3]配置系数（将领）'!S1041,IF($H1041="骑将",'[4]配置系数（将领）'!S1041,IF($H1041="弓将",'[5]配置系数（将领）'!S1041,"")))</f>
        <v>0</v>
      </c>
      <c r="U1041" s="208" t="str">
        <f ca="1">IF($H1041="步将",'[3]配置系数（将领）'!T1041,IF($H1041="骑将",'[4]配置系数（将领）'!T1041,IF($H1041="弓将",'[5]配置系数（将领）'!T1041,"")))</f>
        <v/>
      </c>
      <c r="V1041" s="206">
        <f t="shared" ca="1" si="66"/>
        <v>1</v>
      </c>
      <c r="X1041" s="208" t="str">
        <f ca="1">IF($H1041="步将",'[3]配置系数（将领）'!W1041,IF($H1041="骑将",'[4]配置系数（将领）'!W1041,IF($H1041="弓将",'[5]配置系数（将领）'!W1041,"")))</f>
        <v/>
      </c>
      <c r="Y1041" s="208" t="str">
        <f ca="1">IF($H1041="步将",'[3]配置系数（将领）'!X1041,IF($H1041="骑将",'[4]配置系数（将领）'!X1041,IF($H1041="弓将",'[5]配置系数（将领）'!X1041,"")))</f>
        <v/>
      </c>
      <c r="Z1041" s="208">
        <f>IF($H1041="步将",'[3]配置系数（将领）'!Y1041,IF($H1041="骑将",'[4]配置系数（将领）'!Y1041,IF($H1041="弓将",'[5]配置系数（将领）'!Y1041,"")))</f>
        <v>0</v>
      </c>
      <c r="AA1041" s="208">
        <f>IF($H1041="步将",'[3]配置系数（将领）'!Z1041,IF($H1041="骑将",'[4]配置系数（将领）'!Z1041,IF($H1041="弓将",'[5]配置系数（将领）'!Z1041,"")))</f>
        <v>0</v>
      </c>
      <c r="AB1041" s="208" t="str">
        <f ca="1">IF($H1041="步将",'[3]配置系数（将领）'!AA1041,IF($H1041="骑将",'[4]配置系数（将领）'!AA1041,IF($H1041="弓将",'[5]配置系数（将领）'!AA1041,"")))</f>
        <v/>
      </c>
      <c r="AC1041" s="206">
        <f t="shared" ca="1" si="67"/>
        <v>1</v>
      </c>
    </row>
    <row r="1042" spans="3:29" x14ac:dyDescent="0.15">
      <c r="C1042" s="107">
        <v>1034</v>
      </c>
      <c r="D1042" s="69">
        <f>IFERROR(MATCH(C1042,索引!J:J,0),D1041)</f>
        <v>93</v>
      </c>
      <c r="E1042" s="69">
        <f t="shared" si="64"/>
        <v>15</v>
      </c>
      <c r="F1042" s="69">
        <f>INDEX(索引!$F:$F,D1042,1)</f>
        <v>10086</v>
      </c>
      <c r="G1042" s="69" t="str">
        <f>INDEX(索引!$E:$E,D1042,1)</f>
        <v>蔡文姬</v>
      </c>
      <c r="H1042" s="69" t="str">
        <f>INDEX(索引!$G:$G,D1042,1)</f>
        <v>弓将</v>
      </c>
      <c r="J1042" s="208" t="str">
        <f ca="1">IF($H1042="步将",'[3]配置系数（将领）'!I1042,IF($H1042="骑将",'[4]配置系数（将领）'!I1042,IF($H1042="弓将",'[5]配置系数（将领）'!I1042,"")))</f>
        <v/>
      </c>
      <c r="K1042" s="208" t="str">
        <f ca="1">IF($H1042="步将",'[3]配置系数（将领）'!J1042,IF($H1042="骑将",'[4]配置系数（将领）'!J1042,IF($H1042="弓将",'[5]配置系数（将领）'!J1042,"")))</f>
        <v/>
      </c>
      <c r="L1042" s="208">
        <f>IF($H1042="步将",'[3]配置系数（将领）'!K1042,IF($H1042="骑将",'[4]配置系数（将领）'!K1042,IF($H1042="弓将",'[5]配置系数（将领）'!K1042,"")))</f>
        <v>0</v>
      </c>
      <c r="M1042" s="208">
        <f>IF($H1042="步将",'[3]配置系数（将领）'!L1042,IF($H1042="骑将",'[4]配置系数（将领）'!L1042,IF($H1042="弓将",'[5]配置系数（将领）'!L1042,"")))</f>
        <v>0</v>
      </c>
      <c r="N1042" s="208" t="str">
        <f ca="1">IF($H1042="步将",'[3]配置系数（将领）'!M1042,IF($H1042="骑将",'[4]配置系数（将领）'!M1042,IF($H1042="弓将",'[5]配置系数（将领）'!M1042,"")))</f>
        <v/>
      </c>
      <c r="O1042" s="206">
        <f t="shared" ca="1" si="65"/>
        <v>1</v>
      </c>
      <c r="Q1042" s="208" t="str">
        <f ca="1">IF($H1042="步将",'[3]配置系数（将领）'!P1042,IF($H1042="骑将",'[4]配置系数（将领）'!P1042,IF($H1042="弓将",'[5]配置系数（将领）'!P1042,"")))</f>
        <v/>
      </c>
      <c r="R1042" s="208" t="str">
        <f ca="1">IF($H1042="步将",'[3]配置系数（将领）'!Q1042,IF($H1042="骑将",'[4]配置系数（将领）'!Q1042,IF($H1042="弓将",'[5]配置系数（将领）'!Q1042,"")))</f>
        <v/>
      </c>
      <c r="S1042" s="208">
        <f>IF($H1042="步将",'[3]配置系数（将领）'!R1042,IF($H1042="骑将",'[4]配置系数（将领）'!R1042,IF($H1042="弓将",'[5]配置系数（将领）'!R1042,"")))</f>
        <v>0</v>
      </c>
      <c r="T1042" s="208">
        <f>IF($H1042="步将",'[3]配置系数（将领）'!S1042,IF($H1042="骑将",'[4]配置系数（将领）'!S1042,IF($H1042="弓将",'[5]配置系数（将领）'!S1042,"")))</f>
        <v>0</v>
      </c>
      <c r="U1042" s="208" t="str">
        <f ca="1">IF($H1042="步将",'[3]配置系数（将领）'!T1042,IF($H1042="骑将",'[4]配置系数（将领）'!T1042,IF($H1042="弓将",'[5]配置系数（将领）'!T1042,"")))</f>
        <v/>
      </c>
      <c r="V1042" s="206">
        <f t="shared" ca="1" si="66"/>
        <v>1</v>
      </c>
      <c r="X1042" s="208" t="str">
        <f ca="1">IF($H1042="步将",'[3]配置系数（将领）'!W1042,IF($H1042="骑将",'[4]配置系数（将领）'!W1042,IF($H1042="弓将",'[5]配置系数（将领）'!W1042,"")))</f>
        <v/>
      </c>
      <c r="Y1042" s="208" t="str">
        <f ca="1">IF($H1042="步将",'[3]配置系数（将领）'!X1042,IF($H1042="骑将",'[4]配置系数（将领）'!X1042,IF($H1042="弓将",'[5]配置系数（将领）'!X1042,"")))</f>
        <v/>
      </c>
      <c r="Z1042" s="208">
        <f>IF($H1042="步将",'[3]配置系数（将领）'!Y1042,IF($H1042="骑将",'[4]配置系数（将领）'!Y1042,IF($H1042="弓将",'[5]配置系数（将领）'!Y1042,"")))</f>
        <v>0</v>
      </c>
      <c r="AA1042" s="208">
        <f>IF($H1042="步将",'[3]配置系数（将领）'!Z1042,IF($H1042="骑将",'[4]配置系数（将领）'!Z1042,IF($H1042="弓将",'[5]配置系数（将领）'!Z1042,"")))</f>
        <v>0</v>
      </c>
      <c r="AB1042" s="208" t="str">
        <f ca="1">IF($H1042="步将",'[3]配置系数（将领）'!AA1042,IF($H1042="骑将",'[4]配置系数（将领）'!AA1042,IF($H1042="弓将",'[5]配置系数（将领）'!AA1042,"")))</f>
        <v/>
      </c>
      <c r="AC1042" s="206">
        <f t="shared" ca="1" si="67"/>
        <v>1</v>
      </c>
    </row>
    <row r="1043" spans="3:29" x14ac:dyDescent="0.15">
      <c r="C1043" s="107">
        <v>1035</v>
      </c>
      <c r="D1043" s="69">
        <f>IFERROR(MATCH(C1043,索引!J:J,0),D1042)</f>
        <v>94</v>
      </c>
      <c r="E1043" s="69">
        <f t="shared" si="64"/>
        <v>1</v>
      </c>
      <c r="F1043" s="69">
        <f>INDEX(索引!$F:$F,D1043,1)</f>
        <v>10087</v>
      </c>
      <c r="G1043" s="69" t="str">
        <f>INDEX(索引!$E:$E,D1043,1)</f>
        <v>陆逊</v>
      </c>
      <c r="H1043" s="69" t="str">
        <f>INDEX(索引!$G:$G,D1043,1)</f>
        <v>弓将</v>
      </c>
      <c r="J1043" s="208" t="str">
        <f ca="1">IF($H1043="步将",'[3]配置系数（将领）'!I1043,IF($H1043="骑将",'[4]配置系数（将领）'!I1043,IF($H1043="弓将",'[5]配置系数（将领）'!I1043,"")))</f>
        <v>1008700000101</v>
      </c>
      <c r="K1043" s="208" t="str">
        <f ca="1">IF($H1043="步将",'[3]配置系数（将领）'!J1043,IF($H1043="骑将",'[4]配置系数（将领）'!J1043,IF($H1043="弓将",'[5]配置系数（将领）'!J1043,"")))</f>
        <v>普通攻击:对单体敌人造成{0}%的武力伤害</v>
      </c>
      <c r="L1043" s="208">
        <f>IF($H1043="步将",'[3]配置系数（将领）'!K1043,IF($H1043="骑将",'[4]配置系数（将领）'!K1043,IF($H1043="弓将",'[5]配置系数（将领）'!K1043,"")))</f>
        <v>0</v>
      </c>
      <c r="M1043" s="208">
        <f>IF($H1043="步将",'[3]配置系数（将领）'!L1043,IF($H1043="骑将",'[4]配置系数（将领）'!L1043,IF($H1043="弓将",'[5]配置系数（将领）'!L1043,"")))</f>
        <v>0</v>
      </c>
      <c r="N1043" s="208" t="str">
        <f ca="1">IF($H1043="步将",'[3]配置系数（将领）'!M1043,IF($H1043="骑将",'[4]配置系数（将领）'!M1043,IF($H1043="弓将",'[5]配置系数（将领）'!M1043,"")))</f>
        <v>0.25+0.25+0.25+0.25+0.25+0.25+0.25+0.25+0.25+0.25+0.25+0.25+0.25+0.25+0.25+0.25+0.25</v>
      </c>
      <c r="O1043" s="206">
        <f t="shared" ca="1" si="65"/>
        <v>100</v>
      </c>
      <c r="Q1043" s="208" t="str">
        <f ca="1">IF($H1043="步将",'[3]配置系数（将领）'!P1043,IF($H1043="骑将",'[4]配置系数（将领）'!P1043,IF($H1043="弓将",'[5]配置系数（将领）'!P1043,"")))</f>
        <v/>
      </c>
      <c r="R1043" s="208" t="str">
        <f ca="1">IF($H1043="步将",'[3]配置系数（将领）'!Q1043,IF($H1043="骑将",'[4]配置系数（将领）'!Q1043,IF($H1043="弓将",'[5]配置系数（将领）'!Q1043,"")))</f>
        <v/>
      </c>
      <c r="S1043" s="208">
        <f>IF($H1043="步将",'[3]配置系数（将领）'!R1043,IF($H1043="骑将",'[4]配置系数（将领）'!R1043,IF($H1043="弓将",'[5]配置系数（将领）'!R1043,"")))</f>
        <v>0</v>
      </c>
      <c r="T1043" s="208">
        <f>IF($H1043="步将",'[3]配置系数（将领）'!S1043,IF($H1043="骑将",'[4]配置系数（将领）'!S1043,IF($H1043="弓将",'[5]配置系数（将领）'!S1043,"")))</f>
        <v>0</v>
      </c>
      <c r="U1043" s="208" t="str">
        <f ca="1">IF($H1043="步将",'[3]配置系数（将领）'!T1043,IF($H1043="骑将",'[4]配置系数（将领）'!T1043,IF($H1043="弓将",'[5]配置系数（将领）'!T1043,"")))</f>
        <v/>
      </c>
      <c r="V1043" s="206">
        <f t="shared" ca="1" si="66"/>
        <v>1</v>
      </c>
      <c r="X1043" s="208" t="str">
        <f ca="1">IF($H1043="步将",'[3]配置系数（将领）'!W1043,IF($H1043="骑将",'[4]配置系数（将领）'!W1043,IF($H1043="弓将",'[5]配置系数（将领）'!W1043,"")))</f>
        <v/>
      </c>
      <c r="Y1043" s="208" t="str">
        <f ca="1">IF($H1043="步将",'[3]配置系数（将领）'!X1043,IF($H1043="骑将",'[4]配置系数（将领）'!X1043,IF($H1043="弓将",'[5]配置系数（将领）'!X1043,"")))</f>
        <v/>
      </c>
      <c r="Z1043" s="208">
        <f>IF($H1043="步将",'[3]配置系数（将领）'!Y1043,IF($H1043="骑将",'[4]配置系数（将领）'!Y1043,IF($H1043="弓将",'[5]配置系数（将领）'!Y1043,"")))</f>
        <v>0</v>
      </c>
      <c r="AA1043" s="208">
        <f>IF($H1043="步将",'[3]配置系数（将领）'!Z1043,IF($H1043="骑将",'[4]配置系数（将领）'!Z1043,IF($H1043="弓将",'[5]配置系数（将领）'!Z1043,"")))</f>
        <v>0</v>
      </c>
      <c r="AB1043" s="208" t="str">
        <f ca="1">IF($H1043="步将",'[3]配置系数（将领）'!AA1043,IF($H1043="骑将",'[4]配置系数（将领）'!AA1043,IF($H1043="弓将",'[5]配置系数（将领）'!AA1043,"")))</f>
        <v/>
      </c>
      <c r="AC1043" s="206">
        <f t="shared" ca="1" si="67"/>
        <v>1</v>
      </c>
    </row>
    <row r="1044" spans="3:29" x14ac:dyDescent="0.15">
      <c r="C1044" s="107">
        <v>1036</v>
      </c>
      <c r="D1044" s="69">
        <f>IFERROR(MATCH(C1044,索引!J:J,0),D1043)</f>
        <v>94</v>
      </c>
      <c r="E1044" s="69">
        <f t="shared" si="64"/>
        <v>2</v>
      </c>
      <c r="F1044" s="69">
        <f>INDEX(索引!$F:$F,D1044,1)</f>
        <v>10087</v>
      </c>
      <c r="G1044" s="69" t="str">
        <f>INDEX(索引!$E:$E,D1044,1)</f>
        <v>陆逊</v>
      </c>
      <c r="H1044" s="69" t="str">
        <f>INDEX(索引!$G:$G,D1044,1)</f>
        <v>弓将</v>
      </c>
      <c r="J1044" s="208" t="str">
        <f ca="1">IF($H1044="步将",'[3]配置系数（将领）'!I1044,IF($H1044="骑将",'[4]配置系数（将领）'!I1044,IF($H1044="弓将",'[5]配置系数（将领）'!I1044,"")))</f>
        <v>1008700000201</v>
      </c>
      <c r="K1044" s="208" t="str">
        <f ca="1">IF($H1044="步将",'[3]配置系数（将领）'!J1044,IF($H1044="骑将",'[4]配置系数（将领）'!J1044,IF($H1044="弓将",'[5]配置系数（将领）'!J1044,"")))</f>
        <v>怒气技能:陆逊对距离较远的1个目标施加燃烧效果，使其每秒受到攻击{0}%的策略伤害，持续10秒，每3秒，该效果会传导至目标附近最多3名敌人身上，最多传导2次。</v>
      </c>
      <c r="L1044" s="208">
        <f>IF($H1044="步将",'[3]配置系数（将领）'!K1044,IF($H1044="骑将",'[4]配置系数（将领）'!K1044,IF($H1044="弓将",'[5]配置系数（将领）'!K1044,"")))</f>
        <v>0</v>
      </c>
      <c r="M1044" s="208">
        <f>IF($H1044="步将",'[3]配置系数（将领）'!L1044,IF($H1044="骑将",'[4]配置系数（将领）'!L1044,IF($H1044="弓将",'[5]配置系数（将领）'!L1044,"")))</f>
        <v>0</v>
      </c>
      <c r="N1044" s="208" t="str">
        <f ca="1">IF($H1044="步将",'[3]配置系数（将领）'!M1044,IF($H1044="骑将",'[4]配置系数（将领）'!M1044,IF($H1044="弓将",'[5]配置系数（将领）'!M1044,"")))</f>
        <v>0.025+0.03+0.035+0.04+0.045+0.05+0.055+0.06+0.065+0.07+0.075+0.08+0.085+0.09+0.095+0.1+0.105</v>
      </c>
      <c r="O1044" s="206">
        <f t="shared" ca="1" si="65"/>
        <v>100</v>
      </c>
      <c r="Q1044" s="208" t="str">
        <f ca="1">IF($H1044="步将",'[3]配置系数（将领）'!P1044,IF($H1044="骑将",'[4]配置系数（将领）'!P1044,IF($H1044="弓将",'[5]配置系数（将领）'!P1044,"")))</f>
        <v/>
      </c>
      <c r="R1044" s="208" t="str">
        <f ca="1">IF($H1044="步将",'[3]配置系数（将领）'!Q1044,IF($H1044="骑将",'[4]配置系数（将领）'!Q1044,IF($H1044="弓将",'[5]配置系数（将领）'!Q1044,"")))</f>
        <v/>
      </c>
      <c r="S1044" s="208">
        <f>IF($H1044="步将",'[3]配置系数（将领）'!R1044,IF($H1044="骑将",'[4]配置系数（将领）'!R1044,IF($H1044="弓将",'[5]配置系数（将领）'!R1044,"")))</f>
        <v>0</v>
      </c>
      <c r="T1044" s="208">
        <f>IF($H1044="步将",'[3]配置系数（将领）'!S1044,IF($H1044="骑将",'[4]配置系数（将领）'!S1044,IF($H1044="弓将",'[5]配置系数（将领）'!S1044,"")))</f>
        <v>0</v>
      </c>
      <c r="U1044" s="208" t="str">
        <f ca="1">IF($H1044="步将",'[3]配置系数（将领）'!T1044,IF($H1044="骑将",'[4]配置系数（将领）'!T1044,IF($H1044="弓将",'[5]配置系数（将领）'!T1044,"")))</f>
        <v/>
      </c>
      <c r="V1044" s="206">
        <f t="shared" ca="1" si="66"/>
        <v>1</v>
      </c>
      <c r="X1044" s="208" t="str">
        <f ca="1">IF($H1044="步将",'[3]配置系数（将领）'!W1044,IF($H1044="骑将",'[4]配置系数（将领）'!W1044,IF($H1044="弓将",'[5]配置系数（将领）'!W1044,"")))</f>
        <v/>
      </c>
      <c r="Y1044" s="208" t="str">
        <f ca="1">IF($H1044="步将",'[3]配置系数（将领）'!X1044,IF($H1044="骑将",'[4]配置系数（将领）'!X1044,IF($H1044="弓将",'[5]配置系数（将领）'!X1044,"")))</f>
        <v/>
      </c>
      <c r="Z1044" s="208">
        <f>IF($H1044="步将",'[3]配置系数（将领）'!Y1044,IF($H1044="骑将",'[4]配置系数（将领）'!Y1044,IF($H1044="弓将",'[5]配置系数（将领）'!Y1044,"")))</f>
        <v>0</v>
      </c>
      <c r="AA1044" s="208">
        <f>IF($H1044="步将",'[3]配置系数（将领）'!Z1044,IF($H1044="骑将",'[4]配置系数（将领）'!Z1044,IF($H1044="弓将",'[5]配置系数（将领）'!Z1044,"")))</f>
        <v>0</v>
      </c>
      <c r="AB1044" s="208" t="str">
        <f ca="1">IF($H1044="步将",'[3]配置系数（将领）'!AA1044,IF($H1044="骑将",'[4]配置系数（将领）'!AA1044,IF($H1044="弓将",'[5]配置系数（将领）'!AA1044,"")))</f>
        <v/>
      </c>
      <c r="AC1044" s="206">
        <f t="shared" ca="1" si="67"/>
        <v>1</v>
      </c>
    </row>
    <row r="1045" spans="3:29" x14ac:dyDescent="0.15">
      <c r="C1045" s="107">
        <v>1037</v>
      </c>
      <c r="D1045" s="69">
        <f>IFERROR(MATCH(C1045,索引!J:J,0),D1044)</f>
        <v>94</v>
      </c>
      <c r="E1045" s="69">
        <f t="shared" si="64"/>
        <v>3</v>
      </c>
      <c r="F1045" s="69">
        <f>INDEX(索引!$F:$F,D1045,1)</f>
        <v>10087</v>
      </c>
      <c r="G1045" s="69" t="str">
        <f>INDEX(索引!$E:$E,D1045,1)</f>
        <v>陆逊</v>
      </c>
      <c r="H1045" s="69" t="str">
        <f>INDEX(索引!$G:$G,D1045,1)</f>
        <v>弓将</v>
      </c>
      <c r="J1045" s="208" t="str">
        <f ca="1">IF($H1045="步将",'[3]配置系数（将领）'!I1045,IF($H1045="骑将",'[4]配置系数（将领）'!I1045,IF($H1045="弓将",'[5]配置系数（将领）'!I1045,"")))</f>
        <v>1008700000301</v>
      </c>
      <c r="K1045" s="208" t="str">
        <f ca="1">IF($H1045="步将",'[3]配置系数（将领）'!J1045,IF($H1045="骑将",'[4]配置系数（将领）'!J1045,IF($H1045="弓将",'[5]配置系数（将领）'!J1045,"")))</f>
        <v>被动技能1:所率士兵普攻额外攻击附近随机3名敌人，但造成伤害降低70%。士兵攻击会使处于燃烧状态下的敌人最终伤害降低{0}%，持续6秒，若是士兵还会被恐惧2秒（对同一单位触发间隔分别为1.5秒和6秒）。</v>
      </c>
      <c r="L1045" s="208">
        <f>IF($H1045="步将",'[3]配置系数（将领）'!K1045,IF($H1045="骑将",'[4]配置系数（将领）'!K1045,IF($H1045="弓将",'[5]配置系数（将领）'!K1045,"")))</f>
        <v>0</v>
      </c>
      <c r="M1045" s="208">
        <f>IF($H1045="步将",'[3]配置系数（将领）'!L1045,IF($H1045="骑将",'[4]配置系数（将领）'!L1045,IF($H1045="弓将",'[5]配置系数（将领）'!L1045,"")))</f>
        <v>0</v>
      </c>
      <c r="N1045" s="208" t="str">
        <f ca="1">IF($H1045="步将",'[3]配置系数（将领）'!M1045,IF($H1045="骑将",'[4]配置系数（将领）'!M1045,IF($H1045="弓将",'[5]配置系数（将领）'!M1045,"")))</f>
        <v>-0.02+-0.025+-0.03+-0.035+-0.04+-0.045+-0.05+-0.055+-0.06+-0.065+-0.07+-0.075+-0.08+-0.085+-0.09+-0.095+-0.1</v>
      </c>
      <c r="O1045" s="206">
        <f t="shared" ca="1" si="65"/>
        <v>-100</v>
      </c>
      <c r="Q1045" s="208" t="str">
        <f ca="1">IF($H1045="步将",'[3]配置系数（将领）'!P1045,IF($H1045="骑将",'[4]配置系数（将领）'!P1045,IF($H1045="弓将",'[5]配置系数（将领）'!P1045,"")))</f>
        <v/>
      </c>
      <c r="R1045" s="208" t="str">
        <f ca="1">IF($H1045="步将",'[3]配置系数（将领）'!Q1045,IF($H1045="骑将",'[4]配置系数（将领）'!Q1045,IF($H1045="弓将",'[5]配置系数（将领）'!Q1045,"")))</f>
        <v/>
      </c>
      <c r="S1045" s="208">
        <f>IF($H1045="步将",'[3]配置系数（将领）'!R1045,IF($H1045="骑将",'[4]配置系数（将领）'!R1045,IF($H1045="弓将",'[5]配置系数（将领）'!R1045,"")))</f>
        <v>0</v>
      </c>
      <c r="T1045" s="208">
        <f>IF($H1045="步将",'[3]配置系数（将领）'!S1045,IF($H1045="骑将",'[4]配置系数（将领）'!S1045,IF($H1045="弓将",'[5]配置系数（将领）'!S1045,"")))</f>
        <v>0</v>
      </c>
      <c r="U1045" s="208" t="str">
        <f ca="1">IF($H1045="步将",'[3]配置系数（将领）'!T1045,IF($H1045="骑将",'[4]配置系数（将领）'!T1045,IF($H1045="弓将",'[5]配置系数（将领）'!T1045,"")))</f>
        <v/>
      </c>
      <c r="V1045" s="206">
        <f t="shared" ca="1" si="66"/>
        <v>1</v>
      </c>
      <c r="X1045" s="208" t="str">
        <f ca="1">IF($H1045="步将",'[3]配置系数（将领）'!W1045,IF($H1045="骑将",'[4]配置系数（将领）'!W1045,IF($H1045="弓将",'[5]配置系数（将领）'!W1045,"")))</f>
        <v/>
      </c>
      <c r="Y1045" s="208" t="str">
        <f ca="1">IF($H1045="步将",'[3]配置系数（将领）'!X1045,IF($H1045="骑将",'[4]配置系数（将领）'!X1045,IF($H1045="弓将",'[5]配置系数（将领）'!X1045,"")))</f>
        <v/>
      </c>
      <c r="Z1045" s="208">
        <f>IF($H1045="步将",'[3]配置系数（将领）'!Y1045,IF($H1045="骑将",'[4]配置系数（将领）'!Y1045,IF($H1045="弓将",'[5]配置系数（将领）'!Y1045,"")))</f>
        <v>0</v>
      </c>
      <c r="AA1045" s="208">
        <f>IF($H1045="步将",'[3]配置系数（将领）'!Z1045,IF($H1045="骑将",'[4]配置系数（将领）'!Z1045,IF($H1045="弓将",'[5]配置系数（将领）'!Z1045,"")))</f>
        <v>0</v>
      </c>
      <c r="AB1045" s="208" t="str">
        <f ca="1">IF($H1045="步将",'[3]配置系数（将领）'!AA1045,IF($H1045="骑将",'[4]配置系数（将领）'!AA1045,IF($H1045="弓将",'[5]配置系数（将领）'!AA1045,"")))</f>
        <v/>
      </c>
      <c r="AC1045" s="206">
        <f t="shared" ca="1" si="67"/>
        <v>1</v>
      </c>
    </row>
    <row r="1046" spans="3:29" x14ac:dyDescent="0.15">
      <c r="C1046" s="107">
        <v>1038</v>
      </c>
      <c r="D1046" s="69">
        <f>IFERROR(MATCH(C1046,索引!J:J,0),D1045)</f>
        <v>94</v>
      </c>
      <c r="E1046" s="69">
        <f t="shared" si="64"/>
        <v>4</v>
      </c>
      <c r="F1046" s="69">
        <f>INDEX(索引!$F:$F,D1046,1)</f>
        <v>10087</v>
      </c>
      <c r="G1046" s="69" t="str">
        <f>INDEX(索引!$E:$E,D1046,1)</f>
        <v>陆逊</v>
      </c>
      <c r="H1046" s="69" t="str">
        <f>INDEX(索引!$G:$G,D1046,1)</f>
        <v>弓将</v>
      </c>
      <c r="J1046" s="208" t="str">
        <f ca="1">IF($H1046="步将",'[3]配置系数（将领）'!I1046,IF($H1046="骑将",'[4]配置系数（将领）'!I1046,IF($H1046="弓将",'[5]配置系数（将领）'!I1046,"")))</f>
        <v>1008700000302</v>
      </c>
      <c r="K1046" s="208" t="str">
        <f ca="1">IF($H1046="步将",'[3]配置系数（将领）'!J1046,IF($H1046="骑将",'[4]配置系数（将领）'!J1046,IF($H1046="弓将",'[5]配置系数（将领）'!J1046,"")))</f>
        <v>被动技能1:所率士兵普攻额外攻击附近随机3名敌人，但造成伤害降低70%。士兵攻击会使处于燃烧状态下的敌人最终伤害降低{0}%，持续6秒，若是士兵还会被恐惧2秒（对同一单位触发间隔分别为1.5秒和6秒）。</v>
      </c>
      <c r="L1046" s="208">
        <f>IF($H1046="步将",'[3]配置系数（将领）'!K1046,IF($H1046="骑将",'[4]配置系数（将领）'!K1046,IF($H1046="弓将",'[5]配置系数（将领）'!K1046,"")))</f>
        <v>0</v>
      </c>
      <c r="M1046" s="208">
        <f>IF($H1046="步将",'[3]配置系数（将领）'!L1046,IF($H1046="骑将",'[4]配置系数（将领）'!L1046,IF($H1046="弓将",'[5]配置系数（将领）'!L1046,"")))</f>
        <v>0</v>
      </c>
      <c r="N1046" s="208" t="str">
        <f ca="1">IF($H1046="步将",'[3]配置系数（将领）'!M1046,IF($H1046="骑将",'[4]配置系数（将领）'!M1046,IF($H1046="弓将",'[5]配置系数（将领）'!M1046,"")))</f>
        <v>0++++++++++++++++</v>
      </c>
      <c r="O1046" s="206">
        <f t="shared" ca="1" si="65"/>
        <v>1</v>
      </c>
      <c r="Q1046" s="208" t="str">
        <f ca="1">IF($H1046="步将",'[3]配置系数（将领）'!P1046,IF($H1046="骑将",'[4]配置系数（将领）'!P1046,IF($H1046="弓将",'[5]配置系数（将领）'!P1046,"")))</f>
        <v/>
      </c>
      <c r="R1046" s="208" t="str">
        <f ca="1">IF($H1046="步将",'[3]配置系数（将领）'!Q1046,IF($H1046="骑将",'[4]配置系数（将领）'!Q1046,IF($H1046="弓将",'[5]配置系数（将领）'!Q1046,"")))</f>
        <v/>
      </c>
      <c r="S1046" s="208">
        <f>IF($H1046="步将",'[3]配置系数（将领）'!R1046,IF($H1046="骑将",'[4]配置系数（将领）'!R1046,IF($H1046="弓将",'[5]配置系数（将领）'!R1046,"")))</f>
        <v>0</v>
      </c>
      <c r="T1046" s="208">
        <f>IF($H1046="步将",'[3]配置系数（将领）'!S1046,IF($H1046="骑将",'[4]配置系数（将领）'!S1046,IF($H1046="弓将",'[5]配置系数（将领）'!S1046,"")))</f>
        <v>0</v>
      </c>
      <c r="U1046" s="208" t="str">
        <f ca="1">IF($H1046="步将",'[3]配置系数（将领）'!T1046,IF($H1046="骑将",'[4]配置系数（将领）'!T1046,IF($H1046="弓将",'[5]配置系数（将领）'!T1046,"")))</f>
        <v/>
      </c>
      <c r="V1046" s="206">
        <f t="shared" ca="1" si="66"/>
        <v>1</v>
      </c>
      <c r="X1046" s="208" t="str">
        <f ca="1">IF($H1046="步将",'[3]配置系数（将领）'!W1046,IF($H1046="骑将",'[4]配置系数（将领）'!W1046,IF($H1046="弓将",'[5]配置系数（将领）'!W1046,"")))</f>
        <v/>
      </c>
      <c r="Y1046" s="208" t="str">
        <f ca="1">IF($H1046="步将",'[3]配置系数（将领）'!X1046,IF($H1046="骑将",'[4]配置系数（将领）'!X1046,IF($H1046="弓将",'[5]配置系数（将领）'!X1046,"")))</f>
        <v/>
      </c>
      <c r="Z1046" s="208">
        <f>IF($H1046="步将",'[3]配置系数（将领）'!Y1046,IF($H1046="骑将",'[4]配置系数（将领）'!Y1046,IF($H1046="弓将",'[5]配置系数（将领）'!Y1046,"")))</f>
        <v>0</v>
      </c>
      <c r="AA1046" s="208">
        <f>IF($H1046="步将",'[3]配置系数（将领）'!Z1046,IF($H1046="骑将",'[4]配置系数（将领）'!Z1046,IF($H1046="弓将",'[5]配置系数（将领）'!Z1046,"")))</f>
        <v>0</v>
      </c>
      <c r="AB1046" s="208" t="str">
        <f ca="1">IF($H1046="步将",'[3]配置系数（将领）'!AA1046,IF($H1046="骑将",'[4]配置系数（将领）'!AA1046,IF($H1046="弓将",'[5]配置系数（将领）'!AA1046,"")))</f>
        <v/>
      </c>
      <c r="AC1046" s="206">
        <f t="shared" ca="1" si="67"/>
        <v>1</v>
      </c>
    </row>
    <row r="1047" spans="3:29" x14ac:dyDescent="0.15">
      <c r="C1047" s="107">
        <v>1039</v>
      </c>
      <c r="D1047" s="69">
        <f>IFERROR(MATCH(C1047,索引!J:J,0),D1046)</f>
        <v>94</v>
      </c>
      <c r="E1047" s="69">
        <f t="shared" si="64"/>
        <v>5</v>
      </c>
      <c r="F1047" s="69">
        <f>INDEX(索引!$F:$F,D1047,1)</f>
        <v>10087</v>
      </c>
      <c r="G1047" s="69" t="str">
        <f>INDEX(索引!$E:$E,D1047,1)</f>
        <v>陆逊</v>
      </c>
      <c r="H1047" s="69" t="str">
        <f>INDEX(索引!$G:$G,D1047,1)</f>
        <v>弓将</v>
      </c>
      <c r="J1047" s="208" t="str">
        <f ca="1">IF($H1047="步将",'[3]配置系数（将领）'!I1047,IF($H1047="骑将",'[4]配置系数（将领）'!I1047,IF($H1047="弓将",'[5]配置系数（将领）'!I1047,"")))</f>
        <v>1008700000303</v>
      </c>
      <c r="K1047" s="208" t="str">
        <f ca="1">IF($H1047="步将",'[3]配置系数（将领）'!J1047,IF($H1047="骑将",'[4]配置系数（将领）'!J1047,IF($H1047="弓将",'[5]配置系数（将领）'!J1047,"")))</f>
        <v>被动技能1:所率士兵普攻额外攻击附近随机3名敌人，但造成伤害降低70%。士兵攻击会使处于燃烧状态下的敌人最终伤害降低{0}%，持续6秒，若是士兵还会被恐惧2秒（对同一单位触发间隔分别为1.5秒和6秒）。</v>
      </c>
      <c r="L1047" s="208">
        <f>IF($H1047="步将",'[3]配置系数（将领）'!K1047,IF($H1047="骑将",'[4]配置系数（将领）'!K1047,IF($H1047="弓将",'[5]配置系数（将领）'!K1047,"")))</f>
        <v>0</v>
      </c>
      <c r="M1047" s="208">
        <f>IF($H1047="步将",'[3]配置系数（将领）'!L1047,IF($H1047="骑将",'[4]配置系数（将领）'!L1047,IF($H1047="弓将",'[5]配置系数（将领）'!L1047,"")))</f>
        <v>0</v>
      </c>
      <c r="N1047" s="208" t="str">
        <f ca="1">IF($H1047="步将",'[3]配置系数（将领）'!M1047,IF($H1047="骑将",'[4]配置系数（将领）'!M1047,IF($H1047="弓将",'[5]配置系数（将领）'!M1047,"")))</f>
        <v>0++++++++++++++++</v>
      </c>
      <c r="O1047" s="206">
        <f t="shared" ca="1" si="65"/>
        <v>1</v>
      </c>
      <c r="Q1047" s="208" t="str">
        <f ca="1">IF($H1047="步将",'[3]配置系数（将领）'!P1047,IF($H1047="骑将",'[4]配置系数（将领）'!P1047,IF($H1047="弓将",'[5]配置系数（将领）'!P1047,"")))</f>
        <v/>
      </c>
      <c r="R1047" s="208" t="str">
        <f ca="1">IF($H1047="步将",'[3]配置系数（将领）'!Q1047,IF($H1047="骑将",'[4]配置系数（将领）'!Q1047,IF($H1047="弓将",'[5]配置系数（将领）'!Q1047,"")))</f>
        <v/>
      </c>
      <c r="S1047" s="208">
        <f>IF($H1047="步将",'[3]配置系数（将领）'!R1047,IF($H1047="骑将",'[4]配置系数（将领）'!R1047,IF($H1047="弓将",'[5]配置系数（将领）'!R1047,"")))</f>
        <v>0</v>
      </c>
      <c r="T1047" s="208">
        <f>IF($H1047="步将",'[3]配置系数（将领）'!S1047,IF($H1047="骑将",'[4]配置系数（将领）'!S1047,IF($H1047="弓将",'[5]配置系数（将领）'!S1047,"")))</f>
        <v>0</v>
      </c>
      <c r="U1047" s="208" t="str">
        <f ca="1">IF($H1047="步将",'[3]配置系数（将领）'!T1047,IF($H1047="骑将",'[4]配置系数（将领）'!T1047,IF($H1047="弓将",'[5]配置系数（将领）'!T1047,"")))</f>
        <v/>
      </c>
      <c r="V1047" s="206">
        <f t="shared" ca="1" si="66"/>
        <v>1</v>
      </c>
      <c r="X1047" s="208" t="str">
        <f ca="1">IF($H1047="步将",'[3]配置系数（将领）'!W1047,IF($H1047="骑将",'[4]配置系数（将领）'!W1047,IF($H1047="弓将",'[5]配置系数（将领）'!W1047,"")))</f>
        <v/>
      </c>
      <c r="Y1047" s="208" t="str">
        <f ca="1">IF($H1047="步将",'[3]配置系数（将领）'!X1047,IF($H1047="骑将",'[4]配置系数（将领）'!X1047,IF($H1047="弓将",'[5]配置系数（将领）'!X1047,"")))</f>
        <v/>
      </c>
      <c r="Z1047" s="208">
        <f>IF($H1047="步将",'[3]配置系数（将领）'!Y1047,IF($H1047="骑将",'[4]配置系数（将领）'!Y1047,IF($H1047="弓将",'[5]配置系数（将领）'!Y1047,"")))</f>
        <v>0</v>
      </c>
      <c r="AA1047" s="208">
        <f>IF($H1047="步将",'[3]配置系数（将领）'!Z1047,IF($H1047="骑将",'[4]配置系数（将领）'!Z1047,IF($H1047="弓将",'[5]配置系数（将领）'!Z1047,"")))</f>
        <v>0</v>
      </c>
      <c r="AB1047" s="208" t="str">
        <f ca="1">IF($H1047="步将",'[3]配置系数（将领）'!AA1047,IF($H1047="骑将",'[4]配置系数（将领）'!AA1047,IF($H1047="弓将",'[5]配置系数（将领）'!AA1047,"")))</f>
        <v/>
      </c>
      <c r="AC1047" s="206">
        <f t="shared" ca="1" si="67"/>
        <v>1</v>
      </c>
    </row>
    <row r="1048" spans="3:29" x14ac:dyDescent="0.15">
      <c r="C1048" s="107">
        <v>1040</v>
      </c>
      <c r="D1048" s="69">
        <f>IFERROR(MATCH(C1048,索引!J:J,0),D1047)</f>
        <v>94</v>
      </c>
      <c r="E1048" s="69">
        <f t="shared" si="64"/>
        <v>6</v>
      </c>
      <c r="F1048" s="69">
        <f>INDEX(索引!$F:$F,D1048,1)</f>
        <v>10087</v>
      </c>
      <c r="G1048" s="69" t="str">
        <f>INDEX(索引!$E:$E,D1048,1)</f>
        <v>陆逊</v>
      </c>
      <c r="H1048" s="69" t="str">
        <f>INDEX(索引!$G:$G,D1048,1)</f>
        <v>弓将</v>
      </c>
      <c r="J1048" s="208" t="str">
        <f ca="1">IF($H1048="步将",'[3]配置系数（将领）'!I1048,IF($H1048="骑将",'[4]配置系数（将领）'!I1048,IF($H1048="弓将",'[5]配置系数（将领）'!I1048,"")))</f>
        <v>1008700000401</v>
      </c>
      <c r="K1048" s="208" t="str">
        <f ca="1">IF($H1048="步将",'[3]配置系数（将领）'!J1048,IF($H1048="骑将",'[4]配置系数（将领）'!J1048,IF($H1048="弓将",'[5]配置系数（将领）'!J1048,"")))</f>
        <v>被动技能2:武将率领弓兵时，弓兵的攻击速度增加8；率领弩兵时，弩兵攻击无视20%护甲。</v>
      </c>
      <c r="L1048" s="208">
        <f>IF($H1048="步将",'[3]配置系数（将领）'!K1048,IF($H1048="骑将",'[4]配置系数（将领）'!K1048,IF($H1048="弓将",'[5]配置系数（将领）'!K1048,"")))</f>
        <v>0</v>
      </c>
      <c r="M1048" s="208">
        <f>IF($H1048="步将",'[3]配置系数（将领）'!L1048,IF($H1048="骑将",'[4]配置系数（将领）'!L1048,IF($H1048="弓将",'[5]配置系数（将领）'!L1048,"")))</f>
        <v>0</v>
      </c>
      <c r="N1048" s="208" t="str">
        <f ca="1">IF($H1048="步将",'[3]配置系数（将领）'!M1048,IF($H1048="骑将",'[4]配置系数（将领）'!M1048,IF($H1048="弓将",'[5]配置系数（将领）'!M1048,"")))</f>
        <v>8+8+8+8+8+8+8+8+8+8+8+8+8+8+8+8+8</v>
      </c>
      <c r="O1048" s="206">
        <f t="shared" ca="1" si="65"/>
        <v>1</v>
      </c>
      <c r="Q1048" s="208" t="str">
        <f ca="1">IF($H1048="步将",'[3]配置系数（将领）'!P1048,IF($H1048="骑将",'[4]配置系数（将领）'!P1048,IF($H1048="弓将",'[5]配置系数（将领）'!P1048,"")))</f>
        <v>1008700000402</v>
      </c>
      <c r="R1048" s="208" t="str">
        <f ca="1">IF($H1048="步将",'[3]配置系数（将领）'!Q1048,IF($H1048="骑将",'[4]配置系数（将领）'!Q1048,IF($H1048="弓将",'[5]配置系数（将领）'!Q1048,"")))</f>
        <v>被动技能2:武将率领弓兵时，弓兵的攻击速度增加8；率领弩兵时，弩兵攻击无视20%护甲。</v>
      </c>
      <c r="S1048" s="208">
        <f>IF($H1048="步将",'[3]配置系数（将领）'!R1048,IF($H1048="骑将",'[4]配置系数（将领）'!R1048,IF($H1048="弓将",'[5]配置系数（将领）'!R1048,"")))</f>
        <v>0</v>
      </c>
      <c r="T1048" s="208">
        <f>IF($H1048="步将",'[3]配置系数（将领）'!S1048,IF($H1048="骑将",'[4]配置系数（将领）'!S1048,IF($H1048="弓将",'[5]配置系数（将领）'!S1048,"")))</f>
        <v>0</v>
      </c>
      <c r="U1048" s="208" t="str">
        <f ca="1">IF($H1048="步将",'[3]配置系数（将领）'!T1048,IF($H1048="骑将",'[4]配置系数（将领）'!T1048,IF($H1048="弓将",'[5]配置系数（将领）'!T1048,"")))</f>
        <v>0.2+0.2+0.2+0.2+0.2+0.2+0.2+0.2+0.2+0.2+0.2+0.2+0.2+0.2+0.2+0.2+0.2</v>
      </c>
      <c r="V1048" s="206">
        <f t="shared" ca="1" si="66"/>
        <v>1</v>
      </c>
      <c r="X1048" s="208" t="str">
        <f ca="1">IF($H1048="步将",'[3]配置系数（将领）'!W1048,IF($H1048="骑将",'[4]配置系数（将领）'!W1048,IF($H1048="弓将",'[5]配置系数（将领）'!W1048,"")))</f>
        <v/>
      </c>
      <c r="Y1048" s="208" t="str">
        <f ca="1">IF($H1048="步将",'[3]配置系数（将领）'!X1048,IF($H1048="骑将",'[4]配置系数（将领）'!X1048,IF($H1048="弓将",'[5]配置系数（将领）'!X1048,"")))</f>
        <v/>
      </c>
      <c r="Z1048" s="208">
        <f>IF($H1048="步将",'[3]配置系数（将领）'!Y1048,IF($H1048="骑将",'[4]配置系数（将领）'!Y1048,IF($H1048="弓将",'[5]配置系数（将领）'!Y1048,"")))</f>
        <v>0</v>
      </c>
      <c r="AA1048" s="208">
        <f>IF($H1048="步将",'[3]配置系数（将领）'!Z1048,IF($H1048="骑将",'[4]配置系数（将领）'!Z1048,IF($H1048="弓将",'[5]配置系数（将领）'!Z1048,"")))</f>
        <v>0</v>
      </c>
      <c r="AB1048" s="208" t="str">
        <f ca="1">IF($H1048="步将",'[3]配置系数（将领）'!AA1048,IF($H1048="骑将",'[4]配置系数（将领）'!AA1048,IF($H1048="弓将",'[5]配置系数（将领）'!AA1048,"")))</f>
        <v/>
      </c>
      <c r="AC1048" s="206">
        <f t="shared" ca="1" si="67"/>
        <v>1</v>
      </c>
    </row>
    <row r="1049" spans="3:29" x14ac:dyDescent="0.15">
      <c r="C1049" s="107">
        <v>1041</v>
      </c>
      <c r="D1049" s="69">
        <f>IFERROR(MATCH(C1049,索引!J:J,0),D1048)</f>
        <v>94</v>
      </c>
      <c r="E1049" s="69">
        <f t="shared" si="64"/>
        <v>7</v>
      </c>
      <c r="F1049" s="69">
        <f>INDEX(索引!$F:$F,D1049,1)</f>
        <v>10087</v>
      </c>
      <c r="G1049" s="69" t="str">
        <f>INDEX(索引!$E:$E,D1049,1)</f>
        <v>陆逊</v>
      </c>
      <c r="H1049" s="69" t="str">
        <f>INDEX(索引!$G:$G,D1049,1)</f>
        <v>弓将</v>
      </c>
      <c r="J1049" s="208" t="str">
        <f ca="1">IF($H1049="步将",'[3]配置系数（将领）'!I1049,IF($H1049="骑将",'[4]配置系数（将领）'!I1049,IF($H1049="弓将",'[5]配置系数（将领）'!I1049,"")))</f>
        <v>1008700000501</v>
      </c>
      <c r="K1049" s="208" t="str">
        <f ca="1">IF($H1049="步将",'[3]配置系数（将领）'!J1049,IF($H1049="骑将",'[4]配置系数（将领）'!J1049,IF($H1049="弓将",'[5]配置系数（将领）'!J1049,"")))</f>
        <v>被动技能3:运筹帷幄，决胜千里，自身策略伤害提升20%。</v>
      </c>
      <c r="L1049" s="208">
        <f>IF($H1049="步将",'[3]配置系数（将领）'!K1049,IF($H1049="骑将",'[4]配置系数（将领）'!K1049,IF($H1049="弓将",'[5]配置系数（将领）'!K1049,"")))</f>
        <v>0</v>
      </c>
      <c r="M1049" s="208">
        <f>IF($H1049="步将",'[3]配置系数（将领）'!L1049,IF($H1049="骑将",'[4]配置系数（将领）'!L1049,IF($H1049="弓将",'[5]配置系数（将领）'!L1049,"")))</f>
        <v>0</v>
      </c>
      <c r="N1049" s="208" t="str">
        <f ca="1">IF($H1049="步将",'[3]配置系数（将领）'!M1049,IF($H1049="骑将",'[4]配置系数（将领）'!M1049,IF($H1049="弓将",'[5]配置系数（将领）'!M1049,"")))</f>
        <v>0.2+0.2+0.2+0.2+0.2+0.2+0.2+0.2+0.2+0.2+0.2+0.2+0.2+0.2+0.2+0.2+0.2</v>
      </c>
      <c r="O1049" s="206">
        <f t="shared" ca="1" si="65"/>
        <v>1</v>
      </c>
      <c r="Q1049" s="208" t="str">
        <f ca="1">IF($H1049="步将",'[3]配置系数（将领）'!P1049,IF($H1049="骑将",'[4]配置系数（将领）'!P1049,IF($H1049="弓将",'[5]配置系数（将领）'!P1049,"")))</f>
        <v/>
      </c>
      <c r="R1049" s="208" t="str">
        <f ca="1">IF($H1049="步将",'[3]配置系数（将领）'!Q1049,IF($H1049="骑将",'[4]配置系数（将领）'!Q1049,IF($H1049="弓将",'[5]配置系数（将领）'!Q1049,"")))</f>
        <v/>
      </c>
      <c r="S1049" s="208">
        <f>IF($H1049="步将",'[3]配置系数（将领）'!R1049,IF($H1049="骑将",'[4]配置系数（将领）'!R1049,IF($H1049="弓将",'[5]配置系数（将领）'!R1049,"")))</f>
        <v>0</v>
      </c>
      <c r="T1049" s="208">
        <f>IF($H1049="步将",'[3]配置系数（将领）'!S1049,IF($H1049="骑将",'[4]配置系数（将领）'!S1049,IF($H1049="弓将",'[5]配置系数（将领）'!S1049,"")))</f>
        <v>0</v>
      </c>
      <c r="U1049" s="208" t="str">
        <f ca="1">IF($H1049="步将",'[3]配置系数（将领）'!T1049,IF($H1049="骑将",'[4]配置系数（将领）'!T1049,IF($H1049="弓将",'[5]配置系数（将领）'!T1049,"")))</f>
        <v/>
      </c>
      <c r="V1049" s="206">
        <f t="shared" ca="1" si="66"/>
        <v>1</v>
      </c>
      <c r="X1049" s="208" t="str">
        <f ca="1">IF($H1049="步将",'[3]配置系数（将领）'!W1049,IF($H1049="骑将",'[4]配置系数（将领）'!W1049,IF($H1049="弓将",'[5]配置系数（将领）'!W1049,"")))</f>
        <v/>
      </c>
      <c r="Y1049" s="208" t="str">
        <f ca="1">IF($H1049="步将",'[3]配置系数（将领）'!X1049,IF($H1049="骑将",'[4]配置系数（将领）'!X1049,IF($H1049="弓将",'[5]配置系数（将领）'!X1049,"")))</f>
        <v/>
      </c>
      <c r="Z1049" s="208">
        <f>IF($H1049="步将",'[3]配置系数（将领）'!Y1049,IF($H1049="骑将",'[4]配置系数（将领）'!Y1049,IF($H1049="弓将",'[5]配置系数（将领）'!Y1049,"")))</f>
        <v>0</v>
      </c>
      <c r="AA1049" s="208">
        <f>IF($H1049="步将",'[3]配置系数（将领）'!Z1049,IF($H1049="骑将",'[4]配置系数（将领）'!Z1049,IF($H1049="弓将",'[5]配置系数（将领）'!Z1049,"")))</f>
        <v>0</v>
      </c>
      <c r="AB1049" s="208" t="str">
        <f ca="1">IF($H1049="步将",'[3]配置系数（将领）'!AA1049,IF($H1049="骑将",'[4]配置系数（将领）'!AA1049,IF($H1049="弓将",'[5]配置系数（将领）'!AA1049,"")))</f>
        <v/>
      </c>
      <c r="AC1049" s="206">
        <f t="shared" ca="1" si="67"/>
        <v>1</v>
      </c>
    </row>
    <row r="1050" spans="3:29" x14ac:dyDescent="0.15">
      <c r="C1050" s="107">
        <v>1042</v>
      </c>
      <c r="D1050" s="69">
        <f>IFERROR(MATCH(C1050,索引!J:J,0),D1049)</f>
        <v>94</v>
      </c>
      <c r="E1050" s="69">
        <f t="shared" si="64"/>
        <v>8</v>
      </c>
      <c r="F1050" s="69">
        <f>INDEX(索引!$F:$F,D1050,1)</f>
        <v>10087</v>
      </c>
      <c r="G1050" s="69" t="str">
        <f>INDEX(索引!$E:$E,D1050,1)</f>
        <v>陆逊</v>
      </c>
      <c r="H1050" s="69" t="str">
        <f>INDEX(索引!$G:$G,D1050,1)</f>
        <v>弓将</v>
      </c>
      <c r="J1050" s="208" t="str">
        <f ca="1">IF($H1050="步将",'[3]配置系数（将领）'!I1050,IF($H1050="骑将",'[4]配置系数（将领）'!I1050,IF($H1050="弓将",'[5]配置系数（将领）'!I1050,"")))</f>
        <v/>
      </c>
      <c r="K1050" s="208" t="str">
        <f ca="1">IF($H1050="步将",'[3]配置系数（将领）'!J1050,IF($H1050="骑将",'[4]配置系数（将领）'!J1050,IF($H1050="弓将",'[5]配置系数（将领）'!J1050,"")))</f>
        <v/>
      </c>
      <c r="L1050" s="208">
        <f>IF($H1050="步将",'[3]配置系数（将领）'!K1050,IF($H1050="骑将",'[4]配置系数（将领）'!K1050,IF($H1050="弓将",'[5]配置系数（将领）'!K1050,"")))</f>
        <v>0</v>
      </c>
      <c r="M1050" s="208">
        <f>IF($H1050="步将",'[3]配置系数（将领）'!L1050,IF($H1050="骑将",'[4]配置系数（将领）'!L1050,IF($H1050="弓将",'[5]配置系数（将领）'!L1050,"")))</f>
        <v>0</v>
      </c>
      <c r="N1050" s="208" t="str">
        <f ca="1">IF($H1050="步将",'[3]配置系数（将领）'!M1050,IF($H1050="骑将",'[4]配置系数（将领）'!M1050,IF($H1050="弓将",'[5]配置系数（将领）'!M1050,"")))</f>
        <v/>
      </c>
      <c r="O1050" s="206">
        <f t="shared" ca="1" si="65"/>
        <v>1</v>
      </c>
      <c r="Q1050" s="208" t="str">
        <f ca="1">IF($H1050="步将",'[3]配置系数（将领）'!P1050,IF($H1050="骑将",'[4]配置系数（将领）'!P1050,IF($H1050="弓将",'[5]配置系数（将领）'!P1050,"")))</f>
        <v/>
      </c>
      <c r="R1050" s="208" t="str">
        <f ca="1">IF($H1050="步将",'[3]配置系数（将领）'!Q1050,IF($H1050="骑将",'[4]配置系数（将领）'!Q1050,IF($H1050="弓将",'[5]配置系数（将领）'!Q1050,"")))</f>
        <v/>
      </c>
      <c r="S1050" s="208">
        <f>IF($H1050="步将",'[3]配置系数（将领）'!R1050,IF($H1050="骑将",'[4]配置系数（将领）'!R1050,IF($H1050="弓将",'[5]配置系数（将领）'!R1050,"")))</f>
        <v>0</v>
      </c>
      <c r="T1050" s="208">
        <f>IF($H1050="步将",'[3]配置系数（将领）'!S1050,IF($H1050="骑将",'[4]配置系数（将领）'!S1050,IF($H1050="弓将",'[5]配置系数（将领）'!S1050,"")))</f>
        <v>0</v>
      </c>
      <c r="U1050" s="208" t="str">
        <f ca="1">IF($H1050="步将",'[3]配置系数（将领）'!T1050,IF($H1050="骑将",'[4]配置系数（将领）'!T1050,IF($H1050="弓将",'[5]配置系数（将领）'!T1050,"")))</f>
        <v/>
      </c>
      <c r="V1050" s="206">
        <f t="shared" ca="1" si="66"/>
        <v>1</v>
      </c>
      <c r="X1050" s="208" t="str">
        <f ca="1">IF($H1050="步将",'[3]配置系数（将领）'!W1050,IF($H1050="骑将",'[4]配置系数（将领）'!W1050,IF($H1050="弓将",'[5]配置系数（将领）'!W1050,"")))</f>
        <v/>
      </c>
      <c r="Y1050" s="208" t="str">
        <f ca="1">IF($H1050="步将",'[3]配置系数（将领）'!X1050,IF($H1050="骑将",'[4]配置系数（将领）'!X1050,IF($H1050="弓将",'[5]配置系数（将领）'!X1050,"")))</f>
        <v/>
      </c>
      <c r="Z1050" s="208">
        <f>IF($H1050="步将",'[3]配置系数（将领）'!Y1050,IF($H1050="骑将",'[4]配置系数（将领）'!Y1050,IF($H1050="弓将",'[5]配置系数（将领）'!Y1050,"")))</f>
        <v>0</v>
      </c>
      <c r="AA1050" s="208">
        <f>IF($H1050="步将",'[3]配置系数（将领）'!Z1050,IF($H1050="骑将",'[4]配置系数（将领）'!Z1050,IF($H1050="弓将",'[5]配置系数（将领）'!Z1050,"")))</f>
        <v>0</v>
      </c>
      <c r="AB1050" s="208" t="str">
        <f ca="1">IF($H1050="步将",'[3]配置系数（将领）'!AA1050,IF($H1050="骑将",'[4]配置系数（将领）'!AA1050,IF($H1050="弓将",'[5]配置系数（将领）'!AA1050,"")))</f>
        <v/>
      </c>
      <c r="AC1050" s="206">
        <f t="shared" ca="1" si="67"/>
        <v>1</v>
      </c>
    </row>
    <row r="1051" spans="3:29" x14ac:dyDescent="0.15">
      <c r="C1051" s="107">
        <v>1043</v>
      </c>
      <c r="D1051" s="69">
        <f>IFERROR(MATCH(C1051,索引!J:J,0),D1050)</f>
        <v>94</v>
      </c>
      <c r="E1051" s="69">
        <f t="shared" si="64"/>
        <v>9</v>
      </c>
      <c r="F1051" s="69">
        <f>INDEX(索引!$F:$F,D1051,1)</f>
        <v>10087</v>
      </c>
      <c r="G1051" s="69" t="str">
        <f>INDEX(索引!$E:$E,D1051,1)</f>
        <v>陆逊</v>
      </c>
      <c r="H1051" s="69" t="str">
        <f>INDEX(索引!$G:$G,D1051,1)</f>
        <v>弓将</v>
      </c>
      <c r="J1051" s="208" t="str">
        <f ca="1">IF($H1051="步将",'[3]配置系数（将领）'!I1051,IF($H1051="骑将",'[4]配置系数（将领）'!I1051,IF($H1051="弓将",'[5]配置系数（将领）'!I1051,"")))</f>
        <v/>
      </c>
      <c r="K1051" s="208" t="str">
        <f ca="1">IF($H1051="步将",'[3]配置系数（将领）'!J1051,IF($H1051="骑将",'[4]配置系数（将领）'!J1051,IF($H1051="弓将",'[5]配置系数（将领）'!J1051,"")))</f>
        <v/>
      </c>
      <c r="L1051" s="208">
        <f>IF($H1051="步将",'[3]配置系数（将领）'!K1051,IF($H1051="骑将",'[4]配置系数（将领）'!K1051,IF($H1051="弓将",'[5]配置系数（将领）'!K1051,"")))</f>
        <v>0</v>
      </c>
      <c r="M1051" s="208">
        <f>IF($H1051="步将",'[3]配置系数（将领）'!L1051,IF($H1051="骑将",'[4]配置系数（将领）'!L1051,IF($H1051="弓将",'[5]配置系数（将领）'!L1051,"")))</f>
        <v>0</v>
      </c>
      <c r="N1051" s="208" t="str">
        <f ca="1">IF($H1051="步将",'[3]配置系数（将领）'!M1051,IF($H1051="骑将",'[4]配置系数（将领）'!M1051,IF($H1051="弓将",'[5]配置系数（将领）'!M1051,"")))</f>
        <v/>
      </c>
      <c r="O1051" s="206">
        <f t="shared" ca="1" si="65"/>
        <v>1</v>
      </c>
      <c r="Q1051" s="208" t="str">
        <f ca="1">IF($H1051="步将",'[3]配置系数（将领）'!P1051,IF($H1051="骑将",'[4]配置系数（将领）'!P1051,IF($H1051="弓将",'[5]配置系数（将领）'!P1051,"")))</f>
        <v/>
      </c>
      <c r="R1051" s="208" t="str">
        <f ca="1">IF($H1051="步将",'[3]配置系数（将领）'!Q1051,IF($H1051="骑将",'[4]配置系数（将领）'!Q1051,IF($H1051="弓将",'[5]配置系数（将领）'!Q1051,"")))</f>
        <v/>
      </c>
      <c r="S1051" s="208">
        <f>IF($H1051="步将",'[3]配置系数（将领）'!R1051,IF($H1051="骑将",'[4]配置系数（将领）'!R1051,IF($H1051="弓将",'[5]配置系数（将领）'!R1051,"")))</f>
        <v>0</v>
      </c>
      <c r="T1051" s="208">
        <f>IF($H1051="步将",'[3]配置系数（将领）'!S1051,IF($H1051="骑将",'[4]配置系数（将领）'!S1051,IF($H1051="弓将",'[5]配置系数（将领）'!S1051,"")))</f>
        <v>0</v>
      </c>
      <c r="U1051" s="208" t="str">
        <f ca="1">IF($H1051="步将",'[3]配置系数（将领）'!T1051,IF($H1051="骑将",'[4]配置系数（将领）'!T1051,IF($H1051="弓将",'[5]配置系数（将领）'!T1051,"")))</f>
        <v/>
      </c>
      <c r="V1051" s="206">
        <f t="shared" ca="1" si="66"/>
        <v>1</v>
      </c>
      <c r="X1051" s="208" t="str">
        <f ca="1">IF($H1051="步将",'[3]配置系数（将领）'!W1051,IF($H1051="骑将",'[4]配置系数（将领）'!W1051,IF($H1051="弓将",'[5]配置系数（将领）'!W1051,"")))</f>
        <v/>
      </c>
      <c r="Y1051" s="208" t="str">
        <f ca="1">IF($H1051="步将",'[3]配置系数（将领）'!X1051,IF($H1051="骑将",'[4]配置系数（将领）'!X1051,IF($H1051="弓将",'[5]配置系数（将领）'!X1051,"")))</f>
        <v/>
      </c>
      <c r="Z1051" s="208">
        <f>IF($H1051="步将",'[3]配置系数（将领）'!Y1051,IF($H1051="骑将",'[4]配置系数（将领）'!Y1051,IF($H1051="弓将",'[5]配置系数（将领）'!Y1051,"")))</f>
        <v>0</v>
      </c>
      <c r="AA1051" s="208">
        <f>IF($H1051="步将",'[3]配置系数（将领）'!Z1051,IF($H1051="骑将",'[4]配置系数（将领）'!Z1051,IF($H1051="弓将",'[5]配置系数（将领）'!Z1051,"")))</f>
        <v>0</v>
      </c>
      <c r="AB1051" s="208" t="str">
        <f ca="1">IF($H1051="步将",'[3]配置系数（将领）'!AA1051,IF($H1051="骑将",'[4]配置系数（将领）'!AA1051,IF($H1051="弓将",'[5]配置系数（将领）'!AA1051,"")))</f>
        <v/>
      </c>
      <c r="AC1051" s="206">
        <f t="shared" ca="1" si="67"/>
        <v>1</v>
      </c>
    </row>
    <row r="1052" spans="3:29" x14ac:dyDescent="0.15">
      <c r="C1052" s="107">
        <v>1044</v>
      </c>
      <c r="D1052" s="69">
        <f>IFERROR(MATCH(C1052,索引!J:J,0),D1051)</f>
        <v>94</v>
      </c>
      <c r="E1052" s="69">
        <f t="shared" si="64"/>
        <v>10</v>
      </c>
      <c r="F1052" s="69">
        <f>INDEX(索引!$F:$F,D1052,1)</f>
        <v>10087</v>
      </c>
      <c r="G1052" s="69" t="str">
        <f>INDEX(索引!$E:$E,D1052,1)</f>
        <v>陆逊</v>
      </c>
      <c r="H1052" s="69" t="str">
        <f>INDEX(索引!$G:$G,D1052,1)</f>
        <v>弓将</v>
      </c>
      <c r="J1052" s="208" t="str">
        <f ca="1">IF($H1052="步将",'[3]配置系数（将领）'!I1052,IF($H1052="骑将",'[4]配置系数（将领）'!I1052,IF($H1052="弓将",'[5]配置系数（将领）'!I1052,"")))</f>
        <v/>
      </c>
      <c r="K1052" s="208" t="str">
        <f ca="1">IF($H1052="步将",'[3]配置系数（将领）'!J1052,IF($H1052="骑将",'[4]配置系数（将领）'!J1052,IF($H1052="弓将",'[5]配置系数（将领）'!J1052,"")))</f>
        <v/>
      </c>
      <c r="L1052" s="208">
        <f>IF($H1052="步将",'[3]配置系数（将领）'!K1052,IF($H1052="骑将",'[4]配置系数（将领）'!K1052,IF($H1052="弓将",'[5]配置系数（将领）'!K1052,"")))</f>
        <v>0</v>
      </c>
      <c r="M1052" s="208">
        <f>IF($H1052="步将",'[3]配置系数（将领）'!L1052,IF($H1052="骑将",'[4]配置系数（将领）'!L1052,IF($H1052="弓将",'[5]配置系数（将领）'!L1052,"")))</f>
        <v>0</v>
      </c>
      <c r="N1052" s="208" t="str">
        <f ca="1">IF($H1052="步将",'[3]配置系数（将领）'!M1052,IF($H1052="骑将",'[4]配置系数（将领）'!M1052,IF($H1052="弓将",'[5]配置系数（将领）'!M1052,"")))</f>
        <v/>
      </c>
      <c r="O1052" s="206">
        <f t="shared" ca="1" si="65"/>
        <v>1</v>
      </c>
      <c r="Q1052" s="208" t="str">
        <f ca="1">IF($H1052="步将",'[3]配置系数（将领）'!P1052,IF($H1052="骑将",'[4]配置系数（将领）'!P1052,IF($H1052="弓将",'[5]配置系数（将领）'!P1052,"")))</f>
        <v/>
      </c>
      <c r="R1052" s="208" t="str">
        <f ca="1">IF($H1052="步将",'[3]配置系数（将领）'!Q1052,IF($H1052="骑将",'[4]配置系数（将领）'!Q1052,IF($H1052="弓将",'[5]配置系数（将领）'!Q1052,"")))</f>
        <v/>
      </c>
      <c r="S1052" s="208">
        <f>IF($H1052="步将",'[3]配置系数（将领）'!R1052,IF($H1052="骑将",'[4]配置系数（将领）'!R1052,IF($H1052="弓将",'[5]配置系数（将领）'!R1052,"")))</f>
        <v>0</v>
      </c>
      <c r="T1052" s="208">
        <f>IF($H1052="步将",'[3]配置系数（将领）'!S1052,IF($H1052="骑将",'[4]配置系数（将领）'!S1052,IF($H1052="弓将",'[5]配置系数（将领）'!S1052,"")))</f>
        <v>0</v>
      </c>
      <c r="U1052" s="208" t="str">
        <f ca="1">IF($H1052="步将",'[3]配置系数（将领）'!T1052,IF($H1052="骑将",'[4]配置系数（将领）'!T1052,IF($H1052="弓将",'[5]配置系数（将领）'!T1052,"")))</f>
        <v/>
      </c>
      <c r="V1052" s="206">
        <f t="shared" ca="1" si="66"/>
        <v>1</v>
      </c>
      <c r="X1052" s="208" t="str">
        <f ca="1">IF($H1052="步将",'[3]配置系数（将领）'!W1052,IF($H1052="骑将",'[4]配置系数（将领）'!W1052,IF($H1052="弓将",'[5]配置系数（将领）'!W1052,"")))</f>
        <v/>
      </c>
      <c r="Y1052" s="208" t="str">
        <f ca="1">IF($H1052="步将",'[3]配置系数（将领）'!X1052,IF($H1052="骑将",'[4]配置系数（将领）'!X1052,IF($H1052="弓将",'[5]配置系数（将领）'!X1052,"")))</f>
        <v/>
      </c>
      <c r="Z1052" s="208">
        <f>IF($H1052="步将",'[3]配置系数（将领）'!Y1052,IF($H1052="骑将",'[4]配置系数（将领）'!Y1052,IF($H1052="弓将",'[5]配置系数（将领）'!Y1052,"")))</f>
        <v>0</v>
      </c>
      <c r="AA1052" s="208">
        <f>IF($H1052="步将",'[3]配置系数（将领）'!Z1052,IF($H1052="骑将",'[4]配置系数（将领）'!Z1052,IF($H1052="弓将",'[5]配置系数（将领）'!Z1052,"")))</f>
        <v>0</v>
      </c>
      <c r="AB1052" s="208" t="str">
        <f ca="1">IF($H1052="步将",'[3]配置系数（将领）'!AA1052,IF($H1052="骑将",'[4]配置系数（将领）'!AA1052,IF($H1052="弓将",'[5]配置系数（将领）'!AA1052,"")))</f>
        <v/>
      </c>
      <c r="AC1052" s="206">
        <f t="shared" ca="1" si="67"/>
        <v>1</v>
      </c>
    </row>
    <row r="1053" spans="3:29" x14ac:dyDescent="0.15">
      <c r="C1053" s="107">
        <v>1045</v>
      </c>
      <c r="D1053" s="69">
        <f>IFERROR(MATCH(C1053,索引!J:J,0),D1052)</f>
        <v>94</v>
      </c>
      <c r="E1053" s="69">
        <f t="shared" si="64"/>
        <v>11</v>
      </c>
      <c r="F1053" s="69">
        <f>INDEX(索引!$F:$F,D1053,1)</f>
        <v>10087</v>
      </c>
      <c r="G1053" s="69" t="str">
        <f>INDEX(索引!$E:$E,D1053,1)</f>
        <v>陆逊</v>
      </c>
      <c r="H1053" s="69" t="str">
        <f>INDEX(索引!$G:$G,D1053,1)</f>
        <v>弓将</v>
      </c>
      <c r="J1053" s="208" t="str">
        <f ca="1">IF($H1053="步将",'[3]配置系数（将领）'!I1053,IF($H1053="骑将",'[4]配置系数（将领）'!I1053,IF($H1053="弓将",'[5]配置系数（将领）'!I1053,"")))</f>
        <v/>
      </c>
      <c r="K1053" s="208" t="str">
        <f ca="1">IF($H1053="步将",'[3]配置系数（将领）'!J1053,IF($H1053="骑将",'[4]配置系数（将领）'!J1053,IF($H1053="弓将",'[5]配置系数（将领）'!J1053,"")))</f>
        <v/>
      </c>
      <c r="L1053" s="208">
        <f>IF($H1053="步将",'[3]配置系数（将领）'!K1053,IF($H1053="骑将",'[4]配置系数（将领）'!K1053,IF($H1053="弓将",'[5]配置系数（将领）'!K1053,"")))</f>
        <v>0</v>
      </c>
      <c r="M1053" s="208">
        <f>IF($H1053="步将",'[3]配置系数（将领）'!L1053,IF($H1053="骑将",'[4]配置系数（将领）'!L1053,IF($H1053="弓将",'[5]配置系数（将领）'!L1053,"")))</f>
        <v>0</v>
      </c>
      <c r="N1053" s="208" t="str">
        <f ca="1">IF($H1053="步将",'[3]配置系数（将领）'!M1053,IF($H1053="骑将",'[4]配置系数（将领）'!M1053,IF($H1053="弓将",'[5]配置系数（将领）'!M1053,"")))</f>
        <v/>
      </c>
      <c r="O1053" s="206">
        <f t="shared" ca="1" si="65"/>
        <v>1</v>
      </c>
      <c r="Q1053" s="208" t="str">
        <f ca="1">IF($H1053="步将",'[3]配置系数（将领）'!P1053,IF($H1053="骑将",'[4]配置系数（将领）'!P1053,IF($H1053="弓将",'[5]配置系数（将领）'!P1053,"")))</f>
        <v/>
      </c>
      <c r="R1053" s="208" t="str">
        <f ca="1">IF($H1053="步将",'[3]配置系数（将领）'!Q1053,IF($H1053="骑将",'[4]配置系数（将领）'!Q1053,IF($H1053="弓将",'[5]配置系数（将领）'!Q1053,"")))</f>
        <v/>
      </c>
      <c r="S1053" s="208">
        <f>IF($H1053="步将",'[3]配置系数（将领）'!R1053,IF($H1053="骑将",'[4]配置系数（将领）'!R1053,IF($H1053="弓将",'[5]配置系数（将领）'!R1053,"")))</f>
        <v>0</v>
      </c>
      <c r="T1053" s="208">
        <f>IF($H1053="步将",'[3]配置系数（将领）'!S1053,IF($H1053="骑将",'[4]配置系数（将领）'!S1053,IF($H1053="弓将",'[5]配置系数（将领）'!S1053,"")))</f>
        <v>0</v>
      </c>
      <c r="U1053" s="208" t="str">
        <f ca="1">IF($H1053="步将",'[3]配置系数（将领）'!T1053,IF($H1053="骑将",'[4]配置系数（将领）'!T1053,IF($H1053="弓将",'[5]配置系数（将领）'!T1053,"")))</f>
        <v/>
      </c>
      <c r="V1053" s="206">
        <f t="shared" ca="1" si="66"/>
        <v>1</v>
      </c>
      <c r="X1053" s="208" t="str">
        <f ca="1">IF($H1053="步将",'[3]配置系数（将领）'!W1053,IF($H1053="骑将",'[4]配置系数（将领）'!W1053,IF($H1053="弓将",'[5]配置系数（将领）'!W1053,"")))</f>
        <v/>
      </c>
      <c r="Y1053" s="208" t="str">
        <f ca="1">IF($H1053="步将",'[3]配置系数（将领）'!X1053,IF($H1053="骑将",'[4]配置系数（将领）'!X1053,IF($H1053="弓将",'[5]配置系数（将领）'!X1053,"")))</f>
        <v/>
      </c>
      <c r="Z1053" s="208">
        <f>IF($H1053="步将",'[3]配置系数（将领）'!Y1053,IF($H1053="骑将",'[4]配置系数（将领）'!Y1053,IF($H1053="弓将",'[5]配置系数（将领）'!Y1053,"")))</f>
        <v>0</v>
      </c>
      <c r="AA1053" s="208">
        <f>IF($H1053="步将",'[3]配置系数（将领）'!Z1053,IF($H1053="骑将",'[4]配置系数（将领）'!Z1053,IF($H1053="弓将",'[5]配置系数（将领）'!Z1053,"")))</f>
        <v>0</v>
      </c>
      <c r="AB1053" s="208" t="str">
        <f ca="1">IF($H1053="步将",'[3]配置系数（将领）'!AA1053,IF($H1053="骑将",'[4]配置系数（将领）'!AA1053,IF($H1053="弓将",'[5]配置系数（将领）'!AA1053,"")))</f>
        <v/>
      </c>
      <c r="AC1053" s="206">
        <f t="shared" ca="1" si="67"/>
        <v>1</v>
      </c>
    </row>
    <row r="1054" spans="3:29" x14ac:dyDescent="0.15">
      <c r="C1054" s="107">
        <v>1046</v>
      </c>
      <c r="D1054" s="69">
        <f>IFERROR(MATCH(C1054,索引!J:J,0),D1053)</f>
        <v>94</v>
      </c>
      <c r="E1054" s="69">
        <f t="shared" si="64"/>
        <v>12</v>
      </c>
      <c r="F1054" s="69">
        <f>INDEX(索引!$F:$F,D1054,1)</f>
        <v>10087</v>
      </c>
      <c r="G1054" s="69" t="str">
        <f>INDEX(索引!$E:$E,D1054,1)</f>
        <v>陆逊</v>
      </c>
      <c r="H1054" s="69" t="str">
        <f>INDEX(索引!$G:$G,D1054,1)</f>
        <v>弓将</v>
      </c>
      <c r="J1054" s="208" t="str">
        <f ca="1">IF($H1054="步将",'[3]配置系数（将领）'!I1054,IF($H1054="骑将",'[4]配置系数（将领）'!I1054,IF($H1054="弓将",'[5]配置系数（将领）'!I1054,"")))</f>
        <v/>
      </c>
      <c r="K1054" s="208" t="str">
        <f ca="1">IF($H1054="步将",'[3]配置系数（将领）'!J1054,IF($H1054="骑将",'[4]配置系数（将领）'!J1054,IF($H1054="弓将",'[5]配置系数（将领）'!J1054,"")))</f>
        <v/>
      </c>
      <c r="L1054" s="208">
        <f>IF($H1054="步将",'[3]配置系数（将领）'!K1054,IF($H1054="骑将",'[4]配置系数（将领）'!K1054,IF($H1054="弓将",'[5]配置系数（将领）'!K1054,"")))</f>
        <v>0</v>
      </c>
      <c r="M1054" s="208">
        <f>IF($H1054="步将",'[3]配置系数（将领）'!L1054,IF($H1054="骑将",'[4]配置系数（将领）'!L1054,IF($H1054="弓将",'[5]配置系数（将领）'!L1054,"")))</f>
        <v>0</v>
      </c>
      <c r="N1054" s="208" t="str">
        <f ca="1">IF($H1054="步将",'[3]配置系数（将领）'!M1054,IF($H1054="骑将",'[4]配置系数（将领）'!M1054,IF($H1054="弓将",'[5]配置系数（将领）'!M1054,"")))</f>
        <v/>
      </c>
      <c r="O1054" s="206">
        <f t="shared" ca="1" si="65"/>
        <v>1</v>
      </c>
      <c r="Q1054" s="208" t="str">
        <f ca="1">IF($H1054="步将",'[3]配置系数（将领）'!P1054,IF($H1054="骑将",'[4]配置系数（将领）'!P1054,IF($H1054="弓将",'[5]配置系数（将领）'!P1054,"")))</f>
        <v/>
      </c>
      <c r="R1054" s="208" t="str">
        <f ca="1">IF($H1054="步将",'[3]配置系数（将领）'!Q1054,IF($H1054="骑将",'[4]配置系数（将领）'!Q1054,IF($H1054="弓将",'[5]配置系数（将领）'!Q1054,"")))</f>
        <v/>
      </c>
      <c r="S1054" s="208">
        <f>IF($H1054="步将",'[3]配置系数（将领）'!R1054,IF($H1054="骑将",'[4]配置系数（将领）'!R1054,IF($H1054="弓将",'[5]配置系数（将领）'!R1054,"")))</f>
        <v>0</v>
      </c>
      <c r="T1054" s="208">
        <f>IF($H1054="步将",'[3]配置系数（将领）'!S1054,IF($H1054="骑将",'[4]配置系数（将领）'!S1054,IF($H1054="弓将",'[5]配置系数（将领）'!S1054,"")))</f>
        <v>0</v>
      </c>
      <c r="U1054" s="208" t="str">
        <f ca="1">IF($H1054="步将",'[3]配置系数（将领）'!T1054,IF($H1054="骑将",'[4]配置系数（将领）'!T1054,IF($H1054="弓将",'[5]配置系数（将领）'!T1054,"")))</f>
        <v/>
      </c>
      <c r="V1054" s="206">
        <f t="shared" ca="1" si="66"/>
        <v>1</v>
      </c>
      <c r="X1054" s="208" t="str">
        <f ca="1">IF($H1054="步将",'[3]配置系数（将领）'!W1054,IF($H1054="骑将",'[4]配置系数（将领）'!W1054,IF($H1054="弓将",'[5]配置系数（将领）'!W1054,"")))</f>
        <v/>
      </c>
      <c r="Y1054" s="208" t="str">
        <f ca="1">IF($H1054="步将",'[3]配置系数（将领）'!X1054,IF($H1054="骑将",'[4]配置系数（将领）'!X1054,IF($H1054="弓将",'[5]配置系数（将领）'!X1054,"")))</f>
        <v/>
      </c>
      <c r="Z1054" s="208">
        <f>IF($H1054="步将",'[3]配置系数（将领）'!Y1054,IF($H1054="骑将",'[4]配置系数（将领）'!Y1054,IF($H1054="弓将",'[5]配置系数（将领）'!Y1054,"")))</f>
        <v>0</v>
      </c>
      <c r="AA1054" s="208">
        <f>IF($H1054="步将",'[3]配置系数（将领）'!Z1054,IF($H1054="骑将",'[4]配置系数（将领）'!Z1054,IF($H1054="弓将",'[5]配置系数（将领）'!Z1054,"")))</f>
        <v>0</v>
      </c>
      <c r="AB1054" s="208" t="str">
        <f ca="1">IF($H1054="步将",'[3]配置系数（将领）'!AA1054,IF($H1054="骑将",'[4]配置系数（将领）'!AA1054,IF($H1054="弓将",'[5]配置系数（将领）'!AA1054,"")))</f>
        <v/>
      </c>
      <c r="AC1054" s="206">
        <f t="shared" ca="1" si="67"/>
        <v>1</v>
      </c>
    </row>
    <row r="1055" spans="3:29" x14ac:dyDescent="0.15">
      <c r="C1055" s="107">
        <v>1047</v>
      </c>
      <c r="D1055" s="69">
        <f>IFERROR(MATCH(C1055,索引!J:J,0),D1054)</f>
        <v>94</v>
      </c>
      <c r="E1055" s="69">
        <f t="shared" si="64"/>
        <v>13</v>
      </c>
      <c r="F1055" s="69">
        <f>INDEX(索引!$F:$F,D1055,1)</f>
        <v>10087</v>
      </c>
      <c r="G1055" s="69" t="str">
        <f>INDEX(索引!$E:$E,D1055,1)</f>
        <v>陆逊</v>
      </c>
      <c r="H1055" s="69" t="str">
        <f>INDEX(索引!$G:$G,D1055,1)</f>
        <v>弓将</v>
      </c>
      <c r="J1055" s="208" t="str">
        <f ca="1">IF($H1055="步将",'[3]配置系数（将领）'!I1055,IF($H1055="骑将",'[4]配置系数（将领）'!I1055,IF($H1055="弓将",'[5]配置系数（将领）'!I1055,"")))</f>
        <v/>
      </c>
      <c r="K1055" s="208" t="str">
        <f ca="1">IF($H1055="步将",'[3]配置系数（将领）'!J1055,IF($H1055="骑将",'[4]配置系数（将领）'!J1055,IF($H1055="弓将",'[5]配置系数（将领）'!J1055,"")))</f>
        <v/>
      </c>
      <c r="L1055" s="208">
        <f>IF($H1055="步将",'[3]配置系数（将领）'!K1055,IF($H1055="骑将",'[4]配置系数（将领）'!K1055,IF($H1055="弓将",'[5]配置系数（将领）'!K1055,"")))</f>
        <v>0</v>
      </c>
      <c r="M1055" s="208">
        <f>IF($H1055="步将",'[3]配置系数（将领）'!L1055,IF($H1055="骑将",'[4]配置系数（将领）'!L1055,IF($H1055="弓将",'[5]配置系数（将领）'!L1055,"")))</f>
        <v>0</v>
      </c>
      <c r="N1055" s="208" t="str">
        <f ca="1">IF($H1055="步将",'[3]配置系数（将领）'!M1055,IF($H1055="骑将",'[4]配置系数（将领）'!M1055,IF($H1055="弓将",'[5]配置系数（将领）'!M1055,"")))</f>
        <v/>
      </c>
      <c r="O1055" s="206">
        <f t="shared" ca="1" si="65"/>
        <v>1</v>
      </c>
      <c r="Q1055" s="208" t="str">
        <f ca="1">IF($H1055="步将",'[3]配置系数（将领）'!P1055,IF($H1055="骑将",'[4]配置系数（将领）'!P1055,IF($H1055="弓将",'[5]配置系数（将领）'!P1055,"")))</f>
        <v/>
      </c>
      <c r="R1055" s="208" t="str">
        <f ca="1">IF($H1055="步将",'[3]配置系数（将领）'!Q1055,IF($H1055="骑将",'[4]配置系数（将领）'!Q1055,IF($H1055="弓将",'[5]配置系数（将领）'!Q1055,"")))</f>
        <v/>
      </c>
      <c r="S1055" s="208">
        <f>IF($H1055="步将",'[3]配置系数（将领）'!R1055,IF($H1055="骑将",'[4]配置系数（将领）'!R1055,IF($H1055="弓将",'[5]配置系数（将领）'!R1055,"")))</f>
        <v>0</v>
      </c>
      <c r="T1055" s="208">
        <f>IF($H1055="步将",'[3]配置系数（将领）'!S1055,IF($H1055="骑将",'[4]配置系数（将领）'!S1055,IF($H1055="弓将",'[5]配置系数（将领）'!S1055,"")))</f>
        <v>0</v>
      </c>
      <c r="U1055" s="208" t="str">
        <f ca="1">IF($H1055="步将",'[3]配置系数（将领）'!T1055,IF($H1055="骑将",'[4]配置系数（将领）'!T1055,IF($H1055="弓将",'[5]配置系数（将领）'!T1055,"")))</f>
        <v/>
      </c>
      <c r="V1055" s="206">
        <f t="shared" ca="1" si="66"/>
        <v>1</v>
      </c>
      <c r="X1055" s="208" t="str">
        <f ca="1">IF($H1055="步将",'[3]配置系数（将领）'!W1055,IF($H1055="骑将",'[4]配置系数（将领）'!W1055,IF($H1055="弓将",'[5]配置系数（将领）'!W1055,"")))</f>
        <v/>
      </c>
      <c r="Y1055" s="208" t="str">
        <f ca="1">IF($H1055="步将",'[3]配置系数（将领）'!X1055,IF($H1055="骑将",'[4]配置系数（将领）'!X1055,IF($H1055="弓将",'[5]配置系数（将领）'!X1055,"")))</f>
        <v/>
      </c>
      <c r="Z1055" s="208">
        <f>IF($H1055="步将",'[3]配置系数（将领）'!Y1055,IF($H1055="骑将",'[4]配置系数（将领）'!Y1055,IF($H1055="弓将",'[5]配置系数（将领）'!Y1055,"")))</f>
        <v>0</v>
      </c>
      <c r="AA1055" s="208">
        <f>IF($H1055="步将",'[3]配置系数（将领）'!Z1055,IF($H1055="骑将",'[4]配置系数（将领）'!Z1055,IF($H1055="弓将",'[5]配置系数（将领）'!Z1055,"")))</f>
        <v>0</v>
      </c>
      <c r="AB1055" s="208" t="str">
        <f ca="1">IF($H1055="步将",'[3]配置系数（将领）'!AA1055,IF($H1055="骑将",'[4]配置系数（将领）'!AA1055,IF($H1055="弓将",'[5]配置系数（将领）'!AA1055,"")))</f>
        <v/>
      </c>
      <c r="AC1055" s="206">
        <f t="shared" ca="1" si="67"/>
        <v>1</v>
      </c>
    </row>
    <row r="1056" spans="3:29" x14ac:dyDescent="0.15">
      <c r="C1056" s="107">
        <v>1048</v>
      </c>
      <c r="D1056" s="69">
        <f>IFERROR(MATCH(C1056,索引!J:J,0),D1055)</f>
        <v>94</v>
      </c>
      <c r="E1056" s="69">
        <f t="shared" si="64"/>
        <v>14</v>
      </c>
      <c r="F1056" s="69">
        <f>INDEX(索引!$F:$F,D1056,1)</f>
        <v>10087</v>
      </c>
      <c r="G1056" s="69" t="str">
        <f>INDEX(索引!$E:$E,D1056,1)</f>
        <v>陆逊</v>
      </c>
      <c r="H1056" s="69" t="str">
        <f>INDEX(索引!$G:$G,D1056,1)</f>
        <v>弓将</v>
      </c>
      <c r="J1056" s="208" t="str">
        <f ca="1">IF($H1056="步将",'[3]配置系数（将领）'!I1056,IF($H1056="骑将",'[4]配置系数（将领）'!I1056,IF($H1056="弓将",'[5]配置系数（将领）'!I1056,"")))</f>
        <v/>
      </c>
      <c r="K1056" s="208" t="str">
        <f ca="1">IF($H1056="步将",'[3]配置系数（将领）'!J1056,IF($H1056="骑将",'[4]配置系数（将领）'!J1056,IF($H1056="弓将",'[5]配置系数（将领）'!J1056,"")))</f>
        <v/>
      </c>
      <c r="L1056" s="208">
        <f>IF($H1056="步将",'[3]配置系数（将领）'!K1056,IF($H1056="骑将",'[4]配置系数（将领）'!K1056,IF($H1056="弓将",'[5]配置系数（将领）'!K1056,"")))</f>
        <v>0</v>
      </c>
      <c r="M1056" s="208">
        <f>IF($H1056="步将",'[3]配置系数（将领）'!L1056,IF($H1056="骑将",'[4]配置系数（将领）'!L1056,IF($H1056="弓将",'[5]配置系数（将领）'!L1056,"")))</f>
        <v>0</v>
      </c>
      <c r="N1056" s="208" t="str">
        <f ca="1">IF($H1056="步将",'[3]配置系数（将领）'!M1056,IF($H1056="骑将",'[4]配置系数（将领）'!M1056,IF($H1056="弓将",'[5]配置系数（将领）'!M1056,"")))</f>
        <v/>
      </c>
      <c r="O1056" s="206">
        <f t="shared" ca="1" si="65"/>
        <v>1</v>
      </c>
      <c r="Q1056" s="208" t="str">
        <f ca="1">IF($H1056="步将",'[3]配置系数（将领）'!P1056,IF($H1056="骑将",'[4]配置系数（将领）'!P1056,IF($H1056="弓将",'[5]配置系数（将领）'!P1056,"")))</f>
        <v/>
      </c>
      <c r="R1056" s="208" t="str">
        <f ca="1">IF($H1056="步将",'[3]配置系数（将领）'!Q1056,IF($H1056="骑将",'[4]配置系数（将领）'!Q1056,IF($H1056="弓将",'[5]配置系数（将领）'!Q1056,"")))</f>
        <v/>
      </c>
      <c r="S1056" s="208">
        <f>IF($H1056="步将",'[3]配置系数（将领）'!R1056,IF($H1056="骑将",'[4]配置系数（将领）'!R1056,IF($H1056="弓将",'[5]配置系数（将领）'!R1056,"")))</f>
        <v>0</v>
      </c>
      <c r="T1056" s="208">
        <f>IF($H1056="步将",'[3]配置系数（将领）'!S1056,IF($H1056="骑将",'[4]配置系数（将领）'!S1056,IF($H1056="弓将",'[5]配置系数（将领）'!S1056,"")))</f>
        <v>0</v>
      </c>
      <c r="U1056" s="208" t="str">
        <f ca="1">IF($H1056="步将",'[3]配置系数（将领）'!T1056,IF($H1056="骑将",'[4]配置系数（将领）'!T1056,IF($H1056="弓将",'[5]配置系数（将领）'!T1056,"")))</f>
        <v/>
      </c>
      <c r="V1056" s="206">
        <f t="shared" ca="1" si="66"/>
        <v>1</v>
      </c>
      <c r="X1056" s="208" t="str">
        <f ca="1">IF($H1056="步将",'[3]配置系数（将领）'!W1056,IF($H1056="骑将",'[4]配置系数（将领）'!W1056,IF($H1056="弓将",'[5]配置系数（将领）'!W1056,"")))</f>
        <v/>
      </c>
      <c r="Y1056" s="208" t="str">
        <f ca="1">IF($H1056="步将",'[3]配置系数（将领）'!X1056,IF($H1056="骑将",'[4]配置系数（将领）'!X1056,IF($H1056="弓将",'[5]配置系数（将领）'!X1056,"")))</f>
        <v/>
      </c>
      <c r="Z1056" s="208">
        <f>IF($H1056="步将",'[3]配置系数（将领）'!Y1056,IF($H1056="骑将",'[4]配置系数（将领）'!Y1056,IF($H1056="弓将",'[5]配置系数（将领）'!Y1056,"")))</f>
        <v>0</v>
      </c>
      <c r="AA1056" s="208">
        <f>IF($H1056="步将",'[3]配置系数（将领）'!Z1056,IF($H1056="骑将",'[4]配置系数（将领）'!Z1056,IF($H1056="弓将",'[5]配置系数（将领）'!Z1056,"")))</f>
        <v>0</v>
      </c>
      <c r="AB1056" s="208" t="str">
        <f ca="1">IF($H1056="步将",'[3]配置系数（将领）'!AA1056,IF($H1056="骑将",'[4]配置系数（将领）'!AA1056,IF($H1056="弓将",'[5]配置系数（将领）'!AA1056,"")))</f>
        <v/>
      </c>
      <c r="AC1056" s="206">
        <f t="shared" ca="1" si="67"/>
        <v>1</v>
      </c>
    </row>
    <row r="1057" spans="3:29" x14ac:dyDescent="0.15">
      <c r="C1057" s="107">
        <v>1049</v>
      </c>
      <c r="D1057" s="69">
        <f>IFERROR(MATCH(C1057,索引!J:J,0),D1056)</f>
        <v>94</v>
      </c>
      <c r="E1057" s="69">
        <f t="shared" si="64"/>
        <v>15</v>
      </c>
      <c r="F1057" s="69">
        <f>INDEX(索引!$F:$F,D1057,1)</f>
        <v>10087</v>
      </c>
      <c r="G1057" s="69" t="str">
        <f>INDEX(索引!$E:$E,D1057,1)</f>
        <v>陆逊</v>
      </c>
      <c r="H1057" s="69" t="str">
        <f>INDEX(索引!$G:$G,D1057,1)</f>
        <v>弓将</v>
      </c>
      <c r="J1057" s="208" t="str">
        <f ca="1">IF($H1057="步将",'[3]配置系数（将领）'!I1057,IF($H1057="骑将",'[4]配置系数（将领）'!I1057,IF($H1057="弓将",'[5]配置系数（将领）'!I1057,"")))</f>
        <v/>
      </c>
      <c r="K1057" s="208" t="str">
        <f ca="1">IF($H1057="步将",'[3]配置系数（将领）'!J1057,IF($H1057="骑将",'[4]配置系数（将领）'!J1057,IF($H1057="弓将",'[5]配置系数（将领）'!J1057,"")))</f>
        <v/>
      </c>
      <c r="L1057" s="208">
        <f>IF($H1057="步将",'[3]配置系数（将领）'!K1057,IF($H1057="骑将",'[4]配置系数（将领）'!K1057,IF($H1057="弓将",'[5]配置系数（将领）'!K1057,"")))</f>
        <v>0</v>
      </c>
      <c r="M1057" s="208">
        <f>IF($H1057="步将",'[3]配置系数（将领）'!L1057,IF($H1057="骑将",'[4]配置系数（将领）'!L1057,IF($H1057="弓将",'[5]配置系数（将领）'!L1057,"")))</f>
        <v>0</v>
      </c>
      <c r="N1057" s="208" t="str">
        <f ca="1">IF($H1057="步将",'[3]配置系数（将领）'!M1057,IF($H1057="骑将",'[4]配置系数（将领）'!M1057,IF($H1057="弓将",'[5]配置系数（将领）'!M1057,"")))</f>
        <v/>
      </c>
      <c r="O1057" s="206">
        <f t="shared" ca="1" si="65"/>
        <v>1</v>
      </c>
      <c r="Q1057" s="208" t="str">
        <f ca="1">IF($H1057="步将",'[3]配置系数（将领）'!P1057,IF($H1057="骑将",'[4]配置系数（将领）'!P1057,IF($H1057="弓将",'[5]配置系数（将领）'!P1057,"")))</f>
        <v/>
      </c>
      <c r="R1057" s="208" t="str">
        <f ca="1">IF($H1057="步将",'[3]配置系数（将领）'!Q1057,IF($H1057="骑将",'[4]配置系数（将领）'!Q1057,IF($H1057="弓将",'[5]配置系数（将领）'!Q1057,"")))</f>
        <v/>
      </c>
      <c r="S1057" s="208">
        <f>IF($H1057="步将",'[3]配置系数（将领）'!R1057,IF($H1057="骑将",'[4]配置系数（将领）'!R1057,IF($H1057="弓将",'[5]配置系数（将领）'!R1057,"")))</f>
        <v>0</v>
      </c>
      <c r="T1057" s="208">
        <f>IF($H1057="步将",'[3]配置系数（将领）'!S1057,IF($H1057="骑将",'[4]配置系数（将领）'!S1057,IF($H1057="弓将",'[5]配置系数（将领）'!S1057,"")))</f>
        <v>0</v>
      </c>
      <c r="U1057" s="208" t="str">
        <f ca="1">IF($H1057="步将",'[3]配置系数（将领）'!T1057,IF($H1057="骑将",'[4]配置系数（将领）'!T1057,IF($H1057="弓将",'[5]配置系数（将领）'!T1057,"")))</f>
        <v/>
      </c>
      <c r="V1057" s="206">
        <f t="shared" ca="1" si="66"/>
        <v>1</v>
      </c>
      <c r="X1057" s="208" t="str">
        <f ca="1">IF($H1057="步将",'[3]配置系数（将领）'!W1057,IF($H1057="骑将",'[4]配置系数（将领）'!W1057,IF($H1057="弓将",'[5]配置系数（将领）'!W1057,"")))</f>
        <v/>
      </c>
      <c r="Y1057" s="208" t="str">
        <f ca="1">IF($H1057="步将",'[3]配置系数（将领）'!X1057,IF($H1057="骑将",'[4]配置系数（将领）'!X1057,IF($H1057="弓将",'[5]配置系数（将领）'!X1057,"")))</f>
        <v/>
      </c>
      <c r="Z1057" s="208">
        <f>IF($H1057="步将",'[3]配置系数（将领）'!Y1057,IF($H1057="骑将",'[4]配置系数（将领）'!Y1057,IF($H1057="弓将",'[5]配置系数（将领）'!Y1057,"")))</f>
        <v>0</v>
      </c>
      <c r="AA1057" s="208">
        <f>IF($H1057="步将",'[3]配置系数（将领）'!Z1057,IF($H1057="骑将",'[4]配置系数（将领）'!Z1057,IF($H1057="弓将",'[5]配置系数（将领）'!Z1057,"")))</f>
        <v>0</v>
      </c>
      <c r="AB1057" s="208" t="str">
        <f ca="1">IF($H1057="步将",'[3]配置系数（将领）'!AA1057,IF($H1057="骑将",'[4]配置系数（将领）'!AA1057,IF($H1057="弓将",'[5]配置系数（将领）'!AA1057,"")))</f>
        <v/>
      </c>
      <c r="AC1057" s="206">
        <f t="shared" ca="1" si="67"/>
        <v>1</v>
      </c>
    </row>
    <row r="1058" spans="3:29" x14ac:dyDescent="0.15">
      <c r="C1058" s="107">
        <v>1050</v>
      </c>
      <c r="D1058" s="69">
        <f>IFERROR(MATCH(C1058,索引!J:J,0),D1057)</f>
        <v>95</v>
      </c>
      <c r="E1058" s="69">
        <f t="shared" si="64"/>
        <v>1</v>
      </c>
      <c r="F1058" s="69">
        <f>INDEX(索引!$F:$F,D1058,1)</f>
        <v>10088</v>
      </c>
      <c r="G1058" s="69" t="str">
        <f>INDEX(索引!$E:$E,D1058,1)</f>
        <v>诸葛亮</v>
      </c>
      <c r="H1058" s="69" t="str">
        <f>INDEX(索引!$G:$G,D1058,1)</f>
        <v>弓将</v>
      </c>
      <c r="J1058" s="208" t="str">
        <f ca="1">IF($H1058="步将",'[3]配置系数（将领）'!I1058,IF($H1058="骑将",'[4]配置系数（将领）'!I1058,IF($H1058="弓将",'[5]配置系数（将领）'!I1058,"")))</f>
        <v>1008800000101</v>
      </c>
      <c r="K1058" s="208" t="str">
        <f ca="1">IF($H1058="步将",'[3]配置系数（将领）'!J1058,IF($H1058="骑将",'[4]配置系数（将领）'!J1058,IF($H1058="弓将",'[5]配置系数（将领）'!J1058,"")))</f>
        <v>普通攻击:对单体敌人造成{0}%的策略伤害</v>
      </c>
      <c r="L1058" s="208">
        <f>IF($H1058="步将",'[3]配置系数（将领）'!K1058,IF($H1058="骑将",'[4]配置系数（将领）'!K1058,IF($H1058="弓将",'[5]配置系数（将领）'!K1058,"")))</f>
        <v>0</v>
      </c>
      <c r="M1058" s="208">
        <f>IF($H1058="步将",'[3]配置系数（将领）'!L1058,IF($H1058="骑将",'[4]配置系数（将领）'!L1058,IF($H1058="弓将",'[5]配置系数（将领）'!L1058,"")))</f>
        <v>0</v>
      </c>
      <c r="N1058" s="208" t="str">
        <f ca="1">IF($H1058="步将",'[3]配置系数（将领）'!M1058,IF($H1058="骑将",'[4]配置系数（将领）'!M1058,IF($H1058="弓将",'[5]配置系数（将领）'!M1058,"")))</f>
        <v>0.25+0.25+0.25+0.25+0.25+0.25+0.25+0.25+0.25+0.25+0.25+0.25+0.25+0.25+0.25+0.25+0.25</v>
      </c>
      <c r="O1058" s="206">
        <f t="shared" ca="1" si="65"/>
        <v>100</v>
      </c>
      <c r="Q1058" s="208" t="str">
        <f ca="1">IF($H1058="步将",'[3]配置系数（将领）'!P1058,IF($H1058="骑将",'[4]配置系数（将领）'!P1058,IF($H1058="弓将",'[5]配置系数（将领）'!P1058,"")))</f>
        <v/>
      </c>
      <c r="R1058" s="208" t="str">
        <f ca="1">IF($H1058="步将",'[3]配置系数（将领）'!Q1058,IF($H1058="骑将",'[4]配置系数（将领）'!Q1058,IF($H1058="弓将",'[5]配置系数（将领）'!Q1058,"")))</f>
        <v/>
      </c>
      <c r="S1058" s="208">
        <f>IF($H1058="步将",'[3]配置系数（将领）'!R1058,IF($H1058="骑将",'[4]配置系数（将领）'!R1058,IF($H1058="弓将",'[5]配置系数（将领）'!R1058,"")))</f>
        <v>0</v>
      </c>
      <c r="T1058" s="208">
        <f>IF($H1058="步将",'[3]配置系数（将领）'!S1058,IF($H1058="骑将",'[4]配置系数（将领）'!S1058,IF($H1058="弓将",'[5]配置系数（将领）'!S1058,"")))</f>
        <v>0</v>
      </c>
      <c r="U1058" s="208" t="str">
        <f ca="1">IF($H1058="步将",'[3]配置系数（将领）'!T1058,IF($H1058="骑将",'[4]配置系数（将领）'!T1058,IF($H1058="弓将",'[5]配置系数（将领）'!T1058,"")))</f>
        <v/>
      </c>
      <c r="V1058" s="206">
        <f t="shared" ca="1" si="66"/>
        <v>1</v>
      </c>
      <c r="X1058" s="208" t="str">
        <f ca="1">IF($H1058="步将",'[3]配置系数（将领）'!W1058,IF($H1058="骑将",'[4]配置系数（将领）'!W1058,IF($H1058="弓将",'[5]配置系数（将领）'!W1058,"")))</f>
        <v/>
      </c>
      <c r="Y1058" s="208" t="str">
        <f ca="1">IF($H1058="步将",'[3]配置系数（将领）'!X1058,IF($H1058="骑将",'[4]配置系数（将领）'!X1058,IF($H1058="弓将",'[5]配置系数（将领）'!X1058,"")))</f>
        <v/>
      </c>
      <c r="Z1058" s="208">
        <f>IF($H1058="步将",'[3]配置系数（将领）'!Y1058,IF($H1058="骑将",'[4]配置系数（将领）'!Y1058,IF($H1058="弓将",'[5]配置系数（将领）'!Y1058,"")))</f>
        <v>0</v>
      </c>
      <c r="AA1058" s="208">
        <f>IF($H1058="步将",'[3]配置系数（将领）'!Z1058,IF($H1058="骑将",'[4]配置系数（将领）'!Z1058,IF($H1058="弓将",'[5]配置系数（将领）'!Z1058,"")))</f>
        <v>0</v>
      </c>
      <c r="AB1058" s="208" t="str">
        <f ca="1">IF($H1058="步将",'[3]配置系数（将领）'!AA1058,IF($H1058="骑将",'[4]配置系数（将领）'!AA1058,IF($H1058="弓将",'[5]配置系数（将领）'!AA1058,"")))</f>
        <v/>
      </c>
      <c r="AC1058" s="206">
        <f t="shared" ca="1" si="67"/>
        <v>1</v>
      </c>
    </row>
    <row r="1059" spans="3:29" x14ac:dyDescent="0.15">
      <c r="C1059" s="107">
        <v>1051</v>
      </c>
      <c r="D1059" s="69">
        <f>IFERROR(MATCH(C1059,索引!J:J,0),D1058)</f>
        <v>95</v>
      </c>
      <c r="E1059" s="69">
        <f t="shared" si="64"/>
        <v>2</v>
      </c>
      <c r="F1059" s="69">
        <f>INDEX(索引!$F:$F,D1059,1)</f>
        <v>10088</v>
      </c>
      <c r="G1059" s="69" t="str">
        <f>INDEX(索引!$E:$E,D1059,1)</f>
        <v>诸葛亮</v>
      </c>
      <c r="H1059" s="69" t="str">
        <f>INDEX(索引!$G:$G,D1059,1)</f>
        <v>弓将</v>
      </c>
      <c r="J1059" s="208" t="str">
        <f ca="1">IF($H1059="步将",'[3]配置系数（将领）'!I1059,IF($H1059="骑将",'[4]配置系数（将领）'!I1059,IF($H1059="弓将",'[5]配置系数（将领）'!I1059,"")))</f>
        <v>1008800000201</v>
      </c>
      <c r="K1059" s="208" t="str">
        <f ca="1">IF($H1059="步将",'[3]配置系数（将领）'!J1059,IF($H1059="骑将",'[4]配置系数（将领）'!J1059,IF($H1059="弓将",'[5]配置系数（将领）'!J1059,"")))</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059" s="208">
        <f>IF($H1059="步将",'[3]配置系数（将领）'!K1059,IF($H1059="骑将",'[4]配置系数（将领）'!K1059,IF($H1059="弓将",'[5]配置系数（将领）'!K1059,"")))</f>
        <v>0</v>
      </c>
      <c r="M1059" s="208">
        <f>IF($H1059="步将",'[3]配置系数（将领）'!L1059,IF($H1059="骑将",'[4]配置系数（将领）'!L1059,IF($H1059="弓将",'[5]配置系数（将领）'!L1059,"")))</f>
        <v>0</v>
      </c>
      <c r="N1059" s="208" t="str">
        <f ca="1">IF($H1059="步将",'[3]配置系数（将领）'!M1059,IF($H1059="骑将",'[4]配置系数（将领）'!M1059,IF($H1059="弓将",'[5]配置系数（将领）'!M1059,"")))</f>
        <v>0.08+0.095+0.11+0.125+0.14+0.155+0.17+0.185+0.2+0.215+0.23+0.245+0.26+0.275+0.29+0.305+0.32</v>
      </c>
      <c r="O1059" s="206">
        <f t="shared" ca="1" si="65"/>
        <v>100</v>
      </c>
      <c r="Q1059" s="208" t="str">
        <f ca="1">IF($H1059="步将",'[3]配置系数（将领）'!P1059,IF($H1059="骑将",'[4]配置系数（将领）'!P1059,IF($H1059="弓将",'[5]配置系数（将领）'!P1059,"")))</f>
        <v/>
      </c>
      <c r="R1059" s="208" t="str">
        <f ca="1">IF($H1059="步将",'[3]配置系数（将领）'!Q1059,IF($H1059="骑将",'[4]配置系数（将领）'!Q1059,IF($H1059="弓将",'[5]配置系数（将领）'!Q1059,"")))</f>
        <v/>
      </c>
      <c r="S1059" s="208">
        <f>IF($H1059="步将",'[3]配置系数（将领）'!R1059,IF($H1059="骑将",'[4]配置系数（将领）'!R1059,IF($H1059="弓将",'[5]配置系数（将领）'!R1059,"")))</f>
        <v>0</v>
      </c>
      <c r="T1059" s="208">
        <f>IF($H1059="步将",'[3]配置系数（将领）'!S1059,IF($H1059="骑将",'[4]配置系数（将领）'!S1059,IF($H1059="弓将",'[5]配置系数（将领）'!S1059,"")))</f>
        <v>0</v>
      </c>
      <c r="U1059" s="208" t="str">
        <f ca="1">IF($H1059="步将",'[3]配置系数（将领）'!T1059,IF($H1059="骑将",'[4]配置系数（将领）'!T1059,IF($H1059="弓将",'[5]配置系数（将领）'!T1059,"")))</f>
        <v/>
      </c>
      <c r="V1059" s="206">
        <f t="shared" ca="1" si="66"/>
        <v>1</v>
      </c>
      <c r="X1059" s="208" t="str">
        <f ca="1">IF($H1059="步将",'[3]配置系数（将领）'!W1059,IF($H1059="骑将",'[4]配置系数（将领）'!W1059,IF($H1059="弓将",'[5]配置系数（将领）'!W1059,"")))</f>
        <v/>
      </c>
      <c r="Y1059" s="208" t="str">
        <f ca="1">IF($H1059="步将",'[3]配置系数（将领）'!X1059,IF($H1059="骑将",'[4]配置系数（将领）'!X1059,IF($H1059="弓将",'[5]配置系数（将领）'!X1059,"")))</f>
        <v/>
      </c>
      <c r="Z1059" s="208">
        <f>IF($H1059="步将",'[3]配置系数（将领）'!Y1059,IF($H1059="骑将",'[4]配置系数（将领）'!Y1059,IF($H1059="弓将",'[5]配置系数（将领）'!Y1059,"")))</f>
        <v>0</v>
      </c>
      <c r="AA1059" s="208">
        <f>IF($H1059="步将",'[3]配置系数（将领）'!Z1059,IF($H1059="骑将",'[4]配置系数（将领）'!Z1059,IF($H1059="弓将",'[5]配置系数（将领）'!Z1059,"")))</f>
        <v>0</v>
      </c>
      <c r="AB1059" s="208" t="str">
        <f ca="1">IF($H1059="步将",'[3]配置系数（将领）'!AA1059,IF($H1059="骑将",'[4]配置系数（将领）'!AA1059,IF($H1059="弓将",'[5]配置系数（将领）'!AA1059,"")))</f>
        <v/>
      </c>
      <c r="AC1059" s="206">
        <f t="shared" ca="1" si="67"/>
        <v>1</v>
      </c>
    </row>
    <row r="1060" spans="3:29" x14ac:dyDescent="0.15">
      <c r="C1060" s="107">
        <v>1052</v>
      </c>
      <c r="D1060" s="69">
        <f>IFERROR(MATCH(C1060,索引!J:J,0),D1059)</f>
        <v>95</v>
      </c>
      <c r="E1060" s="69">
        <f t="shared" si="64"/>
        <v>3</v>
      </c>
      <c r="F1060" s="69">
        <f>INDEX(索引!$F:$F,D1060,1)</f>
        <v>10088</v>
      </c>
      <c r="G1060" s="69" t="str">
        <f>INDEX(索引!$E:$E,D1060,1)</f>
        <v>诸葛亮</v>
      </c>
      <c r="H1060" s="69" t="str">
        <f>INDEX(索引!$G:$G,D1060,1)</f>
        <v>弓将</v>
      </c>
      <c r="J1060" s="208" t="str">
        <f ca="1">IF($H1060="步将",'[3]配置系数（将领）'!I1060,IF($H1060="骑将",'[4]配置系数（将领）'!I1060,IF($H1060="弓将",'[5]配置系数（将领）'!I1060,"")))</f>
        <v>1008800000202</v>
      </c>
      <c r="K1060" s="208" t="str">
        <f ca="1">IF($H1060="步将",'[3]配置系数（将领）'!J1060,IF($H1060="骑将",'[4]配置系数（将领）'!J1060,IF($H1060="弓将",'[5]配置系数（将领）'!J1060,"")))</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060" s="208">
        <f>IF($H1060="步将",'[3]配置系数（将领）'!K1060,IF($H1060="骑将",'[4]配置系数（将领）'!K1060,IF($H1060="弓将",'[5]配置系数（将领）'!K1060,"")))</f>
        <v>0</v>
      </c>
      <c r="M1060" s="208">
        <f>IF($H1060="步将",'[3]配置系数（将领）'!L1060,IF($H1060="骑将",'[4]配置系数（将领）'!L1060,IF($H1060="弓将",'[5]配置系数（将领）'!L1060,"")))</f>
        <v>0</v>
      </c>
      <c r="N1060" s="208" t="str">
        <f ca="1">IF($H1060="步将",'[3]配置系数（将领）'!M1060,IF($H1060="骑将",'[4]配置系数（将领）'!M1060,IF($H1060="弓将",'[5]配置系数（将领）'!M1060,"")))</f>
        <v>0.02+0.0225+0.025+0.0275+0.03+0.0325+0.035+0.0375+0.04+0.0425+0.045+0.0475+0.05+0.0525+0.055+0.0575+0.06</v>
      </c>
      <c r="O1060" s="206">
        <f t="shared" ca="1" si="65"/>
        <v>100</v>
      </c>
      <c r="Q1060" s="208" t="str">
        <f ca="1">IF($H1060="步将",'[3]配置系数（将领）'!P1060,IF($H1060="骑将",'[4]配置系数（将领）'!P1060,IF($H1060="弓将",'[5]配置系数（将领）'!P1060,"")))</f>
        <v/>
      </c>
      <c r="R1060" s="208" t="str">
        <f ca="1">IF($H1060="步将",'[3]配置系数（将领）'!Q1060,IF($H1060="骑将",'[4]配置系数（将领）'!Q1060,IF($H1060="弓将",'[5]配置系数（将领）'!Q1060,"")))</f>
        <v/>
      </c>
      <c r="S1060" s="208">
        <f>IF($H1060="步将",'[3]配置系数（将领）'!R1060,IF($H1060="骑将",'[4]配置系数（将领）'!R1060,IF($H1060="弓将",'[5]配置系数（将领）'!R1060,"")))</f>
        <v>0</v>
      </c>
      <c r="T1060" s="208">
        <f>IF($H1060="步将",'[3]配置系数（将领）'!S1060,IF($H1060="骑将",'[4]配置系数（将领）'!S1060,IF($H1060="弓将",'[5]配置系数（将领）'!S1060,"")))</f>
        <v>0</v>
      </c>
      <c r="U1060" s="208" t="str">
        <f ca="1">IF($H1060="步将",'[3]配置系数（将领）'!T1060,IF($H1060="骑将",'[4]配置系数（将领）'!T1060,IF($H1060="弓将",'[5]配置系数（将领）'!T1060,"")))</f>
        <v/>
      </c>
      <c r="V1060" s="206">
        <f t="shared" ca="1" si="66"/>
        <v>1</v>
      </c>
      <c r="X1060" s="208" t="str">
        <f ca="1">IF($H1060="步将",'[3]配置系数（将领）'!W1060,IF($H1060="骑将",'[4]配置系数（将领）'!W1060,IF($H1060="弓将",'[5]配置系数（将领）'!W1060,"")))</f>
        <v/>
      </c>
      <c r="Y1060" s="208" t="str">
        <f ca="1">IF($H1060="步将",'[3]配置系数（将领）'!X1060,IF($H1060="骑将",'[4]配置系数（将领）'!X1060,IF($H1060="弓将",'[5]配置系数（将领）'!X1060,"")))</f>
        <v/>
      </c>
      <c r="Z1060" s="208">
        <f>IF($H1060="步将",'[3]配置系数（将领）'!Y1060,IF($H1060="骑将",'[4]配置系数（将领）'!Y1060,IF($H1060="弓将",'[5]配置系数（将领）'!Y1060,"")))</f>
        <v>0</v>
      </c>
      <c r="AA1060" s="208">
        <f>IF($H1060="步将",'[3]配置系数（将领）'!Z1060,IF($H1060="骑将",'[4]配置系数（将领）'!Z1060,IF($H1060="弓将",'[5]配置系数（将领）'!Z1060,"")))</f>
        <v>0</v>
      </c>
      <c r="AB1060" s="208" t="str">
        <f ca="1">IF($H1060="步将",'[3]配置系数（将领）'!AA1060,IF($H1060="骑将",'[4]配置系数（将领）'!AA1060,IF($H1060="弓将",'[5]配置系数（将领）'!AA1060,"")))</f>
        <v/>
      </c>
      <c r="AC1060" s="206">
        <f t="shared" ca="1" si="67"/>
        <v>1</v>
      </c>
    </row>
    <row r="1061" spans="3:29" x14ac:dyDescent="0.15">
      <c r="C1061" s="107">
        <v>1053</v>
      </c>
      <c r="D1061" s="69">
        <f>IFERROR(MATCH(C1061,索引!J:J,0),D1060)</f>
        <v>95</v>
      </c>
      <c r="E1061" s="69">
        <f t="shared" si="64"/>
        <v>4</v>
      </c>
      <c r="F1061" s="69">
        <f>INDEX(索引!$F:$F,D1061,1)</f>
        <v>10088</v>
      </c>
      <c r="G1061" s="69" t="str">
        <f>INDEX(索引!$E:$E,D1061,1)</f>
        <v>诸葛亮</v>
      </c>
      <c r="H1061" s="69" t="str">
        <f>INDEX(索引!$G:$G,D1061,1)</f>
        <v>弓将</v>
      </c>
      <c r="J1061" s="208" t="str">
        <f ca="1">IF($H1061="步将",'[3]配置系数（将领）'!I1061,IF($H1061="骑将",'[4]配置系数（将领）'!I1061,IF($H1061="弓将",'[5]配置系数（将领）'!I1061,"")))</f>
        <v>1008800000203</v>
      </c>
      <c r="K1061" s="208" t="str">
        <f ca="1">IF($H1061="步将",'[3]配置系数（将领）'!J1061,IF($H1061="骑将",'[4]配置系数（将领）'!J1061,IF($H1061="弓将",'[5]配置系数（将领）'!J1061,"")))</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061" s="208">
        <f>IF($H1061="步将",'[3]配置系数（将领）'!K1061,IF($H1061="骑将",'[4]配置系数（将领）'!K1061,IF($H1061="弓将",'[5]配置系数（将领）'!K1061,"")))</f>
        <v>0</v>
      </c>
      <c r="M1061" s="208">
        <f>IF($H1061="步将",'[3]配置系数（将领）'!L1061,IF($H1061="骑将",'[4]配置系数（将领）'!L1061,IF($H1061="弓将",'[5]配置系数（将领）'!L1061,"")))</f>
        <v>0</v>
      </c>
      <c r="N1061" s="208" t="str">
        <f ca="1">IF($H1061="步将",'[3]配置系数（将领）'!M1061,IF($H1061="骑将",'[4]配置系数（将领）'!M1061,IF($H1061="弓将",'[5]配置系数（将领）'!M1061,"")))</f>
        <v>0++++++++++++++++</v>
      </c>
      <c r="O1061" s="206">
        <f t="shared" ca="1" si="65"/>
        <v>1</v>
      </c>
      <c r="Q1061" s="208" t="str">
        <f ca="1">IF($H1061="步将",'[3]配置系数（将领）'!P1061,IF($H1061="骑将",'[4]配置系数（将领）'!P1061,IF($H1061="弓将",'[5]配置系数（将领）'!P1061,"")))</f>
        <v/>
      </c>
      <c r="R1061" s="208" t="str">
        <f ca="1">IF($H1061="步将",'[3]配置系数（将领）'!Q1061,IF($H1061="骑将",'[4]配置系数（将领）'!Q1061,IF($H1061="弓将",'[5]配置系数（将领）'!Q1061,"")))</f>
        <v/>
      </c>
      <c r="S1061" s="208">
        <f>IF($H1061="步将",'[3]配置系数（将领）'!R1061,IF($H1061="骑将",'[4]配置系数（将领）'!R1061,IF($H1061="弓将",'[5]配置系数（将领）'!R1061,"")))</f>
        <v>0</v>
      </c>
      <c r="T1061" s="208">
        <f>IF($H1061="步将",'[3]配置系数（将领）'!S1061,IF($H1061="骑将",'[4]配置系数（将领）'!S1061,IF($H1061="弓将",'[5]配置系数（将领）'!S1061,"")))</f>
        <v>0</v>
      </c>
      <c r="U1061" s="208" t="str">
        <f ca="1">IF($H1061="步将",'[3]配置系数（将领）'!T1061,IF($H1061="骑将",'[4]配置系数（将领）'!T1061,IF($H1061="弓将",'[5]配置系数（将领）'!T1061,"")))</f>
        <v/>
      </c>
      <c r="V1061" s="206">
        <f t="shared" ca="1" si="66"/>
        <v>1</v>
      </c>
      <c r="X1061" s="208" t="str">
        <f ca="1">IF($H1061="步将",'[3]配置系数（将领）'!W1061,IF($H1061="骑将",'[4]配置系数（将领）'!W1061,IF($H1061="弓将",'[5]配置系数（将领）'!W1061,"")))</f>
        <v/>
      </c>
      <c r="Y1061" s="208" t="str">
        <f ca="1">IF($H1061="步将",'[3]配置系数（将领）'!X1061,IF($H1061="骑将",'[4]配置系数（将领）'!X1061,IF($H1061="弓将",'[5]配置系数（将领）'!X1061,"")))</f>
        <v/>
      </c>
      <c r="Z1061" s="208">
        <f>IF($H1061="步将",'[3]配置系数（将领）'!Y1061,IF($H1061="骑将",'[4]配置系数（将领）'!Y1061,IF($H1061="弓将",'[5]配置系数（将领）'!Y1061,"")))</f>
        <v>0</v>
      </c>
      <c r="AA1061" s="208">
        <f>IF($H1061="步将",'[3]配置系数（将领）'!Z1061,IF($H1061="骑将",'[4]配置系数（将领）'!Z1061,IF($H1061="弓将",'[5]配置系数（将领）'!Z1061,"")))</f>
        <v>0</v>
      </c>
      <c r="AB1061" s="208" t="str">
        <f ca="1">IF($H1061="步将",'[3]配置系数（将领）'!AA1061,IF($H1061="骑将",'[4]配置系数（将领）'!AA1061,IF($H1061="弓将",'[5]配置系数（将领）'!AA1061,"")))</f>
        <v/>
      </c>
      <c r="AC1061" s="206">
        <f t="shared" ca="1" si="67"/>
        <v>1</v>
      </c>
    </row>
    <row r="1062" spans="3:29" x14ac:dyDescent="0.15">
      <c r="C1062" s="107">
        <v>1054</v>
      </c>
      <c r="D1062" s="69">
        <f>IFERROR(MATCH(C1062,索引!J:J,0),D1061)</f>
        <v>95</v>
      </c>
      <c r="E1062" s="69">
        <f t="shared" si="64"/>
        <v>5</v>
      </c>
      <c r="F1062" s="69">
        <f>INDEX(索引!$F:$F,D1062,1)</f>
        <v>10088</v>
      </c>
      <c r="G1062" s="69" t="str">
        <f>INDEX(索引!$E:$E,D1062,1)</f>
        <v>诸葛亮</v>
      </c>
      <c r="H1062" s="69" t="str">
        <f>INDEX(索引!$G:$G,D1062,1)</f>
        <v>弓将</v>
      </c>
      <c r="J1062" s="208" t="str">
        <f ca="1">IF($H1062="步将",'[3]配置系数（将领）'!I1062,IF($H1062="骑将",'[4]配置系数（将领）'!I1062,IF($H1062="弓将",'[5]配置系数（将领）'!I1062,"")))</f>
        <v>1008800000204</v>
      </c>
      <c r="K1062" s="208" t="str">
        <f ca="1">IF($H1062="步将",'[3]配置系数（将领）'!J1062,IF($H1062="骑将",'[4]配置系数（将领）'!J1062,IF($H1062="弓将",'[5]配置系数（将领）'!J1062,"")))</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062" s="208">
        <f>IF($H1062="步将",'[3]配置系数（将领）'!K1062,IF($H1062="骑将",'[4]配置系数（将领）'!K1062,IF($H1062="弓将",'[5]配置系数（将领）'!K1062,"")))</f>
        <v>0</v>
      </c>
      <c r="M1062" s="208">
        <f>IF($H1062="步将",'[3]配置系数（将领）'!L1062,IF($H1062="骑将",'[4]配置系数（将领）'!L1062,IF($H1062="弓将",'[5]配置系数（将领）'!L1062,"")))</f>
        <v>0</v>
      </c>
      <c r="N1062" s="208" t="str">
        <f ca="1">IF($H1062="步将",'[3]配置系数（将领）'!M1062,IF($H1062="骑将",'[4]配置系数（将领）'!M1062,IF($H1062="弓将",'[5]配置系数（将领）'!M1062,"")))</f>
        <v>0++++++++++++++++</v>
      </c>
      <c r="O1062" s="206">
        <f t="shared" ca="1" si="65"/>
        <v>1</v>
      </c>
      <c r="Q1062" s="208" t="str">
        <f ca="1">IF($H1062="步将",'[3]配置系数（将领）'!P1062,IF($H1062="骑将",'[4]配置系数（将领）'!P1062,IF($H1062="弓将",'[5]配置系数（将领）'!P1062,"")))</f>
        <v/>
      </c>
      <c r="R1062" s="208" t="str">
        <f ca="1">IF($H1062="步将",'[3]配置系数（将领）'!Q1062,IF($H1062="骑将",'[4]配置系数（将领）'!Q1062,IF($H1062="弓将",'[5]配置系数（将领）'!Q1062,"")))</f>
        <v/>
      </c>
      <c r="S1062" s="208">
        <f>IF($H1062="步将",'[3]配置系数（将领）'!R1062,IF($H1062="骑将",'[4]配置系数（将领）'!R1062,IF($H1062="弓将",'[5]配置系数（将领）'!R1062,"")))</f>
        <v>0</v>
      </c>
      <c r="T1062" s="208">
        <f>IF($H1062="步将",'[3]配置系数（将领）'!S1062,IF($H1062="骑将",'[4]配置系数（将领）'!S1062,IF($H1062="弓将",'[5]配置系数（将领）'!S1062,"")))</f>
        <v>0</v>
      </c>
      <c r="U1062" s="208" t="str">
        <f ca="1">IF($H1062="步将",'[3]配置系数（将领）'!T1062,IF($H1062="骑将",'[4]配置系数（将领）'!T1062,IF($H1062="弓将",'[5]配置系数（将领）'!T1062,"")))</f>
        <v/>
      </c>
      <c r="V1062" s="206">
        <f t="shared" ca="1" si="66"/>
        <v>1</v>
      </c>
      <c r="X1062" s="208" t="str">
        <f ca="1">IF($H1062="步将",'[3]配置系数（将领）'!W1062,IF($H1062="骑将",'[4]配置系数（将领）'!W1062,IF($H1062="弓将",'[5]配置系数（将领）'!W1062,"")))</f>
        <v/>
      </c>
      <c r="Y1062" s="208" t="str">
        <f ca="1">IF($H1062="步将",'[3]配置系数（将领）'!X1062,IF($H1062="骑将",'[4]配置系数（将领）'!X1062,IF($H1062="弓将",'[5]配置系数（将领）'!X1062,"")))</f>
        <v/>
      </c>
      <c r="Z1062" s="208">
        <f>IF($H1062="步将",'[3]配置系数（将领）'!Y1062,IF($H1062="骑将",'[4]配置系数（将领）'!Y1062,IF($H1062="弓将",'[5]配置系数（将领）'!Y1062,"")))</f>
        <v>0</v>
      </c>
      <c r="AA1062" s="208">
        <f>IF($H1062="步将",'[3]配置系数（将领）'!Z1062,IF($H1062="骑将",'[4]配置系数（将领）'!Z1062,IF($H1062="弓将",'[5]配置系数（将领）'!Z1062,"")))</f>
        <v>0</v>
      </c>
      <c r="AB1062" s="208" t="str">
        <f ca="1">IF($H1062="步将",'[3]配置系数（将领）'!AA1062,IF($H1062="骑将",'[4]配置系数（将领）'!AA1062,IF($H1062="弓将",'[5]配置系数（将领）'!AA1062,"")))</f>
        <v/>
      </c>
      <c r="AC1062" s="206">
        <f t="shared" ca="1" si="67"/>
        <v>1</v>
      </c>
    </row>
    <row r="1063" spans="3:29" x14ac:dyDescent="0.15">
      <c r="C1063" s="107">
        <v>1055</v>
      </c>
      <c r="D1063" s="69">
        <f>IFERROR(MATCH(C1063,索引!J:J,0),D1062)</f>
        <v>95</v>
      </c>
      <c r="E1063" s="69">
        <f t="shared" si="64"/>
        <v>6</v>
      </c>
      <c r="F1063" s="69">
        <f>INDEX(索引!$F:$F,D1063,1)</f>
        <v>10088</v>
      </c>
      <c r="G1063" s="69" t="str">
        <f>INDEX(索引!$E:$E,D1063,1)</f>
        <v>诸葛亮</v>
      </c>
      <c r="H1063" s="69" t="str">
        <f>INDEX(索引!$G:$G,D1063,1)</f>
        <v>弓将</v>
      </c>
      <c r="J1063" s="208" t="str">
        <f ca="1">IF($H1063="步将",'[3]配置系数（将领）'!I1063,IF($H1063="骑将",'[4]配置系数（将领）'!I1063,IF($H1063="弓将",'[5]配置系数（将领）'!I1063,"")))</f>
        <v>1008800000301</v>
      </c>
      <c r="K1063" s="208" t="str">
        <f ca="1">IF($H1063="步将",'[3]配置系数（将领）'!J1063,IF($H1063="骑将",'[4]配置系数（将领）'!J1063,IF($H1063="弓将",'[5]配置系数（将领）'!J1063,"")))</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063" s="208">
        <f>IF($H1063="步将",'[3]配置系数（将领）'!K1063,IF($H1063="骑将",'[4]配置系数（将领）'!K1063,IF($H1063="弓将",'[5]配置系数（将领）'!K1063,"")))</f>
        <v>0</v>
      </c>
      <c r="M1063" s="208">
        <f>IF($H1063="步将",'[3]配置系数（将领）'!L1063,IF($H1063="骑将",'[4]配置系数（将领）'!L1063,IF($H1063="弓将",'[5]配置系数（将领）'!L1063,"")))</f>
        <v>0</v>
      </c>
      <c r="N1063" s="208" t="str">
        <f ca="1">IF($H1063="步将",'[3]配置系数（将领）'!M1063,IF($H1063="骑将",'[4]配置系数（将领）'!M1063,IF($H1063="弓将",'[5]配置系数（将领）'!M1063,"")))</f>
        <v>0.04+0.06+0.08+0.1+0.12+0.14+0.16+0.18+0.2+0.22+0.24+0.26+0.28+0.3+0.32+0.34+0.36</v>
      </c>
      <c r="O1063" s="206">
        <f t="shared" ca="1" si="65"/>
        <v>100</v>
      </c>
      <c r="Q1063" s="208" t="str">
        <f ca="1">IF($H1063="步将",'[3]配置系数（将领）'!P1063,IF($H1063="骑将",'[4]配置系数（将领）'!P1063,IF($H1063="弓将",'[5]配置系数（将领）'!P1063,"")))</f>
        <v/>
      </c>
      <c r="R1063" s="208" t="str">
        <f ca="1">IF($H1063="步将",'[3]配置系数（将领）'!Q1063,IF($H1063="骑将",'[4]配置系数（将领）'!Q1063,IF($H1063="弓将",'[5]配置系数（将领）'!Q1063,"")))</f>
        <v/>
      </c>
      <c r="S1063" s="208">
        <f>IF($H1063="步将",'[3]配置系数（将领）'!R1063,IF($H1063="骑将",'[4]配置系数（将领）'!R1063,IF($H1063="弓将",'[5]配置系数（将领）'!R1063,"")))</f>
        <v>0</v>
      </c>
      <c r="T1063" s="208">
        <f>IF($H1063="步将",'[3]配置系数（将领）'!S1063,IF($H1063="骑将",'[4]配置系数（将领）'!S1063,IF($H1063="弓将",'[5]配置系数（将领）'!S1063,"")))</f>
        <v>0</v>
      </c>
      <c r="U1063" s="208" t="str">
        <f ca="1">IF($H1063="步将",'[3]配置系数（将领）'!T1063,IF($H1063="骑将",'[4]配置系数（将领）'!T1063,IF($H1063="弓将",'[5]配置系数（将领）'!T1063,"")))</f>
        <v/>
      </c>
      <c r="V1063" s="206">
        <f t="shared" ca="1" si="66"/>
        <v>1</v>
      </c>
      <c r="X1063" s="208" t="str">
        <f ca="1">IF($H1063="步将",'[3]配置系数（将领）'!W1063,IF($H1063="骑将",'[4]配置系数（将领）'!W1063,IF($H1063="弓将",'[5]配置系数（将领）'!W1063,"")))</f>
        <v/>
      </c>
      <c r="Y1063" s="208" t="str">
        <f ca="1">IF($H1063="步将",'[3]配置系数（将领）'!X1063,IF($H1063="骑将",'[4]配置系数（将领）'!X1063,IF($H1063="弓将",'[5]配置系数（将领）'!X1063,"")))</f>
        <v/>
      </c>
      <c r="Z1063" s="208">
        <f>IF($H1063="步将",'[3]配置系数（将领）'!Y1063,IF($H1063="骑将",'[4]配置系数（将领）'!Y1063,IF($H1063="弓将",'[5]配置系数（将领）'!Y1063,"")))</f>
        <v>0</v>
      </c>
      <c r="AA1063" s="208">
        <f>IF($H1063="步将",'[3]配置系数（将领）'!Z1063,IF($H1063="骑将",'[4]配置系数（将领）'!Z1063,IF($H1063="弓将",'[5]配置系数（将领）'!Z1063,"")))</f>
        <v>0</v>
      </c>
      <c r="AB1063" s="208" t="str">
        <f ca="1">IF($H1063="步将",'[3]配置系数（将领）'!AA1063,IF($H1063="骑将",'[4]配置系数（将领）'!AA1063,IF($H1063="弓将",'[5]配置系数（将领）'!AA1063,"")))</f>
        <v/>
      </c>
      <c r="AC1063" s="206">
        <f t="shared" ca="1" si="67"/>
        <v>1</v>
      </c>
    </row>
    <row r="1064" spans="3:29" x14ac:dyDescent="0.15">
      <c r="C1064" s="107">
        <v>1056</v>
      </c>
      <c r="D1064" s="69">
        <f>IFERROR(MATCH(C1064,索引!J:J,0),D1063)</f>
        <v>95</v>
      </c>
      <c r="E1064" s="69">
        <f t="shared" si="64"/>
        <v>7</v>
      </c>
      <c r="F1064" s="69">
        <f>INDEX(索引!$F:$F,D1064,1)</f>
        <v>10088</v>
      </c>
      <c r="G1064" s="69" t="str">
        <f>INDEX(索引!$E:$E,D1064,1)</f>
        <v>诸葛亮</v>
      </c>
      <c r="H1064" s="69" t="str">
        <f>INDEX(索引!$G:$G,D1064,1)</f>
        <v>弓将</v>
      </c>
      <c r="J1064" s="208" t="str">
        <f ca="1">IF($H1064="步将",'[3]配置系数（将领）'!I1064,IF($H1064="骑将",'[4]配置系数（将领）'!I1064,IF($H1064="弓将",'[5]配置系数（将领）'!I1064,"")))</f>
        <v>1008800000302</v>
      </c>
      <c r="K1064" s="208" t="str">
        <f ca="1">IF($H1064="步将",'[3]配置系数（将领）'!J1064,IF($H1064="骑将",'[4]配置系数（将领）'!J1064,IF($H1064="弓将",'[5]配置系数（将领）'!J1064,"")))</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064" s="208">
        <f>IF($H1064="步将",'[3]配置系数（将领）'!K1064,IF($H1064="骑将",'[4]配置系数（将领）'!K1064,IF($H1064="弓将",'[5]配置系数（将领）'!K1064,"")))</f>
        <v>0</v>
      </c>
      <c r="M1064" s="208">
        <f>IF($H1064="步将",'[3]配置系数（将领）'!L1064,IF($H1064="骑将",'[4]配置系数（将领）'!L1064,IF($H1064="弓将",'[5]配置系数（将领）'!L1064,"")))</f>
        <v>0</v>
      </c>
      <c r="N1064" s="208" t="str">
        <f ca="1">IF($H1064="步将",'[3]配置系数（将领）'!M1064,IF($H1064="骑将",'[4]配置系数（将领）'!M1064,IF($H1064="弓将",'[5]配置系数（将领）'!M1064,"")))</f>
        <v>0.1+0.14+0.18+0.22+0.26+0.3+0.34+0.38+0.42+0.46+0.5+0.54+0.58+0.62+0.66+0.7+0.74</v>
      </c>
      <c r="O1064" s="206">
        <f t="shared" ca="1" si="65"/>
        <v>100</v>
      </c>
      <c r="Q1064" s="208" t="str">
        <f ca="1">IF($H1064="步将",'[3]配置系数（将领）'!P1064,IF($H1064="骑将",'[4]配置系数（将领）'!P1064,IF($H1064="弓将",'[5]配置系数（将领）'!P1064,"")))</f>
        <v/>
      </c>
      <c r="R1064" s="208" t="str">
        <f ca="1">IF($H1064="步将",'[3]配置系数（将领）'!Q1064,IF($H1064="骑将",'[4]配置系数（将领）'!Q1064,IF($H1064="弓将",'[5]配置系数（将领）'!Q1064,"")))</f>
        <v/>
      </c>
      <c r="S1064" s="208">
        <f>IF($H1064="步将",'[3]配置系数（将领）'!R1064,IF($H1064="骑将",'[4]配置系数（将领）'!R1064,IF($H1064="弓将",'[5]配置系数（将领）'!R1064,"")))</f>
        <v>0</v>
      </c>
      <c r="T1064" s="208">
        <f>IF($H1064="步将",'[3]配置系数（将领）'!S1064,IF($H1064="骑将",'[4]配置系数（将领）'!S1064,IF($H1064="弓将",'[5]配置系数（将领）'!S1064,"")))</f>
        <v>0</v>
      </c>
      <c r="U1064" s="208" t="str">
        <f ca="1">IF($H1064="步将",'[3]配置系数（将领）'!T1064,IF($H1064="骑将",'[4]配置系数（将领）'!T1064,IF($H1064="弓将",'[5]配置系数（将领）'!T1064,"")))</f>
        <v/>
      </c>
      <c r="V1064" s="206">
        <f t="shared" ca="1" si="66"/>
        <v>1</v>
      </c>
      <c r="X1064" s="208" t="str">
        <f ca="1">IF($H1064="步将",'[3]配置系数（将领）'!W1064,IF($H1064="骑将",'[4]配置系数（将领）'!W1064,IF($H1064="弓将",'[5]配置系数（将领）'!W1064,"")))</f>
        <v/>
      </c>
      <c r="Y1064" s="208" t="str">
        <f ca="1">IF($H1064="步将",'[3]配置系数（将领）'!X1064,IF($H1064="骑将",'[4]配置系数（将领）'!X1064,IF($H1064="弓将",'[5]配置系数（将领）'!X1064,"")))</f>
        <v/>
      </c>
      <c r="Z1064" s="208">
        <f>IF($H1064="步将",'[3]配置系数（将领）'!Y1064,IF($H1064="骑将",'[4]配置系数（将领）'!Y1064,IF($H1064="弓将",'[5]配置系数（将领）'!Y1064,"")))</f>
        <v>0</v>
      </c>
      <c r="AA1064" s="208">
        <f>IF($H1064="步将",'[3]配置系数（将领）'!Z1064,IF($H1064="骑将",'[4]配置系数（将领）'!Z1064,IF($H1064="弓将",'[5]配置系数（将领）'!Z1064,"")))</f>
        <v>0</v>
      </c>
      <c r="AB1064" s="208" t="str">
        <f ca="1">IF($H1064="步将",'[3]配置系数（将领）'!AA1064,IF($H1064="骑将",'[4]配置系数（将领）'!AA1064,IF($H1064="弓将",'[5]配置系数（将领）'!AA1064,"")))</f>
        <v/>
      </c>
      <c r="AC1064" s="206">
        <f t="shared" ca="1" si="67"/>
        <v>1</v>
      </c>
    </row>
    <row r="1065" spans="3:29" x14ac:dyDescent="0.15">
      <c r="C1065" s="107">
        <v>1057</v>
      </c>
      <c r="D1065" s="69">
        <f>IFERROR(MATCH(C1065,索引!J:J,0),D1064)</f>
        <v>95</v>
      </c>
      <c r="E1065" s="69">
        <f t="shared" si="64"/>
        <v>8</v>
      </c>
      <c r="F1065" s="69">
        <f>INDEX(索引!$F:$F,D1065,1)</f>
        <v>10088</v>
      </c>
      <c r="G1065" s="69" t="str">
        <f>INDEX(索引!$E:$E,D1065,1)</f>
        <v>诸葛亮</v>
      </c>
      <c r="H1065" s="69" t="str">
        <f>INDEX(索引!$G:$G,D1065,1)</f>
        <v>弓将</v>
      </c>
      <c r="J1065" s="208" t="str">
        <f ca="1">IF($H1065="步将",'[3]配置系数（将领）'!I1065,IF($H1065="骑将",'[4]配置系数（将领）'!I1065,IF($H1065="弓将",'[5]配置系数（将领）'!I1065,"")))</f>
        <v>1008800000303</v>
      </c>
      <c r="K1065" s="208" t="str">
        <f ca="1">IF($H1065="步将",'[3]配置系数（将领）'!J1065,IF($H1065="骑将",'[4]配置系数（将领）'!J1065,IF($H1065="弓将",'[5]配置系数（将领）'!J1065,"")))</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065" s="208">
        <f>IF($H1065="步将",'[3]配置系数（将领）'!K1065,IF($H1065="骑将",'[4]配置系数（将领）'!K1065,IF($H1065="弓将",'[5]配置系数（将领）'!K1065,"")))</f>
        <v>0</v>
      </c>
      <c r="M1065" s="208">
        <f>IF($H1065="步将",'[3]配置系数（将领）'!L1065,IF($H1065="骑将",'[4]配置系数（将领）'!L1065,IF($H1065="弓将",'[5]配置系数（将领）'!L1065,"")))</f>
        <v>0</v>
      </c>
      <c r="N1065" s="208" t="str">
        <f ca="1">IF($H1065="步将",'[3]配置系数（将领）'!M1065,IF($H1065="骑将",'[4]配置系数（将领）'!M1065,IF($H1065="弓将",'[5]配置系数（将领）'!M1065,"")))</f>
        <v>0.08+0.095+0.11+0.125+0.14+0.155+0.17+0.185+0.2+0.215+0.23+0.245+0.26+0.275+0.29+0.305+0.32</v>
      </c>
      <c r="O1065" s="206">
        <f t="shared" ca="1" si="65"/>
        <v>100</v>
      </c>
      <c r="Q1065" s="208" t="str">
        <f ca="1">IF($H1065="步将",'[3]配置系数（将领）'!P1065,IF($H1065="骑将",'[4]配置系数（将领）'!P1065,IF($H1065="弓将",'[5]配置系数（将领）'!P1065,"")))</f>
        <v/>
      </c>
      <c r="R1065" s="208" t="str">
        <f ca="1">IF($H1065="步将",'[3]配置系数（将领）'!Q1065,IF($H1065="骑将",'[4]配置系数（将领）'!Q1065,IF($H1065="弓将",'[5]配置系数（将领）'!Q1065,"")))</f>
        <v/>
      </c>
      <c r="S1065" s="208">
        <f>IF($H1065="步将",'[3]配置系数（将领）'!R1065,IF($H1065="骑将",'[4]配置系数（将领）'!R1065,IF($H1065="弓将",'[5]配置系数（将领）'!R1065,"")))</f>
        <v>0</v>
      </c>
      <c r="T1065" s="208">
        <f>IF($H1065="步将",'[3]配置系数（将领）'!S1065,IF($H1065="骑将",'[4]配置系数（将领）'!S1065,IF($H1065="弓将",'[5]配置系数（将领）'!S1065,"")))</f>
        <v>0</v>
      </c>
      <c r="U1065" s="208" t="str">
        <f ca="1">IF($H1065="步将",'[3]配置系数（将领）'!T1065,IF($H1065="骑将",'[4]配置系数（将领）'!T1065,IF($H1065="弓将",'[5]配置系数（将领）'!T1065,"")))</f>
        <v/>
      </c>
      <c r="V1065" s="206">
        <f t="shared" ca="1" si="66"/>
        <v>1</v>
      </c>
      <c r="X1065" s="208" t="str">
        <f ca="1">IF($H1065="步将",'[3]配置系数（将领）'!W1065,IF($H1065="骑将",'[4]配置系数（将领）'!W1065,IF($H1065="弓将",'[5]配置系数（将领）'!W1065,"")))</f>
        <v/>
      </c>
      <c r="Y1065" s="208" t="str">
        <f ca="1">IF($H1065="步将",'[3]配置系数（将领）'!X1065,IF($H1065="骑将",'[4]配置系数（将领）'!X1065,IF($H1065="弓将",'[5]配置系数（将领）'!X1065,"")))</f>
        <v/>
      </c>
      <c r="Z1065" s="208">
        <f>IF($H1065="步将",'[3]配置系数（将领）'!Y1065,IF($H1065="骑将",'[4]配置系数（将领）'!Y1065,IF($H1065="弓将",'[5]配置系数（将领）'!Y1065,"")))</f>
        <v>0</v>
      </c>
      <c r="AA1065" s="208">
        <f>IF($H1065="步将",'[3]配置系数（将领）'!Z1065,IF($H1065="骑将",'[4]配置系数（将领）'!Z1065,IF($H1065="弓将",'[5]配置系数（将领）'!Z1065,"")))</f>
        <v>0</v>
      </c>
      <c r="AB1065" s="208" t="str">
        <f ca="1">IF($H1065="步将",'[3]配置系数（将领）'!AA1065,IF($H1065="骑将",'[4]配置系数（将领）'!AA1065,IF($H1065="弓将",'[5]配置系数（将领）'!AA1065,"")))</f>
        <v/>
      </c>
      <c r="AC1065" s="206">
        <f t="shared" ca="1" si="67"/>
        <v>1</v>
      </c>
    </row>
    <row r="1066" spans="3:29" x14ac:dyDescent="0.15">
      <c r="C1066" s="107">
        <v>1058</v>
      </c>
      <c r="D1066" s="69">
        <f>IFERROR(MATCH(C1066,索引!J:J,0),D1065)</f>
        <v>95</v>
      </c>
      <c r="E1066" s="69">
        <f t="shared" si="64"/>
        <v>9</v>
      </c>
      <c r="F1066" s="69">
        <f>INDEX(索引!$F:$F,D1066,1)</f>
        <v>10088</v>
      </c>
      <c r="G1066" s="69" t="str">
        <f>INDEX(索引!$E:$E,D1066,1)</f>
        <v>诸葛亮</v>
      </c>
      <c r="H1066" s="69" t="str">
        <f>INDEX(索引!$G:$G,D1066,1)</f>
        <v>弓将</v>
      </c>
      <c r="J1066" s="208" t="str">
        <f ca="1">IF($H1066="步将",'[3]配置系数（将领）'!I1066,IF($H1066="骑将",'[4]配置系数（将领）'!I1066,IF($H1066="弓将",'[5]配置系数（将领）'!I1066,"")))</f>
        <v>1008800000304</v>
      </c>
      <c r="K1066" s="208" t="str">
        <f ca="1">IF($H1066="步将",'[3]配置系数（将领）'!J1066,IF($H1066="骑将",'[4]配置系数（将领）'!J1066,IF($H1066="弓将",'[5]配置系数（将领）'!J1066,"")))</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066" s="208">
        <f>IF($H1066="步将",'[3]配置系数（将领）'!K1066,IF($H1066="骑将",'[4]配置系数（将领）'!K1066,IF($H1066="弓将",'[5]配置系数（将领）'!K1066,"")))</f>
        <v>0</v>
      </c>
      <c r="M1066" s="208">
        <f>IF($H1066="步将",'[3]配置系数（将领）'!L1066,IF($H1066="骑将",'[4]配置系数（将领）'!L1066,IF($H1066="弓将",'[5]配置系数（将领）'!L1066,"")))</f>
        <v>0</v>
      </c>
      <c r="N1066" s="208" t="str">
        <f ca="1">IF($H1066="步将",'[3]配置系数（将领）'!M1066,IF($H1066="骑将",'[4]配置系数（将领）'!M1066,IF($H1066="弓将",'[5]配置系数（将领）'!M1066,"")))</f>
        <v>0.1+0.12+0.14+0.16+0.18+0.2+0.22+0.24+0.26+0.28+0.3+0.32+0.34+0.36+0.38+0.4+0.42</v>
      </c>
      <c r="O1066" s="206">
        <f t="shared" ca="1" si="65"/>
        <v>100</v>
      </c>
      <c r="Q1066" s="208" t="str">
        <f ca="1">IF($H1066="步将",'[3]配置系数（将领）'!P1066,IF($H1066="骑将",'[4]配置系数（将领）'!P1066,IF($H1066="弓将",'[5]配置系数（将领）'!P1066,"")))</f>
        <v/>
      </c>
      <c r="R1066" s="208" t="str">
        <f ca="1">IF($H1066="步将",'[3]配置系数（将领）'!Q1066,IF($H1066="骑将",'[4]配置系数（将领）'!Q1066,IF($H1066="弓将",'[5]配置系数（将领）'!Q1066,"")))</f>
        <v/>
      </c>
      <c r="S1066" s="208">
        <f>IF($H1066="步将",'[3]配置系数（将领）'!R1066,IF($H1066="骑将",'[4]配置系数（将领）'!R1066,IF($H1066="弓将",'[5]配置系数（将领）'!R1066,"")))</f>
        <v>0</v>
      </c>
      <c r="T1066" s="208">
        <f>IF($H1066="步将",'[3]配置系数（将领）'!S1066,IF($H1066="骑将",'[4]配置系数（将领）'!S1066,IF($H1066="弓将",'[5]配置系数（将领）'!S1066,"")))</f>
        <v>0</v>
      </c>
      <c r="U1066" s="208" t="str">
        <f ca="1">IF($H1066="步将",'[3]配置系数（将领）'!T1066,IF($H1066="骑将",'[4]配置系数（将领）'!T1066,IF($H1066="弓将",'[5]配置系数（将领）'!T1066,"")))</f>
        <v/>
      </c>
      <c r="V1066" s="206">
        <f t="shared" ca="1" si="66"/>
        <v>1</v>
      </c>
      <c r="X1066" s="208" t="str">
        <f ca="1">IF($H1066="步将",'[3]配置系数（将领）'!W1066,IF($H1066="骑将",'[4]配置系数（将领）'!W1066,IF($H1066="弓将",'[5]配置系数（将领）'!W1066,"")))</f>
        <v/>
      </c>
      <c r="Y1066" s="208" t="str">
        <f ca="1">IF($H1066="步将",'[3]配置系数（将领）'!X1066,IF($H1066="骑将",'[4]配置系数（将领）'!X1066,IF($H1066="弓将",'[5]配置系数（将领）'!X1066,"")))</f>
        <v/>
      </c>
      <c r="Z1066" s="208">
        <f>IF($H1066="步将",'[3]配置系数（将领）'!Y1066,IF($H1066="骑将",'[4]配置系数（将领）'!Y1066,IF($H1066="弓将",'[5]配置系数（将领）'!Y1066,"")))</f>
        <v>0</v>
      </c>
      <c r="AA1066" s="208">
        <f>IF($H1066="步将",'[3]配置系数（将领）'!Z1066,IF($H1066="骑将",'[4]配置系数（将领）'!Z1066,IF($H1066="弓将",'[5]配置系数（将领）'!Z1066,"")))</f>
        <v>0</v>
      </c>
      <c r="AB1066" s="208" t="str">
        <f ca="1">IF($H1066="步将",'[3]配置系数（将领）'!AA1066,IF($H1066="骑将",'[4]配置系数（将领）'!AA1066,IF($H1066="弓将",'[5]配置系数（将领）'!AA1066,"")))</f>
        <v/>
      </c>
      <c r="AC1066" s="206">
        <f t="shared" ca="1" si="67"/>
        <v>1</v>
      </c>
    </row>
    <row r="1067" spans="3:29" x14ac:dyDescent="0.15">
      <c r="C1067" s="107">
        <v>1059</v>
      </c>
      <c r="D1067" s="69">
        <f>IFERROR(MATCH(C1067,索引!J:J,0),D1066)</f>
        <v>95</v>
      </c>
      <c r="E1067" s="69">
        <f t="shared" si="64"/>
        <v>10</v>
      </c>
      <c r="F1067" s="69">
        <f>INDEX(索引!$F:$F,D1067,1)</f>
        <v>10088</v>
      </c>
      <c r="G1067" s="69" t="str">
        <f>INDEX(索引!$E:$E,D1067,1)</f>
        <v>诸葛亮</v>
      </c>
      <c r="H1067" s="69" t="str">
        <f>INDEX(索引!$G:$G,D1067,1)</f>
        <v>弓将</v>
      </c>
      <c r="J1067" s="208" t="str">
        <f ca="1">IF($H1067="步将",'[3]配置系数（将领）'!I1067,IF($H1067="骑将",'[4]配置系数（将领）'!I1067,IF($H1067="弓将",'[5]配置系数（将领）'!I1067,"")))</f>
        <v>1008800000305</v>
      </c>
      <c r="K1067" s="208" t="str">
        <f ca="1">IF($H1067="步将",'[3]配置系数（将领）'!J1067,IF($H1067="骑将",'[4]配置系数（将领）'!J1067,IF($H1067="弓将",'[5]配置系数（将领）'!J1067,"")))</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067" s="208">
        <f>IF($H1067="步将",'[3]配置系数（将领）'!K1067,IF($H1067="骑将",'[4]配置系数（将领）'!K1067,IF($H1067="弓将",'[5]配置系数（将领）'!K1067,"")))</f>
        <v>0</v>
      </c>
      <c r="M1067" s="208">
        <f>IF($H1067="步将",'[3]配置系数（将领）'!L1067,IF($H1067="骑将",'[4]配置系数（将领）'!L1067,IF($H1067="弓将",'[5]配置系数（将领）'!L1067,"")))</f>
        <v>0</v>
      </c>
      <c r="N1067" s="208" t="str">
        <f ca="1">IF($H1067="步将",'[3]配置系数（将领）'!M1067,IF($H1067="骑将",'[4]配置系数（将领）'!M1067,IF($H1067="弓将",'[5]配置系数（将领）'!M1067,"")))</f>
        <v>0++++++++++++++++</v>
      </c>
      <c r="O1067" s="206">
        <f t="shared" ca="1" si="65"/>
        <v>100</v>
      </c>
      <c r="Q1067" s="208" t="str">
        <f ca="1">IF($H1067="步将",'[3]配置系数（将领）'!P1067,IF($H1067="骑将",'[4]配置系数（将领）'!P1067,IF($H1067="弓将",'[5]配置系数（将领）'!P1067,"")))</f>
        <v/>
      </c>
      <c r="R1067" s="208" t="str">
        <f ca="1">IF($H1067="步将",'[3]配置系数（将领）'!Q1067,IF($H1067="骑将",'[4]配置系数（将领）'!Q1067,IF($H1067="弓将",'[5]配置系数（将领）'!Q1067,"")))</f>
        <v/>
      </c>
      <c r="S1067" s="208">
        <f>IF($H1067="步将",'[3]配置系数（将领）'!R1067,IF($H1067="骑将",'[4]配置系数（将领）'!R1067,IF($H1067="弓将",'[5]配置系数（将领）'!R1067,"")))</f>
        <v>0</v>
      </c>
      <c r="T1067" s="208">
        <f>IF($H1067="步将",'[3]配置系数（将领）'!S1067,IF($H1067="骑将",'[4]配置系数（将领）'!S1067,IF($H1067="弓将",'[5]配置系数（将领）'!S1067,"")))</f>
        <v>0</v>
      </c>
      <c r="U1067" s="208" t="str">
        <f ca="1">IF($H1067="步将",'[3]配置系数（将领）'!T1067,IF($H1067="骑将",'[4]配置系数（将领）'!T1067,IF($H1067="弓将",'[5]配置系数（将领）'!T1067,"")))</f>
        <v/>
      </c>
      <c r="V1067" s="206">
        <f t="shared" ca="1" si="66"/>
        <v>1</v>
      </c>
      <c r="X1067" s="208" t="str">
        <f ca="1">IF($H1067="步将",'[3]配置系数（将领）'!W1067,IF($H1067="骑将",'[4]配置系数（将领）'!W1067,IF($H1067="弓将",'[5]配置系数（将领）'!W1067,"")))</f>
        <v/>
      </c>
      <c r="Y1067" s="208" t="str">
        <f ca="1">IF($H1067="步将",'[3]配置系数（将领）'!X1067,IF($H1067="骑将",'[4]配置系数（将领）'!X1067,IF($H1067="弓将",'[5]配置系数（将领）'!X1067,"")))</f>
        <v/>
      </c>
      <c r="Z1067" s="208">
        <f>IF($H1067="步将",'[3]配置系数（将领）'!Y1067,IF($H1067="骑将",'[4]配置系数（将领）'!Y1067,IF($H1067="弓将",'[5]配置系数（将领）'!Y1067,"")))</f>
        <v>0</v>
      </c>
      <c r="AA1067" s="208">
        <f>IF($H1067="步将",'[3]配置系数（将领）'!Z1067,IF($H1067="骑将",'[4]配置系数（将领）'!Z1067,IF($H1067="弓将",'[5]配置系数（将领）'!Z1067,"")))</f>
        <v>0</v>
      </c>
      <c r="AB1067" s="208" t="str">
        <f ca="1">IF($H1067="步将",'[3]配置系数（将领）'!AA1067,IF($H1067="骑将",'[4]配置系数（将领）'!AA1067,IF($H1067="弓将",'[5]配置系数（将领）'!AA1067,"")))</f>
        <v/>
      </c>
      <c r="AC1067" s="206">
        <f t="shared" ca="1" si="67"/>
        <v>1</v>
      </c>
    </row>
    <row r="1068" spans="3:29" x14ac:dyDescent="0.15">
      <c r="C1068" s="107">
        <v>1060</v>
      </c>
      <c r="D1068" s="69">
        <f>IFERROR(MATCH(C1068,索引!J:J,0),D1067)</f>
        <v>95</v>
      </c>
      <c r="E1068" s="69">
        <f t="shared" si="64"/>
        <v>11</v>
      </c>
      <c r="F1068" s="69">
        <f>INDEX(索引!$F:$F,D1068,1)</f>
        <v>10088</v>
      </c>
      <c r="G1068" s="69" t="str">
        <f>INDEX(索引!$E:$E,D1068,1)</f>
        <v>诸葛亮</v>
      </c>
      <c r="H1068" s="69" t="str">
        <f>INDEX(索引!$G:$G,D1068,1)</f>
        <v>弓将</v>
      </c>
      <c r="J1068" s="208" t="str">
        <f ca="1">IF($H1068="步将",'[3]配置系数（将领）'!I1068,IF($H1068="骑将",'[4]配置系数（将领）'!I1068,IF($H1068="弓将",'[5]配置系数（将领）'!I1068,"")))</f>
        <v>1008800000306</v>
      </c>
      <c r="K1068" s="208" t="str">
        <f ca="1">IF($H1068="步将",'[3]配置系数（将领）'!J1068,IF($H1068="骑将",'[4]配置系数（将领）'!J1068,IF($H1068="弓将",'[5]配置系数（将领）'!J1068,"")))</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068" s="208">
        <f>IF($H1068="步将",'[3]配置系数（将领）'!K1068,IF($H1068="骑将",'[4]配置系数（将领）'!K1068,IF($H1068="弓将",'[5]配置系数（将领）'!K1068,"")))</f>
        <v>0</v>
      </c>
      <c r="M1068" s="208">
        <f>IF($H1068="步将",'[3]配置系数（将领）'!L1068,IF($H1068="骑将",'[4]配置系数（将领）'!L1068,IF($H1068="弓将",'[5]配置系数（将领）'!L1068,"")))</f>
        <v>0</v>
      </c>
      <c r="N1068" s="208" t="str">
        <f ca="1">IF($H1068="步将",'[3]配置系数（将领）'!M1068,IF($H1068="骑将",'[4]配置系数（将领）'!M1068,IF($H1068="弓将",'[5]配置系数（将领）'!M1068,"")))</f>
        <v>0++++++++++++++++</v>
      </c>
      <c r="O1068" s="206">
        <f t="shared" ca="1" si="65"/>
        <v>100</v>
      </c>
      <c r="Q1068" s="208" t="str">
        <f ca="1">IF($H1068="步将",'[3]配置系数（将领）'!P1068,IF($H1068="骑将",'[4]配置系数（将领）'!P1068,IF($H1068="弓将",'[5]配置系数（将领）'!P1068,"")))</f>
        <v/>
      </c>
      <c r="R1068" s="208" t="str">
        <f ca="1">IF($H1068="步将",'[3]配置系数（将领）'!Q1068,IF($H1068="骑将",'[4]配置系数（将领）'!Q1068,IF($H1068="弓将",'[5]配置系数（将领）'!Q1068,"")))</f>
        <v/>
      </c>
      <c r="S1068" s="208">
        <f>IF($H1068="步将",'[3]配置系数（将领）'!R1068,IF($H1068="骑将",'[4]配置系数（将领）'!R1068,IF($H1068="弓将",'[5]配置系数（将领）'!R1068,"")))</f>
        <v>0</v>
      </c>
      <c r="T1068" s="208">
        <f>IF($H1068="步将",'[3]配置系数（将领）'!S1068,IF($H1068="骑将",'[4]配置系数（将领）'!S1068,IF($H1068="弓将",'[5]配置系数（将领）'!S1068,"")))</f>
        <v>0</v>
      </c>
      <c r="U1068" s="208" t="str">
        <f ca="1">IF($H1068="步将",'[3]配置系数（将领）'!T1068,IF($H1068="骑将",'[4]配置系数（将领）'!T1068,IF($H1068="弓将",'[5]配置系数（将领）'!T1068,"")))</f>
        <v/>
      </c>
      <c r="V1068" s="206">
        <f t="shared" ca="1" si="66"/>
        <v>1</v>
      </c>
      <c r="X1068" s="208" t="str">
        <f ca="1">IF($H1068="步将",'[3]配置系数（将领）'!W1068,IF($H1068="骑将",'[4]配置系数（将领）'!W1068,IF($H1068="弓将",'[5]配置系数（将领）'!W1068,"")))</f>
        <v/>
      </c>
      <c r="Y1068" s="208" t="str">
        <f ca="1">IF($H1068="步将",'[3]配置系数（将领）'!X1068,IF($H1068="骑将",'[4]配置系数（将领）'!X1068,IF($H1068="弓将",'[5]配置系数（将领）'!X1068,"")))</f>
        <v/>
      </c>
      <c r="Z1068" s="208">
        <f>IF($H1068="步将",'[3]配置系数（将领）'!Y1068,IF($H1068="骑将",'[4]配置系数（将领）'!Y1068,IF($H1068="弓将",'[5]配置系数（将领）'!Y1068,"")))</f>
        <v>0</v>
      </c>
      <c r="AA1068" s="208">
        <f>IF($H1068="步将",'[3]配置系数（将领）'!Z1068,IF($H1068="骑将",'[4]配置系数（将领）'!Z1068,IF($H1068="弓将",'[5]配置系数（将领）'!Z1068,"")))</f>
        <v>0</v>
      </c>
      <c r="AB1068" s="208" t="str">
        <f ca="1">IF($H1068="步将",'[3]配置系数（将领）'!AA1068,IF($H1068="骑将",'[4]配置系数（将领）'!AA1068,IF($H1068="弓将",'[5]配置系数（将领）'!AA1068,"")))</f>
        <v/>
      </c>
      <c r="AC1068" s="206">
        <f t="shared" ca="1" si="67"/>
        <v>1</v>
      </c>
    </row>
    <row r="1069" spans="3:29" x14ac:dyDescent="0.15">
      <c r="C1069" s="107">
        <v>1061</v>
      </c>
      <c r="D1069" s="69">
        <f>IFERROR(MATCH(C1069,索引!J:J,0),D1068)</f>
        <v>95</v>
      </c>
      <c r="E1069" s="69">
        <f t="shared" si="64"/>
        <v>12</v>
      </c>
      <c r="F1069" s="69">
        <f>INDEX(索引!$F:$F,D1069,1)</f>
        <v>10088</v>
      </c>
      <c r="G1069" s="69" t="str">
        <f>INDEX(索引!$E:$E,D1069,1)</f>
        <v>诸葛亮</v>
      </c>
      <c r="H1069" s="69" t="str">
        <f>INDEX(索引!$G:$G,D1069,1)</f>
        <v>弓将</v>
      </c>
      <c r="J1069" s="208" t="str">
        <f ca="1">IF($H1069="步将",'[3]配置系数（将领）'!I1069,IF($H1069="骑将",'[4]配置系数（将领）'!I1069,IF($H1069="弓将",'[5]配置系数（将领）'!I1069,"")))</f>
        <v>1008800000307</v>
      </c>
      <c r="K1069" s="208" t="str">
        <f ca="1">IF($H1069="步将",'[3]配置系数（将领）'!J1069,IF($H1069="骑将",'[4]配置系数（将领）'!J1069,IF($H1069="弓将",'[5]配置系数（将领）'!J1069,"")))</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069" s="208">
        <f>IF($H1069="步将",'[3]配置系数（将领）'!K1069,IF($H1069="骑将",'[4]配置系数（将领）'!K1069,IF($H1069="弓将",'[5]配置系数（将领）'!K1069,"")))</f>
        <v>0</v>
      </c>
      <c r="M1069" s="208">
        <f>IF($H1069="步将",'[3]配置系数（将领）'!L1069,IF($H1069="骑将",'[4]配置系数（将领）'!L1069,IF($H1069="弓将",'[5]配置系数（将领）'!L1069,"")))</f>
        <v>0</v>
      </c>
      <c r="N1069" s="208" t="str">
        <f ca="1">IF($H1069="步将",'[3]配置系数（将领）'!M1069,IF($H1069="骑将",'[4]配置系数（将领）'!M1069,IF($H1069="弓将",'[5]配置系数（将领）'!M1069,"")))</f>
        <v>0++++++++++++++++</v>
      </c>
      <c r="O1069" s="206">
        <f t="shared" ca="1" si="65"/>
        <v>100</v>
      </c>
      <c r="Q1069" s="208" t="str">
        <f ca="1">IF($H1069="步将",'[3]配置系数（将领）'!P1069,IF($H1069="骑将",'[4]配置系数（将领）'!P1069,IF($H1069="弓将",'[5]配置系数（将领）'!P1069,"")))</f>
        <v/>
      </c>
      <c r="R1069" s="208" t="str">
        <f ca="1">IF($H1069="步将",'[3]配置系数（将领）'!Q1069,IF($H1069="骑将",'[4]配置系数（将领）'!Q1069,IF($H1069="弓将",'[5]配置系数（将领）'!Q1069,"")))</f>
        <v/>
      </c>
      <c r="S1069" s="208">
        <f>IF($H1069="步将",'[3]配置系数（将领）'!R1069,IF($H1069="骑将",'[4]配置系数（将领）'!R1069,IF($H1069="弓将",'[5]配置系数（将领）'!R1069,"")))</f>
        <v>0</v>
      </c>
      <c r="T1069" s="208">
        <f>IF($H1069="步将",'[3]配置系数（将领）'!S1069,IF($H1069="骑将",'[4]配置系数（将领）'!S1069,IF($H1069="弓将",'[5]配置系数（将领）'!S1069,"")))</f>
        <v>0</v>
      </c>
      <c r="U1069" s="208" t="str">
        <f ca="1">IF($H1069="步将",'[3]配置系数（将领）'!T1069,IF($H1069="骑将",'[4]配置系数（将领）'!T1069,IF($H1069="弓将",'[5]配置系数（将领）'!T1069,"")))</f>
        <v/>
      </c>
      <c r="V1069" s="206">
        <f t="shared" ca="1" si="66"/>
        <v>1</v>
      </c>
      <c r="X1069" s="208" t="str">
        <f ca="1">IF($H1069="步将",'[3]配置系数（将领）'!W1069,IF($H1069="骑将",'[4]配置系数（将领）'!W1069,IF($H1069="弓将",'[5]配置系数（将领）'!W1069,"")))</f>
        <v/>
      </c>
      <c r="Y1069" s="208" t="str">
        <f ca="1">IF($H1069="步将",'[3]配置系数（将领）'!X1069,IF($H1069="骑将",'[4]配置系数（将领）'!X1069,IF($H1069="弓将",'[5]配置系数（将领）'!X1069,"")))</f>
        <v/>
      </c>
      <c r="Z1069" s="208">
        <f>IF($H1069="步将",'[3]配置系数（将领）'!Y1069,IF($H1069="骑将",'[4]配置系数（将领）'!Y1069,IF($H1069="弓将",'[5]配置系数（将领）'!Y1069,"")))</f>
        <v>0</v>
      </c>
      <c r="AA1069" s="208">
        <f>IF($H1069="步将",'[3]配置系数（将领）'!Z1069,IF($H1069="骑将",'[4]配置系数（将领）'!Z1069,IF($H1069="弓将",'[5]配置系数（将领）'!Z1069,"")))</f>
        <v>0</v>
      </c>
      <c r="AB1069" s="208" t="str">
        <f ca="1">IF($H1069="步将",'[3]配置系数（将领）'!AA1069,IF($H1069="骑将",'[4]配置系数（将领）'!AA1069,IF($H1069="弓将",'[5]配置系数（将领）'!AA1069,"")))</f>
        <v/>
      </c>
      <c r="AC1069" s="206">
        <f t="shared" ca="1" si="67"/>
        <v>1</v>
      </c>
    </row>
    <row r="1070" spans="3:29" x14ac:dyDescent="0.15">
      <c r="C1070" s="107">
        <v>1062</v>
      </c>
      <c r="D1070" s="69">
        <f>IFERROR(MATCH(C1070,索引!J:J,0),D1069)</f>
        <v>95</v>
      </c>
      <c r="E1070" s="69">
        <f t="shared" si="64"/>
        <v>13</v>
      </c>
      <c r="F1070" s="69">
        <f>INDEX(索引!$F:$F,D1070,1)</f>
        <v>10088</v>
      </c>
      <c r="G1070" s="69" t="str">
        <f>INDEX(索引!$E:$E,D1070,1)</f>
        <v>诸葛亮</v>
      </c>
      <c r="H1070" s="69" t="str">
        <f>INDEX(索引!$G:$G,D1070,1)</f>
        <v>弓将</v>
      </c>
      <c r="J1070" s="208" t="str">
        <f ca="1">IF($H1070="步将",'[3]配置系数（将领）'!I1070,IF($H1070="骑将",'[4]配置系数（将领）'!I1070,IF($H1070="弓将",'[5]配置系数（将领）'!I1070,"")))</f>
        <v>1008800000401</v>
      </c>
      <c r="K1070" s="208" t="str">
        <f ca="1">IF($H1070="步将",'[3]配置系数（将领）'!J1070,IF($H1070="骑将",'[4]配置系数（将领）'!J1070,IF($H1070="弓将",'[5]配置系数（将领）'!J1070,"")))</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070" s="208">
        <f>IF($H1070="步将",'[3]配置系数（将领）'!K1070,IF($H1070="骑将",'[4]配置系数（将领）'!K1070,IF($H1070="弓将",'[5]配置系数（将领）'!K1070,"")))</f>
        <v>0</v>
      </c>
      <c r="M1070" s="208">
        <f>IF($H1070="步将",'[3]配置系数（将领）'!L1070,IF($H1070="骑将",'[4]配置系数（将领）'!L1070,IF($H1070="弓将",'[5]配置系数（将领）'!L1070,"")))</f>
        <v>0</v>
      </c>
      <c r="N1070" s="208" t="str">
        <f ca="1">IF($H1070="步将",'[3]配置系数（将领）'!M1070,IF($H1070="骑将",'[4]配置系数（将领）'!M1070,IF($H1070="弓将",'[5]配置系数（将领）'!M1070,"")))</f>
        <v>0.3+0.3+0.3+0.3+0.3+0.3+0.3+0.3+0.3+0.3+0.3+0.3+0.3+0.3+0.3+0.3+0.3</v>
      </c>
      <c r="O1070" s="206">
        <f t="shared" ca="1" si="65"/>
        <v>1</v>
      </c>
      <c r="Q1070" s="208" t="str">
        <f ca="1">IF($H1070="步将",'[3]配置系数（将领）'!P1070,IF($H1070="骑将",'[4]配置系数（将领）'!P1070,IF($H1070="弓将",'[5]配置系数（将领）'!P1070,"")))</f>
        <v>1008800000402</v>
      </c>
      <c r="R1070" s="208" t="str">
        <f ca="1">IF($H1070="步将",'[3]配置系数（将领）'!Q1070,IF($H1070="骑将",'[4]配置系数（将领）'!Q1070,IF($H1070="弓将",'[5]配置系数（将领）'!Q1070,"")))</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S1070" s="208">
        <f>IF($H1070="步将",'[3]配置系数（将领）'!R1070,IF($H1070="骑将",'[4]配置系数（将领）'!R1070,IF($H1070="弓将",'[5]配置系数（将领）'!R1070,"")))</f>
        <v>0</v>
      </c>
      <c r="T1070" s="208">
        <f>IF($H1070="步将",'[3]配置系数（将领）'!S1070,IF($H1070="骑将",'[4]配置系数（将领）'!S1070,IF($H1070="弓将",'[5]配置系数（将领）'!S1070,"")))</f>
        <v>0</v>
      </c>
      <c r="U1070" s="208" t="str">
        <f ca="1">IF($H1070="步将",'[3]配置系数（将领）'!T1070,IF($H1070="骑将",'[4]配置系数（将领）'!T1070,IF($H1070="弓将",'[5]配置系数（将领）'!T1070,"")))</f>
        <v>0.3+0.3+0.3+0.3+0.3+0.3+0.3+0.3+0.3+0.3+0.3+0.3+0.3+0.3+0.3+0.3+0.3</v>
      </c>
      <c r="V1070" s="206">
        <f t="shared" ca="1" si="66"/>
        <v>1</v>
      </c>
      <c r="X1070" s="208" t="str">
        <f ca="1">IF($H1070="步将",'[3]配置系数（将领）'!W1070,IF($H1070="骑将",'[4]配置系数（将领）'!W1070,IF($H1070="弓将",'[5]配置系数（将领）'!W1070,"")))</f>
        <v/>
      </c>
      <c r="Y1070" s="208" t="str">
        <f ca="1">IF($H1070="步将",'[3]配置系数（将领）'!X1070,IF($H1070="骑将",'[4]配置系数（将领）'!X1070,IF($H1070="弓将",'[5]配置系数（将领）'!X1070,"")))</f>
        <v/>
      </c>
      <c r="Z1070" s="208">
        <f>IF($H1070="步将",'[3]配置系数（将领）'!Y1070,IF($H1070="骑将",'[4]配置系数（将领）'!Y1070,IF($H1070="弓将",'[5]配置系数（将领）'!Y1070,"")))</f>
        <v>0</v>
      </c>
      <c r="AA1070" s="208">
        <f>IF($H1070="步将",'[3]配置系数（将领）'!Z1070,IF($H1070="骑将",'[4]配置系数（将领）'!Z1070,IF($H1070="弓将",'[5]配置系数（将领）'!Z1070,"")))</f>
        <v>0</v>
      </c>
      <c r="AB1070" s="208" t="str">
        <f ca="1">IF($H1070="步将",'[3]配置系数（将领）'!AA1070,IF($H1070="骑将",'[4]配置系数（将领）'!AA1070,IF($H1070="弓将",'[5]配置系数（将领）'!AA1070,"")))</f>
        <v/>
      </c>
      <c r="AC1070" s="206">
        <f t="shared" ca="1" si="67"/>
        <v>1</v>
      </c>
    </row>
    <row r="1071" spans="3:29" x14ac:dyDescent="0.15">
      <c r="C1071" s="107">
        <v>1063</v>
      </c>
      <c r="D1071" s="69">
        <f>IFERROR(MATCH(C1071,索引!J:J,0),D1070)</f>
        <v>95</v>
      </c>
      <c r="E1071" s="69">
        <f t="shared" si="64"/>
        <v>14</v>
      </c>
      <c r="F1071" s="69">
        <f>INDEX(索引!$F:$F,D1071,1)</f>
        <v>10088</v>
      </c>
      <c r="G1071" s="69" t="str">
        <f>INDEX(索引!$E:$E,D1071,1)</f>
        <v>诸葛亮</v>
      </c>
      <c r="H1071" s="69" t="str">
        <f>INDEX(索引!$G:$G,D1071,1)</f>
        <v>弓将</v>
      </c>
      <c r="J1071" s="208" t="str">
        <f ca="1">IF($H1071="步将",'[3]配置系数（将领）'!I1071,IF($H1071="骑将",'[4]配置系数（将领）'!I1071,IF($H1071="弓将",'[5]配置系数（将领）'!I1071,"")))</f>
        <v>1008800000403</v>
      </c>
      <c r="K1071" s="208" t="str">
        <f ca="1">IF($H1071="步将",'[3]配置系数（将领）'!J1071,IF($H1071="骑将",'[4]配置系数（将领）'!J1071,IF($H1071="弓将",'[5]配置系数（将领）'!J1071,"")))</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071" s="208">
        <f>IF($H1071="步将",'[3]配置系数（将领）'!K1071,IF($H1071="骑将",'[4]配置系数（将领）'!K1071,IF($H1071="弓将",'[5]配置系数（将领）'!K1071,"")))</f>
        <v>0</v>
      </c>
      <c r="M1071" s="208">
        <f>IF($H1071="步将",'[3]配置系数（将领）'!L1071,IF($H1071="骑将",'[4]配置系数（将领）'!L1071,IF($H1071="弓将",'[5]配置系数（将领）'!L1071,"")))</f>
        <v>0</v>
      </c>
      <c r="N1071" s="208" t="str">
        <f ca="1">IF($H1071="步将",'[3]配置系数（将领）'!M1071,IF($H1071="骑将",'[4]配置系数（将领）'!M1071,IF($H1071="弓将",'[5]配置系数（将领）'!M1071,"")))</f>
        <v>0.3+0.3+0.3+0.3+0.3+0.3+0.3+0.3+0.3+0.3+0.3+0.3+0.3+0.3+0.3+0.3+0.3</v>
      </c>
      <c r="O1071" s="206">
        <f t="shared" ca="1" si="65"/>
        <v>1</v>
      </c>
      <c r="Q1071" s="208" t="str">
        <f ca="1">IF($H1071="步将",'[3]配置系数（将领）'!P1071,IF($H1071="骑将",'[4]配置系数（将领）'!P1071,IF($H1071="弓将",'[5]配置系数（将领）'!P1071,"")))</f>
        <v/>
      </c>
      <c r="R1071" s="208" t="str">
        <f ca="1">IF($H1071="步将",'[3]配置系数（将领）'!Q1071,IF($H1071="骑将",'[4]配置系数（将领）'!Q1071,IF($H1071="弓将",'[5]配置系数（将领）'!Q1071,"")))</f>
        <v/>
      </c>
      <c r="S1071" s="208">
        <f>IF($H1071="步将",'[3]配置系数（将领）'!R1071,IF($H1071="骑将",'[4]配置系数（将领）'!R1071,IF($H1071="弓将",'[5]配置系数（将领）'!R1071,"")))</f>
        <v>0</v>
      </c>
      <c r="T1071" s="208">
        <f>IF($H1071="步将",'[3]配置系数（将领）'!S1071,IF($H1071="骑将",'[4]配置系数（将领）'!S1071,IF($H1071="弓将",'[5]配置系数（将领）'!S1071,"")))</f>
        <v>0</v>
      </c>
      <c r="U1071" s="208" t="str">
        <f ca="1">IF($H1071="步将",'[3]配置系数（将领）'!T1071,IF($H1071="骑将",'[4]配置系数（将领）'!T1071,IF($H1071="弓将",'[5]配置系数（将领）'!T1071,"")))</f>
        <v/>
      </c>
      <c r="V1071" s="206">
        <f t="shared" ca="1" si="66"/>
        <v>1</v>
      </c>
      <c r="X1071" s="208" t="str">
        <f ca="1">IF($H1071="步将",'[3]配置系数（将领）'!W1071,IF($H1071="骑将",'[4]配置系数（将领）'!W1071,IF($H1071="弓将",'[5]配置系数（将领）'!W1071,"")))</f>
        <v/>
      </c>
      <c r="Y1071" s="208" t="str">
        <f ca="1">IF($H1071="步将",'[3]配置系数（将领）'!X1071,IF($H1071="骑将",'[4]配置系数（将领）'!X1071,IF($H1071="弓将",'[5]配置系数（将领）'!X1071,"")))</f>
        <v/>
      </c>
      <c r="Z1071" s="208">
        <f>IF($H1071="步将",'[3]配置系数（将领）'!Y1071,IF($H1071="骑将",'[4]配置系数（将领）'!Y1071,IF($H1071="弓将",'[5]配置系数（将领）'!Y1071,"")))</f>
        <v>0</v>
      </c>
      <c r="AA1071" s="208">
        <f>IF($H1071="步将",'[3]配置系数（将领）'!Z1071,IF($H1071="骑将",'[4]配置系数（将领）'!Z1071,IF($H1071="弓将",'[5]配置系数（将领）'!Z1071,"")))</f>
        <v>0</v>
      </c>
      <c r="AB1071" s="208" t="str">
        <f ca="1">IF($H1071="步将",'[3]配置系数（将领）'!AA1071,IF($H1071="骑将",'[4]配置系数（将领）'!AA1071,IF($H1071="弓将",'[5]配置系数（将领）'!AA1071,"")))</f>
        <v/>
      </c>
      <c r="AC1071" s="206">
        <f t="shared" ca="1" si="67"/>
        <v>1</v>
      </c>
    </row>
    <row r="1072" spans="3:29" x14ac:dyDescent="0.15">
      <c r="C1072" s="107">
        <v>1064</v>
      </c>
      <c r="D1072" s="69">
        <f>IFERROR(MATCH(C1072,索引!J:J,0),D1071)</f>
        <v>95</v>
      </c>
      <c r="E1072" s="69">
        <f t="shared" si="64"/>
        <v>15</v>
      </c>
      <c r="F1072" s="69">
        <f>INDEX(索引!$F:$F,D1072,1)</f>
        <v>10088</v>
      </c>
      <c r="G1072" s="69" t="str">
        <f>INDEX(索引!$E:$E,D1072,1)</f>
        <v>诸葛亮</v>
      </c>
      <c r="H1072" s="69" t="str">
        <f>INDEX(索引!$G:$G,D1072,1)</f>
        <v>弓将</v>
      </c>
      <c r="J1072" s="208" t="str">
        <f ca="1">IF($H1072="步将",'[3]配置系数（将领）'!I1072,IF($H1072="骑将",'[4]配置系数（将领）'!I1072,IF($H1072="弓将",'[5]配置系数（将领）'!I1072,"")))</f>
        <v>1008800000404</v>
      </c>
      <c r="K1072" s="208" t="str">
        <f ca="1">IF($H1072="步将",'[3]配置系数（将领）'!J1072,IF($H1072="骑将",'[4]配置系数（将领）'!J1072,IF($H1072="弓将",'[5]配置系数（将领）'!J1072,"")))</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072" s="208">
        <f>IF($H1072="步将",'[3]配置系数（将领）'!K1072,IF($H1072="骑将",'[4]配置系数（将领）'!K1072,IF($H1072="弓将",'[5]配置系数（将领）'!K1072,"")))</f>
        <v>0</v>
      </c>
      <c r="M1072" s="208">
        <f>IF($H1072="步将",'[3]配置系数（将领）'!L1072,IF($H1072="骑将",'[4]配置系数（将领）'!L1072,IF($H1072="弓将",'[5]配置系数（将领）'!L1072,"")))</f>
        <v>0</v>
      </c>
      <c r="N1072" s="208" t="str">
        <f ca="1">IF($H1072="步将",'[3]配置系数（将领）'!M1072,IF($H1072="骑将",'[4]配置系数（将领）'!M1072,IF($H1072="弓将",'[5]配置系数（将领）'!M1072,"")))</f>
        <v>0.3+0.3+0.3+0.3+0.3+0.3+0.3+0.3+0.3+0.3+0.3+0.3+0.3+0.3+0.3+0.3+0.3</v>
      </c>
      <c r="O1072" s="206">
        <f t="shared" ca="1" si="65"/>
        <v>1</v>
      </c>
      <c r="Q1072" s="208" t="str">
        <f ca="1">IF($H1072="步将",'[3]配置系数（将领）'!P1072,IF($H1072="骑将",'[4]配置系数（将领）'!P1072,IF($H1072="弓将",'[5]配置系数（将领）'!P1072,"")))</f>
        <v>1008800000405</v>
      </c>
      <c r="R1072" s="208" t="str">
        <f ca="1">IF($H1072="步将",'[3]配置系数（将领）'!Q1072,IF($H1072="骑将",'[4]配置系数（将领）'!Q1072,IF($H1072="弓将",'[5]配置系数（将领）'!Q1072,"")))</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S1072" s="208">
        <f>IF($H1072="步将",'[3]配置系数（将领）'!R1072,IF($H1072="骑将",'[4]配置系数（将领）'!R1072,IF($H1072="弓将",'[5]配置系数（将领）'!R1072,"")))</f>
        <v>0</v>
      </c>
      <c r="T1072" s="208">
        <f>IF($H1072="步将",'[3]配置系数（将领）'!S1072,IF($H1072="骑将",'[4]配置系数（将领）'!S1072,IF($H1072="弓将",'[5]配置系数（将领）'!S1072,"")))</f>
        <v>0</v>
      </c>
      <c r="U1072" s="208" t="str">
        <f ca="1">IF($H1072="步将",'[3]配置系数（将领）'!T1072,IF($H1072="骑将",'[4]配置系数（将领）'!T1072,IF($H1072="弓将",'[5]配置系数（将领）'!T1072,"")))</f>
        <v>4.8+4.8+4.8+4.8+4.8+4.8+4.8+4.8+4.8+4.8+4.8+4.8+4.8+4.8+4.8+4.8+4.8</v>
      </c>
      <c r="V1072" s="206">
        <f t="shared" ca="1" si="66"/>
        <v>1</v>
      </c>
      <c r="X1072" s="208" t="str">
        <f ca="1">IF($H1072="步将",'[3]配置系数（将领）'!W1072,IF($H1072="骑将",'[4]配置系数（将领）'!W1072,IF($H1072="弓将",'[5]配置系数（将领）'!W1072,"")))</f>
        <v/>
      </c>
      <c r="Y1072" s="208" t="str">
        <f ca="1">IF($H1072="步将",'[3]配置系数（将领）'!X1072,IF($H1072="骑将",'[4]配置系数（将领）'!X1072,IF($H1072="弓将",'[5]配置系数（将领）'!X1072,"")))</f>
        <v/>
      </c>
      <c r="Z1072" s="208">
        <f>IF($H1072="步将",'[3]配置系数（将领）'!Y1072,IF($H1072="骑将",'[4]配置系数（将领）'!Y1072,IF($H1072="弓将",'[5]配置系数（将领）'!Y1072,"")))</f>
        <v>0</v>
      </c>
      <c r="AA1072" s="208">
        <f>IF($H1072="步将",'[3]配置系数（将领）'!Z1072,IF($H1072="骑将",'[4]配置系数（将领）'!Z1072,IF($H1072="弓将",'[5]配置系数（将领）'!Z1072,"")))</f>
        <v>0</v>
      </c>
      <c r="AB1072" s="208" t="str">
        <f ca="1">IF($H1072="步将",'[3]配置系数（将领）'!AA1072,IF($H1072="骑将",'[4]配置系数（将领）'!AA1072,IF($H1072="弓将",'[5]配置系数（将领）'!AA1072,"")))</f>
        <v/>
      </c>
      <c r="AC1072" s="206">
        <f t="shared" ca="1" si="67"/>
        <v>1</v>
      </c>
    </row>
    <row r="1073" spans="3:29" x14ac:dyDescent="0.15">
      <c r="C1073" s="107">
        <v>1065</v>
      </c>
      <c r="D1073" s="69">
        <f>IFERROR(MATCH(C1073,索引!J:J,0),D1072)</f>
        <v>108</v>
      </c>
      <c r="E1073" s="69">
        <f t="shared" si="64"/>
        <v>1</v>
      </c>
      <c r="F1073" s="69">
        <f>INDEX(索引!$F:$F,D1073,1)</f>
        <v>12001</v>
      </c>
      <c r="G1073" s="69" t="str">
        <f>INDEX(索引!$E:$E,D1073,1)</f>
        <v>貂蝉</v>
      </c>
      <c r="H1073" s="69" t="str">
        <f>INDEX(索引!$G:$G,D1073,1)</f>
        <v>弓将</v>
      </c>
      <c r="J1073" s="208" t="str">
        <f ca="1">IF($H1073="步将",'[3]配置系数（将领）'!I1073,IF($H1073="骑将",'[4]配置系数（将领）'!I1073,IF($H1073="弓将",'[5]配置系数（将领）'!I1073,"")))</f>
        <v>1200100000101</v>
      </c>
      <c r="K1073" s="208" t="str">
        <f ca="1">IF($H1073="步将",'[3]配置系数（将领）'!J1073,IF($H1073="骑将",'[4]配置系数（将领）'!J1073,IF($H1073="弓将",'[5]配置系数（将领）'!J1073,"")))</f>
        <v>普通攻击:对单体敌人造成{0}%的武力伤害</v>
      </c>
      <c r="L1073" s="208">
        <f>IF($H1073="步将",'[3]配置系数（将领）'!K1073,IF($H1073="骑将",'[4]配置系数（将领）'!K1073,IF($H1073="弓将",'[5]配置系数（将领）'!K1073,"")))</f>
        <v>0</v>
      </c>
      <c r="M1073" s="208">
        <f>IF($H1073="步将",'[3]配置系数（将领）'!L1073,IF($H1073="骑将",'[4]配置系数（将领）'!L1073,IF($H1073="弓将",'[5]配置系数（将领）'!L1073,"")))</f>
        <v>0</v>
      </c>
      <c r="N1073" s="208" t="str">
        <f ca="1">IF($H1073="步将",'[3]配置系数（将领）'!M1073,IF($H1073="骑将",'[4]配置系数（将领）'!M1073,IF($H1073="弓将",'[5]配置系数（将领）'!M1073,"")))</f>
        <v>0.25+0.25+0.25+0.25+0.25+0.25+0.25+0.25+0.25+0.25+0.25+0.25+0.25+0.25+0.25+0.25+0.25</v>
      </c>
      <c r="O1073" s="206">
        <f t="shared" ca="1" si="65"/>
        <v>100</v>
      </c>
      <c r="Q1073" s="208" t="str">
        <f ca="1">IF($H1073="步将",'[3]配置系数（将领）'!P1073,IF($H1073="骑将",'[4]配置系数（将领）'!P1073,IF($H1073="弓将",'[5]配置系数（将领）'!P1073,"")))</f>
        <v/>
      </c>
      <c r="R1073" s="208" t="str">
        <f ca="1">IF($H1073="步将",'[3]配置系数（将领）'!Q1073,IF($H1073="骑将",'[4]配置系数（将领）'!Q1073,IF($H1073="弓将",'[5]配置系数（将领）'!Q1073,"")))</f>
        <v/>
      </c>
      <c r="S1073" s="208">
        <f>IF($H1073="步将",'[3]配置系数（将领）'!R1073,IF($H1073="骑将",'[4]配置系数（将领）'!R1073,IF($H1073="弓将",'[5]配置系数（将领）'!R1073,"")))</f>
        <v>0</v>
      </c>
      <c r="T1073" s="208">
        <f>IF($H1073="步将",'[3]配置系数（将领）'!S1073,IF($H1073="骑将",'[4]配置系数（将领）'!S1073,IF($H1073="弓将",'[5]配置系数（将领）'!S1073,"")))</f>
        <v>0</v>
      </c>
      <c r="U1073" s="208" t="str">
        <f ca="1">IF($H1073="步将",'[3]配置系数（将领）'!T1073,IF($H1073="骑将",'[4]配置系数（将领）'!T1073,IF($H1073="弓将",'[5]配置系数（将领）'!T1073,"")))</f>
        <v/>
      </c>
      <c r="V1073" s="206">
        <f t="shared" ca="1" si="66"/>
        <v>1</v>
      </c>
      <c r="X1073" s="208" t="str">
        <f ca="1">IF($H1073="步将",'[3]配置系数（将领）'!W1073,IF($H1073="骑将",'[4]配置系数（将领）'!W1073,IF($H1073="弓将",'[5]配置系数（将领）'!W1073,"")))</f>
        <v/>
      </c>
      <c r="Y1073" s="208" t="str">
        <f ca="1">IF($H1073="步将",'[3]配置系数（将领）'!X1073,IF($H1073="骑将",'[4]配置系数（将领）'!X1073,IF($H1073="弓将",'[5]配置系数（将领）'!X1073,"")))</f>
        <v/>
      </c>
      <c r="Z1073" s="208">
        <f>IF($H1073="步将",'[3]配置系数（将领）'!Y1073,IF($H1073="骑将",'[4]配置系数（将领）'!Y1073,IF($H1073="弓将",'[5]配置系数（将领）'!Y1073,"")))</f>
        <v>0</v>
      </c>
      <c r="AA1073" s="208">
        <f>IF($H1073="步将",'[3]配置系数（将领）'!Z1073,IF($H1073="骑将",'[4]配置系数（将领）'!Z1073,IF($H1073="弓将",'[5]配置系数（将领）'!Z1073,"")))</f>
        <v>0</v>
      </c>
      <c r="AB1073" s="208" t="str">
        <f ca="1">IF($H1073="步将",'[3]配置系数（将领）'!AA1073,IF($H1073="骑将",'[4]配置系数（将领）'!AA1073,IF($H1073="弓将",'[5]配置系数（将领）'!AA1073,"")))</f>
        <v/>
      </c>
      <c r="AC1073" s="206">
        <f t="shared" ca="1" si="67"/>
        <v>1</v>
      </c>
    </row>
    <row r="1074" spans="3:29" x14ac:dyDescent="0.15">
      <c r="C1074" s="107">
        <v>1066</v>
      </c>
      <c r="D1074" s="69">
        <f>IFERROR(MATCH(C1074,索引!J:J,0),D1073)</f>
        <v>108</v>
      </c>
      <c r="E1074" s="69">
        <f t="shared" si="64"/>
        <v>2</v>
      </c>
      <c r="F1074" s="69">
        <f>INDEX(索引!$F:$F,D1074,1)</f>
        <v>12001</v>
      </c>
      <c r="G1074" s="69" t="str">
        <f>INDEX(索引!$E:$E,D1074,1)</f>
        <v>貂蝉</v>
      </c>
      <c r="H1074" s="69" t="str">
        <f>INDEX(索引!$G:$G,D1074,1)</f>
        <v>弓将</v>
      </c>
      <c r="J1074" s="208" t="str">
        <f ca="1">IF($H1074="步将",'[3]配置系数（将领）'!I1074,IF($H1074="骑将",'[4]配置系数（将领）'!I1074,IF($H1074="弓将",'[5]配置系数（将领）'!I1074,"")))</f>
        <v>1200100000201</v>
      </c>
      <c r="K1074" s="208" t="str">
        <f ca="1">IF($H1074="步将",'[3]配置系数（将领）'!J1074,IF($H1074="骑将",'[4]配置系数（将领）'!J1074,IF($H1074="弓将",'[5]配置系数（将领）'!J1074,"")))</f>
        <v>怒气技能:貂蝉向目标方向发射一阵席卷的风暴，对沿途敌人造成攻击{0}%的策略伤害，并使其眩晕3秒。若击中魅惑目标，则伤害提高50%，不施加眩晕（需解锁【闭月】）。</v>
      </c>
      <c r="L1074" s="208">
        <f>IF($H1074="步将",'[3]配置系数（将领）'!K1074,IF($H1074="骑将",'[4]配置系数（将领）'!K1074,IF($H1074="弓将",'[5]配置系数（将领）'!K1074,"")))</f>
        <v>0</v>
      </c>
      <c r="M1074" s="208">
        <f>IF($H1074="步将",'[3]配置系数（将领）'!L1074,IF($H1074="骑将",'[4]配置系数（将领）'!L1074,IF($H1074="弓将",'[5]配置系数（将领）'!L1074,"")))</f>
        <v>0</v>
      </c>
      <c r="N1074" s="208" t="str">
        <f ca="1">IF($H1074="步将",'[3]配置系数（将领）'!M1074,IF($H1074="骑将",'[4]配置系数（将领）'!M1074,IF($H1074="弓将",'[5]配置系数（将领）'!M1074,"")))</f>
        <v>0.4+0.45+0.5+0.55+0.6+0.65+0.7+0.75+0.8+0.85+0.9+0.95+1+1.05+1.1+1.15+1.2</v>
      </c>
      <c r="O1074" s="206">
        <f t="shared" ca="1" si="65"/>
        <v>100</v>
      </c>
      <c r="Q1074" s="208" t="str">
        <f ca="1">IF($H1074="步将",'[3]配置系数（将领）'!P1074,IF($H1074="骑将",'[4]配置系数（将领）'!P1074,IF($H1074="弓将",'[5]配置系数（将领）'!P1074,"")))</f>
        <v/>
      </c>
      <c r="R1074" s="208" t="str">
        <f ca="1">IF($H1074="步将",'[3]配置系数（将领）'!Q1074,IF($H1074="骑将",'[4]配置系数（将领）'!Q1074,IF($H1074="弓将",'[5]配置系数（将领）'!Q1074,"")))</f>
        <v/>
      </c>
      <c r="S1074" s="208">
        <f>IF($H1074="步将",'[3]配置系数（将领）'!R1074,IF($H1074="骑将",'[4]配置系数（将领）'!R1074,IF($H1074="弓将",'[5]配置系数（将领）'!R1074,"")))</f>
        <v>0</v>
      </c>
      <c r="T1074" s="208">
        <f>IF($H1074="步将",'[3]配置系数（将领）'!S1074,IF($H1074="骑将",'[4]配置系数（将领）'!S1074,IF($H1074="弓将",'[5]配置系数（将领）'!S1074,"")))</f>
        <v>0</v>
      </c>
      <c r="U1074" s="208" t="str">
        <f ca="1">IF($H1074="步将",'[3]配置系数（将领）'!T1074,IF($H1074="骑将",'[4]配置系数（将领）'!T1074,IF($H1074="弓将",'[5]配置系数（将领）'!T1074,"")))</f>
        <v/>
      </c>
      <c r="V1074" s="206">
        <f t="shared" ca="1" si="66"/>
        <v>1</v>
      </c>
      <c r="X1074" s="208" t="str">
        <f ca="1">IF($H1074="步将",'[3]配置系数（将领）'!W1074,IF($H1074="骑将",'[4]配置系数（将领）'!W1074,IF($H1074="弓将",'[5]配置系数（将领）'!W1074,"")))</f>
        <v/>
      </c>
      <c r="Y1074" s="208" t="str">
        <f ca="1">IF($H1074="步将",'[3]配置系数（将领）'!X1074,IF($H1074="骑将",'[4]配置系数（将领）'!X1074,IF($H1074="弓将",'[5]配置系数（将领）'!X1074,"")))</f>
        <v/>
      </c>
      <c r="Z1074" s="208">
        <f>IF($H1074="步将",'[3]配置系数（将领）'!Y1074,IF($H1074="骑将",'[4]配置系数（将领）'!Y1074,IF($H1074="弓将",'[5]配置系数（将领）'!Y1074,"")))</f>
        <v>0</v>
      </c>
      <c r="AA1074" s="208">
        <f>IF($H1074="步将",'[3]配置系数（将领）'!Z1074,IF($H1074="骑将",'[4]配置系数（将领）'!Z1074,IF($H1074="弓将",'[5]配置系数（将领）'!Z1074,"")))</f>
        <v>0</v>
      </c>
      <c r="AB1074" s="208" t="str">
        <f ca="1">IF($H1074="步将",'[3]配置系数（将领）'!AA1074,IF($H1074="骑将",'[4]配置系数（将领）'!AA1074,IF($H1074="弓将",'[5]配置系数（将领）'!AA1074,"")))</f>
        <v/>
      </c>
      <c r="AC1074" s="206">
        <f t="shared" ca="1" si="67"/>
        <v>1</v>
      </c>
    </row>
    <row r="1075" spans="3:29" x14ac:dyDescent="0.15">
      <c r="C1075" s="107">
        <v>1067</v>
      </c>
      <c r="D1075" s="69">
        <f>IFERROR(MATCH(C1075,索引!J:J,0),D1074)</f>
        <v>108</v>
      </c>
      <c r="E1075" s="69">
        <f t="shared" si="64"/>
        <v>3</v>
      </c>
      <c r="F1075" s="69">
        <f>INDEX(索引!$F:$F,D1075,1)</f>
        <v>12001</v>
      </c>
      <c r="G1075" s="69" t="str">
        <f>INDEX(索引!$E:$E,D1075,1)</f>
        <v>貂蝉</v>
      </c>
      <c r="H1075" s="69" t="str">
        <f>INDEX(索引!$G:$G,D1075,1)</f>
        <v>弓将</v>
      </c>
      <c r="J1075" s="208" t="str">
        <f ca="1">IF($H1075="步将",'[3]配置系数（将领）'!I1075,IF($H1075="骑将",'[4]配置系数（将领）'!I1075,IF($H1075="弓将",'[5]配置系数（将领）'!I1075,"")))</f>
        <v>1200100000202</v>
      </c>
      <c r="K1075" s="208" t="str">
        <f ca="1">IF($H1075="步将",'[3]配置系数（将领）'!J1075,IF($H1075="骑将",'[4]配置系数（将领）'!J1075,IF($H1075="弓将",'[5]配置系数（将领）'!J1075,"")))</f>
        <v>怒气技能:貂蝉向目标方向发射一阵席卷的风暴，对沿途敌人造成攻击{0}%的策略伤害，并使其眩晕3秒。若击中魅惑目标，则伤害提高50%，不施加眩晕（需解锁【闭月】）。</v>
      </c>
      <c r="L1075" s="208">
        <f>IF($H1075="步将",'[3]配置系数（将领）'!K1075,IF($H1075="骑将",'[4]配置系数（将领）'!K1075,IF($H1075="弓将",'[5]配置系数（将领）'!K1075,"")))</f>
        <v>0</v>
      </c>
      <c r="M1075" s="208">
        <f>IF($H1075="步将",'[3]配置系数（将领）'!L1075,IF($H1075="骑将",'[4]配置系数（将领）'!L1075,IF($H1075="弓将",'[5]配置系数（将领）'!L1075,"")))</f>
        <v>0</v>
      </c>
      <c r="N1075" s="208" t="str">
        <f ca="1">IF($H1075="步将",'[3]配置系数（将领）'!M1075,IF($H1075="骑将",'[4]配置系数（将领）'!M1075,IF($H1075="弓将",'[5]配置系数（将领）'!M1075,"")))</f>
        <v>0++++++++++++++++</v>
      </c>
      <c r="O1075" s="206">
        <f t="shared" ca="1" si="65"/>
        <v>1</v>
      </c>
      <c r="Q1075" s="208" t="str">
        <f ca="1">IF($H1075="步将",'[3]配置系数（将领）'!P1075,IF($H1075="骑将",'[4]配置系数（将领）'!P1075,IF($H1075="弓将",'[5]配置系数（将领）'!P1075,"")))</f>
        <v/>
      </c>
      <c r="R1075" s="208" t="str">
        <f ca="1">IF($H1075="步将",'[3]配置系数（将领）'!Q1075,IF($H1075="骑将",'[4]配置系数（将领）'!Q1075,IF($H1075="弓将",'[5]配置系数（将领）'!Q1075,"")))</f>
        <v/>
      </c>
      <c r="S1075" s="208">
        <f>IF($H1075="步将",'[3]配置系数（将领）'!R1075,IF($H1075="骑将",'[4]配置系数（将领）'!R1075,IF($H1075="弓将",'[5]配置系数（将领）'!R1075,"")))</f>
        <v>0</v>
      </c>
      <c r="T1075" s="208">
        <f>IF($H1075="步将",'[3]配置系数（将领）'!S1075,IF($H1075="骑将",'[4]配置系数（将领）'!S1075,IF($H1075="弓将",'[5]配置系数（将领）'!S1075,"")))</f>
        <v>0</v>
      </c>
      <c r="U1075" s="208" t="str">
        <f ca="1">IF($H1075="步将",'[3]配置系数（将领）'!T1075,IF($H1075="骑将",'[4]配置系数（将领）'!T1075,IF($H1075="弓将",'[5]配置系数（将领）'!T1075,"")))</f>
        <v/>
      </c>
      <c r="V1075" s="206">
        <f t="shared" ca="1" si="66"/>
        <v>1</v>
      </c>
      <c r="X1075" s="208" t="str">
        <f ca="1">IF($H1075="步将",'[3]配置系数（将领）'!W1075,IF($H1075="骑将",'[4]配置系数（将领）'!W1075,IF($H1075="弓将",'[5]配置系数（将领）'!W1075,"")))</f>
        <v/>
      </c>
      <c r="Y1075" s="208" t="str">
        <f ca="1">IF($H1075="步将",'[3]配置系数（将领）'!X1075,IF($H1075="骑将",'[4]配置系数（将领）'!X1075,IF($H1075="弓将",'[5]配置系数（将领）'!X1075,"")))</f>
        <v/>
      </c>
      <c r="Z1075" s="208">
        <f>IF($H1075="步将",'[3]配置系数（将领）'!Y1075,IF($H1075="骑将",'[4]配置系数（将领）'!Y1075,IF($H1075="弓将",'[5]配置系数（将领）'!Y1075,"")))</f>
        <v>0</v>
      </c>
      <c r="AA1075" s="208">
        <f>IF($H1075="步将",'[3]配置系数（将领）'!Z1075,IF($H1075="骑将",'[4]配置系数（将领）'!Z1075,IF($H1075="弓将",'[5]配置系数（将领）'!Z1075,"")))</f>
        <v>0</v>
      </c>
      <c r="AB1075" s="208" t="str">
        <f ca="1">IF($H1075="步将",'[3]配置系数（将领）'!AA1075,IF($H1075="骑将",'[4]配置系数（将领）'!AA1075,IF($H1075="弓将",'[5]配置系数（将领）'!AA1075,"")))</f>
        <v/>
      </c>
      <c r="AC1075" s="206">
        <f t="shared" ca="1" si="67"/>
        <v>1</v>
      </c>
    </row>
    <row r="1076" spans="3:29" x14ac:dyDescent="0.15">
      <c r="C1076" s="107">
        <v>1068</v>
      </c>
      <c r="D1076" s="69">
        <f>IFERROR(MATCH(C1076,索引!J:J,0),D1075)</f>
        <v>108</v>
      </c>
      <c r="E1076" s="69">
        <f t="shared" si="64"/>
        <v>4</v>
      </c>
      <c r="F1076" s="69">
        <f>INDEX(索引!$F:$F,D1076,1)</f>
        <v>12001</v>
      </c>
      <c r="G1076" s="69" t="str">
        <f>INDEX(索引!$E:$E,D1076,1)</f>
        <v>貂蝉</v>
      </c>
      <c r="H1076" s="69" t="str">
        <f>INDEX(索引!$G:$G,D1076,1)</f>
        <v>弓将</v>
      </c>
      <c r="J1076" s="208" t="str">
        <f ca="1">IF($H1076="步将",'[3]配置系数（将领）'!I1076,IF($H1076="骑将",'[4]配置系数（将领）'!I1076,IF($H1076="弓将",'[5]配置系数（将领）'!I1076,"")))</f>
        <v>1200100000301</v>
      </c>
      <c r="K1076" s="208" t="str">
        <f ca="1">IF($H1076="步将",'[3]配置系数（将领）'!J1076,IF($H1076="骑将",'[4]配置系数（将领）'!J1076,IF($H1076="弓将",'[5]配置系数（将领）'!J1076,"")))</f>
        <v>被动技能1:对男性武将伤害提高{0}%，每隔20秒，貂蝉会魅惑最近的敌方男性武将，使其沉默并强制攻击其最近的敌方单位，持续{1}秒。</v>
      </c>
      <c r="L1076" s="208">
        <f>IF($H1076="步将",'[3]配置系数（将领）'!K1076,IF($H1076="骑将",'[4]配置系数（将领）'!K1076,IF($H1076="弓将",'[5]配置系数（将领）'!K1076,"")))</f>
        <v>0</v>
      </c>
      <c r="M1076" s="208">
        <f>IF($H1076="步将",'[3]配置系数（将领）'!L1076,IF($H1076="骑将",'[4]配置系数（将领）'!L1076,IF($H1076="弓将",'[5]配置系数（将领）'!L1076,"")))</f>
        <v>0</v>
      </c>
      <c r="N1076" s="208" t="str">
        <f ca="1">IF($H1076="步将",'[3]配置系数（将领）'!M1076,IF($H1076="骑将",'[4]配置系数（将领）'!M1076,IF($H1076="弓将",'[5]配置系数（将领）'!M1076,"")))</f>
        <v>0.16+0.19+0.22+0.25+0.28+0.31+0.34+0.37+0.4+0.43+0.46+0.49+0.52+0.55+0.58+0.61+0.64</v>
      </c>
      <c r="O1076" s="206">
        <f t="shared" ca="1" si="65"/>
        <v>100</v>
      </c>
      <c r="Q1076" s="208" t="str">
        <f ca="1">IF($H1076="步将",'[3]配置系数（将领）'!P1076,IF($H1076="骑将",'[4]配置系数（将领）'!P1076,IF($H1076="弓将",'[5]配置系数（将领）'!P1076,"")))</f>
        <v/>
      </c>
      <c r="R1076" s="208" t="str">
        <f ca="1">IF($H1076="步将",'[3]配置系数（将领）'!Q1076,IF($H1076="骑将",'[4]配置系数（将领）'!Q1076,IF($H1076="弓将",'[5]配置系数（将领）'!Q1076,"")))</f>
        <v/>
      </c>
      <c r="S1076" s="208">
        <f>IF($H1076="步将",'[3]配置系数（将领）'!R1076,IF($H1076="骑将",'[4]配置系数（将领）'!R1076,IF($H1076="弓将",'[5]配置系数（将领）'!R1076,"")))</f>
        <v>0</v>
      </c>
      <c r="T1076" s="208">
        <f>IF($H1076="步将",'[3]配置系数（将领）'!S1076,IF($H1076="骑将",'[4]配置系数（将领）'!S1076,IF($H1076="弓将",'[5]配置系数（将领）'!S1076,"")))</f>
        <v>0</v>
      </c>
      <c r="U1076" s="208" t="str">
        <f ca="1">IF($H1076="步将",'[3]配置系数（将领）'!T1076,IF($H1076="骑将",'[4]配置系数（将领）'!T1076,IF($H1076="弓将",'[5]配置系数（将领）'!T1076,"")))</f>
        <v/>
      </c>
      <c r="V1076" s="206">
        <f t="shared" ca="1" si="66"/>
        <v>1</v>
      </c>
      <c r="X1076" s="208" t="str">
        <f ca="1">IF($H1076="步将",'[3]配置系数（将领）'!W1076,IF($H1076="骑将",'[4]配置系数（将领）'!W1076,IF($H1076="弓将",'[5]配置系数（将领）'!W1076,"")))</f>
        <v/>
      </c>
      <c r="Y1076" s="208" t="str">
        <f ca="1">IF($H1076="步将",'[3]配置系数（将领）'!X1076,IF($H1076="骑将",'[4]配置系数（将领）'!X1076,IF($H1076="弓将",'[5]配置系数（将领）'!X1076,"")))</f>
        <v/>
      </c>
      <c r="Z1076" s="208">
        <f>IF($H1076="步将",'[3]配置系数（将领）'!Y1076,IF($H1076="骑将",'[4]配置系数（将领）'!Y1076,IF($H1076="弓将",'[5]配置系数（将领）'!Y1076,"")))</f>
        <v>0</v>
      </c>
      <c r="AA1076" s="208">
        <f>IF($H1076="步将",'[3]配置系数（将领）'!Z1076,IF($H1076="骑将",'[4]配置系数（将领）'!Z1076,IF($H1076="弓将",'[5]配置系数（将领）'!Z1076,"")))</f>
        <v>0</v>
      </c>
      <c r="AB1076" s="208" t="str">
        <f ca="1">IF($H1076="步将",'[3]配置系数（将领）'!AA1076,IF($H1076="骑将",'[4]配置系数（将领）'!AA1076,IF($H1076="弓将",'[5]配置系数（将领）'!AA1076,"")))</f>
        <v/>
      </c>
      <c r="AC1076" s="206">
        <f t="shared" ca="1" si="67"/>
        <v>1</v>
      </c>
    </row>
    <row r="1077" spans="3:29" x14ac:dyDescent="0.15">
      <c r="C1077" s="107">
        <v>1069</v>
      </c>
      <c r="D1077" s="69">
        <f>IFERROR(MATCH(C1077,索引!J:J,0),D1076)</f>
        <v>108</v>
      </c>
      <c r="E1077" s="69">
        <f t="shared" si="64"/>
        <v>5</v>
      </c>
      <c r="F1077" s="69">
        <f>INDEX(索引!$F:$F,D1077,1)</f>
        <v>12001</v>
      </c>
      <c r="G1077" s="69" t="str">
        <f>INDEX(索引!$E:$E,D1077,1)</f>
        <v>貂蝉</v>
      </c>
      <c r="H1077" s="69" t="str">
        <f>INDEX(索引!$G:$G,D1077,1)</f>
        <v>弓将</v>
      </c>
      <c r="J1077" s="208" t="str">
        <f ca="1">IF($H1077="步将",'[3]配置系数（将领）'!I1077,IF($H1077="骑将",'[4]配置系数（将领）'!I1077,IF($H1077="弓将",'[5]配置系数（将领）'!I1077,"")))</f>
        <v>1200100000302</v>
      </c>
      <c r="K1077" s="208" t="str">
        <f ca="1">IF($H1077="步将",'[3]配置系数（将领）'!J1077,IF($H1077="骑将",'[4]配置系数（将领）'!J1077,IF($H1077="弓将",'[5]配置系数（将领）'!J1077,"")))</f>
        <v>被动技能1:对男性武将伤害提高{0}%，每隔20秒，貂蝉会魅惑最近的敌方男性武将，使其沉默并强制攻击其最近的敌方单位，持续{1}秒。</v>
      </c>
      <c r="L1077" s="208">
        <f>IF($H1077="步将",'[3]配置系数（将领）'!K1077,IF($H1077="骑将",'[4]配置系数（将领）'!K1077,IF($H1077="弓将",'[5]配置系数（将领）'!K1077,"")))</f>
        <v>0</v>
      </c>
      <c r="M1077" s="208">
        <f>IF($H1077="步将",'[3]配置系数（将领）'!L1077,IF($H1077="骑将",'[4]配置系数（将领）'!L1077,IF($H1077="弓将",'[5]配置系数（将领）'!L1077,"")))</f>
        <v>0</v>
      </c>
      <c r="N1077" s="208" t="str">
        <f ca="1">IF($H1077="步将",'[3]配置系数（将领）'!M1077,IF($H1077="骑将",'[4]配置系数（将领）'!M1077,IF($H1077="弓将",'[5]配置系数（将领）'!M1077,"")))</f>
        <v>3+3.5+4+4.5+5+5.5+6+6.5+7+7.5+8+8.5+9+9.5+10+10.5+11</v>
      </c>
      <c r="O1077" s="206">
        <f t="shared" ca="1" si="65"/>
        <v>1</v>
      </c>
      <c r="Q1077" s="208" t="str">
        <f ca="1">IF($H1077="步将",'[3]配置系数（将领）'!P1077,IF($H1077="骑将",'[4]配置系数（将领）'!P1077,IF($H1077="弓将",'[5]配置系数（将领）'!P1077,"")))</f>
        <v/>
      </c>
      <c r="R1077" s="208" t="str">
        <f ca="1">IF($H1077="步将",'[3]配置系数（将领）'!Q1077,IF($H1077="骑将",'[4]配置系数（将领）'!Q1077,IF($H1077="弓将",'[5]配置系数（将领）'!Q1077,"")))</f>
        <v/>
      </c>
      <c r="S1077" s="208">
        <f>IF($H1077="步将",'[3]配置系数（将领）'!R1077,IF($H1077="骑将",'[4]配置系数（将领）'!R1077,IF($H1077="弓将",'[5]配置系数（将领）'!R1077,"")))</f>
        <v>0</v>
      </c>
      <c r="T1077" s="208">
        <f>IF($H1077="步将",'[3]配置系数（将领）'!S1077,IF($H1077="骑将",'[4]配置系数（将领）'!S1077,IF($H1077="弓将",'[5]配置系数（将领）'!S1077,"")))</f>
        <v>0</v>
      </c>
      <c r="U1077" s="208" t="str">
        <f ca="1">IF($H1077="步将",'[3]配置系数（将领）'!T1077,IF($H1077="骑将",'[4]配置系数（将领）'!T1077,IF($H1077="弓将",'[5]配置系数（将领）'!T1077,"")))</f>
        <v/>
      </c>
      <c r="V1077" s="206">
        <f t="shared" ca="1" si="66"/>
        <v>1</v>
      </c>
      <c r="X1077" s="208" t="str">
        <f ca="1">IF($H1077="步将",'[3]配置系数（将领）'!W1077,IF($H1077="骑将",'[4]配置系数（将领）'!W1077,IF($H1077="弓将",'[5]配置系数（将领）'!W1077,"")))</f>
        <v/>
      </c>
      <c r="Y1077" s="208" t="str">
        <f ca="1">IF($H1077="步将",'[3]配置系数（将领）'!X1077,IF($H1077="骑将",'[4]配置系数（将领）'!X1077,IF($H1077="弓将",'[5]配置系数（将领）'!X1077,"")))</f>
        <v/>
      </c>
      <c r="Z1077" s="208">
        <f>IF($H1077="步将",'[3]配置系数（将领）'!Y1077,IF($H1077="骑将",'[4]配置系数（将领）'!Y1077,IF($H1077="弓将",'[5]配置系数（将领）'!Y1077,"")))</f>
        <v>0</v>
      </c>
      <c r="AA1077" s="208">
        <f>IF($H1077="步将",'[3]配置系数（将领）'!Z1077,IF($H1077="骑将",'[4]配置系数（将领）'!Z1077,IF($H1077="弓将",'[5]配置系数（将领）'!Z1077,"")))</f>
        <v>0</v>
      </c>
      <c r="AB1077" s="208" t="str">
        <f ca="1">IF($H1077="步将",'[3]配置系数（将领）'!AA1077,IF($H1077="骑将",'[4]配置系数（将领）'!AA1077,IF($H1077="弓将",'[5]配置系数（将领）'!AA1077,"")))</f>
        <v/>
      </c>
      <c r="AC1077" s="206">
        <f t="shared" ca="1" si="67"/>
        <v>1</v>
      </c>
    </row>
    <row r="1078" spans="3:29" x14ac:dyDescent="0.15">
      <c r="C1078" s="107">
        <v>1070</v>
      </c>
      <c r="D1078" s="69">
        <f>IFERROR(MATCH(C1078,索引!J:J,0),D1077)</f>
        <v>108</v>
      </c>
      <c r="E1078" s="69">
        <f t="shared" si="64"/>
        <v>6</v>
      </c>
      <c r="F1078" s="69">
        <f>INDEX(索引!$F:$F,D1078,1)</f>
        <v>12001</v>
      </c>
      <c r="G1078" s="69" t="str">
        <f>INDEX(索引!$E:$E,D1078,1)</f>
        <v>貂蝉</v>
      </c>
      <c r="H1078" s="69" t="str">
        <f>INDEX(索引!$G:$G,D1078,1)</f>
        <v>弓将</v>
      </c>
      <c r="J1078" s="208" t="str">
        <f ca="1">IF($H1078="步将",'[3]配置系数（将领）'!I1078,IF($H1078="骑将",'[4]配置系数（将领）'!I1078,IF($H1078="弓将",'[5]配置系数（将领）'!I1078,"")))</f>
        <v>1200100000303</v>
      </c>
      <c r="K1078" s="208" t="str">
        <f ca="1">IF($H1078="步将",'[3]配置系数（将领）'!J1078,IF($H1078="骑将",'[4]配置系数（将领）'!J1078,IF($H1078="弓将",'[5]配置系数（将领）'!J1078,"")))</f>
        <v>被动技能1:对男性武将伤害提高{0}%，每隔20秒，貂蝉会魅惑最近的敌方男性武将，使其沉默并强制攻击其最近的敌方单位，持续{1}秒。</v>
      </c>
      <c r="L1078" s="208">
        <f>IF($H1078="步将",'[3]配置系数（将领）'!K1078,IF($H1078="骑将",'[4]配置系数（将领）'!K1078,IF($H1078="弓将",'[5]配置系数（将领）'!K1078,"")))</f>
        <v>0</v>
      </c>
      <c r="M1078" s="208">
        <f>IF($H1078="步将",'[3]配置系数（将领）'!L1078,IF($H1078="骑将",'[4]配置系数（将领）'!L1078,IF($H1078="弓将",'[5]配置系数（将领）'!L1078,"")))</f>
        <v>0</v>
      </c>
      <c r="N1078" s="208" t="str">
        <f ca="1">IF($H1078="步将",'[3]配置系数（将领）'!M1078,IF($H1078="骑将",'[4]配置系数（将领）'!M1078,IF($H1078="弓将",'[5]配置系数（将领）'!M1078,"")))</f>
        <v>0.25+0.25+0.25+0.25+0.25+0.25+0.25+0.25+0.25+0.25+0.25+0.25+0.25+0.25+0.25+0.25+0.25</v>
      </c>
      <c r="O1078" s="206">
        <f t="shared" ca="1" si="65"/>
        <v>1</v>
      </c>
      <c r="Q1078" s="208" t="str">
        <f ca="1">IF($H1078="步将",'[3]配置系数（将领）'!P1078,IF($H1078="骑将",'[4]配置系数（将领）'!P1078,IF($H1078="弓将",'[5]配置系数（将领）'!P1078,"")))</f>
        <v/>
      </c>
      <c r="R1078" s="208" t="str">
        <f ca="1">IF($H1078="步将",'[3]配置系数（将领）'!Q1078,IF($H1078="骑将",'[4]配置系数（将领）'!Q1078,IF($H1078="弓将",'[5]配置系数（将领）'!Q1078,"")))</f>
        <v/>
      </c>
      <c r="S1078" s="208">
        <f>IF($H1078="步将",'[3]配置系数（将领）'!R1078,IF($H1078="骑将",'[4]配置系数（将领）'!R1078,IF($H1078="弓将",'[5]配置系数（将领）'!R1078,"")))</f>
        <v>0</v>
      </c>
      <c r="T1078" s="208">
        <f>IF($H1078="步将",'[3]配置系数（将领）'!S1078,IF($H1078="骑将",'[4]配置系数（将领）'!S1078,IF($H1078="弓将",'[5]配置系数（将领）'!S1078,"")))</f>
        <v>0</v>
      </c>
      <c r="U1078" s="208" t="str">
        <f ca="1">IF($H1078="步将",'[3]配置系数（将领）'!T1078,IF($H1078="骑将",'[4]配置系数（将领）'!T1078,IF($H1078="弓将",'[5]配置系数（将领）'!T1078,"")))</f>
        <v/>
      </c>
      <c r="V1078" s="206">
        <f t="shared" ca="1" si="66"/>
        <v>1</v>
      </c>
      <c r="X1078" s="208" t="str">
        <f ca="1">IF($H1078="步将",'[3]配置系数（将领）'!W1078,IF($H1078="骑将",'[4]配置系数（将领）'!W1078,IF($H1078="弓将",'[5]配置系数（将领）'!W1078,"")))</f>
        <v/>
      </c>
      <c r="Y1078" s="208" t="str">
        <f ca="1">IF($H1078="步将",'[3]配置系数（将领）'!X1078,IF($H1078="骑将",'[4]配置系数（将领）'!X1078,IF($H1078="弓将",'[5]配置系数（将领）'!X1078,"")))</f>
        <v/>
      </c>
      <c r="Z1078" s="208">
        <f>IF($H1078="步将",'[3]配置系数（将领）'!Y1078,IF($H1078="骑将",'[4]配置系数（将领）'!Y1078,IF($H1078="弓将",'[5]配置系数（将领）'!Y1078,"")))</f>
        <v>0</v>
      </c>
      <c r="AA1078" s="208">
        <f>IF($H1078="步将",'[3]配置系数（将领）'!Z1078,IF($H1078="骑将",'[4]配置系数（将领）'!Z1078,IF($H1078="弓将",'[5]配置系数（将领）'!Z1078,"")))</f>
        <v>0</v>
      </c>
      <c r="AB1078" s="208" t="str">
        <f ca="1">IF($H1078="步将",'[3]配置系数（将领）'!AA1078,IF($H1078="骑将",'[4]配置系数（将领）'!AA1078,IF($H1078="弓将",'[5]配置系数（将领）'!AA1078,"")))</f>
        <v/>
      </c>
      <c r="AC1078" s="206">
        <f t="shared" ca="1" si="67"/>
        <v>1</v>
      </c>
    </row>
    <row r="1079" spans="3:29" x14ac:dyDescent="0.15">
      <c r="C1079" s="107">
        <v>1071</v>
      </c>
      <c r="D1079" s="69">
        <f>IFERROR(MATCH(C1079,索引!J:J,0),D1078)</f>
        <v>108</v>
      </c>
      <c r="E1079" s="69">
        <f t="shared" si="64"/>
        <v>7</v>
      </c>
      <c r="F1079" s="69">
        <f>INDEX(索引!$F:$F,D1079,1)</f>
        <v>12001</v>
      </c>
      <c r="G1079" s="69" t="str">
        <f>INDEX(索引!$E:$E,D1079,1)</f>
        <v>貂蝉</v>
      </c>
      <c r="H1079" s="69" t="str">
        <f>INDEX(索引!$G:$G,D1079,1)</f>
        <v>弓将</v>
      </c>
      <c r="J1079" s="208" t="str">
        <f ca="1">IF($H1079="步将",'[3]配置系数（将领）'!I1079,IF($H1079="骑将",'[4]配置系数（将领）'!I1079,IF($H1079="弓将",'[5]配置系数（将领）'!I1079,"")))</f>
        <v>1200100000401</v>
      </c>
      <c r="K1079" s="208" t="str">
        <f ca="1">IF($H1079="步将",'[3]配置系数（将领）'!J1079,IF($H1079="骑将",'[4]配置系数（将领）'!J1079,IF($H1079="弓将",'[5]配置系数（将领）'!J1079,"")))</f>
        <v>被动技能2:武将率领弓兵时，弓兵的攻击速度增加8；率领弩兵时，弩兵攻击无视20%护甲。</v>
      </c>
      <c r="L1079" s="208">
        <f>IF($H1079="步将",'[3]配置系数（将领）'!K1079,IF($H1079="骑将",'[4]配置系数（将领）'!K1079,IF($H1079="弓将",'[5]配置系数（将领）'!K1079,"")))</f>
        <v>0</v>
      </c>
      <c r="M1079" s="208">
        <f>IF($H1079="步将",'[3]配置系数（将领）'!L1079,IF($H1079="骑将",'[4]配置系数（将领）'!L1079,IF($H1079="弓将",'[5]配置系数（将领）'!L1079,"")))</f>
        <v>0</v>
      </c>
      <c r="N1079" s="208" t="str">
        <f ca="1">IF($H1079="步将",'[3]配置系数（将领）'!M1079,IF($H1079="骑将",'[4]配置系数（将领）'!M1079,IF($H1079="弓将",'[5]配置系数（将领）'!M1079,"")))</f>
        <v>8+8+8+8+8+8+8+8+8+8+8+8+8+8+8+8+8</v>
      </c>
      <c r="O1079" s="206">
        <f t="shared" ca="1" si="65"/>
        <v>1</v>
      </c>
      <c r="Q1079" s="208" t="str">
        <f ca="1">IF($H1079="步将",'[3]配置系数（将领）'!P1079,IF($H1079="骑将",'[4]配置系数（将领）'!P1079,IF($H1079="弓将",'[5]配置系数（将领）'!P1079,"")))</f>
        <v>1200100000402</v>
      </c>
      <c r="R1079" s="208" t="str">
        <f ca="1">IF($H1079="步将",'[3]配置系数（将领）'!Q1079,IF($H1079="骑将",'[4]配置系数（将领）'!Q1079,IF($H1079="弓将",'[5]配置系数（将领）'!Q1079,"")))</f>
        <v>被动技能2:武将率领弓兵时，弓兵的攻击速度增加8；率领弩兵时，弩兵攻击无视20%护甲。</v>
      </c>
      <c r="S1079" s="208">
        <f>IF($H1079="步将",'[3]配置系数（将领）'!R1079,IF($H1079="骑将",'[4]配置系数（将领）'!R1079,IF($H1079="弓将",'[5]配置系数（将领）'!R1079,"")))</f>
        <v>0</v>
      </c>
      <c r="T1079" s="208">
        <f>IF($H1079="步将",'[3]配置系数（将领）'!S1079,IF($H1079="骑将",'[4]配置系数（将领）'!S1079,IF($H1079="弓将",'[5]配置系数（将领）'!S1079,"")))</f>
        <v>0</v>
      </c>
      <c r="U1079" s="208" t="str">
        <f ca="1">IF($H1079="步将",'[3]配置系数（将领）'!T1079,IF($H1079="骑将",'[4]配置系数（将领）'!T1079,IF($H1079="弓将",'[5]配置系数（将领）'!T1079,"")))</f>
        <v>0.2+0.2+0.2+0.2+0.2+0.2+0.2+0.2+0.2+0.2+0.2+0.2+0.2+0.2+0.2+0.2+0.2</v>
      </c>
      <c r="V1079" s="206">
        <f t="shared" ca="1" si="66"/>
        <v>1</v>
      </c>
      <c r="X1079" s="208" t="str">
        <f ca="1">IF($H1079="步将",'[3]配置系数（将领）'!W1079,IF($H1079="骑将",'[4]配置系数（将领）'!W1079,IF($H1079="弓将",'[5]配置系数（将领）'!W1079,"")))</f>
        <v/>
      </c>
      <c r="Y1079" s="208" t="str">
        <f ca="1">IF($H1079="步将",'[3]配置系数（将领）'!X1079,IF($H1079="骑将",'[4]配置系数（将领）'!X1079,IF($H1079="弓将",'[5]配置系数（将领）'!X1079,"")))</f>
        <v/>
      </c>
      <c r="Z1079" s="208">
        <f>IF($H1079="步将",'[3]配置系数（将领）'!Y1079,IF($H1079="骑将",'[4]配置系数（将领）'!Y1079,IF($H1079="弓将",'[5]配置系数（将领）'!Y1079,"")))</f>
        <v>0</v>
      </c>
      <c r="AA1079" s="208">
        <f>IF($H1079="步将",'[3]配置系数（将领）'!Z1079,IF($H1079="骑将",'[4]配置系数（将领）'!Z1079,IF($H1079="弓将",'[5]配置系数（将领）'!Z1079,"")))</f>
        <v>0</v>
      </c>
      <c r="AB1079" s="208" t="str">
        <f ca="1">IF($H1079="步将",'[3]配置系数（将领）'!AA1079,IF($H1079="骑将",'[4]配置系数（将领）'!AA1079,IF($H1079="弓将",'[5]配置系数（将领）'!AA1079,"")))</f>
        <v/>
      </c>
      <c r="AC1079" s="206">
        <f t="shared" ca="1" si="67"/>
        <v>1</v>
      </c>
    </row>
    <row r="1080" spans="3:29" x14ac:dyDescent="0.15">
      <c r="C1080" s="107">
        <v>1072</v>
      </c>
      <c r="D1080" s="69">
        <f>IFERROR(MATCH(C1080,索引!J:J,0),D1079)</f>
        <v>108</v>
      </c>
      <c r="E1080" s="69">
        <f t="shared" si="64"/>
        <v>8</v>
      </c>
      <c r="F1080" s="69">
        <f>INDEX(索引!$F:$F,D1080,1)</f>
        <v>12001</v>
      </c>
      <c r="G1080" s="69" t="str">
        <f>INDEX(索引!$E:$E,D1080,1)</f>
        <v>貂蝉</v>
      </c>
      <c r="H1080" s="69" t="str">
        <f>INDEX(索引!$G:$G,D1080,1)</f>
        <v>弓将</v>
      </c>
      <c r="J1080" s="208" t="str">
        <f ca="1">IF($H1080="步将",'[3]配置系数（将领）'!I1080,IF($H1080="骑将",'[4]配置系数（将领）'!I1080,IF($H1080="弓将",'[5]配置系数（将领）'!I1080,"")))</f>
        <v>1200100000501</v>
      </c>
      <c r="K1080" s="208" t="str">
        <f ca="1">IF($H1080="步将",'[3]配置系数（将领）'!J1080,IF($H1080="骑将",'[4]配置系数（将领）'!J1080,IF($H1080="弓将",'[5]配置系数（将领）'!J1080,"")))</f>
        <v>被动技能3:运筹帷幄，决胜千里，自身策略伤害提升15%。</v>
      </c>
      <c r="L1080" s="208">
        <f>IF($H1080="步将",'[3]配置系数（将领）'!K1080,IF($H1080="骑将",'[4]配置系数（将领）'!K1080,IF($H1080="弓将",'[5]配置系数（将领）'!K1080,"")))</f>
        <v>0</v>
      </c>
      <c r="M1080" s="208">
        <f>IF($H1080="步将",'[3]配置系数（将领）'!L1080,IF($H1080="骑将",'[4]配置系数（将领）'!L1080,IF($H1080="弓将",'[5]配置系数（将领）'!L1080,"")))</f>
        <v>0</v>
      </c>
      <c r="N1080" s="208" t="str">
        <f ca="1">IF($H1080="步将",'[3]配置系数（将领）'!M1080,IF($H1080="骑将",'[4]配置系数（将领）'!M1080,IF($H1080="弓将",'[5]配置系数（将领）'!M1080,"")))</f>
        <v>0.15+0.15+0.15+0.15+0.15+0.15+0.15+0.15+0.15+0.15+0.15+0.15+0.15+0.15+0.15+0.15+0.15</v>
      </c>
      <c r="O1080" s="206">
        <f t="shared" ca="1" si="65"/>
        <v>1</v>
      </c>
      <c r="Q1080" s="208" t="str">
        <f ca="1">IF($H1080="步将",'[3]配置系数（将领）'!P1080,IF($H1080="骑将",'[4]配置系数（将领）'!P1080,IF($H1080="弓将",'[5]配置系数（将领）'!P1080,"")))</f>
        <v/>
      </c>
      <c r="R1080" s="208" t="str">
        <f ca="1">IF($H1080="步将",'[3]配置系数（将领）'!Q1080,IF($H1080="骑将",'[4]配置系数（将领）'!Q1080,IF($H1080="弓将",'[5]配置系数（将领）'!Q1080,"")))</f>
        <v/>
      </c>
      <c r="S1080" s="208">
        <f>IF($H1080="步将",'[3]配置系数（将领）'!R1080,IF($H1080="骑将",'[4]配置系数（将领）'!R1080,IF($H1080="弓将",'[5]配置系数（将领）'!R1080,"")))</f>
        <v>0</v>
      </c>
      <c r="T1080" s="208">
        <f>IF($H1080="步将",'[3]配置系数（将领）'!S1080,IF($H1080="骑将",'[4]配置系数（将领）'!S1080,IF($H1080="弓将",'[5]配置系数（将领）'!S1080,"")))</f>
        <v>0</v>
      </c>
      <c r="U1080" s="208" t="str">
        <f ca="1">IF($H1080="步将",'[3]配置系数（将领）'!T1080,IF($H1080="骑将",'[4]配置系数（将领）'!T1080,IF($H1080="弓将",'[5]配置系数（将领）'!T1080,"")))</f>
        <v/>
      </c>
      <c r="V1080" s="206">
        <f t="shared" ca="1" si="66"/>
        <v>1</v>
      </c>
      <c r="X1080" s="208" t="str">
        <f ca="1">IF($H1080="步将",'[3]配置系数（将领）'!W1080,IF($H1080="骑将",'[4]配置系数（将领）'!W1080,IF($H1080="弓将",'[5]配置系数（将领）'!W1080,"")))</f>
        <v/>
      </c>
      <c r="Y1080" s="208" t="str">
        <f ca="1">IF($H1080="步将",'[3]配置系数（将领）'!X1080,IF($H1080="骑将",'[4]配置系数（将领）'!X1080,IF($H1080="弓将",'[5]配置系数（将领）'!X1080,"")))</f>
        <v/>
      </c>
      <c r="Z1080" s="208">
        <f>IF($H1080="步将",'[3]配置系数（将领）'!Y1080,IF($H1080="骑将",'[4]配置系数（将领）'!Y1080,IF($H1080="弓将",'[5]配置系数（将领）'!Y1080,"")))</f>
        <v>0</v>
      </c>
      <c r="AA1080" s="208">
        <f>IF($H1080="步将",'[3]配置系数（将领）'!Z1080,IF($H1080="骑将",'[4]配置系数（将领）'!Z1080,IF($H1080="弓将",'[5]配置系数（将领）'!Z1080,"")))</f>
        <v>0</v>
      </c>
      <c r="AB1080" s="208" t="str">
        <f ca="1">IF($H1080="步将",'[3]配置系数（将领）'!AA1080,IF($H1080="骑将",'[4]配置系数（将领）'!AA1080,IF($H1080="弓将",'[5]配置系数（将领）'!AA1080,"")))</f>
        <v/>
      </c>
      <c r="AC1080" s="206">
        <f t="shared" ca="1" si="67"/>
        <v>1</v>
      </c>
    </row>
    <row r="1081" spans="3:29" x14ac:dyDescent="0.15">
      <c r="C1081" s="107">
        <v>1073</v>
      </c>
      <c r="D1081" s="69">
        <f>IFERROR(MATCH(C1081,索引!J:J,0),D1080)</f>
        <v>108</v>
      </c>
      <c r="E1081" s="69">
        <f t="shared" si="64"/>
        <v>9</v>
      </c>
      <c r="F1081" s="69">
        <f>INDEX(索引!$F:$F,D1081,1)</f>
        <v>12001</v>
      </c>
      <c r="G1081" s="69" t="str">
        <f>INDEX(索引!$E:$E,D1081,1)</f>
        <v>貂蝉</v>
      </c>
      <c r="H1081" s="69" t="str">
        <f>INDEX(索引!$G:$G,D1081,1)</f>
        <v>弓将</v>
      </c>
      <c r="J1081" s="208" t="str">
        <f ca="1">IF($H1081="步将",'[3]配置系数（将领）'!I1081,IF($H1081="骑将",'[4]配置系数（将领）'!I1081,IF($H1081="弓将",'[5]配置系数（将领）'!I1081,"")))</f>
        <v/>
      </c>
      <c r="K1081" s="208" t="str">
        <f ca="1">IF($H1081="步将",'[3]配置系数（将领）'!J1081,IF($H1081="骑将",'[4]配置系数（将领）'!J1081,IF($H1081="弓将",'[5]配置系数（将领）'!J1081,"")))</f>
        <v/>
      </c>
      <c r="L1081" s="208">
        <f>IF($H1081="步将",'[3]配置系数（将领）'!K1081,IF($H1081="骑将",'[4]配置系数（将领）'!K1081,IF($H1081="弓将",'[5]配置系数（将领）'!K1081,"")))</f>
        <v>0</v>
      </c>
      <c r="M1081" s="208">
        <f>IF($H1081="步将",'[3]配置系数（将领）'!L1081,IF($H1081="骑将",'[4]配置系数（将领）'!L1081,IF($H1081="弓将",'[5]配置系数（将领）'!L1081,"")))</f>
        <v>0</v>
      </c>
      <c r="N1081" s="208" t="str">
        <f ca="1">IF($H1081="步将",'[3]配置系数（将领）'!M1081,IF($H1081="骑将",'[4]配置系数（将领）'!M1081,IF($H1081="弓将",'[5]配置系数（将领）'!M1081,"")))</f>
        <v/>
      </c>
      <c r="O1081" s="206">
        <f t="shared" ca="1" si="65"/>
        <v>1</v>
      </c>
      <c r="Q1081" s="208" t="str">
        <f ca="1">IF($H1081="步将",'[3]配置系数（将领）'!P1081,IF($H1081="骑将",'[4]配置系数（将领）'!P1081,IF($H1081="弓将",'[5]配置系数（将领）'!P1081,"")))</f>
        <v/>
      </c>
      <c r="R1081" s="208" t="str">
        <f ca="1">IF($H1081="步将",'[3]配置系数（将领）'!Q1081,IF($H1081="骑将",'[4]配置系数（将领）'!Q1081,IF($H1081="弓将",'[5]配置系数（将领）'!Q1081,"")))</f>
        <v/>
      </c>
      <c r="S1081" s="208">
        <f>IF($H1081="步将",'[3]配置系数（将领）'!R1081,IF($H1081="骑将",'[4]配置系数（将领）'!R1081,IF($H1081="弓将",'[5]配置系数（将领）'!R1081,"")))</f>
        <v>0</v>
      </c>
      <c r="T1081" s="208">
        <f>IF($H1081="步将",'[3]配置系数（将领）'!S1081,IF($H1081="骑将",'[4]配置系数（将领）'!S1081,IF($H1081="弓将",'[5]配置系数（将领）'!S1081,"")))</f>
        <v>0</v>
      </c>
      <c r="U1081" s="208" t="str">
        <f ca="1">IF($H1081="步将",'[3]配置系数（将领）'!T1081,IF($H1081="骑将",'[4]配置系数（将领）'!T1081,IF($H1081="弓将",'[5]配置系数（将领）'!T1081,"")))</f>
        <v/>
      </c>
      <c r="V1081" s="206">
        <f t="shared" ca="1" si="66"/>
        <v>1</v>
      </c>
      <c r="X1081" s="208" t="str">
        <f ca="1">IF($H1081="步将",'[3]配置系数（将领）'!W1081,IF($H1081="骑将",'[4]配置系数（将领）'!W1081,IF($H1081="弓将",'[5]配置系数（将领）'!W1081,"")))</f>
        <v/>
      </c>
      <c r="Y1081" s="208" t="str">
        <f ca="1">IF($H1081="步将",'[3]配置系数（将领）'!X1081,IF($H1081="骑将",'[4]配置系数（将领）'!X1081,IF($H1081="弓将",'[5]配置系数（将领）'!X1081,"")))</f>
        <v/>
      </c>
      <c r="Z1081" s="208">
        <f>IF($H1081="步将",'[3]配置系数（将领）'!Y1081,IF($H1081="骑将",'[4]配置系数（将领）'!Y1081,IF($H1081="弓将",'[5]配置系数（将领）'!Y1081,"")))</f>
        <v>0</v>
      </c>
      <c r="AA1081" s="208">
        <f>IF($H1081="步将",'[3]配置系数（将领）'!Z1081,IF($H1081="骑将",'[4]配置系数（将领）'!Z1081,IF($H1081="弓将",'[5]配置系数（将领）'!Z1081,"")))</f>
        <v>0</v>
      </c>
      <c r="AB1081" s="208" t="str">
        <f ca="1">IF($H1081="步将",'[3]配置系数（将领）'!AA1081,IF($H1081="骑将",'[4]配置系数（将领）'!AA1081,IF($H1081="弓将",'[5]配置系数（将领）'!AA1081,"")))</f>
        <v/>
      </c>
      <c r="AC1081" s="206">
        <f t="shared" ca="1" si="67"/>
        <v>1</v>
      </c>
    </row>
    <row r="1082" spans="3:29" x14ac:dyDescent="0.15">
      <c r="C1082" s="107">
        <v>1074</v>
      </c>
      <c r="D1082" s="69">
        <f>IFERROR(MATCH(C1082,索引!J:J,0),D1081)</f>
        <v>108</v>
      </c>
      <c r="E1082" s="69">
        <f t="shared" si="64"/>
        <v>10</v>
      </c>
      <c r="F1082" s="69">
        <f>INDEX(索引!$F:$F,D1082,1)</f>
        <v>12001</v>
      </c>
      <c r="G1082" s="69" t="str">
        <f>INDEX(索引!$E:$E,D1082,1)</f>
        <v>貂蝉</v>
      </c>
      <c r="H1082" s="69" t="str">
        <f>INDEX(索引!$G:$G,D1082,1)</f>
        <v>弓将</v>
      </c>
      <c r="J1082" s="208" t="str">
        <f ca="1">IF($H1082="步将",'[3]配置系数（将领）'!I1082,IF($H1082="骑将",'[4]配置系数（将领）'!I1082,IF($H1082="弓将",'[5]配置系数（将领）'!I1082,"")))</f>
        <v/>
      </c>
      <c r="K1082" s="208" t="str">
        <f ca="1">IF($H1082="步将",'[3]配置系数（将领）'!J1082,IF($H1082="骑将",'[4]配置系数（将领）'!J1082,IF($H1082="弓将",'[5]配置系数（将领）'!J1082,"")))</f>
        <v/>
      </c>
      <c r="L1082" s="208">
        <f>IF($H1082="步将",'[3]配置系数（将领）'!K1082,IF($H1082="骑将",'[4]配置系数（将领）'!K1082,IF($H1082="弓将",'[5]配置系数（将领）'!K1082,"")))</f>
        <v>0</v>
      </c>
      <c r="M1082" s="208">
        <f>IF($H1082="步将",'[3]配置系数（将领）'!L1082,IF($H1082="骑将",'[4]配置系数（将领）'!L1082,IF($H1082="弓将",'[5]配置系数（将领）'!L1082,"")))</f>
        <v>0</v>
      </c>
      <c r="N1082" s="208" t="str">
        <f ca="1">IF($H1082="步将",'[3]配置系数（将领）'!M1082,IF($H1082="骑将",'[4]配置系数（将领）'!M1082,IF($H1082="弓将",'[5]配置系数（将领）'!M1082,"")))</f>
        <v/>
      </c>
      <c r="O1082" s="206">
        <f t="shared" ca="1" si="65"/>
        <v>1</v>
      </c>
      <c r="Q1082" s="208" t="str">
        <f ca="1">IF($H1082="步将",'[3]配置系数（将领）'!P1082,IF($H1082="骑将",'[4]配置系数（将领）'!P1082,IF($H1082="弓将",'[5]配置系数（将领）'!P1082,"")))</f>
        <v/>
      </c>
      <c r="R1082" s="208" t="str">
        <f ca="1">IF($H1082="步将",'[3]配置系数（将领）'!Q1082,IF($H1082="骑将",'[4]配置系数（将领）'!Q1082,IF($H1082="弓将",'[5]配置系数（将领）'!Q1082,"")))</f>
        <v/>
      </c>
      <c r="S1082" s="208">
        <f>IF($H1082="步将",'[3]配置系数（将领）'!R1082,IF($H1082="骑将",'[4]配置系数（将领）'!R1082,IF($H1082="弓将",'[5]配置系数（将领）'!R1082,"")))</f>
        <v>0</v>
      </c>
      <c r="T1082" s="208">
        <f>IF($H1082="步将",'[3]配置系数（将领）'!S1082,IF($H1082="骑将",'[4]配置系数（将领）'!S1082,IF($H1082="弓将",'[5]配置系数（将领）'!S1082,"")))</f>
        <v>0</v>
      </c>
      <c r="U1082" s="208" t="str">
        <f ca="1">IF($H1082="步将",'[3]配置系数（将领）'!T1082,IF($H1082="骑将",'[4]配置系数（将领）'!T1082,IF($H1082="弓将",'[5]配置系数（将领）'!T1082,"")))</f>
        <v/>
      </c>
      <c r="V1082" s="206">
        <f t="shared" ca="1" si="66"/>
        <v>1</v>
      </c>
      <c r="X1082" s="208" t="str">
        <f ca="1">IF($H1082="步将",'[3]配置系数（将领）'!W1082,IF($H1082="骑将",'[4]配置系数（将领）'!W1082,IF($H1082="弓将",'[5]配置系数（将领）'!W1082,"")))</f>
        <v/>
      </c>
      <c r="Y1082" s="208" t="str">
        <f ca="1">IF($H1082="步将",'[3]配置系数（将领）'!X1082,IF($H1082="骑将",'[4]配置系数（将领）'!X1082,IF($H1082="弓将",'[5]配置系数（将领）'!X1082,"")))</f>
        <v/>
      </c>
      <c r="Z1082" s="208">
        <f>IF($H1082="步将",'[3]配置系数（将领）'!Y1082,IF($H1082="骑将",'[4]配置系数（将领）'!Y1082,IF($H1082="弓将",'[5]配置系数（将领）'!Y1082,"")))</f>
        <v>0</v>
      </c>
      <c r="AA1082" s="208">
        <f>IF($H1082="步将",'[3]配置系数（将领）'!Z1082,IF($H1082="骑将",'[4]配置系数（将领）'!Z1082,IF($H1082="弓将",'[5]配置系数（将领）'!Z1082,"")))</f>
        <v>0</v>
      </c>
      <c r="AB1082" s="208" t="str">
        <f ca="1">IF($H1082="步将",'[3]配置系数（将领）'!AA1082,IF($H1082="骑将",'[4]配置系数（将领）'!AA1082,IF($H1082="弓将",'[5]配置系数（将领）'!AA1082,"")))</f>
        <v/>
      </c>
      <c r="AC1082" s="206">
        <f t="shared" ca="1" si="67"/>
        <v>1</v>
      </c>
    </row>
    <row r="1083" spans="3:29" x14ac:dyDescent="0.15">
      <c r="C1083" s="107">
        <v>1075</v>
      </c>
      <c r="D1083" s="69">
        <f>IFERROR(MATCH(C1083,索引!J:J,0),D1082)</f>
        <v>108</v>
      </c>
      <c r="E1083" s="69">
        <f t="shared" si="64"/>
        <v>11</v>
      </c>
      <c r="F1083" s="69">
        <f>INDEX(索引!$F:$F,D1083,1)</f>
        <v>12001</v>
      </c>
      <c r="G1083" s="69" t="str">
        <f>INDEX(索引!$E:$E,D1083,1)</f>
        <v>貂蝉</v>
      </c>
      <c r="H1083" s="69" t="str">
        <f>INDEX(索引!$G:$G,D1083,1)</f>
        <v>弓将</v>
      </c>
      <c r="J1083" s="208" t="str">
        <f ca="1">IF($H1083="步将",'[3]配置系数（将领）'!I1083,IF($H1083="骑将",'[4]配置系数（将领）'!I1083,IF($H1083="弓将",'[5]配置系数（将领）'!I1083,"")))</f>
        <v/>
      </c>
      <c r="K1083" s="208" t="str">
        <f ca="1">IF($H1083="步将",'[3]配置系数（将领）'!J1083,IF($H1083="骑将",'[4]配置系数（将领）'!J1083,IF($H1083="弓将",'[5]配置系数（将领）'!J1083,"")))</f>
        <v/>
      </c>
      <c r="L1083" s="208">
        <f>IF($H1083="步将",'[3]配置系数（将领）'!K1083,IF($H1083="骑将",'[4]配置系数（将领）'!K1083,IF($H1083="弓将",'[5]配置系数（将领）'!K1083,"")))</f>
        <v>0</v>
      </c>
      <c r="M1083" s="208">
        <f>IF($H1083="步将",'[3]配置系数（将领）'!L1083,IF($H1083="骑将",'[4]配置系数（将领）'!L1083,IF($H1083="弓将",'[5]配置系数（将领）'!L1083,"")))</f>
        <v>0</v>
      </c>
      <c r="N1083" s="208" t="str">
        <f ca="1">IF($H1083="步将",'[3]配置系数（将领）'!M1083,IF($H1083="骑将",'[4]配置系数（将领）'!M1083,IF($H1083="弓将",'[5]配置系数（将领）'!M1083,"")))</f>
        <v/>
      </c>
      <c r="O1083" s="206">
        <f t="shared" ca="1" si="65"/>
        <v>1</v>
      </c>
      <c r="Q1083" s="208" t="str">
        <f ca="1">IF($H1083="步将",'[3]配置系数（将领）'!P1083,IF($H1083="骑将",'[4]配置系数（将领）'!P1083,IF($H1083="弓将",'[5]配置系数（将领）'!P1083,"")))</f>
        <v/>
      </c>
      <c r="R1083" s="208" t="str">
        <f ca="1">IF($H1083="步将",'[3]配置系数（将领）'!Q1083,IF($H1083="骑将",'[4]配置系数（将领）'!Q1083,IF($H1083="弓将",'[5]配置系数（将领）'!Q1083,"")))</f>
        <v/>
      </c>
      <c r="S1083" s="208">
        <f>IF($H1083="步将",'[3]配置系数（将领）'!R1083,IF($H1083="骑将",'[4]配置系数（将领）'!R1083,IF($H1083="弓将",'[5]配置系数（将领）'!R1083,"")))</f>
        <v>0</v>
      </c>
      <c r="T1083" s="208">
        <f>IF($H1083="步将",'[3]配置系数（将领）'!S1083,IF($H1083="骑将",'[4]配置系数（将领）'!S1083,IF($H1083="弓将",'[5]配置系数（将领）'!S1083,"")))</f>
        <v>0</v>
      </c>
      <c r="U1083" s="208" t="str">
        <f ca="1">IF($H1083="步将",'[3]配置系数（将领）'!T1083,IF($H1083="骑将",'[4]配置系数（将领）'!T1083,IF($H1083="弓将",'[5]配置系数（将领）'!T1083,"")))</f>
        <v/>
      </c>
      <c r="V1083" s="206">
        <f t="shared" ca="1" si="66"/>
        <v>1</v>
      </c>
      <c r="X1083" s="208" t="str">
        <f ca="1">IF($H1083="步将",'[3]配置系数（将领）'!W1083,IF($H1083="骑将",'[4]配置系数（将领）'!W1083,IF($H1083="弓将",'[5]配置系数（将领）'!W1083,"")))</f>
        <v/>
      </c>
      <c r="Y1083" s="208" t="str">
        <f ca="1">IF($H1083="步将",'[3]配置系数（将领）'!X1083,IF($H1083="骑将",'[4]配置系数（将领）'!X1083,IF($H1083="弓将",'[5]配置系数（将领）'!X1083,"")))</f>
        <v/>
      </c>
      <c r="Z1083" s="208">
        <f>IF($H1083="步将",'[3]配置系数（将领）'!Y1083,IF($H1083="骑将",'[4]配置系数（将领）'!Y1083,IF($H1083="弓将",'[5]配置系数（将领）'!Y1083,"")))</f>
        <v>0</v>
      </c>
      <c r="AA1083" s="208">
        <f>IF($H1083="步将",'[3]配置系数（将领）'!Z1083,IF($H1083="骑将",'[4]配置系数（将领）'!Z1083,IF($H1083="弓将",'[5]配置系数（将领）'!Z1083,"")))</f>
        <v>0</v>
      </c>
      <c r="AB1083" s="208" t="str">
        <f ca="1">IF($H1083="步将",'[3]配置系数（将领）'!AA1083,IF($H1083="骑将",'[4]配置系数（将领）'!AA1083,IF($H1083="弓将",'[5]配置系数（将领）'!AA1083,"")))</f>
        <v/>
      </c>
      <c r="AC1083" s="206">
        <f t="shared" ca="1" si="67"/>
        <v>1</v>
      </c>
    </row>
    <row r="1084" spans="3:29" x14ac:dyDescent="0.15">
      <c r="C1084" s="107">
        <v>1076</v>
      </c>
      <c r="D1084" s="69">
        <f>IFERROR(MATCH(C1084,索引!J:J,0),D1083)</f>
        <v>108</v>
      </c>
      <c r="E1084" s="69">
        <f t="shared" si="64"/>
        <v>12</v>
      </c>
      <c r="F1084" s="69">
        <f>INDEX(索引!$F:$F,D1084,1)</f>
        <v>12001</v>
      </c>
      <c r="G1084" s="69" t="str">
        <f>INDEX(索引!$E:$E,D1084,1)</f>
        <v>貂蝉</v>
      </c>
      <c r="H1084" s="69" t="str">
        <f>INDEX(索引!$G:$G,D1084,1)</f>
        <v>弓将</v>
      </c>
      <c r="J1084" s="208" t="str">
        <f ca="1">IF($H1084="步将",'[3]配置系数（将领）'!I1084,IF($H1084="骑将",'[4]配置系数（将领）'!I1084,IF($H1084="弓将",'[5]配置系数（将领）'!I1084,"")))</f>
        <v/>
      </c>
      <c r="K1084" s="208" t="str">
        <f ca="1">IF($H1084="步将",'[3]配置系数（将领）'!J1084,IF($H1084="骑将",'[4]配置系数（将领）'!J1084,IF($H1084="弓将",'[5]配置系数（将领）'!J1084,"")))</f>
        <v/>
      </c>
      <c r="L1084" s="208">
        <f>IF($H1084="步将",'[3]配置系数（将领）'!K1084,IF($H1084="骑将",'[4]配置系数（将领）'!K1084,IF($H1084="弓将",'[5]配置系数（将领）'!K1084,"")))</f>
        <v>0</v>
      </c>
      <c r="M1084" s="208">
        <f>IF($H1084="步将",'[3]配置系数（将领）'!L1084,IF($H1084="骑将",'[4]配置系数（将领）'!L1084,IF($H1084="弓将",'[5]配置系数（将领）'!L1084,"")))</f>
        <v>0</v>
      </c>
      <c r="N1084" s="208" t="str">
        <f ca="1">IF($H1084="步将",'[3]配置系数（将领）'!M1084,IF($H1084="骑将",'[4]配置系数（将领）'!M1084,IF($H1084="弓将",'[5]配置系数（将领）'!M1084,"")))</f>
        <v/>
      </c>
      <c r="O1084" s="206">
        <f t="shared" ca="1" si="65"/>
        <v>1</v>
      </c>
      <c r="Q1084" s="208" t="str">
        <f ca="1">IF($H1084="步将",'[3]配置系数（将领）'!P1084,IF($H1084="骑将",'[4]配置系数（将领）'!P1084,IF($H1084="弓将",'[5]配置系数（将领）'!P1084,"")))</f>
        <v/>
      </c>
      <c r="R1084" s="208" t="str">
        <f ca="1">IF($H1084="步将",'[3]配置系数（将领）'!Q1084,IF($H1084="骑将",'[4]配置系数（将领）'!Q1084,IF($H1084="弓将",'[5]配置系数（将领）'!Q1084,"")))</f>
        <v/>
      </c>
      <c r="S1084" s="208">
        <f>IF($H1084="步将",'[3]配置系数（将领）'!R1084,IF($H1084="骑将",'[4]配置系数（将领）'!R1084,IF($H1084="弓将",'[5]配置系数（将领）'!R1084,"")))</f>
        <v>0</v>
      </c>
      <c r="T1084" s="208">
        <f>IF($H1084="步将",'[3]配置系数（将领）'!S1084,IF($H1084="骑将",'[4]配置系数（将领）'!S1084,IF($H1084="弓将",'[5]配置系数（将领）'!S1084,"")))</f>
        <v>0</v>
      </c>
      <c r="U1084" s="208" t="str">
        <f ca="1">IF($H1084="步将",'[3]配置系数（将领）'!T1084,IF($H1084="骑将",'[4]配置系数（将领）'!T1084,IF($H1084="弓将",'[5]配置系数（将领）'!T1084,"")))</f>
        <v/>
      </c>
      <c r="V1084" s="206">
        <f t="shared" ca="1" si="66"/>
        <v>1</v>
      </c>
      <c r="X1084" s="208" t="str">
        <f ca="1">IF($H1084="步将",'[3]配置系数（将领）'!W1084,IF($H1084="骑将",'[4]配置系数（将领）'!W1084,IF($H1084="弓将",'[5]配置系数（将领）'!W1084,"")))</f>
        <v/>
      </c>
      <c r="Y1084" s="208" t="str">
        <f ca="1">IF($H1084="步将",'[3]配置系数（将领）'!X1084,IF($H1084="骑将",'[4]配置系数（将领）'!X1084,IF($H1084="弓将",'[5]配置系数（将领）'!X1084,"")))</f>
        <v/>
      </c>
      <c r="Z1084" s="208">
        <f>IF($H1084="步将",'[3]配置系数（将领）'!Y1084,IF($H1084="骑将",'[4]配置系数（将领）'!Y1084,IF($H1084="弓将",'[5]配置系数（将领）'!Y1084,"")))</f>
        <v>0</v>
      </c>
      <c r="AA1084" s="208">
        <f>IF($H1084="步将",'[3]配置系数（将领）'!Z1084,IF($H1084="骑将",'[4]配置系数（将领）'!Z1084,IF($H1084="弓将",'[5]配置系数（将领）'!Z1084,"")))</f>
        <v>0</v>
      </c>
      <c r="AB1084" s="208" t="str">
        <f ca="1">IF($H1084="步将",'[3]配置系数（将领）'!AA1084,IF($H1084="骑将",'[4]配置系数（将领）'!AA1084,IF($H1084="弓将",'[5]配置系数（将领）'!AA1084,"")))</f>
        <v/>
      </c>
      <c r="AC1084" s="206">
        <f t="shared" ca="1" si="67"/>
        <v>1</v>
      </c>
    </row>
    <row r="1085" spans="3:29" x14ac:dyDescent="0.15">
      <c r="C1085" s="107">
        <v>1077</v>
      </c>
      <c r="D1085" s="69">
        <f>IFERROR(MATCH(C1085,索引!J:J,0),D1084)</f>
        <v>108</v>
      </c>
      <c r="E1085" s="69">
        <f t="shared" si="64"/>
        <v>13</v>
      </c>
      <c r="F1085" s="69">
        <f>INDEX(索引!$F:$F,D1085,1)</f>
        <v>12001</v>
      </c>
      <c r="G1085" s="69" t="str">
        <f>INDEX(索引!$E:$E,D1085,1)</f>
        <v>貂蝉</v>
      </c>
      <c r="H1085" s="69" t="str">
        <f>INDEX(索引!$G:$G,D1085,1)</f>
        <v>弓将</v>
      </c>
      <c r="J1085" s="208" t="str">
        <f ca="1">IF($H1085="步将",'[3]配置系数（将领）'!I1085,IF($H1085="骑将",'[4]配置系数（将领）'!I1085,IF($H1085="弓将",'[5]配置系数（将领）'!I1085,"")))</f>
        <v/>
      </c>
      <c r="K1085" s="208" t="str">
        <f ca="1">IF($H1085="步将",'[3]配置系数（将领）'!J1085,IF($H1085="骑将",'[4]配置系数（将领）'!J1085,IF($H1085="弓将",'[5]配置系数（将领）'!J1085,"")))</f>
        <v/>
      </c>
      <c r="L1085" s="208">
        <f>IF($H1085="步将",'[3]配置系数（将领）'!K1085,IF($H1085="骑将",'[4]配置系数（将领）'!K1085,IF($H1085="弓将",'[5]配置系数（将领）'!K1085,"")))</f>
        <v>0</v>
      </c>
      <c r="M1085" s="208">
        <f>IF($H1085="步将",'[3]配置系数（将领）'!L1085,IF($H1085="骑将",'[4]配置系数（将领）'!L1085,IF($H1085="弓将",'[5]配置系数（将领）'!L1085,"")))</f>
        <v>0</v>
      </c>
      <c r="N1085" s="208" t="str">
        <f ca="1">IF($H1085="步将",'[3]配置系数（将领）'!M1085,IF($H1085="骑将",'[4]配置系数（将领）'!M1085,IF($H1085="弓将",'[5]配置系数（将领）'!M1085,"")))</f>
        <v/>
      </c>
      <c r="O1085" s="206">
        <f t="shared" ca="1" si="65"/>
        <v>1</v>
      </c>
      <c r="Q1085" s="208" t="str">
        <f ca="1">IF($H1085="步将",'[3]配置系数（将领）'!P1085,IF($H1085="骑将",'[4]配置系数（将领）'!P1085,IF($H1085="弓将",'[5]配置系数（将领）'!P1085,"")))</f>
        <v/>
      </c>
      <c r="R1085" s="208" t="str">
        <f ca="1">IF($H1085="步将",'[3]配置系数（将领）'!Q1085,IF($H1085="骑将",'[4]配置系数（将领）'!Q1085,IF($H1085="弓将",'[5]配置系数（将领）'!Q1085,"")))</f>
        <v/>
      </c>
      <c r="S1085" s="208">
        <f>IF($H1085="步将",'[3]配置系数（将领）'!R1085,IF($H1085="骑将",'[4]配置系数（将领）'!R1085,IF($H1085="弓将",'[5]配置系数（将领）'!R1085,"")))</f>
        <v>0</v>
      </c>
      <c r="T1085" s="208">
        <f>IF($H1085="步将",'[3]配置系数（将领）'!S1085,IF($H1085="骑将",'[4]配置系数（将领）'!S1085,IF($H1085="弓将",'[5]配置系数（将领）'!S1085,"")))</f>
        <v>0</v>
      </c>
      <c r="U1085" s="208" t="str">
        <f ca="1">IF($H1085="步将",'[3]配置系数（将领）'!T1085,IF($H1085="骑将",'[4]配置系数（将领）'!T1085,IF($H1085="弓将",'[5]配置系数（将领）'!T1085,"")))</f>
        <v/>
      </c>
      <c r="V1085" s="206">
        <f t="shared" ca="1" si="66"/>
        <v>1</v>
      </c>
      <c r="X1085" s="208" t="str">
        <f ca="1">IF($H1085="步将",'[3]配置系数（将领）'!W1085,IF($H1085="骑将",'[4]配置系数（将领）'!W1085,IF($H1085="弓将",'[5]配置系数（将领）'!W1085,"")))</f>
        <v/>
      </c>
      <c r="Y1085" s="208" t="str">
        <f ca="1">IF($H1085="步将",'[3]配置系数（将领）'!X1085,IF($H1085="骑将",'[4]配置系数（将领）'!X1085,IF($H1085="弓将",'[5]配置系数（将领）'!X1085,"")))</f>
        <v/>
      </c>
      <c r="Z1085" s="208">
        <f>IF($H1085="步将",'[3]配置系数（将领）'!Y1085,IF($H1085="骑将",'[4]配置系数（将领）'!Y1085,IF($H1085="弓将",'[5]配置系数（将领）'!Y1085,"")))</f>
        <v>0</v>
      </c>
      <c r="AA1085" s="208">
        <f>IF($H1085="步将",'[3]配置系数（将领）'!Z1085,IF($H1085="骑将",'[4]配置系数（将领）'!Z1085,IF($H1085="弓将",'[5]配置系数（将领）'!Z1085,"")))</f>
        <v>0</v>
      </c>
      <c r="AB1085" s="208" t="str">
        <f ca="1">IF($H1085="步将",'[3]配置系数（将领）'!AA1085,IF($H1085="骑将",'[4]配置系数（将领）'!AA1085,IF($H1085="弓将",'[5]配置系数（将领）'!AA1085,"")))</f>
        <v/>
      </c>
      <c r="AC1085" s="206">
        <f t="shared" ca="1" si="67"/>
        <v>1</v>
      </c>
    </row>
    <row r="1086" spans="3:29" x14ac:dyDescent="0.15">
      <c r="C1086" s="107">
        <v>1078</v>
      </c>
      <c r="D1086" s="69">
        <f>IFERROR(MATCH(C1086,索引!J:J,0),D1085)</f>
        <v>108</v>
      </c>
      <c r="E1086" s="69">
        <f t="shared" si="64"/>
        <v>14</v>
      </c>
      <c r="F1086" s="69">
        <f>INDEX(索引!$F:$F,D1086,1)</f>
        <v>12001</v>
      </c>
      <c r="G1086" s="69" t="str">
        <f>INDEX(索引!$E:$E,D1086,1)</f>
        <v>貂蝉</v>
      </c>
      <c r="H1086" s="69" t="str">
        <f>INDEX(索引!$G:$G,D1086,1)</f>
        <v>弓将</v>
      </c>
      <c r="J1086" s="208" t="str">
        <f ca="1">IF($H1086="步将",'[3]配置系数（将领）'!I1086,IF($H1086="骑将",'[4]配置系数（将领）'!I1086,IF($H1086="弓将",'[5]配置系数（将领）'!I1086,"")))</f>
        <v/>
      </c>
      <c r="K1086" s="208" t="str">
        <f ca="1">IF($H1086="步将",'[3]配置系数（将领）'!J1086,IF($H1086="骑将",'[4]配置系数（将领）'!J1086,IF($H1086="弓将",'[5]配置系数（将领）'!J1086,"")))</f>
        <v/>
      </c>
      <c r="L1086" s="208">
        <f>IF($H1086="步将",'[3]配置系数（将领）'!K1086,IF($H1086="骑将",'[4]配置系数（将领）'!K1086,IF($H1086="弓将",'[5]配置系数（将领）'!K1086,"")))</f>
        <v>0</v>
      </c>
      <c r="M1086" s="208">
        <f>IF($H1086="步将",'[3]配置系数（将领）'!L1086,IF($H1086="骑将",'[4]配置系数（将领）'!L1086,IF($H1086="弓将",'[5]配置系数（将领）'!L1086,"")))</f>
        <v>0</v>
      </c>
      <c r="N1086" s="208" t="str">
        <f ca="1">IF($H1086="步将",'[3]配置系数（将领）'!M1086,IF($H1086="骑将",'[4]配置系数（将领）'!M1086,IF($H1086="弓将",'[5]配置系数（将领）'!M1086,"")))</f>
        <v/>
      </c>
      <c r="O1086" s="206">
        <f t="shared" ca="1" si="65"/>
        <v>1</v>
      </c>
      <c r="Q1086" s="208" t="str">
        <f ca="1">IF($H1086="步将",'[3]配置系数（将领）'!P1086,IF($H1086="骑将",'[4]配置系数（将领）'!P1086,IF($H1086="弓将",'[5]配置系数（将领）'!P1086,"")))</f>
        <v/>
      </c>
      <c r="R1086" s="208" t="str">
        <f ca="1">IF($H1086="步将",'[3]配置系数（将领）'!Q1086,IF($H1086="骑将",'[4]配置系数（将领）'!Q1086,IF($H1086="弓将",'[5]配置系数（将领）'!Q1086,"")))</f>
        <v/>
      </c>
      <c r="S1086" s="208">
        <f>IF($H1086="步将",'[3]配置系数（将领）'!R1086,IF($H1086="骑将",'[4]配置系数（将领）'!R1086,IF($H1086="弓将",'[5]配置系数（将领）'!R1086,"")))</f>
        <v>0</v>
      </c>
      <c r="T1086" s="208">
        <f>IF($H1086="步将",'[3]配置系数（将领）'!S1086,IF($H1086="骑将",'[4]配置系数（将领）'!S1086,IF($H1086="弓将",'[5]配置系数（将领）'!S1086,"")))</f>
        <v>0</v>
      </c>
      <c r="U1086" s="208" t="str">
        <f ca="1">IF($H1086="步将",'[3]配置系数（将领）'!T1086,IF($H1086="骑将",'[4]配置系数（将领）'!T1086,IF($H1086="弓将",'[5]配置系数（将领）'!T1086,"")))</f>
        <v/>
      </c>
      <c r="V1086" s="206">
        <f t="shared" ca="1" si="66"/>
        <v>1</v>
      </c>
      <c r="X1086" s="208" t="str">
        <f ca="1">IF($H1086="步将",'[3]配置系数（将领）'!W1086,IF($H1086="骑将",'[4]配置系数（将领）'!W1086,IF($H1086="弓将",'[5]配置系数（将领）'!W1086,"")))</f>
        <v/>
      </c>
      <c r="Y1086" s="208" t="str">
        <f ca="1">IF($H1086="步将",'[3]配置系数（将领）'!X1086,IF($H1086="骑将",'[4]配置系数（将领）'!X1086,IF($H1086="弓将",'[5]配置系数（将领）'!X1086,"")))</f>
        <v/>
      </c>
      <c r="Z1086" s="208">
        <f>IF($H1086="步将",'[3]配置系数（将领）'!Y1086,IF($H1086="骑将",'[4]配置系数（将领）'!Y1086,IF($H1086="弓将",'[5]配置系数（将领）'!Y1086,"")))</f>
        <v>0</v>
      </c>
      <c r="AA1086" s="208">
        <f>IF($H1086="步将",'[3]配置系数（将领）'!Z1086,IF($H1086="骑将",'[4]配置系数（将领）'!Z1086,IF($H1086="弓将",'[5]配置系数（将领）'!Z1086,"")))</f>
        <v>0</v>
      </c>
      <c r="AB1086" s="208" t="str">
        <f ca="1">IF($H1086="步将",'[3]配置系数（将领）'!AA1086,IF($H1086="骑将",'[4]配置系数（将领）'!AA1086,IF($H1086="弓将",'[5]配置系数（将领）'!AA1086,"")))</f>
        <v/>
      </c>
      <c r="AC1086" s="206">
        <f t="shared" ca="1" si="67"/>
        <v>1</v>
      </c>
    </row>
    <row r="1087" spans="3:29" x14ac:dyDescent="0.15">
      <c r="C1087" s="107">
        <v>1079</v>
      </c>
      <c r="D1087" s="69">
        <f>IFERROR(MATCH(C1087,索引!J:J,0),D1086)</f>
        <v>108</v>
      </c>
      <c r="E1087" s="69">
        <f t="shared" si="64"/>
        <v>15</v>
      </c>
      <c r="F1087" s="69">
        <f>INDEX(索引!$F:$F,D1087,1)</f>
        <v>12001</v>
      </c>
      <c r="G1087" s="69" t="str">
        <f>INDEX(索引!$E:$E,D1087,1)</f>
        <v>貂蝉</v>
      </c>
      <c r="H1087" s="69" t="str">
        <f>INDEX(索引!$G:$G,D1087,1)</f>
        <v>弓将</v>
      </c>
      <c r="J1087" s="208" t="str">
        <f ca="1">IF($H1087="步将",'[3]配置系数（将领）'!I1087,IF($H1087="骑将",'[4]配置系数（将领）'!I1087,IF($H1087="弓将",'[5]配置系数（将领）'!I1087,"")))</f>
        <v/>
      </c>
      <c r="K1087" s="208" t="str">
        <f ca="1">IF($H1087="步将",'[3]配置系数（将领）'!J1087,IF($H1087="骑将",'[4]配置系数（将领）'!J1087,IF($H1087="弓将",'[5]配置系数（将领）'!J1087,"")))</f>
        <v/>
      </c>
      <c r="L1087" s="208">
        <f>IF($H1087="步将",'[3]配置系数（将领）'!K1087,IF($H1087="骑将",'[4]配置系数（将领）'!K1087,IF($H1087="弓将",'[5]配置系数（将领）'!K1087,"")))</f>
        <v>0</v>
      </c>
      <c r="M1087" s="208">
        <f>IF($H1087="步将",'[3]配置系数（将领）'!L1087,IF($H1087="骑将",'[4]配置系数（将领）'!L1087,IF($H1087="弓将",'[5]配置系数（将领）'!L1087,"")))</f>
        <v>0</v>
      </c>
      <c r="N1087" s="208" t="str">
        <f ca="1">IF($H1087="步将",'[3]配置系数（将领）'!M1087,IF($H1087="骑将",'[4]配置系数（将领）'!M1087,IF($H1087="弓将",'[5]配置系数（将领）'!M1087,"")))</f>
        <v/>
      </c>
      <c r="O1087" s="206">
        <f t="shared" ca="1" si="65"/>
        <v>1</v>
      </c>
      <c r="Q1087" s="208" t="str">
        <f ca="1">IF($H1087="步将",'[3]配置系数（将领）'!P1087,IF($H1087="骑将",'[4]配置系数（将领）'!P1087,IF($H1087="弓将",'[5]配置系数（将领）'!P1087,"")))</f>
        <v/>
      </c>
      <c r="R1087" s="208" t="str">
        <f ca="1">IF($H1087="步将",'[3]配置系数（将领）'!Q1087,IF($H1087="骑将",'[4]配置系数（将领）'!Q1087,IF($H1087="弓将",'[5]配置系数（将领）'!Q1087,"")))</f>
        <v/>
      </c>
      <c r="S1087" s="208">
        <f>IF($H1087="步将",'[3]配置系数（将领）'!R1087,IF($H1087="骑将",'[4]配置系数（将领）'!R1087,IF($H1087="弓将",'[5]配置系数（将领）'!R1087,"")))</f>
        <v>0</v>
      </c>
      <c r="T1087" s="208">
        <f>IF($H1087="步将",'[3]配置系数（将领）'!S1087,IF($H1087="骑将",'[4]配置系数（将领）'!S1087,IF($H1087="弓将",'[5]配置系数（将领）'!S1087,"")))</f>
        <v>0</v>
      </c>
      <c r="U1087" s="208" t="str">
        <f ca="1">IF($H1087="步将",'[3]配置系数（将领）'!T1087,IF($H1087="骑将",'[4]配置系数（将领）'!T1087,IF($H1087="弓将",'[5]配置系数（将领）'!T1087,"")))</f>
        <v/>
      </c>
      <c r="V1087" s="206">
        <f t="shared" ca="1" si="66"/>
        <v>1</v>
      </c>
      <c r="X1087" s="208" t="str">
        <f ca="1">IF($H1087="步将",'[3]配置系数（将领）'!W1087,IF($H1087="骑将",'[4]配置系数（将领）'!W1087,IF($H1087="弓将",'[5]配置系数（将领）'!W1087,"")))</f>
        <v/>
      </c>
      <c r="Y1087" s="208" t="str">
        <f ca="1">IF($H1087="步将",'[3]配置系数（将领）'!X1087,IF($H1087="骑将",'[4]配置系数（将领）'!X1087,IF($H1087="弓将",'[5]配置系数（将领）'!X1087,"")))</f>
        <v/>
      </c>
      <c r="Z1087" s="208">
        <f>IF($H1087="步将",'[3]配置系数（将领）'!Y1087,IF($H1087="骑将",'[4]配置系数（将领）'!Y1087,IF($H1087="弓将",'[5]配置系数（将领）'!Y1087,"")))</f>
        <v>0</v>
      </c>
      <c r="AA1087" s="208">
        <f>IF($H1087="步将",'[3]配置系数（将领）'!Z1087,IF($H1087="骑将",'[4]配置系数（将领）'!Z1087,IF($H1087="弓将",'[5]配置系数（将领）'!Z1087,"")))</f>
        <v>0</v>
      </c>
      <c r="AB1087" s="208" t="str">
        <f ca="1">IF($H1087="步将",'[3]配置系数（将领）'!AA1087,IF($H1087="骑将",'[4]配置系数（将领）'!AA1087,IF($H1087="弓将",'[5]配置系数（将领）'!AA1087,"")))</f>
        <v/>
      </c>
      <c r="AC1087" s="206">
        <f t="shared" ca="1" si="67"/>
        <v>1</v>
      </c>
    </row>
    <row r="1088" spans="3:29" x14ac:dyDescent="0.15">
      <c r="C1088" s="107">
        <v>1080</v>
      </c>
      <c r="D1088" s="69">
        <f>IFERROR(MATCH(C1088,索引!J:J,0),D1087)</f>
        <v>109</v>
      </c>
      <c r="E1088" s="69">
        <f t="shared" si="64"/>
        <v>1</v>
      </c>
      <c r="F1088" s="69">
        <f>INDEX(索引!$F:$F,D1088,1)</f>
        <v>12002</v>
      </c>
      <c r="G1088" s="69" t="str">
        <f>INDEX(索引!$E:$E,D1088,1)</f>
        <v>马超</v>
      </c>
      <c r="H1088" s="69" t="str">
        <f>INDEX(索引!$G:$G,D1088,1)</f>
        <v>骑将</v>
      </c>
      <c r="J1088" s="208" t="str">
        <f ca="1">IF($H1088="步将",'[3]配置系数（将领）'!I1088,IF($H1088="骑将",'[4]配置系数（将领）'!I1088,IF($H1088="弓将",'[5]配置系数（将领）'!I1088,"")))</f>
        <v>1200200000101</v>
      </c>
      <c r="K1088" s="208" t="str">
        <f ca="1">IF($H1088="步将",'[3]配置系数（将领）'!J1088,IF($H1088="骑将",'[4]配置系数（将领）'!J1088,IF($H1088="弓将",'[5]配置系数（将领）'!J1088,"")))</f>
        <v>普通攻击:对单体敌人造成{0}%的武力伤害</v>
      </c>
      <c r="L1088" s="208">
        <f>IF($H1088="步将",'[3]配置系数（将领）'!K1088,IF($H1088="骑将",'[4]配置系数（将领）'!K1088,IF($H1088="弓将",'[5]配置系数（将领）'!K1088,"")))</f>
        <v>0</v>
      </c>
      <c r="M1088" s="208">
        <f>IF($H1088="步将",'[3]配置系数（将领）'!L1088,IF($H1088="骑将",'[4]配置系数（将领）'!L1088,IF($H1088="弓将",'[5]配置系数（将领）'!L1088,"")))</f>
        <v>0</v>
      </c>
      <c r="N1088" s="208" t="str">
        <f ca="1">IF($H1088="步将",'[3]配置系数（将领）'!M1088,IF($H1088="骑将",'[4]配置系数（将领）'!M1088,IF($H1088="弓将",'[5]配置系数（将领）'!M1088,"")))</f>
        <v>0.25+0.25+0.25+0.25+0.25+0.25+0.25+0.25+0.25+0.25+0.25+0.25+0.25+0.25+0.25+0.25+0.25</v>
      </c>
      <c r="O1088" s="206">
        <f t="shared" ca="1" si="65"/>
        <v>100</v>
      </c>
      <c r="Q1088" s="208" t="str">
        <f ca="1">IF($H1088="步将",'[3]配置系数（将领）'!P1088,IF($H1088="骑将",'[4]配置系数（将领）'!P1088,IF($H1088="弓将",'[5]配置系数（将领）'!P1088,"")))</f>
        <v/>
      </c>
      <c r="R1088" s="208" t="str">
        <f ca="1">IF($H1088="步将",'[3]配置系数（将领）'!Q1088,IF($H1088="骑将",'[4]配置系数（将领）'!Q1088,IF($H1088="弓将",'[5]配置系数（将领）'!Q1088,"")))</f>
        <v/>
      </c>
      <c r="S1088" s="208">
        <f>IF($H1088="步将",'[3]配置系数（将领）'!R1088,IF($H1088="骑将",'[4]配置系数（将领）'!R1088,IF($H1088="弓将",'[5]配置系数（将领）'!R1088,"")))</f>
        <v>0</v>
      </c>
      <c r="T1088" s="208">
        <f>IF($H1088="步将",'[3]配置系数（将领）'!S1088,IF($H1088="骑将",'[4]配置系数（将领）'!S1088,IF($H1088="弓将",'[5]配置系数（将领）'!S1088,"")))</f>
        <v>0</v>
      </c>
      <c r="U1088" s="208" t="str">
        <f ca="1">IF($H1088="步将",'[3]配置系数（将领）'!T1088,IF($H1088="骑将",'[4]配置系数（将领）'!T1088,IF($H1088="弓将",'[5]配置系数（将领）'!T1088,"")))</f>
        <v/>
      </c>
      <c r="V1088" s="206">
        <f t="shared" ca="1" si="66"/>
        <v>1</v>
      </c>
      <c r="X1088" s="208" t="str">
        <f ca="1">IF($H1088="步将",'[3]配置系数（将领）'!W1088,IF($H1088="骑将",'[4]配置系数（将领）'!W1088,IF($H1088="弓将",'[5]配置系数（将领）'!W1088,"")))</f>
        <v/>
      </c>
      <c r="Y1088" s="208" t="str">
        <f ca="1">IF($H1088="步将",'[3]配置系数（将领）'!X1088,IF($H1088="骑将",'[4]配置系数（将领）'!X1088,IF($H1088="弓将",'[5]配置系数（将领）'!X1088,"")))</f>
        <v/>
      </c>
      <c r="Z1088" s="208">
        <f>IF($H1088="步将",'[3]配置系数（将领）'!Y1088,IF($H1088="骑将",'[4]配置系数（将领）'!Y1088,IF($H1088="弓将",'[5]配置系数（将领）'!Y1088,"")))</f>
        <v>0</v>
      </c>
      <c r="AA1088" s="208">
        <f>IF($H1088="步将",'[3]配置系数（将领）'!Z1088,IF($H1088="骑将",'[4]配置系数（将领）'!Z1088,IF($H1088="弓将",'[5]配置系数（将领）'!Z1088,"")))</f>
        <v>0</v>
      </c>
      <c r="AB1088" s="208" t="str">
        <f ca="1">IF($H1088="步将",'[3]配置系数（将领）'!AA1088,IF($H1088="骑将",'[4]配置系数（将领）'!AA1088,IF($H1088="弓将",'[5]配置系数（将领）'!AA1088,"")))</f>
        <v/>
      </c>
      <c r="AC1088" s="206">
        <f t="shared" ca="1" si="67"/>
        <v>1</v>
      </c>
    </row>
    <row r="1089" spans="3:29" x14ac:dyDescent="0.15">
      <c r="C1089" s="107">
        <v>1081</v>
      </c>
      <c r="D1089" s="69">
        <f>IFERROR(MATCH(C1089,索引!J:J,0),D1088)</f>
        <v>109</v>
      </c>
      <c r="E1089" s="69">
        <f t="shared" si="64"/>
        <v>2</v>
      </c>
      <c r="F1089" s="69">
        <f>INDEX(索引!$F:$F,D1089,1)</f>
        <v>12002</v>
      </c>
      <c r="G1089" s="69" t="str">
        <f>INDEX(索引!$E:$E,D1089,1)</f>
        <v>马超</v>
      </c>
      <c r="H1089" s="69" t="str">
        <f>INDEX(索引!$G:$G,D1089,1)</f>
        <v>骑将</v>
      </c>
      <c r="J1089" s="208" t="str">
        <f ca="1">IF($H1089="步将",'[3]配置系数（将领）'!I1089,IF($H1089="骑将",'[4]配置系数（将领）'!I1089,IF($H1089="弓将",'[5]配置系数（将领）'!I1089,"")))</f>
        <v>1200200000201</v>
      </c>
      <c r="K1089" s="208" t="str">
        <f ca="1">IF($H1089="步将",'[3]配置系数（将领）'!J1089,IF($H1089="骑将",'[4]配置系数（将领）'!J1089,IF($H1089="弓将",'[5]配置系数（将领）'!J1089,"")))</f>
        <v>怒气技能:马超进行一次冲锋，击飞沿途的敌人并造成攻击{0}%的伤害，同时获得攻击{1}%的护盾，持续10秒。</v>
      </c>
      <c r="L1089" s="208">
        <f>IF($H1089="步将",'[3]配置系数（将领）'!K1089,IF($H1089="骑将",'[4]配置系数（将领）'!K1089,IF($H1089="弓将",'[5]配置系数（将领）'!K1089,"")))</f>
        <v>0</v>
      </c>
      <c r="M1089" s="208">
        <f>IF($H1089="步将",'[3]配置系数（将领）'!L1089,IF($H1089="骑将",'[4]配置系数（将领）'!L1089,IF($H1089="弓将",'[5]配置系数（将领）'!L1089,"")))</f>
        <v>0</v>
      </c>
      <c r="N1089" s="208" t="str">
        <f ca="1">IF($H1089="步将",'[3]配置系数（将领）'!M1089,IF($H1089="骑将",'[4]配置系数（将领）'!M1089,IF($H1089="弓将",'[5]配置系数（将领）'!M1089,"")))</f>
        <v>0.5+0.55+0.6+0.65+0.7+0.75+0.8+0.85+0.9+0.95+1+1.05+1.1+1.15+1.2+1.25+1.3</v>
      </c>
      <c r="O1089" s="206">
        <f t="shared" ca="1" si="65"/>
        <v>100</v>
      </c>
      <c r="Q1089" s="208" t="str">
        <f ca="1">IF($H1089="步将",'[3]配置系数（将领）'!P1089,IF($H1089="骑将",'[4]配置系数（将领）'!P1089,IF($H1089="弓将",'[5]配置系数（将领）'!P1089,"")))</f>
        <v/>
      </c>
      <c r="R1089" s="208" t="str">
        <f ca="1">IF($H1089="步将",'[3]配置系数（将领）'!Q1089,IF($H1089="骑将",'[4]配置系数（将领）'!Q1089,IF($H1089="弓将",'[5]配置系数（将领）'!Q1089,"")))</f>
        <v/>
      </c>
      <c r="S1089" s="208">
        <f>IF($H1089="步将",'[3]配置系数（将领）'!R1089,IF($H1089="骑将",'[4]配置系数（将领）'!R1089,IF($H1089="弓将",'[5]配置系数（将领）'!R1089,"")))</f>
        <v>0</v>
      </c>
      <c r="T1089" s="208">
        <f>IF($H1089="步将",'[3]配置系数（将领）'!S1089,IF($H1089="骑将",'[4]配置系数（将领）'!S1089,IF($H1089="弓将",'[5]配置系数（将领）'!S1089,"")))</f>
        <v>0</v>
      </c>
      <c r="U1089" s="208" t="str">
        <f ca="1">IF($H1089="步将",'[3]配置系数（将领）'!T1089,IF($H1089="骑将",'[4]配置系数（将领）'!T1089,IF($H1089="弓将",'[5]配置系数（将领）'!T1089,"")))</f>
        <v/>
      </c>
      <c r="V1089" s="206">
        <f t="shared" ca="1" si="66"/>
        <v>1</v>
      </c>
      <c r="X1089" s="208" t="str">
        <f ca="1">IF($H1089="步将",'[3]配置系数（将领）'!W1089,IF($H1089="骑将",'[4]配置系数（将领）'!W1089,IF($H1089="弓将",'[5]配置系数（将领）'!W1089,"")))</f>
        <v/>
      </c>
      <c r="Y1089" s="208" t="str">
        <f ca="1">IF($H1089="步将",'[3]配置系数（将领）'!X1089,IF($H1089="骑将",'[4]配置系数（将领）'!X1089,IF($H1089="弓将",'[5]配置系数（将领）'!X1089,"")))</f>
        <v/>
      </c>
      <c r="Z1089" s="208">
        <f>IF($H1089="步将",'[3]配置系数（将领）'!Y1089,IF($H1089="骑将",'[4]配置系数（将领）'!Y1089,IF($H1089="弓将",'[5]配置系数（将领）'!Y1089,"")))</f>
        <v>0</v>
      </c>
      <c r="AA1089" s="208">
        <f>IF($H1089="步将",'[3]配置系数（将领）'!Z1089,IF($H1089="骑将",'[4]配置系数（将领）'!Z1089,IF($H1089="弓将",'[5]配置系数（将领）'!Z1089,"")))</f>
        <v>0</v>
      </c>
      <c r="AB1089" s="208" t="str">
        <f ca="1">IF($H1089="步将",'[3]配置系数（将领）'!AA1089,IF($H1089="骑将",'[4]配置系数（将领）'!AA1089,IF($H1089="弓将",'[5]配置系数（将领）'!AA1089,"")))</f>
        <v/>
      </c>
      <c r="AC1089" s="206">
        <f t="shared" ca="1" si="67"/>
        <v>1</v>
      </c>
    </row>
    <row r="1090" spans="3:29" x14ac:dyDescent="0.15">
      <c r="C1090" s="107">
        <v>1082</v>
      </c>
      <c r="D1090" s="69">
        <f>IFERROR(MATCH(C1090,索引!J:J,0),D1089)</f>
        <v>109</v>
      </c>
      <c r="E1090" s="69">
        <f t="shared" si="64"/>
        <v>3</v>
      </c>
      <c r="F1090" s="69">
        <f>INDEX(索引!$F:$F,D1090,1)</f>
        <v>12002</v>
      </c>
      <c r="G1090" s="69" t="str">
        <f>INDEX(索引!$E:$E,D1090,1)</f>
        <v>马超</v>
      </c>
      <c r="H1090" s="69" t="str">
        <f>INDEX(索引!$G:$G,D1090,1)</f>
        <v>骑将</v>
      </c>
      <c r="J1090" s="208" t="str">
        <f ca="1">IF($H1090="步将",'[3]配置系数（将领）'!I1090,IF($H1090="骑将",'[4]配置系数（将领）'!I1090,IF($H1090="弓将",'[5]配置系数（将领）'!I1090,"")))</f>
        <v>1200200000202</v>
      </c>
      <c r="K1090" s="208" t="str">
        <f ca="1">IF($H1090="步将",'[3]配置系数（将领）'!J1090,IF($H1090="骑将",'[4]配置系数（将领）'!J1090,IF($H1090="弓将",'[5]配置系数（将领）'!J1090,"")))</f>
        <v>怒气技能:马超进行一次冲锋，击飞沿途的敌人并造成攻击{0}%的伤害，同时获得攻击{1}%的护盾，持续10秒。</v>
      </c>
      <c r="L1090" s="208">
        <f>IF($H1090="步将",'[3]配置系数（将领）'!K1090,IF($H1090="骑将",'[4]配置系数（将领）'!K1090,IF($H1090="弓将",'[5]配置系数（将领）'!K1090,"")))</f>
        <v>0</v>
      </c>
      <c r="M1090" s="208">
        <f>IF($H1090="步将",'[3]配置系数（将领）'!L1090,IF($H1090="骑将",'[4]配置系数（将领）'!L1090,IF($H1090="弓将",'[5]配置系数（将领）'!L1090,"")))</f>
        <v>0</v>
      </c>
      <c r="N1090" s="208" t="str">
        <f ca="1">IF($H1090="步将",'[3]配置系数（将领）'!M1090,IF($H1090="骑将",'[4]配置系数（将领）'!M1090,IF($H1090="弓将",'[5]配置系数（将领）'!M1090,"")))</f>
        <v>0++++++++++++++++</v>
      </c>
      <c r="O1090" s="206">
        <f t="shared" ca="1" si="65"/>
        <v>100</v>
      </c>
      <c r="Q1090" s="208" t="str">
        <f ca="1">IF($H1090="步将",'[3]配置系数（将领）'!P1090,IF($H1090="骑将",'[4]配置系数（将领）'!P1090,IF($H1090="弓将",'[5]配置系数（将领）'!P1090,"")))</f>
        <v/>
      </c>
      <c r="R1090" s="208" t="str">
        <f ca="1">IF($H1090="步将",'[3]配置系数（将领）'!Q1090,IF($H1090="骑将",'[4]配置系数（将领）'!Q1090,IF($H1090="弓将",'[5]配置系数（将领）'!Q1090,"")))</f>
        <v/>
      </c>
      <c r="S1090" s="208">
        <f>IF($H1090="步将",'[3]配置系数（将领）'!R1090,IF($H1090="骑将",'[4]配置系数（将领）'!R1090,IF($H1090="弓将",'[5]配置系数（将领）'!R1090,"")))</f>
        <v>0</v>
      </c>
      <c r="T1090" s="208">
        <f>IF($H1090="步将",'[3]配置系数（将领）'!S1090,IF($H1090="骑将",'[4]配置系数（将领）'!S1090,IF($H1090="弓将",'[5]配置系数（将领）'!S1090,"")))</f>
        <v>0</v>
      </c>
      <c r="U1090" s="208" t="str">
        <f ca="1">IF($H1090="步将",'[3]配置系数（将领）'!T1090,IF($H1090="骑将",'[4]配置系数（将领）'!T1090,IF($H1090="弓将",'[5]配置系数（将领）'!T1090,"")))</f>
        <v/>
      </c>
      <c r="V1090" s="206">
        <f t="shared" ca="1" si="66"/>
        <v>1</v>
      </c>
      <c r="X1090" s="208" t="str">
        <f ca="1">IF($H1090="步将",'[3]配置系数（将领）'!W1090,IF($H1090="骑将",'[4]配置系数（将领）'!W1090,IF($H1090="弓将",'[5]配置系数（将领）'!W1090,"")))</f>
        <v/>
      </c>
      <c r="Y1090" s="208" t="str">
        <f ca="1">IF($H1090="步将",'[3]配置系数（将领）'!X1090,IF($H1090="骑将",'[4]配置系数（将领）'!X1090,IF($H1090="弓将",'[5]配置系数（将领）'!X1090,"")))</f>
        <v/>
      </c>
      <c r="Z1090" s="208">
        <f>IF($H1090="步将",'[3]配置系数（将领）'!Y1090,IF($H1090="骑将",'[4]配置系数（将领）'!Y1090,IF($H1090="弓将",'[5]配置系数（将领）'!Y1090,"")))</f>
        <v>0</v>
      </c>
      <c r="AA1090" s="208">
        <f>IF($H1090="步将",'[3]配置系数（将领）'!Z1090,IF($H1090="骑将",'[4]配置系数（将领）'!Z1090,IF($H1090="弓将",'[5]配置系数（将领）'!Z1090,"")))</f>
        <v>0</v>
      </c>
      <c r="AB1090" s="208" t="str">
        <f ca="1">IF($H1090="步将",'[3]配置系数（将领）'!AA1090,IF($H1090="骑将",'[4]配置系数（将领）'!AA1090,IF($H1090="弓将",'[5]配置系数（将领）'!AA1090,"")))</f>
        <v/>
      </c>
      <c r="AC1090" s="206">
        <f t="shared" ca="1" si="67"/>
        <v>1</v>
      </c>
    </row>
    <row r="1091" spans="3:29" x14ac:dyDescent="0.15">
      <c r="C1091" s="107">
        <v>1083</v>
      </c>
      <c r="D1091" s="69">
        <f>IFERROR(MATCH(C1091,索引!J:J,0),D1090)</f>
        <v>109</v>
      </c>
      <c r="E1091" s="69">
        <f t="shared" si="64"/>
        <v>4</v>
      </c>
      <c r="F1091" s="69">
        <f>INDEX(索引!$F:$F,D1091,1)</f>
        <v>12002</v>
      </c>
      <c r="G1091" s="69" t="str">
        <f>INDEX(索引!$E:$E,D1091,1)</f>
        <v>马超</v>
      </c>
      <c r="H1091" s="69" t="str">
        <f>INDEX(索引!$G:$G,D1091,1)</f>
        <v>骑将</v>
      </c>
      <c r="J1091" s="208" t="str">
        <f ca="1">IF($H1091="步将",'[3]配置系数（将领）'!I1091,IF($H1091="骑将",'[4]配置系数（将领）'!I1091,IF($H1091="弓将",'[5]配置系数（将领）'!I1091,"")))</f>
        <v>1200200000203</v>
      </c>
      <c r="K1091" s="208" t="str">
        <f ca="1">IF($H1091="步将",'[3]配置系数（将领）'!J1091,IF($H1091="骑将",'[4]配置系数（将领）'!J1091,IF($H1091="弓将",'[5]配置系数（将领）'!J1091,"")))</f>
        <v>怒气技能:马超进行一次冲锋，击飞沿途的敌人并造成攻击{0}%的伤害，同时获得攻击{1}%的护盾，持续10秒。</v>
      </c>
      <c r="L1091" s="208">
        <f>IF($H1091="步将",'[3]配置系数（将领）'!K1091,IF($H1091="骑将",'[4]配置系数（将领）'!K1091,IF($H1091="弓将",'[5]配置系数（将领）'!K1091,"")))</f>
        <v>0</v>
      </c>
      <c r="M1091" s="208">
        <f>IF($H1091="步将",'[3]配置系数（将领）'!L1091,IF($H1091="骑将",'[4]配置系数（将领）'!L1091,IF($H1091="弓将",'[5]配置系数（将领）'!L1091,"")))</f>
        <v>0</v>
      </c>
      <c r="N1091" s="208" t="str">
        <f ca="1">IF($H1091="步将",'[3]配置系数（将领）'!M1091,IF($H1091="骑将",'[4]配置系数（将领）'!M1091,IF($H1091="弓将",'[5]配置系数（将领）'!M1091,"")))</f>
        <v>0.26+0.29+0.32+0.35+0.38+0.41+0.44+0.47+0.5+0.53+0.56+0.59+0.62+0.65+0.68+0.71+0.74</v>
      </c>
      <c r="O1091" s="206">
        <f t="shared" ca="1" si="65"/>
        <v>1</v>
      </c>
      <c r="Q1091" s="208" t="str">
        <f ca="1">IF($H1091="步将",'[3]配置系数（将领）'!P1091,IF($H1091="骑将",'[4]配置系数（将领）'!P1091,IF($H1091="弓将",'[5]配置系数（将领）'!P1091,"")))</f>
        <v/>
      </c>
      <c r="R1091" s="208" t="str">
        <f ca="1">IF($H1091="步将",'[3]配置系数（将领）'!Q1091,IF($H1091="骑将",'[4]配置系数（将领）'!Q1091,IF($H1091="弓将",'[5]配置系数（将领）'!Q1091,"")))</f>
        <v/>
      </c>
      <c r="S1091" s="208">
        <f>IF($H1091="步将",'[3]配置系数（将领）'!R1091,IF($H1091="骑将",'[4]配置系数（将领）'!R1091,IF($H1091="弓将",'[5]配置系数（将领）'!R1091,"")))</f>
        <v>0</v>
      </c>
      <c r="T1091" s="208">
        <f>IF($H1091="步将",'[3]配置系数（将领）'!S1091,IF($H1091="骑将",'[4]配置系数（将领）'!S1091,IF($H1091="弓将",'[5]配置系数（将领）'!S1091,"")))</f>
        <v>0</v>
      </c>
      <c r="U1091" s="208" t="str">
        <f ca="1">IF($H1091="步将",'[3]配置系数（将领）'!T1091,IF($H1091="骑将",'[4]配置系数（将领）'!T1091,IF($H1091="弓将",'[5]配置系数（将领）'!T1091,"")))</f>
        <v/>
      </c>
      <c r="V1091" s="206">
        <f t="shared" ca="1" si="66"/>
        <v>1</v>
      </c>
      <c r="X1091" s="208" t="str">
        <f ca="1">IF($H1091="步将",'[3]配置系数（将领）'!W1091,IF($H1091="骑将",'[4]配置系数（将领）'!W1091,IF($H1091="弓将",'[5]配置系数（将领）'!W1091,"")))</f>
        <v/>
      </c>
      <c r="Y1091" s="208" t="str">
        <f ca="1">IF($H1091="步将",'[3]配置系数（将领）'!X1091,IF($H1091="骑将",'[4]配置系数（将领）'!X1091,IF($H1091="弓将",'[5]配置系数（将领）'!X1091,"")))</f>
        <v/>
      </c>
      <c r="Z1091" s="208">
        <f>IF($H1091="步将",'[3]配置系数（将领）'!Y1091,IF($H1091="骑将",'[4]配置系数（将领）'!Y1091,IF($H1091="弓将",'[5]配置系数（将领）'!Y1091,"")))</f>
        <v>0</v>
      </c>
      <c r="AA1091" s="208">
        <f>IF($H1091="步将",'[3]配置系数（将领）'!Z1091,IF($H1091="骑将",'[4]配置系数（将领）'!Z1091,IF($H1091="弓将",'[5]配置系数（将领）'!Z1091,"")))</f>
        <v>0</v>
      </c>
      <c r="AB1091" s="208" t="str">
        <f ca="1">IF($H1091="步将",'[3]配置系数（将领）'!AA1091,IF($H1091="骑将",'[4]配置系数（将领）'!AA1091,IF($H1091="弓将",'[5]配置系数（将领）'!AA1091,"")))</f>
        <v/>
      </c>
      <c r="AC1091" s="206">
        <f t="shared" ca="1" si="67"/>
        <v>1</v>
      </c>
    </row>
    <row r="1092" spans="3:29" x14ac:dyDescent="0.15">
      <c r="C1092" s="107">
        <v>1084</v>
      </c>
      <c r="D1092" s="69">
        <f>IFERROR(MATCH(C1092,索引!J:J,0),D1091)</f>
        <v>109</v>
      </c>
      <c r="E1092" s="69">
        <f t="shared" si="64"/>
        <v>5</v>
      </c>
      <c r="F1092" s="69">
        <f>INDEX(索引!$F:$F,D1092,1)</f>
        <v>12002</v>
      </c>
      <c r="G1092" s="69" t="str">
        <f>INDEX(索引!$E:$E,D1092,1)</f>
        <v>马超</v>
      </c>
      <c r="H1092" s="69" t="str">
        <f>INDEX(索引!$G:$G,D1092,1)</f>
        <v>骑将</v>
      </c>
      <c r="J1092" s="208" t="str">
        <f ca="1">IF($H1092="步将",'[3]配置系数（将领）'!I1092,IF($H1092="骑将",'[4]配置系数（将领）'!I1092,IF($H1092="弓将",'[5]配置系数（将领）'!I1092,"")))</f>
        <v>1200200000301</v>
      </c>
      <c r="K1092" s="208" t="str">
        <f ca="1">IF($H1092="步将",'[3]配置系数（将领）'!J1092,IF($H1092="骑将",'[4]配置系数（将领）'!J1092,IF($H1092="弓将",'[5]配置系数（将领）'!J1092,"")))</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092" s="208">
        <f>IF($H1092="步将",'[3]配置系数（将领）'!K1092,IF($H1092="骑将",'[4]配置系数（将领）'!K1092,IF($H1092="弓将",'[5]配置系数（将领）'!K1092,"")))</f>
        <v>0</v>
      </c>
      <c r="M1092" s="208">
        <f>IF($H1092="步将",'[3]配置系数（将领）'!L1092,IF($H1092="骑将",'[4]配置系数（将领）'!L1092,IF($H1092="弓将",'[5]配置系数（将领）'!L1092,"")))</f>
        <v>0</v>
      </c>
      <c r="N1092" s="208" t="str">
        <f ca="1">IF($H1092="步将",'[3]配置系数（将领）'!M1092,IF($H1092="骑将",'[4]配置系数（将领）'!M1092,IF($H1092="弓将",'[5]配置系数（将领）'!M1092,"")))</f>
        <v>0.5+0.55+0.6+0.65+0.7+0.75+0.8+0.85+0.9+0.95+1+1.05+1.1+1.15+1.2+1.25+1.3</v>
      </c>
      <c r="O1092" s="206">
        <f t="shared" ca="1" si="65"/>
        <v>100</v>
      </c>
      <c r="Q1092" s="208" t="str">
        <f ca="1">IF($H1092="步将",'[3]配置系数（将领）'!P1092,IF($H1092="骑将",'[4]配置系数（将领）'!P1092,IF($H1092="弓将",'[5]配置系数（将领）'!P1092,"")))</f>
        <v/>
      </c>
      <c r="R1092" s="208" t="str">
        <f ca="1">IF($H1092="步将",'[3]配置系数（将领）'!Q1092,IF($H1092="骑将",'[4]配置系数（将领）'!Q1092,IF($H1092="弓将",'[5]配置系数（将领）'!Q1092,"")))</f>
        <v/>
      </c>
      <c r="S1092" s="208">
        <f>IF($H1092="步将",'[3]配置系数（将领）'!R1092,IF($H1092="骑将",'[4]配置系数（将领）'!R1092,IF($H1092="弓将",'[5]配置系数（将领）'!R1092,"")))</f>
        <v>0</v>
      </c>
      <c r="T1092" s="208">
        <f>IF($H1092="步将",'[3]配置系数（将领）'!S1092,IF($H1092="骑将",'[4]配置系数（将领）'!S1092,IF($H1092="弓将",'[5]配置系数（将领）'!S1092,"")))</f>
        <v>0</v>
      </c>
      <c r="U1092" s="208" t="str">
        <f ca="1">IF($H1092="步将",'[3]配置系数（将领）'!T1092,IF($H1092="骑将",'[4]配置系数（将领）'!T1092,IF($H1092="弓将",'[5]配置系数（将领）'!T1092,"")))</f>
        <v/>
      </c>
      <c r="V1092" s="206">
        <f t="shared" ca="1" si="66"/>
        <v>1</v>
      </c>
      <c r="X1092" s="208" t="str">
        <f ca="1">IF($H1092="步将",'[3]配置系数（将领）'!W1092,IF($H1092="骑将",'[4]配置系数（将领）'!W1092,IF($H1092="弓将",'[5]配置系数（将领）'!W1092,"")))</f>
        <v/>
      </c>
      <c r="Y1092" s="208" t="str">
        <f ca="1">IF($H1092="步将",'[3]配置系数（将领）'!X1092,IF($H1092="骑将",'[4]配置系数（将领）'!X1092,IF($H1092="弓将",'[5]配置系数（将领）'!X1092,"")))</f>
        <v/>
      </c>
      <c r="Z1092" s="208">
        <f>IF($H1092="步将",'[3]配置系数（将领）'!Y1092,IF($H1092="骑将",'[4]配置系数（将领）'!Y1092,IF($H1092="弓将",'[5]配置系数（将领）'!Y1092,"")))</f>
        <v>0</v>
      </c>
      <c r="AA1092" s="208">
        <f>IF($H1092="步将",'[3]配置系数（将领）'!Z1092,IF($H1092="骑将",'[4]配置系数（将领）'!Z1092,IF($H1092="弓将",'[5]配置系数（将领）'!Z1092,"")))</f>
        <v>0</v>
      </c>
      <c r="AB1092" s="208" t="str">
        <f ca="1">IF($H1092="步将",'[3]配置系数（将领）'!AA1092,IF($H1092="骑将",'[4]配置系数（将领）'!AA1092,IF($H1092="弓将",'[5]配置系数（将领）'!AA1092,"")))</f>
        <v/>
      </c>
      <c r="AC1092" s="206">
        <f t="shared" ca="1" si="67"/>
        <v>1</v>
      </c>
    </row>
    <row r="1093" spans="3:29" x14ac:dyDescent="0.15">
      <c r="C1093" s="107">
        <v>1085</v>
      </c>
      <c r="D1093" s="69">
        <f>IFERROR(MATCH(C1093,索引!J:J,0),D1092)</f>
        <v>109</v>
      </c>
      <c r="E1093" s="69">
        <f t="shared" si="64"/>
        <v>6</v>
      </c>
      <c r="F1093" s="69">
        <f>INDEX(索引!$F:$F,D1093,1)</f>
        <v>12002</v>
      </c>
      <c r="G1093" s="69" t="str">
        <f>INDEX(索引!$E:$E,D1093,1)</f>
        <v>马超</v>
      </c>
      <c r="H1093" s="69" t="str">
        <f>INDEX(索引!$G:$G,D1093,1)</f>
        <v>骑将</v>
      </c>
      <c r="J1093" s="208" t="str">
        <f ca="1">IF($H1093="步将",'[3]配置系数（将领）'!I1093,IF($H1093="骑将",'[4]配置系数（将领）'!I1093,IF($H1093="弓将",'[5]配置系数（将领）'!I1093,"")))</f>
        <v>1200200000302</v>
      </c>
      <c r="K1093" s="208" t="str">
        <f ca="1">IF($H1093="步将",'[3]配置系数（将领）'!J1093,IF($H1093="骑将",'[4]配置系数（将领）'!J1093,IF($H1093="弓将",'[5]配置系数（将领）'!J1093,"")))</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093" s="208">
        <f>IF($H1093="步将",'[3]配置系数（将领）'!K1093,IF($H1093="骑将",'[4]配置系数（将领）'!K1093,IF($H1093="弓将",'[5]配置系数（将领）'!K1093,"")))</f>
        <v>0</v>
      </c>
      <c r="M1093" s="208">
        <f>IF($H1093="步将",'[3]配置系数（将领）'!L1093,IF($H1093="骑将",'[4]配置系数（将领）'!L1093,IF($H1093="弓将",'[5]配置系数（将领）'!L1093,"")))</f>
        <v>0</v>
      </c>
      <c r="N1093" s="208" t="str">
        <f ca="1">IF($H1093="步将",'[3]配置系数（将领）'!M1093,IF($H1093="骑将",'[4]配置系数（将领）'!M1093,IF($H1093="弓将",'[5]配置系数（将领）'!M1093,"")))</f>
        <v>0.28+0.37+0.46+0.55+0.64+0.73+0.82+0.91+1+1+1+1+1+1+1+1+1</v>
      </c>
      <c r="O1093" s="206">
        <f t="shared" ca="1" si="65"/>
        <v>100</v>
      </c>
      <c r="Q1093" s="208" t="str">
        <f ca="1">IF($H1093="步将",'[3]配置系数（将领）'!P1093,IF($H1093="骑将",'[4]配置系数（将领）'!P1093,IF($H1093="弓将",'[5]配置系数（将领）'!P1093,"")))</f>
        <v/>
      </c>
      <c r="R1093" s="208" t="str">
        <f ca="1">IF($H1093="步将",'[3]配置系数（将领）'!Q1093,IF($H1093="骑将",'[4]配置系数（将领）'!Q1093,IF($H1093="弓将",'[5]配置系数（将领）'!Q1093,"")))</f>
        <v/>
      </c>
      <c r="S1093" s="208">
        <f>IF($H1093="步将",'[3]配置系数（将领）'!R1093,IF($H1093="骑将",'[4]配置系数（将领）'!R1093,IF($H1093="弓将",'[5]配置系数（将领）'!R1093,"")))</f>
        <v>0</v>
      </c>
      <c r="T1093" s="208">
        <f>IF($H1093="步将",'[3]配置系数（将领）'!S1093,IF($H1093="骑将",'[4]配置系数（将领）'!S1093,IF($H1093="弓将",'[5]配置系数（将领）'!S1093,"")))</f>
        <v>0</v>
      </c>
      <c r="U1093" s="208" t="str">
        <f ca="1">IF($H1093="步将",'[3]配置系数（将领）'!T1093,IF($H1093="骑将",'[4]配置系数（将领）'!T1093,IF($H1093="弓将",'[5]配置系数（将领）'!T1093,"")))</f>
        <v/>
      </c>
      <c r="V1093" s="206">
        <f t="shared" ca="1" si="66"/>
        <v>1</v>
      </c>
      <c r="X1093" s="208" t="str">
        <f ca="1">IF($H1093="步将",'[3]配置系数（将领）'!W1093,IF($H1093="骑将",'[4]配置系数（将领）'!W1093,IF($H1093="弓将",'[5]配置系数（将领）'!W1093,"")))</f>
        <v/>
      </c>
      <c r="Y1093" s="208" t="str">
        <f ca="1">IF($H1093="步将",'[3]配置系数（将领）'!X1093,IF($H1093="骑将",'[4]配置系数（将领）'!X1093,IF($H1093="弓将",'[5]配置系数（将领）'!X1093,"")))</f>
        <v/>
      </c>
      <c r="Z1093" s="208">
        <f>IF($H1093="步将",'[3]配置系数（将领）'!Y1093,IF($H1093="骑将",'[4]配置系数（将领）'!Y1093,IF($H1093="弓将",'[5]配置系数（将领）'!Y1093,"")))</f>
        <v>0</v>
      </c>
      <c r="AA1093" s="208">
        <f>IF($H1093="步将",'[3]配置系数（将领）'!Z1093,IF($H1093="骑将",'[4]配置系数（将领）'!Z1093,IF($H1093="弓将",'[5]配置系数（将领）'!Z1093,"")))</f>
        <v>0</v>
      </c>
      <c r="AB1093" s="208" t="str">
        <f ca="1">IF($H1093="步将",'[3]配置系数（将领）'!AA1093,IF($H1093="骑将",'[4]配置系数（将领）'!AA1093,IF($H1093="弓将",'[5]配置系数（将领）'!AA1093,"")))</f>
        <v/>
      </c>
      <c r="AC1093" s="206">
        <f t="shared" ca="1" si="67"/>
        <v>1</v>
      </c>
    </row>
    <row r="1094" spans="3:29" x14ac:dyDescent="0.15">
      <c r="C1094" s="107">
        <v>1086</v>
      </c>
      <c r="D1094" s="69">
        <f>IFERROR(MATCH(C1094,索引!J:J,0),D1093)</f>
        <v>109</v>
      </c>
      <c r="E1094" s="69">
        <f t="shared" si="64"/>
        <v>7</v>
      </c>
      <c r="F1094" s="69">
        <f>INDEX(索引!$F:$F,D1094,1)</f>
        <v>12002</v>
      </c>
      <c r="G1094" s="69" t="str">
        <f>INDEX(索引!$E:$E,D1094,1)</f>
        <v>马超</v>
      </c>
      <c r="H1094" s="69" t="str">
        <f>INDEX(索引!$G:$G,D1094,1)</f>
        <v>骑将</v>
      </c>
      <c r="J1094" s="208" t="str">
        <f ca="1">IF($H1094="步将",'[3]配置系数（将领）'!I1094,IF($H1094="骑将",'[4]配置系数（将领）'!I1094,IF($H1094="弓将",'[5]配置系数（将领）'!I1094,"")))</f>
        <v>1200200000303</v>
      </c>
      <c r="K1094" s="208" t="str">
        <f ca="1">IF($H1094="步将",'[3]配置系数（将领）'!J1094,IF($H1094="骑将",'[4]配置系数（将领）'!J1094,IF($H1094="弓将",'[5]配置系数（将领）'!J1094,"")))</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094" s="208">
        <f>IF($H1094="步将",'[3]配置系数（将领）'!K1094,IF($H1094="骑将",'[4]配置系数（将领）'!K1094,IF($H1094="弓将",'[5]配置系数（将领）'!K1094,"")))</f>
        <v>0</v>
      </c>
      <c r="M1094" s="208">
        <f>IF($H1094="步将",'[3]配置系数（将领）'!L1094,IF($H1094="骑将",'[4]配置系数（将领）'!L1094,IF($H1094="弓将",'[5]配置系数（将领）'!L1094,"")))</f>
        <v>0</v>
      </c>
      <c r="N1094" s="208" t="str">
        <f ca="1">IF($H1094="步将",'[3]配置系数（将领）'!M1094,IF($H1094="骑将",'[4]配置系数（将领）'!M1094,IF($H1094="弓将",'[5]配置系数（将领）'!M1094,"")))</f>
        <v>0.36+0.39+0.42+0.45+0.48+0.51+0.54+0.57+0.6+0.63+0.66+0.69+0.72+0.75+0.78+0.81+0.84</v>
      </c>
      <c r="O1094" s="206">
        <f t="shared" ca="1" si="65"/>
        <v>100</v>
      </c>
      <c r="Q1094" s="208" t="str">
        <f ca="1">IF($H1094="步将",'[3]配置系数（将领）'!P1094,IF($H1094="骑将",'[4]配置系数（将领）'!P1094,IF($H1094="弓将",'[5]配置系数（将领）'!P1094,"")))</f>
        <v/>
      </c>
      <c r="R1094" s="208" t="str">
        <f ca="1">IF($H1094="步将",'[3]配置系数（将领）'!Q1094,IF($H1094="骑将",'[4]配置系数（将领）'!Q1094,IF($H1094="弓将",'[5]配置系数（将领）'!Q1094,"")))</f>
        <v/>
      </c>
      <c r="S1094" s="208">
        <f>IF($H1094="步将",'[3]配置系数（将领）'!R1094,IF($H1094="骑将",'[4]配置系数（将领）'!R1094,IF($H1094="弓将",'[5]配置系数（将领）'!R1094,"")))</f>
        <v>0</v>
      </c>
      <c r="T1094" s="208">
        <f>IF($H1094="步将",'[3]配置系数（将领）'!S1094,IF($H1094="骑将",'[4]配置系数（将领）'!S1094,IF($H1094="弓将",'[5]配置系数（将领）'!S1094,"")))</f>
        <v>0</v>
      </c>
      <c r="U1094" s="208" t="str">
        <f ca="1">IF($H1094="步将",'[3]配置系数（将领）'!T1094,IF($H1094="骑将",'[4]配置系数（将领）'!T1094,IF($H1094="弓将",'[5]配置系数（将领）'!T1094,"")))</f>
        <v/>
      </c>
      <c r="V1094" s="206">
        <f t="shared" ca="1" si="66"/>
        <v>1</v>
      </c>
      <c r="X1094" s="208" t="str">
        <f ca="1">IF($H1094="步将",'[3]配置系数（将领）'!W1094,IF($H1094="骑将",'[4]配置系数（将领）'!W1094,IF($H1094="弓将",'[5]配置系数（将领）'!W1094,"")))</f>
        <v/>
      </c>
      <c r="Y1094" s="208" t="str">
        <f ca="1">IF($H1094="步将",'[3]配置系数（将领）'!X1094,IF($H1094="骑将",'[4]配置系数（将领）'!X1094,IF($H1094="弓将",'[5]配置系数（将领）'!X1094,"")))</f>
        <v/>
      </c>
      <c r="Z1094" s="208">
        <f>IF($H1094="步将",'[3]配置系数（将领）'!Y1094,IF($H1094="骑将",'[4]配置系数（将领）'!Y1094,IF($H1094="弓将",'[5]配置系数（将领）'!Y1094,"")))</f>
        <v>0</v>
      </c>
      <c r="AA1094" s="208">
        <f>IF($H1094="步将",'[3]配置系数（将领）'!Z1094,IF($H1094="骑将",'[4]配置系数（将领）'!Z1094,IF($H1094="弓将",'[5]配置系数（将领）'!Z1094,"")))</f>
        <v>0</v>
      </c>
      <c r="AB1094" s="208" t="str">
        <f ca="1">IF($H1094="步将",'[3]配置系数（将领）'!AA1094,IF($H1094="骑将",'[4]配置系数（将领）'!AA1094,IF($H1094="弓将",'[5]配置系数（将领）'!AA1094,"")))</f>
        <v/>
      </c>
      <c r="AC1094" s="206">
        <f t="shared" ca="1" si="67"/>
        <v>1</v>
      </c>
    </row>
    <row r="1095" spans="3:29" x14ac:dyDescent="0.15">
      <c r="C1095" s="107">
        <v>1087</v>
      </c>
      <c r="D1095" s="69">
        <f>IFERROR(MATCH(C1095,索引!J:J,0),D1094)</f>
        <v>109</v>
      </c>
      <c r="E1095" s="69">
        <f t="shared" si="64"/>
        <v>8</v>
      </c>
      <c r="F1095" s="69">
        <f>INDEX(索引!$F:$F,D1095,1)</f>
        <v>12002</v>
      </c>
      <c r="G1095" s="69" t="str">
        <f>INDEX(索引!$E:$E,D1095,1)</f>
        <v>马超</v>
      </c>
      <c r="H1095" s="69" t="str">
        <f>INDEX(索引!$G:$G,D1095,1)</f>
        <v>骑将</v>
      </c>
      <c r="J1095" s="208" t="str">
        <f ca="1">IF($H1095="步将",'[3]配置系数（将领）'!I1095,IF($H1095="骑将",'[4]配置系数（将领）'!I1095,IF($H1095="弓将",'[5]配置系数（将领）'!I1095,"")))</f>
        <v>1200200000304</v>
      </c>
      <c r="K1095" s="208" t="str">
        <f ca="1">IF($H1095="步将",'[3]配置系数（将领）'!J1095,IF($H1095="骑将",'[4]配置系数（将领）'!J1095,IF($H1095="弓将",'[5]配置系数（将领）'!J1095,"")))</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095" s="208">
        <f>IF($H1095="步将",'[3]配置系数（将领）'!K1095,IF($H1095="骑将",'[4]配置系数（将领）'!K1095,IF($H1095="弓将",'[5]配置系数（将领）'!K1095,"")))</f>
        <v>0</v>
      </c>
      <c r="M1095" s="208">
        <f>IF($H1095="步将",'[3]配置系数（将领）'!L1095,IF($H1095="骑将",'[4]配置系数（将领）'!L1095,IF($H1095="弓将",'[5]配置系数（将领）'!L1095,"")))</f>
        <v>0</v>
      </c>
      <c r="N1095" s="208" t="str">
        <f ca="1">IF($H1095="步将",'[3]配置系数（将领）'!M1095,IF($H1095="骑将",'[4]配置系数（将领）'!M1095,IF($H1095="弓将",'[5]配置系数（将领）'!M1095,"")))</f>
        <v>0++++++++++++++++</v>
      </c>
      <c r="O1095" s="206">
        <f t="shared" ca="1" si="65"/>
        <v>1</v>
      </c>
      <c r="Q1095" s="208" t="str">
        <f ca="1">IF($H1095="步将",'[3]配置系数（将领）'!P1095,IF($H1095="骑将",'[4]配置系数（将领）'!P1095,IF($H1095="弓将",'[5]配置系数（将领）'!P1095,"")))</f>
        <v/>
      </c>
      <c r="R1095" s="208" t="str">
        <f ca="1">IF($H1095="步将",'[3]配置系数（将领）'!Q1095,IF($H1095="骑将",'[4]配置系数（将领）'!Q1095,IF($H1095="弓将",'[5]配置系数（将领）'!Q1095,"")))</f>
        <v/>
      </c>
      <c r="S1095" s="208">
        <f>IF($H1095="步将",'[3]配置系数（将领）'!R1095,IF($H1095="骑将",'[4]配置系数（将领）'!R1095,IF($H1095="弓将",'[5]配置系数（将领）'!R1095,"")))</f>
        <v>0</v>
      </c>
      <c r="T1095" s="208">
        <f>IF($H1095="步将",'[3]配置系数（将领）'!S1095,IF($H1095="骑将",'[4]配置系数（将领）'!S1095,IF($H1095="弓将",'[5]配置系数（将领）'!S1095,"")))</f>
        <v>0</v>
      </c>
      <c r="U1095" s="208" t="str">
        <f ca="1">IF($H1095="步将",'[3]配置系数（将领）'!T1095,IF($H1095="骑将",'[4]配置系数（将领）'!T1095,IF($H1095="弓将",'[5]配置系数（将领）'!T1095,"")))</f>
        <v/>
      </c>
      <c r="V1095" s="206">
        <f t="shared" ca="1" si="66"/>
        <v>1</v>
      </c>
      <c r="X1095" s="208" t="str">
        <f ca="1">IF($H1095="步将",'[3]配置系数（将领）'!W1095,IF($H1095="骑将",'[4]配置系数（将领）'!W1095,IF($H1095="弓将",'[5]配置系数（将领）'!W1095,"")))</f>
        <v/>
      </c>
      <c r="Y1095" s="208" t="str">
        <f ca="1">IF($H1095="步将",'[3]配置系数（将领）'!X1095,IF($H1095="骑将",'[4]配置系数（将领）'!X1095,IF($H1095="弓将",'[5]配置系数（将领）'!X1095,"")))</f>
        <v/>
      </c>
      <c r="Z1095" s="208">
        <f>IF($H1095="步将",'[3]配置系数（将领）'!Y1095,IF($H1095="骑将",'[4]配置系数（将领）'!Y1095,IF($H1095="弓将",'[5]配置系数（将领）'!Y1095,"")))</f>
        <v>0</v>
      </c>
      <c r="AA1095" s="208">
        <f>IF($H1095="步将",'[3]配置系数（将领）'!Z1095,IF($H1095="骑将",'[4]配置系数（将领）'!Z1095,IF($H1095="弓将",'[5]配置系数（将领）'!Z1095,"")))</f>
        <v>0</v>
      </c>
      <c r="AB1095" s="208" t="str">
        <f ca="1">IF($H1095="步将",'[3]配置系数（将领）'!AA1095,IF($H1095="骑将",'[4]配置系数（将领）'!AA1095,IF($H1095="弓将",'[5]配置系数（将领）'!AA1095,"")))</f>
        <v/>
      </c>
      <c r="AC1095" s="206">
        <f t="shared" ca="1" si="67"/>
        <v>1</v>
      </c>
    </row>
    <row r="1096" spans="3:29" x14ac:dyDescent="0.15">
      <c r="C1096" s="107">
        <v>1088</v>
      </c>
      <c r="D1096" s="69">
        <f>IFERROR(MATCH(C1096,索引!J:J,0),D1095)</f>
        <v>109</v>
      </c>
      <c r="E1096" s="69">
        <f t="shared" si="64"/>
        <v>9</v>
      </c>
      <c r="F1096" s="69">
        <f>INDEX(索引!$F:$F,D1096,1)</f>
        <v>12002</v>
      </c>
      <c r="G1096" s="69" t="str">
        <f>INDEX(索引!$E:$E,D1096,1)</f>
        <v>马超</v>
      </c>
      <c r="H1096" s="69" t="str">
        <f>INDEX(索引!$G:$G,D1096,1)</f>
        <v>骑将</v>
      </c>
      <c r="J1096" s="208" t="str">
        <f ca="1">IF($H1096="步将",'[3]配置系数（将领）'!I1096,IF($H1096="骑将",'[4]配置系数（将领）'!I1096,IF($H1096="弓将",'[5]配置系数（将领）'!I1096,"")))</f>
        <v>1200200000401</v>
      </c>
      <c r="K1096" s="208" t="str">
        <f ca="1">IF($H1096="步将",'[3]配置系数（将领）'!J1096,IF($H1096="骑将",'[4]配置系数（将领）'!J1096,IF($H1096="弓将",'[5]配置系数（将领）'!J1096,"")))</f>
        <v>被动技能2:自身与率领的骑兵/车兵开场进行一次冲锋，对撞击到的敌人造成自身攻击30%的武力伤害。</v>
      </c>
      <c r="L1096" s="208">
        <f>IF($H1096="步将",'[3]配置系数（将领）'!K1096,IF($H1096="骑将",'[4]配置系数（将领）'!K1096,IF($H1096="弓将",'[5]配置系数（将领）'!K1096,"")))</f>
        <v>0</v>
      </c>
      <c r="M1096" s="208">
        <f>IF($H1096="步将",'[3]配置系数（将领）'!L1096,IF($H1096="骑将",'[4]配置系数（将领）'!L1096,IF($H1096="弓将",'[5]配置系数（将领）'!L1096,"")))</f>
        <v>0</v>
      </c>
      <c r="N1096" s="208" t="str">
        <f ca="1">IF($H1096="步将",'[3]配置系数（将领）'!M1096,IF($H1096="骑将",'[4]配置系数（将领）'!M1096,IF($H1096="弓将",'[5]配置系数（将领）'!M1096,"")))</f>
        <v>0.3+0.3+0.3+0.3+0.3+0.3+0.3+0.3+0.3+0.3+0.3+0.3+0.3+0.3+0.3+0.3+0.3</v>
      </c>
      <c r="O1096" s="206">
        <f t="shared" ca="1" si="65"/>
        <v>1</v>
      </c>
      <c r="Q1096" s="208" t="str">
        <f ca="1">IF($H1096="步将",'[3]配置系数（将领）'!P1096,IF($H1096="骑将",'[4]配置系数（将领）'!P1096,IF($H1096="弓将",'[5]配置系数（将领）'!P1096,"")))</f>
        <v/>
      </c>
      <c r="R1096" s="208" t="str">
        <f ca="1">IF($H1096="步将",'[3]配置系数（将领）'!Q1096,IF($H1096="骑将",'[4]配置系数（将领）'!Q1096,IF($H1096="弓将",'[5]配置系数（将领）'!Q1096,"")))</f>
        <v/>
      </c>
      <c r="S1096" s="208">
        <f>IF($H1096="步将",'[3]配置系数（将领）'!R1096,IF($H1096="骑将",'[4]配置系数（将领）'!R1096,IF($H1096="弓将",'[5]配置系数（将领）'!R1096,"")))</f>
        <v>0</v>
      </c>
      <c r="T1096" s="208">
        <f>IF($H1096="步将",'[3]配置系数（将领）'!S1096,IF($H1096="骑将",'[4]配置系数（将领）'!S1096,IF($H1096="弓将",'[5]配置系数（将领）'!S1096,"")))</f>
        <v>0</v>
      </c>
      <c r="U1096" s="208" t="str">
        <f ca="1">IF($H1096="步将",'[3]配置系数（将领）'!T1096,IF($H1096="骑将",'[4]配置系数（将领）'!T1096,IF($H1096="弓将",'[5]配置系数（将领）'!T1096,"")))</f>
        <v/>
      </c>
      <c r="V1096" s="206">
        <f t="shared" ca="1" si="66"/>
        <v>1</v>
      </c>
      <c r="X1096" s="208" t="str">
        <f ca="1">IF($H1096="步将",'[3]配置系数（将领）'!W1096,IF($H1096="骑将",'[4]配置系数（将领）'!W1096,IF($H1096="弓将",'[5]配置系数（将领）'!W1096,"")))</f>
        <v/>
      </c>
      <c r="Y1096" s="208" t="str">
        <f ca="1">IF($H1096="步将",'[3]配置系数（将领）'!X1096,IF($H1096="骑将",'[4]配置系数（将领）'!X1096,IF($H1096="弓将",'[5]配置系数（将领）'!X1096,"")))</f>
        <v/>
      </c>
      <c r="Z1096" s="208">
        <f>IF($H1096="步将",'[3]配置系数（将领）'!Y1096,IF($H1096="骑将",'[4]配置系数（将领）'!Y1096,IF($H1096="弓将",'[5]配置系数（将领）'!Y1096,"")))</f>
        <v>0</v>
      </c>
      <c r="AA1096" s="208">
        <f>IF($H1096="步将",'[3]配置系数（将领）'!Z1096,IF($H1096="骑将",'[4]配置系数（将领）'!Z1096,IF($H1096="弓将",'[5]配置系数（将领）'!Z1096,"")))</f>
        <v>0</v>
      </c>
      <c r="AB1096" s="208" t="str">
        <f ca="1">IF($H1096="步将",'[3]配置系数（将领）'!AA1096,IF($H1096="骑将",'[4]配置系数（将领）'!AA1096,IF($H1096="弓将",'[5]配置系数（将领）'!AA1096,"")))</f>
        <v/>
      </c>
      <c r="AC1096" s="206">
        <f t="shared" ca="1" si="67"/>
        <v>1</v>
      </c>
    </row>
    <row r="1097" spans="3:29" x14ac:dyDescent="0.15">
      <c r="C1097" s="107">
        <v>1089</v>
      </c>
      <c r="D1097" s="69">
        <f>IFERROR(MATCH(C1097,索引!J:J,0),D1096)</f>
        <v>109</v>
      </c>
      <c r="E1097" s="69">
        <f t="shared" ref="E1097:E1160" si="68">MIN(IF(G1097=G1096,E1096+1,1),15)</f>
        <v>10</v>
      </c>
      <c r="F1097" s="69">
        <f>INDEX(索引!$F:$F,D1097,1)</f>
        <v>12002</v>
      </c>
      <c r="G1097" s="69" t="str">
        <f>INDEX(索引!$E:$E,D1097,1)</f>
        <v>马超</v>
      </c>
      <c r="H1097" s="69" t="str">
        <f>INDEX(索引!$G:$G,D1097,1)</f>
        <v>骑将</v>
      </c>
      <c r="J1097" s="208" t="str">
        <f ca="1">IF($H1097="步将",'[3]配置系数（将领）'!I1097,IF($H1097="骑将",'[4]配置系数（将领）'!I1097,IF($H1097="弓将",'[5]配置系数（将领）'!I1097,"")))</f>
        <v>1200200000402</v>
      </c>
      <c r="K1097" s="208" t="str">
        <f ca="1">IF($H1097="步将",'[3]配置系数（将领）'!J1097,IF($H1097="骑将",'[4]配置系数（将领）'!J1097,IF($H1097="弓将",'[5]配置系数（将领）'!J1097,"")))</f>
        <v>被动技能2:自身与率领的骑兵/车兵开场进行一次冲锋，对撞击到的敌人造成自身攻击30%的武力伤害。</v>
      </c>
      <c r="L1097" s="208">
        <f>IF($H1097="步将",'[3]配置系数（将领）'!K1097,IF($H1097="骑将",'[4]配置系数（将领）'!K1097,IF($H1097="弓将",'[5]配置系数（将领）'!K1097,"")))</f>
        <v>0</v>
      </c>
      <c r="M1097" s="208">
        <f>IF($H1097="步将",'[3]配置系数（将领）'!L1097,IF($H1097="骑将",'[4]配置系数（将领）'!L1097,IF($H1097="弓将",'[5]配置系数（将领）'!L1097,"")))</f>
        <v>0</v>
      </c>
      <c r="N1097" s="208" t="str">
        <f ca="1">IF($H1097="步将",'[3]配置系数（将领）'!M1097,IF($H1097="骑将",'[4]配置系数（将领）'!M1097,IF($H1097="弓将",'[5]配置系数（将领）'!M1097,"")))</f>
        <v>0.3+0.3+0.3+0.3+0.3+0.3+0.3+0.3+0.3+0.3+0.3+0.3+0.3+0.3+0.3+0.3+0.3</v>
      </c>
      <c r="O1097" s="206">
        <f t="shared" ref="O1097:O1160" ca="1" si="69">IFERROR(IF(RIGHT(J1097,1)="4",IF(MID(K1097,FIND("{3}",K1097)+3,1)="%",100,1),IF(RIGHT(J1097,1)="3",IF(MID(K1097,FIND("{2}",K1097)+3,1)="%",100,1),IF(RIGHT(J1097,1)="2",IF(MID(K1097,FIND("{1}",K1097)+3,1)="%",100,1),IF(MID(K1097,FIND("{0}",K1097)+3,1)="%",100,1)))),1)*IFERROR(IF(LEFT(N1097,FIND("+",N1097)-1)+0&lt;0,-1,1),1)</f>
        <v>1</v>
      </c>
      <c r="Q1097" s="208" t="str">
        <f ca="1">IF($H1097="步将",'[3]配置系数（将领）'!P1097,IF($H1097="骑将",'[4]配置系数（将领）'!P1097,IF($H1097="弓将",'[5]配置系数（将领）'!P1097,"")))</f>
        <v/>
      </c>
      <c r="R1097" s="208" t="str">
        <f ca="1">IF($H1097="步将",'[3]配置系数（将领）'!Q1097,IF($H1097="骑将",'[4]配置系数（将领）'!Q1097,IF($H1097="弓将",'[5]配置系数（将领）'!Q1097,"")))</f>
        <v/>
      </c>
      <c r="S1097" s="208">
        <f>IF($H1097="步将",'[3]配置系数（将领）'!R1097,IF($H1097="骑将",'[4]配置系数（将领）'!R1097,IF($H1097="弓将",'[5]配置系数（将领）'!R1097,"")))</f>
        <v>0</v>
      </c>
      <c r="T1097" s="208">
        <f>IF($H1097="步将",'[3]配置系数（将领）'!S1097,IF($H1097="骑将",'[4]配置系数（将领）'!S1097,IF($H1097="弓将",'[5]配置系数（将领）'!S1097,"")))</f>
        <v>0</v>
      </c>
      <c r="U1097" s="208" t="str">
        <f ca="1">IF($H1097="步将",'[3]配置系数（将领）'!T1097,IF($H1097="骑将",'[4]配置系数（将领）'!T1097,IF($H1097="弓将",'[5]配置系数（将领）'!T1097,"")))</f>
        <v/>
      </c>
      <c r="V1097" s="206">
        <f t="shared" ref="V1097:V1160" ca="1" si="70">IFERROR(IF(RIGHT(Q1097,1)="4",IF(MID(R1097,FIND("{3}",R1097)+3,1)="%",100,1),IF(RIGHT(Q1097,1)="3",IF(MID(R1097,FIND("{2}",R1097)+3,1)="%",100,1),IF(RIGHT(Q1097,1)="2",IF(MID(R1097,FIND("{1}",R1097)+3,1)="%",100,1),IF(MID(R1097,FIND("{0}",R1097)+3,1)="%",100,1)))),1)*IFERROR(IF(LEFT(U1097,FIND("+",U1097)-1)+0&lt;0,-1,1),1)</f>
        <v>1</v>
      </c>
      <c r="X1097" s="208" t="str">
        <f ca="1">IF($H1097="步将",'[3]配置系数（将领）'!W1097,IF($H1097="骑将",'[4]配置系数（将领）'!W1097,IF($H1097="弓将",'[5]配置系数（将领）'!W1097,"")))</f>
        <v/>
      </c>
      <c r="Y1097" s="208" t="str">
        <f ca="1">IF($H1097="步将",'[3]配置系数（将领）'!X1097,IF($H1097="骑将",'[4]配置系数（将领）'!X1097,IF($H1097="弓将",'[5]配置系数（将领）'!X1097,"")))</f>
        <v/>
      </c>
      <c r="Z1097" s="208">
        <f>IF($H1097="步将",'[3]配置系数（将领）'!Y1097,IF($H1097="骑将",'[4]配置系数（将领）'!Y1097,IF($H1097="弓将",'[5]配置系数（将领）'!Y1097,"")))</f>
        <v>0</v>
      </c>
      <c r="AA1097" s="208">
        <f>IF($H1097="步将",'[3]配置系数（将领）'!Z1097,IF($H1097="骑将",'[4]配置系数（将领）'!Z1097,IF($H1097="弓将",'[5]配置系数（将领）'!Z1097,"")))</f>
        <v>0</v>
      </c>
      <c r="AB1097" s="208" t="str">
        <f ca="1">IF($H1097="步将",'[3]配置系数（将领）'!AA1097,IF($H1097="骑将",'[4]配置系数（将领）'!AA1097,IF($H1097="弓将",'[5]配置系数（将领）'!AA1097,"")))</f>
        <v/>
      </c>
      <c r="AC1097" s="206">
        <f t="shared" ref="AC1097:AC1160" ca="1" si="71">IFERROR(IF(RIGHT(X1097,1)="4",IF(MID(Y1097,FIND("{3}",Y1097)+3,1)="%",100,1),IF(RIGHT(X1097,1)="3",IF(MID(Y1097,FIND("{2}",Y1097)+3,1)="%",100,1),IF(RIGHT(X1097,1)="2",IF(MID(Y1097,FIND("{1}",Y1097)+3,1)="%",100,1),IF(MID(Y1097,FIND("{0}",Y1097)+3,1)="%",100,1)))),1)*IFERROR(IF(LEFT(AB1097,FIND("+",AB1097)-1)+0&lt;0,-1,1),1)</f>
        <v>1</v>
      </c>
    </row>
    <row r="1098" spans="3:29" x14ac:dyDescent="0.15">
      <c r="C1098" s="107">
        <v>1090</v>
      </c>
      <c r="D1098" s="69">
        <f>IFERROR(MATCH(C1098,索引!J:J,0),D1097)</f>
        <v>109</v>
      </c>
      <c r="E1098" s="69">
        <f t="shared" si="68"/>
        <v>11</v>
      </c>
      <c r="F1098" s="69">
        <f>INDEX(索引!$F:$F,D1098,1)</f>
        <v>12002</v>
      </c>
      <c r="G1098" s="69" t="str">
        <f>INDEX(索引!$E:$E,D1098,1)</f>
        <v>马超</v>
      </c>
      <c r="H1098" s="69" t="str">
        <f>INDEX(索引!$G:$G,D1098,1)</f>
        <v>骑将</v>
      </c>
      <c r="J1098" s="208" t="str">
        <f ca="1">IF($H1098="步将",'[3]配置系数（将领）'!I1098,IF($H1098="骑将",'[4]配置系数（将领）'!I1098,IF($H1098="弓将",'[5]配置系数（将领）'!I1098,"")))</f>
        <v>1200200000501</v>
      </c>
      <c r="K1098" s="208" t="str">
        <f ca="1">IF($H1098="步将",'[3]配置系数（将领）'!J1098,IF($H1098="骑将",'[4]配置系数（将领）'!J1098,IF($H1098="弓将",'[5]配置系数（将领）'!J1098,"")))</f>
        <v>被动技能3:千里奔袭，毕其功于一役，自身暴击伤害增加40%，韧性提升30%。</v>
      </c>
      <c r="L1098" s="208">
        <f>IF($H1098="步将",'[3]配置系数（将领）'!K1098,IF($H1098="骑将",'[4]配置系数（将领）'!K1098,IF($H1098="弓将",'[5]配置系数（将领）'!K1098,"")))</f>
        <v>0</v>
      </c>
      <c r="M1098" s="208">
        <f>IF($H1098="步将",'[3]配置系数（将领）'!L1098,IF($H1098="骑将",'[4]配置系数（将领）'!L1098,IF($H1098="弓将",'[5]配置系数（将领）'!L1098,"")))</f>
        <v>0</v>
      </c>
      <c r="N1098" s="208" t="str">
        <f ca="1">IF($H1098="步将",'[3]配置系数（将领）'!M1098,IF($H1098="骑将",'[4]配置系数（将领）'!M1098,IF($H1098="弓将",'[5]配置系数（将领）'!M1098,"")))</f>
        <v>0.4+0.4+0.4+0.4+0.4+0.4+0.4+0.4+0.4+0.4+0.4+0.4+0.4+0.4+0.4+0.4+0.4</v>
      </c>
      <c r="O1098" s="206">
        <f t="shared" ca="1" si="69"/>
        <v>1</v>
      </c>
      <c r="Q1098" s="208" t="str">
        <f ca="1">IF($H1098="步将",'[3]配置系数（将领）'!P1098,IF($H1098="骑将",'[4]配置系数（将领）'!P1098,IF($H1098="弓将",'[5]配置系数（将领）'!P1098,"")))</f>
        <v/>
      </c>
      <c r="R1098" s="208" t="str">
        <f ca="1">IF($H1098="步将",'[3]配置系数（将领）'!Q1098,IF($H1098="骑将",'[4]配置系数（将领）'!Q1098,IF($H1098="弓将",'[5]配置系数（将领）'!Q1098,"")))</f>
        <v/>
      </c>
      <c r="S1098" s="208">
        <f>IF($H1098="步将",'[3]配置系数（将领）'!R1098,IF($H1098="骑将",'[4]配置系数（将领）'!R1098,IF($H1098="弓将",'[5]配置系数（将领）'!R1098,"")))</f>
        <v>0</v>
      </c>
      <c r="T1098" s="208">
        <f>IF($H1098="步将",'[3]配置系数（将领）'!S1098,IF($H1098="骑将",'[4]配置系数（将领）'!S1098,IF($H1098="弓将",'[5]配置系数（将领）'!S1098,"")))</f>
        <v>0</v>
      </c>
      <c r="U1098" s="208" t="str">
        <f ca="1">IF($H1098="步将",'[3]配置系数（将领）'!T1098,IF($H1098="骑将",'[4]配置系数（将领）'!T1098,IF($H1098="弓将",'[5]配置系数（将领）'!T1098,"")))</f>
        <v/>
      </c>
      <c r="V1098" s="206">
        <f t="shared" ca="1" si="70"/>
        <v>1</v>
      </c>
      <c r="X1098" s="208" t="str">
        <f ca="1">IF($H1098="步将",'[3]配置系数（将领）'!W1098,IF($H1098="骑将",'[4]配置系数（将领）'!W1098,IF($H1098="弓将",'[5]配置系数（将领）'!W1098,"")))</f>
        <v/>
      </c>
      <c r="Y1098" s="208" t="str">
        <f ca="1">IF($H1098="步将",'[3]配置系数（将领）'!X1098,IF($H1098="骑将",'[4]配置系数（将领）'!X1098,IF($H1098="弓将",'[5]配置系数（将领）'!X1098,"")))</f>
        <v/>
      </c>
      <c r="Z1098" s="208">
        <f>IF($H1098="步将",'[3]配置系数（将领）'!Y1098,IF($H1098="骑将",'[4]配置系数（将领）'!Y1098,IF($H1098="弓将",'[5]配置系数（将领）'!Y1098,"")))</f>
        <v>0</v>
      </c>
      <c r="AA1098" s="208">
        <f>IF($H1098="步将",'[3]配置系数（将领）'!Z1098,IF($H1098="骑将",'[4]配置系数（将领）'!Z1098,IF($H1098="弓将",'[5]配置系数（将领）'!Z1098,"")))</f>
        <v>0</v>
      </c>
      <c r="AB1098" s="208" t="str">
        <f ca="1">IF($H1098="步将",'[3]配置系数（将领）'!AA1098,IF($H1098="骑将",'[4]配置系数（将领）'!AA1098,IF($H1098="弓将",'[5]配置系数（将领）'!AA1098,"")))</f>
        <v/>
      </c>
      <c r="AC1098" s="206">
        <f t="shared" ca="1" si="71"/>
        <v>1</v>
      </c>
    </row>
    <row r="1099" spans="3:29" x14ac:dyDescent="0.15">
      <c r="C1099" s="107">
        <v>1091</v>
      </c>
      <c r="D1099" s="69">
        <f>IFERROR(MATCH(C1099,索引!J:J,0),D1098)</f>
        <v>109</v>
      </c>
      <c r="E1099" s="69">
        <f t="shared" si="68"/>
        <v>12</v>
      </c>
      <c r="F1099" s="69">
        <f>INDEX(索引!$F:$F,D1099,1)</f>
        <v>12002</v>
      </c>
      <c r="G1099" s="69" t="str">
        <f>INDEX(索引!$E:$E,D1099,1)</f>
        <v>马超</v>
      </c>
      <c r="H1099" s="69" t="str">
        <f>INDEX(索引!$G:$G,D1099,1)</f>
        <v>骑将</v>
      </c>
      <c r="J1099" s="208" t="str">
        <f ca="1">IF($H1099="步将",'[3]配置系数（将领）'!I1099,IF($H1099="骑将",'[4]配置系数（将领）'!I1099,IF($H1099="弓将",'[5]配置系数（将领）'!I1099,"")))</f>
        <v/>
      </c>
      <c r="K1099" s="208" t="str">
        <f ca="1">IF($H1099="步将",'[3]配置系数（将领）'!J1099,IF($H1099="骑将",'[4]配置系数（将领）'!J1099,IF($H1099="弓将",'[5]配置系数（将领）'!J1099,"")))</f>
        <v/>
      </c>
      <c r="L1099" s="208">
        <f>IF($H1099="步将",'[3]配置系数（将领）'!K1099,IF($H1099="骑将",'[4]配置系数（将领）'!K1099,IF($H1099="弓将",'[5]配置系数（将领）'!K1099,"")))</f>
        <v>0</v>
      </c>
      <c r="M1099" s="208">
        <f>IF($H1099="步将",'[3]配置系数（将领）'!L1099,IF($H1099="骑将",'[4]配置系数（将领）'!L1099,IF($H1099="弓将",'[5]配置系数（将领）'!L1099,"")))</f>
        <v>0</v>
      </c>
      <c r="N1099" s="208" t="str">
        <f ca="1">IF($H1099="步将",'[3]配置系数（将领）'!M1099,IF($H1099="骑将",'[4]配置系数（将领）'!M1099,IF($H1099="弓将",'[5]配置系数（将领）'!M1099,"")))</f>
        <v/>
      </c>
      <c r="O1099" s="206">
        <f t="shared" ca="1" si="69"/>
        <v>1</v>
      </c>
      <c r="Q1099" s="208" t="str">
        <f ca="1">IF($H1099="步将",'[3]配置系数（将领）'!P1099,IF($H1099="骑将",'[4]配置系数（将领）'!P1099,IF($H1099="弓将",'[5]配置系数（将领）'!P1099,"")))</f>
        <v/>
      </c>
      <c r="R1099" s="208" t="str">
        <f ca="1">IF($H1099="步将",'[3]配置系数（将领）'!Q1099,IF($H1099="骑将",'[4]配置系数（将领）'!Q1099,IF($H1099="弓将",'[5]配置系数（将领）'!Q1099,"")))</f>
        <v/>
      </c>
      <c r="S1099" s="208">
        <f>IF($H1099="步将",'[3]配置系数（将领）'!R1099,IF($H1099="骑将",'[4]配置系数（将领）'!R1099,IF($H1099="弓将",'[5]配置系数（将领）'!R1099,"")))</f>
        <v>0</v>
      </c>
      <c r="T1099" s="208">
        <f>IF($H1099="步将",'[3]配置系数（将领）'!S1099,IF($H1099="骑将",'[4]配置系数（将领）'!S1099,IF($H1099="弓将",'[5]配置系数（将领）'!S1099,"")))</f>
        <v>0</v>
      </c>
      <c r="U1099" s="208" t="str">
        <f ca="1">IF($H1099="步将",'[3]配置系数（将领）'!T1099,IF($H1099="骑将",'[4]配置系数（将领）'!T1099,IF($H1099="弓将",'[5]配置系数（将领）'!T1099,"")))</f>
        <v/>
      </c>
      <c r="V1099" s="206">
        <f t="shared" ca="1" si="70"/>
        <v>1</v>
      </c>
      <c r="X1099" s="208" t="str">
        <f ca="1">IF($H1099="步将",'[3]配置系数（将领）'!W1099,IF($H1099="骑将",'[4]配置系数（将领）'!W1099,IF($H1099="弓将",'[5]配置系数（将领）'!W1099,"")))</f>
        <v/>
      </c>
      <c r="Y1099" s="208" t="str">
        <f ca="1">IF($H1099="步将",'[3]配置系数（将领）'!X1099,IF($H1099="骑将",'[4]配置系数（将领）'!X1099,IF($H1099="弓将",'[5]配置系数（将领）'!X1099,"")))</f>
        <v/>
      </c>
      <c r="Z1099" s="208">
        <f>IF($H1099="步将",'[3]配置系数（将领）'!Y1099,IF($H1099="骑将",'[4]配置系数（将领）'!Y1099,IF($H1099="弓将",'[5]配置系数（将领）'!Y1099,"")))</f>
        <v>0</v>
      </c>
      <c r="AA1099" s="208">
        <f>IF($H1099="步将",'[3]配置系数（将领）'!Z1099,IF($H1099="骑将",'[4]配置系数（将领）'!Z1099,IF($H1099="弓将",'[5]配置系数（将领）'!Z1099,"")))</f>
        <v>0</v>
      </c>
      <c r="AB1099" s="208" t="str">
        <f ca="1">IF($H1099="步将",'[3]配置系数（将领）'!AA1099,IF($H1099="骑将",'[4]配置系数（将领）'!AA1099,IF($H1099="弓将",'[5]配置系数（将领）'!AA1099,"")))</f>
        <v/>
      </c>
      <c r="AC1099" s="206">
        <f t="shared" ca="1" si="71"/>
        <v>1</v>
      </c>
    </row>
    <row r="1100" spans="3:29" x14ac:dyDescent="0.15">
      <c r="C1100" s="107">
        <v>1092</v>
      </c>
      <c r="D1100" s="69">
        <f>IFERROR(MATCH(C1100,索引!J:J,0),D1099)</f>
        <v>109</v>
      </c>
      <c r="E1100" s="69">
        <f t="shared" si="68"/>
        <v>13</v>
      </c>
      <c r="F1100" s="69">
        <f>INDEX(索引!$F:$F,D1100,1)</f>
        <v>12002</v>
      </c>
      <c r="G1100" s="69" t="str">
        <f>INDEX(索引!$E:$E,D1100,1)</f>
        <v>马超</v>
      </c>
      <c r="H1100" s="69" t="str">
        <f>INDEX(索引!$G:$G,D1100,1)</f>
        <v>骑将</v>
      </c>
      <c r="J1100" s="208" t="str">
        <f ca="1">IF($H1100="步将",'[3]配置系数（将领）'!I1100,IF($H1100="骑将",'[4]配置系数（将领）'!I1100,IF($H1100="弓将",'[5]配置系数（将领）'!I1100,"")))</f>
        <v/>
      </c>
      <c r="K1100" s="208" t="str">
        <f ca="1">IF($H1100="步将",'[3]配置系数（将领）'!J1100,IF($H1100="骑将",'[4]配置系数（将领）'!J1100,IF($H1100="弓将",'[5]配置系数（将领）'!J1100,"")))</f>
        <v/>
      </c>
      <c r="L1100" s="208">
        <f>IF($H1100="步将",'[3]配置系数（将领）'!K1100,IF($H1100="骑将",'[4]配置系数（将领）'!K1100,IF($H1100="弓将",'[5]配置系数（将领）'!K1100,"")))</f>
        <v>0</v>
      </c>
      <c r="M1100" s="208">
        <f>IF($H1100="步将",'[3]配置系数（将领）'!L1100,IF($H1100="骑将",'[4]配置系数（将领）'!L1100,IF($H1100="弓将",'[5]配置系数（将领）'!L1100,"")))</f>
        <v>0</v>
      </c>
      <c r="N1100" s="208" t="str">
        <f ca="1">IF($H1100="步将",'[3]配置系数（将领）'!M1100,IF($H1100="骑将",'[4]配置系数（将领）'!M1100,IF($H1100="弓将",'[5]配置系数（将领）'!M1100,"")))</f>
        <v/>
      </c>
      <c r="O1100" s="206">
        <f t="shared" ca="1" si="69"/>
        <v>1</v>
      </c>
      <c r="Q1100" s="208" t="str">
        <f ca="1">IF($H1100="步将",'[3]配置系数（将领）'!P1100,IF($H1100="骑将",'[4]配置系数（将领）'!P1100,IF($H1100="弓将",'[5]配置系数（将领）'!P1100,"")))</f>
        <v/>
      </c>
      <c r="R1100" s="208" t="str">
        <f ca="1">IF($H1100="步将",'[3]配置系数（将领）'!Q1100,IF($H1100="骑将",'[4]配置系数（将领）'!Q1100,IF($H1100="弓将",'[5]配置系数（将领）'!Q1100,"")))</f>
        <v/>
      </c>
      <c r="S1100" s="208">
        <f>IF($H1100="步将",'[3]配置系数（将领）'!R1100,IF($H1100="骑将",'[4]配置系数（将领）'!R1100,IF($H1100="弓将",'[5]配置系数（将领）'!R1100,"")))</f>
        <v>0</v>
      </c>
      <c r="T1100" s="208">
        <f>IF($H1100="步将",'[3]配置系数（将领）'!S1100,IF($H1100="骑将",'[4]配置系数（将领）'!S1100,IF($H1100="弓将",'[5]配置系数（将领）'!S1100,"")))</f>
        <v>0</v>
      </c>
      <c r="U1100" s="208" t="str">
        <f ca="1">IF($H1100="步将",'[3]配置系数（将领）'!T1100,IF($H1100="骑将",'[4]配置系数（将领）'!T1100,IF($H1100="弓将",'[5]配置系数（将领）'!T1100,"")))</f>
        <v/>
      </c>
      <c r="V1100" s="206">
        <f t="shared" ca="1" si="70"/>
        <v>1</v>
      </c>
      <c r="X1100" s="208" t="str">
        <f ca="1">IF($H1100="步将",'[3]配置系数（将领）'!W1100,IF($H1100="骑将",'[4]配置系数（将领）'!W1100,IF($H1100="弓将",'[5]配置系数（将领）'!W1100,"")))</f>
        <v/>
      </c>
      <c r="Y1100" s="208" t="str">
        <f ca="1">IF($H1100="步将",'[3]配置系数（将领）'!X1100,IF($H1100="骑将",'[4]配置系数（将领）'!X1100,IF($H1100="弓将",'[5]配置系数（将领）'!X1100,"")))</f>
        <v/>
      </c>
      <c r="Z1100" s="208">
        <f>IF($H1100="步将",'[3]配置系数（将领）'!Y1100,IF($H1100="骑将",'[4]配置系数（将领）'!Y1100,IF($H1100="弓将",'[5]配置系数（将领）'!Y1100,"")))</f>
        <v>0</v>
      </c>
      <c r="AA1100" s="208">
        <f>IF($H1100="步将",'[3]配置系数（将领）'!Z1100,IF($H1100="骑将",'[4]配置系数（将领）'!Z1100,IF($H1100="弓将",'[5]配置系数（将领）'!Z1100,"")))</f>
        <v>0</v>
      </c>
      <c r="AB1100" s="208" t="str">
        <f ca="1">IF($H1100="步将",'[3]配置系数（将领）'!AA1100,IF($H1100="骑将",'[4]配置系数（将领）'!AA1100,IF($H1100="弓将",'[5]配置系数（将领）'!AA1100,"")))</f>
        <v/>
      </c>
      <c r="AC1100" s="206">
        <f t="shared" ca="1" si="71"/>
        <v>1</v>
      </c>
    </row>
    <row r="1101" spans="3:29" x14ac:dyDescent="0.15">
      <c r="C1101" s="107">
        <v>1093</v>
      </c>
      <c r="D1101" s="69">
        <f>IFERROR(MATCH(C1101,索引!J:J,0),D1100)</f>
        <v>109</v>
      </c>
      <c r="E1101" s="69">
        <f t="shared" si="68"/>
        <v>14</v>
      </c>
      <c r="F1101" s="69">
        <f>INDEX(索引!$F:$F,D1101,1)</f>
        <v>12002</v>
      </c>
      <c r="G1101" s="69" t="str">
        <f>INDEX(索引!$E:$E,D1101,1)</f>
        <v>马超</v>
      </c>
      <c r="H1101" s="69" t="str">
        <f>INDEX(索引!$G:$G,D1101,1)</f>
        <v>骑将</v>
      </c>
      <c r="J1101" s="208" t="str">
        <f ca="1">IF($H1101="步将",'[3]配置系数（将领）'!I1101,IF($H1101="骑将",'[4]配置系数（将领）'!I1101,IF($H1101="弓将",'[5]配置系数（将领）'!I1101,"")))</f>
        <v/>
      </c>
      <c r="K1101" s="208" t="str">
        <f ca="1">IF($H1101="步将",'[3]配置系数（将领）'!J1101,IF($H1101="骑将",'[4]配置系数（将领）'!J1101,IF($H1101="弓将",'[5]配置系数（将领）'!J1101,"")))</f>
        <v/>
      </c>
      <c r="L1101" s="208">
        <f>IF($H1101="步将",'[3]配置系数（将领）'!K1101,IF($H1101="骑将",'[4]配置系数（将领）'!K1101,IF($H1101="弓将",'[5]配置系数（将领）'!K1101,"")))</f>
        <v>0</v>
      </c>
      <c r="M1101" s="208">
        <f>IF($H1101="步将",'[3]配置系数（将领）'!L1101,IF($H1101="骑将",'[4]配置系数（将领）'!L1101,IF($H1101="弓将",'[5]配置系数（将领）'!L1101,"")))</f>
        <v>0</v>
      </c>
      <c r="N1101" s="208" t="str">
        <f ca="1">IF($H1101="步将",'[3]配置系数（将领）'!M1101,IF($H1101="骑将",'[4]配置系数（将领）'!M1101,IF($H1101="弓将",'[5]配置系数（将领）'!M1101,"")))</f>
        <v/>
      </c>
      <c r="O1101" s="206">
        <f t="shared" ca="1" si="69"/>
        <v>1</v>
      </c>
      <c r="Q1101" s="208" t="str">
        <f ca="1">IF($H1101="步将",'[3]配置系数（将领）'!P1101,IF($H1101="骑将",'[4]配置系数（将领）'!P1101,IF($H1101="弓将",'[5]配置系数（将领）'!P1101,"")))</f>
        <v/>
      </c>
      <c r="R1101" s="208" t="str">
        <f ca="1">IF($H1101="步将",'[3]配置系数（将领）'!Q1101,IF($H1101="骑将",'[4]配置系数（将领）'!Q1101,IF($H1101="弓将",'[5]配置系数（将领）'!Q1101,"")))</f>
        <v/>
      </c>
      <c r="S1101" s="208">
        <f>IF($H1101="步将",'[3]配置系数（将领）'!R1101,IF($H1101="骑将",'[4]配置系数（将领）'!R1101,IF($H1101="弓将",'[5]配置系数（将领）'!R1101,"")))</f>
        <v>0</v>
      </c>
      <c r="T1101" s="208">
        <f>IF($H1101="步将",'[3]配置系数（将领）'!S1101,IF($H1101="骑将",'[4]配置系数（将领）'!S1101,IF($H1101="弓将",'[5]配置系数（将领）'!S1101,"")))</f>
        <v>0</v>
      </c>
      <c r="U1101" s="208" t="str">
        <f ca="1">IF($H1101="步将",'[3]配置系数（将领）'!T1101,IF($H1101="骑将",'[4]配置系数（将领）'!T1101,IF($H1101="弓将",'[5]配置系数（将领）'!T1101,"")))</f>
        <v/>
      </c>
      <c r="V1101" s="206">
        <f t="shared" ca="1" si="70"/>
        <v>1</v>
      </c>
      <c r="X1101" s="208" t="str">
        <f ca="1">IF($H1101="步将",'[3]配置系数（将领）'!W1101,IF($H1101="骑将",'[4]配置系数（将领）'!W1101,IF($H1101="弓将",'[5]配置系数（将领）'!W1101,"")))</f>
        <v/>
      </c>
      <c r="Y1101" s="208" t="str">
        <f ca="1">IF($H1101="步将",'[3]配置系数（将领）'!X1101,IF($H1101="骑将",'[4]配置系数（将领）'!X1101,IF($H1101="弓将",'[5]配置系数（将领）'!X1101,"")))</f>
        <v/>
      </c>
      <c r="Z1101" s="208">
        <f>IF($H1101="步将",'[3]配置系数（将领）'!Y1101,IF($H1101="骑将",'[4]配置系数（将领）'!Y1101,IF($H1101="弓将",'[5]配置系数（将领）'!Y1101,"")))</f>
        <v>0</v>
      </c>
      <c r="AA1101" s="208">
        <f>IF($H1101="步将",'[3]配置系数（将领）'!Z1101,IF($H1101="骑将",'[4]配置系数（将领）'!Z1101,IF($H1101="弓将",'[5]配置系数（将领）'!Z1101,"")))</f>
        <v>0</v>
      </c>
      <c r="AB1101" s="208" t="str">
        <f ca="1">IF($H1101="步将",'[3]配置系数（将领）'!AA1101,IF($H1101="骑将",'[4]配置系数（将领）'!AA1101,IF($H1101="弓将",'[5]配置系数（将领）'!AA1101,"")))</f>
        <v/>
      </c>
      <c r="AC1101" s="206">
        <f t="shared" ca="1" si="71"/>
        <v>1</v>
      </c>
    </row>
    <row r="1102" spans="3:29" x14ac:dyDescent="0.15">
      <c r="C1102" s="107">
        <v>1094</v>
      </c>
      <c r="D1102" s="69">
        <f>IFERROR(MATCH(C1102,索引!J:J,0),D1101)</f>
        <v>109</v>
      </c>
      <c r="E1102" s="69">
        <f t="shared" si="68"/>
        <v>15</v>
      </c>
      <c r="F1102" s="69">
        <f>INDEX(索引!$F:$F,D1102,1)</f>
        <v>12002</v>
      </c>
      <c r="G1102" s="69" t="str">
        <f>INDEX(索引!$E:$E,D1102,1)</f>
        <v>马超</v>
      </c>
      <c r="H1102" s="69" t="str">
        <f>INDEX(索引!$G:$G,D1102,1)</f>
        <v>骑将</v>
      </c>
      <c r="J1102" s="208" t="str">
        <f ca="1">IF($H1102="步将",'[3]配置系数（将领）'!I1102,IF($H1102="骑将",'[4]配置系数（将领）'!I1102,IF($H1102="弓将",'[5]配置系数（将领）'!I1102,"")))</f>
        <v/>
      </c>
      <c r="K1102" s="208" t="str">
        <f ca="1">IF($H1102="步将",'[3]配置系数（将领）'!J1102,IF($H1102="骑将",'[4]配置系数（将领）'!J1102,IF($H1102="弓将",'[5]配置系数（将领）'!J1102,"")))</f>
        <v/>
      </c>
      <c r="L1102" s="208">
        <f>IF($H1102="步将",'[3]配置系数（将领）'!K1102,IF($H1102="骑将",'[4]配置系数（将领）'!K1102,IF($H1102="弓将",'[5]配置系数（将领）'!K1102,"")))</f>
        <v>0</v>
      </c>
      <c r="M1102" s="208">
        <f>IF($H1102="步将",'[3]配置系数（将领）'!L1102,IF($H1102="骑将",'[4]配置系数（将领）'!L1102,IF($H1102="弓将",'[5]配置系数（将领）'!L1102,"")))</f>
        <v>0</v>
      </c>
      <c r="N1102" s="208" t="str">
        <f ca="1">IF($H1102="步将",'[3]配置系数（将领）'!M1102,IF($H1102="骑将",'[4]配置系数（将领）'!M1102,IF($H1102="弓将",'[5]配置系数（将领）'!M1102,"")))</f>
        <v/>
      </c>
      <c r="O1102" s="206">
        <f t="shared" ca="1" si="69"/>
        <v>1</v>
      </c>
      <c r="Q1102" s="208" t="str">
        <f ca="1">IF($H1102="步将",'[3]配置系数（将领）'!P1102,IF($H1102="骑将",'[4]配置系数（将领）'!P1102,IF($H1102="弓将",'[5]配置系数（将领）'!P1102,"")))</f>
        <v/>
      </c>
      <c r="R1102" s="208" t="str">
        <f ca="1">IF($H1102="步将",'[3]配置系数（将领）'!Q1102,IF($H1102="骑将",'[4]配置系数（将领）'!Q1102,IF($H1102="弓将",'[5]配置系数（将领）'!Q1102,"")))</f>
        <v/>
      </c>
      <c r="S1102" s="208">
        <f>IF($H1102="步将",'[3]配置系数（将领）'!R1102,IF($H1102="骑将",'[4]配置系数（将领）'!R1102,IF($H1102="弓将",'[5]配置系数（将领）'!R1102,"")))</f>
        <v>0</v>
      </c>
      <c r="T1102" s="208">
        <f>IF($H1102="步将",'[3]配置系数（将领）'!S1102,IF($H1102="骑将",'[4]配置系数（将领）'!S1102,IF($H1102="弓将",'[5]配置系数（将领）'!S1102,"")))</f>
        <v>0</v>
      </c>
      <c r="U1102" s="208" t="str">
        <f ca="1">IF($H1102="步将",'[3]配置系数（将领）'!T1102,IF($H1102="骑将",'[4]配置系数（将领）'!T1102,IF($H1102="弓将",'[5]配置系数（将领）'!T1102,"")))</f>
        <v/>
      </c>
      <c r="V1102" s="206">
        <f t="shared" ca="1" si="70"/>
        <v>1</v>
      </c>
      <c r="X1102" s="208" t="str">
        <f ca="1">IF($H1102="步将",'[3]配置系数（将领）'!W1102,IF($H1102="骑将",'[4]配置系数（将领）'!W1102,IF($H1102="弓将",'[5]配置系数（将领）'!W1102,"")))</f>
        <v/>
      </c>
      <c r="Y1102" s="208" t="str">
        <f ca="1">IF($H1102="步将",'[3]配置系数（将领）'!X1102,IF($H1102="骑将",'[4]配置系数（将领）'!X1102,IF($H1102="弓将",'[5]配置系数（将领）'!X1102,"")))</f>
        <v/>
      </c>
      <c r="Z1102" s="208">
        <f>IF($H1102="步将",'[3]配置系数（将领）'!Y1102,IF($H1102="骑将",'[4]配置系数（将领）'!Y1102,IF($H1102="弓将",'[5]配置系数（将领）'!Y1102,"")))</f>
        <v>0</v>
      </c>
      <c r="AA1102" s="208">
        <f>IF($H1102="步将",'[3]配置系数（将领）'!Z1102,IF($H1102="骑将",'[4]配置系数（将领）'!Z1102,IF($H1102="弓将",'[5]配置系数（将领）'!Z1102,"")))</f>
        <v>0</v>
      </c>
      <c r="AB1102" s="208" t="str">
        <f ca="1">IF($H1102="步将",'[3]配置系数（将领）'!AA1102,IF($H1102="骑将",'[4]配置系数（将领）'!AA1102,IF($H1102="弓将",'[5]配置系数（将领）'!AA1102,"")))</f>
        <v/>
      </c>
      <c r="AC1102" s="206">
        <f t="shared" ca="1" si="71"/>
        <v>1</v>
      </c>
    </row>
    <row r="1103" spans="3:29" x14ac:dyDescent="0.15">
      <c r="C1103" s="107">
        <v>1095</v>
      </c>
      <c r="D1103" s="69">
        <f>IFERROR(MATCH(C1103,索引!J:J,0),D1102)</f>
        <v>110</v>
      </c>
      <c r="E1103" s="69">
        <f t="shared" si="68"/>
        <v>1</v>
      </c>
      <c r="F1103" s="69">
        <f>INDEX(索引!$F:$F,D1103,1)</f>
        <v>12003</v>
      </c>
      <c r="G1103" s="69" t="str">
        <f>INDEX(索引!$E:$E,D1103,1)</f>
        <v>皇甫嵩</v>
      </c>
      <c r="H1103" s="69" t="str">
        <f>INDEX(索引!$G:$G,D1103,1)</f>
        <v>步将</v>
      </c>
      <c r="J1103" s="208" t="str">
        <f ca="1">IF($H1103="步将",'[3]配置系数（将领）'!I1103,IF($H1103="骑将",'[4]配置系数（将领）'!I1103,IF($H1103="弓将",'[5]配置系数（将领）'!I1103,"")))</f>
        <v>1200300000101</v>
      </c>
      <c r="K1103" s="208" t="str">
        <f ca="1">IF($H1103="步将",'[3]配置系数（将领）'!J1103,IF($H1103="骑将",'[4]配置系数（将领）'!J1103,IF($H1103="弓将",'[5]配置系数（将领）'!J1103,"")))</f>
        <v>普通攻击:对单体敌人造成{0}%的武力伤害</v>
      </c>
      <c r="L1103" s="208">
        <f>IF($H1103="步将",'[3]配置系数（将领）'!K1103,IF($H1103="骑将",'[4]配置系数（将领）'!K1103,IF($H1103="弓将",'[5]配置系数（将领）'!K1103,"")))</f>
        <v>0</v>
      </c>
      <c r="M1103" s="208">
        <f>IF($H1103="步将",'[3]配置系数（将领）'!L1103,IF($H1103="骑将",'[4]配置系数（将领）'!L1103,IF($H1103="弓将",'[5]配置系数（将领）'!L1103,"")))</f>
        <v>0</v>
      </c>
      <c r="N1103" s="208" t="str">
        <f ca="1">IF($H1103="步将",'[3]配置系数（将领）'!M1103,IF($H1103="骑将",'[4]配置系数（将领）'!M1103,IF($H1103="弓将",'[5]配置系数（将领）'!M1103,"")))</f>
        <v>0.25+0.25+0.25+0.25+0.25+0.25+0.25+0.25+0.25+0.25+0.25+0.25+0.25+0.25+0.25+0.25+0.25</v>
      </c>
      <c r="O1103" s="206">
        <f t="shared" ca="1" si="69"/>
        <v>100</v>
      </c>
      <c r="Q1103" s="208" t="str">
        <f ca="1">IF($H1103="步将",'[3]配置系数（将领）'!P1103,IF($H1103="骑将",'[4]配置系数（将领）'!P1103,IF($H1103="弓将",'[5]配置系数（将领）'!P1103,"")))</f>
        <v/>
      </c>
      <c r="R1103" s="208" t="str">
        <f ca="1">IF($H1103="步将",'[3]配置系数（将领）'!Q1103,IF($H1103="骑将",'[4]配置系数（将领）'!Q1103,IF($H1103="弓将",'[5]配置系数（将领）'!Q1103,"")))</f>
        <v/>
      </c>
      <c r="S1103" s="208">
        <f>IF($H1103="步将",'[3]配置系数（将领）'!R1103,IF($H1103="骑将",'[4]配置系数（将领）'!R1103,IF($H1103="弓将",'[5]配置系数（将领）'!R1103,"")))</f>
        <v>0</v>
      </c>
      <c r="T1103" s="208">
        <f>IF($H1103="步将",'[3]配置系数（将领）'!S1103,IF($H1103="骑将",'[4]配置系数（将领）'!S1103,IF($H1103="弓将",'[5]配置系数（将领）'!S1103,"")))</f>
        <v>0</v>
      </c>
      <c r="U1103" s="208" t="str">
        <f ca="1">IF($H1103="步将",'[3]配置系数（将领）'!T1103,IF($H1103="骑将",'[4]配置系数（将领）'!T1103,IF($H1103="弓将",'[5]配置系数（将领）'!T1103,"")))</f>
        <v/>
      </c>
      <c r="V1103" s="206">
        <f t="shared" ca="1" si="70"/>
        <v>1</v>
      </c>
      <c r="X1103" s="208" t="str">
        <f ca="1">IF($H1103="步将",'[3]配置系数（将领）'!W1103,IF($H1103="骑将",'[4]配置系数（将领）'!W1103,IF($H1103="弓将",'[5]配置系数（将领）'!W1103,"")))</f>
        <v/>
      </c>
      <c r="Y1103" s="208" t="str">
        <f ca="1">IF($H1103="步将",'[3]配置系数（将领）'!X1103,IF($H1103="骑将",'[4]配置系数（将领）'!X1103,IF($H1103="弓将",'[5]配置系数（将领）'!X1103,"")))</f>
        <v/>
      </c>
      <c r="Z1103" s="208">
        <f>IF($H1103="步将",'[3]配置系数（将领）'!Y1103,IF($H1103="骑将",'[4]配置系数（将领）'!Y1103,IF($H1103="弓将",'[5]配置系数（将领）'!Y1103,"")))</f>
        <v>0</v>
      </c>
      <c r="AA1103" s="208">
        <f>IF($H1103="步将",'[3]配置系数（将领）'!Z1103,IF($H1103="骑将",'[4]配置系数（将领）'!Z1103,IF($H1103="弓将",'[5]配置系数（将领）'!Z1103,"")))</f>
        <v>0</v>
      </c>
      <c r="AB1103" s="208" t="str">
        <f ca="1">IF($H1103="步将",'[3]配置系数（将领）'!AA1103,IF($H1103="骑将",'[4]配置系数（将领）'!AA1103,IF($H1103="弓将",'[5]配置系数（将领）'!AA1103,"")))</f>
        <v/>
      </c>
      <c r="AC1103" s="206">
        <f t="shared" ca="1" si="71"/>
        <v>1</v>
      </c>
    </row>
    <row r="1104" spans="3:29" x14ac:dyDescent="0.15">
      <c r="C1104" s="107">
        <v>1096</v>
      </c>
      <c r="D1104" s="69">
        <f>IFERROR(MATCH(C1104,索引!J:J,0),D1103)</f>
        <v>110</v>
      </c>
      <c r="E1104" s="69">
        <f t="shared" si="68"/>
        <v>2</v>
      </c>
      <c r="F1104" s="69">
        <f>INDEX(索引!$F:$F,D1104,1)</f>
        <v>12003</v>
      </c>
      <c r="G1104" s="69" t="str">
        <f>INDEX(索引!$E:$E,D1104,1)</f>
        <v>皇甫嵩</v>
      </c>
      <c r="H1104" s="69" t="str">
        <f>INDEX(索引!$G:$G,D1104,1)</f>
        <v>步将</v>
      </c>
      <c r="J1104" s="208" t="str">
        <f ca="1">IF($H1104="步将",'[3]配置系数（将领）'!I1104,IF($H1104="骑将",'[4]配置系数（将领）'!I1104,IF($H1104="弓将",'[5]配置系数（将领）'!I1104,"")))</f>
        <v>1200300000201</v>
      </c>
      <c r="K1104" s="208" t="str">
        <f ca="1">IF($H1104="步将",'[3]配置系数（将领）'!J1104,IF($H1104="骑将",'[4]配置系数（将领）'!J1104,IF($H1104="弓将",'[5]配置系数（将领）'!J1104,"")))</f>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
      <c r="L1104" s="208">
        <f>IF($H1104="步将",'[3]配置系数（将领）'!K1104,IF($H1104="骑将",'[4]配置系数（将领）'!K1104,IF($H1104="弓将",'[5]配置系数（将领）'!K1104,"")))</f>
        <v>0</v>
      </c>
      <c r="M1104" s="208">
        <f>IF($H1104="步将",'[3]配置系数（将领）'!L1104,IF($H1104="骑将",'[4]配置系数（将领）'!L1104,IF($H1104="弓将",'[5]配置系数（将领）'!L1104,"")))</f>
        <v>0</v>
      </c>
      <c r="N1104" s="208" t="str">
        <f ca="1">IF($H1104="步将",'[3]配置系数（将领）'!M1104,IF($H1104="骑将",'[4]配置系数（将领）'!M1104,IF($H1104="弓将",'[5]配置系数（将领）'!M1104,"")))</f>
        <v>18+21+24+27+30+33+36+39+42+45+48+51+54+57+60+63+66</v>
      </c>
      <c r="O1104" s="206">
        <f t="shared" ca="1" si="69"/>
        <v>1</v>
      </c>
      <c r="Q1104" s="208" t="str">
        <f ca="1">IF($H1104="步将",'[3]配置系数（将领）'!P1104,IF($H1104="骑将",'[4]配置系数（将领）'!P1104,IF($H1104="弓将",'[5]配置系数（将领）'!P1104,"")))</f>
        <v>1200300000202</v>
      </c>
      <c r="R1104" s="208" t="str">
        <f ca="1">IF($H1104="步将",'[3]配置系数（将领）'!Q1104,IF($H1104="骑将",'[4]配置系数（将领）'!Q1104,IF($H1104="弓将",'[5]配置系数（将领）'!Q1104,"")))</f>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
      <c r="S1104" s="208">
        <f>IF($H1104="步将",'[3]配置系数（将领）'!R1104,IF($H1104="骑将",'[4]配置系数（将领）'!R1104,IF($H1104="弓将",'[5]配置系数（将领）'!R1104,"")))</f>
        <v>0</v>
      </c>
      <c r="T1104" s="208">
        <f>IF($H1104="步将",'[3]配置系数（将领）'!S1104,IF($H1104="骑将",'[4]配置系数（将领）'!S1104,IF($H1104="弓将",'[5]配置系数（将领）'!S1104,"")))</f>
        <v>0</v>
      </c>
      <c r="U1104" s="208" t="str">
        <f ca="1">IF($H1104="步将",'[3]配置系数（将领）'!T1104,IF($H1104="骑将",'[4]配置系数（将领）'!T1104,IF($H1104="弓将",'[5]配置系数（将领）'!T1104,"")))</f>
        <v>4+4.5+5+5.5+6+6.5+7+7.5+8+8.5+9+9.5+10+10.5+11+11.5+12</v>
      </c>
      <c r="V1104" s="206">
        <f t="shared" ca="1" si="70"/>
        <v>1</v>
      </c>
      <c r="X1104" s="208" t="str">
        <f ca="1">IF($H1104="步将",'[3]配置系数（将领）'!W1104,IF($H1104="骑将",'[4]配置系数（将领）'!W1104,IF($H1104="弓将",'[5]配置系数（将领）'!W1104,"")))</f>
        <v/>
      </c>
      <c r="Y1104" s="208" t="str">
        <f ca="1">IF($H1104="步将",'[3]配置系数（将领）'!X1104,IF($H1104="骑将",'[4]配置系数（将领）'!X1104,IF($H1104="弓将",'[5]配置系数（将领）'!X1104,"")))</f>
        <v/>
      </c>
      <c r="Z1104" s="208">
        <f>IF($H1104="步将",'[3]配置系数（将领）'!Y1104,IF($H1104="骑将",'[4]配置系数（将领）'!Y1104,IF($H1104="弓将",'[5]配置系数（将领）'!Y1104,"")))</f>
        <v>0</v>
      </c>
      <c r="AA1104" s="208">
        <f>IF($H1104="步将",'[3]配置系数（将领）'!Z1104,IF($H1104="骑将",'[4]配置系数（将领）'!Z1104,IF($H1104="弓将",'[5]配置系数（将领）'!Z1104,"")))</f>
        <v>0</v>
      </c>
      <c r="AB1104" s="208" t="str">
        <f ca="1">IF($H1104="步将",'[3]配置系数（将领）'!AA1104,IF($H1104="骑将",'[4]配置系数（将领）'!AA1104,IF($H1104="弓将",'[5]配置系数（将领）'!AA1104,"")))</f>
        <v/>
      </c>
      <c r="AC1104" s="206">
        <f t="shared" ca="1" si="71"/>
        <v>1</v>
      </c>
    </row>
    <row r="1105" spans="3:29" x14ac:dyDescent="0.15">
      <c r="C1105" s="107">
        <v>1097</v>
      </c>
      <c r="D1105" s="69">
        <f>IFERROR(MATCH(C1105,索引!J:J,0),D1104)</f>
        <v>110</v>
      </c>
      <c r="E1105" s="69">
        <f t="shared" si="68"/>
        <v>3</v>
      </c>
      <c r="F1105" s="69">
        <f>INDEX(索引!$F:$F,D1105,1)</f>
        <v>12003</v>
      </c>
      <c r="G1105" s="69" t="str">
        <f>INDEX(索引!$E:$E,D1105,1)</f>
        <v>皇甫嵩</v>
      </c>
      <c r="H1105" s="69" t="str">
        <f>INDEX(索引!$G:$G,D1105,1)</f>
        <v>步将</v>
      </c>
      <c r="J1105" s="208" t="str">
        <f ca="1">IF($H1105="步将",'[3]配置系数（将领）'!I1105,IF($H1105="骑将",'[4]配置系数（将领）'!I1105,IF($H1105="弓将",'[5]配置系数（将领）'!I1105,"")))</f>
        <v>1200300000203</v>
      </c>
      <c r="K1105" s="208" t="str">
        <f ca="1">IF($H1105="步将",'[3]配置系数（将领）'!J1105,IF($H1105="骑将",'[4]配置系数（将领）'!J1105,IF($H1105="弓将",'[5]配置系数（将领）'!J1105,"")))</f>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
      <c r="L1105" s="208">
        <f>IF($H1105="步将",'[3]配置系数（将领）'!K1105,IF($H1105="骑将",'[4]配置系数（将领）'!K1105,IF($H1105="弓将",'[5]配置系数（将领）'!K1105,"")))</f>
        <v>0</v>
      </c>
      <c r="M1105" s="208">
        <f>IF($H1105="步将",'[3]配置系数（将领）'!L1105,IF($H1105="骑将",'[4]配置系数（将领）'!L1105,IF($H1105="弓将",'[5]配置系数（将领）'!L1105,"")))</f>
        <v>0</v>
      </c>
      <c r="N1105" s="208" t="str">
        <f ca="1">IF($H1105="步将",'[3]配置系数（将领）'!M1105,IF($H1105="骑将",'[4]配置系数（将领）'!M1105,IF($H1105="弓将",'[5]配置系数（将领）'!M1105,"")))</f>
        <v>0++++++++++++++++</v>
      </c>
      <c r="O1105" s="206">
        <f t="shared" ca="1" si="69"/>
        <v>1</v>
      </c>
      <c r="Q1105" s="208" t="str">
        <f ca="1">IF($H1105="步将",'[3]配置系数（将领）'!P1105,IF($H1105="骑将",'[4]配置系数（将领）'!P1105,IF($H1105="弓将",'[5]配置系数（将领）'!P1105,"")))</f>
        <v/>
      </c>
      <c r="R1105" s="208" t="str">
        <f ca="1">IF($H1105="步将",'[3]配置系数（将领）'!Q1105,IF($H1105="骑将",'[4]配置系数（将领）'!Q1105,IF($H1105="弓将",'[5]配置系数（将领）'!Q1105,"")))</f>
        <v/>
      </c>
      <c r="S1105" s="208">
        <f>IF($H1105="步将",'[3]配置系数（将领）'!R1105,IF($H1105="骑将",'[4]配置系数（将领）'!R1105,IF($H1105="弓将",'[5]配置系数（将领）'!R1105,"")))</f>
        <v>0</v>
      </c>
      <c r="T1105" s="208">
        <f>IF($H1105="步将",'[3]配置系数（将领）'!S1105,IF($H1105="骑将",'[4]配置系数（将领）'!S1105,IF($H1105="弓将",'[5]配置系数（将领）'!S1105,"")))</f>
        <v>0</v>
      </c>
      <c r="U1105" s="208" t="str">
        <f ca="1">IF($H1105="步将",'[3]配置系数（将领）'!T1105,IF($H1105="骑将",'[4]配置系数（将领）'!T1105,IF($H1105="弓将",'[5]配置系数（将领）'!T1105,"")))</f>
        <v/>
      </c>
      <c r="V1105" s="206">
        <f t="shared" ca="1" si="70"/>
        <v>1</v>
      </c>
      <c r="X1105" s="208" t="str">
        <f ca="1">IF($H1105="步将",'[3]配置系数（将领）'!W1105,IF($H1105="骑将",'[4]配置系数（将领）'!W1105,IF($H1105="弓将",'[5]配置系数（将领）'!W1105,"")))</f>
        <v/>
      </c>
      <c r="Y1105" s="208" t="str">
        <f ca="1">IF($H1105="步将",'[3]配置系数（将领）'!X1105,IF($H1105="骑将",'[4]配置系数（将领）'!X1105,IF($H1105="弓将",'[5]配置系数（将领）'!X1105,"")))</f>
        <v/>
      </c>
      <c r="Z1105" s="208">
        <f>IF($H1105="步将",'[3]配置系数（将领）'!Y1105,IF($H1105="骑将",'[4]配置系数（将领）'!Y1105,IF($H1105="弓将",'[5]配置系数（将领）'!Y1105,"")))</f>
        <v>0</v>
      </c>
      <c r="AA1105" s="208">
        <f>IF($H1105="步将",'[3]配置系数（将领）'!Z1105,IF($H1105="骑将",'[4]配置系数（将领）'!Z1105,IF($H1105="弓将",'[5]配置系数（将领）'!Z1105,"")))</f>
        <v>0</v>
      </c>
      <c r="AB1105" s="208" t="str">
        <f ca="1">IF($H1105="步将",'[3]配置系数（将领）'!AA1105,IF($H1105="骑将",'[4]配置系数（将领）'!AA1105,IF($H1105="弓将",'[5]配置系数（将领）'!AA1105,"")))</f>
        <v/>
      </c>
      <c r="AC1105" s="206">
        <f t="shared" ca="1" si="71"/>
        <v>1</v>
      </c>
    </row>
    <row r="1106" spans="3:29" x14ac:dyDescent="0.15">
      <c r="C1106" s="107">
        <v>1098</v>
      </c>
      <c r="D1106" s="69">
        <f>IFERROR(MATCH(C1106,索引!J:J,0),D1105)</f>
        <v>110</v>
      </c>
      <c r="E1106" s="69">
        <f t="shared" si="68"/>
        <v>4</v>
      </c>
      <c r="F1106" s="69">
        <f>INDEX(索引!$F:$F,D1106,1)</f>
        <v>12003</v>
      </c>
      <c r="G1106" s="69" t="str">
        <f>INDEX(索引!$E:$E,D1106,1)</f>
        <v>皇甫嵩</v>
      </c>
      <c r="H1106" s="69" t="str">
        <f>INDEX(索引!$G:$G,D1106,1)</f>
        <v>步将</v>
      </c>
      <c r="J1106" s="208" t="str">
        <f ca="1">IF($H1106="步将",'[3]配置系数（将领）'!I1106,IF($H1106="骑将",'[4]配置系数（将领）'!I1106,IF($H1106="弓将",'[5]配置系数（将领）'!I1106,"")))</f>
        <v>1200300000301</v>
      </c>
      <c r="K1106" s="208" t="str">
        <f ca="1">IF($H1106="步将",'[3]配置系数（将领）'!J1106,IF($H1106="骑将",'[4]配置系数（将领）'!J1106,IF($H1106="弓将",'[5]配置系数（将领）'!J1106,"")))</f>
        <v>被动技能1:张郃存活时，所率士兵获得攻伐效果，攻击无视敌人{0}%的护甲。当张郃生命低于30%时，所率士兵立即组成阵列转移至张郃身边，击退周围的敌人，并使张郃及其士兵获得攻击{1}%的护盾。（每场战斗仅生效1次）</v>
      </c>
      <c r="L1106" s="208">
        <f>IF($H1106="步将",'[3]配置系数（将领）'!K1106,IF($H1106="骑将",'[4]配置系数（将领）'!K1106,IF($H1106="弓将",'[5]配置系数（将领）'!K1106,"")))</f>
        <v>0</v>
      </c>
      <c r="M1106" s="208">
        <f>IF($H1106="步将",'[3]配置系数（将领）'!L1106,IF($H1106="骑将",'[4]配置系数（将领）'!L1106,IF($H1106="弓将",'[5]配置系数（将领）'!L1106,"")))</f>
        <v>0</v>
      </c>
      <c r="N1106" s="208" t="str">
        <f ca="1">IF($H1106="步将",'[3]配置系数（将领）'!M1106,IF($H1106="骑将",'[4]配置系数（将领）'!M1106,IF($H1106="弓将",'[5]配置系数（将领）'!M1106,"")))</f>
        <v>0.13+0.145+0.16+0.175+0.19+0.205+0.22+0.235+0.25+0.265+0.28+0.295+0.31+0.325+0.34+0.355+0.37</v>
      </c>
      <c r="O1106" s="206">
        <f t="shared" ca="1" si="69"/>
        <v>100</v>
      </c>
      <c r="Q1106" s="208" t="str">
        <f ca="1">IF($H1106="步将",'[3]配置系数（将领）'!P1106,IF($H1106="骑将",'[4]配置系数（将领）'!P1106,IF($H1106="弓将",'[5]配置系数（将领）'!P1106,"")))</f>
        <v/>
      </c>
      <c r="R1106" s="208" t="str">
        <f ca="1">IF($H1106="步将",'[3]配置系数（将领）'!Q1106,IF($H1106="骑将",'[4]配置系数（将领）'!Q1106,IF($H1106="弓将",'[5]配置系数（将领）'!Q1106,"")))</f>
        <v/>
      </c>
      <c r="S1106" s="208">
        <f>IF($H1106="步将",'[3]配置系数（将领）'!R1106,IF($H1106="骑将",'[4]配置系数（将领）'!R1106,IF($H1106="弓将",'[5]配置系数（将领）'!R1106,"")))</f>
        <v>0</v>
      </c>
      <c r="T1106" s="208">
        <f>IF($H1106="步将",'[3]配置系数（将领）'!S1106,IF($H1106="骑将",'[4]配置系数（将领）'!S1106,IF($H1106="弓将",'[5]配置系数（将领）'!S1106,"")))</f>
        <v>0</v>
      </c>
      <c r="U1106" s="208" t="str">
        <f ca="1">IF($H1106="步将",'[3]配置系数（将领）'!T1106,IF($H1106="骑将",'[4]配置系数（将领）'!T1106,IF($H1106="弓将",'[5]配置系数（将领）'!T1106,"")))</f>
        <v/>
      </c>
      <c r="V1106" s="206">
        <f t="shared" ca="1" si="70"/>
        <v>1</v>
      </c>
      <c r="X1106" s="208" t="str">
        <f ca="1">IF($H1106="步将",'[3]配置系数（将领）'!W1106,IF($H1106="骑将",'[4]配置系数（将领）'!W1106,IF($H1106="弓将",'[5]配置系数（将领）'!W1106,"")))</f>
        <v/>
      </c>
      <c r="Y1106" s="208" t="str">
        <f ca="1">IF($H1106="步将",'[3]配置系数（将领）'!X1106,IF($H1106="骑将",'[4]配置系数（将领）'!X1106,IF($H1106="弓将",'[5]配置系数（将领）'!X1106,"")))</f>
        <v/>
      </c>
      <c r="Z1106" s="208">
        <f>IF($H1106="步将",'[3]配置系数（将领）'!Y1106,IF($H1106="骑将",'[4]配置系数（将领）'!Y1106,IF($H1106="弓将",'[5]配置系数（将领）'!Y1106,"")))</f>
        <v>0</v>
      </c>
      <c r="AA1106" s="208">
        <f>IF($H1106="步将",'[3]配置系数（将领）'!Z1106,IF($H1106="骑将",'[4]配置系数（将领）'!Z1106,IF($H1106="弓将",'[5]配置系数（将领）'!Z1106,"")))</f>
        <v>0</v>
      </c>
      <c r="AB1106" s="208" t="str">
        <f ca="1">IF($H1106="步将",'[3]配置系数（将领）'!AA1106,IF($H1106="骑将",'[4]配置系数（将领）'!AA1106,IF($H1106="弓将",'[5]配置系数（将领）'!AA1106,"")))</f>
        <v/>
      </c>
      <c r="AC1106" s="206">
        <f t="shared" ca="1" si="71"/>
        <v>1</v>
      </c>
    </row>
    <row r="1107" spans="3:29" x14ac:dyDescent="0.15">
      <c r="C1107" s="107">
        <v>1099</v>
      </c>
      <c r="D1107" s="69">
        <f>IFERROR(MATCH(C1107,索引!J:J,0),D1106)</f>
        <v>110</v>
      </c>
      <c r="E1107" s="69">
        <f t="shared" si="68"/>
        <v>5</v>
      </c>
      <c r="F1107" s="69">
        <f>INDEX(索引!$F:$F,D1107,1)</f>
        <v>12003</v>
      </c>
      <c r="G1107" s="69" t="str">
        <f>INDEX(索引!$E:$E,D1107,1)</f>
        <v>皇甫嵩</v>
      </c>
      <c r="H1107" s="69" t="str">
        <f>INDEX(索引!$G:$G,D1107,1)</f>
        <v>步将</v>
      </c>
      <c r="J1107" s="208" t="str">
        <f ca="1">IF($H1107="步将",'[3]配置系数（将领）'!I1107,IF($H1107="骑将",'[4]配置系数（将领）'!I1107,IF($H1107="弓将",'[5]配置系数（将领）'!I1107,"")))</f>
        <v>1200300000302</v>
      </c>
      <c r="K1107" s="208" t="str">
        <f ca="1">IF($H1107="步将",'[3]配置系数（将领）'!J1107,IF($H1107="骑将",'[4]配置系数（将领）'!J1107,IF($H1107="弓将",'[5]配置系数（将领）'!J1107,"")))</f>
        <v>被动技能1:张郃存活时，所率士兵获得攻伐效果，攻击无视敌人{0}%的护甲。当张郃生命低于30%时，所率士兵立即组成阵列转移至张郃身边，击退周围的敌人，并使张郃及其士兵获得攻击{1}%的护盾。（每场战斗仅生效1次）</v>
      </c>
      <c r="L1107" s="208">
        <f>IF($H1107="步将",'[3]配置系数（将领）'!K1107,IF($H1107="骑将",'[4]配置系数（将领）'!K1107,IF($H1107="弓将",'[5]配置系数（将领）'!K1107,"")))</f>
        <v>0</v>
      </c>
      <c r="M1107" s="208">
        <f>IF($H1107="步将",'[3]配置系数（将领）'!L1107,IF($H1107="骑将",'[4]配置系数（将领）'!L1107,IF($H1107="弓将",'[5]配置系数（将领）'!L1107,"")))</f>
        <v>0</v>
      </c>
      <c r="N1107" s="208" t="str">
        <f ca="1">IF($H1107="步将",'[3]配置系数（将领）'!M1107,IF($H1107="骑将",'[4]配置系数（将领）'!M1107,IF($H1107="弓将",'[5]配置系数（将领）'!M1107,"")))</f>
        <v>0.16+0.19+0.22+0.25+0.28+0.31+0.34+0.37+0.4+0.43+0.46+0.49+0.52+0.55+0.58+0.61+0.64</v>
      </c>
      <c r="O1107" s="206">
        <f t="shared" ca="1" si="69"/>
        <v>100</v>
      </c>
      <c r="Q1107" s="208" t="str">
        <f ca="1">IF($H1107="步将",'[3]配置系数（将领）'!P1107,IF($H1107="骑将",'[4]配置系数（将领）'!P1107,IF($H1107="弓将",'[5]配置系数（将领）'!P1107,"")))</f>
        <v/>
      </c>
      <c r="R1107" s="208" t="str">
        <f ca="1">IF($H1107="步将",'[3]配置系数（将领）'!Q1107,IF($H1107="骑将",'[4]配置系数（将领）'!Q1107,IF($H1107="弓将",'[5]配置系数（将领）'!Q1107,"")))</f>
        <v/>
      </c>
      <c r="S1107" s="208">
        <f>IF($H1107="步将",'[3]配置系数（将领）'!R1107,IF($H1107="骑将",'[4]配置系数（将领）'!R1107,IF($H1107="弓将",'[5]配置系数（将领）'!R1107,"")))</f>
        <v>0</v>
      </c>
      <c r="T1107" s="208">
        <f>IF($H1107="步将",'[3]配置系数（将领）'!S1107,IF($H1107="骑将",'[4]配置系数（将领）'!S1107,IF($H1107="弓将",'[5]配置系数（将领）'!S1107,"")))</f>
        <v>0</v>
      </c>
      <c r="U1107" s="208" t="str">
        <f ca="1">IF($H1107="步将",'[3]配置系数（将领）'!T1107,IF($H1107="骑将",'[4]配置系数（将领）'!T1107,IF($H1107="弓将",'[5]配置系数（将领）'!T1107,"")))</f>
        <v/>
      </c>
      <c r="V1107" s="206">
        <f t="shared" ca="1" si="70"/>
        <v>1</v>
      </c>
      <c r="X1107" s="208" t="str">
        <f ca="1">IF($H1107="步将",'[3]配置系数（将领）'!W1107,IF($H1107="骑将",'[4]配置系数（将领）'!W1107,IF($H1107="弓将",'[5]配置系数（将领）'!W1107,"")))</f>
        <v/>
      </c>
      <c r="Y1107" s="208" t="str">
        <f ca="1">IF($H1107="步将",'[3]配置系数（将领）'!X1107,IF($H1107="骑将",'[4]配置系数（将领）'!X1107,IF($H1107="弓将",'[5]配置系数（将领）'!X1107,"")))</f>
        <v/>
      </c>
      <c r="Z1107" s="208">
        <f>IF($H1107="步将",'[3]配置系数（将领）'!Y1107,IF($H1107="骑将",'[4]配置系数（将领）'!Y1107,IF($H1107="弓将",'[5]配置系数（将领）'!Y1107,"")))</f>
        <v>0</v>
      </c>
      <c r="AA1107" s="208">
        <f>IF($H1107="步将",'[3]配置系数（将领）'!Z1107,IF($H1107="骑将",'[4]配置系数（将领）'!Z1107,IF($H1107="弓将",'[5]配置系数（将领）'!Z1107,"")))</f>
        <v>0</v>
      </c>
      <c r="AB1107" s="208" t="str">
        <f ca="1">IF($H1107="步将",'[3]配置系数（将领）'!AA1107,IF($H1107="骑将",'[4]配置系数（将领）'!AA1107,IF($H1107="弓将",'[5]配置系数（将领）'!AA1107,"")))</f>
        <v/>
      </c>
      <c r="AC1107" s="206">
        <f t="shared" ca="1" si="71"/>
        <v>1</v>
      </c>
    </row>
    <row r="1108" spans="3:29" x14ac:dyDescent="0.15">
      <c r="C1108" s="107">
        <v>1100</v>
      </c>
      <c r="D1108" s="69">
        <f>IFERROR(MATCH(C1108,索引!J:J,0),D1107)</f>
        <v>110</v>
      </c>
      <c r="E1108" s="69">
        <f t="shared" si="68"/>
        <v>6</v>
      </c>
      <c r="F1108" s="69">
        <f>INDEX(索引!$F:$F,D1108,1)</f>
        <v>12003</v>
      </c>
      <c r="G1108" s="69" t="str">
        <f>INDEX(索引!$E:$E,D1108,1)</f>
        <v>皇甫嵩</v>
      </c>
      <c r="H1108" s="69" t="str">
        <f>INDEX(索引!$G:$G,D1108,1)</f>
        <v>步将</v>
      </c>
      <c r="J1108" s="208" t="str">
        <f ca="1">IF($H1108="步将",'[3]配置系数（将领）'!I1108,IF($H1108="骑将",'[4]配置系数（将领）'!I1108,IF($H1108="弓将",'[5]配置系数（将领）'!I1108,"")))</f>
        <v>1200300000303</v>
      </c>
      <c r="K1108" s="208" t="str">
        <f ca="1">IF($H1108="步将",'[3]配置系数（将领）'!J1108,IF($H1108="骑将",'[4]配置系数（将领）'!J1108,IF($H1108="弓将",'[5]配置系数（将领）'!J1108,"")))</f>
        <v>被动技能1:张郃存活时，所率士兵获得攻伐效果，攻击无视敌人{0}%的护甲。当张郃生命低于30%时，所率士兵立即组成阵列转移至张郃身边，击退周围的敌人，并使张郃及其士兵获得攻击{1}%的护盾。（每场战斗仅生效1次）</v>
      </c>
      <c r="L1108" s="208">
        <f>IF($H1108="步将",'[3]配置系数（将领）'!K1108,IF($H1108="骑将",'[4]配置系数（将领）'!K1108,IF($H1108="弓将",'[5]配置系数（将领）'!K1108,"")))</f>
        <v>0</v>
      </c>
      <c r="M1108" s="208">
        <f>IF($H1108="步将",'[3]配置系数（将领）'!L1108,IF($H1108="骑将",'[4]配置系数（将领）'!L1108,IF($H1108="弓将",'[5]配置系数（将领）'!L1108,"")))</f>
        <v>0</v>
      </c>
      <c r="N1108" s="208" t="str">
        <f ca="1">IF($H1108="步将",'[3]配置系数（将领）'!M1108,IF($H1108="骑将",'[4]配置系数（将领）'!M1108,IF($H1108="弓将",'[5]配置系数（将领）'!M1108,"")))</f>
        <v>0++++++++++++++++</v>
      </c>
      <c r="O1108" s="206">
        <f t="shared" ca="1" si="69"/>
        <v>1</v>
      </c>
      <c r="Q1108" s="208" t="str">
        <f ca="1">IF($H1108="步将",'[3]配置系数（将领）'!P1108,IF($H1108="骑将",'[4]配置系数（将领）'!P1108,IF($H1108="弓将",'[5]配置系数（将领）'!P1108,"")))</f>
        <v/>
      </c>
      <c r="R1108" s="208" t="str">
        <f ca="1">IF($H1108="步将",'[3]配置系数（将领）'!Q1108,IF($H1108="骑将",'[4]配置系数（将领）'!Q1108,IF($H1108="弓将",'[5]配置系数（将领）'!Q1108,"")))</f>
        <v/>
      </c>
      <c r="S1108" s="208">
        <f>IF($H1108="步将",'[3]配置系数（将领）'!R1108,IF($H1108="骑将",'[4]配置系数（将领）'!R1108,IF($H1108="弓将",'[5]配置系数（将领）'!R1108,"")))</f>
        <v>0</v>
      </c>
      <c r="T1108" s="208">
        <f>IF($H1108="步将",'[3]配置系数（将领）'!S1108,IF($H1108="骑将",'[4]配置系数（将领）'!S1108,IF($H1108="弓将",'[5]配置系数（将领）'!S1108,"")))</f>
        <v>0</v>
      </c>
      <c r="U1108" s="208" t="str">
        <f ca="1">IF($H1108="步将",'[3]配置系数（将领）'!T1108,IF($H1108="骑将",'[4]配置系数（将领）'!T1108,IF($H1108="弓将",'[5]配置系数（将领）'!T1108,"")))</f>
        <v/>
      </c>
      <c r="V1108" s="206">
        <f t="shared" ca="1" si="70"/>
        <v>1</v>
      </c>
      <c r="X1108" s="208" t="str">
        <f ca="1">IF($H1108="步将",'[3]配置系数（将领）'!W1108,IF($H1108="骑将",'[4]配置系数（将领）'!W1108,IF($H1108="弓将",'[5]配置系数（将领）'!W1108,"")))</f>
        <v/>
      </c>
      <c r="Y1108" s="208" t="str">
        <f ca="1">IF($H1108="步将",'[3]配置系数（将领）'!X1108,IF($H1108="骑将",'[4]配置系数（将领）'!X1108,IF($H1108="弓将",'[5]配置系数（将领）'!X1108,"")))</f>
        <v/>
      </c>
      <c r="Z1108" s="208">
        <f>IF($H1108="步将",'[3]配置系数（将领）'!Y1108,IF($H1108="骑将",'[4]配置系数（将领）'!Y1108,IF($H1108="弓将",'[5]配置系数（将领）'!Y1108,"")))</f>
        <v>0</v>
      </c>
      <c r="AA1108" s="208">
        <f>IF($H1108="步将",'[3]配置系数（将领）'!Z1108,IF($H1108="骑将",'[4]配置系数（将领）'!Z1108,IF($H1108="弓将",'[5]配置系数（将领）'!Z1108,"")))</f>
        <v>0</v>
      </c>
      <c r="AB1108" s="208" t="str">
        <f ca="1">IF($H1108="步将",'[3]配置系数（将领）'!AA1108,IF($H1108="骑将",'[4]配置系数（将领）'!AA1108,IF($H1108="弓将",'[5]配置系数（将领）'!AA1108,"")))</f>
        <v/>
      </c>
      <c r="AC1108" s="206">
        <f t="shared" ca="1" si="71"/>
        <v>1</v>
      </c>
    </row>
    <row r="1109" spans="3:29" x14ac:dyDescent="0.15">
      <c r="C1109" s="107">
        <v>1101</v>
      </c>
      <c r="D1109" s="69">
        <f>IFERROR(MATCH(C1109,索引!J:J,0),D1108)</f>
        <v>110</v>
      </c>
      <c r="E1109" s="69">
        <f t="shared" si="68"/>
        <v>7</v>
      </c>
      <c r="F1109" s="69">
        <f>INDEX(索引!$F:$F,D1109,1)</f>
        <v>12003</v>
      </c>
      <c r="G1109" s="69" t="str">
        <f>INDEX(索引!$E:$E,D1109,1)</f>
        <v>皇甫嵩</v>
      </c>
      <c r="H1109" s="69" t="str">
        <f>INDEX(索引!$G:$G,D1109,1)</f>
        <v>步将</v>
      </c>
      <c r="J1109" s="208" t="str">
        <f ca="1">IF($H1109="步将",'[3]配置系数（将领）'!I1109,IF($H1109="骑将",'[4]配置系数（将领）'!I1109,IF($H1109="弓将",'[5]配置系数（将领）'!I1109,"")))</f>
        <v>1200300000401</v>
      </c>
      <c r="K1109" s="208" t="str">
        <f ca="1">IF($H1109="步将",'[3]配置系数（将领）'!J1109,IF($H1109="骑将",'[4]配置系数（将领）'!J1109,IF($H1109="弓将",'[5]配置系数（将领）'!J1109,"")))</f>
        <v>被动技能2:武将率领盾兵时，盾兵的护甲提升100点；率领戟兵时，戟兵攻击提升10%。</v>
      </c>
      <c r="L1109" s="208">
        <f>IF($H1109="步将",'[3]配置系数（将领）'!K1109,IF($H1109="骑将",'[4]配置系数（将领）'!K1109,IF($H1109="弓将",'[5]配置系数（将领）'!K1109,"")))</f>
        <v>0</v>
      </c>
      <c r="M1109" s="208">
        <f>IF($H1109="步将",'[3]配置系数（将领）'!L1109,IF($H1109="骑将",'[4]配置系数（将领）'!L1109,IF($H1109="弓将",'[5]配置系数（将领）'!L1109,"")))</f>
        <v>0</v>
      </c>
      <c r="N1109" s="208" t="str">
        <f ca="1">IF($H1109="步将",'[3]配置系数（将领）'!M1109,IF($H1109="骑将",'[4]配置系数（将领）'!M1109,IF($H1109="弓将",'[5]配置系数（将领）'!M1109,"")))</f>
        <v>100+100+100+100+100+100+100+100+100+100+100+100+100+100+100+100+100</v>
      </c>
      <c r="O1109" s="206">
        <f t="shared" ca="1" si="69"/>
        <v>1</v>
      </c>
      <c r="Q1109" s="208" t="str">
        <f ca="1">IF($H1109="步将",'[3]配置系数（将领）'!P1109,IF($H1109="骑将",'[4]配置系数（将领）'!P1109,IF($H1109="弓将",'[5]配置系数（将领）'!P1109,"")))</f>
        <v>1200300000402</v>
      </c>
      <c r="R1109" s="208" t="str">
        <f ca="1">IF($H1109="步将",'[3]配置系数（将领）'!Q1109,IF($H1109="骑将",'[4]配置系数（将领）'!Q1109,IF($H1109="弓将",'[5]配置系数（将领）'!Q1109,"")))</f>
        <v>被动技能2:武将率领盾兵时，盾兵的护甲提升100点；率领戟兵时，戟兵攻击提升10%。</v>
      </c>
      <c r="S1109" s="208">
        <f>IF($H1109="步将",'[3]配置系数（将领）'!R1109,IF($H1109="骑将",'[4]配置系数（将领）'!R1109,IF($H1109="弓将",'[5]配置系数（将领）'!R1109,"")))</f>
        <v>0</v>
      </c>
      <c r="T1109" s="208">
        <f>IF($H1109="步将",'[3]配置系数（将领）'!S1109,IF($H1109="骑将",'[4]配置系数（将领）'!S1109,IF($H1109="弓将",'[5]配置系数（将领）'!S1109,"")))</f>
        <v>0</v>
      </c>
      <c r="U1109" s="208" t="str">
        <f ca="1">IF($H1109="步将",'[3]配置系数（将领）'!T1109,IF($H1109="骑将",'[4]配置系数（将领）'!T1109,IF($H1109="弓将",'[5]配置系数（将领）'!T1109,"")))</f>
        <v>0.1+0.1+0.1+0.1+0.1+0.1+0.1+0.1+0.1+0.1+0.1+0.1+0.1+0.1+0.1+0.1+0.1</v>
      </c>
      <c r="V1109" s="206">
        <f t="shared" ca="1" si="70"/>
        <v>1</v>
      </c>
      <c r="X1109" s="208" t="str">
        <f ca="1">IF($H1109="步将",'[3]配置系数（将领）'!W1109,IF($H1109="骑将",'[4]配置系数（将领）'!W1109,IF($H1109="弓将",'[5]配置系数（将领）'!W1109,"")))</f>
        <v/>
      </c>
      <c r="Y1109" s="208" t="str">
        <f ca="1">IF($H1109="步将",'[3]配置系数（将领）'!X1109,IF($H1109="骑将",'[4]配置系数（将领）'!X1109,IF($H1109="弓将",'[5]配置系数（将领）'!X1109,"")))</f>
        <v/>
      </c>
      <c r="Z1109" s="208">
        <f>IF($H1109="步将",'[3]配置系数（将领）'!Y1109,IF($H1109="骑将",'[4]配置系数（将领）'!Y1109,IF($H1109="弓将",'[5]配置系数（将领）'!Y1109,"")))</f>
        <v>0</v>
      </c>
      <c r="AA1109" s="208">
        <f>IF($H1109="步将",'[3]配置系数（将领）'!Z1109,IF($H1109="骑将",'[4]配置系数（将领）'!Z1109,IF($H1109="弓将",'[5]配置系数（将领）'!Z1109,"")))</f>
        <v>0</v>
      </c>
      <c r="AB1109" s="208" t="str">
        <f ca="1">IF($H1109="步将",'[3]配置系数（将领）'!AA1109,IF($H1109="骑将",'[4]配置系数（将领）'!AA1109,IF($H1109="弓将",'[5]配置系数（将领）'!AA1109,"")))</f>
        <v/>
      </c>
      <c r="AC1109" s="206">
        <f t="shared" ca="1" si="71"/>
        <v>1</v>
      </c>
    </row>
    <row r="1110" spans="3:29" x14ac:dyDescent="0.15">
      <c r="C1110" s="107">
        <v>1102</v>
      </c>
      <c r="D1110" s="69">
        <f>IFERROR(MATCH(C1110,索引!J:J,0),D1109)</f>
        <v>110</v>
      </c>
      <c r="E1110" s="69">
        <f t="shared" si="68"/>
        <v>8</v>
      </c>
      <c r="F1110" s="69">
        <f>INDEX(索引!$F:$F,D1110,1)</f>
        <v>12003</v>
      </c>
      <c r="G1110" s="69" t="str">
        <f>INDEX(索引!$E:$E,D1110,1)</f>
        <v>皇甫嵩</v>
      </c>
      <c r="H1110" s="69" t="str">
        <f>INDEX(索引!$G:$G,D1110,1)</f>
        <v>步将</v>
      </c>
      <c r="J1110" s="208" t="str">
        <f ca="1">IF($H1110="步将",'[3]配置系数（将领）'!I1110,IF($H1110="骑将",'[4]配置系数（将领）'!I1110,IF($H1110="弓将",'[5]配置系数（将领）'!I1110,"")))</f>
        <v>1200300000501</v>
      </c>
      <c r="K1110" s="208" t="str">
        <f ca="1">IF($H1110="步将",'[3]配置系数（将领）'!J1110,IF($H1110="骑将",'[4]配置系数（将领）'!J1110,IF($H1110="弓将",'[5]配置系数（将领）'!J1110,"")))</f>
        <v>被动技能3:知兵善战，令行禁止，武将率领盾兵时，盾兵的免伤提升12%；率领戟兵时，戟兵伤害提升24%。</v>
      </c>
      <c r="L1110" s="208">
        <f>IF($H1110="步将",'[3]配置系数（将领）'!K1110,IF($H1110="骑将",'[4]配置系数（将领）'!K1110,IF($H1110="弓将",'[5]配置系数（将领）'!K1110,"")))</f>
        <v>0</v>
      </c>
      <c r="M1110" s="208">
        <f>IF($H1110="步将",'[3]配置系数（将领）'!L1110,IF($H1110="骑将",'[4]配置系数（将领）'!L1110,IF($H1110="弓将",'[5]配置系数（将领）'!L1110,"")))</f>
        <v>0</v>
      </c>
      <c r="N1110" s="208" t="str">
        <f ca="1">IF($H1110="步将",'[3]配置系数（将领）'!M1110,IF($H1110="骑将",'[4]配置系数（将领）'!M1110,IF($H1110="弓将",'[5]配置系数（将领）'!M1110,"")))</f>
        <v>0.12+0.12+0.12+0.12+0.12+0.12+0.12+0.12+0.12+0.12+0.12+0.12+0.12+0.12+0.12+0.12+0.12</v>
      </c>
      <c r="O1110" s="206">
        <f t="shared" ca="1" si="69"/>
        <v>1</v>
      </c>
      <c r="Q1110" s="208" t="str">
        <f ca="1">IF($H1110="步将",'[3]配置系数（将领）'!P1110,IF($H1110="骑将",'[4]配置系数（将领）'!P1110,IF($H1110="弓将",'[5]配置系数（将领）'!P1110,"")))</f>
        <v>1200300000502</v>
      </c>
      <c r="R1110" s="208" t="str">
        <f ca="1">IF($H1110="步将",'[3]配置系数（将领）'!Q1110,IF($H1110="骑将",'[4]配置系数（将领）'!Q1110,IF($H1110="弓将",'[5]配置系数（将领）'!Q1110,"")))</f>
        <v>被动技能3:知兵善战，令行禁止，武将率领盾兵时，盾兵的免伤提升12%；率领戟兵时，戟兵伤害提升24%。</v>
      </c>
      <c r="S1110" s="208">
        <f>IF($H1110="步将",'[3]配置系数（将领）'!R1110,IF($H1110="骑将",'[4]配置系数（将领）'!R1110,IF($H1110="弓将",'[5]配置系数（将领）'!R1110,"")))</f>
        <v>0</v>
      </c>
      <c r="T1110" s="208">
        <f>IF($H1110="步将",'[3]配置系数（将领）'!S1110,IF($H1110="骑将",'[4]配置系数（将领）'!S1110,IF($H1110="弓将",'[5]配置系数（将领）'!S1110,"")))</f>
        <v>0</v>
      </c>
      <c r="U1110" s="208" t="str">
        <f ca="1">IF($H1110="步将",'[3]配置系数（将领）'!T1110,IF($H1110="骑将",'[4]配置系数（将领）'!T1110,IF($H1110="弓将",'[5]配置系数（将领）'!T1110,"")))</f>
        <v>0.24+0.24+0.24+0.24+0.24+0.24+0.24+0.24+0.24+0.24+0.24+0.24+0.24+0.24+0.24+0.24+0.24</v>
      </c>
      <c r="V1110" s="206">
        <f t="shared" ca="1" si="70"/>
        <v>1</v>
      </c>
      <c r="X1110" s="208" t="str">
        <f ca="1">IF($H1110="步将",'[3]配置系数（将领）'!W1110,IF($H1110="骑将",'[4]配置系数（将领）'!W1110,IF($H1110="弓将",'[5]配置系数（将领）'!W1110,"")))</f>
        <v/>
      </c>
      <c r="Y1110" s="208" t="str">
        <f ca="1">IF($H1110="步将",'[3]配置系数（将领）'!X1110,IF($H1110="骑将",'[4]配置系数（将领）'!X1110,IF($H1110="弓将",'[5]配置系数（将领）'!X1110,"")))</f>
        <v/>
      </c>
      <c r="Z1110" s="208">
        <f>IF($H1110="步将",'[3]配置系数（将领）'!Y1110,IF($H1110="骑将",'[4]配置系数（将领）'!Y1110,IF($H1110="弓将",'[5]配置系数（将领）'!Y1110,"")))</f>
        <v>0</v>
      </c>
      <c r="AA1110" s="208">
        <f>IF($H1110="步将",'[3]配置系数（将领）'!Z1110,IF($H1110="骑将",'[4]配置系数（将领）'!Z1110,IF($H1110="弓将",'[5]配置系数（将领）'!Z1110,"")))</f>
        <v>0</v>
      </c>
      <c r="AB1110" s="208" t="str">
        <f ca="1">IF($H1110="步将",'[3]配置系数（将领）'!AA1110,IF($H1110="骑将",'[4]配置系数（将领）'!AA1110,IF($H1110="弓将",'[5]配置系数（将领）'!AA1110,"")))</f>
        <v/>
      </c>
      <c r="AC1110" s="206">
        <f t="shared" ca="1" si="71"/>
        <v>1</v>
      </c>
    </row>
    <row r="1111" spans="3:29" x14ac:dyDescent="0.15">
      <c r="C1111" s="107">
        <v>1103</v>
      </c>
      <c r="D1111" s="69">
        <f>IFERROR(MATCH(C1111,索引!J:J,0),D1110)</f>
        <v>110</v>
      </c>
      <c r="E1111" s="69">
        <f t="shared" si="68"/>
        <v>9</v>
      </c>
      <c r="F1111" s="69">
        <f>INDEX(索引!$F:$F,D1111,1)</f>
        <v>12003</v>
      </c>
      <c r="G1111" s="69" t="str">
        <f>INDEX(索引!$E:$E,D1111,1)</f>
        <v>皇甫嵩</v>
      </c>
      <c r="H1111" s="69" t="str">
        <f>INDEX(索引!$G:$G,D1111,1)</f>
        <v>步将</v>
      </c>
      <c r="J1111" s="208" t="str">
        <f ca="1">IF($H1111="步将",'[3]配置系数（将领）'!I1111,IF($H1111="骑将",'[4]配置系数（将领）'!I1111,IF($H1111="弓将",'[5]配置系数（将领）'!I1111,"")))</f>
        <v/>
      </c>
      <c r="K1111" s="208" t="str">
        <f ca="1">IF($H1111="步将",'[3]配置系数（将领）'!J1111,IF($H1111="骑将",'[4]配置系数（将领）'!J1111,IF($H1111="弓将",'[5]配置系数（将领）'!J1111,"")))</f>
        <v/>
      </c>
      <c r="L1111" s="208">
        <f>IF($H1111="步将",'[3]配置系数（将领）'!K1111,IF($H1111="骑将",'[4]配置系数（将领）'!K1111,IF($H1111="弓将",'[5]配置系数（将领）'!K1111,"")))</f>
        <v>0</v>
      </c>
      <c r="M1111" s="208">
        <f>IF($H1111="步将",'[3]配置系数（将领）'!L1111,IF($H1111="骑将",'[4]配置系数（将领）'!L1111,IF($H1111="弓将",'[5]配置系数（将领）'!L1111,"")))</f>
        <v>0</v>
      </c>
      <c r="N1111" s="208" t="str">
        <f ca="1">IF($H1111="步将",'[3]配置系数（将领）'!M1111,IF($H1111="骑将",'[4]配置系数（将领）'!M1111,IF($H1111="弓将",'[5]配置系数（将领）'!M1111,"")))</f>
        <v/>
      </c>
      <c r="O1111" s="206">
        <f t="shared" ca="1" si="69"/>
        <v>1</v>
      </c>
      <c r="Q1111" s="208" t="str">
        <f ca="1">IF($H1111="步将",'[3]配置系数（将领）'!P1111,IF($H1111="骑将",'[4]配置系数（将领）'!P1111,IF($H1111="弓将",'[5]配置系数（将领）'!P1111,"")))</f>
        <v/>
      </c>
      <c r="R1111" s="208" t="str">
        <f ca="1">IF($H1111="步将",'[3]配置系数（将领）'!Q1111,IF($H1111="骑将",'[4]配置系数（将领）'!Q1111,IF($H1111="弓将",'[5]配置系数（将领）'!Q1111,"")))</f>
        <v/>
      </c>
      <c r="S1111" s="208">
        <f>IF($H1111="步将",'[3]配置系数（将领）'!R1111,IF($H1111="骑将",'[4]配置系数（将领）'!R1111,IF($H1111="弓将",'[5]配置系数（将领）'!R1111,"")))</f>
        <v>0</v>
      </c>
      <c r="T1111" s="208">
        <f>IF($H1111="步将",'[3]配置系数（将领）'!S1111,IF($H1111="骑将",'[4]配置系数（将领）'!S1111,IF($H1111="弓将",'[5]配置系数（将领）'!S1111,"")))</f>
        <v>0</v>
      </c>
      <c r="U1111" s="208" t="str">
        <f ca="1">IF($H1111="步将",'[3]配置系数（将领）'!T1111,IF($H1111="骑将",'[4]配置系数（将领）'!T1111,IF($H1111="弓将",'[5]配置系数（将领）'!T1111,"")))</f>
        <v/>
      </c>
      <c r="V1111" s="206">
        <f t="shared" ca="1" si="70"/>
        <v>1</v>
      </c>
      <c r="X1111" s="208" t="str">
        <f ca="1">IF($H1111="步将",'[3]配置系数（将领）'!W1111,IF($H1111="骑将",'[4]配置系数（将领）'!W1111,IF($H1111="弓将",'[5]配置系数（将领）'!W1111,"")))</f>
        <v/>
      </c>
      <c r="Y1111" s="208" t="str">
        <f ca="1">IF($H1111="步将",'[3]配置系数（将领）'!X1111,IF($H1111="骑将",'[4]配置系数（将领）'!X1111,IF($H1111="弓将",'[5]配置系数（将领）'!X1111,"")))</f>
        <v/>
      </c>
      <c r="Z1111" s="208">
        <f>IF($H1111="步将",'[3]配置系数（将领）'!Y1111,IF($H1111="骑将",'[4]配置系数（将领）'!Y1111,IF($H1111="弓将",'[5]配置系数（将领）'!Y1111,"")))</f>
        <v>0</v>
      </c>
      <c r="AA1111" s="208">
        <f>IF($H1111="步将",'[3]配置系数（将领）'!Z1111,IF($H1111="骑将",'[4]配置系数（将领）'!Z1111,IF($H1111="弓将",'[5]配置系数（将领）'!Z1111,"")))</f>
        <v>0</v>
      </c>
      <c r="AB1111" s="208" t="str">
        <f ca="1">IF($H1111="步将",'[3]配置系数（将领）'!AA1111,IF($H1111="骑将",'[4]配置系数（将领）'!AA1111,IF($H1111="弓将",'[5]配置系数（将领）'!AA1111,"")))</f>
        <v/>
      </c>
      <c r="AC1111" s="206">
        <f t="shared" ca="1" si="71"/>
        <v>1</v>
      </c>
    </row>
    <row r="1112" spans="3:29" x14ac:dyDescent="0.15">
      <c r="C1112" s="107">
        <v>1104</v>
      </c>
      <c r="D1112" s="69">
        <f>IFERROR(MATCH(C1112,索引!J:J,0),D1111)</f>
        <v>110</v>
      </c>
      <c r="E1112" s="69">
        <f t="shared" si="68"/>
        <v>10</v>
      </c>
      <c r="F1112" s="69">
        <f>INDEX(索引!$F:$F,D1112,1)</f>
        <v>12003</v>
      </c>
      <c r="G1112" s="69" t="str">
        <f>INDEX(索引!$E:$E,D1112,1)</f>
        <v>皇甫嵩</v>
      </c>
      <c r="H1112" s="69" t="str">
        <f>INDEX(索引!$G:$G,D1112,1)</f>
        <v>步将</v>
      </c>
      <c r="J1112" s="208" t="str">
        <f ca="1">IF($H1112="步将",'[3]配置系数（将领）'!I1112,IF($H1112="骑将",'[4]配置系数（将领）'!I1112,IF($H1112="弓将",'[5]配置系数（将领）'!I1112,"")))</f>
        <v/>
      </c>
      <c r="K1112" s="208" t="str">
        <f ca="1">IF($H1112="步将",'[3]配置系数（将领）'!J1112,IF($H1112="骑将",'[4]配置系数（将领）'!J1112,IF($H1112="弓将",'[5]配置系数（将领）'!J1112,"")))</f>
        <v/>
      </c>
      <c r="L1112" s="208">
        <f>IF($H1112="步将",'[3]配置系数（将领）'!K1112,IF($H1112="骑将",'[4]配置系数（将领）'!K1112,IF($H1112="弓将",'[5]配置系数（将领）'!K1112,"")))</f>
        <v>0</v>
      </c>
      <c r="M1112" s="208">
        <f>IF($H1112="步将",'[3]配置系数（将领）'!L1112,IF($H1112="骑将",'[4]配置系数（将领）'!L1112,IF($H1112="弓将",'[5]配置系数（将领）'!L1112,"")))</f>
        <v>0</v>
      </c>
      <c r="N1112" s="208" t="str">
        <f ca="1">IF($H1112="步将",'[3]配置系数（将领）'!M1112,IF($H1112="骑将",'[4]配置系数（将领）'!M1112,IF($H1112="弓将",'[5]配置系数（将领）'!M1112,"")))</f>
        <v/>
      </c>
      <c r="O1112" s="206">
        <f t="shared" ca="1" si="69"/>
        <v>1</v>
      </c>
      <c r="Q1112" s="208" t="str">
        <f ca="1">IF($H1112="步将",'[3]配置系数（将领）'!P1112,IF($H1112="骑将",'[4]配置系数（将领）'!P1112,IF($H1112="弓将",'[5]配置系数（将领）'!P1112,"")))</f>
        <v/>
      </c>
      <c r="R1112" s="208" t="str">
        <f ca="1">IF($H1112="步将",'[3]配置系数（将领）'!Q1112,IF($H1112="骑将",'[4]配置系数（将领）'!Q1112,IF($H1112="弓将",'[5]配置系数（将领）'!Q1112,"")))</f>
        <v/>
      </c>
      <c r="S1112" s="208">
        <f>IF($H1112="步将",'[3]配置系数（将领）'!R1112,IF($H1112="骑将",'[4]配置系数（将领）'!R1112,IF($H1112="弓将",'[5]配置系数（将领）'!R1112,"")))</f>
        <v>0</v>
      </c>
      <c r="T1112" s="208">
        <f>IF($H1112="步将",'[3]配置系数（将领）'!S1112,IF($H1112="骑将",'[4]配置系数（将领）'!S1112,IF($H1112="弓将",'[5]配置系数（将领）'!S1112,"")))</f>
        <v>0</v>
      </c>
      <c r="U1112" s="208" t="str">
        <f ca="1">IF($H1112="步将",'[3]配置系数（将领）'!T1112,IF($H1112="骑将",'[4]配置系数（将领）'!T1112,IF($H1112="弓将",'[5]配置系数（将领）'!T1112,"")))</f>
        <v/>
      </c>
      <c r="V1112" s="206">
        <f t="shared" ca="1" si="70"/>
        <v>1</v>
      </c>
      <c r="X1112" s="208" t="str">
        <f ca="1">IF($H1112="步将",'[3]配置系数（将领）'!W1112,IF($H1112="骑将",'[4]配置系数（将领）'!W1112,IF($H1112="弓将",'[5]配置系数（将领）'!W1112,"")))</f>
        <v/>
      </c>
      <c r="Y1112" s="208" t="str">
        <f ca="1">IF($H1112="步将",'[3]配置系数（将领）'!X1112,IF($H1112="骑将",'[4]配置系数（将领）'!X1112,IF($H1112="弓将",'[5]配置系数（将领）'!X1112,"")))</f>
        <v/>
      </c>
      <c r="Z1112" s="208">
        <f>IF($H1112="步将",'[3]配置系数（将领）'!Y1112,IF($H1112="骑将",'[4]配置系数（将领）'!Y1112,IF($H1112="弓将",'[5]配置系数（将领）'!Y1112,"")))</f>
        <v>0</v>
      </c>
      <c r="AA1112" s="208">
        <f>IF($H1112="步将",'[3]配置系数（将领）'!Z1112,IF($H1112="骑将",'[4]配置系数（将领）'!Z1112,IF($H1112="弓将",'[5]配置系数（将领）'!Z1112,"")))</f>
        <v>0</v>
      </c>
      <c r="AB1112" s="208" t="str">
        <f ca="1">IF($H1112="步将",'[3]配置系数（将领）'!AA1112,IF($H1112="骑将",'[4]配置系数（将领）'!AA1112,IF($H1112="弓将",'[5]配置系数（将领）'!AA1112,"")))</f>
        <v/>
      </c>
      <c r="AC1112" s="206">
        <f t="shared" ca="1" si="71"/>
        <v>1</v>
      </c>
    </row>
    <row r="1113" spans="3:29" x14ac:dyDescent="0.15">
      <c r="C1113" s="107">
        <v>1105</v>
      </c>
      <c r="D1113" s="69">
        <f>IFERROR(MATCH(C1113,索引!J:J,0),D1112)</f>
        <v>110</v>
      </c>
      <c r="E1113" s="69">
        <f t="shared" si="68"/>
        <v>11</v>
      </c>
      <c r="F1113" s="69">
        <f>INDEX(索引!$F:$F,D1113,1)</f>
        <v>12003</v>
      </c>
      <c r="G1113" s="69" t="str">
        <f>INDEX(索引!$E:$E,D1113,1)</f>
        <v>皇甫嵩</v>
      </c>
      <c r="H1113" s="69" t="str">
        <f>INDEX(索引!$G:$G,D1113,1)</f>
        <v>步将</v>
      </c>
      <c r="J1113" s="208" t="str">
        <f ca="1">IF($H1113="步将",'[3]配置系数（将领）'!I1113,IF($H1113="骑将",'[4]配置系数（将领）'!I1113,IF($H1113="弓将",'[5]配置系数（将领）'!I1113,"")))</f>
        <v/>
      </c>
      <c r="K1113" s="208" t="str">
        <f ca="1">IF($H1113="步将",'[3]配置系数（将领）'!J1113,IF($H1113="骑将",'[4]配置系数（将领）'!J1113,IF($H1113="弓将",'[5]配置系数（将领）'!J1113,"")))</f>
        <v/>
      </c>
      <c r="L1113" s="208">
        <f>IF($H1113="步将",'[3]配置系数（将领）'!K1113,IF($H1113="骑将",'[4]配置系数（将领）'!K1113,IF($H1113="弓将",'[5]配置系数（将领）'!K1113,"")))</f>
        <v>0</v>
      </c>
      <c r="M1113" s="208">
        <f>IF($H1113="步将",'[3]配置系数（将领）'!L1113,IF($H1113="骑将",'[4]配置系数（将领）'!L1113,IF($H1113="弓将",'[5]配置系数（将领）'!L1113,"")))</f>
        <v>0</v>
      </c>
      <c r="N1113" s="208" t="str">
        <f ca="1">IF($H1113="步将",'[3]配置系数（将领）'!M1113,IF($H1113="骑将",'[4]配置系数（将领）'!M1113,IF($H1113="弓将",'[5]配置系数（将领）'!M1113,"")))</f>
        <v/>
      </c>
      <c r="O1113" s="206">
        <f t="shared" ca="1" si="69"/>
        <v>1</v>
      </c>
      <c r="Q1113" s="208" t="str">
        <f ca="1">IF($H1113="步将",'[3]配置系数（将领）'!P1113,IF($H1113="骑将",'[4]配置系数（将领）'!P1113,IF($H1113="弓将",'[5]配置系数（将领）'!P1113,"")))</f>
        <v/>
      </c>
      <c r="R1113" s="208" t="str">
        <f ca="1">IF($H1113="步将",'[3]配置系数（将领）'!Q1113,IF($H1113="骑将",'[4]配置系数（将领）'!Q1113,IF($H1113="弓将",'[5]配置系数（将领）'!Q1113,"")))</f>
        <v/>
      </c>
      <c r="S1113" s="208">
        <f>IF($H1113="步将",'[3]配置系数（将领）'!R1113,IF($H1113="骑将",'[4]配置系数（将领）'!R1113,IF($H1113="弓将",'[5]配置系数（将领）'!R1113,"")))</f>
        <v>0</v>
      </c>
      <c r="T1113" s="208">
        <f>IF($H1113="步将",'[3]配置系数（将领）'!S1113,IF($H1113="骑将",'[4]配置系数（将领）'!S1113,IF($H1113="弓将",'[5]配置系数（将领）'!S1113,"")))</f>
        <v>0</v>
      </c>
      <c r="U1113" s="208" t="str">
        <f ca="1">IF($H1113="步将",'[3]配置系数（将领）'!T1113,IF($H1113="骑将",'[4]配置系数（将领）'!T1113,IF($H1113="弓将",'[5]配置系数（将领）'!T1113,"")))</f>
        <v/>
      </c>
      <c r="V1113" s="206">
        <f t="shared" ca="1" si="70"/>
        <v>1</v>
      </c>
      <c r="X1113" s="208" t="str">
        <f ca="1">IF($H1113="步将",'[3]配置系数（将领）'!W1113,IF($H1113="骑将",'[4]配置系数（将领）'!W1113,IF($H1113="弓将",'[5]配置系数（将领）'!W1113,"")))</f>
        <v/>
      </c>
      <c r="Y1113" s="208" t="str">
        <f ca="1">IF($H1113="步将",'[3]配置系数（将领）'!X1113,IF($H1113="骑将",'[4]配置系数（将领）'!X1113,IF($H1113="弓将",'[5]配置系数（将领）'!X1113,"")))</f>
        <v/>
      </c>
      <c r="Z1113" s="208">
        <f>IF($H1113="步将",'[3]配置系数（将领）'!Y1113,IF($H1113="骑将",'[4]配置系数（将领）'!Y1113,IF($H1113="弓将",'[5]配置系数（将领）'!Y1113,"")))</f>
        <v>0</v>
      </c>
      <c r="AA1113" s="208">
        <f>IF($H1113="步将",'[3]配置系数（将领）'!Z1113,IF($H1113="骑将",'[4]配置系数（将领）'!Z1113,IF($H1113="弓将",'[5]配置系数（将领）'!Z1113,"")))</f>
        <v>0</v>
      </c>
      <c r="AB1113" s="208" t="str">
        <f ca="1">IF($H1113="步将",'[3]配置系数（将领）'!AA1113,IF($H1113="骑将",'[4]配置系数（将领）'!AA1113,IF($H1113="弓将",'[5]配置系数（将领）'!AA1113,"")))</f>
        <v/>
      </c>
      <c r="AC1113" s="206">
        <f t="shared" ca="1" si="71"/>
        <v>1</v>
      </c>
    </row>
    <row r="1114" spans="3:29" x14ac:dyDescent="0.15">
      <c r="C1114" s="107">
        <v>1106</v>
      </c>
      <c r="D1114" s="69">
        <f>IFERROR(MATCH(C1114,索引!J:J,0),D1113)</f>
        <v>110</v>
      </c>
      <c r="E1114" s="69">
        <f t="shared" si="68"/>
        <v>12</v>
      </c>
      <c r="F1114" s="69">
        <f>INDEX(索引!$F:$F,D1114,1)</f>
        <v>12003</v>
      </c>
      <c r="G1114" s="69" t="str">
        <f>INDEX(索引!$E:$E,D1114,1)</f>
        <v>皇甫嵩</v>
      </c>
      <c r="H1114" s="69" t="str">
        <f>INDEX(索引!$G:$G,D1114,1)</f>
        <v>步将</v>
      </c>
      <c r="J1114" s="208" t="str">
        <f ca="1">IF($H1114="步将",'[3]配置系数（将领）'!I1114,IF($H1114="骑将",'[4]配置系数（将领）'!I1114,IF($H1114="弓将",'[5]配置系数（将领）'!I1114,"")))</f>
        <v/>
      </c>
      <c r="K1114" s="208" t="str">
        <f ca="1">IF($H1114="步将",'[3]配置系数（将领）'!J1114,IF($H1114="骑将",'[4]配置系数（将领）'!J1114,IF($H1114="弓将",'[5]配置系数（将领）'!J1114,"")))</f>
        <v/>
      </c>
      <c r="L1114" s="208">
        <f>IF($H1114="步将",'[3]配置系数（将领）'!K1114,IF($H1114="骑将",'[4]配置系数（将领）'!K1114,IF($H1114="弓将",'[5]配置系数（将领）'!K1114,"")))</f>
        <v>0</v>
      </c>
      <c r="M1114" s="208">
        <f>IF($H1114="步将",'[3]配置系数（将领）'!L1114,IF($H1114="骑将",'[4]配置系数（将领）'!L1114,IF($H1114="弓将",'[5]配置系数（将领）'!L1114,"")))</f>
        <v>0</v>
      </c>
      <c r="N1114" s="208" t="str">
        <f ca="1">IF($H1114="步将",'[3]配置系数（将领）'!M1114,IF($H1114="骑将",'[4]配置系数（将领）'!M1114,IF($H1114="弓将",'[5]配置系数（将领）'!M1114,"")))</f>
        <v/>
      </c>
      <c r="O1114" s="206">
        <f t="shared" ca="1" si="69"/>
        <v>1</v>
      </c>
      <c r="Q1114" s="208" t="str">
        <f ca="1">IF($H1114="步将",'[3]配置系数（将领）'!P1114,IF($H1114="骑将",'[4]配置系数（将领）'!P1114,IF($H1114="弓将",'[5]配置系数（将领）'!P1114,"")))</f>
        <v/>
      </c>
      <c r="R1114" s="208" t="str">
        <f ca="1">IF($H1114="步将",'[3]配置系数（将领）'!Q1114,IF($H1114="骑将",'[4]配置系数（将领）'!Q1114,IF($H1114="弓将",'[5]配置系数（将领）'!Q1114,"")))</f>
        <v/>
      </c>
      <c r="S1114" s="208">
        <f>IF($H1114="步将",'[3]配置系数（将领）'!R1114,IF($H1114="骑将",'[4]配置系数（将领）'!R1114,IF($H1114="弓将",'[5]配置系数（将领）'!R1114,"")))</f>
        <v>0</v>
      </c>
      <c r="T1114" s="208">
        <f>IF($H1114="步将",'[3]配置系数（将领）'!S1114,IF($H1114="骑将",'[4]配置系数（将领）'!S1114,IF($H1114="弓将",'[5]配置系数（将领）'!S1114,"")))</f>
        <v>0</v>
      </c>
      <c r="U1114" s="208" t="str">
        <f ca="1">IF($H1114="步将",'[3]配置系数（将领）'!T1114,IF($H1114="骑将",'[4]配置系数（将领）'!T1114,IF($H1114="弓将",'[5]配置系数（将领）'!T1114,"")))</f>
        <v/>
      </c>
      <c r="V1114" s="206">
        <f t="shared" ca="1" si="70"/>
        <v>1</v>
      </c>
      <c r="X1114" s="208" t="str">
        <f ca="1">IF($H1114="步将",'[3]配置系数（将领）'!W1114,IF($H1114="骑将",'[4]配置系数（将领）'!W1114,IF($H1114="弓将",'[5]配置系数（将领）'!W1114,"")))</f>
        <v/>
      </c>
      <c r="Y1114" s="208" t="str">
        <f ca="1">IF($H1114="步将",'[3]配置系数（将领）'!X1114,IF($H1114="骑将",'[4]配置系数（将领）'!X1114,IF($H1114="弓将",'[5]配置系数（将领）'!X1114,"")))</f>
        <v/>
      </c>
      <c r="Z1114" s="208">
        <f>IF($H1114="步将",'[3]配置系数（将领）'!Y1114,IF($H1114="骑将",'[4]配置系数（将领）'!Y1114,IF($H1114="弓将",'[5]配置系数（将领）'!Y1114,"")))</f>
        <v>0</v>
      </c>
      <c r="AA1114" s="208">
        <f>IF($H1114="步将",'[3]配置系数（将领）'!Z1114,IF($H1114="骑将",'[4]配置系数（将领）'!Z1114,IF($H1114="弓将",'[5]配置系数（将领）'!Z1114,"")))</f>
        <v>0</v>
      </c>
      <c r="AB1114" s="208" t="str">
        <f ca="1">IF($H1114="步将",'[3]配置系数（将领）'!AA1114,IF($H1114="骑将",'[4]配置系数（将领）'!AA1114,IF($H1114="弓将",'[5]配置系数（将领）'!AA1114,"")))</f>
        <v/>
      </c>
      <c r="AC1114" s="206">
        <f t="shared" ca="1" si="71"/>
        <v>1</v>
      </c>
    </row>
    <row r="1115" spans="3:29" x14ac:dyDescent="0.15">
      <c r="C1115" s="107">
        <v>1107</v>
      </c>
      <c r="D1115" s="69">
        <f>IFERROR(MATCH(C1115,索引!J:J,0),D1114)</f>
        <v>110</v>
      </c>
      <c r="E1115" s="69">
        <f t="shared" si="68"/>
        <v>13</v>
      </c>
      <c r="F1115" s="69">
        <f>INDEX(索引!$F:$F,D1115,1)</f>
        <v>12003</v>
      </c>
      <c r="G1115" s="69" t="str">
        <f>INDEX(索引!$E:$E,D1115,1)</f>
        <v>皇甫嵩</v>
      </c>
      <c r="H1115" s="69" t="str">
        <f>INDEX(索引!$G:$G,D1115,1)</f>
        <v>步将</v>
      </c>
      <c r="J1115" s="208" t="str">
        <f ca="1">IF($H1115="步将",'[3]配置系数（将领）'!I1115,IF($H1115="骑将",'[4]配置系数（将领）'!I1115,IF($H1115="弓将",'[5]配置系数（将领）'!I1115,"")))</f>
        <v/>
      </c>
      <c r="K1115" s="208" t="str">
        <f ca="1">IF($H1115="步将",'[3]配置系数（将领）'!J1115,IF($H1115="骑将",'[4]配置系数（将领）'!J1115,IF($H1115="弓将",'[5]配置系数（将领）'!J1115,"")))</f>
        <v/>
      </c>
      <c r="L1115" s="208">
        <f>IF($H1115="步将",'[3]配置系数（将领）'!K1115,IF($H1115="骑将",'[4]配置系数（将领）'!K1115,IF($H1115="弓将",'[5]配置系数（将领）'!K1115,"")))</f>
        <v>0</v>
      </c>
      <c r="M1115" s="208">
        <f>IF($H1115="步将",'[3]配置系数（将领）'!L1115,IF($H1115="骑将",'[4]配置系数（将领）'!L1115,IF($H1115="弓将",'[5]配置系数（将领）'!L1115,"")))</f>
        <v>0</v>
      </c>
      <c r="N1115" s="208" t="str">
        <f ca="1">IF($H1115="步将",'[3]配置系数（将领）'!M1115,IF($H1115="骑将",'[4]配置系数（将领）'!M1115,IF($H1115="弓将",'[5]配置系数（将领）'!M1115,"")))</f>
        <v/>
      </c>
      <c r="O1115" s="206">
        <f t="shared" ca="1" si="69"/>
        <v>1</v>
      </c>
      <c r="Q1115" s="208" t="str">
        <f ca="1">IF($H1115="步将",'[3]配置系数（将领）'!P1115,IF($H1115="骑将",'[4]配置系数（将领）'!P1115,IF($H1115="弓将",'[5]配置系数（将领）'!P1115,"")))</f>
        <v/>
      </c>
      <c r="R1115" s="208" t="str">
        <f ca="1">IF($H1115="步将",'[3]配置系数（将领）'!Q1115,IF($H1115="骑将",'[4]配置系数（将领）'!Q1115,IF($H1115="弓将",'[5]配置系数（将领）'!Q1115,"")))</f>
        <v/>
      </c>
      <c r="S1115" s="208">
        <f>IF($H1115="步将",'[3]配置系数（将领）'!R1115,IF($H1115="骑将",'[4]配置系数（将领）'!R1115,IF($H1115="弓将",'[5]配置系数（将领）'!R1115,"")))</f>
        <v>0</v>
      </c>
      <c r="T1115" s="208">
        <f>IF($H1115="步将",'[3]配置系数（将领）'!S1115,IF($H1115="骑将",'[4]配置系数（将领）'!S1115,IF($H1115="弓将",'[5]配置系数（将领）'!S1115,"")))</f>
        <v>0</v>
      </c>
      <c r="U1115" s="208" t="str">
        <f ca="1">IF($H1115="步将",'[3]配置系数（将领）'!T1115,IF($H1115="骑将",'[4]配置系数（将领）'!T1115,IF($H1115="弓将",'[5]配置系数（将领）'!T1115,"")))</f>
        <v/>
      </c>
      <c r="V1115" s="206">
        <f t="shared" ca="1" si="70"/>
        <v>1</v>
      </c>
      <c r="X1115" s="208" t="str">
        <f ca="1">IF($H1115="步将",'[3]配置系数（将领）'!W1115,IF($H1115="骑将",'[4]配置系数（将领）'!W1115,IF($H1115="弓将",'[5]配置系数（将领）'!W1115,"")))</f>
        <v/>
      </c>
      <c r="Y1115" s="208" t="str">
        <f ca="1">IF($H1115="步将",'[3]配置系数（将领）'!X1115,IF($H1115="骑将",'[4]配置系数（将领）'!X1115,IF($H1115="弓将",'[5]配置系数（将领）'!X1115,"")))</f>
        <v/>
      </c>
      <c r="Z1115" s="208">
        <f>IF($H1115="步将",'[3]配置系数（将领）'!Y1115,IF($H1115="骑将",'[4]配置系数（将领）'!Y1115,IF($H1115="弓将",'[5]配置系数（将领）'!Y1115,"")))</f>
        <v>0</v>
      </c>
      <c r="AA1115" s="208">
        <f>IF($H1115="步将",'[3]配置系数（将领）'!Z1115,IF($H1115="骑将",'[4]配置系数（将领）'!Z1115,IF($H1115="弓将",'[5]配置系数（将领）'!Z1115,"")))</f>
        <v>0</v>
      </c>
      <c r="AB1115" s="208" t="str">
        <f ca="1">IF($H1115="步将",'[3]配置系数（将领）'!AA1115,IF($H1115="骑将",'[4]配置系数（将领）'!AA1115,IF($H1115="弓将",'[5]配置系数（将领）'!AA1115,"")))</f>
        <v/>
      </c>
      <c r="AC1115" s="206">
        <f t="shared" ca="1" si="71"/>
        <v>1</v>
      </c>
    </row>
    <row r="1116" spans="3:29" x14ac:dyDescent="0.15">
      <c r="C1116" s="107">
        <v>1108</v>
      </c>
      <c r="D1116" s="69">
        <f>IFERROR(MATCH(C1116,索引!J:J,0),D1115)</f>
        <v>110</v>
      </c>
      <c r="E1116" s="69">
        <f t="shared" si="68"/>
        <v>14</v>
      </c>
      <c r="F1116" s="69">
        <f>INDEX(索引!$F:$F,D1116,1)</f>
        <v>12003</v>
      </c>
      <c r="G1116" s="69" t="str">
        <f>INDEX(索引!$E:$E,D1116,1)</f>
        <v>皇甫嵩</v>
      </c>
      <c r="H1116" s="69" t="str">
        <f>INDEX(索引!$G:$G,D1116,1)</f>
        <v>步将</v>
      </c>
      <c r="J1116" s="208" t="str">
        <f ca="1">IF($H1116="步将",'[3]配置系数（将领）'!I1116,IF($H1116="骑将",'[4]配置系数（将领）'!I1116,IF($H1116="弓将",'[5]配置系数（将领）'!I1116,"")))</f>
        <v/>
      </c>
      <c r="K1116" s="208" t="str">
        <f ca="1">IF($H1116="步将",'[3]配置系数（将领）'!J1116,IF($H1116="骑将",'[4]配置系数（将领）'!J1116,IF($H1116="弓将",'[5]配置系数（将领）'!J1116,"")))</f>
        <v/>
      </c>
      <c r="L1116" s="208">
        <f>IF($H1116="步将",'[3]配置系数（将领）'!K1116,IF($H1116="骑将",'[4]配置系数（将领）'!K1116,IF($H1116="弓将",'[5]配置系数（将领）'!K1116,"")))</f>
        <v>0</v>
      </c>
      <c r="M1116" s="208">
        <f>IF($H1116="步将",'[3]配置系数（将领）'!L1116,IF($H1116="骑将",'[4]配置系数（将领）'!L1116,IF($H1116="弓将",'[5]配置系数（将领）'!L1116,"")))</f>
        <v>0</v>
      </c>
      <c r="N1116" s="208" t="str">
        <f ca="1">IF($H1116="步将",'[3]配置系数（将领）'!M1116,IF($H1116="骑将",'[4]配置系数（将领）'!M1116,IF($H1116="弓将",'[5]配置系数（将领）'!M1116,"")))</f>
        <v/>
      </c>
      <c r="O1116" s="206">
        <f t="shared" ca="1" si="69"/>
        <v>1</v>
      </c>
      <c r="Q1116" s="208" t="str">
        <f ca="1">IF($H1116="步将",'[3]配置系数（将领）'!P1116,IF($H1116="骑将",'[4]配置系数（将领）'!P1116,IF($H1116="弓将",'[5]配置系数（将领）'!P1116,"")))</f>
        <v/>
      </c>
      <c r="R1116" s="208" t="str">
        <f ca="1">IF($H1116="步将",'[3]配置系数（将领）'!Q1116,IF($H1116="骑将",'[4]配置系数（将领）'!Q1116,IF($H1116="弓将",'[5]配置系数（将领）'!Q1116,"")))</f>
        <v/>
      </c>
      <c r="S1116" s="208">
        <f>IF($H1116="步将",'[3]配置系数（将领）'!R1116,IF($H1116="骑将",'[4]配置系数（将领）'!R1116,IF($H1116="弓将",'[5]配置系数（将领）'!R1116,"")))</f>
        <v>0</v>
      </c>
      <c r="T1116" s="208">
        <f>IF($H1116="步将",'[3]配置系数（将领）'!S1116,IF($H1116="骑将",'[4]配置系数（将领）'!S1116,IF($H1116="弓将",'[5]配置系数（将领）'!S1116,"")))</f>
        <v>0</v>
      </c>
      <c r="U1116" s="208" t="str">
        <f ca="1">IF($H1116="步将",'[3]配置系数（将领）'!T1116,IF($H1116="骑将",'[4]配置系数（将领）'!T1116,IF($H1116="弓将",'[5]配置系数（将领）'!T1116,"")))</f>
        <v/>
      </c>
      <c r="V1116" s="206">
        <f t="shared" ca="1" si="70"/>
        <v>1</v>
      </c>
      <c r="X1116" s="208" t="str">
        <f ca="1">IF($H1116="步将",'[3]配置系数（将领）'!W1116,IF($H1116="骑将",'[4]配置系数（将领）'!W1116,IF($H1116="弓将",'[5]配置系数（将领）'!W1116,"")))</f>
        <v/>
      </c>
      <c r="Y1116" s="208" t="str">
        <f ca="1">IF($H1116="步将",'[3]配置系数（将领）'!X1116,IF($H1116="骑将",'[4]配置系数（将领）'!X1116,IF($H1116="弓将",'[5]配置系数（将领）'!X1116,"")))</f>
        <v/>
      </c>
      <c r="Z1116" s="208">
        <f>IF($H1116="步将",'[3]配置系数（将领）'!Y1116,IF($H1116="骑将",'[4]配置系数（将领）'!Y1116,IF($H1116="弓将",'[5]配置系数（将领）'!Y1116,"")))</f>
        <v>0</v>
      </c>
      <c r="AA1116" s="208">
        <f>IF($H1116="步将",'[3]配置系数（将领）'!Z1116,IF($H1116="骑将",'[4]配置系数（将领）'!Z1116,IF($H1116="弓将",'[5]配置系数（将领）'!Z1116,"")))</f>
        <v>0</v>
      </c>
      <c r="AB1116" s="208" t="str">
        <f ca="1">IF($H1116="步将",'[3]配置系数（将领）'!AA1116,IF($H1116="骑将",'[4]配置系数（将领）'!AA1116,IF($H1116="弓将",'[5]配置系数（将领）'!AA1116,"")))</f>
        <v/>
      </c>
      <c r="AC1116" s="206">
        <f t="shared" ca="1" si="71"/>
        <v>1</v>
      </c>
    </row>
    <row r="1117" spans="3:29" x14ac:dyDescent="0.15">
      <c r="C1117" s="107">
        <v>1109</v>
      </c>
      <c r="D1117" s="69">
        <f>IFERROR(MATCH(C1117,索引!J:J,0),D1116)</f>
        <v>110</v>
      </c>
      <c r="E1117" s="69">
        <f t="shared" si="68"/>
        <v>15</v>
      </c>
      <c r="F1117" s="69">
        <f>INDEX(索引!$F:$F,D1117,1)</f>
        <v>12003</v>
      </c>
      <c r="G1117" s="69" t="str">
        <f>INDEX(索引!$E:$E,D1117,1)</f>
        <v>皇甫嵩</v>
      </c>
      <c r="H1117" s="69" t="str">
        <f>INDEX(索引!$G:$G,D1117,1)</f>
        <v>步将</v>
      </c>
      <c r="J1117" s="208" t="str">
        <f ca="1">IF($H1117="步将",'[3]配置系数（将领）'!I1117,IF($H1117="骑将",'[4]配置系数（将领）'!I1117,IF($H1117="弓将",'[5]配置系数（将领）'!I1117,"")))</f>
        <v/>
      </c>
      <c r="K1117" s="208" t="str">
        <f ca="1">IF($H1117="步将",'[3]配置系数（将领）'!J1117,IF($H1117="骑将",'[4]配置系数（将领）'!J1117,IF($H1117="弓将",'[5]配置系数（将领）'!J1117,"")))</f>
        <v/>
      </c>
      <c r="L1117" s="208">
        <f>IF($H1117="步将",'[3]配置系数（将领）'!K1117,IF($H1117="骑将",'[4]配置系数（将领）'!K1117,IF($H1117="弓将",'[5]配置系数（将领）'!K1117,"")))</f>
        <v>0</v>
      </c>
      <c r="M1117" s="208">
        <f>IF($H1117="步将",'[3]配置系数（将领）'!L1117,IF($H1117="骑将",'[4]配置系数（将领）'!L1117,IF($H1117="弓将",'[5]配置系数（将领）'!L1117,"")))</f>
        <v>0</v>
      </c>
      <c r="N1117" s="208" t="str">
        <f ca="1">IF($H1117="步将",'[3]配置系数（将领）'!M1117,IF($H1117="骑将",'[4]配置系数（将领）'!M1117,IF($H1117="弓将",'[5]配置系数（将领）'!M1117,"")))</f>
        <v/>
      </c>
      <c r="O1117" s="206">
        <f t="shared" ca="1" si="69"/>
        <v>1</v>
      </c>
      <c r="Q1117" s="208" t="str">
        <f ca="1">IF($H1117="步将",'[3]配置系数（将领）'!P1117,IF($H1117="骑将",'[4]配置系数（将领）'!P1117,IF($H1117="弓将",'[5]配置系数（将领）'!P1117,"")))</f>
        <v/>
      </c>
      <c r="R1117" s="208" t="str">
        <f ca="1">IF($H1117="步将",'[3]配置系数（将领）'!Q1117,IF($H1117="骑将",'[4]配置系数（将领）'!Q1117,IF($H1117="弓将",'[5]配置系数（将领）'!Q1117,"")))</f>
        <v/>
      </c>
      <c r="S1117" s="208">
        <f>IF($H1117="步将",'[3]配置系数（将领）'!R1117,IF($H1117="骑将",'[4]配置系数（将领）'!R1117,IF($H1117="弓将",'[5]配置系数（将领）'!R1117,"")))</f>
        <v>0</v>
      </c>
      <c r="T1117" s="208">
        <f>IF($H1117="步将",'[3]配置系数（将领）'!S1117,IF($H1117="骑将",'[4]配置系数（将领）'!S1117,IF($H1117="弓将",'[5]配置系数（将领）'!S1117,"")))</f>
        <v>0</v>
      </c>
      <c r="U1117" s="208" t="str">
        <f ca="1">IF($H1117="步将",'[3]配置系数（将领）'!T1117,IF($H1117="骑将",'[4]配置系数（将领）'!T1117,IF($H1117="弓将",'[5]配置系数（将领）'!T1117,"")))</f>
        <v/>
      </c>
      <c r="V1117" s="206">
        <f t="shared" ca="1" si="70"/>
        <v>1</v>
      </c>
      <c r="X1117" s="208" t="str">
        <f ca="1">IF($H1117="步将",'[3]配置系数（将领）'!W1117,IF($H1117="骑将",'[4]配置系数（将领）'!W1117,IF($H1117="弓将",'[5]配置系数（将领）'!W1117,"")))</f>
        <v/>
      </c>
      <c r="Y1117" s="208" t="str">
        <f ca="1">IF($H1117="步将",'[3]配置系数（将领）'!X1117,IF($H1117="骑将",'[4]配置系数（将领）'!X1117,IF($H1117="弓将",'[5]配置系数（将领）'!X1117,"")))</f>
        <v/>
      </c>
      <c r="Z1117" s="208">
        <f>IF($H1117="步将",'[3]配置系数（将领）'!Y1117,IF($H1117="骑将",'[4]配置系数（将领）'!Y1117,IF($H1117="弓将",'[5]配置系数（将领）'!Y1117,"")))</f>
        <v>0</v>
      </c>
      <c r="AA1117" s="208">
        <f>IF($H1117="步将",'[3]配置系数（将领）'!Z1117,IF($H1117="骑将",'[4]配置系数（将领）'!Z1117,IF($H1117="弓将",'[5]配置系数（将领）'!Z1117,"")))</f>
        <v>0</v>
      </c>
      <c r="AB1117" s="208" t="str">
        <f ca="1">IF($H1117="步将",'[3]配置系数（将领）'!AA1117,IF($H1117="骑将",'[4]配置系数（将领）'!AA1117,IF($H1117="弓将",'[5]配置系数（将领）'!AA1117,"")))</f>
        <v/>
      </c>
      <c r="AC1117" s="206">
        <f t="shared" ca="1" si="71"/>
        <v>1</v>
      </c>
    </row>
    <row r="1118" spans="3:29" x14ac:dyDescent="0.15">
      <c r="C1118" s="107">
        <v>1110</v>
      </c>
      <c r="D1118" s="69">
        <f>IFERROR(MATCH(C1118,索引!J:J,0),D1117)</f>
        <v>111</v>
      </c>
      <c r="E1118" s="69">
        <f t="shared" si="68"/>
        <v>1</v>
      </c>
      <c r="F1118" s="69">
        <f>INDEX(索引!$F:$F,D1118,1)</f>
        <v>12004</v>
      </c>
      <c r="G1118" s="69" t="str">
        <f>INDEX(索引!$E:$E,D1118,1)</f>
        <v>袁绍</v>
      </c>
      <c r="H1118" s="69" t="str">
        <f>INDEX(索引!$G:$G,D1118,1)</f>
        <v>弓将</v>
      </c>
      <c r="J1118" s="208" t="str">
        <f ca="1">IF($H1118="步将",'[3]配置系数（将领）'!I1118,IF($H1118="骑将",'[4]配置系数（将领）'!I1118,IF($H1118="弓将",'[5]配置系数（将领）'!I1118,"")))</f>
        <v>1200400000101</v>
      </c>
      <c r="K1118" s="208" t="str">
        <f ca="1">IF($H1118="步将",'[3]配置系数（将领）'!J1118,IF($H1118="骑将",'[4]配置系数（将领）'!J1118,IF($H1118="弓将",'[5]配置系数（将领）'!J1118,"")))</f>
        <v>普通攻击:对单体敌人造成{0}%的武力伤害</v>
      </c>
      <c r="L1118" s="208">
        <f>IF($H1118="步将",'[3]配置系数（将领）'!K1118,IF($H1118="骑将",'[4]配置系数（将领）'!K1118,IF($H1118="弓将",'[5]配置系数（将领）'!K1118,"")))</f>
        <v>0</v>
      </c>
      <c r="M1118" s="208">
        <f>IF($H1118="步将",'[3]配置系数（将领）'!L1118,IF($H1118="骑将",'[4]配置系数（将领）'!L1118,IF($H1118="弓将",'[5]配置系数（将领）'!L1118,"")))</f>
        <v>0</v>
      </c>
      <c r="N1118" s="208" t="str">
        <f ca="1">IF($H1118="步将",'[3]配置系数（将领）'!M1118,IF($H1118="骑将",'[4]配置系数（将领）'!M1118,IF($H1118="弓将",'[5]配置系数（将领）'!M1118,"")))</f>
        <v>0.25+0.25+0.25+0.25+0.25+0.25+0.25+0.25+0.25+0.25+0.25+0.25+0.25+0.25+0.25+0.25+0.25</v>
      </c>
      <c r="O1118" s="206">
        <f t="shared" ca="1" si="69"/>
        <v>100</v>
      </c>
      <c r="Q1118" s="208" t="str">
        <f ca="1">IF($H1118="步将",'[3]配置系数（将领）'!P1118,IF($H1118="骑将",'[4]配置系数（将领）'!P1118,IF($H1118="弓将",'[5]配置系数（将领）'!P1118,"")))</f>
        <v/>
      </c>
      <c r="R1118" s="208" t="str">
        <f ca="1">IF($H1118="步将",'[3]配置系数（将领）'!Q1118,IF($H1118="骑将",'[4]配置系数（将领）'!Q1118,IF($H1118="弓将",'[5]配置系数（将领）'!Q1118,"")))</f>
        <v/>
      </c>
      <c r="S1118" s="208">
        <f>IF($H1118="步将",'[3]配置系数（将领）'!R1118,IF($H1118="骑将",'[4]配置系数（将领）'!R1118,IF($H1118="弓将",'[5]配置系数（将领）'!R1118,"")))</f>
        <v>0</v>
      </c>
      <c r="T1118" s="208">
        <f>IF($H1118="步将",'[3]配置系数（将领）'!S1118,IF($H1118="骑将",'[4]配置系数（将领）'!S1118,IF($H1118="弓将",'[5]配置系数（将领）'!S1118,"")))</f>
        <v>0</v>
      </c>
      <c r="U1118" s="208" t="str">
        <f ca="1">IF($H1118="步将",'[3]配置系数（将领）'!T1118,IF($H1118="骑将",'[4]配置系数（将领）'!T1118,IF($H1118="弓将",'[5]配置系数（将领）'!T1118,"")))</f>
        <v/>
      </c>
      <c r="V1118" s="206">
        <f t="shared" ca="1" si="70"/>
        <v>1</v>
      </c>
      <c r="X1118" s="208" t="str">
        <f ca="1">IF($H1118="步将",'[3]配置系数（将领）'!W1118,IF($H1118="骑将",'[4]配置系数（将领）'!W1118,IF($H1118="弓将",'[5]配置系数（将领）'!W1118,"")))</f>
        <v/>
      </c>
      <c r="Y1118" s="208" t="str">
        <f ca="1">IF($H1118="步将",'[3]配置系数（将领）'!X1118,IF($H1118="骑将",'[4]配置系数（将领）'!X1118,IF($H1118="弓将",'[5]配置系数（将领）'!X1118,"")))</f>
        <v/>
      </c>
      <c r="Z1118" s="208">
        <f>IF($H1118="步将",'[3]配置系数（将领）'!Y1118,IF($H1118="骑将",'[4]配置系数（将领）'!Y1118,IF($H1118="弓将",'[5]配置系数（将领）'!Y1118,"")))</f>
        <v>0</v>
      </c>
      <c r="AA1118" s="208">
        <f>IF($H1118="步将",'[3]配置系数（将领）'!Z1118,IF($H1118="骑将",'[4]配置系数（将领）'!Z1118,IF($H1118="弓将",'[5]配置系数（将领）'!Z1118,"")))</f>
        <v>0</v>
      </c>
      <c r="AB1118" s="208" t="str">
        <f ca="1">IF($H1118="步将",'[3]配置系数（将领）'!AA1118,IF($H1118="骑将",'[4]配置系数（将领）'!AA1118,IF($H1118="弓将",'[5]配置系数（将领）'!AA1118,"")))</f>
        <v/>
      </c>
      <c r="AC1118" s="206">
        <f t="shared" ca="1" si="71"/>
        <v>1</v>
      </c>
    </row>
    <row r="1119" spans="3:29" x14ac:dyDescent="0.15">
      <c r="C1119" s="107">
        <v>1111</v>
      </c>
      <c r="D1119" s="69">
        <f>IFERROR(MATCH(C1119,索引!J:J,0),D1118)</f>
        <v>111</v>
      </c>
      <c r="E1119" s="69">
        <f t="shared" si="68"/>
        <v>2</v>
      </c>
      <c r="F1119" s="69">
        <f>INDEX(索引!$F:$F,D1119,1)</f>
        <v>12004</v>
      </c>
      <c r="G1119" s="69" t="str">
        <f>INDEX(索引!$E:$E,D1119,1)</f>
        <v>袁绍</v>
      </c>
      <c r="H1119" s="69" t="str">
        <f>INDEX(索引!$G:$G,D1119,1)</f>
        <v>弓将</v>
      </c>
      <c r="J1119" s="208" t="str">
        <f ca="1">IF($H1119="步将",'[3]配置系数（将领）'!I1119,IF($H1119="骑将",'[4]配置系数（将领）'!I1119,IF($H1119="弓将",'[5]配置系数（将领）'!I1119,"")))</f>
        <v>1200400000201</v>
      </c>
      <c r="K1119" s="208" t="str">
        <f ca="1">IF($H1119="步将",'[3]配置系数（将领）'!J1119,IF($H1119="骑将",'[4]配置系数（将领）'!J1119,IF($H1119="弓将",'[5]配置系数（将领）'!J1119,"")))</f>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
      <c r="L1119" s="208">
        <f>IF($H1119="步将",'[3]配置系数（将领）'!K1119,IF($H1119="骑将",'[4]配置系数（将领）'!K1119,IF($H1119="弓将",'[5]配置系数（将领）'!K1119,"")))</f>
        <v>0</v>
      </c>
      <c r="M1119" s="208">
        <f>IF($H1119="步将",'[3]配置系数（将领）'!L1119,IF($H1119="骑将",'[4]配置系数（将领）'!L1119,IF($H1119="弓将",'[5]配置系数（将领）'!L1119,"")))</f>
        <v>0</v>
      </c>
      <c r="N1119" s="208" t="str">
        <f ca="1">IF($H1119="步将",'[3]配置系数（将领）'!M1119,IF($H1119="骑将",'[4]配置系数（将领）'!M1119,IF($H1119="弓将",'[5]配置系数（将领）'!M1119,"")))</f>
        <v>0.32+0.36+0.4+0.44+0.48+0.52+0.56+0.6+0.64+0.68+0.72+0.76+0.8+0.84+0.88+0.92+0.96</v>
      </c>
      <c r="O1119" s="206">
        <f t="shared" ca="1" si="69"/>
        <v>100</v>
      </c>
      <c r="Q1119" s="208" t="str">
        <f ca="1">IF($H1119="步将",'[3]配置系数（将领）'!P1119,IF($H1119="骑将",'[4]配置系数（将领）'!P1119,IF($H1119="弓将",'[5]配置系数（将领）'!P1119,"")))</f>
        <v/>
      </c>
      <c r="R1119" s="208" t="str">
        <f ca="1">IF($H1119="步将",'[3]配置系数（将领）'!Q1119,IF($H1119="骑将",'[4]配置系数（将领）'!Q1119,IF($H1119="弓将",'[5]配置系数（将领）'!Q1119,"")))</f>
        <v/>
      </c>
      <c r="S1119" s="208">
        <f>IF($H1119="步将",'[3]配置系数（将领）'!R1119,IF($H1119="骑将",'[4]配置系数（将领）'!R1119,IF($H1119="弓将",'[5]配置系数（将领）'!R1119,"")))</f>
        <v>0</v>
      </c>
      <c r="T1119" s="208">
        <f>IF($H1119="步将",'[3]配置系数（将领）'!S1119,IF($H1119="骑将",'[4]配置系数（将领）'!S1119,IF($H1119="弓将",'[5]配置系数（将领）'!S1119,"")))</f>
        <v>0</v>
      </c>
      <c r="U1119" s="208" t="str">
        <f ca="1">IF($H1119="步将",'[3]配置系数（将领）'!T1119,IF($H1119="骑将",'[4]配置系数（将领）'!T1119,IF($H1119="弓将",'[5]配置系数（将领）'!T1119,"")))</f>
        <v/>
      </c>
      <c r="V1119" s="206">
        <f t="shared" ca="1" si="70"/>
        <v>1</v>
      </c>
      <c r="X1119" s="208" t="str">
        <f ca="1">IF($H1119="步将",'[3]配置系数（将领）'!W1119,IF($H1119="骑将",'[4]配置系数（将领）'!W1119,IF($H1119="弓将",'[5]配置系数（将领）'!W1119,"")))</f>
        <v/>
      </c>
      <c r="Y1119" s="208" t="str">
        <f ca="1">IF($H1119="步将",'[3]配置系数（将领）'!X1119,IF($H1119="骑将",'[4]配置系数（将领）'!X1119,IF($H1119="弓将",'[5]配置系数（将领）'!X1119,"")))</f>
        <v/>
      </c>
      <c r="Z1119" s="208">
        <f>IF($H1119="步将",'[3]配置系数（将领）'!Y1119,IF($H1119="骑将",'[4]配置系数（将领）'!Y1119,IF($H1119="弓将",'[5]配置系数（将领）'!Y1119,"")))</f>
        <v>0</v>
      </c>
      <c r="AA1119" s="208">
        <f>IF($H1119="步将",'[3]配置系数（将领）'!Z1119,IF($H1119="骑将",'[4]配置系数（将领）'!Z1119,IF($H1119="弓将",'[5]配置系数（将领）'!Z1119,"")))</f>
        <v>0</v>
      </c>
      <c r="AB1119" s="208" t="str">
        <f ca="1">IF($H1119="步将",'[3]配置系数（将领）'!AA1119,IF($H1119="骑将",'[4]配置系数（将领）'!AA1119,IF($H1119="弓将",'[5]配置系数（将领）'!AA1119,"")))</f>
        <v/>
      </c>
      <c r="AC1119" s="206">
        <f t="shared" ca="1" si="71"/>
        <v>1</v>
      </c>
    </row>
    <row r="1120" spans="3:29" x14ac:dyDescent="0.15">
      <c r="C1120" s="107">
        <v>1112</v>
      </c>
      <c r="D1120" s="69">
        <f>IFERROR(MATCH(C1120,索引!J:J,0),D1119)</f>
        <v>111</v>
      </c>
      <c r="E1120" s="69">
        <f t="shared" si="68"/>
        <v>3</v>
      </c>
      <c r="F1120" s="69">
        <f>INDEX(索引!$F:$F,D1120,1)</f>
        <v>12004</v>
      </c>
      <c r="G1120" s="69" t="str">
        <f>INDEX(索引!$E:$E,D1120,1)</f>
        <v>袁绍</v>
      </c>
      <c r="H1120" s="69" t="str">
        <f>INDEX(索引!$G:$G,D1120,1)</f>
        <v>弓将</v>
      </c>
      <c r="J1120" s="208" t="str">
        <f ca="1">IF($H1120="步将",'[3]配置系数（将领）'!I1120,IF($H1120="骑将",'[4]配置系数（将领）'!I1120,IF($H1120="弓将",'[5]配置系数（将领）'!I1120,"")))</f>
        <v>1200400000202</v>
      </c>
      <c r="K1120" s="208" t="str">
        <f ca="1">IF($H1120="步将",'[3]配置系数（将领）'!J1120,IF($H1120="骑将",'[4]配置系数（将领）'!J1120,IF($H1120="弓将",'[5]配置系数（将领）'!J1120,"")))</f>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
      <c r="L1120" s="208">
        <f>IF($H1120="步将",'[3]配置系数（将领）'!K1120,IF($H1120="骑将",'[4]配置系数（将领）'!K1120,IF($H1120="弓将",'[5]配置系数（将领）'!K1120,"")))</f>
        <v>0</v>
      </c>
      <c r="M1120" s="208">
        <f>IF($H1120="步将",'[3]配置系数（将领）'!L1120,IF($H1120="骑将",'[4]配置系数（将领）'!L1120,IF($H1120="弓将",'[5]配置系数（将领）'!L1120,"")))</f>
        <v>0</v>
      </c>
      <c r="N1120" s="208" t="str">
        <f ca="1">IF($H1120="步将",'[3]配置系数（将领）'!M1120,IF($H1120="骑将",'[4]配置系数（将领）'!M1120,IF($H1120="弓将",'[5]配置系数（将领）'!M1120,"")))</f>
        <v>0.092+0.1+0.108+0.116+0.124+0.132+0.14+0.148+0.156+0.164+0.172+0.18+0.188+0.196+0.204+0.212+0.22</v>
      </c>
      <c r="O1120" s="206">
        <f t="shared" ca="1" si="69"/>
        <v>100</v>
      </c>
      <c r="Q1120" s="208" t="str">
        <f ca="1">IF($H1120="步将",'[3]配置系数（将领）'!P1120,IF($H1120="骑将",'[4]配置系数（将领）'!P1120,IF($H1120="弓将",'[5]配置系数（将领）'!P1120,"")))</f>
        <v/>
      </c>
      <c r="R1120" s="208" t="str">
        <f ca="1">IF($H1120="步将",'[3]配置系数（将领）'!Q1120,IF($H1120="骑将",'[4]配置系数（将领）'!Q1120,IF($H1120="弓将",'[5]配置系数（将领）'!Q1120,"")))</f>
        <v/>
      </c>
      <c r="S1120" s="208">
        <f>IF($H1120="步将",'[3]配置系数（将领）'!R1120,IF($H1120="骑将",'[4]配置系数（将领）'!R1120,IF($H1120="弓将",'[5]配置系数（将领）'!R1120,"")))</f>
        <v>0</v>
      </c>
      <c r="T1120" s="208">
        <f>IF($H1120="步将",'[3]配置系数（将领）'!S1120,IF($H1120="骑将",'[4]配置系数（将领）'!S1120,IF($H1120="弓将",'[5]配置系数（将领）'!S1120,"")))</f>
        <v>0</v>
      </c>
      <c r="U1120" s="208" t="str">
        <f ca="1">IF($H1120="步将",'[3]配置系数（将领）'!T1120,IF($H1120="骑将",'[4]配置系数（将领）'!T1120,IF($H1120="弓将",'[5]配置系数（将领）'!T1120,"")))</f>
        <v/>
      </c>
      <c r="V1120" s="206">
        <f t="shared" ca="1" si="70"/>
        <v>1</v>
      </c>
      <c r="X1120" s="208" t="str">
        <f ca="1">IF($H1120="步将",'[3]配置系数（将领）'!W1120,IF($H1120="骑将",'[4]配置系数（将领）'!W1120,IF($H1120="弓将",'[5]配置系数（将领）'!W1120,"")))</f>
        <v/>
      </c>
      <c r="Y1120" s="208" t="str">
        <f ca="1">IF($H1120="步将",'[3]配置系数（将领）'!X1120,IF($H1120="骑将",'[4]配置系数（将领）'!X1120,IF($H1120="弓将",'[5]配置系数（将领）'!X1120,"")))</f>
        <v/>
      </c>
      <c r="Z1120" s="208">
        <f>IF($H1120="步将",'[3]配置系数（将领）'!Y1120,IF($H1120="骑将",'[4]配置系数（将领）'!Y1120,IF($H1120="弓将",'[5]配置系数（将领）'!Y1120,"")))</f>
        <v>0</v>
      </c>
      <c r="AA1120" s="208">
        <f>IF($H1120="步将",'[3]配置系数（将领）'!Z1120,IF($H1120="骑将",'[4]配置系数（将领）'!Z1120,IF($H1120="弓将",'[5]配置系数（将领）'!Z1120,"")))</f>
        <v>0</v>
      </c>
      <c r="AB1120" s="208" t="str">
        <f ca="1">IF($H1120="步将",'[3]配置系数（将领）'!AA1120,IF($H1120="骑将",'[4]配置系数（将领）'!AA1120,IF($H1120="弓将",'[5]配置系数（将领）'!AA1120,"")))</f>
        <v/>
      </c>
      <c r="AC1120" s="206">
        <f t="shared" ca="1" si="71"/>
        <v>1</v>
      </c>
    </row>
    <row r="1121" spans="3:29" x14ac:dyDescent="0.15">
      <c r="C1121" s="107">
        <v>1113</v>
      </c>
      <c r="D1121" s="69">
        <f>IFERROR(MATCH(C1121,索引!J:J,0),D1120)</f>
        <v>111</v>
      </c>
      <c r="E1121" s="69">
        <f t="shared" si="68"/>
        <v>4</v>
      </c>
      <c r="F1121" s="69">
        <f>INDEX(索引!$F:$F,D1121,1)</f>
        <v>12004</v>
      </c>
      <c r="G1121" s="69" t="str">
        <f>INDEX(索引!$E:$E,D1121,1)</f>
        <v>袁绍</v>
      </c>
      <c r="H1121" s="69" t="str">
        <f>INDEX(索引!$G:$G,D1121,1)</f>
        <v>弓将</v>
      </c>
      <c r="J1121" s="208" t="str">
        <f ca="1">IF($H1121="步将",'[3]配置系数（将领）'!I1121,IF($H1121="骑将",'[4]配置系数（将领）'!I1121,IF($H1121="弓将",'[5]配置系数（将领）'!I1121,"")))</f>
        <v>1200400000203</v>
      </c>
      <c r="K1121" s="208" t="str">
        <f ca="1">IF($H1121="步将",'[3]配置系数（将领）'!J1121,IF($H1121="骑将",'[4]配置系数（将领）'!J1121,IF($H1121="弓将",'[5]配置系数（将领）'!J1121,"")))</f>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
      <c r="L1121" s="208">
        <f>IF($H1121="步将",'[3]配置系数（将领）'!K1121,IF($H1121="骑将",'[4]配置系数（将领）'!K1121,IF($H1121="弓将",'[5]配置系数（将领）'!K1121,"")))</f>
        <v>0</v>
      </c>
      <c r="M1121" s="208">
        <f>IF($H1121="步将",'[3]配置系数（将领）'!L1121,IF($H1121="骑将",'[4]配置系数（将领）'!L1121,IF($H1121="弓将",'[5]配置系数（将领）'!L1121,"")))</f>
        <v>0</v>
      </c>
      <c r="N1121" s="208" t="str">
        <f ca="1">IF($H1121="步将",'[3]配置系数（将领）'!M1121,IF($H1121="骑将",'[4]配置系数（将领）'!M1121,IF($H1121="弓将",'[5]配置系数（将领）'!M1121,"")))</f>
        <v>0++++++++++++++++</v>
      </c>
      <c r="O1121" s="206">
        <f t="shared" ca="1" si="69"/>
        <v>1</v>
      </c>
      <c r="Q1121" s="208" t="str">
        <f ca="1">IF($H1121="步将",'[3]配置系数（将领）'!P1121,IF($H1121="骑将",'[4]配置系数（将领）'!P1121,IF($H1121="弓将",'[5]配置系数（将领）'!P1121,"")))</f>
        <v/>
      </c>
      <c r="R1121" s="208" t="str">
        <f ca="1">IF($H1121="步将",'[3]配置系数（将领）'!Q1121,IF($H1121="骑将",'[4]配置系数（将领）'!Q1121,IF($H1121="弓将",'[5]配置系数（将领）'!Q1121,"")))</f>
        <v/>
      </c>
      <c r="S1121" s="208">
        <f>IF($H1121="步将",'[3]配置系数（将领）'!R1121,IF($H1121="骑将",'[4]配置系数（将领）'!R1121,IF($H1121="弓将",'[5]配置系数（将领）'!R1121,"")))</f>
        <v>0</v>
      </c>
      <c r="T1121" s="208">
        <f>IF($H1121="步将",'[3]配置系数（将领）'!S1121,IF($H1121="骑将",'[4]配置系数（将领）'!S1121,IF($H1121="弓将",'[5]配置系数（将领）'!S1121,"")))</f>
        <v>0</v>
      </c>
      <c r="U1121" s="208" t="str">
        <f ca="1">IF($H1121="步将",'[3]配置系数（将领）'!T1121,IF($H1121="骑将",'[4]配置系数（将领）'!T1121,IF($H1121="弓将",'[5]配置系数（将领）'!T1121,"")))</f>
        <v/>
      </c>
      <c r="V1121" s="206">
        <f t="shared" ca="1" si="70"/>
        <v>1</v>
      </c>
      <c r="X1121" s="208" t="str">
        <f ca="1">IF($H1121="步将",'[3]配置系数（将领）'!W1121,IF($H1121="骑将",'[4]配置系数（将领）'!W1121,IF($H1121="弓将",'[5]配置系数（将领）'!W1121,"")))</f>
        <v/>
      </c>
      <c r="Y1121" s="208" t="str">
        <f ca="1">IF($H1121="步将",'[3]配置系数（将领）'!X1121,IF($H1121="骑将",'[4]配置系数（将领）'!X1121,IF($H1121="弓将",'[5]配置系数（将领）'!X1121,"")))</f>
        <v/>
      </c>
      <c r="Z1121" s="208">
        <f>IF($H1121="步将",'[3]配置系数（将领）'!Y1121,IF($H1121="骑将",'[4]配置系数（将领）'!Y1121,IF($H1121="弓将",'[5]配置系数（将领）'!Y1121,"")))</f>
        <v>0</v>
      </c>
      <c r="AA1121" s="208">
        <f>IF($H1121="步将",'[3]配置系数（将领）'!Z1121,IF($H1121="骑将",'[4]配置系数（将领）'!Z1121,IF($H1121="弓将",'[5]配置系数（将领）'!Z1121,"")))</f>
        <v>0</v>
      </c>
      <c r="AB1121" s="208" t="str">
        <f ca="1">IF($H1121="步将",'[3]配置系数（将领）'!AA1121,IF($H1121="骑将",'[4]配置系数（将领）'!AA1121,IF($H1121="弓将",'[5]配置系数（将领）'!AA1121,"")))</f>
        <v/>
      </c>
      <c r="AC1121" s="206">
        <f t="shared" ca="1" si="71"/>
        <v>1</v>
      </c>
    </row>
    <row r="1122" spans="3:29" x14ac:dyDescent="0.15">
      <c r="C1122" s="107">
        <v>1114</v>
      </c>
      <c r="D1122" s="69">
        <f>IFERROR(MATCH(C1122,索引!J:J,0),D1121)</f>
        <v>111</v>
      </c>
      <c r="E1122" s="69">
        <f t="shared" si="68"/>
        <v>5</v>
      </c>
      <c r="F1122" s="69">
        <f>INDEX(索引!$F:$F,D1122,1)</f>
        <v>12004</v>
      </c>
      <c r="G1122" s="69" t="str">
        <f>INDEX(索引!$E:$E,D1122,1)</f>
        <v>袁绍</v>
      </c>
      <c r="H1122" s="69" t="str">
        <f>INDEX(索引!$G:$G,D1122,1)</f>
        <v>弓将</v>
      </c>
      <c r="J1122" s="208" t="str">
        <f ca="1">IF($H1122="步将",'[3]配置系数（将领）'!I1122,IF($H1122="骑将",'[4]配置系数（将领）'!I1122,IF($H1122="弓将",'[5]配置系数（将领）'!I1122,"")))</f>
        <v>1200400000301</v>
      </c>
      <c r="K1122" s="208" t="str">
        <f ca="1">IF($H1122="步将",'[3]配置系数（将领）'!J1122,IF($H1122="骑将",'[4]配置系数（将领）'!J1122,IF($H1122="弓将",'[5]配置系数（将领）'!J1122,"")))</f>
        <v>被动技能1:所率士兵每3秒对周围敌人造成自身攻击{0}%的伤害。袁绍每10秒为生命百分比最低的我方英雄施加结盟效果，持续10秒，袁绍造成伤害的{1}%会治疗拥有结盟效果的我方单位。（可与怒气技能的结盟效果叠加）</v>
      </c>
      <c r="L1122" s="208">
        <f>IF($H1122="步将",'[3]配置系数（将领）'!K1122,IF($H1122="骑将",'[4]配置系数（将领）'!K1122,IF($H1122="弓将",'[5]配置系数（将领）'!K1122,"")))</f>
        <v>0</v>
      </c>
      <c r="M1122" s="208">
        <f>IF($H1122="步将",'[3]配置系数（将领）'!L1122,IF($H1122="骑将",'[4]配置系数（将领）'!L1122,IF($H1122="弓将",'[5]配置系数（将领）'!L1122,"")))</f>
        <v>0</v>
      </c>
      <c r="N1122" s="208" t="str">
        <f ca="1">IF($H1122="步将",'[3]配置系数（将领）'!M1122,IF($H1122="骑将",'[4]配置系数（将领）'!M1122,IF($H1122="弓将",'[5]配置系数（将领）'!M1122,"")))</f>
        <v>0.07+0.082+0.094+0.106+0.118+0.13+0.142+0.154+0.166+0.178+0.19+0.202+0.214+0.226+0.238+0.25+0.262</v>
      </c>
      <c r="O1122" s="206">
        <f t="shared" ca="1" si="69"/>
        <v>100</v>
      </c>
      <c r="Q1122" s="208" t="str">
        <f ca="1">IF($H1122="步将",'[3]配置系数（将领）'!P1122,IF($H1122="骑将",'[4]配置系数（将领）'!P1122,IF($H1122="弓将",'[5]配置系数（将领）'!P1122,"")))</f>
        <v/>
      </c>
      <c r="R1122" s="208" t="str">
        <f ca="1">IF($H1122="步将",'[3]配置系数（将领）'!Q1122,IF($H1122="骑将",'[4]配置系数（将领）'!Q1122,IF($H1122="弓将",'[5]配置系数（将领）'!Q1122,"")))</f>
        <v/>
      </c>
      <c r="S1122" s="208">
        <f>IF($H1122="步将",'[3]配置系数（将领）'!R1122,IF($H1122="骑将",'[4]配置系数（将领）'!R1122,IF($H1122="弓将",'[5]配置系数（将领）'!R1122,"")))</f>
        <v>0</v>
      </c>
      <c r="T1122" s="208">
        <f>IF($H1122="步将",'[3]配置系数（将领）'!S1122,IF($H1122="骑将",'[4]配置系数（将领）'!S1122,IF($H1122="弓将",'[5]配置系数（将领）'!S1122,"")))</f>
        <v>0</v>
      </c>
      <c r="U1122" s="208" t="str">
        <f ca="1">IF($H1122="步将",'[3]配置系数（将领）'!T1122,IF($H1122="骑将",'[4]配置系数（将领）'!T1122,IF($H1122="弓将",'[5]配置系数（将领）'!T1122,"")))</f>
        <v/>
      </c>
      <c r="V1122" s="206">
        <f t="shared" ca="1" si="70"/>
        <v>1</v>
      </c>
      <c r="X1122" s="208" t="str">
        <f ca="1">IF($H1122="步将",'[3]配置系数（将领）'!W1122,IF($H1122="骑将",'[4]配置系数（将领）'!W1122,IF($H1122="弓将",'[5]配置系数（将领）'!W1122,"")))</f>
        <v/>
      </c>
      <c r="Y1122" s="208" t="str">
        <f ca="1">IF($H1122="步将",'[3]配置系数（将领）'!X1122,IF($H1122="骑将",'[4]配置系数（将领）'!X1122,IF($H1122="弓将",'[5]配置系数（将领）'!X1122,"")))</f>
        <v/>
      </c>
      <c r="Z1122" s="208">
        <f>IF($H1122="步将",'[3]配置系数（将领）'!Y1122,IF($H1122="骑将",'[4]配置系数（将领）'!Y1122,IF($H1122="弓将",'[5]配置系数（将领）'!Y1122,"")))</f>
        <v>0</v>
      </c>
      <c r="AA1122" s="208">
        <f>IF($H1122="步将",'[3]配置系数（将领）'!Z1122,IF($H1122="骑将",'[4]配置系数（将领）'!Z1122,IF($H1122="弓将",'[5]配置系数（将领）'!Z1122,"")))</f>
        <v>0</v>
      </c>
      <c r="AB1122" s="208" t="str">
        <f ca="1">IF($H1122="步将",'[3]配置系数（将领）'!AA1122,IF($H1122="骑将",'[4]配置系数（将领）'!AA1122,IF($H1122="弓将",'[5]配置系数（将领）'!AA1122,"")))</f>
        <v/>
      </c>
      <c r="AC1122" s="206">
        <f t="shared" ca="1" si="71"/>
        <v>1</v>
      </c>
    </row>
    <row r="1123" spans="3:29" x14ac:dyDescent="0.15">
      <c r="C1123" s="107">
        <v>1115</v>
      </c>
      <c r="D1123" s="69">
        <f>IFERROR(MATCH(C1123,索引!J:J,0),D1122)</f>
        <v>111</v>
      </c>
      <c r="E1123" s="69">
        <f t="shared" si="68"/>
        <v>6</v>
      </c>
      <c r="F1123" s="69">
        <f>INDEX(索引!$F:$F,D1123,1)</f>
        <v>12004</v>
      </c>
      <c r="G1123" s="69" t="str">
        <f>INDEX(索引!$E:$E,D1123,1)</f>
        <v>袁绍</v>
      </c>
      <c r="H1123" s="69" t="str">
        <f>INDEX(索引!$G:$G,D1123,1)</f>
        <v>弓将</v>
      </c>
      <c r="J1123" s="208" t="str">
        <f ca="1">IF($H1123="步将",'[3]配置系数（将领）'!I1123,IF($H1123="骑将",'[4]配置系数（将领）'!I1123,IF($H1123="弓将",'[5]配置系数（将领）'!I1123,"")))</f>
        <v>1200400000302</v>
      </c>
      <c r="K1123" s="208" t="str">
        <f ca="1">IF($H1123="步将",'[3]配置系数（将领）'!J1123,IF($H1123="骑将",'[4]配置系数（将领）'!J1123,IF($H1123="弓将",'[5]配置系数（将领）'!J1123,"")))</f>
        <v>被动技能1:所率士兵每3秒对周围敌人造成自身攻击{0}%的伤害。袁绍每10秒为生命百分比最低的我方英雄施加结盟效果，持续10秒，袁绍造成伤害的{1}%会治疗拥有结盟效果的我方单位。（可与怒气技能的结盟效果叠加）</v>
      </c>
      <c r="L1123" s="208">
        <f>IF($H1123="步将",'[3]配置系数（将领）'!K1123,IF($H1123="骑将",'[4]配置系数（将领）'!K1123,IF($H1123="弓将",'[5]配置系数（将领）'!K1123,"")))</f>
        <v>0</v>
      </c>
      <c r="M1123" s="208">
        <f>IF($H1123="步将",'[3]配置系数（将领）'!L1123,IF($H1123="骑将",'[4]配置系数（将领）'!L1123,IF($H1123="弓将",'[5]配置系数（将领）'!L1123,"")))</f>
        <v>0</v>
      </c>
      <c r="N1123" s="208" t="str">
        <f ca="1">IF($H1123="步将",'[3]配置系数（将领）'!M1123,IF($H1123="骑将",'[4]配置系数（将领）'!M1123,IF($H1123="弓将",'[5]配置系数（将领）'!M1123,"")))</f>
        <v>0.32+0.36+0.4+0.44+0.48+0.52+0.56+0.6+0.64+0.68+0.72+0.76+0.8+0.84+0.88+0.92+0.96</v>
      </c>
      <c r="O1123" s="206">
        <f t="shared" ca="1" si="69"/>
        <v>100</v>
      </c>
      <c r="Q1123" s="208" t="str">
        <f ca="1">IF($H1123="步将",'[3]配置系数（将领）'!P1123,IF($H1123="骑将",'[4]配置系数（将领）'!P1123,IF($H1123="弓将",'[5]配置系数（将领）'!P1123,"")))</f>
        <v/>
      </c>
      <c r="R1123" s="208" t="str">
        <f ca="1">IF($H1123="步将",'[3]配置系数（将领）'!Q1123,IF($H1123="骑将",'[4]配置系数（将领）'!Q1123,IF($H1123="弓将",'[5]配置系数（将领）'!Q1123,"")))</f>
        <v/>
      </c>
      <c r="S1123" s="208">
        <f>IF($H1123="步将",'[3]配置系数（将领）'!R1123,IF($H1123="骑将",'[4]配置系数（将领）'!R1123,IF($H1123="弓将",'[5]配置系数（将领）'!R1123,"")))</f>
        <v>0</v>
      </c>
      <c r="T1123" s="208">
        <f>IF($H1123="步将",'[3]配置系数（将领）'!S1123,IF($H1123="骑将",'[4]配置系数（将领）'!S1123,IF($H1123="弓将",'[5]配置系数（将领）'!S1123,"")))</f>
        <v>0</v>
      </c>
      <c r="U1123" s="208" t="str">
        <f ca="1">IF($H1123="步将",'[3]配置系数（将领）'!T1123,IF($H1123="骑将",'[4]配置系数（将领）'!T1123,IF($H1123="弓将",'[5]配置系数（将领）'!T1123,"")))</f>
        <v/>
      </c>
      <c r="V1123" s="206">
        <f t="shared" ca="1" si="70"/>
        <v>1</v>
      </c>
      <c r="X1123" s="208" t="str">
        <f ca="1">IF($H1123="步将",'[3]配置系数（将领）'!W1123,IF($H1123="骑将",'[4]配置系数（将领）'!W1123,IF($H1123="弓将",'[5]配置系数（将领）'!W1123,"")))</f>
        <v/>
      </c>
      <c r="Y1123" s="208" t="str">
        <f ca="1">IF($H1123="步将",'[3]配置系数（将领）'!X1123,IF($H1123="骑将",'[4]配置系数（将领）'!X1123,IF($H1123="弓将",'[5]配置系数（将领）'!X1123,"")))</f>
        <v/>
      </c>
      <c r="Z1123" s="208">
        <f>IF($H1123="步将",'[3]配置系数（将领）'!Y1123,IF($H1123="骑将",'[4]配置系数（将领）'!Y1123,IF($H1123="弓将",'[5]配置系数（将领）'!Y1123,"")))</f>
        <v>0</v>
      </c>
      <c r="AA1123" s="208">
        <f>IF($H1123="步将",'[3]配置系数（将领）'!Z1123,IF($H1123="骑将",'[4]配置系数（将领）'!Z1123,IF($H1123="弓将",'[5]配置系数（将领）'!Z1123,"")))</f>
        <v>0</v>
      </c>
      <c r="AB1123" s="208" t="str">
        <f ca="1">IF($H1123="步将",'[3]配置系数（将领）'!AA1123,IF($H1123="骑将",'[4]配置系数（将领）'!AA1123,IF($H1123="弓将",'[5]配置系数（将领）'!AA1123,"")))</f>
        <v/>
      </c>
      <c r="AC1123" s="206">
        <f t="shared" ca="1" si="71"/>
        <v>1</v>
      </c>
    </row>
    <row r="1124" spans="3:29" x14ac:dyDescent="0.15">
      <c r="C1124" s="107">
        <v>1116</v>
      </c>
      <c r="D1124" s="69">
        <f>IFERROR(MATCH(C1124,索引!J:J,0),D1123)</f>
        <v>111</v>
      </c>
      <c r="E1124" s="69">
        <f t="shared" si="68"/>
        <v>7</v>
      </c>
      <c r="F1124" s="69">
        <f>INDEX(索引!$F:$F,D1124,1)</f>
        <v>12004</v>
      </c>
      <c r="G1124" s="69" t="str">
        <f>INDEX(索引!$E:$E,D1124,1)</f>
        <v>袁绍</v>
      </c>
      <c r="H1124" s="69" t="str">
        <f>INDEX(索引!$G:$G,D1124,1)</f>
        <v>弓将</v>
      </c>
      <c r="J1124" s="208" t="str">
        <f ca="1">IF($H1124="步将",'[3]配置系数（将领）'!I1124,IF($H1124="骑将",'[4]配置系数（将领）'!I1124,IF($H1124="弓将",'[5]配置系数（将领）'!I1124,"")))</f>
        <v>1200400000401</v>
      </c>
      <c r="K1124" s="208" t="str">
        <f ca="1">IF($H1124="步将",'[3]配置系数（将领）'!J1124,IF($H1124="骑将",'[4]配置系数（将领）'!J1124,IF($H1124="弓将",'[5]配置系数（将领）'!J1124,"")))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124" s="208">
        <f>IF($H1124="步将",'[3]配置系数（将领）'!K1124,IF($H1124="骑将",'[4]配置系数（将领）'!K1124,IF($H1124="弓将",'[5]配置系数（将领）'!K1124,"")))</f>
        <v>0</v>
      </c>
      <c r="M1124" s="208">
        <f>IF($H1124="步将",'[3]配置系数（将领）'!L1124,IF($H1124="骑将",'[4]配置系数（将领）'!L1124,IF($H1124="弓将",'[5]配置系数（将领）'!L1124,"")))</f>
        <v>0</v>
      </c>
      <c r="N1124" s="208" t="str">
        <f ca="1">IF($H1124="步将",'[3]配置系数（将领）'!M1124,IF($H1124="骑将",'[4]配置系数（将领）'!M1124,IF($H1124="弓将",'[5]配置系数（将领）'!M1124,"")))</f>
        <v>0.3+0.3+0.3+0.3+0.3+0.3+0.3+0.3+0.3+0.3+0.3+0.3+0.3+0.3+0.3+0.3+0.3</v>
      </c>
      <c r="O1124" s="206">
        <f t="shared" ca="1" si="69"/>
        <v>1</v>
      </c>
      <c r="Q1124" s="208" t="str">
        <f ca="1">IF($H1124="步将",'[3]配置系数（将领）'!P1124,IF($H1124="骑将",'[4]配置系数（将领）'!P1124,IF($H1124="弓将",'[5]配置系数（将领）'!P1124,"")))</f>
        <v>1200400000402</v>
      </c>
      <c r="R1124" s="208" t="str">
        <f ca="1">IF($H1124="步将",'[3]配置系数（将领）'!Q1124,IF($H1124="骑将",'[4]配置系数（将领）'!Q1124,IF($H1124="弓将",'[5]配置系数（将领）'!Q1124,"")))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124" s="208">
        <f>IF($H1124="步将",'[3]配置系数（将领）'!R1124,IF($H1124="骑将",'[4]配置系数（将领）'!R1124,IF($H1124="弓将",'[5]配置系数（将领）'!R1124,"")))</f>
        <v>0</v>
      </c>
      <c r="T1124" s="208">
        <f>IF($H1124="步将",'[3]配置系数（将领）'!S1124,IF($H1124="骑将",'[4]配置系数（将领）'!S1124,IF($H1124="弓将",'[5]配置系数（将领）'!S1124,"")))</f>
        <v>0</v>
      </c>
      <c r="U1124" s="208" t="str">
        <f ca="1">IF($H1124="步将",'[3]配置系数（将领）'!T1124,IF($H1124="骑将",'[4]配置系数（将领）'!T1124,IF($H1124="弓将",'[5]配置系数（将领）'!T1124,"")))</f>
        <v>0.3+0.3+0.3+0.3+0.3+0.3+0.3+0.3+0.3+0.3+0.3+0.3+0.3+0.3+0.3+0.3+0.3</v>
      </c>
      <c r="V1124" s="206">
        <f t="shared" ca="1" si="70"/>
        <v>1</v>
      </c>
      <c r="X1124" s="208" t="str">
        <f ca="1">IF($H1124="步将",'[3]配置系数（将领）'!W1124,IF($H1124="骑将",'[4]配置系数（将领）'!W1124,IF($H1124="弓将",'[5]配置系数（将领）'!W1124,"")))</f>
        <v/>
      </c>
      <c r="Y1124" s="208" t="str">
        <f ca="1">IF($H1124="步将",'[3]配置系数（将领）'!X1124,IF($H1124="骑将",'[4]配置系数（将领）'!X1124,IF($H1124="弓将",'[5]配置系数（将领）'!X1124,"")))</f>
        <v/>
      </c>
      <c r="Z1124" s="208">
        <f>IF($H1124="步将",'[3]配置系数（将领）'!Y1124,IF($H1124="骑将",'[4]配置系数（将领）'!Y1124,IF($H1124="弓将",'[5]配置系数（将领）'!Y1124,"")))</f>
        <v>0</v>
      </c>
      <c r="AA1124" s="208">
        <f>IF($H1124="步将",'[3]配置系数（将领）'!Z1124,IF($H1124="骑将",'[4]配置系数（将领）'!Z1124,IF($H1124="弓将",'[5]配置系数（将领）'!Z1124,"")))</f>
        <v>0</v>
      </c>
      <c r="AB1124" s="208" t="str">
        <f ca="1">IF($H1124="步将",'[3]配置系数（将领）'!AA1124,IF($H1124="骑将",'[4]配置系数（将领）'!AA1124,IF($H1124="弓将",'[5]配置系数（将领）'!AA1124,"")))</f>
        <v/>
      </c>
      <c r="AC1124" s="206">
        <f t="shared" ca="1" si="71"/>
        <v>1</v>
      </c>
    </row>
    <row r="1125" spans="3:29" x14ac:dyDescent="0.15">
      <c r="C1125" s="107">
        <v>1117</v>
      </c>
      <c r="D1125" s="69">
        <f>IFERROR(MATCH(C1125,索引!J:J,0),D1124)</f>
        <v>111</v>
      </c>
      <c r="E1125" s="69">
        <f t="shared" si="68"/>
        <v>8</v>
      </c>
      <c r="F1125" s="69">
        <f>INDEX(索引!$F:$F,D1125,1)</f>
        <v>12004</v>
      </c>
      <c r="G1125" s="69" t="str">
        <f>INDEX(索引!$E:$E,D1125,1)</f>
        <v>袁绍</v>
      </c>
      <c r="H1125" s="69" t="str">
        <f>INDEX(索引!$G:$G,D1125,1)</f>
        <v>弓将</v>
      </c>
      <c r="J1125" s="208" t="str">
        <f ca="1">IF($H1125="步将",'[3]配置系数（将领）'!I1125,IF($H1125="骑将",'[4]配置系数（将领）'!I1125,IF($H1125="弓将",'[5]配置系数（将领）'!I1125,"")))</f>
        <v>1200400000403</v>
      </c>
      <c r="K1125" s="208" t="str">
        <f ca="1">IF($H1125="步将",'[3]配置系数（将领）'!J1125,IF($H1125="骑将",'[4]配置系数（将领）'!J1125,IF($H1125="弓将",'[5]配置系数（将领）'!J1125,"")))</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125" s="208">
        <f>IF($H1125="步将",'[3]配置系数（将领）'!K1125,IF($H1125="骑将",'[4]配置系数（将领）'!K1125,IF($H1125="弓将",'[5]配置系数（将领）'!K1125,"")))</f>
        <v>0</v>
      </c>
      <c r="M1125" s="208">
        <f>IF($H1125="步将",'[3]配置系数（将领）'!L1125,IF($H1125="骑将",'[4]配置系数（将领）'!L1125,IF($H1125="弓将",'[5]配置系数（将领）'!L1125,"")))</f>
        <v>0</v>
      </c>
      <c r="N1125" s="208" t="str">
        <f ca="1">IF($H1125="步将",'[3]配置系数（将领）'!M1125,IF($H1125="骑将",'[4]配置系数（将领）'!M1125,IF($H1125="弓将",'[5]配置系数（将领）'!M1125,"")))</f>
        <v>0.3+0.3+0.3+0.3+0.3+0.3+0.3+0.3+0.3+0.3+0.3+0.3+0.3+0.3+0.3+0.3+0.3</v>
      </c>
      <c r="O1125" s="206">
        <f t="shared" ca="1" si="69"/>
        <v>1</v>
      </c>
      <c r="Q1125" s="208" t="str">
        <f ca="1">IF($H1125="步将",'[3]配置系数（将领）'!P1125,IF($H1125="骑将",'[4]配置系数（将领）'!P1125,IF($H1125="弓将",'[5]配置系数（将领）'!P1125,"")))</f>
        <v/>
      </c>
      <c r="R1125" s="208" t="str">
        <f ca="1">IF($H1125="步将",'[3]配置系数（将领）'!Q1125,IF($H1125="骑将",'[4]配置系数（将领）'!Q1125,IF($H1125="弓将",'[5]配置系数（将领）'!Q1125,"")))</f>
        <v/>
      </c>
      <c r="S1125" s="208">
        <f>IF($H1125="步将",'[3]配置系数（将领）'!R1125,IF($H1125="骑将",'[4]配置系数（将领）'!R1125,IF($H1125="弓将",'[5]配置系数（将领）'!R1125,"")))</f>
        <v>0</v>
      </c>
      <c r="T1125" s="208">
        <f>IF($H1125="步将",'[3]配置系数（将领）'!S1125,IF($H1125="骑将",'[4]配置系数（将领）'!S1125,IF($H1125="弓将",'[5]配置系数（将领）'!S1125,"")))</f>
        <v>0</v>
      </c>
      <c r="U1125" s="208" t="str">
        <f ca="1">IF($H1125="步将",'[3]配置系数（将领）'!T1125,IF($H1125="骑将",'[4]配置系数（将领）'!T1125,IF($H1125="弓将",'[5]配置系数（将领）'!T1125,"")))</f>
        <v/>
      </c>
      <c r="V1125" s="206">
        <f t="shared" ca="1" si="70"/>
        <v>1</v>
      </c>
      <c r="X1125" s="208" t="str">
        <f ca="1">IF($H1125="步将",'[3]配置系数（将领）'!W1125,IF($H1125="骑将",'[4]配置系数（将领）'!W1125,IF($H1125="弓将",'[5]配置系数（将领）'!W1125,"")))</f>
        <v/>
      </c>
      <c r="Y1125" s="208" t="str">
        <f ca="1">IF($H1125="步将",'[3]配置系数（将领）'!X1125,IF($H1125="骑将",'[4]配置系数（将领）'!X1125,IF($H1125="弓将",'[5]配置系数（将领）'!X1125,"")))</f>
        <v/>
      </c>
      <c r="Z1125" s="208">
        <f>IF($H1125="步将",'[3]配置系数（将领）'!Y1125,IF($H1125="骑将",'[4]配置系数（将领）'!Y1125,IF($H1125="弓将",'[5]配置系数（将领）'!Y1125,"")))</f>
        <v>0</v>
      </c>
      <c r="AA1125" s="208">
        <f>IF($H1125="步将",'[3]配置系数（将领）'!Z1125,IF($H1125="骑将",'[4]配置系数（将领）'!Z1125,IF($H1125="弓将",'[5]配置系数（将领）'!Z1125,"")))</f>
        <v>0</v>
      </c>
      <c r="AB1125" s="208" t="str">
        <f ca="1">IF($H1125="步将",'[3]配置系数（将领）'!AA1125,IF($H1125="骑将",'[4]配置系数（将领）'!AA1125,IF($H1125="弓将",'[5]配置系数（将领）'!AA1125,"")))</f>
        <v/>
      </c>
      <c r="AC1125" s="206">
        <f t="shared" ca="1" si="71"/>
        <v>1</v>
      </c>
    </row>
    <row r="1126" spans="3:29" x14ac:dyDescent="0.15">
      <c r="C1126" s="107">
        <v>1118</v>
      </c>
      <c r="D1126" s="69">
        <f>IFERROR(MATCH(C1126,索引!J:J,0),D1125)</f>
        <v>111</v>
      </c>
      <c r="E1126" s="69">
        <f t="shared" si="68"/>
        <v>9</v>
      </c>
      <c r="F1126" s="69">
        <f>INDEX(索引!$F:$F,D1126,1)</f>
        <v>12004</v>
      </c>
      <c r="G1126" s="69" t="str">
        <f>INDEX(索引!$E:$E,D1126,1)</f>
        <v>袁绍</v>
      </c>
      <c r="H1126" s="69" t="str">
        <f>INDEX(索引!$G:$G,D1126,1)</f>
        <v>弓将</v>
      </c>
      <c r="J1126" s="208" t="str">
        <f ca="1">IF($H1126="步将",'[3]配置系数（将领）'!I1126,IF($H1126="骑将",'[4]配置系数（将领）'!I1126,IF($H1126="弓将",'[5]配置系数（将领）'!I1126,"")))</f>
        <v>1200400000404</v>
      </c>
      <c r="K1126" s="208" t="str">
        <f ca="1">IF($H1126="步将",'[3]配置系数（将领）'!J1126,IF($H1126="骑将",'[4]配置系数（将领）'!J1126,IF($H1126="弓将",'[5]配置系数（将领）'!J1126,"")))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126" s="208">
        <f>IF($H1126="步将",'[3]配置系数（将领）'!K1126,IF($H1126="骑将",'[4]配置系数（将领）'!K1126,IF($H1126="弓将",'[5]配置系数（将领）'!K1126,"")))</f>
        <v>0</v>
      </c>
      <c r="M1126" s="208">
        <f>IF($H1126="步将",'[3]配置系数（将领）'!L1126,IF($H1126="骑将",'[4]配置系数（将领）'!L1126,IF($H1126="弓将",'[5]配置系数（将领）'!L1126,"")))</f>
        <v>0</v>
      </c>
      <c r="N1126" s="208" t="str">
        <f ca="1">IF($H1126="步将",'[3]配置系数（将领）'!M1126,IF($H1126="骑将",'[4]配置系数（将领）'!M1126,IF($H1126="弓将",'[5]配置系数（将领）'!M1126,"")))</f>
        <v>0.3+0.3+0.3+0.3+0.3+0.3+0.3+0.3+0.3+0.3+0.3+0.3+0.3+0.3+0.3+0.3+0.3</v>
      </c>
      <c r="O1126" s="206">
        <f t="shared" ca="1" si="69"/>
        <v>1</v>
      </c>
      <c r="Q1126" s="208" t="str">
        <f ca="1">IF($H1126="步将",'[3]配置系数（将领）'!P1126,IF($H1126="骑将",'[4]配置系数（将领）'!P1126,IF($H1126="弓将",'[5]配置系数（将领）'!P1126,"")))</f>
        <v>1200400000405</v>
      </c>
      <c r="R1126" s="208" t="str">
        <f ca="1">IF($H1126="步将",'[3]配置系数（将领）'!Q1126,IF($H1126="骑将",'[4]配置系数（将领）'!Q1126,IF($H1126="弓将",'[5]配置系数（将领）'!Q1126,"")))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126" s="208">
        <f>IF($H1126="步将",'[3]配置系数（将领）'!R1126,IF($H1126="骑将",'[4]配置系数（将领）'!R1126,IF($H1126="弓将",'[5]配置系数（将领）'!R1126,"")))</f>
        <v>0</v>
      </c>
      <c r="T1126" s="208">
        <f>IF($H1126="步将",'[3]配置系数（将领）'!S1126,IF($H1126="骑将",'[4]配置系数（将领）'!S1126,IF($H1126="弓将",'[5]配置系数（将领）'!S1126,"")))</f>
        <v>0</v>
      </c>
      <c r="U1126" s="208" t="str">
        <f ca="1">IF($H1126="步将",'[3]配置系数（将领）'!T1126,IF($H1126="骑将",'[4]配置系数（将领）'!T1126,IF($H1126="弓将",'[5]配置系数（将领）'!T1126,"")))</f>
        <v>4.8+4.8+4.8+4.8+4.8+4.8+4.8+4.8+4.8+4.8+4.8+4.8+4.8+4.8+4.8+4.8+4.8</v>
      </c>
      <c r="V1126" s="206">
        <f t="shared" ca="1" si="70"/>
        <v>1</v>
      </c>
      <c r="X1126" s="208" t="str">
        <f ca="1">IF($H1126="步将",'[3]配置系数（将领）'!W1126,IF($H1126="骑将",'[4]配置系数（将领）'!W1126,IF($H1126="弓将",'[5]配置系数（将领）'!W1126,"")))</f>
        <v/>
      </c>
      <c r="Y1126" s="208" t="str">
        <f ca="1">IF($H1126="步将",'[3]配置系数（将领）'!X1126,IF($H1126="骑将",'[4]配置系数（将领）'!X1126,IF($H1126="弓将",'[5]配置系数（将领）'!X1126,"")))</f>
        <v/>
      </c>
      <c r="Z1126" s="208">
        <f>IF($H1126="步将",'[3]配置系数（将领）'!Y1126,IF($H1126="骑将",'[4]配置系数（将领）'!Y1126,IF($H1126="弓将",'[5]配置系数（将领）'!Y1126,"")))</f>
        <v>0</v>
      </c>
      <c r="AA1126" s="208">
        <f>IF($H1126="步将",'[3]配置系数（将领）'!Z1126,IF($H1126="骑将",'[4]配置系数（将领）'!Z1126,IF($H1126="弓将",'[5]配置系数（将领）'!Z1126,"")))</f>
        <v>0</v>
      </c>
      <c r="AB1126" s="208" t="str">
        <f ca="1">IF($H1126="步将",'[3]配置系数（将领）'!AA1126,IF($H1126="骑将",'[4]配置系数（将领）'!AA1126,IF($H1126="弓将",'[5]配置系数（将领）'!AA1126,"")))</f>
        <v/>
      </c>
      <c r="AC1126" s="206">
        <f t="shared" ca="1" si="71"/>
        <v>1</v>
      </c>
    </row>
    <row r="1127" spans="3:29" x14ac:dyDescent="0.15">
      <c r="C1127" s="107">
        <v>1119</v>
      </c>
      <c r="D1127" s="69">
        <f>IFERROR(MATCH(C1127,索引!J:J,0),D1126)</f>
        <v>111</v>
      </c>
      <c r="E1127" s="69">
        <f t="shared" si="68"/>
        <v>10</v>
      </c>
      <c r="F1127" s="69">
        <f>INDEX(索引!$F:$F,D1127,1)</f>
        <v>12004</v>
      </c>
      <c r="G1127" s="69" t="str">
        <f>INDEX(索引!$E:$E,D1127,1)</f>
        <v>袁绍</v>
      </c>
      <c r="H1127" s="69" t="str">
        <f>INDEX(索引!$G:$G,D1127,1)</f>
        <v>弓将</v>
      </c>
      <c r="J1127" s="208" t="str">
        <f ca="1">IF($H1127="步将",'[3]配置系数（将领）'!I1127,IF($H1127="骑将",'[4]配置系数（将领）'!I1127,IF($H1127="弓将",'[5]配置系数（将领）'!I1127,"")))</f>
        <v>1200400000501</v>
      </c>
      <c r="K1127" s="208" t="str">
        <f ca="1">IF($H1127="步将",'[3]配置系数（将领）'!J1127,IF($H1127="骑将",'[4]配置系数（将领）'!J1127,IF($H1127="弓将",'[5]配置系数（将领）'!J1127,"")))</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127" s="208">
        <f>IF($H1127="步将",'[3]配置系数（将领）'!K1127,IF($H1127="骑将",'[4]配置系数（将领）'!K1127,IF($H1127="弓将",'[5]配置系数（将领）'!K1127,"")))</f>
        <v>0</v>
      </c>
      <c r="M1127" s="208">
        <f>IF($H1127="步将",'[3]配置系数（将领）'!L1127,IF($H1127="骑将",'[4]配置系数（将领）'!L1127,IF($H1127="弓将",'[5]配置系数（将领）'!L1127,"")))</f>
        <v>0</v>
      </c>
      <c r="N1127" s="208" t="str">
        <f ca="1">IF($H1127="步将",'[3]配置系数（将领）'!M1127,IF($H1127="骑将",'[4]配置系数（将领）'!M1127,IF($H1127="弓将",'[5]配置系数（将领）'!M1127,"")))</f>
        <v>0.08+0.08+0.08+0.08+0.08+0.08+0.08+0.08+0.08+0.08+0.08+0.08+0.08+0.08+0.08+0.08+0.08</v>
      </c>
      <c r="O1127" s="206">
        <f t="shared" ca="1" si="69"/>
        <v>1</v>
      </c>
      <c r="Q1127" s="208" t="str">
        <f ca="1">IF($H1127="步将",'[3]配置系数（将领）'!P1127,IF($H1127="骑将",'[4]配置系数（将领）'!P1127,IF($H1127="弓将",'[5]配置系数（将领）'!P1127,"")))</f>
        <v/>
      </c>
      <c r="R1127" s="208" t="str">
        <f ca="1">IF($H1127="步将",'[3]配置系数（将领）'!Q1127,IF($H1127="骑将",'[4]配置系数（将领）'!Q1127,IF($H1127="弓将",'[5]配置系数（将领）'!Q1127,"")))</f>
        <v/>
      </c>
      <c r="S1127" s="208">
        <f>IF($H1127="步将",'[3]配置系数（将领）'!R1127,IF($H1127="骑将",'[4]配置系数（将领）'!R1127,IF($H1127="弓将",'[5]配置系数（将领）'!R1127,"")))</f>
        <v>0</v>
      </c>
      <c r="T1127" s="208">
        <f>IF($H1127="步将",'[3]配置系数（将领）'!S1127,IF($H1127="骑将",'[4]配置系数（将领）'!S1127,IF($H1127="弓将",'[5]配置系数（将领）'!S1127,"")))</f>
        <v>0</v>
      </c>
      <c r="U1127" s="208" t="str">
        <f ca="1">IF($H1127="步将",'[3]配置系数（将领）'!T1127,IF($H1127="骑将",'[4]配置系数（将领）'!T1127,IF($H1127="弓将",'[5]配置系数（将领）'!T1127,"")))</f>
        <v/>
      </c>
      <c r="V1127" s="206">
        <f t="shared" ca="1" si="70"/>
        <v>1</v>
      </c>
      <c r="X1127" s="208" t="str">
        <f ca="1">IF($H1127="步将",'[3]配置系数（将领）'!W1127,IF($H1127="骑将",'[4]配置系数（将领）'!W1127,IF($H1127="弓将",'[5]配置系数（将领）'!W1127,"")))</f>
        <v/>
      </c>
      <c r="Y1127" s="208" t="str">
        <f ca="1">IF($H1127="步将",'[3]配置系数（将领）'!X1127,IF($H1127="骑将",'[4]配置系数（将领）'!X1127,IF($H1127="弓将",'[5]配置系数（将领）'!X1127,"")))</f>
        <v/>
      </c>
      <c r="Z1127" s="208">
        <f>IF($H1127="步将",'[3]配置系数（将领）'!Y1127,IF($H1127="骑将",'[4]配置系数（将领）'!Y1127,IF($H1127="弓将",'[5]配置系数（将领）'!Y1127,"")))</f>
        <v>0</v>
      </c>
      <c r="AA1127" s="208">
        <f>IF($H1127="步将",'[3]配置系数（将领）'!Z1127,IF($H1127="骑将",'[4]配置系数（将领）'!Z1127,IF($H1127="弓将",'[5]配置系数（将领）'!Z1127,"")))</f>
        <v>0</v>
      </c>
      <c r="AB1127" s="208" t="str">
        <f ca="1">IF($H1127="步将",'[3]配置系数（将领）'!AA1127,IF($H1127="骑将",'[4]配置系数（将领）'!AA1127,IF($H1127="弓将",'[5]配置系数（将领）'!AA1127,"")))</f>
        <v/>
      </c>
      <c r="AC1127" s="206">
        <f t="shared" ca="1" si="71"/>
        <v>1</v>
      </c>
    </row>
    <row r="1128" spans="3:29" x14ac:dyDescent="0.15">
      <c r="C1128" s="107">
        <v>1120</v>
      </c>
      <c r="D1128" s="69">
        <f>IFERROR(MATCH(C1128,索引!J:J,0),D1127)</f>
        <v>111</v>
      </c>
      <c r="E1128" s="69">
        <f t="shared" si="68"/>
        <v>11</v>
      </c>
      <c r="F1128" s="69">
        <f>INDEX(索引!$F:$F,D1128,1)</f>
        <v>12004</v>
      </c>
      <c r="G1128" s="69" t="str">
        <f>INDEX(索引!$E:$E,D1128,1)</f>
        <v>袁绍</v>
      </c>
      <c r="H1128" s="69" t="str">
        <f>INDEX(索引!$G:$G,D1128,1)</f>
        <v>弓将</v>
      </c>
      <c r="J1128" s="208" t="str">
        <f ca="1">IF($H1128="步将",'[3]配置系数（将领）'!I1128,IF($H1128="骑将",'[4]配置系数（将领）'!I1128,IF($H1128="弓将",'[5]配置系数（将领）'!I1128,"")))</f>
        <v>1200400000502</v>
      </c>
      <c r="K1128" s="208" t="str">
        <f ca="1">IF($H1128="步将",'[3]配置系数（将领）'!J1128,IF($H1128="骑将",'[4]配置系数（将领）'!J1128,IF($H1128="弓将",'[5]配置系数（将领）'!J1128,"")))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128" s="208">
        <f>IF($H1128="步将",'[3]配置系数（将领）'!K1128,IF($H1128="骑将",'[4]配置系数（将领）'!K1128,IF($H1128="弓将",'[5]配置系数（将领）'!K1128,"")))</f>
        <v>0</v>
      </c>
      <c r="M1128" s="208">
        <f>IF($H1128="步将",'[3]配置系数（将领）'!L1128,IF($H1128="骑将",'[4]配置系数（将领）'!L1128,IF($H1128="弓将",'[5]配置系数（将领）'!L1128,"")))</f>
        <v>0</v>
      </c>
      <c r="N1128" s="208" t="str">
        <f ca="1">IF($H1128="步将",'[3]配置系数（将领）'!M1128,IF($H1128="骑将",'[4]配置系数（将领）'!M1128,IF($H1128="弓将",'[5]配置系数（将领）'!M1128,"")))</f>
        <v>0.16+0.16+0.16+0.16+0.16+0.16+0.16+0.16+0.16+0.16+0.16+0.16+0.16+0.16+0.16+0.16+0.16</v>
      </c>
      <c r="O1128" s="206">
        <f t="shared" ca="1" si="69"/>
        <v>1</v>
      </c>
      <c r="Q1128" s="208" t="str">
        <f ca="1">IF($H1128="步将",'[3]配置系数（将领）'!P1128,IF($H1128="骑将",'[4]配置系数（将领）'!P1128,IF($H1128="弓将",'[5]配置系数（将领）'!P1128,"")))</f>
        <v>1200400000503</v>
      </c>
      <c r="R1128" s="208" t="str">
        <f ca="1">IF($H1128="步将",'[3]配置系数（将领）'!Q1128,IF($H1128="骑将",'[4]配置系数（将领）'!Q1128,IF($H1128="弓将",'[5]配置系数（将领）'!Q1128,"")))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S1128" s="208">
        <f>IF($H1128="步将",'[3]配置系数（将领）'!R1128,IF($H1128="骑将",'[4]配置系数（将领）'!R1128,IF($H1128="弓将",'[5]配置系数（将领）'!R1128,"")))</f>
        <v>0</v>
      </c>
      <c r="T1128" s="208">
        <f>IF($H1128="步将",'[3]配置系数（将领）'!S1128,IF($H1128="骑将",'[4]配置系数（将领）'!S1128,IF($H1128="弓将",'[5]配置系数（将领）'!S1128,"")))</f>
        <v>0</v>
      </c>
      <c r="U1128" s="208" t="str">
        <f ca="1">IF($H1128="步将",'[3]配置系数（将领）'!T1128,IF($H1128="骑将",'[4]配置系数（将领）'!T1128,IF($H1128="弓将",'[5]配置系数（将领）'!T1128,"")))</f>
        <v>0.08+0.08+0.08+0.08+0.08+0.08+0.08+0.08+0.08+0.08+0.08+0.08+0.08+0.08+0.08+0.08+0.08</v>
      </c>
      <c r="V1128" s="206">
        <f t="shared" ca="1" si="70"/>
        <v>1</v>
      </c>
      <c r="X1128" s="208" t="str">
        <f ca="1">IF($H1128="步将",'[3]配置系数（将领）'!W1128,IF($H1128="骑将",'[4]配置系数（将领）'!W1128,IF($H1128="弓将",'[5]配置系数（将领）'!W1128,"")))</f>
        <v/>
      </c>
      <c r="Y1128" s="208" t="str">
        <f ca="1">IF($H1128="步将",'[3]配置系数（将领）'!X1128,IF($H1128="骑将",'[4]配置系数（将领）'!X1128,IF($H1128="弓将",'[5]配置系数（将领）'!X1128,"")))</f>
        <v/>
      </c>
      <c r="Z1128" s="208">
        <f>IF($H1128="步将",'[3]配置系数（将领）'!Y1128,IF($H1128="骑将",'[4]配置系数（将领）'!Y1128,IF($H1128="弓将",'[5]配置系数（将领）'!Y1128,"")))</f>
        <v>0</v>
      </c>
      <c r="AA1128" s="208">
        <f>IF($H1128="步将",'[3]配置系数（将领）'!Z1128,IF($H1128="骑将",'[4]配置系数（将领）'!Z1128,IF($H1128="弓将",'[5]配置系数（将领）'!Z1128,"")))</f>
        <v>0</v>
      </c>
      <c r="AB1128" s="208" t="str">
        <f ca="1">IF($H1128="步将",'[3]配置系数（将领）'!AA1128,IF($H1128="骑将",'[4]配置系数（将领）'!AA1128,IF($H1128="弓将",'[5]配置系数（将领）'!AA1128,"")))</f>
        <v/>
      </c>
      <c r="AC1128" s="206">
        <f t="shared" ca="1" si="71"/>
        <v>1</v>
      </c>
    </row>
    <row r="1129" spans="3:29" x14ac:dyDescent="0.15">
      <c r="C1129" s="107">
        <v>1121</v>
      </c>
      <c r="D1129" s="69">
        <f>IFERROR(MATCH(C1129,索引!J:J,0),D1128)</f>
        <v>111</v>
      </c>
      <c r="E1129" s="69">
        <f t="shared" si="68"/>
        <v>12</v>
      </c>
      <c r="F1129" s="69">
        <f>INDEX(索引!$F:$F,D1129,1)</f>
        <v>12004</v>
      </c>
      <c r="G1129" s="69" t="str">
        <f>INDEX(索引!$E:$E,D1129,1)</f>
        <v>袁绍</v>
      </c>
      <c r="H1129" s="69" t="str">
        <f>INDEX(索引!$G:$G,D1129,1)</f>
        <v>弓将</v>
      </c>
      <c r="J1129" s="208" t="str">
        <f ca="1">IF($H1129="步将",'[3]配置系数（将领）'!I1129,IF($H1129="骑将",'[4]配置系数（将领）'!I1129,IF($H1129="弓将",'[5]配置系数（将领）'!I1129,"")))</f>
        <v>1200400000504</v>
      </c>
      <c r="K1129" s="208" t="str">
        <f ca="1">IF($H1129="步将",'[3]配置系数（将领）'!J1129,IF($H1129="骑将",'[4]配置系数（将领）'!J1129,IF($H1129="弓将",'[5]配置系数（将领）'!J1129,"")))</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129" s="208">
        <f>IF($H1129="步将",'[3]配置系数（将领）'!K1129,IF($H1129="骑将",'[4]配置系数（将领）'!K1129,IF($H1129="弓将",'[5]配置系数（将领）'!K1129,"")))</f>
        <v>0</v>
      </c>
      <c r="M1129" s="208">
        <f>IF($H1129="步将",'[3]配置系数（将领）'!L1129,IF($H1129="骑将",'[4]配置系数（将领）'!L1129,IF($H1129="弓将",'[5]配置系数（将领）'!L1129,"")))</f>
        <v>0</v>
      </c>
      <c r="N1129" s="208" t="str">
        <f ca="1">IF($H1129="步将",'[3]配置系数（将领）'!M1129,IF($H1129="骑将",'[4]配置系数（将领）'!M1129,IF($H1129="弓将",'[5]配置系数（将领）'!M1129,"")))</f>
        <v>0.08+0.08+0.08+0.08+0.08+0.08+0.08+0.08+0.08+0.08+0.08+0.08+0.08+0.08+0.08+0.08+0.08</v>
      </c>
      <c r="O1129" s="206">
        <f t="shared" ca="1" si="69"/>
        <v>1</v>
      </c>
      <c r="Q1129" s="208" t="str">
        <f ca="1">IF($H1129="步将",'[3]配置系数（将领）'!P1129,IF($H1129="骑将",'[4]配置系数（将领）'!P1129,IF($H1129="弓将",'[5]配置系数（将领）'!P1129,"")))</f>
        <v/>
      </c>
      <c r="R1129" s="208" t="str">
        <f ca="1">IF($H1129="步将",'[3]配置系数（将领）'!Q1129,IF($H1129="骑将",'[4]配置系数（将领）'!Q1129,IF($H1129="弓将",'[5]配置系数（将领）'!Q1129,"")))</f>
        <v/>
      </c>
      <c r="S1129" s="208">
        <f>IF($H1129="步将",'[3]配置系数（将领）'!R1129,IF($H1129="骑将",'[4]配置系数（将领）'!R1129,IF($H1129="弓将",'[5]配置系数（将领）'!R1129,"")))</f>
        <v>0</v>
      </c>
      <c r="T1129" s="208">
        <f>IF($H1129="步将",'[3]配置系数（将领）'!S1129,IF($H1129="骑将",'[4]配置系数（将领）'!S1129,IF($H1129="弓将",'[5]配置系数（将领）'!S1129,"")))</f>
        <v>0</v>
      </c>
      <c r="U1129" s="208" t="str">
        <f ca="1">IF($H1129="步将",'[3]配置系数（将领）'!T1129,IF($H1129="骑将",'[4]配置系数（将领）'!T1129,IF($H1129="弓将",'[5]配置系数（将领）'!T1129,"")))</f>
        <v/>
      </c>
      <c r="V1129" s="206">
        <f t="shared" ca="1" si="70"/>
        <v>1</v>
      </c>
      <c r="X1129" s="208" t="str">
        <f ca="1">IF($H1129="步将",'[3]配置系数（将领）'!W1129,IF($H1129="骑将",'[4]配置系数（将领）'!W1129,IF($H1129="弓将",'[5]配置系数（将领）'!W1129,"")))</f>
        <v/>
      </c>
      <c r="Y1129" s="208" t="str">
        <f ca="1">IF($H1129="步将",'[3]配置系数（将领）'!X1129,IF($H1129="骑将",'[4]配置系数（将领）'!X1129,IF($H1129="弓将",'[5]配置系数（将领）'!X1129,"")))</f>
        <v/>
      </c>
      <c r="Z1129" s="208">
        <f>IF($H1129="步将",'[3]配置系数（将领）'!Y1129,IF($H1129="骑将",'[4]配置系数（将领）'!Y1129,IF($H1129="弓将",'[5]配置系数（将领）'!Y1129,"")))</f>
        <v>0</v>
      </c>
      <c r="AA1129" s="208">
        <f>IF($H1129="步将",'[3]配置系数（将领）'!Z1129,IF($H1129="骑将",'[4]配置系数（将领）'!Z1129,IF($H1129="弓将",'[5]配置系数（将领）'!Z1129,"")))</f>
        <v>0</v>
      </c>
      <c r="AB1129" s="208" t="str">
        <f ca="1">IF($H1129="步将",'[3]配置系数（将领）'!AA1129,IF($H1129="骑将",'[4]配置系数（将领）'!AA1129,IF($H1129="弓将",'[5]配置系数（将领）'!AA1129,"")))</f>
        <v/>
      </c>
      <c r="AC1129" s="206">
        <f t="shared" ca="1" si="71"/>
        <v>1</v>
      </c>
    </row>
    <row r="1130" spans="3:29" x14ac:dyDescent="0.15">
      <c r="C1130" s="107">
        <v>1122</v>
      </c>
      <c r="D1130" s="69">
        <f>IFERROR(MATCH(C1130,索引!J:J,0),D1129)</f>
        <v>111</v>
      </c>
      <c r="E1130" s="69">
        <f t="shared" si="68"/>
        <v>13</v>
      </c>
      <c r="F1130" s="69">
        <f>INDEX(索引!$F:$F,D1130,1)</f>
        <v>12004</v>
      </c>
      <c r="G1130" s="69" t="str">
        <f>INDEX(索引!$E:$E,D1130,1)</f>
        <v>袁绍</v>
      </c>
      <c r="H1130" s="69" t="str">
        <f>INDEX(索引!$G:$G,D1130,1)</f>
        <v>弓将</v>
      </c>
      <c r="J1130" s="208" t="str">
        <f ca="1">IF($H1130="步将",'[3]配置系数（将领）'!I1130,IF($H1130="骑将",'[4]配置系数（将领）'!I1130,IF($H1130="弓将",'[5]配置系数（将领）'!I1130,"")))</f>
        <v/>
      </c>
      <c r="K1130" s="208" t="str">
        <f ca="1">IF($H1130="步将",'[3]配置系数（将领）'!J1130,IF($H1130="骑将",'[4]配置系数（将领）'!J1130,IF($H1130="弓将",'[5]配置系数（将领）'!J1130,"")))</f>
        <v/>
      </c>
      <c r="L1130" s="208">
        <f>IF($H1130="步将",'[3]配置系数（将领）'!K1130,IF($H1130="骑将",'[4]配置系数（将领）'!K1130,IF($H1130="弓将",'[5]配置系数（将领）'!K1130,"")))</f>
        <v>0</v>
      </c>
      <c r="M1130" s="208">
        <f>IF($H1130="步将",'[3]配置系数（将领）'!L1130,IF($H1130="骑将",'[4]配置系数（将领）'!L1130,IF($H1130="弓将",'[5]配置系数（将领）'!L1130,"")))</f>
        <v>0</v>
      </c>
      <c r="N1130" s="208" t="str">
        <f ca="1">IF($H1130="步将",'[3]配置系数（将领）'!M1130,IF($H1130="骑将",'[4]配置系数（将领）'!M1130,IF($H1130="弓将",'[5]配置系数（将领）'!M1130,"")))</f>
        <v/>
      </c>
      <c r="O1130" s="206">
        <f t="shared" ca="1" si="69"/>
        <v>1</v>
      </c>
      <c r="Q1130" s="208" t="str">
        <f ca="1">IF($H1130="步将",'[3]配置系数（将领）'!P1130,IF($H1130="骑将",'[4]配置系数（将领）'!P1130,IF($H1130="弓将",'[5]配置系数（将领）'!P1130,"")))</f>
        <v/>
      </c>
      <c r="R1130" s="208" t="str">
        <f ca="1">IF($H1130="步将",'[3]配置系数（将领）'!Q1130,IF($H1130="骑将",'[4]配置系数（将领）'!Q1130,IF($H1130="弓将",'[5]配置系数（将领）'!Q1130,"")))</f>
        <v/>
      </c>
      <c r="S1130" s="208">
        <f>IF($H1130="步将",'[3]配置系数（将领）'!R1130,IF($H1130="骑将",'[4]配置系数（将领）'!R1130,IF($H1130="弓将",'[5]配置系数（将领）'!R1130,"")))</f>
        <v>0</v>
      </c>
      <c r="T1130" s="208">
        <f>IF($H1130="步将",'[3]配置系数（将领）'!S1130,IF($H1130="骑将",'[4]配置系数（将领）'!S1130,IF($H1130="弓将",'[5]配置系数（将领）'!S1130,"")))</f>
        <v>0</v>
      </c>
      <c r="U1130" s="208" t="str">
        <f ca="1">IF($H1130="步将",'[3]配置系数（将领）'!T1130,IF($H1130="骑将",'[4]配置系数（将领）'!T1130,IF($H1130="弓将",'[5]配置系数（将领）'!T1130,"")))</f>
        <v/>
      </c>
      <c r="V1130" s="206">
        <f t="shared" ca="1" si="70"/>
        <v>1</v>
      </c>
      <c r="X1130" s="208" t="str">
        <f ca="1">IF($H1130="步将",'[3]配置系数（将领）'!W1130,IF($H1130="骑将",'[4]配置系数（将领）'!W1130,IF($H1130="弓将",'[5]配置系数（将领）'!W1130,"")))</f>
        <v/>
      </c>
      <c r="Y1130" s="208" t="str">
        <f ca="1">IF($H1130="步将",'[3]配置系数（将领）'!X1130,IF($H1130="骑将",'[4]配置系数（将领）'!X1130,IF($H1130="弓将",'[5]配置系数（将领）'!X1130,"")))</f>
        <v/>
      </c>
      <c r="Z1130" s="208">
        <f>IF($H1130="步将",'[3]配置系数（将领）'!Y1130,IF($H1130="骑将",'[4]配置系数（将领）'!Y1130,IF($H1130="弓将",'[5]配置系数（将领）'!Y1130,"")))</f>
        <v>0</v>
      </c>
      <c r="AA1130" s="208">
        <f>IF($H1130="步将",'[3]配置系数（将领）'!Z1130,IF($H1130="骑将",'[4]配置系数（将领）'!Z1130,IF($H1130="弓将",'[5]配置系数（将领）'!Z1130,"")))</f>
        <v>0</v>
      </c>
      <c r="AB1130" s="208" t="str">
        <f ca="1">IF($H1130="步将",'[3]配置系数（将领）'!AA1130,IF($H1130="骑将",'[4]配置系数（将领）'!AA1130,IF($H1130="弓将",'[5]配置系数（将领）'!AA1130,"")))</f>
        <v/>
      </c>
      <c r="AC1130" s="206">
        <f t="shared" ca="1" si="71"/>
        <v>1</v>
      </c>
    </row>
    <row r="1131" spans="3:29" x14ac:dyDescent="0.15">
      <c r="C1131" s="107">
        <v>1123</v>
      </c>
      <c r="D1131" s="69">
        <f>IFERROR(MATCH(C1131,索引!J:J,0),D1130)</f>
        <v>111</v>
      </c>
      <c r="E1131" s="69">
        <f t="shared" si="68"/>
        <v>14</v>
      </c>
      <c r="F1131" s="69">
        <f>INDEX(索引!$F:$F,D1131,1)</f>
        <v>12004</v>
      </c>
      <c r="G1131" s="69" t="str">
        <f>INDEX(索引!$E:$E,D1131,1)</f>
        <v>袁绍</v>
      </c>
      <c r="H1131" s="69" t="str">
        <f>INDEX(索引!$G:$G,D1131,1)</f>
        <v>弓将</v>
      </c>
      <c r="J1131" s="208" t="str">
        <f ca="1">IF($H1131="步将",'[3]配置系数（将领）'!I1131,IF($H1131="骑将",'[4]配置系数（将领）'!I1131,IF($H1131="弓将",'[5]配置系数（将领）'!I1131,"")))</f>
        <v/>
      </c>
      <c r="K1131" s="208" t="str">
        <f ca="1">IF($H1131="步将",'[3]配置系数（将领）'!J1131,IF($H1131="骑将",'[4]配置系数（将领）'!J1131,IF($H1131="弓将",'[5]配置系数（将领）'!J1131,"")))</f>
        <v/>
      </c>
      <c r="L1131" s="208">
        <f>IF($H1131="步将",'[3]配置系数（将领）'!K1131,IF($H1131="骑将",'[4]配置系数（将领）'!K1131,IF($H1131="弓将",'[5]配置系数（将领）'!K1131,"")))</f>
        <v>0</v>
      </c>
      <c r="M1131" s="208">
        <f>IF($H1131="步将",'[3]配置系数（将领）'!L1131,IF($H1131="骑将",'[4]配置系数（将领）'!L1131,IF($H1131="弓将",'[5]配置系数（将领）'!L1131,"")))</f>
        <v>0</v>
      </c>
      <c r="N1131" s="208" t="str">
        <f ca="1">IF($H1131="步将",'[3]配置系数（将领）'!M1131,IF($H1131="骑将",'[4]配置系数（将领）'!M1131,IF($H1131="弓将",'[5]配置系数（将领）'!M1131,"")))</f>
        <v/>
      </c>
      <c r="O1131" s="206">
        <f t="shared" ca="1" si="69"/>
        <v>1</v>
      </c>
      <c r="Q1131" s="208" t="str">
        <f ca="1">IF($H1131="步将",'[3]配置系数（将领）'!P1131,IF($H1131="骑将",'[4]配置系数（将领）'!P1131,IF($H1131="弓将",'[5]配置系数（将领）'!P1131,"")))</f>
        <v/>
      </c>
      <c r="R1131" s="208" t="str">
        <f ca="1">IF($H1131="步将",'[3]配置系数（将领）'!Q1131,IF($H1131="骑将",'[4]配置系数（将领）'!Q1131,IF($H1131="弓将",'[5]配置系数（将领）'!Q1131,"")))</f>
        <v/>
      </c>
      <c r="S1131" s="208">
        <f>IF($H1131="步将",'[3]配置系数（将领）'!R1131,IF($H1131="骑将",'[4]配置系数（将领）'!R1131,IF($H1131="弓将",'[5]配置系数（将领）'!R1131,"")))</f>
        <v>0</v>
      </c>
      <c r="T1131" s="208">
        <f>IF($H1131="步将",'[3]配置系数（将领）'!S1131,IF($H1131="骑将",'[4]配置系数（将领）'!S1131,IF($H1131="弓将",'[5]配置系数（将领）'!S1131,"")))</f>
        <v>0</v>
      </c>
      <c r="U1131" s="208" t="str">
        <f ca="1">IF($H1131="步将",'[3]配置系数（将领）'!T1131,IF($H1131="骑将",'[4]配置系数（将领）'!T1131,IF($H1131="弓将",'[5]配置系数（将领）'!T1131,"")))</f>
        <v/>
      </c>
      <c r="V1131" s="206">
        <f t="shared" ca="1" si="70"/>
        <v>1</v>
      </c>
      <c r="X1131" s="208" t="str">
        <f ca="1">IF($H1131="步将",'[3]配置系数（将领）'!W1131,IF($H1131="骑将",'[4]配置系数（将领）'!W1131,IF($H1131="弓将",'[5]配置系数（将领）'!W1131,"")))</f>
        <v/>
      </c>
      <c r="Y1131" s="208" t="str">
        <f ca="1">IF($H1131="步将",'[3]配置系数（将领）'!X1131,IF($H1131="骑将",'[4]配置系数（将领）'!X1131,IF($H1131="弓将",'[5]配置系数（将领）'!X1131,"")))</f>
        <v/>
      </c>
      <c r="Z1131" s="208">
        <f>IF($H1131="步将",'[3]配置系数（将领）'!Y1131,IF($H1131="骑将",'[4]配置系数（将领）'!Y1131,IF($H1131="弓将",'[5]配置系数（将领）'!Y1131,"")))</f>
        <v>0</v>
      </c>
      <c r="AA1131" s="208">
        <f>IF($H1131="步将",'[3]配置系数（将领）'!Z1131,IF($H1131="骑将",'[4]配置系数（将领）'!Z1131,IF($H1131="弓将",'[5]配置系数（将领）'!Z1131,"")))</f>
        <v>0</v>
      </c>
      <c r="AB1131" s="208" t="str">
        <f ca="1">IF($H1131="步将",'[3]配置系数（将领）'!AA1131,IF($H1131="骑将",'[4]配置系数（将领）'!AA1131,IF($H1131="弓将",'[5]配置系数（将领）'!AA1131,"")))</f>
        <v/>
      </c>
      <c r="AC1131" s="206">
        <f t="shared" ca="1" si="71"/>
        <v>1</v>
      </c>
    </row>
    <row r="1132" spans="3:29" x14ac:dyDescent="0.15">
      <c r="C1132" s="107">
        <v>1124</v>
      </c>
      <c r="D1132" s="69">
        <f>IFERROR(MATCH(C1132,索引!J:J,0),D1131)</f>
        <v>111</v>
      </c>
      <c r="E1132" s="69">
        <f t="shared" si="68"/>
        <v>15</v>
      </c>
      <c r="F1132" s="69">
        <f>INDEX(索引!$F:$F,D1132,1)</f>
        <v>12004</v>
      </c>
      <c r="G1132" s="69" t="str">
        <f>INDEX(索引!$E:$E,D1132,1)</f>
        <v>袁绍</v>
      </c>
      <c r="H1132" s="69" t="str">
        <f>INDEX(索引!$G:$G,D1132,1)</f>
        <v>弓将</v>
      </c>
      <c r="J1132" s="208" t="str">
        <f ca="1">IF($H1132="步将",'[3]配置系数（将领）'!I1132,IF($H1132="骑将",'[4]配置系数（将领）'!I1132,IF($H1132="弓将",'[5]配置系数（将领）'!I1132,"")))</f>
        <v/>
      </c>
      <c r="K1132" s="208" t="str">
        <f ca="1">IF($H1132="步将",'[3]配置系数（将领）'!J1132,IF($H1132="骑将",'[4]配置系数（将领）'!J1132,IF($H1132="弓将",'[5]配置系数（将领）'!J1132,"")))</f>
        <v/>
      </c>
      <c r="L1132" s="208">
        <f>IF($H1132="步将",'[3]配置系数（将领）'!K1132,IF($H1132="骑将",'[4]配置系数（将领）'!K1132,IF($H1132="弓将",'[5]配置系数（将领）'!K1132,"")))</f>
        <v>0</v>
      </c>
      <c r="M1132" s="208">
        <f>IF($H1132="步将",'[3]配置系数（将领）'!L1132,IF($H1132="骑将",'[4]配置系数（将领）'!L1132,IF($H1132="弓将",'[5]配置系数（将领）'!L1132,"")))</f>
        <v>0</v>
      </c>
      <c r="N1132" s="208" t="str">
        <f ca="1">IF($H1132="步将",'[3]配置系数（将领）'!M1132,IF($H1132="骑将",'[4]配置系数（将领）'!M1132,IF($H1132="弓将",'[5]配置系数（将领）'!M1132,"")))</f>
        <v/>
      </c>
      <c r="O1132" s="206">
        <f t="shared" ca="1" si="69"/>
        <v>1</v>
      </c>
      <c r="Q1132" s="208" t="str">
        <f ca="1">IF($H1132="步将",'[3]配置系数（将领）'!P1132,IF($H1132="骑将",'[4]配置系数（将领）'!P1132,IF($H1132="弓将",'[5]配置系数（将领）'!P1132,"")))</f>
        <v/>
      </c>
      <c r="R1132" s="208" t="str">
        <f ca="1">IF($H1132="步将",'[3]配置系数（将领）'!Q1132,IF($H1132="骑将",'[4]配置系数（将领）'!Q1132,IF($H1132="弓将",'[5]配置系数（将领）'!Q1132,"")))</f>
        <v/>
      </c>
      <c r="S1132" s="208">
        <f>IF($H1132="步将",'[3]配置系数（将领）'!R1132,IF($H1132="骑将",'[4]配置系数（将领）'!R1132,IF($H1132="弓将",'[5]配置系数（将领）'!R1132,"")))</f>
        <v>0</v>
      </c>
      <c r="T1132" s="208">
        <f>IF($H1132="步将",'[3]配置系数（将领）'!S1132,IF($H1132="骑将",'[4]配置系数（将领）'!S1132,IF($H1132="弓将",'[5]配置系数（将领）'!S1132,"")))</f>
        <v>0</v>
      </c>
      <c r="U1132" s="208" t="str">
        <f ca="1">IF($H1132="步将",'[3]配置系数（将领）'!T1132,IF($H1132="骑将",'[4]配置系数（将领）'!T1132,IF($H1132="弓将",'[5]配置系数（将领）'!T1132,"")))</f>
        <v/>
      </c>
      <c r="V1132" s="206">
        <f t="shared" ca="1" si="70"/>
        <v>1</v>
      </c>
      <c r="X1132" s="208" t="str">
        <f ca="1">IF($H1132="步将",'[3]配置系数（将领）'!W1132,IF($H1132="骑将",'[4]配置系数（将领）'!W1132,IF($H1132="弓将",'[5]配置系数（将领）'!W1132,"")))</f>
        <v/>
      </c>
      <c r="Y1132" s="208" t="str">
        <f ca="1">IF($H1132="步将",'[3]配置系数（将领）'!X1132,IF($H1132="骑将",'[4]配置系数（将领）'!X1132,IF($H1132="弓将",'[5]配置系数（将领）'!X1132,"")))</f>
        <v/>
      </c>
      <c r="Z1132" s="208">
        <f>IF($H1132="步将",'[3]配置系数（将领）'!Y1132,IF($H1132="骑将",'[4]配置系数（将领）'!Y1132,IF($H1132="弓将",'[5]配置系数（将领）'!Y1132,"")))</f>
        <v>0</v>
      </c>
      <c r="AA1132" s="208">
        <f>IF($H1132="步将",'[3]配置系数（将领）'!Z1132,IF($H1132="骑将",'[4]配置系数（将领）'!Z1132,IF($H1132="弓将",'[5]配置系数（将领）'!Z1132,"")))</f>
        <v>0</v>
      </c>
      <c r="AB1132" s="208" t="str">
        <f ca="1">IF($H1132="步将",'[3]配置系数（将领）'!AA1132,IF($H1132="骑将",'[4]配置系数（将领）'!AA1132,IF($H1132="弓将",'[5]配置系数（将领）'!AA1132,"")))</f>
        <v/>
      </c>
      <c r="AC1132" s="206">
        <f t="shared" ca="1" si="71"/>
        <v>1</v>
      </c>
    </row>
    <row r="1133" spans="3:29" x14ac:dyDescent="0.15">
      <c r="C1133" s="107">
        <v>1125</v>
      </c>
      <c r="D1133" s="69">
        <f>IFERROR(MATCH(C1133,索引!J:J,0),D1132)</f>
        <v>112</v>
      </c>
      <c r="E1133" s="69">
        <f t="shared" si="68"/>
        <v>1</v>
      </c>
      <c r="F1133" s="69">
        <f>INDEX(索引!$F:$F,D1133,1)</f>
        <v>12005</v>
      </c>
      <c r="G1133" s="69" t="str">
        <f>INDEX(索引!$E:$E,D1133,1)</f>
        <v>关羽</v>
      </c>
      <c r="H1133" s="69" t="str">
        <f>INDEX(索引!$G:$G,D1133,1)</f>
        <v>骑将</v>
      </c>
      <c r="J1133" s="208" t="str">
        <f ca="1">IF($H1133="步将",'[3]配置系数（将领）'!I1133,IF($H1133="骑将",'[4]配置系数（将领）'!I1133,IF($H1133="弓将",'[5]配置系数（将领）'!I1133,"")))</f>
        <v>1200500000101</v>
      </c>
      <c r="K1133" s="208" t="str">
        <f ca="1">IF($H1133="步将",'[3]配置系数（将领）'!J1133,IF($H1133="骑将",'[4]配置系数（将领）'!J1133,IF($H1133="弓将",'[5]配置系数（将领）'!J1133,"")))</f>
        <v>普通攻击:对单体敌人造成{0}%的武力伤害</v>
      </c>
      <c r="L1133" s="208">
        <f>IF($H1133="步将",'[3]配置系数（将领）'!K1133,IF($H1133="骑将",'[4]配置系数（将领）'!K1133,IF($H1133="弓将",'[5]配置系数（将领）'!K1133,"")))</f>
        <v>0</v>
      </c>
      <c r="M1133" s="208">
        <f>IF($H1133="步将",'[3]配置系数（将领）'!L1133,IF($H1133="骑将",'[4]配置系数（将领）'!L1133,IF($H1133="弓将",'[5]配置系数（将领）'!L1133,"")))</f>
        <v>0</v>
      </c>
      <c r="N1133" s="208" t="str">
        <f ca="1">IF($H1133="步将",'[3]配置系数（将领）'!M1133,IF($H1133="骑将",'[4]配置系数（将领）'!M1133,IF($H1133="弓将",'[5]配置系数（将领）'!M1133,"")))</f>
        <v>0.25+0.25+0.25+0.25+0.25+0.25+0.25+0.25+0.25+0.25+0.25+0.25+0.25+0.25+0.25+0.25+0.25</v>
      </c>
      <c r="O1133" s="206">
        <f t="shared" ca="1" si="69"/>
        <v>100</v>
      </c>
      <c r="Q1133" s="208" t="str">
        <f ca="1">IF($H1133="步将",'[3]配置系数（将领）'!P1133,IF($H1133="骑将",'[4]配置系数（将领）'!P1133,IF($H1133="弓将",'[5]配置系数（将领）'!P1133,"")))</f>
        <v/>
      </c>
      <c r="R1133" s="208" t="str">
        <f ca="1">IF($H1133="步将",'[3]配置系数（将领）'!Q1133,IF($H1133="骑将",'[4]配置系数（将领）'!Q1133,IF($H1133="弓将",'[5]配置系数（将领）'!Q1133,"")))</f>
        <v/>
      </c>
      <c r="S1133" s="208">
        <f>IF($H1133="步将",'[3]配置系数（将领）'!R1133,IF($H1133="骑将",'[4]配置系数（将领）'!R1133,IF($H1133="弓将",'[5]配置系数（将领）'!R1133,"")))</f>
        <v>0</v>
      </c>
      <c r="T1133" s="208">
        <f>IF($H1133="步将",'[3]配置系数（将领）'!S1133,IF($H1133="骑将",'[4]配置系数（将领）'!S1133,IF($H1133="弓将",'[5]配置系数（将领）'!S1133,"")))</f>
        <v>0</v>
      </c>
      <c r="U1133" s="208" t="str">
        <f ca="1">IF($H1133="步将",'[3]配置系数（将领）'!T1133,IF($H1133="骑将",'[4]配置系数（将领）'!T1133,IF($H1133="弓将",'[5]配置系数（将领）'!T1133,"")))</f>
        <v/>
      </c>
      <c r="V1133" s="206">
        <f t="shared" ca="1" si="70"/>
        <v>1</v>
      </c>
      <c r="X1133" s="208" t="str">
        <f ca="1">IF($H1133="步将",'[3]配置系数（将领）'!W1133,IF($H1133="骑将",'[4]配置系数（将领）'!W1133,IF($H1133="弓将",'[5]配置系数（将领）'!W1133,"")))</f>
        <v/>
      </c>
      <c r="Y1133" s="208" t="str">
        <f ca="1">IF($H1133="步将",'[3]配置系数（将领）'!X1133,IF($H1133="骑将",'[4]配置系数（将领）'!X1133,IF($H1133="弓将",'[5]配置系数（将领）'!X1133,"")))</f>
        <v/>
      </c>
      <c r="Z1133" s="208">
        <f>IF($H1133="步将",'[3]配置系数（将领）'!Y1133,IF($H1133="骑将",'[4]配置系数（将领）'!Y1133,IF($H1133="弓将",'[5]配置系数（将领）'!Y1133,"")))</f>
        <v>0</v>
      </c>
      <c r="AA1133" s="208">
        <f>IF($H1133="步将",'[3]配置系数（将领）'!Z1133,IF($H1133="骑将",'[4]配置系数（将领）'!Z1133,IF($H1133="弓将",'[5]配置系数（将领）'!Z1133,"")))</f>
        <v>0</v>
      </c>
      <c r="AB1133" s="208" t="str">
        <f ca="1">IF($H1133="步将",'[3]配置系数（将领）'!AA1133,IF($H1133="骑将",'[4]配置系数（将领）'!AA1133,IF($H1133="弓将",'[5]配置系数（将领）'!AA1133,"")))</f>
        <v/>
      </c>
      <c r="AC1133" s="206">
        <f t="shared" ca="1" si="71"/>
        <v>1</v>
      </c>
    </row>
    <row r="1134" spans="3:29" x14ac:dyDescent="0.15">
      <c r="C1134" s="107">
        <v>1126</v>
      </c>
      <c r="D1134" s="69">
        <f>IFERROR(MATCH(C1134,索引!J:J,0),D1133)</f>
        <v>112</v>
      </c>
      <c r="E1134" s="69">
        <f t="shared" si="68"/>
        <v>2</v>
      </c>
      <c r="F1134" s="69">
        <f>INDEX(索引!$F:$F,D1134,1)</f>
        <v>12005</v>
      </c>
      <c r="G1134" s="69" t="str">
        <f>INDEX(索引!$E:$E,D1134,1)</f>
        <v>关羽</v>
      </c>
      <c r="H1134" s="69" t="str">
        <f>INDEX(索引!$G:$G,D1134,1)</f>
        <v>骑将</v>
      </c>
      <c r="J1134" s="208" t="str">
        <f ca="1">IF($H1134="步将",'[3]配置系数（将领）'!I1134,IF($H1134="骑将",'[4]配置系数（将领）'!I1134,IF($H1134="弓将",'[5]配置系数（将领）'!I1134,"")))</f>
        <v>1200500000201</v>
      </c>
      <c r="K1134" s="208" t="str">
        <f ca="1">IF($H1134="步将",'[3]配置系数（将领）'!J1134,IF($H1134="骑将",'[4]配置系数（将领）'!J1134,IF($H1134="弓将",'[5]配置系数（将领）'!J1134,"")))</f>
        <v>怒气技能:对仇恨目标以及其余随机2名敌人造成攻击{0}%的武力伤害，目标周围的敌人会受到50%的溅射伤害（对士兵额外增伤50%）。使目标燃烧，每秒受到攻击5%的武力伤害，持续6秒。若其已被点燃，则有60%概率再次发动该效果（最多触发1次），使用怒气会刷新龙魂释放间隔（需要解锁【武圣】）。</v>
      </c>
      <c r="L1134" s="208">
        <f>IF($H1134="步将",'[3]配置系数（将领）'!K1134,IF($H1134="骑将",'[4]配置系数（将领）'!K1134,IF($H1134="弓将",'[5]配置系数（将领）'!K1134,"")))</f>
        <v>0</v>
      </c>
      <c r="M1134" s="208">
        <f>IF($H1134="步将",'[3]配置系数（将领）'!L1134,IF($H1134="骑将",'[4]配置系数（将领）'!L1134,IF($H1134="弓将",'[5]配置系数（将领）'!L1134,"")))</f>
        <v>0</v>
      </c>
      <c r="N1134" s="208" t="str">
        <f ca="1">IF($H1134="步将",'[3]配置系数（将领）'!M1134,IF($H1134="骑将",'[4]配置系数（将领）'!M1134,IF($H1134="弓将",'[5]配置系数（将领）'!M1134,"")))</f>
        <v>0.4+0.46+0.52+0.58+0.64+0.7+0.76+0.82+0.88+0.94+1+1.06+1.12+1.18+1.24+1.3+1.36</v>
      </c>
      <c r="O1134" s="206">
        <f t="shared" ca="1" si="69"/>
        <v>100</v>
      </c>
      <c r="Q1134" s="208" t="str">
        <f ca="1">IF($H1134="步将",'[3]配置系数（将领）'!P1134,IF($H1134="骑将",'[4]配置系数（将领）'!P1134,IF($H1134="弓将",'[5]配置系数（将领）'!P1134,"")))</f>
        <v/>
      </c>
      <c r="R1134" s="208" t="str">
        <f ca="1">IF($H1134="步将",'[3]配置系数（将领）'!Q1134,IF($H1134="骑将",'[4]配置系数（将领）'!Q1134,IF($H1134="弓将",'[5]配置系数（将领）'!Q1134,"")))</f>
        <v/>
      </c>
      <c r="S1134" s="208">
        <f>IF($H1134="步将",'[3]配置系数（将领）'!R1134,IF($H1134="骑将",'[4]配置系数（将领）'!R1134,IF($H1134="弓将",'[5]配置系数（将领）'!R1134,"")))</f>
        <v>0</v>
      </c>
      <c r="T1134" s="208">
        <f>IF($H1134="步将",'[3]配置系数（将领）'!S1134,IF($H1134="骑将",'[4]配置系数（将领）'!S1134,IF($H1134="弓将",'[5]配置系数（将领）'!S1134,"")))</f>
        <v>0</v>
      </c>
      <c r="U1134" s="208" t="str">
        <f ca="1">IF($H1134="步将",'[3]配置系数（将领）'!T1134,IF($H1134="骑将",'[4]配置系数（将领）'!T1134,IF($H1134="弓将",'[5]配置系数（将领）'!T1134,"")))</f>
        <v/>
      </c>
      <c r="V1134" s="206">
        <f t="shared" ca="1" si="70"/>
        <v>1</v>
      </c>
      <c r="X1134" s="208" t="str">
        <f ca="1">IF($H1134="步将",'[3]配置系数（将领）'!W1134,IF($H1134="骑将",'[4]配置系数（将领）'!W1134,IF($H1134="弓将",'[5]配置系数（将领）'!W1134,"")))</f>
        <v/>
      </c>
      <c r="Y1134" s="208" t="str">
        <f ca="1">IF($H1134="步将",'[3]配置系数（将领）'!X1134,IF($H1134="骑将",'[4]配置系数（将领）'!X1134,IF($H1134="弓将",'[5]配置系数（将领）'!X1134,"")))</f>
        <v/>
      </c>
      <c r="Z1134" s="208">
        <f>IF($H1134="步将",'[3]配置系数（将领）'!Y1134,IF($H1134="骑将",'[4]配置系数（将领）'!Y1134,IF($H1134="弓将",'[5]配置系数（将领）'!Y1134,"")))</f>
        <v>0</v>
      </c>
      <c r="AA1134" s="208">
        <f>IF($H1134="步将",'[3]配置系数（将领）'!Z1134,IF($H1134="骑将",'[4]配置系数（将领）'!Z1134,IF($H1134="弓将",'[5]配置系数（将领）'!Z1134,"")))</f>
        <v>0</v>
      </c>
      <c r="AB1134" s="208" t="str">
        <f ca="1">IF($H1134="步将",'[3]配置系数（将领）'!AA1134,IF($H1134="骑将",'[4]配置系数（将领）'!AA1134,IF($H1134="弓将",'[5]配置系数（将领）'!AA1134,"")))</f>
        <v/>
      </c>
      <c r="AC1134" s="206">
        <f t="shared" ca="1" si="71"/>
        <v>1</v>
      </c>
    </row>
    <row r="1135" spans="3:29" x14ac:dyDescent="0.15">
      <c r="C1135" s="107">
        <v>1127</v>
      </c>
      <c r="D1135" s="69">
        <f>IFERROR(MATCH(C1135,索引!J:J,0),D1134)</f>
        <v>112</v>
      </c>
      <c r="E1135" s="69">
        <f t="shared" si="68"/>
        <v>3</v>
      </c>
      <c r="F1135" s="69">
        <f>INDEX(索引!$F:$F,D1135,1)</f>
        <v>12005</v>
      </c>
      <c r="G1135" s="69" t="str">
        <f>INDEX(索引!$E:$E,D1135,1)</f>
        <v>关羽</v>
      </c>
      <c r="H1135" s="69" t="str">
        <f>INDEX(索引!$G:$G,D1135,1)</f>
        <v>骑将</v>
      </c>
      <c r="J1135" s="208" t="str">
        <f ca="1">IF($H1135="步将",'[3]配置系数（将领）'!I1135,IF($H1135="骑将",'[4]配置系数（将领）'!I1135,IF($H1135="弓将",'[5]配置系数（将领）'!I1135,"")))</f>
        <v>1200500000202</v>
      </c>
      <c r="K1135" s="208" t="str">
        <f ca="1">IF($H1135="步将",'[3]配置系数（将领）'!J1135,IF($H1135="骑将",'[4]配置系数（将领）'!J1135,IF($H1135="弓将",'[5]配置系数（将领）'!J1135,"")))</f>
        <v>怒气技能:对仇恨目标以及其余随机2名敌人造成攻击{0}%的武力伤害，目标周围的敌人会受到50%的溅射伤害（对士兵额外增伤50%）。使目标燃烧，每秒受到攻击5%的武力伤害，持续6秒。若其已被点燃，则有60%概率再次发动该效果（最多触发1次），使用怒气会刷新龙魂释放间隔（需要解锁【武圣】）。</v>
      </c>
      <c r="L1135" s="208">
        <f>IF($H1135="步将",'[3]配置系数（将领）'!K1135,IF($H1135="骑将",'[4]配置系数（将领）'!K1135,IF($H1135="弓将",'[5]配置系数（将领）'!K1135,"")))</f>
        <v>0</v>
      </c>
      <c r="M1135" s="208">
        <f>IF($H1135="步将",'[3]配置系数（将领）'!L1135,IF($H1135="骑将",'[4]配置系数（将领）'!L1135,IF($H1135="弓将",'[5]配置系数（将领）'!L1135,"")))</f>
        <v>0</v>
      </c>
      <c r="N1135" s="208" t="str">
        <f ca="1">IF($H1135="步将",'[3]配置系数（将领）'!M1135,IF($H1135="骑将",'[4]配置系数（将领）'!M1135,IF($H1135="弓将",'[5]配置系数（将领）'!M1135,"")))</f>
        <v>0++++++++++++++++</v>
      </c>
      <c r="O1135" s="206">
        <f t="shared" ca="1" si="69"/>
        <v>1</v>
      </c>
      <c r="Q1135" s="208" t="str">
        <f ca="1">IF($H1135="步将",'[3]配置系数（将领）'!P1135,IF($H1135="骑将",'[4]配置系数（将领）'!P1135,IF($H1135="弓将",'[5]配置系数（将领）'!P1135,"")))</f>
        <v/>
      </c>
      <c r="R1135" s="208" t="str">
        <f ca="1">IF($H1135="步将",'[3]配置系数（将领）'!Q1135,IF($H1135="骑将",'[4]配置系数（将领）'!Q1135,IF($H1135="弓将",'[5]配置系数（将领）'!Q1135,"")))</f>
        <v/>
      </c>
      <c r="S1135" s="208">
        <f>IF($H1135="步将",'[3]配置系数（将领）'!R1135,IF($H1135="骑将",'[4]配置系数（将领）'!R1135,IF($H1135="弓将",'[5]配置系数（将领）'!R1135,"")))</f>
        <v>0</v>
      </c>
      <c r="T1135" s="208">
        <f>IF($H1135="步将",'[3]配置系数（将领）'!S1135,IF($H1135="骑将",'[4]配置系数（将领）'!S1135,IF($H1135="弓将",'[5]配置系数（将领）'!S1135,"")))</f>
        <v>0</v>
      </c>
      <c r="U1135" s="208" t="str">
        <f ca="1">IF($H1135="步将",'[3]配置系数（将领）'!T1135,IF($H1135="骑将",'[4]配置系数（将领）'!T1135,IF($H1135="弓将",'[5]配置系数（将领）'!T1135,"")))</f>
        <v/>
      </c>
      <c r="V1135" s="206">
        <f t="shared" ca="1" si="70"/>
        <v>1</v>
      </c>
      <c r="X1135" s="208" t="str">
        <f ca="1">IF($H1135="步将",'[3]配置系数（将领）'!W1135,IF($H1135="骑将",'[4]配置系数（将领）'!W1135,IF($H1135="弓将",'[5]配置系数（将领）'!W1135,"")))</f>
        <v/>
      </c>
      <c r="Y1135" s="208" t="str">
        <f ca="1">IF($H1135="步将",'[3]配置系数（将领）'!X1135,IF($H1135="骑将",'[4]配置系数（将领）'!X1135,IF($H1135="弓将",'[5]配置系数（将领）'!X1135,"")))</f>
        <v/>
      </c>
      <c r="Z1135" s="208">
        <f>IF($H1135="步将",'[3]配置系数（将领）'!Y1135,IF($H1135="骑将",'[4]配置系数（将领）'!Y1135,IF($H1135="弓将",'[5]配置系数（将领）'!Y1135,"")))</f>
        <v>0</v>
      </c>
      <c r="AA1135" s="208">
        <f>IF($H1135="步将",'[3]配置系数（将领）'!Z1135,IF($H1135="骑将",'[4]配置系数（将领）'!Z1135,IF($H1135="弓将",'[5]配置系数（将领）'!Z1135,"")))</f>
        <v>0</v>
      </c>
      <c r="AB1135" s="208" t="str">
        <f ca="1">IF($H1135="步将",'[3]配置系数（将领）'!AA1135,IF($H1135="骑将",'[4]配置系数（将领）'!AA1135,IF($H1135="弓将",'[5]配置系数（将领）'!AA1135,"")))</f>
        <v/>
      </c>
      <c r="AC1135" s="206">
        <f t="shared" ca="1" si="71"/>
        <v>1</v>
      </c>
    </row>
    <row r="1136" spans="3:29" x14ac:dyDescent="0.15">
      <c r="C1136" s="107">
        <v>1128</v>
      </c>
      <c r="D1136" s="69">
        <f>IFERROR(MATCH(C1136,索引!J:J,0),D1135)</f>
        <v>112</v>
      </c>
      <c r="E1136" s="69">
        <f t="shared" si="68"/>
        <v>4</v>
      </c>
      <c r="F1136" s="69">
        <f>INDEX(索引!$F:$F,D1136,1)</f>
        <v>12005</v>
      </c>
      <c r="G1136" s="69" t="str">
        <f>INDEX(索引!$E:$E,D1136,1)</f>
        <v>关羽</v>
      </c>
      <c r="H1136" s="69" t="str">
        <f>INDEX(索引!$G:$G,D1136,1)</f>
        <v>骑将</v>
      </c>
      <c r="J1136" s="208" t="str">
        <f ca="1">IF($H1136="步将",'[3]配置系数（将领）'!I1136,IF($H1136="骑将",'[4]配置系数（将领）'!I1136,IF($H1136="弓将",'[5]配置系数（将领）'!I1136,"")))</f>
        <v>1200500000301</v>
      </c>
      <c r="K1136" s="208" t="str">
        <f ca="1">IF($H1136="步将",'[3]配置系数（将领）'!J1136,IF($H1136="骑将",'[4]配置系数（将领）'!J1136,IF($H1136="弓将",'[5]配置系数（将领）'!J1136,"")))</f>
        <v>被动技能1:关羽汇聚龙魂，受到来自士兵的伤害降低30%，对武将伤害提高20%。普攻额外造成一次攻击{0}%的普攻伤害，若目标处于燃烧，则该伤害额外触发一次。每12秒，关羽可以释放龙魂发动横扫，对周围的敌人造成攻击{1}%的武力伤害，横扫每击中一个处于燃烧状态的敌人，关羽下一次龙魂释放的间隔减少1.5秒，并回复攻击15%的生命和5点怒气。</v>
      </c>
      <c r="L1136" s="208">
        <f>IF($H1136="步将",'[3]配置系数（将领）'!K1136,IF($H1136="骑将",'[4]配置系数（将领）'!K1136,IF($H1136="弓将",'[5]配置系数（将领）'!K1136,"")))</f>
        <v>0</v>
      </c>
      <c r="M1136" s="208">
        <f>IF($H1136="步将",'[3]配置系数（将领）'!L1136,IF($H1136="骑将",'[4]配置系数（将领）'!L1136,IF($H1136="弓将",'[5]配置系数（将领）'!L1136,"")))</f>
        <v>0</v>
      </c>
      <c r="N1136" s="208" t="str">
        <f ca="1">IF($H1136="步将",'[3]配置系数（将领）'!M1136,IF($H1136="骑将",'[4]配置系数（将领）'!M1136,IF($H1136="弓将",'[5]配置系数（将领）'!M1136,"")))</f>
        <v>0.08+0.095+0.11+0.125+0.14+0.155+0.17+0.185+0.2+0.215+0.23+0.245+0.26+0.275+0.29+0.305+0.32</v>
      </c>
      <c r="O1136" s="206">
        <f t="shared" ca="1" si="69"/>
        <v>100</v>
      </c>
      <c r="Q1136" s="208" t="str">
        <f ca="1">IF($H1136="步将",'[3]配置系数（将领）'!P1136,IF($H1136="骑将",'[4]配置系数（将领）'!P1136,IF($H1136="弓将",'[5]配置系数（将领）'!P1136,"")))</f>
        <v/>
      </c>
      <c r="R1136" s="208" t="str">
        <f ca="1">IF($H1136="步将",'[3]配置系数（将领）'!Q1136,IF($H1136="骑将",'[4]配置系数（将领）'!Q1136,IF($H1136="弓将",'[5]配置系数（将领）'!Q1136,"")))</f>
        <v/>
      </c>
      <c r="S1136" s="208">
        <f>IF($H1136="步将",'[3]配置系数（将领）'!R1136,IF($H1136="骑将",'[4]配置系数（将领）'!R1136,IF($H1136="弓将",'[5]配置系数（将领）'!R1136,"")))</f>
        <v>0</v>
      </c>
      <c r="T1136" s="208">
        <f>IF($H1136="步将",'[3]配置系数（将领）'!S1136,IF($H1136="骑将",'[4]配置系数（将领）'!S1136,IF($H1136="弓将",'[5]配置系数（将领）'!S1136,"")))</f>
        <v>0</v>
      </c>
      <c r="U1136" s="208" t="str">
        <f ca="1">IF($H1136="步将",'[3]配置系数（将领）'!T1136,IF($H1136="骑将",'[4]配置系数（将领）'!T1136,IF($H1136="弓将",'[5]配置系数（将领）'!T1136,"")))</f>
        <v/>
      </c>
      <c r="V1136" s="206">
        <f t="shared" ca="1" si="70"/>
        <v>1</v>
      </c>
      <c r="X1136" s="208" t="str">
        <f ca="1">IF($H1136="步将",'[3]配置系数（将领）'!W1136,IF($H1136="骑将",'[4]配置系数（将领）'!W1136,IF($H1136="弓将",'[5]配置系数（将领）'!W1136,"")))</f>
        <v/>
      </c>
      <c r="Y1136" s="208" t="str">
        <f ca="1">IF($H1136="步将",'[3]配置系数（将领）'!X1136,IF($H1136="骑将",'[4]配置系数（将领）'!X1136,IF($H1136="弓将",'[5]配置系数（将领）'!X1136,"")))</f>
        <v/>
      </c>
      <c r="Z1136" s="208">
        <f>IF($H1136="步将",'[3]配置系数（将领）'!Y1136,IF($H1136="骑将",'[4]配置系数（将领）'!Y1136,IF($H1136="弓将",'[5]配置系数（将领）'!Y1136,"")))</f>
        <v>0</v>
      </c>
      <c r="AA1136" s="208">
        <f>IF($H1136="步将",'[3]配置系数（将领）'!Z1136,IF($H1136="骑将",'[4]配置系数（将领）'!Z1136,IF($H1136="弓将",'[5]配置系数（将领）'!Z1136,"")))</f>
        <v>0</v>
      </c>
      <c r="AB1136" s="208" t="str">
        <f ca="1">IF($H1136="步将",'[3]配置系数（将领）'!AA1136,IF($H1136="骑将",'[4]配置系数（将领）'!AA1136,IF($H1136="弓将",'[5]配置系数（将领）'!AA1136,"")))</f>
        <v/>
      </c>
      <c r="AC1136" s="206">
        <f t="shared" ca="1" si="71"/>
        <v>1</v>
      </c>
    </row>
    <row r="1137" spans="3:29" x14ac:dyDescent="0.15">
      <c r="C1137" s="107">
        <v>1129</v>
      </c>
      <c r="D1137" s="69">
        <f>IFERROR(MATCH(C1137,索引!J:J,0),D1136)</f>
        <v>112</v>
      </c>
      <c r="E1137" s="69">
        <f t="shared" si="68"/>
        <v>5</v>
      </c>
      <c r="F1137" s="69">
        <f>INDEX(索引!$F:$F,D1137,1)</f>
        <v>12005</v>
      </c>
      <c r="G1137" s="69" t="str">
        <f>INDEX(索引!$E:$E,D1137,1)</f>
        <v>关羽</v>
      </c>
      <c r="H1137" s="69" t="str">
        <f>INDEX(索引!$G:$G,D1137,1)</f>
        <v>骑将</v>
      </c>
      <c r="J1137" s="208" t="str">
        <f ca="1">IF($H1137="步将",'[3]配置系数（将领）'!I1137,IF($H1137="骑将",'[4]配置系数（将领）'!I1137,IF($H1137="弓将",'[5]配置系数（将领）'!I1137,"")))</f>
        <v>1200500000302</v>
      </c>
      <c r="K1137" s="208" t="str">
        <f ca="1">IF($H1137="步将",'[3]配置系数（将领）'!J1137,IF($H1137="骑将",'[4]配置系数（将领）'!J1137,IF($H1137="弓将",'[5]配置系数（将领）'!J1137,"")))</f>
        <v>被动技能1:关羽汇聚龙魂，受到来自士兵的伤害降低30%，对武将伤害提高20%。普攻额外造成一次攻击{0}%的普攻伤害，若目标处于燃烧，则该伤害额外触发一次。每12秒，关羽可以释放龙魂发动横扫，对周围的敌人造成攻击{1}%的武力伤害，横扫每击中一个处于燃烧状态的敌人，关羽下一次龙魂释放的间隔减少1.5秒，并回复攻击15%的生命和5点怒气。</v>
      </c>
      <c r="L1137" s="208">
        <f>IF($H1137="步将",'[3]配置系数（将领）'!K1137,IF($H1137="骑将",'[4]配置系数（将领）'!K1137,IF($H1137="弓将",'[5]配置系数（将领）'!K1137,"")))</f>
        <v>0</v>
      </c>
      <c r="M1137" s="208">
        <f>IF($H1137="步将",'[3]配置系数（将领）'!L1137,IF($H1137="骑将",'[4]配置系数（将领）'!L1137,IF($H1137="弓将",'[5]配置系数（将领）'!L1137,"")))</f>
        <v>0</v>
      </c>
      <c r="N1137" s="208" t="str">
        <f ca="1">IF($H1137="步将",'[3]配置系数（将领）'!M1137,IF($H1137="骑将",'[4]配置系数（将领）'!M1137,IF($H1137="弓将",'[5]配置系数（将领）'!M1137,"")))</f>
        <v>0.25+0.275+0.3+0.325+0.35+0.375+0.4+0.425+0.45+0.475+0.5+0.525+0.55+0.575+0.6+0.625+0.65</v>
      </c>
      <c r="O1137" s="206">
        <f t="shared" ca="1" si="69"/>
        <v>100</v>
      </c>
      <c r="Q1137" s="208" t="str">
        <f ca="1">IF($H1137="步将",'[3]配置系数（将领）'!P1137,IF($H1137="骑将",'[4]配置系数（将领）'!P1137,IF($H1137="弓将",'[5]配置系数（将领）'!P1137,"")))</f>
        <v/>
      </c>
      <c r="R1137" s="208" t="str">
        <f ca="1">IF($H1137="步将",'[3]配置系数（将领）'!Q1137,IF($H1137="骑将",'[4]配置系数（将领）'!Q1137,IF($H1137="弓将",'[5]配置系数（将领）'!Q1137,"")))</f>
        <v/>
      </c>
      <c r="S1137" s="208">
        <f>IF($H1137="步将",'[3]配置系数（将领）'!R1137,IF($H1137="骑将",'[4]配置系数（将领）'!R1137,IF($H1137="弓将",'[5]配置系数（将领）'!R1137,"")))</f>
        <v>0</v>
      </c>
      <c r="T1137" s="208">
        <f>IF($H1137="步将",'[3]配置系数（将领）'!S1137,IF($H1137="骑将",'[4]配置系数（将领）'!S1137,IF($H1137="弓将",'[5]配置系数（将领）'!S1137,"")))</f>
        <v>0</v>
      </c>
      <c r="U1137" s="208" t="str">
        <f ca="1">IF($H1137="步将",'[3]配置系数（将领）'!T1137,IF($H1137="骑将",'[4]配置系数（将领）'!T1137,IF($H1137="弓将",'[5]配置系数（将领）'!T1137,"")))</f>
        <v/>
      </c>
      <c r="V1137" s="206">
        <f t="shared" ca="1" si="70"/>
        <v>1</v>
      </c>
      <c r="X1137" s="208" t="str">
        <f ca="1">IF($H1137="步将",'[3]配置系数（将领）'!W1137,IF($H1137="骑将",'[4]配置系数（将领）'!W1137,IF($H1137="弓将",'[5]配置系数（将领）'!W1137,"")))</f>
        <v/>
      </c>
      <c r="Y1137" s="208" t="str">
        <f ca="1">IF($H1137="步将",'[3]配置系数（将领）'!X1137,IF($H1137="骑将",'[4]配置系数（将领）'!X1137,IF($H1137="弓将",'[5]配置系数（将领）'!X1137,"")))</f>
        <v/>
      </c>
      <c r="Z1137" s="208">
        <f>IF($H1137="步将",'[3]配置系数（将领）'!Y1137,IF($H1137="骑将",'[4]配置系数（将领）'!Y1137,IF($H1137="弓将",'[5]配置系数（将领）'!Y1137,"")))</f>
        <v>0</v>
      </c>
      <c r="AA1137" s="208">
        <f>IF($H1137="步将",'[3]配置系数（将领）'!Z1137,IF($H1137="骑将",'[4]配置系数（将领）'!Z1137,IF($H1137="弓将",'[5]配置系数（将领）'!Z1137,"")))</f>
        <v>0</v>
      </c>
      <c r="AB1137" s="208" t="str">
        <f ca="1">IF($H1137="步将",'[3]配置系数（将领）'!AA1137,IF($H1137="骑将",'[4]配置系数（将领）'!AA1137,IF($H1137="弓将",'[5]配置系数（将领）'!AA1137,"")))</f>
        <v/>
      </c>
      <c r="AC1137" s="206">
        <f t="shared" ca="1" si="71"/>
        <v>1</v>
      </c>
    </row>
    <row r="1138" spans="3:29" x14ac:dyDescent="0.15">
      <c r="C1138" s="107">
        <v>1130</v>
      </c>
      <c r="D1138" s="69">
        <f>IFERROR(MATCH(C1138,索引!J:J,0),D1137)</f>
        <v>112</v>
      </c>
      <c r="E1138" s="69">
        <f t="shared" si="68"/>
        <v>6</v>
      </c>
      <c r="F1138" s="69">
        <f>INDEX(索引!$F:$F,D1138,1)</f>
        <v>12005</v>
      </c>
      <c r="G1138" s="69" t="str">
        <f>INDEX(索引!$E:$E,D1138,1)</f>
        <v>关羽</v>
      </c>
      <c r="H1138" s="69" t="str">
        <f>INDEX(索引!$G:$G,D1138,1)</f>
        <v>骑将</v>
      </c>
      <c r="J1138" s="208" t="str">
        <f ca="1">IF($H1138="步将",'[3]配置系数（将领）'!I1138,IF($H1138="骑将",'[4]配置系数（将领）'!I1138,IF($H1138="弓将",'[5]配置系数（将领）'!I1138,"")))</f>
        <v>1200500000303</v>
      </c>
      <c r="K1138" s="208" t="str">
        <f ca="1">IF($H1138="步将",'[3]配置系数（将领）'!J1138,IF($H1138="骑将",'[4]配置系数（将领）'!J1138,IF($H1138="弓将",'[5]配置系数（将领）'!J1138,"")))</f>
        <v>被动技能1:关羽汇聚龙魂，受到来自士兵的伤害降低30%，对武将伤害提高20%。普攻额外造成一次攻击{0}%的普攻伤害，若目标处于燃烧，则该伤害额外触发一次。每12秒，关羽可以释放龙魂发动横扫，对周围的敌人造成攻击{1}%的武力伤害，横扫每击中一个处于燃烧状态的敌人，关羽下一次龙魂释放的间隔减少1.5秒，并回复攻击15%的生命和5点怒气。</v>
      </c>
      <c r="L1138" s="208">
        <f>IF($H1138="步将",'[3]配置系数（将领）'!K1138,IF($H1138="骑将",'[4]配置系数（将领）'!K1138,IF($H1138="弓将",'[5]配置系数（将领）'!K1138,"")))</f>
        <v>0</v>
      </c>
      <c r="M1138" s="208">
        <f>IF($H1138="步将",'[3]配置系数（将领）'!L1138,IF($H1138="骑将",'[4]配置系数（将领）'!L1138,IF($H1138="弓将",'[5]配置系数（将领）'!L1138,"")))</f>
        <v>0</v>
      </c>
      <c r="N1138" s="208" t="str">
        <f ca="1">IF($H1138="步将",'[3]配置系数（将领）'!M1138,IF($H1138="骑将",'[4]配置系数（将领）'!M1138,IF($H1138="弓将",'[5]配置系数（将领）'!M1138,"")))</f>
        <v>0++++++++++++++++</v>
      </c>
      <c r="O1138" s="206">
        <f t="shared" ca="1" si="69"/>
        <v>1</v>
      </c>
      <c r="Q1138" s="208" t="str">
        <f ca="1">IF($H1138="步将",'[3]配置系数（将领）'!P1138,IF($H1138="骑将",'[4]配置系数（将领）'!P1138,IF($H1138="弓将",'[5]配置系数（将领）'!P1138,"")))</f>
        <v/>
      </c>
      <c r="R1138" s="208" t="str">
        <f ca="1">IF($H1138="步将",'[3]配置系数（将领）'!Q1138,IF($H1138="骑将",'[4]配置系数（将领）'!Q1138,IF($H1138="弓将",'[5]配置系数（将领）'!Q1138,"")))</f>
        <v/>
      </c>
      <c r="S1138" s="208">
        <f>IF($H1138="步将",'[3]配置系数（将领）'!R1138,IF($H1138="骑将",'[4]配置系数（将领）'!R1138,IF($H1138="弓将",'[5]配置系数（将领）'!R1138,"")))</f>
        <v>0</v>
      </c>
      <c r="T1138" s="208">
        <f>IF($H1138="步将",'[3]配置系数（将领）'!S1138,IF($H1138="骑将",'[4]配置系数（将领）'!S1138,IF($H1138="弓将",'[5]配置系数（将领）'!S1138,"")))</f>
        <v>0</v>
      </c>
      <c r="U1138" s="208" t="str">
        <f ca="1">IF($H1138="步将",'[3]配置系数（将领）'!T1138,IF($H1138="骑将",'[4]配置系数（将领）'!T1138,IF($H1138="弓将",'[5]配置系数（将领）'!T1138,"")))</f>
        <v/>
      </c>
      <c r="V1138" s="206">
        <f t="shared" ca="1" si="70"/>
        <v>1</v>
      </c>
      <c r="X1138" s="208" t="str">
        <f ca="1">IF($H1138="步将",'[3]配置系数（将领）'!W1138,IF($H1138="骑将",'[4]配置系数（将领）'!W1138,IF($H1138="弓将",'[5]配置系数（将领）'!W1138,"")))</f>
        <v/>
      </c>
      <c r="Y1138" s="208" t="str">
        <f ca="1">IF($H1138="步将",'[3]配置系数（将领）'!X1138,IF($H1138="骑将",'[4]配置系数（将领）'!X1138,IF($H1138="弓将",'[5]配置系数（将领）'!X1138,"")))</f>
        <v/>
      </c>
      <c r="Z1138" s="208">
        <f>IF($H1138="步将",'[3]配置系数（将领）'!Y1138,IF($H1138="骑将",'[4]配置系数（将领）'!Y1138,IF($H1138="弓将",'[5]配置系数（将领）'!Y1138,"")))</f>
        <v>0</v>
      </c>
      <c r="AA1138" s="208">
        <f>IF($H1138="步将",'[3]配置系数（将领）'!Z1138,IF($H1138="骑将",'[4]配置系数（将领）'!Z1138,IF($H1138="弓将",'[5]配置系数（将领）'!Z1138,"")))</f>
        <v>0</v>
      </c>
      <c r="AB1138" s="208" t="str">
        <f ca="1">IF($H1138="步将",'[3]配置系数（将领）'!AA1138,IF($H1138="骑将",'[4]配置系数（将领）'!AA1138,IF($H1138="弓将",'[5]配置系数（将领）'!AA1138,"")))</f>
        <v/>
      </c>
      <c r="AC1138" s="206">
        <f t="shared" ca="1" si="71"/>
        <v>1</v>
      </c>
    </row>
    <row r="1139" spans="3:29" x14ac:dyDescent="0.15">
      <c r="C1139" s="107">
        <v>1131</v>
      </c>
      <c r="D1139" s="69">
        <f>IFERROR(MATCH(C1139,索引!J:J,0),D1138)</f>
        <v>112</v>
      </c>
      <c r="E1139" s="69">
        <f t="shared" si="68"/>
        <v>7</v>
      </c>
      <c r="F1139" s="69">
        <f>INDEX(索引!$F:$F,D1139,1)</f>
        <v>12005</v>
      </c>
      <c r="G1139" s="69" t="str">
        <f>INDEX(索引!$E:$E,D1139,1)</f>
        <v>关羽</v>
      </c>
      <c r="H1139" s="69" t="str">
        <f>INDEX(索引!$G:$G,D1139,1)</f>
        <v>骑将</v>
      </c>
      <c r="J1139" s="208" t="str">
        <f ca="1">IF($H1139="步将",'[3]配置系数（将领）'!I1139,IF($H1139="骑将",'[4]配置系数（将领）'!I1139,IF($H1139="弓将",'[5]配置系数（将领）'!I1139,"")))</f>
        <v>1200500000401</v>
      </c>
      <c r="K1139" s="208" t="str">
        <f ca="1">IF($H1139="步将",'[3]配置系数（将领）'!J1139,IF($H1139="骑将",'[4]配置系数（将领）'!J1139,IF($H1139="弓将",'[5]配置系数（将领）'!J1139,"")))</f>
        <v>被动技能2:自身与率领的骑兵/车兵开场进行一次冲锋，对撞击到的敌人造成自身攻击30%的武力伤害。</v>
      </c>
      <c r="L1139" s="208">
        <f>IF($H1139="步将",'[3]配置系数（将领）'!K1139,IF($H1139="骑将",'[4]配置系数（将领）'!K1139,IF($H1139="弓将",'[5]配置系数（将领）'!K1139,"")))</f>
        <v>0</v>
      </c>
      <c r="M1139" s="208">
        <f>IF($H1139="步将",'[3]配置系数（将领）'!L1139,IF($H1139="骑将",'[4]配置系数（将领）'!L1139,IF($H1139="弓将",'[5]配置系数（将领）'!L1139,"")))</f>
        <v>0</v>
      </c>
      <c r="N1139" s="208" t="str">
        <f ca="1">IF($H1139="步将",'[3]配置系数（将领）'!M1139,IF($H1139="骑将",'[4]配置系数（将领）'!M1139,IF($H1139="弓将",'[5]配置系数（将领）'!M1139,"")))</f>
        <v>0.3+0.3+0.3+0.3+0.3+0.3+0.3+0.3+0.3+0.3+0.3+0.3+0.3+0.3+0.3+0.3+0.3</v>
      </c>
      <c r="O1139" s="206">
        <f t="shared" ca="1" si="69"/>
        <v>1</v>
      </c>
      <c r="Q1139" s="208" t="str">
        <f ca="1">IF($H1139="步将",'[3]配置系数（将领）'!P1139,IF($H1139="骑将",'[4]配置系数（将领）'!P1139,IF($H1139="弓将",'[5]配置系数（将领）'!P1139,"")))</f>
        <v/>
      </c>
      <c r="R1139" s="208" t="str">
        <f ca="1">IF($H1139="步将",'[3]配置系数（将领）'!Q1139,IF($H1139="骑将",'[4]配置系数（将领）'!Q1139,IF($H1139="弓将",'[5]配置系数（将领）'!Q1139,"")))</f>
        <v/>
      </c>
      <c r="S1139" s="208">
        <f>IF($H1139="步将",'[3]配置系数（将领）'!R1139,IF($H1139="骑将",'[4]配置系数（将领）'!R1139,IF($H1139="弓将",'[5]配置系数（将领）'!R1139,"")))</f>
        <v>0</v>
      </c>
      <c r="T1139" s="208">
        <f>IF($H1139="步将",'[3]配置系数（将领）'!S1139,IF($H1139="骑将",'[4]配置系数（将领）'!S1139,IF($H1139="弓将",'[5]配置系数（将领）'!S1139,"")))</f>
        <v>0</v>
      </c>
      <c r="U1139" s="208" t="str">
        <f ca="1">IF($H1139="步将",'[3]配置系数（将领）'!T1139,IF($H1139="骑将",'[4]配置系数（将领）'!T1139,IF($H1139="弓将",'[5]配置系数（将领）'!T1139,"")))</f>
        <v/>
      </c>
      <c r="V1139" s="206">
        <f t="shared" ca="1" si="70"/>
        <v>1</v>
      </c>
      <c r="X1139" s="208" t="str">
        <f ca="1">IF($H1139="步将",'[3]配置系数（将领）'!W1139,IF($H1139="骑将",'[4]配置系数（将领）'!W1139,IF($H1139="弓将",'[5]配置系数（将领）'!W1139,"")))</f>
        <v/>
      </c>
      <c r="Y1139" s="208" t="str">
        <f ca="1">IF($H1139="步将",'[3]配置系数（将领）'!X1139,IF($H1139="骑将",'[4]配置系数（将领）'!X1139,IF($H1139="弓将",'[5]配置系数（将领）'!X1139,"")))</f>
        <v/>
      </c>
      <c r="Z1139" s="208">
        <f>IF($H1139="步将",'[3]配置系数（将领）'!Y1139,IF($H1139="骑将",'[4]配置系数（将领）'!Y1139,IF($H1139="弓将",'[5]配置系数（将领）'!Y1139,"")))</f>
        <v>0</v>
      </c>
      <c r="AA1139" s="208">
        <f>IF($H1139="步将",'[3]配置系数（将领）'!Z1139,IF($H1139="骑将",'[4]配置系数（将领）'!Z1139,IF($H1139="弓将",'[5]配置系数（将领）'!Z1139,"")))</f>
        <v>0</v>
      </c>
      <c r="AB1139" s="208" t="str">
        <f ca="1">IF($H1139="步将",'[3]配置系数（将领）'!AA1139,IF($H1139="骑将",'[4]配置系数（将领）'!AA1139,IF($H1139="弓将",'[5]配置系数（将领）'!AA1139,"")))</f>
        <v/>
      </c>
      <c r="AC1139" s="206">
        <f t="shared" ca="1" si="71"/>
        <v>1</v>
      </c>
    </row>
    <row r="1140" spans="3:29" x14ac:dyDescent="0.15">
      <c r="C1140" s="107">
        <v>1132</v>
      </c>
      <c r="D1140" s="69">
        <f>IFERROR(MATCH(C1140,索引!J:J,0),D1139)</f>
        <v>112</v>
      </c>
      <c r="E1140" s="69">
        <f t="shared" si="68"/>
        <v>8</v>
      </c>
      <c r="F1140" s="69">
        <f>INDEX(索引!$F:$F,D1140,1)</f>
        <v>12005</v>
      </c>
      <c r="G1140" s="69" t="str">
        <f>INDEX(索引!$E:$E,D1140,1)</f>
        <v>关羽</v>
      </c>
      <c r="H1140" s="69" t="str">
        <f>INDEX(索引!$G:$G,D1140,1)</f>
        <v>骑将</v>
      </c>
      <c r="J1140" s="208" t="str">
        <f ca="1">IF($H1140="步将",'[3]配置系数（将领）'!I1140,IF($H1140="骑将",'[4]配置系数（将领）'!I1140,IF($H1140="弓将",'[5]配置系数（将领）'!I1140,"")))</f>
        <v>1200500000402</v>
      </c>
      <c r="K1140" s="208" t="str">
        <f ca="1">IF($H1140="步将",'[3]配置系数（将领）'!J1140,IF($H1140="骑将",'[4]配置系数（将领）'!J1140,IF($H1140="弓将",'[5]配置系数（将领）'!J1140,"")))</f>
        <v>被动技能2:自身与率领的骑兵/车兵开场进行一次冲锋，对撞击到的敌人造成自身攻击30%的武力伤害。</v>
      </c>
      <c r="L1140" s="208">
        <f>IF($H1140="步将",'[3]配置系数（将领）'!K1140,IF($H1140="骑将",'[4]配置系数（将领）'!K1140,IF($H1140="弓将",'[5]配置系数（将领）'!K1140,"")))</f>
        <v>0</v>
      </c>
      <c r="M1140" s="208">
        <f>IF($H1140="步将",'[3]配置系数（将领）'!L1140,IF($H1140="骑将",'[4]配置系数（将领）'!L1140,IF($H1140="弓将",'[5]配置系数（将领）'!L1140,"")))</f>
        <v>0</v>
      </c>
      <c r="N1140" s="208" t="str">
        <f ca="1">IF($H1140="步将",'[3]配置系数（将领）'!M1140,IF($H1140="骑将",'[4]配置系数（将领）'!M1140,IF($H1140="弓将",'[5]配置系数（将领）'!M1140,"")))</f>
        <v>0.3+0.3+0.3+0.3+0.3+0.3+0.3+0.3+0.3+0.3+0.3+0.3+0.3+0.3+0.3+0.3+0.3</v>
      </c>
      <c r="O1140" s="206">
        <f t="shared" ca="1" si="69"/>
        <v>1</v>
      </c>
      <c r="Q1140" s="208" t="str">
        <f ca="1">IF($H1140="步将",'[3]配置系数（将领）'!P1140,IF($H1140="骑将",'[4]配置系数（将领）'!P1140,IF($H1140="弓将",'[5]配置系数（将领）'!P1140,"")))</f>
        <v/>
      </c>
      <c r="R1140" s="208" t="str">
        <f ca="1">IF($H1140="步将",'[3]配置系数（将领）'!Q1140,IF($H1140="骑将",'[4]配置系数（将领）'!Q1140,IF($H1140="弓将",'[5]配置系数（将领）'!Q1140,"")))</f>
        <v/>
      </c>
      <c r="S1140" s="208">
        <f>IF($H1140="步将",'[3]配置系数（将领）'!R1140,IF($H1140="骑将",'[4]配置系数（将领）'!R1140,IF($H1140="弓将",'[5]配置系数（将领）'!R1140,"")))</f>
        <v>0</v>
      </c>
      <c r="T1140" s="208">
        <f>IF($H1140="步将",'[3]配置系数（将领）'!S1140,IF($H1140="骑将",'[4]配置系数（将领）'!S1140,IF($H1140="弓将",'[5]配置系数（将领）'!S1140,"")))</f>
        <v>0</v>
      </c>
      <c r="U1140" s="208" t="str">
        <f ca="1">IF($H1140="步将",'[3]配置系数（将领）'!T1140,IF($H1140="骑将",'[4]配置系数（将领）'!T1140,IF($H1140="弓将",'[5]配置系数（将领）'!T1140,"")))</f>
        <v/>
      </c>
      <c r="V1140" s="206">
        <f t="shared" ca="1" si="70"/>
        <v>1</v>
      </c>
      <c r="X1140" s="208" t="str">
        <f ca="1">IF($H1140="步将",'[3]配置系数（将领）'!W1140,IF($H1140="骑将",'[4]配置系数（将领）'!W1140,IF($H1140="弓将",'[5]配置系数（将领）'!W1140,"")))</f>
        <v/>
      </c>
      <c r="Y1140" s="208" t="str">
        <f ca="1">IF($H1140="步将",'[3]配置系数（将领）'!X1140,IF($H1140="骑将",'[4]配置系数（将领）'!X1140,IF($H1140="弓将",'[5]配置系数（将领）'!X1140,"")))</f>
        <v/>
      </c>
      <c r="Z1140" s="208">
        <f>IF($H1140="步将",'[3]配置系数（将领）'!Y1140,IF($H1140="骑将",'[4]配置系数（将领）'!Y1140,IF($H1140="弓将",'[5]配置系数（将领）'!Y1140,"")))</f>
        <v>0</v>
      </c>
      <c r="AA1140" s="208">
        <f>IF($H1140="步将",'[3]配置系数（将领）'!Z1140,IF($H1140="骑将",'[4]配置系数（将领）'!Z1140,IF($H1140="弓将",'[5]配置系数（将领）'!Z1140,"")))</f>
        <v>0</v>
      </c>
      <c r="AB1140" s="208" t="str">
        <f ca="1">IF($H1140="步将",'[3]配置系数（将领）'!AA1140,IF($H1140="骑将",'[4]配置系数（将领）'!AA1140,IF($H1140="弓将",'[5]配置系数（将领）'!AA1140,"")))</f>
        <v/>
      </c>
      <c r="AC1140" s="206">
        <f t="shared" ca="1" si="71"/>
        <v>1</v>
      </c>
    </row>
    <row r="1141" spans="3:29" x14ac:dyDescent="0.15">
      <c r="C1141" s="107">
        <v>1133</v>
      </c>
      <c r="D1141" s="69">
        <f>IFERROR(MATCH(C1141,索引!J:J,0),D1140)</f>
        <v>112</v>
      </c>
      <c r="E1141" s="69">
        <f t="shared" si="68"/>
        <v>9</v>
      </c>
      <c r="F1141" s="69">
        <f>INDEX(索引!$F:$F,D1141,1)</f>
        <v>12005</v>
      </c>
      <c r="G1141" s="69" t="str">
        <f>INDEX(索引!$E:$E,D1141,1)</f>
        <v>关羽</v>
      </c>
      <c r="H1141" s="69" t="str">
        <f>INDEX(索引!$G:$G,D1141,1)</f>
        <v>骑将</v>
      </c>
      <c r="J1141" s="208" t="str">
        <f ca="1">IF($H1141="步将",'[3]配置系数（将领）'!I1141,IF($H1141="骑将",'[4]配置系数（将领）'!I1141,IF($H1141="弓将",'[5]配置系数（将领）'!I1141,"")))</f>
        <v>1200500000501</v>
      </c>
      <c r="K1141" s="208" t="str">
        <f ca="1">IF($H1141="步将",'[3]配置系数（将领）'!J1141,IF($H1141="骑将",'[4]配置系数（将领）'!J1141,IF($H1141="弓将",'[5]配置系数（将领）'!J1141,"")))</f>
        <v>被动技能3:千里奔袭，毕其功于一役，自身暴击伤害增加40%，韧性提升30%。</v>
      </c>
      <c r="L1141" s="208">
        <f>IF($H1141="步将",'[3]配置系数（将领）'!K1141,IF($H1141="骑将",'[4]配置系数（将领）'!K1141,IF($H1141="弓将",'[5]配置系数（将领）'!K1141,"")))</f>
        <v>0</v>
      </c>
      <c r="M1141" s="208">
        <f>IF($H1141="步将",'[3]配置系数（将领）'!L1141,IF($H1141="骑将",'[4]配置系数（将领）'!L1141,IF($H1141="弓将",'[5]配置系数（将领）'!L1141,"")))</f>
        <v>0</v>
      </c>
      <c r="N1141" s="208" t="str">
        <f ca="1">IF($H1141="步将",'[3]配置系数（将领）'!M1141,IF($H1141="骑将",'[4]配置系数（将领）'!M1141,IF($H1141="弓将",'[5]配置系数（将领）'!M1141,"")))</f>
        <v>0.4+0.4+0.4+0.4+0.4+0.4+0.4+0.4+0.4+0.4+0.4+0.4+0.4+0.4+0.4+0.4+0.4</v>
      </c>
      <c r="O1141" s="206">
        <f t="shared" ca="1" si="69"/>
        <v>1</v>
      </c>
      <c r="Q1141" s="208" t="str">
        <f ca="1">IF($H1141="步将",'[3]配置系数（将领）'!P1141,IF($H1141="骑将",'[4]配置系数（将领）'!P1141,IF($H1141="弓将",'[5]配置系数（将领）'!P1141,"")))</f>
        <v/>
      </c>
      <c r="R1141" s="208" t="str">
        <f ca="1">IF($H1141="步将",'[3]配置系数（将领）'!Q1141,IF($H1141="骑将",'[4]配置系数（将领）'!Q1141,IF($H1141="弓将",'[5]配置系数（将领）'!Q1141,"")))</f>
        <v/>
      </c>
      <c r="S1141" s="208">
        <f>IF($H1141="步将",'[3]配置系数（将领）'!R1141,IF($H1141="骑将",'[4]配置系数（将领）'!R1141,IF($H1141="弓将",'[5]配置系数（将领）'!R1141,"")))</f>
        <v>0</v>
      </c>
      <c r="T1141" s="208">
        <f>IF($H1141="步将",'[3]配置系数（将领）'!S1141,IF($H1141="骑将",'[4]配置系数（将领）'!S1141,IF($H1141="弓将",'[5]配置系数（将领）'!S1141,"")))</f>
        <v>0</v>
      </c>
      <c r="U1141" s="208" t="str">
        <f ca="1">IF($H1141="步将",'[3]配置系数（将领）'!T1141,IF($H1141="骑将",'[4]配置系数（将领）'!T1141,IF($H1141="弓将",'[5]配置系数（将领）'!T1141,"")))</f>
        <v/>
      </c>
      <c r="V1141" s="206">
        <f t="shared" ca="1" si="70"/>
        <v>1</v>
      </c>
      <c r="X1141" s="208" t="str">
        <f ca="1">IF($H1141="步将",'[3]配置系数（将领）'!W1141,IF($H1141="骑将",'[4]配置系数（将领）'!W1141,IF($H1141="弓将",'[5]配置系数（将领）'!W1141,"")))</f>
        <v/>
      </c>
      <c r="Y1141" s="208" t="str">
        <f ca="1">IF($H1141="步将",'[3]配置系数（将领）'!X1141,IF($H1141="骑将",'[4]配置系数（将领）'!X1141,IF($H1141="弓将",'[5]配置系数（将领）'!X1141,"")))</f>
        <v/>
      </c>
      <c r="Z1141" s="208">
        <f>IF($H1141="步将",'[3]配置系数（将领）'!Y1141,IF($H1141="骑将",'[4]配置系数（将领）'!Y1141,IF($H1141="弓将",'[5]配置系数（将领）'!Y1141,"")))</f>
        <v>0</v>
      </c>
      <c r="AA1141" s="208">
        <f>IF($H1141="步将",'[3]配置系数（将领）'!Z1141,IF($H1141="骑将",'[4]配置系数（将领）'!Z1141,IF($H1141="弓将",'[5]配置系数（将领）'!Z1141,"")))</f>
        <v>0</v>
      </c>
      <c r="AB1141" s="208" t="str">
        <f ca="1">IF($H1141="步将",'[3]配置系数（将领）'!AA1141,IF($H1141="骑将",'[4]配置系数（将领）'!AA1141,IF($H1141="弓将",'[5]配置系数（将领）'!AA1141,"")))</f>
        <v/>
      </c>
      <c r="AC1141" s="206">
        <f t="shared" ca="1" si="71"/>
        <v>1</v>
      </c>
    </row>
    <row r="1142" spans="3:29" x14ac:dyDescent="0.15">
      <c r="C1142" s="107">
        <v>1134</v>
      </c>
      <c r="D1142" s="69">
        <f>IFERROR(MATCH(C1142,索引!J:J,0),D1141)</f>
        <v>112</v>
      </c>
      <c r="E1142" s="69">
        <f t="shared" si="68"/>
        <v>10</v>
      </c>
      <c r="F1142" s="69">
        <f>INDEX(索引!$F:$F,D1142,1)</f>
        <v>12005</v>
      </c>
      <c r="G1142" s="69" t="str">
        <f>INDEX(索引!$E:$E,D1142,1)</f>
        <v>关羽</v>
      </c>
      <c r="H1142" s="69" t="str">
        <f>INDEX(索引!$G:$G,D1142,1)</f>
        <v>骑将</v>
      </c>
      <c r="J1142" s="208" t="str">
        <f ca="1">IF($H1142="步将",'[3]配置系数（将领）'!I1142,IF($H1142="骑将",'[4]配置系数（将领）'!I1142,IF($H1142="弓将",'[5]配置系数（将领）'!I1142,"")))</f>
        <v>1200500000502</v>
      </c>
      <c r="K1142" s="208" t="str">
        <f ca="1">IF($H1142="步将",'[3]配置系数（将领）'!J1142,IF($H1142="骑将",'[4]配置系数（将领）'!J1142,IF($H1142="弓将",'[5]配置系数（将领）'!J1142,"")))</f>
        <v>被动技能3:千里奔袭，毕其功于一役，自身暴击伤害增加40%，韧性提升30%。</v>
      </c>
      <c r="L1142" s="208">
        <f>IF($H1142="步将",'[3]配置系数（将领）'!K1142,IF($H1142="骑将",'[4]配置系数（将领）'!K1142,IF($H1142="弓将",'[5]配置系数（将领）'!K1142,"")))</f>
        <v>0</v>
      </c>
      <c r="M1142" s="208">
        <f>IF($H1142="步将",'[3]配置系数（将领）'!L1142,IF($H1142="骑将",'[4]配置系数（将领）'!L1142,IF($H1142="弓将",'[5]配置系数（将领）'!L1142,"")))</f>
        <v>0</v>
      </c>
      <c r="N1142" s="208" t="str">
        <f ca="1">IF($H1142="步将",'[3]配置系数（将领）'!M1142,IF($H1142="骑将",'[4]配置系数（将领）'!M1142,IF($H1142="弓将",'[5]配置系数（将领）'!M1142,"")))</f>
        <v>0.3+0.3+0.3+0.3+0.3+0.3+0.3+0.3+0.3+0.3+0.3+0.3+0.3+0.3+0.3+0.3+0.3</v>
      </c>
      <c r="O1142" s="206">
        <f t="shared" ca="1" si="69"/>
        <v>1</v>
      </c>
      <c r="Q1142" s="208" t="str">
        <f ca="1">IF($H1142="步将",'[3]配置系数（将领）'!P1142,IF($H1142="骑将",'[4]配置系数（将领）'!P1142,IF($H1142="弓将",'[5]配置系数（将领）'!P1142,"")))</f>
        <v/>
      </c>
      <c r="R1142" s="208" t="str">
        <f ca="1">IF($H1142="步将",'[3]配置系数（将领）'!Q1142,IF($H1142="骑将",'[4]配置系数（将领）'!Q1142,IF($H1142="弓将",'[5]配置系数（将领）'!Q1142,"")))</f>
        <v/>
      </c>
      <c r="S1142" s="208">
        <f>IF($H1142="步将",'[3]配置系数（将领）'!R1142,IF($H1142="骑将",'[4]配置系数（将领）'!R1142,IF($H1142="弓将",'[5]配置系数（将领）'!R1142,"")))</f>
        <v>0</v>
      </c>
      <c r="T1142" s="208">
        <f>IF($H1142="步将",'[3]配置系数（将领）'!S1142,IF($H1142="骑将",'[4]配置系数（将领）'!S1142,IF($H1142="弓将",'[5]配置系数（将领）'!S1142,"")))</f>
        <v>0</v>
      </c>
      <c r="U1142" s="208" t="str">
        <f ca="1">IF($H1142="步将",'[3]配置系数（将领）'!T1142,IF($H1142="骑将",'[4]配置系数（将领）'!T1142,IF($H1142="弓将",'[5]配置系数（将领）'!T1142,"")))</f>
        <v/>
      </c>
      <c r="V1142" s="206">
        <f t="shared" ca="1" si="70"/>
        <v>1</v>
      </c>
      <c r="X1142" s="208" t="str">
        <f ca="1">IF($H1142="步将",'[3]配置系数（将领）'!W1142,IF($H1142="骑将",'[4]配置系数（将领）'!W1142,IF($H1142="弓将",'[5]配置系数（将领）'!W1142,"")))</f>
        <v/>
      </c>
      <c r="Y1142" s="208" t="str">
        <f ca="1">IF($H1142="步将",'[3]配置系数（将领）'!X1142,IF($H1142="骑将",'[4]配置系数（将领）'!X1142,IF($H1142="弓将",'[5]配置系数（将领）'!X1142,"")))</f>
        <v/>
      </c>
      <c r="Z1142" s="208">
        <f>IF($H1142="步将",'[3]配置系数（将领）'!Y1142,IF($H1142="骑将",'[4]配置系数（将领）'!Y1142,IF($H1142="弓将",'[5]配置系数（将领）'!Y1142,"")))</f>
        <v>0</v>
      </c>
      <c r="AA1142" s="208">
        <f>IF($H1142="步将",'[3]配置系数（将领）'!Z1142,IF($H1142="骑将",'[4]配置系数（将领）'!Z1142,IF($H1142="弓将",'[5]配置系数（将领）'!Z1142,"")))</f>
        <v>0</v>
      </c>
      <c r="AB1142" s="208" t="str">
        <f ca="1">IF($H1142="步将",'[3]配置系数（将领）'!AA1142,IF($H1142="骑将",'[4]配置系数（将领）'!AA1142,IF($H1142="弓将",'[5]配置系数（将领）'!AA1142,"")))</f>
        <v/>
      </c>
      <c r="AC1142" s="206">
        <f t="shared" ca="1" si="71"/>
        <v>1</v>
      </c>
    </row>
    <row r="1143" spans="3:29" x14ac:dyDescent="0.15">
      <c r="C1143" s="107">
        <v>1135</v>
      </c>
      <c r="D1143" s="69">
        <f>IFERROR(MATCH(C1143,索引!J:J,0),D1142)</f>
        <v>112</v>
      </c>
      <c r="E1143" s="69">
        <f t="shared" si="68"/>
        <v>11</v>
      </c>
      <c r="F1143" s="69">
        <f>INDEX(索引!$F:$F,D1143,1)</f>
        <v>12005</v>
      </c>
      <c r="G1143" s="69" t="str">
        <f>INDEX(索引!$E:$E,D1143,1)</f>
        <v>关羽</v>
      </c>
      <c r="H1143" s="69" t="str">
        <f>INDEX(索引!$G:$G,D1143,1)</f>
        <v>骑将</v>
      </c>
      <c r="J1143" s="208" t="str">
        <f ca="1">IF($H1143="步将",'[3]配置系数（将领）'!I1143,IF($H1143="骑将",'[4]配置系数（将领）'!I1143,IF($H1143="弓将",'[5]配置系数（将领）'!I1143,"")))</f>
        <v/>
      </c>
      <c r="K1143" s="208" t="str">
        <f ca="1">IF($H1143="步将",'[3]配置系数（将领）'!J1143,IF($H1143="骑将",'[4]配置系数（将领）'!J1143,IF($H1143="弓将",'[5]配置系数（将领）'!J1143,"")))</f>
        <v/>
      </c>
      <c r="L1143" s="208">
        <f>IF($H1143="步将",'[3]配置系数（将领）'!K1143,IF($H1143="骑将",'[4]配置系数（将领）'!K1143,IF($H1143="弓将",'[5]配置系数（将领）'!K1143,"")))</f>
        <v>0</v>
      </c>
      <c r="M1143" s="208">
        <f>IF($H1143="步将",'[3]配置系数（将领）'!L1143,IF($H1143="骑将",'[4]配置系数（将领）'!L1143,IF($H1143="弓将",'[5]配置系数（将领）'!L1143,"")))</f>
        <v>0</v>
      </c>
      <c r="N1143" s="208" t="str">
        <f ca="1">IF($H1143="步将",'[3]配置系数（将领）'!M1143,IF($H1143="骑将",'[4]配置系数（将领）'!M1143,IF($H1143="弓将",'[5]配置系数（将领）'!M1143,"")))</f>
        <v/>
      </c>
      <c r="O1143" s="206">
        <f t="shared" ca="1" si="69"/>
        <v>1</v>
      </c>
      <c r="Q1143" s="208" t="str">
        <f ca="1">IF($H1143="步将",'[3]配置系数（将领）'!P1143,IF($H1143="骑将",'[4]配置系数（将领）'!P1143,IF($H1143="弓将",'[5]配置系数（将领）'!P1143,"")))</f>
        <v/>
      </c>
      <c r="R1143" s="208" t="str">
        <f ca="1">IF($H1143="步将",'[3]配置系数（将领）'!Q1143,IF($H1143="骑将",'[4]配置系数（将领）'!Q1143,IF($H1143="弓将",'[5]配置系数（将领）'!Q1143,"")))</f>
        <v/>
      </c>
      <c r="S1143" s="208">
        <f>IF($H1143="步将",'[3]配置系数（将领）'!R1143,IF($H1143="骑将",'[4]配置系数（将领）'!R1143,IF($H1143="弓将",'[5]配置系数（将领）'!R1143,"")))</f>
        <v>0</v>
      </c>
      <c r="T1143" s="208">
        <f>IF($H1143="步将",'[3]配置系数（将领）'!S1143,IF($H1143="骑将",'[4]配置系数（将领）'!S1143,IF($H1143="弓将",'[5]配置系数（将领）'!S1143,"")))</f>
        <v>0</v>
      </c>
      <c r="U1143" s="208" t="str">
        <f ca="1">IF($H1143="步将",'[3]配置系数（将领）'!T1143,IF($H1143="骑将",'[4]配置系数（将领）'!T1143,IF($H1143="弓将",'[5]配置系数（将领）'!T1143,"")))</f>
        <v/>
      </c>
      <c r="V1143" s="206">
        <f t="shared" ca="1" si="70"/>
        <v>1</v>
      </c>
      <c r="X1143" s="208" t="str">
        <f ca="1">IF($H1143="步将",'[3]配置系数（将领）'!W1143,IF($H1143="骑将",'[4]配置系数（将领）'!W1143,IF($H1143="弓将",'[5]配置系数（将领）'!W1143,"")))</f>
        <v/>
      </c>
      <c r="Y1143" s="208" t="str">
        <f ca="1">IF($H1143="步将",'[3]配置系数（将领）'!X1143,IF($H1143="骑将",'[4]配置系数（将领）'!X1143,IF($H1143="弓将",'[5]配置系数（将领）'!X1143,"")))</f>
        <v/>
      </c>
      <c r="Z1143" s="208">
        <f>IF($H1143="步将",'[3]配置系数（将领）'!Y1143,IF($H1143="骑将",'[4]配置系数（将领）'!Y1143,IF($H1143="弓将",'[5]配置系数（将领）'!Y1143,"")))</f>
        <v>0</v>
      </c>
      <c r="AA1143" s="208">
        <f>IF($H1143="步将",'[3]配置系数（将领）'!Z1143,IF($H1143="骑将",'[4]配置系数（将领）'!Z1143,IF($H1143="弓将",'[5]配置系数（将领）'!Z1143,"")))</f>
        <v>0</v>
      </c>
      <c r="AB1143" s="208" t="str">
        <f ca="1">IF($H1143="步将",'[3]配置系数（将领）'!AA1143,IF($H1143="骑将",'[4]配置系数（将领）'!AA1143,IF($H1143="弓将",'[5]配置系数（将领）'!AA1143,"")))</f>
        <v/>
      </c>
      <c r="AC1143" s="206">
        <f t="shared" ca="1" si="71"/>
        <v>1</v>
      </c>
    </row>
    <row r="1144" spans="3:29" x14ac:dyDescent="0.15">
      <c r="C1144" s="107">
        <v>1136</v>
      </c>
      <c r="D1144" s="69">
        <f>IFERROR(MATCH(C1144,索引!J:J,0),D1143)</f>
        <v>112</v>
      </c>
      <c r="E1144" s="69">
        <f t="shared" si="68"/>
        <v>12</v>
      </c>
      <c r="F1144" s="69">
        <f>INDEX(索引!$F:$F,D1144,1)</f>
        <v>12005</v>
      </c>
      <c r="G1144" s="69" t="str">
        <f>INDEX(索引!$E:$E,D1144,1)</f>
        <v>关羽</v>
      </c>
      <c r="H1144" s="69" t="str">
        <f>INDEX(索引!$G:$G,D1144,1)</f>
        <v>骑将</v>
      </c>
      <c r="J1144" s="208" t="str">
        <f ca="1">IF($H1144="步将",'[3]配置系数（将领）'!I1144,IF($H1144="骑将",'[4]配置系数（将领）'!I1144,IF($H1144="弓将",'[5]配置系数（将领）'!I1144,"")))</f>
        <v/>
      </c>
      <c r="K1144" s="208" t="str">
        <f ca="1">IF($H1144="步将",'[3]配置系数（将领）'!J1144,IF($H1144="骑将",'[4]配置系数（将领）'!J1144,IF($H1144="弓将",'[5]配置系数（将领）'!J1144,"")))</f>
        <v/>
      </c>
      <c r="L1144" s="208">
        <f>IF($H1144="步将",'[3]配置系数（将领）'!K1144,IF($H1144="骑将",'[4]配置系数（将领）'!K1144,IF($H1144="弓将",'[5]配置系数（将领）'!K1144,"")))</f>
        <v>0</v>
      </c>
      <c r="M1144" s="208">
        <f>IF($H1144="步将",'[3]配置系数（将领）'!L1144,IF($H1144="骑将",'[4]配置系数（将领）'!L1144,IF($H1144="弓将",'[5]配置系数（将领）'!L1144,"")))</f>
        <v>0</v>
      </c>
      <c r="N1144" s="208" t="str">
        <f ca="1">IF($H1144="步将",'[3]配置系数（将领）'!M1144,IF($H1144="骑将",'[4]配置系数（将领）'!M1144,IF($H1144="弓将",'[5]配置系数（将领）'!M1144,"")))</f>
        <v/>
      </c>
      <c r="O1144" s="206">
        <f t="shared" ca="1" si="69"/>
        <v>1</v>
      </c>
      <c r="Q1144" s="208" t="str">
        <f ca="1">IF($H1144="步将",'[3]配置系数（将领）'!P1144,IF($H1144="骑将",'[4]配置系数（将领）'!P1144,IF($H1144="弓将",'[5]配置系数（将领）'!P1144,"")))</f>
        <v/>
      </c>
      <c r="R1144" s="208" t="str">
        <f ca="1">IF($H1144="步将",'[3]配置系数（将领）'!Q1144,IF($H1144="骑将",'[4]配置系数（将领）'!Q1144,IF($H1144="弓将",'[5]配置系数（将领）'!Q1144,"")))</f>
        <v/>
      </c>
      <c r="S1144" s="208">
        <f>IF($H1144="步将",'[3]配置系数（将领）'!R1144,IF($H1144="骑将",'[4]配置系数（将领）'!R1144,IF($H1144="弓将",'[5]配置系数（将领）'!R1144,"")))</f>
        <v>0</v>
      </c>
      <c r="T1144" s="208">
        <f>IF($H1144="步将",'[3]配置系数（将领）'!S1144,IF($H1144="骑将",'[4]配置系数（将领）'!S1144,IF($H1144="弓将",'[5]配置系数（将领）'!S1144,"")))</f>
        <v>0</v>
      </c>
      <c r="U1144" s="208" t="str">
        <f ca="1">IF($H1144="步将",'[3]配置系数（将领）'!T1144,IF($H1144="骑将",'[4]配置系数（将领）'!T1144,IF($H1144="弓将",'[5]配置系数（将领）'!T1144,"")))</f>
        <v/>
      </c>
      <c r="V1144" s="206">
        <f t="shared" ca="1" si="70"/>
        <v>1</v>
      </c>
      <c r="X1144" s="208" t="str">
        <f ca="1">IF($H1144="步将",'[3]配置系数（将领）'!W1144,IF($H1144="骑将",'[4]配置系数（将领）'!W1144,IF($H1144="弓将",'[5]配置系数（将领）'!W1144,"")))</f>
        <v/>
      </c>
      <c r="Y1144" s="208" t="str">
        <f ca="1">IF($H1144="步将",'[3]配置系数（将领）'!X1144,IF($H1144="骑将",'[4]配置系数（将领）'!X1144,IF($H1144="弓将",'[5]配置系数（将领）'!X1144,"")))</f>
        <v/>
      </c>
      <c r="Z1144" s="208">
        <f>IF($H1144="步将",'[3]配置系数（将领）'!Y1144,IF($H1144="骑将",'[4]配置系数（将领）'!Y1144,IF($H1144="弓将",'[5]配置系数（将领）'!Y1144,"")))</f>
        <v>0</v>
      </c>
      <c r="AA1144" s="208">
        <f>IF($H1144="步将",'[3]配置系数（将领）'!Z1144,IF($H1144="骑将",'[4]配置系数（将领）'!Z1144,IF($H1144="弓将",'[5]配置系数（将领）'!Z1144,"")))</f>
        <v>0</v>
      </c>
      <c r="AB1144" s="208" t="str">
        <f ca="1">IF($H1144="步将",'[3]配置系数（将领）'!AA1144,IF($H1144="骑将",'[4]配置系数（将领）'!AA1144,IF($H1144="弓将",'[5]配置系数（将领）'!AA1144,"")))</f>
        <v/>
      </c>
      <c r="AC1144" s="206">
        <f t="shared" ca="1" si="71"/>
        <v>1</v>
      </c>
    </row>
    <row r="1145" spans="3:29" x14ac:dyDescent="0.15">
      <c r="C1145" s="107">
        <v>1137</v>
      </c>
      <c r="D1145" s="69">
        <f>IFERROR(MATCH(C1145,索引!J:J,0),D1144)</f>
        <v>112</v>
      </c>
      <c r="E1145" s="69">
        <f t="shared" si="68"/>
        <v>13</v>
      </c>
      <c r="F1145" s="69">
        <f>INDEX(索引!$F:$F,D1145,1)</f>
        <v>12005</v>
      </c>
      <c r="G1145" s="69" t="str">
        <f>INDEX(索引!$E:$E,D1145,1)</f>
        <v>关羽</v>
      </c>
      <c r="H1145" s="69" t="str">
        <f>INDEX(索引!$G:$G,D1145,1)</f>
        <v>骑将</v>
      </c>
      <c r="J1145" s="208" t="str">
        <f ca="1">IF($H1145="步将",'[3]配置系数（将领）'!I1145,IF($H1145="骑将",'[4]配置系数（将领）'!I1145,IF($H1145="弓将",'[5]配置系数（将领）'!I1145,"")))</f>
        <v/>
      </c>
      <c r="K1145" s="208" t="str">
        <f ca="1">IF($H1145="步将",'[3]配置系数（将领）'!J1145,IF($H1145="骑将",'[4]配置系数（将领）'!J1145,IF($H1145="弓将",'[5]配置系数（将领）'!J1145,"")))</f>
        <v/>
      </c>
      <c r="L1145" s="208">
        <f>IF($H1145="步将",'[3]配置系数（将领）'!K1145,IF($H1145="骑将",'[4]配置系数（将领）'!K1145,IF($H1145="弓将",'[5]配置系数（将领）'!K1145,"")))</f>
        <v>0</v>
      </c>
      <c r="M1145" s="208">
        <f>IF($H1145="步将",'[3]配置系数（将领）'!L1145,IF($H1145="骑将",'[4]配置系数（将领）'!L1145,IF($H1145="弓将",'[5]配置系数（将领）'!L1145,"")))</f>
        <v>0</v>
      </c>
      <c r="N1145" s="208" t="str">
        <f ca="1">IF($H1145="步将",'[3]配置系数（将领）'!M1145,IF($H1145="骑将",'[4]配置系数（将领）'!M1145,IF($H1145="弓将",'[5]配置系数（将领）'!M1145,"")))</f>
        <v/>
      </c>
      <c r="O1145" s="206">
        <f t="shared" ca="1" si="69"/>
        <v>1</v>
      </c>
      <c r="Q1145" s="208" t="str">
        <f ca="1">IF($H1145="步将",'[3]配置系数（将领）'!P1145,IF($H1145="骑将",'[4]配置系数（将领）'!P1145,IF($H1145="弓将",'[5]配置系数（将领）'!P1145,"")))</f>
        <v/>
      </c>
      <c r="R1145" s="208" t="str">
        <f ca="1">IF($H1145="步将",'[3]配置系数（将领）'!Q1145,IF($H1145="骑将",'[4]配置系数（将领）'!Q1145,IF($H1145="弓将",'[5]配置系数（将领）'!Q1145,"")))</f>
        <v/>
      </c>
      <c r="S1145" s="208">
        <f>IF($H1145="步将",'[3]配置系数（将领）'!R1145,IF($H1145="骑将",'[4]配置系数（将领）'!R1145,IF($H1145="弓将",'[5]配置系数（将领）'!R1145,"")))</f>
        <v>0</v>
      </c>
      <c r="T1145" s="208">
        <f>IF($H1145="步将",'[3]配置系数（将领）'!S1145,IF($H1145="骑将",'[4]配置系数（将领）'!S1145,IF($H1145="弓将",'[5]配置系数（将领）'!S1145,"")))</f>
        <v>0</v>
      </c>
      <c r="U1145" s="208" t="str">
        <f ca="1">IF($H1145="步将",'[3]配置系数（将领）'!T1145,IF($H1145="骑将",'[4]配置系数（将领）'!T1145,IF($H1145="弓将",'[5]配置系数（将领）'!T1145,"")))</f>
        <v/>
      </c>
      <c r="V1145" s="206">
        <f t="shared" ca="1" si="70"/>
        <v>1</v>
      </c>
      <c r="X1145" s="208" t="str">
        <f ca="1">IF($H1145="步将",'[3]配置系数（将领）'!W1145,IF($H1145="骑将",'[4]配置系数（将领）'!W1145,IF($H1145="弓将",'[5]配置系数（将领）'!W1145,"")))</f>
        <v/>
      </c>
      <c r="Y1145" s="208" t="str">
        <f ca="1">IF($H1145="步将",'[3]配置系数（将领）'!X1145,IF($H1145="骑将",'[4]配置系数（将领）'!X1145,IF($H1145="弓将",'[5]配置系数（将领）'!X1145,"")))</f>
        <v/>
      </c>
      <c r="Z1145" s="208">
        <f>IF($H1145="步将",'[3]配置系数（将领）'!Y1145,IF($H1145="骑将",'[4]配置系数（将领）'!Y1145,IF($H1145="弓将",'[5]配置系数（将领）'!Y1145,"")))</f>
        <v>0</v>
      </c>
      <c r="AA1145" s="208">
        <f>IF($H1145="步将",'[3]配置系数（将领）'!Z1145,IF($H1145="骑将",'[4]配置系数（将领）'!Z1145,IF($H1145="弓将",'[5]配置系数（将领）'!Z1145,"")))</f>
        <v>0</v>
      </c>
      <c r="AB1145" s="208" t="str">
        <f ca="1">IF($H1145="步将",'[3]配置系数（将领）'!AA1145,IF($H1145="骑将",'[4]配置系数（将领）'!AA1145,IF($H1145="弓将",'[5]配置系数（将领）'!AA1145,"")))</f>
        <v/>
      </c>
      <c r="AC1145" s="206">
        <f t="shared" ca="1" si="71"/>
        <v>1</v>
      </c>
    </row>
    <row r="1146" spans="3:29" x14ac:dyDescent="0.15">
      <c r="C1146" s="107">
        <v>1138</v>
      </c>
      <c r="D1146" s="69">
        <f>IFERROR(MATCH(C1146,索引!J:J,0),D1145)</f>
        <v>112</v>
      </c>
      <c r="E1146" s="69">
        <f t="shared" si="68"/>
        <v>14</v>
      </c>
      <c r="F1146" s="69">
        <f>INDEX(索引!$F:$F,D1146,1)</f>
        <v>12005</v>
      </c>
      <c r="G1146" s="69" t="str">
        <f>INDEX(索引!$E:$E,D1146,1)</f>
        <v>关羽</v>
      </c>
      <c r="H1146" s="69" t="str">
        <f>INDEX(索引!$G:$G,D1146,1)</f>
        <v>骑将</v>
      </c>
      <c r="J1146" s="208" t="str">
        <f ca="1">IF($H1146="步将",'[3]配置系数（将领）'!I1146,IF($H1146="骑将",'[4]配置系数（将领）'!I1146,IF($H1146="弓将",'[5]配置系数（将领）'!I1146,"")))</f>
        <v/>
      </c>
      <c r="K1146" s="208" t="str">
        <f ca="1">IF($H1146="步将",'[3]配置系数（将领）'!J1146,IF($H1146="骑将",'[4]配置系数（将领）'!J1146,IF($H1146="弓将",'[5]配置系数（将领）'!J1146,"")))</f>
        <v/>
      </c>
      <c r="L1146" s="208">
        <f>IF($H1146="步将",'[3]配置系数（将领）'!K1146,IF($H1146="骑将",'[4]配置系数（将领）'!K1146,IF($H1146="弓将",'[5]配置系数（将领）'!K1146,"")))</f>
        <v>0</v>
      </c>
      <c r="M1146" s="208">
        <f>IF($H1146="步将",'[3]配置系数（将领）'!L1146,IF($H1146="骑将",'[4]配置系数（将领）'!L1146,IF($H1146="弓将",'[5]配置系数（将领）'!L1146,"")))</f>
        <v>0</v>
      </c>
      <c r="N1146" s="208" t="str">
        <f ca="1">IF($H1146="步将",'[3]配置系数（将领）'!M1146,IF($H1146="骑将",'[4]配置系数（将领）'!M1146,IF($H1146="弓将",'[5]配置系数（将领）'!M1146,"")))</f>
        <v/>
      </c>
      <c r="O1146" s="206">
        <f t="shared" ca="1" si="69"/>
        <v>1</v>
      </c>
      <c r="Q1146" s="208" t="str">
        <f ca="1">IF($H1146="步将",'[3]配置系数（将领）'!P1146,IF($H1146="骑将",'[4]配置系数（将领）'!P1146,IF($H1146="弓将",'[5]配置系数（将领）'!P1146,"")))</f>
        <v/>
      </c>
      <c r="R1146" s="208" t="str">
        <f ca="1">IF($H1146="步将",'[3]配置系数（将领）'!Q1146,IF($H1146="骑将",'[4]配置系数（将领）'!Q1146,IF($H1146="弓将",'[5]配置系数（将领）'!Q1146,"")))</f>
        <v/>
      </c>
      <c r="S1146" s="208">
        <f>IF($H1146="步将",'[3]配置系数（将领）'!R1146,IF($H1146="骑将",'[4]配置系数（将领）'!R1146,IF($H1146="弓将",'[5]配置系数（将领）'!R1146,"")))</f>
        <v>0</v>
      </c>
      <c r="T1146" s="208">
        <f>IF($H1146="步将",'[3]配置系数（将领）'!S1146,IF($H1146="骑将",'[4]配置系数（将领）'!S1146,IF($H1146="弓将",'[5]配置系数（将领）'!S1146,"")))</f>
        <v>0</v>
      </c>
      <c r="U1146" s="208" t="str">
        <f ca="1">IF($H1146="步将",'[3]配置系数（将领）'!T1146,IF($H1146="骑将",'[4]配置系数（将领）'!T1146,IF($H1146="弓将",'[5]配置系数（将领）'!T1146,"")))</f>
        <v/>
      </c>
      <c r="V1146" s="206">
        <f t="shared" ca="1" si="70"/>
        <v>1</v>
      </c>
      <c r="X1146" s="208" t="str">
        <f ca="1">IF($H1146="步将",'[3]配置系数（将领）'!W1146,IF($H1146="骑将",'[4]配置系数（将领）'!W1146,IF($H1146="弓将",'[5]配置系数（将领）'!W1146,"")))</f>
        <v/>
      </c>
      <c r="Y1146" s="208" t="str">
        <f ca="1">IF($H1146="步将",'[3]配置系数（将领）'!X1146,IF($H1146="骑将",'[4]配置系数（将领）'!X1146,IF($H1146="弓将",'[5]配置系数（将领）'!X1146,"")))</f>
        <v/>
      </c>
      <c r="Z1146" s="208">
        <f>IF($H1146="步将",'[3]配置系数（将领）'!Y1146,IF($H1146="骑将",'[4]配置系数（将领）'!Y1146,IF($H1146="弓将",'[5]配置系数（将领）'!Y1146,"")))</f>
        <v>0</v>
      </c>
      <c r="AA1146" s="208">
        <f>IF($H1146="步将",'[3]配置系数（将领）'!Z1146,IF($H1146="骑将",'[4]配置系数（将领）'!Z1146,IF($H1146="弓将",'[5]配置系数（将领）'!Z1146,"")))</f>
        <v>0</v>
      </c>
      <c r="AB1146" s="208" t="str">
        <f ca="1">IF($H1146="步将",'[3]配置系数（将领）'!AA1146,IF($H1146="骑将",'[4]配置系数（将领）'!AA1146,IF($H1146="弓将",'[5]配置系数（将领）'!AA1146,"")))</f>
        <v/>
      </c>
      <c r="AC1146" s="206">
        <f t="shared" ca="1" si="71"/>
        <v>1</v>
      </c>
    </row>
    <row r="1147" spans="3:29" x14ac:dyDescent="0.15">
      <c r="C1147" s="107">
        <v>1139</v>
      </c>
      <c r="D1147" s="69">
        <f>IFERROR(MATCH(C1147,索引!J:J,0),D1146)</f>
        <v>112</v>
      </c>
      <c r="E1147" s="69">
        <f t="shared" si="68"/>
        <v>15</v>
      </c>
      <c r="F1147" s="69">
        <f>INDEX(索引!$F:$F,D1147,1)</f>
        <v>12005</v>
      </c>
      <c r="G1147" s="69" t="str">
        <f>INDEX(索引!$E:$E,D1147,1)</f>
        <v>关羽</v>
      </c>
      <c r="H1147" s="69" t="str">
        <f>INDEX(索引!$G:$G,D1147,1)</f>
        <v>骑将</v>
      </c>
      <c r="J1147" s="208" t="str">
        <f ca="1">IF($H1147="步将",'[3]配置系数（将领）'!I1147,IF($H1147="骑将",'[4]配置系数（将领）'!I1147,IF($H1147="弓将",'[5]配置系数（将领）'!I1147,"")))</f>
        <v/>
      </c>
      <c r="K1147" s="208" t="str">
        <f ca="1">IF($H1147="步将",'[3]配置系数（将领）'!J1147,IF($H1147="骑将",'[4]配置系数（将领）'!J1147,IF($H1147="弓将",'[5]配置系数（将领）'!J1147,"")))</f>
        <v/>
      </c>
      <c r="L1147" s="208">
        <f>IF($H1147="步将",'[3]配置系数（将领）'!K1147,IF($H1147="骑将",'[4]配置系数（将领）'!K1147,IF($H1147="弓将",'[5]配置系数（将领）'!K1147,"")))</f>
        <v>0</v>
      </c>
      <c r="M1147" s="208">
        <f>IF($H1147="步将",'[3]配置系数（将领）'!L1147,IF($H1147="骑将",'[4]配置系数（将领）'!L1147,IF($H1147="弓将",'[5]配置系数（将领）'!L1147,"")))</f>
        <v>0</v>
      </c>
      <c r="N1147" s="208" t="str">
        <f ca="1">IF($H1147="步将",'[3]配置系数（将领）'!M1147,IF($H1147="骑将",'[4]配置系数（将领）'!M1147,IF($H1147="弓将",'[5]配置系数（将领）'!M1147,"")))</f>
        <v/>
      </c>
      <c r="O1147" s="206">
        <f t="shared" ca="1" si="69"/>
        <v>1</v>
      </c>
      <c r="Q1147" s="208" t="str">
        <f ca="1">IF($H1147="步将",'[3]配置系数（将领）'!P1147,IF($H1147="骑将",'[4]配置系数（将领）'!P1147,IF($H1147="弓将",'[5]配置系数（将领）'!P1147,"")))</f>
        <v/>
      </c>
      <c r="R1147" s="208" t="str">
        <f ca="1">IF($H1147="步将",'[3]配置系数（将领）'!Q1147,IF($H1147="骑将",'[4]配置系数（将领）'!Q1147,IF($H1147="弓将",'[5]配置系数（将领）'!Q1147,"")))</f>
        <v/>
      </c>
      <c r="S1147" s="208">
        <f>IF($H1147="步将",'[3]配置系数（将领）'!R1147,IF($H1147="骑将",'[4]配置系数（将领）'!R1147,IF($H1147="弓将",'[5]配置系数（将领）'!R1147,"")))</f>
        <v>0</v>
      </c>
      <c r="T1147" s="208">
        <f>IF($H1147="步将",'[3]配置系数（将领）'!S1147,IF($H1147="骑将",'[4]配置系数（将领）'!S1147,IF($H1147="弓将",'[5]配置系数（将领）'!S1147,"")))</f>
        <v>0</v>
      </c>
      <c r="U1147" s="208" t="str">
        <f ca="1">IF($H1147="步将",'[3]配置系数（将领）'!T1147,IF($H1147="骑将",'[4]配置系数（将领）'!T1147,IF($H1147="弓将",'[5]配置系数（将领）'!T1147,"")))</f>
        <v/>
      </c>
      <c r="V1147" s="206">
        <f t="shared" ca="1" si="70"/>
        <v>1</v>
      </c>
      <c r="X1147" s="208" t="str">
        <f ca="1">IF($H1147="步将",'[3]配置系数（将领）'!W1147,IF($H1147="骑将",'[4]配置系数（将领）'!W1147,IF($H1147="弓将",'[5]配置系数（将领）'!W1147,"")))</f>
        <v/>
      </c>
      <c r="Y1147" s="208" t="str">
        <f ca="1">IF($H1147="步将",'[3]配置系数（将领）'!X1147,IF($H1147="骑将",'[4]配置系数（将领）'!X1147,IF($H1147="弓将",'[5]配置系数（将领）'!X1147,"")))</f>
        <v/>
      </c>
      <c r="Z1147" s="208">
        <f>IF($H1147="步将",'[3]配置系数（将领）'!Y1147,IF($H1147="骑将",'[4]配置系数（将领）'!Y1147,IF($H1147="弓将",'[5]配置系数（将领）'!Y1147,"")))</f>
        <v>0</v>
      </c>
      <c r="AA1147" s="208">
        <f>IF($H1147="步将",'[3]配置系数（将领）'!Z1147,IF($H1147="骑将",'[4]配置系数（将领）'!Z1147,IF($H1147="弓将",'[5]配置系数（将领）'!Z1147,"")))</f>
        <v>0</v>
      </c>
      <c r="AB1147" s="208" t="str">
        <f ca="1">IF($H1147="步将",'[3]配置系数（将领）'!AA1147,IF($H1147="骑将",'[4]配置系数（将领）'!AA1147,IF($H1147="弓将",'[5]配置系数（将领）'!AA1147,"")))</f>
        <v/>
      </c>
      <c r="AC1147" s="206">
        <f t="shared" ca="1" si="71"/>
        <v>1</v>
      </c>
    </row>
    <row r="1148" spans="3:29" x14ac:dyDescent="0.15">
      <c r="C1148" s="107">
        <v>1140</v>
      </c>
      <c r="D1148" s="69">
        <f>IFERROR(MATCH(C1148,索引!J:J,0),D1147)</f>
        <v>113</v>
      </c>
      <c r="E1148" s="69">
        <f t="shared" si="68"/>
        <v>1</v>
      </c>
      <c r="F1148" s="69">
        <f>INDEX(索引!$F:$F,D1148,1)</f>
        <v>12006</v>
      </c>
      <c r="G1148" s="69" t="str">
        <f>INDEX(索引!$E:$E,D1148,1)</f>
        <v>董卓</v>
      </c>
      <c r="H1148" s="69" t="str">
        <f>INDEX(索引!$G:$G,D1148,1)</f>
        <v>步将</v>
      </c>
      <c r="J1148" s="208" t="str">
        <f ca="1">IF($H1148="步将",'[3]配置系数（将领）'!I1148,IF($H1148="骑将",'[4]配置系数（将领）'!I1148,IF($H1148="弓将",'[5]配置系数（将领）'!I1148,"")))</f>
        <v>1200600000101</v>
      </c>
      <c r="K1148" s="208" t="str">
        <f ca="1">IF($H1148="步将",'[3]配置系数（将领）'!J1148,IF($H1148="骑将",'[4]配置系数（将领）'!J1148,IF($H1148="弓将",'[5]配置系数（将领）'!J1148,"")))</f>
        <v>普通攻击:对单体敌人造成{0}%的武力伤害</v>
      </c>
      <c r="L1148" s="208">
        <f>IF($H1148="步将",'[3]配置系数（将领）'!K1148,IF($H1148="骑将",'[4]配置系数（将领）'!K1148,IF($H1148="弓将",'[5]配置系数（将领）'!K1148,"")))</f>
        <v>0</v>
      </c>
      <c r="M1148" s="208">
        <f>IF($H1148="步将",'[3]配置系数（将领）'!L1148,IF($H1148="骑将",'[4]配置系数（将领）'!L1148,IF($H1148="弓将",'[5]配置系数（将领）'!L1148,"")))</f>
        <v>0</v>
      </c>
      <c r="N1148" s="208" t="str">
        <f ca="1">IF($H1148="步将",'[3]配置系数（将领）'!M1148,IF($H1148="骑将",'[4]配置系数（将领）'!M1148,IF($H1148="弓将",'[5]配置系数（将领）'!M1148,"")))</f>
        <v>0.25+0.25+0.25+0.25+0.25+0.25+0.25+0.25+0.25+0.25+0.25+0.25+0.25+0.25+0.25+0.25+0.25</v>
      </c>
      <c r="O1148" s="206">
        <f t="shared" ca="1" si="69"/>
        <v>100</v>
      </c>
      <c r="Q1148" s="208" t="str">
        <f ca="1">IF($H1148="步将",'[3]配置系数（将领）'!P1148,IF($H1148="骑将",'[4]配置系数（将领）'!P1148,IF($H1148="弓将",'[5]配置系数（将领）'!P1148,"")))</f>
        <v/>
      </c>
      <c r="R1148" s="208" t="str">
        <f ca="1">IF($H1148="步将",'[3]配置系数（将领）'!Q1148,IF($H1148="骑将",'[4]配置系数（将领）'!Q1148,IF($H1148="弓将",'[5]配置系数（将领）'!Q1148,"")))</f>
        <v/>
      </c>
      <c r="S1148" s="208">
        <f>IF($H1148="步将",'[3]配置系数（将领）'!R1148,IF($H1148="骑将",'[4]配置系数（将领）'!R1148,IF($H1148="弓将",'[5]配置系数（将领）'!R1148,"")))</f>
        <v>0</v>
      </c>
      <c r="T1148" s="208">
        <f>IF($H1148="步将",'[3]配置系数（将领）'!S1148,IF($H1148="骑将",'[4]配置系数（将领）'!S1148,IF($H1148="弓将",'[5]配置系数（将领）'!S1148,"")))</f>
        <v>0</v>
      </c>
      <c r="U1148" s="208" t="str">
        <f ca="1">IF($H1148="步将",'[3]配置系数（将领）'!T1148,IF($H1148="骑将",'[4]配置系数（将领）'!T1148,IF($H1148="弓将",'[5]配置系数（将领）'!T1148,"")))</f>
        <v/>
      </c>
      <c r="V1148" s="206">
        <f t="shared" ca="1" si="70"/>
        <v>1</v>
      </c>
      <c r="X1148" s="208" t="str">
        <f ca="1">IF($H1148="步将",'[3]配置系数（将领）'!W1148,IF($H1148="骑将",'[4]配置系数（将领）'!W1148,IF($H1148="弓将",'[5]配置系数（将领）'!W1148,"")))</f>
        <v/>
      </c>
      <c r="Y1148" s="208" t="str">
        <f ca="1">IF($H1148="步将",'[3]配置系数（将领）'!X1148,IF($H1148="骑将",'[4]配置系数（将领）'!X1148,IF($H1148="弓将",'[5]配置系数（将领）'!X1148,"")))</f>
        <v/>
      </c>
      <c r="Z1148" s="208">
        <f>IF($H1148="步将",'[3]配置系数（将领）'!Y1148,IF($H1148="骑将",'[4]配置系数（将领）'!Y1148,IF($H1148="弓将",'[5]配置系数（将领）'!Y1148,"")))</f>
        <v>0</v>
      </c>
      <c r="AA1148" s="208">
        <f>IF($H1148="步将",'[3]配置系数（将领）'!Z1148,IF($H1148="骑将",'[4]配置系数（将领）'!Z1148,IF($H1148="弓将",'[5]配置系数（将领）'!Z1148,"")))</f>
        <v>0</v>
      </c>
      <c r="AB1148" s="208" t="str">
        <f ca="1">IF($H1148="步将",'[3]配置系数（将领）'!AA1148,IF($H1148="骑将",'[4]配置系数（将领）'!AA1148,IF($H1148="弓将",'[5]配置系数（将领）'!AA1148,"")))</f>
        <v/>
      </c>
      <c r="AC1148" s="206">
        <f t="shared" ca="1" si="71"/>
        <v>1</v>
      </c>
    </row>
    <row r="1149" spans="3:29" x14ac:dyDescent="0.15">
      <c r="C1149" s="107">
        <v>1141</v>
      </c>
      <c r="D1149" s="69">
        <f>IFERROR(MATCH(C1149,索引!J:J,0),D1148)</f>
        <v>113</v>
      </c>
      <c r="E1149" s="69">
        <f t="shared" si="68"/>
        <v>2</v>
      </c>
      <c r="F1149" s="69">
        <f>INDEX(索引!$F:$F,D1149,1)</f>
        <v>12006</v>
      </c>
      <c r="G1149" s="69" t="str">
        <f>INDEX(索引!$E:$E,D1149,1)</f>
        <v>董卓</v>
      </c>
      <c r="H1149" s="69" t="str">
        <f>INDEX(索引!$G:$G,D1149,1)</f>
        <v>步将</v>
      </c>
      <c r="J1149" s="208" t="str">
        <f ca="1">IF($H1149="步将",'[3]配置系数（将领）'!I1149,IF($H1149="骑将",'[4]配置系数（将领）'!I1149,IF($H1149="弓将",'[5]配置系数（将领）'!I1149,"")))</f>
        <v>1200600000201</v>
      </c>
      <c r="K1149" s="208" t="str">
        <f ca="1">IF($H1149="步将",'[3]配置系数（将领）'!J1149,IF($H1149="骑将",'[4]配置系数（将领）'!J1149,IF($H1149="弓将",'[5]配置系数（将领）'!J1149,"")))</f>
        <v>怒气技能:董卓施展吸附之力，将技能最末端的一名敌方武将抓取至身前，使其眩晕5秒，每秒汲取对方{0}点怒气以恢复自身{1}%最大生命值，沿途士兵受到1.5倍伤害，其他单位受到攻击{2}%伤害。（技能无法被免疫与打断）</v>
      </c>
      <c r="L1149" s="208">
        <f>IF($H1149="步将",'[3]配置系数（将领）'!K1149,IF($H1149="骑将",'[4]配置系数（将领）'!K1149,IF($H1149="弓将",'[5]配置系数（将领）'!K1149,"")))</f>
        <v>0</v>
      </c>
      <c r="M1149" s="208">
        <f>IF($H1149="步将",'[3]配置系数（将领）'!L1149,IF($H1149="骑将",'[4]配置系数（将领）'!L1149,IF($H1149="弓将",'[5]配置系数（将领）'!L1149,"")))</f>
        <v>0</v>
      </c>
      <c r="N1149" s="208" t="str">
        <f ca="1">IF($H1149="步将",'[3]配置系数（将领）'!M1149,IF($H1149="骑将",'[4]配置系数（将领）'!M1149,IF($H1149="弓将",'[5]配置系数（将领）'!M1149,"")))</f>
        <v>14+16+18+20+22+24+26+28+30+32+34+36+38+40+42+44+46</v>
      </c>
      <c r="O1149" s="206">
        <f t="shared" ca="1" si="69"/>
        <v>1</v>
      </c>
      <c r="Q1149" s="208" t="str">
        <f ca="1">IF($H1149="步将",'[3]配置系数（将领）'!P1149,IF($H1149="骑将",'[4]配置系数（将领）'!P1149,IF($H1149="弓将",'[5]配置系数（将领）'!P1149,"")))</f>
        <v/>
      </c>
      <c r="R1149" s="208" t="str">
        <f ca="1">IF($H1149="步将",'[3]配置系数（将领）'!Q1149,IF($H1149="骑将",'[4]配置系数（将领）'!Q1149,IF($H1149="弓将",'[5]配置系数（将领）'!Q1149,"")))</f>
        <v/>
      </c>
      <c r="S1149" s="208">
        <f>IF($H1149="步将",'[3]配置系数（将领）'!R1149,IF($H1149="骑将",'[4]配置系数（将领）'!R1149,IF($H1149="弓将",'[5]配置系数（将领）'!R1149,"")))</f>
        <v>0</v>
      </c>
      <c r="T1149" s="208">
        <f>IF($H1149="步将",'[3]配置系数（将领）'!S1149,IF($H1149="骑将",'[4]配置系数（将领）'!S1149,IF($H1149="弓将",'[5]配置系数（将领）'!S1149,"")))</f>
        <v>0</v>
      </c>
      <c r="U1149" s="208" t="str">
        <f ca="1">IF($H1149="步将",'[3]配置系数（将领）'!T1149,IF($H1149="骑将",'[4]配置系数（将领）'!T1149,IF($H1149="弓将",'[5]配置系数（将领）'!T1149,"")))</f>
        <v/>
      </c>
      <c r="V1149" s="206">
        <f t="shared" ca="1" si="70"/>
        <v>1</v>
      </c>
      <c r="X1149" s="208" t="str">
        <f ca="1">IF($H1149="步将",'[3]配置系数（将领）'!W1149,IF($H1149="骑将",'[4]配置系数（将领）'!W1149,IF($H1149="弓将",'[5]配置系数（将领）'!W1149,"")))</f>
        <v/>
      </c>
      <c r="Y1149" s="208" t="str">
        <f ca="1">IF($H1149="步将",'[3]配置系数（将领）'!X1149,IF($H1149="骑将",'[4]配置系数（将领）'!X1149,IF($H1149="弓将",'[5]配置系数（将领）'!X1149,"")))</f>
        <v/>
      </c>
      <c r="Z1149" s="208">
        <f>IF($H1149="步将",'[3]配置系数（将领）'!Y1149,IF($H1149="骑将",'[4]配置系数（将领）'!Y1149,IF($H1149="弓将",'[5]配置系数（将领）'!Y1149,"")))</f>
        <v>0</v>
      </c>
      <c r="AA1149" s="208">
        <f>IF($H1149="步将",'[3]配置系数（将领）'!Z1149,IF($H1149="骑将",'[4]配置系数（将领）'!Z1149,IF($H1149="弓将",'[5]配置系数（将领）'!Z1149,"")))</f>
        <v>0</v>
      </c>
      <c r="AB1149" s="208" t="str">
        <f ca="1">IF($H1149="步将",'[3]配置系数（将领）'!AA1149,IF($H1149="骑将",'[4]配置系数（将领）'!AA1149,IF($H1149="弓将",'[5]配置系数（将领）'!AA1149,"")))</f>
        <v/>
      </c>
      <c r="AC1149" s="206">
        <f t="shared" ca="1" si="71"/>
        <v>1</v>
      </c>
    </row>
    <row r="1150" spans="3:29" x14ac:dyDescent="0.15">
      <c r="C1150" s="107">
        <v>1142</v>
      </c>
      <c r="D1150" s="69">
        <f>IFERROR(MATCH(C1150,索引!J:J,0),D1149)</f>
        <v>113</v>
      </c>
      <c r="E1150" s="69">
        <f t="shared" si="68"/>
        <v>3</v>
      </c>
      <c r="F1150" s="69">
        <f>INDEX(索引!$F:$F,D1150,1)</f>
        <v>12006</v>
      </c>
      <c r="G1150" s="69" t="str">
        <f>INDEX(索引!$E:$E,D1150,1)</f>
        <v>董卓</v>
      </c>
      <c r="H1150" s="69" t="str">
        <f>INDEX(索引!$G:$G,D1150,1)</f>
        <v>步将</v>
      </c>
      <c r="J1150" s="208" t="str">
        <f ca="1">IF($H1150="步将",'[3]配置系数（将领）'!I1150,IF($H1150="骑将",'[4]配置系数（将领）'!I1150,IF($H1150="弓将",'[5]配置系数（将领）'!I1150,"")))</f>
        <v>1200600000202</v>
      </c>
      <c r="K1150" s="208" t="str">
        <f ca="1">IF($H1150="步将",'[3]配置系数（将领）'!J1150,IF($H1150="骑将",'[4]配置系数（将领）'!J1150,IF($H1150="弓将",'[5]配置系数（将领）'!J1150,"")))</f>
        <v>怒气技能:董卓施展吸附之力，将技能最末端的一名敌方武将抓取至身前，使其眩晕5秒，每秒汲取对方{0}点怒气以恢复自身{1}%最大生命值，沿途士兵受到1.5倍伤害，其他单位受到攻击{2}%伤害。（技能无法被免疫与打断）</v>
      </c>
      <c r="L1150" s="208">
        <f>IF($H1150="步将",'[3]配置系数（将领）'!K1150,IF($H1150="骑将",'[4]配置系数（将领）'!K1150,IF($H1150="弓将",'[5]配置系数（将领）'!K1150,"")))</f>
        <v>0</v>
      </c>
      <c r="M1150" s="208">
        <f>IF($H1150="步将",'[3]配置系数（将领）'!L1150,IF($H1150="骑将",'[4]配置系数（将领）'!L1150,IF($H1150="弓将",'[5]配置系数（将领）'!L1150,"")))</f>
        <v>0</v>
      </c>
      <c r="N1150" s="208" t="str">
        <f ca="1">IF($H1150="步将",'[3]配置系数（将领）'!M1150,IF($H1150="骑将",'[4]配置系数（将领）'!M1150,IF($H1150="弓将",'[5]配置系数（将领）'!M1150,"")))</f>
        <v>0.1+0.11+0.12+0.13+0.14+0.15+0.16+0.17+0.18+0.19+0.2+0.21+0.22+0.23+0.24+0.25+0.26</v>
      </c>
      <c r="O1150" s="206">
        <f t="shared" ca="1" si="69"/>
        <v>100</v>
      </c>
      <c r="Q1150" s="208" t="str">
        <f ca="1">IF($H1150="步将",'[3]配置系数（将领）'!P1150,IF($H1150="骑将",'[4]配置系数（将领）'!P1150,IF($H1150="弓将",'[5]配置系数（将领）'!P1150,"")))</f>
        <v/>
      </c>
      <c r="R1150" s="208" t="str">
        <f ca="1">IF($H1150="步将",'[3]配置系数（将领）'!Q1150,IF($H1150="骑将",'[4]配置系数（将领）'!Q1150,IF($H1150="弓将",'[5]配置系数（将领）'!Q1150,"")))</f>
        <v/>
      </c>
      <c r="S1150" s="208">
        <f>IF($H1150="步将",'[3]配置系数（将领）'!R1150,IF($H1150="骑将",'[4]配置系数（将领）'!R1150,IF($H1150="弓将",'[5]配置系数（将领）'!R1150,"")))</f>
        <v>0</v>
      </c>
      <c r="T1150" s="208">
        <f>IF($H1150="步将",'[3]配置系数（将领）'!S1150,IF($H1150="骑将",'[4]配置系数（将领）'!S1150,IF($H1150="弓将",'[5]配置系数（将领）'!S1150,"")))</f>
        <v>0</v>
      </c>
      <c r="U1150" s="208" t="str">
        <f ca="1">IF($H1150="步将",'[3]配置系数（将领）'!T1150,IF($H1150="骑将",'[4]配置系数（将领）'!T1150,IF($H1150="弓将",'[5]配置系数（将领）'!T1150,"")))</f>
        <v/>
      </c>
      <c r="V1150" s="206">
        <f t="shared" ca="1" si="70"/>
        <v>1</v>
      </c>
      <c r="X1150" s="208" t="str">
        <f ca="1">IF($H1150="步将",'[3]配置系数（将领）'!W1150,IF($H1150="骑将",'[4]配置系数（将领）'!W1150,IF($H1150="弓将",'[5]配置系数（将领）'!W1150,"")))</f>
        <v/>
      </c>
      <c r="Y1150" s="208" t="str">
        <f ca="1">IF($H1150="步将",'[3]配置系数（将领）'!X1150,IF($H1150="骑将",'[4]配置系数（将领）'!X1150,IF($H1150="弓将",'[5]配置系数（将领）'!X1150,"")))</f>
        <v/>
      </c>
      <c r="Z1150" s="208">
        <f>IF($H1150="步将",'[3]配置系数（将领）'!Y1150,IF($H1150="骑将",'[4]配置系数（将领）'!Y1150,IF($H1150="弓将",'[5]配置系数（将领）'!Y1150,"")))</f>
        <v>0</v>
      </c>
      <c r="AA1150" s="208">
        <f>IF($H1150="步将",'[3]配置系数（将领）'!Z1150,IF($H1150="骑将",'[4]配置系数（将领）'!Z1150,IF($H1150="弓将",'[5]配置系数（将领）'!Z1150,"")))</f>
        <v>0</v>
      </c>
      <c r="AB1150" s="208" t="str">
        <f ca="1">IF($H1150="步将",'[3]配置系数（将领）'!AA1150,IF($H1150="骑将",'[4]配置系数（将领）'!AA1150,IF($H1150="弓将",'[5]配置系数（将领）'!AA1150,"")))</f>
        <v/>
      </c>
      <c r="AC1150" s="206">
        <f t="shared" ca="1" si="71"/>
        <v>1</v>
      </c>
    </row>
    <row r="1151" spans="3:29" x14ac:dyDescent="0.15">
      <c r="C1151" s="107">
        <v>1143</v>
      </c>
      <c r="D1151" s="69">
        <f>IFERROR(MATCH(C1151,索引!J:J,0),D1150)</f>
        <v>113</v>
      </c>
      <c r="E1151" s="69">
        <f t="shared" si="68"/>
        <v>4</v>
      </c>
      <c r="F1151" s="69">
        <f>INDEX(索引!$F:$F,D1151,1)</f>
        <v>12006</v>
      </c>
      <c r="G1151" s="69" t="str">
        <f>INDEX(索引!$E:$E,D1151,1)</f>
        <v>董卓</v>
      </c>
      <c r="H1151" s="69" t="str">
        <f>INDEX(索引!$G:$G,D1151,1)</f>
        <v>步将</v>
      </c>
      <c r="J1151" s="208" t="str">
        <f ca="1">IF($H1151="步将",'[3]配置系数（将领）'!I1151,IF($H1151="骑将",'[4]配置系数（将领）'!I1151,IF($H1151="弓将",'[5]配置系数（将领）'!I1151,"")))</f>
        <v>1200600000203</v>
      </c>
      <c r="K1151" s="208" t="str">
        <f ca="1">IF($H1151="步将",'[3]配置系数（将领）'!J1151,IF($H1151="骑将",'[4]配置系数（将领）'!J1151,IF($H1151="弓将",'[5]配置系数（将领）'!J1151,"")))</f>
        <v>怒气技能:董卓施展吸附之力，将技能最末端的一名敌方武将抓取至身前，使其眩晕5秒，每秒汲取对方{0}点怒气以恢复自身{1}%最大生命值，沿途士兵受到1.5倍伤害，其他单位受到攻击{2}%伤害。（技能无法被免疫与打断）</v>
      </c>
      <c r="L1151" s="208">
        <f>IF($H1151="步将",'[3]配置系数（将领）'!K1151,IF($H1151="骑将",'[4]配置系数（将领）'!K1151,IF($H1151="弓将",'[5]配置系数（将领）'!K1151,"")))</f>
        <v>0</v>
      </c>
      <c r="M1151" s="208">
        <f>IF($H1151="步将",'[3]配置系数（将领）'!L1151,IF($H1151="骑将",'[4]配置系数（将领）'!L1151,IF($H1151="弓将",'[5]配置系数（将领）'!L1151,"")))</f>
        <v>0</v>
      </c>
      <c r="N1151" s="208" t="str">
        <f ca="1">IF($H1151="步将",'[3]配置系数（将领）'!M1151,IF($H1151="骑将",'[4]配置系数（将领）'!M1151,IF($H1151="弓将",'[5]配置系数（将领）'!M1151,"")))</f>
        <v>0.25+0.28+0.31+0.34+0.37+0.4+0.43+0.46+0.49+0.52+0.55+0.58+0.61+0.64+0.67+0.7+0.73</v>
      </c>
      <c r="O1151" s="206">
        <f t="shared" ca="1" si="69"/>
        <v>100</v>
      </c>
      <c r="Q1151" s="208" t="str">
        <f ca="1">IF($H1151="步将",'[3]配置系数（将领）'!P1151,IF($H1151="骑将",'[4]配置系数（将领）'!P1151,IF($H1151="弓将",'[5]配置系数（将领）'!P1151,"")))</f>
        <v/>
      </c>
      <c r="R1151" s="208" t="str">
        <f ca="1">IF($H1151="步将",'[3]配置系数（将领）'!Q1151,IF($H1151="骑将",'[4]配置系数（将领）'!Q1151,IF($H1151="弓将",'[5]配置系数（将领）'!Q1151,"")))</f>
        <v/>
      </c>
      <c r="S1151" s="208">
        <f>IF($H1151="步将",'[3]配置系数（将领）'!R1151,IF($H1151="骑将",'[4]配置系数（将领）'!R1151,IF($H1151="弓将",'[5]配置系数（将领）'!R1151,"")))</f>
        <v>0</v>
      </c>
      <c r="T1151" s="208">
        <f>IF($H1151="步将",'[3]配置系数（将领）'!S1151,IF($H1151="骑将",'[4]配置系数（将领）'!S1151,IF($H1151="弓将",'[5]配置系数（将领）'!S1151,"")))</f>
        <v>0</v>
      </c>
      <c r="U1151" s="208" t="str">
        <f ca="1">IF($H1151="步将",'[3]配置系数（将领）'!T1151,IF($H1151="骑将",'[4]配置系数（将领）'!T1151,IF($H1151="弓将",'[5]配置系数（将领）'!T1151,"")))</f>
        <v/>
      </c>
      <c r="V1151" s="206">
        <f t="shared" ca="1" si="70"/>
        <v>1</v>
      </c>
      <c r="X1151" s="208" t="str">
        <f ca="1">IF($H1151="步将",'[3]配置系数（将领）'!W1151,IF($H1151="骑将",'[4]配置系数（将领）'!W1151,IF($H1151="弓将",'[5]配置系数（将领）'!W1151,"")))</f>
        <v/>
      </c>
      <c r="Y1151" s="208" t="str">
        <f ca="1">IF($H1151="步将",'[3]配置系数（将领）'!X1151,IF($H1151="骑将",'[4]配置系数（将领）'!X1151,IF($H1151="弓将",'[5]配置系数（将领）'!X1151,"")))</f>
        <v/>
      </c>
      <c r="Z1151" s="208">
        <f>IF($H1151="步将",'[3]配置系数（将领）'!Y1151,IF($H1151="骑将",'[4]配置系数（将领）'!Y1151,IF($H1151="弓将",'[5]配置系数（将领）'!Y1151,"")))</f>
        <v>0</v>
      </c>
      <c r="AA1151" s="208">
        <f>IF($H1151="步将",'[3]配置系数（将领）'!Z1151,IF($H1151="骑将",'[4]配置系数（将领）'!Z1151,IF($H1151="弓将",'[5]配置系数（将领）'!Z1151,"")))</f>
        <v>0</v>
      </c>
      <c r="AB1151" s="208" t="str">
        <f ca="1">IF($H1151="步将",'[3]配置系数（将领）'!AA1151,IF($H1151="骑将",'[4]配置系数（将领）'!AA1151,IF($H1151="弓将",'[5]配置系数（将领）'!AA1151,"")))</f>
        <v/>
      </c>
      <c r="AC1151" s="206">
        <f t="shared" ca="1" si="71"/>
        <v>1</v>
      </c>
    </row>
    <row r="1152" spans="3:29" x14ac:dyDescent="0.15">
      <c r="C1152" s="107">
        <v>1144</v>
      </c>
      <c r="D1152" s="69">
        <f>IFERROR(MATCH(C1152,索引!J:J,0),D1151)</f>
        <v>113</v>
      </c>
      <c r="E1152" s="69">
        <f t="shared" si="68"/>
        <v>5</v>
      </c>
      <c r="F1152" s="69">
        <f>INDEX(索引!$F:$F,D1152,1)</f>
        <v>12006</v>
      </c>
      <c r="G1152" s="69" t="str">
        <f>INDEX(索引!$E:$E,D1152,1)</f>
        <v>董卓</v>
      </c>
      <c r="H1152" s="69" t="str">
        <f>INDEX(索引!$G:$G,D1152,1)</f>
        <v>步将</v>
      </c>
      <c r="J1152" s="208" t="str">
        <f ca="1">IF($H1152="步将",'[3]配置系数（将领）'!I1152,IF($H1152="骑将",'[4]配置系数（将领）'!I1152,IF($H1152="弓将",'[5]配置系数（将领）'!I1152,"")))</f>
        <v>1200600000301</v>
      </c>
      <c r="K1152" s="208" t="str">
        <f ca="1">IF($H1152="步将",'[3]配置系数（将领）'!J1152,IF($H1152="骑将",'[4]配置系数（将领）'!J1152,IF($H1152="弓将",'[5]配置系数（将领）'!J1152,"")))</f>
        <v>被动技能1:董卓普攻时进入狂热状态，快速挥砍，持续3秒，每次造成敌方最大生命值{0}%伤害。（冷却时间{1}秒）</v>
      </c>
      <c r="L1152" s="208">
        <f>IF($H1152="步将",'[3]配置系数（将领）'!K1152,IF($H1152="骑将",'[4]配置系数（将领）'!K1152,IF($H1152="弓将",'[5]配置系数（将领）'!K1152,"")))</f>
        <v>0</v>
      </c>
      <c r="M1152" s="208">
        <f>IF($H1152="步将",'[3]配置系数（将领）'!L1152,IF($H1152="骑将",'[4]配置系数（将领）'!L1152,IF($H1152="弓将",'[5]配置系数（将领）'!L1152,"")))</f>
        <v>0</v>
      </c>
      <c r="N1152" s="208" t="str">
        <f ca="1">IF($H1152="步将",'[3]配置系数（将领）'!M1152,IF($H1152="骑将",'[4]配置系数（将领）'!M1152,IF($H1152="弓将",'[5]配置系数（将领）'!M1152,"")))</f>
        <v>0.02+0.022+0.024+0.026+0.028+0.03+0.032+0.034+0.036+0.038+0.04+0.042+0.044+0.046+0.048+0.05+0.052</v>
      </c>
      <c r="O1152" s="206">
        <f t="shared" ca="1" si="69"/>
        <v>100</v>
      </c>
      <c r="Q1152" s="208" t="str">
        <f ca="1">IF($H1152="步将",'[3]配置系数（将领）'!P1152,IF($H1152="骑将",'[4]配置系数（将领）'!P1152,IF($H1152="弓将",'[5]配置系数（将领）'!P1152,"")))</f>
        <v>1200600000302</v>
      </c>
      <c r="R1152" s="208" t="str">
        <f ca="1">IF($H1152="步将",'[3]配置系数（将领）'!Q1152,IF($H1152="骑将",'[4]配置系数（将领）'!Q1152,IF($H1152="弓将",'[5]配置系数（将领）'!Q1152,"")))</f>
        <v>被动技能1:董卓普攻时进入狂热状态，快速挥砍，持续3秒，每次造成敌方最大生命值{0}%伤害。（冷却时间{1}秒）</v>
      </c>
      <c r="S1152" s="208">
        <f>IF($H1152="步将",'[3]配置系数（将领）'!R1152,IF($H1152="骑将",'[4]配置系数（将领）'!R1152,IF($H1152="弓将",'[5]配置系数（将领）'!R1152,"")))</f>
        <v>0</v>
      </c>
      <c r="T1152" s="208">
        <f>IF($H1152="步将",'[3]配置系数（将领）'!S1152,IF($H1152="骑将",'[4]配置系数（将领）'!S1152,IF($H1152="弓将",'[5]配置系数（将领）'!S1152,"")))</f>
        <v>0</v>
      </c>
      <c r="U1152" s="208" t="str">
        <f ca="1">IF($H1152="步将",'[3]配置系数（将领）'!T1152,IF($H1152="骑将",'[4]配置系数（将领）'!T1152,IF($H1152="弓将",'[5]配置系数（将领）'!T1152,"")))</f>
        <v>16+15.5+15+14.5+14+13.5+13+12.5+12+11.5+11+10.5+10+9.5+9+8.5+8</v>
      </c>
      <c r="V1152" s="206">
        <f t="shared" ca="1" si="70"/>
        <v>1</v>
      </c>
      <c r="X1152" s="208" t="str">
        <f ca="1">IF($H1152="步将",'[3]配置系数（将领）'!W1152,IF($H1152="骑将",'[4]配置系数（将领）'!W1152,IF($H1152="弓将",'[5]配置系数（将领）'!W1152,"")))</f>
        <v/>
      </c>
      <c r="Y1152" s="208" t="str">
        <f ca="1">IF($H1152="步将",'[3]配置系数（将领）'!X1152,IF($H1152="骑将",'[4]配置系数（将领）'!X1152,IF($H1152="弓将",'[5]配置系数（将领）'!X1152,"")))</f>
        <v/>
      </c>
      <c r="Z1152" s="208">
        <f>IF($H1152="步将",'[3]配置系数（将领）'!Y1152,IF($H1152="骑将",'[4]配置系数（将领）'!Y1152,IF($H1152="弓将",'[5]配置系数（将领）'!Y1152,"")))</f>
        <v>0</v>
      </c>
      <c r="AA1152" s="208">
        <f>IF($H1152="步将",'[3]配置系数（将领）'!Z1152,IF($H1152="骑将",'[4]配置系数（将领）'!Z1152,IF($H1152="弓将",'[5]配置系数（将领）'!Z1152,"")))</f>
        <v>0</v>
      </c>
      <c r="AB1152" s="208" t="str">
        <f ca="1">IF($H1152="步将",'[3]配置系数（将领）'!AA1152,IF($H1152="骑将",'[4]配置系数（将领）'!AA1152,IF($H1152="弓将",'[5]配置系数（将领）'!AA1152,"")))</f>
        <v/>
      </c>
      <c r="AC1152" s="206">
        <f t="shared" ca="1" si="71"/>
        <v>1</v>
      </c>
    </row>
    <row r="1153" spans="3:29" x14ac:dyDescent="0.15">
      <c r="C1153" s="107">
        <v>1145</v>
      </c>
      <c r="D1153" s="69">
        <f>IFERROR(MATCH(C1153,索引!J:J,0),D1152)</f>
        <v>113</v>
      </c>
      <c r="E1153" s="69">
        <f t="shared" si="68"/>
        <v>6</v>
      </c>
      <c r="F1153" s="69">
        <f>INDEX(索引!$F:$F,D1153,1)</f>
        <v>12006</v>
      </c>
      <c r="G1153" s="69" t="str">
        <f>INDEX(索引!$E:$E,D1153,1)</f>
        <v>董卓</v>
      </c>
      <c r="H1153" s="69" t="str">
        <f>INDEX(索引!$G:$G,D1153,1)</f>
        <v>步将</v>
      </c>
      <c r="J1153" s="208" t="str">
        <f ca="1">IF($H1153="步将",'[3]配置系数（将领）'!I1153,IF($H1153="骑将",'[4]配置系数（将领）'!I1153,IF($H1153="弓将",'[5]配置系数（将领）'!I1153,"")))</f>
        <v>1200600000401</v>
      </c>
      <c r="K1153" s="208" t="str">
        <f ca="1">IF($H1153="步将",'[3]配置系数（将领）'!J1153,IF($H1153="骑将",'[4]配置系数（将领）'!J1153,IF($H1153="弓将",'[5]配置系数（将领）'!J1153,"")))</f>
        <v>被动技能2:武将率领盾兵时，盾兵的护甲提升100点；率领戟兵时，戟兵攻击提升10%。</v>
      </c>
      <c r="L1153" s="208">
        <f>IF($H1153="步将",'[3]配置系数（将领）'!K1153,IF($H1153="骑将",'[4]配置系数（将领）'!K1153,IF($H1153="弓将",'[5]配置系数（将领）'!K1153,"")))</f>
        <v>0</v>
      </c>
      <c r="M1153" s="208">
        <f>IF($H1153="步将",'[3]配置系数（将领）'!L1153,IF($H1153="骑将",'[4]配置系数（将领）'!L1153,IF($H1153="弓将",'[5]配置系数（将领）'!L1153,"")))</f>
        <v>0</v>
      </c>
      <c r="N1153" s="208" t="str">
        <f ca="1">IF($H1153="步将",'[3]配置系数（将领）'!M1153,IF($H1153="骑将",'[4]配置系数（将领）'!M1153,IF($H1153="弓将",'[5]配置系数（将领）'!M1153,"")))</f>
        <v>0.3+0.3+0.3+0.3+0.3+0.3+0.3+0.3+0.3+0.3+0.3+0.3+0.3+0.3+0.3+0.3+0.3</v>
      </c>
      <c r="O1153" s="206">
        <f t="shared" ca="1" si="69"/>
        <v>1</v>
      </c>
      <c r="Q1153" s="208" t="str">
        <f ca="1">IF($H1153="步将",'[3]配置系数（将领）'!P1153,IF($H1153="骑将",'[4]配置系数（将领）'!P1153,IF($H1153="弓将",'[5]配置系数（将领）'!P1153,"")))</f>
        <v/>
      </c>
      <c r="R1153" s="208" t="str">
        <f ca="1">IF($H1153="步将",'[3]配置系数（将领）'!Q1153,IF($H1153="骑将",'[4]配置系数（将领）'!Q1153,IF($H1153="弓将",'[5]配置系数（将领）'!Q1153,"")))</f>
        <v/>
      </c>
      <c r="S1153" s="208">
        <f>IF($H1153="步将",'[3]配置系数（将领）'!R1153,IF($H1153="骑将",'[4]配置系数（将领）'!R1153,IF($H1153="弓将",'[5]配置系数（将领）'!R1153,"")))</f>
        <v>0</v>
      </c>
      <c r="T1153" s="208">
        <f>IF($H1153="步将",'[3]配置系数（将领）'!S1153,IF($H1153="骑将",'[4]配置系数（将领）'!S1153,IF($H1153="弓将",'[5]配置系数（将领）'!S1153,"")))</f>
        <v>0</v>
      </c>
      <c r="U1153" s="208" t="str">
        <f ca="1">IF($H1153="步将",'[3]配置系数（将领）'!T1153,IF($H1153="骑将",'[4]配置系数（将领）'!T1153,IF($H1153="弓将",'[5]配置系数（将领）'!T1153,"")))</f>
        <v/>
      </c>
      <c r="V1153" s="206">
        <f t="shared" ca="1" si="70"/>
        <v>1</v>
      </c>
      <c r="X1153" s="208" t="str">
        <f ca="1">IF($H1153="步将",'[3]配置系数（将领）'!W1153,IF($H1153="骑将",'[4]配置系数（将领）'!W1153,IF($H1153="弓将",'[5]配置系数（将领）'!W1153,"")))</f>
        <v/>
      </c>
      <c r="Y1153" s="208" t="str">
        <f ca="1">IF($H1153="步将",'[3]配置系数（将领）'!X1153,IF($H1153="骑将",'[4]配置系数（将领）'!X1153,IF($H1153="弓将",'[5]配置系数（将领）'!X1153,"")))</f>
        <v/>
      </c>
      <c r="Z1153" s="208">
        <f>IF($H1153="步将",'[3]配置系数（将领）'!Y1153,IF($H1153="骑将",'[4]配置系数（将领）'!Y1153,IF($H1153="弓将",'[5]配置系数（将领）'!Y1153,"")))</f>
        <v>0</v>
      </c>
      <c r="AA1153" s="208">
        <f>IF($H1153="步将",'[3]配置系数（将领）'!Z1153,IF($H1153="骑将",'[4]配置系数（将领）'!Z1153,IF($H1153="弓将",'[5]配置系数（将领）'!Z1153,"")))</f>
        <v>0</v>
      </c>
      <c r="AB1153" s="208" t="str">
        <f ca="1">IF($H1153="步将",'[3]配置系数（将领）'!AA1153,IF($H1153="骑将",'[4]配置系数（将领）'!AA1153,IF($H1153="弓将",'[5]配置系数（将领）'!AA1153,"")))</f>
        <v/>
      </c>
      <c r="AC1153" s="206">
        <f t="shared" ca="1" si="71"/>
        <v>1</v>
      </c>
    </row>
    <row r="1154" spans="3:29" x14ac:dyDescent="0.15">
      <c r="C1154" s="107">
        <v>1146</v>
      </c>
      <c r="D1154" s="69">
        <f>IFERROR(MATCH(C1154,索引!J:J,0),D1153)</f>
        <v>113</v>
      </c>
      <c r="E1154" s="69">
        <f t="shared" si="68"/>
        <v>7</v>
      </c>
      <c r="F1154" s="69">
        <f>INDEX(索引!$F:$F,D1154,1)</f>
        <v>12006</v>
      </c>
      <c r="G1154" s="69" t="str">
        <f>INDEX(索引!$E:$E,D1154,1)</f>
        <v>董卓</v>
      </c>
      <c r="H1154" s="69" t="str">
        <f>INDEX(索引!$G:$G,D1154,1)</f>
        <v>步将</v>
      </c>
      <c r="J1154" s="208" t="str">
        <f ca="1">IF($H1154="步将",'[3]配置系数（将领）'!I1154,IF($H1154="骑将",'[4]配置系数（将领）'!I1154,IF($H1154="弓将",'[5]配置系数（将领）'!I1154,"")))</f>
        <v>1200600000402</v>
      </c>
      <c r="K1154" s="208" t="str">
        <f ca="1">IF($H1154="步将",'[3]配置系数（将领）'!J1154,IF($H1154="骑将",'[4]配置系数（将领）'!J1154,IF($H1154="弓将",'[5]配置系数（将领）'!J1154,"")))</f>
        <v>被动技能2:武将率领盾兵时，盾兵的护甲提升100点；率领戟兵时，戟兵攻击提升10%。</v>
      </c>
      <c r="L1154" s="208">
        <f>IF($H1154="步将",'[3]配置系数（将领）'!K1154,IF($H1154="骑将",'[4]配置系数（将领）'!K1154,IF($H1154="弓将",'[5]配置系数（将领）'!K1154,"")))</f>
        <v>0</v>
      </c>
      <c r="M1154" s="208">
        <f>IF($H1154="步将",'[3]配置系数（将领）'!L1154,IF($H1154="骑将",'[4]配置系数（将领）'!L1154,IF($H1154="弓将",'[5]配置系数（将领）'!L1154,"")))</f>
        <v>0</v>
      </c>
      <c r="N1154" s="208" t="str">
        <f ca="1">IF($H1154="步将",'[3]配置系数（将领）'!M1154,IF($H1154="骑将",'[4]配置系数（将领）'!M1154,IF($H1154="弓将",'[5]配置系数（将领）'!M1154,"")))</f>
        <v>0.3+0.3+0.3+0.3+0.3+0.3+0.3+0.3+0.3+0.3+0.3+0.3+0.3+0.3+0.3+0.3+0.3</v>
      </c>
      <c r="O1154" s="206">
        <f t="shared" ca="1" si="69"/>
        <v>1</v>
      </c>
      <c r="Q1154" s="208" t="str">
        <f ca="1">IF($H1154="步将",'[3]配置系数（将领）'!P1154,IF($H1154="骑将",'[4]配置系数（将领）'!P1154,IF($H1154="弓将",'[5]配置系数（将领）'!P1154,"")))</f>
        <v/>
      </c>
      <c r="R1154" s="208" t="str">
        <f ca="1">IF($H1154="步将",'[3]配置系数（将领）'!Q1154,IF($H1154="骑将",'[4]配置系数（将领）'!Q1154,IF($H1154="弓将",'[5]配置系数（将领）'!Q1154,"")))</f>
        <v/>
      </c>
      <c r="S1154" s="208">
        <f>IF($H1154="步将",'[3]配置系数（将领）'!R1154,IF($H1154="骑将",'[4]配置系数（将领）'!R1154,IF($H1154="弓将",'[5]配置系数（将领）'!R1154,"")))</f>
        <v>0</v>
      </c>
      <c r="T1154" s="208">
        <f>IF($H1154="步将",'[3]配置系数（将领）'!S1154,IF($H1154="骑将",'[4]配置系数（将领）'!S1154,IF($H1154="弓将",'[5]配置系数（将领）'!S1154,"")))</f>
        <v>0</v>
      </c>
      <c r="U1154" s="208" t="str">
        <f ca="1">IF($H1154="步将",'[3]配置系数（将领）'!T1154,IF($H1154="骑将",'[4]配置系数（将领）'!T1154,IF($H1154="弓将",'[5]配置系数（将领）'!T1154,"")))</f>
        <v/>
      </c>
      <c r="V1154" s="206">
        <f t="shared" ca="1" si="70"/>
        <v>1</v>
      </c>
      <c r="X1154" s="208" t="str">
        <f ca="1">IF($H1154="步将",'[3]配置系数（将领）'!W1154,IF($H1154="骑将",'[4]配置系数（将领）'!W1154,IF($H1154="弓将",'[5]配置系数（将领）'!W1154,"")))</f>
        <v/>
      </c>
      <c r="Y1154" s="208" t="str">
        <f ca="1">IF($H1154="步将",'[3]配置系数（将领）'!X1154,IF($H1154="骑将",'[4]配置系数（将领）'!X1154,IF($H1154="弓将",'[5]配置系数（将领）'!X1154,"")))</f>
        <v/>
      </c>
      <c r="Z1154" s="208">
        <f>IF($H1154="步将",'[3]配置系数（将领）'!Y1154,IF($H1154="骑将",'[4]配置系数（将领）'!Y1154,IF($H1154="弓将",'[5]配置系数（将领）'!Y1154,"")))</f>
        <v>0</v>
      </c>
      <c r="AA1154" s="208">
        <f>IF($H1154="步将",'[3]配置系数（将领）'!Z1154,IF($H1154="骑将",'[4]配置系数（将领）'!Z1154,IF($H1154="弓将",'[5]配置系数（将领）'!Z1154,"")))</f>
        <v>0</v>
      </c>
      <c r="AB1154" s="208" t="str">
        <f ca="1">IF($H1154="步将",'[3]配置系数（将领）'!AA1154,IF($H1154="骑将",'[4]配置系数（将领）'!AA1154,IF($H1154="弓将",'[5]配置系数（将领）'!AA1154,"")))</f>
        <v/>
      </c>
      <c r="AC1154" s="206">
        <f t="shared" ca="1" si="71"/>
        <v>1</v>
      </c>
    </row>
    <row r="1155" spans="3:29" x14ac:dyDescent="0.15">
      <c r="C1155" s="107">
        <v>1147</v>
      </c>
      <c r="D1155" s="69">
        <f>IFERROR(MATCH(C1155,索引!J:J,0),D1154)</f>
        <v>113</v>
      </c>
      <c r="E1155" s="69">
        <f t="shared" si="68"/>
        <v>8</v>
      </c>
      <c r="F1155" s="69">
        <f>INDEX(索引!$F:$F,D1155,1)</f>
        <v>12006</v>
      </c>
      <c r="G1155" s="69" t="str">
        <f>INDEX(索引!$E:$E,D1155,1)</f>
        <v>董卓</v>
      </c>
      <c r="H1155" s="69" t="str">
        <f>INDEX(索引!$G:$G,D1155,1)</f>
        <v>步将</v>
      </c>
      <c r="J1155" s="208" t="str">
        <f ca="1">IF($H1155="步将",'[3]配置系数（将领）'!I1155,IF($H1155="骑将",'[4]配置系数（将领）'!I1155,IF($H1155="弓将",'[5]配置系数（将领）'!I1155,"")))</f>
        <v>1200600000403</v>
      </c>
      <c r="K1155" s="208" t="str">
        <f ca="1">IF($H1155="步将",'[3]配置系数（将领）'!J1155,IF($H1155="骑将",'[4]配置系数（将领）'!J1155,IF($H1155="弓将",'[5]配置系数（将领）'!J1155,"")))</f>
        <v>被动技能2:武将率领盾兵时，盾兵的护甲提升100点；率领戟兵时，戟兵攻击提升10%。</v>
      </c>
      <c r="L1155" s="208">
        <f>IF($H1155="步将",'[3]配置系数（将领）'!K1155,IF($H1155="骑将",'[4]配置系数（将领）'!K1155,IF($H1155="弓将",'[5]配置系数（将领）'!K1155,"")))</f>
        <v>0</v>
      </c>
      <c r="M1155" s="208">
        <f>IF($H1155="步将",'[3]配置系数（将领）'!L1155,IF($H1155="骑将",'[4]配置系数（将领）'!L1155,IF($H1155="弓将",'[5]配置系数（将领）'!L1155,"")))</f>
        <v>0</v>
      </c>
      <c r="N1155" s="208" t="str">
        <f ca="1">IF($H1155="步将",'[3]配置系数（将领）'!M1155,IF($H1155="骑将",'[4]配置系数（将领）'!M1155,IF($H1155="弓将",'[5]配置系数（将领）'!M1155,"")))</f>
        <v>0.3+0.3+0.3+0.3+0.3+0.3+0.3+0.3+0.3+0.3+0.3+0.3+0.3+0.3+0.3+0.3+0.3</v>
      </c>
      <c r="O1155" s="206">
        <f t="shared" ca="1" si="69"/>
        <v>1</v>
      </c>
      <c r="Q1155" s="208" t="str">
        <f ca="1">IF($H1155="步将",'[3]配置系数（将领）'!P1155,IF($H1155="骑将",'[4]配置系数（将领）'!P1155,IF($H1155="弓将",'[5]配置系数（将领）'!P1155,"")))</f>
        <v>1200600000404</v>
      </c>
      <c r="R1155" s="208" t="str">
        <f ca="1">IF($H1155="步将",'[3]配置系数（将领）'!Q1155,IF($H1155="骑将",'[4]配置系数（将领）'!Q1155,IF($H1155="弓将",'[5]配置系数（将领）'!Q1155,"")))</f>
        <v>被动技能2:武将率领盾兵时，盾兵的护甲提升100点；率领戟兵时，戟兵攻击提升10%。</v>
      </c>
      <c r="S1155" s="208">
        <f>IF($H1155="步将",'[3]配置系数（将领）'!R1155,IF($H1155="骑将",'[4]配置系数（将领）'!R1155,IF($H1155="弓将",'[5]配置系数（将领）'!R1155,"")))</f>
        <v>0</v>
      </c>
      <c r="T1155" s="208">
        <f>IF($H1155="步将",'[3]配置系数（将领）'!S1155,IF($H1155="骑将",'[4]配置系数（将领）'!S1155,IF($H1155="弓将",'[5]配置系数（将领）'!S1155,"")))</f>
        <v>0</v>
      </c>
      <c r="U1155" s="208" t="str">
        <f ca="1">IF($H1155="步将",'[3]配置系数（将领）'!T1155,IF($H1155="骑将",'[4]配置系数（将领）'!T1155,IF($H1155="弓将",'[5]配置系数（将领）'!T1155,"")))</f>
        <v>4.8+4.8+4.8+4.8+4.8+4.8+4.8+4.8+4.8+4.8+4.8+4.8+4.8+4.8+4.8+4.8+4.8</v>
      </c>
      <c r="V1155" s="206">
        <f t="shared" ca="1" si="70"/>
        <v>1</v>
      </c>
      <c r="X1155" s="208" t="str">
        <f ca="1">IF($H1155="步将",'[3]配置系数（将领）'!W1155,IF($H1155="骑将",'[4]配置系数（将领）'!W1155,IF($H1155="弓将",'[5]配置系数（将领）'!W1155,"")))</f>
        <v/>
      </c>
      <c r="Y1155" s="208" t="str">
        <f ca="1">IF($H1155="步将",'[3]配置系数（将领）'!X1155,IF($H1155="骑将",'[4]配置系数（将领）'!X1155,IF($H1155="弓将",'[5]配置系数（将领）'!X1155,"")))</f>
        <v/>
      </c>
      <c r="Z1155" s="208">
        <f>IF($H1155="步将",'[3]配置系数（将领）'!Y1155,IF($H1155="骑将",'[4]配置系数（将领）'!Y1155,IF($H1155="弓将",'[5]配置系数（将领）'!Y1155,"")))</f>
        <v>0</v>
      </c>
      <c r="AA1155" s="208">
        <f>IF($H1155="步将",'[3]配置系数（将领）'!Z1155,IF($H1155="骑将",'[4]配置系数（将领）'!Z1155,IF($H1155="弓将",'[5]配置系数（将领）'!Z1155,"")))</f>
        <v>0</v>
      </c>
      <c r="AB1155" s="208" t="str">
        <f ca="1">IF($H1155="步将",'[3]配置系数（将领）'!AA1155,IF($H1155="骑将",'[4]配置系数（将领）'!AA1155,IF($H1155="弓将",'[5]配置系数（将领）'!AA1155,"")))</f>
        <v/>
      </c>
      <c r="AC1155" s="206">
        <f t="shared" ca="1" si="71"/>
        <v>1</v>
      </c>
    </row>
    <row r="1156" spans="3:29" x14ac:dyDescent="0.15">
      <c r="C1156" s="107">
        <v>1148</v>
      </c>
      <c r="D1156" s="69">
        <f>IFERROR(MATCH(C1156,索引!J:J,0),D1155)</f>
        <v>113</v>
      </c>
      <c r="E1156" s="69">
        <f t="shared" si="68"/>
        <v>9</v>
      </c>
      <c r="F1156" s="69">
        <f>INDEX(索引!$F:$F,D1156,1)</f>
        <v>12006</v>
      </c>
      <c r="G1156" s="69" t="str">
        <f>INDEX(索引!$E:$E,D1156,1)</f>
        <v>董卓</v>
      </c>
      <c r="H1156" s="69" t="str">
        <f>INDEX(索引!$G:$G,D1156,1)</f>
        <v>步将</v>
      </c>
      <c r="J1156" s="208" t="str">
        <f ca="1">IF($H1156="步将",'[3]配置系数（将领）'!I1156,IF($H1156="骑将",'[4]配置系数（将领）'!I1156,IF($H1156="弓将",'[5]配置系数（将领）'!I1156,"")))</f>
        <v>1200600000501</v>
      </c>
      <c r="K1156" s="208" t="str">
        <f ca="1">IF($H1156="步将",'[3]配置系数（将领）'!J1156,IF($H1156="骑将",'[4]配置系数（将领）'!J1156,IF($H1156="弓将",'[5]配置系数（将领）'!J1156,"")))</f>
        <v>被动技能3:勇猛无畏，悍勇绝伦，勇猛无畏，悍勇绝伦，自身受到武力伤害减少10%，自身伤害提升10%。</v>
      </c>
      <c r="L1156" s="208">
        <f>IF($H1156="步将",'[3]配置系数（将领）'!K1156,IF($H1156="骑将",'[4]配置系数（将领）'!K1156,IF($H1156="弓将",'[5]配置系数（将领）'!K1156,"")))</f>
        <v>0</v>
      </c>
      <c r="M1156" s="208">
        <f>IF($H1156="步将",'[3]配置系数（将领）'!L1156,IF($H1156="骑将",'[4]配置系数（将领）'!L1156,IF($H1156="弓将",'[5]配置系数（将领）'!L1156,"")))</f>
        <v>0</v>
      </c>
      <c r="N1156" s="208" t="str">
        <f ca="1">IF($H1156="步将",'[3]配置系数（将领）'!M1156,IF($H1156="骑将",'[4]配置系数（将领）'!M1156,IF($H1156="弓将",'[5]配置系数（将领）'!M1156,"")))</f>
        <v>0.08+0.08+0.08+0.08+0.08+0.08+0.08+0.08+0.08+0.08+0.08+0.08+0.08+0.08+0.08+0.08+0.08</v>
      </c>
      <c r="O1156" s="206">
        <f t="shared" ca="1" si="69"/>
        <v>1</v>
      </c>
      <c r="Q1156" s="208" t="str">
        <f ca="1">IF($H1156="步将",'[3]配置系数（将领）'!P1156,IF($H1156="骑将",'[4]配置系数（将领）'!P1156,IF($H1156="弓将",'[5]配置系数（将领）'!P1156,"")))</f>
        <v/>
      </c>
      <c r="R1156" s="208" t="str">
        <f ca="1">IF($H1156="步将",'[3]配置系数（将领）'!Q1156,IF($H1156="骑将",'[4]配置系数（将领）'!Q1156,IF($H1156="弓将",'[5]配置系数（将领）'!Q1156,"")))</f>
        <v/>
      </c>
      <c r="S1156" s="208">
        <f>IF($H1156="步将",'[3]配置系数（将领）'!R1156,IF($H1156="骑将",'[4]配置系数（将领）'!R1156,IF($H1156="弓将",'[5]配置系数（将领）'!R1156,"")))</f>
        <v>0</v>
      </c>
      <c r="T1156" s="208">
        <f>IF($H1156="步将",'[3]配置系数（将领）'!S1156,IF($H1156="骑将",'[4]配置系数（将领）'!S1156,IF($H1156="弓将",'[5]配置系数（将领）'!S1156,"")))</f>
        <v>0</v>
      </c>
      <c r="U1156" s="208" t="str">
        <f ca="1">IF($H1156="步将",'[3]配置系数（将领）'!T1156,IF($H1156="骑将",'[4]配置系数（将领）'!T1156,IF($H1156="弓将",'[5]配置系数（将领）'!T1156,"")))</f>
        <v/>
      </c>
      <c r="V1156" s="206">
        <f t="shared" ca="1" si="70"/>
        <v>1</v>
      </c>
      <c r="X1156" s="208" t="str">
        <f ca="1">IF($H1156="步将",'[3]配置系数（将领）'!W1156,IF($H1156="骑将",'[4]配置系数（将领）'!W1156,IF($H1156="弓将",'[5]配置系数（将领）'!W1156,"")))</f>
        <v/>
      </c>
      <c r="Y1156" s="208" t="str">
        <f ca="1">IF($H1156="步将",'[3]配置系数（将领）'!X1156,IF($H1156="骑将",'[4]配置系数（将领）'!X1156,IF($H1156="弓将",'[5]配置系数（将领）'!X1156,"")))</f>
        <v/>
      </c>
      <c r="Z1156" s="208">
        <f>IF($H1156="步将",'[3]配置系数（将领）'!Y1156,IF($H1156="骑将",'[4]配置系数（将领）'!Y1156,IF($H1156="弓将",'[5]配置系数（将领）'!Y1156,"")))</f>
        <v>0</v>
      </c>
      <c r="AA1156" s="208">
        <f>IF($H1156="步将",'[3]配置系数（将领）'!Z1156,IF($H1156="骑将",'[4]配置系数（将领）'!Z1156,IF($H1156="弓将",'[5]配置系数（将领）'!Z1156,"")))</f>
        <v>0</v>
      </c>
      <c r="AB1156" s="208" t="str">
        <f ca="1">IF($H1156="步将",'[3]配置系数（将领）'!AA1156,IF($H1156="骑将",'[4]配置系数（将领）'!AA1156,IF($H1156="弓将",'[5]配置系数（将领）'!AA1156,"")))</f>
        <v/>
      </c>
      <c r="AC1156" s="206">
        <f t="shared" ca="1" si="71"/>
        <v>1</v>
      </c>
    </row>
    <row r="1157" spans="3:29" x14ac:dyDescent="0.15">
      <c r="C1157" s="107">
        <v>1149</v>
      </c>
      <c r="D1157" s="69">
        <f>IFERROR(MATCH(C1157,索引!J:J,0),D1156)</f>
        <v>113</v>
      </c>
      <c r="E1157" s="69">
        <f t="shared" si="68"/>
        <v>10</v>
      </c>
      <c r="F1157" s="69">
        <f>INDEX(索引!$F:$F,D1157,1)</f>
        <v>12006</v>
      </c>
      <c r="G1157" s="69" t="str">
        <f>INDEX(索引!$E:$E,D1157,1)</f>
        <v>董卓</v>
      </c>
      <c r="H1157" s="69" t="str">
        <f>INDEX(索引!$G:$G,D1157,1)</f>
        <v>步将</v>
      </c>
      <c r="J1157" s="208" t="str">
        <f ca="1">IF($H1157="步将",'[3]配置系数（将领）'!I1157,IF($H1157="骑将",'[4]配置系数（将领）'!I1157,IF($H1157="弓将",'[5]配置系数（将领）'!I1157,"")))</f>
        <v>1200600000502</v>
      </c>
      <c r="K1157" s="208" t="str">
        <f ca="1">IF($H1157="步将",'[3]配置系数（将领）'!J1157,IF($H1157="骑将",'[4]配置系数（将领）'!J1157,IF($H1157="弓将",'[5]配置系数（将领）'!J1157,"")))</f>
        <v>被动技能3:勇猛无畏，悍勇绝伦，勇猛无畏，悍勇绝伦，自身受到武力伤害减少10%，自身伤害提升10%。</v>
      </c>
      <c r="L1157" s="208">
        <f>IF($H1157="步将",'[3]配置系数（将领）'!K1157,IF($H1157="骑将",'[4]配置系数（将领）'!K1157,IF($H1157="弓将",'[5]配置系数（将领）'!K1157,"")))</f>
        <v>0</v>
      </c>
      <c r="M1157" s="208">
        <f>IF($H1157="步将",'[3]配置系数（将领）'!L1157,IF($H1157="骑将",'[4]配置系数（将领）'!L1157,IF($H1157="弓将",'[5]配置系数（将领）'!L1157,"")))</f>
        <v>0</v>
      </c>
      <c r="N1157" s="208" t="str">
        <f ca="1">IF($H1157="步将",'[3]配置系数（将领）'!M1157,IF($H1157="骑将",'[4]配置系数（将领）'!M1157,IF($H1157="弓将",'[5]配置系数（将领）'!M1157,"")))</f>
        <v>0.16+0.16+0.16+0.16+0.16+0.16+0.16+0.16+0.16+0.16+0.16+0.16+0.16+0.16+0.16+0.16+0.16</v>
      </c>
      <c r="O1157" s="206">
        <f t="shared" ca="1" si="69"/>
        <v>1</v>
      </c>
      <c r="Q1157" s="208" t="str">
        <f ca="1">IF($H1157="步将",'[3]配置系数（将领）'!P1157,IF($H1157="骑将",'[4]配置系数（将领）'!P1157,IF($H1157="弓将",'[5]配置系数（将领）'!P1157,"")))</f>
        <v>1200600000503</v>
      </c>
      <c r="R1157" s="208" t="str">
        <f ca="1">IF($H1157="步将",'[3]配置系数（将领）'!Q1157,IF($H1157="骑将",'[4]配置系数（将领）'!Q1157,IF($H1157="弓将",'[5]配置系数（将领）'!Q1157,"")))</f>
        <v>被动技能3:勇猛无畏，悍勇绝伦，勇猛无畏，悍勇绝伦，自身受到武力伤害减少10%，自身伤害提升10%。</v>
      </c>
      <c r="S1157" s="208">
        <f>IF($H1157="步将",'[3]配置系数（将领）'!R1157,IF($H1157="骑将",'[4]配置系数（将领）'!R1157,IF($H1157="弓将",'[5]配置系数（将领）'!R1157,"")))</f>
        <v>0</v>
      </c>
      <c r="T1157" s="208">
        <f>IF($H1157="步将",'[3]配置系数（将领）'!S1157,IF($H1157="骑将",'[4]配置系数（将领）'!S1157,IF($H1157="弓将",'[5]配置系数（将领）'!S1157,"")))</f>
        <v>0</v>
      </c>
      <c r="U1157" s="208" t="str">
        <f ca="1">IF($H1157="步将",'[3]配置系数（将领）'!T1157,IF($H1157="骑将",'[4]配置系数（将领）'!T1157,IF($H1157="弓将",'[5]配置系数（将领）'!T1157,"")))</f>
        <v>0.08+0.08+0.08+0.08+0.08+0.08+0.08+0.08+0.08+0.08+0.08+0.08+0.08+0.08+0.08+0.08+0.08</v>
      </c>
      <c r="V1157" s="206">
        <f t="shared" ca="1" si="70"/>
        <v>1</v>
      </c>
      <c r="X1157" s="208" t="str">
        <f ca="1">IF($H1157="步将",'[3]配置系数（将领）'!W1157,IF($H1157="骑将",'[4]配置系数（将领）'!W1157,IF($H1157="弓将",'[5]配置系数（将领）'!W1157,"")))</f>
        <v/>
      </c>
      <c r="Y1157" s="208" t="str">
        <f ca="1">IF($H1157="步将",'[3]配置系数（将领）'!X1157,IF($H1157="骑将",'[4]配置系数（将领）'!X1157,IF($H1157="弓将",'[5]配置系数（将领）'!X1157,"")))</f>
        <v/>
      </c>
      <c r="Z1157" s="208">
        <f>IF($H1157="步将",'[3]配置系数（将领）'!Y1157,IF($H1157="骑将",'[4]配置系数（将领）'!Y1157,IF($H1157="弓将",'[5]配置系数（将领）'!Y1157,"")))</f>
        <v>0</v>
      </c>
      <c r="AA1157" s="208">
        <f>IF($H1157="步将",'[3]配置系数（将领）'!Z1157,IF($H1157="骑将",'[4]配置系数（将领）'!Z1157,IF($H1157="弓将",'[5]配置系数（将领）'!Z1157,"")))</f>
        <v>0</v>
      </c>
      <c r="AB1157" s="208" t="str">
        <f ca="1">IF($H1157="步将",'[3]配置系数（将领）'!AA1157,IF($H1157="骑将",'[4]配置系数（将领）'!AA1157,IF($H1157="弓将",'[5]配置系数（将领）'!AA1157,"")))</f>
        <v/>
      </c>
      <c r="AC1157" s="206">
        <f t="shared" ca="1" si="71"/>
        <v>1</v>
      </c>
    </row>
    <row r="1158" spans="3:29" x14ac:dyDescent="0.15">
      <c r="C1158" s="107">
        <v>1150</v>
      </c>
      <c r="D1158" s="69">
        <f>IFERROR(MATCH(C1158,索引!J:J,0),D1157)</f>
        <v>113</v>
      </c>
      <c r="E1158" s="69">
        <f t="shared" si="68"/>
        <v>11</v>
      </c>
      <c r="F1158" s="69">
        <f>INDEX(索引!$F:$F,D1158,1)</f>
        <v>12006</v>
      </c>
      <c r="G1158" s="69" t="str">
        <f>INDEX(索引!$E:$E,D1158,1)</f>
        <v>董卓</v>
      </c>
      <c r="H1158" s="69" t="str">
        <f>INDEX(索引!$G:$G,D1158,1)</f>
        <v>步将</v>
      </c>
      <c r="J1158" s="208" t="str">
        <f ca="1">IF($H1158="步将",'[3]配置系数（将领）'!I1158,IF($H1158="骑将",'[4]配置系数（将领）'!I1158,IF($H1158="弓将",'[5]配置系数（将领）'!I1158,"")))</f>
        <v>1200600000504</v>
      </c>
      <c r="K1158" s="208" t="str">
        <f ca="1">IF($H1158="步将",'[3]配置系数（将领）'!J1158,IF($H1158="骑将",'[4]配置系数（将领）'!J1158,IF($H1158="弓将",'[5]配置系数（将领）'!J1158,"")))</f>
        <v>被动技能3:勇猛无畏，悍勇绝伦，勇猛无畏，悍勇绝伦，自身受到武力伤害减少10%，自身伤害提升10%。</v>
      </c>
      <c r="L1158" s="208">
        <f>IF($H1158="步将",'[3]配置系数（将领）'!K1158,IF($H1158="骑将",'[4]配置系数（将领）'!K1158,IF($H1158="弓将",'[5]配置系数（将领）'!K1158,"")))</f>
        <v>0</v>
      </c>
      <c r="M1158" s="208">
        <f>IF($H1158="步将",'[3]配置系数（将领）'!L1158,IF($H1158="骑将",'[4]配置系数（将领）'!L1158,IF($H1158="弓将",'[5]配置系数（将领）'!L1158,"")))</f>
        <v>0</v>
      </c>
      <c r="N1158" s="208" t="str">
        <f ca="1">IF($H1158="步将",'[3]配置系数（将领）'!M1158,IF($H1158="骑将",'[4]配置系数（将领）'!M1158,IF($H1158="弓将",'[5]配置系数（将领）'!M1158,"")))</f>
        <v>0.08+0.08+0.08+0.08+0.08+0.08+0.08+0.08+0.08+0.08+0.08+0.08+0.08+0.08+0.08+0.08+0.08</v>
      </c>
      <c r="O1158" s="206">
        <f t="shared" ca="1" si="69"/>
        <v>1</v>
      </c>
      <c r="Q1158" s="208" t="str">
        <f ca="1">IF($H1158="步将",'[3]配置系数（将领）'!P1158,IF($H1158="骑将",'[4]配置系数（将领）'!P1158,IF($H1158="弓将",'[5]配置系数（将领）'!P1158,"")))</f>
        <v/>
      </c>
      <c r="R1158" s="208" t="str">
        <f ca="1">IF($H1158="步将",'[3]配置系数（将领）'!Q1158,IF($H1158="骑将",'[4]配置系数（将领）'!Q1158,IF($H1158="弓将",'[5]配置系数（将领）'!Q1158,"")))</f>
        <v/>
      </c>
      <c r="S1158" s="208">
        <f>IF($H1158="步将",'[3]配置系数（将领）'!R1158,IF($H1158="骑将",'[4]配置系数（将领）'!R1158,IF($H1158="弓将",'[5]配置系数（将领）'!R1158,"")))</f>
        <v>0</v>
      </c>
      <c r="T1158" s="208">
        <f>IF($H1158="步将",'[3]配置系数（将领）'!S1158,IF($H1158="骑将",'[4]配置系数（将领）'!S1158,IF($H1158="弓将",'[5]配置系数（将领）'!S1158,"")))</f>
        <v>0</v>
      </c>
      <c r="U1158" s="208" t="str">
        <f ca="1">IF($H1158="步将",'[3]配置系数（将领）'!T1158,IF($H1158="骑将",'[4]配置系数（将领）'!T1158,IF($H1158="弓将",'[5]配置系数（将领）'!T1158,"")))</f>
        <v/>
      </c>
      <c r="V1158" s="206">
        <f t="shared" ca="1" si="70"/>
        <v>1</v>
      </c>
      <c r="X1158" s="208" t="str">
        <f ca="1">IF($H1158="步将",'[3]配置系数（将领）'!W1158,IF($H1158="骑将",'[4]配置系数（将领）'!W1158,IF($H1158="弓将",'[5]配置系数（将领）'!W1158,"")))</f>
        <v/>
      </c>
      <c r="Y1158" s="208" t="str">
        <f ca="1">IF($H1158="步将",'[3]配置系数（将领）'!X1158,IF($H1158="骑将",'[4]配置系数（将领）'!X1158,IF($H1158="弓将",'[5]配置系数（将领）'!X1158,"")))</f>
        <v/>
      </c>
      <c r="Z1158" s="208">
        <f>IF($H1158="步将",'[3]配置系数（将领）'!Y1158,IF($H1158="骑将",'[4]配置系数（将领）'!Y1158,IF($H1158="弓将",'[5]配置系数（将领）'!Y1158,"")))</f>
        <v>0</v>
      </c>
      <c r="AA1158" s="208">
        <f>IF($H1158="步将",'[3]配置系数（将领）'!Z1158,IF($H1158="骑将",'[4]配置系数（将领）'!Z1158,IF($H1158="弓将",'[5]配置系数（将领）'!Z1158,"")))</f>
        <v>0</v>
      </c>
      <c r="AB1158" s="208" t="str">
        <f ca="1">IF($H1158="步将",'[3]配置系数（将领）'!AA1158,IF($H1158="骑将",'[4]配置系数（将领）'!AA1158,IF($H1158="弓将",'[5]配置系数（将领）'!AA1158,"")))</f>
        <v/>
      </c>
      <c r="AC1158" s="206">
        <f t="shared" ca="1" si="71"/>
        <v>1</v>
      </c>
    </row>
    <row r="1159" spans="3:29" x14ac:dyDescent="0.15">
      <c r="C1159" s="107">
        <v>1151</v>
      </c>
      <c r="D1159" s="69">
        <f>IFERROR(MATCH(C1159,索引!J:J,0),D1158)</f>
        <v>113</v>
      </c>
      <c r="E1159" s="69">
        <f t="shared" si="68"/>
        <v>12</v>
      </c>
      <c r="F1159" s="69">
        <f>INDEX(索引!$F:$F,D1159,1)</f>
        <v>12006</v>
      </c>
      <c r="G1159" s="69" t="str">
        <f>INDEX(索引!$E:$E,D1159,1)</f>
        <v>董卓</v>
      </c>
      <c r="H1159" s="69" t="str">
        <f>INDEX(索引!$G:$G,D1159,1)</f>
        <v>步将</v>
      </c>
      <c r="J1159" s="208" t="str">
        <f ca="1">IF($H1159="步将",'[3]配置系数（将领）'!I1159,IF($H1159="骑将",'[4]配置系数（将领）'!I1159,IF($H1159="弓将",'[5]配置系数（将领）'!I1159,"")))</f>
        <v/>
      </c>
      <c r="K1159" s="208" t="str">
        <f ca="1">IF($H1159="步将",'[3]配置系数（将领）'!J1159,IF($H1159="骑将",'[4]配置系数（将领）'!J1159,IF($H1159="弓将",'[5]配置系数（将领）'!J1159,"")))</f>
        <v/>
      </c>
      <c r="L1159" s="208">
        <f>IF($H1159="步将",'[3]配置系数（将领）'!K1159,IF($H1159="骑将",'[4]配置系数（将领）'!K1159,IF($H1159="弓将",'[5]配置系数（将领）'!K1159,"")))</f>
        <v>0</v>
      </c>
      <c r="M1159" s="208">
        <f>IF($H1159="步将",'[3]配置系数（将领）'!L1159,IF($H1159="骑将",'[4]配置系数（将领）'!L1159,IF($H1159="弓将",'[5]配置系数（将领）'!L1159,"")))</f>
        <v>0</v>
      </c>
      <c r="N1159" s="208" t="str">
        <f ca="1">IF($H1159="步将",'[3]配置系数（将领）'!M1159,IF($H1159="骑将",'[4]配置系数（将领）'!M1159,IF($H1159="弓将",'[5]配置系数（将领）'!M1159,"")))</f>
        <v/>
      </c>
      <c r="O1159" s="206">
        <f t="shared" ca="1" si="69"/>
        <v>1</v>
      </c>
      <c r="Q1159" s="208" t="str">
        <f ca="1">IF($H1159="步将",'[3]配置系数（将领）'!P1159,IF($H1159="骑将",'[4]配置系数（将领）'!P1159,IF($H1159="弓将",'[5]配置系数（将领）'!P1159,"")))</f>
        <v/>
      </c>
      <c r="R1159" s="208" t="str">
        <f ca="1">IF($H1159="步将",'[3]配置系数（将领）'!Q1159,IF($H1159="骑将",'[4]配置系数（将领）'!Q1159,IF($H1159="弓将",'[5]配置系数（将领）'!Q1159,"")))</f>
        <v/>
      </c>
      <c r="S1159" s="208">
        <f>IF($H1159="步将",'[3]配置系数（将领）'!R1159,IF($H1159="骑将",'[4]配置系数（将领）'!R1159,IF($H1159="弓将",'[5]配置系数（将领）'!R1159,"")))</f>
        <v>0</v>
      </c>
      <c r="T1159" s="208">
        <f>IF($H1159="步将",'[3]配置系数（将领）'!S1159,IF($H1159="骑将",'[4]配置系数（将领）'!S1159,IF($H1159="弓将",'[5]配置系数（将领）'!S1159,"")))</f>
        <v>0</v>
      </c>
      <c r="U1159" s="208" t="str">
        <f ca="1">IF($H1159="步将",'[3]配置系数（将领）'!T1159,IF($H1159="骑将",'[4]配置系数（将领）'!T1159,IF($H1159="弓将",'[5]配置系数（将领）'!T1159,"")))</f>
        <v/>
      </c>
      <c r="V1159" s="206">
        <f t="shared" ca="1" si="70"/>
        <v>1</v>
      </c>
      <c r="X1159" s="208" t="str">
        <f ca="1">IF($H1159="步将",'[3]配置系数（将领）'!W1159,IF($H1159="骑将",'[4]配置系数（将领）'!W1159,IF($H1159="弓将",'[5]配置系数（将领）'!W1159,"")))</f>
        <v/>
      </c>
      <c r="Y1159" s="208" t="str">
        <f ca="1">IF($H1159="步将",'[3]配置系数（将领）'!X1159,IF($H1159="骑将",'[4]配置系数（将领）'!X1159,IF($H1159="弓将",'[5]配置系数（将领）'!X1159,"")))</f>
        <v/>
      </c>
      <c r="Z1159" s="208">
        <f>IF($H1159="步将",'[3]配置系数（将领）'!Y1159,IF($H1159="骑将",'[4]配置系数（将领）'!Y1159,IF($H1159="弓将",'[5]配置系数（将领）'!Y1159,"")))</f>
        <v>0</v>
      </c>
      <c r="AA1159" s="208">
        <f>IF($H1159="步将",'[3]配置系数（将领）'!Z1159,IF($H1159="骑将",'[4]配置系数（将领）'!Z1159,IF($H1159="弓将",'[5]配置系数（将领）'!Z1159,"")))</f>
        <v>0</v>
      </c>
      <c r="AB1159" s="208" t="str">
        <f ca="1">IF($H1159="步将",'[3]配置系数（将领）'!AA1159,IF($H1159="骑将",'[4]配置系数（将领）'!AA1159,IF($H1159="弓将",'[5]配置系数（将领）'!AA1159,"")))</f>
        <v/>
      </c>
      <c r="AC1159" s="206">
        <f t="shared" ca="1" si="71"/>
        <v>1</v>
      </c>
    </row>
    <row r="1160" spans="3:29" x14ac:dyDescent="0.15">
      <c r="C1160" s="107">
        <v>1152</v>
      </c>
      <c r="D1160" s="69">
        <f>IFERROR(MATCH(C1160,索引!J:J,0),D1159)</f>
        <v>113</v>
      </c>
      <c r="E1160" s="69">
        <f t="shared" si="68"/>
        <v>13</v>
      </c>
      <c r="F1160" s="69">
        <f>INDEX(索引!$F:$F,D1160,1)</f>
        <v>12006</v>
      </c>
      <c r="G1160" s="69" t="str">
        <f>INDEX(索引!$E:$E,D1160,1)</f>
        <v>董卓</v>
      </c>
      <c r="H1160" s="69" t="str">
        <f>INDEX(索引!$G:$G,D1160,1)</f>
        <v>步将</v>
      </c>
      <c r="J1160" s="208" t="str">
        <f ca="1">IF($H1160="步将",'[3]配置系数（将领）'!I1160,IF($H1160="骑将",'[4]配置系数（将领）'!I1160,IF($H1160="弓将",'[5]配置系数（将领）'!I1160,"")))</f>
        <v/>
      </c>
      <c r="K1160" s="208" t="str">
        <f ca="1">IF($H1160="步将",'[3]配置系数（将领）'!J1160,IF($H1160="骑将",'[4]配置系数（将领）'!J1160,IF($H1160="弓将",'[5]配置系数（将领）'!J1160,"")))</f>
        <v/>
      </c>
      <c r="L1160" s="208">
        <f>IF($H1160="步将",'[3]配置系数（将领）'!K1160,IF($H1160="骑将",'[4]配置系数（将领）'!K1160,IF($H1160="弓将",'[5]配置系数（将领）'!K1160,"")))</f>
        <v>0</v>
      </c>
      <c r="M1160" s="208">
        <f>IF($H1160="步将",'[3]配置系数（将领）'!L1160,IF($H1160="骑将",'[4]配置系数（将领）'!L1160,IF($H1160="弓将",'[5]配置系数（将领）'!L1160,"")))</f>
        <v>0</v>
      </c>
      <c r="N1160" s="208" t="str">
        <f ca="1">IF($H1160="步将",'[3]配置系数（将领）'!M1160,IF($H1160="骑将",'[4]配置系数（将领）'!M1160,IF($H1160="弓将",'[5]配置系数（将领）'!M1160,"")))</f>
        <v/>
      </c>
      <c r="O1160" s="206">
        <f t="shared" ca="1" si="69"/>
        <v>1</v>
      </c>
      <c r="Q1160" s="208" t="str">
        <f ca="1">IF($H1160="步将",'[3]配置系数（将领）'!P1160,IF($H1160="骑将",'[4]配置系数（将领）'!P1160,IF($H1160="弓将",'[5]配置系数（将领）'!P1160,"")))</f>
        <v/>
      </c>
      <c r="R1160" s="208" t="str">
        <f ca="1">IF($H1160="步将",'[3]配置系数（将领）'!Q1160,IF($H1160="骑将",'[4]配置系数（将领）'!Q1160,IF($H1160="弓将",'[5]配置系数（将领）'!Q1160,"")))</f>
        <v/>
      </c>
      <c r="S1160" s="208">
        <f>IF($H1160="步将",'[3]配置系数（将领）'!R1160,IF($H1160="骑将",'[4]配置系数（将领）'!R1160,IF($H1160="弓将",'[5]配置系数（将领）'!R1160,"")))</f>
        <v>0</v>
      </c>
      <c r="T1160" s="208">
        <f>IF($H1160="步将",'[3]配置系数（将领）'!S1160,IF($H1160="骑将",'[4]配置系数（将领）'!S1160,IF($H1160="弓将",'[5]配置系数（将领）'!S1160,"")))</f>
        <v>0</v>
      </c>
      <c r="U1160" s="208" t="str">
        <f ca="1">IF($H1160="步将",'[3]配置系数（将领）'!T1160,IF($H1160="骑将",'[4]配置系数（将领）'!T1160,IF($H1160="弓将",'[5]配置系数（将领）'!T1160,"")))</f>
        <v/>
      </c>
      <c r="V1160" s="206">
        <f t="shared" ca="1" si="70"/>
        <v>1</v>
      </c>
      <c r="X1160" s="208" t="str">
        <f ca="1">IF($H1160="步将",'[3]配置系数（将领）'!W1160,IF($H1160="骑将",'[4]配置系数（将领）'!W1160,IF($H1160="弓将",'[5]配置系数（将领）'!W1160,"")))</f>
        <v/>
      </c>
      <c r="Y1160" s="208" t="str">
        <f ca="1">IF($H1160="步将",'[3]配置系数（将领）'!X1160,IF($H1160="骑将",'[4]配置系数（将领）'!X1160,IF($H1160="弓将",'[5]配置系数（将领）'!X1160,"")))</f>
        <v/>
      </c>
      <c r="Z1160" s="208">
        <f>IF($H1160="步将",'[3]配置系数（将领）'!Y1160,IF($H1160="骑将",'[4]配置系数（将领）'!Y1160,IF($H1160="弓将",'[5]配置系数（将领）'!Y1160,"")))</f>
        <v>0</v>
      </c>
      <c r="AA1160" s="208">
        <f>IF($H1160="步将",'[3]配置系数（将领）'!Z1160,IF($H1160="骑将",'[4]配置系数（将领）'!Z1160,IF($H1160="弓将",'[5]配置系数（将领）'!Z1160,"")))</f>
        <v>0</v>
      </c>
      <c r="AB1160" s="208" t="str">
        <f ca="1">IF($H1160="步将",'[3]配置系数（将领）'!AA1160,IF($H1160="骑将",'[4]配置系数（将领）'!AA1160,IF($H1160="弓将",'[5]配置系数（将领）'!AA1160,"")))</f>
        <v/>
      </c>
      <c r="AC1160" s="206">
        <f t="shared" ca="1" si="71"/>
        <v>1</v>
      </c>
    </row>
    <row r="1161" spans="3:29" x14ac:dyDescent="0.15">
      <c r="C1161" s="107">
        <v>1153</v>
      </c>
      <c r="D1161" s="69">
        <f>IFERROR(MATCH(C1161,索引!J:J,0),D1160)</f>
        <v>113</v>
      </c>
      <c r="E1161" s="69">
        <f t="shared" ref="E1161:E1224" si="72">MIN(IF(G1161=G1160,E1160+1,1),15)</f>
        <v>14</v>
      </c>
      <c r="F1161" s="69">
        <f>INDEX(索引!$F:$F,D1161,1)</f>
        <v>12006</v>
      </c>
      <c r="G1161" s="69" t="str">
        <f>INDEX(索引!$E:$E,D1161,1)</f>
        <v>董卓</v>
      </c>
      <c r="H1161" s="69" t="str">
        <f>INDEX(索引!$G:$G,D1161,1)</f>
        <v>步将</v>
      </c>
      <c r="J1161" s="208" t="str">
        <f ca="1">IF($H1161="步将",'[3]配置系数（将领）'!I1161,IF($H1161="骑将",'[4]配置系数（将领）'!I1161,IF($H1161="弓将",'[5]配置系数（将领）'!I1161,"")))</f>
        <v/>
      </c>
      <c r="K1161" s="208" t="str">
        <f ca="1">IF($H1161="步将",'[3]配置系数（将领）'!J1161,IF($H1161="骑将",'[4]配置系数（将领）'!J1161,IF($H1161="弓将",'[5]配置系数（将领）'!J1161,"")))</f>
        <v/>
      </c>
      <c r="L1161" s="208">
        <f>IF($H1161="步将",'[3]配置系数（将领）'!K1161,IF($H1161="骑将",'[4]配置系数（将领）'!K1161,IF($H1161="弓将",'[5]配置系数（将领）'!K1161,"")))</f>
        <v>0</v>
      </c>
      <c r="M1161" s="208">
        <f>IF($H1161="步将",'[3]配置系数（将领）'!L1161,IF($H1161="骑将",'[4]配置系数（将领）'!L1161,IF($H1161="弓将",'[5]配置系数（将领）'!L1161,"")))</f>
        <v>0</v>
      </c>
      <c r="N1161" s="208" t="str">
        <f ca="1">IF($H1161="步将",'[3]配置系数（将领）'!M1161,IF($H1161="骑将",'[4]配置系数（将领）'!M1161,IF($H1161="弓将",'[5]配置系数（将领）'!M1161,"")))</f>
        <v/>
      </c>
      <c r="O1161" s="206">
        <f t="shared" ref="O1161:O1224" ca="1" si="73">IFERROR(IF(RIGHT(J1161,1)="4",IF(MID(K1161,FIND("{3}",K1161)+3,1)="%",100,1),IF(RIGHT(J1161,1)="3",IF(MID(K1161,FIND("{2}",K1161)+3,1)="%",100,1),IF(RIGHT(J1161,1)="2",IF(MID(K1161,FIND("{1}",K1161)+3,1)="%",100,1),IF(MID(K1161,FIND("{0}",K1161)+3,1)="%",100,1)))),1)*IFERROR(IF(LEFT(N1161,FIND("+",N1161)-1)+0&lt;0,-1,1),1)</f>
        <v>1</v>
      </c>
      <c r="Q1161" s="208" t="str">
        <f ca="1">IF($H1161="步将",'[3]配置系数（将领）'!P1161,IF($H1161="骑将",'[4]配置系数（将领）'!P1161,IF($H1161="弓将",'[5]配置系数（将领）'!P1161,"")))</f>
        <v/>
      </c>
      <c r="R1161" s="208" t="str">
        <f ca="1">IF($H1161="步将",'[3]配置系数（将领）'!Q1161,IF($H1161="骑将",'[4]配置系数（将领）'!Q1161,IF($H1161="弓将",'[5]配置系数（将领）'!Q1161,"")))</f>
        <v/>
      </c>
      <c r="S1161" s="208">
        <f>IF($H1161="步将",'[3]配置系数（将领）'!R1161,IF($H1161="骑将",'[4]配置系数（将领）'!R1161,IF($H1161="弓将",'[5]配置系数（将领）'!R1161,"")))</f>
        <v>0</v>
      </c>
      <c r="T1161" s="208">
        <f>IF($H1161="步将",'[3]配置系数（将领）'!S1161,IF($H1161="骑将",'[4]配置系数（将领）'!S1161,IF($H1161="弓将",'[5]配置系数（将领）'!S1161,"")))</f>
        <v>0</v>
      </c>
      <c r="U1161" s="208" t="str">
        <f ca="1">IF($H1161="步将",'[3]配置系数（将领）'!T1161,IF($H1161="骑将",'[4]配置系数（将领）'!T1161,IF($H1161="弓将",'[5]配置系数（将领）'!T1161,"")))</f>
        <v/>
      </c>
      <c r="V1161" s="206">
        <f t="shared" ref="V1161:V1224" ca="1" si="74">IFERROR(IF(RIGHT(Q1161,1)="4",IF(MID(R1161,FIND("{3}",R1161)+3,1)="%",100,1),IF(RIGHT(Q1161,1)="3",IF(MID(R1161,FIND("{2}",R1161)+3,1)="%",100,1),IF(RIGHT(Q1161,1)="2",IF(MID(R1161,FIND("{1}",R1161)+3,1)="%",100,1),IF(MID(R1161,FIND("{0}",R1161)+3,1)="%",100,1)))),1)*IFERROR(IF(LEFT(U1161,FIND("+",U1161)-1)+0&lt;0,-1,1),1)</f>
        <v>1</v>
      </c>
      <c r="X1161" s="208" t="str">
        <f ca="1">IF($H1161="步将",'[3]配置系数（将领）'!W1161,IF($H1161="骑将",'[4]配置系数（将领）'!W1161,IF($H1161="弓将",'[5]配置系数（将领）'!W1161,"")))</f>
        <v/>
      </c>
      <c r="Y1161" s="208" t="str">
        <f ca="1">IF($H1161="步将",'[3]配置系数（将领）'!X1161,IF($H1161="骑将",'[4]配置系数（将领）'!X1161,IF($H1161="弓将",'[5]配置系数（将领）'!X1161,"")))</f>
        <v/>
      </c>
      <c r="Z1161" s="208">
        <f>IF($H1161="步将",'[3]配置系数（将领）'!Y1161,IF($H1161="骑将",'[4]配置系数（将领）'!Y1161,IF($H1161="弓将",'[5]配置系数（将领）'!Y1161,"")))</f>
        <v>0</v>
      </c>
      <c r="AA1161" s="208">
        <f>IF($H1161="步将",'[3]配置系数（将领）'!Z1161,IF($H1161="骑将",'[4]配置系数（将领）'!Z1161,IF($H1161="弓将",'[5]配置系数（将领）'!Z1161,"")))</f>
        <v>0</v>
      </c>
      <c r="AB1161" s="208" t="str">
        <f ca="1">IF($H1161="步将",'[3]配置系数（将领）'!AA1161,IF($H1161="骑将",'[4]配置系数（将领）'!AA1161,IF($H1161="弓将",'[5]配置系数（将领）'!AA1161,"")))</f>
        <v/>
      </c>
      <c r="AC1161" s="206">
        <f t="shared" ref="AC1161:AC1224" ca="1" si="75">IFERROR(IF(RIGHT(X1161,1)="4",IF(MID(Y1161,FIND("{3}",Y1161)+3,1)="%",100,1),IF(RIGHT(X1161,1)="3",IF(MID(Y1161,FIND("{2}",Y1161)+3,1)="%",100,1),IF(RIGHT(X1161,1)="2",IF(MID(Y1161,FIND("{1}",Y1161)+3,1)="%",100,1),IF(MID(Y1161,FIND("{0}",Y1161)+3,1)="%",100,1)))),1)*IFERROR(IF(LEFT(AB1161,FIND("+",AB1161)-1)+0&lt;0,-1,1),1)</f>
        <v>1</v>
      </c>
    </row>
    <row r="1162" spans="3:29" x14ac:dyDescent="0.15">
      <c r="C1162" s="107">
        <v>1154</v>
      </c>
      <c r="D1162" s="69">
        <f>IFERROR(MATCH(C1162,索引!J:J,0),D1161)</f>
        <v>113</v>
      </c>
      <c r="E1162" s="69">
        <f t="shared" si="72"/>
        <v>15</v>
      </c>
      <c r="F1162" s="69">
        <f>INDEX(索引!$F:$F,D1162,1)</f>
        <v>12006</v>
      </c>
      <c r="G1162" s="69" t="str">
        <f>INDEX(索引!$E:$E,D1162,1)</f>
        <v>董卓</v>
      </c>
      <c r="H1162" s="69" t="str">
        <f>INDEX(索引!$G:$G,D1162,1)</f>
        <v>步将</v>
      </c>
      <c r="J1162" s="208" t="str">
        <f ca="1">IF($H1162="步将",'[3]配置系数（将领）'!I1162,IF($H1162="骑将",'[4]配置系数（将领）'!I1162,IF($H1162="弓将",'[5]配置系数（将领）'!I1162,"")))</f>
        <v/>
      </c>
      <c r="K1162" s="208" t="str">
        <f ca="1">IF($H1162="步将",'[3]配置系数（将领）'!J1162,IF($H1162="骑将",'[4]配置系数（将领）'!J1162,IF($H1162="弓将",'[5]配置系数（将领）'!J1162,"")))</f>
        <v/>
      </c>
      <c r="L1162" s="208">
        <f>IF($H1162="步将",'[3]配置系数（将领）'!K1162,IF($H1162="骑将",'[4]配置系数（将领）'!K1162,IF($H1162="弓将",'[5]配置系数（将领）'!K1162,"")))</f>
        <v>0</v>
      </c>
      <c r="M1162" s="208">
        <f>IF($H1162="步将",'[3]配置系数（将领）'!L1162,IF($H1162="骑将",'[4]配置系数（将领）'!L1162,IF($H1162="弓将",'[5]配置系数（将领）'!L1162,"")))</f>
        <v>0</v>
      </c>
      <c r="N1162" s="208" t="str">
        <f ca="1">IF($H1162="步将",'[3]配置系数（将领）'!M1162,IF($H1162="骑将",'[4]配置系数（将领）'!M1162,IF($H1162="弓将",'[5]配置系数（将领）'!M1162,"")))</f>
        <v/>
      </c>
      <c r="O1162" s="206">
        <f t="shared" ca="1" si="73"/>
        <v>1</v>
      </c>
      <c r="Q1162" s="208" t="str">
        <f ca="1">IF($H1162="步将",'[3]配置系数（将领）'!P1162,IF($H1162="骑将",'[4]配置系数（将领）'!P1162,IF($H1162="弓将",'[5]配置系数（将领）'!P1162,"")))</f>
        <v/>
      </c>
      <c r="R1162" s="208" t="str">
        <f ca="1">IF($H1162="步将",'[3]配置系数（将领）'!Q1162,IF($H1162="骑将",'[4]配置系数（将领）'!Q1162,IF($H1162="弓将",'[5]配置系数（将领）'!Q1162,"")))</f>
        <v/>
      </c>
      <c r="S1162" s="208">
        <f>IF($H1162="步将",'[3]配置系数（将领）'!R1162,IF($H1162="骑将",'[4]配置系数（将领）'!R1162,IF($H1162="弓将",'[5]配置系数（将领）'!R1162,"")))</f>
        <v>0</v>
      </c>
      <c r="T1162" s="208">
        <f>IF($H1162="步将",'[3]配置系数（将领）'!S1162,IF($H1162="骑将",'[4]配置系数（将领）'!S1162,IF($H1162="弓将",'[5]配置系数（将领）'!S1162,"")))</f>
        <v>0</v>
      </c>
      <c r="U1162" s="208" t="str">
        <f ca="1">IF($H1162="步将",'[3]配置系数（将领）'!T1162,IF($H1162="骑将",'[4]配置系数（将领）'!T1162,IF($H1162="弓将",'[5]配置系数（将领）'!T1162,"")))</f>
        <v/>
      </c>
      <c r="V1162" s="206">
        <f t="shared" ca="1" si="74"/>
        <v>1</v>
      </c>
      <c r="X1162" s="208" t="str">
        <f ca="1">IF($H1162="步将",'[3]配置系数（将领）'!W1162,IF($H1162="骑将",'[4]配置系数（将领）'!W1162,IF($H1162="弓将",'[5]配置系数（将领）'!W1162,"")))</f>
        <v/>
      </c>
      <c r="Y1162" s="208" t="str">
        <f ca="1">IF($H1162="步将",'[3]配置系数（将领）'!X1162,IF($H1162="骑将",'[4]配置系数（将领）'!X1162,IF($H1162="弓将",'[5]配置系数（将领）'!X1162,"")))</f>
        <v/>
      </c>
      <c r="Z1162" s="208">
        <f>IF($H1162="步将",'[3]配置系数（将领）'!Y1162,IF($H1162="骑将",'[4]配置系数（将领）'!Y1162,IF($H1162="弓将",'[5]配置系数（将领）'!Y1162,"")))</f>
        <v>0</v>
      </c>
      <c r="AA1162" s="208">
        <f>IF($H1162="步将",'[3]配置系数（将领）'!Z1162,IF($H1162="骑将",'[4]配置系数（将领）'!Z1162,IF($H1162="弓将",'[5]配置系数（将领）'!Z1162,"")))</f>
        <v>0</v>
      </c>
      <c r="AB1162" s="208" t="str">
        <f ca="1">IF($H1162="步将",'[3]配置系数（将领）'!AA1162,IF($H1162="骑将",'[4]配置系数（将领）'!AA1162,IF($H1162="弓将",'[5]配置系数（将领）'!AA1162,"")))</f>
        <v/>
      </c>
      <c r="AC1162" s="206">
        <f t="shared" ca="1" si="75"/>
        <v>1</v>
      </c>
    </row>
    <row r="1163" spans="3:29" x14ac:dyDescent="0.15">
      <c r="C1163" s="107">
        <v>1155</v>
      </c>
      <c r="D1163" s="69">
        <f>IFERROR(MATCH(C1163,索引!J:J,0),D1162)</f>
        <v>114</v>
      </c>
      <c r="E1163" s="69">
        <f t="shared" si="72"/>
        <v>1</v>
      </c>
      <c r="F1163" s="69">
        <f>INDEX(索引!$F:$F,D1163,1)</f>
        <v>12007</v>
      </c>
      <c r="G1163" s="69" t="str">
        <f>INDEX(索引!$E:$E,D1163,1)</f>
        <v>许褚</v>
      </c>
      <c r="H1163" s="69" t="str">
        <f>INDEX(索引!$G:$G,D1163,1)</f>
        <v>步将</v>
      </c>
      <c r="J1163" s="208" t="str">
        <f ca="1">IF($H1163="步将",'[3]配置系数（将领）'!I1163,IF($H1163="骑将",'[4]配置系数（将领）'!I1163,IF($H1163="弓将",'[5]配置系数（将领）'!I1163,"")))</f>
        <v>1200700000101</v>
      </c>
      <c r="K1163" s="208" t="str">
        <f ca="1">IF($H1163="步将",'[3]配置系数（将领）'!J1163,IF($H1163="骑将",'[4]配置系数（将领）'!J1163,IF($H1163="弓将",'[5]配置系数（将领）'!J1163,"")))</f>
        <v>普通攻击:对单体敌人造成{0}%的武力伤害</v>
      </c>
      <c r="L1163" s="208">
        <f>IF($H1163="步将",'[3]配置系数（将领）'!K1163,IF($H1163="骑将",'[4]配置系数（将领）'!K1163,IF($H1163="弓将",'[5]配置系数（将领）'!K1163,"")))</f>
        <v>0</v>
      </c>
      <c r="M1163" s="208">
        <f>IF($H1163="步将",'[3]配置系数（将领）'!L1163,IF($H1163="骑将",'[4]配置系数（将领）'!L1163,IF($H1163="弓将",'[5]配置系数（将领）'!L1163,"")))</f>
        <v>0</v>
      </c>
      <c r="N1163" s="208" t="str">
        <f ca="1">IF($H1163="步将",'[3]配置系数（将领）'!M1163,IF($H1163="骑将",'[4]配置系数（将领）'!M1163,IF($H1163="弓将",'[5]配置系数（将领）'!M1163,"")))</f>
        <v>0.25+0.25+0.25+0.25+0.25+0.25+0.25+0.25+0.25+0.25+0.25+0.25+0.25+0.25+0.25+0.25+0.25</v>
      </c>
      <c r="O1163" s="206">
        <f t="shared" ca="1" si="73"/>
        <v>100</v>
      </c>
      <c r="Q1163" s="208" t="str">
        <f ca="1">IF($H1163="步将",'[3]配置系数（将领）'!P1163,IF($H1163="骑将",'[4]配置系数（将领）'!P1163,IF($H1163="弓将",'[5]配置系数（将领）'!P1163,"")))</f>
        <v/>
      </c>
      <c r="R1163" s="208" t="str">
        <f ca="1">IF($H1163="步将",'[3]配置系数（将领）'!Q1163,IF($H1163="骑将",'[4]配置系数（将领）'!Q1163,IF($H1163="弓将",'[5]配置系数（将领）'!Q1163,"")))</f>
        <v/>
      </c>
      <c r="S1163" s="208">
        <f>IF($H1163="步将",'[3]配置系数（将领）'!R1163,IF($H1163="骑将",'[4]配置系数（将领）'!R1163,IF($H1163="弓将",'[5]配置系数（将领）'!R1163,"")))</f>
        <v>0</v>
      </c>
      <c r="T1163" s="208">
        <f>IF($H1163="步将",'[3]配置系数（将领）'!S1163,IF($H1163="骑将",'[4]配置系数（将领）'!S1163,IF($H1163="弓将",'[5]配置系数（将领）'!S1163,"")))</f>
        <v>0</v>
      </c>
      <c r="U1163" s="208" t="str">
        <f ca="1">IF($H1163="步将",'[3]配置系数（将领）'!T1163,IF($H1163="骑将",'[4]配置系数（将领）'!T1163,IF($H1163="弓将",'[5]配置系数（将领）'!T1163,"")))</f>
        <v/>
      </c>
      <c r="V1163" s="206">
        <f t="shared" ca="1" si="74"/>
        <v>1</v>
      </c>
      <c r="X1163" s="208" t="str">
        <f ca="1">IF($H1163="步将",'[3]配置系数（将领）'!W1163,IF($H1163="骑将",'[4]配置系数（将领）'!W1163,IF($H1163="弓将",'[5]配置系数（将领）'!W1163,"")))</f>
        <v/>
      </c>
      <c r="Y1163" s="208" t="str">
        <f ca="1">IF($H1163="步将",'[3]配置系数（将领）'!X1163,IF($H1163="骑将",'[4]配置系数（将领）'!X1163,IF($H1163="弓将",'[5]配置系数（将领）'!X1163,"")))</f>
        <v/>
      </c>
      <c r="Z1163" s="208">
        <f>IF($H1163="步将",'[3]配置系数（将领）'!Y1163,IF($H1163="骑将",'[4]配置系数（将领）'!Y1163,IF($H1163="弓将",'[5]配置系数（将领）'!Y1163,"")))</f>
        <v>0</v>
      </c>
      <c r="AA1163" s="208">
        <f>IF($H1163="步将",'[3]配置系数（将领）'!Z1163,IF($H1163="骑将",'[4]配置系数（将领）'!Z1163,IF($H1163="弓将",'[5]配置系数（将领）'!Z1163,"")))</f>
        <v>0</v>
      </c>
      <c r="AB1163" s="208" t="str">
        <f ca="1">IF($H1163="步将",'[3]配置系数（将领）'!AA1163,IF($H1163="骑将",'[4]配置系数（将领）'!AA1163,IF($H1163="弓将",'[5]配置系数（将领）'!AA1163,"")))</f>
        <v/>
      </c>
      <c r="AC1163" s="206">
        <f t="shared" ca="1" si="75"/>
        <v>1</v>
      </c>
    </row>
    <row r="1164" spans="3:29" x14ac:dyDescent="0.15">
      <c r="C1164" s="107">
        <v>1156</v>
      </c>
      <c r="D1164" s="69">
        <f>IFERROR(MATCH(C1164,索引!J:J,0),D1163)</f>
        <v>114</v>
      </c>
      <c r="E1164" s="69">
        <f t="shared" si="72"/>
        <v>2</v>
      </c>
      <c r="F1164" s="69">
        <f>INDEX(索引!$F:$F,D1164,1)</f>
        <v>12007</v>
      </c>
      <c r="G1164" s="69" t="str">
        <f>INDEX(索引!$E:$E,D1164,1)</f>
        <v>许褚</v>
      </c>
      <c r="H1164" s="69" t="str">
        <f>INDEX(索引!$G:$G,D1164,1)</f>
        <v>步将</v>
      </c>
      <c r="J1164" s="208" t="str">
        <f ca="1">IF($H1164="步将",'[3]配置系数（将领）'!I1164,IF($H1164="骑将",'[4]配置系数（将领）'!I1164,IF($H1164="弓将",'[5]配置系数（将领）'!I1164,"")))</f>
        <v>1200700000201</v>
      </c>
      <c r="K1164" s="208" t="str">
        <f ca="1">IF($H1164="步将",'[3]配置系数（将领）'!J1164,IF($H1164="骑将",'[4]配置系数（将领）'!J1164,IF($H1164="弓将",'[5]配置系数（将领）'!J1164,"")))</f>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
      <c r="L1164" s="208">
        <f>IF($H1164="步将",'[3]配置系数（将领）'!K1164,IF($H1164="骑将",'[4]配置系数（将领）'!K1164,IF($H1164="弓将",'[5]配置系数（将领）'!K1164,"")))</f>
        <v>0</v>
      </c>
      <c r="M1164" s="208">
        <f>IF($H1164="步将",'[3]配置系数（将领）'!L1164,IF($H1164="骑将",'[4]配置系数（将领）'!L1164,IF($H1164="弓将",'[5]配置系数（将领）'!L1164,"")))</f>
        <v>0</v>
      </c>
      <c r="N1164" s="208" t="str">
        <f ca="1">IF($H1164="步将",'[3]配置系数（将领）'!M1164,IF($H1164="骑将",'[4]配置系数（将领）'!M1164,IF($H1164="弓将",'[5]配置系数（将领）'!M1164,"")))</f>
        <v>0.05+0.055+0.06+0.065+0.07+0.075+0.08+0.085+0.09+0.095+0.1+0.105+0.11+0.115+0.12+0.125+0.13</v>
      </c>
      <c r="O1164" s="206">
        <f t="shared" ca="1" si="73"/>
        <v>100</v>
      </c>
      <c r="Q1164" s="208" t="str">
        <f ca="1">IF($H1164="步将",'[3]配置系数（将领）'!P1164,IF($H1164="骑将",'[4]配置系数（将领）'!P1164,IF($H1164="弓将",'[5]配置系数（将领）'!P1164,"")))</f>
        <v/>
      </c>
      <c r="R1164" s="208" t="str">
        <f ca="1">IF($H1164="步将",'[3]配置系数（将领）'!Q1164,IF($H1164="骑将",'[4]配置系数（将领）'!Q1164,IF($H1164="弓将",'[5]配置系数（将领）'!Q1164,"")))</f>
        <v/>
      </c>
      <c r="S1164" s="208">
        <f>IF($H1164="步将",'[3]配置系数（将领）'!R1164,IF($H1164="骑将",'[4]配置系数（将领）'!R1164,IF($H1164="弓将",'[5]配置系数（将领）'!R1164,"")))</f>
        <v>0</v>
      </c>
      <c r="T1164" s="208">
        <f>IF($H1164="步将",'[3]配置系数（将领）'!S1164,IF($H1164="骑将",'[4]配置系数（将领）'!S1164,IF($H1164="弓将",'[5]配置系数（将领）'!S1164,"")))</f>
        <v>0</v>
      </c>
      <c r="U1164" s="208" t="str">
        <f ca="1">IF($H1164="步将",'[3]配置系数（将领）'!T1164,IF($H1164="骑将",'[4]配置系数（将领）'!T1164,IF($H1164="弓将",'[5]配置系数（将领）'!T1164,"")))</f>
        <v/>
      </c>
      <c r="V1164" s="206">
        <f t="shared" ca="1" si="74"/>
        <v>1</v>
      </c>
      <c r="X1164" s="208" t="str">
        <f ca="1">IF($H1164="步将",'[3]配置系数（将领）'!W1164,IF($H1164="骑将",'[4]配置系数（将领）'!W1164,IF($H1164="弓将",'[5]配置系数（将领）'!W1164,"")))</f>
        <v/>
      </c>
      <c r="Y1164" s="208" t="str">
        <f ca="1">IF($H1164="步将",'[3]配置系数（将领）'!X1164,IF($H1164="骑将",'[4]配置系数（将领）'!X1164,IF($H1164="弓将",'[5]配置系数（将领）'!X1164,"")))</f>
        <v/>
      </c>
      <c r="Z1164" s="208">
        <f>IF($H1164="步将",'[3]配置系数（将领）'!Y1164,IF($H1164="骑将",'[4]配置系数（将领）'!Y1164,IF($H1164="弓将",'[5]配置系数（将领）'!Y1164,"")))</f>
        <v>0</v>
      </c>
      <c r="AA1164" s="208">
        <f>IF($H1164="步将",'[3]配置系数（将领）'!Z1164,IF($H1164="骑将",'[4]配置系数（将领）'!Z1164,IF($H1164="弓将",'[5]配置系数（将领）'!Z1164,"")))</f>
        <v>0</v>
      </c>
      <c r="AB1164" s="208" t="str">
        <f ca="1">IF($H1164="步将",'[3]配置系数（将领）'!AA1164,IF($H1164="骑将",'[4]配置系数（将领）'!AA1164,IF($H1164="弓将",'[5]配置系数（将领）'!AA1164,"")))</f>
        <v/>
      </c>
      <c r="AC1164" s="206">
        <f t="shared" ca="1" si="75"/>
        <v>1</v>
      </c>
    </row>
    <row r="1165" spans="3:29" x14ac:dyDescent="0.15">
      <c r="C1165" s="107">
        <v>1157</v>
      </c>
      <c r="D1165" s="69">
        <f>IFERROR(MATCH(C1165,索引!J:J,0),D1164)</f>
        <v>114</v>
      </c>
      <c r="E1165" s="69">
        <f t="shared" si="72"/>
        <v>3</v>
      </c>
      <c r="F1165" s="69">
        <f>INDEX(索引!$F:$F,D1165,1)</f>
        <v>12007</v>
      </c>
      <c r="G1165" s="69" t="str">
        <f>INDEX(索引!$E:$E,D1165,1)</f>
        <v>许褚</v>
      </c>
      <c r="H1165" s="69" t="str">
        <f>INDEX(索引!$G:$G,D1165,1)</f>
        <v>步将</v>
      </c>
      <c r="J1165" s="208" t="str">
        <f ca="1">IF($H1165="步将",'[3]配置系数（将领）'!I1165,IF($H1165="骑将",'[4]配置系数（将领）'!I1165,IF($H1165="弓将",'[5]配置系数（将领）'!I1165,"")))</f>
        <v>1200700000202</v>
      </c>
      <c r="K1165" s="208" t="str">
        <f ca="1">IF($H1165="步将",'[3]配置系数（将领）'!J1165,IF($H1165="骑将",'[4]配置系数（将领）'!J1165,IF($H1165="弓将",'[5]配置系数（将领）'!J1165,"")))</f>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
      <c r="L1165" s="208">
        <f>IF($H1165="步将",'[3]配置系数（将领）'!K1165,IF($H1165="骑将",'[4]配置系数（将领）'!K1165,IF($H1165="弓将",'[5]配置系数（将领）'!K1165,"")))</f>
        <v>0</v>
      </c>
      <c r="M1165" s="208">
        <f>IF($H1165="步将",'[3]配置系数（将领）'!L1165,IF($H1165="骑将",'[4]配置系数（将领）'!L1165,IF($H1165="弓将",'[5]配置系数（将领）'!L1165,"")))</f>
        <v>0</v>
      </c>
      <c r="N1165" s="208" t="str">
        <f ca="1">IF($H1165="步将",'[3]配置系数（将领）'!M1165,IF($H1165="骑将",'[4]配置系数（将领）'!M1165,IF($H1165="弓将",'[5]配置系数（将领）'!M1165,"")))</f>
        <v>0.14+0.16+0.18+0.2+0.22+0.24+0.26+0.28+0.3+0.32+0.34+0.36+0.38+0.4+0.42+0.44+0.46</v>
      </c>
      <c r="O1165" s="206">
        <f t="shared" ca="1" si="73"/>
        <v>100</v>
      </c>
      <c r="Q1165" s="208" t="str">
        <f ca="1">IF($H1165="步将",'[3]配置系数（将领）'!P1165,IF($H1165="骑将",'[4]配置系数（将领）'!P1165,IF($H1165="弓将",'[5]配置系数（将领）'!P1165,"")))</f>
        <v/>
      </c>
      <c r="R1165" s="208" t="str">
        <f ca="1">IF($H1165="步将",'[3]配置系数（将领）'!Q1165,IF($H1165="骑将",'[4]配置系数（将领）'!Q1165,IF($H1165="弓将",'[5]配置系数（将领）'!Q1165,"")))</f>
        <v/>
      </c>
      <c r="S1165" s="208">
        <f>IF($H1165="步将",'[3]配置系数（将领）'!R1165,IF($H1165="骑将",'[4]配置系数（将领）'!R1165,IF($H1165="弓将",'[5]配置系数（将领）'!R1165,"")))</f>
        <v>0</v>
      </c>
      <c r="T1165" s="208">
        <f>IF($H1165="步将",'[3]配置系数（将领）'!S1165,IF($H1165="骑将",'[4]配置系数（将领）'!S1165,IF($H1165="弓将",'[5]配置系数（将领）'!S1165,"")))</f>
        <v>0</v>
      </c>
      <c r="U1165" s="208" t="str">
        <f ca="1">IF($H1165="步将",'[3]配置系数（将领）'!T1165,IF($H1165="骑将",'[4]配置系数（将领）'!T1165,IF($H1165="弓将",'[5]配置系数（将领）'!T1165,"")))</f>
        <v/>
      </c>
      <c r="V1165" s="206">
        <f t="shared" ca="1" si="74"/>
        <v>1</v>
      </c>
      <c r="X1165" s="208" t="str">
        <f ca="1">IF($H1165="步将",'[3]配置系数（将领）'!W1165,IF($H1165="骑将",'[4]配置系数（将领）'!W1165,IF($H1165="弓将",'[5]配置系数（将领）'!W1165,"")))</f>
        <v/>
      </c>
      <c r="Y1165" s="208" t="str">
        <f ca="1">IF($H1165="步将",'[3]配置系数（将领）'!X1165,IF($H1165="骑将",'[4]配置系数（将领）'!X1165,IF($H1165="弓将",'[5]配置系数（将领）'!X1165,"")))</f>
        <v/>
      </c>
      <c r="Z1165" s="208">
        <f>IF($H1165="步将",'[3]配置系数（将领）'!Y1165,IF($H1165="骑将",'[4]配置系数（将领）'!Y1165,IF($H1165="弓将",'[5]配置系数（将领）'!Y1165,"")))</f>
        <v>0</v>
      </c>
      <c r="AA1165" s="208">
        <f>IF($H1165="步将",'[3]配置系数（将领）'!Z1165,IF($H1165="骑将",'[4]配置系数（将领）'!Z1165,IF($H1165="弓将",'[5]配置系数（将领）'!Z1165,"")))</f>
        <v>0</v>
      </c>
      <c r="AB1165" s="208" t="str">
        <f ca="1">IF($H1165="步将",'[3]配置系数（将领）'!AA1165,IF($H1165="骑将",'[4]配置系数（将领）'!AA1165,IF($H1165="弓将",'[5]配置系数（将领）'!AA1165,"")))</f>
        <v/>
      </c>
      <c r="AC1165" s="206">
        <f t="shared" ca="1" si="75"/>
        <v>1</v>
      </c>
    </row>
    <row r="1166" spans="3:29" x14ac:dyDescent="0.15">
      <c r="C1166" s="107">
        <v>1158</v>
      </c>
      <c r="D1166" s="69">
        <f>IFERROR(MATCH(C1166,索引!J:J,0),D1165)</f>
        <v>114</v>
      </c>
      <c r="E1166" s="69">
        <f t="shared" si="72"/>
        <v>4</v>
      </c>
      <c r="F1166" s="69">
        <f>INDEX(索引!$F:$F,D1166,1)</f>
        <v>12007</v>
      </c>
      <c r="G1166" s="69" t="str">
        <f>INDEX(索引!$E:$E,D1166,1)</f>
        <v>许褚</v>
      </c>
      <c r="H1166" s="69" t="str">
        <f>INDEX(索引!$G:$G,D1166,1)</f>
        <v>步将</v>
      </c>
      <c r="J1166" s="208" t="str">
        <f ca="1">IF($H1166="步将",'[3]配置系数（将领）'!I1166,IF($H1166="骑将",'[4]配置系数（将领）'!I1166,IF($H1166="弓将",'[5]配置系数（将领）'!I1166,"")))</f>
        <v>1200700000203</v>
      </c>
      <c r="K1166" s="208" t="str">
        <f ca="1">IF($H1166="步将",'[3]配置系数（将领）'!J1166,IF($H1166="骑将",'[4]配置系数（将领）'!J1166,IF($H1166="弓将",'[5]配置系数（将领）'!J1166,"")))</f>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
      <c r="L1166" s="208">
        <f>IF($H1166="步将",'[3]配置系数（将领）'!K1166,IF($H1166="骑将",'[4]配置系数（将领）'!K1166,IF($H1166="弓将",'[5]配置系数（将领）'!K1166,"")))</f>
        <v>0</v>
      </c>
      <c r="M1166" s="208">
        <f>IF($H1166="步将",'[3]配置系数（将领）'!L1166,IF($H1166="骑将",'[4]配置系数（将领）'!L1166,IF($H1166="弓将",'[5]配置系数（将领）'!L1166,"")))</f>
        <v>0</v>
      </c>
      <c r="N1166" s="208" t="str">
        <f ca="1">IF($H1166="步将",'[3]配置系数（将领）'!M1166,IF($H1166="骑将",'[4]配置系数（将领）'!M1166,IF($H1166="弓将",'[5]配置系数（将领）'!M1166,"")))</f>
        <v>0.22+0.255+0.29+0.325+0.36+0.395+0.43+0.465+0.5+0.535+0.57+0.605+0.64+0.675+0.71+0.745+0.78</v>
      </c>
      <c r="O1166" s="206">
        <f t="shared" ca="1" si="73"/>
        <v>100</v>
      </c>
      <c r="Q1166" s="208" t="str">
        <f ca="1">IF($H1166="步将",'[3]配置系数（将领）'!P1166,IF($H1166="骑将",'[4]配置系数（将领）'!P1166,IF($H1166="弓将",'[5]配置系数（将领）'!P1166,"")))</f>
        <v/>
      </c>
      <c r="R1166" s="208" t="str">
        <f ca="1">IF($H1166="步将",'[3]配置系数（将领）'!Q1166,IF($H1166="骑将",'[4]配置系数（将领）'!Q1166,IF($H1166="弓将",'[5]配置系数（将领）'!Q1166,"")))</f>
        <v/>
      </c>
      <c r="S1166" s="208">
        <f>IF($H1166="步将",'[3]配置系数（将领）'!R1166,IF($H1166="骑将",'[4]配置系数（将领）'!R1166,IF($H1166="弓将",'[5]配置系数（将领）'!R1166,"")))</f>
        <v>0</v>
      </c>
      <c r="T1166" s="208">
        <f>IF($H1166="步将",'[3]配置系数（将领）'!S1166,IF($H1166="骑将",'[4]配置系数（将领）'!S1166,IF($H1166="弓将",'[5]配置系数（将领）'!S1166,"")))</f>
        <v>0</v>
      </c>
      <c r="U1166" s="208" t="str">
        <f ca="1">IF($H1166="步将",'[3]配置系数（将领）'!T1166,IF($H1166="骑将",'[4]配置系数（将领）'!T1166,IF($H1166="弓将",'[5]配置系数（将领）'!T1166,"")))</f>
        <v/>
      </c>
      <c r="V1166" s="206">
        <f t="shared" ca="1" si="74"/>
        <v>1</v>
      </c>
      <c r="X1166" s="208" t="str">
        <f ca="1">IF($H1166="步将",'[3]配置系数（将领）'!W1166,IF($H1166="骑将",'[4]配置系数（将领）'!W1166,IF($H1166="弓将",'[5]配置系数（将领）'!W1166,"")))</f>
        <v/>
      </c>
      <c r="Y1166" s="208" t="str">
        <f ca="1">IF($H1166="步将",'[3]配置系数（将领）'!X1166,IF($H1166="骑将",'[4]配置系数（将领）'!X1166,IF($H1166="弓将",'[5]配置系数（将领）'!X1166,"")))</f>
        <v/>
      </c>
      <c r="Z1166" s="208">
        <f>IF($H1166="步将",'[3]配置系数（将领）'!Y1166,IF($H1166="骑将",'[4]配置系数（将领）'!Y1166,IF($H1166="弓将",'[5]配置系数（将领）'!Y1166,"")))</f>
        <v>0</v>
      </c>
      <c r="AA1166" s="208">
        <f>IF($H1166="步将",'[3]配置系数（将领）'!Z1166,IF($H1166="骑将",'[4]配置系数（将领）'!Z1166,IF($H1166="弓将",'[5]配置系数（将领）'!Z1166,"")))</f>
        <v>0</v>
      </c>
      <c r="AB1166" s="208" t="str">
        <f ca="1">IF($H1166="步将",'[3]配置系数（将领）'!AA1166,IF($H1166="骑将",'[4]配置系数（将领）'!AA1166,IF($H1166="弓将",'[5]配置系数（将领）'!AA1166,"")))</f>
        <v/>
      </c>
      <c r="AC1166" s="206">
        <f t="shared" ca="1" si="75"/>
        <v>1</v>
      </c>
    </row>
    <row r="1167" spans="3:29" x14ac:dyDescent="0.15">
      <c r="C1167" s="107">
        <v>1159</v>
      </c>
      <c r="D1167" s="69">
        <f>IFERROR(MATCH(C1167,索引!J:J,0),D1166)</f>
        <v>114</v>
      </c>
      <c r="E1167" s="69">
        <f t="shared" si="72"/>
        <v>5</v>
      </c>
      <c r="F1167" s="69">
        <f>INDEX(索引!$F:$F,D1167,1)</f>
        <v>12007</v>
      </c>
      <c r="G1167" s="69" t="str">
        <f>INDEX(索引!$E:$E,D1167,1)</f>
        <v>许褚</v>
      </c>
      <c r="H1167" s="69" t="str">
        <f>INDEX(索引!$G:$G,D1167,1)</f>
        <v>步将</v>
      </c>
      <c r="J1167" s="208" t="str">
        <f ca="1">IF($H1167="步将",'[3]配置系数（将领）'!I1167,IF($H1167="骑将",'[4]配置系数（将领）'!I1167,IF($H1167="弓将",'[5]配置系数（将领）'!I1167,"")))</f>
        <v>1200700000301</v>
      </c>
      <c r="K1167" s="208" t="str">
        <f ca="1">IF($H1167="步将",'[3]配置系数（将领）'!J1167,IF($H1167="骑将",'[4]配置系数（将领）'!J1167,IF($H1167="弓将",'[5]配置系数（将领）'!J1167,"")))</f>
        <v>被动技能1:许褚每受到自身最大生命值{0}%伤害，则会触发一个等同于该生命值血量，持续5秒护盾，若5秒内该护盾未被击破，则许褚获得该护盾总值{1}%的生命值。（不可叠加）</v>
      </c>
      <c r="L1167" s="208">
        <f>IF($H1167="步将",'[3]配置系数（将领）'!K1167,IF($H1167="骑将",'[4]配置系数（将领）'!K1167,IF($H1167="弓将",'[5]配置系数（将领）'!K1167,"")))</f>
        <v>0</v>
      </c>
      <c r="M1167" s="208">
        <f>IF($H1167="步将",'[3]配置系数（将领）'!L1167,IF($H1167="骑将",'[4]配置系数（将领）'!L1167,IF($H1167="弓将",'[5]配置系数（将领）'!L1167,"")))</f>
        <v>0</v>
      </c>
      <c r="N1167" s="208" t="str">
        <f ca="1">IF($H1167="步将",'[3]配置系数（将领）'!M1167,IF($H1167="骑将",'[4]配置系数（将领）'!M1167,IF($H1167="弓将",'[5]配置系数（将领）'!M1167,"")))</f>
        <v>0.46+0.44+0.42+0.4+0.38+0.36+0.34+0.32+0.3+0.28+0.26+0.24+0.22+0.2+0.18+0.16+0.14</v>
      </c>
      <c r="O1167" s="206">
        <f t="shared" ca="1" si="73"/>
        <v>100</v>
      </c>
      <c r="Q1167" s="208" t="str">
        <f ca="1">IF($H1167="步将",'[3]配置系数（将领）'!P1167,IF($H1167="骑将",'[4]配置系数（将领）'!P1167,IF($H1167="弓将",'[5]配置系数（将领）'!P1167,"")))</f>
        <v/>
      </c>
      <c r="R1167" s="208" t="str">
        <f ca="1">IF($H1167="步将",'[3]配置系数（将领）'!Q1167,IF($H1167="骑将",'[4]配置系数（将领）'!Q1167,IF($H1167="弓将",'[5]配置系数（将领）'!Q1167,"")))</f>
        <v/>
      </c>
      <c r="S1167" s="208">
        <f>IF($H1167="步将",'[3]配置系数（将领）'!R1167,IF($H1167="骑将",'[4]配置系数（将领）'!R1167,IF($H1167="弓将",'[5]配置系数（将领）'!R1167,"")))</f>
        <v>0</v>
      </c>
      <c r="T1167" s="208">
        <f>IF($H1167="步将",'[3]配置系数（将领）'!S1167,IF($H1167="骑将",'[4]配置系数（将领）'!S1167,IF($H1167="弓将",'[5]配置系数（将领）'!S1167,"")))</f>
        <v>0</v>
      </c>
      <c r="U1167" s="208" t="str">
        <f ca="1">IF($H1167="步将",'[3]配置系数（将领）'!T1167,IF($H1167="骑将",'[4]配置系数（将领）'!T1167,IF($H1167="弓将",'[5]配置系数（将领）'!T1167,"")))</f>
        <v/>
      </c>
      <c r="V1167" s="206">
        <f t="shared" ca="1" si="74"/>
        <v>1</v>
      </c>
      <c r="X1167" s="208" t="str">
        <f ca="1">IF($H1167="步将",'[3]配置系数（将领）'!W1167,IF($H1167="骑将",'[4]配置系数（将领）'!W1167,IF($H1167="弓将",'[5]配置系数（将领）'!W1167,"")))</f>
        <v/>
      </c>
      <c r="Y1167" s="208" t="str">
        <f ca="1">IF($H1167="步将",'[3]配置系数（将领）'!X1167,IF($H1167="骑将",'[4]配置系数（将领）'!X1167,IF($H1167="弓将",'[5]配置系数（将领）'!X1167,"")))</f>
        <v/>
      </c>
      <c r="Z1167" s="208">
        <f>IF($H1167="步将",'[3]配置系数（将领）'!Y1167,IF($H1167="骑将",'[4]配置系数（将领）'!Y1167,IF($H1167="弓将",'[5]配置系数（将领）'!Y1167,"")))</f>
        <v>0</v>
      </c>
      <c r="AA1167" s="208">
        <f>IF($H1167="步将",'[3]配置系数（将领）'!Z1167,IF($H1167="骑将",'[4]配置系数（将领）'!Z1167,IF($H1167="弓将",'[5]配置系数（将领）'!Z1167,"")))</f>
        <v>0</v>
      </c>
      <c r="AB1167" s="208" t="str">
        <f ca="1">IF($H1167="步将",'[3]配置系数（将领）'!AA1167,IF($H1167="骑将",'[4]配置系数（将领）'!AA1167,IF($H1167="弓将",'[5]配置系数（将领）'!AA1167,"")))</f>
        <v/>
      </c>
      <c r="AC1167" s="206">
        <f t="shared" ca="1" si="75"/>
        <v>1</v>
      </c>
    </row>
    <row r="1168" spans="3:29" x14ac:dyDescent="0.15">
      <c r="C1168" s="107">
        <v>1160</v>
      </c>
      <c r="D1168" s="69">
        <f>IFERROR(MATCH(C1168,索引!J:J,0),D1167)</f>
        <v>114</v>
      </c>
      <c r="E1168" s="69">
        <f t="shared" si="72"/>
        <v>6</v>
      </c>
      <c r="F1168" s="69">
        <f>INDEX(索引!$F:$F,D1168,1)</f>
        <v>12007</v>
      </c>
      <c r="G1168" s="69" t="str">
        <f>INDEX(索引!$E:$E,D1168,1)</f>
        <v>许褚</v>
      </c>
      <c r="H1168" s="69" t="str">
        <f>INDEX(索引!$G:$G,D1168,1)</f>
        <v>步将</v>
      </c>
      <c r="J1168" s="208" t="str">
        <f ca="1">IF($H1168="步将",'[3]配置系数（将领）'!I1168,IF($H1168="骑将",'[4]配置系数（将领）'!I1168,IF($H1168="弓将",'[5]配置系数（将领）'!I1168,"")))</f>
        <v>1200700000302</v>
      </c>
      <c r="K1168" s="208" t="str">
        <f ca="1">IF($H1168="步将",'[3]配置系数（将领）'!J1168,IF($H1168="骑将",'[4]配置系数（将领）'!J1168,IF($H1168="弓将",'[5]配置系数（将领）'!J1168,"")))</f>
        <v>被动技能1:许褚每受到自身最大生命值{0}%伤害，则会触发一个等同于该生命值血量，持续5秒护盾，若5秒内该护盾未被击破，则许褚获得该护盾总值{1}%的生命值。（不可叠加）</v>
      </c>
      <c r="L1168" s="208">
        <f>IF($H1168="步将",'[3]配置系数（将领）'!K1168,IF($H1168="骑将",'[4]配置系数（将领）'!K1168,IF($H1168="弓将",'[5]配置系数（将领）'!K1168,"")))</f>
        <v>0</v>
      </c>
      <c r="M1168" s="208">
        <f>IF($H1168="步将",'[3]配置系数（将领）'!L1168,IF($H1168="骑将",'[4]配置系数（将领）'!L1168,IF($H1168="弓将",'[5]配置系数（将领）'!L1168,"")))</f>
        <v>0</v>
      </c>
      <c r="N1168" s="208" t="str">
        <f ca="1">IF($H1168="步将",'[3]配置系数（将领）'!M1168,IF($H1168="骑将",'[4]配置系数（将领）'!M1168,IF($H1168="弓将",'[5]配置系数（将领）'!M1168,"")))</f>
        <v>0.22+0.28+0.34+0.4+0.46+0.52+0.58+0.64+0.7+0.76+0.82+0.88+0.94+1+1.06+1.12+1.18</v>
      </c>
      <c r="O1168" s="206">
        <f t="shared" ca="1" si="73"/>
        <v>100</v>
      </c>
      <c r="Q1168" s="208" t="str">
        <f ca="1">IF($H1168="步将",'[3]配置系数（将领）'!P1168,IF($H1168="骑将",'[4]配置系数（将领）'!P1168,IF($H1168="弓将",'[5]配置系数（将领）'!P1168,"")))</f>
        <v/>
      </c>
      <c r="R1168" s="208" t="str">
        <f ca="1">IF($H1168="步将",'[3]配置系数（将领）'!Q1168,IF($H1168="骑将",'[4]配置系数（将领）'!Q1168,IF($H1168="弓将",'[5]配置系数（将领）'!Q1168,"")))</f>
        <v/>
      </c>
      <c r="S1168" s="208">
        <f>IF($H1168="步将",'[3]配置系数（将领）'!R1168,IF($H1168="骑将",'[4]配置系数（将领）'!R1168,IF($H1168="弓将",'[5]配置系数（将领）'!R1168,"")))</f>
        <v>0</v>
      </c>
      <c r="T1168" s="208">
        <f>IF($H1168="步将",'[3]配置系数（将领）'!S1168,IF($H1168="骑将",'[4]配置系数（将领）'!S1168,IF($H1168="弓将",'[5]配置系数（将领）'!S1168,"")))</f>
        <v>0</v>
      </c>
      <c r="U1168" s="208" t="str">
        <f ca="1">IF($H1168="步将",'[3]配置系数（将领）'!T1168,IF($H1168="骑将",'[4]配置系数（将领）'!T1168,IF($H1168="弓将",'[5]配置系数（将领）'!T1168,"")))</f>
        <v/>
      </c>
      <c r="V1168" s="206">
        <f t="shared" ca="1" si="74"/>
        <v>1</v>
      </c>
      <c r="X1168" s="208" t="str">
        <f ca="1">IF($H1168="步将",'[3]配置系数（将领）'!W1168,IF($H1168="骑将",'[4]配置系数（将领）'!W1168,IF($H1168="弓将",'[5]配置系数（将领）'!W1168,"")))</f>
        <v/>
      </c>
      <c r="Y1168" s="208" t="str">
        <f ca="1">IF($H1168="步将",'[3]配置系数（将领）'!X1168,IF($H1168="骑将",'[4]配置系数（将领）'!X1168,IF($H1168="弓将",'[5]配置系数（将领）'!X1168,"")))</f>
        <v/>
      </c>
      <c r="Z1168" s="208">
        <f>IF($H1168="步将",'[3]配置系数（将领）'!Y1168,IF($H1168="骑将",'[4]配置系数（将领）'!Y1168,IF($H1168="弓将",'[5]配置系数（将领）'!Y1168,"")))</f>
        <v>0</v>
      </c>
      <c r="AA1168" s="208">
        <f>IF($H1168="步将",'[3]配置系数（将领）'!Z1168,IF($H1168="骑将",'[4]配置系数（将领）'!Z1168,IF($H1168="弓将",'[5]配置系数（将领）'!Z1168,"")))</f>
        <v>0</v>
      </c>
      <c r="AB1168" s="208" t="str">
        <f ca="1">IF($H1168="步将",'[3]配置系数（将领）'!AA1168,IF($H1168="骑将",'[4]配置系数（将领）'!AA1168,IF($H1168="弓将",'[5]配置系数（将领）'!AA1168,"")))</f>
        <v/>
      </c>
      <c r="AC1168" s="206">
        <f t="shared" ca="1" si="75"/>
        <v>1</v>
      </c>
    </row>
    <row r="1169" spans="3:29" x14ac:dyDescent="0.15">
      <c r="C1169" s="107">
        <v>1161</v>
      </c>
      <c r="D1169" s="69">
        <f>IFERROR(MATCH(C1169,索引!J:J,0),D1168)</f>
        <v>114</v>
      </c>
      <c r="E1169" s="69">
        <f t="shared" si="72"/>
        <v>7</v>
      </c>
      <c r="F1169" s="69">
        <f>INDEX(索引!$F:$F,D1169,1)</f>
        <v>12007</v>
      </c>
      <c r="G1169" s="69" t="str">
        <f>INDEX(索引!$E:$E,D1169,1)</f>
        <v>许褚</v>
      </c>
      <c r="H1169" s="69" t="str">
        <f>INDEX(索引!$G:$G,D1169,1)</f>
        <v>步将</v>
      </c>
      <c r="J1169" s="208" t="str">
        <f ca="1">IF($H1169="步将",'[3]配置系数（将领）'!I1169,IF($H1169="骑将",'[4]配置系数（将领）'!I1169,IF($H1169="弓将",'[5]配置系数（将领）'!I1169,"")))</f>
        <v>1200700000401</v>
      </c>
      <c r="K1169" s="208" t="str">
        <f ca="1">IF($H1169="步将",'[3]配置系数（将领）'!J1169,IF($H1169="骑将",'[4]配置系数（将领）'!J1169,IF($H1169="弓将",'[5]配置系数（将领）'!J1169,"")))</f>
        <v>被动技能2:武将率领盾兵时，盾兵的护甲提升100点；率领戟兵时，戟兵攻击提升10%。</v>
      </c>
      <c r="L1169" s="208">
        <f>IF($H1169="步将",'[3]配置系数（将领）'!K1169,IF($H1169="骑将",'[4]配置系数（将领）'!K1169,IF($H1169="弓将",'[5]配置系数（将领）'!K1169,"")))</f>
        <v>0</v>
      </c>
      <c r="M1169" s="208">
        <f>IF($H1169="步将",'[3]配置系数（将领）'!L1169,IF($H1169="骑将",'[4]配置系数（将领）'!L1169,IF($H1169="弓将",'[5]配置系数（将领）'!L1169,"")))</f>
        <v>0</v>
      </c>
      <c r="N1169" s="208" t="str">
        <f ca="1">IF($H1169="步将",'[3]配置系数（将领）'!M1169,IF($H1169="骑将",'[4]配置系数（将领）'!M1169,IF($H1169="弓将",'[5]配置系数（将领）'!M1169,"")))</f>
        <v>100+100+100+100+100+100+100+100+100+100+100+100+100+100+100+100+100</v>
      </c>
      <c r="O1169" s="206">
        <f t="shared" ca="1" si="73"/>
        <v>1</v>
      </c>
      <c r="Q1169" s="208" t="str">
        <f ca="1">IF($H1169="步将",'[3]配置系数（将领）'!P1169,IF($H1169="骑将",'[4]配置系数（将领）'!P1169,IF($H1169="弓将",'[5]配置系数（将领）'!P1169,"")))</f>
        <v>1200700000402</v>
      </c>
      <c r="R1169" s="208" t="str">
        <f ca="1">IF($H1169="步将",'[3]配置系数（将领）'!Q1169,IF($H1169="骑将",'[4]配置系数（将领）'!Q1169,IF($H1169="弓将",'[5]配置系数（将领）'!Q1169,"")))</f>
        <v>被动技能2:武将率领盾兵时，盾兵的护甲提升100点；率领戟兵时，戟兵攻击提升10%。</v>
      </c>
      <c r="S1169" s="208">
        <f>IF($H1169="步将",'[3]配置系数（将领）'!R1169,IF($H1169="骑将",'[4]配置系数（将领）'!R1169,IF($H1169="弓将",'[5]配置系数（将领）'!R1169,"")))</f>
        <v>0</v>
      </c>
      <c r="T1169" s="208">
        <f>IF($H1169="步将",'[3]配置系数（将领）'!S1169,IF($H1169="骑将",'[4]配置系数（将领）'!S1169,IF($H1169="弓将",'[5]配置系数（将领）'!S1169,"")))</f>
        <v>0</v>
      </c>
      <c r="U1169" s="208" t="str">
        <f ca="1">IF($H1169="步将",'[3]配置系数（将领）'!T1169,IF($H1169="骑将",'[4]配置系数（将领）'!T1169,IF($H1169="弓将",'[5]配置系数（将领）'!T1169,"")))</f>
        <v>0.1+0.1+0.1+0.1+0.1+0.1+0.1+0.1+0.1+0.1+0.1+0.1+0.1+0.1+0.1+0.1+0.1</v>
      </c>
      <c r="V1169" s="206">
        <f t="shared" ca="1" si="74"/>
        <v>1</v>
      </c>
      <c r="X1169" s="208" t="str">
        <f ca="1">IF($H1169="步将",'[3]配置系数（将领）'!W1169,IF($H1169="骑将",'[4]配置系数（将领）'!W1169,IF($H1169="弓将",'[5]配置系数（将领）'!W1169,"")))</f>
        <v/>
      </c>
      <c r="Y1169" s="208" t="str">
        <f ca="1">IF($H1169="步将",'[3]配置系数（将领）'!X1169,IF($H1169="骑将",'[4]配置系数（将领）'!X1169,IF($H1169="弓将",'[5]配置系数（将领）'!X1169,"")))</f>
        <v/>
      </c>
      <c r="Z1169" s="208">
        <f>IF($H1169="步将",'[3]配置系数（将领）'!Y1169,IF($H1169="骑将",'[4]配置系数（将领）'!Y1169,IF($H1169="弓将",'[5]配置系数（将领）'!Y1169,"")))</f>
        <v>0</v>
      </c>
      <c r="AA1169" s="208">
        <f>IF($H1169="步将",'[3]配置系数（将领）'!Z1169,IF($H1169="骑将",'[4]配置系数（将领）'!Z1169,IF($H1169="弓将",'[5]配置系数（将领）'!Z1169,"")))</f>
        <v>0</v>
      </c>
      <c r="AB1169" s="208" t="str">
        <f ca="1">IF($H1169="步将",'[3]配置系数（将领）'!AA1169,IF($H1169="骑将",'[4]配置系数（将领）'!AA1169,IF($H1169="弓将",'[5]配置系数（将领）'!AA1169,"")))</f>
        <v/>
      </c>
      <c r="AC1169" s="206">
        <f t="shared" ca="1" si="75"/>
        <v>1</v>
      </c>
    </row>
    <row r="1170" spans="3:29" x14ac:dyDescent="0.15">
      <c r="C1170" s="107">
        <v>1162</v>
      </c>
      <c r="D1170" s="69">
        <f>IFERROR(MATCH(C1170,索引!J:J,0),D1169)</f>
        <v>114</v>
      </c>
      <c r="E1170" s="69">
        <f t="shared" si="72"/>
        <v>8</v>
      </c>
      <c r="F1170" s="69">
        <f>INDEX(索引!$F:$F,D1170,1)</f>
        <v>12007</v>
      </c>
      <c r="G1170" s="69" t="str">
        <f>INDEX(索引!$E:$E,D1170,1)</f>
        <v>许褚</v>
      </c>
      <c r="H1170" s="69" t="str">
        <f>INDEX(索引!$G:$G,D1170,1)</f>
        <v>步将</v>
      </c>
      <c r="J1170" s="208" t="str">
        <f ca="1">IF($H1170="步将",'[3]配置系数（将领）'!I1170,IF($H1170="骑将",'[4]配置系数（将领）'!I1170,IF($H1170="弓将",'[5]配置系数（将领）'!I1170,"")))</f>
        <v>1200700000501</v>
      </c>
      <c r="K1170" s="208" t="str">
        <f ca="1">IF($H1170="步将",'[3]配置系数（将领）'!J1170,IF($H1170="骑将",'[4]配置系数（将领）'!J1170,IF($H1170="弓将",'[5]配置系数（将领）'!J1170,"")))</f>
        <v>被动技能3:勇猛无畏，悍勇绝伦，勇猛无畏，悍勇绝伦，自身受到武力伤害减少10%，自身伤害提升10%。</v>
      </c>
      <c r="L1170" s="208">
        <f>IF($H1170="步将",'[3]配置系数（将领）'!K1170,IF($H1170="骑将",'[4]配置系数（将领）'!K1170,IF($H1170="弓将",'[5]配置系数（将领）'!K1170,"")))</f>
        <v>0</v>
      </c>
      <c r="M1170" s="208">
        <f>IF($H1170="步将",'[3]配置系数（将领）'!L1170,IF($H1170="骑将",'[4]配置系数（将领）'!L1170,IF($H1170="弓将",'[5]配置系数（将领）'!L1170,"")))</f>
        <v>0</v>
      </c>
      <c r="N1170" s="208" t="str">
        <f ca="1">IF($H1170="步将",'[3]配置系数（将领）'!M1170,IF($H1170="骑将",'[4]配置系数（将领）'!M1170,IF($H1170="弓将",'[5]配置系数（将领）'!M1170,"")))</f>
        <v>0.1+0.1+0.1+0.1+0.1+0.1+0.1+0.1+0.1+0.1+0.1+0.1+0.1+0.1+0.1+0.1+0.1</v>
      </c>
      <c r="O1170" s="206">
        <f t="shared" ca="1" si="73"/>
        <v>1</v>
      </c>
      <c r="Q1170" s="208" t="str">
        <f ca="1">IF($H1170="步将",'[3]配置系数（将领）'!P1170,IF($H1170="骑将",'[4]配置系数（将领）'!P1170,IF($H1170="弓将",'[5]配置系数（将领）'!P1170,"")))</f>
        <v>1200700000502</v>
      </c>
      <c r="R1170" s="208" t="str">
        <f ca="1">IF($H1170="步将",'[3]配置系数（将领）'!Q1170,IF($H1170="骑将",'[4]配置系数（将领）'!Q1170,IF($H1170="弓将",'[5]配置系数（将领）'!Q1170,"")))</f>
        <v>被动技能3:勇猛无畏，悍勇绝伦，勇猛无畏，悍勇绝伦，自身受到武力伤害减少10%，自身伤害提升10%。</v>
      </c>
      <c r="S1170" s="208">
        <f>IF($H1170="步将",'[3]配置系数（将领）'!R1170,IF($H1170="骑将",'[4]配置系数（将领）'!R1170,IF($H1170="弓将",'[5]配置系数（将领）'!R1170,"")))</f>
        <v>0</v>
      </c>
      <c r="T1170" s="208">
        <f>IF($H1170="步将",'[3]配置系数（将领）'!S1170,IF($H1170="骑将",'[4]配置系数（将领）'!S1170,IF($H1170="弓将",'[5]配置系数（将领）'!S1170,"")))</f>
        <v>0</v>
      </c>
      <c r="U1170" s="208" t="str">
        <f ca="1">IF($H1170="步将",'[3]配置系数（将领）'!T1170,IF($H1170="骑将",'[4]配置系数（将领）'!T1170,IF($H1170="弓将",'[5]配置系数（将领）'!T1170,"")))</f>
        <v>0.1+0.1+0.1+0.1+0.1+0.1+0.1+0.1+0.1+0.1+0.1+0.1+0.1+0.1+0.1+0.1+0.1</v>
      </c>
      <c r="V1170" s="206">
        <f t="shared" ca="1" si="74"/>
        <v>1</v>
      </c>
      <c r="X1170" s="208" t="str">
        <f ca="1">IF($H1170="步将",'[3]配置系数（将领）'!W1170,IF($H1170="骑将",'[4]配置系数（将领）'!W1170,IF($H1170="弓将",'[5]配置系数（将领）'!W1170,"")))</f>
        <v/>
      </c>
      <c r="Y1170" s="208" t="str">
        <f ca="1">IF($H1170="步将",'[3]配置系数（将领）'!X1170,IF($H1170="骑将",'[4]配置系数（将领）'!X1170,IF($H1170="弓将",'[5]配置系数（将领）'!X1170,"")))</f>
        <v/>
      </c>
      <c r="Z1170" s="208">
        <f>IF($H1170="步将",'[3]配置系数（将领）'!Y1170,IF($H1170="骑将",'[4]配置系数（将领）'!Y1170,IF($H1170="弓将",'[5]配置系数（将领）'!Y1170,"")))</f>
        <v>0</v>
      </c>
      <c r="AA1170" s="208">
        <f>IF($H1170="步将",'[3]配置系数（将领）'!Z1170,IF($H1170="骑将",'[4]配置系数（将领）'!Z1170,IF($H1170="弓将",'[5]配置系数（将领）'!Z1170,"")))</f>
        <v>0</v>
      </c>
      <c r="AB1170" s="208" t="str">
        <f ca="1">IF($H1170="步将",'[3]配置系数（将领）'!AA1170,IF($H1170="骑将",'[4]配置系数（将领）'!AA1170,IF($H1170="弓将",'[5]配置系数（将领）'!AA1170,"")))</f>
        <v/>
      </c>
      <c r="AC1170" s="206">
        <f t="shared" ca="1" si="75"/>
        <v>1</v>
      </c>
    </row>
    <row r="1171" spans="3:29" x14ac:dyDescent="0.15">
      <c r="C1171" s="107">
        <v>1163</v>
      </c>
      <c r="D1171" s="69">
        <f>IFERROR(MATCH(C1171,索引!J:J,0),D1170)</f>
        <v>114</v>
      </c>
      <c r="E1171" s="69">
        <f t="shared" si="72"/>
        <v>9</v>
      </c>
      <c r="F1171" s="69">
        <f>INDEX(索引!$F:$F,D1171,1)</f>
        <v>12007</v>
      </c>
      <c r="G1171" s="69" t="str">
        <f>INDEX(索引!$E:$E,D1171,1)</f>
        <v>许褚</v>
      </c>
      <c r="H1171" s="69" t="str">
        <f>INDEX(索引!$G:$G,D1171,1)</f>
        <v>步将</v>
      </c>
      <c r="J1171" s="208" t="str">
        <f ca="1">IF($H1171="步将",'[3]配置系数（将领）'!I1171,IF($H1171="骑将",'[4]配置系数（将领）'!I1171,IF($H1171="弓将",'[5]配置系数（将领）'!I1171,"")))</f>
        <v/>
      </c>
      <c r="K1171" s="208" t="str">
        <f ca="1">IF($H1171="步将",'[3]配置系数（将领）'!J1171,IF($H1171="骑将",'[4]配置系数（将领）'!J1171,IF($H1171="弓将",'[5]配置系数（将领）'!J1171,"")))</f>
        <v/>
      </c>
      <c r="L1171" s="208">
        <f>IF($H1171="步将",'[3]配置系数（将领）'!K1171,IF($H1171="骑将",'[4]配置系数（将领）'!K1171,IF($H1171="弓将",'[5]配置系数（将领）'!K1171,"")))</f>
        <v>0</v>
      </c>
      <c r="M1171" s="208">
        <f>IF($H1171="步将",'[3]配置系数（将领）'!L1171,IF($H1171="骑将",'[4]配置系数（将领）'!L1171,IF($H1171="弓将",'[5]配置系数（将领）'!L1171,"")))</f>
        <v>0</v>
      </c>
      <c r="N1171" s="208" t="str">
        <f ca="1">IF($H1171="步将",'[3]配置系数（将领）'!M1171,IF($H1171="骑将",'[4]配置系数（将领）'!M1171,IF($H1171="弓将",'[5]配置系数（将领）'!M1171,"")))</f>
        <v/>
      </c>
      <c r="O1171" s="206">
        <f t="shared" ca="1" si="73"/>
        <v>1</v>
      </c>
      <c r="Q1171" s="208" t="str">
        <f ca="1">IF($H1171="步将",'[3]配置系数（将领）'!P1171,IF($H1171="骑将",'[4]配置系数（将领）'!P1171,IF($H1171="弓将",'[5]配置系数（将领）'!P1171,"")))</f>
        <v/>
      </c>
      <c r="R1171" s="208" t="str">
        <f ca="1">IF($H1171="步将",'[3]配置系数（将领）'!Q1171,IF($H1171="骑将",'[4]配置系数（将领）'!Q1171,IF($H1171="弓将",'[5]配置系数（将领）'!Q1171,"")))</f>
        <v/>
      </c>
      <c r="S1171" s="208">
        <f>IF($H1171="步将",'[3]配置系数（将领）'!R1171,IF($H1171="骑将",'[4]配置系数（将领）'!R1171,IF($H1171="弓将",'[5]配置系数（将领）'!R1171,"")))</f>
        <v>0</v>
      </c>
      <c r="T1171" s="208">
        <f>IF($H1171="步将",'[3]配置系数（将领）'!S1171,IF($H1171="骑将",'[4]配置系数（将领）'!S1171,IF($H1171="弓将",'[5]配置系数（将领）'!S1171,"")))</f>
        <v>0</v>
      </c>
      <c r="U1171" s="208" t="str">
        <f ca="1">IF($H1171="步将",'[3]配置系数（将领）'!T1171,IF($H1171="骑将",'[4]配置系数（将领）'!T1171,IF($H1171="弓将",'[5]配置系数（将领）'!T1171,"")))</f>
        <v/>
      </c>
      <c r="V1171" s="206">
        <f t="shared" ca="1" si="74"/>
        <v>1</v>
      </c>
      <c r="X1171" s="208" t="str">
        <f ca="1">IF($H1171="步将",'[3]配置系数（将领）'!W1171,IF($H1171="骑将",'[4]配置系数（将领）'!W1171,IF($H1171="弓将",'[5]配置系数（将领）'!W1171,"")))</f>
        <v/>
      </c>
      <c r="Y1171" s="208" t="str">
        <f ca="1">IF($H1171="步将",'[3]配置系数（将领）'!X1171,IF($H1171="骑将",'[4]配置系数（将领）'!X1171,IF($H1171="弓将",'[5]配置系数（将领）'!X1171,"")))</f>
        <v/>
      </c>
      <c r="Z1171" s="208">
        <f>IF($H1171="步将",'[3]配置系数（将领）'!Y1171,IF($H1171="骑将",'[4]配置系数（将领）'!Y1171,IF($H1171="弓将",'[5]配置系数（将领）'!Y1171,"")))</f>
        <v>0</v>
      </c>
      <c r="AA1171" s="208">
        <f>IF($H1171="步将",'[3]配置系数（将领）'!Z1171,IF($H1171="骑将",'[4]配置系数（将领）'!Z1171,IF($H1171="弓将",'[5]配置系数（将领）'!Z1171,"")))</f>
        <v>0</v>
      </c>
      <c r="AB1171" s="208" t="str">
        <f ca="1">IF($H1171="步将",'[3]配置系数（将领）'!AA1171,IF($H1171="骑将",'[4]配置系数（将领）'!AA1171,IF($H1171="弓将",'[5]配置系数（将领）'!AA1171,"")))</f>
        <v/>
      </c>
      <c r="AC1171" s="206">
        <f t="shared" ca="1" si="75"/>
        <v>1</v>
      </c>
    </row>
    <row r="1172" spans="3:29" x14ac:dyDescent="0.15">
      <c r="C1172" s="107">
        <v>1164</v>
      </c>
      <c r="D1172" s="69">
        <f>IFERROR(MATCH(C1172,索引!J:J,0),D1171)</f>
        <v>114</v>
      </c>
      <c r="E1172" s="69">
        <f t="shared" si="72"/>
        <v>10</v>
      </c>
      <c r="F1172" s="69">
        <f>INDEX(索引!$F:$F,D1172,1)</f>
        <v>12007</v>
      </c>
      <c r="G1172" s="69" t="str">
        <f>INDEX(索引!$E:$E,D1172,1)</f>
        <v>许褚</v>
      </c>
      <c r="H1172" s="69" t="str">
        <f>INDEX(索引!$G:$G,D1172,1)</f>
        <v>步将</v>
      </c>
      <c r="J1172" s="208" t="str">
        <f ca="1">IF($H1172="步将",'[3]配置系数（将领）'!I1172,IF($H1172="骑将",'[4]配置系数（将领）'!I1172,IF($H1172="弓将",'[5]配置系数（将领）'!I1172,"")))</f>
        <v/>
      </c>
      <c r="K1172" s="208" t="str">
        <f ca="1">IF($H1172="步将",'[3]配置系数（将领）'!J1172,IF($H1172="骑将",'[4]配置系数（将领）'!J1172,IF($H1172="弓将",'[5]配置系数（将领）'!J1172,"")))</f>
        <v/>
      </c>
      <c r="L1172" s="208">
        <f>IF($H1172="步将",'[3]配置系数（将领）'!K1172,IF($H1172="骑将",'[4]配置系数（将领）'!K1172,IF($H1172="弓将",'[5]配置系数（将领）'!K1172,"")))</f>
        <v>0</v>
      </c>
      <c r="M1172" s="208">
        <f>IF($H1172="步将",'[3]配置系数（将领）'!L1172,IF($H1172="骑将",'[4]配置系数（将领）'!L1172,IF($H1172="弓将",'[5]配置系数（将领）'!L1172,"")))</f>
        <v>0</v>
      </c>
      <c r="N1172" s="208" t="str">
        <f ca="1">IF($H1172="步将",'[3]配置系数（将领）'!M1172,IF($H1172="骑将",'[4]配置系数（将领）'!M1172,IF($H1172="弓将",'[5]配置系数（将领）'!M1172,"")))</f>
        <v/>
      </c>
      <c r="O1172" s="206">
        <f t="shared" ca="1" si="73"/>
        <v>1</v>
      </c>
      <c r="Q1172" s="208" t="str">
        <f ca="1">IF($H1172="步将",'[3]配置系数（将领）'!P1172,IF($H1172="骑将",'[4]配置系数（将领）'!P1172,IF($H1172="弓将",'[5]配置系数（将领）'!P1172,"")))</f>
        <v/>
      </c>
      <c r="R1172" s="208" t="str">
        <f ca="1">IF($H1172="步将",'[3]配置系数（将领）'!Q1172,IF($H1172="骑将",'[4]配置系数（将领）'!Q1172,IF($H1172="弓将",'[5]配置系数（将领）'!Q1172,"")))</f>
        <v/>
      </c>
      <c r="S1172" s="208">
        <f>IF($H1172="步将",'[3]配置系数（将领）'!R1172,IF($H1172="骑将",'[4]配置系数（将领）'!R1172,IF($H1172="弓将",'[5]配置系数（将领）'!R1172,"")))</f>
        <v>0</v>
      </c>
      <c r="T1172" s="208">
        <f>IF($H1172="步将",'[3]配置系数（将领）'!S1172,IF($H1172="骑将",'[4]配置系数（将领）'!S1172,IF($H1172="弓将",'[5]配置系数（将领）'!S1172,"")))</f>
        <v>0</v>
      </c>
      <c r="U1172" s="208" t="str">
        <f ca="1">IF($H1172="步将",'[3]配置系数（将领）'!T1172,IF($H1172="骑将",'[4]配置系数（将领）'!T1172,IF($H1172="弓将",'[5]配置系数（将领）'!T1172,"")))</f>
        <v/>
      </c>
      <c r="V1172" s="206">
        <f t="shared" ca="1" si="74"/>
        <v>1</v>
      </c>
      <c r="X1172" s="208" t="str">
        <f ca="1">IF($H1172="步将",'[3]配置系数（将领）'!W1172,IF($H1172="骑将",'[4]配置系数（将领）'!W1172,IF($H1172="弓将",'[5]配置系数（将领）'!W1172,"")))</f>
        <v/>
      </c>
      <c r="Y1172" s="208" t="str">
        <f ca="1">IF($H1172="步将",'[3]配置系数（将领）'!X1172,IF($H1172="骑将",'[4]配置系数（将领）'!X1172,IF($H1172="弓将",'[5]配置系数（将领）'!X1172,"")))</f>
        <v/>
      </c>
      <c r="Z1172" s="208">
        <f>IF($H1172="步将",'[3]配置系数（将领）'!Y1172,IF($H1172="骑将",'[4]配置系数（将领）'!Y1172,IF($H1172="弓将",'[5]配置系数（将领）'!Y1172,"")))</f>
        <v>0</v>
      </c>
      <c r="AA1172" s="208">
        <f>IF($H1172="步将",'[3]配置系数（将领）'!Z1172,IF($H1172="骑将",'[4]配置系数（将领）'!Z1172,IF($H1172="弓将",'[5]配置系数（将领）'!Z1172,"")))</f>
        <v>0</v>
      </c>
      <c r="AB1172" s="208" t="str">
        <f ca="1">IF($H1172="步将",'[3]配置系数（将领）'!AA1172,IF($H1172="骑将",'[4]配置系数（将领）'!AA1172,IF($H1172="弓将",'[5]配置系数（将领）'!AA1172,"")))</f>
        <v/>
      </c>
      <c r="AC1172" s="206">
        <f t="shared" ca="1" si="75"/>
        <v>1</v>
      </c>
    </row>
    <row r="1173" spans="3:29" x14ac:dyDescent="0.15">
      <c r="C1173" s="107">
        <v>1165</v>
      </c>
      <c r="D1173" s="69">
        <f>IFERROR(MATCH(C1173,索引!J:J,0),D1172)</f>
        <v>114</v>
      </c>
      <c r="E1173" s="69">
        <f t="shared" si="72"/>
        <v>11</v>
      </c>
      <c r="F1173" s="69">
        <f>INDEX(索引!$F:$F,D1173,1)</f>
        <v>12007</v>
      </c>
      <c r="G1173" s="69" t="str">
        <f>INDEX(索引!$E:$E,D1173,1)</f>
        <v>许褚</v>
      </c>
      <c r="H1173" s="69" t="str">
        <f>INDEX(索引!$G:$G,D1173,1)</f>
        <v>步将</v>
      </c>
      <c r="J1173" s="208" t="str">
        <f ca="1">IF($H1173="步将",'[3]配置系数（将领）'!I1173,IF($H1173="骑将",'[4]配置系数（将领）'!I1173,IF($H1173="弓将",'[5]配置系数（将领）'!I1173,"")))</f>
        <v/>
      </c>
      <c r="K1173" s="208" t="str">
        <f ca="1">IF($H1173="步将",'[3]配置系数（将领）'!J1173,IF($H1173="骑将",'[4]配置系数（将领）'!J1173,IF($H1173="弓将",'[5]配置系数（将领）'!J1173,"")))</f>
        <v/>
      </c>
      <c r="L1173" s="208">
        <f>IF($H1173="步将",'[3]配置系数（将领）'!K1173,IF($H1173="骑将",'[4]配置系数（将领）'!K1173,IF($H1173="弓将",'[5]配置系数（将领）'!K1173,"")))</f>
        <v>0</v>
      </c>
      <c r="M1173" s="208">
        <f>IF($H1173="步将",'[3]配置系数（将领）'!L1173,IF($H1173="骑将",'[4]配置系数（将领）'!L1173,IF($H1173="弓将",'[5]配置系数（将领）'!L1173,"")))</f>
        <v>0</v>
      </c>
      <c r="N1173" s="208" t="str">
        <f ca="1">IF($H1173="步将",'[3]配置系数（将领）'!M1173,IF($H1173="骑将",'[4]配置系数（将领）'!M1173,IF($H1173="弓将",'[5]配置系数（将领）'!M1173,"")))</f>
        <v/>
      </c>
      <c r="O1173" s="206">
        <f t="shared" ca="1" si="73"/>
        <v>1</v>
      </c>
      <c r="Q1173" s="208" t="str">
        <f ca="1">IF($H1173="步将",'[3]配置系数（将领）'!P1173,IF($H1173="骑将",'[4]配置系数（将领）'!P1173,IF($H1173="弓将",'[5]配置系数（将领）'!P1173,"")))</f>
        <v/>
      </c>
      <c r="R1173" s="208" t="str">
        <f ca="1">IF($H1173="步将",'[3]配置系数（将领）'!Q1173,IF($H1173="骑将",'[4]配置系数（将领）'!Q1173,IF($H1173="弓将",'[5]配置系数（将领）'!Q1173,"")))</f>
        <v/>
      </c>
      <c r="S1173" s="208">
        <f>IF($H1173="步将",'[3]配置系数（将领）'!R1173,IF($H1173="骑将",'[4]配置系数（将领）'!R1173,IF($H1173="弓将",'[5]配置系数（将领）'!R1173,"")))</f>
        <v>0</v>
      </c>
      <c r="T1173" s="208">
        <f>IF($H1173="步将",'[3]配置系数（将领）'!S1173,IF($H1173="骑将",'[4]配置系数（将领）'!S1173,IF($H1173="弓将",'[5]配置系数（将领）'!S1173,"")))</f>
        <v>0</v>
      </c>
      <c r="U1173" s="208" t="str">
        <f ca="1">IF($H1173="步将",'[3]配置系数（将领）'!T1173,IF($H1173="骑将",'[4]配置系数（将领）'!T1173,IF($H1173="弓将",'[5]配置系数（将领）'!T1173,"")))</f>
        <v/>
      </c>
      <c r="V1173" s="206">
        <f t="shared" ca="1" si="74"/>
        <v>1</v>
      </c>
      <c r="X1173" s="208" t="str">
        <f ca="1">IF($H1173="步将",'[3]配置系数（将领）'!W1173,IF($H1173="骑将",'[4]配置系数（将领）'!W1173,IF($H1173="弓将",'[5]配置系数（将领）'!W1173,"")))</f>
        <v/>
      </c>
      <c r="Y1173" s="208" t="str">
        <f ca="1">IF($H1173="步将",'[3]配置系数（将领）'!X1173,IF($H1173="骑将",'[4]配置系数（将领）'!X1173,IF($H1173="弓将",'[5]配置系数（将领）'!X1173,"")))</f>
        <v/>
      </c>
      <c r="Z1173" s="208">
        <f>IF($H1173="步将",'[3]配置系数（将领）'!Y1173,IF($H1173="骑将",'[4]配置系数（将领）'!Y1173,IF($H1173="弓将",'[5]配置系数（将领）'!Y1173,"")))</f>
        <v>0</v>
      </c>
      <c r="AA1173" s="208">
        <f>IF($H1173="步将",'[3]配置系数（将领）'!Z1173,IF($H1173="骑将",'[4]配置系数（将领）'!Z1173,IF($H1173="弓将",'[5]配置系数（将领）'!Z1173,"")))</f>
        <v>0</v>
      </c>
      <c r="AB1173" s="208" t="str">
        <f ca="1">IF($H1173="步将",'[3]配置系数（将领）'!AA1173,IF($H1173="骑将",'[4]配置系数（将领）'!AA1173,IF($H1173="弓将",'[5]配置系数（将领）'!AA1173,"")))</f>
        <v/>
      </c>
      <c r="AC1173" s="206">
        <f t="shared" ca="1" si="75"/>
        <v>1</v>
      </c>
    </row>
    <row r="1174" spans="3:29" x14ac:dyDescent="0.15">
      <c r="C1174" s="107">
        <v>1166</v>
      </c>
      <c r="D1174" s="69">
        <f>IFERROR(MATCH(C1174,索引!J:J,0),D1173)</f>
        <v>114</v>
      </c>
      <c r="E1174" s="69">
        <f t="shared" si="72"/>
        <v>12</v>
      </c>
      <c r="F1174" s="69">
        <f>INDEX(索引!$F:$F,D1174,1)</f>
        <v>12007</v>
      </c>
      <c r="G1174" s="69" t="str">
        <f>INDEX(索引!$E:$E,D1174,1)</f>
        <v>许褚</v>
      </c>
      <c r="H1174" s="69" t="str">
        <f>INDEX(索引!$G:$G,D1174,1)</f>
        <v>步将</v>
      </c>
      <c r="J1174" s="208" t="str">
        <f ca="1">IF($H1174="步将",'[3]配置系数（将领）'!I1174,IF($H1174="骑将",'[4]配置系数（将领）'!I1174,IF($H1174="弓将",'[5]配置系数（将领）'!I1174,"")))</f>
        <v/>
      </c>
      <c r="K1174" s="208" t="str">
        <f ca="1">IF($H1174="步将",'[3]配置系数（将领）'!J1174,IF($H1174="骑将",'[4]配置系数（将领）'!J1174,IF($H1174="弓将",'[5]配置系数（将领）'!J1174,"")))</f>
        <v/>
      </c>
      <c r="L1174" s="208">
        <f>IF($H1174="步将",'[3]配置系数（将领）'!K1174,IF($H1174="骑将",'[4]配置系数（将领）'!K1174,IF($H1174="弓将",'[5]配置系数（将领）'!K1174,"")))</f>
        <v>0</v>
      </c>
      <c r="M1174" s="208">
        <f>IF($H1174="步将",'[3]配置系数（将领）'!L1174,IF($H1174="骑将",'[4]配置系数（将领）'!L1174,IF($H1174="弓将",'[5]配置系数（将领）'!L1174,"")))</f>
        <v>0</v>
      </c>
      <c r="N1174" s="208" t="str">
        <f ca="1">IF($H1174="步将",'[3]配置系数（将领）'!M1174,IF($H1174="骑将",'[4]配置系数（将领）'!M1174,IF($H1174="弓将",'[5]配置系数（将领）'!M1174,"")))</f>
        <v/>
      </c>
      <c r="O1174" s="206">
        <f t="shared" ca="1" si="73"/>
        <v>1</v>
      </c>
      <c r="Q1174" s="208" t="str">
        <f ca="1">IF($H1174="步将",'[3]配置系数（将领）'!P1174,IF($H1174="骑将",'[4]配置系数（将领）'!P1174,IF($H1174="弓将",'[5]配置系数（将领）'!P1174,"")))</f>
        <v/>
      </c>
      <c r="R1174" s="208" t="str">
        <f ca="1">IF($H1174="步将",'[3]配置系数（将领）'!Q1174,IF($H1174="骑将",'[4]配置系数（将领）'!Q1174,IF($H1174="弓将",'[5]配置系数（将领）'!Q1174,"")))</f>
        <v/>
      </c>
      <c r="S1174" s="208">
        <f>IF($H1174="步将",'[3]配置系数（将领）'!R1174,IF($H1174="骑将",'[4]配置系数（将领）'!R1174,IF($H1174="弓将",'[5]配置系数（将领）'!R1174,"")))</f>
        <v>0</v>
      </c>
      <c r="T1174" s="208">
        <f>IF($H1174="步将",'[3]配置系数（将领）'!S1174,IF($H1174="骑将",'[4]配置系数（将领）'!S1174,IF($H1174="弓将",'[5]配置系数（将领）'!S1174,"")))</f>
        <v>0</v>
      </c>
      <c r="U1174" s="208" t="str">
        <f ca="1">IF($H1174="步将",'[3]配置系数（将领）'!T1174,IF($H1174="骑将",'[4]配置系数（将领）'!T1174,IF($H1174="弓将",'[5]配置系数（将领）'!T1174,"")))</f>
        <v/>
      </c>
      <c r="V1174" s="206">
        <f t="shared" ca="1" si="74"/>
        <v>1</v>
      </c>
      <c r="X1174" s="208" t="str">
        <f ca="1">IF($H1174="步将",'[3]配置系数（将领）'!W1174,IF($H1174="骑将",'[4]配置系数（将领）'!W1174,IF($H1174="弓将",'[5]配置系数（将领）'!W1174,"")))</f>
        <v/>
      </c>
      <c r="Y1174" s="208" t="str">
        <f ca="1">IF($H1174="步将",'[3]配置系数（将领）'!X1174,IF($H1174="骑将",'[4]配置系数（将领）'!X1174,IF($H1174="弓将",'[5]配置系数（将领）'!X1174,"")))</f>
        <v/>
      </c>
      <c r="Z1174" s="208">
        <f>IF($H1174="步将",'[3]配置系数（将领）'!Y1174,IF($H1174="骑将",'[4]配置系数（将领）'!Y1174,IF($H1174="弓将",'[5]配置系数（将领）'!Y1174,"")))</f>
        <v>0</v>
      </c>
      <c r="AA1174" s="208">
        <f>IF($H1174="步将",'[3]配置系数（将领）'!Z1174,IF($H1174="骑将",'[4]配置系数（将领）'!Z1174,IF($H1174="弓将",'[5]配置系数（将领）'!Z1174,"")))</f>
        <v>0</v>
      </c>
      <c r="AB1174" s="208" t="str">
        <f ca="1">IF($H1174="步将",'[3]配置系数（将领）'!AA1174,IF($H1174="骑将",'[4]配置系数（将领）'!AA1174,IF($H1174="弓将",'[5]配置系数（将领）'!AA1174,"")))</f>
        <v/>
      </c>
      <c r="AC1174" s="206">
        <f t="shared" ca="1" si="75"/>
        <v>1</v>
      </c>
    </row>
    <row r="1175" spans="3:29" x14ac:dyDescent="0.15">
      <c r="C1175" s="107">
        <v>1167</v>
      </c>
      <c r="D1175" s="69">
        <f>IFERROR(MATCH(C1175,索引!J:J,0),D1174)</f>
        <v>114</v>
      </c>
      <c r="E1175" s="69">
        <f t="shared" si="72"/>
        <v>13</v>
      </c>
      <c r="F1175" s="69">
        <f>INDEX(索引!$F:$F,D1175,1)</f>
        <v>12007</v>
      </c>
      <c r="G1175" s="69" t="str">
        <f>INDEX(索引!$E:$E,D1175,1)</f>
        <v>许褚</v>
      </c>
      <c r="H1175" s="69" t="str">
        <f>INDEX(索引!$G:$G,D1175,1)</f>
        <v>步将</v>
      </c>
      <c r="J1175" s="208" t="str">
        <f ca="1">IF($H1175="步将",'[3]配置系数（将领）'!I1175,IF($H1175="骑将",'[4]配置系数（将领）'!I1175,IF($H1175="弓将",'[5]配置系数（将领）'!I1175,"")))</f>
        <v/>
      </c>
      <c r="K1175" s="208" t="str">
        <f ca="1">IF($H1175="步将",'[3]配置系数（将领）'!J1175,IF($H1175="骑将",'[4]配置系数（将领）'!J1175,IF($H1175="弓将",'[5]配置系数（将领）'!J1175,"")))</f>
        <v/>
      </c>
      <c r="L1175" s="208">
        <f>IF($H1175="步将",'[3]配置系数（将领）'!K1175,IF($H1175="骑将",'[4]配置系数（将领）'!K1175,IF($H1175="弓将",'[5]配置系数（将领）'!K1175,"")))</f>
        <v>0</v>
      </c>
      <c r="M1175" s="208">
        <f>IF($H1175="步将",'[3]配置系数（将领）'!L1175,IF($H1175="骑将",'[4]配置系数（将领）'!L1175,IF($H1175="弓将",'[5]配置系数（将领）'!L1175,"")))</f>
        <v>0</v>
      </c>
      <c r="N1175" s="208" t="str">
        <f ca="1">IF($H1175="步将",'[3]配置系数（将领）'!M1175,IF($H1175="骑将",'[4]配置系数（将领）'!M1175,IF($H1175="弓将",'[5]配置系数（将领）'!M1175,"")))</f>
        <v/>
      </c>
      <c r="O1175" s="206">
        <f t="shared" ca="1" si="73"/>
        <v>1</v>
      </c>
      <c r="Q1175" s="208" t="str">
        <f ca="1">IF($H1175="步将",'[3]配置系数（将领）'!P1175,IF($H1175="骑将",'[4]配置系数（将领）'!P1175,IF($H1175="弓将",'[5]配置系数（将领）'!P1175,"")))</f>
        <v/>
      </c>
      <c r="R1175" s="208" t="str">
        <f ca="1">IF($H1175="步将",'[3]配置系数（将领）'!Q1175,IF($H1175="骑将",'[4]配置系数（将领）'!Q1175,IF($H1175="弓将",'[5]配置系数（将领）'!Q1175,"")))</f>
        <v/>
      </c>
      <c r="S1175" s="208">
        <f>IF($H1175="步将",'[3]配置系数（将领）'!R1175,IF($H1175="骑将",'[4]配置系数（将领）'!R1175,IF($H1175="弓将",'[5]配置系数（将领）'!R1175,"")))</f>
        <v>0</v>
      </c>
      <c r="T1175" s="208">
        <f>IF($H1175="步将",'[3]配置系数（将领）'!S1175,IF($H1175="骑将",'[4]配置系数（将领）'!S1175,IF($H1175="弓将",'[5]配置系数（将领）'!S1175,"")))</f>
        <v>0</v>
      </c>
      <c r="U1175" s="208" t="str">
        <f ca="1">IF($H1175="步将",'[3]配置系数（将领）'!T1175,IF($H1175="骑将",'[4]配置系数（将领）'!T1175,IF($H1175="弓将",'[5]配置系数（将领）'!T1175,"")))</f>
        <v/>
      </c>
      <c r="V1175" s="206">
        <f t="shared" ca="1" si="74"/>
        <v>1</v>
      </c>
      <c r="X1175" s="208" t="str">
        <f ca="1">IF($H1175="步将",'[3]配置系数（将领）'!W1175,IF($H1175="骑将",'[4]配置系数（将领）'!W1175,IF($H1175="弓将",'[5]配置系数（将领）'!W1175,"")))</f>
        <v/>
      </c>
      <c r="Y1175" s="208" t="str">
        <f ca="1">IF($H1175="步将",'[3]配置系数（将领）'!X1175,IF($H1175="骑将",'[4]配置系数（将领）'!X1175,IF($H1175="弓将",'[5]配置系数（将领）'!X1175,"")))</f>
        <v/>
      </c>
      <c r="Z1175" s="208">
        <f>IF($H1175="步将",'[3]配置系数（将领）'!Y1175,IF($H1175="骑将",'[4]配置系数（将领）'!Y1175,IF($H1175="弓将",'[5]配置系数（将领）'!Y1175,"")))</f>
        <v>0</v>
      </c>
      <c r="AA1175" s="208">
        <f>IF($H1175="步将",'[3]配置系数（将领）'!Z1175,IF($H1175="骑将",'[4]配置系数（将领）'!Z1175,IF($H1175="弓将",'[5]配置系数（将领）'!Z1175,"")))</f>
        <v>0</v>
      </c>
      <c r="AB1175" s="208" t="str">
        <f ca="1">IF($H1175="步将",'[3]配置系数（将领）'!AA1175,IF($H1175="骑将",'[4]配置系数（将领）'!AA1175,IF($H1175="弓将",'[5]配置系数（将领）'!AA1175,"")))</f>
        <v/>
      </c>
      <c r="AC1175" s="206">
        <f t="shared" ca="1" si="75"/>
        <v>1</v>
      </c>
    </row>
    <row r="1176" spans="3:29" x14ac:dyDescent="0.15">
      <c r="C1176" s="107">
        <v>1168</v>
      </c>
      <c r="D1176" s="69">
        <f>IFERROR(MATCH(C1176,索引!J:J,0),D1175)</f>
        <v>114</v>
      </c>
      <c r="E1176" s="69">
        <f t="shared" si="72"/>
        <v>14</v>
      </c>
      <c r="F1176" s="69">
        <f>INDEX(索引!$F:$F,D1176,1)</f>
        <v>12007</v>
      </c>
      <c r="G1176" s="69" t="str">
        <f>INDEX(索引!$E:$E,D1176,1)</f>
        <v>许褚</v>
      </c>
      <c r="H1176" s="69" t="str">
        <f>INDEX(索引!$G:$G,D1176,1)</f>
        <v>步将</v>
      </c>
      <c r="J1176" s="208" t="str">
        <f ca="1">IF($H1176="步将",'[3]配置系数（将领）'!I1176,IF($H1176="骑将",'[4]配置系数（将领）'!I1176,IF($H1176="弓将",'[5]配置系数（将领）'!I1176,"")))</f>
        <v/>
      </c>
      <c r="K1176" s="208" t="str">
        <f ca="1">IF($H1176="步将",'[3]配置系数（将领）'!J1176,IF($H1176="骑将",'[4]配置系数（将领）'!J1176,IF($H1176="弓将",'[5]配置系数（将领）'!J1176,"")))</f>
        <v/>
      </c>
      <c r="L1176" s="208">
        <f>IF($H1176="步将",'[3]配置系数（将领）'!K1176,IF($H1176="骑将",'[4]配置系数（将领）'!K1176,IF($H1176="弓将",'[5]配置系数（将领）'!K1176,"")))</f>
        <v>0</v>
      </c>
      <c r="M1176" s="208">
        <f>IF($H1176="步将",'[3]配置系数（将领）'!L1176,IF($H1176="骑将",'[4]配置系数（将领）'!L1176,IF($H1176="弓将",'[5]配置系数（将领）'!L1176,"")))</f>
        <v>0</v>
      </c>
      <c r="N1176" s="208" t="str">
        <f ca="1">IF($H1176="步将",'[3]配置系数（将领）'!M1176,IF($H1176="骑将",'[4]配置系数（将领）'!M1176,IF($H1176="弓将",'[5]配置系数（将领）'!M1176,"")))</f>
        <v/>
      </c>
      <c r="O1176" s="206">
        <f t="shared" ca="1" si="73"/>
        <v>1</v>
      </c>
      <c r="Q1176" s="208" t="str">
        <f ca="1">IF($H1176="步将",'[3]配置系数（将领）'!P1176,IF($H1176="骑将",'[4]配置系数（将领）'!P1176,IF($H1176="弓将",'[5]配置系数（将领）'!P1176,"")))</f>
        <v/>
      </c>
      <c r="R1176" s="208" t="str">
        <f ca="1">IF($H1176="步将",'[3]配置系数（将领）'!Q1176,IF($H1176="骑将",'[4]配置系数（将领）'!Q1176,IF($H1176="弓将",'[5]配置系数（将领）'!Q1176,"")))</f>
        <v/>
      </c>
      <c r="S1176" s="208">
        <f>IF($H1176="步将",'[3]配置系数（将领）'!R1176,IF($H1176="骑将",'[4]配置系数（将领）'!R1176,IF($H1176="弓将",'[5]配置系数（将领）'!R1176,"")))</f>
        <v>0</v>
      </c>
      <c r="T1176" s="208">
        <f>IF($H1176="步将",'[3]配置系数（将领）'!S1176,IF($H1176="骑将",'[4]配置系数（将领）'!S1176,IF($H1176="弓将",'[5]配置系数（将领）'!S1176,"")))</f>
        <v>0</v>
      </c>
      <c r="U1176" s="208" t="str">
        <f ca="1">IF($H1176="步将",'[3]配置系数（将领）'!T1176,IF($H1176="骑将",'[4]配置系数（将领）'!T1176,IF($H1176="弓将",'[5]配置系数（将领）'!T1176,"")))</f>
        <v/>
      </c>
      <c r="V1176" s="206">
        <f t="shared" ca="1" si="74"/>
        <v>1</v>
      </c>
      <c r="X1176" s="208" t="str">
        <f ca="1">IF($H1176="步将",'[3]配置系数（将领）'!W1176,IF($H1176="骑将",'[4]配置系数（将领）'!W1176,IF($H1176="弓将",'[5]配置系数（将领）'!W1176,"")))</f>
        <v/>
      </c>
      <c r="Y1176" s="208" t="str">
        <f ca="1">IF($H1176="步将",'[3]配置系数（将领）'!X1176,IF($H1176="骑将",'[4]配置系数（将领）'!X1176,IF($H1176="弓将",'[5]配置系数（将领）'!X1176,"")))</f>
        <v/>
      </c>
      <c r="Z1176" s="208">
        <f>IF($H1176="步将",'[3]配置系数（将领）'!Y1176,IF($H1176="骑将",'[4]配置系数（将领）'!Y1176,IF($H1176="弓将",'[5]配置系数（将领）'!Y1176,"")))</f>
        <v>0</v>
      </c>
      <c r="AA1176" s="208">
        <f>IF($H1176="步将",'[3]配置系数（将领）'!Z1176,IF($H1176="骑将",'[4]配置系数（将领）'!Z1176,IF($H1176="弓将",'[5]配置系数（将领）'!Z1176,"")))</f>
        <v>0</v>
      </c>
      <c r="AB1176" s="208" t="str">
        <f ca="1">IF($H1176="步将",'[3]配置系数（将领）'!AA1176,IF($H1176="骑将",'[4]配置系数（将领）'!AA1176,IF($H1176="弓将",'[5]配置系数（将领）'!AA1176,"")))</f>
        <v/>
      </c>
      <c r="AC1176" s="206">
        <f t="shared" ca="1" si="75"/>
        <v>1</v>
      </c>
    </row>
    <row r="1177" spans="3:29" x14ac:dyDescent="0.15">
      <c r="C1177" s="107">
        <v>1169</v>
      </c>
      <c r="D1177" s="69">
        <f>IFERROR(MATCH(C1177,索引!J:J,0),D1176)</f>
        <v>114</v>
      </c>
      <c r="E1177" s="69">
        <f t="shared" si="72"/>
        <v>15</v>
      </c>
      <c r="F1177" s="69">
        <f>INDEX(索引!$F:$F,D1177,1)</f>
        <v>12007</v>
      </c>
      <c r="G1177" s="69" t="str">
        <f>INDEX(索引!$E:$E,D1177,1)</f>
        <v>许褚</v>
      </c>
      <c r="H1177" s="69" t="str">
        <f>INDEX(索引!$G:$G,D1177,1)</f>
        <v>步将</v>
      </c>
      <c r="J1177" s="208" t="str">
        <f ca="1">IF($H1177="步将",'[3]配置系数（将领）'!I1177,IF($H1177="骑将",'[4]配置系数（将领）'!I1177,IF($H1177="弓将",'[5]配置系数（将领）'!I1177,"")))</f>
        <v/>
      </c>
      <c r="K1177" s="208" t="str">
        <f ca="1">IF($H1177="步将",'[3]配置系数（将领）'!J1177,IF($H1177="骑将",'[4]配置系数（将领）'!J1177,IF($H1177="弓将",'[5]配置系数（将领）'!J1177,"")))</f>
        <v/>
      </c>
      <c r="L1177" s="208">
        <f>IF($H1177="步将",'[3]配置系数（将领）'!K1177,IF($H1177="骑将",'[4]配置系数（将领）'!K1177,IF($H1177="弓将",'[5]配置系数（将领）'!K1177,"")))</f>
        <v>0</v>
      </c>
      <c r="M1177" s="208">
        <f>IF($H1177="步将",'[3]配置系数（将领）'!L1177,IF($H1177="骑将",'[4]配置系数（将领）'!L1177,IF($H1177="弓将",'[5]配置系数（将领）'!L1177,"")))</f>
        <v>0</v>
      </c>
      <c r="N1177" s="208" t="str">
        <f ca="1">IF($H1177="步将",'[3]配置系数（将领）'!M1177,IF($H1177="骑将",'[4]配置系数（将领）'!M1177,IF($H1177="弓将",'[5]配置系数（将领）'!M1177,"")))</f>
        <v/>
      </c>
      <c r="O1177" s="206">
        <f t="shared" ca="1" si="73"/>
        <v>1</v>
      </c>
      <c r="Q1177" s="208" t="str">
        <f ca="1">IF($H1177="步将",'[3]配置系数（将领）'!P1177,IF($H1177="骑将",'[4]配置系数（将领）'!P1177,IF($H1177="弓将",'[5]配置系数（将领）'!P1177,"")))</f>
        <v/>
      </c>
      <c r="R1177" s="208" t="str">
        <f ca="1">IF($H1177="步将",'[3]配置系数（将领）'!Q1177,IF($H1177="骑将",'[4]配置系数（将领）'!Q1177,IF($H1177="弓将",'[5]配置系数（将领）'!Q1177,"")))</f>
        <v/>
      </c>
      <c r="S1177" s="208">
        <f>IF($H1177="步将",'[3]配置系数（将领）'!R1177,IF($H1177="骑将",'[4]配置系数（将领）'!R1177,IF($H1177="弓将",'[5]配置系数（将领）'!R1177,"")))</f>
        <v>0</v>
      </c>
      <c r="T1177" s="208">
        <f>IF($H1177="步将",'[3]配置系数（将领）'!S1177,IF($H1177="骑将",'[4]配置系数（将领）'!S1177,IF($H1177="弓将",'[5]配置系数（将领）'!S1177,"")))</f>
        <v>0</v>
      </c>
      <c r="U1177" s="208" t="str">
        <f ca="1">IF($H1177="步将",'[3]配置系数（将领）'!T1177,IF($H1177="骑将",'[4]配置系数（将领）'!T1177,IF($H1177="弓将",'[5]配置系数（将领）'!T1177,"")))</f>
        <v/>
      </c>
      <c r="V1177" s="206">
        <f t="shared" ca="1" si="74"/>
        <v>1</v>
      </c>
      <c r="X1177" s="208" t="str">
        <f ca="1">IF($H1177="步将",'[3]配置系数（将领）'!W1177,IF($H1177="骑将",'[4]配置系数（将领）'!W1177,IF($H1177="弓将",'[5]配置系数（将领）'!W1177,"")))</f>
        <v/>
      </c>
      <c r="Y1177" s="208" t="str">
        <f ca="1">IF($H1177="步将",'[3]配置系数（将领）'!X1177,IF($H1177="骑将",'[4]配置系数（将领）'!X1177,IF($H1177="弓将",'[5]配置系数（将领）'!X1177,"")))</f>
        <v/>
      </c>
      <c r="Z1177" s="208">
        <f>IF($H1177="步将",'[3]配置系数（将领）'!Y1177,IF($H1177="骑将",'[4]配置系数（将领）'!Y1177,IF($H1177="弓将",'[5]配置系数（将领）'!Y1177,"")))</f>
        <v>0</v>
      </c>
      <c r="AA1177" s="208">
        <f>IF($H1177="步将",'[3]配置系数（将领）'!Z1177,IF($H1177="骑将",'[4]配置系数（将领）'!Z1177,IF($H1177="弓将",'[5]配置系数（将领）'!Z1177,"")))</f>
        <v>0</v>
      </c>
      <c r="AB1177" s="208" t="str">
        <f ca="1">IF($H1177="步将",'[3]配置系数（将领）'!AA1177,IF($H1177="骑将",'[4]配置系数（将领）'!AA1177,IF($H1177="弓将",'[5]配置系数（将领）'!AA1177,"")))</f>
        <v/>
      </c>
      <c r="AC1177" s="206">
        <f t="shared" ca="1" si="75"/>
        <v>1</v>
      </c>
    </row>
    <row r="1178" spans="3:29" x14ac:dyDescent="0.15">
      <c r="C1178" s="107">
        <v>1170</v>
      </c>
      <c r="D1178" s="69">
        <f>IFERROR(MATCH(C1178,索引!J:J,0),D1177)</f>
        <v>114</v>
      </c>
      <c r="E1178" s="69">
        <f t="shared" si="72"/>
        <v>15</v>
      </c>
      <c r="F1178" s="69">
        <f>INDEX(索引!$F:$F,D1178,1)</f>
        <v>12007</v>
      </c>
      <c r="G1178" s="69" t="str">
        <f>INDEX(索引!$E:$E,D1178,1)</f>
        <v>许褚</v>
      </c>
      <c r="H1178" s="69" t="str">
        <f>INDEX(索引!$G:$G,D1178,1)</f>
        <v>步将</v>
      </c>
      <c r="J1178" s="208" t="str">
        <f ca="1">IF($H1178="步将",'[3]配置系数（将领）'!I1178,IF($H1178="骑将",'[4]配置系数（将领）'!I1178,IF($H1178="弓将",'[5]配置系数（将领）'!I1178,"")))</f>
        <v/>
      </c>
      <c r="K1178" s="208" t="str">
        <f ca="1">IF($H1178="步将",'[3]配置系数（将领）'!J1178,IF($H1178="骑将",'[4]配置系数（将领）'!J1178,IF($H1178="弓将",'[5]配置系数（将领）'!J1178,"")))</f>
        <v/>
      </c>
      <c r="L1178" s="208">
        <f>IF($H1178="步将",'[3]配置系数（将领）'!K1178,IF($H1178="骑将",'[4]配置系数（将领）'!K1178,IF($H1178="弓将",'[5]配置系数（将领）'!K1178,"")))</f>
        <v>0</v>
      </c>
      <c r="M1178" s="208">
        <f>IF($H1178="步将",'[3]配置系数（将领）'!L1178,IF($H1178="骑将",'[4]配置系数（将领）'!L1178,IF($H1178="弓将",'[5]配置系数（将领）'!L1178,"")))</f>
        <v>0</v>
      </c>
      <c r="N1178" s="208" t="str">
        <f ca="1">IF($H1178="步将",'[3]配置系数（将领）'!M1178,IF($H1178="骑将",'[4]配置系数（将领）'!M1178,IF($H1178="弓将",'[5]配置系数（将领）'!M1178,"")))</f>
        <v/>
      </c>
      <c r="O1178" s="206">
        <f t="shared" ca="1" si="73"/>
        <v>1</v>
      </c>
      <c r="Q1178" s="208" t="str">
        <f ca="1">IF($H1178="步将",'[3]配置系数（将领）'!P1178,IF($H1178="骑将",'[4]配置系数（将领）'!P1178,IF($H1178="弓将",'[5]配置系数（将领）'!P1178,"")))</f>
        <v/>
      </c>
      <c r="R1178" s="208" t="str">
        <f ca="1">IF($H1178="步将",'[3]配置系数（将领）'!Q1178,IF($H1178="骑将",'[4]配置系数（将领）'!Q1178,IF($H1178="弓将",'[5]配置系数（将领）'!Q1178,"")))</f>
        <v/>
      </c>
      <c r="S1178" s="208">
        <f>IF($H1178="步将",'[3]配置系数（将领）'!R1178,IF($H1178="骑将",'[4]配置系数（将领）'!R1178,IF($H1178="弓将",'[5]配置系数（将领）'!R1178,"")))</f>
        <v>0</v>
      </c>
      <c r="T1178" s="208">
        <f>IF($H1178="步将",'[3]配置系数（将领）'!S1178,IF($H1178="骑将",'[4]配置系数（将领）'!S1178,IF($H1178="弓将",'[5]配置系数（将领）'!S1178,"")))</f>
        <v>0</v>
      </c>
      <c r="U1178" s="208" t="str">
        <f ca="1">IF($H1178="步将",'[3]配置系数（将领）'!T1178,IF($H1178="骑将",'[4]配置系数（将领）'!T1178,IF($H1178="弓将",'[5]配置系数（将领）'!T1178,"")))</f>
        <v/>
      </c>
      <c r="V1178" s="206">
        <f t="shared" ca="1" si="74"/>
        <v>1</v>
      </c>
      <c r="X1178" s="208" t="str">
        <f ca="1">IF($H1178="步将",'[3]配置系数（将领）'!W1178,IF($H1178="骑将",'[4]配置系数（将领）'!W1178,IF($H1178="弓将",'[5]配置系数（将领）'!W1178,"")))</f>
        <v/>
      </c>
      <c r="Y1178" s="208" t="str">
        <f ca="1">IF($H1178="步将",'[3]配置系数（将领）'!X1178,IF($H1178="骑将",'[4]配置系数（将领）'!X1178,IF($H1178="弓将",'[5]配置系数（将领）'!X1178,"")))</f>
        <v/>
      </c>
      <c r="Z1178" s="208">
        <f>IF($H1178="步将",'[3]配置系数（将领）'!Y1178,IF($H1178="骑将",'[4]配置系数（将领）'!Y1178,IF($H1178="弓将",'[5]配置系数（将领）'!Y1178,"")))</f>
        <v>0</v>
      </c>
      <c r="AA1178" s="208">
        <f>IF($H1178="步将",'[3]配置系数（将领）'!Z1178,IF($H1178="骑将",'[4]配置系数（将领）'!Z1178,IF($H1178="弓将",'[5]配置系数（将领）'!Z1178,"")))</f>
        <v>0</v>
      </c>
      <c r="AB1178" s="208" t="str">
        <f ca="1">IF($H1178="步将",'[3]配置系数（将领）'!AA1178,IF($H1178="骑将",'[4]配置系数（将领）'!AA1178,IF($H1178="弓将",'[5]配置系数（将领）'!AA1178,"")))</f>
        <v/>
      </c>
      <c r="AC1178" s="206">
        <f t="shared" ca="1" si="75"/>
        <v>1</v>
      </c>
    </row>
    <row r="1179" spans="3:29" x14ac:dyDescent="0.15">
      <c r="C1179" s="107">
        <v>1171</v>
      </c>
      <c r="D1179" s="69">
        <f>IFERROR(MATCH(C1179,索引!J:J,0),D1178)</f>
        <v>114</v>
      </c>
      <c r="E1179" s="69">
        <f t="shared" si="72"/>
        <v>15</v>
      </c>
      <c r="F1179" s="69">
        <f>INDEX(索引!$F:$F,D1179,1)</f>
        <v>12007</v>
      </c>
      <c r="G1179" s="69" t="str">
        <f>INDEX(索引!$E:$E,D1179,1)</f>
        <v>许褚</v>
      </c>
      <c r="H1179" s="69" t="str">
        <f>INDEX(索引!$G:$G,D1179,1)</f>
        <v>步将</v>
      </c>
      <c r="J1179" s="208" t="str">
        <f ca="1">IF($H1179="步将",'[3]配置系数（将领）'!I1179,IF($H1179="骑将",'[4]配置系数（将领）'!I1179,IF($H1179="弓将",'[5]配置系数（将领）'!I1179,"")))</f>
        <v/>
      </c>
      <c r="K1179" s="208" t="str">
        <f ca="1">IF($H1179="步将",'[3]配置系数（将领）'!J1179,IF($H1179="骑将",'[4]配置系数（将领）'!J1179,IF($H1179="弓将",'[5]配置系数（将领）'!J1179,"")))</f>
        <v/>
      </c>
      <c r="L1179" s="208">
        <f>IF($H1179="步将",'[3]配置系数（将领）'!K1179,IF($H1179="骑将",'[4]配置系数（将领）'!K1179,IF($H1179="弓将",'[5]配置系数（将领）'!K1179,"")))</f>
        <v>0</v>
      </c>
      <c r="M1179" s="208">
        <f>IF($H1179="步将",'[3]配置系数（将领）'!L1179,IF($H1179="骑将",'[4]配置系数（将领）'!L1179,IF($H1179="弓将",'[5]配置系数（将领）'!L1179,"")))</f>
        <v>0</v>
      </c>
      <c r="N1179" s="208" t="str">
        <f ca="1">IF($H1179="步将",'[3]配置系数（将领）'!M1179,IF($H1179="骑将",'[4]配置系数（将领）'!M1179,IF($H1179="弓将",'[5]配置系数（将领）'!M1179,"")))</f>
        <v/>
      </c>
      <c r="O1179" s="206">
        <f t="shared" ca="1" si="73"/>
        <v>1</v>
      </c>
      <c r="Q1179" s="208" t="str">
        <f ca="1">IF($H1179="步将",'[3]配置系数（将领）'!P1179,IF($H1179="骑将",'[4]配置系数（将领）'!P1179,IF($H1179="弓将",'[5]配置系数（将领）'!P1179,"")))</f>
        <v/>
      </c>
      <c r="R1179" s="208" t="str">
        <f ca="1">IF($H1179="步将",'[3]配置系数（将领）'!Q1179,IF($H1179="骑将",'[4]配置系数（将领）'!Q1179,IF($H1179="弓将",'[5]配置系数（将领）'!Q1179,"")))</f>
        <v/>
      </c>
      <c r="S1179" s="208">
        <f>IF($H1179="步将",'[3]配置系数（将领）'!R1179,IF($H1179="骑将",'[4]配置系数（将领）'!R1179,IF($H1179="弓将",'[5]配置系数（将领）'!R1179,"")))</f>
        <v>0</v>
      </c>
      <c r="T1179" s="208">
        <f>IF($H1179="步将",'[3]配置系数（将领）'!S1179,IF($H1179="骑将",'[4]配置系数（将领）'!S1179,IF($H1179="弓将",'[5]配置系数（将领）'!S1179,"")))</f>
        <v>0</v>
      </c>
      <c r="U1179" s="208" t="str">
        <f ca="1">IF($H1179="步将",'[3]配置系数（将领）'!T1179,IF($H1179="骑将",'[4]配置系数（将领）'!T1179,IF($H1179="弓将",'[5]配置系数（将领）'!T1179,"")))</f>
        <v/>
      </c>
      <c r="V1179" s="206">
        <f t="shared" ca="1" si="74"/>
        <v>1</v>
      </c>
      <c r="X1179" s="208" t="str">
        <f ca="1">IF($H1179="步将",'[3]配置系数（将领）'!W1179,IF($H1179="骑将",'[4]配置系数（将领）'!W1179,IF($H1179="弓将",'[5]配置系数（将领）'!W1179,"")))</f>
        <v/>
      </c>
      <c r="Y1179" s="208" t="str">
        <f ca="1">IF($H1179="步将",'[3]配置系数（将领）'!X1179,IF($H1179="骑将",'[4]配置系数（将领）'!X1179,IF($H1179="弓将",'[5]配置系数（将领）'!X1179,"")))</f>
        <v/>
      </c>
      <c r="Z1179" s="208">
        <f>IF($H1179="步将",'[3]配置系数（将领）'!Y1179,IF($H1179="骑将",'[4]配置系数（将领）'!Y1179,IF($H1179="弓将",'[5]配置系数（将领）'!Y1179,"")))</f>
        <v>0</v>
      </c>
      <c r="AA1179" s="208">
        <f>IF($H1179="步将",'[3]配置系数（将领）'!Z1179,IF($H1179="骑将",'[4]配置系数（将领）'!Z1179,IF($H1179="弓将",'[5]配置系数（将领）'!Z1179,"")))</f>
        <v>0</v>
      </c>
      <c r="AB1179" s="208" t="str">
        <f ca="1">IF($H1179="步将",'[3]配置系数（将领）'!AA1179,IF($H1179="骑将",'[4]配置系数（将领）'!AA1179,IF($H1179="弓将",'[5]配置系数（将领）'!AA1179,"")))</f>
        <v/>
      </c>
      <c r="AC1179" s="206">
        <f t="shared" ca="1" si="75"/>
        <v>1</v>
      </c>
    </row>
    <row r="1180" spans="3:29" x14ac:dyDescent="0.15">
      <c r="C1180" s="107">
        <v>1172</v>
      </c>
      <c r="D1180" s="69">
        <f>IFERROR(MATCH(C1180,索引!J:J,0),D1179)</f>
        <v>114</v>
      </c>
      <c r="E1180" s="69">
        <f t="shared" si="72"/>
        <v>15</v>
      </c>
      <c r="F1180" s="69">
        <f>INDEX(索引!$F:$F,D1180,1)</f>
        <v>12007</v>
      </c>
      <c r="G1180" s="69" t="str">
        <f>INDEX(索引!$E:$E,D1180,1)</f>
        <v>许褚</v>
      </c>
      <c r="H1180" s="69" t="str">
        <f>INDEX(索引!$G:$G,D1180,1)</f>
        <v>步将</v>
      </c>
      <c r="J1180" s="208" t="str">
        <f ca="1">IF($H1180="步将",'[3]配置系数（将领）'!I1180,IF($H1180="骑将",'[4]配置系数（将领）'!I1180,IF($H1180="弓将",'[5]配置系数（将领）'!I1180,"")))</f>
        <v/>
      </c>
      <c r="K1180" s="208" t="str">
        <f ca="1">IF($H1180="步将",'[3]配置系数（将领）'!J1180,IF($H1180="骑将",'[4]配置系数（将领）'!J1180,IF($H1180="弓将",'[5]配置系数（将领）'!J1180,"")))</f>
        <v/>
      </c>
      <c r="L1180" s="208">
        <f>IF($H1180="步将",'[3]配置系数（将领）'!K1180,IF($H1180="骑将",'[4]配置系数（将领）'!K1180,IF($H1180="弓将",'[5]配置系数（将领）'!K1180,"")))</f>
        <v>0</v>
      </c>
      <c r="M1180" s="208">
        <f>IF($H1180="步将",'[3]配置系数（将领）'!L1180,IF($H1180="骑将",'[4]配置系数（将领）'!L1180,IF($H1180="弓将",'[5]配置系数（将领）'!L1180,"")))</f>
        <v>0</v>
      </c>
      <c r="N1180" s="208" t="str">
        <f ca="1">IF($H1180="步将",'[3]配置系数（将领）'!M1180,IF($H1180="骑将",'[4]配置系数（将领）'!M1180,IF($H1180="弓将",'[5]配置系数（将领）'!M1180,"")))</f>
        <v/>
      </c>
      <c r="O1180" s="206">
        <f t="shared" ca="1" si="73"/>
        <v>1</v>
      </c>
      <c r="Q1180" s="208" t="str">
        <f ca="1">IF($H1180="步将",'[3]配置系数（将领）'!P1180,IF($H1180="骑将",'[4]配置系数（将领）'!P1180,IF($H1180="弓将",'[5]配置系数（将领）'!P1180,"")))</f>
        <v/>
      </c>
      <c r="R1180" s="208" t="str">
        <f ca="1">IF($H1180="步将",'[3]配置系数（将领）'!Q1180,IF($H1180="骑将",'[4]配置系数（将领）'!Q1180,IF($H1180="弓将",'[5]配置系数（将领）'!Q1180,"")))</f>
        <v/>
      </c>
      <c r="S1180" s="208">
        <f>IF($H1180="步将",'[3]配置系数（将领）'!R1180,IF($H1180="骑将",'[4]配置系数（将领）'!R1180,IF($H1180="弓将",'[5]配置系数（将领）'!R1180,"")))</f>
        <v>0</v>
      </c>
      <c r="T1180" s="208">
        <f>IF($H1180="步将",'[3]配置系数（将领）'!S1180,IF($H1180="骑将",'[4]配置系数（将领）'!S1180,IF($H1180="弓将",'[5]配置系数（将领）'!S1180,"")))</f>
        <v>0</v>
      </c>
      <c r="U1180" s="208" t="str">
        <f ca="1">IF($H1180="步将",'[3]配置系数（将领）'!T1180,IF($H1180="骑将",'[4]配置系数（将领）'!T1180,IF($H1180="弓将",'[5]配置系数（将领）'!T1180,"")))</f>
        <v/>
      </c>
      <c r="V1180" s="206">
        <f t="shared" ca="1" si="74"/>
        <v>1</v>
      </c>
      <c r="X1180" s="208" t="str">
        <f ca="1">IF($H1180="步将",'[3]配置系数（将领）'!W1180,IF($H1180="骑将",'[4]配置系数（将领）'!W1180,IF($H1180="弓将",'[5]配置系数（将领）'!W1180,"")))</f>
        <v/>
      </c>
      <c r="Y1180" s="208" t="str">
        <f ca="1">IF($H1180="步将",'[3]配置系数（将领）'!X1180,IF($H1180="骑将",'[4]配置系数（将领）'!X1180,IF($H1180="弓将",'[5]配置系数（将领）'!X1180,"")))</f>
        <v/>
      </c>
      <c r="Z1180" s="208">
        <f>IF($H1180="步将",'[3]配置系数（将领）'!Y1180,IF($H1180="骑将",'[4]配置系数（将领）'!Y1180,IF($H1180="弓将",'[5]配置系数（将领）'!Y1180,"")))</f>
        <v>0</v>
      </c>
      <c r="AA1180" s="208">
        <f>IF($H1180="步将",'[3]配置系数（将领）'!Z1180,IF($H1180="骑将",'[4]配置系数（将领）'!Z1180,IF($H1180="弓将",'[5]配置系数（将领）'!Z1180,"")))</f>
        <v>0</v>
      </c>
      <c r="AB1180" s="208" t="str">
        <f ca="1">IF($H1180="步将",'[3]配置系数（将领）'!AA1180,IF($H1180="骑将",'[4]配置系数（将领）'!AA1180,IF($H1180="弓将",'[5]配置系数（将领）'!AA1180,"")))</f>
        <v/>
      </c>
      <c r="AC1180" s="206">
        <f t="shared" ca="1" si="75"/>
        <v>1</v>
      </c>
    </row>
    <row r="1181" spans="3:29" x14ac:dyDescent="0.15">
      <c r="C1181" s="107">
        <v>1173</v>
      </c>
      <c r="D1181" s="69">
        <f>IFERROR(MATCH(C1181,索引!J:J,0),D1180)</f>
        <v>114</v>
      </c>
      <c r="E1181" s="69">
        <f t="shared" si="72"/>
        <v>15</v>
      </c>
      <c r="F1181" s="69">
        <f>INDEX(索引!$F:$F,D1181,1)</f>
        <v>12007</v>
      </c>
      <c r="G1181" s="69" t="str">
        <f>INDEX(索引!$E:$E,D1181,1)</f>
        <v>许褚</v>
      </c>
      <c r="H1181" s="69" t="str">
        <f>INDEX(索引!$G:$G,D1181,1)</f>
        <v>步将</v>
      </c>
      <c r="J1181" s="208" t="str">
        <f ca="1">IF($H1181="步将",'[3]配置系数（将领）'!I1181,IF($H1181="骑将",'[4]配置系数（将领）'!I1181,IF($H1181="弓将",'[5]配置系数（将领）'!I1181,"")))</f>
        <v/>
      </c>
      <c r="K1181" s="208" t="str">
        <f ca="1">IF($H1181="步将",'[3]配置系数（将领）'!J1181,IF($H1181="骑将",'[4]配置系数（将领）'!J1181,IF($H1181="弓将",'[5]配置系数（将领）'!J1181,"")))</f>
        <v/>
      </c>
      <c r="L1181" s="208">
        <f>IF($H1181="步将",'[3]配置系数（将领）'!K1181,IF($H1181="骑将",'[4]配置系数（将领）'!K1181,IF($H1181="弓将",'[5]配置系数（将领）'!K1181,"")))</f>
        <v>0</v>
      </c>
      <c r="M1181" s="208">
        <f>IF($H1181="步将",'[3]配置系数（将领）'!L1181,IF($H1181="骑将",'[4]配置系数（将领）'!L1181,IF($H1181="弓将",'[5]配置系数（将领）'!L1181,"")))</f>
        <v>0</v>
      </c>
      <c r="N1181" s="208" t="str">
        <f ca="1">IF($H1181="步将",'[3]配置系数（将领）'!M1181,IF($H1181="骑将",'[4]配置系数（将领）'!M1181,IF($H1181="弓将",'[5]配置系数（将领）'!M1181,"")))</f>
        <v/>
      </c>
      <c r="O1181" s="206">
        <f t="shared" ca="1" si="73"/>
        <v>1</v>
      </c>
      <c r="Q1181" s="208" t="str">
        <f ca="1">IF($H1181="步将",'[3]配置系数（将领）'!P1181,IF($H1181="骑将",'[4]配置系数（将领）'!P1181,IF($H1181="弓将",'[5]配置系数（将领）'!P1181,"")))</f>
        <v/>
      </c>
      <c r="R1181" s="208" t="str">
        <f ca="1">IF($H1181="步将",'[3]配置系数（将领）'!Q1181,IF($H1181="骑将",'[4]配置系数（将领）'!Q1181,IF($H1181="弓将",'[5]配置系数（将领）'!Q1181,"")))</f>
        <v/>
      </c>
      <c r="S1181" s="208">
        <f>IF($H1181="步将",'[3]配置系数（将领）'!R1181,IF($H1181="骑将",'[4]配置系数（将领）'!R1181,IF($H1181="弓将",'[5]配置系数（将领）'!R1181,"")))</f>
        <v>0</v>
      </c>
      <c r="T1181" s="208">
        <f>IF($H1181="步将",'[3]配置系数（将领）'!S1181,IF($H1181="骑将",'[4]配置系数（将领）'!S1181,IF($H1181="弓将",'[5]配置系数（将领）'!S1181,"")))</f>
        <v>0</v>
      </c>
      <c r="U1181" s="208" t="str">
        <f ca="1">IF($H1181="步将",'[3]配置系数（将领）'!T1181,IF($H1181="骑将",'[4]配置系数（将领）'!T1181,IF($H1181="弓将",'[5]配置系数（将领）'!T1181,"")))</f>
        <v/>
      </c>
      <c r="V1181" s="206">
        <f t="shared" ca="1" si="74"/>
        <v>1</v>
      </c>
      <c r="X1181" s="208" t="str">
        <f ca="1">IF($H1181="步将",'[3]配置系数（将领）'!W1181,IF($H1181="骑将",'[4]配置系数（将领）'!W1181,IF($H1181="弓将",'[5]配置系数（将领）'!W1181,"")))</f>
        <v/>
      </c>
      <c r="Y1181" s="208" t="str">
        <f ca="1">IF($H1181="步将",'[3]配置系数（将领）'!X1181,IF($H1181="骑将",'[4]配置系数（将领）'!X1181,IF($H1181="弓将",'[5]配置系数（将领）'!X1181,"")))</f>
        <v/>
      </c>
      <c r="Z1181" s="208">
        <f>IF($H1181="步将",'[3]配置系数（将领）'!Y1181,IF($H1181="骑将",'[4]配置系数（将领）'!Y1181,IF($H1181="弓将",'[5]配置系数（将领）'!Y1181,"")))</f>
        <v>0</v>
      </c>
      <c r="AA1181" s="208">
        <f>IF($H1181="步将",'[3]配置系数（将领）'!Z1181,IF($H1181="骑将",'[4]配置系数（将领）'!Z1181,IF($H1181="弓将",'[5]配置系数（将领）'!Z1181,"")))</f>
        <v>0</v>
      </c>
      <c r="AB1181" s="208" t="str">
        <f ca="1">IF($H1181="步将",'[3]配置系数（将领）'!AA1181,IF($H1181="骑将",'[4]配置系数（将领）'!AA1181,IF($H1181="弓将",'[5]配置系数（将领）'!AA1181,"")))</f>
        <v/>
      </c>
      <c r="AC1181" s="206">
        <f t="shared" ca="1" si="75"/>
        <v>1</v>
      </c>
    </row>
    <row r="1182" spans="3:29" x14ac:dyDescent="0.15">
      <c r="C1182" s="107">
        <v>1174</v>
      </c>
      <c r="D1182" s="69">
        <f>IFERROR(MATCH(C1182,索引!J:J,0),D1181)</f>
        <v>114</v>
      </c>
      <c r="E1182" s="69">
        <f t="shared" si="72"/>
        <v>15</v>
      </c>
      <c r="F1182" s="69">
        <f>INDEX(索引!$F:$F,D1182,1)</f>
        <v>12007</v>
      </c>
      <c r="G1182" s="69" t="str">
        <f>INDEX(索引!$E:$E,D1182,1)</f>
        <v>许褚</v>
      </c>
      <c r="H1182" s="69" t="str">
        <f>INDEX(索引!$G:$G,D1182,1)</f>
        <v>步将</v>
      </c>
      <c r="J1182" s="208" t="str">
        <f ca="1">IF($H1182="步将",'[3]配置系数（将领）'!I1182,IF($H1182="骑将",'[4]配置系数（将领）'!I1182,IF($H1182="弓将",'[5]配置系数（将领）'!I1182,"")))</f>
        <v/>
      </c>
      <c r="K1182" s="208" t="str">
        <f ca="1">IF($H1182="步将",'[3]配置系数（将领）'!J1182,IF($H1182="骑将",'[4]配置系数（将领）'!J1182,IF($H1182="弓将",'[5]配置系数（将领）'!J1182,"")))</f>
        <v/>
      </c>
      <c r="L1182" s="208">
        <f>IF($H1182="步将",'[3]配置系数（将领）'!K1182,IF($H1182="骑将",'[4]配置系数（将领）'!K1182,IF($H1182="弓将",'[5]配置系数（将领）'!K1182,"")))</f>
        <v>0</v>
      </c>
      <c r="M1182" s="208">
        <f>IF($H1182="步将",'[3]配置系数（将领）'!L1182,IF($H1182="骑将",'[4]配置系数（将领）'!L1182,IF($H1182="弓将",'[5]配置系数（将领）'!L1182,"")))</f>
        <v>0</v>
      </c>
      <c r="N1182" s="208" t="str">
        <f ca="1">IF($H1182="步将",'[3]配置系数（将领）'!M1182,IF($H1182="骑将",'[4]配置系数（将领）'!M1182,IF($H1182="弓将",'[5]配置系数（将领）'!M1182,"")))</f>
        <v/>
      </c>
      <c r="O1182" s="206">
        <f t="shared" ca="1" si="73"/>
        <v>1</v>
      </c>
      <c r="Q1182" s="208" t="str">
        <f ca="1">IF($H1182="步将",'[3]配置系数（将领）'!P1182,IF($H1182="骑将",'[4]配置系数（将领）'!P1182,IF($H1182="弓将",'[5]配置系数（将领）'!P1182,"")))</f>
        <v/>
      </c>
      <c r="R1182" s="208" t="str">
        <f ca="1">IF($H1182="步将",'[3]配置系数（将领）'!Q1182,IF($H1182="骑将",'[4]配置系数（将领）'!Q1182,IF($H1182="弓将",'[5]配置系数（将领）'!Q1182,"")))</f>
        <v/>
      </c>
      <c r="S1182" s="208">
        <f>IF($H1182="步将",'[3]配置系数（将领）'!R1182,IF($H1182="骑将",'[4]配置系数（将领）'!R1182,IF($H1182="弓将",'[5]配置系数（将领）'!R1182,"")))</f>
        <v>0</v>
      </c>
      <c r="T1182" s="208">
        <f>IF($H1182="步将",'[3]配置系数（将领）'!S1182,IF($H1182="骑将",'[4]配置系数（将领）'!S1182,IF($H1182="弓将",'[5]配置系数（将领）'!S1182,"")))</f>
        <v>0</v>
      </c>
      <c r="U1182" s="208" t="str">
        <f ca="1">IF($H1182="步将",'[3]配置系数（将领）'!T1182,IF($H1182="骑将",'[4]配置系数（将领）'!T1182,IF($H1182="弓将",'[5]配置系数（将领）'!T1182,"")))</f>
        <v/>
      </c>
      <c r="V1182" s="206">
        <f t="shared" ca="1" si="74"/>
        <v>1</v>
      </c>
      <c r="X1182" s="208" t="str">
        <f ca="1">IF($H1182="步将",'[3]配置系数（将领）'!W1182,IF($H1182="骑将",'[4]配置系数（将领）'!W1182,IF($H1182="弓将",'[5]配置系数（将领）'!W1182,"")))</f>
        <v/>
      </c>
      <c r="Y1182" s="208" t="str">
        <f ca="1">IF($H1182="步将",'[3]配置系数（将领）'!X1182,IF($H1182="骑将",'[4]配置系数（将领）'!X1182,IF($H1182="弓将",'[5]配置系数（将领）'!X1182,"")))</f>
        <v/>
      </c>
      <c r="Z1182" s="208">
        <f>IF($H1182="步将",'[3]配置系数（将领）'!Y1182,IF($H1182="骑将",'[4]配置系数（将领）'!Y1182,IF($H1182="弓将",'[5]配置系数（将领）'!Y1182,"")))</f>
        <v>0</v>
      </c>
      <c r="AA1182" s="208">
        <f>IF($H1182="步将",'[3]配置系数（将领）'!Z1182,IF($H1182="骑将",'[4]配置系数（将领）'!Z1182,IF($H1182="弓将",'[5]配置系数（将领）'!Z1182,"")))</f>
        <v>0</v>
      </c>
      <c r="AB1182" s="208" t="str">
        <f ca="1">IF($H1182="步将",'[3]配置系数（将领）'!AA1182,IF($H1182="骑将",'[4]配置系数（将领）'!AA1182,IF($H1182="弓将",'[5]配置系数（将领）'!AA1182,"")))</f>
        <v/>
      </c>
      <c r="AC1182" s="206">
        <f t="shared" ca="1" si="75"/>
        <v>1</v>
      </c>
    </row>
    <row r="1183" spans="3:29" x14ac:dyDescent="0.15">
      <c r="C1183" s="107">
        <v>1175</v>
      </c>
      <c r="D1183" s="69">
        <f>IFERROR(MATCH(C1183,索引!J:J,0),D1182)</f>
        <v>114</v>
      </c>
      <c r="E1183" s="69">
        <f t="shared" si="72"/>
        <v>15</v>
      </c>
      <c r="F1183" s="69">
        <f>INDEX(索引!$F:$F,D1183,1)</f>
        <v>12007</v>
      </c>
      <c r="G1183" s="69" t="str">
        <f>INDEX(索引!$E:$E,D1183,1)</f>
        <v>许褚</v>
      </c>
      <c r="H1183" s="69" t="str">
        <f>INDEX(索引!$G:$G,D1183,1)</f>
        <v>步将</v>
      </c>
      <c r="J1183" s="208" t="str">
        <f ca="1">IF($H1183="步将",'[3]配置系数（将领）'!I1183,IF($H1183="骑将",'[4]配置系数（将领）'!I1183,IF($H1183="弓将",'[5]配置系数（将领）'!I1183,"")))</f>
        <v/>
      </c>
      <c r="K1183" s="208" t="str">
        <f ca="1">IF($H1183="步将",'[3]配置系数（将领）'!J1183,IF($H1183="骑将",'[4]配置系数（将领）'!J1183,IF($H1183="弓将",'[5]配置系数（将领）'!J1183,"")))</f>
        <v/>
      </c>
      <c r="L1183" s="208">
        <f>IF($H1183="步将",'[3]配置系数（将领）'!K1183,IF($H1183="骑将",'[4]配置系数（将领）'!K1183,IF($H1183="弓将",'[5]配置系数（将领）'!K1183,"")))</f>
        <v>0</v>
      </c>
      <c r="M1183" s="208">
        <f>IF($H1183="步将",'[3]配置系数（将领）'!L1183,IF($H1183="骑将",'[4]配置系数（将领）'!L1183,IF($H1183="弓将",'[5]配置系数（将领）'!L1183,"")))</f>
        <v>0</v>
      </c>
      <c r="N1183" s="208" t="str">
        <f ca="1">IF($H1183="步将",'[3]配置系数（将领）'!M1183,IF($H1183="骑将",'[4]配置系数（将领）'!M1183,IF($H1183="弓将",'[5]配置系数（将领）'!M1183,"")))</f>
        <v/>
      </c>
      <c r="O1183" s="206">
        <f t="shared" ca="1" si="73"/>
        <v>1</v>
      </c>
      <c r="Q1183" s="208" t="str">
        <f ca="1">IF($H1183="步将",'[3]配置系数（将领）'!P1183,IF($H1183="骑将",'[4]配置系数（将领）'!P1183,IF($H1183="弓将",'[5]配置系数（将领）'!P1183,"")))</f>
        <v/>
      </c>
      <c r="R1183" s="208" t="str">
        <f ca="1">IF($H1183="步将",'[3]配置系数（将领）'!Q1183,IF($H1183="骑将",'[4]配置系数（将领）'!Q1183,IF($H1183="弓将",'[5]配置系数（将领）'!Q1183,"")))</f>
        <v/>
      </c>
      <c r="S1183" s="208">
        <f>IF($H1183="步将",'[3]配置系数（将领）'!R1183,IF($H1183="骑将",'[4]配置系数（将领）'!R1183,IF($H1183="弓将",'[5]配置系数（将领）'!R1183,"")))</f>
        <v>0</v>
      </c>
      <c r="T1183" s="208">
        <f>IF($H1183="步将",'[3]配置系数（将领）'!S1183,IF($H1183="骑将",'[4]配置系数（将领）'!S1183,IF($H1183="弓将",'[5]配置系数（将领）'!S1183,"")))</f>
        <v>0</v>
      </c>
      <c r="U1183" s="208" t="str">
        <f ca="1">IF($H1183="步将",'[3]配置系数（将领）'!T1183,IF($H1183="骑将",'[4]配置系数（将领）'!T1183,IF($H1183="弓将",'[5]配置系数（将领）'!T1183,"")))</f>
        <v/>
      </c>
      <c r="V1183" s="206">
        <f t="shared" ca="1" si="74"/>
        <v>1</v>
      </c>
      <c r="X1183" s="208" t="str">
        <f ca="1">IF($H1183="步将",'[3]配置系数（将领）'!W1183,IF($H1183="骑将",'[4]配置系数（将领）'!W1183,IF($H1183="弓将",'[5]配置系数（将领）'!W1183,"")))</f>
        <v/>
      </c>
      <c r="Y1183" s="208" t="str">
        <f ca="1">IF($H1183="步将",'[3]配置系数（将领）'!X1183,IF($H1183="骑将",'[4]配置系数（将领）'!X1183,IF($H1183="弓将",'[5]配置系数（将领）'!X1183,"")))</f>
        <v/>
      </c>
      <c r="Z1183" s="208">
        <f>IF($H1183="步将",'[3]配置系数（将领）'!Y1183,IF($H1183="骑将",'[4]配置系数（将领）'!Y1183,IF($H1183="弓将",'[5]配置系数（将领）'!Y1183,"")))</f>
        <v>0</v>
      </c>
      <c r="AA1183" s="208">
        <f>IF($H1183="步将",'[3]配置系数（将领）'!Z1183,IF($H1183="骑将",'[4]配置系数（将领）'!Z1183,IF($H1183="弓将",'[5]配置系数（将领）'!Z1183,"")))</f>
        <v>0</v>
      </c>
      <c r="AB1183" s="208" t="str">
        <f ca="1">IF($H1183="步将",'[3]配置系数（将领）'!AA1183,IF($H1183="骑将",'[4]配置系数（将领）'!AA1183,IF($H1183="弓将",'[5]配置系数（将领）'!AA1183,"")))</f>
        <v/>
      </c>
      <c r="AC1183" s="206">
        <f t="shared" ca="1" si="75"/>
        <v>1</v>
      </c>
    </row>
    <row r="1184" spans="3:29" x14ac:dyDescent="0.15">
      <c r="C1184" s="107">
        <v>1176</v>
      </c>
      <c r="D1184" s="69">
        <f>IFERROR(MATCH(C1184,索引!J:J,0),D1183)</f>
        <v>114</v>
      </c>
      <c r="E1184" s="69">
        <f t="shared" si="72"/>
        <v>15</v>
      </c>
      <c r="F1184" s="69">
        <f>INDEX(索引!$F:$F,D1184,1)</f>
        <v>12007</v>
      </c>
      <c r="G1184" s="69" t="str">
        <f>INDEX(索引!$E:$E,D1184,1)</f>
        <v>许褚</v>
      </c>
      <c r="H1184" s="69" t="str">
        <f>INDEX(索引!$G:$G,D1184,1)</f>
        <v>步将</v>
      </c>
      <c r="J1184" s="208" t="str">
        <f ca="1">IF($H1184="步将",'[3]配置系数（将领）'!I1184,IF($H1184="骑将",'[4]配置系数（将领）'!I1184,IF($H1184="弓将",'[5]配置系数（将领）'!I1184,"")))</f>
        <v/>
      </c>
      <c r="K1184" s="208" t="str">
        <f ca="1">IF($H1184="步将",'[3]配置系数（将领）'!J1184,IF($H1184="骑将",'[4]配置系数（将领）'!J1184,IF($H1184="弓将",'[5]配置系数（将领）'!J1184,"")))</f>
        <v/>
      </c>
      <c r="L1184" s="208">
        <f>IF($H1184="步将",'[3]配置系数（将领）'!K1184,IF($H1184="骑将",'[4]配置系数（将领）'!K1184,IF($H1184="弓将",'[5]配置系数（将领）'!K1184,"")))</f>
        <v>0</v>
      </c>
      <c r="M1184" s="208">
        <f>IF($H1184="步将",'[3]配置系数（将领）'!L1184,IF($H1184="骑将",'[4]配置系数（将领）'!L1184,IF($H1184="弓将",'[5]配置系数（将领）'!L1184,"")))</f>
        <v>0</v>
      </c>
      <c r="N1184" s="208" t="str">
        <f ca="1">IF($H1184="步将",'[3]配置系数（将领）'!M1184,IF($H1184="骑将",'[4]配置系数（将领）'!M1184,IF($H1184="弓将",'[5]配置系数（将领）'!M1184,"")))</f>
        <v/>
      </c>
      <c r="O1184" s="206">
        <f t="shared" ca="1" si="73"/>
        <v>1</v>
      </c>
      <c r="Q1184" s="208" t="str">
        <f ca="1">IF($H1184="步将",'[3]配置系数（将领）'!P1184,IF($H1184="骑将",'[4]配置系数（将领）'!P1184,IF($H1184="弓将",'[5]配置系数（将领）'!P1184,"")))</f>
        <v/>
      </c>
      <c r="R1184" s="208" t="str">
        <f ca="1">IF($H1184="步将",'[3]配置系数（将领）'!Q1184,IF($H1184="骑将",'[4]配置系数（将领）'!Q1184,IF($H1184="弓将",'[5]配置系数（将领）'!Q1184,"")))</f>
        <v/>
      </c>
      <c r="S1184" s="208">
        <f>IF($H1184="步将",'[3]配置系数（将领）'!R1184,IF($H1184="骑将",'[4]配置系数（将领）'!R1184,IF($H1184="弓将",'[5]配置系数（将领）'!R1184,"")))</f>
        <v>0</v>
      </c>
      <c r="T1184" s="208">
        <f>IF($H1184="步将",'[3]配置系数（将领）'!S1184,IF($H1184="骑将",'[4]配置系数（将领）'!S1184,IF($H1184="弓将",'[5]配置系数（将领）'!S1184,"")))</f>
        <v>0</v>
      </c>
      <c r="U1184" s="208" t="str">
        <f ca="1">IF($H1184="步将",'[3]配置系数（将领）'!T1184,IF($H1184="骑将",'[4]配置系数（将领）'!T1184,IF($H1184="弓将",'[5]配置系数（将领）'!T1184,"")))</f>
        <v/>
      </c>
      <c r="V1184" s="206">
        <f t="shared" ca="1" si="74"/>
        <v>1</v>
      </c>
      <c r="X1184" s="208" t="str">
        <f ca="1">IF($H1184="步将",'[3]配置系数（将领）'!W1184,IF($H1184="骑将",'[4]配置系数（将领）'!W1184,IF($H1184="弓将",'[5]配置系数（将领）'!W1184,"")))</f>
        <v/>
      </c>
      <c r="Y1184" s="208" t="str">
        <f ca="1">IF($H1184="步将",'[3]配置系数（将领）'!X1184,IF($H1184="骑将",'[4]配置系数（将领）'!X1184,IF($H1184="弓将",'[5]配置系数（将领）'!X1184,"")))</f>
        <v/>
      </c>
      <c r="Z1184" s="208">
        <f>IF($H1184="步将",'[3]配置系数（将领）'!Y1184,IF($H1184="骑将",'[4]配置系数（将领）'!Y1184,IF($H1184="弓将",'[5]配置系数（将领）'!Y1184,"")))</f>
        <v>0</v>
      </c>
      <c r="AA1184" s="208">
        <f>IF($H1184="步将",'[3]配置系数（将领）'!Z1184,IF($H1184="骑将",'[4]配置系数（将领）'!Z1184,IF($H1184="弓将",'[5]配置系数（将领）'!Z1184,"")))</f>
        <v>0</v>
      </c>
      <c r="AB1184" s="208" t="str">
        <f ca="1">IF($H1184="步将",'[3]配置系数（将领）'!AA1184,IF($H1184="骑将",'[4]配置系数（将领）'!AA1184,IF($H1184="弓将",'[5]配置系数（将领）'!AA1184,"")))</f>
        <v/>
      </c>
      <c r="AC1184" s="206">
        <f t="shared" ca="1" si="75"/>
        <v>1</v>
      </c>
    </row>
    <row r="1185" spans="3:29" x14ac:dyDescent="0.15">
      <c r="C1185" s="107">
        <v>1177</v>
      </c>
      <c r="D1185" s="69">
        <f>IFERROR(MATCH(C1185,索引!J:J,0),D1184)</f>
        <v>114</v>
      </c>
      <c r="E1185" s="69">
        <f t="shared" si="72"/>
        <v>15</v>
      </c>
      <c r="F1185" s="69">
        <f>INDEX(索引!$F:$F,D1185,1)</f>
        <v>12007</v>
      </c>
      <c r="G1185" s="69" t="str">
        <f>INDEX(索引!$E:$E,D1185,1)</f>
        <v>许褚</v>
      </c>
      <c r="H1185" s="69" t="str">
        <f>INDEX(索引!$G:$G,D1185,1)</f>
        <v>步将</v>
      </c>
      <c r="J1185" s="208" t="str">
        <f ca="1">IF($H1185="步将",'[3]配置系数（将领）'!I1185,IF($H1185="骑将",'[4]配置系数（将领）'!I1185,IF($H1185="弓将",'[5]配置系数（将领）'!I1185,"")))</f>
        <v/>
      </c>
      <c r="K1185" s="208" t="str">
        <f ca="1">IF($H1185="步将",'[3]配置系数（将领）'!J1185,IF($H1185="骑将",'[4]配置系数（将领）'!J1185,IF($H1185="弓将",'[5]配置系数（将领）'!J1185,"")))</f>
        <v/>
      </c>
      <c r="L1185" s="208">
        <f>IF($H1185="步将",'[3]配置系数（将领）'!K1185,IF($H1185="骑将",'[4]配置系数（将领）'!K1185,IF($H1185="弓将",'[5]配置系数（将领）'!K1185,"")))</f>
        <v>0</v>
      </c>
      <c r="M1185" s="208">
        <f>IF($H1185="步将",'[3]配置系数（将领）'!L1185,IF($H1185="骑将",'[4]配置系数（将领）'!L1185,IF($H1185="弓将",'[5]配置系数（将领）'!L1185,"")))</f>
        <v>0</v>
      </c>
      <c r="N1185" s="208" t="str">
        <f ca="1">IF($H1185="步将",'[3]配置系数（将领）'!M1185,IF($H1185="骑将",'[4]配置系数（将领）'!M1185,IF($H1185="弓将",'[5]配置系数（将领）'!M1185,"")))</f>
        <v/>
      </c>
      <c r="O1185" s="206">
        <f t="shared" ca="1" si="73"/>
        <v>1</v>
      </c>
      <c r="Q1185" s="208" t="str">
        <f ca="1">IF($H1185="步将",'[3]配置系数（将领）'!P1185,IF($H1185="骑将",'[4]配置系数（将领）'!P1185,IF($H1185="弓将",'[5]配置系数（将领）'!P1185,"")))</f>
        <v/>
      </c>
      <c r="R1185" s="208" t="str">
        <f ca="1">IF($H1185="步将",'[3]配置系数（将领）'!Q1185,IF($H1185="骑将",'[4]配置系数（将领）'!Q1185,IF($H1185="弓将",'[5]配置系数（将领）'!Q1185,"")))</f>
        <v/>
      </c>
      <c r="S1185" s="208">
        <f>IF($H1185="步将",'[3]配置系数（将领）'!R1185,IF($H1185="骑将",'[4]配置系数（将领）'!R1185,IF($H1185="弓将",'[5]配置系数（将领）'!R1185,"")))</f>
        <v>0</v>
      </c>
      <c r="T1185" s="208">
        <f>IF($H1185="步将",'[3]配置系数（将领）'!S1185,IF($H1185="骑将",'[4]配置系数（将领）'!S1185,IF($H1185="弓将",'[5]配置系数（将领）'!S1185,"")))</f>
        <v>0</v>
      </c>
      <c r="U1185" s="208" t="str">
        <f ca="1">IF($H1185="步将",'[3]配置系数（将领）'!T1185,IF($H1185="骑将",'[4]配置系数（将领）'!T1185,IF($H1185="弓将",'[5]配置系数（将领）'!T1185,"")))</f>
        <v/>
      </c>
      <c r="V1185" s="206">
        <f t="shared" ca="1" si="74"/>
        <v>1</v>
      </c>
      <c r="X1185" s="208" t="str">
        <f ca="1">IF($H1185="步将",'[3]配置系数（将领）'!W1185,IF($H1185="骑将",'[4]配置系数（将领）'!W1185,IF($H1185="弓将",'[5]配置系数（将领）'!W1185,"")))</f>
        <v/>
      </c>
      <c r="Y1185" s="208" t="str">
        <f ca="1">IF($H1185="步将",'[3]配置系数（将领）'!X1185,IF($H1185="骑将",'[4]配置系数（将领）'!X1185,IF($H1185="弓将",'[5]配置系数（将领）'!X1185,"")))</f>
        <v/>
      </c>
      <c r="Z1185" s="208">
        <f>IF($H1185="步将",'[3]配置系数（将领）'!Y1185,IF($H1185="骑将",'[4]配置系数（将领）'!Y1185,IF($H1185="弓将",'[5]配置系数（将领）'!Y1185,"")))</f>
        <v>0</v>
      </c>
      <c r="AA1185" s="208">
        <f>IF($H1185="步将",'[3]配置系数（将领）'!Z1185,IF($H1185="骑将",'[4]配置系数（将领）'!Z1185,IF($H1185="弓将",'[5]配置系数（将领）'!Z1185,"")))</f>
        <v>0</v>
      </c>
      <c r="AB1185" s="208" t="str">
        <f ca="1">IF($H1185="步将",'[3]配置系数（将领）'!AA1185,IF($H1185="骑将",'[4]配置系数（将领）'!AA1185,IF($H1185="弓将",'[5]配置系数（将领）'!AA1185,"")))</f>
        <v/>
      </c>
      <c r="AC1185" s="206">
        <f t="shared" ca="1" si="75"/>
        <v>1</v>
      </c>
    </row>
    <row r="1186" spans="3:29" x14ac:dyDescent="0.15">
      <c r="C1186" s="107">
        <v>1178</v>
      </c>
      <c r="D1186" s="69">
        <f>IFERROR(MATCH(C1186,索引!J:J,0),D1185)</f>
        <v>114</v>
      </c>
      <c r="E1186" s="69">
        <f t="shared" si="72"/>
        <v>15</v>
      </c>
      <c r="F1186" s="69">
        <f>INDEX(索引!$F:$F,D1186,1)</f>
        <v>12007</v>
      </c>
      <c r="G1186" s="69" t="str">
        <f>INDEX(索引!$E:$E,D1186,1)</f>
        <v>许褚</v>
      </c>
      <c r="H1186" s="69" t="str">
        <f>INDEX(索引!$G:$G,D1186,1)</f>
        <v>步将</v>
      </c>
      <c r="J1186" s="208" t="str">
        <f ca="1">IF($H1186="步将",'[3]配置系数（将领）'!I1186,IF($H1186="骑将",'[4]配置系数（将领）'!I1186,IF($H1186="弓将",'[5]配置系数（将领）'!I1186,"")))</f>
        <v/>
      </c>
      <c r="K1186" s="208" t="str">
        <f ca="1">IF($H1186="步将",'[3]配置系数（将领）'!J1186,IF($H1186="骑将",'[4]配置系数（将领）'!J1186,IF($H1186="弓将",'[5]配置系数（将领）'!J1186,"")))</f>
        <v/>
      </c>
      <c r="L1186" s="208">
        <f>IF($H1186="步将",'[3]配置系数（将领）'!K1186,IF($H1186="骑将",'[4]配置系数（将领）'!K1186,IF($H1186="弓将",'[5]配置系数（将领）'!K1186,"")))</f>
        <v>0</v>
      </c>
      <c r="M1186" s="208">
        <f>IF($H1186="步将",'[3]配置系数（将领）'!L1186,IF($H1186="骑将",'[4]配置系数（将领）'!L1186,IF($H1186="弓将",'[5]配置系数（将领）'!L1186,"")))</f>
        <v>0</v>
      </c>
      <c r="N1186" s="208" t="str">
        <f ca="1">IF($H1186="步将",'[3]配置系数（将领）'!M1186,IF($H1186="骑将",'[4]配置系数（将领）'!M1186,IF($H1186="弓将",'[5]配置系数（将领）'!M1186,"")))</f>
        <v/>
      </c>
      <c r="O1186" s="206">
        <f t="shared" ca="1" si="73"/>
        <v>1</v>
      </c>
      <c r="Q1186" s="208" t="str">
        <f ca="1">IF($H1186="步将",'[3]配置系数（将领）'!P1186,IF($H1186="骑将",'[4]配置系数（将领）'!P1186,IF($H1186="弓将",'[5]配置系数（将领）'!P1186,"")))</f>
        <v/>
      </c>
      <c r="R1186" s="208" t="str">
        <f ca="1">IF($H1186="步将",'[3]配置系数（将领）'!Q1186,IF($H1186="骑将",'[4]配置系数（将领）'!Q1186,IF($H1186="弓将",'[5]配置系数（将领）'!Q1186,"")))</f>
        <v/>
      </c>
      <c r="S1186" s="208">
        <f>IF($H1186="步将",'[3]配置系数（将领）'!R1186,IF($H1186="骑将",'[4]配置系数（将领）'!R1186,IF($H1186="弓将",'[5]配置系数（将领）'!R1186,"")))</f>
        <v>0</v>
      </c>
      <c r="T1186" s="208">
        <f>IF($H1186="步将",'[3]配置系数（将领）'!S1186,IF($H1186="骑将",'[4]配置系数（将领）'!S1186,IF($H1186="弓将",'[5]配置系数（将领）'!S1186,"")))</f>
        <v>0</v>
      </c>
      <c r="U1186" s="208" t="str">
        <f ca="1">IF($H1186="步将",'[3]配置系数（将领）'!T1186,IF($H1186="骑将",'[4]配置系数（将领）'!T1186,IF($H1186="弓将",'[5]配置系数（将领）'!T1186,"")))</f>
        <v/>
      </c>
      <c r="V1186" s="206">
        <f t="shared" ca="1" si="74"/>
        <v>1</v>
      </c>
      <c r="X1186" s="208" t="str">
        <f ca="1">IF($H1186="步将",'[3]配置系数（将领）'!W1186,IF($H1186="骑将",'[4]配置系数（将领）'!W1186,IF($H1186="弓将",'[5]配置系数（将领）'!W1186,"")))</f>
        <v/>
      </c>
      <c r="Y1186" s="208" t="str">
        <f ca="1">IF($H1186="步将",'[3]配置系数（将领）'!X1186,IF($H1186="骑将",'[4]配置系数（将领）'!X1186,IF($H1186="弓将",'[5]配置系数（将领）'!X1186,"")))</f>
        <v/>
      </c>
      <c r="Z1186" s="208">
        <f>IF($H1186="步将",'[3]配置系数（将领）'!Y1186,IF($H1186="骑将",'[4]配置系数（将领）'!Y1186,IF($H1186="弓将",'[5]配置系数（将领）'!Y1186,"")))</f>
        <v>0</v>
      </c>
      <c r="AA1186" s="208">
        <f>IF($H1186="步将",'[3]配置系数（将领）'!Z1186,IF($H1186="骑将",'[4]配置系数（将领）'!Z1186,IF($H1186="弓将",'[5]配置系数（将领）'!Z1186,"")))</f>
        <v>0</v>
      </c>
      <c r="AB1186" s="208" t="str">
        <f ca="1">IF($H1186="步将",'[3]配置系数（将领）'!AA1186,IF($H1186="骑将",'[4]配置系数（将领）'!AA1186,IF($H1186="弓将",'[5]配置系数（将领）'!AA1186,"")))</f>
        <v/>
      </c>
      <c r="AC1186" s="206">
        <f t="shared" ca="1" si="75"/>
        <v>1</v>
      </c>
    </row>
    <row r="1187" spans="3:29" x14ac:dyDescent="0.15">
      <c r="C1187" s="107">
        <v>1179</v>
      </c>
      <c r="D1187" s="69">
        <f>IFERROR(MATCH(C1187,索引!J:J,0),D1186)</f>
        <v>114</v>
      </c>
      <c r="E1187" s="69">
        <f t="shared" si="72"/>
        <v>15</v>
      </c>
      <c r="F1187" s="69">
        <f>INDEX(索引!$F:$F,D1187,1)</f>
        <v>12007</v>
      </c>
      <c r="G1187" s="69" t="str">
        <f>INDEX(索引!$E:$E,D1187,1)</f>
        <v>许褚</v>
      </c>
      <c r="H1187" s="69" t="str">
        <f>INDEX(索引!$G:$G,D1187,1)</f>
        <v>步将</v>
      </c>
      <c r="J1187" s="208" t="str">
        <f ca="1">IF($H1187="步将",'[3]配置系数（将领）'!I1187,IF($H1187="骑将",'[4]配置系数（将领）'!I1187,IF($H1187="弓将",'[5]配置系数（将领）'!I1187,"")))</f>
        <v/>
      </c>
      <c r="K1187" s="208" t="str">
        <f ca="1">IF($H1187="步将",'[3]配置系数（将领）'!J1187,IF($H1187="骑将",'[4]配置系数（将领）'!J1187,IF($H1187="弓将",'[5]配置系数（将领）'!J1187,"")))</f>
        <v/>
      </c>
      <c r="L1187" s="208">
        <f>IF($H1187="步将",'[3]配置系数（将领）'!K1187,IF($H1187="骑将",'[4]配置系数（将领）'!K1187,IF($H1187="弓将",'[5]配置系数（将领）'!K1187,"")))</f>
        <v>0</v>
      </c>
      <c r="M1187" s="208">
        <f>IF($H1187="步将",'[3]配置系数（将领）'!L1187,IF($H1187="骑将",'[4]配置系数（将领）'!L1187,IF($H1187="弓将",'[5]配置系数（将领）'!L1187,"")))</f>
        <v>0</v>
      </c>
      <c r="N1187" s="208" t="str">
        <f ca="1">IF($H1187="步将",'[3]配置系数（将领）'!M1187,IF($H1187="骑将",'[4]配置系数（将领）'!M1187,IF($H1187="弓将",'[5]配置系数（将领）'!M1187,"")))</f>
        <v/>
      </c>
      <c r="O1187" s="206">
        <f t="shared" ca="1" si="73"/>
        <v>1</v>
      </c>
      <c r="Q1187" s="208" t="str">
        <f ca="1">IF($H1187="步将",'[3]配置系数（将领）'!P1187,IF($H1187="骑将",'[4]配置系数（将领）'!P1187,IF($H1187="弓将",'[5]配置系数（将领）'!P1187,"")))</f>
        <v/>
      </c>
      <c r="R1187" s="208" t="str">
        <f ca="1">IF($H1187="步将",'[3]配置系数（将领）'!Q1187,IF($H1187="骑将",'[4]配置系数（将领）'!Q1187,IF($H1187="弓将",'[5]配置系数（将领）'!Q1187,"")))</f>
        <v/>
      </c>
      <c r="S1187" s="208">
        <f>IF($H1187="步将",'[3]配置系数（将领）'!R1187,IF($H1187="骑将",'[4]配置系数（将领）'!R1187,IF($H1187="弓将",'[5]配置系数（将领）'!R1187,"")))</f>
        <v>0</v>
      </c>
      <c r="T1187" s="208">
        <f>IF($H1187="步将",'[3]配置系数（将领）'!S1187,IF($H1187="骑将",'[4]配置系数（将领）'!S1187,IF($H1187="弓将",'[5]配置系数（将领）'!S1187,"")))</f>
        <v>0</v>
      </c>
      <c r="U1187" s="208" t="str">
        <f ca="1">IF($H1187="步将",'[3]配置系数（将领）'!T1187,IF($H1187="骑将",'[4]配置系数（将领）'!T1187,IF($H1187="弓将",'[5]配置系数（将领）'!T1187,"")))</f>
        <v/>
      </c>
      <c r="V1187" s="206">
        <f t="shared" ca="1" si="74"/>
        <v>1</v>
      </c>
      <c r="X1187" s="208" t="str">
        <f ca="1">IF($H1187="步将",'[3]配置系数（将领）'!W1187,IF($H1187="骑将",'[4]配置系数（将领）'!W1187,IF($H1187="弓将",'[5]配置系数（将领）'!W1187,"")))</f>
        <v/>
      </c>
      <c r="Y1187" s="208" t="str">
        <f ca="1">IF($H1187="步将",'[3]配置系数（将领）'!X1187,IF($H1187="骑将",'[4]配置系数（将领）'!X1187,IF($H1187="弓将",'[5]配置系数（将领）'!X1187,"")))</f>
        <v/>
      </c>
      <c r="Z1187" s="208">
        <f>IF($H1187="步将",'[3]配置系数（将领）'!Y1187,IF($H1187="骑将",'[4]配置系数（将领）'!Y1187,IF($H1187="弓将",'[5]配置系数（将领）'!Y1187,"")))</f>
        <v>0</v>
      </c>
      <c r="AA1187" s="208">
        <f>IF($H1187="步将",'[3]配置系数（将领）'!Z1187,IF($H1187="骑将",'[4]配置系数（将领）'!Z1187,IF($H1187="弓将",'[5]配置系数（将领）'!Z1187,"")))</f>
        <v>0</v>
      </c>
      <c r="AB1187" s="208" t="str">
        <f ca="1">IF($H1187="步将",'[3]配置系数（将领）'!AA1187,IF($H1187="骑将",'[4]配置系数（将领）'!AA1187,IF($H1187="弓将",'[5]配置系数（将领）'!AA1187,"")))</f>
        <v/>
      </c>
      <c r="AC1187" s="206">
        <f t="shared" ca="1" si="75"/>
        <v>1</v>
      </c>
    </row>
    <row r="1188" spans="3:29" x14ac:dyDescent="0.15">
      <c r="C1188" s="107">
        <v>1180</v>
      </c>
      <c r="D1188" s="69">
        <f>IFERROR(MATCH(C1188,索引!J:J,0),D1187)</f>
        <v>114</v>
      </c>
      <c r="E1188" s="69">
        <f t="shared" si="72"/>
        <v>15</v>
      </c>
      <c r="F1188" s="69">
        <f>INDEX(索引!$F:$F,D1188,1)</f>
        <v>12007</v>
      </c>
      <c r="G1188" s="69" t="str">
        <f>INDEX(索引!$E:$E,D1188,1)</f>
        <v>许褚</v>
      </c>
      <c r="H1188" s="69" t="str">
        <f>INDEX(索引!$G:$G,D1188,1)</f>
        <v>步将</v>
      </c>
      <c r="J1188" s="208" t="str">
        <f ca="1">IF($H1188="步将",'[3]配置系数（将领）'!I1188,IF($H1188="骑将",'[4]配置系数（将领）'!I1188,IF($H1188="弓将",'[5]配置系数（将领）'!I1188,"")))</f>
        <v/>
      </c>
      <c r="K1188" s="208" t="str">
        <f ca="1">IF($H1188="步将",'[3]配置系数（将领）'!J1188,IF($H1188="骑将",'[4]配置系数（将领）'!J1188,IF($H1188="弓将",'[5]配置系数（将领）'!J1188,"")))</f>
        <v/>
      </c>
      <c r="L1188" s="208">
        <f>IF($H1188="步将",'[3]配置系数（将领）'!K1188,IF($H1188="骑将",'[4]配置系数（将领）'!K1188,IF($H1188="弓将",'[5]配置系数（将领）'!K1188,"")))</f>
        <v>0</v>
      </c>
      <c r="M1188" s="208">
        <f>IF($H1188="步将",'[3]配置系数（将领）'!L1188,IF($H1188="骑将",'[4]配置系数（将领）'!L1188,IF($H1188="弓将",'[5]配置系数（将领）'!L1188,"")))</f>
        <v>0</v>
      </c>
      <c r="N1188" s="208" t="str">
        <f ca="1">IF($H1188="步将",'[3]配置系数（将领）'!M1188,IF($H1188="骑将",'[4]配置系数（将领）'!M1188,IF($H1188="弓将",'[5]配置系数（将领）'!M1188,"")))</f>
        <v/>
      </c>
      <c r="O1188" s="206">
        <f t="shared" ca="1" si="73"/>
        <v>1</v>
      </c>
      <c r="Q1188" s="208" t="str">
        <f ca="1">IF($H1188="步将",'[3]配置系数（将领）'!P1188,IF($H1188="骑将",'[4]配置系数（将领）'!P1188,IF($H1188="弓将",'[5]配置系数（将领）'!P1188,"")))</f>
        <v/>
      </c>
      <c r="R1188" s="208" t="str">
        <f ca="1">IF($H1188="步将",'[3]配置系数（将领）'!Q1188,IF($H1188="骑将",'[4]配置系数（将领）'!Q1188,IF($H1188="弓将",'[5]配置系数（将领）'!Q1188,"")))</f>
        <v/>
      </c>
      <c r="S1188" s="208">
        <f>IF($H1188="步将",'[3]配置系数（将领）'!R1188,IF($H1188="骑将",'[4]配置系数（将领）'!R1188,IF($H1188="弓将",'[5]配置系数（将领）'!R1188,"")))</f>
        <v>0</v>
      </c>
      <c r="T1188" s="208">
        <f>IF($H1188="步将",'[3]配置系数（将领）'!S1188,IF($H1188="骑将",'[4]配置系数（将领）'!S1188,IF($H1188="弓将",'[5]配置系数（将领）'!S1188,"")))</f>
        <v>0</v>
      </c>
      <c r="U1188" s="208" t="str">
        <f ca="1">IF($H1188="步将",'[3]配置系数（将领）'!T1188,IF($H1188="骑将",'[4]配置系数（将领）'!T1188,IF($H1188="弓将",'[5]配置系数（将领）'!T1188,"")))</f>
        <v/>
      </c>
      <c r="V1188" s="206">
        <f t="shared" ca="1" si="74"/>
        <v>1</v>
      </c>
      <c r="X1188" s="208" t="str">
        <f ca="1">IF($H1188="步将",'[3]配置系数（将领）'!W1188,IF($H1188="骑将",'[4]配置系数（将领）'!W1188,IF($H1188="弓将",'[5]配置系数（将领）'!W1188,"")))</f>
        <v/>
      </c>
      <c r="Y1188" s="208" t="str">
        <f ca="1">IF($H1188="步将",'[3]配置系数（将领）'!X1188,IF($H1188="骑将",'[4]配置系数（将领）'!X1188,IF($H1188="弓将",'[5]配置系数（将领）'!X1188,"")))</f>
        <v/>
      </c>
      <c r="Z1188" s="208">
        <f>IF($H1188="步将",'[3]配置系数（将领）'!Y1188,IF($H1188="骑将",'[4]配置系数（将领）'!Y1188,IF($H1188="弓将",'[5]配置系数（将领）'!Y1188,"")))</f>
        <v>0</v>
      </c>
      <c r="AA1188" s="208">
        <f>IF($H1188="步将",'[3]配置系数（将领）'!Z1188,IF($H1188="骑将",'[4]配置系数（将领）'!Z1188,IF($H1188="弓将",'[5]配置系数（将领）'!Z1188,"")))</f>
        <v>0</v>
      </c>
      <c r="AB1188" s="208" t="str">
        <f ca="1">IF($H1188="步将",'[3]配置系数（将领）'!AA1188,IF($H1188="骑将",'[4]配置系数（将领）'!AA1188,IF($H1188="弓将",'[5]配置系数（将领）'!AA1188,"")))</f>
        <v/>
      </c>
      <c r="AC1188" s="206">
        <f t="shared" ca="1" si="75"/>
        <v>1</v>
      </c>
    </row>
    <row r="1189" spans="3:29" x14ac:dyDescent="0.15">
      <c r="C1189" s="107">
        <v>1181</v>
      </c>
      <c r="D1189" s="69">
        <f>IFERROR(MATCH(C1189,索引!J:J,0),D1188)</f>
        <v>114</v>
      </c>
      <c r="E1189" s="69">
        <f t="shared" si="72"/>
        <v>15</v>
      </c>
      <c r="F1189" s="69">
        <f>INDEX(索引!$F:$F,D1189,1)</f>
        <v>12007</v>
      </c>
      <c r="G1189" s="69" t="str">
        <f>INDEX(索引!$E:$E,D1189,1)</f>
        <v>许褚</v>
      </c>
      <c r="H1189" s="69" t="str">
        <f>INDEX(索引!$G:$G,D1189,1)</f>
        <v>步将</v>
      </c>
      <c r="J1189" s="208" t="str">
        <f ca="1">IF($H1189="步将",'[3]配置系数（将领）'!I1189,IF($H1189="骑将",'[4]配置系数（将领）'!I1189,IF($H1189="弓将",'[5]配置系数（将领）'!I1189,"")))</f>
        <v/>
      </c>
      <c r="K1189" s="208" t="str">
        <f ca="1">IF($H1189="步将",'[3]配置系数（将领）'!J1189,IF($H1189="骑将",'[4]配置系数（将领）'!J1189,IF($H1189="弓将",'[5]配置系数（将领）'!J1189,"")))</f>
        <v/>
      </c>
      <c r="L1189" s="208">
        <f>IF($H1189="步将",'[3]配置系数（将领）'!K1189,IF($H1189="骑将",'[4]配置系数（将领）'!K1189,IF($H1189="弓将",'[5]配置系数（将领）'!K1189,"")))</f>
        <v>0</v>
      </c>
      <c r="M1189" s="208">
        <f>IF($H1189="步将",'[3]配置系数（将领）'!L1189,IF($H1189="骑将",'[4]配置系数（将领）'!L1189,IF($H1189="弓将",'[5]配置系数（将领）'!L1189,"")))</f>
        <v>0</v>
      </c>
      <c r="N1189" s="208" t="str">
        <f ca="1">IF($H1189="步将",'[3]配置系数（将领）'!M1189,IF($H1189="骑将",'[4]配置系数（将领）'!M1189,IF($H1189="弓将",'[5]配置系数（将领）'!M1189,"")))</f>
        <v/>
      </c>
      <c r="O1189" s="206">
        <f t="shared" ca="1" si="73"/>
        <v>1</v>
      </c>
      <c r="Q1189" s="208" t="str">
        <f ca="1">IF($H1189="步将",'[3]配置系数（将领）'!P1189,IF($H1189="骑将",'[4]配置系数（将领）'!P1189,IF($H1189="弓将",'[5]配置系数（将领）'!P1189,"")))</f>
        <v/>
      </c>
      <c r="R1189" s="208" t="str">
        <f ca="1">IF($H1189="步将",'[3]配置系数（将领）'!Q1189,IF($H1189="骑将",'[4]配置系数（将领）'!Q1189,IF($H1189="弓将",'[5]配置系数（将领）'!Q1189,"")))</f>
        <v/>
      </c>
      <c r="S1189" s="208">
        <f>IF($H1189="步将",'[3]配置系数（将领）'!R1189,IF($H1189="骑将",'[4]配置系数（将领）'!R1189,IF($H1189="弓将",'[5]配置系数（将领）'!R1189,"")))</f>
        <v>0</v>
      </c>
      <c r="T1189" s="208">
        <f>IF($H1189="步将",'[3]配置系数（将领）'!S1189,IF($H1189="骑将",'[4]配置系数（将领）'!S1189,IF($H1189="弓将",'[5]配置系数（将领）'!S1189,"")))</f>
        <v>0</v>
      </c>
      <c r="U1189" s="208" t="str">
        <f ca="1">IF($H1189="步将",'[3]配置系数（将领）'!T1189,IF($H1189="骑将",'[4]配置系数（将领）'!T1189,IF($H1189="弓将",'[5]配置系数（将领）'!T1189,"")))</f>
        <v/>
      </c>
      <c r="V1189" s="206">
        <f t="shared" ca="1" si="74"/>
        <v>1</v>
      </c>
      <c r="X1189" s="208" t="str">
        <f ca="1">IF($H1189="步将",'[3]配置系数（将领）'!W1189,IF($H1189="骑将",'[4]配置系数（将领）'!W1189,IF($H1189="弓将",'[5]配置系数（将领）'!W1189,"")))</f>
        <v/>
      </c>
      <c r="Y1189" s="208" t="str">
        <f ca="1">IF($H1189="步将",'[3]配置系数（将领）'!X1189,IF($H1189="骑将",'[4]配置系数（将领）'!X1189,IF($H1189="弓将",'[5]配置系数（将领）'!X1189,"")))</f>
        <v/>
      </c>
      <c r="Z1189" s="208">
        <f>IF($H1189="步将",'[3]配置系数（将领）'!Y1189,IF($H1189="骑将",'[4]配置系数（将领）'!Y1189,IF($H1189="弓将",'[5]配置系数（将领）'!Y1189,"")))</f>
        <v>0</v>
      </c>
      <c r="AA1189" s="208">
        <f>IF($H1189="步将",'[3]配置系数（将领）'!Z1189,IF($H1189="骑将",'[4]配置系数（将领）'!Z1189,IF($H1189="弓将",'[5]配置系数（将领）'!Z1189,"")))</f>
        <v>0</v>
      </c>
      <c r="AB1189" s="208" t="str">
        <f ca="1">IF($H1189="步将",'[3]配置系数（将领）'!AA1189,IF($H1189="骑将",'[4]配置系数（将领）'!AA1189,IF($H1189="弓将",'[5]配置系数（将领）'!AA1189,"")))</f>
        <v/>
      </c>
      <c r="AC1189" s="206">
        <f t="shared" ca="1" si="75"/>
        <v>1</v>
      </c>
    </row>
    <row r="1190" spans="3:29" x14ac:dyDescent="0.15">
      <c r="C1190" s="107">
        <v>1182</v>
      </c>
      <c r="D1190" s="69">
        <f>IFERROR(MATCH(C1190,索引!J:J,0),D1189)</f>
        <v>114</v>
      </c>
      <c r="E1190" s="69">
        <f t="shared" si="72"/>
        <v>15</v>
      </c>
      <c r="F1190" s="69">
        <f>INDEX(索引!$F:$F,D1190,1)</f>
        <v>12007</v>
      </c>
      <c r="G1190" s="69" t="str">
        <f>INDEX(索引!$E:$E,D1190,1)</f>
        <v>许褚</v>
      </c>
      <c r="H1190" s="69" t="str">
        <f>INDEX(索引!$G:$G,D1190,1)</f>
        <v>步将</v>
      </c>
      <c r="J1190" s="208" t="str">
        <f ca="1">IF($H1190="步将",'[3]配置系数（将领）'!I1190,IF($H1190="骑将",'[4]配置系数（将领）'!I1190,IF($H1190="弓将",'[5]配置系数（将领）'!I1190,"")))</f>
        <v/>
      </c>
      <c r="K1190" s="208" t="str">
        <f ca="1">IF($H1190="步将",'[3]配置系数（将领）'!J1190,IF($H1190="骑将",'[4]配置系数（将领）'!J1190,IF($H1190="弓将",'[5]配置系数（将领）'!J1190,"")))</f>
        <v/>
      </c>
      <c r="L1190" s="208">
        <f>IF($H1190="步将",'[3]配置系数（将领）'!K1190,IF($H1190="骑将",'[4]配置系数（将领）'!K1190,IF($H1190="弓将",'[5]配置系数（将领）'!K1190,"")))</f>
        <v>0</v>
      </c>
      <c r="M1190" s="208">
        <f>IF($H1190="步将",'[3]配置系数（将领）'!L1190,IF($H1190="骑将",'[4]配置系数（将领）'!L1190,IF($H1190="弓将",'[5]配置系数（将领）'!L1190,"")))</f>
        <v>0</v>
      </c>
      <c r="N1190" s="208" t="str">
        <f ca="1">IF($H1190="步将",'[3]配置系数（将领）'!M1190,IF($H1190="骑将",'[4]配置系数（将领）'!M1190,IF($H1190="弓将",'[5]配置系数（将领）'!M1190,"")))</f>
        <v/>
      </c>
      <c r="O1190" s="206">
        <f t="shared" ca="1" si="73"/>
        <v>1</v>
      </c>
      <c r="Q1190" s="208" t="str">
        <f ca="1">IF($H1190="步将",'[3]配置系数（将领）'!P1190,IF($H1190="骑将",'[4]配置系数（将领）'!P1190,IF($H1190="弓将",'[5]配置系数（将领）'!P1190,"")))</f>
        <v/>
      </c>
      <c r="R1190" s="208" t="str">
        <f ca="1">IF($H1190="步将",'[3]配置系数（将领）'!Q1190,IF($H1190="骑将",'[4]配置系数（将领）'!Q1190,IF($H1190="弓将",'[5]配置系数（将领）'!Q1190,"")))</f>
        <v/>
      </c>
      <c r="S1190" s="208">
        <f>IF($H1190="步将",'[3]配置系数（将领）'!R1190,IF($H1190="骑将",'[4]配置系数（将领）'!R1190,IF($H1190="弓将",'[5]配置系数（将领）'!R1190,"")))</f>
        <v>0</v>
      </c>
      <c r="T1190" s="208">
        <f>IF($H1190="步将",'[3]配置系数（将领）'!S1190,IF($H1190="骑将",'[4]配置系数（将领）'!S1190,IF($H1190="弓将",'[5]配置系数（将领）'!S1190,"")))</f>
        <v>0</v>
      </c>
      <c r="U1190" s="208" t="str">
        <f ca="1">IF($H1190="步将",'[3]配置系数（将领）'!T1190,IF($H1190="骑将",'[4]配置系数（将领）'!T1190,IF($H1190="弓将",'[5]配置系数（将领）'!T1190,"")))</f>
        <v/>
      </c>
      <c r="V1190" s="206">
        <f t="shared" ca="1" si="74"/>
        <v>1</v>
      </c>
      <c r="X1190" s="208" t="str">
        <f ca="1">IF($H1190="步将",'[3]配置系数（将领）'!W1190,IF($H1190="骑将",'[4]配置系数（将领）'!W1190,IF($H1190="弓将",'[5]配置系数（将领）'!W1190,"")))</f>
        <v/>
      </c>
      <c r="Y1190" s="208" t="str">
        <f ca="1">IF($H1190="步将",'[3]配置系数（将领）'!X1190,IF($H1190="骑将",'[4]配置系数（将领）'!X1190,IF($H1190="弓将",'[5]配置系数（将领）'!X1190,"")))</f>
        <v/>
      </c>
      <c r="Z1190" s="208">
        <f>IF($H1190="步将",'[3]配置系数（将领）'!Y1190,IF($H1190="骑将",'[4]配置系数（将领）'!Y1190,IF($H1190="弓将",'[5]配置系数（将领）'!Y1190,"")))</f>
        <v>0</v>
      </c>
      <c r="AA1190" s="208">
        <f>IF($H1190="步将",'[3]配置系数（将领）'!Z1190,IF($H1190="骑将",'[4]配置系数（将领）'!Z1190,IF($H1190="弓将",'[5]配置系数（将领）'!Z1190,"")))</f>
        <v>0</v>
      </c>
      <c r="AB1190" s="208" t="str">
        <f ca="1">IF($H1190="步将",'[3]配置系数（将领）'!AA1190,IF($H1190="骑将",'[4]配置系数（将领）'!AA1190,IF($H1190="弓将",'[5]配置系数（将领）'!AA1190,"")))</f>
        <v/>
      </c>
      <c r="AC1190" s="206">
        <f t="shared" ca="1" si="75"/>
        <v>1</v>
      </c>
    </row>
    <row r="1191" spans="3:29" x14ac:dyDescent="0.15">
      <c r="C1191" s="107">
        <v>1183</v>
      </c>
      <c r="D1191" s="69">
        <f>IFERROR(MATCH(C1191,索引!J:J,0),D1190)</f>
        <v>114</v>
      </c>
      <c r="E1191" s="69">
        <f t="shared" si="72"/>
        <v>15</v>
      </c>
      <c r="F1191" s="69">
        <f>INDEX(索引!$F:$F,D1191,1)</f>
        <v>12007</v>
      </c>
      <c r="G1191" s="69" t="str">
        <f>INDEX(索引!$E:$E,D1191,1)</f>
        <v>许褚</v>
      </c>
      <c r="H1191" s="69" t="str">
        <f>INDEX(索引!$G:$G,D1191,1)</f>
        <v>步将</v>
      </c>
      <c r="J1191" s="208" t="str">
        <f ca="1">IF($H1191="步将",'[3]配置系数（将领）'!I1191,IF($H1191="骑将",'[4]配置系数（将领）'!I1191,IF($H1191="弓将",'[5]配置系数（将领）'!I1191,"")))</f>
        <v/>
      </c>
      <c r="K1191" s="208" t="str">
        <f ca="1">IF($H1191="步将",'[3]配置系数（将领）'!J1191,IF($H1191="骑将",'[4]配置系数（将领）'!J1191,IF($H1191="弓将",'[5]配置系数（将领）'!J1191,"")))</f>
        <v/>
      </c>
      <c r="L1191" s="208">
        <f>IF($H1191="步将",'[3]配置系数（将领）'!K1191,IF($H1191="骑将",'[4]配置系数（将领）'!K1191,IF($H1191="弓将",'[5]配置系数（将领）'!K1191,"")))</f>
        <v>0</v>
      </c>
      <c r="M1191" s="208">
        <f>IF($H1191="步将",'[3]配置系数（将领）'!L1191,IF($H1191="骑将",'[4]配置系数（将领）'!L1191,IF($H1191="弓将",'[5]配置系数（将领）'!L1191,"")))</f>
        <v>0</v>
      </c>
      <c r="N1191" s="208" t="str">
        <f ca="1">IF($H1191="步将",'[3]配置系数（将领）'!M1191,IF($H1191="骑将",'[4]配置系数（将领）'!M1191,IF($H1191="弓将",'[5]配置系数（将领）'!M1191,"")))</f>
        <v/>
      </c>
      <c r="O1191" s="206">
        <f t="shared" ca="1" si="73"/>
        <v>1</v>
      </c>
      <c r="Q1191" s="208" t="str">
        <f ca="1">IF($H1191="步将",'[3]配置系数（将领）'!P1191,IF($H1191="骑将",'[4]配置系数（将领）'!P1191,IF($H1191="弓将",'[5]配置系数（将领）'!P1191,"")))</f>
        <v/>
      </c>
      <c r="R1191" s="208" t="str">
        <f ca="1">IF($H1191="步将",'[3]配置系数（将领）'!Q1191,IF($H1191="骑将",'[4]配置系数（将领）'!Q1191,IF($H1191="弓将",'[5]配置系数（将领）'!Q1191,"")))</f>
        <v/>
      </c>
      <c r="S1191" s="208">
        <f>IF($H1191="步将",'[3]配置系数（将领）'!R1191,IF($H1191="骑将",'[4]配置系数（将领）'!R1191,IF($H1191="弓将",'[5]配置系数（将领）'!R1191,"")))</f>
        <v>0</v>
      </c>
      <c r="T1191" s="208">
        <f>IF($H1191="步将",'[3]配置系数（将领）'!S1191,IF($H1191="骑将",'[4]配置系数（将领）'!S1191,IF($H1191="弓将",'[5]配置系数（将领）'!S1191,"")))</f>
        <v>0</v>
      </c>
      <c r="U1191" s="208" t="str">
        <f ca="1">IF($H1191="步将",'[3]配置系数（将领）'!T1191,IF($H1191="骑将",'[4]配置系数（将领）'!T1191,IF($H1191="弓将",'[5]配置系数（将领）'!T1191,"")))</f>
        <v/>
      </c>
      <c r="V1191" s="206">
        <f t="shared" ca="1" si="74"/>
        <v>1</v>
      </c>
      <c r="X1191" s="208" t="str">
        <f ca="1">IF($H1191="步将",'[3]配置系数（将领）'!W1191,IF($H1191="骑将",'[4]配置系数（将领）'!W1191,IF($H1191="弓将",'[5]配置系数（将领）'!W1191,"")))</f>
        <v/>
      </c>
      <c r="Y1191" s="208" t="str">
        <f ca="1">IF($H1191="步将",'[3]配置系数（将领）'!X1191,IF($H1191="骑将",'[4]配置系数（将领）'!X1191,IF($H1191="弓将",'[5]配置系数（将领）'!X1191,"")))</f>
        <v/>
      </c>
      <c r="Z1191" s="208">
        <f>IF($H1191="步将",'[3]配置系数（将领）'!Y1191,IF($H1191="骑将",'[4]配置系数（将领）'!Y1191,IF($H1191="弓将",'[5]配置系数（将领）'!Y1191,"")))</f>
        <v>0</v>
      </c>
      <c r="AA1191" s="208">
        <f>IF($H1191="步将",'[3]配置系数（将领）'!Z1191,IF($H1191="骑将",'[4]配置系数（将领）'!Z1191,IF($H1191="弓将",'[5]配置系数（将领）'!Z1191,"")))</f>
        <v>0</v>
      </c>
      <c r="AB1191" s="208" t="str">
        <f ca="1">IF($H1191="步将",'[3]配置系数（将领）'!AA1191,IF($H1191="骑将",'[4]配置系数（将领）'!AA1191,IF($H1191="弓将",'[5]配置系数（将领）'!AA1191,"")))</f>
        <v/>
      </c>
      <c r="AC1191" s="206">
        <f t="shared" ca="1" si="75"/>
        <v>1</v>
      </c>
    </row>
    <row r="1192" spans="3:29" x14ac:dyDescent="0.15">
      <c r="C1192" s="107">
        <v>1184</v>
      </c>
      <c r="D1192" s="69">
        <f>IFERROR(MATCH(C1192,索引!J:J,0),D1191)</f>
        <v>114</v>
      </c>
      <c r="E1192" s="69">
        <f t="shared" si="72"/>
        <v>15</v>
      </c>
      <c r="F1192" s="69">
        <f>INDEX(索引!$F:$F,D1192,1)</f>
        <v>12007</v>
      </c>
      <c r="G1192" s="69" t="str">
        <f>INDEX(索引!$E:$E,D1192,1)</f>
        <v>许褚</v>
      </c>
      <c r="H1192" s="69" t="str">
        <f>INDEX(索引!$G:$G,D1192,1)</f>
        <v>步将</v>
      </c>
      <c r="J1192" s="208" t="str">
        <f ca="1">IF($H1192="步将",'[3]配置系数（将领）'!I1192,IF($H1192="骑将",'[4]配置系数（将领）'!I1192,IF($H1192="弓将",'[5]配置系数（将领）'!I1192,"")))</f>
        <v/>
      </c>
      <c r="K1192" s="208" t="str">
        <f ca="1">IF($H1192="步将",'[3]配置系数（将领）'!J1192,IF($H1192="骑将",'[4]配置系数（将领）'!J1192,IF($H1192="弓将",'[5]配置系数（将领）'!J1192,"")))</f>
        <v/>
      </c>
      <c r="L1192" s="208">
        <f>IF($H1192="步将",'[3]配置系数（将领）'!K1192,IF($H1192="骑将",'[4]配置系数（将领）'!K1192,IF($H1192="弓将",'[5]配置系数（将领）'!K1192,"")))</f>
        <v>0</v>
      </c>
      <c r="M1192" s="208">
        <f>IF($H1192="步将",'[3]配置系数（将领）'!L1192,IF($H1192="骑将",'[4]配置系数（将领）'!L1192,IF($H1192="弓将",'[5]配置系数（将领）'!L1192,"")))</f>
        <v>0</v>
      </c>
      <c r="N1192" s="208" t="str">
        <f ca="1">IF($H1192="步将",'[3]配置系数（将领）'!M1192,IF($H1192="骑将",'[4]配置系数（将领）'!M1192,IF($H1192="弓将",'[5]配置系数（将领）'!M1192,"")))</f>
        <v/>
      </c>
      <c r="O1192" s="206">
        <f t="shared" ca="1" si="73"/>
        <v>1</v>
      </c>
      <c r="Q1192" s="208" t="str">
        <f ca="1">IF($H1192="步将",'[3]配置系数（将领）'!P1192,IF($H1192="骑将",'[4]配置系数（将领）'!P1192,IF($H1192="弓将",'[5]配置系数（将领）'!P1192,"")))</f>
        <v/>
      </c>
      <c r="R1192" s="208" t="str">
        <f ca="1">IF($H1192="步将",'[3]配置系数（将领）'!Q1192,IF($H1192="骑将",'[4]配置系数（将领）'!Q1192,IF($H1192="弓将",'[5]配置系数（将领）'!Q1192,"")))</f>
        <v/>
      </c>
      <c r="S1192" s="208">
        <f>IF($H1192="步将",'[3]配置系数（将领）'!R1192,IF($H1192="骑将",'[4]配置系数（将领）'!R1192,IF($H1192="弓将",'[5]配置系数（将领）'!R1192,"")))</f>
        <v>0</v>
      </c>
      <c r="T1192" s="208">
        <f>IF($H1192="步将",'[3]配置系数（将领）'!S1192,IF($H1192="骑将",'[4]配置系数（将领）'!S1192,IF($H1192="弓将",'[5]配置系数（将领）'!S1192,"")))</f>
        <v>0</v>
      </c>
      <c r="U1192" s="208" t="str">
        <f ca="1">IF($H1192="步将",'[3]配置系数（将领）'!T1192,IF($H1192="骑将",'[4]配置系数（将领）'!T1192,IF($H1192="弓将",'[5]配置系数（将领）'!T1192,"")))</f>
        <v/>
      </c>
      <c r="V1192" s="206">
        <f t="shared" ca="1" si="74"/>
        <v>1</v>
      </c>
      <c r="X1192" s="208" t="str">
        <f ca="1">IF($H1192="步将",'[3]配置系数（将领）'!W1192,IF($H1192="骑将",'[4]配置系数（将领）'!W1192,IF($H1192="弓将",'[5]配置系数（将领）'!W1192,"")))</f>
        <v/>
      </c>
      <c r="Y1192" s="208" t="str">
        <f ca="1">IF($H1192="步将",'[3]配置系数（将领）'!X1192,IF($H1192="骑将",'[4]配置系数（将领）'!X1192,IF($H1192="弓将",'[5]配置系数（将领）'!X1192,"")))</f>
        <v/>
      </c>
      <c r="Z1192" s="208">
        <f>IF($H1192="步将",'[3]配置系数（将领）'!Y1192,IF($H1192="骑将",'[4]配置系数（将领）'!Y1192,IF($H1192="弓将",'[5]配置系数（将领）'!Y1192,"")))</f>
        <v>0</v>
      </c>
      <c r="AA1192" s="208">
        <f>IF($H1192="步将",'[3]配置系数（将领）'!Z1192,IF($H1192="骑将",'[4]配置系数（将领）'!Z1192,IF($H1192="弓将",'[5]配置系数（将领）'!Z1192,"")))</f>
        <v>0</v>
      </c>
      <c r="AB1192" s="208" t="str">
        <f ca="1">IF($H1192="步将",'[3]配置系数（将领）'!AA1192,IF($H1192="骑将",'[4]配置系数（将领）'!AA1192,IF($H1192="弓将",'[5]配置系数（将领）'!AA1192,"")))</f>
        <v/>
      </c>
      <c r="AC1192" s="206">
        <f t="shared" ca="1" si="75"/>
        <v>1</v>
      </c>
    </row>
    <row r="1193" spans="3:29" x14ac:dyDescent="0.15">
      <c r="C1193" s="107">
        <v>1185</v>
      </c>
      <c r="D1193" s="69">
        <f>IFERROR(MATCH(C1193,索引!J:J,0),D1192)</f>
        <v>114</v>
      </c>
      <c r="E1193" s="69">
        <f t="shared" si="72"/>
        <v>15</v>
      </c>
      <c r="F1193" s="69">
        <f>INDEX(索引!$F:$F,D1193,1)</f>
        <v>12007</v>
      </c>
      <c r="G1193" s="69" t="str">
        <f>INDEX(索引!$E:$E,D1193,1)</f>
        <v>许褚</v>
      </c>
      <c r="H1193" s="69" t="str">
        <f>INDEX(索引!$G:$G,D1193,1)</f>
        <v>步将</v>
      </c>
      <c r="J1193" s="208" t="str">
        <f ca="1">IF($H1193="步将",'[3]配置系数（将领）'!I1193,IF($H1193="骑将",'[4]配置系数（将领）'!I1193,IF($H1193="弓将",'[5]配置系数（将领）'!I1193,"")))</f>
        <v/>
      </c>
      <c r="K1193" s="208" t="str">
        <f ca="1">IF($H1193="步将",'[3]配置系数（将领）'!J1193,IF($H1193="骑将",'[4]配置系数（将领）'!J1193,IF($H1193="弓将",'[5]配置系数（将领）'!J1193,"")))</f>
        <v/>
      </c>
      <c r="L1193" s="208">
        <f>IF($H1193="步将",'[3]配置系数（将领）'!K1193,IF($H1193="骑将",'[4]配置系数（将领）'!K1193,IF($H1193="弓将",'[5]配置系数（将领）'!K1193,"")))</f>
        <v>0</v>
      </c>
      <c r="M1193" s="208">
        <f>IF($H1193="步将",'[3]配置系数（将领）'!L1193,IF($H1193="骑将",'[4]配置系数（将领）'!L1193,IF($H1193="弓将",'[5]配置系数（将领）'!L1193,"")))</f>
        <v>0</v>
      </c>
      <c r="N1193" s="208" t="str">
        <f ca="1">IF($H1193="步将",'[3]配置系数（将领）'!M1193,IF($H1193="骑将",'[4]配置系数（将领）'!M1193,IF($H1193="弓将",'[5]配置系数（将领）'!M1193,"")))</f>
        <v/>
      </c>
      <c r="O1193" s="206">
        <f t="shared" ca="1" si="73"/>
        <v>1</v>
      </c>
      <c r="Q1193" s="208" t="str">
        <f ca="1">IF($H1193="步将",'[3]配置系数（将领）'!P1193,IF($H1193="骑将",'[4]配置系数（将领）'!P1193,IF($H1193="弓将",'[5]配置系数（将领）'!P1193,"")))</f>
        <v/>
      </c>
      <c r="R1193" s="208" t="str">
        <f ca="1">IF($H1193="步将",'[3]配置系数（将领）'!Q1193,IF($H1193="骑将",'[4]配置系数（将领）'!Q1193,IF($H1193="弓将",'[5]配置系数（将领）'!Q1193,"")))</f>
        <v/>
      </c>
      <c r="S1193" s="208">
        <f>IF($H1193="步将",'[3]配置系数（将领）'!R1193,IF($H1193="骑将",'[4]配置系数（将领）'!R1193,IF($H1193="弓将",'[5]配置系数（将领）'!R1193,"")))</f>
        <v>0</v>
      </c>
      <c r="T1193" s="208">
        <f>IF($H1193="步将",'[3]配置系数（将领）'!S1193,IF($H1193="骑将",'[4]配置系数（将领）'!S1193,IF($H1193="弓将",'[5]配置系数（将领）'!S1193,"")))</f>
        <v>0</v>
      </c>
      <c r="U1193" s="208" t="str">
        <f ca="1">IF($H1193="步将",'[3]配置系数（将领）'!T1193,IF($H1193="骑将",'[4]配置系数（将领）'!T1193,IF($H1193="弓将",'[5]配置系数（将领）'!T1193,"")))</f>
        <v/>
      </c>
      <c r="V1193" s="206">
        <f t="shared" ca="1" si="74"/>
        <v>1</v>
      </c>
      <c r="X1193" s="208" t="str">
        <f ca="1">IF($H1193="步将",'[3]配置系数（将领）'!W1193,IF($H1193="骑将",'[4]配置系数（将领）'!W1193,IF($H1193="弓将",'[5]配置系数（将领）'!W1193,"")))</f>
        <v/>
      </c>
      <c r="Y1193" s="208" t="str">
        <f ca="1">IF($H1193="步将",'[3]配置系数（将领）'!X1193,IF($H1193="骑将",'[4]配置系数（将领）'!X1193,IF($H1193="弓将",'[5]配置系数（将领）'!X1193,"")))</f>
        <v/>
      </c>
      <c r="Z1193" s="208">
        <f>IF($H1193="步将",'[3]配置系数（将领）'!Y1193,IF($H1193="骑将",'[4]配置系数（将领）'!Y1193,IF($H1193="弓将",'[5]配置系数（将领）'!Y1193,"")))</f>
        <v>0</v>
      </c>
      <c r="AA1193" s="208">
        <f>IF($H1193="步将",'[3]配置系数（将领）'!Z1193,IF($H1193="骑将",'[4]配置系数（将领）'!Z1193,IF($H1193="弓将",'[5]配置系数（将领）'!Z1193,"")))</f>
        <v>0</v>
      </c>
      <c r="AB1193" s="208" t="str">
        <f ca="1">IF($H1193="步将",'[3]配置系数（将领）'!AA1193,IF($H1193="骑将",'[4]配置系数（将领）'!AA1193,IF($H1193="弓将",'[5]配置系数（将领）'!AA1193,"")))</f>
        <v/>
      </c>
      <c r="AC1193" s="206">
        <f t="shared" ca="1" si="75"/>
        <v>1</v>
      </c>
    </row>
    <row r="1194" spans="3:29" x14ac:dyDescent="0.15">
      <c r="C1194" s="107">
        <v>1186</v>
      </c>
      <c r="D1194" s="69">
        <f>IFERROR(MATCH(C1194,索引!J:J,0),D1193)</f>
        <v>114</v>
      </c>
      <c r="E1194" s="69">
        <f t="shared" si="72"/>
        <v>15</v>
      </c>
      <c r="F1194" s="69">
        <f>INDEX(索引!$F:$F,D1194,1)</f>
        <v>12007</v>
      </c>
      <c r="G1194" s="69" t="str">
        <f>INDEX(索引!$E:$E,D1194,1)</f>
        <v>许褚</v>
      </c>
      <c r="H1194" s="69" t="str">
        <f>INDEX(索引!$G:$G,D1194,1)</f>
        <v>步将</v>
      </c>
      <c r="J1194" s="208" t="str">
        <f ca="1">IF($H1194="步将",'[3]配置系数（将领）'!I1194,IF($H1194="骑将",'[4]配置系数（将领）'!I1194,IF($H1194="弓将",'[5]配置系数（将领）'!I1194,"")))</f>
        <v/>
      </c>
      <c r="K1194" s="208" t="str">
        <f ca="1">IF($H1194="步将",'[3]配置系数（将领）'!J1194,IF($H1194="骑将",'[4]配置系数（将领）'!J1194,IF($H1194="弓将",'[5]配置系数（将领）'!J1194,"")))</f>
        <v/>
      </c>
      <c r="L1194" s="208">
        <f>IF($H1194="步将",'[3]配置系数（将领）'!K1194,IF($H1194="骑将",'[4]配置系数（将领）'!K1194,IF($H1194="弓将",'[5]配置系数（将领）'!K1194,"")))</f>
        <v>0</v>
      </c>
      <c r="M1194" s="208">
        <f>IF($H1194="步将",'[3]配置系数（将领）'!L1194,IF($H1194="骑将",'[4]配置系数（将领）'!L1194,IF($H1194="弓将",'[5]配置系数（将领）'!L1194,"")))</f>
        <v>0</v>
      </c>
      <c r="N1194" s="208" t="str">
        <f ca="1">IF($H1194="步将",'[3]配置系数（将领）'!M1194,IF($H1194="骑将",'[4]配置系数（将领）'!M1194,IF($H1194="弓将",'[5]配置系数（将领）'!M1194,"")))</f>
        <v/>
      </c>
      <c r="O1194" s="206">
        <f t="shared" ca="1" si="73"/>
        <v>1</v>
      </c>
      <c r="Q1194" s="208" t="str">
        <f ca="1">IF($H1194="步将",'[3]配置系数（将领）'!P1194,IF($H1194="骑将",'[4]配置系数（将领）'!P1194,IF($H1194="弓将",'[5]配置系数（将领）'!P1194,"")))</f>
        <v/>
      </c>
      <c r="R1194" s="208" t="str">
        <f ca="1">IF($H1194="步将",'[3]配置系数（将领）'!Q1194,IF($H1194="骑将",'[4]配置系数（将领）'!Q1194,IF($H1194="弓将",'[5]配置系数（将领）'!Q1194,"")))</f>
        <v/>
      </c>
      <c r="S1194" s="208">
        <f>IF($H1194="步将",'[3]配置系数（将领）'!R1194,IF($H1194="骑将",'[4]配置系数（将领）'!R1194,IF($H1194="弓将",'[5]配置系数（将领）'!R1194,"")))</f>
        <v>0</v>
      </c>
      <c r="T1194" s="208">
        <f>IF($H1194="步将",'[3]配置系数（将领）'!S1194,IF($H1194="骑将",'[4]配置系数（将领）'!S1194,IF($H1194="弓将",'[5]配置系数（将领）'!S1194,"")))</f>
        <v>0</v>
      </c>
      <c r="U1194" s="208" t="str">
        <f ca="1">IF($H1194="步将",'[3]配置系数（将领）'!T1194,IF($H1194="骑将",'[4]配置系数（将领）'!T1194,IF($H1194="弓将",'[5]配置系数（将领）'!T1194,"")))</f>
        <v/>
      </c>
      <c r="V1194" s="206">
        <f t="shared" ca="1" si="74"/>
        <v>1</v>
      </c>
      <c r="X1194" s="208" t="str">
        <f ca="1">IF($H1194="步将",'[3]配置系数（将领）'!W1194,IF($H1194="骑将",'[4]配置系数（将领）'!W1194,IF($H1194="弓将",'[5]配置系数（将领）'!W1194,"")))</f>
        <v/>
      </c>
      <c r="Y1194" s="208" t="str">
        <f ca="1">IF($H1194="步将",'[3]配置系数（将领）'!X1194,IF($H1194="骑将",'[4]配置系数（将领）'!X1194,IF($H1194="弓将",'[5]配置系数（将领）'!X1194,"")))</f>
        <v/>
      </c>
      <c r="Z1194" s="208">
        <f>IF($H1194="步将",'[3]配置系数（将领）'!Y1194,IF($H1194="骑将",'[4]配置系数（将领）'!Y1194,IF($H1194="弓将",'[5]配置系数（将领）'!Y1194,"")))</f>
        <v>0</v>
      </c>
      <c r="AA1194" s="208">
        <f>IF($H1194="步将",'[3]配置系数（将领）'!Z1194,IF($H1194="骑将",'[4]配置系数（将领）'!Z1194,IF($H1194="弓将",'[5]配置系数（将领）'!Z1194,"")))</f>
        <v>0</v>
      </c>
      <c r="AB1194" s="208" t="str">
        <f ca="1">IF($H1194="步将",'[3]配置系数（将领）'!AA1194,IF($H1194="骑将",'[4]配置系数（将领）'!AA1194,IF($H1194="弓将",'[5]配置系数（将领）'!AA1194,"")))</f>
        <v/>
      </c>
      <c r="AC1194" s="206">
        <f t="shared" ca="1" si="75"/>
        <v>1</v>
      </c>
    </row>
    <row r="1195" spans="3:29" x14ac:dyDescent="0.15">
      <c r="C1195" s="107">
        <v>1187</v>
      </c>
      <c r="D1195" s="69">
        <f>IFERROR(MATCH(C1195,索引!J:J,0),D1194)</f>
        <v>114</v>
      </c>
      <c r="E1195" s="69">
        <f t="shared" si="72"/>
        <v>15</v>
      </c>
      <c r="F1195" s="69">
        <f>INDEX(索引!$F:$F,D1195,1)</f>
        <v>12007</v>
      </c>
      <c r="G1195" s="69" t="str">
        <f>INDEX(索引!$E:$E,D1195,1)</f>
        <v>许褚</v>
      </c>
      <c r="H1195" s="69" t="str">
        <f>INDEX(索引!$G:$G,D1195,1)</f>
        <v>步将</v>
      </c>
      <c r="J1195" s="208" t="str">
        <f ca="1">IF($H1195="步将",'[3]配置系数（将领）'!I1195,IF($H1195="骑将",'[4]配置系数（将领）'!I1195,IF($H1195="弓将",'[5]配置系数（将领）'!I1195,"")))</f>
        <v/>
      </c>
      <c r="K1195" s="208" t="str">
        <f ca="1">IF($H1195="步将",'[3]配置系数（将领）'!J1195,IF($H1195="骑将",'[4]配置系数（将领）'!J1195,IF($H1195="弓将",'[5]配置系数（将领）'!J1195,"")))</f>
        <v/>
      </c>
      <c r="L1195" s="208">
        <f>IF($H1195="步将",'[3]配置系数（将领）'!K1195,IF($H1195="骑将",'[4]配置系数（将领）'!K1195,IF($H1195="弓将",'[5]配置系数（将领）'!K1195,"")))</f>
        <v>0</v>
      </c>
      <c r="M1195" s="208">
        <f>IF($H1195="步将",'[3]配置系数（将领）'!L1195,IF($H1195="骑将",'[4]配置系数（将领）'!L1195,IF($H1195="弓将",'[5]配置系数（将领）'!L1195,"")))</f>
        <v>0</v>
      </c>
      <c r="N1195" s="208" t="str">
        <f ca="1">IF($H1195="步将",'[3]配置系数（将领）'!M1195,IF($H1195="骑将",'[4]配置系数（将领）'!M1195,IF($H1195="弓将",'[5]配置系数（将领）'!M1195,"")))</f>
        <v/>
      </c>
      <c r="O1195" s="206">
        <f t="shared" ca="1" si="73"/>
        <v>1</v>
      </c>
      <c r="Q1195" s="208" t="str">
        <f ca="1">IF($H1195="步将",'[3]配置系数（将领）'!P1195,IF($H1195="骑将",'[4]配置系数（将领）'!P1195,IF($H1195="弓将",'[5]配置系数（将领）'!P1195,"")))</f>
        <v/>
      </c>
      <c r="R1195" s="208" t="str">
        <f ca="1">IF($H1195="步将",'[3]配置系数（将领）'!Q1195,IF($H1195="骑将",'[4]配置系数（将领）'!Q1195,IF($H1195="弓将",'[5]配置系数（将领）'!Q1195,"")))</f>
        <v/>
      </c>
      <c r="S1195" s="208">
        <f>IF($H1195="步将",'[3]配置系数（将领）'!R1195,IF($H1195="骑将",'[4]配置系数（将领）'!R1195,IF($H1195="弓将",'[5]配置系数（将领）'!R1195,"")))</f>
        <v>0</v>
      </c>
      <c r="T1195" s="208">
        <f>IF($H1195="步将",'[3]配置系数（将领）'!S1195,IF($H1195="骑将",'[4]配置系数（将领）'!S1195,IF($H1195="弓将",'[5]配置系数（将领）'!S1195,"")))</f>
        <v>0</v>
      </c>
      <c r="U1195" s="208" t="str">
        <f ca="1">IF($H1195="步将",'[3]配置系数（将领）'!T1195,IF($H1195="骑将",'[4]配置系数（将领）'!T1195,IF($H1195="弓将",'[5]配置系数（将领）'!T1195,"")))</f>
        <v/>
      </c>
      <c r="V1195" s="206">
        <f t="shared" ca="1" si="74"/>
        <v>1</v>
      </c>
      <c r="X1195" s="208" t="str">
        <f ca="1">IF($H1195="步将",'[3]配置系数（将领）'!W1195,IF($H1195="骑将",'[4]配置系数（将领）'!W1195,IF($H1195="弓将",'[5]配置系数（将领）'!W1195,"")))</f>
        <v/>
      </c>
      <c r="Y1195" s="208" t="str">
        <f ca="1">IF($H1195="步将",'[3]配置系数（将领）'!X1195,IF($H1195="骑将",'[4]配置系数（将领）'!X1195,IF($H1195="弓将",'[5]配置系数（将领）'!X1195,"")))</f>
        <v/>
      </c>
      <c r="Z1195" s="208">
        <f>IF($H1195="步将",'[3]配置系数（将领）'!Y1195,IF($H1195="骑将",'[4]配置系数（将领）'!Y1195,IF($H1195="弓将",'[5]配置系数（将领）'!Y1195,"")))</f>
        <v>0</v>
      </c>
      <c r="AA1195" s="208">
        <f>IF($H1195="步将",'[3]配置系数（将领）'!Z1195,IF($H1195="骑将",'[4]配置系数（将领）'!Z1195,IF($H1195="弓将",'[5]配置系数（将领）'!Z1195,"")))</f>
        <v>0</v>
      </c>
      <c r="AB1195" s="208" t="str">
        <f ca="1">IF($H1195="步将",'[3]配置系数（将领）'!AA1195,IF($H1195="骑将",'[4]配置系数（将领）'!AA1195,IF($H1195="弓将",'[5]配置系数（将领）'!AA1195,"")))</f>
        <v/>
      </c>
      <c r="AC1195" s="206">
        <f t="shared" ca="1" si="75"/>
        <v>1</v>
      </c>
    </row>
    <row r="1196" spans="3:29" x14ac:dyDescent="0.15">
      <c r="C1196" s="107">
        <v>1188</v>
      </c>
      <c r="D1196" s="69">
        <f>IFERROR(MATCH(C1196,索引!J:J,0),D1195)</f>
        <v>114</v>
      </c>
      <c r="E1196" s="69">
        <f t="shared" si="72"/>
        <v>15</v>
      </c>
      <c r="F1196" s="69">
        <f>INDEX(索引!$F:$F,D1196,1)</f>
        <v>12007</v>
      </c>
      <c r="G1196" s="69" t="str">
        <f>INDEX(索引!$E:$E,D1196,1)</f>
        <v>许褚</v>
      </c>
      <c r="H1196" s="69" t="str">
        <f>INDEX(索引!$G:$G,D1196,1)</f>
        <v>步将</v>
      </c>
      <c r="J1196" s="208" t="str">
        <f ca="1">IF($H1196="步将",'[3]配置系数（将领）'!I1196,IF($H1196="骑将",'[4]配置系数（将领）'!I1196,IF($H1196="弓将",'[5]配置系数（将领）'!I1196,"")))</f>
        <v/>
      </c>
      <c r="K1196" s="208" t="str">
        <f ca="1">IF($H1196="步将",'[3]配置系数（将领）'!J1196,IF($H1196="骑将",'[4]配置系数（将领）'!J1196,IF($H1196="弓将",'[5]配置系数（将领）'!J1196,"")))</f>
        <v/>
      </c>
      <c r="L1196" s="208">
        <f>IF($H1196="步将",'[3]配置系数（将领）'!K1196,IF($H1196="骑将",'[4]配置系数（将领）'!K1196,IF($H1196="弓将",'[5]配置系数（将领）'!K1196,"")))</f>
        <v>0</v>
      </c>
      <c r="M1196" s="208">
        <f>IF($H1196="步将",'[3]配置系数（将领）'!L1196,IF($H1196="骑将",'[4]配置系数（将领）'!L1196,IF($H1196="弓将",'[5]配置系数（将领）'!L1196,"")))</f>
        <v>0</v>
      </c>
      <c r="N1196" s="208" t="str">
        <f ca="1">IF($H1196="步将",'[3]配置系数（将领）'!M1196,IF($H1196="骑将",'[4]配置系数（将领）'!M1196,IF($H1196="弓将",'[5]配置系数（将领）'!M1196,"")))</f>
        <v/>
      </c>
      <c r="O1196" s="206">
        <f t="shared" ca="1" si="73"/>
        <v>1</v>
      </c>
      <c r="Q1196" s="208" t="str">
        <f ca="1">IF($H1196="步将",'[3]配置系数（将领）'!P1196,IF($H1196="骑将",'[4]配置系数（将领）'!P1196,IF($H1196="弓将",'[5]配置系数（将领）'!P1196,"")))</f>
        <v/>
      </c>
      <c r="R1196" s="208" t="str">
        <f ca="1">IF($H1196="步将",'[3]配置系数（将领）'!Q1196,IF($H1196="骑将",'[4]配置系数（将领）'!Q1196,IF($H1196="弓将",'[5]配置系数（将领）'!Q1196,"")))</f>
        <v/>
      </c>
      <c r="S1196" s="208">
        <f>IF($H1196="步将",'[3]配置系数（将领）'!R1196,IF($H1196="骑将",'[4]配置系数（将领）'!R1196,IF($H1196="弓将",'[5]配置系数（将领）'!R1196,"")))</f>
        <v>0</v>
      </c>
      <c r="T1196" s="208">
        <f>IF($H1196="步将",'[3]配置系数（将领）'!S1196,IF($H1196="骑将",'[4]配置系数（将领）'!S1196,IF($H1196="弓将",'[5]配置系数（将领）'!S1196,"")))</f>
        <v>0</v>
      </c>
      <c r="U1196" s="208" t="str">
        <f ca="1">IF($H1196="步将",'[3]配置系数（将领）'!T1196,IF($H1196="骑将",'[4]配置系数（将领）'!T1196,IF($H1196="弓将",'[5]配置系数（将领）'!T1196,"")))</f>
        <v/>
      </c>
      <c r="V1196" s="206">
        <f t="shared" ca="1" si="74"/>
        <v>1</v>
      </c>
      <c r="X1196" s="208" t="str">
        <f ca="1">IF($H1196="步将",'[3]配置系数（将领）'!W1196,IF($H1196="骑将",'[4]配置系数（将领）'!W1196,IF($H1196="弓将",'[5]配置系数（将领）'!W1196,"")))</f>
        <v/>
      </c>
      <c r="Y1196" s="208" t="str">
        <f ca="1">IF($H1196="步将",'[3]配置系数（将领）'!X1196,IF($H1196="骑将",'[4]配置系数（将领）'!X1196,IF($H1196="弓将",'[5]配置系数（将领）'!X1196,"")))</f>
        <v/>
      </c>
      <c r="Z1196" s="208">
        <f>IF($H1196="步将",'[3]配置系数（将领）'!Y1196,IF($H1196="骑将",'[4]配置系数（将领）'!Y1196,IF($H1196="弓将",'[5]配置系数（将领）'!Y1196,"")))</f>
        <v>0</v>
      </c>
      <c r="AA1196" s="208">
        <f>IF($H1196="步将",'[3]配置系数（将领）'!Z1196,IF($H1196="骑将",'[4]配置系数（将领）'!Z1196,IF($H1196="弓将",'[5]配置系数（将领）'!Z1196,"")))</f>
        <v>0</v>
      </c>
      <c r="AB1196" s="208" t="str">
        <f ca="1">IF($H1196="步将",'[3]配置系数（将领）'!AA1196,IF($H1196="骑将",'[4]配置系数（将领）'!AA1196,IF($H1196="弓将",'[5]配置系数（将领）'!AA1196,"")))</f>
        <v/>
      </c>
      <c r="AC1196" s="206">
        <f t="shared" ca="1" si="75"/>
        <v>1</v>
      </c>
    </row>
    <row r="1197" spans="3:29" x14ac:dyDescent="0.15">
      <c r="C1197" s="107">
        <v>1189</v>
      </c>
      <c r="D1197" s="69">
        <f>IFERROR(MATCH(C1197,索引!J:J,0),D1196)</f>
        <v>114</v>
      </c>
      <c r="E1197" s="69">
        <f t="shared" si="72"/>
        <v>15</v>
      </c>
      <c r="F1197" s="69">
        <f>INDEX(索引!$F:$F,D1197,1)</f>
        <v>12007</v>
      </c>
      <c r="G1197" s="69" t="str">
        <f>INDEX(索引!$E:$E,D1197,1)</f>
        <v>许褚</v>
      </c>
      <c r="H1197" s="69" t="str">
        <f>INDEX(索引!$G:$G,D1197,1)</f>
        <v>步将</v>
      </c>
      <c r="J1197" s="208" t="str">
        <f ca="1">IF($H1197="步将",'[3]配置系数（将领）'!I1197,IF($H1197="骑将",'[4]配置系数（将领）'!I1197,IF($H1197="弓将",'[5]配置系数（将领）'!I1197,"")))</f>
        <v/>
      </c>
      <c r="K1197" s="208" t="str">
        <f ca="1">IF($H1197="步将",'[3]配置系数（将领）'!J1197,IF($H1197="骑将",'[4]配置系数（将领）'!J1197,IF($H1197="弓将",'[5]配置系数（将领）'!J1197,"")))</f>
        <v/>
      </c>
      <c r="L1197" s="208">
        <f>IF($H1197="步将",'[3]配置系数（将领）'!K1197,IF($H1197="骑将",'[4]配置系数（将领）'!K1197,IF($H1197="弓将",'[5]配置系数（将领）'!K1197,"")))</f>
        <v>0</v>
      </c>
      <c r="M1197" s="208">
        <f>IF($H1197="步将",'[3]配置系数（将领）'!L1197,IF($H1197="骑将",'[4]配置系数（将领）'!L1197,IF($H1197="弓将",'[5]配置系数（将领）'!L1197,"")))</f>
        <v>0</v>
      </c>
      <c r="N1197" s="208" t="str">
        <f ca="1">IF($H1197="步将",'[3]配置系数（将领）'!M1197,IF($H1197="骑将",'[4]配置系数（将领）'!M1197,IF($H1197="弓将",'[5]配置系数（将领）'!M1197,"")))</f>
        <v/>
      </c>
      <c r="O1197" s="206">
        <f t="shared" ca="1" si="73"/>
        <v>1</v>
      </c>
      <c r="Q1197" s="208" t="str">
        <f ca="1">IF($H1197="步将",'[3]配置系数（将领）'!P1197,IF($H1197="骑将",'[4]配置系数（将领）'!P1197,IF($H1197="弓将",'[5]配置系数（将领）'!P1197,"")))</f>
        <v/>
      </c>
      <c r="R1197" s="208" t="str">
        <f ca="1">IF($H1197="步将",'[3]配置系数（将领）'!Q1197,IF($H1197="骑将",'[4]配置系数（将领）'!Q1197,IF($H1197="弓将",'[5]配置系数（将领）'!Q1197,"")))</f>
        <v/>
      </c>
      <c r="S1197" s="208">
        <f>IF($H1197="步将",'[3]配置系数（将领）'!R1197,IF($H1197="骑将",'[4]配置系数（将领）'!R1197,IF($H1197="弓将",'[5]配置系数（将领）'!R1197,"")))</f>
        <v>0</v>
      </c>
      <c r="T1197" s="208">
        <f>IF($H1197="步将",'[3]配置系数（将领）'!S1197,IF($H1197="骑将",'[4]配置系数（将领）'!S1197,IF($H1197="弓将",'[5]配置系数（将领）'!S1197,"")))</f>
        <v>0</v>
      </c>
      <c r="U1197" s="208" t="str">
        <f ca="1">IF($H1197="步将",'[3]配置系数（将领）'!T1197,IF($H1197="骑将",'[4]配置系数（将领）'!T1197,IF($H1197="弓将",'[5]配置系数（将领）'!T1197,"")))</f>
        <v/>
      </c>
      <c r="V1197" s="206">
        <f t="shared" ca="1" si="74"/>
        <v>1</v>
      </c>
      <c r="X1197" s="208" t="str">
        <f ca="1">IF($H1197="步将",'[3]配置系数（将领）'!W1197,IF($H1197="骑将",'[4]配置系数（将领）'!W1197,IF($H1197="弓将",'[5]配置系数（将领）'!W1197,"")))</f>
        <v/>
      </c>
      <c r="Y1197" s="208" t="str">
        <f ca="1">IF($H1197="步将",'[3]配置系数（将领）'!X1197,IF($H1197="骑将",'[4]配置系数（将领）'!X1197,IF($H1197="弓将",'[5]配置系数（将领）'!X1197,"")))</f>
        <v/>
      </c>
      <c r="Z1197" s="208">
        <f>IF($H1197="步将",'[3]配置系数（将领）'!Y1197,IF($H1197="骑将",'[4]配置系数（将领）'!Y1197,IF($H1197="弓将",'[5]配置系数（将领）'!Y1197,"")))</f>
        <v>0</v>
      </c>
      <c r="AA1197" s="208">
        <f>IF($H1197="步将",'[3]配置系数（将领）'!Z1197,IF($H1197="骑将",'[4]配置系数（将领）'!Z1197,IF($H1197="弓将",'[5]配置系数（将领）'!Z1197,"")))</f>
        <v>0</v>
      </c>
      <c r="AB1197" s="208" t="str">
        <f ca="1">IF($H1197="步将",'[3]配置系数（将领）'!AA1197,IF($H1197="骑将",'[4]配置系数（将领）'!AA1197,IF($H1197="弓将",'[5]配置系数（将领）'!AA1197,"")))</f>
        <v/>
      </c>
      <c r="AC1197" s="206">
        <f t="shared" ca="1" si="75"/>
        <v>1</v>
      </c>
    </row>
    <row r="1198" spans="3:29" x14ac:dyDescent="0.15">
      <c r="C1198" s="107">
        <v>1190</v>
      </c>
      <c r="D1198" s="69">
        <f>IFERROR(MATCH(C1198,索引!J:J,0),D1197)</f>
        <v>114</v>
      </c>
      <c r="E1198" s="69">
        <f t="shared" si="72"/>
        <v>15</v>
      </c>
      <c r="F1198" s="69">
        <f>INDEX(索引!$F:$F,D1198,1)</f>
        <v>12007</v>
      </c>
      <c r="G1198" s="69" t="str">
        <f>INDEX(索引!$E:$E,D1198,1)</f>
        <v>许褚</v>
      </c>
      <c r="H1198" s="69" t="str">
        <f>INDEX(索引!$G:$G,D1198,1)</f>
        <v>步将</v>
      </c>
      <c r="J1198" s="208" t="str">
        <f ca="1">IF($H1198="步将",'[3]配置系数（将领）'!I1198,IF($H1198="骑将",'[4]配置系数（将领）'!I1198,IF($H1198="弓将",'[5]配置系数（将领）'!I1198,"")))</f>
        <v/>
      </c>
      <c r="K1198" s="208" t="str">
        <f ca="1">IF($H1198="步将",'[3]配置系数（将领）'!J1198,IF($H1198="骑将",'[4]配置系数（将领）'!J1198,IF($H1198="弓将",'[5]配置系数（将领）'!J1198,"")))</f>
        <v/>
      </c>
      <c r="L1198" s="208">
        <f>IF($H1198="步将",'[3]配置系数（将领）'!K1198,IF($H1198="骑将",'[4]配置系数（将领）'!K1198,IF($H1198="弓将",'[5]配置系数（将领）'!K1198,"")))</f>
        <v>0</v>
      </c>
      <c r="M1198" s="208">
        <f>IF($H1198="步将",'[3]配置系数（将领）'!L1198,IF($H1198="骑将",'[4]配置系数（将领）'!L1198,IF($H1198="弓将",'[5]配置系数（将领）'!L1198,"")))</f>
        <v>0</v>
      </c>
      <c r="N1198" s="208" t="str">
        <f ca="1">IF($H1198="步将",'[3]配置系数（将领）'!M1198,IF($H1198="骑将",'[4]配置系数（将领）'!M1198,IF($H1198="弓将",'[5]配置系数（将领）'!M1198,"")))</f>
        <v/>
      </c>
      <c r="O1198" s="206">
        <f t="shared" ca="1" si="73"/>
        <v>1</v>
      </c>
      <c r="Q1198" s="208" t="str">
        <f ca="1">IF($H1198="步将",'[3]配置系数（将领）'!P1198,IF($H1198="骑将",'[4]配置系数（将领）'!P1198,IF($H1198="弓将",'[5]配置系数（将领）'!P1198,"")))</f>
        <v/>
      </c>
      <c r="R1198" s="208" t="str">
        <f ca="1">IF($H1198="步将",'[3]配置系数（将领）'!Q1198,IF($H1198="骑将",'[4]配置系数（将领）'!Q1198,IF($H1198="弓将",'[5]配置系数（将领）'!Q1198,"")))</f>
        <v/>
      </c>
      <c r="S1198" s="208">
        <f>IF($H1198="步将",'[3]配置系数（将领）'!R1198,IF($H1198="骑将",'[4]配置系数（将领）'!R1198,IF($H1198="弓将",'[5]配置系数（将领）'!R1198,"")))</f>
        <v>0</v>
      </c>
      <c r="T1198" s="208">
        <f>IF($H1198="步将",'[3]配置系数（将领）'!S1198,IF($H1198="骑将",'[4]配置系数（将领）'!S1198,IF($H1198="弓将",'[5]配置系数（将领）'!S1198,"")))</f>
        <v>0</v>
      </c>
      <c r="U1198" s="208" t="str">
        <f ca="1">IF($H1198="步将",'[3]配置系数（将领）'!T1198,IF($H1198="骑将",'[4]配置系数（将领）'!T1198,IF($H1198="弓将",'[5]配置系数（将领）'!T1198,"")))</f>
        <v/>
      </c>
      <c r="V1198" s="206">
        <f t="shared" ca="1" si="74"/>
        <v>1</v>
      </c>
      <c r="X1198" s="208" t="str">
        <f ca="1">IF($H1198="步将",'[3]配置系数（将领）'!W1198,IF($H1198="骑将",'[4]配置系数（将领）'!W1198,IF($H1198="弓将",'[5]配置系数（将领）'!W1198,"")))</f>
        <v/>
      </c>
      <c r="Y1198" s="208" t="str">
        <f ca="1">IF($H1198="步将",'[3]配置系数（将领）'!X1198,IF($H1198="骑将",'[4]配置系数（将领）'!X1198,IF($H1198="弓将",'[5]配置系数（将领）'!X1198,"")))</f>
        <v/>
      </c>
      <c r="Z1198" s="208">
        <f>IF($H1198="步将",'[3]配置系数（将领）'!Y1198,IF($H1198="骑将",'[4]配置系数（将领）'!Y1198,IF($H1198="弓将",'[5]配置系数（将领）'!Y1198,"")))</f>
        <v>0</v>
      </c>
      <c r="AA1198" s="208">
        <f>IF($H1198="步将",'[3]配置系数（将领）'!Z1198,IF($H1198="骑将",'[4]配置系数（将领）'!Z1198,IF($H1198="弓将",'[5]配置系数（将领）'!Z1198,"")))</f>
        <v>0</v>
      </c>
      <c r="AB1198" s="208" t="str">
        <f ca="1">IF($H1198="步将",'[3]配置系数（将领）'!AA1198,IF($H1198="骑将",'[4]配置系数（将领）'!AA1198,IF($H1198="弓将",'[5]配置系数（将领）'!AA1198,"")))</f>
        <v/>
      </c>
      <c r="AC1198" s="206">
        <f t="shared" ca="1" si="75"/>
        <v>1</v>
      </c>
    </row>
    <row r="1199" spans="3:29" x14ac:dyDescent="0.15">
      <c r="C1199" s="107">
        <v>1191</v>
      </c>
      <c r="D1199" s="69">
        <f>IFERROR(MATCH(C1199,索引!J:J,0),D1198)</f>
        <v>114</v>
      </c>
      <c r="E1199" s="69">
        <f t="shared" si="72"/>
        <v>15</v>
      </c>
      <c r="F1199" s="69">
        <f>INDEX(索引!$F:$F,D1199,1)</f>
        <v>12007</v>
      </c>
      <c r="G1199" s="69" t="str">
        <f>INDEX(索引!$E:$E,D1199,1)</f>
        <v>许褚</v>
      </c>
      <c r="H1199" s="69" t="str">
        <f>INDEX(索引!$G:$G,D1199,1)</f>
        <v>步将</v>
      </c>
      <c r="J1199" s="208" t="str">
        <f ca="1">IF($H1199="步将",'[3]配置系数（将领）'!I1199,IF($H1199="骑将",'[4]配置系数（将领）'!I1199,IF($H1199="弓将",'[5]配置系数（将领）'!I1199,"")))</f>
        <v/>
      </c>
      <c r="K1199" s="208" t="str">
        <f ca="1">IF($H1199="步将",'[3]配置系数（将领）'!J1199,IF($H1199="骑将",'[4]配置系数（将领）'!J1199,IF($H1199="弓将",'[5]配置系数（将领）'!J1199,"")))</f>
        <v/>
      </c>
      <c r="L1199" s="208">
        <f>IF($H1199="步将",'[3]配置系数（将领）'!K1199,IF($H1199="骑将",'[4]配置系数（将领）'!K1199,IF($H1199="弓将",'[5]配置系数（将领）'!K1199,"")))</f>
        <v>0</v>
      </c>
      <c r="M1199" s="208">
        <f>IF($H1199="步将",'[3]配置系数（将领）'!L1199,IF($H1199="骑将",'[4]配置系数（将领）'!L1199,IF($H1199="弓将",'[5]配置系数（将领）'!L1199,"")))</f>
        <v>0</v>
      </c>
      <c r="N1199" s="208" t="str">
        <f ca="1">IF($H1199="步将",'[3]配置系数（将领）'!M1199,IF($H1199="骑将",'[4]配置系数（将领）'!M1199,IF($H1199="弓将",'[5]配置系数（将领）'!M1199,"")))</f>
        <v/>
      </c>
      <c r="O1199" s="206">
        <f t="shared" ca="1" si="73"/>
        <v>1</v>
      </c>
      <c r="Q1199" s="208" t="str">
        <f ca="1">IF($H1199="步将",'[3]配置系数（将领）'!P1199,IF($H1199="骑将",'[4]配置系数（将领）'!P1199,IF($H1199="弓将",'[5]配置系数（将领）'!P1199,"")))</f>
        <v/>
      </c>
      <c r="R1199" s="208" t="str">
        <f ca="1">IF($H1199="步将",'[3]配置系数（将领）'!Q1199,IF($H1199="骑将",'[4]配置系数（将领）'!Q1199,IF($H1199="弓将",'[5]配置系数（将领）'!Q1199,"")))</f>
        <v/>
      </c>
      <c r="S1199" s="208">
        <f>IF($H1199="步将",'[3]配置系数（将领）'!R1199,IF($H1199="骑将",'[4]配置系数（将领）'!R1199,IF($H1199="弓将",'[5]配置系数（将领）'!R1199,"")))</f>
        <v>0</v>
      </c>
      <c r="T1199" s="208">
        <f>IF($H1199="步将",'[3]配置系数（将领）'!S1199,IF($H1199="骑将",'[4]配置系数（将领）'!S1199,IF($H1199="弓将",'[5]配置系数（将领）'!S1199,"")))</f>
        <v>0</v>
      </c>
      <c r="U1199" s="208" t="str">
        <f ca="1">IF($H1199="步将",'[3]配置系数（将领）'!T1199,IF($H1199="骑将",'[4]配置系数（将领）'!T1199,IF($H1199="弓将",'[5]配置系数（将领）'!T1199,"")))</f>
        <v/>
      </c>
      <c r="V1199" s="206">
        <f t="shared" ca="1" si="74"/>
        <v>1</v>
      </c>
      <c r="X1199" s="208" t="str">
        <f ca="1">IF($H1199="步将",'[3]配置系数（将领）'!W1199,IF($H1199="骑将",'[4]配置系数（将领）'!W1199,IF($H1199="弓将",'[5]配置系数（将领）'!W1199,"")))</f>
        <v/>
      </c>
      <c r="Y1199" s="208" t="str">
        <f ca="1">IF($H1199="步将",'[3]配置系数（将领）'!X1199,IF($H1199="骑将",'[4]配置系数（将领）'!X1199,IF($H1199="弓将",'[5]配置系数（将领）'!X1199,"")))</f>
        <v/>
      </c>
      <c r="Z1199" s="208">
        <f>IF($H1199="步将",'[3]配置系数（将领）'!Y1199,IF($H1199="骑将",'[4]配置系数（将领）'!Y1199,IF($H1199="弓将",'[5]配置系数（将领）'!Y1199,"")))</f>
        <v>0</v>
      </c>
      <c r="AA1199" s="208">
        <f>IF($H1199="步将",'[3]配置系数（将领）'!Z1199,IF($H1199="骑将",'[4]配置系数（将领）'!Z1199,IF($H1199="弓将",'[5]配置系数（将领）'!Z1199,"")))</f>
        <v>0</v>
      </c>
      <c r="AB1199" s="208" t="str">
        <f ca="1">IF($H1199="步将",'[3]配置系数（将领）'!AA1199,IF($H1199="骑将",'[4]配置系数（将领）'!AA1199,IF($H1199="弓将",'[5]配置系数（将领）'!AA1199,"")))</f>
        <v/>
      </c>
      <c r="AC1199" s="206">
        <f t="shared" ca="1" si="75"/>
        <v>1</v>
      </c>
    </row>
    <row r="1200" spans="3:29" x14ac:dyDescent="0.15">
      <c r="C1200" s="107">
        <v>1192</v>
      </c>
      <c r="D1200" s="69">
        <f>IFERROR(MATCH(C1200,索引!J:J,0),D1199)</f>
        <v>114</v>
      </c>
      <c r="E1200" s="69">
        <f t="shared" si="72"/>
        <v>15</v>
      </c>
      <c r="F1200" s="69">
        <f>INDEX(索引!$F:$F,D1200,1)</f>
        <v>12007</v>
      </c>
      <c r="G1200" s="69" t="str">
        <f>INDEX(索引!$E:$E,D1200,1)</f>
        <v>许褚</v>
      </c>
      <c r="H1200" s="69" t="str">
        <f>INDEX(索引!$G:$G,D1200,1)</f>
        <v>步将</v>
      </c>
      <c r="J1200" s="208" t="str">
        <f ca="1">IF($H1200="步将",'[3]配置系数（将领）'!I1200,IF($H1200="骑将",'[4]配置系数（将领）'!I1200,IF($H1200="弓将",'[5]配置系数（将领）'!I1200,"")))</f>
        <v/>
      </c>
      <c r="K1200" s="208" t="str">
        <f ca="1">IF($H1200="步将",'[3]配置系数（将领）'!J1200,IF($H1200="骑将",'[4]配置系数（将领）'!J1200,IF($H1200="弓将",'[5]配置系数（将领）'!J1200,"")))</f>
        <v/>
      </c>
      <c r="L1200" s="208">
        <f>IF($H1200="步将",'[3]配置系数（将领）'!K1200,IF($H1200="骑将",'[4]配置系数（将领）'!K1200,IF($H1200="弓将",'[5]配置系数（将领）'!K1200,"")))</f>
        <v>0</v>
      </c>
      <c r="M1200" s="208">
        <f>IF($H1200="步将",'[3]配置系数（将领）'!L1200,IF($H1200="骑将",'[4]配置系数（将领）'!L1200,IF($H1200="弓将",'[5]配置系数（将领）'!L1200,"")))</f>
        <v>0</v>
      </c>
      <c r="N1200" s="208" t="str">
        <f ca="1">IF($H1200="步将",'[3]配置系数（将领）'!M1200,IF($H1200="骑将",'[4]配置系数（将领）'!M1200,IF($H1200="弓将",'[5]配置系数（将领）'!M1200,"")))</f>
        <v/>
      </c>
      <c r="O1200" s="206">
        <f t="shared" ca="1" si="73"/>
        <v>1</v>
      </c>
      <c r="Q1200" s="208" t="str">
        <f ca="1">IF($H1200="步将",'[3]配置系数（将领）'!P1200,IF($H1200="骑将",'[4]配置系数（将领）'!P1200,IF($H1200="弓将",'[5]配置系数（将领）'!P1200,"")))</f>
        <v/>
      </c>
      <c r="R1200" s="208" t="str">
        <f ca="1">IF($H1200="步将",'[3]配置系数（将领）'!Q1200,IF($H1200="骑将",'[4]配置系数（将领）'!Q1200,IF($H1200="弓将",'[5]配置系数（将领）'!Q1200,"")))</f>
        <v/>
      </c>
      <c r="S1200" s="208">
        <f>IF($H1200="步将",'[3]配置系数（将领）'!R1200,IF($H1200="骑将",'[4]配置系数（将领）'!R1200,IF($H1200="弓将",'[5]配置系数（将领）'!R1200,"")))</f>
        <v>0</v>
      </c>
      <c r="T1200" s="208">
        <f>IF($H1200="步将",'[3]配置系数（将领）'!S1200,IF($H1200="骑将",'[4]配置系数（将领）'!S1200,IF($H1200="弓将",'[5]配置系数（将领）'!S1200,"")))</f>
        <v>0</v>
      </c>
      <c r="U1200" s="208" t="str">
        <f ca="1">IF($H1200="步将",'[3]配置系数（将领）'!T1200,IF($H1200="骑将",'[4]配置系数（将领）'!T1200,IF($H1200="弓将",'[5]配置系数（将领）'!T1200,"")))</f>
        <v/>
      </c>
      <c r="V1200" s="206">
        <f t="shared" ca="1" si="74"/>
        <v>1</v>
      </c>
      <c r="X1200" s="208" t="str">
        <f ca="1">IF($H1200="步将",'[3]配置系数（将领）'!W1200,IF($H1200="骑将",'[4]配置系数（将领）'!W1200,IF($H1200="弓将",'[5]配置系数（将领）'!W1200,"")))</f>
        <v/>
      </c>
      <c r="Y1200" s="208" t="str">
        <f ca="1">IF($H1200="步将",'[3]配置系数（将领）'!X1200,IF($H1200="骑将",'[4]配置系数（将领）'!X1200,IF($H1200="弓将",'[5]配置系数（将领）'!X1200,"")))</f>
        <v/>
      </c>
      <c r="Z1200" s="208">
        <f>IF($H1200="步将",'[3]配置系数（将领）'!Y1200,IF($H1200="骑将",'[4]配置系数（将领）'!Y1200,IF($H1200="弓将",'[5]配置系数（将领）'!Y1200,"")))</f>
        <v>0</v>
      </c>
      <c r="AA1200" s="208">
        <f>IF($H1200="步将",'[3]配置系数（将领）'!Z1200,IF($H1200="骑将",'[4]配置系数（将领）'!Z1200,IF($H1200="弓将",'[5]配置系数（将领）'!Z1200,"")))</f>
        <v>0</v>
      </c>
      <c r="AB1200" s="208" t="str">
        <f ca="1">IF($H1200="步将",'[3]配置系数（将领）'!AA1200,IF($H1200="骑将",'[4]配置系数（将领）'!AA1200,IF($H1200="弓将",'[5]配置系数（将领）'!AA1200,"")))</f>
        <v/>
      </c>
      <c r="AC1200" s="206">
        <f t="shared" ca="1" si="75"/>
        <v>1</v>
      </c>
    </row>
    <row r="1201" spans="3:29" x14ac:dyDescent="0.15">
      <c r="C1201" s="107">
        <v>1193</v>
      </c>
      <c r="D1201" s="69">
        <f>IFERROR(MATCH(C1201,索引!J:J,0),D1200)</f>
        <v>114</v>
      </c>
      <c r="E1201" s="69">
        <f t="shared" si="72"/>
        <v>15</v>
      </c>
      <c r="F1201" s="69">
        <f>INDEX(索引!$F:$F,D1201,1)</f>
        <v>12007</v>
      </c>
      <c r="G1201" s="69" t="str">
        <f>INDEX(索引!$E:$E,D1201,1)</f>
        <v>许褚</v>
      </c>
      <c r="H1201" s="69" t="str">
        <f>INDEX(索引!$G:$G,D1201,1)</f>
        <v>步将</v>
      </c>
      <c r="J1201" s="208" t="str">
        <f ca="1">IF($H1201="步将",'[3]配置系数（将领）'!I1201,IF($H1201="骑将",'[4]配置系数（将领）'!I1201,IF($H1201="弓将",'[5]配置系数（将领）'!I1201,"")))</f>
        <v/>
      </c>
      <c r="K1201" s="208" t="str">
        <f ca="1">IF($H1201="步将",'[3]配置系数（将领）'!J1201,IF($H1201="骑将",'[4]配置系数（将领）'!J1201,IF($H1201="弓将",'[5]配置系数（将领）'!J1201,"")))</f>
        <v/>
      </c>
      <c r="L1201" s="208">
        <f>IF($H1201="步将",'[3]配置系数（将领）'!K1201,IF($H1201="骑将",'[4]配置系数（将领）'!K1201,IF($H1201="弓将",'[5]配置系数（将领）'!K1201,"")))</f>
        <v>0</v>
      </c>
      <c r="M1201" s="208">
        <f>IF($H1201="步将",'[3]配置系数（将领）'!L1201,IF($H1201="骑将",'[4]配置系数（将领）'!L1201,IF($H1201="弓将",'[5]配置系数（将领）'!L1201,"")))</f>
        <v>0</v>
      </c>
      <c r="N1201" s="208" t="str">
        <f ca="1">IF($H1201="步将",'[3]配置系数（将领）'!M1201,IF($H1201="骑将",'[4]配置系数（将领）'!M1201,IF($H1201="弓将",'[5]配置系数（将领）'!M1201,"")))</f>
        <v/>
      </c>
      <c r="O1201" s="206">
        <f t="shared" ca="1" si="73"/>
        <v>1</v>
      </c>
      <c r="Q1201" s="208" t="str">
        <f ca="1">IF($H1201="步将",'[3]配置系数（将领）'!P1201,IF($H1201="骑将",'[4]配置系数（将领）'!P1201,IF($H1201="弓将",'[5]配置系数（将领）'!P1201,"")))</f>
        <v/>
      </c>
      <c r="R1201" s="208" t="str">
        <f ca="1">IF($H1201="步将",'[3]配置系数（将领）'!Q1201,IF($H1201="骑将",'[4]配置系数（将领）'!Q1201,IF($H1201="弓将",'[5]配置系数（将领）'!Q1201,"")))</f>
        <v/>
      </c>
      <c r="S1201" s="208">
        <f>IF($H1201="步将",'[3]配置系数（将领）'!R1201,IF($H1201="骑将",'[4]配置系数（将领）'!R1201,IF($H1201="弓将",'[5]配置系数（将领）'!R1201,"")))</f>
        <v>0</v>
      </c>
      <c r="T1201" s="208">
        <f>IF($H1201="步将",'[3]配置系数（将领）'!S1201,IF($H1201="骑将",'[4]配置系数（将领）'!S1201,IF($H1201="弓将",'[5]配置系数（将领）'!S1201,"")))</f>
        <v>0</v>
      </c>
      <c r="U1201" s="208" t="str">
        <f ca="1">IF($H1201="步将",'[3]配置系数（将领）'!T1201,IF($H1201="骑将",'[4]配置系数（将领）'!T1201,IF($H1201="弓将",'[5]配置系数（将领）'!T1201,"")))</f>
        <v/>
      </c>
      <c r="V1201" s="206">
        <f t="shared" ca="1" si="74"/>
        <v>1</v>
      </c>
      <c r="X1201" s="208" t="str">
        <f ca="1">IF($H1201="步将",'[3]配置系数（将领）'!W1201,IF($H1201="骑将",'[4]配置系数（将领）'!W1201,IF($H1201="弓将",'[5]配置系数（将领）'!W1201,"")))</f>
        <v/>
      </c>
      <c r="Y1201" s="208" t="str">
        <f ca="1">IF($H1201="步将",'[3]配置系数（将领）'!X1201,IF($H1201="骑将",'[4]配置系数（将领）'!X1201,IF($H1201="弓将",'[5]配置系数（将领）'!X1201,"")))</f>
        <v/>
      </c>
      <c r="Z1201" s="208">
        <f>IF($H1201="步将",'[3]配置系数（将领）'!Y1201,IF($H1201="骑将",'[4]配置系数（将领）'!Y1201,IF($H1201="弓将",'[5]配置系数（将领）'!Y1201,"")))</f>
        <v>0</v>
      </c>
      <c r="AA1201" s="208">
        <f>IF($H1201="步将",'[3]配置系数（将领）'!Z1201,IF($H1201="骑将",'[4]配置系数（将领）'!Z1201,IF($H1201="弓将",'[5]配置系数（将领）'!Z1201,"")))</f>
        <v>0</v>
      </c>
      <c r="AB1201" s="208" t="str">
        <f ca="1">IF($H1201="步将",'[3]配置系数（将领）'!AA1201,IF($H1201="骑将",'[4]配置系数（将领）'!AA1201,IF($H1201="弓将",'[5]配置系数（将领）'!AA1201,"")))</f>
        <v/>
      </c>
      <c r="AC1201" s="206">
        <f t="shared" ca="1" si="75"/>
        <v>1</v>
      </c>
    </row>
    <row r="1202" spans="3:29" x14ac:dyDescent="0.15">
      <c r="C1202" s="107">
        <v>1194</v>
      </c>
      <c r="D1202" s="69">
        <f>IFERROR(MATCH(C1202,索引!J:J,0),D1201)</f>
        <v>114</v>
      </c>
      <c r="E1202" s="69">
        <f t="shared" si="72"/>
        <v>15</v>
      </c>
      <c r="F1202" s="69">
        <f>INDEX(索引!$F:$F,D1202,1)</f>
        <v>12007</v>
      </c>
      <c r="G1202" s="69" t="str">
        <f>INDEX(索引!$E:$E,D1202,1)</f>
        <v>许褚</v>
      </c>
      <c r="H1202" s="69" t="str">
        <f>INDEX(索引!$G:$G,D1202,1)</f>
        <v>步将</v>
      </c>
      <c r="J1202" s="208" t="str">
        <f ca="1">IF($H1202="步将",'[3]配置系数（将领）'!I1202,IF($H1202="骑将",'[4]配置系数（将领）'!I1202,IF($H1202="弓将",'[5]配置系数（将领）'!I1202,"")))</f>
        <v/>
      </c>
      <c r="K1202" s="208" t="str">
        <f ca="1">IF($H1202="步将",'[3]配置系数（将领）'!J1202,IF($H1202="骑将",'[4]配置系数（将领）'!J1202,IF($H1202="弓将",'[5]配置系数（将领）'!J1202,"")))</f>
        <v/>
      </c>
      <c r="L1202" s="208">
        <f>IF($H1202="步将",'[3]配置系数（将领）'!K1202,IF($H1202="骑将",'[4]配置系数（将领）'!K1202,IF($H1202="弓将",'[5]配置系数（将领）'!K1202,"")))</f>
        <v>0</v>
      </c>
      <c r="M1202" s="208">
        <f>IF($H1202="步将",'[3]配置系数（将领）'!L1202,IF($H1202="骑将",'[4]配置系数（将领）'!L1202,IF($H1202="弓将",'[5]配置系数（将领）'!L1202,"")))</f>
        <v>0</v>
      </c>
      <c r="N1202" s="208" t="str">
        <f ca="1">IF($H1202="步将",'[3]配置系数（将领）'!M1202,IF($H1202="骑将",'[4]配置系数（将领）'!M1202,IF($H1202="弓将",'[5]配置系数（将领）'!M1202,"")))</f>
        <v/>
      </c>
      <c r="O1202" s="206">
        <f t="shared" ca="1" si="73"/>
        <v>1</v>
      </c>
      <c r="Q1202" s="208" t="str">
        <f ca="1">IF($H1202="步将",'[3]配置系数（将领）'!P1202,IF($H1202="骑将",'[4]配置系数（将领）'!P1202,IF($H1202="弓将",'[5]配置系数（将领）'!P1202,"")))</f>
        <v/>
      </c>
      <c r="R1202" s="208" t="str">
        <f ca="1">IF($H1202="步将",'[3]配置系数（将领）'!Q1202,IF($H1202="骑将",'[4]配置系数（将领）'!Q1202,IF($H1202="弓将",'[5]配置系数（将领）'!Q1202,"")))</f>
        <v/>
      </c>
      <c r="S1202" s="208">
        <f>IF($H1202="步将",'[3]配置系数（将领）'!R1202,IF($H1202="骑将",'[4]配置系数（将领）'!R1202,IF($H1202="弓将",'[5]配置系数（将领）'!R1202,"")))</f>
        <v>0</v>
      </c>
      <c r="T1202" s="208">
        <f>IF($H1202="步将",'[3]配置系数（将领）'!S1202,IF($H1202="骑将",'[4]配置系数（将领）'!S1202,IF($H1202="弓将",'[5]配置系数（将领）'!S1202,"")))</f>
        <v>0</v>
      </c>
      <c r="U1202" s="208" t="str">
        <f ca="1">IF($H1202="步将",'[3]配置系数（将领）'!T1202,IF($H1202="骑将",'[4]配置系数（将领）'!T1202,IF($H1202="弓将",'[5]配置系数（将领）'!T1202,"")))</f>
        <v/>
      </c>
      <c r="V1202" s="206">
        <f t="shared" ca="1" si="74"/>
        <v>1</v>
      </c>
      <c r="X1202" s="208" t="str">
        <f ca="1">IF($H1202="步将",'[3]配置系数（将领）'!W1202,IF($H1202="骑将",'[4]配置系数（将领）'!W1202,IF($H1202="弓将",'[5]配置系数（将领）'!W1202,"")))</f>
        <v/>
      </c>
      <c r="Y1202" s="208" t="str">
        <f ca="1">IF($H1202="步将",'[3]配置系数（将领）'!X1202,IF($H1202="骑将",'[4]配置系数（将领）'!X1202,IF($H1202="弓将",'[5]配置系数（将领）'!X1202,"")))</f>
        <v/>
      </c>
      <c r="Z1202" s="208">
        <f>IF($H1202="步将",'[3]配置系数（将领）'!Y1202,IF($H1202="骑将",'[4]配置系数（将领）'!Y1202,IF($H1202="弓将",'[5]配置系数（将领）'!Y1202,"")))</f>
        <v>0</v>
      </c>
      <c r="AA1202" s="208">
        <f>IF($H1202="步将",'[3]配置系数（将领）'!Z1202,IF($H1202="骑将",'[4]配置系数（将领）'!Z1202,IF($H1202="弓将",'[5]配置系数（将领）'!Z1202,"")))</f>
        <v>0</v>
      </c>
      <c r="AB1202" s="208" t="str">
        <f ca="1">IF($H1202="步将",'[3]配置系数（将领）'!AA1202,IF($H1202="骑将",'[4]配置系数（将领）'!AA1202,IF($H1202="弓将",'[5]配置系数（将领）'!AA1202,"")))</f>
        <v/>
      </c>
      <c r="AC1202" s="206">
        <f t="shared" ca="1" si="75"/>
        <v>1</v>
      </c>
    </row>
    <row r="1203" spans="3:29" x14ac:dyDescent="0.15">
      <c r="C1203" s="107">
        <v>1195</v>
      </c>
      <c r="D1203" s="69">
        <f>IFERROR(MATCH(C1203,索引!J:J,0),D1202)</f>
        <v>114</v>
      </c>
      <c r="E1203" s="69">
        <f t="shared" si="72"/>
        <v>15</v>
      </c>
      <c r="F1203" s="69">
        <f>INDEX(索引!$F:$F,D1203,1)</f>
        <v>12007</v>
      </c>
      <c r="G1203" s="69" t="str">
        <f>INDEX(索引!$E:$E,D1203,1)</f>
        <v>许褚</v>
      </c>
      <c r="H1203" s="69" t="str">
        <f>INDEX(索引!$G:$G,D1203,1)</f>
        <v>步将</v>
      </c>
      <c r="J1203" s="208" t="str">
        <f ca="1">IF($H1203="步将",'[3]配置系数（将领）'!I1203,IF($H1203="骑将",'[4]配置系数（将领）'!I1203,IF($H1203="弓将",'[5]配置系数（将领）'!I1203,"")))</f>
        <v/>
      </c>
      <c r="K1203" s="208" t="str">
        <f ca="1">IF($H1203="步将",'[3]配置系数（将领）'!J1203,IF($H1203="骑将",'[4]配置系数（将领）'!J1203,IF($H1203="弓将",'[5]配置系数（将领）'!J1203,"")))</f>
        <v/>
      </c>
      <c r="L1203" s="208">
        <f>IF($H1203="步将",'[3]配置系数（将领）'!K1203,IF($H1203="骑将",'[4]配置系数（将领）'!K1203,IF($H1203="弓将",'[5]配置系数（将领）'!K1203,"")))</f>
        <v>0</v>
      </c>
      <c r="M1203" s="208">
        <f>IF($H1203="步将",'[3]配置系数（将领）'!L1203,IF($H1203="骑将",'[4]配置系数（将领）'!L1203,IF($H1203="弓将",'[5]配置系数（将领）'!L1203,"")))</f>
        <v>0</v>
      </c>
      <c r="N1203" s="208" t="str">
        <f ca="1">IF($H1203="步将",'[3]配置系数（将领）'!M1203,IF($H1203="骑将",'[4]配置系数（将领）'!M1203,IF($H1203="弓将",'[5]配置系数（将领）'!M1203,"")))</f>
        <v/>
      </c>
      <c r="O1203" s="206">
        <f t="shared" ca="1" si="73"/>
        <v>1</v>
      </c>
      <c r="Q1203" s="208" t="str">
        <f ca="1">IF($H1203="步将",'[3]配置系数（将领）'!P1203,IF($H1203="骑将",'[4]配置系数（将领）'!P1203,IF($H1203="弓将",'[5]配置系数（将领）'!P1203,"")))</f>
        <v/>
      </c>
      <c r="R1203" s="208" t="str">
        <f ca="1">IF($H1203="步将",'[3]配置系数（将领）'!Q1203,IF($H1203="骑将",'[4]配置系数（将领）'!Q1203,IF($H1203="弓将",'[5]配置系数（将领）'!Q1203,"")))</f>
        <v/>
      </c>
      <c r="S1203" s="208">
        <f>IF($H1203="步将",'[3]配置系数（将领）'!R1203,IF($H1203="骑将",'[4]配置系数（将领）'!R1203,IF($H1203="弓将",'[5]配置系数（将领）'!R1203,"")))</f>
        <v>0</v>
      </c>
      <c r="T1203" s="208">
        <f>IF($H1203="步将",'[3]配置系数（将领）'!S1203,IF($H1203="骑将",'[4]配置系数（将领）'!S1203,IF($H1203="弓将",'[5]配置系数（将领）'!S1203,"")))</f>
        <v>0</v>
      </c>
      <c r="U1203" s="208" t="str">
        <f ca="1">IF($H1203="步将",'[3]配置系数（将领）'!T1203,IF($H1203="骑将",'[4]配置系数（将领）'!T1203,IF($H1203="弓将",'[5]配置系数（将领）'!T1203,"")))</f>
        <v/>
      </c>
      <c r="V1203" s="206">
        <f t="shared" ca="1" si="74"/>
        <v>1</v>
      </c>
      <c r="X1203" s="208" t="str">
        <f ca="1">IF($H1203="步将",'[3]配置系数（将领）'!W1203,IF($H1203="骑将",'[4]配置系数（将领）'!W1203,IF($H1203="弓将",'[5]配置系数（将领）'!W1203,"")))</f>
        <v/>
      </c>
      <c r="Y1203" s="208" t="str">
        <f ca="1">IF($H1203="步将",'[3]配置系数（将领）'!X1203,IF($H1203="骑将",'[4]配置系数（将领）'!X1203,IF($H1203="弓将",'[5]配置系数（将领）'!X1203,"")))</f>
        <v/>
      </c>
      <c r="Z1203" s="208">
        <f>IF($H1203="步将",'[3]配置系数（将领）'!Y1203,IF($H1203="骑将",'[4]配置系数（将领）'!Y1203,IF($H1203="弓将",'[5]配置系数（将领）'!Y1203,"")))</f>
        <v>0</v>
      </c>
      <c r="AA1203" s="208">
        <f>IF($H1203="步将",'[3]配置系数（将领）'!Z1203,IF($H1203="骑将",'[4]配置系数（将领）'!Z1203,IF($H1203="弓将",'[5]配置系数（将领）'!Z1203,"")))</f>
        <v>0</v>
      </c>
      <c r="AB1203" s="208" t="str">
        <f ca="1">IF($H1203="步将",'[3]配置系数（将领）'!AA1203,IF($H1203="骑将",'[4]配置系数（将领）'!AA1203,IF($H1203="弓将",'[5]配置系数（将领）'!AA1203,"")))</f>
        <v/>
      </c>
      <c r="AC1203" s="206">
        <f t="shared" ca="1" si="75"/>
        <v>1</v>
      </c>
    </row>
    <row r="1204" spans="3:29" x14ac:dyDescent="0.15">
      <c r="C1204" s="107">
        <v>1196</v>
      </c>
      <c r="D1204" s="69">
        <f>IFERROR(MATCH(C1204,索引!J:J,0),D1203)</f>
        <v>114</v>
      </c>
      <c r="E1204" s="69">
        <f t="shared" si="72"/>
        <v>15</v>
      </c>
      <c r="F1204" s="69">
        <f>INDEX(索引!$F:$F,D1204,1)</f>
        <v>12007</v>
      </c>
      <c r="G1204" s="69" t="str">
        <f>INDEX(索引!$E:$E,D1204,1)</f>
        <v>许褚</v>
      </c>
      <c r="H1204" s="69" t="str">
        <f>INDEX(索引!$G:$G,D1204,1)</f>
        <v>步将</v>
      </c>
      <c r="J1204" s="208" t="str">
        <f ca="1">IF($H1204="步将",'[3]配置系数（将领）'!I1204,IF($H1204="骑将",'[4]配置系数（将领）'!I1204,IF($H1204="弓将",'[5]配置系数（将领）'!I1204,"")))</f>
        <v/>
      </c>
      <c r="K1204" s="208" t="str">
        <f ca="1">IF($H1204="步将",'[3]配置系数（将领）'!J1204,IF($H1204="骑将",'[4]配置系数（将领）'!J1204,IF($H1204="弓将",'[5]配置系数（将领）'!J1204,"")))</f>
        <v/>
      </c>
      <c r="L1204" s="208">
        <f>IF($H1204="步将",'[3]配置系数（将领）'!K1204,IF($H1204="骑将",'[4]配置系数（将领）'!K1204,IF($H1204="弓将",'[5]配置系数（将领）'!K1204,"")))</f>
        <v>0</v>
      </c>
      <c r="M1204" s="208">
        <f>IF($H1204="步将",'[3]配置系数（将领）'!L1204,IF($H1204="骑将",'[4]配置系数（将领）'!L1204,IF($H1204="弓将",'[5]配置系数（将领）'!L1204,"")))</f>
        <v>0</v>
      </c>
      <c r="N1204" s="208" t="str">
        <f ca="1">IF($H1204="步将",'[3]配置系数（将领）'!M1204,IF($H1204="骑将",'[4]配置系数（将领）'!M1204,IF($H1204="弓将",'[5]配置系数（将领）'!M1204,"")))</f>
        <v/>
      </c>
      <c r="O1204" s="206">
        <f t="shared" ca="1" si="73"/>
        <v>1</v>
      </c>
      <c r="Q1204" s="208" t="str">
        <f ca="1">IF($H1204="步将",'[3]配置系数（将领）'!P1204,IF($H1204="骑将",'[4]配置系数（将领）'!P1204,IF($H1204="弓将",'[5]配置系数（将领）'!P1204,"")))</f>
        <v/>
      </c>
      <c r="R1204" s="208" t="str">
        <f ca="1">IF($H1204="步将",'[3]配置系数（将领）'!Q1204,IF($H1204="骑将",'[4]配置系数（将领）'!Q1204,IF($H1204="弓将",'[5]配置系数（将领）'!Q1204,"")))</f>
        <v/>
      </c>
      <c r="S1204" s="208">
        <f>IF($H1204="步将",'[3]配置系数（将领）'!R1204,IF($H1204="骑将",'[4]配置系数（将领）'!R1204,IF($H1204="弓将",'[5]配置系数（将领）'!R1204,"")))</f>
        <v>0</v>
      </c>
      <c r="T1204" s="208">
        <f>IF($H1204="步将",'[3]配置系数（将领）'!S1204,IF($H1204="骑将",'[4]配置系数（将领）'!S1204,IF($H1204="弓将",'[5]配置系数（将领）'!S1204,"")))</f>
        <v>0</v>
      </c>
      <c r="U1204" s="208" t="str">
        <f ca="1">IF($H1204="步将",'[3]配置系数（将领）'!T1204,IF($H1204="骑将",'[4]配置系数（将领）'!T1204,IF($H1204="弓将",'[5]配置系数（将领）'!T1204,"")))</f>
        <v/>
      </c>
      <c r="V1204" s="206">
        <f t="shared" ca="1" si="74"/>
        <v>1</v>
      </c>
      <c r="X1204" s="208" t="str">
        <f ca="1">IF($H1204="步将",'[3]配置系数（将领）'!W1204,IF($H1204="骑将",'[4]配置系数（将领）'!W1204,IF($H1204="弓将",'[5]配置系数（将领）'!W1204,"")))</f>
        <v/>
      </c>
      <c r="Y1204" s="208" t="str">
        <f ca="1">IF($H1204="步将",'[3]配置系数（将领）'!X1204,IF($H1204="骑将",'[4]配置系数（将领）'!X1204,IF($H1204="弓将",'[5]配置系数（将领）'!X1204,"")))</f>
        <v/>
      </c>
      <c r="Z1204" s="208">
        <f>IF($H1204="步将",'[3]配置系数（将领）'!Y1204,IF($H1204="骑将",'[4]配置系数（将领）'!Y1204,IF($H1204="弓将",'[5]配置系数（将领）'!Y1204,"")))</f>
        <v>0</v>
      </c>
      <c r="AA1204" s="208">
        <f>IF($H1204="步将",'[3]配置系数（将领）'!Z1204,IF($H1204="骑将",'[4]配置系数（将领）'!Z1204,IF($H1204="弓将",'[5]配置系数（将领）'!Z1204,"")))</f>
        <v>0</v>
      </c>
      <c r="AB1204" s="208" t="str">
        <f ca="1">IF($H1204="步将",'[3]配置系数（将领）'!AA1204,IF($H1204="骑将",'[4]配置系数（将领）'!AA1204,IF($H1204="弓将",'[5]配置系数（将领）'!AA1204,"")))</f>
        <v/>
      </c>
      <c r="AC1204" s="206">
        <f t="shared" ca="1" si="75"/>
        <v>1</v>
      </c>
    </row>
    <row r="1205" spans="3:29" x14ac:dyDescent="0.15">
      <c r="C1205" s="107">
        <v>1197</v>
      </c>
      <c r="D1205" s="69">
        <f>IFERROR(MATCH(C1205,索引!J:J,0),D1204)</f>
        <v>114</v>
      </c>
      <c r="E1205" s="69">
        <f t="shared" si="72"/>
        <v>15</v>
      </c>
      <c r="F1205" s="69">
        <f>INDEX(索引!$F:$F,D1205,1)</f>
        <v>12007</v>
      </c>
      <c r="G1205" s="69" t="str">
        <f>INDEX(索引!$E:$E,D1205,1)</f>
        <v>许褚</v>
      </c>
      <c r="H1205" s="69" t="str">
        <f>INDEX(索引!$G:$G,D1205,1)</f>
        <v>步将</v>
      </c>
      <c r="J1205" s="208" t="str">
        <f ca="1">IF($H1205="步将",'[3]配置系数（将领）'!I1205,IF($H1205="骑将",'[4]配置系数（将领）'!I1205,IF($H1205="弓将",'[5]配置系数（将领）'!I1205,"")))</f>
        <v/>
      </c>
      <c r="K1205" s="208" t="str">
        <f ca="1">IF($H1205="步将",'[3]配置系数（将领）'!J1205,IF($H1205="骑将",'[4]配置系数（将领）'!J1205,IF($H1205="弓将",'[5]配置系数（将领）'!J1205,"")))</f>
        <v/>
      </c>
      <c r="L1205" s="208">
        <f>IF($H1205="步将",'[3]配置系数（将领）'!K1205,IF($H1205="骑将",'[4]配置系数（将领）'!K1205,IF($H1205="弓将",'[5]配置系数（将领）'!K1205,"")))</f>
        <v>0</v>
      </c>
      <c r="M1205" s="208">
        <f>IF($H1205="步将",'[3]配置系数（将领）'!L1205,IF($H1205="骑将",'[4]配置系数（将领）'!L1205,IF($H1205="弓将",'[5]配置系数（将领）'!L1205,"")))</f>
        <v>0</v>
      </c>
      <c r="N1205" s="208" t="str">
        <f ca="1">IF($H1205="步将",'[3]配置系数（将领）'!M1205,IF($H1205="骑将",'[4]配置系数（将领）'!M1205,IF($H1205="弓将",'[5]配置系数（将领）'!M1205,"")))</f>
        <v/>
      </c>
      <c r="O1205" s="206">
        <f t="shared" ca="1" si="73"/>
        <v>1</v>
      </c>
      <c r="Q1205" s="208" t="str">
        <f ca="1">IF($H1205="步将",'[3]配置系数（将领）'!P1205,IF($H1205="骑将",'[4]配置系数（将领）'!P1205,IF($H1205="弓将",'[5]配置系数（将领）'!P1205,"")))</f>
        <v/>
      </c>
      <c r="R1205" s="208" t="str">
        <f ca="1">IF($H1205="步将",'[3]配置系数（将领）'!Q1205,IF($H1205="骑将",'[4]配置系数（将领）'!Q1205,IF($H1205="弓将",'[5]配置系数（将领）'!Q1205,"")))</f>
        <v/>
      </c>
      <c r="S1205" s="208">
        <f>IF($H1205="步将",'[3]配置系数（将领）'!R1205,IF($H1205="骑将",'[4]配置系数（将领）'!R1205,IF($H1205="弓将",'[5]配置系数（将领）'!R1205,"")))</f>
        <v>0</v>
      </c>
      <c r="T1205" s="208">
        <f>IF($H1205="步将",'[3]配置系数（将领）'!S1205,IF($H1205="骑将",'[4]配置系数（将领）'!S1205,IF($H1205="弓将",'[5]配置系数（将领）'!S1205,"")))</f>
        <v>0</v>
      </c>
      <c r="U1205" s="208" t="str">
        <f ca="1">IF($H1205="步将",'[3]配置系数（将领）'!T1205,IF($H1205="骑将",'[4]配置系数（将领）'!T1205,IF($H1205="弓将",'[5]配置系数（将领）'!T1205,"")))</f>
        <v/>
      </c>
      <c r="V1205" s="206">
        <f t="shared" ca="1" si="74"/>
        <v>1</v>
      </c>
      <c r="X1205" s="208" t="str">
        <f ca="1">IF($H1205="步将",'[3]配置系数（将领）'!W1205,IF($H1205="骑将",'[4]配置系数（将领）'!W1205,IF($H1205="弓将",'[5]配置系数（将领）'!W1205,"")))</f>
        <v/>
      </c>
      <c r="Y1205" s="208" t="str">
        <f ca="1">IF($H1205="步将",'[3]配置系数（将领）'!X1205,IF($H1205="骑将",'[4]配置系数（将领）'!X1205,IF($H1205="弓将",'[5]配置系数（将领）'!X1205,"")))</f>
        <v/>
      </c>
      <c r="Z1205" s="208">
        <f>IF($H1205="步将",'[3]配置系数（将领）'!Y1205,IF($H1205="骑将",'[4]配置系数（将领）'!Y1205,IF($H1205="弓将",'[5]配置系数（将领）'!Y1205,"")))</f>
        <v>0</v>
      </c>
      <c r="AA1205" s="208">
        <f>IF($H1205="步将",'[3]配置系数（将领）'!Z1205,IF($H1205="骑将",'[4]配置系数（将领）'!Z1205,IF($H1205="弓将",'[5]配置系数（将领）'!Z1205,"")))</f>
        <v>0</v>
      </c>
      <c r="AB1205" s="208" t="str">
        <f ca="1">IF($H1205="步将",'[3]配置系数（将领）'!AA1205,IF($H1205="骑将",'[4]配置系数（将领）'!AA1205,IF($H1205="弓将",'[5]配置系数（将领）'!AA1205,"")))</f>
        <v/>
      </c>
      <c r="AC1205" s="206">
        <f t="shared" ca="1" si="75"/>
        <v>1</v>
      </c>
    </row>
    <row r="1206" spans="3:29" x14ac:dyDescent="0.15">
      <c r="C1206" s="107">
        <v>1198</v>
      </c>
      <c r="D1206" s="69">
        <f>IFERROR(MATCH(C1206,索引!J:J,0),D1205)</f>
        <v>114</v>
      </c>
      <c r="E1206" s="69">
        <f t="shared" si="72"/>
        <v>15</v>
      </c>
      <c r="F1206" s="69">
        <f>INDEX(索引!$F:$F,D1206,1)</f>
        <v>12007</v>
      </c>
      <c r="G1206" s="69" t="str">
        <f>INDEX(索引!$E:$E,D1206,1)</f>
        <v>许褚</v>
      </c>
      <c r="H1206" s="69" t="str">
        <f>INDEX(索引!$G:$G,D1206,1)</f>
        <v>步将</v>
      </c>
      <c r="J1206" s="208" t="str">
        <f ca="1">IF($H1206="步将",'[3]配置系数（将领）'!I1206,IF($H1206="骑将",'[4]配置系数（将领）'!I1206,IF($H1206="弓将",'[5]配置系数（将领）'!I1206,"")))</f>
        <v/>
      </c>
      <c r="K1206" s="208" t="str">
        <f ca="1">IF($H1206="步将",'[3]配置系数（将领）'!J1206,IF($H1206="骑将",'[4]配置系数（将领）'!J1206,IF($H1206="弓将",'[5]配置系数（将领）'!J1206,"")))</f>
        <v/>
      </c>
      <c r="L1206" s="208">
        <f>IF($H1206="步将",'[3]配置系数（将领）'!K1206,IF($H1206="骑将",'[4]配置系数（将领）'!K1206,IF($H1206="弓将",'[5]配置系数（将领）'!K1206,"")))</f>
        <v>0</v>
      </c>
      <c r="M1206" s="208">
        <f>IF($H1206="步将",'[3]配置系数（将领）'!L1206,IF($H1206="骑将",'[4]配置系数（将领）'!L1206,IF($H1206="弓将",'[5]配置系数（将领）'!L1206,"")))</f>
        <v>0</v>
      </c>
      <c r="N1206" s="208" t="str">
        <f ca="1">IF($H1206="步将",'[3]配置系数（将领）'!M1206,IF($H1206="骑将",'[4]配置系数（将领）'!M1206,IF($H1206="弓将",'[5]配置系数（将领）'!M1206,"")))</f>
        <v/>
      </c>
      <c r="O1206" s="206">
        <f t="shared" ca="1" si="73"/>
        <v>1</v>
      </c>
      <c r="Q1206" s="208" t="str">
        <f ca="1">IF($H1206="步将",'[3]配置系数（将领）'!P1206,IF($H1206="骑将",'[4]配置系数（将领）'!P1206,IF($H1206="弓将",'[5]配置系数（将领）'!P1206,"")))</f>
        <v/>
      </c>
      <c r="R1206" s="208" t="str">
        <f ca="1">IF($H1206="步将",'[3]配置系数（将领）'!Q1206,IF($H1206="骑将",'[4]配置系数（将领）'!Q1206,IF($H1206="弓将",'[5]配置系数（将领）'!Q1206,"")))</f>
        <v/>
      </c>
      <c r="S1206" s="208">
        <f>IF($H1206="步将",'[3]配置系数（将领）'!R1206,IF($H1206="骑将",'[4]配置系数（将领）'!R1206,IF($H1206="弓将",'[5]配置系数（将领）'!R1206,"")))</f>
        <v>0</v>
      </c>
      <c r="T1206" s="208">
        <f>IF($H1206="步将",'[3]配置系数（将领）'!S1206,IF($H1206="骑将",'[4]配置系数（将领）'!S1206,IF($H1206="弓将",'[5]配置系数（将领）'!S1206,"")))</f>
        <v>0</v>
      </c>
      <c r="U1206" s="208" t="str">
        <f ca="1">IF($H1206="步将",'[3]配置系数（将领）'!T1206,IF($H1206="骑将",'[4]配置系数（将领）'!T1206,IF($H1206="弓将",'[5]配置系数（将领）'!T1206,"")))</f>
        <v/>
      </c>
      <c r="V1206" s="206">
        <f t="shared" ca="1" si="74"/>
        <v>1</v>
      </c>
      <c r="X1206" s="208" t="str">
        <f ca="1">IF($H1206="步将",'[3]配置系数（将领）'!W1206,IF($H1206="骑将",'[4]配置系数（将领）'!W1206,IF($H1206="弓将",'[5]配置系数（将领）'!W1206,"")))</f>
        <v/>
      </c>
      <c r="Y1206" s="208" t="str">
        <f ca="1">IF($H1206="步将",'[3]配置系数（将领）'!X1206,IF($H1206="骑将",'[4]配置系数（将领）'!X1206,IF($H1206="弓将",'[5]配置系数（将领）'!X1206,"")))</f>
        <v/>
      </c>
      <c r="Z1206" s="208">
        <f>IF($H1206="步将",'[3]配置系数（将领）'!Y1206,IF($H1206="骑将",'[4]配置系数（将领）'!Y1206,IF($H1206="弓将",'[5]配置系数（将领）'!Y1206,"")))</f>
        <v>0</v>
      </c>
      <c r="AA1206" s="208">
        <f>IF($H1206="步将",'[3]配置系数（将领）'!Z1206,IF($H1206="骑将",'[4]配置系数（将领）'!Z1206,IF($H1206="弓将",'[5]配置系数（将领）'!Z1206,"")))</f>
        <v>0</v>
      </c>
      <c r="AB1206" s="208" t="str">
        <f ca="1">IF($H1206="步将",'[3]配置系数（将领）'!AA1206,IF($H1206="骑将",'[4]配置系数（将领）'!AA1206,IF($H1206="弓将",'[5]配置系数（将领）'!AA1206,"")))</f>
        <v/>
      </c>
      <c r="AC1206" s="206">
        <f t="shared" ca="1" si="75"/>
        <v>1</v>
      </c>
    </row>
    <row r="1207" spans="3:29" x14ac:dyDescent="0.15">
      <c r="C1207" s="107">
        <v>1199</v>
      </c>
      <c r="D1207" s="69">
        <f>IFERROR(MATCH(C1207,索引!J:J,0),D1206)</f>
        <v>114</v>
      </c>
      <c r="E1207" s="69">
        <f t="shared" si="72"/>
        <v>15</v>
      </c>
      <c r="F1207" s="69">
        <f>INDEX(索引!$F:$F,D1207,1)</f>
        <v>12007</v>
      </c>
      <c r="G1207" s="69" t="str">
        <f>INDEX(索引!$E:$E,D1207,1)</f>
        <v>许褚</v>
      </c>
      <c r="H1207" s="69" t="str">
        <f>INDEX(索引!$G:$G,D1207,1)</f>
        <v>步将</v>
      </c>
      <c r="J1207" s="208" t="str">
        <f ca="1">IF($H1207="步将",'[3]配置系数（将领）'!I1207,IF($H1207="骑将",'[4]配置系数（将领）'!I1207,IF($H1207="弓将",'[5]配置系数（将领）'!I1207,"")))</f>
        <v/>
      </c>
      <c r="K1207" s="208" t="str">
        <f ca="1">IF($H1207="步将",'[3]配置系数（将领）'!J1207,IF($H1207="骑将",'[4]配置系数（将领）'!J1207,IF($H1207="弓将",'[5]配置系数（将领）'!J1207,"")))</f>
        <v/>
      </c>
      <c r="L1207" s="208">
        <f>IF($H1207="步将",'[3]配置系数（将领）'!K1207,IF($H1207="骑将",'[4]配置系数（将领）'!K1207,IF($H1207="弓将",'[5]配置系数（将领）'!K1207,"")))</f>
        <v>0</v>
      </c>
      <c r="M1207" s="208">
        <f>IF($H1207="步将",'[3]配置系数（将领）'!L1207,IF($H1207="骑将",'[4]配置系数（将领）'!L1207,IF($H1207="弓将",'[5]配置系数（将领）'!L1207,"")))</f>
        <v>0</v>
      </c>
      <c r="N1207" s="208" t="str">
        <f ca="1">IF($H1207="步将",'[3]配置系数（将领）'!M1207,IF($H1207="骑将",'[4]配置系数（将领）'!M1207,IF($H1207="弓将",'[5]配置系数（将领）'!M1207,"")))</f>
        <v/>
      </c>
      <c r="O1207" s="206">
        <f t="shared" ca="1" si="73"/>
        <v>1</v>
      </c>
      <c r="Q1207" s="208" t="str">
        <f ca="1">IF($H1207="步将",'[3]配置系数（将领）'!P1207,IF($H1207="骑将",'[4]配置系数（将领）'!P1207,IF($H1207="弓将",'[5]配置系数（将领）'!P1207,"")))</f>
        <v/>
      </c>
      <c r="R1207" s="208" t="str">
        <f ca="1">IF($H1207="步将",'[3]配置系数（将领）'!Q1207,IF($H1207="骑将",'[4]配置系数（将领）'!Q1207,IF($H1207="弓将",'[5]配置系数（将领）'!Q1207,"")))</f>
        <v/>
      </c>
      <c r="S1207" s="208">
        <f>IF($H1207="步将",'[3]配置系数（将领）'!R1207,IF($H1207="骑将",'[4]配置系数（将领）'!R1207,IF($H1207="弓将",'[5]配置系数（将领）'!R1207,"")))</f>
        <v>0</v>
      </c>
      <c r="T1207" s="208">
        <f>IF($H1207="步将",'[3]配置系数（将领）'!S1207,IF($H1207="骑将",'[4]配置系数（将领）'!S1207,IF($H1207="弓将",'[5]配置系数（将领）'!S1207,"")))</f>
        <v>0</v>
      </c>
      <c r="U1207" s="208" t="str">
        <f ca="1">IF($H1207="步将",'[3]配置系数（将领）'!T1207,IF($H1207="骑将",'[4]配置系数（将领）'!T1207,IF($H1207="弓将",'[5]配置系数（将领）'!T1207,"")))</f>
        <v/>
      </c>
      <c r="V1207" s="206">
        <f t="shared" ca="1" si="74"/>
        <v>1</v>
      </c>
      <c r="X1207" s="208" t="str">
        <f ca="1">IF($H1207="步将",'[3]配置系数（将领）'!W1207,IF($H1207="骑将",'[4]配置系数（将领）'!W1207,IF($H1207="弓将",'[5]配置系数（将领）'!W1207,"")))</f>
        <v/>
      </c>
      <c r="Y1207" s="208" t="str">
        <f ca="1">IF($H1207="步将",'[3]配置系数（将领）'!X1207,IF($H1207="骑将",'[4]配置系数（将领）'!X1207,IF($H1207="弓将",'[5]配置系数（将领）'!X1207,"")))</f>
        <v/>
      </c>
      <c r="Z1207" s="208">
        <f>IF($H1207="步将",'[3]配置系数（将领）'!Y1207,IF($H1207="骑将",'[4]配置系数（将领）'!Y1207,IF($H1207="弓将",'[5]配置系数（将领）'!Y1207,"")))</f>
        <v>0</v>
      </c>
      <c r="AA1207" s="208">
        <f>IF($H1207="步将",'[3]配置系数（将领）'!Z1207,IF($H1207="骑将",'[4]配置系数（将领）'!Z1207,IF($H1207="弓将",'[5]配置系数（将领）'!Z1207,"")))</f>
        <v>0</v>
      </c>
      <c r="AB1207" s="208" t="str">
        <f ca="1">IF($H1207="步将",'[3]配置系数（将领）'!AA1207,IF($H1207="骑将",'[4]配置系数（将领）'!AA1207,IF($H1207="弓将",'[5]配置系数（将领）'!AA1207,"")))</f>
        <v/>
      </c>
      <c r="AC1207" s="206">
        <f t="shared" ca="1" si="75"/>
        <v>1</v>
      </c>
    </row>
    <row r="1208" spans="3:29" x14ac:dyDescent="0.15">
      <c r="C1208" s="107">
        <v>1200</v>
      </c>
      <c r="D1208" s="69">
        <f>IFERROR(MATCH(C1208,索引!J:J,0),D1207)</f>
        <v>114</v>
      </c>
      <c r="E1208" s="69">
        <f t="shared" si="72"/>
        <v>15</v>
      </c>
      <c r="F1208" s="69">
        <f>INDEX(索引!$F:$F,D1208,1)</f>
        <v>12007</v>
      </c>
      <c r="G1208" s="69" t="str">
        <f>INDEX(索引!$E:$E,D1208,1)</f>
        <v>许褚</v>
      </c>
      <c r="H1208" s="69" t="str">
        <f>INDEX(索引!$G:$G,D1208,1)</f>
        <v>步将</v>
      </c>
      <c r="J1208" s="208" t="str">
        <f ca="1">IF($H1208="步将",'[3]配置系数（将领）'!I1208,IF($H1208="骑将",'[4]配置系数（将领）'!I1208,IF($H1208="弓将",'[5]配置系数（将领）'!I1208,"")))</f>
        <v/>
      </c>
      <c r="K1208" s="208" t="str">
        <f ca="1">IF($H1208="步将",'[3]配置系数（将领）'!J1208,IF($H1208="骑将",'[4]配置系数（将领）'!J1208,IF($H1208="弓将",'[5]配置系数（将领）'!J1208,"")))</f>
        <v/>
      </c>
      <c r="L1208" s="208">
        <f>IF($H1208="步将",'[3]配置系数（将领）'!K1208,IF($H1208="骑将",'[4]配置系数（将领）'!K1208,IF($H1208="弓将",'[5]配置系数（将领）'!K1208,"")))</f>
        <v>0</v>
      </c>
      <c r="M1208" s="208">
        <f>IF($H1208="步将",'[3]配置系数（将领）'!L1208,IF($H1208="骑将",'[4]配置系数（将领）'!L1208,IF($H1208="弓将",'[5]配置系数（将领）'!L1208,"")))</f>
        <v>0</v>
      </c>
      <c r="N1208" s="208" t="str">
        <f ca="1">IF($H1208="步将",'[3]配置系数（将领）'!M1208,IF($H1208="骑将",'[4]配置系数（将领）'!M1208,IF($H1208="弓将",'[5]配置系数（将领）'!M1208,"")))</f>
        <v/>
      </c>
      <c r="O1208" s="206">
        <f t="shared" ca="1" si="73"/>
        <v>1</v>
      </c>
      <c r="Q1208" s="208" t="str">
        <f ca="1">IF($H1208="步将",'[3]配置系数（将领）'!P1208,IF($H1208="骑将",'[4]配置系数（将领）'!P1208,IF($H1208="弓将",'[5]配置系数（将领）'!P1208,"")))</f>
        <v/>
      </c>
      <c r="R1208" s="208" t="str">
        <f ca="1">IF($H1208="步将",'[3]配置系数（将领）'!Q1208,IF($H1208="骑将",'[4]配置系数（将领）'!Q1208,IF($H1208="弓将",'[5]配置系数（将领）'!Q1208,"")))</f>
        <v/>
      </c>
      <c r="S1208" s="208">
        <f>IF($H1208="步将",'[3]配置系数（将领）'!R1208,IF($H1208="骑将",'[4]配置系数（将领）'!R1208,IF($H1208="弓将",'[5]配置系数（将领）'!R1208,"")))</f>
        <v>0</v>
      </c>
      <c r="T1208" s="208">
        <f>IF($H1208="步将",'[3]配置系数（将领）'!S1208,IF($H1208="骑将",'[4]配置系数（将领）'!S1208,IF($H1208="弓将",'[5]配置系数（将领）'!S1208,"")))</f>
        <v>0</v>
      </c>
      <c r="U1208" s="208" t="str">
        <f ca="1">IF($H1208="步将",'[3]配置系数（将领）'!T1208,IF($H1208="骑将",'[4]配置系数（将领）'!T1208,IF($H1208="弓将",'[5]配置系数（将领）'!T1208,"")))</f>
        <v/>
      </c>
      <c r="V1208" s="206">
        <f t="shared" ca="1" si="74"/>
        <v>1</v>
      </c>
      <c r="X1208" s="208" t="str">
        <f ca="1">IF($H1208="步将",'[3]配置系数（将领）'!W1208,IF($H1208="骑将",'[4]配置系数（将领）'!W1208,IF($H1208="弓将",'[5]配置系数（将领）'!W1208,"")))</f>
        <v/>
      </c>
      <c r="Y1208" s="208" t="str">
        <f ca="1">IF($H1208="步将",'[3]配置系数（将领）'!X1208,IF($H1208="骑将",'[4]配置系数（将领）'!X1208,IF($H1208="弓将",'[5]配置系数（将领）'!X1208,"")))</f>
        <v/>
      </c>
      <c r="Z1208" s="208">
        <f>IF($H1208="步将",'[3]配置系数（将领）'!Y1208,IF($H1208="骑将",'[4]配置系数（将领）'!Y1208,IF($H1208="弓将",'[5]配置系数（将领）'!Y1208,"")))</f>
        <v>0</v>
      </c>
      <c r="AA1208" s="208">
        <f>IF($H1208="步将",'[3]配置系数（将领）'!Z1208,IF($H1208="骑将",'[4]配置系数（将领）'!Z1208,IF($H1208="弓将",'[5]配置系数（将领）'!Z1208,"")))</f>
        <v>0</v>
      </c>
      <c r="AB1208" s="208" t="str">
        <f ca="1">IF($H1208="步将",'[3]配置系数（将领）'!AA1208,IF($H1208="骑将",'[4]配置系数（将领）'!AA1208,IF($H1208="弓将",'[5]配置系数（将领）'!AA1208,"")))</f>
        <v/>
      </c>
      <c r="AC1208" s="206">
        <f t="shared" ca="1" si="75"/>
        <v>1</v>
      </c>
    </row>
    <row r="1209" spans="3:29" x14ac:dyDescent="0.15">
      <c r="C1209" s="107">
        <v>1201</v>
      </c>
      <c r="D1209" s="69">
        <f>IFERROR(MATCH(C1209,索引!J:J,0),D1208)</f>
        <v>114</v>
      </c>
      <c r="E1209" s="69">
        <f t="shared" si="72"/>
        <v>15</v>
      </c>
      <c r="F1209" s="69">
        <f>INDEX(索引!$F:$F,D1209,1)</f>
        <v>12007</v>
      </c>
      <c r="G1209" s="69" t="str">
        <f>INDEX(索引!$E:$E,D1209,1)</f>
        <v>许褚</v>
      </c>
      <c r="H1209" s="69" t="str">
        <f>INDEX(索引!$G:$G,D1209,1)</f>
        <v>步将</v>
      </c>
      <c r="J1209" s="208" t="str">
        <f ca="1">IF($H1209="步将",'[3]配置系数（将领）'!I1209,IF($H1209="骑将",'[4]配置系数（将领）'!I1209,IF($H1209="弓将",'[5]配置系数（将领）'!I1209,"")))</f>
        <v/>
      </c>
      <c r="K1209" s="208" t="str">
        <f ca="1">IF($H1209="步将",'[3]配置系数（将领）'!J1209,IF($H1209="骑将",'[4]配置系数（将领）'!J1209,IF($H1209="弓将",'[5]配置系数（将领）'!J1209,"")))</f>
        <v/>
      </c>
      <c r="L1209" s="208">
        <f>IF($H1209="步将",'[3]配置系数（将领）'!K1209,IF($H1209="骑将",'[4]配置系数（将领）'!K1209,IF($H1209="弓将",'[5]配置系数（将领）'!K1209,"")))</f>
        <v>0</v>
      </c>
      <c r="M1209" s="208">
        <f>IF($H1209="步将",'[3]配置系数（将领）'!L1209,IF($H1209="骑将",'[4]配置系数（将领）'!L1209,IF($H1209="弓将",'[5]配置系数（将领）'!L1209,"")))</f>
        <v>0</v>
      </c>
      <c r="N1209" s="208" t="str">
        <f ca="1">IF($H1209="步将",'[3]配置系数（将领）'!M1209,IF($H1209="骑将",'[4]配置系数（将领）'!M1209,IF($H1209="弓将",'[5]配置系数（将领）'!M1209,"")))</f>
        <v/>
      </c>
      <c r="O1209" s="206">
        <f t="shared" ca="1" si="73"/>
        <v>1</v>
      </c>
      <c r="Q1209" s="208" t="str">
        <f ca="1">IF($H1209="步将",'[3]配置系数（将领）'!P1209,IF($H1209="骑将",'[4]配置系数（将领）'!P1209,IF($H1209="弓将",'[5]配置系数（将领）'!P1209,"")))</f>
        <v/>
      </c>
      <c r="R1209" s="208" t="str">
        <f ca="1">IF($H1209="步将",'[3]配置系数（将领）'!Q1209,IF($H1209="骑将",'[4]配置系数（将领）'!Q1209,IF($H1209="弓将",'[5]配置系数（将领）'!Q1209,"")))</f>
        <v/>
      </c>
      <c r="S1209" s="208">
        <f>IF($H1209="步将",'[3]配置系数（将领）'!R1209,IF($H1209="骑将",'[4]配置系数（将领）'!R1209,IF($H1209="弓将",'[5]配置系数（将领）'!R1209,"")))</f>
        <v>0</v>
      </c>
      <c r="T1209" s="208">
        <f>IF($H1209="步将",'[3]配置系数（将领）'!S1209,IF($H1209="骑将",'[4]配置系数（将领）'!S1209,IF($H1209="弓将",'[5]配置系数（将领）'!S1209,"")))</f>
        <v>0</v>
      </c>
      <c r="U1209" s="208" t="str">
        <f ca="1">IF($H1209="步将",'[3]配置系数（将领）'!T1209,IF($H1209="骑将",'[4]配置系数（将领）'!T1209,IF($H1209="弓将",'[5]配置系数（将领）'!T1209,"")))</f>
        <v/>
      </c>
      <c r="V1209" s="206">
        <f t="shared" ca="1" si="74"/>
        <v>1</v>
      </c>
      <c r="X1209" s="208" t="str">
        <f ca="1">IF($H1209="步将",'[3]配置系数（将领）'!W1209,IF($H1209="骑将",'[4]配置系数（将领）'!W1209,IF($H1209="弓将",'[5]配置系数（将领）'!W1209,"")))</f>
        <v/>
      </c>
      <c r="Y1209" s="208" t="str">
        <f ca="1">IF($H1209="步将",'[3]配置系数（将领）'!X1209,IF($H1209="骑将",'[4]配置系数（将领）'!X1209,IF($H1209="弓将",'[5]配置系数（将领）'!X1209,"")))</f>
        <v/>
      </c>
      <c r="Z1209" s="208">
        <f>IF($H1209="步将",'[3]配置系数（将领）'!Y1209,IF($H1209="骑将",'[4]配置系数（将领）'!Y1209,IF($H1209="弓将",'[5]配置系数（将领）'!Y1209,"")))</f>
        <v>0</v>
      </c>
      <c r="AA1209" s="208">
        <f>IF($H1209="步将",'[3]配置系数（将领）'!Z1209,IF($H1209="骑将",'[4]配置系数（将领）'!Z1209,IF($H1209="弓将",'[5]配置系数（将领）'!Z1209,"")))</f>
        <v>0</v>
      </c>
      <c r="AB1209" s="208" t="str">
        <f ca="1">IF($H1209="步将",'[3]配置系数（将领）'!AA1209,IF($H1209="骑将",'[4]配置系数（将领）'!AA1209,IF($H1209="弓将",'[5]配置系数（将领）'!AA1209,"")))</f>
        <v/>
      </c>
      <c r="AC1209" s="206">
        <f t="shared" ca="1" si="75"/>
        <v>1</v>
      </c>
    </row>
    <row r="1210" spans="3:29" x14ac:dyDescent="0.15">
      <c r="C1210" s="107">
        <v>1202</v>
      </c>
      <c r="D1210" s="69">
        <f>IFERROR(MATCH(C1210,索引!J:J,0),D1209)</f>
        <v>114</v>
      </c>
      <c r="E1210" s="69">
        <f t="shared" si="72"/>
        <v>15</v>
      </c>
      <c r="F1210" s="69">
        <f>INDEX(索引!$F:$F,D1210,1)</f>
        <v>12007</v>
      </c>
      <c r="G1210" s="69" t="str">
        <f>INDEX(索引!$E:$E,D1210,1)</f>
        <v>许褚</v>
      </c>
      <c r="H1210" s="69" t="str">
        <f>INDEX(索引!$G:$G,D1210,1)</f>
        <v>步将</v>
      </c>
      <c r="J1210" s="208" t="str">
        <f ca="1">IF($H1210="步将",'[3]配置系数（将领）'!I1210,IF($H1210="骑将",'[4]配置系数（将领）'!I1210,IF($H1210="弓将",'[5]配置系数（将领）'!I1210,"")))</f>
        <v/>
      </c>
      <c r="K1210" s="208" t="str">
        <f ca="1">IF($H1210="步将",'[3]配置系数（将领）'!J1210,IF($H1210="骑将",'[4]配置系数（将领）'!J1210,IF($H1210="弓将",'[5]配置系数（将领）'!J1210,"")))</f>
        <v/>
      </c>
      <c r="L1210" s="208">
        <f>IF($H1210="步将",'[3]配置系数（将领）'!K1210,IF($H1210="骑将",'[4]配置系数（将领）'!K1210,IF($H1210="弓将",'[5]配置系数（将领）'!K1210,"")))</f>
        <v>0</v>
      </c>
      <c r="M1210" s="208">
        <f>IF($H1210="步将",'[3]配置系数（将领）'!L1210,IF($H1210="骑将",'[4]配置系数（将领）'!L1210,IF($H1210="弓将",'[5]配置系数（将领）'!L1210,"")))</f>
        <v>0</v>
      </c>
      <c r="N1210" s="208" t="str">
        <f ca="1">IF($H1210="步将",'[3]配置系数（将领）'!M1210,IF($H1210="骑将",'[4]配置系数（将领）'!M1210,IF($H1210="弓将",'[5]配置系数（将领）'!M1210,"")))</f>
        <v/>
      </c>
      <c r="O1210" s="206">
        <f t="shared" ca="1" si="73"/>
        <v>1</v>
      </c>
      <c r="Q1210" s="208" t="str">
        <f ca="1">IF($H1210="步将",'[3]配置系数（将领）'!P1210,IF($H1210="骑将",'[4]配置系数（将领）'!P1210,IF($H1210="弓将",'[5]配置系数（将领）'!P1210,"")))</f>
        <v/>
      </c>
      <c r="R1210" s="208" t="str">
        <f ca="1">IF($H1210="步将",'[3]配置系数（将领）'!Q1210,IF($H1210="骑将",'[4]配置系数（将领）'!Q1210,IF($H1210="弓将",'[5]配置系数（将领）'!Q1210,"")))</f>
        <v/>
      </c>
      <c r="S1210" s="208">
        <f>IF($H1210="步将",'[3]配置系数（将领）'!R1210,IF($H1210="骑将",'[4]配置系数（将领）'!R1210,IF($H1210="弓将",'[5]配置系数（将领）'!R1210,"")))</f>
        <v>0</v>
      </c>
      <c r="T1210" s="208">
        <f>IF($H1210="步将",'[3]配置系数（将领）'!S1210,IF($H1210="骑将",'[4]配置系数（将领）'!S1210,IF($H1210="弓将",'[5]配置系数（将领）'!S1210,"")))</f>
        <v>0</v>
      </c>
      <c r="U1210" s="208" t="str">
        <f ca="1">IF($H1210="步将",'[3]配置系数（将领）'!T1210,IF($H1210="骑将",'[4]配置系数（将领）'!T1210,IF($H1210="弓将",'[5]配置系数（将领）'!T1210,"")))</f>
        <v/>
      </c>
      <c r="V1210" s="206">
        <f t="shared" ca="1" si="74"/>
        <v>1</v>
      </c>
      <c r="X1210" s="208" t="str">
        <f ca="1">IF($H1210="步将",'[3]配置系数（将领）'!W1210,IF($H1210="骑将",'[4]配置系数（将领）'!W1210,IF($H1210="弓将",'[5]配置系数（将领）'!W1210,"")))</f>
        <v/>
      </c>
      <c r="Y1210" s="208" t="str">
        <f ca="1">IF($H1210="步将",'[3]配置系数（将领）'!X1210,IF($H1210="骑将",'[4]配置系数（将领）'!X1210,IF($H1210="弓将",'[5]配置系数（将领）'!X1210,"")))</f>
        <v/>
      </c>
      <c r="Z1210" s="208">
        <f>IF($H1210="步将",'[3]配置系数（将领）'!Y1210,IF($H1210="骑将",'[4]配置系数（将领）'!Y1210,IF($H1210="弓将",'[5]配置系数（将领）'!Y1210,"")))</f>
        <v>0</v>
      </c>
      <c r="AA1210" s="208">
        <f>IF($H1210="步将",'[3]配置系数（将领）'!Z1210,IF($H1210="骑将",'[4]配置系数（将领）'!Z1210,IF($H1210="弓将",'[5]配置系数（将领）'!Z1210,"")))</f>
        <v>0</v>
      </c>
      <c r="AB1210" s="208" t="str">
        <f ca="1">IF($H1210="步将",'[3]配置系数（将领）'!AA1210,IF($H1210="骑将",'[4]配置系数（将领）'!AA1210,IF($H1210="弓将",'[5]配置系数（将领）'!AA1210,"")))</f>
        <v/>
      </c>
      <c r="AC1210" s="206">
        <f t="shared" ca="1" si="75"/>
        <v>1</v>
      </c>
    </row>
    <row r="1211" spans="3:29" x14ac:dyDescent="0.15">
      <c r="C1211" s="107">
        <v>1203</v>
      </c>
      <c r="D1211" s="69">
        <f>IFERROR(MATCH(C1211,索引!J:J,0),D1210)</f>
        <v>114</v>
      </c>
      <c r="E1211" s="69">
        <f t="shared" si="72"/>
        <v>15</v>
      </c>
      <c r="F1211" s="69">
        <f>INDEX(索引!$F:$F,D1211,1)</f>
        <v>12007</v>
      </c>
      <c r="G1211" s="69" t="str">
        <f>INDEX(索引!$E:$E,D1211,1)</f>
        <v>许褚</v>
      </c>
      <c r="H1211" s="69" t="str">
        <f>INDEX(索引!$G:$G,D1211,1)</f>
        <v>步将</v>
      </c>
      <c r="J1211" s="208" t="str">
        <f ca="1">IF($H1211="步将",'[3]配置系数（将领）'!I1211,IF($H1211="骑将",'[4]配置系数（将领）'!I1211,IF($H1211="弓将",'[5]配置系数（将领）'!I1211,"")))</f>
        <v/>
      </c>
      <c r="K1211" s="208" t="str">
        <f ca="1">IF($H1211="步将",'[3]配置系数（将领）'!J1211,IF($H1211="骑将",'[4]配置系数（将领）'!J1211,IF($H1211="弓将",'[5]配置系数（将领）'!J1211,"")))</f>
        <v/>
      </c>
      <c r="L1211" s="208">
        <f>IF($H1211="步将",'[3]配置系数（将领）'!K1211,IF($H1211="骑将",'[4]配置系数（将领）'!K1211,IF($H1211="弓将",'[5]配置系数（将领）'!K1211,"")))</f>
        <v>0</v>
      </c>
      <c r="M1211" s="208">
        <f>IF($H1211="步将",'[3]配置系数（将领）'!L1211,IF($H1211="骑将",'[4]配置系数（将领）'!L1211,IF($H1211="弓将",'[5]配置系数（将领）'!L1211,"")))</f>
        <v>0</v>
      </c>
      <c r="N1211" s="208" t="str">
        <f ca="1">IF($H1211="步将",'[3]配置系数（将领）'!M1211,IF($H1211="骑将",'[4]配置系数（将领）'!M1211,IF($H1211="弓将",'[5]配置系数（将领）'!M1211,"")))</f>
        <v/>
      </c>
      <c r="O1211" s="206">
        <f t="shared" ca="1" si="73"/>
        <v>1</v>
      </c>
      <c r="Q1211" s="208" t="str">
        <f ca="1">IF($H1211="步将",'[3]配置系数（将领）'!P1211,IF($H1211="骑将",'[4]配置系数（将领）'!P1211,IF($H1211="弓将",'[5]配置系数（将领）'!P1211,"")))</f>
        <v/>
      </c>
      <c r="R1211" s="208" t="str">
        <f ca="1">IF($H1211="步将",'[3]配置系数（将领）'!Q1211,IF($H1211="骑将",'[4]配置系数（将领）'!Q1211,IF($H1211="弓将",'[5]配置系数（将领）'!Q1211,"")))</f>
        <v/>
      </c>
      <c r="S1211" s="208">
        <f>IF($H1211="步将",'[3]配置系数（将领）'!R1211,IF($H1211="骑将",'[4]配置系数（将领）'!R1211,IF($H1211="弓将",'[5]配置系数（将领）'!R1211,"")))</f>
        <v>0</v>
      </c>
      <c r="T1211" s="208">
        <f>IF($H1211="步将",'[3]配置系数（将领）'!S1211,IF($H1211="骑将",'[4]配置系数（将领）'!S1211,IF($H1211="弓将",'[5]配置系数（将领）'!S1211,"")))</f>
        <v>0</v>
      </c>
      <c r="U1211" s="208" t="str">
        <f ca="1">IF($H1211="步将",'[3]配置系数（将领）'!T1211,IF($H1211="骑将",'[4]配置系数（将领）'!T1211,IF($H1211="弓将",'[5]配置系数（将领）'!T1211,"")))</f>
        <v/>
      </c>
      <c r="V1211" s="206">
        <f t="shared" ca="1" si="74"/>
        <v>1</v>
      </c>
      <c r="X1211" s="208" t="str">
        <f ca="1">IF($H1211="步将",'[3]配置系数（将领）'!W1211,IF($H1211="骑将",'[4]配置系数（将领）'!W1211,IF($H1211="弓将",'[5]配置系数（将领）'!W1211,"")))</f>
        <v/>
      </c>
      <c r="Y1211" s="208" t="str">
        <f ca="1">IF($H1211="步将",'[3]配置系数（将领）'!X1211,IF($H1211="骑将",'[4]配置系数（将领）'!X1211,IF($H1211="弓将",'[5]配置系数（将领）'!X1211,"")))</f>
        <v/>
      </c>
      <c r="Z1211" s="208">
        <f>IF($H1211="步将",'[3]配置系数（将领）'!Y1211,IF($H1211="骑将",'[4]配置系数（将领）'!Y1211,IF($H1211="弓将",'[5]配置系数（将领）'!Y1211,"")))</f>
        <v>0</v>
      </c>
      <c r="AA1211" s="208">
        <f>IF($H1211="步将",'[3]配置系数（将领）'!Z1211,IF($H1211="骑将",'[4]配置系数（将领）'!Z1211,IF($H1211="弓将",'[5]配置系数（将领）'!Z1211,"")))</f>
        <v>0</v>
      </c>
      <c r="AB1211" s="208" t="str">
        <f ca="1">IF($H1211="步将",'[3]配置系数（将领）'!AA1211,IF($H1211="骑将",'[4]配置系数（将领）'!AA1211,IF($H1211="弓将",'[5]配置系数（将领）'!AA1211,"")))</f>
        <v/>
      </c>
      <c r="AC1211" s="206">
        <f t="shared" ca="1" si="75"/>
        <v>1</v>
      </c>
    </row>
    <row r="1212" spans="3:29" x14ac:dyDescent="0.15">
      <c r="C1212" s="107">
        <v>1204</v>
      </c>
      <c r="D1212" s="69">
        <f>IFERROR(MATCH(C1212,索引!J:J,0),D1211)</f>
        <v>114</v>
      </c>
      <c r="E1212" s="69">
        <f t="shared" si="72"/>
        <v>15</v>
      </c>
      <c r="F1212" s="69">
        <f>INDEX(索引!$F:$F,D1212,1)</f>
        <v>12007</v>
      </c>
      <c r="G1212" s="69" t="str">
        <f>INDEX(索引!$E:$E,D1212,1)</f>
        <v>许褚</v>
      </c>
      <c r="H1212" s="69" t="str">
        <f>INDEX(索引!$G:$G,D1212,1)</f>
        <v>步将</v>
      </c>
      <c r="J1212" s="208" t="str">
        <f ca="1">IF($H1212="步将",'[3]配置系数（将领）'!I1212,IF($H1212="骑将",'[4]配置系数（将领）'!I1212,IF($H1212="弓将",'[5]配置系数（将领）'!I1212,"")))</f>
        <v/>
      </c>
      <c r="K1212" s="208" t="str">
        <f ca="1">IF($H1212="步将",'[3]配置系数（将领）'!J1212,IF($H1212="骑将",'[4]配置系数（将领）'!J1212,IF($H1212="弓将",'[5]配置系数（将领）'!J1212,"")))</f>
        <v/>
      </c>
      <c r="L1212" s="208">
        <f>IF($H1212="步将",'[3]配置系数（将领）'!K1212,IF($H1212="骑将",'[4]配置系数（将领）'!K1212,IF($H1212="弓将",'[5]配置系数（将领）'!K1212,"")))</f>
        <v>0</v>
      </c>
      <c r="M1212" s="208">
        <f>IF($H1212="步将",'[3]配置系数（将领）'!L1212,IF($H1212="骑将",'[4]配置系数（将领）'!L1212,IF($H1212="弓将",'[5]配置系数（将领）'!L1212,"")))</f>
        <v>0</v>
      </c>
      <c r="N1212" s="208" t="str">
        <f ca="1">IF($H1212="步将",'[3]配置系数（将领）'!M1212,IF($H1212="骑将",'[4]配置系数（将领）'!M1212,IF($H1212="弓将",'[5]配置系数（将领）'!M1212,"")))</f>
        <v/>
      </c>
      <c r="O1212" s="206">
        <f t="shared" ca="1" si="73"/>
        <v>1</v>
      </c>
      <c r="Q1212" s="208" t="str">
        <f ca="1">IF($H1212="步将",'[3]配置系数（将领）'!P1212,IF($H1212="骑将",'[4]配置系数（将领）'!P1212,IF($H1212="弓将",'[5]配置系数（将领）'!P1212,"")))</f>
        <v/>
      </c>
      <c r="R1212" s="208" t="str">
        <f ca="1">IF($H1212="步将",'[3]配置系数（将领）'!Q1212,IF($H1212="骑将",'[4]配置系数（将领）'!Q1212,IF($H1212="弓将",'[5]配置系数（将领）'!Q1212,"")))</f>
        <v/>
      </c>
      <c r="S1212" s="208">
        <f>IF($H1212="步将",'[3]配置系数（将领）'!R1212,IF($H1212="骑将",'[4]配置系数（将领）'!R1212,IF($H1212="弓将",'[5]配置系数（将领）'!R1212,"")))</f>
        <v>0</v>
      </c>
      <c r="T1212" s="208">
        <f>IF($H1212="步将",'[3]配置系数（将领）'!S1212,IF($H1212="骑将",'[4]配置系数（将领）'!S1212,IF($H1212="弓将",'[5]配置系数（将领）'!S1212,"")))</f>
        <v>0</v>
      </c>
      <c r="U1212" s="208" t="str">
        <f ca="1">IF($H1212="步将",'[3]配置系数（将领）'!T1212,IF($H1212="骑将",'[4]配置系数（将领）'!T1212,IF($H1212="弓将",'[5]配置系数（将领）'!T1212,"")))</f>
        <v/>
      </c>
      <c r="V1212" s="206">
        <f t="shared" ca="1" si="74"/>
        <v>1</v>
      </c>
      <c r="X1212" s="208" t="str">
        <f ca="1">IF($H1212="步将",'[3]配置系数（将领）'!W1212,IF($H1212="骑将",'[4]配置系数（将领）'!W1212,IF($H1212="弓将",'[5]配置系数（将领）'!W1212,"")))</f>
        <v/>
      </c>
      <c r="Y1212" s="208" t="str">
        <f ca="1">IF($H1212="步将",'[3]配置系数（将领）'!X1212,IF($H1212="骑将",'[4]配置系数（将领）'!X1212,IF($H1212="弓将",'[5]配置系数（将领）'!X1212,"")))</f>
        <v/>
      </c>
      <c r="Z1212" s="208">
        <f>IF($H1212="步将",'[3]配置系数（将领）'!Y1212,IF($H1212="骑将",'[4]配置系数（将领）'!Y1212,IF($H1212="弓将",'[5]配置系数（将领）'!Y1212,"")))</f>
        <v>0</v>
      </c>
      <c r="AA1212" s="208">
        <f>IF($H1212="步将",'[3]配置系数（将领）'!Z1212,IF($H1212="骑将",'[4]配置系数（将领）'!Z1212,IF($H1212="弓将",'[5]配置系数（将领）'!Z1212,"")))</f>
        <v>0</v>
      </c>
      <c r="AB1212" s="208" t="str">
        <f ca="1">IF($H1212="步将",'[3]配置系数（将领）'!AA1212,IF($H1212="骑将",'[4]配置系数（将领）'!AA1212,IF($H1212="弓将",'[5]配置系数（将领）'!AA1212,"")))</f>
        <v/>
      </c>
      <c r="AC1212" s="206">
        <f t="shared" ca="1" si="75"/>
        <v>1</v>
      </c>
    </row>
    <row r="1213" spans="3:29" x14ac:dyDescent="0.15">
      <c r="C1213" s="107">
        <v>1205</v>
      </c>
      <c r="D1213" s="69">
        <f>IFERROR(MATCH(C1213,索引!J:J,0),D1212)</f>
        <v>114</v>
      </c>
      <c r="E1213" s="69">
        <f t="shared" si="72"/>
        <v>15</v>
      </c>
      <c r="F1213" s="69">
        <f>INDEX(索引!$F:$F,D1213,1)</f>
        <v>12007</v>
      </c>
      <c r="G1213" s="69" t="str">
        <f>INDEX(索引!$E:$E,D1213,1)</f>
        <v>许褚</v>
      </c>
      <c r="H1213" s="69" t="str">
        <f>INDEX(索引!$G:$G,D1213,1)</f>
        <v>步将</v>
      </c>
      <c r="J1213" s="208" t="str">
        <f ca="1">IF($H1213="步将",'[3]配置系数（将领）'!I1213,IF($H1213="骑将",'[4]配置系数（将领）'!I1213,IF($H1213="弓将",'[5]配置系数（将领）'!I1213,"")))</f>
        <v/>
      </c>
      <c r="K1213" s="208" t="str">
        <f ca="1">IF($H1213="步将",'[3]配置系数（将领）'!J1213,IF($H1213="骑将",'[4]配置系数（将领）'!J1213,IF($H1213="弓将",'[5]配置系数（将领）'!J1213,"")))</f>
        <v/>
      </c>
      <c r="L1213" s="208">
        <f>IF($H1213="步将",'[3]配置系数（将领）'!K1213,IF($H1213="骑将",'[4]配置系数（将领）'!K1213,IF($H1213="弓将",'[5]配置系数（将领）'!K1213,"")))</f>
        <v>0</v>
      </c>
      <c r="M1213" s="208">
        <f>IF($H1213="步将",'[3]配置系数（将领）'!L1213,IF($H1213="骑将",'[4]配置系数（将领）'!L1213,IF($H1213="弓将",'[5]配置系数（将领）'!L1213,"")))</f>
        <v>0</v>
      </c>
      <c r="N1213" s="208" t="str">
        <f ca="1">IF($H1213="步将",'[3]配置系数（将领）'!M1213,IF($H1213="骑将",'[4]配置系数（将领）'!M1213,IF($H1213="弓将",'[5]配置系数（将领）'!M1213,"")))</f>
        <v/>
      </c>
      <c r="O1213" s="206">
        <f t="shared" ca="1" si="73"/>
        <v>1</v>
      </c>
      <c r="Q1213" s="208" t="str">
        <f ca="1">IF($H1213="步将",'[3]配置系数（将领）'!P1213,IF($H1213="骑将",'[4]配置系数（将领）'!P1213,IF($H1213="弓将",'[5]配置系数（将领）'!P1213,"")))</f>
        <v/>
      </c>
      <c r="R1213" s="208" t="str">
        <f ca="1">IF($H1213="步将",'[3]配置系数（将领）'!Q1213,IF($H1213="骑将",'[4]配置系数（将领）'!Q1213,IF($H1213="弓将",'[5]配置系数（将领）'!Q1213,"")))</f>
        <v/>
      </c>
      <c r="S1213" s="208">
        <f>IF($H1213="步将",'[3]配置系数（将领）'!R1213,IF($H1213="骑将",'[4]配置系数（将领）'!R1213,IF($H1213="弓将",'[5]配置系数（将领）'!R1213,"")))</f>
        <v>0</v>
      </c>
      <c r="T1213" s="208">
        <f>IF($H1213="步将",'[3]配置系数（将领）'!S1213,IF($H1213="骑将",'[4]配置系数（将领）'!S1213,IF($H1213="弓将",'[5]配置系数（将领）'!S1213,"")))</f>
        <v>0</v>
      </c>
      <c r="U1213" s="208" t="str">
        <f ca="1">IF($H1213="步将",'[3]配置系数（将领）'!T1213,IF($H1213="骑将",'[4]配置系数（将领）'!T1213,IF($H1213="弓将",'[5]配置系数（将领）'!T1213,"")))</f>
        <v/>
      </c>
      <c r="V1213" s="206">
        <f t="shared" ca="1" si="74"/>
        <v>1</v>
      </c>
      <c r="X1213" s="208" t="str">
        <f ca="1">IF($H1213="步将",'[3]配置系数（将领）'!W1213,IF($H1213="骑将",'[4]配置系数（将领）'!W1213,IF($H1213="弓将",'[5]配置系数（将领）'!W1213,"")))</f>
        <v/>
      </c>
      <c r="Y1213" s="208" t="str">
        <f ca="1">IF($H1213="步将",'[3]配置系数（将领）'!X1213,IF($H1213="骑将",'[4]配置系数（将领）'!X1213,IF($H1213="弓将",'[5]配置系数（将领）'!X1213,"")))</f>
        <v/>
      </c>
      <c r="Z1213" s="208">
        <f>IF($H1213="步将",'[3]配置系数（将领）'!Y1213,IF($H1213="骑将",'[4]配置系数（将领）'!Y1213,IF($H1213="弓将",'[5]配置系数（将领）'!Y1213,"")))</f>
        <v>0</v>
      </c>
      <c r="AA1213" s="208">
        <f>IF($H1213="步将",'[3]配置系数（将领）'!Z1213,IF($H1213="骑将",'[4]配置系数（将领）'!Z1213,IF($H1213="弓将",'[5]配置系数（将领）'!Z1213,"")))</f>
        <v>0</v>
      </c>
      <c r="AB1213" s="208" t="str">
        <f ca="1">IF($H1213="步将",'[3]配置系数（将领）'!AA1213,IF($H1213="骑将",'[4]配置系数（将领）'!AA1213,IF($H1213="弓将",'[5]配置系数（将领）'!AA1213,"")))</f>
        <v/>
      </c>
      <c r="AC1213" s="206">
        <f t="shared" ca="1" si="75"/>
        <v>1</v>
      </c>
    </row>
    <row r="1214" spans="3:29" x14ac:dyDescent="0.15">
      <c r="C1214" s="107">
        <v>1206</v>
      </c>
      <c r="D1214" s="69">
        <f>IFERROR(MATCH(C1214,索引!J:J,0),D1213)</f>
        <v>114</v>
      </c>
      <c r="E1214" s="69">
        <f t="shared" si="72"/>
        <v>15</v>
      </c>
      <c r="F1214" s="69">
        <f>INDEX(索引!$F:$F,D1214,1)</f>
        <v>12007</v>
      </c>
      <c r="G1214" s="69" t="str">
        <f>INDEX(索引!$E:$E,D1214,1)</f>
        <v>许褚</v>
      </c>
      <c r="H1214" s="69" t="str">
        <f>INDEX(索引!$G:$G,D1214,1)</f>
        <v>步将</v>
      </c>
      <c r="J1214" s="208" t="str">
        <f ca="1">IF($H1214="步将",'[3]配置系数（将领）'!I1214,IF($H1214="骑将",'[4]配置系数（将领）'!I1214,IF($H1214="弓将",'[5]配置系数（将领）'!I1214,"")))</f>
        <v/>
      </c>
      <c r="K1214" s="208" t="str">
        <f ca="1">IF($H1214="步将",'[3]配置系数（将领）'!J1214,IF($H1214="骑将",'[4]配置系数（将领）'!J1214,IF($H1214="弓将",'[5]配置系数（将领）'!J1214,"")))</f>
        <v/>
      </c>
      <c r="L1214" s="208">
        <f>IF($H1214="步将",'[3]配置系数（将领）'!K1214,IF($H1214="骑将",'[4]配置系数（将领）'!K1214,IF($H1214="弓将",'[5]配置系数（将领）'!K1214,"")))</f>
        <v>0</v>
      </c>
      <c r="M1214" s="208">
        <f>IF($H1214="步将",'[3]配置系数（将领）'!L1214,IF($H1214="骑将",'[4]配置系数（将领）'!L1214,IF($H1214="弓将",'[5]配置系数（将领）'!L1214,"")))</f>
        <v>0</v>
      </c>
      <c r="N1214" s="208" t="str">
        <f ca="1">IF($H1214="步将",'[3]配置系数（将领）'!M1214,IF($H1214="骑将",'[4]配置系数（将领）'!M1214,IF($H1214="弓将",'[5]配置系数（将领）'!M1214,"")))</f>
        <v/>
      </c>
      <c r="O1214" s="206">
        <f t="shared" ca="1" si="73"/>
        <v>1</v>
      </c>
      <c r="Q1214" s="208" t="str">
        <f ca="1">IF($H1214="步将",'[3]配置系数（将领）'!P1214,IF($H1214="骑将",'[4]配置系数（将领）'!P1214,IF($H1214="弓将",'[5]配置系数（将领）'!P1214,"")))</f>
        <v/>
      </c>
      <c r="R1214" s="208" t="str">
        <f ca="1">IF($H1214="步将",'[3]配置系数（将领）'!Q1214,IF($H1214="骑将",'[4]配置系数（将领）'!Q1214,IF($H1214="弓将",'[5]配置系数（将领）'!Q1214,"")))</f>
        <v/>
      </c>
      <c r="S1214" s="208">
        <f>IF($H1214="步将",'[3]配置系数（将领）'!R1214,IF($H1214="骑将",'[4]配置系数（将领）'!R1214,IF($H1214="弓将",'[5]配置系数（将领）'!R1214,"")))</f>
        <v>0</v>
      </c>
      <c r="T1214" s="208">
        <f>IF($H1214="步将",'[3]配置系数（将领）'!S1214,IF($H1214="骑将",'[4]配置系数（将领）'!S1214,IF($H1214="弓将",'[5]配置系数（将领）'!S1214,"")))</f>
        <v>0</v>
      </c>
      <c r="U1214" s="208" t="str">
        <f ca="1">IF($H1214="步将",'[3]配置系数（将领）'!T1214,IF($H1214="骑将",'[4]配置系数（将领）'!T1214,IF($H1214="弓将",'[5]配置系数（将领）'!T1214,"")))</f>
        <v/>
      </c>
      <c r="V1214" s="206">
        <f t="shared" ca="1" si="74"/>
        <v>1</v>
      </c>
      <c r="X1214" s="208" t="str">
        <f ca="1">IF($H1214="步将",'[3]配置系数（将领）'!W1214,IF($H1214="骑将",'[4]配置系数（将领）'!W1214,IF($H1214="弓将",'[5]配置系数（将领）'!W1214,"")))</f>
        <v/>
      </c>
      <c r="Y1214" s="208" t="str">
        <f ca="1">IF($H1214="步将",'[3]配置系数（将领）'!X1214,IF($H1214="骑将",'[4]配置系数（将领）'!X1214,IF($H1214="弓将",'[5]配置系数（将领）'!X1214,"")))</f>
        <v/>
      </c>
      <c r="Z1214" s="208">
        <f>IF($H1214="步将",'[3]配置系数（将领）'!Y1214,IF($H1214="骑将",'[4]配置系数（将领）'!Y1214,IF($H1214="弓将",'[5]配置系数（将领）'!Y1214,"")))</f>
        <v>0</v>
      </c>
      <c r="AA1214" s="208">
        <f>IF($H1214="步将",'[3]配置系数（将领）'!Z1214,IF($H1214="骑将",'[4]配置系数（将领）'!Z1214,IF($H1214="弓将",'[5]配置系数（将领）'!Z1214,"")))</f>
        <v>0</v>
      </c>
      <c r="AB1214" s="208" t="str">
        <f ca="1">IF($H1214="步将",'[3]配置系数（将领）'!AA1214,IF($H1214="骑将",'[4]配置系数（将领）'!AA1214,IF($H1214="弓将",'[5]配置系数（将领）'!AA1214,"")))</f>
        <v/>
      </c>
      <c r="AC1214" s="206">
        <f t="shared" ca="1" si="75"/>
        <v>1</v>
      </c>
    </row>
    <row r="1215" spans="3:29" x14ac:dyDescent="0.15">
      <c r="C1215" s="107">
        <v>1207</v>
      </c>
      <c r="D1215" s="69">
        <f>IFERROR(MATCH(C1215,索引!J:J,0),D1214)</f>
        <v>114</v>
      </c>
      <c r="E1215" s="69">
        <f t="shared" si="72"/>
        <v>15</v>
      </c>
      <c r="F1215" s="69">
        <f>INDEX(索引!$F:$F,D1215,1)</f>
        <v>12007</v>
      </c>
      <c r="G1215" s="69" t="str">
        <f>INDEX(索引!$E:$E,D1215,1)</f>
        <v>许褚</v>
      </c>
      <c r="H1215" s="69" t="str">
        <f>INDEX(索引!$G:$G,D1215,1)</f>
        <v>步将</v>
      </c>
      <c r="J1215" s="208" t="str">
        <f ca="1">IF($H1215="步将",'[3]配置系数（将领）'!I1215,IF($H1215="骑将",'[4]配置系数（将领）'!I1215,IF($H1215="弓将",'[5]配置系数（将领）'!I1215,"")))</f>
        <v/>
      </c>
      <c r="K1215" s="208" t="str">
        <f ca="1">IF($H1215="步将",'[3]配置系数（将领）'!J1215,IF($H1215="骑将",'[4]配置系数（将领）'!J1215,IF($H1215="弓将",'[5]配置系数（将领）'!J1215,"")))</f>
        <v/>
      </c>
      <c r="L1215" s="208">
        <f>IF($H1215="步将",'[3]配置系数（将领）'!K1215,IF($H1215="骑将",'[4]配置系数（将领）'!K1215,IF($H1215="弓将",'[5]配置系数（将领）'!K1215,"")))</f>
        <v>0</v>
      </c>
      <c r="M1215" s="208">
        <f>IF($H1215="步将",'[3]配置系数（将领）'!L1215,IF($H1215="骑将",'[4]配置系数（将领）'!L1215,IF($H1215="弓将",'[5]配置系数（将领）'!L1215,"")))</f>
        <v>0</v>
      </c>
      <c r="N1215" s="208" t="str">
        <f ca="1">IF($H1215="步将",'[3]配置系数（将领）'!M1215,IF($H1215="骑将",'[4]配置系数（将领）'!M1215,IF($H1215="弓将",'[5]配置系数（将领）'!M1215,"")))</f>
        <v/>
      </c>
      <c r="O1215" s="206">
        <f t="shared" ca="1" si="73"/>
        <v>1</v>
      </c>
      <c r="Q1215" s="208" t="str">
        <f ca="1">IF($H1215="步将",'[3]配置系数（将领）'!P1215,IF($H1215="骑将",'[4]配置系数（将领）'!P1215,IF($H1215="弓将",'[5]配置系数（将领）'!P1215,"")))</f>
        <v/>
      </c>
      <c r="R1215" s="208" t="str">
        <f ca="1">IF($H1215="步将",'[3]配置系数（将领）'!Q1215,IF($H1215="骑将",'[4]配置系数（将领）'!Q1215,IF($H1215="弓将",'[5]配置系数（将领）'!Q1215,"")))</f>
        <v/>
      </c>
      <c r="S1215" s="208">
        <f>IF($H1215="步将",'[3]配置系数（将领）'!R1215,IF($H1215="骑将",'[4]配置系数（将领）'!R1215,IF($H1215="弓将",'[5]配置系数（将领）'!R1215,"")))</f>
        <v>0</v>
      </c>
      <c r="T1215" s="208">
        <f>IF($H1215="步将",'[3]配置系数（将领）'!S1215,IF($H1215="骑将",'[4]配置系数（将领）'!S1215,IF($H1215="弓将",'[5]配置系数（将领）'!S1215,"")))</f>
        <v>0</v>
      </c>
      <c r="U1215" s="208" t="str">
        <f ca="1">IF($H1215="步将",'[3]配置系数（将领）'!T1215,IF($H1215="骑将",'[4]配置系数（将领）'!T1215,IF($H1215="弓将",'[5]配置系数（将领）'!T1215,"")))</f>
        <v/>
      </c>
      <c r="V1215" s="206">
        <f t="shared" ca="1" si="74"/>
        <v>1</v>
      </c>
      <c r="X1215" s="208" t="str">
        <f ca="1">IF($H1215="步将",'[3]配置系数（将领）'!W1215,IF($H1215="骑将",'[4]配置系数（将领）'!W1215,IF($H1215="弓将",'[5]配置系数（将领）'!W1215,"")))</f>
        <v/>
      </c>
      <c r="Y1215" s="208" t="str">
        <f ca="1">IF($H1215="步将",'[3]配置系数（将领）'!X1215,IF($H1215="骑将",'[4]配置系数（将领）'!X1215,IF($H1215="弓将",'[5]配置系数（将领）'!X1215,"")))</f>
        <v/>
      </c>
      <c r="Z1215" s="208">
        <f>IF($H1215="步将",'[3]配置系数（将领）'!Y1215,IF($H1215="骑将",'[4]配置系数（将领）'!Y1215,IF($H1215="弓将",'[5]配置系数（将领）'!Y1215,"")))</f>
        <v>0</v>
      </c>
      <c r="AA1215" s="208">
        <f>IF($H1215="步将",'[3]配置系数（将领）'!Z1215,IF($H1215="骑将",'[4]配置系数（将领）'!Z1215,IF($H1215="弓将",'[5]配置系数（将领）'!Z1215,"")))</f>
        <v>0</v>
      </c>
      <c r="AB1215" s="208" t="str">
        <f ca="1">IF($H1215="步将",'[3]配置系数（将领）'!AA1215,IF($H1215="骑将",'[4]配置系数（将领）'!AA1215,IF($H1215="弓将",'[5]配置系数（将领）'!AA1215,"")))</f>
        <v/>
      </c>
      <c r="AC1215" s="206">
        <f t="shared" ca="1" si="75"/>
        <v>1</v>
      </c>
    </row>
    <row r="1216" spans="3:29" x14ac:dyDescent="0.15">
      <c r="C1216" s="107">
        <v>1208</v>
      </c>
      <c r="D1216" s="69">
        <f>IFERROR(MATCH(C1216,索引!J:J,0),D1215)</f>
        <v>114</v>
      </c>
      <c r="E1216" s="69">
        <f t="shared" si="72"/>
        <v>15</v>
      </c>
      <c r="F1216" s="69">
        <f>INDEX(索引!$F:$F,D1216,1)</f>
        <v>12007</v>
      </c>
      <c r="G1216" s="69" t="str">
        <f>INDEX(索引!$E:$E,D1216,1)</f>
        <v>许褚</v>
      </c>
      <c r="H1216" s="69" t="str">
        <f>INDEX(索引!$G:$G,D1216,1)</f>
        <v>步将</v>
      </c>
      <c r="J1216" s="208" t="str">
        <f ca="1">IF($H1216="步将",'[3]配置系数（将领）'!I1216,IF($H1216="骑将",'[4]配置系数（将领）'!I1216,IF($H1216="弓将",'[5]配置系数（将领）'!I1216,"")))</f>
        <v/>
      </c>
      <c r="K1216" s="208" t="str">
        <f ca="1">IF($H1216="步将",'[3]配置系数（将领）'!J1216,IF($H1216="骑将",'[4]配置系数（将领）'!J1216,IF($H1216="弓将",'[5]配置系数（将领）'!J1216,"")))</f>
        <v/>
      </c>
      <c r="L1216" s="208">
        <f>IF($H1216="步将",'[3]配置系数（将领）'!K1216,IF($H1216="骑将",'[4]配置系数（将领）'!K1216,IF($H1216="弓将",'[5]配置系数（将领）'!K1216,"")))</f>
        <v>0</v>
      </c>
      <c r="M1216" s="208">
        <f>IF($H1216="步将",'[3]配置系数（将领）'!L1216,IF($H1216="骑将",'[4]配置系数（将领）'!L1216,IF($H1216="弓将",'[5]配置系数（将领）'!L1216,"")))</f>
        <v>0</v>
      </c>
      <c r="N1216" s="208" t="str">
        <f ca="1">IF($H1216="步将",'[3]配置系数（将领）'!M1216,IF($H1216="骑将",'[4]配置系数（将领）'!M1216,IF($H1216="弓将",'[5]配置系数（将领）'!M1216,"")))</f>
        <v/>
      </c>
      <c r="O1216" s="206">
        <f t="shared" ca="1" si="73"/>
        <v>1</v>
      </c>
      <c r="Q1216" s="208" t="str">
        <f ca="1">IF($H1216="步将",'[3]配置系数（将领）'!P1216,IF($H1216="骑将",'[4]配置系数（将领）'!P1216,IF($H1216="弓将",'[5]配置系数（将领）'!P1216,"")))</f>
        <v/>
      </c>
      <c r="R1216" s="208" t="str">
        <f ca="1">IF($H1216="步将",'[3]配置系数（将领）'!Q1216,IF($H1216="骑将",'[4]配置系数（将领）'!Q1216,IF($H1216="弓将",'[5]配置系数（将领）'!Q1216,"")))</f>
        <v/>
      </c>
      <c r="S1216" s="208">
        <f>IF($H1216="步将",'[3]配置系数（将领）'!R1216,IF($H1216="骑将",'[4]配置系数（将领）'!R1216,IF($H1216="弓将",'[5]配置系数（将领）'!R1216,"")))</f>
        <v>0</v>
      </c>
      <c r="T1216" s="208">
        <f>IF($H1216="步将",'[3]配置系数（将领）'!S1216,IF($H1216="骑将",'[4]配置系数（将领）'!S1216,IF($H1216="弓将",'[5]配置系数（将领）'!S1216,"")))</f>
        <v>0</v>
      </c>
      <c r="U1216" s="208" t="str">
        <f ca="1">IF($H1216="步将",'[3]配置系数（将领）'!T1216,IF($H1216="骑将",'[4]配置系数（将领）'!T1216,IF($H1216="弓将",'[5]配置系数（将领）'!T1216,"")))</f>
        <v/>
      </c>
      <c r="V1216" s="206">
        <f t="shared" ca="1" si="74"/>
        <v>1</v>
      </c>
      <c r="X1216" s="208" t="str">
        <f ca="1">IF($H1216="步将",'[3]配置系数（将领）'!W1216,IF($H1216="骑将",'[4]配置系数（将领）'!W1216,IF($H1216="弓将",'[5]配置系数（将领）'!W1216,"")))</f>
        <v/>
      </c>
      <c r="Y1216" s="208" t="str">
        <f ca="1">IF($H1216="步将",'[3]配置系数（将领）'!X1216,IF($H1216="骑将",'[4]配置系数（将领）'!X1216,IF($H1216="弓将",'[5]配置系数（将领）'!X1216,"")))</f>
        <v/>
      </c>
      <c r="Z1216" s="208">
        <f>IF($H1216="步将",'[3]配置系数（将领）'!Y1216,IF($H1216="骑将",'[4]配置系数（将领）'!Y1216,IF($H1216="弓将",'[5]配置系数（将领）'!Y1216,"")))</f>
        <v>0</v>
      </c>
      <c r="AA1216" s="208">
        <f>IF($H1216="步将",'[3]配置系数（将领）'!Z1216,IF($H1216="骑将",'[4]配置系数（将领）'!Z1216,IF($H1216="弓将",'[5]配置系数（将领）'!Z1216,"")))</f>
        <v>0</v>
      </c>
      <c r="AB1216" s="208" t="str">
        <f ca="1">IF($H1216="步将",'[3]配置系数（将领）'!AA1216,IF($H1216="骑将",'[4]配置系数（将领）'!AA1216,IF($H1216="弓将",'[5]配置系数（将领）'!AA1216,"")))</f>
        <v/>
      </c>
      <c r="AC1216" s="206">
        <f t="shared" ca="1" si="75"/>
        <v>1</v>
      </c>
    </row>
    <row r="1217" spans="3:29" x14ac:dyDescent="0.15">
      <c r="C1217" s="107">
        <v>1209</v>
      </c>
      <c r="D1217" s="69">
        <f>IFERROR(MATCH(C1217,索引!J:J,0),D1216)</f>
        <v>114</v>
      </c>
      <c r="E1217" s="69">
        <f t="shared" si="72"/>
        <v>15</v>
      </c>
      <c r="F1217" s="69">
        <f>INDEX(索引!$F:$F,D1217,1)</f>
        <v>12007</v>
      </c>
      <c r="G1217" s="69" t="str">
        <f>INDEX(索引!$E:$E,D1217,1)</f>
        <v>许褚</v>
      </c>
      <c r="H1217" s="69" t="str">
        <f>INDEX(索引!$G:$G,D1217,1)</f>
        <v>步将</v>
      </c>
      <c r="J1217" s="208" t="str">
        <f ca="1">IF($H1217="步将",'[3]配置系数（将领）'!I1217,IF($H1217="骑将",'[4]配置系数（将领）'!I1217,IF($H1217="弓将",'[5]配置系数（将领）'!I1217,"")))</f>
        <v/>
      </c>
      <c r="K1217" s="208" t="str">
        <f ca="1">IF($H1217="步将",'[3]配置系数（将领）'!J1217,IF($H1217="骑将",'[4]配置系数（将领）'!J1217,IF($H1217="弓将",'[5]配置系数（将领）'!J1217,"")))</f>
        <v/>
      </c>
      <c r="L1217" s="208">
        <f>IF($H1217="步将",'[3]配置系数（将领）'!K1217,IF($H1217="骑将",'[4]配置系数（将领）'!K1217,IF($H1217="弓将",'[5]配置系数（将领）'!K1217,"")))</f>
        <v>0</v>
      </c>
      <c r="M1217" s="208">
        <f>IF($H1217="步将",'[3]配置系数（将领）'!L1217,IF($H1217="骑将",'[4]配置系数（将领）'!L1217,IF($H1217="弓将",'[5]配置系数（将领）'!L1217,"")))</f>
        <v>0</v>
      </c>
      <c r="N1217" s="208" t="str">
        <f ca="1">IF($H1217="步将",'[3]配置系数（将领）'!M1217,IF($H1217="骑将",'[4]配置系数（将领）'!M1217,IF($H1217="弓将",'[5]配置系数（将领）'!M1217,"")))</f>
        <v/>
      </c>
      <c r="O1217" s="206">
        <f t="shared" ca="1" si="73"/>
        <v>1</v>
      </c>
      <c r="Q1217" s="208" t="str">
        <f ca="1">IF($H1217="步将",'[3]配置系数（将领）'!P1217,IF($H1217="骑将",'[4]配置系数（将领）'!P1217,IF($H1217="弓将",'[5]配置系数（将领）'!P1217,"")))</f>
        <v/>
      </c>
      <c r="R1217" s="208" t="str">
        <f ca="1">IF($H1217="步将",'[3]配置系数（将领）'!Q1217,IF($H1217="骑将",'[4]配置系数（将领）'!Q1217,IF($H1217="弓将",'[5]配置系数（将领）'!Q1217,"")))</f>
        <v/>
      </c>
      <c r="S1217" s="208">
        <f>IF($H1217="步将",'[3]配置系数（将领）'!R1217,IF($H1217="骑将",'[4]配置系数（将领）'!R1217,IF($H1217="弓将",'[5]配置系数（将领）'!R1217,"")))</f>
        <v>0</v>
      </c>
      <c r="T1217" s="208">
        <f>IF($H1217="步将",'[3]配置系数（将领）'!S1217,IF($H1217="骑将",'[4]配置系数（将领）'!S1217,IF($H1217="弓将",'[5]配置系数（将领）'!S1217,"")))</f>
        <v>0</v>
      </c>
      <c r="U1217" s="208" t="str">
        <f ca="1">IF($H1217="步将",'[3]配置系数（将领）'!T1217,IF($H1217="骑将",'[4]配置系数（将领）'!T1217,IF($H1217="弓将",'[5]配置系数（将领）'!T1217,"")))</f>
        <v/>
      </c>
      <c r="V1217" s="206">
        <f t="shared" ca="1" si="74"/>
        <v>1</v>
      </c>
      <c r="X1217" s="208" t="str">
        <f ca="1">IF($H1217="步将",'[3]配置系数（将领）'!W1217,IF($H1217="骑将",'[4]配置系数（将领）'!W1217,IF($H1217="弓将",'[5]配置系数（将领）'!W1217,"")))</f>
        <v/>
      </c>
      <c r="Y1217" s="208" t="str">
        <f ca="1">IF($H1217="步将",'[3]配置系数（将领）'!X1217,IF($H1217="骑将",'[4]配置系数（将领）'!X1217,IF($H1217="弓将",'[5]配置系数（将领）'!X1217,"")))</f>
        <v/>
      </c>
      <c r="Z1217" s="208">
        <f>IF($H1217="步将",'[3]配置系数（将领）'!Y1217,IF($H1217="骑将",'[4]配置系数（将领）'!Y1217,IF($H1217="弓将",'[5]配置系数（将领）'!Y1217,"")))</f>
        <v>0</v>
      </c>
      <c r="AA1217" s="208">
        <f>IF($H1217="步将",'[3]配置系数（将领）'!Z1217,IF($H1217="骑将",'[4]配置系数（将领）'!Z1217,IF($H1217="弓将",'[5]配置系数（将领）'!Z1217,"")))</f>
        <v>0</v>
      </c>
      <c r="AB1217" s="208" t="str">
        <f ca="1">IF($H1217="步将",'[3]配置系数（将领）'!AA1217,IF($H1217="骑将",'[4]配置系数（将领）'!AA1217,IF($H1217="弓将",'[5]配置系数（将领）'!AA1217,"")))</f>
        <v/>
      </c>
      <c r="AC1217" s="206">
        <f t="shared" ca="1" si="75"/>
        <v>1</v>
      </c>
    </row>
    <row r="1218" spans="3:29" x14ac:dyDescent="0.15">
      <c r="C1218" s="107">
        <v>1210</v>
      </c>
      <c r="D1218" s="69">
        <f>IFERROR(MATCH(C1218,索引!J:J,0),D1217)</f>
        <v>114</v>
      </c>
      <c r="E1218" s="69">
        <f t="shared" si="72"/>
        <v>15</v>
      </c>
      <c r="F1218" s="69">
        <f>INDEX(索引!$F:$F,D1218,1)</f>
        <v>12007</v>
      </c>
      <c r="G1218" s="69" t="str">
        <f>INDEX(索引!$E:$E,D1218,1)</f>
        <v>许褚</v>
      </c>
      <c r="H1218" s="69" t="str">
        <f>INDEX(索引!$G:$G,D1218,1)</f>
        <v>步将</v>
      </c>
      <c r="J1218" s="208" t="str">
        <f ca="1">IF($H1218="步将",'[3]配置系数（将领）'!I1218,IF($H1218="骑将",'[4]配置系数（将领）'!I1218,IF($H1218="弓将",'[5]配置系数（将领）'!I1218,"")))</f>
        <v/>
      </c>
      <c r="K1218" s="208" t="str">
        <f ca="1">IF($H1218="步将",'[3]配置系数（将领）'!J1218,IF($H1218="骑将",'[4]配置系数（将领）'!J1218,IF($H1218="弓将",'[5]配置系数（将领）'!J1218,"")))</f>
        <v/>
      </c>
      <c r="L1218" s="208">
        <f>IF($H1218="步将",'[3]配置系数（将领）'!K1218,IF($H1218="骑将",'[4]配置系数（将领）'!K1218,IF($H1218="弓将",'[5]配置系数（将领）'!K1218,"")))</f>
        <v>0</v>
      </c>
      <c r="M1218" s="208">
        <f>IF($H1218="步将",'[3]配置系数（将领）'!L1218,IF($H1218="骑将",'[4]配置系数（将领）'!L1218,IF($H1218="弓将",'[5]配置系数（将领）'!L1218,"")))</f>
        <v>0</v>
      </c>
      <c r="N1218" s="208" t="str">
        <f ca="1">IF($H1218="步将",'[3]配置系数（将领）'!M1218,IF($H1218="骑将",'[4]配置系数（将领）'!M1218,IF($H1218="弓将",'[5]配置系数（将领）'!M1218,"")))</f>
        <v/>
      </c>
      <c r="O1218" s="206">
        <f t="shared" ca="1" si="73"/>
        <v>1</v>
      </c>
      <c r="Q1218" s="208" t="str">
        <f ca="1">IF($H1218="步将",'[3]配置系数（将领）'!P1218,IF($H1218="骑将",'[4]配置系数（将领）'!P1218,IF($H1218="弓将",'[5]配置系数（将领）'!P1218,"")))</f>
        <v/>
      </c>
      <c r="R1218" s="208" t="str">
        <f ca="1">IF($H1218="步将",'[3]配置系数（将领）'!Q1218,IF($H1218="骑将",'[4]配置系数（将领）'!Q1218,IF($H1218="弓将",'[5]配置系数（将领）'!Q1218,"")))</f>
        <v/>
      </c>
      <c r="S1218" s="208">
        <f>IF($H1218="步将",'[3]配置系数（将领）'!R1218,IF($H1218="骑将",'[4]配置系数（将领）'!R1218,IF($H1218="弓将",'[5]配置系数（将领）'!R1218,"")))</f>
        <v>0</v>
      </c>
      <c r="T1218" s="208">
        <f>IF($H1218="步将",'[3]配置系数（将领）'!S1218,IF($H1218="骑将",'[4]配置系数（将领）'!S1218,IF($H1218="弓将",'[5]配置系数（将领）'!S1218,"")))</f>
        <v>0</v>
      </c>
      <c r="U1218" s="208" t="str">
        <f ca="1">IF($H1218="步将",'[3]配置系数（将领）'!T1218,IF($H1218="骑将",'[4]配置系数（将领）'!T1218,IF($H1218="弓将",'[5]配置系数（将领）'!T1218,"")))</f>
        <v/>
      </c>
      <c r="V1218" s="206">
        <f t="shared" ca="1" si="74"/>
        <v>1</v>
      </c>
      <c r="X1218" s="208" t="str">
        <f ca="1">IF($H1218="步将",'[3]配置系数（将领）'!W1218,IF($H1218="骑将",'[4]配置系数（将领）'!W1218,IF($H1218="弓将",'[5]配置系数（将领）'!W1218,"")))</f>
        <v/>
      </c>
      <c r="Y1218" s="208" t="str">
        <f ca="1">IF($H1218="步将",'[3]配置系数（将领）'!X1218,IF($H1218="骑将",'[4]配置系数（将领）'!X1218,IF($H1218="弓将",'[5]配置系数（将领）'!X1218,"")))</f>
        <v/>
      </c>
      <c r="Z1218" s="208">
        <f>IF($H1218="步将",'[3]配置系数（将领）'!Y1218,IF($H1218="骑将",'[4]配置系数（将领）'!Y1218,IF($H1218="弓将",'[5]配置系数（将领）'!Y1218,"")))</f>
        <v>0</v>
      </c>
      <c r="AA1218" s="208">
        <f>IF($H1218="步将",'[3]配置系数（将领）'!Z1218,IF($H1218="骑将",'[4]配置系数（将领）'!Z1218,IF($H1218="弓将",'[5]配置系数（将领）'!Z1218,"")))</f>
        <v>0</v>
      </c>
      <c r="AB1218" s="208" t="str">
        <f ca="1">IF($H1218="步将",'[3]配置系数（将领）'!AA1218,IF($H1218="骑将",'[4]配置系数（将领）'!AA1218,IF($H1218="弓将",'[5]配置系数（将领）'!AA1218,"")))</f>
        <v/>
      </c>
      <c r="AC1218" s="206">
        <f t="shared" ca="1" si="75"/>
        <v>1</v>
      </c>
    </row>
    <row r="1219" spans="3:29" x14ac:dyDescent="0.15">
      <c r="C1219" s="107">
        <v>1211</v>
      </c>
      <c r="D1219" s="69">
        <f>IFERROR(MATCH(C1219,索引!J:J,0),D1218)</f>
        <v>114</v>
      </c>
      <c r="E1219" s="69">
        <f t="shared" si="72"/>
        <v>15</v>
      </c>
      <c r="F1219" s="69">
        <f>INDEX(索引!$F:$F,D1219,1)</f>
        <v>12007</v>
      </c>
      <c r="G1219" s="69" t="str">
        <f>INDEX(索引!$E:$E,D1219,1)</f>
        <v>许褚</v>
      </c>
      <c r="H1219" s="69" t="str">
        <f>INDEX(索引!$G:$G,D1219,1)</f>
        <v>步将</v>
      </c>
      <c r="J1219" s="208" t="str">
        <f ca="1">IF($H1219="步将",'[3]配置系数（将领）'!I1219,IF($H1219="骑将",'[4]配置系数（将领）'!I1219,IF($H1219="弓将",'[5]配置系数（将领）'!I1219,"")))</f>
        <v/>
      </c>
      <c r="K1219" s="208" t="str">
        <f ca="1">IF($H1219="步将",'[3]配置系数（将领）'!J1219,IF($H1219="骑将",'[4]配置系数（将领）'!J1219,IF($H1219="弓将",'[5]配置系数（将领）'!J1219,"")))</f>
        <v/>
      </c>
      <c r="L1219" s="208">
        <f>IF($H1219="步将",'[3]配置系数（将领）'!K1219,IF($H1219="骑将",'[4]配置系数（将领）'!K1219,IF($H1219="弓将",'[5]配置系数（将领）'!K1219,"")))</f>
        <v>0</v>
      </c>
      <c r="M1219" s="208">
        <f>IF($H1219="步将",'[3]配置系数（将领）'!L1219,IF($H1219="骑将",'[4]配置系数（将领）'!L1219,IF($H1219="弓将",'[5]配置系数（将领）'!L1219,"")))</f>
        <v>0</v>
      </c>
      <c r="N1219" s="208" t="str">
        <f ca="1">IF($H1219="步将",'[3]配置系数（将领）'!M1219,IF($H1219="骑将",'[4]配置系数（将领）'!M1219,IF($H1219="弓将",'[5]配置系数（将领）'!M1219,"")))</f>
        <v/>
      </c>
      <c r="O1219" s="206">
        <f t="shared" ca="1" si="73"/>
        <v>1</v>
      </c>
      <c r="Q1219" s="208" t="str">
        <f ca="1">IF($H1219="步将",'[3]配置系数（将领）'!P1219,IF($H1219="骑将",'[4]配置系数（将领）'!P1219,IF($H1219="弓将",'[5]配置系数（将领）'!P1219,"")))</f>
        <v/>
      </c>
      <c r="R1219" s="208" t="str">
        <f ca="1">IF($H1219="步将",'[3]配置系数（将领）'!Q1219,IF($H1219="骑将",'[4]配置系数（将领）'!Q1219,IF($H1219="弓将",'[5]配置系数（将领）'!Q1219,"")))</f>
        <v/>
      </c>
      <c r="S1219" s="208">
        <f>IF($H1219="步将",'[3]配置系数（将领）'!R1219,IF($H1219="骑将",'[4]配置系数（将领）'!R1219,IF($H1219="弓将",'[5]配置系数（将领）'!R1219,"")))</f>
        <v>0</v>
      </c>
      <c r="T1219" s="208">
        <f>IF($H1219="步将",'[3]配置系数（将领）'!S1219,IF($H1219="骑将",'[4]配置系数（将领）'!S1219,IF($H1219="弓将",'[5]配置系数（将领）'!S1219,"")))</f>
        <v>0</v>
      </c>
      <c r="U1219" s="208" t="str">
        <f ca="1">IF($H1219="步将",'[3]配置系数（将领）'!T1219,IF($H1219="骑将",'[4]配置系数（将领）'!T1219,IF($H1219="弓将",'[5]配置系数（将领）'!T1219,"")))</f>
        <v/>
      </c>
      <c r="V1219" s="206">
        <f t="shared" ca="1" si="74"/>
        <v>1</v>
      </c>
      <c r="X1219" s="208" t="str">
        <f ca="1">IF($H1219="步将",'[3]配置系数（将领）'!W1219,IF($H1219="骑将",'[4]配置系数（将领）'!W1219,IF($H1219="弓将",'[5]配置系数（将领）'!W1219,"")))</f>
        <v/>
      </c>
      <c r="Y1219" s="208" t="str">
        <f ca="1">IF($H1219="步将",'[3]配置系数（将领）'!X1219,IF($H1219="骑将",'[4]配置系数（将领）'!X1219,IF($H1219="弓将",'[5]配置系数（将领）'!X1219,"")))</f>
        <v/>
      </c>
      <c r="Z1219" s="208">
        <f>IF($H1219="步将",'[3]配置系数（将领）'!Y1219,IF($H1219="骑将",'[4]配置系数（将领）'!Y1219,IF($H1219="弓将",'[5]配置系数（将领）'!Y1219,"")))</f>
        <v>0</v>
      </c>
      <c r="AA1219" s="208">
        <f>IF($H1219="步将",'[3]配置系数（将领）'!Z1219,IF($H1219="骑将",'[4]配置系数（将领）'!Z1219,IF($H1219="弓将",'[5]配置系数（将领）'!Z1219,"")))</f>
        <v>0</v>
      </c>
      <c r="AB1219" s="208" t="str">
        <f ca="1">IF($H1219="步将",'[3]配置系数（将领）'!AA1219,IF($H1219="骑将",'[4]配置系数（将领）'!AA1219,IF($H1219="弓将",'[5]配置系数（将领）'!AA1219,"")))</f>
        <v/>
      </c>
      <c r="AC1219" s="206">
        <f t="shared" ca="1" si="75"/>
        <v>1</v>
      </c>
    </row>
    <row r="1220" spans="3:29" x14ac:dyDescent="0.15">
      <c r="C1220" s="107">
        <v>1212</v>
      </c>
      <c r="D1220" s="69">
        <f>IFERROR(MATCH(C1220,索引!J:J,0),D1219)</f>
        <v>114</v>
      </c>
      <c r="E1220" s="69">
        <f t="shared" si="72"/>
        <v>15</v>
      </c>
      <c r="F1220" s="69">
        <f>INDEX(索引!$F:$F,D1220,1)</f>
        <v>12007</v>
      </c>
      <c r="G1220" s="69" t="str">
        <f>INDEX(索引!$E:$E,D1220,1)</f>
        <v>许褚</v>
      </c>
      <c r="H1220" s="69" t="str">
        <f>INDEX(索引!$G:$G,D1220,1)</f>
        <v>步将</v>
      </c>
      <c r="J1220" s="208" t="str">
        <f ca="1">IF($H1220="步将",'[3]配置系数（将领）'!I1220,IF($H1220="骑将",'[4]配置系数（将领）'!I1220,IF($H1220="弓将",'[5]配置系数（将领）'!I1220,"")))</f>
        <v/>
      </c>
      <c r="K1220" s="208" t="str">
        <f ca="1">IF($H1220="步将",'[3]配置系数（将领）'!J1220,IF($H1220="骑将",'[4]配置系数（将领）'!J1220,IF($H1220="弓将",'[5]配置系数（将领）'!J1220,"")))</f>
        <v/>
      </c>
      <c r="L1220" s="208">
        <f>IF($H1220="步将",'[3]配置系数（将领）'!K1220,IF($H1220="骑将",'[4]配置系数（将领）'!K1220,IF($H1220="弓将",'[5]配置系数（将领）'!K1220,"")))</f>
        <v>0</v>
      </c>
      <c r="M1220" s="208">
        <f>IF($H1220="步将",'[3]配置系数（将领）'!L1220,IF($H1220="骑将",'[4]配置系数（将领）'!L1220,IF($H1220="弓将",'[5]配置系数（将领）'!L1220,"")))</f>
        <v>0</v>
      </c>
      <c r="N1220" s="208" t="str">
        <f ca="1">IF($H1220="步将",'[3]配置系数（将领）'!M1220,IF($H1220="骑将",'[4]配置系数（将领）'!M1220,IF($H1220="弓将",'[5]配置系数（将领）'!M1220,"")))</f>
        <v/>
      </c>
      <c r="O1220" s="206">
        <f t="shared" ca="1" si="73"/>
        <v>1</v>
      </c>
      <c r="Q1220" s="208" t="str">
        <f ca="1">IF($H1220="步将",'[3]配置系数（将领）'!P1220,IF($H1220="骑将",'[4]配置系数（将领）'!P1220,IF($H1220="弓将",'[5]配置系数（将领）'!P1220,"")))</f>
        <v/>
      </c>
      <c r="R1220" s="208" t="str">
        <f ca="1">IF($H1220="步将",'[3]配置系数（将领）'!Q1220,IF($H1220="骑将",'[4]配置系数（将领）'!Q1220,IF($H1220="弓将",'[5]配置系数（将领）'!Q1220,"")))</f>
        <v/>
      </c>
      <c r="S1220" s="208">
        <f>IF($H1220="步将",'[3]配置系数（将领）'!R1220,IF($H1220="骑将",'[4]配置系数（将领）'!R1220,IF($H1220="弓将",'[5]配置系数（将领）'!R1220,"")))</f>
        <v>0</v>
      </c>
      <c r="T1220" s="208">
        <f>IF($H1220="步将",'[3]配置系数（将领）'!S1220,IF($H1220="骑将",'[4]配置系数（将领）'!S1220,IF($H1220="弓将",'[5]配置系数（将领）'!S1220,"")))</f>
        <v>0</v>
      </c>
      <c r="U1220" s="208" t="str">
        <f ca="1">IF($H1220="步将",'[3]配置系数（将领）'!T1220,IF($H1220="骑将",'[4]配置系数（将领）'!T1220,IF($H1220="弓将",'[5]配置系数（将领）'!T1220,"")))</f>
        <v/>
      </c>
      <c r="V1220" s="206">
        <f t="shared" ca="1" si="74"/>
        <v>1</v>
      </c>
      <c r="X1220" s="208" t="str">
        <f ca="1">IF($H1220="步将",'[3]配置系数（将领）'!W1220,IF($H1220="骑将",'[4]配置系数（将领）'!W1220,IF($H1220="弓将",'[5]配置系数（将领）'!W1220,"")))</f>
        <v/>
      </c>
      <c r="Y1220" s="208" t="str">
        <f ca="1">IF($H1220="步将",'[3]配置系数（将领）'!X1220,IF($H1220="骑将",'[4]配置系数（将领）'!X1220,IF($H1220="弓将",'[5]配置系数（将领）'!X1220,"")))</f>
        <v/>
      </c>
      <c r="Z1220" s="208">
        <f>IF($H1220="步将",'[3]配置系数（将领）'!Y1220,IF($H1220="骑将",'[4]配置系数（将领）'!Y1220,IF($H1220="弓将",'[5]配置系数（将领）'!Y1220,"")))</f>
        <v>0</v>
      </c>
      <c r="AA1220" s="208">
        <f>IF($H1220="步将",'[3]配置系数（将领）'!Z1220,IF($H1220="骑将",'[4]配置系数（将领）'!Z1220,IF($H1220="弓将",'[5]配置系数（将领）'!Z1220,"")))</f>
        <v>0</v>
      </c>
      <c r="AB1220" s="208" t="str">
        <f ca="1">IF($H1220="步将",'[3]配置系数（将领）'!AA1220,IF($H1220="骑将",'[4]配置系数（将领）'!AA1220,IF($H1220="弓将",'[5]配置系数（将领）'!AA1220,"")))</f>
        <v/>
      </c>
      <c r="AC1220" s="206">
        <f t="shared" ca="1" si="75"/>
        <v>1</v>
      </c>
    </row>
    <row r="1221" spans="3:29" x14ac:dyDescent="0.15">
      <c r="C1221" s="107">
        <v>1213</v>
      </c>
      <c r="D1221" s="69">
        <f>IFERROR(MATCH(C1221,索引!J:J,0),D1220)</f>
        <v>114</v>
      </c>
      <c r="E1221" s="69">
        <f t="shared" si="72"/>
        <v>15</v>
      </c>
      <c r="F1221" s="69">
        <f>INDEX(索引!$F:$F,D1221,1)</f>
        <v>12007</v>
      </c>
      <c r="G1221" s="69" t="str">
        <f>INDEX(索引!$E:$E,D1221,1)</f>
        <v>许褚</v>
      </c>
      <c r="H1221" s="69" t="str">
        <f>INDEX(索引!$G:$G,D1221,1)</f>
        <v>步将</v>
      </c>
      <c r="J1221" s="208" t="str">
        <f ca="1">IF($H1221="步将",'[3]配置系数（将领）'!I1221,IF($H1221="骑将",'[4]配置系数（将领）'!I1221,IF($H1221="弓将",'[5]配置系数（将领）'!I1221,"")))</f>
        <v/>
      </c>
      <c r="K1221" s="208" t="str">
        <f ca="1">IF($H1221="步将",'[3]配置系数（将领）'!J1221,IF($H1221="骑将",'[4]配置系数（将领）'!J1221,IF($H1221="弓将",'[5]配置系数（将领）'!J1221,"")))</f>
        <v/>
      </c>
      <c r="L1221" s="208">
        <f>IF($H1221="步将",'[3]配置系数（将领）'!K1221,IF($H1221="骑将",'[4]配置系数（将领）'!K1221,IF($H1221="弓将",'[5]配置系数（将领）'!K1221,"")))</f>
        <v>0</v>
      </c>
      <c r="M1221" s="208">
        <f>IF($H1221="步将",'[3]配置系数（将领）'!L1221,IF($H1221="骑将",'[4]配置系数（将领）'!L1221,IF($H1221="弓将",'[5]配置系数（将领）'!L1221,"")))</f>
        <v>0</v>
      </c>
      <c r="N1221" s="208" t="str">
        <f ca="1">IF($H1221="步将",'[3]配置系数（将领）'!M1221,IF($H1221="骑将",'[4]配置系数（将领）'!M1221,IF($H1221="弓将",'[5]配置系数（将领）'!M1221,"")))</f>
        <v/>
      </c>
      <c r="O1221" s="206">
        <f t="shared" ca="1" si="73"/>
        <v>1</v>
      </c>
      <c r="Q1221" s="208" t="str">
        <f ca="1">IF($H1221="步将",'[3]配置系数（将领）'!P1221,IF($H1221="骑将",'[4]配置系数（将领）'!P1221,IF($H1221="弓将",'[5]配置系数（将领）'!P1221,"")))</f>
        <v/>
      </c>
      <c r="R1221" s="208" t="str">
        <f ca="1">IF($H1221="步将",'[3]配置系数（将领）'!Q1221,IF($H1221="骑将",'[4]配置系数（将领）'!Q1221,IF($H1221="弓将",'[5]配置系数（将领）'!Q1221,"")))</f>
        <v/>
      </c>
      <c r="S1221" s="208">
        <f>IF($H1221="步将",'[3]配置系数（将领）'!R1221,IF($H1221="骑将",'[4]配置系数（将领）'!R1221,IF($H1221="弓将",'[5]配置系数（将领）'!R1221,"")))</f>
        <v>0</v>
      </c>
      <c r="T1221" s="208">
        <f>IF($H1221="步将",'[3]配置系数（将领）'!S1221,IF($H1221="骑将",'[4]配置系数（将领）'!S1221,IF($H1221="弓将",'[5]配置系数（将领）'!S1221,"")))</f>
        <v>0</v>
      </c>
      <c r="U1221" s="208" t="str">
        <f ca="1">IF($H1221="步将",'[3]配置系数（将领）'!T1221,IF($H1221="骑将",'[4]配置系数（将领）'!T1221,IF($H1221="弓将",'[5]配置系数（将领）'!T1221,"")))</f>
        <v/>
      </c>
      <c r="V1221" s="206">
        <f t="shared" ca="1" si="74"/>
        <v>1</v>
      </c>
      <c r="X1221" s="208" t="str">
        <f ca="1">IF($H1221="步将",'[3]配置系数（将领）'!W1221,IF($H1221="骑将",'[4]配置系数（将领）'!W1221,IF($H1221="弓将",'[5]配置系数（将领）'!W1221,"")))</f>
        <v/>
      </c>
      <c r="Y1221" s="208" t="str">
        <f ca="1">IF($H1221="步将",'[3]配置系数（将领）'!X1221,IF($H1221="骑将",'[4]配置系数（将领）'!X1221,IF($H1221="弓将",'[5]配置系数（将领）'!X1221,"")))</f>
        <v/>
      </c>
      <c r="Z1221" s="208">
        <f>IF($H1221="步将",'[3]配置系数（将领）'!Y1221,IF($H1221="骑将",'[4]配置系数（将领）'!Y1221,IF($H1221="弓将",'[5]配置系数（将领）'!Y1221,"")))</f>
        <v>0</v>
      </c>
      <c r="AA1221" s="208">
        <f>IF($H1221="步将",'[3]配置系数（将领）'!Z1221,IF($H1221="骑将",'[4]配置系数（将领）'!Z1221,IF($H1221="弓将",'[5]配置系数（将领）'!Z1221,"")))</f>
        <v>0</v>
      </c>
      <c r="AB1221" s="208" t="str">
        <f ca="1">IF($H1221="步将",'[3]配置系数（将领）'!AA1221,IF($H1221="骑将",'[4]配置系数（将领）'!AA1221,IF($H1221="弓将",'[5]配置系数（将领）'!AA1221,"")))</f>
        <v/>
      </c>
      <c r="AC1221" s="206">
        <f t="shared" ca="1" si="75"/>
        <v>1</v>
      </c>
    </row>
    <row r="1222" spans="3:29" x14ac:dyDescent="0.15">
      <c r="C1222" s="107">
        <v>1214</v>
      </c>
      <c r="D1222" s="69">
        <f>IFERROR(MATCH(C1222,索引!J:J,0),D1221)</f>
        <v>114</v>
      </c>
      <c r="E1222" s="69">
        <f t="shared" si="72"/>
        <v>15</v>
      </c>
      <c r="F1222" s="69">
        <f>INDEX(索引!$F:$F,D1222,1)</f>
        <v>12007</v>
      </c>
      <c r="G1222" s="69" t="str">
        <f>INDEX(索引!$E:$E,D1222,1)</f>
        <v>许褚</v>
      </c>
      <c r="H1222" s="69" t="str">
        <f>INDEX(索引!$G:$G,D1222,1)</f>
        <v>步将</v>
      </c>
      <c r="J1222" s="208" t="str">
        <f ca="1">IF($H1222="步将",'[3]配置系数（将领）'!I1222,IF($H1222="骑将",'[4]配置系数（将领）'!I1222,IF($H1222="弓将",'[5]配置系数（将领）'!I1222,"")))</f>
        <v/>
      </c>
      <c r="K1222" s="208" t="str">
        <f ca="1">IF($H1222="步将",'[3]配置系数（将领）'!J1222,IF($H1222="骑将",'[4]配置系数（将领）'!J1222,IF($H1222="弓将",'[5]配置系数（将领）'!J1222,"")))</f>
        <v/>
      </c>
      <c r="L1222" s="208">
        <f>IF($H1222="步将",'[3]配置系数（将领）'!K1222,IF($H1222="骑将",'[4]配置系数（将领）'!K1222,IF($H1222="弓将",'[5]配置系数（将领）'!K1222,"")))</f>
        <v>0</v>
      </c>
      <c r="M1222" s="208">
        <f>IF($H1222="步将",'[3]配置系数（将领）'!L1222,IF($H1222="骑将",'[4]配置系数（将领）'!L1222,IF($H1222="弓将",'[5]配置系数（将领）'!L1222,"")))</f>
        <v>0</v>
      </c>
      <c r="N1222" s="208" t="str">
        <f ca="1">IF($H1222="步将",'[3]配置系数（将领）'!M1222,IF($H1222="骑将",'[4]配置系数（将领）'!M1222,IF($H1222="弓将",'[5]配置系数（将领）'!M1222,"")))</f>
        <v/>
      </c>
      <c r="O1222" s="206">
        <f t="shared" ca="1" si="73"/>
        <v>1</v>
      </c>
      <c r="Q1222" s="208" t="str">
        <f ca="1">IF($H1222="步将",'[3]配置系数（将领）'!P1222,IF($H1222="骑将",'[4]配置系数（将领）'!P1222,IF($H1222="弓将",'[5]配置系数（将领）'!P1222,"")))</f>
        <v/>
      </c>
      <c r="R1222" s="208" t="str">
        <f ca="1">IF($H1222="步将",'[3]配置系数（将领）'!Q1222,IF($H1222="骑将",'[4]配置系数（将领）'!Q1222,IF($H1222="弓将",'[5]配置系数（将领）'!Q1222,"")))</f>
        <v/>
      </c>
      <c r="S1222" s="208">
        <f>IF($H1222="步将",'[3]配置系数（将领）'!R1222,IF($H1222="骑将",'[4]配置系数（将领）'!R1222,IF($H1222="弓将",'[5]配置系数（将领）'!R1222,"")))</f>
        <v>0</v>
      </c>
      <c r="T1222" s="208">
        <f>IF($H1222="步将",'[3]配置系数（将领）'!S1222,IF($H1222="骑将",'[4]配置系数（将领）'!S1222,IF($H1222="弓将",'[5]配置系数（将领）'!S1222,"")))</f>
        <v>0</v>
      </c>
      <c r="U1222" s="208" t="str">
        <f ca="1">IF($H1222="步将",'[3]配置系数（将领）'!T1222,IF($H1222="骑将",'[4]配置系数（将领）'!T1222,IF($H1222="弓将",'[5]配置系数（将领）'!T1222,"")))</f>
        <v/>
      </c>
      <c r="V1222" s="206">
        <f t="shared" ca="1" si="74"/>
        <v>1</v>
      </c>
      <c r="X1222" s="208" t="str">
        <f ca="1">IF($H1222="步将",'[3]配置系数（将领）'!W1222,IF($H1222="骑将",'[4]配置系数（将领）'!W1222,IF($H1222="弓将",'[5]配置系数（将领）'!W1222,"")))</f>
        <v/>
      </c>
      <c r="Y1222" s="208" t="str">
        <f ca="1">IF($H1222="步将",'[3]配置系数（将领）'!X1222,IF($H1222="骑将",'[4]配置系数（将领）'!X1222,IF($H1222="弓将",'[5]配置系数（将领）'!X1222,"")))</f>
        <v/>
      </c>
      <c r="Z1222" s="208">
        <f>IF($H1222="步将",'[3]配置系数（将领）'!Y1222,IF($H1222="骑将",'[4]配置系数（将领）'!Y1222,IF($H1222="弓将",'[5]配置系数（将领）'!Y1222,"")))</f>
        <v>0</v>
      </c>
      <c r="AA1222" s="208">
        <f>IF($H1222="步将",'[3]配置系数（将领）'!Z1222,IF($H1222="骑将",'[4]配置系数（将领）'!Z1222,IF($H1222="弓将",'[5]配置系数（将领）'!Z1222,"")))</f>
        <v>0</v>
      </c>
      <c r="AB1222" s="208" t="str">
        <f ca="1">IF($H1222="步将",'[3]配置系数（将领）'!AA1222,IF($H1222="骑将",'[4]配置系数（将领）'!AA1222,IF($H1222="弓将",'[5]配置系数（将领）'!AA1222,"")))</f>
        <v/>
      </c>
      <c r="AC1222" s="206">
        <f t="shared" ca="1" si="75"/>
        <v>1</v>
      </c>
    </row>
    <row r="1223" spans="3:29" x14ac:dyDescent="0.15">
      <c r="C1223" s="107">
        <v>1215</v>
      </c>
      <c r="D1223" s="69">
        <f>IFERROR(MATCH(C1223,索引!J:J,0),D1222)</f>
        <v>114</v>
      </c>
      <c r="E1223" s="69">
        <f t="shared" si="72"/>
        <v>15</v>
      </c>
      <c r="F1223" s="69">
        <f>INDEX(索引!$F:$F,D1223,1)</f>
        <v>12007</v>
      </c>
      <c r="G1223" s="69" t="str">
        <f>INDEX(索引!$E:$E,D1223,1)</f>
        <v>许褚</v>
      </c>
      <c r="H1223" s="69" t="str">
        <f>INDEX(索引!$G:$G,D1223,1)</f>
        <v>步将</v>
      </c>
      <c r="J1223" s="208" t="str">
        <f ca="1">IF($H1223="步将",'[3]配置系数（将领）'!I1223,IF($H1223="骑将",'[4]配置系数（将领）'!I1223,IF($H1223="弓将",'[5]配置系数（将领）'!I1223,"")))</f>
        <v/>
      </c>
      <c r="K1223" s="208" t="str">
        <f ca="1">IF($H1223="步将",'[3]配置系数（将领）'!J1223,IF($H1223="骑将",'[4]配置系数（将领）'!J1223,IF($H1223="弓将",'[5]配置系数（将领）'!J1223,"")))</f>
        <v/>
      </c>
      <c r="L1223" s="208">
        <f>IF($H1223="步将",'[3]配置系数（将领）'!K1223,IF($H1223="骑将",'[4]配置系数（将领）'!K1223,IF($H1223="弓将",'[5]配置系数（将领）'!K1223,"")))</f>
        <v>0</v>
      </c>
      <c r="M1223" s="208">
        <f>IF($H1223="步将",'[3]配置系数（将领）'!L1223,IF($H1223="骑将",'[4]配置系数（将领）'!L1223,IF($H1223="弓将",'[5]配置系数（将领）'!L1223,"")))</f>
        <v>0</v>
      </c>
      <c r="N1223" s="208" t="str">
        <f ca="1">IF($H1223="步将",'[3]配置系数（将领）'!M1223,IF($H1223="骑将",'[4]配置系数（将领）'!M1223,IF($H1223="弓将",'[5]配置系数（将领）'!M1223,"")))</f>
        <v/>
      </c>
      <c r="O1223" s="206">
        <f t="shared" ca="1" si="73"/>
        <v>1</v>
      </c>
      <c r="Q1223" s="208" t="str">
        <f ca="1">IF($H1223="步将",'[3]配置系数（将领）'!P1223,IF($H1223="骑将",'[4]配置系数（将领）'!P1223,IF($H1223="弓将",'[5]配置系数（将领）'!P1223,"")))</f>
        <v/>
      </c>
      <c r="R1223" s="208" t="str">
        <f ca="1">IF($H1223="步将",'[3]配置系数（将领）'!Q1223,IF($H1223="骑将",'[4]配置系数（将领）'!Q1223,IF($H1223="弓将",'[5]配置系数（将领）'!Q1223,"")))</f>
        <v/>
      </c>
      <c r="S1223" s="208">
        <f>IF($H1223="步将",'[3]配置系数（将领）'!R1223,IF($H1223="骑将",'[4]配置系数（将领）'!R1223,IF($H1223="弓将",'[5]配置系数（将领）'!R1223,"")))</f>
        <v>0</v>
      </c>
      <c r="T1223" s="208">
        <f>IF($H1223="步将",'[3]配置系数（将领）'!S1223,IF($H1223="骑将",'[4]配置系数（将领）'!S1223,IF($H1223="弓将",'[5]配置系数（将领）'!S1223,"")))</f>
        <v>0</v>
      </c>
      <c r="U1223" s="208" t="str">
        <f ca="1">IF($H1223="步将",'[3]配置系数（将领）'!T1223,IF($H1223="骑将",'[4]配置系数（将领）'!T1223,IF($H1223="弓将",'[5]配置系数（将领）'!T1223,"")))</f>
        <v/>
      </c>
      <c r="V1223" s="206">
        <f t="shared" ca="1" si="74"/>
        <v>1</v>
      </c>
      <c r="X1223" s="208" t="str">
        <f ca="1">IF($H1223="步将",'[3]配置系数（将领）'!W1223,IF($H1223="骑将",'[4]配置系数（将领）'!W1223,IF($H1223="弓将",'[5]配置系数（将领）'!W1223,"")))</f>
        <v/>
      </c>
      <c r="Y1223" s="208" t="str">
        <f ca="1">IF($H1223="步将",'[3]配置系数（将领）'!X1223,IF($H1223="骑将",'[4]配置系数（将领）'!X1223,IF($H1223="弓将",'[5]配置系数（将领）'!X1223,"")))</f>
        <v/>
      </c>
      <c r="Z1223" s="208">
        <f>IF($H1223="步将",'[3]配置系数（将领）'!Y1223,IF($H1223="骑将",'[4]配置系数（将领）'!Y1223,IF($H1223="弓将",'[5]配置系数（将领）'!Y1223,"")))</f>
        <v>0</v>
      </c>
      <c r="AA1223" s="208">
        <f>IF($H1223="步将",'[3]配置系数（将领）'!Z1223,IF($H1223="骑将",'[4]配置系数（将领）'!Z1223,IF($H1223="弓将",'[5]配置系数（将领）'!Z1223,"")))</f>
        <v>0</v>
      </c>
      <c r="AB1223" s="208" t="str">
        <f ca="1">IF($H1223="步将",'[3]配置系数（将领）'!AA1223,IF($H1223="骑将",'[4]配置系数（将领）'!AA1223,IF($H1223="弓将",'[5]配置系数（将领）'!AA1223,"")))</f>
        <v/>
      </c>
      <c r="AC1223" s="206">
        <f t="shared" ca="1" si="75"/>
        <v>1</v>
      </c>
    </row>
    <row r="1224" spans="3:29" x14ac:dyDescent="0.15">
      <c r="C1224" s="107">
        <v>1216</v>
      </c>
      <c r="D1224" s="69">
        <f>IFERROR(MATCH(C1224,索引!J:J,0),D1223)</f>
        <v>114</v>
      </c>
      <c r="E1224" s="69">
        <f t="shared" si="72"/>
        <v>15</v>
      </c>
      <c r="F1224" s="69">
        <f>INDEX(索引!$F:$F,D1224,1)</f>
        <v>12007</v>
      </c>
      <c r="G1224" s="69" t="str">
        <f>INDEX(索引!$E:$E,D1224,1)</f>
        <v>许褚</v>
      </c>
      <c r="H1224" s="69" t="str">
        <f>INDEX(索引!$G:$G,D1224,1)</f>
        <v>步将</v>
      </c>
      <c r="J1224" s="208" t="str">
        <f ca="1">IF($H1224="步将",'[3]配置系数（将领）'!I1224,IF($H1224="骑将",'[4]配置系数（将领）'!I1224,IF($H1224="弓将",'[5]配置系数（将领）'!I1224,"")))</f>
        <v/>
      </c>
      <c r="K1224" s="208" t="str">
        <f ca="1">IF($H1224="步将",'[3]配置系数（将领）'!J1224,IF($H1224="骑将",'[4]配置系数（将领）'!J1224,IF($H1224="弓将",'[5]配置系数（将领）'!J1224,"")))</f>
        <v/>
      </c>
      <c r="L1224" s="208">
        <f>IF($H1224="步将",'[3]配置系数（将领）'!K1224,IF($H1224="骑将",'[4]配置系数（将领）'!K1224,IF($H1224="弓将",'[5]配置系数（将领）'!K1224,"")))</f>
        <v>0</v>
      </c>
      <c r="M1224" s="208">
        <f>IF($H1224="步将",'[3]配置系数（将领）'!L1224,IF($H1224="骑将",'[4]配置系数（将领）'!L1224,IF($H1224="弓将",'[5]配置系数（将领）'!L1224,"")))</f>
        <v>0</v>
      </c>
      <c r="N1224" s="208" t="str">
        <f ca="1">IF($H1224="步将",'[3]配置系数（将领）'!M1224,IF($H1224="骑将",'[4]配置系数（将领）'!M1224,IF($H1224="弓将",'[5]配置系数（将领）'!M1224,"")))</f>
        <v/>
      </c>
      <c r="O1224" s="206">
        <f t="shared" ca="1" si="73"/>
        <v>1</v>
      </c>
      <c r="Q1224" s="208" t="str">
        <f ca="1">IF($H1224="步将",'[3]配置系数（将领）'!P1224,IF($H1224="骑将",'[4]配置系数（将领）'!P1224,IF($H1224="弓将",'[5]配置系数（将领）'!P1224,"")))</f>
        <v/>
      </c>
      <c r="R1224" s="208" t="str">
        <f ca="1">IF($H1224="步将",'[3]配置系数（将领）'!Q1224,IF($H1224="骑将",'[4]配置系数（将领）'!Q1224,IF($H1224="弓将",'[5]配置系数（将领）'!Q1224,"")))</f>
        <v/>
      </c>
      <c r="S1224" s="208">
        <f>IF($H1224="步将",'[3]配置系数（将领）'!R1224,IF($H1224="骑将",'[4]配置系数（将领）'!R1224,IF($H1224="弓将",'[5]配置系数（将领）'!R1224,"")))</f>
        <v>0</v>
      </c>
      <c r="T1224" s="208">
        <f>IF($H1224="步将",'[3]配置系数（将领）'!S1224,IF($H1224="骑将",'[4]配置系数（将领）'!S1224,IF($H1224="弓将",'[5]配置系数（将领）'!S1224,"")))</f>
        <v>0</v>
      </c>
      <c r="U1224" s="208" t="str">
        <f ca="1">IF($H1224="步将",'[3]配置系数（将领）'!T1224,IF($H1224="骑将",'[4]配置系数（将领）'!T1224,IF($H1224="弓将",'[5]配置系数（将领）'!T1224,"")))</f>
        <v/>
      </c>
      <c r="V1224" s="206">
        <f t="shared" ca="1" si="74"/>
        <v>1</v>
      </c>
      <c r="X1224" s="208" t="str">
        <f ca="1">IF($H1224="步将",'[3]配置系数（将领）'!W1224,IF($H1224="骑将",'[4]配置系数（将领）'!W1224,IF($H1224="弓将",'[5]配置系数（将领）'!W1224,"")))</f>
        <v/>
      </c>
      <c r="Y1224" s="208" t="str">
        <f ca="1">IF($H1224="步将",'[3]配置系数（将领）'!X1224,IF($H1224="骑将",'[4]配置系数（将领）'!X1224,IF($H1224="弓将",'[5]配置系数（将领）'!X1224,"")))</f>
        <v/>
      </c>
      <c r="Z1224" s="208">
        <f>IF($H1224="步将",'[3]配置系数（将领）'!Y1224,IF($H1224="骑将",'[4]配置系数（将领）'!Y1224,IF($H1224="弓将",'[5]配置系数（将领）'!Y1224,"")))</f>
        <v>0</v>
      </c>
      <c r="AA1224" s="208">
        <f>IF($H1224="步将",'[3]配置系数（将领）'!Z1224,IF($H1224="骑将",'[4]配置系数（将领）'!Z1224,IF($H1224="弓将",'[5]配置系数（将领）'!Z1224,"")))</f>
        <v>0</v>
      </c>
      <c r="AB1224" s="208" t="str">
        <f ca="1">IF($H1224="步将",'[3]配置系数（将领）'!AA1224,IF($H1224="骑将",'[4]配置系数（将领）'!AA1224,IF($H1224="弓将",'[5]配置系数（将领）'!AA1224,"")))</f>
        <v/>
      </c>
      <c r="AC1224" s="206">
        <f t="shared" ca="1" si="75"/>
        <v>1</v>
      </c>
    </row>
    <row r="1225" spans="3:29" x14ac:dyDescent="0.15">
      <c r="C1225" s="107">
        <v>1217</v>
      </c>
      <c r="D1225" s="69">
        <f>IFERROR(MATCH(C1225,索引!J:J,0),D1224)</f>
        <v>114</v>
      </c>
      <c r="E1225" s="69">
        <f t="shared" ref="E1225:E1288" si="76">MIN(IF(G1225=G1224,E1224+1,1),15)</f>
        <v>15</v>
      </c>
      <c r="F1225" s="69">
        <f>INDEX(索引!$F:$F,D1225,1)</f>
        <v>12007</v>
      </c>
      <c r="G1225" s="69" t="str">
        <f>INDEX(索引!$E:$E,D1225,1)</f>
        <v>许褚</v>
      </c>
      <c r="H1225" s="69" t="str">
        <f>INDEX(索引!$G:$G,D1225,1)</f>
        <v>步将</v>
      </c>
      <c r="J1225" s="208" t="str">
        <f ca="1">IF($H1225="步将",'[3]配置系数（将领）'!I1225,IF($H1225="骑将",'[4]配置系数（将领）'!I1225,IF($H1225="弓将",'[5]配置系数（将领）'!I1225,"")))</f>
        <v/>
      </c>
      <c r="K1225" s="208" t="str">
        <f ca="1">IF($H1225="步将",'[3]配置系数（将领）'!J1225,IF($H1225="骑将",'[4]配置系数（将领）'!J1225,IF($H1225="弓将",'[5]配置系数（将领）'!J1225,"")))</f>
        <v/>
      </c>
      <c r="L1225" s="208">
        <f>IF($H1225="步将",'[3]配置系数（将领）'!K1225,IF($H1225="骑将",'[4]配置系数（将领）'!K1225,IF($H1225="弓将",'[5]配置系数（将领）'!K1225,"")))</f>
        <v>0</v>
      </c>
      <c r="M1225" s="208">
        <f>IF($H1225="步将",'[3]配置系数（将领）'!L1225,IF($H1225="骑将",'[4]配置系数（将领）'!L1225,IF($H1225="弓将",'[5]配置系数（将领）'!L1225,"")))</f>
        <v>0</v>
      </c>
      <c r="N1225" s="208" t="str">
        <f ca="1">IF($H1225="步将",'[3]配置系数（将领）'!M1225,IF($H1225="骑将",'[4]配置系数（将领）'!M1225,IF($H1225="弓将",'[5]配置系数（将领）'!M1225,"")))</f>
        <v/>
      </c>
      <c r="O1225" s="206">
        <f t="shared" ref="O1225:O1288" ca="1" si="77">IFERROR(IF(RIGHT(J1225,1)="4",IF(MID(K1225,FIND("{3}",K1225)+3,1)="%",100,1),IF(RIGHT(J1225,1)="3",IF(MID(K1225,FIND("{2}",K1225)+3,1)="%",100,1),IF(RIGHT(J1225,1)="2",IF(MID(K1225,FIND("{1}",K1225)+3,1)="%",100,1),IF(MID(K1225,FIND("{0}",K1225)+3,1)="%",100,1)))),1)*IFERROR(IF(LEFT(N1225,FIND("+",N1225)-1)+0&lt;0,-1,1),1)</f>
        <v>1</v>
      </c>
      <c r="Q1225" s="208" t="str">
        <f ca="1">IF($H1225="步将",'[3]配置系数（将领）'!P1225,IF($H1225="骑将",'[4]配置系数（将领）'!P1225,IF($H1225="弓将",'[5]配置系数（将领）'!P1225,"")))</f>
        <v/>
      </c>
      <c r="R1225" s="208" t="str">
        <f ca="1">IF($H1225="步将",'[3]配置系数（将领）'!Q1225,IF($H1225="骑将",'[4]配置系数（将领）'!Q1225,IF($H1225="弓将",'[5]配置系数（将领）'!Q1225,"")))</f>
        <v/>
      </c>
      <c r="S1225" s="208">
        <f>IF($H1225="步将",'[3]配置系数（将领）'!R1225,IF($H1225="骑将",'[4]配置系数（将领）'!R1225,IF($H1225="弓将",'[5]配置系数（将领）'!R1225,"")))</f>
        <v>0</v>
      </c>
      <c r="T1225" s="208">
        <f>IF($H1225="步将",'[3]配置系数（将领）'!S1225,IF($H1225="骑将",'[4]配置系数（将领）'!S1225,IF($H1225="弓将",'[5]配置系数（将领）'!S1225,"")))</f>
        <v>0</v>
      </c>
      <c r="U1225" s="208" t="str">
        <f ca="1">IF($H1225="步将",'[3]配置系数（将领）'!T1225,IF($H1225="骑将",'[4]配置系数（将领）'!T1225,IF($H1225="弓将",'[5]配置系数（将领）'!T1225,"")))</f>
        <v/>
      </c>
      <c r="V1225" s="206">
        <f t="shared" ref="V1225:V1288" ca="1" si="78">IFERROR(IF(RIGHT(Q1225,1)="4",IF(MID(R1225,FIND("{3}",R1225)+3,1)="%",100,1),IF(RIGHT(Q1225,1)="3",IF(MID(R1225,FIND("{2}",R1225)+3,1)="%",100,1),IF(RIGHT(Q1225,1)="2",IF(MID(R1225,FIND("{1}",R1225)+3,1)="%",100,1),IF(MID(R1225,FIND("{0}",R1225)+3,1)="%",100,1)))),1)*IFERROR(IF(LEFT(U1225,FIND("+",U1225)-1)+0&lt;0,-1,1),1)</f>
        <v>1</v>
      </c>
      <c r="X1225" s="208" t="str">
        <f ca="1">IF($H1225="步将",'[3]配置系数（将领）'!W1225,IF($H1225="骑将",'[4]配置系数（将领）'!W1225,IF($H1225="弓将",'[5]配置系数（将领）'!W1225,"")))</f>
        <v/>
      </c>
      <c r="Y1225" s="208" t="str">
        <f ca="1">IF($H1225="步将",'[3]配置系数（将领）'!X1225,IF($H1225="骑将",'[4]配置系数（将领）'!X1225,IF($H1225="弓将",'[5]配置系数（将领）'!X1225,"")))</f>
        <v/>
      </c>
      <c r="Z1225" s="208">
        <f>IF($H1225="步将",'[3]配置系数（将领）'!Y1225,IF($H1225="骑将",'[4]配置系数（将领）'!Y1225,IF($H1225="弓将",'[5]配置系数（将领）'!Y1225,"")))</f>
        <v>0</v>
      </c>
      <c r="AA1225" s="208">
        <f>IF($H1225="步将",'[3]配置系数（将领）'!Z1225,IF($H1225="骑将",'[4]配置系数（将领）'!Z1225,IF($H1225="弓将",'[5]配置系数（将领）'!Z1225,"")))</f>
        <v>0</v>
      </c>
      <c r="AB1225" s="208" t="str">
        <f ca="1">IF($H1225="步将",'[3]配置系数（将领）'!AA1225,IF($H1225="骑将",'[4]配置系数（将领）'!AA1225,IF($H1225="弓将",'[5]配置系数（将领）'!AA1225,"")))</f>
        <v/>
      </c>
      <c r="AC1225" s="206">
        <f t="shared" ref="AC1225:AC1288" ca="1" si="79">IFERROR(IF(RIGHT(X1225,1)="4",IF(MID(Y1225,FIND("{3}",Y1225)+3,1)="%",100,1),IF(RIGHT(X1225,1)="3",IF(MID(Y1225,FIND("{2}",Y1225)+3,1)="%",100,1),IF(RIGHT(X1225,1)="2",IF(MID(Y1225,FIND("{1}",Y1225)+3,1)="%",100,1),IF(MID(Y1225,FIND("{0}",Y1225)+3,1)="%",100,1)))),1)*IFERROR(IF(LEFT(AB1225,FIND("+",AB1225)-1)+0&lt;0,-1,1),1)</f>
        <v>1</v>
      </c>
    </row>
    <row r="1226" spans="3:29" x14ac:dyDescent="0.15">
      <c r="C1226" s="107">
        <v>1218</v>
      </c>
      <c r="D1226" s="69">
        <f>IFERROR(MATCH(C1226,索引!J:J,0),D1225)</f>
        <v>114</v>
      </c>
      <c r="E1226" s="69">
        <f t="shared" si="76"/>
        <v>15</v>
      </c>
      <c r="F1226" s="69">
        <f>INDEX(索引!$F:$F,D1226,1)</f>
        <v>12007</v>
      </c>
      <c r="G1226" s="69" t="str">
        <f>INDEX(索引!$E:$E,D1226,1)</f>
        <v>许褚</v>
      </c>
      <c r="H1226" s="69" t="str">
        <f>INDEX(索引!$G:$G,D1226,1)</f>
        <v>步将</v>
      </c>
      <c r="J1226" s="208" t="str">
        <f ca="1">IF($H1226="步将",'[3]配置系数（将领）'!I1226,IF($H1226="骑将",'[4]配置系数（将领）'!I1226,IF($H1226="弓将",'[5]配置系数（将领）'!I1226,"")))</f>
        <v/>
      </c>
      <c r="K1226" s="208" t="str">
        <f ca="1">IF($H1226="步将",'[3]配置系数（将领）'!J1226,IF($H1226="骑将",'[4]配置系数（将领）'!J1226,IF($H1226="弓将",'[5]配置系数（将领）'!J1226,"")))</f>
        <v/>
      </c>
      <c r="L1226" s="208">
        <f>IF($H1226="步将",'[3]配置系数（将领）'!K1226,IF($H1226="骑将",'[4]配置系数（将领）'!K1226,IF($H1226="弓将",'[5]配置系数（将领）'!K1226,"")))</f>
        <v>0</v>
      </c>
      <c r="M1226" s="208">
        <f>IF($H1226="步将",'[3]配置系数（将领）'!L1226,IF($H1226="骑将",'[4]配置系数（将领）'!L1226,IF($H1226="弓将",'[5]配置系数（将领）'!L1226,"")))</f>
        <v>0</v>
      </c>
      <c r="N1226" s="208" t="str">
        <f ca="1">IF($H1226="步将",'[3]配置系数（将领）'!M1226,IF($H1226="骑将",'[4]配置系数（将领）'!M1226,IF($H1226="弓将",'[5]配置系数（将领）'!M1226,"")))</f>
        <v/>
      </c>
      <c r="O1226" s="206">
        <f t="shared" ca="1" si="77"/>
        <v>1</v>
      </c>
      <c r="Q1226" s="208" t="str">
        <f ca="1">IF($H1226="步将",'[3]配置系数（将领）'!P1226,IF($H1226="骑将",'[4]配置系数（将领）'!P1226,IF($H1226="弓将",'[5]配置系数（将领）'!P1226,"")))</f>
        <v/>
      </c>
      <c r="R1226" s="208" t="str">
        <f ca="1">IF($H1226="步将",'[3]配置系数（将领）'!Q1226,IF($H1226="骑将",'[4]配置系数（将领）'!Q1226,IF($H1226="弓将",'[5]配置系数（将领）'!Q1226,"")))</f>
        <v/>
      </c>
      <c r="S1226" s="208">
        <f>IF($H1226="步将",'[3]配置系数（将领）'!R1226,IF($H1226="骑将",'[4]配置系数（将领）'!R1226,IF($H1226="弓将",'[5]配置系数（将领）'!R1226,"")))</f>
        <v>0</v>
      </c>
      <c r="T1226" s="208">
        <f>IF($H1226="步将",'[3]配置系数（将领）'!S1226,IF($H1226="骑将",'[4]配置系数（将领）'!S1226,IF($H1226="弓将",'[5]配置系数（将领）'!S1226,"")))</f>
        <v>0</v>
      </c>
      <c r="U1226" s="208" t="str">
        <f ca="1">IF($H1226="步将",'[3]配置系数（将领）'!T1226,IF($H1226="骑将",'[4]配置系数（将领）'!T1226,IF($H1226="弓将",'[5]配置系数（将领）'!T1226,"")))</f>
        <v/>
      </c>
      <c r="V1226" s="206">
        <f t="shared" ca="1" si="78"/>
        <v>1</v>
      </c>
      <c r="X1226" s="208" t="str">
        <f ca="1">IF($H1226="步将",'[3]配置系数（将领）'!W1226,IF($H1226="骑将",'[4]配置系数（将领）'!W1226,IF($H1226="弓将",'[5]配置系数（将领）'!W1226,"")))</f>
        <v/>
      </c>
      <c r="Y1226" s="208" t="str">
        <f ca="1">IF($H1226="步将",'[3]配置系数（将领）'!X1226,IF($H1226="骑将",'[4]配置系数（将领）'!X1226,IF($H1226="弓将",'[5]配置系数（将领）'!X1226,"")))</f>
        <v/>
      </c>
      <c r="Z1226" s="208">
        <f>IF($H1226="步将",'[3]配置系数（将领）'!Y1226,IF($H1226="骑将",'[4]配置系数（将领）'!Y1226,IF($H1226="弓将",'[5]配置系数（将领）'!Y1226,"")))</f>
        <v>0</v>
      </c>
      <c r="AA1226" s="208">
        <f>IF($H1226="步将",'[3]配置系数（将领）'!Z1226,IF($H1226="骑将",'[4]配置系数（将领）'!Z1226,IF($H1226="弓将",'[5]配置系数（将领）'!Z1226,"")))</f>
        <v>0</v>
      </c>
      <c r="AB1226" s="208" t="str">
        <f ca="1">IF($H1226="步将",'[3]配置系数（将领）'!AA1226,IF($H1226="骑将",'[4]配置系数（将领）'!AA1226,IF($H1226="弓将",'[5]配置系数（将领）'!AA1226,"")))</f>
        <v/>
      </c>
      <c r="AC1226" s="206">
        <f t="shared" ca="1" si="79"/>
        <v>1</v>
      </c>
    </row>
    <row r="1227" spans="3:29" x14ac:dyDescent="0.15">
      <c r="C1227" s="107">
        <v>1219</v>
      </c>
      <c r="D1227" s="69">
        <f>IFERROR(MATCH(C1227,索引!J:J,0),D1226)</f>
        <v>114</v>
      </c>
      <c r="E1227" s="69">
        <f t="shared" si="76"/>
        <v>15</v>
      </c>
      <c r="F1227" s="69">
        <f>INDEX(索引!$F:$F,D1227,1)</f>
        <v>12007</v>
      </c>
      <c r="G1227" s="69" t="str">
        <f>INDEX(索引!$E:$E,D1227,1)</f>
        <v>许褚</v>
      </c>
      <c r="H1227" s="69" t="str">
        <f>INDEX(索引!$G:$G,D1227,1)</f>
        <v>步将</v>
      </c>
      <c r="J1227" s="208" t="str">
        <f ca="1">IF($H1227="步将",'[3]配置系数（将领）'!I1227,IF($H1227="骑将",'[4]配置系数（将领）'!I1227,IF($H1227="弓将",'[5]配置系数（将领）'!I1227,"")))</f>
        <v/>
      </c>
      <c r="K1227" s="208" t="str">
        <f ca="1">IF($H1227="步将",'[3]配置系数（将领）'!J1227,IF($H1227="骑将",'[4]配置系数（将领）'!J1227,IF($H1227="弓将",'[5]配置系数（将领）'!J1227,"")))</f>
        <v/>
      </c>
      <c r="L1227" s="208">
        <f>IF($H1227="步将",'[3]配置系数（将领）'!K1227,IF($H1227="骑将",'[4]配置系数（将领）'!K1227,IF($H1227="弓将",'[5]配置系数（将领）'!K1227,"")))</f>
        <v>0</v>
      </c>
      <c r="M1227" s="208">
        <f>IF($H1227="步将",'[3]配置系数（将领）'!L1227,IF($H1227="骑将",'[4]配置系数（将领）'!L1227,IF($H1227="弓将",'[5]配置系数（将领）'!L1227,"")))</f>
        <v>0</v>
      </c>
      <c r="N1227" s="208" t="str">
        <f ca="1">IF($H1227="步将",'[3]配置系数（将领）'!M1227,IF($H1227="骑将",'[4]配置系数（将领）'!M1227,IF($H1227="弓将",'[5]配置系数（将领）'!M1227,"")))</f>
        <v/>
      </c>
      <c r="O1227" s="206">
        <f t="shared" ca="1" si="77"/>
        <v>1</v>
      </c>
      <c r="Q1227" s="208" t="str">
        <f ca="1">IF($H1227="步将",'[3]配置系数（将领）'!P1227,IF($H1227="骑将",'[4]配置系数（将领）'!P1227,IF($H1227="弓将",'[5]配置系数（将领）'!P1227,"")))</f>
        <v/>
      </c>
      <c r="R1227" s="208" t="str">
        <f ca="1">IF($H1227="步将",'[3]配置系数（将领）'!Q1227,IF($H1227="骑将",'[4]配置系数（将领）'!Q1227,IF($H1227="弓将",'[5]配置系数（将领）'!Q1227,"")))</f>
        <v/>
      </c>
      <c r="S1227" s="208">
        <f>IF($H1227="步将",'[3]配置系数（将领）'!R1227,IF($H1227="骑将",'[4]配置系数（将领）'!R1227,IF($H1227="弓将",'[5]配置系数（将领）'!R1227,"")))</f>
        <v>0</v>
      </c>
      <c r="T1227" s="208">
        <f>IF($H1227="步将",'[3]配置系数（将领）'!S1227,IF($H1227="骑将",'[4]配置系数（将领）'!S1227,IF($H1227="弓将",'[5]配置系数（将领）'!S1227,"")))</f>
        <v>0</v>
      </c>
      <c r="U1227" s="208" t="str">
        <f ca="1">IF($H1227="步将",'[3]配置系数（将领）'!T1227,IF($H1227="骑将",'[4]配置系数（将领）'!T1227,IF($H1227="弓将",'[5]配置系数（将领）'!T1227,"")))</f>
        <v/>
      </c>
      <c r="V1227" s="206">
        <f t="shared" ca="1" si="78"/>
        <v>1</v>
      </c>
      <c r="X1227" s="208" t="str">
        <f ca="1">IF($H1227="步将",'[3]配置系数（将领）'!W1227,IF($H1227="骑将",'[4]配置系数（将领）'!W1227,IF($H1227="弓将",'[5]配置系数（将领）'!W1227,"")))</f>
        <v/>
      </c>
      <c r="Y1227" s="208" t="str">
        <f ca="1">IF($H1227="步将",'[3]配置系数（将领）'!X1227,IF($H1227="骑将",'[4]配置系数（将领）'!X1227,IF($H1227="弓将",'[5]配置系数（将领）'!X1227,"")))</f>
        <v/>
      </c>
      <c r="Z1227" s="208">
        <f>IF($H1227="步将",'[3]配置系数（将领）'!Y1227,IF($H1227="骑将",'[4]配置系数（将领）'!Y1227,IF($H1227="弓将",'[5]配置系数（将领）'!Y1227,"")))</f>
        <v>0</v>
      </c>
      <c r="AA1227" s="208">
        <f>IF($H1227="步将",'[3]配置系数（将领）'!Z1227,IF($H1227="骑将",'[4]配置系数（将领）'!Z1227,IF($H1227="弓将",'[5]配置系数（将领）'!Z1227,"")))</f>
        <v>0</v>
      </c>
      <c r="AB1227" s="208" t="str">
        <f ca="1">IF($H1227="步将",'[3]配置系数（将领）'!AA1227,IF($H1227="骑将",'[4]配置系数（将领）'!AA1227,IF($H1227="弓将",'[5]配置系数（将领）'!AA1227,"")))</f>
        <v/>
      </c>
      <c r="AC1227" s="206">
        <f t="shared" ca="1" si="79"/>
        <v>1</v>
      </c>
    </row>
    <row r="1228" spans="3:29" x14ac:dyDescent="0.15">
      <c r="C1228" s="107">
        <v>1220</v>
      </c>
      <c r="D1228" s="69">
        <f>IFERROR(MATCH(C1228,索引!J:J,0),D1227)</f>
        <v>114</v>
      </c>
      <c r="E1228" s="69">
        <f t="shared" si="76"/>
        <v>15</v>
      </c>
      <c r="F1228" s="69">
        <f>INDEX(索引!$F:$F,D1228,1)</f>
        <v>12007</v>
      </c>
      <c r="G1228" s="69" t="str">
        <f>INDEX(索引!$E:$E,D1228,1)</f>
        <v>许褚</v>
      </c>
      <c r="H1228" s="69" t="str">
        <f>INDEX(索引!$G:$G,D1228,1)</f>
        <v>步将</v>
      </c>
      <c r="J1228" s="208" t="str">
        <f ca="1">IF($H1228="步将",'[3]配置系数（将领）'!I1228,IF($H1228="骑将",'[4]配置系数（将领）'!I1228,IF($H1228="弓将",'[5]配置系数（将领）'!I1228,"")))</f>
        <v/>
      </c>
      <c r="K1228" s="208" t="str">
        <f ca="1">IF($H1228="步将",'[3]配置系数（将领）'!J1228,IF($H1228="骑将",'[4]配置系数（将领）'!J1228,IF($H1228="弓将",'[5]配置系数（将领）'!J1228,"")))</f>
        <v/>
      </c>
      <c r="L1228" s="208">
        <f>IF($H1228="步将",'[3]配置系数（将领）'!K1228,IF($H1228="骑将",'[4]配置系数（将领）'!K1228,IF($H1228="弓将",'[5]配置系数（将领）'!K1228,"")))</f>
        <v>0</v>
      </c>
      <c r="M1228" s="208">
        <f>IF($H1228="步将",'[3]配置系数（将领）'!L1228,IF($H1228="骑将",'[4]配置系数（将领）'!L1228,IF($H1228="弓将",'[5]配置系数（将领）'!L1228,"")))</f>
        <v>0</v>
      </c>
      <c r="N1228" s="208" t="str">
        <f ca="1">IF($H1228="步将",'[3]配置系数（将领）'!M1228,IF($H1228="骑将",'[4]配置系数（将领）'!M1228,IF($H1228="弓将",'[5]配置系数（将领）'!M1228,"")))</f>
        <v/>
      </c>
      <c r="O1228" s="206">
        <f t="shared" ca="1" si="77"/>
        <v>1</v>
      </c>
      <c r="Q1228" s="208" t="str">
        <f ca="1">IF($H1228="步将",'[3]配置系数（将领）'!P1228,IF($H1228="骑将",'[4]配置系数（将领）'!P1228,IF($H1228="弓将",'[5]配置系数（将领）'!P1228,"")))</f>
        <v/>
      </c>
      <c r="R1228" s="208" t="str">
        <f ca="1">IF($H1228="步将",'[3]配置系数（将领）'!Q1228,IF($H1228="骑将",'[4]配置系数（将领）'!Q1228,IF($H1228="弓将",'[5]配置系数（将领）'!Q1228,"")))</f>
        <v/>
      </c>
      <c r="S1228" s="208">
        <f>IF($H1228="步将",'[3]配置系数（将领）'!R1228,IF($H1228="骑将",'[4]配置系数（将领）'!R1228,IF($H1228="弓将",'[5]配置系数（将领）'!R1228,"")))</f>
        <v>0</v>
      </c>
      <c r="T1228" s="208">
        <f>IF($H1228="步将",'[3]配置系数（将领）'!S1228,IF($H1228="骑将",'[4]配置系数（将领）'!S1228,IF($H1228="弓将",'[5]配置系数（将领）'!S1228,"")))</f>
        <v>0</v>
      </c>
      <c r="U1228" s="208" t="str">
        <f ca="1">IF($H1228="步将",'[3]配置系数（将领）'!T1228,IF($H1228="骑将",'[4]配置系数（将领）'!T1228,IF($H1228="弓将",'[5]配置系数（将领）'!T1228,"")))</f>
        <v/>
      </c>
      <c r="V1228" s="206">
        <f t="shared" ca="1" si="78"/>
        <v>1</v>
      </c>
      <c r="X1228" s="208" t="str">
        <f ca="1">IF($H1228="步将",'[3]配置系数（将领）'!W1228,IF($H1228="骑将",'[4]配置系数（将领）'!W1228,IF($H1228="弓将",'[5]配置系数（将领）'!W1228,"")))</f>
        <v/>
      </c>
      <c r="Y1228" s="208" t="str">
        <f ca="1">IF($H1228="步将",'[3]配置系数（将领）'!X1228,IF($H1228="骑将",'[4]配置系数（将领）'!X1228,IF($H1228="弓将",'[5]配置系数（将领）'!X1228,"")))</f>
        <v/>
      </c>
      <c r="Z1228" s="208">
        <f>IF($H1228="步将",'[3]配置系数（将领）'!Y1228,IF($H1228="骑将",'[4]配置系数（将领）'!Y1228,IF($H1228="弓将",'[5]配置系数（将领）'!Y1228,"")))</f>
        <v>0</v>
      </c>
      <c r="AA1228" s="208">
        <f>IF($H1228="步将",'[3]配置系数（将领）'!Z1228,IF($H1228="骑将",'[4]配置系数（将领）'!Z1228,IF($H1228="弓将",'[5]配置系数（将领）'!Z1228,"")))</f>
        <v>0</v>
      </c>
      <c r="AB1228" s="208" t="str">
        <f ca="1">IF($H1228="步将",'[3]配置系数（将领）'!AA1228,IF($H1228="骑将",'[4]配置系数（将领）'!AA1228,IF($H1228="弓将",'[5]配置系数（将领）'!AA1228,"")))</f>
        <v/>
      </c>
      <c r="AC1228" s="206">
        <f t="shared" ca="1" si="79"/>
        <v>1</v>
      </c>
    </row>
    <row r="1229" spans="3:29" x14ac:dyDescent="0.15">
      <c r="C1229" s="107">
        <v>1221</v>
      </c>
      <c r="D1229" s="69">
        <f>IFERROR(MATCH(C1229,索引!J:J,0),D1228)</f>
        <v>114</v>
      </c>
      <c r="E1229" s="69">
        <f t="shared" si="76"/>
        <v>15</v>
      </c>
      <c r="F1229" s="69">
        <f>INDEX(索引!$F:$F,D1229,1)</f>
        <v>12007</v>
      </c>
      <c r="G1229" s="69" t="str">
        <f>INDEX(索引!$E:$E,D1229,1)</f>
        <v>许褚</v>
      </c>
      <c r="H1229" s="69" t="str">
        <f>INDEX(索引!$G:$G,D1229,1)</f>
        <v>步将</v>
      </c>
      <c r="J1229" s="208" t="str">
        <f ca="1">IF($H1229="步将",'[3]配置系数（将领）'!I1229,IF($H1229="骑将",'[4]配置系数（将领）'!I1229,IF($H1229="弓将",'[5]配置系数（将领）'!I1229,"")))</f>
        <v/>
      </c>
      <c r="K1229" s="208" t="str">
        <f ca="1">IF($H1229="步将",'[3]配置系数（将领）'!J1229,IF($H1229="骑将",'[4]配置系数（将领）'!J1229,IF($H1229="弓将",'[5]配置系数（将领）'!J1229,"")))</f>
        <v/>
      </c>
      <c r="L1229" s="208">
        <f>IF($H1229="步将",'[3]配置系数（将领）'!K1229,IF($H1229="骑将",'[4]配置系数（将领）'!K1229,IF($H1229="弓将",'[5]配置系数（将领）'!K1229,"")))</f>
        <v>0</v>
      </c>
      <c r="M1229" s="208">
        <f>IF($H1229="步将",'[3]配置系数（将领）'!L1229,IF($H1229="骑将",'[4]配置系数（将领）'!L1229,IF($H1229="弓将",'[5]配置系数（将领）'!L1229,"")))</f>
        <v>0</v>
      </c>
      <c r="N1229" s="208" t="str">
        <f ca="1">IF($H1229="步将",'[3]配置系数（将领）'!M1229,IF($H1229="骑将",'[4]配置系数（将领）'!M1229,IF($H1229="弓将",'[5]配置系数（将领）'!M1229,"")))</f>
        <v/>
      </c>
      <c r="O1229" s="206">
        <f t="shared" ca="1" si="77"/>
        <v>1</v>
      </c>
      <c r="Q1229" s="208" t="str">
        <f ca="1">IF($H1229="步将",'[3]配置系数（将领）'!P1229,IF($H1229="骑将",'[4]配置系数（将领）'!P1229,IF($H1229="弓将",'[5]配置系数（将领）'!P1229,"")))</f>
        <v/>
      </c>
      <c r="R1229" s="208" t="str">
        <f ca="1">IF($H1229="步将",'[3]配置系数（将领）'!Q1229,IF($H1229="骑将",'[4]配置系数（将领）'!Q1229,IF($H1229="弓将",'[5]配置系数（将领）'!Q1229,"")))</f>
        <v/>
      </c>
      <c r="S1229" s="208">
        <f>IF($H1229="步将",'[3]配置系数（将领）'!R1229,IF($H1229="骑将",'[4]配置系数（将领）'!R1229,IF($H1229="弓将",'[5]配置系数（将领）'!R1229,"")))</f>
        <v>0</v>
      </c>
      <c r="T1229" s="208">
        <f>IF($H1229="步将",'[3]配置系数（将领）'!S1229,IF($H1229="骑将",'[4]配置系数（将领）'!S1229,IF($H1229="弓将",'[5]配置系数（将领）'!S1229,"")))</f>
        <v>0</v>
      </c>
      <c r="U1229" s="208" t="str">
        <f ca="1">IF($H1229="步将",'[3]配置系数（将领）'!T1229,IF($H1229="骑将",'[4]配置系数（将领）'!T1229,IF($H1229="弓将",'[5]配置系数（将领）'!T1229,"")))</f>
        <v/>
      </c>
      <c r="V1229" s="206">
        <f t="shared" ca="1" si="78"/>
        <v>1</v>
      </c>
      <c r="X1229" s="208" t="str">
        <f ca="1">IF($H1229="步将",'[3]配置系数（将领）'!W1229,IF($H1229="骑将",'[4]配置系数（将领）'!W1229,IF($H1229="弓将",'[5]配置系数（将领）'!W1229,"")))</f>
        <v/>
      </c>
      <c r="Y1229" s="208" t="str">
        <f ca="1">IF($H1229="步将",'[3]配置系数（将领）'!X1229,IF($H1229="骑将",'[4]配置系数（将领）'!X1229,IF($H1229="弓将",'[5]配置系数（将领）'!X1229,"")))</f>
        <v/>
      </c>
      <c r="Z1229" s="208">
        <f>IF($H1229="步将",'[3]配置系数（将领）'!Y1229,IF($H1229="骑将",'[4]配置系数（将领）'!Y1229,IF($H1229="弓将",'[5]配置系数（将领）'!Y1229,"")))</f>
        <v>0</v>
      </c>
      <c r="AA1229" s="208">
        <f>IF($H1229="步将",'[3]配置系数（将领）'!Z1229,IF($H1229="骑将",'[4]配置系数（将领）'!Z1229,IF($H1229="弓将",'[5]配置系数（将领）'!Z1229,"")))</f>
        <v>0</v>
      </c>
      <c r="AB1229" s="208" t="str">
        <f ca="1">IF($H1229="步将",'[3]配置系数（将领）'!AA1229,IF($H1229="骑将",'[4]配置系数（将领）'!AA1229,IF($H1229="弓将",'[5]配置系数（将领）'!AA1229,"")))</f>
        <v/>
      </c>
      <c r="AC1229" s="206">
        <f t="shared" ca="1" si="79"/>
        <v>1</v>
      </c>
    </row>
    <row r="1230" spans="3:29" x14ac:dyDescent="0.15">
      <c r="C1230" s="107">
        <v>1222</v>
      </c>
      <c r="D1230" s="69">
        <f>IFERROR(MATCH(C1230,索引!J:J,0),D1229)</f>
        <v>114</v>
      </c>
      <c r="E1230" s="69">
        <f t="shared" si="76"/>
        <v>15</v>
      </c>
      <c r="F1230" s="69">
        <f>INDEX(索引!$F:$F,D1230,1)</f>
        <v>12007</v>
      </c>
      <c r="G1230" s="69" t="str">
        <f>INDEX(索引!$E:$E,D1230,1)</f>
        <v>许褚</v>
      </c>
      <c r="H1230" s="69" t="str">
        <f>INDEX(索引!$G:$G,D1230,1)</f>
        <v>步将</v>
      </c>
      <c r="J1230" s="208" t="str">
        <f ca="1">IF($H1230="步将",'[3]配置系数（将领）'!I1230,IF($H1230="骑将",'[4]配置系数（将领）'!I1230,IF($H1230="弓将",'[5]配置系数（将领）'!I1230,"")))</f>
        <v/>
      </c>
      <c r="K1230" s="208" t="str">
        <f ca="1">IF($H1230="步将",'[3]配置系数（将领）'!J1230,IF($H1230="骑将",'[4]配置系数（将领）'!J1230,IF($H1230="弓将",'[5]配置系数（将领）'!J1230,"")))</f>
        <v/>
      </c>
      <c r="L1230" s="208">
        <f>IF($H1230="步将",'[3]配置系数（将领）'!K1230,IF($H1230="骑将",'[4]配置系数（将领）'!K1230,IF($H1230="弓将",'[5]配置系数（将领）'!K1230,"")))</f>
        <v>0</v>
      </c>
      <c r="M1230" s="208">
        <f>IF($H1230="步将",'[3]配置系数（将领）'!L1230,IF($H1230="骑将",'[4]配置系数（将领）'!L1230,IF($H1230="弓将",'[5]配置系数（将领）'!L1230,"")))</f>
        <v>0</v>
      </c>
      <c r="N1230" s="208" t="str">
        <f ca="1">IF($H1230="步将",'[3]配置系数（将领）'!M1230,IF($H1230="骑将",'[4]配置系数（将领）'!M1230,IF($H1230="弓将",'[5]配置系数（将领）'!M1230,"")))</f>
        <v/>
      </c>
      <c r="O1230" s="206">
        <f t="shared" ca="1" si="77"/>
        <v>1</v>
      </c>
      <c r="Q1230" s="208" t="str">
        <f ca="1">IF($H1230="步将",'[3]配置系数（将领）'!P1230,IF($H1230="骑将",'[4]配置系数（将领）'!P1230,IF($H1230="弓将",'[5]配置系数（将领）'!P1230,"")))</f>
        <v/>
      </c>
      <c r="R1230" s="208" t="str">
        <f ca="1">IF($H1230="步将",'[3]配置系数（将领）'!Q1230,IF($H1230="骑将",'[4]配置系数（将领）'!Q1230,IF($H1230="弓将",'[5]配置系数（将领）'!Q1230,"")))</f>
        <v/>
      </c>
      <c r="S1230" s="208">
        <f>IF($H1230="步将",'[3]配置系数（将领）'!R1230,IF($H1230="骑将",'[4]配置系数（将领）'!R1230,IF($H1230="弓将",'[5]配置系数（将领）'!R1230,"")))</f>
        <v>0</v>
      </c>
      <c r="T1230" s="208">
        <f>IF($H1230="步将",'[3]配置系数（将领）'!S1230,IF($H1230="骑将",'[4]配置系数（将领）'!S1230,IF($H1230="弓将",'[5]配置系数（将领）'!S1230,"")))</f>
        <v>0</v>
      </c>
      <c r="U1230" s="208" t="str">
        <f ca="1">IF($H1230="步将",'[3]配置系数（将领）'!T1230,IF($H1230="骑将",'[4]配置系数（将领）'!T1230,IF($H1230="弓将",'[5]配置系数（将领）'!T1230,"")))</f>
        <v/>
      </c>
      <c r="V1230" s="206">
        <f t="shared" ca="1" si="78"/>
        <v>1</v>
      </c>
      <c r="X1230" s="208" t="str">
        <f ca="1">IF($H1230="步将",'[3]配置系数（将领）'!W1230,IF($H1230="骑将",'[4]配置系数（将领）'!W1230,IF($H1230="弓将",'[5]配置系数（将领）'!W1230,"")))</f>
        <v/>
      </c>
      <c r="Y1230" s="208" t="str">
        <f ca="1">IF($H1230="步将",'[3]配置系数（将领）'!X1230,IF($H1230="骑将",'[4]配置系数（将领）'!X1230,IF($H1230="弓将",'[5]配置系数（将领）'!X1230,"")))</f>
        <v/>
      </c>
      <c r="Z1230" s="208">
        <f>IF($H1230="步将",'[3]配置系数（将领）'!Y1230,IF($H1230="骑将",'[4]配置系数（将领）'!Y1230,IF($H1230="弓将",'[5]配置系数（将领）'!Y1230,"")))</f>
        <v>0</v>
      </c>
      <c r="AA1230" s="208">
        <f>IF($H1230="步将",'[3]配置系数（将领）'!Z1230,IF($H1230="骑将",'[4]配置系数（将领）'!Z1230,IF($H1230="弓将",'[5]配置系数（将领）'!Z1230,"")))</f>
        <v>0</v>
      </c>
      <c r="AB1230" s="208" t="str">
        <f ca="1">IF($H1230="步将",'[3]配置系数（将领）'!AA1230,IF($H1230="骑将",'[4]配置系数（将领）'!AA1230,IF($H1230="弓将",'[5]配置系数（将领）'!AA1230,"")))</f>
        <v/>
      </c>
      <c r="AC1230" s="206">
        <f t="shared" ca="1" si="79"/>
        <v>1</v>
      </c>
    </row>
    <row r="1231" spans="3:29" x14ac:dyDescent="0.15">
      <c r="C1231" s="107">
        <v>1223</v>
      </c>
      <c r="D1231" s="69">
        <f>IFERROR(MATCH(C1231,索引!J:J,0),D1230)</f>
        <v>114</v>
      </c>
      <c r="E1231" s="69">
        <f t="shared" si="76"/>
        <v>15</v>
      </c>
      <c r="F1231" s="69">
        <f>INDEX(索引!$F:$F,D1231,1)</f>
        <v>12007</v>
      </c>
      <c r="G1231" s="69" t="str">
        <f>INDEX(索引!$E:$E,D1231,1)</f>
        <v>许褚</v>
      </c>
      <c r="H1231" s="69" t="str">
        <f>INDEX(索引!$G:$G,D1231,1)</f>
        <v>步将</v>
      </c>
      <c r="J1231" s="208" t="str">
        <f ca="1">IF($H1231="步将",'[3]配置系数（将领）'!I1231,IF($H1231="骑将",'[4]配置系数（将领）'!I1231,IF($H1231="弓将",'[5]配置系数（将领）'!I1231,"")))</f>
        <v/>
      </c>
      <c r="K1231" s="208" t="str">
        <f ca="1">IF($H1231="步将",'[3]配置系数（将领）'!J1231,IF($H1231="骑将",'[4]配置系数（将领）'!J1231,IF($H1231="弓将",'[5]配置系数（将领）'!J1231,"")))</f>
        <v/>
      </c>
      <c r="L1231" s="208">
        <f>IF($H1231="步将",'[3]配置系数（将领）'!K1231,IF($H1231="骑将",'[4]配置系数（将领）'!K1231,IF($H1231="弓将",'[5]配置系数（将领）'!K1231,"")))</f>
        <v>0</v>
      </c>
      <c r="M1231" s="208">
        <f>IF($H1231="步将",'[3]配置系数（将领）'!L1231,IF($H1231="骑将",'[4]配置系数（将领）'!L1231,IF($H1231="弓将",'[5]配置系数（将领）'!L1231,"")))</f>
        <v>0</v>
      </c>
      <c r="N1231" s="208" t="str">
        <f ca="1">IF($H1231="步将",'[3]配置系数（将领）'!M1231,IF($H1231="骑将",'[4]配置系数（将领）'!M1231,IF($H1231="弓将",'[5]配置系数（将领）'!M1231,"")))</f>
        <v/>
      </c>
      <c r="O1231" s="206">
        <f t="shared" ca="1" si="77"/>
        <v>1</v>
      </c>
      <c r="Q1231" s="208" t="str">
        <f ca="1">IF($H1231="步将",'[3]配置系数（将领）'!P1231,IF($H1231="骑将",'[4]配置系数（将领）'!P1231,IF($H1231="弓将",'[5]配置系数（将领）'!P1231,"")))</f>
        <v/>
      </c>
      <c r="R1231" s="208" t="str">
        <f ca="1">IF($H1231="步将",'[3]配置系数（将领）'!Q1231,IF($H1231="骑将",'[4]配置系数（将领）'!Q1231,IF($H1231="弓将",'[5]配置系数（将领）'!Q1231,"")))</f>
        <v/>
      </c>
      <c r="S1231" s="208">
        <f>IF($H1231="步将",'[3]配置系数（将领）'!R1231,IF($H1231="骑将",'[4]配置系数（将领）'!R1231,IF($H1231="弓将",'[5]配置系数（将领）'!R1231,"")))</f>
        <v>0</v>
      </c>
      <c r="T1231" s="208">
        <f>IF($H1231="步将",'[3]配置系数（将领）'!S1231,IF($H1231="骑将",'[4]配置系数（将领）'!S1231,IF($H1231="弓将",'[5]配置系数（将领）'!S1231,"")))</f>
        <v>0</v>
      </c>
      <c r="U1231" s="208" t="str">
        <f ca="1">IF($H1231="步将",'[3]配置系数（将领）'!T1231,IF($H1231="骑将",'[4]配置系数（将领）'!T1231,IF($H1231="弓将",'[5]配置系数（将领）'!T1231,"")))</f>
        <v/>
      </c>
      <c r="V1231" s="206">
        <f t="shared" ca="1" si="78"/>
        <v>1</v>
      </c>
      <c r="X1231" s="208" t="str">
        <f ca="1">IF($H1231="步将",'[3]配置系数（将领）'!W1231,IF($H1231="骑将",'[4]配置系数（将领）'!W1231,IF($H1231="弓将",'[5]配置系数（将领）'!W1231,"")))</f>
        <v/>
      </c>
      <c r="Y1231" s="208" t="str">
        <f ca="1">IF($H1231="步将",'[3]配置系数（将领）'!X1231,IF($H1231="骑将",'[4]配置系数（将领）'!X1231,IF($H1231="弓将",'[5]配置系数（将领）'!X1231,"")))</f>
        <v/>
      </c>
      <c r="Z1231" s="208">
        <f>IF($H1231="步将",'[3]配置系数（将领）'!Y1231,IF($H1231="骑将",'[4]配置系数（将领）'!Y1231,IF($H1231="弓将",'[5]配置系数（将领）'!Y1231,"")))</f>
        <v>0</v>
      </c>
      <c r="AA1231" s="208">
        <f>IF($H1231="步将",'[3]配置系数（将领）'!Z1231,IF($H1231="骑将",'[4]配置系数（将领）'!Z1231,IF($H1231="弓将",'[5]配置系数（将领）'!Z1231,"")))</f>
        <v>0</v>
      </c>
      <c r="AB1231" s="208" t="str">
        <f ca="1">IF($H1231="步将",'[3]配置系数（将领）'!AA1231,IF($H1231="骑将",'[4]配置系数（将领）'!AA1231,IF($H1231="弓将",'[5]配置系数（将领）'!AA1231,"")))</f>
        <v/>
      </c>
      <c r="AC1231" s="206">
        <f t="shared" ca="1" si="79"/>
        <v>1</v>
      </c>
    </row>
    <row r="1232" spans="3:29" x14ac:dyDescent="0.15">
      <c r="C1232" s="107">
        <v>1224</v>
      </c>
      <c r="D1232" s="69">
        <f>IFERROR(MATCH(C1232,索引!J:J,0),D1231)</f>
        <v>114</v>
      </c>
      <c r="E1232" s="69">
        <f t="shared" si="76"/>
        <v>15</v>
      </c>
      <c r="F1232" s="69">
        <f>INDEX(索引!$F:$F,D1232,1)</f>
        <v>12007</v>
      </c>
      <c r="G1232" s="69" t="str">
        <f>INDEX(索引!$E:$E,D1232,1)</f>
        <v>许褚</v>
      </c>
      <c r="H1232" s="69" t="str">
        <f>INDEX(索引!$G:$G,D1232,1)</f>
        <v>步将</v>
      </c>
      <c r="J1232" s="208" t="str">
        <f ca="1">IF($H1232="步将",'[3]配置系数（将领）'!I1232,IF($H1232="骑将",'[4]配置系数（将领）'!I1232,IF($H1232="弓将",'[5]配置系数（将领）'!I1232,"")))</f>
        <v/>
      </c>
      <c r="K1232" s="208" t="str">
        <f ca="1">IF($H1232="步将",'[3]配置系数（将领）'!J1232,IF($H1232="骑将",'[4]配置系数（将领）'!J1232,IF($H1232="弓将",'[5]配置系数（将领）'!J1232,"")))</f>
        <v/>
      </c>
      <c r="L1232" s="208">
        <f>IF($H1232="步将",'[3]配置系数（将领）'!K1232,IF($H1232="骑将",'[4]配置系数（将领）'!K1232,IF($H1232="弓将",'[5]配置系数（将领）'!K1232,"")))</f>
        <v>0</v>
      </c>
      <c r="M1232" s="208">
        <f>IF($H1232="步将",'[3]配置系数（将领）'!L1232,IF($H1232="骑将",'[4]配置系数（将领）'!L1232,IF($H1232="弓将",'[5]配置系数（将领）'!L1232,"")))</f>
        <v>0</v>
      </c>
      <c r="N1232" s="208" t="str">
        <f ca="1">IF($H1232="步将",'[3]配置系数（将领）'!M1232,IF($H1232="骑将",'[4]配置系数（将领）'!M1232,IF($H1232="弓将",'[5]配置系数（将领）'!M1232,"")))</f>
        <v/>
      </c>
      <c r="O1232" s="206">
        <f t="shared" ca="1" si="77"/>
        <v>1</v>
      </c>
      <c r="Q1232" s="208" t="str">
        <f ca="1">IF($H1232="步将",'[3]配置系数（将领）'!P1232,IF($H1232="骑将",'[4]配置系数（将领）'!P1232,IF($H1232="弓将",'[5]配置系数（将领）'!P1232,"")))</f>
        <v/>
      </c>
      <c r="R1232" s="208" t="str">
        <f ca="1">IF($H1232="步将",'[3]配置系数（将领）'!Q1232,IF($H1232="骑将",'[4]配置系数（将领）'!Q1232,IF($H1232="弓将",'[5]配置系数（将领）'!Q1232,"")))</f>
        <v/>
      </c>
      <c r="S1232" s="208">
        <f>IF($H1232="步将",'[3]配置系数（将领）'!R1232,IF($H1232="骑将",'[4]配置系数（将领）'!R1232,IF($H1232="弓将",'[5]配置系数（将领）'!R1232,"")))</f>
        <v>0</v>
      </c>
      <c r="T1232" s="208">
        <f>IF($H1232="步将",'[3]配置系数（将领）'!S1232,IF($H1232="骑将",'[4]配置系数（将领）'!S1232,IF($H1232="弓将",'[5]配置系数（将领）'!S1232,"")))</f>
        <v>0</v>
      </c>
      <c r="U1232" s="208" t="str">
        <f ca="1">IF($H1232="步将",'[3]配置系数（将领）'!T1232,IF($H1232="骑将",'[4]配置系数（将领）'!T1232,IF($H1232="弓将",'[5]配置系数（将领）'!T1232,"")))</f>
        <v/>
      </c>
      <c r="V1232" s="206">
        <f t="shared" ca="1" si="78"/>
        <v>1</v>
      </c>
      <c r="X1232" s="208" t="str">
        <f ca="1">IF($H1232="步将",'[3]配置系数（将领）'!W1232,IF($H1232="骑将",'[4]配置系数（将领）'!W1232,IF($H1232="弓将",'[5]配置系数（将领）'!W1232,"")))</f>
        <v/>
      </c>
      <c r="Y1232" s="208" t="str">
        <f ca="1">IF($H1232="步将",'[3]配置系数（将领）'!X1232,IF($H1232="骑将",'[4]配置系数（将领）'!X1232,IF($H1232="弓将",'[5]配置系数（将领）'!X1232,"")))</f>
        <v/>
      </c>
      <c r="Z1232" s="208">
        <f>IF($H1232="步将",'[3]配置系数（将领）'!Y1232,IF($H1232="骑将",'[4]配置系数（将领）'!Y1232,IF($H1232="弓将",'[5]配置系数（将领）'!Y1232,"")))</f>
        <v>0</v>
      </c>
      <c r="AA1232" s="208">
        <f>IF($H1232="步将",'[3]配置系数（将领）'!Z1232,IF($H1232="骑将",'[4]配置系数（将领）'!Z1232,IF($H1232="弓将",'[5]配置系数（将领）'!Z1232,"")))</f>
        <v>0</v>
      </c>
      <c r="AB1232" s="208" t="str">
        <f ca="1">IF($H1232="步将",'[3]配置系数（将领）'!AA1232,IF($H1232="骑将",'[4]配置系数（将领）'!AA1232,IF($H1232="弓将",'[5]配置系数（将领）'!AA1232,"")))</f>
        <v/>
      </c>
      <c r="AC1232" s="206">
        <f t="shared" ca="1" si="79"/>
        <v>1</v>
      </c>
    </row>
    <row r="1233" spans="3:29" x14ac:dyDescent="0.15">
      <c r="C1233" s="107">
        <v>1225</v>
      </c>
      <c r="D1233" s="69">
        <f>IFERROR(MATCH(C1233,索引!J:J,0),D1232)</f>
        <v>114</v>
      </c>
      <c r="E1233" s="69">
        <f t="shared" si="76"/>
        <v>15</v>
      </c>
      <c r="F1233" s="69">
        <f>INDEX(索引!$F:$F,D1233,1)</f>
        <v>12007</v>
      </c>
      <c r="G1233" s="69" t="str">
        <f>INDEX(索引!$E:$E,D1233,1)</f>
        <v>许褚</v>
      </c>
      <c r="H1233" s="69" t="str">
        <f>INDEX(索引!$G:$G,D1233,1)</f>
        <v>步将</v>
      </c>
      <c r="J1233" s="208" t="str">
        <f ca="1">IF($H1233="步将",'[3]配置系数（将领）'!I1233,IF($H1233="骑将",'[4]配置系数（将领）'!I1233,IF($H1233="弓将",'[5]配置系数（将领）'!I1233,"")))</f>
        <v/>
      </c>
      <c r="K1233" s="208" t="str">
        <f ca="1">IF($H1233="步将",'[3]配置系数（将领）'!J1233,IF($H1233="骑将",'[4]配置系数（将领）'!J1233,IF($H1233="弓将",'[5]配置系数（将领）'!J1233,"")))</f>
        <v/>
      </c>
      <c r="L1233" s="208">
        <f>IF($H1233="步将",'[3]配置系数（将领）'!K1233,IF($H1233="骑将",'[4]配置系数（将领）'!K1233,IF($H1233="弓将",'[5]配置系数（将领）'!K1233,"")))</f>
        <v>0</v>
      </c>
      <c r="M1233" s="208">
        <f>IF($H1233="步将",'[3]配置系数（将领）'!L1233,IF($H1233="骑将",'[4]配置系数（将领）'!L1233,IF($H1233="弓将",'[5]配置系数（将领）'!L1233,"")))</f>
        <v>0</v>
      </c>
      <c r="N1233" s="208" t="str">
        <f ca="1">IF($H1233="步将",'[3]配置系数（将领）'!M1233,IF($H1233="骑将",'[4]配置系数（将领）'!M1233,IF($H1233="弓将",'[5]配置系数（将领）'!M1233,"")))</f>
        <v/>
      </c>
      <c r="O1233" s="206">
        <f t="shared" ca="1" si="77"/>
        <v>1</v>
      </c>
      <c r="Q1233" s="208" t="str">
        <f ca="1">IF($H1233="步将",'[3]配置系数（将领）'!P1233,IF($H1233="骑将",'[4]配置系数（将领）'!P1233,IF($H1233="弓将",'[5]配置系数（将领）'!P1233,"")))</f>
        <v/>
      </c>
      <c r="R1233" s="208" t="str">
        <f ca="1">IF($H1233="步将",'[3]配置系数（将领）'!Q1233,IF($H1233="骑将",'[4]配置系数（将领）'!Q1233,IF($H1233="弓将",'[5]配置系数（将领）'!Q1233,"")))</f>
        <v/>
      </c>
      <c r="S1233" s="208">
        <f>IF($H1233="步将",'[3]配置系数（将领）'!R1233,IF($H1233="骑将",'[4]配置系数（将领）'!R1233,IF($H1233="弓将",'[5]配置系数（将领）'!R1233,"")))</f>
        <v>0</v>
      </c>
      <c r="T1233" s="208">
        <f>IF($H1233="步将",'[3]配置系数（将领）'!S1233,IF($H1233="骑将",'[4]配置系数（将领）'!S1233,IF($H1233="弓将",'[5]配置系数（将领）'!S1233,"")))</f>
        <v>0</v>
      </c>
      <c r="U1233" s="208" t="str">
        <f ca="1">IF($H1233="步将",'[3]配置系数（将领）'!T1233,IF($H1233="骑将",'[4]配置系数（将领）'!T1233,IF($H1233="弓将",'[5]配置系数（将领）'!T1233,"")))</f>
        <v/>
      </c>
      <c r="V1233" s="206">
        <f t="shared" ca="1" si="78"/>
        <v>1</v>
      </c>
      <c r="X1233" s="208" t="str">
        <f ca="1">IF($H1233="步将",'[3]配置系数（将领）'!W1233,IF($H1233="骑将",'[4]配置系数（将领）'!W1233,IF($H1233="弓将",'[5]配置系数（将领）'!W1233,"")))</f>
        <v/>
      </c>
      <c r="Y1233" s="208" t="str">
        <f ca="1">IF($H1233="步将",'[3]配置系数（将领）'!X1233,IF($H1233="骑将",'[4]配置系数（将领）'!X1233,IF($H1233="弓将",'[5]配置系数（将领）'!X1233,"")))</f>
        <v/>
      </c>
      <c r="Z1233" s="208">
        <f>IF($H1233="步将",'[3]配置系数（将领）'!Y1233,IF($H1233="骑将",'[4]配置系数（将领）'!Y1233,IF($H1233="弓将",'[5]配置系数（将领）'!Y1233,"")))</f>
        <v>0</v>
      </c>
      <c r="AA1233" s="208">
        <f>IF($H1233="步将",'[3]配置系数（将领）'!Z1233,IF($H1233="骑将",'[4]配置系数（将领）'!Z1233,IF($H1233="弓将",'[5]配置系数（将领）'!Z1233,"")))</f>
        <v>0</v>
      </c>
      <c r="AB1233" s="208" t="str">
        <f ca="1">IF($H1233="步将",'[3]配置系数（将领）'!AA1233,IF($H1233="骑将",'[4]配置系数（将领）'!AA1233,IF($H1233="弓将",'[5]配置系数（将领）'!AA1233,"")))</f>
        <v/>
      </c>
      <c r="AC1233" s="206">
        <f t="shared" ca="1" si="79"/>
        <v>1</v>
      </c>
    </row>
    <row r="1234" spans="3:29" x14ac:dyDescent="0.15">
      <c r="C1234" s="107">
        <v>1226</v>
      </c>
      <c r="D1234" s="69">
        <f>IFERROR(MATCH(C1234,索引!J:J,0),D1233)</f>
        <v>114</v>
      </c>
      <c r="E1234" s="69">
        <f t="shared" si="76"/>
        <v>15</v>
      </c>
      <c r="F1234" s="69">
        <f>INDEX(索引!$F:$F,D1234,1)</f>
        <v>12007</v>
      </c>
      <c r="G1234" s="69" t="str">
        <f>INDEX(索引!$E:$E,D1234,1)</f>
        <v>许褚</v>
      </c>
      <c r="H1234" s="69" t="str">
        <f>INDEX(索引!$G:$G,D1234,1)</f>
        <v>步将</v>
      </c>
      <c r="J1234" s="208" t="str">
        <f ca="1">IF($H1234="步将",'[3]配置系数（将领）'!I1234,IF($H1234="骑将",'[4]配置系数（将领）'!I1234,IF($H1234="弓将",'[5]配置系数（将领）'!I1234,"")))</f>
        <v/>
      </c>
      <c r="K1234" s="208" t="str">
        <f ca="1">IF($H1234="步将",'[3]配置系数（将领）'!J1234,IF($H1234="骑将",'[4]配置系数（将领）'!J1234,IF($H1234="弓将",'[5]配置系数（将领）'!J1234,"")))</f>
        <v/>
      </c>
      <c r="L1234" s="208">
        <f>IF($H1234="步将",'[3]配置系数（将领）'!K1234,IF($H1234="骑将",'[4]配置系数（将领）'!K1234,IF($H1234="弓将",'[5]配置系数（将领）'!K1234,"")))</f>
        <v>0</v>
      </c>
      <c r="M1234" s="208">
        <f>IF($H1234="步将",'[3]配置系数（将领）'!L1234,IF($H1234="骑将",'[4]配置系数（将领）'!L1234,IF($H1234="弓将",'[5]配置系数（将领）'!L1234,"")))</f>
        <v>0</v>
      </c>
      <c r="N1234" s="208" t="str">
        <f ca="1">IF($H1234="步将",'[3]配置系数（将领）'!M1234,IF($H1234="骑将",'[4]配置系数（将领）'!M1234,IF($H1234="弓将",'[5]配置系数（将领）'!M1234,"")))</f>
        <v/>
      </c>
      <c r="O1234" s="206">
        <f t="shared" ca="1" si="77"/>
        <v>1</v>
      </c>
      <c r="Q1234" s="208" t="str">
        <f ca="1">IF($H1234="步将",'[3]配置系数（将领）'!P1234,IF($H1234="骑将",'[4]配置系数（将领）'!P1234,IF($H1234="弓将",'[5]配置系数（将领）'!P1234,"")))</f>
        <v/>
      </c>
      <c r="R1234" s="208" t="str">
        <f ca="1">IF($H1234="步将",'[3]配置系数（将领）'!Q1234,IF($H1234="骑将",'[4]配置系数（将领）'!Q1234,IF($H1234="弓将",'[5]配置系数（将领）'!Q1234,"")))</f>
        <v/>
      </c>
      <c r="S1234" s="208">
        <f>IF($H1234="步将",'[3]配置系数（将领）'!R1234,IF($H1234="骑将",'[4]配置系数（将领）'!R1234,IF($H1234="弓将",'[5]配置系数（将领）'!R1234,"")))</f>
        <v>0</v>
      </c>
      <c r="T1234" s="208">
        <f>IF($H1234="步将",'[3]配置系数（将领）'!S1234,IF($H1234="骑将",'[4]配置系数（将领）'!S1234,IF($H1234="弓将",'[5]配置系数（将领）'!S1234,"")))</f>
        <v>0</v>
      </c>
      <c r="U1234" s="208" t="str">
        <f ca="1">IF($H1234="步将",'[3]配置系数（将领）'!T1234,IF($H1234="骑将",'[4]配置系数（将领）'!T1234,IF($H1234="弓将",'[5]配置系数（将领）'!T1234,"")))</f>
        <v/>
      </c>
      <c r="V1234" s="206">
        <f t="shared" ca="1" si="78"/>
        <v>1</v>
      </c>
      <c r="X1234" s="208" t="str">
        <f ca="1">IF($H1234="步将",'[3]配置系数（将领）'!W1234,IF($H1234="骑将",'[4]配置系数（将领）'!W1234,IF($H1234="弓将",'[5]配置系数（将领）'!W1234,"")))</f>
        <v/>
      </c>
      <c r="Y1234" s="208" t="str">
        <f ca="1">IF($H1234="步将",'[3]配置系数（将领）'!X1234,IF($H1234="骑将",'[4]配置系数（将领）'!X1234,IF($H1234="弓将",'[5]配置系数（将领）'!X1234,"")))</f>
        <v/>
      </c>
      <c r="Z1234" s="208">
        <f>IF($H1234="步将",'[3]配置系数（将领）'!Y1234,IF($H1234="骑将",'[4]配置系数（将领）'!Y1234,IF($H1234="弓将",'[5]配置系数（将领）'!Y1234,"")))</f>
        <v>0</v>
      </c>
      <c r="AA1234" s="208">
        <f>IF($H1234="步将",'[3]配置系数（将领）'!Z1234,IF($H1234="骑将",'[4]配置系数（将领）'!Z1234,IF($H1234="弓将",'[5]配置系数（将领）'!Z1234,"")))</f>
        <v>0</v>
      </c>
      <c r="AB1234" s="208" t="str">
        <f ca="1">IF($H1234="步将",'[3]配置系数（将领）'!AA1234,IF($H1234="骑将",'[4]配置系数（将领）'!AA1234,IF($H1234="弓将",'[5]配置系数（将领）'!AA1234,"")))</f>
        <v/>
      </c>
      <c r="AC1234" s="206">
        <f t="shared" ca="1" si="79"/>
        <v>1</v>
      </c>
    </row>
    <row r="1235" spans="3:29" x14ac:dyDescent="0.15">
      <c r="C1235" s="107">
        <v>1227</v>
      </c>
      <c r="D1235" s="69">
        <f>IFERROR(MATCH(C1235,索引!J:J,0),D1234)</f>
        <v>114</v>
      </c>
      <c r="E1235" s="69">
        <f t="shared" si="76"/>
        <v>15</v>
      </c>
      <c r="F1235" s="69">
        <f>INDEX(索引!$F:$F,D1235,1)</f>
        <v>12007</v>
      </c>
      <c r="G1235" s="69" t="str">
        <f>INDEX(索引!$E:$E,D1235,1)</f>
        <v>许褚</v>
      </c>
      <c r="H1235" s="69" t="str">
        <f>INDEX(索引!$G:$G,D1235,1)</f>
        <v>步将</v>
      </c>
      <c r="J1235" s="208" t="str">
        <f ca="1">IF($H1235="步将",'[3]配置系数（将领）'!I1235,IF($H1235="骑将",'[4]配置系数（将领）'!I1235,IF($H1235="弓将",'[5]配置系数（将领）'!I1235,"")))</f>
        <v/>
      </c>
      <c r="K1235" s="208" t="str">
        <f ca="1">IF($H1235="步将",'[3]配置系数（将领）'!J1235,IF($H1235="骑将",'[4]配置系数（将领）'!J1235,IF($H1235="弓将",'[5]配置系数（将领）'!J1235,"")))</f>
        <v/>
      </c>
      <c r="L1235" s="208">
        <f>IF($H1235="步将",'[3]配置系数（将领）'!K1235,IF($H1235="骑将",'[4]配置系数（将领）'!K1235,IF($H1235="弓将",'[5]配置系数（将领）'!K1235,"")))</f>
        <v>0</v>
      </c>
      <c r="M1235" s="208">
        <f>IF($H1235="步将",'[3]配置系数（将领）'!L1235,IF($H1235="骑将",'[4]配置系数（将领）'!L1235,IF($H1235="弓将",'[5]配置系数（将领）'!L1235,"")))</f>
        <v>0</v>
      </c>
      <c r="N1235" s="208" t="str">
        <f ca="1">IF($H1235="步将",'[3]配置系数（将领）'!M1235,IF($H1235="骑将",'[4]配置系数（将领）'!M1235,IF($H1235="弓将",'[5]配置系数（将领）'!M1235,"")))</f>
        <v/>
      </c>
      <c r="O1235" s="206">
        <f t="shared" ca="1" si="77"/>
        <v>1</v>
      </c>
      <c r="Q1235" s="208" t="str">
        <f ca="1">IF($H1235="步将",'[3]配置系数（将领）'!P1235,IF($H1235="骑将",'[4]配置系数（将领）'!P1235,IF($H1235="弓将",'[5]配置系数（将领）'!P1235,"")))</f>
        <v/>
      </c>
      <c r="R1235" s="208" t="str">
        <f ca="1">IF($H1235="步将",'[3]配置系数（将领）'!Q1235,IF($H1235="骑将",'[4]配置系数（将领）'!Q1235,IF($H1235="弓将",'[5]配置系数（将领）'!Q1235,"")))</f>
        <v/>
      </c>
      <c r="S1235" s="208">
        <f>IF($H1235="步将",'[3]配置系数（将领）'!R1235,IF($H1235="骑将",'[4]配置系数（将领）'!R1235,IF($H1235="弓将",'[5]配置系数（将领）'!R1235,"")))</f>
        <v>0</v>
      </c>
      <c r="T1235" s="208">
        <f>IF($H1235="步将",'[3]配置系数（将领）'!S1235,IF($H1235="骑将",'[4]配置系数（将领）'!S1235,IF($H1235="弓将",'[5]配置系数（将领）'!S1235,"")))</f>
        <v>0</v>
      </c>
      <c r="U1235" s="208" t="str">
        <f ca="1">IF($H1235="步将",'[3]配置系数（将领）'!T1235,IF($H1235="骑将",'[4]配置系数（将领）'!T1235,IF($H1235="弓将",'[5]配置系数（将领）'!T1235,"")))</f>
        <v/>
      </c>
      <c r="V1235" s="206">
        <f t="shared" ca="1" si="78"/>
        <v>1</v>
      </c>
      <c r="X1235" s="208" t="str">
        <f ca="1">IF($H1235="步将",'[3]配置系数（将领）'!W1235,IF($H1235="骑将",'[4]配置系数（将领）'!W1235,IF($H1235="弓将",'[5]配置系数（将领）'!W1235,"")))</f>
        <v/>
      </c>
      <c r="Y1235" s="208" t="str">
        <f ca="1">IF($H1235="步将",'[3]配置系数（将领）'!X1235,IF($H1235="骑将",'[4]配置系数（将领）'!X1235,IF($H1235="弓将",'[5]配置系数（将领）'!X1235,"")))</f>
        <v/>
      </c>
      <c r="Z1235" s="208">
        <f>IF($H1235="步将",'[3]配置系数（将领）'!Y1235,IF($H1235="骑将",'[4]配置系数（将领）'!Y1235,IF($H1235="弓将",'[5]配置系数（将领）'!Y1235,"")))</f>
        <v>0</v>
      </c>
      <c r="AA1235" s="208">
        <f>IF($H1235="步将",'[3]配置系数（将领）'!Z1235,IF($H1235="骑将",'[4]配置系数（将领）'!Z1235,IF($H1235="弓将",'[5]配置系数（将领）'!Z1235,"")))</f>
        <v>0</v>
      </c>
      <c r="AB1235" s="208" t="str">
        <f ca="1">IF($H1235="步将",'[3]配置系数（将领）'!AA1235,IF($H1235="骑将",'[4]配置系数（将领）'!AA1235,IF($H1235="弓将",'[5]配置系数（将领）'!AA1235,"")))</f>
        <v/>
      </c>
      <c r="AC1235" s="206">
        <f t="shared" ca="1" si="79"/>
        <v>1</v>
      </c>
    </row>
    <row r="1236" spans="3:29" x14ac:dyDescent="0.15">
      <c r="C1236" s="107">
        <v>1228</v>
      </c>
      <c r="D1236" s="69">
        <f>IFERROR(MATCH(C1236,索引!J:J,0),D1235)</f>
        <v>114</v>
      </c>
      <c r="E1236" s="69">
        <f t="shared" si="76"/>
        <v>15</v>
      </c>
      <c r="F1236" s="69">
        <f>INDEX(索引!$F:$F,D1236,1)</f>
        <v>12007</v>
      </c>
      <c r="G1236" s="69" t="str">
        <f>INDEX(索引!$E:$E,D1236,1)</f>
        <v>许褚</v>
      </c>
      <c r="H1236" s="69" t="str">
        <f>INDEX(索引!$G:$G,D1236,1)</f>
        <v>步将</v>
      </c>
      <c r="J1236" s="208" t="str">
        <f ca="1">IF($H1236="步将",'[3]配置系数（将领）'!I1236,IF($H1236="骑将",'[4]配置系数（将领）'!I1236,IF($H1236="弓将",'[5]配置系数（将领）'!I1236,"")))</f>
        <v/>
      </c>
      <c r="K1236" s="208" t="str">
        <f ca="1">IF($H1236="步将",'[3]配置系数（将领）'!J1236,IF($H1236="骑将",'[4]配置系数（将领）'!J1236,IF($H1236="弓将",'[5]配置系数（将领）'!J1236,"")))</f>
        <v/>
      </c>
      <c r="L1236" s="208">
        <f>IF($H1236="步将",'[3]配置系数（将领）'!K1236,IF($H1236="骑将",'[4]配置系数（将领）'!K1236,IF($H1236="弓将",'[5]配置系数（将领）'!K1236,"")))</f>
        <v>0</v>
      </c>
      <c r="M1236" s="208">
        <f>IF($H1236="步将",'[3]配置系数（将领）'!L1236,IF($H1236="骑将",'[4]配置系数（将领）'!L1236,IF($H1236="弓将",'[5]配置系数（将领）'!L1236,"")))</f>
        <v>0</v>
      </c>
      <c r="N1236" s="208" t="str">
        <f ca="1">IF($H1236="步将",'[3]配置系数（将领）'!M1236,IF($H1236="骑将",'[4]配置系数（将领）'!M1236,IF($H1236="弓将",'[5]配置系数（将领）'!M1236,"")))</f>
        <v/>
      </c>
      <c r="O1236" s="206">
        <f t="shared" ca="1" si="77"/>
        <v>1</v>
      </c>
      <c r="Q1236" s="208" t="str">
        <f ca="1">IF($H1236="步将",'[3]配置系数（将领）'!P1236,IF($H1236="骑将",'[4]配置系数（将领）'!P1236,IF($H1236="弓将",'[5]配置系数（将领）'!P1236,"")))</f>
        <v/>
      </c>
      <c r="R1236" s="208" t="str">
        <f ca="1">IF($H1236="步将",'[3]配置系数（将领）'!Q1236,IF($H1236="骑将",'[4]配置系数（将领）'!Q1236,IF($H1236="弓将",'[5]配置系数（将领）'!Q1236,"")))</f>
        <v/>
      </c>
      <c r="S1236" s="208">
        <f>IF($H1236="步将",'[3]配置系数（将领）'!R1236,IF($H1236="骑将",'[4]配置系数（将领）'!R1236,IF($H1236="弓将",'[5]配置系数（将领）'!R1236,"")))</f>
        <v>0</v>
      </c>
      <c r="T1236" s="208">
        <f>IF($H1236="步将",'[3]配置系数（将领）'!S1236,IF($H1236="骑将",'[4]配置系数（将领）'!S1236,IF($H1236="弓将",'[5]配置系数（将领）'!S1236,"")))</f>
        <v>0</v>
      </c>
      <c r="U1236" s="208" t="str">
        <f ca="1">IF($H1236="步将",'[3]配置系数（将领）'!T1236,IF($H1236="骑将",'[4]配置系数（将领）'!T1236,IF($H1236="弓将",'[5]配置系数（将领）'!T1236,"")))</f>
        <v/>
      </c>
      <c r="V1236" s="206">
        <f t="shared" ca="1" si="78"/>
        <v>1</v>
      </c>
      <c r="X1236" s="208" t="str">
        <f ca="1">IF($H1236="步将",'[3]配置系数（将领）'!W1236,IF($H1236="骑将",'[4]配置系数（将领）'!W1236,IF($H1236="弓将",'[5]配置系数（将领）'!W1236,"")))</f>
        <v/>
      </c>
      <c r="Y1236" s="208" t="str">
        <f ca="1">IF($H1236="步将",'[3]配置系数（将领）'!X1236,IF($H1236="骑将",'[4]配置系数（将领）'!X1236,IF($H1236="弓将",'[5]配置系数（将领）'!X1236,"")))</f>
        <v/>
      </c>
      <c r="Z1236" s="208">
        <f>IF($H1236="步将",'[3]配置系数（将领）'!Y1236,IF($H1236="骑将",'[4]配置系数（将领）'!Y1236,IF($H1236="弓将",'[5]配置系数（将领）'!Y1236,"")))</f>
        <v>0</v>
      </c>
      <c r="AA1236" s="208">
        <f>IF($H1236="步将",'[3]配置系数（将领）'!Z1236,IF($H1236="骑将",'[4]配置系数（将领）'!Z1236,IF($H1236="弓将",'[5]配置系数（将领）'!Z1236,"")))</f>
        <v>0</v>
      </c>
      <c r="AB1236" s="208" t="str">
        <f ca="1">IF($H1236="步将",'[3]配置系数（将领）'!AA1236,IF($H1236="骑将",'[4]配置系数（将领）'!AA1236,IF($H1236="弓将",'[5]配置系数（将领）'!AA1236,"")))</f>
        <v/>
      </c>
      <c r="AC1236" s="206">
        <f t="shared" ca="1" si="79"/>
        <v>1</v>
      </c>
    </row>
    <row r="1237" spans="3:29" x14ac:dyDescent="0.15">
      <c r="C1237" s="107">
        <v>1229</v>
      </c>
      <c r="D1237" s="69">
        <f>IFERROR(MATCH(C1237,索引!J:J,0),D1236)</f>
        <v>114</v>
      </c>
      <c r="E1237" s="69">
        <f t="shared" si="76"/>
        <v>15</v>
      </c>
      <c r="F1237" s="69">
        <f>INDEX(索引!$F:$F,D1237,1)</f>
        <v>12007</v>
      </c>
      <c r="G1237" s="69" t="str">
        <f>INDEX(索引!$E:$E,D1237,1)</f>
        <v>许褚</v>
      </c>
      <c r="H1237" s="69" t="str">
        <f>INDEX(索引!$G:$G,D1237,1)</f>
        <v>步将</v>
      </c>
      <c r="J1237" s="208" t="str">
        <f ca="1">IF($H1237="步将",'[3]配置系数（将领）'!I1237,IF($H1237="骑将",'[4]配置系数（将领）'!I1237,IF($H1237="弓将",'[5]配置系数（将领）'!I1237,"")))</f>
        <v/>
      </c>
      <c r="K1237" s="208" t="str">
        <f ca="1">IF($H1237="步将",'[3]配置系数（将领）'!J1237,IF($H1237="骑将",'[4]配置系数（将领）'!J1237,IF($H1237="弓将",'[5]配置系数（将领）'!J1237,"")))</f>
        <v/>
      </c>
      <c r="L1237" s="208">
        <f>IF($H1237="步将",'[3]配置系数（将领）'!K1237,IF($H1237="骑将",'[4]配置系数（将领）'!K1237,IF($H1237="弓将",'[5]配置系数（将领）'!K1237,"")))</f>
        <v>0</v>
      </c>
      <c r="M1237" s="208">
        <f>IF($H1237="步将",'[3]配置系数（将领）'!L1237,IF($H1237="骑将",'[4]配置系数（将领）'!L1237,IF($H1237="弓将",'[5]配置系数（将领）'!L1237,"")))</f>
        <v>0</v>
      </c>
      <c r="N1237" s="208" t="str">
        <f ca="1">IF($H1237="步将",'[3]配置系数（将领）'!M1237,IF($H1237="骑将",'[4]配置系数（将领）'!M1237,IF($H1237="弓将",'[5]配置系数（将领）'!M1237,"")))</f>
        <v/>
      </c>
      <c r="O1237" s="206">
        <f t="shared" ca="1" si="77"/>
        <v>1</v>
      </c>
      <c r="Q1237" s="208" t="str">
        <f ca="1">IF($H1237="步将",'[3]配置系数（将领）'!P1237,IF($H1237="骑将",'[4]配置系数（将领）'!P1237,IF($H1237="弓将",'[5]配置系数（将领）'!P1237,"")))</f>
        <v/>
      </c>
      <c r="R1237" s="208" t="str">
        <f ca="1">IF($H1237="步将",'[3]配置系数（将领）'!Q1237,IF($H1237="骑将",'[4]配置系数（将领）'!Q1237,IF($H1237="弓将",'[5]配置系数（将领）'!Q1237,"")))</f>
        <v/>
      </c>
      <c r="S1237" s="208">
        <f>IF($H1237="步将",'[3]配置系数（将领）'!R1237,IF($H1237="骑将",'[4]配置系数（将领）'!R1237,IF($H1237="弓将",'[5]配置系数（将领）'!R1237,"")))</f>
        <v>0</v>
      </c>
      <c r="T1237" s="208">
        <f>IF($H1237="步将",'[3]配置系数（将领）'!S1237,IF($H1237="骑将",'[4]配置系数（将领）'!S1237,IF($H1237="弓将",'[5]配置系数（将领）'!S1237,"")))</f>
        <v>0</v>
      </c>
      <c r="U1237" s="208" t="str">
        <f ca="1">IF($H1237="步将",'[3]配置系数（将领）'!T1237,IF($H1237="骑将",'[4]配置系数（将领）'!T1237,IF($H1237="弓将",'[5]配置系数（将领）'!T1237,"")))</f>
        <v/>
      </c>
      <c r="V1237" s="206">
        <f t="shared" ca="1" si="78"/>
        <v>1</v>
      </c>
      <c r="X1237" s="208" t="str">
        <f ca="1">IF($H1237="步将",'[3]配置系数（将领）'!W1237,IF($H1237="骑将",'[4]配置系数（将领）'!W1237,IF($H1237="弓将",'[5]配置系数（将领）'!W1237,"")))</f>
        <v/>
      </c>
      <c r="Y1237" s="208" t="str">
        <f ca="1">IF($H1237="步将",'[3]配置系数（将领）'!X1237,IF($H1237="骑将",'[4]配置系数（将领）'!X1237,IF($H1237="弓将",'[5]配置系数（将领）'!X1237,"")))</f>
        <v/>
      </c>
      <c r="Z1237" s="208">
        <f>IF($H1237="步将",'[3]配置系数（将领）'!Y1237,IF($H1237="骑将",'[4]配置系数（将领）'!Y1237,IF($H1237="弓将",'[5]配置系数（将领）'!Y1237,"")))</f>
        <v>0</v>
      </c>
      <c r="AA1237" s="208">
        <f>IF($H1237="步将",'[3]配置系数（将领）'!Z1237,IF($H1237="骑将",'[4]配置系数（将领）'!Z1237,IF($H1237="弓将",'[5]配置系数（将领）'!Z1237,"")))</f>
        <v>0</v>
      </c>
      <c r="AB1237" s="208" t="str">
        <f ca="1">IF($H1237="步将",'[3]配置系数（将领）'!AA1237,IF($H1237="骑将",'[4]配置系数（将领）'!AA1237,IF($H1237="弓将",'[5]配置系数（将领）'!AA1237,"")))</f>
        <v/>
      </c>
      <c r="AC1237" s="206">
        <f t="shared" ca="1" si="79"/>
        <v>1</v>
      </c>
    </row>
    <row r="1238" spans="3:29" x14ac:dyDescent="0.15">
      <c r="C1238" s="107">
        <v>1230</v>
      </c>
      <c r="D1238" s="69">
        <f>IFERROR(MATCH(C1238,索引!J:J,0),D1237)</f>
        <v>114</v>
      </c>
      <c r="E1238" s="69">
        <f t="shared" si="76"/>
        <v>15</v>
      </c>
      <c r="F1238" s="69">
        <f>INDEX(索引!$F:$F,D1238,1)</f>
        <v>12007</v>
      </c>
      <c r="G1238" s="69" t="str">
        <f>INDEX(索引!$E:$E,D1238,1)</f>
        <v>许褚</v>
      </c>
      <c r="H1238" s="69" t="str">
        <f>INDEX(索引!$G:$G,D1238,1)</f>
        <v>步将</v>
      </c>
      <c r="J1238" s="208" t="str">
        <f ca="1">IF($H1238="步将",'[3]配置系数（将领）'!I1238,IF($H1238="骑将",'[4]配置系数（将领）'!I1238,IF($H1238="弓将",'[5]配置系数（将领）'!I1238,"")))</f>
        <v/>
      </c>
      <c r="K1238" s="208" t="str">
        <f ca="1">IF($H1238="步将",'[3]配置系数（将领）'!J1238,IF($H1238="骑将",'[4]配置系数（将领）'!J1238,IF($H1238="弓将",'[5]配置系数（将领）'!J1238,"")))</f>
        <v/>
      </c>
      <c r="L1238" s="208">
        <f>IF($H1238="步将",'[3]配置系数（将领）'!K1238,IF($H1238="骑将",'[4]配置系数（将领）'!K1238,IF($H1238="弓将",'[5]配置系数（将领）'!K1238,"")))</f>
        <v>0</v>
      </c>
      <c r="M1238" s="208">
        <f>IF($H1238="步将",'[3]配置系数（将领）'!L1238,IF($H1238="骑将",'[4]配置系数（将领）'!L1238,IF($H1238="弓将",'[5]配置系数（将领）'!L1238,"")))</f>
        <v>0</v>
      </c>
      <c r="N1238" s="208" t="str">
        <f ca="1">IF($H1238="步将",'[3]配置系数（将领）'!M1238,IF($H1238="骑将",'[4]配置系数（将领）'!M1238,IF($H1238="弓将",'[5]配置系数（将领）'!M1238,"")))</f>
        <v/>
      </c>
      <c r="O1238" s="206">
        <f t="shared" ca="1" si="77"/>
        <v>1</v>
      </c>
      <c r="Q1238" s="208" t="str">
        <f ca="1">IF($H1238="步将",'[3]配置系数（将领）'!P1238,IF($H1238="骑将",'[4]配置系数（将领）'!P1238,IF($H1238="弓将",'[5]配置系数（将领）'!P1238,"")))</f>
        <v/>
      </c>
      <c r="R1238" s="208" t="str">
        <f ca="1">IF($H1238="步将",'[3]配置系数（将领）'!Q1238,IF($H1238="骑将",'[4]配置系数（将领）'!Q1238,IF($H1238="弓将",'[5]配置系数（将领）'!Q1238,"")))</f>
        <v/>
      </c>
      <c r="S1238" s="208">
        <f>IF($H1238="步将",'[3]配置系数（将领）'!R1238,IF($H1238="骑将",'[4]配置系数（将领）'!R1238,IF($H1238="弓将",'[5]配置系数（将领）'!R1238,"")))</f>
        <v>0</v>
      </c>
      <c r="T1238" s="208">
        <f>IF($H1238="步将",'[3]配置系数（将领）'!S1238,IF($H1238="骑将",'[4]配置系数（将领）'!S1238,IF($H1238="弓将",'[5]配置系数（将领）'!S1238,"")))</f>
        <v>0</v>
      </c>
      <c r="U1238" s="208" t="str">
        <f ca="1">IF($H1238="步将",'[3]配置系数（将领）'!T1238,IF($H1238="骑将",'[4]配置系数（将领）'!T1238,IF($H1238="弓将",'[5]配置系数（将领）'!T1238,"")))</f>
        <v/>
      </c>
      <c r="V1238" s="206">
        <f t="shared" ca="1" si="78"/>
        <v>1</v>
      </c>
      <c r="X1238" s="208" t="str">
        <f ca="1">IF($H1238="步将",'[3]配置系数（将领）'!W1238,IF($H1238="骑将",'[4]配置系数（将领）'!W1238,IF($H1238="弓将",'[5]配置系数（将领）'!W1238,"")))</f>
        <v/>
      </c>
      <c r="Y1238" s="208" t="str">
        <f ca="1">IF($H1238="步将",'[3]配置系数（将领）'!X1238,IF($H1238="骑将",'[4]配置系数（将领）'!X1238,IF($H1238="弓将",'[5]配置系数（将领）'!X1238,"")))</f>
        <v/>
      </c>
      <c r="Z1238" s="208">
        <f>IF($H1238="步将",'[3]配置系数（将领）'!Y1238,IF($H1238="骑将",'[4]配置系数（将领）'!Y1238,IF($H1238="弓将",'[5]配置系数（将领）'!Y1238,"")))</f>
        <v>0</v>
      </c>
      <c r="AA1238" s="208">
        <f>IF($H1238="步将",'[3]配置系数（将领）'!Z1238,IF($H1238="骑将",'[4]配置系数（将领）'!Z1238,IF($H1238="弓将",'[5]配置系数（将领）'!Z1238,"")))</f>
        <v>0</v>
      </c>
      <c r="AB1238" s="208" t="str">
        <f ca="1">IF($H1238="步将",'[3]配置系数（将领）'!AA1238,IF($H1238="骑将",'[4]配置系数（将领）'!AA1238,IF($H1238="弓将",'[5]配置系数（将领）'!AA1238,"")))</f>
        <v/>
      </c>
      <c r="AC1238" s="206">
        <f t="shared" ca="1" si="79"/>
        <v>1</v>
      </c>
    </row>
    <row r="1239" spans="3:29" x14ac:dyDescent="0.15">
      <c r="C1239" s="107">
        <v>1231</v>
      </c>
      <c r="D1239" s="69">
        <f>IFERROR(MATCH(C1239,索引!J:J,0),D1238)</f>
        <v>114</v>
      </c>
      <c r="E1239" s="69">
        <f t="shared" si="76"/>
        <v>15</v>
      </c>
      <c r="F1239" s="69">
        <f>INDEX(索引!$F:$F,D1239,1)</f>
        <v>12007</v>
      </c>
      <c r="G1239" s="69" t="str">
        <f>INDEX(索引!$E:$E,D1239,1)</f>
        <v>许褚</v>
      </c>
      <c r="H1239" s="69" t="str">
        <f>INDEX(索引!$G:$G,D1239,1)</f>
        <v>步将</v>
      </c>
      <c r="J1239" s="208" t="str">
        <f ca="1">IF($H1239="步将",'[3]配置系数（将领）'!I1239,IF($H1239="骑将",'[4]配置系数（将领）'!I1239,IF($H1239="弓将",'[5]配置系数（将领）'!I1239,"")))</f>
        <v/>
      </c>
      <c r="K1239" s="208" t="str">
        <f ca="1">IF($H1239="步将",'[3]配置系数（将领）'!J1239,IF($H1239="骑将",'[4]配置系数（将领）'!J1239,IF($H1239="弓将",'[5]配置系数（将领）'!J1239,"")))</f>
        <v/>
      </c>
      <c r="L1239" s="208">
        <f>IF($H1239="步将",'[3]配置系数（将领）'!K1239,IF($H1239="骑将",'[4]配置系数（将领）'!K1239,IF($H1239="弓将",'[5]配置系数（将领）'!K1239,"")))</f>
        <v>0</v>
      </c>
      <c r="M1239" s="208">
        <f>IF($H1239="步将",'[3]配置系数（将领）'!L1239,IF($H1239="骑将",'[4]配置系数（将领）'!L1239,IF($H1239="弓将",'[5]配置系数（将领）'!L1239,"")))</f>
        <v>0</v>
      </c>
      <c r="N1239" s="208" t="str">
        <f ca="1">IF($H1239="步将",'[3]配置系数（将领）'!M1239,IF($H1239="骑将",'[4]配置系数（将领）'!M1239,IF($H1239="弓将",'[5]配置系数（将领）'!M1239,"")))</f>
        <v/>
      </c>
      <c r="O1239" s="206">
        <f t="shared" ca="1" si="77"/>
        <v>1</v>
      </c>
      <c r="Q1239" s="208" t="str">
        <f ca="1">IF($H1239="步将",'[3]配置系数（将领）'!P1239,IF($H1239="骑将",'[4]配置系数（将领）'!P1239,IF($H1239="弓将",'[5]配置系数（将领）'!P1239,"")))</f>
        <v/>
      </c>
      <c r="R1239" s="208" t="str">
        <f ca="1">IF($H1239="步将",'[3]配置系数（将领）'!Q1239,IF($H1239="骑将",'[4]配置系数（将领）'!Q1239,IF($H1239="弓将",'[5]配置系数（将领）'!Q1239,"")))</f>
        <v/>
      </c>
      <c r="S1239" s="208">
        <f>IF($H1239="步将",'[3]配置系数（将领）'!R1239,IF($H1239="骑将",'[4]配置系数（将领）'!R1239,IF($H1239="弓将",'[5]配置系数（将领）'!R1239,"")))</f>
        <v>0</v>
      </c>
      <c r="T1239" s="208">
        <f>IF($H1239="步将",'[3]配置系数（将领）'!S1239,IF($H1239="骑将",'[4]配置系数（将领）'!S1239,IF($H1239="弓将",'[5]配置系数（将领）'!S1239,"")))</f>
        <v>0</v>
      </c>
      <c r="U1239" s="208" t="str">
        <f ca="1">IF($H1239="步将",'[3]配置系数（将领）'!T1239,IF($H1239="骑将",'[4]配置系数（将领）'!T1239,IF($H1239="弓将",'[5]配置系数（将领）'!T1239,"")))</f>
        <v/>
      </c>
      <c r="V1239" s="206">
        <f t="shared" ca="1" si="78"/>
        <v>1</v>
      </c>
      <c r="X1239" s="208" t="str">
        <f ca="1">IF($H1239="步将",'[3]配置系数（将领）'!W1239,IF($H1239="骑将",'[4]配置系数（将领）'!W1239,IF($H1239="弓将",'[5]配置系数（将领）'!W1239,"")))</f>
        <v/>
      </c>
      <c r="Y1239" s="208" t="str">
        <f ca="1">IF($H1239="步将",'[3]配置系数（将领）'!X1239,IF($H1239="骑将",'[4]配置系数（将领）'!X1239,IF($H1239="弓将",'[5]配置系数（将领）'!X1239,"")))</f>
        <v/>
      </c>
      <c r="Z1239" s="208">
        <f>IF($H1239="步将",'[3]配置系数（将领）'!Y1239,IF($H1239="骑将",'[4]配置系数（将领）'!Y1239,IF($H1239="弓将",'[5]配置系数（将领）'!Y1239,"")))</f>
        <v>0</v>
      </c>
      <c r="AA1239" s="208">
        <f>IF($H1239="步将",'[3]配置系数（将领）'!Z1239,IF($H1239="骑将",'[4]配置系数（将领）'!Z1239,IF($H1239="弓将",'[5]配置系数（将领）'!Z1239,"")))</f>
        <v>0</v>
      </c>
      <c r="AB1239" s="208" t="str">
        <f ca="1">IF($H1239="步将",'[3]配置系数（将领）'!AA1239,IF($H1239="骑将",'[4]配置系数（将领）'!AA1239,IF($H1239="弓将",'[5]配置系数（将领）'!AA1239,"")))</f>
        <v/>
      </c>
      <c r="AC1239" s="206">
        <f t="shared" ca="1" si="79"/>
        <v>1</v>
      </c>
    </row>
    <row r="1240" spans="3:29" x14ac:dyDescent="0.15">
      <c r="C1240" s="107">
        <v>1232</v>
      </c>
      <c r="D1240" s="69">
        <f>IFERROR(MATCH(C1240,索引!J:J,0),D1239)</f>
        <v>114</v>
      </c>
      <c r="E1240" s="69">
        <f t="shared" si="76"/>
        <v>15</v>
      </c>
      <c r="F1240" s="69">
        <f>INDEX(索引!$F:$F,D1240,1)</f>
        <v>12007</v>
      </c>
      <c r="G1240" s="69" t="str">
        <f>INDEX(索引!$E:$E,D1240,1)</f>
        <v>许褚</v>
      </c>
      <c r="H1240" s="69" t="str">
        <f>INDEX(索引!$G:$G,D1240,1)</f>
        <v>步将</v>
      </c>
      <c r="J1240" s="208" t="str">
        <f ca="1">IF($H1240="步将",'[3]配置系数（将领）'!I1240,IF($H1240="骑将",'[4]配置系数（将领）'!I1240,IF($H1240="弓将",'[5]配置系数（将领）'!I1240,"")))</f>
        <v/>
      </c>
      <c r="K1240" s="208" t="str">
        <f ca="1">IF($H1240="步将",'[3]配置系数（将领）'!J1240,IF($H1240="骑将",'[4]配置系数（将领）'!J1240,IF($H1240="弓将",'[5]配置系数（将领）'!J1240,"")))</f>
        <v/>
      </c>
      <c r="L1240" s="208">
        <f>IF($H1240="步将",'[3]配置系数（将领）'!K1240,IF($H1240="骑将",'[4]配置系数（将领）'!K1240,IF($H1240="弓将",'[5]配置系数（将领）'!K1240,"")))</f>
        <v>0</v>
      </c>
      <c r="M1240" s="208">
        <f>IF($H1240="步将",'[3]配置系数（将领）'!L1240,IF($H1240="骑将",'[4]配置系数（将领）'!L1240,IF($H1240="弓将",'[5]配置系数（将领）'!L1240,"")))</f>
        <v>0</v>
      </c>
      <c r="N1240" s="208" t="str">
        <f ca="1">IF($H1240="步将",'[3]配置系数（将领）'!M1240,IF($H1240="骑将",'[4]配置系数（将领）'!M1240,IF($H1240="弓将",'[5]配置系数（将领）'!M1240,"")))</f>
        <v/>
      </c>
      <c r="O1240" s="206">
        <f t="shared" ca="1" si="77"/>
        <v>1</v>
      </c>
      <c r="Q1240" s="208" t="str">
        <f ca="1">IF($H1240="步将",'[3]配置系数（将领）'!P1240,IF($H1240="骑将",'[4]配置系数（将领）'!P1240,IF($H1240="弓将",'[5]配置系数（将领）'!P1240,"")))</f>
        <v/>
      </c>
      <c r="R1240" s="208" t="str">
        <f ca="1">IF($H1240="步将",'[3]配置系数（将领）'!Q1240,IF($H1240="骑将",'[4]配置系数（将领）'!Q1240,IF($H1240="弓将",'[5]配置系数（将领）'!Q1240,"")))</f>
        <v/>
      </c>
      <c r="S1240" s="208">
        <f>IF($H1240="步将",'[3]配置系数（将领）'!R1240,IF($H1240="骑将",'[4]配置系数（将领）'!R1240,IF($H1240="弓将",'[5]配置系数（将领）'!R1240,"")))</f>
        <v>0</v>
      </c>
      <c r="T1240" s="208">
        <f>IF($H1240="步将",'[3]配置系数（将领）'!S1240,IF($H1240="骑将",'[4]配置系数（将领）'!S1240,IF($H1240="弓将",'[5]配置系数（将领）'!S1240,"")))</f>
        <v>0</v>
      </c>
      <c r="U1240" s="208" t="str">
        <f ca="1">IF($H1240="步将",'[3]配置系数（将领）'!T1240,IF($H1240="骑将",'[4]配置系数（将领）'!T1240,IF($H1240="弓将",'[5]配置系数（将领）'!T1240,"")))</f>
        <v/>
      </c>
      <c r="V1240" s="206">
        <f t="shared" ca="1" si="78"/>
        <v>1</v>
      </c>
      <c r="X1240" s="208" t="str">
        <f ca="1">IF($H1240="步将",'[3]配置系数（将领）'!W1240,IF($H1240="骑将",'[4]配置系数（将领）'!W1240,IF($H1240="弓将",'[5]配置系数（将领）'!W1240,"")))</f>
        <v/>
      </c>
      <c r="Y1240" s="208" t="str">
        <f ca="1">IF($H1240="步将",'[3]配置系数（将领）'!X1240,IF($H1240="骑将",'[4]配置系数（将领）'!X1240,IF($H1240="弓将",'[5]配置系数（将领）'!X1240,"")))</f>
        <v/>
      </c>
      <c r="Z1240" s="208">
        <f>IF($H1240="步将",'[3]配置系数（将领）'!Y1240,IF($H1240="骑将",'[4]配置系数（将领）'!Y1240,IF($H1240="弓将",'[5]配置系数（将领）'!Y1240,"")))</f>
        <v>0</v>
      </c>
      <c r="AA1240" s="208">
        <f>IF($H1240="步将",'[3]配置系数（将领）'!Z1240,IF($H1240="骑将",'[4]配置系数（将领）'!Z1240,IF($H1240="弓将",'[5]配置系数（将领）'!Z1240,"")))</f>
        <v>0</v>
      </c>
      <c r="AB1240" s="208" t="str">
        <f ca="1">IF($H1240="步将",'[3]配置系数（将领）'!AA1240,IF($H1240="骑将",'[4]配置系数（将领）'!AA1240,IF($H1240="弓将",'[5]配置系数（将领）'!AA1240,"")))</f>
        <v/>
      </c>
      <c r="AC1240" s="206">
        <f t="shared" ca="1" si="79"/>
        <v>1</v>
      </c>
    </row>
    <row r="1241" spans="3:29" x14ac:dyDescent="0.15">
      <c r="C1241" s="107">
        <v>1233</v>
      </c>
      <c r="D1241" s="69">
        <f>IFERROR(MATCH(C1241,索引!J:J,0),D1240)</f>
        <v>114</v>
      </c>
      <c r="E1241" s="69">
        <f t="shared" si="76"/>
        <v>15</v>
      </c>
      <c r="F1241" s="69">
        <f>INDEX(索引!$F:$F,D1241,1)</f>
        <v>12007</v>
      </c>
      <c r="G1241" s="69" t="str">
        <f>INDEX(索引!$E:$E,D1241,1)</f>
        <v>许褚</v>
      </c>
      <c r="H1241" s="69" t="str">
        <f>INDEX(索引!$G:$G,D1241,1)</f>
        <v>步将</v>
      </c>
      <c r="J1241" s="208" t="str">
        <f ca="1">IF($H1241="步将",'[3]配置系数（将领）'!I1241,IF($H1241="骑将",'[4]配置系数（将领）'!I1241,IF($H1241="弓将",'[5]配置系数（将领）'!I1241,"")))</f>
        <v/>
      </c>
      <c r="K1241" s="208" t="str">
        <f ca="1">IF($H1241="步将",'[3]配置系数（将领）'!J1241,IF($H1241="骑将",'[4]配置系数（将领）'!J1241,IF($H1241="弓将",'[5]配置系数（将领）'!J1241,"")))</f>
        <v/>
      </c>
      <c r="L1241" s="208">
        <f>IF($H1241="步将",'[3]配置系数（将领）'!K1241,IF($H1241="骑将",'[4]配置系数（将领）'!K1241,IF($H1241="弓将",'[5]配置系数（将领）'!K1241,"")))</f>
        <v>0</v>
      </c>
      <c r="M1241" s="208">
        <f>IF($H1241="步将",'[3]配置系数（将领）'!L1241,IF($H1241="骑将",'[4]配置系数（将领）'!L1241,IF($H1241="弓将",'[5]配置系数（将领）'!L1241,"")))</f>
        <v>0</v>
      </c>
      <c r="N1241" s="208" t="str">
        <f ca="1">IF($H1241="步将",'[3]配置系数（将领）'!M1241,IF($H1241="骑将",'[4]配置系数（将领）'!M1241,IF($H1241="弓将",'[5]配置系数（将领）'!M1241,"")))</f>
        <v/>
      </c>
      <c r="O1241" s="206">
        <f t="shared" ca="1" si="77"/>
        <v>1</v>
      </c>
      <c r="Q1241" s="208" t="str">
        <f ca="1">IF($H1241="步将",'[3]配置系数（将领）'!P1241,IF($H1241="骑将",'[4]配置系数（将领）'!P1241,IF($H1241="弓将",'[5]配置系数（将领）'!P1241,"")))</f>
        <v/>
      </c>
      <c r="R1241" s="208" t="str">
        <f ca="1">IF($H1241="步将",'[3]配置系数（将领）'!Q1241,IF($H1241="骑将",'[4]配置系数（将领）'!Q1241,IF($H1241="弓将",'[5]配置系数（将领）'!Q1241,"")))</f>
        <v/>
      </c>
      <c r="S1241" s="208">
        <f>IF($H1241="步将",'[3]配置系数（将领）'!R1241,IF($H1241="骑将",'[4]配置系数（将领）'!R1241,IF($H1241="弓将",'[5]配置系数（将领）'!R1241,"")))</f>
        <v>0</v>
      </c>
      <c r="T1241" s="208">
        <f>IF($H1241="步将",'[3]配置系数（将领）'!S1241,IF($H1241="骑将",'[4]配置系数（将领）'!S1241,IF($H1241="弓将",'[5]配置系数（将领）'!S1241,"")))</f>
        <v>0</v>
      </c>
      <c r="U1241" s="208" t="str">
        <f ca="1">IF($H1241="步将",'[3]配置系数（将领）'!T1241,IF($H1241="骑将",'[4]配置系数（将领）'!T1241,IF($H1241="弓将",'[5]配置系数（将领）'!T1241,"")))</f>
        <v/>
      </c>
      <c r="V1241" s="206">
        <f t="shared" ca="1" si="78"/>
        <v>1</v>
      </c>
      <c r="X1241" s="208" t="str">
        <f ca="1">IF($H1241="步将",'[3]配置系数（将领）'!W1241,IF($H1241="骑将",'[4]配置系数（将领）'!W1241,IF($H1241="弓将",'[5]配置系数（将领）'!W1241,"")))</f>
        <v/>
      </c>
      <c r="Y1241" s="208" t="str">
        <f ca="1">IF($H1241="步将",'[3]配置系数（将领）'!X1241,IF($H1241="骑将",'[4]配置系数（将领）'!X1241,IF($H1241="弓将",'[5]配置系数（将领）'!X1241,"")))</f>
        <v/>
      </c>
      <c r="Z1241" s="208">
        <f>IF($H1241="步将",'[3]配置系数（将领）'!Y1241,IF($H1241="骑将",'[4]配置系数（将领）'!Y1241,IF($H1241="弓将",'[5]配置系数（将领）'!Y1241,"")))</f>
        <v>0</v>
      </c>
      <c r="AA1241" s="208">
        <f>IF($H1241="步将",'[3]配置系数（将领）'!Z1241,IF($H1241="骑将",'[4]配置系数（将领）'!Z1241,IF($H1241="弓将",'[5]配置系数（将领）'!Z1241,"")))</f>
        <v>0</v>
      </c>
      <c r="AB1241" s="208" t="str">
        <f ca="1">IF($H1241="步将",'[3]配置系数（将领）'!AA1241,IF($H1241="骑将",'[4]配置系数（将领）'!AA1241,IF($H1241="弓将",'[5]配置系数（将领）'!AA1241,"")))</f>
        <v/>
      </c>
      <c r="AC1241" s="206">
        <f t="shared" ca="1" si="79"/>
        <v>1</v>
      </c>
    </row>
    <row r="1242" spans="3:29" x14ac:dyDescent="0.15">
      <c r="C1242" s="107">
        <v>1234</v>
      </c>
      <c r="D1242" s="69">
        <f>IFERROR(MATCH(C1242,索引!J:J,0),D1241)</f>
        <v>114</v>
      </c>
      <c r="E1242" s="69">
        <f t="shared" si="76"/>
        <v>15</v>
      </c>
      <c r="F1242" s="69">
        <f>INDEX(索引!$F:$F,D1242,1)</f>
        <v>12007</v>
      </c>
      <c r="G1242" s="69" t="str">
        <f>INDEX(索引!$E:$E,D1242,1)</f>
        <v>许褚</v>
      </c>
      <c r="H1242" s="69" t="str">
        <f>INDEX(索引!$G:$G,D1242,1)</f>
        <v>步将</v>
      </c>
      <c r="J1242" s="208" t="str">
        <f ca="1">IF($H1242="步将",'[3]配置系数（将领）'!I1242,IF($H1242="骑将",'[4]配置系数（将领）'!I1242,IF($H1242="弓将",'[5]配置系数（将领）'!I1242,"")))</f>
        <v/>
      </c>
      <c r="K1242" s="208" t="str">
        <f ca="1">IF($H1242="步将",'[3]配置系数（将领）'!J1242,IF($H1242="骑将",'[4]配置系数（将领）'!J1242,IF($H1242="弓将",'[5]配置系数（将领）'!J1242,"")))</f>
        <v/>
      </c>
      <c r="L1242" s="208">
        <f>IF($H1242="步将",'[3]配置系数（将领）'!K1242,IF($H1242="骑将",'[4]配置系数（将领）'!K1242,IF($H1242="弓将",'[5]配置系数（将领）'!K1242,"")))</f>
        <v>0</v>
      </c>
      <c r="M1242" s="208">
        <f>IF($H1242="步将",'[3]配置系数（将领）'!L1242,IF($H1242="骑将",'[4]配置系数（将领）'!L1242,IF($H1242="弓将",'[5]配置系数（将领）'!L1242,"")))</f>
        <v>0</v>
      </c>
      <c r="N1242" s="208" t="str">
        <f ca="1">IF($H1242="步将",'[3]配置系数（将领）'!M1242,IF($H1242="骑将",'[4]配置系数（将领）'!M1242,IF($H1242="弓将",'[5]配置系数（将领）'!M1242,"")))</f>
        <v/>
      </c>
      <c r="O1242" s="206">
        <f t="shared" ca="1" si="77"/>
        <v>1</v>
      </c>
      <c r="Q1242" s="208" t="str">
        <f ca="1">IF($H1242="步将",'[3]配置系数（将领）'!P1242,IF($H1242="骑将",'[4]配置系数（将领）'!P1242,IF($H1242="弓将",'[5]配置系数（将领）'!P1242,"")))</f>
        <v/>
      </c>
      <c r="R1242" s="208" t="str">
        <f ca="1">IF($H1242="步将",'[3]配置系数（将领）'!Q1242,IF($H1242="骑将",'[4]配置系数（将领）'!Q1242,IF($H1242="弓将",'[5]配置系数（将领）'!Q1242,"")))</f>
        <v/>
      </c>
      <c r="S1242" s="208">
        <f>IF($H1242="步将",'[3]配置系数（将领）'!R1242,IF($H1242="骑将",'[4]配置系数（将领）'!R1242,IF($H1242="弓将",'[5]配置系数（将领）'!R1242,"")))</f>
        <v>0</v>
      </c>
      <c r="T1242" s="208">
        <f>IF($H1242="步将",'[3]配置系数（将领）'!S1242,IF($H1242="骑将",'[4]配置系数（将领）'!S1242,IF($H1242="弓将",'[5]配置系数（将领）'!S1242,"")))</f>
        <v>0</v>
      </c>
      <c r="U1242" s="208" t="str">
        <f ca="1">IF($H1242="步将",'[3]配置系数（将领）'!T1242,IF($H1242="骑将",'[4]配置系数（将领）'!T1242,IF($H1242="弓将",'[5]配置系数（将领）'!T1242,"")))</f>
        <v/>
      </c>
      <c r="V1242" s="206">
        <f t="shared" ca="1" si="78"/>
        <v>1</v>
      </c>
      <c r="X1242" s="208" t="str">
        <f ca="1">IF($H1242="步将",'[3]配置系数（将领）'!W1242,IF($H1242="骑将",'[4]配置系数（将领）'!W1242,IF($H1242="弓将",'[5]配置系数（将领）'!W1242,"")))</f>
        <v/>
      </c>
      <c r="Y1242" s="208" t="str">
        <f ca="1">IF($H1242="步将",'[3]配置系数（将领）'!X1242,IF($H1242="骑将",'[4]配置系数（将领）'!X1242,IF($H1242="弓将",'[5]配置系数（将领）'!X1242,"")))</f>
        <v/>
      </c>
      <c r="Z1242" s="208">
        <f>IF($H1242="步将",'[3]配置系数（将领）'!Y1242,IF($H1242="骑将",'[4]配置系数（将领）'!Y1242,IF($H1242="弓将",'[5]配置系数（将领）'!Y1242,"")))</f>
        <v>0</v>
      </c>
      <c r="AA1242" s="208">
        <f>IF($H1242="步将",'[3]配置系数（将领）'!Z1242,IF($H1242="骑将",'[4]配置系数（将领）'!Z1242,IF($H1242="弓将",'[5]配置系数（将领）'!Z1242,"")))</f>
        <v>0</v>
      </c>
      <c r="AB1242" s="208" t="str">
        <f ca="1">IF($H1242="步将",'[3]配置系数（将领）'!AA1242,IF($H1242="骑将",'[4]配置系数（将领）'!AA1242,IF($H1242="弓将",'[5]配置系数（将领）'!AA1242,"")))</f>
        <v/>
      </c>
      <c r="AC1242" s="206">
        <f t="shared" ca="1" si="79"/>
        <v>1</v>
      </c>
    </row>
    <row r="1243" spans="3:29" x14ac:dyDescent="0.15">
      <c r="C1243" s="107">
        <v>1235</v>
      </c>
      <c r="D1243" s="69">
        <f>IFERROR(MATCH(C1243,索引!J:J,0),D1242)</f>
        <v>114</v>
      </c>
      <c r="E1243" s="69">
        <f t="shared" si="76"/>
        <v>15</v>
      </c>
      <c r="F1243" s="69">
        <f>INDEX(索引!$F:$F,D1243,1)</f>
        <v>12007</v>
      </c>
      <c r="G1243" s="69" t="str">
        <f>INDEX(索引!$E:$E,D1243,1)</f>
        <v>许褚</v>
      </c>
      <c r="H1243" s="69" t="str">
        <f>INDEX(索引!$G:$G,D1243,1)</f>
        <v>步将</v>
      </c>
      <c r="J1243" s="208" t="str">
        <f ca="1">IF($H1243="步将",'[3]配置系数（将领）'!I1243,IF($H1243="骑将",'[4]配置系数（将领）'!I1243,IF($H1243="弓将",'[5]配置系数（将领）'!I1243,"")))</f>
        <v/>
      </c>
      <c r="K1243" s="208" t="str">
        <f ca="1">IF($H1243="步将",'[3]配置系数（将领）'!J1243,IF($H1243="骑将",'[4]配置系数（将领）'!J1243,IF($H1243="弓将",'[5]配置系数（将领）'!J1243,"")))</f>
        <v/>
      </c>
      <c r="L1243" s="208">
        <f>IF($H1243="步将",'[3]配置系数（将领）'!K1243,IF($H1243="骑将",'[4]配置系数（将领）'!K1243,IF($H1243="弓将",'[5]配置系数（将领）'!K1243,"")))</f>
        <v>0</v>
      </c>
      <c r="M1243" s="208">
        <f>IF($H1243="步将",'[3]配置系数（将领）'!L1243,IF($H1243="骑将",'[4]配置系数（将领）'!L1243,IF($H1243="弓将",'[5]配置系数（将领）'!L1243,"")))</f>
        <v>0</v>
      </c>
      <c r="N1243" s="208" t="str">
        <f ca="1">IF($H1243="步将",'[3]配置系数（将领）'!M1243,IF($H1243="骑将",'[4]配置系数（将领）'!M1243,IF($H1243="弓将",'[5]配置系数（将领）'!M1243,"")))</f>
        <v/>
      </c>
      <c r="O1243" s="206">
        <f t="shared" ca="1" si="77"/>
        <v>1</v>
      </c>
      <c r="Q1243" s="208" t="str">
        <f ca="1">IF($H1243="步将",'[3]配置系数（将领）'!P1243,IF($H1243="骑将",'[4]配置系数（将领）'!P1243,IF($H1243="弓将",'[5]配置系数（将领）'!P1243,"")))</f>
        <v/>
      </c>
      <c r="R1243" s="208" t="str">
        <f ca="1">IF($H1243="步将",'[3]配置系数（将领）'!Q1243,IF($H1243="骑将",'[4]配置系数（将领）'!Q1243,IF($H1243="弓将",'[5]配置系数（将领）'!Q1243,"")))</f>
        <v/>
      </c>
      <c r="S1243" s="208">
        <f>IF($H1243="步将",'[3]配置系数（将领）'!R1243,IF($H1243="骑将",'[4]配置系数（将领）'!R1243,IF($H1243="弓将",'[5]配置系数（将领）'!R1243,"")))</f>
        <v>0</v>
      </c>
      <c r="T1243" s="208">
        <f>IF($H1243="步将",'[3]配置系数（将领）'!S1243,IF($H1243="骑将",'[4]配置系数（将领）'!S1243,IF($H1243="弓将",'[5]配置系数（将领）'!S1243,"")))</f>
        <v>0</v>
      </c>
      <c r="U1243" s="208" t="str">
        <f ca="1">IF($H1243="步将",'[3]配置系数（将领）'!T1243,IF($H1243="骑将",'[4]配置系数（将领）'!T1243,IF($H1243="弓将",'[5]配置系数（将领）'!T1243,"")))</f>
        <v/>
      </c>
      <c r="V1243" s="206">
        <f t="shared" ca="1" si="78"/>
        <v>1</v>
      </c>
      <c r="X1243" s="208" t="str">
        <f ca="1">IF($H1243="步将",'[3]配置系数（将领）'!W1243,IF($H1243="骑将",'[4]配置系数（将领）'!W1243,IF($H1243="弓将",'[5]配置系数（将领）'!W1243,"")))</f>
        <v/>
      </c>
      <c r="Y1243" s="208" t="str">
        <f ca="1">IF($H1243="步将",'[3]配置系数（将领）'!X1243,IF($H1243="骑将",'[4]配置系数（将领）'!X1243,IF($H1243="弓将",'[5]配置系数（将领）'!X1243,"")))</f>
        <v/>
      </c>
      <c r="Z1243" s="208">
        <f>IF($H1243="步将",'[3]配置系数（将领）'!Y1243,IF($H1243="骑将",'[4]配置系数（将领）'!Y1243,IF($H1243="弓将",'[5]配置系数（将领）'!Y1243,"")))</f>
        <v>0</v>
      </c>
      <c r="AA1243" s="208">
        <f>IF($H1243="步将",'[3]配置系数（将领）'!Z1243,IF($H1243="骑将",'[4]配置系数（将领）'!Z1243,IF($H1243="弓将",'[5]配置系数（将领）'!Z1243,"")))</f>
        <v>0</v>
      </c>
      <c r="AB1243" s="208" t="str">
        <f ca="1">IF($H1243="步将",'[3]配置系数（将领）'!AA1243,IF($H1243="骑将",'[4]配置系数（将领）'!AA1243,IF($H1243="弓将",'[5]配置系数（将领）'!AA1243,"")))</f>
        <v/>
      </c>
      <c r="AC1243" s="206">
        <f t="shared" ca="1" si="79"/>
        <v>1</v>
      </c>
    </row>
    <row r="1244" spans="3:29" x14ac:dyDescent="0.15">
      <c r="C1244" s="107">
        <v>1236</v>
      </c>
      <c r="D1244" s="69">
        <f>IFERROR(MATCH(C1244,索引!J:J,0),D1243)</f>
        <v>114</v>
      </c>
      <c r="E1244" s="69">
        <f t="shared" si="76"/>
        <v>15</v>
      </c>
      <c r="F1244" s="69">
        <f>INDEX(索引!$F:$F,D1244,1)</f>
        <v>12007</v>
      </c>
      <c r="G1244" s="69" t="str">
        <f>INDEX(索引!$E:$E,D1244,1)</f>
        <v>许褚</v>
      </c>
      <c r="H1244" s="69" t="str">
        <f>INDEX(索引!$G:$G,D1244,1)</f>
        <v>步将</v>
      </c>
      <c r="J1244" s="208" t="str">
        <f ca="1">IF($H1244="步将",'[3]配置系数（将领）'!I1244,IF($H1244="骑将",'[4]配置系数（将领）'!I1244,IF($H1244="弓将",'[5]配置系数（将领）'!I1244,"")))</f>
        <v/>
      </c>
      <c r="K1244" s="208" t="str">
        <f ca="1">IF($H1244="步将",'[3]配置系数（将领）'!J1244,IF($H1244="骑将",'[4]配置系数（将领）'!J1244,IF($H1244="弓将",'[5]配置系数（将领）'!J1244,"")))</f>
        <v/>
      </c>
      <c r="L1244" s="208">
        <f>IF($H1244="步将",'[3]配置系数（将领）'!K1244,IF($H1244="骑将",'[4]配置系数（将领）'!K1244,IF($H1244="弓将",'[5]配置系数（将领）'!K1244,"")))</f>
        <v>0</v>
      </c>
      <c r="M1244" s="208">
        <f>IF($H1244="步将",'[3]配置系数（将领）'!L1244,IF($H1244="骑将",'[4]配置系数（将领）'!L1244,IF($H1244="弓将",'[5]配置系数（将领）'!L1244,"")))</f>
        <v>0</v>
      </c>
      <c r="N1244" s="208" t="str">
        <f ca="1">IF($H1244="步将",'[3]配置系数（将领）'!M1244,IF($H1244="骑将",'[4]配置系数（将领）'!M1244,IF($H1244="弓将",'[5]配置系数（将领）'!M1244,"")))</f>
        <v/>
      </c>
      <c r="O1244" s="206">
        <f t="shared" ca="1" si="77"/>
        <v>1</v>
      </c>
      <c r="Q1244" s="208" t="str">
        <f ca="1">IF($H1244="步将",'[3]配置系数（将领）'!P1244,IF($H1244="骑将",'[4]配置系数（将领）'!P1244,IF($H1244="弓将",'[5]配置系数（将领）'!P1244,"")))</f>
        <v/>
      </c>
      <c r="R1244" s="208" t="str">
        <f ca="1">IF($H1244="步将",'[3]配置系数（将领）'!Q1244,IF($H1244="骑将",'[4]配置系数（将领）'!Q1244,IF($H1244="弓将",'[5]配置系数（将领）'!Q1244,"")))</f>
        <v/>
      </c>
      <c r="S1244" s="208">
        <f>IF($H1244="步将",'[3]配置系数（将领）'!R1244,IF($H1244="骑将",'[4]配置系数（将领）'!R1244,IF($H1244="弓将",'[5]配置系数（将领）'!R1244,"")))</f>
        <v>0</v>
      </c>
      <c r="T1244" s="208">
        <f>IF($H1244="步将",'[3]配置系数（将领）'!S1244,IF($H1244="骑将",'[4]配置系数（将领）'!S1244,IF($H1244="弓将",'[5]配置系数（将领）'!S1244,"")))</f>
        <v>0</v>
      </c>
      <c r="U1244" s="208" t="str">
        <f ca="1">IF($H1244="步将",'[3]配置系数（将领）'!T1244,IF($H1244="骑将",'[4]配置系数（将领）'!T1244,IF($H1244="弓将",'[5]配置系数（将领）'!T1244,"")))</f>
        <v/>
      </c>
      <c r="V1244" s="206">
        <f t="shared" ca="1" si="78"/>
        <v>1</v>
      </c>
      <c r="X1244" s="208" t="str">
        <f ca="1">IF($H1244="步将",'[3]配置系数（将领）'!W1244,IF($H1244="骑将",'[4]配置系数（将领）'!W1244,IF($H1244="弓将",'[5]配置系数（将领）'!W1244,"")))</f>
        <v/>
      </c>
      <c r="Y1244" s="208" t="str">
        <f ca="1">IF($H1244="步将",'[3]配置系数（将领）'!X1244,IF($H1244="骑将",'[4]配置系数（将领）'!X1244,IF($H1244="弓将",'[5]配置系数（将领）'!X1244,"")))</f>
        <v/>
      </c>
      <c r="Z1244" s="208">
        <f>IF($H1244="步将",'[3]配置系数（将领）'!Y1244,IF($H1244="骑将",'[4]配置系数（将领）'!Y1244,IF($H1244="弓将",'[5]配置系数（将领）'!Y1244,"")))</f>
        <v>0</v>
      </c>
      <c r="AA1244" s="208">
        <f>IF($H1244="步将",'[3]配置系数（将领）'!Z1244,IF($H1244="骑将",'[4]配置系数（将领）'!Z1244,IF($H1244="弓将",'[5]配置系数（将领）'!Z1244,"")))</f>
        <v>0</v>
      </c>
      <c r="AB1244" s="208" t="str">
        <f ca="1">IF($H1244="步将",'[3]配置系数（将领）'!AA1244,IF($H1244="骑将",'[4]配置系数（将领）'!AA1244,IF($H1244="弓将",'[5]配置系数（将领）'!AA1244,"")))</f>
        <v/>
      </c>
      <c r="AC1244" s="206">
        <f t="shared" ca="1" si="79"/>
        <v>1</v>
      </c>
    </row>
    <row r="1245" spans="3:29" x14ac:dyDescent="0.15">
      <c r="C1245" s="107">
        <v>1237</v>
      </c>
      <c r="D1245" s="69">
        <f>IFERROR(MATCH(C1245,索引!J:J,0),D1244)</f>
        <v>114</v>
      </c>
      <c r="E1245" s="69">
        <f t="shared" si="76"/>
        <v>15</v>
      </c>
      <c r="F1245" s="69">
        <f>INDEX(索引!$F:$F,D1245,1)</f>
        <v>12007</v>
      </c>
      <c r="G1245" s="69" t="str">
        <f>INDEX(索引!$E:$E,D1245,1)</f>
        <v>许褚</v>
      </c>
      <c r="H1245" s="69" t="str">
        <f>INDEX(索引!$G:$G,D1245,1)</f>
        <v>步将</v>
      </c>
      <c r="J1245" s="208" t="str">
        <f ca="1">IF($H1245="步将",'[3]配置系数（将领）'!I1245,IF($H1245="骑将",'[4]配置系数（将领）'!I1245,IF($H1245="弓将",'[5]配置系数（将领）'!I1245,"")))</f>
        <v/>
      </c>
      <c r="K1245" s="208" t="str">
        <f ca="1">IF($H1245="步将",'[3]配置系数（将领）'!J1245,IF($H1245="骑将",'[4]配置系数（将领）'!J1245,IF($H1245="弓将",'[5]配置系数（将领）'!J1245,"")))</f>
        <v/>
      </c>
      <c r="L1245" s="208">
        <f>IF($H1245="步将",'[3]配置系数（将领）'!K1245,IF($H1245="骑将",'[4]配置系数（将领）'!K1245,IF($H1245="弓将",'[5]配置系数（将领）'!K1245,"")))</f>
        <v>0</v>
      </c>
      <c r="M1245" s="208">
        <f>IF($H1245="步将",'[3]配置系数（将领）'!L1245,IF($H1245="骑将",'[4]配置系数（将领）'!L1245,IF($H1245="弓将",'[5]配置系数（将领）'!L1245,"")))</f>
        <v>0</v>
      </c>
      <c r="N1245" s="208" t="str">
        <f ca="1">IF($H1245="步将",'[3]配置系数（将领）'!M1245,IF($H1245="骑将",'[4]配置系数（将领）'!M1245,IF($H1245="弓将",'[5]配置系数（将领）'!M1245,"")))</f>
        <v/>
      </c>
      <c r="O1245" s="206">
        <f t="shared" ca="1" si="77"/>
        <v>1</v>
      </c>
      <c r="Q1245" s="208" t="str">
        <f ca="1">IF($H1245="步将",'[3]配置系数（将领）'!P1245,IF($H1245="骑将",'[4]配置系数（将领）'!P1245,IF($H1245="弓将",'[5]配置系数（将领）'!P1245,"")))</f>
        <v/>
      </c>
      <c r="R1245" s="208" t="str">
        <f ca="1">IF($H1245="步将",'[3]配置系数（将领）'!Q1245,IF($H1245="骑将",'[4]配置系数（将领）'!Q1245,IF($H1245="弓将",'[5]配置系数（将领）'!Q1245,"")))</f>
        <v/>
      </c>
      <c r="S1245" s="208">
        <f>IF($H1245="步将",'[3]配置系数（将领）'!R1245,IF($H1245="骑将",'[4]配置系数（将领）'!R1245,IF($H1245="弓将",'[5]配置系数（将领）'!R1245,"")))</f>
        <v>0</v>
      </c>
      <c r="T1245" s="208">
        <f>IF($H1245="步将",'[3]配置系数（将领）'!S1245,IF($H1245="骑将",'[4]配置系数（将领）'!S1245,IF($H1245="弓将",'[5]配置系数（将领）'!S1245,"")))</f>
        <v>0</v>
      </c>
      <c r="U1245" s="208" t="str">
        <f ca="1">IF($H1245="步将",'[3]配置系数（将领）'!T1245,IF($H1245="骑将",'[4]配置系数（将领）'!T1245,IF($H1245="弓将",'[5]配置系数（将领）'!T1245,"")))</f>
        <v/>
      </c>
      <c r="V1245" s="206">
        <f t="shared" ca="1" si="78"/>
        <v>1</v>
      </c>
      <c r="X1245" s="208" t="str">
        <f ca="1">IF($H1245="步将",'[3]配置系数（将领）'!W1245,IF($H1245="骑将",'[4]配置系数（将领）'!W1245,IF($H1245="弓将",'[5]配置系数（将领）'!W1245,"")))</f>
        <v/>
      </c>
      <c r="Y1245" s="208" t="str">
        <f ca="1">IF($H1245="步将",'[3]配置系数（将领）'!X1245,IF($H1245="骑将",'[4]配置系数（将领）'!X1245,IF($H1245="弓将",'[5]配置系数（将领）'!X1245,"")))</f>
        <v/>
      </c>
      <c r="Z1245" s="208">
        <f>IF($H1245="步将",'[3]配置系数（将领）'!Y1245,IF($H1245="骑将",'[4]配置系数（将领）'!Y1245,IF($H1245="弓将",'[5]配置系数（将领）'!Y1245,"")))</f>
        <v>0</v>
      </c>
      <c r="AA1245" s="208">
        <f>IF($H1245="步将",'[3]配置系数（将领）'!Z1245,IF($H1245="骑将",'[4]配置系数（将领）'!Z1245,IF($H1245="弓将",'[5]配置系数（将领）'!Z1245,"")))</f>
        <v>0</v>
      </c>
      <c r="AB1245" s="208" t="str">
        <f ca="1">IF($H1245="步将",'[3]配置系数（将领）'!AA1245,IF($H1245="骑将",'[4]配置系数（将领）'!AA1245,IF($H1245="弓将",'[5]配置系数（将领）'!AA1245,"")))</f>
        <v/>
      </c>
      <c r="AC1245" s="206">
        <f t="shared" ca="1" si="79"/>
        <v>1</v>
      </c>
    </row>
    <row r="1246" spans="3:29" x14ac:dyDescent="0.15">
      <c r="C1246" s="107">
        <v>1238</v>
      </c>
      <c r="D1246" s="69">
        <f>IFERROR(MATCH(C1246,索引!J:J,0),D1245)</f>
        <v>114</v>
      </c>
      <c r="E1246" s="69">
        <f t="shared" si="76"/>
        <v>15</v>
      </c>
      <c r="F1246" s="69">
        <f>INDEX(索引!$F:$F,D1246,1)</f>
        <v>12007</v>
      </c>
      <c r="G1246" s="69" t="str">
        <f>INDEX(索引!$E:$E,D1246,1)</f>
        <v>许褚</v>
      </c>
      <c r="H1246" s="69" t="str">
        <f>INDEX(索引!$G:$G,D1246,1)</f>
        <v>步将</v>
      </c>
      <c r="J1246" s="208" t="str">
        <f ca="1">IF($H1246="步将",'[3]配置系数（将领）'!I1246,IF($H1246="骑将",'[4]配置系数（将领）'!I1246,IF($H1246="弓将",'[5]配置系数（将领）'!I1246,"")))</f>
        <v/>
      </c>
      <c r="K1246" s="208" t="str">
        <f ca="1">IF($H1246="步将",'[3]配置系数（将领）'!J1246,IF($H1246="骑将",'[4]配置系数（将领）'!J1246,IF($H1246="弓将",'[5]配置系数（将领）'!J1246,"")))</f>
        <v/>
      </c>
      <c r="L1246" s="208">
        <f>IF($H1246="步将",'[3]配置系数（将领）'!K1246,IF($H1246="骑将",'[4]配置系数（将领）'!K1246,IF($H1246="弓将",'[5]配置系数（将领）'!K1246,"")))</f>
        <v>0</v>
      </c>
      <c r="M1246" s="208">
        <f>IF($H1246="步将",'[3]配置系数（将领）'!L1246,IF($H1246="骑将",'[4]配置系数（将领）'!L1246,IF($H1246="弓将",'[5]配置系数（将领）'!L1246,"")))</f>
        <v>0</v>
      </c>
      <c r="N1246" s="208" t="str">
        <f ca="1">IF($H1246="步将",'[3]配置系数（将领）'!M1246,IF($H1246="骑将",'[4]配置系数（将领）'!M1246,IF($H1246="弓将",'[5]配置系数（将领）'!M1246,"")))</f>
        <v/>
      </c>
      <c r="O1246" s="206">
        <f t="shared" ca="1" si="77"/>
        <v>1</v>
      </c>
      <c r="Q1246" s="208" t="str">
        <f ca="1">IF($H1246="步将",'[3]配置系数（将领）'!P1246,IF($H1246="骑将",'[4]配置系数（将领）'!P1246,IF($H1246="弓将",'[5]配置系数（将领）'!P1246,"")))</f>
        <v/>
      </c>
      <c r="R1246" s="208" t="str">
        <f ca="1">IF($H1246="步将",'[3]配置系数（将领）'!Q1246,IF($H1246="骑将",'[4]配置系数（将领）'!Q1246,IF($H1246="弓将",'[5]配置系数（将领）'!Q1246,"")))</f>
        <v/>
      </c>
      <c r="S1246" s="208">
        <f>IF($H1246="步将",'[3]配置系数（将领）'!R1246,IF($H1246="骑将",'[4]配置系数（将领）'!R1246,IF($H1246="弓将",'[5]配置系数（将领）'!R1246,"")))</f>
        <v>0</v>
      </c>
      <c r="T1246" s="208">
        <f>IF($H1246="步将",'[3]配置系数（将领）'!S1246,IF($H1246="骑将",'[4]配置系数（将领）'!S1246,IF($H1246="弓将",'[5]配置系数（将领）'!S1246,"")))</f>
        <v>0</v>
      </c>
      <c r="U1246" s="208" t="str">
        <f ca="1">IF($H1246="步将",'[3]配置系数（将领）'!T1246,IF($H1246="骑将",'[4]配置系数（将领）'!T1246,IF($H1246="弓将",'[5]配置系数（将领）'!T1246,"")))</f>
        <v/>
      </c>
      <c r="V1246" s="206">
        <f t="shared" ca="1" si="78"/>
        <v>1</v>
      </c>
      <c r="X1246" s="208" t="str">
        <f ca="1">IF($H1246="步将",'[3]配置系数（将领）'!W1246,IF($H1246="骑将",'[4]配置系数（将领）'!W1246,IF($H1246="弓将",'[5]配置系数（将领）'!W1246,"")))</f>
        <v/>
      </c>
      <c r="Y1246" s="208" t="str">
        <f ca="1">IF($H1246="步将",'[3]配置系数（将领）'!X1246,IF($H1246="骑将",'[4]配置系数（将领）'!X1246,IF($H1246="弓将",'[5]配置系数（将领）'!X1246,"")))</f>
        <v/>
      </c>
      <c r="Z1246" s="208">
        <f>IF($H1246="步将",'[3]配置系数（将领）'!Y1246,IF($H1246="骑将",'[4]配置系数（将领）'!Y1246,IF($H1246="弓将",'[5]配置系数（将领）'!Y1246,"")))</f>
        <v>0</v>
      </c>
      <c r="AA1246" s="208">
        <f>IF($H1246="步将",'[3]配置系数（将领）'!Z1246,IF($H1246="骑将",'[4]配置系数（将领）'!Z1246,IF($H1246="弓将",'[5]配置系数（将领）'!Z1246,"")))</f>
        <v>0</v>
      </c>
      <c r="AB1246" s="208" t="str">
        <f ca="1">IF($H1246="步将",'[3]配置系数（将领）'!AA1246,IF($H1246="骑将",'[4]配置系数（将领）'!AA1246,IF($H1246="弓将",'[5]配置系数（将领）'!AA1246,"")))</f>
        <v/>
      </c>
      <c r="AC1246" s="206">
        <f t="shared" ca="1" si="79"/>
        <v>1</v>
      </c>
    </row>
    <row r="1247" spans="3:29" x14ac:dyDescent="0.15">
      <c r="C1247" s="107">
        <v>1239</v>
      </c>
      <c r="D1247" s="69">
        <f>IFERROR(MATCH(C1247,索引!J:J,0),D1246)</f>
        <v>114</v>
      </c>
      <c r="E1247" s="69">
        <f t="shared" si="76"/>
        <v>15</v>
      </c>
      <c r="F1247" s="69">
        <f>INDEX(索引!$F:$F,D1247,1)</f>
        <v>12007</v>
      </c>
      <c r="G1247" s="69" t="str">
        <f>INDEX(索引!$E:$E,D1247,1)</f>
        <v>许褚</v>
      </c>
      <c r="H1247" s="69" t="str">
        <f>INDEX(索引!$G:$G,D1247,1)</f>
        <v>步将</v>
      </c>
      <c r="J1247" s="208" t="str">
        <f ca="1">IF($H1247="步将",'[3]配置系数（将领）'!I1247,IF($H1247="骑将",'[4]配置系数（将领）'!I1247,IF($H1247="弓将",'[5]配置系数（将领）'!I1247,"")))</f>
        <v/>
      </c>
      <c r="K1247" s="208" t="str">
        <f ca="1">IF($H1247="步将",'[3]配置系数（将领）'!J1247,IF($H1247="骑将",'[4]配置系数（将领）'!J1247,IF($H1247="弓将",'[5]配置系数（将领）'!J1247,"")))</f>
        <v/>
      </c>
      <c r="L1247" s="208">
        <f>IF($H1247="步将",'[3]配置系数（将领）'!K1247,IF($H1247="骑将",'[4]配置系数（将领）'!K1247,IF($H1247="弓将",'[5]配置系数（将领）'!K1247,"")))</f>
        <v>0</v>
      </c>
      <c r="M1247" s="208">
        <f>IF($H1247="步将",'[3]配置系数（将领）'!L1247,IF($H1247="骑将",'[4]配置系数（将领）'!L1247,IF($H1247="弓将",'[5]配置系数（将领）'!L1247,"")))</f>
        <v>0</v>
      </c>
      <c r="N1247" s="208" t="str">
        <f ca="1">IF($H1247="步将",'[3]配置系数（将领）'!M1247,IF($H1247="骑将",'[4]配置系数（将领）'!M1247,IF($H1247="弓将",'[5]配置系数（将领）'!M1247,"")))</f>
        <v/>
      </c>
      <c r="O1247" s="206">
        <f t="shared" ca="1" si="77"/>
        <v>1</v>
      </c>
      <c r="Q1247" s="208" t="str">
        <f ca="1">IF($H1247="步将",'[3]配置系数（将领）'!P1247,IF($H1247="骑将",'[4]配置系数（将领）'!P1247,IF($H1247="弓将",'[5]配置系数（将领）'!P1247,"")))</f>
        <v/>
      </c>
      <c r="R1247" s="208" t="str">
        <f ca="1">IF($H1247="步将",'[3]配置系数（将领）'!Q1247,IF($H1247="骑将",'[4]配置系数（将领）'!Q1247,IF($H1247="弓将",'[5]配置系数（将领）'!Q1247,"")))</f>
        <v/>
      </c>
      <c r="S1247" s="208">
        <f>IF($H1247="步将",'[3]配置系数（将领）'!R1247,IF($H1247="骑将",'[4]配置系数（将领）'!R1247,IF($H1247="弓将",'[5]配置系数（将领）'!R1247,"")))</f>
        <v>0</v>
      </c>
      <c r="T1247" s="208">
        <f>IF($H1247="步将",'[3]配置系数（将领）'!S1247,IF($H1247="骑将",'[4]配置系数（将领）'!S1247,IF($H1247="弓将",'[5]配置系数（将领）'!S1247,"")))</f>
        <v>0</v>
      </c>
      <c r="U1247" s="208" t="str">
        <f ca="1">IF($H1247="步将",'[3]配置系数（将领）'!T1247,IF($H1247="骑将",'[4]配置系数（将领）'!T1247,IF($H1247="弓将",'[5]配置系数（将领）'!T1247,"")))</f>
        <v/>
      </c>
      <c r="V1247" s="206">
        <f t="shared" ca="1" si="78"/>
        <v>1</v>
      </c>
      <c r="X1247" s="208" t="str">
        <f ca="1">IF($H1247="步将",'[3]配置系数（将领）'!W1247,IF($H1247="骑将",'[4]配置系数（将领）'!W1247,IF($H1247="弓将",'[5]配置系数（将领）'!W1247,"")))</f>
        <v/>
      </c>
      <c r="Y1247" s="208" t="str">
        <f ca="1">IF($H1247="步将",'[3]配置系数（将领）'!X1247,IF($H1247="骑将",'[4]配置系数（将领）'!X1247,IF($H1247="弓将",'[5]配置系数（将领）'!X1247,"")))</f>
        <v/>
      </c>
      <c r="Z1247" s="208">
        <f>IF($H1247="步将",'[3]配置系数（将领）'!Y1247,IF($H1247="骑将",'[4]配置系数（将领）'!Y1247,IF($H1247="弓将",'[5]配置系数（将领）'!Y1247,"")))</f>
        <v>0</v>
      </c>
      <c r="AA1247" s="208">
        <f>IF($H1247="步将",'[3]配置系数（将领）'!Z1247,IF($H1247="骑将",'[4]配置系数（将领）'!Z1247,IF($H1247="弓将",'[5]配置系数（将领）'!Z1247,"")))</f>
        <v>0</v>
      </c>
      <c r="AB1247" s="208" t="str">
        <f ca="1">IF($H1247="步将",'[3]配置系数（将领）'!AA1247,IF($H1247="骑将",'[4]配置系数（将领）'!AA1247,IF($H1247="弓将",'[5]配置系数（将领）'!AA1247,"")))</f>
        <v/>
      </c>
      <c r="AC1247" s="206">
        <f t="shared" ca="1" si="79"/>
        <v>1</v>
      </c>
    </row>
    <row r="1248" spans="3:29" x14ac:dyDescent="0.15">
      <c r="C1248" s="107">
        <v>1240</v>
      </c>
      <c r="D1248" s="69">
        <f>IFERROR(MATCH(C1248,索引!J:J,0),D1247)</f>
        <v>114</v>
      </c>
      <c r="E1248" s="69">
        <f t="shared" si="76"/>
        <v>15</v>
      </c>
      <c r="F1248" s="69">
        <f>INDEX(索引!$F:$F,D1248,1)</f>
        <v>12007</v>
      </c>
      <c r="G1248" s="69" t="str">
        <f>INDEX(索引!$E:$E,D1248,1)</f>
        <v>许褚</v>
      </c>
      <c r="H1248" s="69" t="str">
        <f>INDEX(索引!$G:$G,D1248,1)</f>
        <v>步将</v>
      </c>
      <c r="J1248" s="208" t="str">
        <f ca="1">IF($H1248="步将",'[3]配置系数（将领）'!I1248,IF($H1248="骑将",'[4]配置系数（将领）'!I1248,IF($H1248="弓将",'[5]配置系数（将领）'!I1248,"")))</f>
        <v/>
      </c>
      <c r="K1248" s="208" t="str">
        <f ca="1">IF($H1248="步将",'[3]配置系数（将领）'!J1248,IF($H1248="骑将",'[4]配置系数（将领）'!J1248,IF($H1248="弓将",'[5]配置系数（将领）'!J1248,"")))</f>
        <v/>
      </c>
      <c r="L1248" s="208">
        <f>IF($H1248="步将",'[3]配置系数（将领）'!K1248,IF($H1248="骑将",'[4]配置系数（将领）'!K1248,IF($H1248="弓将",'[5]配置系数（将领）'!K1248,"")))</f>
        <v>0</v>
      </c>
      <c r="M1248" s="208">
        <f>IF($H1248="步将",'[3]配置系数（将领）'!L1248,IF($H1248="骑将",'[4]配置系数（将领）'!L1248,IF($H1248="弓将",'[5]配置系数（将领）'!L1248,"")))</f>
        <v>0</v>
      </c>
      <c r="N1248" s="208" t="str">
        <f ca="1">IF($H1248="步将",'[3]配置系数（将领）'!M1248,IF($H1248="骑将",'[4]配置系数（将领）'!M1248,IF($H1248="弓将",'[5]配置系数（将领）'!M1248,"")))</f>
        <v/>
      </c>
      <c r="O1248" s="206">
        <f t="shared" ca="1" si="77"/>
        <v>1</v>
      </c>
      <c r="Q1248" s="208" t="str">
        <f ca="1">IF($H1248="步将",'[3]配置系数（将领）'!P1248,IF($H1248="骑将",'[4]配置系数（将领）'!P1248,IF($H1248="弓将",'[5]配置系数（将领）'!P1248,"")))</f>
        <v/>
      </c>
      <c r="R1248" s="208" t="str">
        <f ca="1">IF($H1248="步将",'[3]配置系数（将领）'!Q1248,IF($H1248="骑将",'[4]配置系数（将领）'!Q1248,IF($H1248="弓将",'[5]配置系数（将领）'!Q1248,"")))</f>
        <v/>
      </c>
      <c r="S1248" s="208">
        <f>IF($H1248="步将",'[3]配置系数（将领）'!R1248,IF($H1248="骑将",'[4]配置系数（将领）'!R1248,IF($H1248="弓将",'[5]配置系数（将领）'!R1248,"")))</f>
        <v>0</v>
      </c>
      <c r="T1248" s="208">
        <f>IF($H1248="步将",'[3]配置系数（将领）'!S1248,IF($H1248="骑将",'[4]配置系数（将领）'!S1248,IF($H1248="弓将",'[5]配置系数（将领）'!S1248,"")))</f>
        <v>0</v>
      </c>
      <c r="U1248" s="208" t="str">
        <f ca="1">IF($H1248="步将",'[3]配置系数（将领）'!T1248,IF($H1248="骑将",'[4]配置系数（将领）'!T1248,IF($H1248="弓将",'[5]配置系数（将领）'!T1248,"")))</f>
        <v/>
      </c>
      <c r="V1248" s="206">
        <f t="shared" ca="1" si="78"/>
        <v>1</v>
      </c>
      <c r="X1248" s="208" t="str">
        <f ca="1">IF($H1248="步将",'[3]配置系数（将领）'!W1248,IF($H1248="骑将",'[4]配置系数（将领）'!W1248,IF($H1248="弓将",'[5]配置系数（将领）'!W1248,"")))</f>
        <v/>
      </c>
      <c r="Y1248" s="208" t="str">
        <f ca="1">IF($H1248="步将",'[3]配置系数（将领）'!X1248,IF($H1248="骑将",'[4]配置系数（将领）'!X1248,IF($H1248="弓将",'[5]配置系数（将领）'!X1248,"")))</f>
        <v/>
      </c>
      <c r="Z1248" s="208">
        <f>IF($H1248="步将",'[3]配置系数（将领）'!Y1248,IF($H1248="骑将",'[4]配置系数（将领）'!Y1248,IF($H1248="弓将",'[5]配置系数（将领）'!Y1248,"")))</f>
        <v>0</v>
      </c>
      <c r="AA1248" s="208">
        <f>IF($H1248="步将",'[3]配置系数（将领）'!Z1248,IF($H1248="骑将",'[4]配置系数（将领）'!Z1248,IF($H1248="弓将",'[5]配置系数（将领）'!Z1248,"")))</f>
        <v>0</v>
      </c>
      <c r="AB1248" s="208" t="str">
        <f ca="1">IF($H1248="步将",'[3]配置系数（将领）'!AA1248,IF($H1248="骑将",'[4]配置系数（将领）'!AA1248,IF($H1248="弓将",'[5]配置系数（将领）'!AA1248,"")))</f>
        <v/>
      </c>
      <c r="AC1248" s="206">
        <f t="shared" ca="1" si="79"/>
        <v>1</v>
      </c>
    </row>
    <row r="1249" spans="3:29" x14ac:dyDescent="0.15">
      <c r="C1249" s="107">
        <v>1241</v>
      </c>
      <c r="D1249" s="69">
        <f>IFERROR(MATCH(C1249,索引!J:J,0),D1248)</f>
        <v>114</v>
      </c>
      <c r="E1249" s="69">
        <f t="shared" si="76"/>
        <v>15</v>
      </c>
      <c r="F1249" s="69">
        <f>INDEX(索引!$F:$F,D1249,1)</f>
        <v>12007</v>
      </c>
      <c r="G1249" s="69" t="str">
        <f>INDEX(索引!$E:$E,D1249,1)</f>
        <v>许褚</v>
      </c>
      <c r="H1249" s="69" t="str">
        <f>INDEX(索引!$G:$G,D1249,1)</f>
        <v>步将</v>
      </c>
      <c r="J1249" s="208" t="str">
        <f ca="1">IF($H1249="步将",'[3]配置系数（将领）'!I1249,IF($H1249="骑将",'[4]配置系数（将领）'!I1249,IF($H1249="弓将",'[5]配置系数（将领）'!I1249,"")))</f>
        <v/>
      </c>
      <c r="K1249" s="208" t="str">
        <f ca="1">IF($H1249="步将",'[3]配置系数（将领）'!J1249,IF($H1249="骑将",'[4]配置系数（将领）'!J1249,IF($H1249="弓将",'[5]配置系数（将领）'!J1249,"")))</f>
        <v/>
      </c>
      <c r="L1249" s="208">
        <f>IF($H1249="步将",'[3]配置系数（将领）'!K1249,IF($H1249="骑将",'[4]配置系数（将领）'!K1249,IF($H1249="弓将",'[5]配置系数（将领）'!K1249,"")))</f>
        <v>0</v>
      </c>
      <c r="M1249" s="208">
        <f>IF($H1249="步将",'[3]配置系数（将领）'!L1249,IF($H1249="骑将",'[4]配置系数（将领）'!L1249,IF($H1249="弓将",'[5]配置系数（将领）'!L1249,"")))</f>
        <v>0</v>
      </c>
      <c r="N1249" s="208" t="str">
        <f ca="1">IF($H1249="步将",'[3]配置系数（将领）'!M1249,IF($H1249="骑将",'[4]配置系数（将领）'!M1249,IF($H1249="弓将",'[5]配置系数（将领）'!M1249,"")))</f>
        <v/>
      </c>
      <c r="O1249" s="206">
        <f t="shared" ca="1" si="77"/>
        <v>1</v>
      </c>
      <c r="Q1249" s="208" t="str">
        <f ca="1">IF($H1249="步将",'[3]配置系数（将领）'!P1249,IF($H1249="骑将",'[4]配置系数（将领）'!P1249,IF($H1249="弓将",'[5]配置系数（将领）'!P1249,"")))</f>
        <v/>
      </c>
      <c r="R1249" s="208" t="str">
        <f ca="1">IF($H1249="步将",'[3]配置系数（将领）'!Q1249,IF($H1249="骑将",'[4]配置系数（将领）'!Q1249,IF($H1249="弓将",'[5]配置系数（将领）'!Q1249,"")))</f>
        <v/>
      </c>
      <c r="S1249" s="208">
        <f>IF($H1249="步将",'[3]配置系数（将领）'!R1249,IF($H1249="骑将",'[4]配置系数（将领）'!R1249,IF($H1249="弓将",'[5]配置系数（将领）'!R1249,"")))</f>
        <v>0</v>
      </c>
      <c r="T1249" s="208">
        <f>IF($H1249="步将",'[3]配置系数（将领）'!S1249,IF($H1249="骑将",'[4]配置系数（将领）'!S1249,IF($H1249="弓将",'[5]配置系数（将领）'!S1249,"")))</f>
        <v>0</v>
      </c>
      <c r="U1249" s="208" t="str">
        <f ca="1">IF($H1249="步将",'[3]配置系数（将领）'!T1249,IF($H1249="骑将",'[4]配置系数（将领）'!T1249,IF($H1249="弓将",'[5]配置系数（将领）'!T1249,"")))</f>
        <v/>
      </c>
      <c r="V1249" s="206">
        <f t="shared" ca="1" si="78"/>
        <v>1</v>
      </c>
      <c r="X1249" s="208" t="str">
        <f ca="1">IF($H1249="步将",'[3]配置系数（将领）'!W1249,IF($H1249="骑将",'[4]配置系数（将领）'!W1249,IF($H1249="弓将",'[5]配置系数（将领）'!W1249,"")))</f>
        <v/>
      </c>
      <c r="Y1249" s="208" t="str">
        <f ca="1">IF($H1249="步将",'[3]配置系数（将领）'!X1249,IF($H1249="骑将",'[4]配置系数（将领）'!X1249,IF($H1249="弓将",'[5]配置系数（将领）'!X1249,"")))</f>
        <v/>
      </c>
      <c r="Z1249" s="208">
        <f>IF($H1249="步将",'[3]配置系数（将领）'!Y1249,IF($H1249="骑将",'[4]配置系数（将领）'!Y1249,IF($H1249="弓将",'[5]配置系数（将领）'!Y1249,"")))</f>
        <v>0</v>
      </c>
      <c r="AA1249" s="208">
        <f>IF($H1249="步将",'[3]配置系数（将领）'!Z1249,IF($H1249="骑将",'[4]配置系数（将领）'!Z1249,IF($H1249="弓将",'[5]配置系数（将领）'!Z1249,"")))</f>
        <v>0</v>
      </c>
      <c r="AB1249" s="208" t="str">
        <f ca="1">IF($H1249="步将",'[3]配置系数（将领）'!AA1249,IF($H1249="骑将",'[4]配置系数（将领）'!AA1249,IF($H1249="弓将",'[5]配置系数（将领）'!AA1249,"")))</f>
        <v/>
      </c>
      <c r="AC1249" s="206">
        <f t="shared" ca="1" si="79"/>
        <v>1</v>
      </c>
    </row>
    <row r="1250" spans="3:29" x14ac:dyDescent="0.15">
      <c r="C1250" s="107">
        <v>1242</v>
      </c>
      <c r="D1250" s="69">
        <f>IFERROR(MATCH(C1250,索引!J:J,0),D1249)</f>
        <v>114</v>
      </c>
      <c r="E1250" s="69">
        <f t="shared" si="76"/>
        <v>15</v>
      </c>
      <c r="F1250" s="69">
        <f>INDEX(索引!$F:$F,D1250,1)</f>
        <v>12007</v>
      </c>
      <c r="G1250" s="69" t="str">
        <f>INDEX(索引!$E:$E,D1250,1)</f>
        <v>许褚</v>
      </c>
      <c r="H1250" s="69" t="str">
        <f>INDEX(索引!$G:$G,D1250,1)</f>
        <v>步将</v>
      </c>
      <c r="J1250" s="208" t="str">
        <f ca="1">IF($H1250="步将",'[3]配置系数（将领）'!I1250,IF($H1250="骑将",'[4]配置系数（将领）'!I1250,IF($H1250="弓将",'[5]配置系数（将领）'!I1250,"")))</f>
        <v/>
      </c>
      <c r="K1250" s="208" t="str">
        <f ca="1">IF($H1250="步将",'[3]配置系数（将领）'!J1250,IF($H1250="骑将",'[4]配置系数（将领）'!J1250,IF($H1250="弓将",'[5]配置系数（将领）'!J1250,"")))</f>
        <v/>
      </c>
      <c r="L1250" s="208">
        <f>IF($H1250="步将",'[3]配置系数（将领）'!K1250,IF($H1250="骑将",'[4]配置系数（将领）'!K1250,IF($H1250="弓将",'[5]配置系数（将领）'!K1250,"")))</f>
        <v>0</v>
      </c>
      <c r="M1250" s="208">
        <f>IF($H1250="步将",'[3]配置系数（将领）'!L1250,IF($H1250="骑将",'[4]配置系数（将领）'!L1250,IF($H1250="弓将",'[5]配置系数（将领）'!L1250,"")))</f>
        <v>0</v>
      </c>
      <c r="N1250" s="208" t="str">
        <f ca="1">IF($H1250="步将",'[3]配置系数（将领）'!M1250,IF($H1250="骑将",'[4]配置系数（将领）'!M1250,IF($H1250="弓将",'[5]配置系数（将领）'!M1250,"")))</f>
        <v/>
      </c>
      <c r="O1250" s="206">
        <f t="shared" ca="1" si="77"/>
        <v>1</v>
      </c>
      <c r="Q1250" s="208" t="str">
        <f ca="1">IF($H1250="步将",'[3]配置系数（将领）'!P1250,IF($H1250="骑将",'[4]配置系数（将领）'!P1250,IF($H1250="弓将",'[5]配置系数（将领）'!P1250,"")))</f>
        <v/>
      </c>
      <c r="R1250" s="208" t="str">
        <f ca="1">IF($H1250="步将",'[3]配置系数（将领）'!Q1250,IF($H1250="骑将",'[4]配置系数（将领）'!Q1250,IF($H1250="弓将",'[5]配置系数（将领）'!Q1250,"")))</f>
        <v/>
      </c>
      <c r="S1250" s="208">
        <f>IF($H1250="步将",'[3]配置系数（将领）'!R1250,IF($H1250="骑将",'[4]配置系数（将领）'!R1250,IF($H1250="弓将",'[5]配置系数（将领）'!R1250,"")))</f>
        <v>0</v>
      </c>
      <c r="T1250" s="208">
        <f>IF($H1250="步将",'[3]配置系数（将领）'!S1250,IF($H1250="骑将",'[4]配置系数（将领）'!S1250,IF($H1250="弓将",'[5]配置系数（将领）'!S1250,"")))</f>
        <v>0</v>
      </c>
      <c r="U1250" s="208" t="str">
        <f ca="1">IF($H1250="步将",'[3]配置系数（将领）'!T1250,IF($H1250="骑将",'[4]配置系数（将领）'!T1250,IF($H1250="弓将",'[5]配置系数（将领）'!T1250,"")))</f>
        <v/>
      </c>
      <c r="V1250" s="206">
        <f t="shared" ca="1" si="78"/>
        <v>1</v>
      </c>
      <c r="X1250" s="208" t="str">
        <f ca="1">IF($H1250="步将",'[3]配置系数（将领）'!W1250,IF($H1250="骑将",'[4]配置系数（将领）'!W1250,IF($H1250="弓将",'[5]配置系数（将领）'!W1250,"")))</f>
        <v/>
      </c>
      <c r="Y1250" s="208" t="str">
        <f ca="1">IF($H1250="步将",'[3]配置系数（将领）'!X1250,IF($H1250="骑将",'[4]配置系数（将领）'!X1250,IF($H1250="弓将",'[5]配置系数（将领）'!X1250,"")))</f>
        <v/>
      </c>
      <c r="Z1250" s="208">
        <f>IF($H1250="步将",'[3]配置系数（将领）'!Y1250,IF($H1250="骑将",'[4]配置系数（将领）'!Y1250,IF($H1250="弓将",'[5]配置系数（将领）'!Y1250,"")))</f>
        <v>0</v>
      </c>
      <c r="AA1250" s="208">
        <f>IF($H1250="步将",'[3]配置系数（将领）'!Z1250,IF($H1250="骑将",'[4]配置系数（将领）'!Z1250,IF($H1250="弓将",'[5]配置系数（将领）'!Z1250,"")))</f>
        <v>0</v>
      </c>
      <c r="AB1250" s="208" t="str">
        <f ca="1">IF($H1250="步将",'[3]配置系数（将领）'!AA1250,IF($H1250="骑将",'[4]配置系数（将领）'!AA1250,IF($H1250="弓将",'[5]配置系数（将领）'!AA1250,"")))</f>
        <v/>
      </c>
      <c r="AC1250" s="206">
        <f t="shared" ca="1" si="79"/>
        <v>1</v>
      </c>
    </row>
    <row r="1251" spans="3:29" x14ac:dyDescent="0.15">
      <c r="C1251" s="107">
        <v>1243</v>
      </c>
      <c r="D1251" s="69">
        <f>IFERROR(MATCH(C1251,索引!J:J,0),D1250)</f>
        <v>114</v>
      </c>
      <c r="E1251" s="69">
        <f t="shared" si="76"/>
        <v>15</v>
      </c>
      <c r="F1251" s="69">
        <f>INDEX(索引!$F:$F,D1251,1)</f>
        <v>12007</v>
      </c>
      <c r="G1251" s="69" t="str">
        <f>INDEX(索引!$E:$E,D1251,1)</f>
        <v>许褚</v>
      </c>
      <c r="H1251" s="69" t="str">
        <f>INDEX(索引!$G:$G,D1251,1)</f>
        <v>步将</v>
      </c>
      <c r="J1251" s="208" t="str">
        <f ca="1">IF($H1251="步将",'[3]配置系数（将领）'!I1251,IF($H1251="骑将",'[4]配置系数（将领）'!I1251,IF($H1251="弓将",'[5]配置系数（将领）'!I1251,"")))</f>
        <v/>
      </c>
      <c r="K1251" s="208" t="str">
        <f ca="1">IF($H1251="步将",'[3]配置系数（将领）'!J1251,IF($H1251="骑将",'[4]配置系数（将领）'!J1251,IF($H1251="弓将",'[5]配置系数（将领）'!J1251,"")))</f>
        <v/>
      </c>
      <c r="L1251" s="208">
        <f>IF($H1251="步将",'[3]配置系数（将领）'!K1251,IF($H1251="骑将",'[4]配置系数（将领）'!K1251,IF($H1251="弓将",'[5]配置系数（将领）'!K1251,"")))</f>
        <v>0</v>
      </c>
      <c r="M1251" s="208">
        <f>IF($H1251="步将",'[3]配置系数（将领）'!L1251,IF($H1251="骑将",'[4]配置系数（将领）'!L1251,IF($H1251="弓将",'[5]配置系数（将领）'!L1251,"")))</f>
        <v>0</v>
      </c>
      <c r="N1251" s="208" t="str">
        <f ca="1">IF($H1251="步将",'[3]配置系数（将领）'!M1251,IF($H1251="骑将",'[4]配置系数（将领）'!M1251,IF($H1251="弓将",'[5]配置系数（将领）'!M1251,"")))</f>
        <v/>
      </c>
      <c r="O1251" s="206">
        <f t="shared" ca="1" si="77"/>
        <v>1</v>
      </c>
      <c r="Q1251" s="208" t="str">
        <f ca="1">IF($H1251="步将",'[3]配置系数（将领）'!P1251,IF($H1251="骑将",'[4]配置系数（将领）'!P1251,IF($H1251="弓将",'[5]配置系数（将领）'!P1251,"")))</f>
        <v/>
      </c>
      <c r="R1251" s="208" t="str">
        <f ca="1">IF($H1251="步将",'[3]配置系数（将领）'!Q1251,IF($H1251="骑将",'[4]配置系数（将领）'!Q1251,IF($H1251="弓将",'[5]配置系数（将领）'!Q1251,"")))</f>
        <v/>
      </c>
      <c r="S1251" s="208">
        <f>IF($H1251="步将",'[3]配置系数（将领）'!R1251,IF($H1251="骑将",'[4]配置系数（将领）'!R1251,IF($H1251="弓将",'[5]配置系数（将领）'!R1251,"")))</f>
        <v>0</v>
      </c>
      <c r="T1251" s="208">
        <f>IF($H1251="步将",'[3]配置系数（将领）'!S1251,IF($H1251="骑将",'[4]配置系数（将领）'!S1251,IF($H1251="弓将",'[5]配置系数（将领）'!S1251,"")))</f>
        <v>0</v>
      </c>
      <c r="U1251" s="208" t="str">
        <f ca="1">IF($H1251="步将",'[3]配置系数（将领）'!T1251,IF($H1251="骑将",'[4]配置系数（将领）'!T1251,IF($H1251="弓将",'[5]配置系数（将领）'!T1251,"")))</f>
        <v/>
      </c>
      <c r="V1251" s="206">
        <f t="shared" ca="1" si="78"/>
        <v>1</v>
      </c>
      <c r="X1251" s="208" t="str">
        <f ca="1">IF($H1251="步将",'[3]配置系数（将领）'!W1251,IF($H1251="骑将",'[4]配置系数（将领）'!W1251,IF($H1251="弓将",'[5]配置系数（将领）'!W1251,"")))</f>
        <v/>
      </c>
      <c r="Y1251" s="208" t="str">
        <f ca="1">IF($H1251="步将",'[3]配置系数（将领）'!X1251,IF($H1251="骑将",'[4]配置系数（将领）'!X1251,IF($H1251="弓将",'[5]配置系数（将领）'!X1251,"")))</f>
        <v/>
      </c>
      <c r="Z1251" s="208">
        <f>IF($H1251="步将",'[3]配置系数（将领）'!Y1251,IF($H1251="骑将",'[4]配置系数（将领）'!Y1251,IF($H1251="弓将",'[5]配置系数（将领）'!Y1251,"")))</f>
        <v>0</v>
      </c>
      <c r="AA1251" s="208">
        <f>IF($H1251="步将",'[3]配置系数（将领）'!Z1251,IF($H1251="骑将",'[4]配置系数（将领）'!Z1251,IF($H1251="弓将",'[5]配置系数（将领）'!Z1251,"")))</f>
        <v>0</v>
      </c>
      <c r="AB1251" s="208" t="str">
        <f ca="1">IF($H1251="步将",'[3]配置系数（将领）'!AA1251,IF($H1251="骑将",'[4]配置系数（将领）'!AA1251,IF($H1251="弓将",'[5]配置系数（将领）'!AA1251,"")))</f>
        <v/>
      </c>
      <c r="AC1251" s="206">
        <f t="shared" ca="1" si="79"/>
        <v>1</v>
      </c>
    </row>
    <row r="1252" spans="3:29" x14ac:dyDescent="0.15">
      <c r="C1252" s="107">
        <v>1244</v>
      </c>
      <c r="D1252" s="69">
        <f>IFERROR(MATCH(C1252,索引!J:J,0),D1251)</f>
        <v>114</v>
      </c>
      <c r="E1252" s="69">
        <f t="shared" si="76"/>
        <v>15</v>
      </c>
      <c r="F1252" s="69">
        <f>INDEX(索引!$F:$F,D1252,1)</f>
        <v>12007</v>
      </c>
      <c r="G1252" s="69" t="str">
        <f>INDEX(索引!$E:$E,D1252,1)</f>
        <v>许褚</v>
      </c>
      <c r="H1252" s="69" t="str">
        <f>INDEX(索引!$G:$G,D1252,1)</f>
        <v>步将</v>
      </c>
      <c r="J1252" s="208" t="str">
        <f ca="1">IF($H1252="步将",'[3]配置系数（将领）'!I1252,IF($H1252="骑将",'[4]配置系数（将领）'!I1252,IF($H1252="弓将",'[5]配置系数（将领）'!I1252,"")))</f>
        <v/>
      </c>
      <c r="K1252" s="208" t="str">
        <f ca="1">IF($H1252="步将",'[3]配置系数（将领）'!J1252,IF($H1252="骑将",'[4]配置系数（将领）'!J1252,IF($H1252="弓将",'[5]配置系数（将领）'!J1252,"")))</f>
        <v/>
      </c>
      <c r="L1252" s="208">
        <f>IF($H1252="步将",'[3]配置系数（将领）'!K1252,IF($H1252="骑将",'[4]配置系数（将领）'!K1252,IF($H1252="弓将",'[5]配置系数（将领）'!K1252,"")))</f>
        <v>0</v>
      </c>
      <c r="M1252" s="208">
        <f>IF($H1252="步将",'[3]配置系数（将领）'!L1252,IF($H1252="骑将",'[4]配置系数（将领）'!L1252,IF($H1252="弓将",'[5]配置系数（将领）'!L1252,"")))</f>
        <v>0</v>
      </c>
      <c r="N1252" s="208" t="str">
        <f ca="1">IF($H1252="步将",'[3]配置系数（将领）'!M1252,IF($H1252="骑将",'[4]配置系数（将领）'!M1252,IF($H1252="弓将",'[5]配置系数（将领）'!M1252,"")))</f>
        <v/>
      </c>
      <c r="O1252" s="206">
        <f t="shared" ca="1" si="77"/>
        <v>1</v>
      </c>
      <c r="Q1252" s="208" t="str">
        <f ca="1">IF($H1252="步将",'[3]配置系数（将领）'!P1252,IF($H1252="骑将",'[4]配置系数（将领）'!P1252,IF($H1252="弓将",'[5]配置系数（将领）'!P1252,"")))</f>
        <v/>
      </c>
      <c r="R1252" s="208" t="str">
        <f ca="1">IF($H1252="步将",'[3]配置系数（将领）'!Q1252,IF($H1252="骑将",'[4]配置系数（将领）'!Q1252,IF($H1252="弓将",'[5]配置系数（将领）'!Q1252,"")))</f>
        <v/>
      </c>
      <c r="S1252" s="208">
        <f>IF($H1252="步将",'[3]配置系数（将领）'!R1252,IF($H1252="骑将",'[4]配置系数（将领）'!R1252,IF($H1252="弓将",'[5]配置系数（将领）'!R1252,"")))</f>
        <v>0</v>
      </c>
      <c r="T1252" s="208">
        <f>IF($H1252="步将",'[3]配置系数（将领）'!S1252,IF($H1252="骑将",'[4]配置系数（将领）'!S1252,IF($H1252="弓将",'[5]配置系数（将领）'!S1252,"")))</f>
        <v>0</v>
      </c>
      <c r="U1252" s="208" t="str">
        <f ca="1">IF($H1252="步将",'[3]配置系数（将领）'!T1252,IF($H1252="骑将",'[4]配置系数（将领）'!T1252,IF($H1252="弓将",'[5]配置系数（将领）'!T1252,"")))</f>
        <v/>
      </c>
      <c r="V1252" s="206">
        <f t="shared" ca="1" si="78"/>
        <v>1</v>
      </c>
      <c r="X1252" s="208" t="str">
        <f ca="1">IF($H1252="步将",'[3]配置系数（将领）'!W1252,IF($H1252="骑将",'[4]配置系数（将领）'!W1252,IF($H1252="弓将",'[5]配置系数（将领）'!W1252,"")))</f>
        <v/>
      </c>
      <c r="Y1252" s="208" t="str">
        <f ca="1">IF($H1252="步将",'[3]配置系数（将领）'!X1252,IF($H1252="骑将",'[4]配置系数（将领）'!X1252,IF($H1252="弓将",'[5]配置系数（将领）'!X1252,"")))</f>
        <v/>
      </c>
      <c r="Z1252" s="208">
        <f>IF($H1252="步将",'[3]配置系数（将领）'!Y1252,IF($H1252="骑将",'[4]配置系数（将领）'!Y1252,IF($H1252="弓将",'[5]配置系数（将领）'!Y1252,"")))</f>
        <v>0</v>
      </c>
      <c r="AA1252" s="208">
        <f>IF($H1252="步将",'[3]配置系数（将领）'!Z1252,IF($H1252="骑将",'[4]配置系数（将领）'!Z1252,IF($H1252="弓将",'[5]配置系数（将领）'!Z1252,"")))</f>
        <v>0</v>
      </c>
      <c r="AB1252" s="208" t="str">
        <f ca="1">IF($H1252="步将",'[3]配置系数（将领）'!AA1252,IF($H1252="骑将",'[4]配置系数（将领）'!AA1252,IF($H1252="弓将",'[5]配置系数（将领）'!AA1252,"")))</f>
        <v/>
      </c>
      <c r="AC1252" s="206">
        <f t="shared" ca="1" si="79"/>
        <v>1</v>
      </c>
    </row>
    <row r="1253" spans="3:29" x14ac:dyDescent="0.15">
      <c r="C1253" s="107">
        <v>1245</v>
      </c>
      <c r="D1253" s="69">
        <f>IFERROR(MATCH(C1253,索引!J:J,0),D1252)</f>
        <v>114</v>
      </c>
      <c r="E1253" s="69">
        <f t="shared" si="76"/>
        <v>15</v>
      </c>
      <c r="F1253" s="69">
        <f>INDEX(索引!$F:$F,D1253,1)</f>
        <v>12007</v>
      </c>
      <c r="G1253" s="69" t="str">
        <f>INDEX(索引!$E:$E,D1253,1)</f>
        <v>许褚</v>
      </c>
      <c r="H1253" s="69" t="str">
        <f>INDEX(索引!$G:$G,D1253,1)</f>
        <v>步将</v>
      </c>
      <c r="J1253" s="208" t="str">
        <f ca="1">IF($H1253="步将",'[3]配置系数（将领）'!I1253,IF($H1253="骑将",'[4]配置系数（将领）'!I1253,IF($H1253="弓将",'[5]配置系数（将领）'!I1253,"")))</f>
        <v/>
      </c>
      <c r="K1253" s="208" t="str">
        <f ca="1">IF($H1253="步将",'[3]配置系数（将领）'!J1253,IF($H1253="骑将",'[4]配置系数（将领）'!J1253,IF($H1253="弓将",'[5]配置系数（将领）'!J1253,"")))</f>
        <v/>
      </c>
      <c r="L1253" s="208">
        <f>IF($H1253="步将",'[3]配置系数（将领）'!K1253,IF($H1253="骑将",'[4]配置系数（将领）'!K1253,IF($H1253="弓将",'[5]配置系数（将领）'!K1253,"")))</f>
        <v>0</v>
      </c>
      <c r="M1253" s="208">
        <f>IF($H1253="步将",'[3]配置系数（将领）'!L1253,IF($H1253="骑将",'[4]配置系数（将领）'!L1253,IF($H1253="弓将",'[5]配置系数（将领）'!L1253,"")))</f>
        <v>0</v>
      </c>
      <c r="N1253" s="208" t="str">
        <f ca="1">IF($H1253="步将",'[3]配置系数（将领）'!M1253,IF($H1253="骑将",'[4]配置系数（将领）'!M1253,IF($H1253="弓将",'[5]配置系数（将领）'!M1253,"")))</f>
        <v/>
      </c>
      <c r="O1253" s="206">
        <f t="shared" ca="1" si="77"/>
        <v>1</v>
      </c>
      <c r="Q1253" s="208" t="str">
        <f ca="1">IF($H1253="步将",'[3]配置系数（将领）'!P1253,IF($H1253="骑将",'[4]配置系数（将领）'!P1253,IF($H1253="弓将",'[5]配置系数（将领）'!P1253,"")))</f>
        <v/>
      </c>
      <c r="R1253" s="208" t="str">
        <f ca="1">IF($H1253="步将",'[3]配置系数（将领）'!Q1253,IF($H1253="骑将",'[4]配置系数（将领）'!Q1253,IF($H1253="弓将",'[5]配置系数（将领）'!Q1253,"")))</f>
        <v/>
      </c>
      <c r="S1253" s="208">
        <f>IF($H1253="步将",'[3]配置系数（将领）'!R1253,IF($H1253="骑将",'[4]配置系数（将领）'!R1253,IF($H1253="弓将",'[5]配置系数（将领）'!R1253,"")))</f>
        <v>0</v>
      </c>
      <c r="T1253" s="208">
        <f>IF($H1253="步将",'[3]配置系数（将领）'!S1253,IF($H1253="骑将",'[4]配置系数（将领）'!S1253,IF($H1253="弓将",'[5]配置系数（将领）'!S1253,"")))</f>
        <v>0</v>
      </c>
      <c r="U1253" s="208" t="str">
        <f ca="1">IF($H1253="步将",'[3]配置系数（将领）'!T1253,IF($H1253="骑将",'[4]配置系数（将领）'!T1253,IF($H1253="弓将",'[5]配置系数（将领）'!T1253,"")))</f>
        <v/>
      </c>
      <c r="V1253" s="206">
        <f t="shared" ca="1" si="78"/>
        <v>1</v>
      </c>
      <c r="X1253" s="208" t="str">
        <f ca="1">IF($H1253="步将",'[3]配置系数（将领）'!W1253,IF($H1253="骑将",'[4]配置系数（将领）'!W1253,IF($H1253="弓将",'[5]配置系数（将领）'!W1253,"")))</f>
        <v/>
      </c>
      <c r="Y1253" s="208" t="str">
        <f ca="1">IF($H1253="步将",'[3]配置系数（将领）'!X1253,IF($H1253="骑将",'[4]配置系数（将领）'!X1253,IF($H1253="弓将",'[5]配置系数（将领）'!X1253,"")))</f>
        <v/>
      </c>
      <c r="Z1253" s="208">
        <f>IF($H1253="步将",'[3]配置系数（将领）'!Y1253,IF($H1253="骑将",'[4]配置系数（将领）'!Y1253,IF($H1253="弓将",'[5]配置系数（将领）'!Y1253,"")))</f>
        <v>0</v>
      </c>
      <c r="AA1253" s="208">
        <f>IF($H1253="步将",'[3]配置系数（将领）'!Z1253,IF($H1253="骑将",'[4]配置系数（将领）'!Z1253,IF($H1253="弓将",'[5]配置系数（将领）'!Z1253,"")))</f>
        <v>0</v>
      </c>
      <c r="AB1253" s="208" t="str">
        <f ca="1">IF($H1253="步将",'[3]配置系数（将领）'!AA1253,IF($H1253="骑将",'[4]配置系数（将领）'!AA1253,IF($H1253="弓将",'[5]配置系数（将领）'!AA1253,"")))</f>
        <v/>
      </c>
      <c r="AC1253" s="206">
        <f t="shared" ca="1" si="79"/>
        <v>1</v>
      </c>
    </row>
    <row r="1254" spans="3:29" x14ac:dyDescent="0.15">
      <c r="C1254" s="107">
        <v>1246</v>
      </c>
      <c r="D1254" s="69">
        <f>IFERROR(MATCH(C1254,索引!J:J,0),D1253)</f>
        <v>114</v>
      </c>
      <c r="E1254" s="69">
        <f t="shared" si="76"/>
        <v>15</v>
      </c>
      <c r="F1254" s="69">
        <f>INDEX(索引!$F:$F,D1254,1)</f>
        <v>12007</v>
      </c>
      <c r="G1254" s="69" t="str">
        <f>INDEX(索引!$E:$E,D1254,1)</f>
        <v>许褚</v>
      </c>
      <c r="H1254" s="69" t="str">
        <f>INDEX(索引!$G:$G,D1254,1)</f>
        <v>步将</v>
      </c>
      <c r="J1254" s="208" t="str">
        <f ca="1">IF($H1254="步将",'[3]配置系数（将领）'!I1254,IF($H1254="骑将",'[4]配置系数（将领）'!I1254,IF($H1254="弓将",'[5]配置系数（将领）'!I1254,"")))</f>
        <v/>
      </c>
      <c r="K1254" s="208" t="str">
        <f ca="1">IF($H1254="步将",'[3]配置系数（将领）'!J1254,IF($H1254="骑将",'[4]配置系数（将领）'!J1254,IF($H1254="弓将",'[5]配置系数（将领）'!J1254,"")))</f>
        <v/>
      </c>
      <c r="L1254" s="208">
        <f>IF($H1254="步将",'[3]配置系数（将领）'!K1254,IF($H1254="骑将",'[4]配置系数（将领）'!K1254,IF($H1254="弓将",'[5]配置系数（将领）'!K1254,"")))</f>
        <v>0</v>
      </c>
      <c r="M1254" s="208">
        <f>IF($H1254="步将",'[3]配置系数（将领）'!L1254,IF($H1254="骑将",'[4]配置系数（将领）'!L1254,IF($H1254="弓将",'[5]配置系数（将领）'!L1254,"")))</f>
        <v>0</v>
      </c>
      <c r="N1254" s="208" t="str">
        <f ca="1">IF($H1254="步将",'[3]配置系数（将领）'!M1254,IF($H1254="骑将",'[4]配置系数（将领）'!M1254,IF($H1254="弓将",'[5]配置系数（将领）'!M1254,"")))</f>
        <v/>
      </c>
      <c r="O1254" s="206">
        <f t="shared" ca="1" si="77"/>
        <v>1</v>
      </c>
      <c r="Q1254" s="208" t="str">
        <f ca="1">IF($H1254="步将",'[3]配置系数（将领）'!P1254,IF($H1254="骑将",'[4]配置系数（将领）'!P1254,IF($H1254="弓将",'[5]配置系数（将领）'!P1254,"")))</f>
        <v/>
      </c>
      <c r="R1254" s="208" t="str">
        <f ca="1">IF($H1254="步将",'[3]配置系数（将领）'!Q1254,IF($H1254="骑将",'[4]配置系数（将领）'!Q1254,IF($H1254="弓将",'[5]配置系数（将领）'!Q1254,"")))</f>
        <v/>
      </c>
      <c r="S1254" s="208">
        <f>IF($H1254="步将",'[3]配置系数（将领）'!R1254,IF($H1254="骑将",'[4]配置系数（将领）'!R1254,IF($H1254="弓将",'[5]配置系数（将领）'!R1254,"")))</f>
        <v>0</v>
      </c>
      <c r="T1254" s="208">
        <f>IF($H1254="步将",'[3]配置系数（将领）'!S1254,IF($H1254="骑将",'[4]配置系数（将领）'!S1254,IF($H1254="弓将",'[5]配置系数（将领）'!S1254,"")))</f>
        <v>0</v>
      </c>
      <c r="U1254" s="208" t="str">
        <f ca="1">IF($H1254="步将",'[3]配置系数（将领）'!T1254,IF($H1254="骑将",'[4]配置系数（将领）'!T1254,IF($H1254="弓将",'[5]配置系数（将领）'!T1254,"")))</f>
        <v/>
      </c>
      <c r="V1254" s="206">
        <f t="shared" ca="1" si="78"/>
        <v>1</v>
      </c>
      <c r="X1254" s="208" t="str">
        <f ca="1">IF($H1254="步将",'[3]配置系数（将领）'!W1254,IF($H1254="骑将",'[4]配置系数（将领）'!W1254,IF($H1254="弓将",'[5]配置系数（将领）'!W1254,"")))</f>
        <v/>
      </c>
      <c r="Y1254" s="208" t="str">
        <f ca="1">IF($H1254="步将",'[3]配置系数（将领）'!X1254,IF($H1254="骑将",'[4]配置系数（将领）'!X1254,IF($H1254="弓将",'[5]配置系数（将领）'!X1254,"")))</f>
        <v/>
      </c>
      <c r="Z1254" s="208">
        <f>IF($H1254="步将",'[3]配置系数（将领）'!Y1254,IF($H1254="骑将",'[4]配置系数（将领）'!Y1254,IF($H1254="弓将",'[5]配置系数（将领）'!Y1254,"")))</f>
        <v>0</v>
      </c>
      <c r="AA1254" s="208">
        <f>IF($H1254="步将",'[3]配置系数（将领）'!Z1254,IF($H1254="骑将",'[4]配置系数（将领）'!Z1254,IF($H1254="弓将",'[5]配置系数（将领）'!Z1254,"")))</f>
        <v>0</v>
      </c>
      <c r="AB1254" s="208" t="str">
        <f ca="1">IF($H1254="步将",'[3]配置系数（将领）'!AA1254,IF($H1254="骑将",'[4]配置系数（将领）'!AA1254,IF($H1254="弓将",'[5]配置系数（将领）'!AA1254,"")))</f>
        <v/>
      </c>
      <c r="AC1254" s="206">
        <f t="shared" ca="1" si="79"/>
        <v>1</v>
      </c>
    </row>
    <row r="1255" spans="3:29" x14ac:dyDescent="0.15">
      <c r="C1255" s="107">
        <v>1247</v>
      </c>
      <c r="D1255" s="69">
        <f>IFERROR(MATCH(C1255,索引!J:J,0),D1254)</f>
        <v>114</v>
      </c>
      <c r="E1255" s="69">
        <f t="shared" si="76"/>
        <v>15</v>
      </c>
      <c r="F1255" s="69">
        <f>INDEX(索引!$F:$F,D1255,1)</f>
        <v>12007</v>
      </c>
      <c r="G1255" s="69" t="str">
        <f>INDEX(索引!$E:$E,D1255,1)</f>
        <v>许褚</v>
      </c>
      <c r="H1255" s="69" t="str">
        <f>INDEX(索引!$G:$G,D1255,1)</f>
        <v>步将</v>
      </c>
      <c r="J1255" s="208" t="str">
        <f ca="1">IF($H1255="步将",'[3]配置系数（将领）'!I1255,IF($H1255="骑将",'[4]配置系数（将领）'!I1255,IF($H1255="弓将",'[5]配置系数（将领）'!I1255,"")))</f>
        <v/>
      </c>
      <c r="K1255" s="208" t="str">
        <f ca="1">IF($H1255="步将",'[3]配置系数（将领）'!J1255,IF($H1255="骑将",'[4]配置系数（将领）'!J1255,IF($H1255="弓将",'[5]配置系数（将领）'!J1255,"")))</f>
        <v/>
      </c>
      <c r="L1255" s="208">
        <f>IF($H1255="步将",'[3]配置系数（将领）'!K1255,IF($H1255="骑将",'[4]配置系数（将领）'!K1255,IF($H1255="弓将",'[5]配置系数（将领）'!K1255,"")))</f>
        <v>0</v>
      </c>
      <c r="M1255" s="208">
        <f>IF($H1255="步将",'[3]配置系数（将领）'!L1255,IF($H1255="骑将",'[4]配置系数（将领）'!L1255,IF($H1255="弓将",'[5]配置系数（将领）'!L1255,"")))</f>
        <v>0</v>
      </c>
      <c r="N1255" s="208" t="str">
        <f ca="1">IF($H1255="步将",'[3]配置系数（将领）'!M1255,IF($H1255="骑将",'[4]配置系数（将领）'!M1255,IF($H1255="弓将",'[5]配置系数（将领）'!M1255,"")))</f>
        <v/>
      </c>
      <c r="O1255" s="206">
        <f t="shared" ca="1" si="77"/>
        <v>1</v>
      </c>
      <c r="Q1255" s="208" t="str">
        <f ca="1">IF($H1255="步将",'[3]配置系数（将领）'!P1255,IF($H1255="骑将",'[4]配置系数（将领）'!P1255,IF($H1255="弓将",'[5]配置系数（将领）'!P1255,"")))</f>
        <v/>
      </c>
      <c r="R1255" s="208" t="str">
        <f ca="1">IF($H1255="步将",'[3]配置系数（将领）'!Q1255,IF($H1255="骑将",'[4]配置系数（将领）'!Q1255,IF($H1255="弓将",'[5]配置系数（将领）'!Q1255,"")))</f>
        <v/>
      </c>
      <c r="S1255" s="208">
        <f>IF($H1255="步将",'[3]配置系数（将领）'!R1255,IF($H1255="骑将",'[4]配置系数（将领）'!R1255,IF($H1255="弓将",'[5]配置系数（将领）'!R1255,"")))</f>
        <v>0</v>
      </c>
      <c r="T1255" s="208">
        <f>IF($H1255="步将",'[3]配置系数（将领）'!S1255,IF($H1255="骑将",'[4]配置系数（将领）'!S1255,IF($H1255="弓将",'[5]配置系数（将领）'!S1255,"")))</f>
        <v>0</v>
      </c>
      <c r="U1255" s="208" t="str">
        <f ca="1">IF($H1255="步将",'[3]配置系数（将领）'!T1255,IF($H1255="骑将",'[4]配置系数（将领）'!T1255,IF($H1255="弓将",'[5]配置系数（将领）'!T1255,"")))</f>
        <v/>
      </c>
      <c r="V1255" s="206">
        <f t="shared" ca="1" si="78"/>
        <v>1</v>
      </c>
      <c r="X1255" s="208" t="str">
        <f ca="1">IF($H1255="步将",'[3]配置系数（将领）'!W1255,IF($H1255="骑将",'[4]配置系数（将领）'!W1255,IF($H1255="弓将",'[5]配置系数（将领）'!W1255,"")))</f>
        <v/>
      </c>
      <c r="Y1255" s="208" t="str">
        <f ca="1">IF($H1255="步将",'[3]配置系数（将领）'!X1255,IF($H1255="骑将",'[4]配置系数（将领）'!X1255,IF($H1255="弓将",'[5]配置系数（将领）'!X1255,"")))</f>
        <v/>
      </c>
      <c r="Z1255" s="208">
        <f>IF($H1255="步将",'[3]配置系数（将领）'!Y1255,IF($H1255="骑将",'[4]配置系数（将领）'!Y1255,IF($H1255="弓将",'[5]配置系数（将领）'!Y1255,"")))</f>
        <v>0</v>
      </c>
      <c r="AA1255" s="208">
        <f>IF($H1255="步将",'[3]配置系数（将领）'!Z1255,IF($H1255="骑将",'[4]配置系数（将领）'!Z1255,IF($H1255="弓将",'[5]配置系数（将领）'!Z1255,"")))</f>
        <v>0</v>
      </c>
      <c r="AB1255" s="208" t="str">
        <f ca="1">IF($H1255="步将",'[3]配置系数（将领）'!AA1255,IF($H1255="骑将",'[4]配置系数（将领）'!AA1255,IF($H1255="弓将",'[5]配置系数（将领）'!AA1255,"")))</f>
        <v/>
      </c>
      <c r="AC1255" s="206">
        <f t="shared" ca="1" si="79"/>
        <v>1</v>
      </c>
    </row>
    <row r="1256" spans="3:29" x14ac:dyDescent="0.15">
      <c r="C1256" s="107">
        <v>1248</v>
      </c>
      <c r="D1256" s="69">
        <f>IFERROR(MATCH(C1256,索引!J:J,0),D1255)</f>
        <v>114</v>
      </c>
      <c r="E1256" s="69">
        <f t="shared" si="76"/>
        <v>15</v>
      </c>
      <c r="F1256" s="69">
        <f>INDEX(索引!$F:$F,D1256,1)</f>
        <v>12007</v>
      </c>
      <c r="G1256" s="69" t="str">
        <f>INDEX(索引!$E:$E,D1256,1)</f>
        <v>许褚</v>
      </c>
      <c r="H1256" s="69" t="str">
        <f>INDEX(索引!$G:$G,D1256,1)</f>
        <v>步将</v>
      </c>
      <c r="J1256" s="208" t="str">
        <f ca="1">IF($H1256="步将",'[3]配置系数（将领）'!I1256,IF($H1256="骑将",'[4]配置系数（将领）'!I1256,IF($H1256="弓将",'[5]配置系数（将领）'!I1256,"")))</f>
        <v/>
      </c>
      <c r="K1256" s="208" t="str">
        <f ca="1">IF($H1256="步将",'[3]配置系数（将领）'!J1256,IF($H1256="骑将",'[4]配置系数（将领）'!J1256,IF($H1256="弓将",'[5]配置系数（将领）'!J1256,"")))</f>
        <v/>
      </c>
      <c r="L1256" s="208">
        <f>IF($H1256="步将",'[3]配置系数（将领）'!K1256,IF($H1256="骑将",'[4]配置系数（将领）'!K1256,IF($H1256="弓将",'[5]配置系数（将领）'!K1256,"")))</f>
        <v>0</v>
      </c>
      <c r="M1256" s="208">
        <f>IF($H1256="步将",'[3]配置系数（将领）'!L1256,IF($H1256="骑将",'[4]配置系数（将领）'!L1256,IF($H1256="弓将",'[5]配置系数（将领）'!L1256,"")))</f>
        <v>0</v>
      </c>
      <c r="N1256" s="208" t="str">
        <f ca="1">IF($H1256="步将",'[3]配置系数（将领）'!M1256,IF($H1256="骑将",'[4]配置系数（将领）'!M1256,IF($H1256="弓将",'[5]配置系数（将领）'!M1256,"")))</f>
        <v/>
      </c>
      <c r="O1256" s="206">
        <f t="shared" ca="1" si="77"/>
        <v>1</v>
      </c>
      <c r="Q1256" s="208" t="str">
        <f ca="1">IF($H1256="步将",'[3]配置系数（将领）'!P1256,IF($H1256="骑将",'[4]配置系数（将领）'!P1256,IF($H1256="弓将",'[5]配置系数（将领）'!P1256,"")))</f>
        <v/>
      </c>
      <c r="R1256" s="208" t="str">
        <f ca="1">IF($H1256="步将",'[3]配置系数（将领）'!Q1256,IF($H1256="骑将",'[4]配置系数（将领）'!Q1256,IF($H1256="弓将",'[5]配置系数（将领）'!Q1256,"")))</f>
        <v/>
      </c>
      <c r="S1256" s="208">
        <f>IF($H1256="步将",'[3]配置系数（将领）'!R1256,IF($H1256="骑将",'[4]配置系数（将领）'!R1256,IF($H1256="弓将",'[5]配置系数（将领）'!R1256,"")))</f>
        <v>0</v>
      </c>
      <c r="T1256" s="208">
        <f>IF($H1256="步将",'[3]配置系数（将领）'!S1256,IF($H1256="骑将",'[4]配置系数（将领）'!S1256,IF($H1256="弓将",'[5]配置系数（将领）'!S1256,"")))</f>
        <v>0</v>
      </c>
      <c r="U1256" s="208" t="str">
        <f ca="1">IF($H1256="步将",'[3]配置系数（将领）'!T1256,IF($H1256="骑将",'[4]配置系数（将领）'!T1256,IF($H1256="弓将",'[5]配置系数（将领）'!T1256,"")))</f>
        <v/>
      </c>
      <c r="V1256" s="206">
        <f t="shared" ca="1" si="78"/>
        <v>1</v>
      </c>
      <c r="X1256" s="208" t="str">
        <f ca="1">IF($H1256="步将",'[3]配置系数（将领）'!W1256,IF($H1256="骑将",'[4]配置系数（将领）'!W1256,IF($H1256="弓将",'[5]配置系数（将领）'!W1256,"")))</f>
        <v/>
      </c>
      <c r="Y1256" s="208" t="str">
        <f ca="1">IF($H1256="步将",'[3]配置系数（将领）'!X1256,IF($H1256="骑将",'[4]配置系数（将领）'!X1256,IF($H1256="弓将",'[5]配置系数（将领）'!X1256,"")))</f>
        <v/>
      </c>
      <c r="Z1256" s="208">
        <f>IF($H1256="步将",'[3]配置系数（将领）'!Y1256,IF($H1256="骑将",'[4]配置系数（将领）'!Y1256,IF($H1256="弓将",'[5]配置系数（将领）'!Y1256,"")))</f>
        <v>0</v>
      </c>
      <c r="AA1256" s="208">
        <f>IF($H1256="步将",'[3]配置系数（将领）'!Z1256,IF($H1256="骑将",'[4]配置系数（将领）'!Z1256,IF($H1256="弓将",'[5]配置系数（将领）'!Z1256,"")))</f>
        <v>0</v>
      </c>
      <c r="AB1256" s="208" t="str">
        <f ca="1">IF($H1256="步将",'[3]配置系数（将领）'!AA1256,IF($H1256="骑将",'[4]配置系数（将领）'!AA1256,IF($H1256="弓将",'[5]配置系数（将领）'!AA1256,"")))</f>
        <v/>
      </c>
      <c r="AC1256" s="206">
        <f t="shared" ca="1" si="79"/>
        <v>1</v>
      </c>
    </row>
    <row r="1257" spans="3:29" x14ac:dyDescent="0.15">
      <c r="C1257" s="107">
        <v>1249</v>
      </c>
      <c r="D1257" s="69">
        <f>IFERROR(MATCH(C1257,索引!J:J,0),D1256)</f>
        <v>114</v>
      </c>
      <c r="E1257" s="69">
        <f t="shared" si="76"/>
        <v>15</v>
      </c>
      <c r="F1257" s="69">
        <f>INDEX(索引!$F:$F,D1257,1)</f>
        <v>12007</v>
      </c>
      <c r="G1257" s="69" t="str">
        <f>INDEX(索引!$E:$E,D1257,1)</f>
        <v>许褚</v>
      </c>
      <c r="H1257" s="69" t="str">
        <f>INDEX(索引!$G:$G,D1257,1)</f>
        <v>步将</v>
      </c>
      <c r="J1257" s="208" t="str">
        <f ca="1">IF($H1257="步将",'[3]配置系数（将领）'!I1257,IF($H1257="骑将",'[4]配置系数（将领）'!I1257,IF($H1257="弓将",'[5]配置系数（将领）'!I1257,"")))</f>
        <v/>
      </c>
      <c r="K1257" s="208" t="str">
        <f ca="1">IF($H1257="步将",'[3]配置系数（将领）'!J1257,IF($H1257="骑将",'[4]配置系数（将领）'!J1257,IF($H1257="弓将",'[5]配置系数（将领）'!J1257,"")))</f>
        <v/>
      </c>
      <c r="L1257" s="208">
        <f>IF($H1257="步将",'[3]配置系数（将领）'!K1257,IF($H1257="骑将",'[4]配置系数（将领）'!K1257,IF($H1257="弓将",'[5]配置系数（将领）'!K1257,"")))</f>
        <v>0</v>
      </c>
      <c r="M1257" s="208">
        <f>IF($H1257="步将",'[3]配置系数（将领）'!L1257,IF($H1257="骑将",'[4]配置系数（将领）'!L1257,IF($H1257="弓将",'[5]配置系数（将领）'!L1257,"")))</f>
        <v>0</v>
      </c>
      <c r="N1257" s="208" t="str">
        <f ca="1">IF($H1257="步将",'[3]配置系数（将领）'!M1257,IF($H1257="骑将",'[4]配置系数（将领）'!M1257,IF($H1257="弓将",'[5]配置系数（将领）'!M1257,"")))</f>
        <v/>
      </c>
      <c r="O1257" s="206">
        <f t="shared" ca="1" si="77"/>
        <v>1</v>
      </c>
      <c r="Q1257" s="208" t="str">
        <f ca="1">IF($H1257="步将",'[3]配置系数（将领）'!P1257,IF($H1257="骑将",'[4]配置系数（将领）'!P1257,IF($H1257="弓将",'[5]配置系数（将领）'!P1257,"")))</f>
        <v/>
      </c>
      <c r="R1257" s="208" t="str">
        <f ca="1">IF($H1257="步将",'[3]配置系数（将领）'!Q1257,IF($H1257="骑将",'[4]配置系数（将领）'!Q1257,IF($H1257="弓将",'[5]配置系数（将领）'!Q1257,"")))</f>
        <v/>
      </c>
      <c r="S1257" s="208">
        <f>IF($H1257="步将",'[3]配置系数（将领）'!R1257,IF($H1257="骑将",'[4]配置系数（将领）'!R1257,IF($H1257="弓将",'[5]配置系数（将领）'!R1257,"")))</f>
        <v>0</v>
      </c>
      <c r="T1257" s="208">
        <f>IF($H1257="步将",'[3]配置系数（将领）'!S1257,IF($H1257="骑将",'[4]配置系数（将领）'!S1257,IF($H1257="弓将",'[5]配置系数（将领）'!S1257,"")))</f>
        <v>0</v>
      </c>
      <c r="U1257" s="208" t="str">
        <f ca="1">IF($H1257="步将",'[3]配置系数（将领）'!T1257,IF($H1257="骑将",'[4]配置系数（将领）'!T1257,IF($H1257="弓将",'[5]配置系数（将领）'!T1257,"")))</f>
        <v/>
      </c>
      <c r="V1257" s="206">
        <f t="shared" ca="1" si="78"/>
        <v>1</v>
      </c>
      <c r="X1257" s="208" t="str">
        <f ca="1">IF($H1257="步将",'[3]配置系数（将领）'!W1257,IF($H1257="骑将",'[4]配置系数（将领）'!W1257,IF($H1257="弓将",'[5]配置系数（将领）'!W1257,"")))</f>
        <v/>
      </c>
      <c r="Y1257" s="208" t="str">
        <f ca="1">IF($H1257="步将",'[3]配置系数（将领）'!X1257,IF($H1257="骑将",'[4]配置系数（将领）'!X1257,IF($H1257="弓将",'[5]配置系数（将领）'!X1257,"")))</f>
        <v/>
      </c>
      <c r="Z1257" s="208">
        <f>IF($H1257="步将",'[3]配置系数（将领）'!Y1257,IF($H1257="骑将",'[4]配置系数（将领）'!Y1257,IF($H1257="弓将",'[5]配置系数（将领）'!Y1257,"")))</f>
        <v>0</v>
      </c>
      <c r="AA1257" s="208">
        <f>IF($H1257="步将",'[3]配置系数（将领）'!Z1257,IF($H1257="骑将",'[4]配置系数（将领）'!Z1257,IF($H1257="弓将",'[5]配置系数（将领）'!Z1257,"")))</f>
        <v>0</v>
      </c>
      <c r="AB1257" s="208" t="str">
        <f ca="1">IF($H1257="步将",'[3]配置系数（将领）'!AA1257,IF($H1257="骑将",'[4]配置系数（将领）'!AA1257,IF($H1257="弓将",'[5]配置系数（将领）'!AA1257,"")))</f>
        <v/>
      </c>
      <c r="AC1257" s="206">
        <f t="shared" ca="1" si="79"/>
        <v>1</v>
      </c>
    </row>
    <row r="1258" spans="3:29" x14ac:dyDescent="0.15">
      <c r="C1258" s="107">
        <v>1250</v>
      </c>
      <c r="D1258" s="69">
        <f>IFERROR(MATCH(C1258,索引!J:J,0),D1257)</f>
        <v>114</v>
      </c>
      <c r="E1258" s="69">
        <f t="shared" si="76"/>
        <v>15</v>
      </c>
      <c r="F1258" s="69">
        <f>INDEX(索引!$F:$F,D1258,1)</f>
        <v>12007</v>
      </c>
      <c r="G1258" s="69" t="str">
        <f>INDEX(索引!$E:$E,D1258,1)</f>
        <v>许褚</v>
      </c>
      <c r="H1258" s="69" t="str">
        <f>INDEX(索引!$G:$G,D1258,1)</f>
        <v>步将</v>
      </c>
      <c r="J1258" s="208" t="str">
        <f ca="1">IF($H1258="步将",'[3]配置系数（将领）'!I1258,IF($H1258="骑将",'[4]配置系数（将领）'!I1258,IF($H1258="弓将",'[5]配置系数（将领）'!I1258,"")))</f>
        <v/>
      </c>
      <c r="K1258" s="208" t="str">
        <f ca="1">IF($H1258="步将",'[3]配置系数（将领）'!J1258,IF($H1258="骑将",'[4]配置系数（将领）'!J1258,IF($H1258="弓将",'[5]配置系数（将领）'!J1258,"")))</f>
        <v/>
      </c>
      <c r="L1258" s="208">
        <f>IF($H1258="步将",'[3]配置系数（将领）'!K1258,IF($H1258="骑将",'[4]配置系数（将领）'!K1258,IF($H1258="弓将",'[5]配置系数（将领）'!K1258,"")))</f>
        <v>0</v>
      </c>
      <c r="M1258" s="208">
        <f>IF($H1258="步将",'[3]配置系数（将领）'!L1258,IF($H1258="骑将",'[4]配置系数（将领）'!L1258,IF($H1258="弓将",'[5]配置系数（将领）'!L1258,"")))</f>
        <v>0</v>
      </c>
      <c r="N1258" s="208" t="str">
        <f ca="1">IF($H1258="步将",'[3]配置系数（将领）'!M1258,IF($H1258="骑将",'[4]配置系数（将领）'!M1258,IF($H1258="弓将",'[5]配置系数（将领）'!M1258,"")))</f>
        <v/>
      </c>
      <c r="O1258" s="206">
        <f t="shared" ca="1" si="77"/>
        <v>1</v>
      </c>
      <c r="Q1258" s="208" t="str">
        <f ca="1">IF($H1258="步将",'[3]配置系数（将领）'!P1258,IF($H1258="骑将",'[4]配置系数（将领）'!P1258,IF($H1258="弓将",'[5]配置系数（将领）'!P1258,"")))</f>
        <v/>
      </c>
      <c r="R1258" s="208" t="str">
        <f ca="1">IF($H1258="步将",'[3]配置系数（将领）'!Q1258,IF($H1258="骑将",'[4]配置系数（将领）'!Q1258,IF($H1258="弓将",'[5]配置系数（将领）'!Q1258,"")))</f>
        <v/>
      </c>
      <c r="S1258" s="208">
        <f>IF($H1258="步将",'[3]配置系数（将领）'!R1258,IF($H1258="骑将",'[4]配置系数（将领）'!R1258,IF($H1258="弓将",'[5]配置系数（将领）'!R1258,"")))</f>
        <v>0</v>
      </c>
      <c r="T1258" s="208">
        <f>IF($H1258="步将",'[3]配置系数（将领）'!S1258,IF($H1258="骑将",'[4]配置系数（将领）'!S1258,IF($H1258="弓将",'[5]配置系数（将领）'!S1258,"")))</f>
        <v>0</v>
      </c>
      <c r="U1258" s="208" t="str">
        <f ca="1">IF($H1258="步将",'[3]配置系数（将领）'!T1258,IF($H1258="骑将",'[4]配置系数（将领）'!T1258,IF($H1258="弓将",'[5]配置系数（将领）'!T1258,"")))</f>
        <v/>
      </c>
      <c r="V1258" s="206">
        <f t="shared" ca="1" si="78"/>
        <v>1</v>
      </c>
      <c r="X1258" s="208" t="str">
        <f ca="1">IF($H1258="步将",'[3]配置系数（将领）'!W1258,IF($H1258="骑将",'[4]配置系数（将领）'!W1258,IF($H1258="弓将",'[5]配置系数（将领）'!W1258,"")))</f>
        <v/>
      </c>
      <c r="Y1258" s="208" t="str">
        <f ca="1">IF($H1258="步将",'[3]配置系数（将领）'!X1258,IF($H1258="骑将",'[4]配置系数（将领）'!X1258,IF($H1258="弓将",'[5]配置系数（将领）'!X1258,"")))</f>
        <v/>
      </c>
      <c r="Z1258" s="208">
        <f>IF($H1258="步将",'[3]配置系数（将领）'!Y1258,IF($H1258="骑将",'[4]配置系数（将领）'!Y1258,IF($H1258="弓将",'[5]配置系数（将领）'!Y1258,"")))</f>
        <v>0</v>
      </c>
      <c r="AA1258" s="208">
        <f>IF($H1258="步将",'[3]配置系数（将领）'!Z1258,IF($H1258="骑将",'[4]配置系数（将领）'!Z1258,IF($H1258="弓将",'[5]配置系数（将领）'!Z1258,"")))</f>
        <v>0</v>
      </c>
      <c r="AB1258" s="208" t="str">
        <f ca="1">IF($H1258="步将",'[3]配置系数（将领）'!AA1258,IF($H1258="骑将",'[4]配置系数（将领）'!AA1258,IF($H1258="弓将",'[5]配置系数（将领）'!AA1258,"")))</f>
        <v/>
      </c>
      <c r="AC1258" s="206">
        <f t="shared" ca="1" si="79"/>
        <v>1</v>
      </c>
    </row>
    <row r="1259" spans="3:29" x14ac:dyDescent="0.15">
      <c r="C1259" s="107">
        <v>1251</v>
      </c>
      <c r="D1259" s="69">
        <f>IFERROR(MATCH(C1259,索引!J:J,0),D1258)</f>
        <v>114</v>
      </c>
      <c r="E1259" s="69">
        <f t="shared" si="76"/>
        <v>15</v>
      </c>
      <c r="F1259" s="69">
        <f>INDEX(索引!$F:$F,D1259,1)</f>
        <v>12007</v>
      </c>
      <c r="G1259" s="69" t="str">
        <f>INDEX(索引!$E:$E,D1259,1)</f>
        <v>许褚</v>
      </c>
      <c r="H1259" s="69" t="str">
        <f>INDEX(索引!$G:$G,D1259,1)</f>
        <v>步将</v>
      </c>
      <c r="J1259" s="208" t="str">
        <f ca="1">IF($H1259="步将",'[3]配置系数（将领）'!I1259,IF($H1259="骑将",'[4]配置系数（将领）'!I1259,IF($H1259="弓将",'[5]配置系数（将领）'!I1259,"")))</f>
        <v/>
      </c>
      <c r="K1259" s="208" t="str">
        <f ca="1">IF($H1259="步将",'[3]配置系数（将领）'!J1259,IF($H1259="骑将",'[4]配置系数（将领）'!J1259,IF($H1259="弓将",'[5]配置系数（将领）'!J1259,"")))</f>
        <v/>
      </c>
      <c r="L1259" s="208">
        <f>IF($H1259="步将",'[3]配置系数（将领）'!K1259,IF($H1259="骑将",'[4]配置系数（将领）'!K1259,IF($H1259="弓将",'[5]配置系数（将领）'!K1259,"")))</f>
        <v>0</v>
      </c>
      <c r="M1259" s="208">
        <f>IF($H1259="步将",'[3]配置系数（将领）'!L1259,IF($H1259="骑将",'[4]配置系数（将领）'!L1259,IF($H1259="弓将",'[5]配置系数（将领）'!L1259,"")))</f>
        <v>0</v>
      </c>
      <c r="N1259" s="208" t="str">
        <f ca="1">IF($H1259="步将",'[3]配置系数（将领）'!M1259,IF($H1259="骑将",'[4]配置系数（将领）'!M1259,IF($H1259="弓将",'[5]配置系数（将领）'!M1259,"")))</f>
        <v/>
      </c>
      <c r="O1259" s="206">
        <f t="shared" ca="1" si="77"/>
        <v>1</v>
      </c>
      <c r="Q1259" s="208" t="str">
        <f ca="1">IF($H1259="步将",'[3]配置系数（将领）'!P1259,IF($H1259="骑将",'[4]配置系数（将领）'!P1259,IF($H1259="弓将",'[5]配置系数（将领）'!P1259,"")))</f>
        <v/>
      </c>
      <c r="R1259" s="208" t="str">
        <f ca="1">IF($H1259="步将",'[3]配置系数（将领）'!Q1259,IF($H1259="骑将",'[4]配置系数（将领）'!Q1259,IF($H1259="弓将",'[5]配置系数（将领）'!Q1259,"")))</f>
        <v/>
      </c>
      <c r="S1259" s="208">
        <f>IF($H1259="步将",'[3]配置系数（将领）'!R1259,IF($H1259="骑将",'[4]配置系数（将领）'!R1259,IF($H1259="弓将",'[5]配置系数（将领）'!R1259,"")))</f>
        <v>0</v>
      </c>
      <c r="T1259" s="208">
        <f>IF($H1259="步将",'[3]配置系数（将领）'!S1259,IF($H1259="骑将",'[4]配置系数（将领）'!S1259,IF($H1259="弓将",'[5]配置系数（将领）'!S1259,"")))</f>
        <v>0</v>
      </c>
      <c r="U1259" s="208" t="str">
        <f ca="1">IF($H1259="步将",'[3]配置系数（将领）'!T1259,IF($H1259="骑将",'[4]配置系数（将领）'!T1259,IF($H1259="弓将",'[5]配置系数（将领）'!T1259,"")))</f>
        <v/>
      </c>
      <c r="V1259" s="206">
        <f t="shared" ca="1" si="78"/>
        <v>1</v>
      </c>
      <c r="X1259" s="208" t="str">
        <f ca="1">IF($H1259="步将",'[3]配置系数（将领）'!W1259,IF($H1259="骑将",'[4]配置系数（将领）'!W1259,IF($H1259="弓将",'[5]配置系数（将领）'!W1259,"")))</f>
        <v/>
      </c>
      <c r="Y1259" s="208" t="str">
        <f ca="1">IF($H1259="步将",'[3]配置系数（将领）'!X1259,IF($H1259="骑将",'[4]配置系数（将领）'!X1259,IF($H1259="弓将",'[5]配置系数（将领）'!X1259,"")))</f>
        <v/>
      </c>
      <c r="Z1259" s="208">
        <f>IF($H1259="步将",'[3]配置系数（将领）'!Y1259,IF($H1259="骑将",'[4]配置系数（将领）'!Y1259,IF($H1259="弓将",'[5]配置系数（将领）'!Y1259,"")))</f>
        <v>0</v>
      </c>
      <c r="AA1259" s="208">
        <f>IF($H1259="步将",'[3]配置系数（将领）'!Z1259,IF($H1259="骑将",'[4]配置系数（将领）'!Z1259,IF($H1259="弓将",'[5]配置系数（将领）'!Z1259,"")))</f>
        <v>0</v>
      </c>
      <c r="AB1259" s="208" t="str">
        <f ca="1">IF($H1259="步将",'[3]配置系数（将领）'!AA1259,IF($H1259="骑将",'[4]配置系数（将领）'!AA1259,IF($H1259="弓将",'[5]配置系数（将领）'!AA1259,"")))</f>
        <v/>
      </c>
      <c r="AC1259" s="206">
        <f t="shared" ca="1" si="79"/>
        <v>1</v>
      </c>
    </row>
    <row r="1260" spans="3:29" x14ac:dyDescent="0.15">
      <c r="C1260" s="107">
        <v>1252</v>
      </c>
      <c r="D1260" s="69">
        <f>IFERROR(MATCH(C1260,索引!J:J,0),D1259)</f>
        <v>114</v>
      </c>
      <c r="E1260" s="69">
        <f t="shared" si="76"/>
        <v>15</v>
      </c>
      <c r="F1260" s="69">
        <f>INDEX(索引!$F:$F,D1260,1)</f>
        <v>12007</v>
      </c>
      <c r="G1260" s="69" t="str">
        <f>INDEX(索引!$E:$E,D1260,1)</f>
        <v>许褚</v>
      </c>
      <c r="H1260" s="69" t="str">
        <f>INDEX(索引!$G:$G,D1260,1)</f>
        <v>步将</v>
      </c>
      <c r="J1260" s="208" t="str">
        <f ca="1">IF($H1260="步将",'[3]配置系数（将领）'!I1260,IF($H1260="骑将",'[4]配置系数（将领）'!I1260,IF($H1260="弓将",'[5]配置系数（将领）'!I1260,"")))</f>
        <v/>
      </c>
      <c r="K1260" s="208" t="str">
        <f ca="1">IF($H1260="步将",'[3]配置系数（将领）'!J1260,IF($H1260="骑将",'[4]配置系数（将领）'!J1260,IF($H1260="弓将",'[5]配置系数（将领）'!J1260,"")))</f>
        <v/>
      </c>
      <c r="L1260" s="208">
        <f>IF($H1260="步将",'[3]配置系数（将领）'!K1260,IF($H1260="骑将",'[4]配置系数（将领）'!K1260,IF($H1260="弓将",'[5]配置系数（将领）'!K1260,"")))</f>
        <v>0</v>
      </c>
      <c r="M1260" s="208">
        <f>IF($H1260="步将",'[3]配置系数（将领）'!L1260,IF($H1260="骑将",'[4]配置系数（将领）'!L1260,IF($H1260="弓将",'[5]配置系数（将领）'!L1260,"")))</f>
        <v>0</v>
      </c>
      <c r="N1260" s="208" t="str">
        <f ca="1">IF($H1260="步将",'[3]配置系数（将领）'!M1260,IF($H1260="骑将",'[4]配置系数（将领）'!M1260,IF($H1260="弓将",'[5]配置系数（将领）'!M1260,"")))</f>
        <v/>
      </c>
      <c r="O1260" s="206">
        <f t="shared" ca="1" si="77"/>
        <v>1</v>
      </c>
      <c r="Q1260" s="208" t="str">
        <f ca="1">IF($H1260="步将",'[3]配置系数（将领）'!P1260,IF($H1260="骑将",'[4]配置系数（将领）'!P1260,IF($H1260="弓将",'[5]配置系数（将领）'!P1260,"")))</f>
        <v/>
      </c>
      <c r="R1260" s="208" t="str">
        <f ca="1">IF($H1260="步将",'[3]配置系数（将领）'!Q1260,IF($H1260="骑将",'[4]配置系数（将领）'!Q1260,IF($H1260="弓将",'[5]配置系数（将领）'!Q1260,"")))</f>
        <v/>
      </c>
      <c r="S1260" s="208">
        <f>IF($H1260="步将",'[3]配置系数（将领）'!R1260,IF($H1260="骑将",'[4]配置系数（将领）'!R1260,IF($H1260="弓将",'[5]配置系数（将领）'!R1260,"")))</f>
        <v>0</v>
      </c>
      <c r="T1260" s="208">
        <f>IF($H1260="步将",'[3]配置系数（将领）'!S1260,IF($H1260="骑将",'[4]配置系数（将领）'!S1260,IF($H1260="弓将",'[5]配置系数（将领）'!S1260,"")))</f>
        <v>0</v>
      </c>
      <c r="U1260" s="208" t="str">
        <f ca="1">IF($H1260="步将",'[3]配置系数（将领）'!T1260,IF($H1260="骑将",'[4]配置系数（将领）'!T1260,IF($H1260="弓将",'[5]配置系数（将领）'!T1260,"")))</f>
        <v/>
      </c>
      <c r="V1260" s="206">
        <f t="shared" ca="1" si="78"/>
        <v>1</v>
      </c>
      <c r="X1260" s="208" t="str">
        <f ca="1">IF($H1260="步将",'[3]配置系数（将领）'!W1260,IF($H1260="骑将",'[4]配置系数（将领）'!W1260,IF($H1260="弓将",'[5]配置系数（将领）'!W1260,"")))</f>
        <v/>
      </c>
      <c r="Y1260" s="208" t="str">
        <f ca="1">IF($H1260="步将",'[3]配置系数（将领）'!X1260,IF($H1260="骑将",'[4]配置系数（将领）'!X1260,IF($H1260="弓将",'[5]配置系数（将领）'!X1260,"")))</f>
        <v/>
      </c>
      <c r="Z1260" s="208">
        <f>IF($H1260="步将",'[3]配置系数（将领）'!Y1260,IF($H1260="骑将",'[4]配置系数（将领）'!Y1260,IF($H1260="弓将",'[5]配置系数（将领）'!Y1260,"")))</f>
        <v>0</v>
      </c>
      <c r="AA1260" s="208">
        <f>IF($H1260="步将",'[3]配置系数（将领）'!Z1260,IF($H1260="骑将",'[4]配置系数（将领）'!Z1260,IF($H1260="弓将",'[5]配置系数（将领）'!Z1260,"")))</f>
        <v>0</v>
      </c>
      <c r="AB1260" s="208" t="str">
        <f ca="1">IF($H1260="步将",'[3]配置系数（将领）'!AA1260,IF($H1260="骑将",'[4]配置系数（将领）'!AA1260,IF($H1260="弓将",'[5]配置系数（将领）'!AA1260,"")))</f>
        <v/>
      </c>
      <c r="AC1260" s="206">
        <f t="shared" ca="1" si="79"/>
        <v>1</v>
      </c>
    </row>
    <row r="1261" spans="3:29" x14ac:dyDescent="0.15">
      <c r="C1261" s="107">
        <v>1253</v>
      </c>
      <c r="D1261" s="69">
        <f>IFERROR(MATCH(C1261,索引!J:J,0),D1260)</f>
        <v>114</v>
      </c>
      <c r="E1261" s="69">
        <f t="shared" si="76"/>
        <v>15</v>
      </c>
      <c r="F1261" s="69">
        <f>INDEX(索引!$F:$F,D1261,1)</f>
        <v>12007</v>
      </c>
      <c r="G1261" s="69" t="str">
        <f>INDEX(索引!$E:$E,D1261,1)</f>
        <v>许褚</v>
      </c>
      <c r="H1261" s="69" t="str">
        <f>INDEX(索引!$G:$G,D1261,1)</f>
        <v>步将</v>
      </c>
      <c r="J1261" s="208" t="str">
        <f ca="1">IF($H1261="步将",'[3]配置系数（将领）'!I1261,IF($H1261="骑将",'[4]配置系数（将领）'!I1261,IF($H1261="弓将",'[5]配置系数（将领）'!I1261,"")))</f>
        <v/>
      </c>
      <c r="K1261" s="208" t="str">
        <f ca="1">IF($H1261="步将",'[3]配置系数（将领）'!J1261,IF($H1261="骑将",'[4]配置系数（将领）'!J1261,IF($H1261="弓将",'[5]配置系数（将领）'!J1261,"")))</f>
        <v/>
      </c>
      <c r="L1261" s="208">
        <f>IF($H1261="步将",'[3]配置系数（将领）'!K1261,IF($H1261="骑将",'[4]配置系数（将领）'!K1261,IF($H1261="弓将",'[5]配置系数（将领）'!K1261,"")))</f>
        <v>0</v>
      </c>
      <c r="M1261" s="208">
        <f>IF($H1261="步将",'[3]配置系数（将领）'!L1261,IF($H1261="骑将",'[4]配置系数（将领）'!L1261,IF($H1261="弓将",'[5]配置系数（将领）'!L1261,"")))</f>
        <v>0</v>
      </c>
      <c r="N1261" s="208" t="str">
        <f ca="1">IF($H1261="步将",'[3]配置系数（将领）'!M1261,IF($H1261="骑将",'[4]配置系数（将领）'!M1261,IF($H1261="弓将",'[5]配置系数（将领）'!M1261,"")))</f>
        <v/>
      </c>
      <c r="O1261" s="206">
        <f t="shared" ca="1" si="77"/>
        <v>1</v>
      </c>
      <c r="Q1261" s="208" t="str">
        <f ca="1">IF($H1261="步将",'[3]配置系数（将领）'!P1261,IF($H1261="骑将",'[4]配置系数（将领）'!P1261,IF($H1261="弓将",'[5]配置系数（将领）'!P1261,"")))</f>
        <v/>
      </c>
      <c r="R1261" s="208" t="str">
        <f ca="1">IF($H1261="步将",'[3]配置系数（将领）'!Q1261,IF($H1261="骑将",'[4]配置系数（将领）'!Q1261,IF($H1261="弓将",'[5]配置系数（将领）'!Q1261,"")))</f>
        <v/>
      </c>
      <c r="S1261" s="208">
        <f>IF($H1261="步将",'[3]配置系数（将领）'!R1261,IF($H1261="骑将",'[4]配置系数（将领）'!R1261,IF($H1261="弓将",'[5]配置系数（将领）'!R1261,"")))</f>
        <v>0</v>
      </c>
      <c r="T1261" s="208">
        <f>IF($H1261="步将",'[3]配置系数（将领）'!S1261,IF($H1261="骑将",'[4]配置系数（将领）'!S1261,IF($H1261="弓将",'[5]配置系数（将领）'!S1261,"")))</f>
        <v>0</v>
      </c>
      <c r="U1261" s="208" t="str">
        <f ca="1">IF($H1261="步将",'[3]配置系数（将领）'!T1261,IF($H1261="骑将",'[4]配置系数（将领）'!T1261,IF($H1261="弓将",'[5]配置系数（将领）'!T1261,"")))</f>
        <v/>
      </c>
      <c r="V1261" s="206">
        <f t="shared" ca="1" si="78"/>
        <v>1</v>
      </c>
      <c r="X1261" s="208" t="str">
        <f ca="1">IF($H1261="步将",'[3]配置系数（将领）'!W1261,IF($H1261="骑将",'[4]配置系数（将领）'!W1261,IF($H1261="弓将",'[5]配置系数（将领）'!W1261,"")))</f>
        <v/>
      </c>
      <c r="Y1261" s="208" t="str">
        <f ca="1">IF($H1261="步将",'[3]配置系数（将领）'!X1261,IF($H1261="骑将",'[4]配置系数（将领）'!X1261,IF($H1261="弓将",'[5]配置系数（将领）'!X1261,"")))</f>
        <v/>
      </c>
      <c r="Z1261" s="208">
        <f>IF($H1261="步将",'[3]配置系数（将领）'!Y1261,IF($H1261="骑将",'[4]配置系数（将领）'!Y1261,IF($H1261="弓将",'[5]配置系数（将领）'!Y1261,"")))</f>
        <v>0</v>
      </c>
      <c r="AA1261" s="208">
        <f>IF($H1261="步将",'[3]配置系数（将领）'!Z1261,IF($H1261="骑将",'[4]配置系数（将领）'!Z1261,IF($H1261="弓将",'[5]配置系数（将领）'!Z1261,"")))</f>
        <v>0</v>
      </c>
      <c r="AB1261" s="208" t="str">
        <f ca="1">IF($H1261="步将",'[3]配置系数（将领）'!AA1261,IF($H1261="骑将",'[4]配置系数（将领）'!AA1261,IF($H1261="弓将",'[5]配置系数（将领）'!AA1261,"")))</f>
        <v/>
      </c>
      <c r="AC1261" s="206">
        <f t="shared" ca="1" si="79"/>
        <v>1</v>
      </c>
    </row>
    <row r="1262" spans="3:29" x14ac:dyDescent="0.15">
      <c r="C1262" s="107">
        <v>1254</v>
      </c>
      <c r="D1262" s="69">
        <f>IFERROR(MATCH(C1262,索引!J:J,0),D1261)</f>
        <v>114</v>
      </c>
      <c r="E1262" s="69">
        <f t="shared" si="76"/>
        <v>15</v>
      </c>
      <c r="F1262" s="69">
        <f>INDEX(索引!$F:$F,D1262,1)</f>
        <v>12007</v>
      </c>
      <c r="G1262" s="69" t="str">
        <f>INDEX(索引!$E:$E,D1262,1)</f>
        <v>许褚</v>
      </c>
      <c r="H1262" s="69" t="str">
        <f>INDEX(索引!$G:$G,D1262,1)</f>
        <v>步将</v>
      </c>
      <c r="J1262" s="208" t="str">
        <f ca="1">IF($H1262="步将",'[3]配置系数（将领）'!I1262,IF($H1262="骑将",'[4]配置系数（将领）'!I1262,IF($H1262="弓将",'[5]配置系数（将领）'!I1262,"")))</f>
        <v/>
      </c>
      <c r="K1262" s="208" t="str">
        <f ca="1">IF($H1262="步将",'[3]配置系数（将领）'!J1262,IF($H1262="骑将",'[4]配置系数（将领）'!J1262,IF($H1262="弓将",'[5]配置系数（将领）'!J1262,"")))</f>
        <v/>
      </c>
      <c r="L1262" s="208">
        <f>IF($H1262="步将",'[3]配置系数（将领）'!K1262,IF($H1262="骑将",'[4]配置系数（将领）'!K1262,IF($H1262="弓将",'[5]配置系数（将领）'!K1262,"")))</f>
        <v>0</v>
      </c>
      <c r="M1262" s="208">
        <f>IF($H1262="步将",'[3]配置系数（将领）'!L1262,IF($H1262="骑将",'[4]配置系数（将领）'!L1262,IF($H1262="弓将",'[5]配置系数（将领）'!L1262,"")))</f>
        <v>0</v>
      </c>
      <c r="N1262" s="208" t="str">
        <f ca="1">IF($H1262="步将",'[3]配置系数（将领）'!M1262,IF($H1262="骑将",'[4]配置系数（将领）'!M1262,IF($H1262="弓将",'[5]配置系数（将领）'!M1262,"")))</f>
        <v/>
      </c>
      <c r="O1262" s="206">
        <f t="shared" ca="1" si="77"/>
        <v>1</v>
      </c>
      <c r="Q1262" s="208" t="str">
        <f ca="1">IF($H1262="步将",'[3]配置系数（将领）'!P1262,IF($H1262="骑将",'[4]配置系数（将领）'!P1262,IF($H1262="弓将",'[5]配置系数（将领）'!P1262,"")))</f>
        <v/>
      </c>
      <c r="R1262" s="208" t="str">
        <f ca="1">IF($H1262="步将",'[3]配置系数（将领）'!Q1262,IF($H1262="骑将",'[4]配置系数（将领）'!Q1262,IF($H1262="弓将",'[5]配置系数（将领）'!Q1262,"")))</f>
        <v/>
      </c>
      <c r="S1262" s="208">
        <f>IF($H1262="步将",'[3]配置系数（将领）'!R1262,IF($H1262="骑将",'[4]配置系数（将领）'!R1262,IF($H1262="弓将",'[5]配置系数（将领）'!R1262,"")))</f>
        <v>0</v>
      </c>
      <c r="T1262" s="208">
        <f>IF($H1262="步将",'[3]配置系数（将领）'!S1262,IF($H1262="骑将",'[4]配置系数（将领）'!S1262,IF($H1262="弓将",'[5]配置系数（将领）'!S1262,"")))</f>
        <v>0</v>
      </c>
      <c r="U1262" s="208" t="str">
        <f ca="1">IF($H1262="步将",'[3]配置系数（将领）'!T1262,IF($H1262="骑将",'[4]配置系数（将领）'!T1262,IF($H1262="弓将",'[5]配置系数（将领）'!T1262,"")))</f>
        <v/>
      </c>
      <c r="V1262" s="206">
        <f t="shared" ca="1" si="78"/>
        <v>1</v>
      </c>
      <c r="X1262" s="208" t="str">
        <f ca="1">IF($H1262="步将",'[3]配置系数（将领）'!W1262,IF($H1262="骑将",'[4]配置系数（将领）'!W1262,IF($H1262="弓将",'[5]配置系数（将领）'!W1262,"")))</f>
        <v/>
      </c>
      <c r="Y1262" s="208" t="str">
        <f ca="1">IF($H1262="步将",'[3]配置系数（将领）'!X1262,IF($H1262="骑将",'[4]配置系数（将领）'!X1262,IF($H1262="弓将",'[5]配置系数（将领）'!X1262,"")))</f>
        <v/>
      </c>
      <c r="Z1262" s="208">
        <f>IF($H1262="步将",'[3]配置系数（将领）'!Y1262,IF($H1262="骑将",'[4]配置系数（将领）'!Y1262,IF($H1262="弓将",'[5]配置系数（将领）'!Y1262,"")))</f>
        <v>0</v>
      </c>
      <c r="AA1262" s="208">
        <f>IF($H1262="步将",'[3]配置系数（将领）'!Z1262,IF($H1262="骑将",'[4]配置系数（将领）'!Z1262,IF($H1262="弓将",'[5]配置系数（将领）'!Z1262,"")))</f>
        <v>0</v>
      </c>
      <c r="AB1262" s="208" t="str">
        <f ca="1">IF($H1262="步将",'[3]配置系数（将领）'!AA1262,IF($H1262="骑将",'[4]配置系数（将领）'!AA1262,IF($H1262="弓将",'[5]配置系数（将领）'!AA1262,"")))</f>
        <v/>
      </c>
      <c r="AC1262" s="206">
        <f t="shared" ca="1" si="79"/>
        <v>1</v>
      </c>
    </row>
    <row r="1263" spans="3:29" x14ac:dyDescent="0.15">
      <c r="C1263" s="107">
        <v>1255</v>
      </c>
      <c r="D1263" s="69">
        <f>IFERROR(MATCH(C1263,索引!J:J,0),D1262)</f>
        <v>114</v>
      </c>
      <c r="E1263" s="69">
        <f t="shared" si="76"/>
        <v>15</v>
      </c>
      <c r="F1263" s="69">
        <f>INDEX(索引!$F:$F,D1263,1)</f>
        <v>12007</v>
      </c>
      <c r="G1263" s="69" t="str">
        <f>INDEX(索引!$E:$E,D1263,1)</f>
        <v>许褚</v>
      </c>
      <c r="H1263" s="69" t="str">
        <f>INDEX(索引!$G:$G,D1263,1)</f>
        <v>步将</v>
      </c>
      <c r="J1263" s="208" t="str">
        <f ca="1">IF($H1263="步将",'[3]配置系数（将领）'!I1263,IF($H1263="骑将",'[4]配置系数（将领）'!I1263,IF($H1263="弓将",'[5]配置系数（将领）'!I1263,"")))</f>
        <v/>
      </c>
      <c r="K1263" s="208" t="str">
        <f ca="1">IF($H1263="步将",'[3]配置系数（将领）'!J1263,IF($H1263="骑将",'[4]配置系数（将领）'!J1263,IF($H1263="弓将",'[5]配置系数（将领）'!J1263,"")))</f>
        <v/>
      </c>
      <c r="L1263" s="208">
        <f>IF($H1263="步将",'[3]配置系数（将领）'!K1263,IF($H1263="骑将",'[4]配置系数（将领）'!K1263,IF($H1263="弓将",'[5]配置系数（将领）'!K1263,"")))</f>
        <v>0</v>
      </c>
      <c r="M1263" s="208">
        <f>IF($H1263="步将",'[3]配置系数（将领）'!L1263,IF($H1263="骑将",'[4]配置系数（将领）'!L1263,IF($H1263="弓将",'[5]配置系数（将领）'!L1263,"")))</f>
        <v>0</v>
      </c>
      <c r="N1263" s="208" t="str">
        <f ca="1">IF($H1263="步将",'[3]配置系数（将领）'!M1263,IF($H1263="骑将",'[4]配置系数（将领）'!M1263,IF($H1263="弓将",'[5]配置系数（将领）'!M1263,"")))</f>
        <v/>
      </c>
      <c r="O1263" s="206">
        <f t="shared" ca="1" si="77"/>
        <v>1</v>
      </c>
      <c r="Q1263" s="208" t="str">
        <f ca="1">IF($H1263="步将",'[3]配置系数（将领）'!P1263,IF($H1263="骑将",'[4]配置系数（将领）'!P1263,IF($H1263="弓将",'[5]配置系数（将领）'!P1263,"")))</f>
        <v/>
      </c>
      <c r="R1263" s="208" t="str">
        <f ca="1">IF($H1263="步将",'[3]配置系数（将领）'!Q1263,IF($H1263="骑将",'[4]配置系数（将领）'!Q1263,IF($H1263="弓将",'[5]配置系数（将领）'!Q1263,"")))</f>
        <v/>
      </c>
      <c r="S1263" s="208">
        <f>IF($H1263="步将",'[3]配置系数（将领）'!R1263,IF($H1263="骑将",'[4]配置系数（将领）'!R1263,IF($H1263="弓将",'[5]配置系数（将领）'!R1263,"")))</f>
        <v>0</v>
      </c>
      <c r="T1263" s="208">
        <f>IF($H1263="步将",'[3]配置系数（将领）'!S1263,IF($H1263="骑将",'[4]配置系数（将领）'!S1263,IF($H1263="弓将",'[5]配置系数（将领）'!S1263,"")))</f>
        <v>0</v>
      </c>
      <c r="U1263" s="208" t="str">
        <f ca="1">IF($H1263="步将",'[3]配置系数（将领）'!T1263,IF($H1263="骑将",'[4]配置系数（将领）'!T1263,IF($H1263="弓将",'[5]配置系数（将领）'!T1263,"")))</f>
        <v/>
      </c>
      <c r="V1263" s="206">
        <f t="shared" ca="1" si="78"/>
        <v>1</v>
      </c>
      <c r="X1263" s="208" t="str">
        <f ca="1">IF($H1263="步将",'[3]配置系数（将领）'!W1263,IF($H1263="骑将",'[4]配置系数（将领）'!W1263,IF($H1263="弓将",'[5]配置系数（将领）'!W1263,"")))</f>
        <v/>
      </c>
      <c r="Y1263" s="208" t="str">
        <f ca="1">IF($H1263="步将",'[3]配置系数（将领）'!X1263,IF($H1263="骑将",'[4]配置系数（将领）'!X1263,IF($H1263="弓将",'[5]配置系数（将领）'!X1263,"")))</f>
        <v/>
      </c>
      <c r="Z1263" s="208">
        <f>IF($H1263="步将",'[3]配置系数（将领）'!Y1263,IF($H1263="骑将",'[4]配置系数（将领）'!Y1263,IF($H1263="弓将",'[5]配置系数（将领）'!Y1263,"")))</f>
        <v>0</v>
      </c>
      <c r="AA1263" s="208">
        <f>IF($H1263="步将",'[3]配置系数（将领）'!Z1263,IF($H1263="骑将",'[4]配置系数（将领）'!Z1263,IF($H1263="弓将",'[5]配置系数（将领）'!Z1263,"")))</f>
        <v>0</v>
      </c>
      <c r="AB1263" s="208" t="str">
        <f ca="1">IF($H1263="步将",'[3]配置系数（将领）'!AA1263,IF($H1263="骑将",'[4]配置系数（将领）'!AA1263,IF($H1263="弓将",'[5]配置系数（将领）'!AA1263,"")))</f>
        <v/>
      </c>
      <c r="AC1263" s="206">
        <f t="shared" ca="1" si="79"/>
        <v>1</v>
      </c>
    </row>
    <row r="1264" spans="3:29" x14ac:dyDescent="0.15">
      <c r="C1264" s="107">
        <v>1256</v>
      </c>
      <c r="D1264" s="69">
        <f>IFERROR(MATCH(C1264,索引!J:J,0),D1263)</f>
        <v>114</v>
      </c>
      <c r="E1264" s="69">
        <f t="shared" si="76"/>
        <v>15</v>
      </c>
      <c r="F1264" s="69">
        <f>INDEX(索引!$F:$F,D1264,1)</f>
        <v>12007</v>
      </c>
      <c r="G1264" s="69" t="str">
        <f>INDEX(索引!$E:$E,D1264,1)</f>
        <v>许褚</v>
      </c>
      <c r="H1264" s="69" t="str">
        <f>INDEX(索引!$G:$G,D1264,1)</f>
        <v>步将</v>
      </c>
      <c r="J1264" s="208" t="str">
        <f ca="1">IF($H1264="步将",'[3]配置系数（将领）'!I1264,IF($H1264="骑将",'[4]配置系数（将领）'!I1264,IF($H1264="弓将",'[5]配置系数（将领）'!I1264,"")))</f>
        <v/>
      </c>
      <c r="K1264" s="208" t="str">
        <f ca="1">IF($H1264="步将",'[3]配置系数（将领）'!J1264,IF($H1264="骑将",'[4]配置系数（将领）'!J1264,IF($H1264="弓将",'[5]配置系数（将领）'!J1264,"")))</f>
        <v/>
      </c>
      <c r="L1264" s="208">
        <f>IF($H1264="步将",'[3]配置系数（将领）'!K1264,IF($H1264="骑将",'[4]配置系数（将领）'!K1264,IF($H1264="弓将",'[5]配置系数（将领）'!K1264,"")))</f>
        <v>0</v>
      </c>
      <c r="M1264" s="208">
        <f>IF($H1264="步将",'[3]配置系数（将领）'!L1264,IF($H1264="骑将",'[4]配置系数（将领）'!L1264,IF($H1264="弓将",'[5]配置系数（将领）'!L1264,"")))</f>
        <v>0</v>
      </c>
      <c r="N1264" s="208" t="str">
        <f ca="1">IF($H1264="步将",'[3]配置系数（将领）'!M1264,IF($H1264="骑将",'[4]配置系数（将领）'!M1264,IF($H1264="弓将",'[5]配置系数（将领）'!M1264,"")))</f>
        <v/>
      </c>
      <c r="O1264" s="206">
        <f t="shared" ca="1" si="77"/>
        <v>1</v>
      </c>
      <c r="Q1264" s="208" t="str">
        <f ca="1">IF($H1264="步将",'[3]配置系数（将领）'!P1264,IF($H1264="骑将",'[4]配置系数（将领）'!P1264,IF($H1264="弓将",'[5]配置系数（将领）'!P1264,"")))</f>
        <v/>
      </c>
      <c r="R1264" s="208" t="str">
        <f ca="1">IF($H1264="步将",'[3]配置系数（将领）'!Q1264,IF($H1264="骑将",'[4]配置系数（将领）'!Q1264,IF($H1264="弓将",'[5]配置系数（将领）'!Q1264,"")))</f>
        <v/>
      </c>
      <c r="S1264" s="208">
        <f>IF($H1264="步将",'[3]配置系数（将领）'!R1264,IF($H1264="骑将",'[4]配置系数（将领）'!R1264,IF($H1264="弓将",'[5]配置系数（将领）'!R1264,"")))</f>
        <v>0</v>
      </c>
      <c r="T1264" s="208">
        <f>IF($H1264="步将",'[3]配置系数（将领）'!S1264,IF($H1264="骑将",'[4]配置系数（将领）'!S1264,IF($H1264="弓将",'[5]配置系数（将领）'!S1264,"")))</f>
        <v>0</v>
      </c>
      <c r="U1264" s="208" t="str">
        <f ca="1">IF($H1264="步将",'[3]配置系数（将领）'!T1264,IF($H1264="骑将",'[4]配置系数（将领）'!T1264,IF($H1264="弓将",'[5]配置系数（将领）'!T1264,"")))</f>
        <v/>
      </c>
      <c r="V1264" s="206">
        <f t="shared" ca="1" si="78"/>
        <v>1</v>
      </c>
      <c r="X1264" s="208" t="str">
        <f ca="1">IF($H1264="步将",'[3]配置系数（将领）'!W1264,IF($H1264="骑将",'[4]配置系数（将领）'!W1264,IF($H1264="弓将",'[5]配置系数（将领）'!W1264,"")))</f>
        <v/>
      </c>
      <c r="Y1264" s="208" t="str">
        <f ca="1">IF($H1264="步将",'[3]配置系数（将领）'!X1264,IF($H1264="骑将",'[4]配置系数（将领）'!X1264,IF($H1264="弓将",'[5]配置系数（将领）'!X1264,"")))</f>
        <v/>
      </c>
      <c r="Z1264" s="208">
        <f>IF($H1264="步将",'[3]配置系数（将领）'!Y1264,IF($H1264="骑将",'[4]配置系数（将领）'!Y1264,IF($H1264="弓将",'[5]配置系数（将领）'!Y1264,"")))</f>
        <v>0</v>
      </c>
      <c r="AA1264" s="208">
        <f>IF($H1264="步将",'[3]配置系数（将领）'!Z1264,IF($H1264="骑将",'[4]配置系数（将领）'!Z1264,IF($H1264="弓将",'[5]配置系数（将领）'!Z1264,"")))</f>
        <v>0</v>
      </c>
      <c r="AB1264" s="208" t="str">
        <f ca="1">IF($H1264="步将",'[3]配置系数（将领）'!AA1264,IF($H1264="骑将",'[4]配置系数（将领）'!AA1264,IF($H1264="弓将",'[5]配置系数（将领）'!AA1264,"")))</f>
        <v/>
      </c>
      <c r="AC1264" s="206">
        <f t="shared" ca="1" si="79"/>
        <v>1</v>
      </c>
    </row>
    <row r="1265" spans="3:29" x14ac:dyDescent="0.15">
      <c r="C1265" s="107">
        <v>1257</v>
      </c>
      <c r="D1265" s="69">
        <f>IFERROR(MATCH(C1265,索引!J:J,0),D1264)</f>
        <v>114</v>
      </c>
      <c r="E1265" s="69">
        <f t="shared" si="76"/>
        <v>15</v>
      </c>
      <c r="F1265" s="69">
        <f>INDEX(索引!$F:$F,D1265,1)</f>
        <v>12007</v>
      </c>
      <c r="G1265" s="69" t="str">
        <f>INDEX(索引!$E:$E,D1265,1)</f>
        <v>许褚</v>
      </c>
      <c r="H1265" s="69" t="str">
        <f>INDEX(索引!$G:$G,D1265,1)</f>
        <v>步将</v>
      </c>
      <c r="J1265" s="208" t="str">
        <f ca="1">IF($H1265="步将",'[3]配置系数（将领）'!I1265,IF($H1265="骑将",'[4]配置系数（将领）'!I1265,IF($H1265="弓将",'[5]配置系数（将领）'!I1265,"")))</f>
        <v/>
      </c>
      <c r="K1265" s="208" t="str">
        <f ca="1">IF($H1265="步将",'[3]配置系数（将领）'!J1265,IF($H1265="骑将",'[4]配置系数（将领）'!J1265,IF($H1265="弓将",'[5]配置系数（将领）'!J1265,"")))</f>
        <v/>
      </c>
      <c r="L1265" s="208">
        <f>IF($H1265="步将",'[3]配置系数（将领）'!K1265,IF($H1265="骑将",'[4]配置系数（将领）'!K1265,IF($H1265="弓将",'[5]配置系数（将领）'!K1265,"")))</f>
        <v>0</v>
      </c>
      <c r="M1265" s="208">
        <f>IF($H1265="步将",'[3]配置系数（将领）'!L1265,IF($H1265="骑将",'[4]配置系数（将领）'!L1265,IF($H1265="弓将",'[5]配置系数（将领）'!L1265,"")))</f>
        <v>0</v>
      </c>
      <c r="N1265" s="208" t="str">
        <f ca="1">IF($H1265="步将",'[3]配置系数（将领）'!M1265,IF($H1265="骑将",'[4]配置系数（将领）'!M1265,IF($H1265="弓将",'[5]配置系数（将领）'!M1265,"")))</f>
        <v/>
      </c>
      <c r="O1265" s="206">
        <f t="shared" ca="1" si="77"/>
        <v>1</v>
      </c>
      <c r="Q1265" s="208" t="str">
        <f ca="1">IF($H1265="步将",'[3]配置系数（将领）'!P1265,IF($H1265="骑将",'[4]配置系数（将领）'!P1265,IF($H1265="弓将",'[5]配置系数（将领）'!P1265,"")))</f>
        <v/>
      </c>
      <c r="R1265" s="208" t="str">
        <f ca="1">IF($H1265="步将",'[3]配置系数（将领）'!Q1265,IF($H1265="骑将",'[4]配置系数（将领）'!Q1265,IF($H1265="弓将",'[5]配置系数（将领）'!Q1265,"")))</f>
        <v/>
      </c>
      <c r="S1265" s="208">
        <f>IF($H1265="步将",'[3]配置系数（将领）'!R1265,IF($H1265="骑将",'[4]配置系数（将领）'!R1265,IF($H1265="弓将",'[5]配置系数（将领）'!R1265,"")))</f>
        <v>0</v>
      </c>
      <c r="T1265" s="208">
        <f>IF($H1265="步将",'[3]配置系数（将领）'!S1265,IF($H1265="骑将",'[4]配置系数（将领）'!S1265,IF($H1265="弓将",'[5]配置系数（将领）'!S1265,"")))</f>
        <v>0</v>
      </c>
      <c r="U1265" s="208" t="str">
        <f ca="1">IF($H1265="步将",'[3]配置系数（将领）'!T1265,IF($H1265="骑将",'[4]配置系数（将领）'!T1265,IF($H1265="弓将",'[5]配置系数（将领）'!T1265,"")))</f>
        <v/>
      </c>
      <c r="V1265" s="206">
        <f t="shared" ca="1" si="78"/>
        <v>1</v>
      </c>
      <c r="X1265" s="208" t="str">
        <f ca="1">IF($H1265="步将",'[3]配置系数（将领）'!W1265,IF($H1265="骑将",'[4]配置系数（将领）'!W1265,IF($H1265="弓将",'[5]配置系数（将领）'!W1265,"")))</f>
        <v/>
      </c>
      <c r="Y1265" s="208" t="str">
        <f ca="1">IF($H1265="步将",'[3]配置系数（将领）'!X1265,IF($H1265="骑将",'[4]配置系数（将领）'!X1265,IF($H1265="弓将",'[5]配置系数（将领）'!X1265,"")))</f>
        <v/>
      </c>
      <c r="Z1265" s="208">
        <f>IF($H1265="步将",'[3]配置系数（将领）'!Y1265,IF($H1265="骑将",'[4]配置系数（将领）'!Y1265,IF($H1265="弓将",'[5]配置系数（将领）'!Y1265,"")))</f>
        <v>0</v>
      </c>
      <c r="AA1265" s="208">
        <f>IF($H1265="步将",'[3]配置系数（将领）'!Z1265,IF($H1265="骑将",'[4]配置系数（将领）'!Z1265,IF($H1265="弓将",'[5]配置系数（将领）'!Z1265,"")))</f>
        <v>0</v>
      </c>
      <c r="AB1265" s="208" t="str">
        <f ca="1">IF($H1265="步将",'[3]配置系数（将领）'!AA1265,IF($H1265="骑将",'[4]配置系数（将领）'!AA1265,IF($H1265="弓将",'[5]配置系数（将领）'!AA1265,"")))</f>
        <v/>
      </c>
      <c r="AC1265" s="206">
        <f t="shared" ca="1" si="79"/>
        <v>1</v>
      </c>
    </row>
    <row r="1266" spans="3:29" x14ac:dyDescent="0.15">
      <c r="C1266" s="107">
        <v>1258</v>
      </c>
      <c r="D1266" s="69">
        <f>IFERROR(MATCH(C1266,索引!J:J,0),D1265)</f>
        <v>114</v>
      </c>
      <c r="E1266" s="69">
        <f t="shared" si="76"/>
        <v>15</v>
      </c>
      <c r="F1266" s="69">
        <f>INDEX(索引!$F:$F,D1266,1)</f>
        <v>12007</v>
      </c>
      <c r="G1266" s="69" t="str">
        <f>INDEX(索引!$E:$E,D1266,1)</f>
        <v>许褚</v>
      </c>
      <c r="H1266" s="69" t="str">
        <f>INDEX(索引!$G:$G,D1266,1)</f>
        <v>步将</v>
      </c>
      <c r="J1266" s="208" t="str">
        <f ca="1">IF($H1266="步将",'[3]配置系数（将领）'!I1266,IF($H1266="骑将",'[4]配置系数（将领）'!I1266,IF($H1266="弓将",'[5]配置系数（将领）'!I1266,"")))</f>
        <v/>
      </c>
      <c r="K1266" s="208" t="str">
        <f ca="1">IF($H1266="步将",'[3]配置系数（将领）'!J1266,IF($H1266="骑将",'[4]配置系数（将领）'!J1266,IF($H1266="弓将",'[5]配置系数（将领）'!J1266,"")))</f>
        <v/>
      </c>
      <c r="L1266" s="208">
        <f>IF($H1266="步将",'[3]配置系数（将领）'!K1266,IF($H1266="骑将",'[4]配置系数（将领）'!K1266,IF($H1266="弓将",'[5]配置系数（将领）'!K1266,"")))</f>
        <v>0</v>
      </c>
      <c r="M1266" s="208">
        <f>IF($H1266="步将",'[3]配置系数（将领）'!L1266,IF($H1266="骑将",'[4]配置系数（将领）'!L1266,IF($H1266="弓将",'[5]配置系数（将领）'!L1266,"")))</f>
        <v>0</v>
      </c>
      <c r="N1266" s="208" t="str">
        <f ca="1">IF($H1266="步将",'[3]配置系数（将领）'!M1266,IF($H1266="骑将",'[4]配置系数（将领）'!M1266,IF($H1266="弓将",'[5]配置系数（将领）'!M1266,"")))</f>
        <v/>
      </c>
      <c r="O1266" s="206">
        <f t="shared" ca="1" si="77"/>
        <v>1</v>
      </c>
      <c r="Q1266" s="208" t="str">
        <f ca="1">IF($H1266="步将",'[3]配置系数（将领）'!P1266,IF($H1266="骑将",'[4]配置系数（将领）'!P1266,IF($H1266="弓将",'[5]配置系数（将领）'!P1266,"")))</f>
        <v/>
      </c>
      <c r="R1266" s="208" t="str">
        <f ca="1">IF($H1266="步将",'[3]配置系数（将领）'!Q1266,IF($H1266="骑将",'[4]配置系数（将领）'!Q1266,IF($H1266="弓将",'[5]配置系数（将领）'!Q1266,"")))</f>
        <v/>
      </c>
      <c r="S1266" s="208">
        <f>IF($H1266="步将",'[3]配置系数（将领）'!R1266,IF($H1266="骑将",'[4]配置系数（将领）'!R1266,IF($H1266="弓将",'[5]配置系数（将领）'!R1266,"")))</f>
        <v>0</v>
      </c>
      <c r="T1266" s="208">
        <f>IF($H1266="步将",'[3]配置系数（将领）'!S1266,IF($H1266="骑将",'[4]配置系数（将领）'!S1266,IF($H1266="弓将",'[5]配置系数（将领）'!S1266,"")))</f>
        <v>0</v>
      </c>
      <c r="U1266" s="208" t="str">
        <f ca="1">IF($H1266="步将",'[3]配置系数（将领）'!T1266,IF($H1266="骑将",'[4]配置系数（将领）'!T1266,IF($H1266="弓将",'[5]配置系数（将领）'!T1266,"")))</f>
        <v/>
      </c>
      <c r="V1266" s="206">
        <f t="shared" ca="1" si="78"/>
        <v>1</v>
      </c>
      <c r="X1266" s="208" t="str">
        <f ca="1">IF($H1266="步将",'[3]配置系数（将领）'!W1266,IF($H1266="骑将",'[4]配置系数（将领）'!W1266,IF($H1266="弓将",'[5]配置系数（将领）'!W1266,"")))</f>
        <v/>
      </c>
      <c r="Y1266" s="208" t="str">
        <f ca="1">IF($H1266="步将",'[3]配置系数（将领）'!X1266,IF($H1266="骑将",'[4]配置系数（将领）'!X1266,IF($H1266="弓将",'[5]配置系数（将领）'!X1266,"")))</f>
        <v/>
      </c>
      <c r="Z1266" s="208">
        <f>IF($H1266="步将",'[3]配置系数（将领）'!Y1266,IF($H1266="骑将",'[4]配置系数（将领）'!Y1266,IF($H1266="弓将",'[5]配置系数（将领）'!Y1266,"")))</f>
        <v>0</v>
      </c>
      <c r="AA1266" s="208">
        <f>IF($H1266="步将",'[3]配置系数（将领）'!Z1266,IF($H1266="骑将",'[4]配置系数（将领）'!Z1266,IF($H1266="弓将",'[5]配置系数（将领）'!Z1266,"")))</f>
        <v>0</v>
      </c>
      <c r="AB1266" s="208" t="str">
        <f ca="1">IF($H1266="步将",'[3]配置系数（将领）'!AA1266,IF($H1266="骑将",'[4]配置系数（将领）'!AA1266,IF($H1266="弓将",'[5]配置系数（将领）'!AA1266,"")))</f>
        <v/>
      </c>
      <c r="AC1266" s="206">
        <f t="shared" ca="1" si="79"/>
        <v>1</v>
      </c>
    </row>
    <row r="1267" spans="3:29" x14ac:dyDescent="0.15">
      <c r="C1267" s="107">
        <v>1259</v>
      </c>
      <c r="D1267" s="69">
        <f>IFERROR(MATCH(C1267,索引!J:J,0),D1266)</f>
        <v>114</v>
      </c>
      <c r="E1267" s="69">
        <f t="shared" si="76"/>
        <v>15</v>
      </c>
      <c r="F1267" s="69">
        <f>INDEX(索引!$F:$F,D1267,1)</f>
        <v>12007</v>
      </c>
      <c r="G1267" s="69" t="str">
        <f>INDEX(索引!$E:$E,D1267,1)</f>
        <v>许褚</v>
      </c>
      <c r="H1267" s="69" t="str">
        <f>INDEX(索引!$G:$G,D1267,1)</f>
        <v>步将</v>
      </c>
      <c r="J1267" s="208" t="str">
        <f ca="1">IF($H1267="步将",'[3]配置系数（将领）'!I1267,IF($H1267="骑将",'[4]配置系数（将领）'!I1267,IF($H1267="弓将",'[5]配置系数（将领）'!I1267,"")))</f>
        <v/>
      </c>
      <c r="K1267" s="208" t="str">
        <f ca="1">IF($H1267="步将",'[3]配置系数（将领）'!J1267,IF($H1267="骑将",'[4]配置系数（将领）'!J1267,IF($H1267="弓将",'[5]配置系数（将领）'!J1267,"")))</f>
        <v/>
      </c>
      <c r="L1267" s="208">
        <f>IF($H1267="步将",'[3]配置系数（将领）'!K1267,IF($H1267="骑将",'[4]配置系数（将领）'!K1267,IF($H1267="弓将",'[5]配置系数（将领）'!K1267,"")))</f>
        <v>0</v>
      </c>
      <c r="M1267" s="208">
        <f>IF($H1267="步将",'[3]配置系数（将领）'!L1267,IF($H1267="骑将",'[4]配置系数（将领）'!L1267,IF($H1267="弓将",'[5]配置系数（将领）'!L1267,"")))</f>
        <v>0</v>
      </c>
      <c r="N1267" s="208" t="str">
        <f ca="1">IF($H1267="步将",'[3]配置系数（将领）'!M1267,IF($H1267="骑将",'[4]配置系数（将领）'!M1267,IF($H1267="弓将",'[5]配置系数（将领）'!M1267,"")))</f>
        <v/>
      </c>
      <c r="O1267" s="206">
        <f t="shared" ca="1" si="77"/>
        <v>1</v>
      </c>
      <c r="Q1267" s="208" t="str">
        <f ca="1">IF($H1267="步将",'[3]配置系数（将领）'!P1267,IF($H1267="骑将",'[4]配置系数（将领）'!P1267,IF($H1267="弓将",'[5]配置系数（将领）'!P1267,"")))</f>
        <v/>
      </c>
      <c r="R1267" s="208" t="str">
        <f ca="1">IF($H1267="步将",'[3]配置系数（将领）'!Q1267,IF($H1267="骑将",'[4]配置系数（将领）'!Q1267,IF($H1267="弓将",'[5]配置系数（将领）'!Q1267,"")))</f>
        <v/>
      </c>
      <c r="S1267" s="208">
        <f>IF($H1267="步将",'[3]配置系数（将领）'!R1267,IF($H1267="骑将",'[4]配置系数（将领）'!R1267,IF($H1267="弓将",'[5]配置系数（将领）'!R1267,"")))</f>
        <v>0</v>
      </c>
      <c r="T1267" s="208">
        <f>IF($H1267="步将",'[3]配置系数（将领）'!S1267,IF($H1267="骑将",'[4]配置系数（将领）'!S1267,IF($H1267="弓将",'[5]配置系数（将领）'!S1267,"")))</f>
        <v>0</v>
      </c>
      <c r="U1267" s="208" t="str">
        <f ca="1">IF($H1267="步将",'[3]配置系数（将领）'!T1267,IF($H1267="骑将",'[4]配置系数（将领）'!T1267,IF($H1267="弓将",'[5]配置系数（将领）'!T1267,"")))</f>
        <v/>
      </c>
      <c r="V1267" s="206">
        <f t="shared" ca="1" si="78"/>
        <v>1</v>
      </c>
      <c r="X1267" s="208" t="str">
        <f ca="1">IF($H1267="步将",'[3]配置系数（将领）'!W1267,IF($H1267="骑将",'[4]配置系数（将领）'!W1267,IF($H1267="弓将",'[5]配置系数（将领）'!W1267,"")))</f>
        <v/>
      </c>
      <c r="Y1267" s="208" t="str">
        <f ca="1">IF($H1267="步将",'[3]配置系数（将领）'!X1267,IF($H1267="骑将",'[4]配置系数（将领）'!X1267,IF($H1267="弓将",'[5]配置系数（将领）'!X1267,"")))</f>
        <v/>
      </c>
      <c r="Z1267" s="208">
        <f>IF($H1267="步将",'[3]配置系数（将领）'!Y1267,IF($H1267="骑将",'[4]配置系数（将领）'!Y1267,IF($H1267="弓将",'[5]配置系数（将领）'!Y1267,"")))</f>
        <v>0</v>
      </c>
      <c r="AA1267" s="208">
        <f>IF($H1267="步将",'[3]配置系数（将领）'!Z1267,IF($H1267="骑将",'[4]配置系数（将领）'!Z1267,IF($H1267="弓将",'[5]配置系数（将领）'!Z1267,"")))</f>
        <v>0</v>
      </c>
      <c r="AB1267" s="208" t="str">
        <f ca="1">IF($H1267="步将",'[3]配置系数（将领）'!AA1267,IF($H1267="骑将",'[4]配置系数（将领）'!AA1267,IF($H1267="弓将",'[5]配置系数（将领）'!AA1267,"")))</f>
        <v/>
      </c>
      <c r="AC1267" s="206">
        <f t="shared" ca="1" si="79"/>
        <v>1</v>
      </c>
    </row>
    <row r="1268" spans="3:29" x14ac:dyDescent="0.15">
      <c r="C1268" s="107">
        <v>1260</v>
      </c>
      <c r="D1268" s="69">
        <f>IFERROR(MATCH(C1268,索引!J:J,0),D1267)</f>
        <v>114</v>
      </c>
      <c r="E1268" s="69">
        <f t="shared" si="76"/>
        <v>15</v>
      </c>
      <c r="F1268" s="69">
        <f>INDEX(索引!$F:$F,D1268,1)</f>
        <v>12007</v>
      </c>
      <c r="G1268" s="69" t="str">
        <f>INDEX(索引!$E:$E,D1268,1)</f>
        <v>许褚</v>
      </c>
      <c r="H1268" s="69" t="str">
        <f>INDEX(索引!$G:$G,D1268,1)</f>
        <v>步将</v>
      </c>
      <c r="J1268" s="208" t="str">
        <f ca="1">IF($H1268="步将",'[3]配置系数（将领）'!I1268,IF($H1268="骑将",'[4]配置系数（将领）'!I1268,IF($H1268="弓将",'[5]配置系数（将领）'!I1268,"")))</f>
        <v/>
      </c>
      <c r="K1268" s="208" t="str">
        <f ca="1">IF($H1268="步将",'[3]配置系数（将领）'!J1268,IF($H1268="骑将",'[4]配置系数（将领）'!J1268,IF($H1268="弓将",'[5]配置系数（将领）'!J1268,"")))</f>
        <v/>
      </c>
      <c r="L1268" s="208">
        <f>IF($H1268="步将",'[3]配置系数（将领）'!K1268,IF($H1268="骑将",'[4]配置系数（将领）'!K1268,IF($H1268="弓将",'[5]配置系数（将领）'!K1268,"")))</f>
        <v>0</v>
      </c>
      <c r="M1268" s="208">
        <f>IF($H1268="步将",'[3]配置系数（将领）'!L1268,IF($H1268="骑将",'[4]配置系数（将领）'!L1268,IF($H1268="弓将",'[5]配置系数（将领）'!L1268,"")))</f>
        <v>0</v>
      </c>
      <c r="N1268" s="208" t="str">
        <f ca="1">IF($H1268="步将",'[3]配置系数（将领）'!M1268,IF($H1268="骑将",'[4]配置系数（将领）'!M1268,IF($H1268="弓将",'[5]配置系数（将领）'!M1268,"")))</f>
        <v/>
      </c>
      <c r="O1268" s="206">
        <f t="shared" ca="1" si="77"/>
        <v>1</v>
      </c>
      <c r="Q1268" s="208" t="str">
        <f ca="1">IF($H1268="步将",'[3]配置系数（将领）'!P1268,IF($H1268="骑将",'[4]配置系数（将领）'!P1268,IF($H1268="弓将",'[5]配置系数（将领）'!P1268,"")))</f>
        <v/>
      </c>
      <c r="R1268" s="208" t="str">
        <f ca="1">IF($H1268="步将",'[3]配置系数（将领）'!Q1268,IF($H1268="骑将",'[4]配置系数（将领）'!Q1268,IF($H1268="弓将",'[5]配置系数（将领）'!Q1268,"")))</f>
        <v/>
      </c>
      <c r="S1268" s="208">
        <f>IF($H1268="步将",'[3]配置系数（将领）'!R1268,IF($H1268="骑将",'[4]配置系数（将领）'!R1268,IF($H1268="弓将",'[5]配置系数（将领）'!R1268,"")))</f>
        <v>0</v>
      </c>
      <c r="T1268" s="208">
        <f>IF($H1268="步将",'[3]配置系数（将领）'!S1268,IF($H1268="骑将",'[4]配置系数（将领）'!S1268,IF($H1268="弓将",'[5]配置系数（将领）'!S1268,"")))</f>
        <v>0</v>
      </c>
      <c r="U1268" s="208" t="str">
        <f ca="1">IF($H1268="步将",'[3]配置系数（将领）'!T1268,IF($H1268="骑将",'[4]配置系数（将领）'!T1268,IF($H1268="弓将",'[5]配置系数（将领）'!T1268,"")))</f>
        <v/>
      </c>
      <c r="V1268" s="206">
        <f t="shared" ca="1" si="78"/>
        <v>1</v>
      </c>
      <c r="X1268" s="208" t="str">
        <f ca="1">IF($H1268="步将",'[3]配置系数（将领）'!W1268,IF($H1268="骑将",'[4]配置系数（将领）'!W1268,IF($H1268="弓将",'[5]配置系数（将领）'!W1268,"")))</f>
        <v/>
      </c>
      <c r="Y1268" s="208" t="str">
        <f ca="1">IF($H1268="步将",'[3]配置系数（将领）'!X1268,IF($H1268="骑将",'[4]配置系数（将领）'!X1268,IF($H1268="弓将",'[5]配置系数（将领）'!X1268,"")))</f>
        <v/>
      </c>
      <c r="Z1268" s="208">
        <f>IF($H1268="步将",'[3]配置系数（将领）'!Y1268,IF($H1268="骑将",'[4]配置系数（将领）'!Y1268,IF($H1268="弓将",'[5]配置系数（将领）'!Y1268,"")))</f>
        <v>0</v>
      </c>
      <c r="AA1268" s="208">
        <f>IF($H1268="步将",'[3]配置系数（将领）'!Z1268,IF($H1268="骑将",'[4]配置系数（将领）'!Z1268,IF($H1268="弓将",'[5]配置系数（将领）'!Z1268,"")))</f>
        <v>0</v>
      </c>
      <c r="AB1268" s="208" t="str">
        <f ca="1">IF($H1268="步将",'[3]配置系数（将领）'!AA1268,IF($H1268="骑将",'[4]配置系数（将领）'!AA1268,IF($H1268="弓将",'[5]配置系数（将领）'!AA1268,"")))</f>
        <v/>
      </c>
      <c r="AC1268" s="206">
        <f t="shared" ca="1" si="79"/>
        <v>1</v>
      </c>
    </row>
    <row r="1269" spans="3:29" x14ac:dyDescent="0.15">
      <c r="C1269" s="107">
        <v>1261</v>
      </c>
      <c r="D1269" s="69">
        <f>IFERROR(MATCH(C1269,索引!J:J,0),D1268)</f>
        <v>114</v>
      </c>
      <c r="E1269" s="69">
        <f t="shared" si="76"/>
        <v>15</v>
      </c>
      <c r="F1269" s="69">
        <f>INDEX(索引!$F:$F,D1269,1)</f>
        <v>12007</v>
      </c>
      <c r="G1269" s="69" t="str">
        <f>INDEX(索引!$E:$E,D1269,1)</f>
        <v>许褚</v>
      </c>
      <c r="H1269" s="69" t="str">
        <f>INDEX(索引!$G:$G,D1269,1)</f>
        <v>步将</v>
      </c>
      <c r="J1269" s="208" t="str">
        <f ca="1">IF($H1269="步将",'[3]配置系数（将领）'!I1269,IF($H1269="骑将",'[4]配置系数（将领）'!I1269,IF($H1269="弓将",'[5]配置系数（将领）'!I1269,"")))</f>
        <v/>
      </c>
      <c r="K1269" s="208" t="str">
        <f ca="1">IF($H1269="步将",'[3]配置系数（将领）'!J1269,IF($H1269="骑将",'[4]配置系数（将领）'!J1269,IF($H1269="弓将",'[5]配置系数（将领）'!J1269,"")))</f>
        <v/>
      </c>
      <c r="L1269" s="208">
        <f>IF($H1269="步将",'[3]配置系数（将领）'!K1269,IF($H1269="骑将",'[4]配置系数（将领）'!K1269,IF($H1269="弓将",'[5]配置系数（将领）'!K1269,"")))</f>
        <v>0</v>
      </c>
      <c r="M1269" s="208">
        <f>IF($H1269="步将",'[3]配置系数（将领）'!L1269,IF($H1269="骑将",'[4]配置系数（将领）'!L1269,IF($H1269="弓将",'[5]配置系数（将领）'!L1269,"")))</f>
        <v>0</v>
      </c>
      <c r="N1269" s="208" t="str">
        <f ca="1">IF($H1269="步将",'[3]配置系数（将领）'!M1269,IF($H1269="骑将",'[4]配置系数（将领）'!M1269,IF($H1269="弓将",'[5]配置系数（将领）'!M1269,"")))</f>
        <v/>
      </c>
      <c r="O1269" s="206">
        <f t="shared" ca="1" si="77"/>
        <v>1</v>
      </c>
      <c r="Q1269" s="208" t="str">
        <f ca="1">IF($H1269="步将",'[3]配置系数（将领）'!P1269,IF($H1269="骑将",'[4]配置系数（将领）'!P1269,IF($H1269="弓将",'[5]配置系数（将领）'!P1269,"")))</f>
        <v/>
      </c>
      <c r="R1269" s="208" t="str">
        <f ca="1">IF($H1269="步将",'[3]配置系数（将领）'!Q1269,IF($H1269="骑将",'[4]配置系数（将领）'!Q1269,IF($H1269="弓将",'[5]配置系数（将领）'!Q1269,"")))</f>
        <v/>
      </c>
      <c r="S1269" s="208">
        <f>IF($H1269="步将",'[3]配置系数（将领）'!R1269,IF($H1269="骑将",'[4]配置系数（将领）'!R1269,IF($H1269="弓将",'[5]配置系数（将领）'!R1269,"")))</f>
        <v>0</v>
      </c>
      <c r="T1269" s="208">
        <f>IF($H1269="步将",'[3]配置系数（将领）'!S1269,IF($H1269="骑将",'[4]配置系数（将领）'!S1269,IF($H1269="弓将",'[5]配置系数（将领）'!S1269,"")))</f>
        <v>0</v>
      </c>
      <c r="U1269" s="208" t="str">
        <f ca="1">IF($H1269="步将",'[3]配置系数（将领）'!T1269,IF($H1269="骑将",'[4]配置系数（将领）'!T1269,IF($H1269="弓将",'[5]配置系数（将领）'!T1269,"")))</f>
        <v/>
      </c>
      <c r="V1269" s="206">
        <f t="shared" ca="1" si="78"/>
        <v>1</v>
      </c>
      <c r="X1269" s="208" t="str">
        <f ca="1">IF($H1269="步将",'[3]配置系数（将领）'!W1269,IF($H1269="骑将",'[4]配置系数（将领）'!W1269,IF($H1269="弓将",'[5]配置系数（将领）'!W1269,"")))</f>
        <v/>
      </c>
      <c r="Y1269" s="208" t="str">
        <f ca="1">IF($H1269="步将",'[3]配置系数（将领）'!X1269,IF($H1269="骑将",'[4]配置系数（将领）'!X1269,IF($H1269="弓将",'[5]配置系数（将领）'!X1269,"")))</f>
        <v/>
      </c>
      <c r="Z1269" s="208">
        <f>IF($H1269="步将",'[3]配置系数（将领）'!Y1269,IF($H1269="骑将",'[4]配置系数（将领）'!Y1269,IF($H1269="弓将",'[5]配置系数（将领）'!Y1269,"")))</f>
        <v>0</v>
      </c>
      <c r="AA1269" s="208">
        <f>IF($H1269="步将",'[3]配置系数（将领）'!Z1269,IF($H1269="骑将",'[4]配置系数（将领）'!Z1269,IF($H1269="弓将",'[5]配置系数（将领）'!Z1269,"")))</f>
        <v>0</v>
      </c>
      <c r="AB1269" s="208" t="str">
        <f ca="1">IF($H1269="步将",'[3]配置系数（将领）'!AA1269,IF($H1269="骑将",'[4]配置系数（将领）'!AA1269,IF($H1269="弓将",'[5]配置系数（将领）'!AA1269,"")))</f>
        <v/>
      </c>
      <c r="AC1269" s="206">
        <f t="shared" ca="1" si="79"/>
        <v>1</v>
      </c>
    </row>
    <row r="1270" spans="3:29" x14ac:dyDescent="0.15">
      <c r="C1270" s="107">
        <v>1262</v>
      </c>
      <c r="D1270" s="69">
        <f>IFERROR(MATCH(C1270,索引!J:J,0),D1269)</f>
        <v>114</v>
      </c>
      <c r="E1270" s="69">
        <f t="shared" si="76"/>
        <v>15</v>
      </c>
      <c r="F1270" s="69">
        <f>INDEX(索引!$F:$F,D1270,1)</f>
        <v>12007</v>
      </c>
      <c r="G1270" s="69" t="str">
        <f>INDEX(索引!$E:$E,D1270,1)</f>
        <v>许褚</v>
      </c>
      <c r="H1270" s="69" t="str">
        <f>INDEX(索引!$G:$G,D1270,1)</f>
        <v>步将</v>
      </c>
      <c r="J1270" s="208" t="str">
        <f ca="1">IF($H1270="步将",'[3]配置系数（将领）'!I1270,IF($H1270="骑将",'[4]配置系数（将领）'!I1270,IF($H1270="弓将",'[5]配置系数（将领）'!I1270,"")))</f>
        <v/>
      </c>
      <c r="K1270" s="208" t="str">
        <f ca="1">IF($H1270="步将",'[3]配置系数（将领）'!J1270,IF($H1270="骑将",'[4]配置系数（将领）'!J1270,IF($H1270="弓将",'[5]配置系数（将领）'!J1270,"")))</f>
        <v/>
      </c>
      <c r="L1270" s="208">
        <f>IF($H1270="步将",'[3]配置系数（将领）'!K1270,IF($H1270="骑将",'[4]配置系数（将领）'!K1270,IF($H1270="弓将",'[5]配置系数（将领）'!K1270,"")))</f>
        <v>0</v>
      </c>
      <c r="M1270" s="208">
        <f>IF($H1270="步将",'[3]配置系数（将领）'!L1270,IF($H1270="骑将",'[4]配置系数（将领）'!L1270,IF($H1270="弓将",'[5]配置系数（将领）'!L1270,"")))</f>
        <v>0</v>
      </c>
      <c r="N1270" s="208" t="str">
        <f ca="1">IF($H1270="步将",'[3]配置系数（将领）'!M1270,IF($H1270="骑将",'[4]配置系数（将领）'!M1270,IF($H1270="弓将",'[5]配置系数（将领）'!M1270,"")))</f>
        <v/>
      </c>
      <c r="O1270" s="206">
        <f t="shared" ca="1" si="77"/>
        <v>1</v>
      </c>
      <c r="Q1270" s="208" t="str">
        <f ca="1">IF($H1270="步将",'[3]配置系数（将领）'!P1270,IF($H1270="骑将",'[4]配置系数（将领）'!P1270,IF($H1270="弓将",'[5]配置系数（将领）'!P1270,"")))</f>
        <v/>
      </c>
      <c r="R1270" s="208" t="str">
        <f ca="1">IF($H1270="步将",'[3]配置系数（将领）'!Q1270,IF($H1270="骑将",'[4]配置系数（将领）'!Q1270,IF($H1270="弓将",'[5]配置系数（将领）'!Q1270,"")))</f>
        <v/>
      </c>
      <c r="S1270" s="208">
        <f>IF($H1270="步将",'[3]配置系数（将领）'!R1270,IF($H1270="骑将",'[4]配置系数（将领）'!R1270,IF($H1270="弓将",'[5]配置系数（将领）'!R1270,"")))</f>
        <v>0</v>
      </c>
      <c r="T1270" s="208">
        <f>IF($H1270="步将",'[3]配置系数（将领）'!S1270,IF($H1270="骑将",'[4]配置系数（将领）'!S1270,IF($H1270="弓将",'[5]配置系数（将领）'!S1270,"")))</f>
        <v>0</v>
      </c>
      <c r="U1270" s="208" t="str">
        <f ca="1">IF($H1270="步将",'[3]配置系数（将领）'!T1270,IF($H1270="骑将",'[4]配置系数（将领）'!T1270,IF($H1270="弓将",'[5]配置系数（将领）'!T1270,"")))</f>
        <v/>
      </c>
      <c r="V1270" s="206">
        <f t="shared" ca="1" si="78"/>
        <v>1</v>
      </c>
      <c r="X1270" s="208" t="str">
        <f ca="1">IF($H1270="步将",'[3]配置系数（将领）'!W1270,IF($H1270="骑将",'[4]配置系数（将领）'!W1270,IF($H1270="弓将",'[5]配置系数（将领）'!W1270,"")))</f>
        <v/>
      </c>
      <c r="Y1270" s="208" t="str">
        <f ca="1">IF($H1270="步将",'[3]配置系数（将领）'!X1270,IF($H1270="骑将",'[4]配置系数（将领）'!X1270,IF($H1270="弓将",'[5]配置系数（将领）'!X1270,"")))</f>
        <v/>
      </c>
      <c r="Z1270" s="208">
        <f>IF($H1270="步将",'[3]配置系数（将领）'!Y1270,IF($H1270="骑将",'[4]配置系数（将领）'!Y1270,IF($H1270="弓将",'[5]配置系数（将领）'!Y1270,"")))</f>
        <v>0</v>
      </c>
      <c r="AA1270" s="208">
        <f>IF($H1270="步将",'[3]配置系数（将领）'!Z1270,IF($H1270="骑将",'[4]配置系数（将领）'!Z1270,IF($H1270="弓将",'[5]配置系数（将领）'!Z1270,"")))</f>
        <v>0</v>
      </c>
      <c r="AB1270" s="208" t="str">
        <f ca="1">IF($H1270="步将",'[3]配置系数（将领）'!AA1270,IF($H1270="骑将",'[4]配置系数（将领）'!AA1270,IF($H1270="弓将",'[5]配置系数（将领）'!AA1270,"")))</f>
        <v/>
      </c>
      <c r="AC1270" s="206">
        <f t="shared" ca="1" si="79"/>
        <v>1</v>
      </c>
    </row>
    <row r="1271" spans="3:29" x14ac:dyDescent="0.15">
      <c r="C1271" s="107">
        <v>1263</v>
      </c>
      <c r="D1271" s="69">
        <f>IFERROR(MATCH(C1271,索引!J:J,0),D1270)</f>
        <v>114</v>
      </c>
      <c r="E1271" s="69">
        <f t="shared" si="76"/>
        <v>15</v>
      </c>
      <c r="F1271" s="69">
        <f>INDEX(索引!$F:$F,D1271,1)</f>
        <v>12007</v>
      </c>
      <c r="G1271" s="69" t="str">
        <f>INDEX(索引!$E:$E,D1271,1)</f>
        <v>许褚</v>
      </c>
      <c r="H1271" s="69" t="str">
        <f>INDEX(索引!$G:$G,D1271,1)</f>
        <v>步将</v>
      </c>
      <c r="J1271" s="208" t="str">
        <f ca="1">IF($H1271="步将",'[3]配置系数（将领）'!I1271,IF($H1271="骑将",'[4]配置系数（将领）'!I1271,IF($H1271="弓将",'[5]配置系数（将领）'!I1271,"")))</f>
        <v/>
      </c>
      <c r="K1271" s="208" t="str">
        <f ca="1">IF($H1271="步将",'[3]配置系数（将领）'!J1271,IF($H1271="骑将",'[4]配置系数（将领）'!J1271,IF($H1271="弓将",'[5]配置系数（将领）'!J1271,"")))</f>
        <v/>
      </c>
      <c r="L1271" s="208">
        <f>IF($H1271="步将",'[3]配置系数（将领）'!K1271,IF($H1271="骑将",'[4]配置系数（将领）'!K1271,IF($H1271="弓将",'[5]配置系数（将领）'!K1271,"")))</f>
        <v>0</v>
      </c>
      <c r="M1271" s="208">
        <f>IF($H1271="步将",'[3]配置系数（将领）'!L1271,IF($H1271="骑将",'[4]配置系数（将领）'!L1271,IF($H1271="弓将",'[5]配置系数（将领）'!L1271,"")))</f>
        <v>0</v>
      </c>
      <c r="N1271" s="208" t="str">
        <f ca="1">IF($H1271="步将",'[3]配置系数（将领）'!M1271,IF($H1271="骑将",'[4]配置系数（将领）'!M1271,IF($H1271="弓将",'[5]配置系数（将领）'!M1271,"")))</f>
        <v/>
      </c>
      <c r="O1271" s="206">
        <f t="shared" ca="1" si="77"/>
        <v>1</v>
      </c>
      <c r="Q1271" s="208" t="str">
        <f ca="1">IF($H1271="步将",'[3]配置系数（将领）'!P1271,IF($H1271="骑将",'[4]配置系数（将领）'!P1271,IF($H1271="弓将",'[5]配置系数（将领）'!P1271,"")))</f>
        <v/>
      </c>
      <c r="R1271" s="208" t="str">
        <f ca="1">IF($H1271="步将",'[3]配置系数（将领）'!Q1271,IF($H1271="骑将",'[4]配置系数（将领）'!Q1271,IF($H1271="弓将",'[5]配置系数（将领）'!Q1271,"")))</f>
        <v/>
      </c>
      <c r="S1271" s="208">
        <f>IF($H1271="步将",'[3]配置系数（将领）'!R1271,IF($H1271="骑将",'[4]配置系数（将领）'!R1271,IF($H1271="弓将",'[5]配置系数（将领）'!R1271,"")))</f>
        <v>0</v>
      </c>
      <c r="T1271" s="208">
        <f>IF($H1271="步将",'[3]配置系数（将领）'!S1271,IF($H1271="骑将",'[4]配置系数（将领）'!S1271,IF($H1271="弓将",'[5]配置系数（将领）'!S1271,"")))</f>
        <v>0</v>
      </c>
      <c r="U1271" s="208" t="str">
        <f ca="1">IF($H1271="步将",'[3]配置系数（将领）'!T1271,IF($H1271="骑将",'[4]配置系数（将领）'!T1271,IF($H1271="弓将",'[5]配置系数（将领）'!T1271,"")))</f>
        <v/>
      </c>
      <c r="V1271" s="206">
        <f t="shared" ca="1" si="78"/>
        <v>1</v>
      </c>
      <c r="X1271" s="208" t="str">
        <f ca="1">IF($H1271="步将",'[3]配置系数（将领）'!W1271,IF($H1271="骑将",'[4]配置系数（将领）'!W1271,IF($H1271="弓将",'[5]配置系数（将领）'!W1271,"")))</f>
        <v/>
      </c>
      <c r="Y1271" s="208" t="str">
        <f ca="1">IF($H1271="步将",'[3]配置系数（将领）'!X1271,IF($H1271="骑将",'[4]配置系数（将领）'!X1271,IF($H1271="弓将",'[5]配置系数（将领）'!X1271,"")))</f>
        <v/>
      </c>
      <c r="Z1271" s="208">
        <f>IF($H1271="步将",'[3]配置系数（将领）'!Y1271,IF($H1271="骑将",'[4]配置系数（将领）'!Y1271,IF($H1271="弓将",'[5]配置系数（将领）'!Y1271,"")))</f>
        <v>0</v>
      </c>
      <c r="AA1271" s="208">
        <f>IF($H1271="步将",'[3]配置系数（将领）'!Z1271,IF($H1271="骑将",'[4]配置系数（将领）'!Z1271,IF($H1271="弓将",'[5]配置系数（将领）'!Z1271,"")))</f>
        <v>0</v>
      </c>
      <c r="AB1271" s="208" t="str">
        <f ca="1">IF($H1271="步将",'[3]配置系数（将领）'!AA1271,IF($H1271="骑将",'[4]配置系数（将领）'!AA1271,IF($H1271="弓将",'[5]配置系数（将领）'!AA1271,"")))</f>
        <v/>
      </c>
      <c r="AC1271" s="206">
        <f t="shared" ca="1" si="79"/>
        <v>1</v>
      </c>
    </row>
    <row r="1272" spans="3:29" x14ac:dyDescent="0.15">
      <c r="C1272" s="107">
        <v>1264</v>
      </c>
      <c r="D1272" s="69">
        <f>IFERROR(MATCH(C1272,索引!J:J,0),D1271)</f>
        <v>114</v>
      </c>
      <c r="E1272" s="69">
        <f t="shared" si="76"/>
        <v>15</v>
      </c>
      <c r="F1272" s="69">
        <f>INDEX(索引!$F:$F,D1272,1)</f>
        <v>12007</v>
      </c>
      <c r="G1272" s="69" t="str">
        <f>INDEX(索引!$E:$E,D1272,1)</f>
        <v>许褚</v>
      </c>
      <c r="H1272" s="69" t="str">
        <f>INDEX(索引!$G:$G,D1272,1)</f>
        <v>步将</v>
      </c>
      <c r="J1272" s="208" t="str">
        <f ca="1">IF($H1272="步将",'[3]配置系数（将领）'!I1272,IF($H1272="骑将",'[4]配置系数（将领）'!I1272,IF($H1272="弓将",'[5]配置系数（将领）'!I1272,"")))</f>
        <v/>
      </c>
      <c r="K1272" s="208" t="str">
        <f ca="1">IF($H1272="步将",'[3]配置系数（将领）'!J1272,IF($H1272="骑将",'[4]配置系数（将领）'!J1272,IF($H1272="弓将",'[5]配置系数（将领）'!J1272,"")))</f>
        <v/>
      </c>
      <c r="L1272" s="208">
        <f>IF($H1272="步将",'[3]配置系数（将领）'!K1272,IF($H1272="骑将",'[4]配置系数（将领）'!K1272,IF($H1272="弓将",'[5]配置系数（将领）'!K1272,"")))</f>
        <v>0</v>
      </c>
      <c r="M1272" s="208">
        <f>IF($H1272="步将",'[3]配置系数（将领）'!L1272,IF($H1272="骑将",'[4]配置系数（将领）'!L1272,IF($H1272="弓将",'[5]配置系数（将领）'!L1272,"")))</f>
        <v>0</v>
      </c>
      <c r="N1272" s="208" t="str">
        <f ca="1">IF($H1272="步将",'[3]配置系数（将领）'!M1272,IF($H1272="骑将",'[4]配置系数（将领）'!M1272,IF($H1272="弓将",'[5]配置系数（将领）'!M1272,"")))</f>
        <v/>
      </c>
      <c r="O1272" s="206">
        <f t="shared" ca="1" si="77"/>
        <v>1</v>
      </c>
      <c r="Q1272" s="208" t="str">
        <f ca="1">IF($H1272="步将",'[3]配置系数（将领）'!P1272,IF($H1272="骑将",'[4]配置系数（将领）'!P1272,IF($H1272="弓将",'[5]配置系数（将领）'!P1272,"")))</f>
        <v/>
      </c>
      <c r="R1272" s="208" t="str">
        <f ca="1">IF($H1272="步将",'[3]配置系数（将领）'!Q1272,IF($H1272="骑将",'[4]配置系数（将领）'!Q1272,IF($H1272="弓将",'[5]配置系数（将领）'!Q1272,"")))</f>
        <v/>
      </c>
      <c r="S1272" s="208">
        <f>IF($H1272="步将",'[3]配置系数（将领）'!R1272,IF($H1272="骑将",'[4]配置系数（将领）'!R1272,IF($H1272="弓将",'[5]配置系数（将领）'!R1272,"")))</f>
        <v>0</v>
      </c>
      <c r="T1272" s="208">
        <f>IF($H1272="步将",'[3]配置系数（将领）'!S1272,IF($H1272="骑将",'[4]配置系数（将领）'!S1272,IF($H1272="弓将",'[5]配置系数（将领）'!S1272,"")))</f>
        <v>0</v>
      </c>
      <c r="U1272" s="208" t="str">
        <f ca="1">IF($H1272="步将",'[3]配置系数（将领）'!T1272,IF($H1272="骑将",'[4]配置系数（将领）'!T1272,IF($H1272="弓将",'[5]配置系数（将领）'!T1272,"")))</f>
        <v/>
      </c>
      <c r="V1272" s="206">
        <f t="shared" ca="1" si="78"/>
        <v>1</v>
      </c>
      <c r="X1272" s="208" t="str">
        <f ca="1">IF($H1272="步将",'[3]配置系数（将领）'!W1272,IF($H1272="骑将",'[4]配置系数（将领）'!W1272,IF($H1272="弓将",'[5]配置系数（将领）'!W1272,"")))</f>
        <v/>
      </c>
      <c r="Y1272" s="208" t="str">
        <f ca="1">IF($H1272="步将",'[3]配置系数（将领）'!X1272,IF($H1272="骑将",'[4]配置系数（将领）'!X1272,IF($H1272="弓将",'[5]配置系数（将领）'!X1272,"")))</f>
        <v/>
      </c>
      <c r="Z1272" s="208">
        <f>IF($H1272="步将",'[3]配置系数（将领）'!Y1272,IF($H1272="骑将",'[4]配置系数（将领）'!Y1272,IF($H1272="弓将",'[5]配置系数（将领）'!Y1272,"")))</f>
        <v>0</v>
      </c>
      <c r="AA1272" s="208">
        <f>IF($H1272="步将",'[3]配置系数（将领）'!Z1272,IF($H1272="骑将",'[4]配置系数（将领）'!Z1272,IF($H1272="弓将",'[5]配置系数（将领）'!Z1272,"")))</f>
        <v>0</v>
      </c>
      <c r="AB1272" s="208" t="str">
        <f ca="1">IF($H1272="步将",'[3]配置系数（将领）'!AA1272,IF($H1272="骑将",'[4]配置系数（将领）'!AA1272,IF($H1272="弓将",'[5]配置系数（将领）'!AA1272,"")))</f>
        <v/>
      </c>
      <c r="AC1272" s="206">
        <f t="shared" ca="1" si="79"/>
        <v>1</v>
      </c>
    </row>
    <row r="1273" spans="3:29" x14ac:dyDescent="0.15">
      <c r="C1273" s="107">
        <v>1265</v>
      </c>
      <c r="D1273" s="69">
        <f>IFERROR(MATCH(C1273,索引!J:J,0),D1272)</f>
        <v>114</v>
      </c>
      <c r="E1273" s="69">
        <f t="shared" si="76"/>
        <v>15</v>
      </c>
      <c r="F1273" s="69">
        <f>INDEX(索引!$F:$F,D1273,1)</f>
        <v>12007</v>
      </c>
      <c r="G1273" s="69" t="str">
        <f>INDEX(索引!$E:$E,D1273,1)</f>
        <v>许褚</v>
      </c>
      <c r="H1273" s="69" t="str">
        <f>INDEX(索引!$G:$G,D1273,1)</f>
        <v>步将</v>
      </c>
      <c r="J1273" s="208" t="str">
        <f ca="1">IF($H1273="步将",'[3]配置系数（将领）'!I1273,IF($H1273="骑将",'[4]配置系数（将领）'!I1273,IF($H1273="弓将",'[5]配置系数（将领）'!I1273,"")))</f>
        <v/>
      </c>
      <c r="K1273" s="208" t="str">
        <f ca="1">IF($H1273="步将",'[3]配置系数（将领）'!J1273,IF($H1273="骑将",'[4]配置系数（将领）'!J1273,IF($H1273="弓将",'[5]配置系数（将领）'!J1273,"")))</f>
        <v/>
      </c>
      <c r="L1273" s="208">
        <f>IF($H1273="步将",'[3]配置系数（将领）'!K1273,IF($H1273="骑将",'[4]配置系数（将领）'!K1273,IF($H1273="弓将",'[5]配置系数（将领）'!K1273,"")))</f>
        <v>0</v>
      </c>
      <c r="M1273" s="208">
        <f>IF($H1273="步将",'[3]配置系数（将领）'!L1273,IF($H1273="骑将",'[4]配置系数（将领）'!L1273,IF($H1273="弓将",'[5]配置系数（将领）'!L1273,"")))</f>
        <v>0</v>
      </c>
      <c r="N1273" s="208" t="str">
        <f ca="1">IF($H1273="步将",'[3]配置系数（将领）'!M1273,IF($H1273="骑将",'[4]配置系数（将领）'!M1273,IF($H1273="弓将",'[5]配置系数（将领）'!M1273,"")))</f>
        <v/>
      </c>
      <c r="O1273" s="206">
        <f t="shared" ca="1" si="77"/>
        <v>1</v>
      </c>
      <c r="Q1273" s="208" t="str">
        <f ca="1">IF($H1273="步将",'[3]配置系数（将领）'!P1273,IF($H1273="骑将",'[4]配置系数（将领）'!P1273,IF($H1273="弓将",'[5]配置系数（将领）'!P1273,"")))</f>
        <v/>
      </c>
      <c r="R1273" s="208" t="str">
        <f ca="1">IF($H1273="步将",'[3]配置系数（将领）'!Q1273,IF($H1273="骑将",'[4]配置系数（将领）'!Q1273,IF($H1273="弓将",'[5]配置系数（将领）'!Q1273,"")))</f>
        <v/>
      </c>
      <c r="S1273" s="208">
        <f>IF($H1273="步将",'[3]配置系数（将领）'!R1273,IF($H1273="骑将",'[4]配置系数（将领）'!R1273,IF($H1273="弓将",'[5]配置系数（将领）'!R1273,"")))</f>
        <v>0</v>
      </c>
      <c r="T1273" s="208">
        <f>IF($H1273="步将",'[3]配置系数（将领）'!S1273,IF($H1273="骑将",'[4]配置系数（将领）'!S1273,IF($H1273="弓将",'[5]配置系数（将领）'!S1273,"")))</f>
        <v>0</v>
      </c>
      <c r="U1273" s="208" t="str">
        <f ca="1">IF($H1273="步将",'[3]配置系数（将领）'!T1273,IF($H1273="骑将",'[4]配置系数（将领）'!T1273,IF($H1273="弓将",'[5]配置系数（将领）'!T1273,"")))</f>
        <v/>
      </c>
      <c r="V1273" s="206">
        <f t="shared" ca="1" si="78"/>
        <v>1</v>
      </c>
      <c r="X1273" s="208" t="str">
        <f ca="1">IF($H1273="步将",'[3]配置系数（将领）'!W1273,IF($H1273="骑将",'[4]配置系数（将领）'!W1273,IF($H1273="弓将",'[5]配置系数（将领）'!W1273,"")))</f>
        <v/>
      </c>
      <c r="Y1273" s="208" t="str">
        <f ca="1">IF($H1273="步将",'[3]配置系数（将领）'!X1273,IF($H1273="骑将",'[4]配置系数（将领）'!X1273,IF($H1273="弓将",'[5]配置系数（将领）'!X1273,"")))</f>
        <v/>
      </c>
      <c r="Z1273" s="208">
        <f>IF($H1273="步将",'[3]配置系数（将领）'!Y1273,IF($H1273="骑将",'[4]配置系数（将领）'!Y1273,IF($H1273="弓将",'[5]配置系数（将领）'!Y1273,"")))</f>
        <v>0</v>
      </c>
      <c r="AA1273" s="208">
        <f>IF($H1273="步将",'[3]配置系数（将领）'!Z1273,IF($H1273="骑将",'[4]配置系数（将领）'!Z1273,IF($H1273="弓将",'[5]配置系数（将领）'!Z1273,"")))</f>
        <v>0</v>
      </c>
      <c r="AB1273" s="208" t="str">
        <f ca="1">IF($H1273="步将",'[3]配置系数（将领）'!AA1273,IF($H1273="骑将",'[4]配置系数（将领）'!AA1273,IF($H1273="弓将",'[5]配置系数（将领）'!AA1273,"")))</f>
        <v/>
      </c>
      <c r="AC1273" s="206">
        <f t="shared" ca="1" si="79"/>
        <v>1</v>
      </c>
    </row>
    <row r="1274" spans="3:29" x14ac:dyDescent="0.15">
      <c r="C1274" s="107">
        <v>1266</v>
      </c>
      <c r="D1274" s="69">
        <f>IFERROR(MATCH(C1274,索引!J:J,0),D1273)</f>
        <v>114</v>
      </c>
      <c r="E1274" s="69">
        <f t="shared" si="76"/>
        <v>15</v>
      </c>
      <c r="F1274" s="69">
        <f>INDEX(索引!$F:$F,D1274,1)</f>
        <v>12007</v>
      </c>
      <c r="G1274" s="69" t="str">
        <f>INDEX(索引!$E:$E,D1274,1)</f>
        <v>许褚</v>
      </c>
      <c r="H1274" s="69" t="str">
        <f>INDEX(索引!$G:$G,D1274,1)</f>
        <v>步将</v>
      </c>
      <c r="J1274" s="208" t="str">
        <f ca="1">IF($H1274="步将",'[3]配置系数（将领）'!I1274,IF($H1274="骑将",'[4]配置系数（将领）'!I1274,IF($H1274="弓将",'[5]配置系数（将领）'!I1274,"")))</f>
        <v/>
      </c>
      <c r="K1274" s="208" t="str">
        <f ca="1">IF($H1274="步将",'[3]配置系数（将领）'!J1274,IF($H1274="骑将",'[4]配置系数（将领）'!J1274,IF($H1274="弓将",'[5]配置系数（将领）'!J1274,"")))</f>
        <v/>
      </c>
      <c r="L1274" s="208">
        <f>IF($H1274="步将",'[3]配置系数（将领）'!K1274,IF($H1274="骑将",'[4]配置系数（将领）'!K1274,IF($H1274="弓将",'[5]配置系数（将领）'!K1274,"")))</f>
        <v>0</v>
      </c>
      <c r="M1274" s="208">
        <f>IF($H1274="步将",'[3]配置系数（将领）'!L1274,IF($H1274="骑将",'[4]配置系数（将领）'!L1274,IF($H1274="弓将",'[5]配置系数（将领）'!L1274,"")))</f>
        <v>0</v>
      </c>
      <c r="N1274" s="208" t="str">
        <f ca="1">IF($H1274="步将",'[3]配置系数（将领）'!M1274,IF($H1274="骑将",'[4]配置系数（将领）'!M1274,IF($H1274="弓将",'[5]配置系数（将领）'!M1274,"")))</f>
        <v/>
      </c>
      <c r="O1274" s="206">
        <f t="shared" ca="1" si="77"/>
        <v>1</v>
      </c>
      <c r="Q1274" s="208" t="str">
        <f ca="1">IF($H1274="步将",'[3]配置系数（将领）'!P1274,IF($H1274="骑将",'[4]配置系数（将领）'!P1274,IF($H1274="弓将",'[5]配置系数（将领）'!P1274,"")))</f>
        <v/>
      </c>
      <c r="R1274" s="208" t="str">
        <f ca="1">IF($H1274="步将",'[3]配置系数（将领）'!Q1274,IF($H1274="骑将",'[4]配置系数（将领）'!Q1274,IF($H1274="弓将",'[5]配置系数（将领）'!Q1274,"")))</f>
        <v/>
      </c>
      <c r="S1274" s="208">
        <f>IF($H1274="步将",'[3]配置系数（将领）'!R1274,IF($H1274="骑将",'[4]配置系数（将领）'!R1274,IF($H1274="弓将",'[5]配置系数（将领）'!R1274,"")))</f>
        <v>0</v>
      </c>
      <c r="T1274" s="208">
        <f>IF($H1274="步将",'[3]配置系数（将领）'!S1274,IF($H1274="骑将",'[4]配置系数（将领）'!S1274,IF($H1274="弓将",'[5]配置系数（将领）'!S1274,"")))</f>
        <v>0</v>
      </c>
      <c r="U1274" s="208" t="str">
        <f ca="1">IF($H1274="步将",'[3]配置系数（将领）'!T1274,IF($H1274="骑将",'[4]配置系数（将领）'!T1274,IF($H1274="弓将",'[5]配置系数（将领）'!T1274,"")))</f>
        <v/>
      </c>
      <c r="V1274" s="206">
        <f t="shared" ca="1" si="78"/>
        <v>1</v>
      </c>
      <c r="X1274" s="208" t="str">
        <f ca="1">IF($H1274="步将",'[3]配置系数（将领）'!W1274,IF($H1274="骑将",'[4]配置系数（将领）'!W1274,IF($H1274="弓将",'[5]配置系数（将领）'!W1274,"")))</f>
        <v/>
      </c>
      <c r="Y1274" s="208" t="str">
        <f ca="1">IF($H1274="步将",'[3]配置系数（将领）'!X1274,IF($H1274="骑将",'[4]配置系数（将领）'!X1274,IF($H1274="弓将",'[5]配置系数（将领）'!X1274,"")))</f>
        <v/>
      </c>
      <c r="Z1274" s="208">
        <f>IF($H1274="步将",'[3]配置系数（将领）'!Y1274,IF($H1274="骑将",'[4]配置系数（将领）'!Y1274,IF($H1274="弓将",'[5]配置系数（将领）'!Y1274,"")))</f>
        <v>0</v>
      </c>
      <c r="AA1274" s="208">
        <f>IF($H1274="步将",'[3]配置系数（将领）'!Z1274,IF($H1274="骑将",'[4]配置系数（将领）'!Z1274,IF($H1274="弓将",'[5]配置系数（将领）'!Z1274,"")))</f>
        <v>0</v>
      </c>
      <c r="AB1274" s="208" t="str">
        <f ca="1">IF($H1274="步将",'[3]配置系数（将领）'!AA1274,IF($H1274="骑将",'[4]配置系数（将领）'!AA1274,IF($H1274="弓将",'[5]配置系数（将领）'!AA1274,"")))</f>
        <v/>
      </c>
      <c r="AC1274" s="206">
        <f t="shared" ca="1" si="79"/>
        <v>1</v>
      </c>
    </row>
    <row r="1275" spans="3:29" x14ac:dyDescent="0.15">
      <c r="C1275" s="107">
        <v>1267</v>
      </c>
      <c r="D1275" s="69">
        <f>IFERROR(MATCH(C1275,索引!J:J,0),D1274)</f>
        <v>114</v>
      </c>
      <c r="E1275" s="69">
        <f t="shared" si="76"/>
        <v>15</v>
      </c>
      <c r="F1275" s="69">
        <f>INDEX(索引!$F:$F,D1275,1)</f>
        <v>12007</v>
      </c>
      <c r="G1275" s="69" t="str">
        <f>INDEX(索引!$E:$E,D1275,1)</f>
        <v>许褚</v>
      </c>
      <c r="H1275" s="69" t="str">
        <f>INDEX(索引!$G:$G,D1275,1)</f>
        <v>步将</v>
      </c>
      <c r="J1275" s="208" t="str">
        <f ca="1">IF($H1275="步将",'[3]配置系数（将领）'!I1275,IF($H1275="骑将",'[4]配置系数（将领）'!I1275,IF($H1275="弓将",'[5]配置系数（将领）'!I1275,"")))</f>
        <v/>
      </c>
      <c r="K1275" s="208" t="str">
        <f ca="1">IF($H1275="步将",'[3]配置系数（将领）'!J1275,IF($H1275="骑将",'[4]配置系数（将领）'!J1275,IF($H1275="弓将",'[5]配置系数（将领）'!J1275,"")))</f>
        <v/>
      </c>
      <c r="L1275" s="208">
        <f>IF($H1275="步将",'[3]配置系数（将领）'!K1275,IF($H1275="骑将",'[4]配置系数（将领）'!K1275,IF($H1275="弓将",'[5]配置系数（将领）'!K1275,"")))</f>
        <v>0</v>
      </c>
      <c r="M1275" s="208">
        <f>IF($H1275="步将",'[3]配置系数（将领）'!L1275,IF($H1275="骑将",'[4]配置系数（将领）'!L1275,IF($H1275="弓将",'[5]配置系数（将领）'!L1275,"")))</f>
        <v>0</v>
      </c>
      <c r="N1275" s="208" t="str">
        <f ca="1">IF($H1275="步将",'[3]配置系数（将领）'!M1275,IF($H1275="骑将",'[4]配置系数（将领）'!M1275,IF($H1275="弓将",'[5]配置系数（将领）'!M1275,"")))</f>
        <v/>
      </c>
      <c r="O1275" s="206">
        <f t="shared" ca="1" si="77"/>
        <v>1</v>
      </c>
      <c r="Q1275" s="208" t="str">
        <f ca="1">IF($H1275="步将",'[3]配置系数（将领）'!P1275,IF($H1275="骑将",'[4]配置系数（将领）'!P1275,IF($H1275="弓将",'[5]配置系数（将领）'!P1275,"")))</f>
        <v/>
      </c>
      <c r="R1275" s="208" t="str">
        <f ca="1">IF($H1275="步将",'[3]配置系数（将领）'!Q1275,IF($H1275="骑将",'[4]配置系数（将领）'!Q1275,IF($H1275="弓将",'[5]配置系数（将领）'!Q1275,"")))</f>
        <v/>
      </c>
      <c r="S1275" s="208">
        <f>IF($H1275="步将",'[3]配置系数（将领）'!R1275,IF($H1275="骑将",'[4]配置系数（将领）'!R1275,IF($H1275="弓将",'[5]配置系数（将领）'!R1275,"")))</f>
        <v>0</v>
      </c>
      <c r="T1275" s="208">
        <f>IF($H1275="步将",'[3]配置系数（将领）'!S1275,IF($H1275="骑将",'[4]配置系数（将领）'!S1275,IF($H1275="弓将",'[5]配置系数（将领）'!S1275,"")))</f>
        <v>0</v>
      </c>
      <c r="U1275" s="208" t="str">
        <f ca="1">IF($H1275="步将",'[3]配置系数（将领）'!T1275,IF($H1275="骑将",'[4]配置系数（将领）'!T1275,IF($H1275="弓将",'[5]配置系数（将领）'!T1275,"")))</f>
        <v/>
      </c>
      <c r="V1275" s="206">
        <f t="shared" ca="1" si="78"/>
        <v>1</v>
      </c>
      <c r="X1275" s="208" t="str">
        <f ca="1">IF($H1275="步将",'[3]配置系数（将领）'!W1275,IF($H1275="骑将",'[4]配置系数（将领）'!W1275,IF($H1275="弓将",'[5]配置系数（将领）'!W1275,"")))</f>
        <v/>
      </c>
      <c r="Y1275" s="208" t="str">
        <f ca="1">IF($H1275="步将",'[3]配置系数（将领）'!X1275,IF($H1275="骑将",'[4]配置系数（将领）'!X1275,IF($H1275="弓将",'[5]配置系数（将领）'!X1275,"")))</f>
        <v/>
      </c>
      <c r="Z1275" s="208">
        <f>IF($H1275="步将",'[3]配置系数（将领）'!Y1275,IF($H1275="骑将",'[4]配置系数（将领）'!Y1275,IF($H1275="弓将",'[5]配置系数（将领）'!Y1275,"")))</f>
        <v>0</v>
      </c>
      <c r="AA1275" s="208">
        <f>IF($H1275="步将",'[3]配置系数（将领）'!Z1275,IF($H1275="骑将",'[4]配置系数（将领）'!Z1275,IF($H1275="弓将",'[5]配置系数（将领）'!Z1275,"")))</f>
        <v>0</v>
      </c>
      <c r="AB1275" s="208" t="str">
        <f ca="1">IF($H1275="步将",'[3]配置系数（将领）'!AA1275,IF($H1275="骑将",'[4]配置系数（将领）'!AA1275,IF($H1275="弓将",'[5]配置系数（将领）'!AA1275,"")))</f>
        <v/>
      </c>
      <c r="AC1275" s="206">
        <f t="shared" ca="1" si="79"/>
        <v>1</v>
      </c>
    </row>
    <row r="1276" spans="3:29" x14ac:dyDescent="0.15">
      <c r="C1276" s="107">
        <v>1268</v>
      </c>
      <c r="D1276" s="69">
        <f>IFERROR(MATCH(C1276,索引!J:J,0),D1275)</f>
        <v>114</v>
      </c>
      <c r="E1276" s="69">
        <f t="shared" si="76"/>
        <v>15</v>
      </c>
      <c r="F1276" s="69">
        <f>INDEX(索引!$F:$F,D1276,1)</f>
        <v>12007</v>
      </c>
      <c r="G1276" s="69" t="str">
        <f>INDEX(索引!$E:$E,D1276,1)</f>
        <v>许褚</v>
      </c>
      <c r="H1276" s="69" t="str">
        <f>INDEX(索引!$G:$G,D1276,1)</f>
        <v>步将</v>
      </c>
      <c r="J1276" s="208" t="str">
        <f ca="1">IF($H1276="步将",'[3]配置系数（将领）'!I1276,IF($H1276="骑将",'[4]配置系数（将领）'!I1276,IF($H1276="弓将",'[5]配置系数（将领）'!I1276,"")))</f>
        <v/>
      </c>
      <c r="K1276" s="208" t="str">
        <f ca="1">IF($H1276="步将",'[3]配置系数（将领）'!J1276,IF($H1276="骑将",'[4]配置系数（将领）'!J1276,IF($H1276="弓将",'[5]配置系数（将领）'!J1276,"")))</f>
        <v/>
      </c>
      <c r="L1276" s="208">
        <f>IF($H1276="步将",'[3]配置系数（将领）'!K1276,IF($H1276="骑将",'[4]配置系数（将领）'!K1276,IF($H1276="弓将",'[5]配置系数（将领）'!K1276,"")))</f>
        <v>0</v>
      </c>
      <c r="M1276" s="208">
        <f>IF($H1276="步将",'[3]配置系数（将领）'!L1276,IF($H1276="骑将",'[4]配置系数（将领）'!L1276,IF($H1276="弓将",'[5]配置系数（将领）'!L1276,"")))</f>
        <v>0</v>
      </c>
      <c r="N1276" s="208" t="str">
        <f ca="1">IF($H1276="步将",'[3]配置系数（将领）'!M1276,IF($H1276="骑将",'[4]配置系数（将领）'!M1276,IF($H1276="弓将",'[5]配置系数（将领）'!M1276,"")))</f>
        <v/>
      </c>
      <c r="O1276" s="206">
        <f t="shared" ca="1" si="77"/>
        <v>1</v>
      </c>
      <c r="Q1276" s="208" t="str">
        <f ca="1">IF($H1276="步将",'[3]配置系数（将领）'!P1276,IF($H1276="骑将",'[4]配置系数（将领）'!P1276,IF($H1276="弓将",'[5]配置系数（将领）'!P1276,"")))</f>
        <v/>
      </c>
      <c r="R1276" s="208" t="str">
        <f ca="1">IF($H1276="步将",'[3]配置系数（将领）'!Q1276,IF($H1276="骑将",'[4]配置系数（将领）'!Q1276,IF($H1276="弓将",'[5]配置系数（将领）'!Q1276,"")))</f>
        <v/>
      </c>
      <c r="S1276" s="208">
        <f>IF($H1276="步将",'[3]配置系数（将领）'!R1276,IF($H1276="骑将",'[4]配置系数（将领）'!R1276,IF($H1276="弓将",'[5]配置系数（将领）'!R1276,"")))</f>
        <v>0</v>
      </c>
      <c r="T1276" s="208">
        <f>IF($H1276="步将",'[3]配置系数（将领）'!S1276,IF($H1276="骑将",'[4]配置系数（将领）'!S1276,IF($H1276="弓将",'[5]配置系数（将领）'!S1276,"")))</f>
        <v>0</v>
      </c>
      <c r="U1276" s="208" t="str">
        <f ca="1">IF($H1276="步将",'[3]配置系数（将领）'!T1276,IF($H1276="骑将",'[4]配置系数（将领）'!T1276,IF($H1276="弓将",'[5]配置系数（将领）'!T1276,"")))</f>
        <v/>
      </c>
      <c r="V1276" s="206">
        <f t="shared" ca="1" si="78"/>
        <v>1</v>
      </c>
      <c r="X1276" s="208" t="str">
        <f ca="1">IF($H1276="步将",'[3]配置系数（将领）'!W1276,IF($H1276="骑将",'[4]配置系数（将领）'!W1276,IF($H1276="弓将",'[5]配置系数（将领）'!W1276,"")))</f>
        <v/>
      </c>
      <c r="Y1276" s="208" t="str">
        <f ca="1">IF($H1276="步将",'[3]配置系数（将领）'!X1276,IF($H1276="骑将",'[4]配置系数（将领）'!X1276,IF($H1276="弓将",'[5]配置系数（将领）'!X1276,"")))</f>
        <v/>
      </c>
      <c r="Z1276" s="208">
        <f>IF($H1276="步将",'[3]配置系数（将领）'!Y1276,IF($H1276="骑将",'[4]配置系数（将领）'!Y1276,IF($H1276="弓将",'[5]配置系数（将领）'!Y1276,"")))</f>
        <v>0</v>
      </c>
      <c r="AA1276" s="208">
        <f>IF($H1276="步将",'[3]配置系数（将领）'!Z1276,IF($H1276="骑将",'[4]配置系数（将领）'!Z1276,IF($H1276="弓将",'[5]配置系数（将领）'!Z1276,"")))</f>
        <v>0</v>
      </c>
      <c r="AB1276" s="208" t="str">
        <f ca="1">IF($H1276="步将",'[3]配置系数（将领）'!AA1276,IF($H1276="骑将",'[4]配置系数（将领）'!AA1276,IF($H1276="弓将",'[5]配置系数（将领）'!AA1276,"")))</f>
        <v/>
      </c>
      <c r="AC1276" s="206">
        <f t="shared" ca="1" si="79"/>
        <v>1</v>
      </c>
    </row>
    <row r="1277" spans="3:29" x14ac:dyDescent="0.15">
      <c r="C1277" s="107">
        <v>1269</v>
      </c>
      <c r="D1277" s="69">
        <f>IFERROR(MATCH(C1277,索引!J:J,0),D1276)</f>
        <v>114</v>
      </c>
      <c r="E1277" s="69">
        <f t="shared" si="76"/>
        <v>15</v>
      </c>
      <c r="F1277" s="69">
        <f>INDEX(索引!$F:$F,D1277,1)</f>
        <v>12007</v>
      </c>
      <c r="G1277" s="69" t="str">
        <f>INDEX(索引!$E:$E,D1277,1)</f>
        <v>许褚</v>
      </c>
      <c r="H1277" s="69" t="str">
        <f>INDEX(索引!$G:$G,D1277,1)</f>
        <v>步将</v>
      </c>
      <c r="J1277" s="208" t="str">
        <f ca="1">IF($H1277="步将",'[3]配置系数（将领）'!I1277,IF($H1277="骑将",'[4]配置系数（将领）'!I1277,IF($H1277="弓将",'[5]配置系数（将领）'!I1277,"")))</f>
        <v/>
      </c>
      <c r="K1277" s="208" t="str">
        <f ca="1">IF($H1277="步将",'[3]配置系数（将领）'!J1277,IF($H1277="骑将",'[4]配置系数（将领）'!J1277,IF($H1277="弓将",'[5]配置系数（将领）'!J1277,"")))</f>
        <v/>
      </c>
      <c r="L1277" s="208">
        <f>IF($H1277="步将",'[3]配置系数（将领）'!K1277,IF($H1277="骑将",'[4]配置系数（将领）'!K1277,IF($H1277="弓将",'[5]配置系数（将领）'!K1277,"")))</f>
        <v>0</v>
      </c>
      <c r="M1277" s="208">
        <f>IF($H1277="步将",'[3]配置系数（将领）'!L1277,IF($H1277="骑将",'[4]配置系数（将领）'!L1277,IF($H1277="弓将",'[5]配置系数（将领）'!L1277,"")))</f>
        <v>0</v>
      </c>
      <c r="N1277" s="208" t="str">
        <f ca="1">IF($H1277="步将",'[3]配置系数（将领）'!M1277,IF($H1277="骑将",'[4]配置系数（将领）'!M1277,IF($H1277="弓将",'[5]配置系数（将领）'!M1277,"")))</f>
        <v/>
      </c>
      <c r="O1277" s="206">
        <f t="shared" ca="1" si="77"/>
        <v>1</v>
      </c>
      <c r="Q1277" s="208" t="str">
        <f ca="1">IF($H1277="步将",'[3]配置系数（将领）'!P1277,IF($H1277="骑将",'[4]配置系数（将领）'!P1277,IF($H1277="弓将",'[5]配置系数（将领）'!P1277,"")))</f>
        <v/>
      </c>
      <c r="R1277" s="208" t="str">
        <f ca="1">IF($H1277="步将",'[3]配置系数（将领）'!Q1277,IF($H1277="骑将",'[4]配置系数（将领）'!Q1277,IF($H1277="弓将",'[5]配置系数（将领）'!Q1277,"")))</f>
        <v/>
      </c>
      <c r="S1277" s="208">
        <f>IF($H1277="步将",'[3]配置系数（将领）'!R1277,IF($H1277="骑将",'[4]配置系数（将领）'!R1277,IF($H1277="弓将",'[5]配置系数（将领）'!R1277,"")))</f>
        <v>0</v>
      </c>
      <c r="T1277" s="208">
        <f>IF($H1277="步将",'[3]配置系数（将领）'!S1277,IF($H1277="骑将",'[4]配置系数（将领）'!S1277,IF($H1277="弓将",'[5]配置系数（将领）'!S1277,"")))</f>
        <v>0</v>
      </c>
      <c r="U1277" s="208" t="str">
        <f ca="1">IF($H1277="步将",'[3]配置系数（将领）'!T1277,IF($H1277="骑将",'[4]配置系数（将领）'!T1277,IF($H1277="弓将",'[5]配置系数（将领）'!T1277,"")))</f>
        <v/>
      </c>
      <c r="V1277" s="206">
        <f t="shared" ca="1" si="78"/>
        <v>1</v>
      </c>
      <c r="X1277" s="208" t="str">
        <f ca="1">IF($H1277="步将",'[3]配置系数（将领）'!W1277,IF($H1277="骑将",'[4]配置系数（将领）'!W1277,IF($H1277="弓将",'[5]配置系数（将领）'!W1277,"")))</f>
        <v/>
      </c>
      <c r="Y1277" s="208" t="str">
        <f ca="1">IF($H1277="步将",'[3]配置系数（将领）'!X1277,IF($H1277="骑将",'[4]配置系数（将领）'!X1277,IF($H1277="弓将",'[5]配置系数（将领）'!X1277,"")))</f>
        <v/>
      </c>
      <c r="Z1277" s="208">
        <f>IF($H1277="步将",'[3]配置系数（将领）'!Y1277,IF($H1277="骑将",'[4]配置系数（将领）'!Y1277,IF($H1277="弓将",'[5]配置系数（将领）'!Y1277,"")))</f>
        <v>0</v>
      </c>
      <c r="AA1277" s="208">
        <f>IF($H1277="步将",'[3]配置系数（将领）'!Z1277,IF($H1277="骑将",'[4]配置系数（将领）'!Z1277,IF($H1277="弓将",'[5]配置系数（将领）'!Z1277,"")))</f>
        <v>0</v>
      </c>
      <c r="AB1277" s="208" t="str">
        <f ca="1">IF($H1277="步将",'[3]配置系数（将领）'!AA1277,IF($H1277="骑将",'[4]配置系数（将领）'!AA1277,IF($H1277="弓将",'[5]配置系数（将领）'!AA1277,"")))</f>
        <v/>
      </c>
      <c r="AC1277" s="206">
        <f t="shared" ca="1" si="79"/>
        <v>1</v>
      </c>
    </row>
    <row r="1278" spans="3:29" x14ac:dyDescent="0.15">
      <c r="C1278" s="107">
        <v>1270</v>
      </c>
      <c r="D1278" s="69">
        <f>IFERROR(MATCH(C1278,索引!J:J,0),D1277)</f>
        <v>114</v>
      </c>
      <c r="E1278" s="69">
        <f t="shared" si="76"/>
        <v>15</v>
      </c>
      <c r="F1278" s="69">
        <f>INDEX(索引!$F:$F,D1278,1)</f>
        <v>12007</v>
      </c>
      <c r="G1278" s="69" t="str">
        <f>INDEX(索引!$E:$E,D1278,1)</f>
        <v>许褚</v>
      </c>
      <c r="H1278" s="69" t="str">
        <f>INDEX(索引!$G:$G,D1278,1)</f>
        <v>步将</v>
      </c>
      <c r="J1278" s="208" t="str">
        <f ca="1">IF($H1278="步将",'[3]配置系数（将领）'!I1278,IF($H1278="骑将",'[4]配置系数（将领）'!I1278,IF($H1278="弓将",'[5]配置系数（将领）'!I1278,"")))</f>
        <v/>
      </c>
      <c r="K1278" s="208" t="str">
        <f ca="1">IF($H1278="步将",'[3]配置系数（将领）'!J1278,IF($H1278="骑将",'[4]配置系数（将领）'!J1278,IF($H1278="弓将",'[5]配置系数（将领）'!J1278,"")))</f>
        <v/>
      </c>
      <c r="L1278" s="208">
        <f>IF($H1278="步将",'[3]配置系数（将领）'!K1278,IF($H1278="骑将",'[4]配置系数（将领）'!K1278,IF($H1278="弓将",'[5]配置系数（将领）'!K1278,"")))</f>
        <v>0</v>
      </c>
      <c r="M1278" s="208">
        <f>IF($H1278="步将",'[3]配置系数（将领）'!L1278,IF($H1278="骑将",'[4]配置系数（将领）'!L1278,IF($H1278="弓将",'[5]配置系数（将领）'!L1278,"")))</f>
        <v>0</v>
      </c>
      <c r="N1278" s="208" t="str">
        <f ca="1">IF($H1278="步将",'[3]配置系数（将领）'!M1278,IF($H1278="骑将",'[4]配置系数（将领）'!M1278,IF($H1278="弓将",'[5]配置系数（将领）'!M1278,"")))</f>
        <v/>
      </c>
      <c r="O1278" s="206">
        <f t="shared" ca="1" si="77"/>
        <v>1</v>
      </c>
      <c r="Q1278" s="208" t="str">
        <f ca="1">IF($H1278="步将",'[3]配置系数（将领）'!P1278,IF($H1278="骑将",'[4]配置系数（将领）'!P1278,IF($H1278="弓将",'[5]配置系数（将领）'!P1278,"")))</f>
        <v/>
      </c>
      <c r="R1278" s="208" t="str">
        <f ca="1">IF($H1278="步将",'[3]配置系数（将领）'!Q1278,IF($H1278="骑将",'[4]配置系数（将领）'!Q1278,IF($H1278="弓将",'[5]配置系数（将领）'!Q1278,"")))</f>
        <v/>
      </c>
      <c r="S1278" s="208">
        <f>IF($H1278="步将",'[3]配置系数（将领）'!R1278,IF($H1278="骑将",'[4]配置系数（将领）'!R1278,IF($H1278="弓将",'[5]配置系数（将领）'!R1278,"")))</f>
        <v>0</v>
      </c>
      <c r="T1278" s="208">
        <f>IF($H1278="步将",'[3]配置系数（将领）'!S1278,IF($H1278="骑将",'[4]配置系数（将领）'!S1278,IF($H1278="弓将",'[5]配置系数（将领）'!S1278,"")))</f>
        <v>0</v>
      </c>
      <c r="U1278" s="208" t="str">
        <f ca="1">IF($H1278="步将",'[3]配置系数（将领）'!T1278,IF($H1278="骑将",'[4]配置系数（将领）'!T1278,IF($H1278="弓将",'[5]配置系数（将领）'!T1278,"")))</f>
        <v/>
      </c>
      <c r="V1278" s="206">
        <f t="shared" ca="1" si="78"/>
        <v>1</v>
      </c>
      <c r="X1278" s="208" t="str">
        <f ca="1">IF($H1278="步将",'[3]配置系数（将领）'!W1278,IF($H1278="骑将",'[4]配置系数（将领）'!W1278,IF($H1278="弓将",'[5]配置系数（将领）'!W1278,"")))</f>
        <v/>
      </c>
      <c r="Y1278" s="208" t="str">
        <f ca="1">IF($H1278="步将",'[3]配置系数（将领）'!X1278,IF($H1278="骑将",'[4]配置系数（将领）'!X1278,IF($H1278="弓将",'[5]配置系数（将领）'!X1278,"")))</f>
        <v/>
      </c>
      <c r="Z1278" s="208">
        <f>IF($H1278="步将",'[3]配置系数（将领）'!Y1278,IF($H1278="骑将",'[4]配置系数（将领）'!Y1278,IF($H1278="弓将",'[5]配置系数（将领）'!Y1278,"")))</f>
        <v>0</v>
      </c>
      <c r="AA1278" s="208">
        <f>IF($H1278="步将",'[3]配置系数（将领）'!Z1278,IF($H1278="骑将",'[4]配置系数（将领）'!Z1278,IF($H1278="弓将",'[5]配置系数（将领）'!Z1278,"")))</f>
        <v>0</v>
      </c>
      <c r="AB1278" s="208" t="str">
        <f ca="1">IF($H1278="步将",'[3]配置系数（将领）'!AA1278,IF($H1278="骑将",'[4]配置系数（将领）'!AA1278,IF($H1278="弓将",'[5]配置系数（将领）'!AA1278,"")))</f>
        <v/>
      </c>
      <c r="AC1278" s="206">
        <f t="shared" ca="1" si="79"/>
        <v>1</v>
      </c>
    </row>
    <row r="1279" spans="3:29" x14ac:dyDescent="0.15">
      <c r="C1279" s="107">
        <v>1271</v>
      </c>
      <c r="D1279" s="69">
        <f>IFERROR(MATCH(C1279,索引!J:J,0),D1278)</f>
        <v>114</v>
      </c>
      <c r="E1279" s="69">
        <f t="shared" si="76"/>
        <v>15</v>
      </c>
      <c r="F1279" s="69">
        <f>INDEX(索引!$F:$F,D1279,1)</f>
        <v>12007</v>
      </c>
      <c r="G1279" s="69" t="str">
        <f>INDEX(索引!$E:$E,D1279,1)</f>
        <v>许褚</v>
      </c>
      <c r="H1279" s="69" t="str">
        <f>INDEX(索引!$G:$G,D1279,1)</f>
        <v>步将</v>
      </c>
      <c r="J1279" s="208" t="str">
        <f ca="1">IF($H1279="步将",'[3]配置系数（将领）'!I1279,IF($H1279="骑将",'[4]配置系数（将领）'!I1279,IF($H1279="弓将",'[5]配置系数（将领）'!I1279,"")))</f>
        <v/>
      </c>
      <c r="K1279" s="208" t="str">
        <f ca="1">IF($H1279="步将",'[3]配置系数（将领）'!J1279,IF($H1279="骑将",'[4]配置系数（将领）'!J1279,IF($H1279="弓将",'[5]配置系数（将领）'!J1279,"")))</f>
        <v/>
      </c>
      <c r="L1279" s="208">
        <f>IF($H1279="步将",'[3]配置系数（将领）'!K1279,IF($H1279="骑将",'[4]配置系数（将领）'!K1279,IF($H1279="弓将",'[5]配置系数（将领）'!K1279,"")))</f>
        <v>0</v>
      </c>
      <c r="M1279" s="208">
        <f>IF($H1279="步将",'[3]配置系数（将领）'!L1279,IF($H1279="骑将",'[4]配置系数（将领）'!L1279,IF($H1279="弓将",'[5]配置系数（将领）'!L1279,"")))</f>
        <v>0</v>
      </c>
      <c r="N1279" s="208" t="str">
        <f ca="1">IF($H1279="步将",'[3]配置系数（将领）'!M1279,IF($H1279="骑将",'[4]配置系数（将领）'!M1279,IF($H1279="弓将",'[5]配置系数（将领）'!M1279,"")))</f>
        <v/>
      </c>
      <c r="O1279" s="206">
        <f t="shared" ca="1" si="77"/>
        <v>1</v>
      </c>
      <c r="Q1279" s="208" t="str">
        <f ca="1">IF($H1279="步将",'[3]配置系数（将领）'!P1279,IF($H1279="骑将",'[4]配置系数（将领）'!P1279,IF($H1279="弓将",'[5]配置系数（将领）'!P1279,"")))</f>
        <v/>
      </c>
      <c r="R1279" s="208" t="str">
        <f ca="1">IF($H1279="步将",'[3]配置系数（将领）'!Q1279,IF($H1279="骑将",'[4]配置系数（将领）'!Q1279,IF($H1279="弓将",'[5]配置系数（将领）'!Q1279,"")))</f>
        <v/>
      </c>
      <c r="S1279" s="208">
        <f>IF($H1279="步将",'[3]配置系数（将领）'!R1279,IF($H1279="骑将",'[4]配置系数（将领）'!R1279,IF($H1279="弓将",'[5]配置系数（将领）'!R1279,"")))</f>
        <v>0</v>
      </c>
      <c r="T1279" s="208">
        <f>IF($H1279="步将",'[3]配置系数（将领）'!S1279,IF($H1279="骑将",'[4]配置系数（将领）'!S1279,IF($H1279="弓将",'[5]配置系数（将领）'!S1279,"")))</f>
        <v>0</v>
      </c>
      <c r="U1279" s="208" t="str">
        <f ca="1">IF($H1279="步将",'[3]配置系数（将领）'!T1279,IF($H1279="骑将",'[4]配置系数（将领）'!T1279,IF($H1279="弓将",'[5]配置系数（将领）'!T1279,"")))</f>
        <v/>
      </c>
      <c r="V1279" s="206">
        <f t="shared" ca="1" si="78"/>
        <v>1</v>
      </c>
      <c r="X1279" s="208" t="str">
        <f ca="1">IF($H1279="步将",'[3]配置系数（将领）'!W1279,IF($H1279="骑将",'[4]配置系数（将领）'!W1279,IF($H1279="弓将",'[5]配置系数（将领）'!W1279,"")))</f>
        <v/>
      </c>
      <c r="Y1279" s="208" t="str">
        <f ca="1">IF($H1279="步将",'[3]配置系数（将领）'!X1279,IF($H1279="骑将",'[4]配置系数（将领）'!X1279,IF($H1279="弓将",'[5]配置系数（将领）'!X1279,"")))</f>
        <v/>
      </c>
      <c r="Z1279" s="208">
        <f>IF($H1279="步将",'[3]配置系数（将领）'!Y1279,IF($H1279="骑将",'[4]配置系数（将领）'!Y1279,IF($H1279="弓将",'[5]配置系数（将领）'!Y1279,"")))</f>
        <v>0</v>
      </c>
      <c r="AA1279" s="208">
        <f>IF($H1279="步将",'[3]配置系数（将领）'!Z1279,IF($H1279="骑将",'[4]配置系数（将领）'!Z1279,IF($H1279="弓将",'[5]配置系数（将领）'!Z1279,"")))</f>
        <v>0</v>
      </c>
      <c r="AB1279" s="208" t="str">
        <f ca="1">IF($H1279="步将",'[3]配置系数（将领）'!AA1279,IF($H1279="骑将",'[4]配置系数（将领）'!AA1279,IF($H1279="弓将",'[5]配置系数（将领）'!AA1279,"")))</f>
        <v/>
      </c>
      <c r="AC1279" s="206">
        <f t="shared" ca="1" si="79"/>
        <v>1</v>
      </c>
    </row>
    <row r="1280" spans="3:29" x14ac:dyDescent="0.15">
      <c r="C1280" s="107">
        <v>1272</v>
      </c>
      <c r="D1280" s="69">
        <f>IFERROR(MATCH(C1280,索引!J:J,0),D1279)</f>
        <v>114</v>
      </c>
      <c r="E1280" s="69">
        <f t="shared" si="76"/>
        <v>15</v>
      </c>
      <c r="F1280" s="69">
        <f>INDEX(索引!$F:$F,D1280,1)</f>
        <v>12007</v>
      </c>
      <c r="G1280" s="69" t="str">
        <f>INDEX(索引!$E:$E,D1280,1)</f>
        <v>许褚</v>
      </c>
      <c r="H1280" s="69" t="str">
        <f>INDEX(索引!$G:$G,D1280,1)</f>
        <v>步将</v>
      </c>
      <c r="J1280" s="208" t="str">
        <f ca="1">IF($H1280="步将",'[3]配置系数（将领）'!I1280,IF($H1280="骑将",'[4]配置系数（将领）'!I1280,IF($H1280="弓将",'[5]配置系数（将领）'!I1280,"")))</f>
        <v/>
      </c>
      <c r="K1280" s="208" t="str">
        <f ca="1">IF($H1280="步将",'[3]配置系数（将领）'!J1280,IF($H1280="骑将",'[4]配置系数（将领）'!J1280,IF($H1280="弓将",'[5]配置系数（将领）'!J1280,"")))</f>
        <v/>
      </c>
      <c r="L1280" s="208">
        <f>IF($H1280="步将",'[3]配置系数（将领）'!K1280,IF($H1280="骑将",'[4]配置系数（将领）'!K1280,IF($H1280="弓将",'[5]配置系数（将领）'!K1280,"")))</f>
        <v>0</v>
      </c>
      <c r="M1280" s="208">
        <f>IF($H1280="步将",'[3]配置系数（将领）'!L1280,IF($H1280="骑将",'[4]配置系数（将领）'!L1280,IF($H1280="弓将",'[5]配置系数（将领）'!L1280,"")))</f>
        <v>0</v>
      </c>
      <c r="N1280" s="208" t="str">
        <f ca="1">IF($H1280="步将",'[3]配置系数（将领）'!M1280,IF($H1280="骑将",'[4]配置系数（将领）'!M1280,IF($H1280="弓将",'[5]配置系数（将领）'!M1280,"")))</f>
        <v/>
      </c>
      <c r="O1280" s="206">
        <f t="shared" ca="1" si="77"/>
        <v>1</v>
      </c>
      <c r="Q1280" s="208" t="str">
        <f ca="1">IF($H1280="步将",'[3]配置系数（将领）'!P1280,IF($H1280="骑将",'[4]配置系数（将领）'!P1280,IF($H1280="弓将",'[5]配置系数（将领）'!P1280,"")))</f>
        <v/>
      </c>
      <c r="R1280" s="208" t="str">
        <f ca="1">IF($H1280="步将",'[3]配置系数（将领）'!Q1280,IF($H1280="骑将",'[4]配置系数（将领）'!Q1280,IF($H1280="弓将",'[5]配置系数（将领）'!Q1280,"")))</f>
        <v/>
      </c>
      <c r="S1280" s="208">
        <f>IF($H1280="步将",'[3]配置系数（将领）'!R1280,IF($H1280="骑将",'[4]配置系数（将领）'!R1280,IF($H1280="弓将",'[5]配置系数（将领）'!R1280,"")))</f>
        <v>0</v>
      </c>
      <c r="T1280" s="208">
        <f>IF($H1280="步将",'[3]配置系数（将领）'!S1280,IF($H1280="骑将",'[4]配置系数（将领）'!S1280,IF($H1280="弓将",'[5]配置系数（将领）'!S1280,"")))</f>
        <v>0</v>
      </c>
      <c r="U1280" s="208" t="str">
        <f ca="1">IF($H1280="步将",'[3]配置系数（将领）'!T1280,IF($H1280="骑将",'[4]配置系数（将领）'!T1280,IF($H1280="弓将",'[5]配置系数（将领）'!T1280,"")))</f>
        <v/>
      </c>
      <c r="V1280" s="206">
        <f t="shared" ca="1" si="78"/>
        <v>1</v>
      </c>
      <c r="X1280" s="208" t="str">
        <f ca="1">IF($H1280="步将",'[3]配置系数（将领）'!W1280,IF($H1280="骑将",'[4]配置系数（将领）'!W1280,IF($H1280="弓将",'[5]配置系数（将领）'!W1280,"")))</f>
        <v/>
      </c>
      <c r="Y1280" s="208" t="str">
        <f ca="1">IF($H1280="步将",'[3]配置系数（将领）'!X1280,IF($H1280="骑将",'[4]配置系数（将领）'!X1280,IF($H1280="弓将",'[5]配置系数（将领）'!X1280,"")))</f>
        <v/>
      </c>
      <c r="Z1280" s="208">
        <f>IF($H1280="步将",'[3]配置系数（将领）'!Y1280,IF($H1280="骑将",'[4]配置系数（将领）'!Y1280,IF($H1280="弓将",'[5]配置系数（将领）'!Y1280,"")))</f>
        <v>0</v>
      </c>
      <c r="AA1280" s="208">
        <f>IF($H1280="步将",'[3]配置系数（将领）'!Z1280,IF($H1280="骑将",'[4]配置系数（将领）'!Z1280,IF($H1280="弓将",'[5]配置系数（将领）'!Z1280,"")))</f>
        <v>0</v>
      </c>
      <c r="AB1280" s="208" t="str">
        <f ca="1">IF($H1280="步将",'[3]配置系数（将领）'!AA1280,IF($H1280="骑将",'[4]配置系数（将领）'!AA1280,IF($H1280="弓将",'[5]配置系数（将领）'!AA1280,"")))</f>
        <v/>
      </c>
      <c r="AC1280" s="206">
        <f t="shared" ca="1" si="79"/>
        <v>1</v>
      </c>
    </row>
    <row r="1281" spans="3:29" x14ac:dyDescent="0.15">
      <c r="C1281" s="107">
        <v>1273</v>
      </c>
      <c r="D1281" s="69">
        <f>IFERROR(MATCH(C1281,索引!J:J,0),D1280)</f>
        <v>114</v>
      </c>
      <c r="E1281" s="69">
        <f t="shared" si="76"/>
        <v>15</v>
      </c>
      <c r="F1281" s="69">
        <f>INDEX(索引!$F:$F,D1281,1)</f>
        <v>12007</v>
      </c>
      <c r="G1281" s="69" t="str">
        <f>INDEX(索引!$E:$E,D1281,1)</f>
        <v>许褚</v>
      </c>
      <c r="H1281" s="69" t="str">
        <f>INDEX(索引!$G:$G,D1281,1)</f>
        <v>步将</v>
      </c>
      <c r="J1281" s="208" t="str">
        <f ca="1">IF($H1281="步将",'[3]配置系数（将领）'!I1281,IF($H1281="骑将",'[4]配置系数（将领）'!I1281,IF($H1281="弓将",'[5]配置系数（将领）'!I1281,"")))</f>
        <v/>
      </c>
      <c r="K1281" s="208" t="str">
        <f ca="1">IF($H1281="步将",'[3]配置系数（将领）'!J1281,IF($H1281="骑将",'[4]配置系数（将领）'!J1281,IF($H1281="弓将",'[5]配置系数（将领）'!J1281,"")))</f>
        <v/>
      </c>
      <c r="L1281" s="208">
        <f>IF($H1281="步将",'[3]配置系数（将领）'!K1281,IF($H1281="骑将",'[4]配置系数（将领）'!K1281,IF($H1281="弓将",'[5]配置系数（将领）'!K1281,"")))</f>
        <v>0</v>
      </c>
      <c r="M1281" s="208">
        <f>IF($H1281="步将",'[3]配置系数（将领）'!L1281,IF($H1281="骑将",'[4]配置系数（将领）'!L1281,IF($H1281="弓将",'[5]配置系数（将领）'!L1281,"")))</f>
        <v>0</v>
      </c>
      <c r="N1281" s="208" t="str">
        <f ca="1">IF($H1281="步将",'[3]配置系数（将领）'!M1281,IF($H1281="骑将",'[4]配置系数（将领）'!M1281,IF($H1281="弓将",'[5]配置系数（将领）'!M1281,"")))</f>
        <v/>
      </c>
      <c r="O1281" s="206">
        <f t="shared" ca="1" si="77"/>
        <v>1</v>
      </c>
      <c r="Q1281" s="208" t="str">
        <f ca="1">IF($H1281="步将",'[3]配置系数（将领）'!P1281,IF($H1281="骑将",'[4]配置系数（将领）'!P1281,IF($H1281="弓将",'[5]配置系数（将领）'!P1281,"")))</f>
        <v/>
      </c>
      <c r="R1281" s="208" t="str">
        <f ca="1">IF($H1281="步将",'[3]配置系数（将领）'!Q1281,IF($H1281="骑将",'[4]配置系数（将领）'!Q1281,IF($H1281="弓将",'[5]配置系数（将领）'!Q1281,"")))</f>
        <v/>
      </c>
      <c r="S1281" s="208">
        <f>IF($H1281="步将",'[3]配置系数（将领）'!R1281,IF($H1281="骑将",'[4]配置系数（将领）'!R1281,IF($H1281="弓将",'[5]配置系数（将领）'!R1281,"")))</f>
        <v>0</v>
      </c>
      <c r="T1281" s="208">
        <f>IF($H1281="步将",'[3]配置系数（将领）'!S1281,IF($H1281="骑将",'[4]配置系数（将领）'!S1281,IF($H1281="弓将",'[5]配置系数（将领）'!S1281,"")))</f>
        <v>0</v>
      </c>
      <c r="U1281" s="208" t="str">
        <f ca="1">IF($H1281="步将",'[3]配置系数（将领）'!T1281,IF($H1281="骑将",'[4]配置系数（将领）'!T1281,IF($H1281="弓将",'[5]配置系数（将领）'!T1281,"")))</f>
        <v/>
      </c>
      <c r="V1281" s="206">
        <f t="shared" ca="1" si="78"/>
        <v>1</v>
      </c>
      <c r="X1281" s="208" t="str">
        <f ca="1">IF($H1281="步将",'[3]配置系数（将领）'!W1281,IF($H1281="骑将",'[4]配置系数（将领）'!W1281,IF($H1281="弓将",'[5]配置系数（将领）'!W1281,"")))</f>
        <v/>
      </c>
      <c r="Y1281" s="208" t="str">
        <f ca="1">IF($H1281="步将",'[3]配置系数（将领）'!X1281,IF($H1281="骑将",'[4]配置系数（将领）'!X1281,IF($H1281="弓将",'[5]配置系数（将领）'!X1281,"")))</f>
        <v/>
      </c>
      <c r="Z1281" s="208">
        <f>IF($H1281="步将",'[3]配置系数（将领）'!Y1281,IF($H1281="骑将",'[4]配置系数（将领）'!Y1281,IF($H1281="弓将",'[5]配置系数（将领）'!Y1281,"")))</f>
        <v>0</v>
      </c>
      <c r="AA1281" s="208">
        <f>IF($H1281="步将",'[3]配置系数（将领）'!Z1281,IF($H1281="骑将",'[4]配置系数（将领）'!Z1281,IF($H1281="弓将",'[5]配置系数（将领）'!Z1281,"")))</f>
        <v>0</v>
      </c>
      <c r="AB1281" s="208" t="str">
        <f ca="1">IF($H1281="步将",'[3]配置系数（将领）'!AA1281,IF($H1281="骑将",'[4]配置系数（将领）'!AA1281,IF($H1281="弓将",'[5]配置系数（将领）'!AA1281,"")))</f>
        <v/>
      </c>
      <c r="AC1281" s="206">
        <f t="shared" ca="1" si="79"/>
        <v>1</v>
      </c>
    </row>
    <row r="1282" spans="3:29" x14ac:dyDescent="0.15">
      <c r="C1282" s="107">
        <v>1274</v>
      </c>
      <c r="D1282" s="69">
        <f>IFERROR(MATCH(C1282,索引!J:J,0),D1281)</f>
        <v>114</v>
      </c>
      <c r="E1282" s="69">
        <f t="shared" si="76"/>
        <v>15</v>
      </c>
      <c r="F1282" s="69">
        <f>INDEX(索引!$F:$F,D1282,1)</f>
        <v>12007</v>
      </c>
      <c r="G1282" s="69" t="str">
        <f>INDEX(索引!$E:$E,D1282,1)</f>
        <v>许褚</v>
      </c>
      <c r="H1282" s="69" t="str">
        <f>INDEX(索引!$G:$G,D1282,1)</f>
        <v>步将</v>
      </c>
      <c r="J1282" s="208" t="str">
        <f ca="1">IF($H1282="步将",'[3]配置系数（将领）'!I1282,IF($H1282="骑将",'[4]配置系数（将领）'!I1282,IF($H1282="弓将",'[5]配置系数（将领）'!I1282,"")))</f>
        <v/>
      </c>
      <c r="K1282" s="208" t="str">
        <f ca="1">IF($H1282="步将",'[3]配置系数（将领）'!J1282,IF($H1282="骑将",'[4]配置系数（将领）'!J1282,IF($H1282="弓将",'[5]配置系数（将领）'!J1282,"")))</f>
        <v/>
      </c>
      <c r="L1282" s="208">
        <f>IF($H1282="步将",'[3]配置系数（将领）'!K1282,IF($H1282="骑将",'[4]配置系数（将领）'!K1282,IF($H1282="弓将",'[5]配置系数（将领）'!K1282,"")))</f>
        <v>0</v>
      </c>
      <c r="M1282" s="208">
        <f>IF($H1282="步将",'[3]配置系数（将领）'!L1282,IF($H1282="骑将",'[4]配置系数（将领）'!L1282,IF($H1282="弓将",'[5]配置系数（将领）'!L1282,"")))</f>
        <v>0</v>
      </c>
      <c r="N1282" s="208" t="str">
        <f ca="1">IF($H1282="步将",'[3]配置系数（将领）'!M1282,IF($H1282="骑将",'[4]配置系数（将领）'!M1282,IF($H1282="弓将",'[5]配置系数（将领）'!M1282,"")))</f>
        <v/>
      </c>
      <c r="O1282" s="206">
        <f t="shared" ca="1" si="77"/>
        <v>1</v>
      </c>
      <c r="Q1282" s="208" t="str">
        <f ca="1">IF($H1282="步将",'[3]配置系数（将领）'!P1282,IF($H1282="骑将",'[4]配置系数（将领）'!P1282,IF($H1282="弓将",'[5]配置系数（将领）'!P1282,"")))</f>
        <v/>
      </c>
      <c r="R1282" s="208" t="str">
        <f ca="1">IF($H1282="步将",'[3]配置系数（将领）'!Q1282,IF($H1282="骑将",'[4]配置系数（将领）'!Q1282,IF($H1282="弓将",'[5]配置系数（将领）'!Q1282,"")))</f>
        <v/>
      </c>
      <c r="S1282" s="208">
        <f>IF($H1282="步将",'[3]配置系数（将领）'!R1282,IF($H1282="骑将",'[4]配置系数（将领）'!R1282,IF($H1282="弓将",'[5]配置系数（将领）'!R1282,"")))</f>
        <v>0</v>
      </c>
      <c r="T1282" s="208">
        <f>IF($H1282="步将",'[3]配置系数（将领）'!S1282,IF($H1282="骑将",'[4]配置系数（将领）'!S1282,IF($H1282="弓将",'[5]配置系数（将领）'!S1282,"")))</f>
        <v>0</v>
      </c>
      <c r="U1282" s="208" t="str">
        <f ca="1">IF($H1282="步将",'[3]配置系数（将领）'!T1282,IF($H1282="骑将",'[4]配置系数（将领）'!T1282,IF($H1282="弓将",'[5]配置系数（将领）'!T1282,"")))</f>
        <v/>
      </c>
      <c r="V1282" s="206">
        <f t="shared" ca="1" si="78"/>
        <v>1</v>
      </c>
      <c r="X1282" s="208" t="str">
        <f ca="1">IF($H1282="步将",'[3]配置系数（将领）'!W1282,IF($H1282="骑将",'[4]配置系数（将领）'!W1282,IF($H1282="弓将",'[5]配置系数（将领）'!W1282,"")))</f>
        <v/>
      </c>
      <c r="Y1282" s="208" t="str">
        <f ca="1">IF($H1282="步将",'[3]配置系数（将领）'!X1282,IF($H1282="骑将",'[4]配置系数（将领）'!X1282,IF($H1282="弓将",'[5]配置系数（将领）'!X1282,"")))</f>
        <v/>
      </c>
      <c r="Z1282" s="208">
        <f>IF($H1282="步将",'[3]配置系数（将领）'!Y1282,IF($H1282="骑将",'[4]配置系数（将领）'!Y1282,IF($H1282="弓将",'[5]配置系数（将领）'!Y1282,"")))</f>
        <v>0</v>
      </c>
      <c r="AA1282" s="208">
        <f>IF($H1282="步将",'[3]配置系数（将领）'!Z1282,IF($H1282="骑将",'[4]配置系数（将领）'!Z1282,IF($H1282="弓将",'[5]配置系数（将领）'!Z1282,"")))</f>
        <v>0</v>
      </c>
      <c r="AB1282" s="208" t="str">
        <f ca="1">IF($H1282="步将",'[3]配置系数（将领）'!AA1282,IF($H1282="骑将",'[4]配置系数（将领）'!AA1282,IF($H1282="弓将",'[5]配置系数（将领）'!AA1282,"")))</f>
        <v/>
      </c>
      <c r="AC1282" s="206">
        <f t="shared" ca="1" si="79"/>
        <v>1</v>
      </c>
    </row>
    <row r="1283" spans="3:29" x14ac:dyDescent="0.15">
      <c r="C1283" s="107">
        <v>1275</v>
      </c>
      <c r="D1283" s="69">
        <f>IFERROR(MATCH(C1283,索引!J:J,0),D1282)</f>
        <v>114</v>
      </c>
      <c r="E1283" s="69">
        <f t="shared" si="76"/>
        <v>15</v>
      </c>
      <c r="F1283" s="69">
        <f>INDEX(索引!$F:$F,D1283,1)</f>
        <v>12007</v>
      </c>
      <c r="G1283" s="69" t="str">
        <f>INDEX(索引!$E:$E,D1283,1)</f>
        <v>许褚</v>
      </c>
      <c r="H1283" s="69" t="str">
        <f>INDEX(索引!$G:$G,D1283,1)</f>
        <v>步将</v>
      </c>
      <c r="J1283" s="208" t="str">
        <f ca="1">IF($H1283="步将",'[3]配置系数（将领）'!I1283,IF($H1283="骑将",'[4]配置系数（将领）'!I1283,IF($H1283="弓将",'[5]配置系数（将领）'!I1283,"")))</f>
        <v/>
      </c>
      <c r="K1283" s="208" t="str">
        <f ca="1">IF($H1283="步将",'[3]配置系数（将领）'!J1283,IF($H1283="骑将",'[4]配置系数（将领）'!J1283,IF($H1283="弓将",'[5]配置系数（将领）'!J1283,"")))</f>
        <v/>
      </c>
      <c r="L1283" s="208">
        <f>IF($H1283="步将",'[3]配置系数（将领）'!K1283,IF($H1283="骑将",'[4]配置系数（将领）'!K1283,IF($H1283="弓将",'[5]配置系数（将领）'!K1283,"")))</f>
        <v>0</v>
      </c>
      <c r="M1283" s="208">
        <f>IF($H1283="步将",'[3]配置系数（将领）'!L1283,IF($H1283="骑将",'[4]配置系数（将领）'!L1283,IF($H1283="弓将",'[5]配置系数（将领）'!L1283,"")))</f>
        <v>0</v>
      </c>
      <c r="N1283" s="208" t="str">
        <f ca="1">IF($H1283="步将",'[3]配置系数（将领）'!M1283,IF($H1283="骑将",'[4]配置系数（将领）'!M1283,IF($H1283="弓将",'[5]配置系数（将领）'!M1283,"")))</f>
        <v/>
      </c>
      <c r="O1283" s="206">
        <f t="shared" ca="1" si="77"/>
        <v>1</v>
      </c>
      <c r="Q1283" s="208" t="str">
        <f ca="1">IF($H1283="步将",'[3]配置系数（将领）'!P1283,IF($H1283="骑将",'[4]配置系数（将领）'!P1283,IF($H1283="弓将",'[5]配置系数（将领）'!P1283,"")))</f>
        <v/>
      </c>
      <c r="R1283" s="208" t="str">
        <f ca="1">IF($H1283="步将",'[3]配置系数（将领）'!Q1283,IF($H1283="骑将",'[4]配置系数（将领）'!Q1283,IF($H1283="弓将",'[5]配置系数（将领）'!Q1283,"")))</f>
        <v/>
      </c>
      <c r="S1283" s="208">
        <f>IF($H1283="步将",'[3]配置系数（将领）'!R1283,IF($H1283="骑将",'[4]配置系数（将领）'!R1283,IF($H1283="弓将",'[5]配置系数（将领）'!R1283,"")))</f>
        <v>0</v>
      </c>
      <c r="T1283" s="208">
        <f>IF($H1283="步将",'[3]配置系数（将领）'!S1283,IF($H1283="骑将",'[4]配置系数（将领）'!S1283,IF($H1283="弓将",'[5]配置系数（将领）'!S1283,"")))</f>
        <v>0</v>
      </c>
      <c r="U1283" s="208" t="str">
        <f ca="1">IF($H1283="步将",'[3]配置系数（将领）'!T1283,IF($H1283="骑将",'[4]配置系数（将领）'!T1283,IF($H1283="弓将",'[5]配置系数（将领）'!T1283,"")))</f>
        <v/>
      </c>
      <c r="V1283" s="206">
        <f t="shared" ca="1" si="78"/>
        <v>1</v>
      </c>
      <c r="X1283" s="208" t="str">
        <f ca="1">IF($H1283="步将",'[3]配置系数（将领）'!W1283,IF($H1283="骑将",'[4]配置系数（将领）'!W1283,IF($H1283="弓将",'[5]配置系数（将领）'!W1283,"")))</f>
        <v/>
      </c>
      <c r="Y1283" s="208" t="str">
        <f ca="1">IF($H1283="步将",'[3]配置系数（将领）'!X1283,IF($H1283="骑将",'[4]配置系数（将领）'!X1283,IF($H1283="弓将",'[5]配置系数（将领）'!X1283,"")))</f>
        <v/>
      </c>
      <c r="Z1283" s="208">
        <f>IF($H1283="步将",'[3]配置系数（将领）'!Y1283,IF($H1283="骑将",'[4]配置系数（将领）'!Y1283,IF($H1283="弓将",'[5]配置系数（将领）'!Y1283,"")))</f>
        <v>0</v>
      </c>
      <c r="AA1283" s="208">
        <f>IF($H1283="步将",'[3]配置系数（将领）'!Z1283,IF($H1283="骑将",'[4]配置系数（将领）'!Z1283,IF($H1283="弓将",'[5]配置系数（将领）'!Z1283,"")))</f>
        <v>0</v>
      </c>
      <c r="AB1283" s="208" t="str">
        <f ca="1">IF($H1283="步将",'[3]配置系数（将领）'!AA1283,IF($H1283="骑将",'[4]配置系数（将领）'!AA1283,IF($H1283="弓将",'[5]配置系数（将领）'!AA1283,"")))</f>
        <v/>
      </c>
      <c r="AC1283" s="206">
        <f t="shared" ca="1" si="79"/>
        <v>1</v>
      </c>
    </row>
    <row r="1284" spans="3:29" x14ac:dyDescent="0.15">
      <c r="C1284" s="107">
        <v>1276</v>
      </c>
      <c r="D1284" s="69">
        <f>IFERROR(MATCH(C1284,索引!J:J,0),D1283)</f>
        <v>114</v>
      </c>
      <c r="E1284" s="69">
        <f t="shared" si="76"/>
        <v>15</v>
      </c>
      <c r="F1284" s="69">
        <f>INDEX(索引!$F:$F,D1284,1)</f>
        <v>12007</v>
      </c>
      <c r="G1284" s="69" t="str">
        <f>INDEX(索引!$E:$E,D1284,1)</f>
        <v>许褚</v>
      </c>
      <c r="H1284" s="69" t="str">
        <f>INDEX(索引!$G:$G,D1284,1)</f>
        <v>步将</v>
      </c>
      <c r="J1284" s="208" t="str">
        <f ca="1">IF($H1284="步将",'[3]配置系数（将领）'!I1284,IF($H1284="骑将",'[4]配置系数（将领）'!I1284,IF($H1284="弓将",'[5]配置系数（将领）'!I1284,"")))</f>
        <v/>
      </c>
      <c r="K1284" s="208" t="str">
        <f ca="1">IF($H1284="步将",'[3]配置系数（将领）'!J1284,IF($H1284="骑将",'[4]配置系数（将领）'!J1284,IF($H1284="弓将",'[5]配置系数（将领）'!J1284,"")))</f>
        <v/>
      </c>
      <c r="L1284" s="208">
        <f>IF($H1284="步将",'[3]配置系数（将领）'!K1284,IF($H1284="骑将",'[4]配置系数（将领）'!K1284,IF($H1284="弓将",'[5]配置系数（将领）'!K1284,"")))</f>
        <v>0</v>
      </c>
      <c r="M1284" s="208">
        <f>IF($H1284="步将",'[3]配置系数（将领）'!L1284,IF($H1284="骑将",'[4]配置系数（将领）'!L1284,IF($H1284="弓将",'[5]配置系数（将领）'!L1284,"")))</f>
        <v>0</v>
      </c>
      <c r="N1284" s="208" t="str">
        <f ca="1">IF($H1284="步将",'[3]配置系数（将领）'!M1284,IF($H1284="骑将",'[4]配置系数（将领）'!M1284,IF($H1284="弓将",'[5]配置系数（将领）'!M1284,"")))</f>
        <v/>
      </c>
      <c r="O1284" s="206">
        <f t="shared" ca="1" si="77"/>
        <v>1</v>
      </c>
      <c r="Q1284" s="208" t="str">
        <f ca="1">IF($H1284="步将",'[3]配置系数（将领）'!P1284,IF($H1284="骑将",'[4]配置系数（将领）'!P1284,IF($H1284="弓将",'[5]配置系数（将领）'!P1284,"")))</f>
        <v/>
      </c>
      <c r="R1284" s="208" t="str">
        <f ca="1">IF($H1284="步将",'[3]配置系数（将领）'!Q1284,IF($H1284="骑将",'[4]配置系数（将领）'!Q1284,IF($H1284="弓将",'[5]配置系数（将领）'!Q1284,"")))</f>
        <v/>
      </c>
      <c r="S1284" s="208">
        <f>IF($H1284="步将",'[3]配置系数（将领）'!R1284,IF($H1284="骑将",'[4]配置系数（将领）'!R1284,IF($H1284="弓将",'[5]配置系数（将领）'!R1284,"")))</f>
        <v>0</v>
      </c>
      <c r="T1284" s="208">
        <f>IF($H1284="步将",'[3]配置系数（将领）'!S1284,IF($H1284="骑将",'[4]配置系数（将领）'!S1284,IF($H1284="弓将",'[5]配置系数（将领）'!S1284,"")))</f>
        <v>0</v>
      </c>
      <c r="U1284" s="208" t="str">
        <f ca="1">IF($H1284="步将",'[3]配置系数（将领）'!T1284,IF($H1284="骑将",'[4]配置系数（将领）'!T1284,IF($H1284="弓将",'[5]配置系数（将领）'!T1284,"")))</f>
        <v/>
      </c>
      <c r="V1284" s="206">
        <f t="shared" ca="1" si="78"/>
        <v>1</v>
      </c>
      <c r="X1284" s="208" t="str">
        <f ca="1">IF($H1284="步将",'[3]配置系数（将领）'!W1284,IF($H1284="骑将",'[4]配置系数（将领）'!W1284,IF($H1284="弓将",'[5]配置系数（将领）'!W1284,"")))</f>
        <v/>
      </c>
      <c r="Y1284" s="208" t="str">
        <f ca="1">IF($H1284="步将",'[3]配置系数（将领）'!X1284,IF($H1284="骑将",'[4]配置系数（将领）'!X1284,IF($H1284="弓将",'[5]配置系数（将领）'!X1284,"")))</f>
        <v/>
      </c>
      <c r="Z1284" s="208">
        <f>IF($H1284="步将",'[3]配置系数（将领）'!Y1284,IF($H1284="骑将",'[4]配置系数（将领）'!Y1284,IF($H1284="弓将",'[5]配置系数（将领）'!Y1284,"")))</f>
        <v>0</v>
      </c>
      <c r="AA1284" s="208">
        <f>IF($H1284="步将",'[3]配置系数（将领）'!Z1284,IF($H1284="骑将",'[4]配置系数（将领）'!Z1284,IF($H1284="弓将",'[5]配置系数（将领）'!Z1284,"")))</f>
        <v>0</v>
      </c>
      <c r="AB1284" s="208" t="str">
        <f ca="1">IF($H1284="步将",'[3]配置系数（将领）'!AA1284,IF($H1284="骑将",'[4]配置系数（将领）'!AA1284,IF($H1284="弓将",'[5]配置系数（将领）'!AA1284,"")))</f>
        <v/>
      </c>
      <c r="AC1284" s="206">
        <f t="shared" ca="1" si="79"/>
        <v>1</v>
      </c>
    </row>
    <row r="1285" spans="3:29" x14ac:dyDescent="0.15">
      <c r="C1285" s="107">
        <v>1277</v>
      </c>
      <c r="D1285" s="69">
        <f>IFERROR(MATCH(C1285,索引!J:J,0),D1284)</f>
        <v>114</v>
      </c>
      <c r="E1285" s="69">
        <f t="shared" si="76"/>
        <v>15</v>
      </c>
      <c r="F1285" s="69">
        <f>INDEX(索引!$F:$F,D1285,1)</f>
        <v>12007</v>
      </c>
      <c r="G1285" s="69" t="str">
        <f>INDEX(索引!$E:$E,D1285,1)</f>
        <v>许褚</v>
      </c>
      <c r="H1285" s="69" t="str">
        <f>INDEX(索引!$G:$G,D1285,1)</f>
        <v>步将</v>
      </c>
      <c r="J1285" s="208" t="str">
        <f ca="1">IF($H1285="步将",'[3]配置系数（将领）'!I1285,IF($H1285="骑将",'[4]配置系数（将领）'!I1285,IF($H1285="弓将",'[5]配置系数（将领）'!I1285,"")))</f>
        <v/>
      </c>
      <c r="K1285" s="208" t="str">
        <f ca="1">IF($H1285="步将",'[3]配置系数（将领）'!J1285,IF($H1285="骑将",'[4]配置系数（将领）'!J1285,IF($H1285="弓将",'[5]配置系数（将领）'!J1285,"")))</f>
        <v/>
      </c>
      <c r="L1285" s="208">
        <f>IF($H1285="步将",'[3]配置系数（将领）'!K1285,IF($H1285="骑将",'[4]配置系数（将领）'!K1285,IF($H1285="弓将",'[5]配置系数（将领）'!K1285,"")))</f>
        <v>0</v>
      </c>
      <c r="M1285" s="208">
        <f>IF($H1285="步将",'[3]配置系数（将领）'!L1285,IF($H1285="骑将",'[4]配置系数（将领）'!L1285,IF($H1285="弓将",'[5]配置系数（将领）'!L1285,"")))</f>
        <v>0</v>
      </c>
      <c r="N1285" s="208" t="str">
        <f ca="1">IF($H1285="步将",'[3]配置系数（将领）'!M1285,IF($H1285="骑将",'[4]配置系数（将领）'!M1285,IF($H1285="弓将",'[5]配置系数（将领）'!M1285,"")))</f>
        <v/>
      </c>
      <c r="O1285" s="206">
        <f t="shared" ca="1" si="77"/>
        <v>1</v>
      </c>
      <c r="Q1285" s="208" t="str">
        <f ca="1">IF($H1285="步将",'[3]配置系数（将领）'!P1285,IF($H1285="骑将",'[4]配置系数（将领）'!P1285,IF($H1285="弓将",'[5]配置系数（将领）'!P1285,"")))</f>
        <v/>
      </c>
      <c r="R1285" s="208" t="str">
        <f ca="1">IF($H1285="步将",'[3]配置系数（将领）'!Q1285,IF($H1285="骑将",'[4]配置系数（将领）'!Q1285,IF($H1285="弓将",'[5]配置系数（将领）'!Q1285,"")))</f>
        <v/>
      </c>
      <c r="S1285" s="208">
        <f>IF($H1285="步将",'[3]配置系数（将领）'!R1285,IF($H1285="骑将",'[4]配置系数（将领）'!R1285,IF($H1285="弓将",'[5]配置系数（将领）'!R1285,"")))</f>
        <v>0</v>
      </c>
      <c r="T1285" s="208">
        <f>IF($H1285="步将",'[3]配置系数（将领）'!S1285,IF($H1285="骑将",'[4]配置系数（将领）'!S1285,IF($H1285="弓将",'[5]配置系数（将领）'!S1285,"")))</f>
        <v>0</v>
      </c>
      <c r="U1285" s="208" t="str">
        <f ca="1">IF($H1285="步将",'[3]配置系数（将领）'!T1285,IF($H1285="骑将",'[4]配置系数（将领）'!T1285,IF($H1285="弓将",'[5]配置系数（将领）'!T1285,"")))</f>
        <v/>
      </c>
      <c r="V1285" s="206">
        <f t="shared" ca="1" si="78"/>
        <v>1</v>
      </c>
      <c r="X1285" s="208" t="str">
        <f ca="1">IF($H1285="步将",'[3]配置系数（将领）'!W1285,IF($H1285="骑将",'[4]配置系数（将领）'!W1285,IF($H1285="弓将",'[5]配置系数（将领）'!W1285,"")))</f>
        <v/>
      </c>
      <c r="Y1285" s="208" t="str">
        <f ca="1">IF($H1285="步将",'[3]配置系数（将领）'!X1285,IF($H1285="骑将",'[4]配置系数（将领）'!X1285,IF($H1285="弓将",'[5]配置系数（将领）'!X1285,"")))</f>
        <v/>
      </c>
      <c r="Z1285" s="208">
        <f>IF($H1285="步将",'[3]配置系数（将领）'!Y1285,IF($H1285="骑将",'[4]配置系数（将领）'!Y1285,IF($H1285="弓将",'[5]配置系数（将领）'!Y1285,"")))</f>
        <v>0</v>
      </c>
      <c r="AA1285" s="208">
        <f>IF($H1285="步将",'[3]配置系数（将领）'!Z1285,IF($H1285="骑将",'[4]配置系数（将领）'!Z1285,IF($H1285="弓将",'[5]配置系数（将领）'!Z1285,"")))</f>
        <v>0</v>
      </c>
      <c r="AB1285" s="208" t="str">
        <f ca="1">IF($H1285="步将",'[3]配置系数（将领）'!AA1285,IF($H1285="骑将",'[4]配置系数（将领）'!AA1285,IF($H1285="弓将",'[5]配置系数（将领）'!AA1285,"")))</f>
        <v/>
      </c>
      <c r="AC1285" s="206">
        <f t="shared" ca="1" si="79"/>
        <v>1</v>
      </c>
    </row>
    <row r="1286" spans="3:29" x14ac:dyDescent="0.15">
      <c r="C1286" s="107">
        <v>1278</v>
      </c>
      <c r="D1286" s="69">
        <f>IFERROR(MATCH(C1286,索引!J:J,0),D1285)</f>
        <v>114</v>
      </c>
      <c r="E1286" s="69">
        <f t="shared" si="76"/>
        <v>15</v>
      </c>
      <c r="F1286" s="69">
        <f>INDEX(索引!$F:$F,D1286,1)</f>
        <v>12007</v>
      </c>
      <c r="G1286" s="69" t="str">
        <f>INDEX(索引!$E:$E,D1286,1)</f>
        <v>许褚</v>
      </c>
      <c r="H1286" s="69" t="str">
        <f>INDEX(索引!$G:$G,D1286,1)</f>
        <v>步将</v>
      </c>
      <c r="J1286" s="208" t="str">
        <f ca="1">IF($H1286="步将",'[3]配置系数（将领）'!I1286,IF($H1286="骑将",'[4]配置系数（将领）'!I1286,IF($H1286="弓将",'[5]配置系数（将领）'!I1286,"")))</f>
        <v/>
      </c>
      <c r="K1286" s="208" t="str">
        <f ca="1">IF($H1286="步将",'[3]配置系数（将领）'!J1286,IF($H1286="骑将",'[4]配置系数（将领）'!J1286,IF($H1286="弓将",'[5]配置系数（将领）'!J1286,"")))</f>
        <v/>
      </c>
      <c r="L1286" s="208">
        <f>IF($H1286="步将",'[3]配置系数（将领）'!K1286,IF($H1286="骑将",'[4]配置系数（将领）'!K1286,IF($H1286="弓将",'[5]配置系数（将领）'!K1286,"")))</f>
        <v>0</v>
      </c>
      <c r="M1286" s="208">
        <f>IF($H1286="步将",'[3]配置系数（将领）'!L1286,IF($H1286="骑将",'[4]配置系数（将领）'!L1286,IF($H1286="弓将",'[5]配置系数（将领）'!L1286,"")))</f>
        <v>0</v>
      </c>
      <c r="N1286" s="208" t="str">
        <f ca="1">IF($H1286="步将",'[3]配置系数（将领）'!M1286,IF($H1286="骑将",'[4]配置系数（将领）'!M1286,IF($H1286="弓将",'[5]配置系数（将领）'!M1286,"")))</f>
        <v/>
      </c>
      <c r="O1286" s="206">
        <f t="shared" ca="1" si="77"/>
        <v>1</v>
      </c>
      <c r="Q1286" s="208" t="str">
        <f ca="1">IF($H1286="步将",'[3]配置系数（将领）'!P1286,IF($H1286="骑将",'[4]配置系数（将领）'!P1286,IF($H1286="弓将",'[5]配置系数（将领）'!P1286,"")))</f>
        <v/>
      </c>
      <c r="R1286" s="208" t="str">
        <f ca="1">IF($H1286="步将",'[3]配置系数（将领）'!Q1286,IF($H1286="骑将",'[4]配置系数（将领）'!Q1286,IF($H1286="弓将",'[5]配置系数（将领）'!Q1286,"")))</f>
        <v/>
      </c>
      <c r="S1286" s="208">
        <f>IF($H1286="步将",'[3]配置系数（将领）'!R1286,IF($H1286="骑将",'[4]配置系数（将领）'!R1286,IF($H1286="弓将",'[5]配置系数（将领）'!R1286,"")))</f>
        <v>0</v>
      </c>
      <c r="T1286" s="208">
        <f>IF($H1286="步将",'[3]配置系数（将领）'!S1286,IF($H1286="骑将",'[4]配置系数（将领）'!S1286,IF($H1286="弓将",'[5]配置系数（将领）'!S1286,"")))</f>
        <v>0</v>
      </c>
      <c r="U1286" s="208" t="str">
        <f ca="1">IF($H1286="步将",'[3]配置系数（将领）'!T1286,IF($H1286="骑将",'[4]配置系数（将领）'!T1286,IF($H1286="弓将",'[5]配置系数（将领）'!T1286,"")))</f>
        <v/>
      </c>
      <c r="V1286" s="206">
        <f t="shared" ca="1" si="78"/>
        <v>1</v>
      </c>
      <c r="X1286" s="208" t="str">
        <f ca="1">IF($H1286="步将",'[3]配置系数（将领）'!W1286,IF($H1286="骑将",'[4]配置系数（将领）'!W1286,IF($H1286="弓将",'[5]配置系数（将领）'!W1286,"")))</f>
        <v/>
      </c>
      <c r="Y1286" s="208" t="str">
        <f ca="1">IF($H1286="步将",'[3]配置系数（将领）'!X1286,IF($H1286="骑将",'[4]配置系数（将领）'!X1286,IF($H1286="弓将",'[5]配置系数（将领）'!X1286,"")))</f>
        <v/>
      </c>
      <c r="Z1286" s="208">
        <f>IF($H1286="步将",'[3]配置系数（将领）'!Y1286,IF($H1286="骑将",'[4]配置系数（将领）'!Y1286,IF($H1286="弓将",'[5]配置系数（将领）'!Y1286,"")))</f>
        <v>0</v>
      </c>
      <c r="AA1286" s="208">
        <f>IF($H1286="步将",'[3]配置系数（将领）'!Z1286,IF($H1286="骑将",'[4]配置系数（将领）'!Z1286,IF($H1286="弓将",'[5]配置系数（将领）'!Z1286,"")))</f>
        <v>0</v>
      </c>
      <c r="AB1286" s="208" t="str">
        <f ca="1">IF($H1286="步将",'[3]配置系数（将领）'!AA1286,IF($H1286="骑将",'[4]配置系数（将领）'!AA1286,IF($H1286="弓将",'[5]配置系数（将领）'!AA1286,"")))</f>
        <v/>
      </c>
      <c r="AC1286" s="206">
        <f t="shared" ca="1" si="79"/>
        <v>1</v>
      </c>
    </row>
    <row r="1287" spans="3:29" x14ac:dyDescent="0.15">
      <c r="C1287" s="107">
        <v>1279</v>
      </c>
      <c r="D1287" s="69">
        <f>IFERROR(MATCH(C1287,索引!J:J,0),D1286)</f>
        <v>114</v>
      </c>
      <c r="E1287" s="69">
        <f t="shared" si="76"/>
        <v>15</v>
      </c>
      <c r="F1287" s="69">
        <f>INDEX(索引!$F:$F,D1287,1)</f>
        <v>12007</v>
      </c>
      <c r="G1287" s="69" t="str">
        <f>INDEX(索引!$E:$E,D1287,1)</f>
        <v>许褚</v>
      </c>
      <c r="H1287" s="69" t="str">
        <f>INDEX(索引!$G:$G,D1287,1)</f>
        <v>步将</v>
      </c>
      <c r="J1287" s="208" t="str">
        <f ca="1">IF($H1287="步将",'[3]配置系数（将领）'!I1287,IF($H1287="骑将",'[4]配置系数（将领）'!I1287,IF($H1287="弓将",'[5]配置系数（将领）'!I1287,"")))</f>
        <v/>
      </c>
      <c r="K1287" s="208" t="str">
        <f ca="1">IF($H1287="步将",'[3]配置系数（将领）'!J1287,IF($H1287="骑将",'[4]配置系数（将领）'!J1287,IF($H1287="弓将",'[5]配置系数（将领）'!J1287,"")))</f>
        <v/>
      </c>
      <c r="L1287" s="208">
        <f>IF($H1287="步将",'[3]配置系数（将领）'!K1287,IF($H1287="骑将",'[4]配置系数（将领）'!K1287,IF($H1287="弓将",'[5]配置系数（将领）'!K1287,"")))</f>
        <v>0</v>
      </c>
      <c r="M1287" s="208">
        <f>IF($H1287="步将",'[3]配置系数（将领）'!L1287,IF($H1287="骑将",'[4]配置系数（将领）'!L1287,IF($H1287="弓将",'[5]配置系数（将领）'!L1287,"")))</f>
        <v>0</v>
      </c>
      <c r="N1287" s="208" t="str">
        <f ca="1">IF($H1287="步将",'[3]配置系数（将领）'!M1287,IF($H1287="骑将",'[4]配置系数（将领）'!M1287,IF($H1287="弓将",'[5]配置系数（将领）'!M1287,"")))</f>
        <v/>
      </c>
      <c r="O1287" s="206">
        <f t="shared" ca="1" si="77"/>
        <v>1</v>
      </c>
      <c r="Q1287" s="208" t="str">
        <f ca="1">IF($H1287="步将",'[3]配置系数（将领）'!P1287,IF($H1287="骑将",'[4]配置系数（将领）'!P1287,IF($H1287="弓将",'[5]配置系数（将领）'!P1287,"")))</f>
        <v/>
      </c>
      <c r="R1287" s="208" t="str">
        <f ca="1">IF($H1287="步将",'[3]配置系数（将领）'!Q1287,IF($H1287="骑将",'[4]配置系数（将领）'!Q1287,IF($H1287="弓将",'[5]配置系数（将领）'!Q1287,"")))</f>
        <v/>
      </c>
      <c r="S1287" s="208">
        <f>IF($H1287="步将",'[3]配置系数（将领）'!R1287,IF($H1287="骑将",'[4]配置系数（将领）'!R1287,IF($H1287="弓将",'[5]配置系数（将领）'!R1287,"")))</f>
        <v>0</v>
      </c>
      <c r="T1287" s="208">
        <f>IF($H1287="步将",'[3]配置系数（将领）'!S1287,IF($H1287="骑将",'[4]配置系数（将领）'!S1287,IF($H1287="弓将",'[5]配置系数（将领）'!S1287,"")))</f>
        <v>0</v>
      </c>
      <c r="U1287" s="208" t="str">
        <f ca="1">IF($H1287="步将",'[3]配置系数（将领）'!T1287,IF($H1287="骑将",'[4]配置系数（将领）'!T1287,IF($H1287="弓将",'[5]配置系数（将领）'!T1287,"")))</f>
        <v/>
      </c>
      <c r="V1287" s="206">
        <f t="shared" ca="1" si="78"/>
        <v>1</v>
      </c>
      <c r="X1287" s="208" t="str">
        <f ca="1">IF($H1287="步将",'[3]配置系数（将领）'!W1287,IF($H1287="骑将",'[4]配置系数（将领）'!W1287,IF($H1287="弓将",'[5]配置系数（将领）'!W1287,"")))</f>
        <v/>
      </c>
      <c r="Y1287" s="208" t="str">
        <f ca="1">IF($H1287="步将",'[3]配置系数（将领）'!X1287,IF($H1287="骑将",'[4]配置系数（将领）'!X1287,IF($H1287="弓将",'[5]配置系数（将领）'!X1287,"")))</f>
        <v/>
      </c>
      <c r="Z1287" s="208">
        <f>IF($H1287="步将",'[3]配置系数（将领）'!Y1287,IF($H1287="骑将",'[4]配置系数（将领）'!Y1287,IF($H1287="弓将",'[5]配置系数（将领）'!Y1287,"")))</f>
        <v>0</v>
      </c>
      <c r="AA1287" s="208">
        <f>IF($H1287="步将",'[3]配置系数（将领）'!Z1287,IF($H1287="骑将",'[4]配置系数（将领）'!Z1287,IF($H1287="弓将",'[5]配置系数（将领）'!Z1287,"")))</f>
        <v>0</v>
      </c>
      <c r="AB1287" s="208" t="str">
        <f ca="1">IF($H1287="步将",'[3]配置系数（将领）'!AA1287,IF($H1287="骑将",'[4]配置系数（将领）'!AA1287,IF($H1287="弓将",'[5]配置系数（将领）'!AA1287,"")))</f>
        <v/>
      </c>
      <c r="AC1287" s="206">
        <f t="shared" ca="1" si="79"/>
        <v>1</v>
      </c>
    </row>
    <row r="1288" spans="3:29" x14ac:dyDescent="0.15">
      <c r="C1288" s="107">
        <v>1280</v>
      </c>
      <c r="D1288" s="69">
        <f>IFERROR(MATCH(C1288,索引!J:J,0),D1287)</f>
        <v>114</v>
      </c>
      <c r="E1288" s="69">
        <f t="shared" si="76"/>
        <v>15</v>
      </c>
      <c r="F1288" s="69">
        <f>INDEX(索引!$F:$F,D1288,1)</f>
        <v>12007</v>
      </c>
      <c r="G1288" s="69" t="str">
        <f>INDEX(索引!$E:$E,D1288,1)</f>
        <v>许褚</v>
      </c>
      <c r="H1288" s="69" t="str">
        <f>INDEX(索引!$G:$G,D1288,1)</f>
        <v>步将</v>
      </c>
      <c r="J1288" s="208" t="str">
        <f ca="1">IF($H1288="步将",'[3]配置系数（将领）'!I1288,IF($H1288="骑将",'[4]配置系数（将领）'!I1288,IF($H1288="弓将",'[5]配置系数（将领）'!I1288,"")))</f>
        <v/>
      </c>
      <c r="K1288" s="208" t="str">
        <f ca="1">IF($H1288="步将",'[3]配置系数（将领）'!J1288,IF($H1288="骑将",'[4]配置系数（将领）'!J1288,IF($H1288="弓将",'[5]配置系数（将领）'!J1288,"")))</f>
        <v/>
      </c>
      <c r="L1288" s="208">
        <f>IF($H1288="步将",'[3]配置系数（将领）'!K1288,IF($H1288="骑将",'[4]配置系数（将领）'!K1288,IF($H1288="弓将",'[5]配置系数（将领）'!K1288,"")))</f>
        <v>0</v>
      </c>
      <c r="M1288" s="208">
        <f>IF($H1288="步将",'[3]配置系数（将领）'!L1288,IF($H1288="骑将",'[4]配置系数（将领）'!L1288,IF($H1288="弓将",'[5]配置系数（将领）'!L1288,"")))</f>
        <v>0</v>
      </c>
      <c r="N1288" s="208" t="str">
        <f ca="1">IF($H1288="步将",'[3]配置系数（将领）'!M1288,IF($H1288="骑将",'[4]配置系数（将领）'!M1288,IF($H1288="弓将",'[5]配置系数（将领）'!M1288,"")))</f>
        <v/>
      </c>
      <c r="O1288" s="206">
        <f t="shared" ca="1" si="77"/>
        <v>1</v>
      </c>
      <c r="Q1288" s="208" t="str">
        <f ca="1">IF($H1288="步将",'[3]配置系数（将领）'!P1288,IF($H1288="骑将",'[4]配置系数（将领）'!P1288,IF($H1288="弓将",'[5]配置系数（将领）'!P1288,"")))</f>
        <v/>
      </c>
      <c r="R1288" s="208" t="str">
        <f ca="1">IF($H1288="步将",'[3]配置系数（将领）'!Q1288,IF($H1288="骑将",'[4]配置系数（将领）'!Q1288,IF($H1288="弓将",'[5]配置系数（将领）'!Q1288,"")))</f>
        <v/>
      </c>
      <c r="S1288" s="208">
        <f>IF($H1288="步将",'[3]配置系数（将领）'!R1288,IF($H1288="骑将",'[4]配置系数（将领）'!R1288,IF($H1288="弓将",'[5]配置系数（将领）'!R1288,"")))</f>
        <v>0</v>
      </c>
      <c r="T1288" s="208">
        <f>IF($H1288="步将",'[3]配置系数（将领）'!S1288,IF($H1288="骑将",'[4]配置系数（将领）'!S1288,IF($H1288="弓将",'[5]配置系数（将领）'!S1288,"")))</f>
        <v>0</v>
      </c>
      <c r="U1288" s="208" t="str">
        <f ca="1">IF($H1288="步将",'[3]配置系数（将领）'!T1288,IF($H1288="骑将",'[4]配置系数（将领）'!T1288,IF($H1288="弓将",'[5]配置系数（将领）'!T1288,"")))</f>
        <v/>
      </c>
      <c r="V1288" s="206">
        <f t="shared" ca="1" si="78"/>
        <v>1</v>
      </c>
      <c r="X1288" s="208" t="str">
        <f ca="1">IF($H1288="步将",'[3]配置系数（将领）'!W1288,IF($H1288="骑将",'[4]配置系数（将领）'!W1288,IF($H1288="弓将",'[5]配置系数（将领）'!W1288,"")))</f>
        <v/>
      </c>
      <c r="Y1288" s="208" t="str">
        <f ca="1">IF($H1288="步将",'[3]配置系数（将领）'!X1288,IF($H1288="骑将",'[4]配置系数（将领）'!X1288,IF($H1288="弓将",'[5]配置系数（将领）'!X1288,"")))</f>
        <v/>
      </c>
      <c r="Z1288" s="208">
        <f>IF($H1288="步将",'[3]配置系数（将领）'!Y1288,IF($H1288="骑将",'[4]配置系数（将领）'!Y1288,IF($H1288="弓将",'[5]配置系数（将领）'!Y1288,"")))</f>
        <v>0</v>
      </c>
      <c r="AA1288" s="208">
        <f>IF($H1288="步将",'[3]配置系数（将领）'!Z1288,IF($H1288="骑将",'[4]配置系数（将领）'!Z1288,IF($H1288="弓将",'[5]配置系数（将领）'!Z1288,"")))</f>
        <v>0</v>
      </c>
      <c r="AB1288" s="208" t="str">
        <f ca="1">IF($H1288="步将",'[3]配置系数（将领）'!AA1288,IF($H1288="骑将",'[4]配置系数（将领）'!AA1288,IF($H1288="弓将",'[5]配置系数（将领）'!AA1288,"")))</f>
        <v/>
      </c>
      <c r="AC1288" s="206">
        <f t="shared" ca="1" si="79"/>
        <v>1</v>
      </c>
    </row>
    <row r="1289" spans="3:29" x14ac:dyDescent="0.15">
      <c r="C1289" s="107">
        <v>1281</v>
      </c>
      <c r="D1289" s="69">
        <f>IFERROR(MATCH(C1289,索引!J:J,0),D1288)</f>
        <v>114</v>
      </c>
      <c r="E1289" s="69">
        <f t="shared" ref="E1289:E1313" si="80">MIN(IF(G1289=G1288,E1288+1,1),15)</f>
        <v>15</v>
      </c>
      <c r="F1289" s="69">
        <f>INDEX(索引!$F:$F,D1289,1)</f>
        <v>12007</v>
      </c>
      <c r="G1289" s="69" t="str">
        <f>INDEX(索引!$E:$E,D1289,1)</f>
        <v>许褚</v>
      </c>
      <c r="H1289" s="69" t="str">
        <f>INDEX(索引!$G:$G,D1289,1)</f>
        <v>步将</v>
      </c>
      <c r="J1289" s="208" t="str">
        <f ca="1">IF($H1289="步将",'[3]配置系数（将领）'!I1289,IF($H1289="骑将",'[4]配置系数（将领）'!I1289,IF($H1289="弓将",'[5]配置系数（将领）'!I1289,"")))</f>
        <v/>
      </c>
      <c r="K1289" s="208" t="str">
        <f ca="1">IF($H1289="步将",'[3]配置系数（将领）'!J1289,IF($H1289="骑将",'[4]配置系数（将领）'!J1289,IF($H1289="弓将",'[5]配置系数（将领）'!J1289,"")))</f>
        <v/>
      </c>
      <c r="L1289" s="208">
        <f>IF($H1289="步将",'[3]配置系数（将领）'!K1289,IF($H1289="骑将",'[4]配置系数（将领）'!K1289,IF($H1289="弓将",'[5]配置系数（将领）'!K1289,"")))</f>
        <v>0</v>
      </c>
      <c r="M1289" s="208">
        <f>IF($H1289="步将",'[3]配置系数（将领）'!L1289,IF($H1289="骑将",'[4]配置系数（将领）'!L1289,IF($H1289="弓将",'[5]配置系数（将领）'!L1289,"")))</f>
        <v>0</v>
      </c>
      <c r="N1289" s="208" t="str">
        <f ca="1">IF($H1289="步将",'[3]配置系数（将领）'!M1289,IF($H1289="骑将",'[4]配置系数（将领）'!M1289,IF($H1289="弓将",'[5]配置系数（将领）'!M1289,"")))</f>
        <v/>
      </c>
      <c r="O1289" s="206">
        <f t="shared" ref="O1289:O1313" ca="1" si="81">IFERROR(IF(RIGHT(J1289,1)="4",IF(MID(K1289,FIND("{3}",K1289)+3,1)="%",100,1),IF(RIGHT(J1289,1)="3",IF(MID(K1289,FIND("{2}",K1289)+3,1)="%",100,1),IF(RIGHT(J1289,1)="2",IF(MID(K1289,FIND("{1}",K1289)+3,1)="%",100,1),IF(MID(K1289,FIND("{0}",K1289)+3,1)="%",100,1)))),1)*IFERROR(IF(LEFT(N1289,FIND("+",N1289)-1)+0&lt;0,-1,1),1)</f>
        <v>1</v>
      </c>
      <c r="Q1289" s="208" t="str">
        <f ca="1">IF($H1289="步将",'[3]配置系数（将领）'!P1289,IF($H1289="骑将",'[4]配置系数（将领）'!P1289,IF($H1289="弓将",'[5]配置系数（将领）'!P1289,"")))</f>
        <v/>
      </c>
      <c r="R1289" s="208" t="str">
        <f ca="1">IF($H1289="步将",'[3]配置系数（将领）'!Q1289,IF($H1289="骑将",'[4]配置系数（将领）'!Q1289,IF($H1289="弓将",'[5]配置系数（将领）'!Q1289,"")))</f>
        <v/>
      </c>
      <c r="S1289" s="208">
        <f>IF($H1289="步将",'[3]配置系数（将领）'!R1289,IF($H1289="骑将",'[4]配置系数（将领）'!R1289,IF($H1289="弓将",'[5]配置系数（将领）'!R1289,"")))</f>
        <v>0</v>
      </c>
      <c r="T1289" s="208">
        <f>IF($H1289="步将",'[3]配置系数（将领）'!S1289,IF($H1289="骑将",'[4]配置系数（将领）'!S1289,IF($H1289="弓将",'[5]配置系数（将领）'!S1289,"")))</f>
        <v>0</v>
      </c>
      <c r="U1289" s="208" t="str">
        <f ca="1">IF($H1289="步将",'[3]配置系数（将领）'!T1289,IF($H1289="骑将",'[4]配置系数（将领）'!T1289,IF($H1289="弓将",'[5]配置系数（将领）'!T1289,"")))</f>
        <v/>
      </c>
      <c r="V1289" s="206">
        <f t="shared" ref="V1289:V1313" ca="1" si="82">IFERROR(IF(RIGHT(Q1289,1)="4",IF(MID(R1289,FIND("{3}",R1289)+3,1)="%",100,1),IF(RIGHT(Q1289,1)="3",IF(MID(R1289,FIND("{2}",R1289)+3,1)="%",100,1),IF(RIGHT(Q1289,1)="2",IF(MID(R1289,FIND("{1}",R1289)+3,1)="%",100,1),IF(MID(R1289,FIND("{0}",R1289)+3,1)="%",100,1)))),1)*IFERROR(IF(LEFT(U1289,FIND("+",U1289)-1)+0&lt;0,-1,1),1)</f>
        <v>1</v>
      </c>
      <c r="X1289" s="208" t="str">
        <f ca="1">IF($H1289="步将",'[3]配置系数（将领）'!W1289,IF($H1289="骑将",'[4]配置系数（将领）'!W1289,IF($H1289="弓将",'[5]配置系数（将领）'!W1289,"")))</f>
        <v/>
      </c>
      <c r="Y1289" s="208" t="str">
        <f ca="1">IF($H1289="步将",'[3]配置系数（将领）'!X1289,IF($H1289="骑将",'[4]配置系数（将领）'!X1289,IF($H1289="弓将",'[5]配置系数（将领）'!X1289,"")))</f>
        <v/>
      </c>
      <c r="Z1289" s="208">
        <f>IF($H1289="步将",'[3]配置系数（将领）'!Y1289,IF($H1289="骑将",'[4]配置系数（将领）'!Y1289,IF($H1289="弓将",'[5]配置系数（将领）'!Y1289,"")))</f>
        <v>0</v>
      </c>
      <c r="AA1289" s="208">
        <f>IF($H1289="步将",'[3]配置系数（将领）'!Z1289,IF($H1289="骑将",'[4]配置系数（将领）'!Z1289,IF($H1289="弓将",'[5]配置系数（将领）'!Z1289,"")))</f>
        <v>0</v>
      </c>
      <c r="AB1289" s="208" t="str">
        <f ca="1">IF($H1289="步将",'[3]配置系数（将领）'!AA1289,IF($H1289="骑将",'[4]配置系数（将领）'!AA1289,IF($H1289="弓将",'[5]配置系数（将领）'!AA1289,"")))</f>
        <v/>
      </c>
      <c r="AC1289" s="206">
        <f t="shared" ref="AC1289:AC1313" ca="1" si="83">IFERROR(IF(RIGHT(X1289,1)="4",IF(MID(Y1289,FIND("{3}",Y1289)+3,1)="%",100,1),IF(RIGHT(X1289,1)="3",IF(MID(Y1289,FIND("{2}",Y1289)+3,1)="%",100,1),IF(RIGHT(X1289,1)="2",IF(MID(Y1289,FIND("{1}",Y1289)+3,1)="%",100,1),IF(MID(Y1289,FIND("{0}",Y1289)+3,1)="%",100,1)))),1)*IFERROR(IF(LEFT(AB1289,FIND("+",AB1289)-1)+0&lt;0,-1,1),1)</f>
        <v>1</v>
      </c>
    </row>
    <row r="1290" spans="3:29" x14ac:dyDescent="0.15">
      <c r="C1290" s="107">
        <v>1282</v>
      </c>
      <c r="D1290" s="69">
        <f>IFERROR(MATCH(C1290,索引!J:J,0),D1289)</f>
        <v>114</v>
      </c>
      <c r="E1290" s="69">
        <f t="shared" si="80"/>
        <v>15</v>
      </c>
      <c r="F1290" s="69">
        <f>INDEX(索引!$F:$F,D1290,1)</f>
        <v>12007</v>
      </c>
      <c r="G1290" s="69" t="str">
        <f>INDEX(索引!$E:$E,D1290,1)</f>
        <v>许褚</v>
      </c>
      <c r="H1290" s="69" t="str">
        <f>INDEX(索引!$G:$G,D1290,1)</f>
        <v>步将</v>
      </c>
      <c r="J1290" s="208" t="str">
        <f ca="1">IF($H1290="步将",'[3]配置系数（将领）'!I1290,IF($H1290="骑将",'[4]配置系数（将领）'!I1290,IF($H1290="弓将",'[5]配置系数（将领）'!I1290,"")))</f>
        <v/>
      </c>
      <c r="K1290" s="208" t="str">
        <f ca="1">IF($H1290="步将",'[3]配置系数（将领）'!J1290,IF($H1290="骑将",'[4]配置系数（将领）'!J1290,IF($H1290="弓将",'[5]配置系数（将领）'!J1290,"")))</f>
        <v/>
      </c>
      <c r="L1290" s="208">
        <f>IF($H1290="步将",'[3]配置系数（将领）'!K1290,IF($H1290="骑将",'[4]配置系数（将领）'!K1290,IF($H1290="弓将",'[5]配置系数（将领）'!K1290,"")))</f>
        <v>0</v>
      </c>
      <c r="M1290" s="208">
        <f>IF($H1290="步将",'[3]配置系数（将领）'!L1290,IF($H1290="骑将",'[4]配置系数（将领）'!L1290,IF($H1290="弓将",'[5]配置系数（将领）'!L1290,"")))</f>
        <v>0</v>
      </c>
      <c r="N1290" s="208" t="str">
        <f ca="1">IF($H1290="步将",'[3]配置系数（将领）'!M1290,IF($H1290="骑将",'[4]配置系数（将领）'!M1290,IF($H1290="弓将",'[5]配置系数（将领）'!M1290,"")))</f>
        <v/>
      </c>
      <c r="O1290" s="206">
        <f t="shared" ca="1" si="81"/>
        <v>1</v>
      </c>
      <c r="Q1290" s="208" t="str">
        <f ca="1">IF($H1290="步将",'[3]配置系数（将领）'!P1290,IF($H1290="骑将",'[4]配置系数（将领）'!P1290,IF($H1290="弓将",'[5]配置系数（将领）'!P1290,"")))</f>
        <v/>
      </c>
      <c r="R1290" s="208" t="str">
        <f ca="1">IF($H1290="步将",'[3]配置系数（将领）'!Q1290,IF($H1290="骑将",'[4]配置系数（将领）'!Q1290,IF($H1290="弓将",'[5]配置系数（将领）'!Q1290,"")))</f>
        <v/>
      </c>
      <c r="S1290" s="208">
        <f>IF($H1290="步将",'[3]配置系数（将领）'!R1290,IF($H1290="骑将",'[4]配置系数（将领）'!R1290,IF($H1290="弓将",'[5]配置系数（将领）'!R1290,"")))</f>
        <v>0</v>
      </c>
      <c r="T1290" s="208">
        <f>IF($H1290="步将",'[3]配置系数（将领）'!S1290,IF($H1290="骑将",'[4]配置系数（将领）'!S1290,IF($H1290="弓将",'[5]配置系数（将领）'!S1290,"")))</f>
        <v>0</v>
      </c>
      <c r="U1290" s="208" t="str">
        <f ca="1">IF($H1290="步将",'[3]配置系数（将领）'!T1290,IF($H1290="骑将",'[4]配置系数（将领）'!T1290,IF($H1290="弓将",'[5]配置系数（将领）'!T1290,"")))</f>
        <v/>
      </c>
      <c r="V1290" s="206">
        <f t="shared" ca="1" si="82"/>
        <v>1</v>
      </c>
      <c r="X1290" s="208" t="str">
        <f ca="1">IF($H1290="步将",'[3]配置系数（将领）'!W1290,IF($H1290="骑将",'[4]配置系数（将领）'!W1290,IF($H1290="弓将",'[5]配置系数（将领）'!W1290,"")))</f>
        <v/>
      </c>
      <c r="Y1290" s="208" t="str">
        <f ca="1">IF($H1290="步将",'[3]配置系数（将领）'!X1290,IF($H1290="骑将",'[4]配置系数（将领）'!X1290,IF($H1290="弓将",'[5]配置系数（将领）'!X1290,"")))</f>
        <v/>
      </c>
      <c r="Z1290" s="208">
        <f>IF($H1290="步将",'[3]配置系数（将领）'!Y1290,IF($H1290="骑将",'[4]配置系数（将领）'!Y1290,IF($H1290="弓将",'[5]配置系数（将领）'!Y1290,"")))</f>
        <v>0</v>
      </c>
      <c r="AA1290" s="208">
        <f>IF($H1290="步将",'[3]配置系数（将领）'!Z1290,IF($H1290="骑将",'[4]配置系数（将领）'!Z1290,IF($H1290="弓将",'[5]配置系数（将领）'!Z1290,"")))</f>
        <v>0</v>
      </c>
      <c r="AB1290" s="208" t="str">
        <f ca="1">IF($H1290="步将",'[3]配置系数（将领）'!AA1290,IF($H1290="骑将",'[4]配置系数（将领）'!AA1290,IF($H1290="弓将",'[5]配置系数（将领）'!AA1290,"")))</f>
        <v/>
      </c>
      <c r="AC1290" s="206">
        <f t="shared" ca="1" si="83"/>
        <v>1</v>
      </c>
    </row>
    <row r="1291" spans="3:29" x14ac:dyDescent="0.15">
      <c r="C1291" s="107">
        <v>1283</v>
      </c>
      <c r="D1291" s="69">
        <f>IFERROR(MATCH(C1291,索引!J:J,0),D1290)</f>
        <v>114</v>
      </c>
      <c r="E1291" s="69">
        <f t="shared" si="80"/>
        <v>15</v>
      </c>
      <c r="F1291" s="69">
        <f>INDEX(索引!$F:$F,D1291,1)</f>
        <v>12007</v>
      </c>
      <c r="G1291" s="69" t="str">
        <f>INDEX(索引!$E:$E,D1291,1)</f>
        <v>许褚</v>
      </c>
      <c r="H1291" s="69" t="str">
        <f>INDEX(索引!$G:$G,D1291,1)</f>
        <v>步将</v>
      </c>
      <c r="J1291" s="208" t="str">
        <f ca="1">IF($H1291="步将",'[3]配置系数（将领）'!I1291,IF($H1291="骑将",'[4]配置系数（将领）'!I1291,IF($H1291="弓将",'[5]配置系数（将领）'!I1291,"")))</f>
        <v/>
      </c>
      <c r="K1291" s="208" t="str">
        <f ca="1">IF($H1291="步将",'[3]配置系数（将领）'!J1291,IF($H1291="骑将",'[4]配置系数（将领）'!J1291,IF($H1291="弓将",'[5]配置系数（将领）'!J1291,"")))</f>
        <v/>
      </c>
      <c r="L1291" s="208">
        <f>IF($H1291="步将",'[3]配置系数（将领）'!K1291,IF($H1291="骑将",'[4]配置系数（将领）'!K1291,IF($H1291="弓将",'[5]配置系数（将领）'!K1291,"")))</f>
        <v>0</v>
      </c>
      <c r="M1291" s="208">
        <f>IF($H1291="步将",'[3]配置系数（将领）'!L1291,IF($H1291="骑将",'[4]配置系数（将领）'!L1291,IF($H1291="弓将",'[5]配置系数（将领）'!L1291,"")))</f>
        <v>0</v>
      </c>
      <c r="N1291" s="208" t="str">
        <f ca="1">IF($H1291="步将",'[3]配置系数（将领）'!M1291,IF($H1291="骑将",'[4]配置系数（将领）'!M1291,IF($H1291="弓将",'[5]配置系数（将领）'!M1291,"")))</f>
        <v/>
      </c>
      <c r="O1291" s="206">
        <f t="shared" ca="1" si="81"/>
        <v>1</v>
      </c>
      <c r="Q1291" s="208" t="str">
        <f ca="1">IF($H1291="步将",'[3]配置系数（将领）'!P1291,IF($H1291="骑将",'[4]配置系数（将领）'!P1291,IF($H1291="弓将",'[5]配置系数（将领）'!P1291,"")))</f>
        <v/>
      </c>
      <c r="R1291" s="208" t="str">
        <f ca="1">IF($H1291="步将",'[3]配置系数（将领）'!Q1291,IF($H1291="骑将",'[4]配置系数（将领）'!Q1291,IF($H1291="弓将",'[5]配置系数（将领）'!Q1291,"")))</f>
        <v/>
      </c>
      <c r="S1291" s="208">
        <f>IF($H1291="步将",'[3]配置系数（将领）'!R1291,IF($H1291="骑将",'[4]配置系数（将领）'!R1291,IF($H1291="弓将",'[5]配置系数（将领）'!R1291,"")))</f>
        <v>0</v>
      </c>
      <c r="T1291" s="208">
        <f>IF($H1291="步将",'[3]配置系数（将领）'!S1291,IF($H1291="骑将",'[4]配置系数（将领）'!S1291,IF($H1291="弓将",'[5]配置系数（将领）'!S1291,"")))</f>
        <v>0</v>
      </c>
      <c r="U1291" s="208" t="str">
        <f ca="1">IF($H1291="步将",'[3]配置系数（将领）'!T1291,IF($H1291="骑将",'[4]配置系数（将领）'!T1291,IF($H1291="弓将",'[5]配置系数（将领）'!T1291,"")))</f>
        <v/>
      </c>
      <c r="V1291" s="206">
        <f t="shared" ca="1" si="82"/>
        <v>1</v>
      </c>
      <c r="X1291" s="208" t="str">
        <f ca="1">IF($H1291="步将",'[3]配置系数（将领）'!W1291,IF($H1291="骑将",'[4]配置系数（将领）'!W1291,IF($H1291="弓将",'[5]配置系数（将领）'!W1291,"")))</f>
        <v/>
      </c>
      <c r="Y1291" s="208" t="str">
        <f ca="1">IF($H1291="步将",'[3]配置系数（将领）'!X1291,IF($H1291="骑将",'[4]配置系数（将领）'!X1291,IF($H1291="弓将",'[5]配置系数（将领）'!X1291,"")))</f>
        <v/>
      </c>
      <c r="Z1291" s="208">
        <f>IF($H1291="步将",'[3]配置系数（将领）'!Y1291,IF($H1291="骑将",'[4]配置系数（将领）'!Y1291,IF($H1291="弓将",'[5]配置系数（将领）'!Y1291,"")))</f>
        <v>0</v>
      </c>
      <c r="AA1291" s="208">
        <f>IF($H1291="步将",'[3]配置系数（将领）'!Z1291,IF($H1291="骑将",'[4]配置系数（将领）'!Z1291,IF($H1291="弓将",'[5]配置系数（将领）'!Z1291,"")))</f>
        <v>0</v>
      </c>
      <c r="AB1291" s="208" t="str">
        <f ca="1">IF($H1291="步将",'[3]配置系数（将领）'!AA1291,IF($H1291="骑将",'[4]配置系数（将领）'!AA1291,IF($H1291="弓将",'[5]配置系数（将领）'!AA1291,"")))</f>
        <v/>
      </c>
      <c r="AC1291" s="206">
        <f t="shared" ca="1" si="83"/>
        <v>1</v>
      </c>
    </row>
    <row r="1292" spans="3:29" x14ac:dyDescent="0.15">
      <c r="C1292" s="107">
        <v>1284</v>
      </c>
      <c r="D1292" s="69">
        <f>IFERROR(MATCH(C1292,索引!J:J,0),D1291)</f>
        <v>114</v>
      </c>
      <c r="E1292" s="69">
        <f t="shared" si="80"/>
        <v>15</v>
      </c>
      <c r="F1292" s="69">
        <f>INDEX(索引!$F:$F,D1292,1)</f>
        <v>12007</v>
      </c>
      <c r="G1292" s="69" t="str">
        <f>INDEX(索引!$E:$E,D1292,1)</f>
        <v>许褚</v>
      </c>
      <c r="H1292" s="69" t="str">
        <f>INDEX(索引!$G:$G,D1292,1)</f>
        <v>步将</v>
      </c>
      <c r="J1292" s="208" t="str">
        <f ca="1">IF($H1292="步将",'[3]配置系数（将领）'!I1292,IF($H1292="骑将",'[4]配置系数（将领）'!I1292,IF($H1292="弓将",'[5]配置系数（将领）'!I1292,"")))</f>
        <v/>
      </c>
      <c r="K1292" s="208" t="str">
        <f ca="1">IF($H1292="步将",'[3]配置系数（将领）'!J1292,IF($H1292="骑将",'[4]配置系数（将领）'!J1292,IF($H1292="弓将",'[5]配置系数（将领）'!J1292,"")))</f>
        <v/>
      </c>
      <c r="L1292" s="208">
        <f>IF($H1292="步将",'[3]配置系数（将领）'!K1292,IF($H1292="骑将",'[4]配置系数（将领）'!K1292,IF($H1292="弓将",'[5]配置系数（将领）'!K1292,"")))</f>
        <v>0</v>
      </c>
      <c r="M1292" s="208">
        <f>IF($H1292="步将",'[3]配置系数（将领）'!L1292,IF($H1292="骑将",'[4]配置系数（将领）'!L1292,IF($H1292="弓将",'[5]配置系数（将领）'!L1292,"")))</f>
        <v>0</v>
      </c>
      <c r="N1292" s="208" t="str">
        <f ca="1">IF($H1292="步将",'[3]配置系数（将领）'!M1292,IF($H1292="骑将",'[4]配置系数（将领）'!M1292,IF($H1292="弓将",'[5]配置系数（将领）'!M1292,"")))</f>
        <v/>
      </c>
      <c r="O1292" s="206">
        <f t="shared" ca="1" si="81"/>
        <v>1</v>
      </c>
      <c r="Q1292" s="208" t="str">
        <f ca="1">IF($H1292="步将",'[3]配置系数（将领）'!P1292,IF($H1292="骑将",'[4]配置系数（将领）'!P1292,IF($H1292="弓将",'[5]配置系数（将领）'!P1292,"")))</f>
        <v/>
      </c>
      <c r="R1292" s="208" t="str">
        <f ca="1">IF($H1292="步将",'[3]配置系数（将领）'!Q1292,IF($H1292="骑将",'[4]配置系数（将领）'!Q1292,IF($H1292="弓将",'[5]配置系数（将领）'!Q1292,"")))</f>
        <v/>
      </c>
      <c r="S1292" s="208">
        <f>IF($H1292="步将",'[3]配置系数（将领）'!R1292,IF($H1292="骑将",'[4]配置系数（将领）'!R1292,IF($H1292="弓将",'[5]配置系数（将领）'!R1292,"")))</f>
        <v>0</v>
      </c>
      <c r="T1292" s="208">
        <f>IF($H1292="步将",'[3]配置系数（将领）'!S1292,IF($H1292="骑将",'[4]配置系数（将领）'!S1292,IF($H1292="弓将",'[5]配置系数（将领）'!S1292,"")))</f>
        <v>0</v>
      </c>
      <c r="U1292" s="208" t="str">
        <f ca="1">IF($H1292="步将",'[3]配置系数（将领）'!T1292,IF($H1292="骑将",'[4]配置系数（将领）'!T1292,IF($H1292="弓将",'[5]配置系数（将领）'!T1292,"")))</f>
        <v/>
      </c>
      <c r="V1292" s="206">
        <f t="shared" ca="1" si="82"/>
        <v>1</v>
      </c>
      <c r="X1292" s="208" t="str">
        <f ca="1">IF($H1292="步将",'[3]配置系数（将领）'!W1292,IF($H1292="骑将",'[4]配置系数（将领）'!W1292,IF($H1292="弓将",'[5]配置系数（将领）'!W1292,"")))</f>
        <v/>
      </c>
      <c r="Y1292" s="208" t="str">
        <f ca="1">IF($H1292="步将",'[3]配置系数（将领）'!X1292,IF($H1292="骑将",'[4]配置系数（将领）'!X1292,IF($H1292="弓将",'[5]配置系数（将领）'!X1292,"")))</f>
        <v/>
      </c>
      <c r="Z1292" s="208">
        <f>IF($H1292="步将",'[3]配置系数（将领）'!Y1292,IF($H1292="骑将",'[4]配置系数（将领）'!Y1292,IF($H1292="弓将",'[5]配置系数（将领）'!Y1292,"")))</f>
        <v>0</v>
      </c>
      <c r="AA1292" s="208">
        <f>IF($H1292="步将",'[3]配置系数（将领）'!Z1292,IF($H1292="骑将",'[4]配置系数（将领）'!Z1292,IF($H1292="弓将",'[5]配置系数（将领）'!Z1292,"")))</f>
        <v>0</v>
      </c>
      <c r="AB1292" s="208" t="str">
        <f ca="1">IF($H1292="步将",'[3]配置系数（将领）'!AA1292,IF($H1292="骑将",'[4]配置系数（将领）'!AA1292,IF($H1292="弓将",'[5]配置系数（将领）'!AA1292,"")))</f>
        <v/>
      </c>
      <c r="AC1292" s="206">
        <f t="shared" ca="1" si="83"/>
        <v>1</v>
      </c>
    </row>
    <row r="1293" spans="3:29" x14ac:dyDescent="0.15">
      <c r="C1293" s="107">
        <v>1285</v>
      </c>
      <c r="D1293" s="69">
        <f>IFERROR(MATCH(C1293,索引!J:J,0),D1292)</f>
        <v>114</v>
      </c>
      <c r="E1293" s="69">
        <f t="shared" si="80"/>
        <v>15</v>
      </c>
      <c r="F1293" s="69">
        <f>INDEX(索引!$F:$F,D1293,1)</f>
        <v>12007</v>
      </c>
      <c r="G1293" s="69" t="str">
        <f>INDEX(索引!$E:$E,D1293,1)</f>
        <v>许褚</v>
      </c>
      <c r="H1293" s="69" t="str">
        <f>INDEX(索引!$G:$G,D1293,1)</f>
        <v>步将</v>
      </c>
      <c r="J1293" s="208" t="str">
        <f ca="1">IF($H1293="步将",'[3]配置系数（将领）'!I1293,IF($H1293="骑将",'[4]配置系数（将领）'!I1293,IF($H1293="弓将",'[5]配置系数（将领）'!I1293,"")))</f>
        <v/>
      </c>
      <c r="K1293" s="208" t="str">
        <f ca="1">IF($H1293="步将",'[3]配置系数（将领）'!J1293,IF($H1293="骑将",'[4]配置系数（将领）'!J1293,IF($H1293="弓将",'[5]配置系数（将领）'!J1293,"")))</f>
        <v/>
      </c>
      <c r="L1293" s="208">
        <f>IF($H1293="步将",'[3]配置系数（将领）'!K1293,IF($H1293="骑将",'[4]配置系数（将领）'!K1293,IF($H1293="弓将",'[5]配置系数（将领）'!K1293,"")))</f>
        <v>0</v>
      </c>
      <c r="M1293" s="208">
        <f>IF($H1293="步将",'[3]配置系数（将领）'!L1293,IF($H1293="骑将",'[4]配置系数（将领）'!L1293,IF($H1293="弓将",'[5]配置系数（将领）'!L1293,"")))</f>
        <v>0</v>
      </c>
      <c r="N1293" s="208" t="str">
        <f ca="1">IF($H1293="步将",'[3]配置系数（将领）'!M1293,IF($H1293="骑将",'[4]配置系数（将领）'!M1293,IF($H1293="弓将",'[5]配置系数（将领）'!M1293,"")))</f>
        <v/>
      </c>
      <c r="O1293" s="206">
        <f t="shared" ca="1" si="81"/>
        <v>1</v>
      </c>
      <c r="Q1293" s="208" t="str">
        <f ca="1">IF($H1293="步将",'[3]配置系数（将领）'!P1293,IF($H1293="骑将",'[4]配置系数（将领）'!P1293,IF($H1293="弓将",'[5]配置系数（将领）'!P1293,"")))</f>
        <v/>
      </c>
      <c r="R1293" s="208" t="str">
        <f ca="1">IF($H1293="步将",'[3]配置系数（将领）'!Q1293,IF($H1293="骑将",'[4]配置系数（将领）'!Q1293,IF($H1293="弓将",'[5]配置系数（将领）'!Q1293,"")))</f>
        <v/>
      </c>
      <c r="S1293" s="208">
        <f>IF($H1293="步将",'[3]配置系数（将领）'!R1293,IF($H1293="骑将",'[4]配置系数（将领）'!R1293,IF($H1293="弓将",'[5]配置系数（将领）'!R1293,"")))</f>
        <v>0</v>
      </c>
      <c r="T1293" s="208">
        <f>IF($H1293="步将",'[3]配置系数（将领）'!S1293,IF($H1293="骑将",'[4]配置系数（将领）'!S1293,IF($H1293="弓将",'[5]配置系数（将领）'!S1293,"")))</f>
        <v>0</v>
      </c>
      <c r="U1293" s="208" t="str">
        <f ca="1">IF($H1293="步将",'[3]配置系数（将领）'!T1293,IF($H1293="骑将",'[4]配置系数（将领）'!T1293,IF($H1293="弓将",'[5]配置系数（将领）'!T1293,"")))</f>
        <v/>
      </c>
      <c r="V1293" s="206">
        <f t="shared" ca="1" si="82"/>
        <v>1</v>
      </c>
      <c r="X1293" s="208" t="str">
        <f ca="1">IF($H1293="步将",'[3]配置系数（将领）'!W1293,IF($H1293="骑将",'[4]配置系数（将领）'!W1293,IF($H1293="弓将",'[5]配置系数（将领）'!W1293,"")))</f>
        <v/>
      </c>
      <c r="Y1293" s="208" t="str">
        <f ca="1">IF($H1293="步将",'[3]配置系数（将领）'!X1293,IF($H1293="骑将",'[4]配置系数（将领）'!X1293,IF($H1293="弓将",'[5]配置系数（将领）'!X1293,"")))</f>
        <v/>
      </c>
      <c r="Z1293" s="208">
        <f>IF($H1293="步将",'[3]配置系数（将领）'!Y1293,IF($H1293="骑将",'[4]配置系数（将领）'!Y1293,IF($H1293="弓将",'[5]配置系数（将领）'!Y1293,"")))</f>
        <v>0</v>
      </c>
      <c r="AA1293" s="208">
        <f>IF($H1293="步将",'[3]配置系数（将领）'!Z1293,IF($H1293="骑将",'[4]配置系数（将领）'!Z1293,IF($H1293="弓将",'[5]配置系数（将领）'!Z1293,"")))</f>
        <v>0</v>
      </c>
      <c r="AB1293" s="208" t="str">
        <f ca="1">IF($H1293="步将",'[3]配置系数（将领）'!AA1293,IF($H1293="骑将",'[4]配置系数（将领）'!AA1293,IF($H1293="弓将",'[5]配置系数（将领）'!AA1293,"")))</f>
        <v/>
      </c>
      <c r="AC1293" s="206">
        <f t="shared" ca="1" si="83"/>
        <v>1</v>
      </c>
    </row>
    <row r="1294" spans="3:29" x14ac:dyDescent="0.15">
      <c r="C1294" s="107">
        <v>1286</v>
      </c>
      <c r="D1294" s="69">
        <f>IFERROR(MATCH(C1294,索引!J:J,0),D1293)</f>
        <v>114</v>
      </c>
      <c r="E1294" s="69">
        <f t="shared" si="80"/>
        <v>15</v>
      </c>
      <c r="F1294" s="69">
        <f>INDEX(索引!$F:$F,D1294,1)</f>
        <v>12007</v>
      </c>
      <c r="G1294" s="69" t="str">
        <f>INDEX(索引!$E:$E,D1294,1)</f>
        <v>许褚</v>
      </c>
      <c r="H1294" s="69" t="str">
        <f>INDEX(索引!$G:$G,D1294,1)</f>
        <v>步将</v>
      </c>
      <c r="J1294" s="208" t="str">
        <f ca="1">IF($H1294="步将",'[3]配置系数（将领）'!I1294,IF($H1294="骑将",'[4]配置系数（将领）'!I1294,IF($H1294="弓将",'[5]配置系数（将领）'!I1294,"")))</f>
        <v/>
      </c>
      <c r="K1294" s="208" t="str">
        <f ca="1">IF($H1294="步将",'[3]配置系数（将领）'!J1294,IF($H1294="骑将",'[4]配置系数（将领）'!J1294,IF($H1294="弓将",'[5]配置系数（将领）'!J1294,"")))</f>
        <v/>
      </c>
      <c r="L1294" s="208">
        <f>IF($H1294="步将",'[3]配置系数（将领）'!K1294,IF($H1294="骑将",'[4]配置系数（将领）'!K1294,IF($H1294="弓将",'[5]配置系数（将领）'!K1294,"")))</f>
        <v>0</v>
      </c>
      <c r="M1294" s="208">
        <f>IF($H1294="步将",'[3]配置系数（将领）'!L1294,IF($H1294="骑将",'[4]配置系数（将领）'!L1294,IF($H1294="弓将",'[5]配置系数（将领）'!L1294,"")))</f>
        <v>0</v>
      </c>
      <c r="N1294" s="208" t="str">
        <f ca="1">IF($H1294="步将",'[3]配置系数（将领）'!M1294,IF($H1294="骑将",'[4]配置系数（将领）'!M1294,IF($H1294="弓将",'[5]配置系数（将领）'!M1294,"")))</f>
        <v/>
      </c>
      <c r="O1294" s="206">
        <f t="shared" ca="1" si="81"/>
        <v>1</v>
      </c>
      <c r="Q1294" s="208" t="str">
        <f ca="1">IF($H1294="步将",'[3]配置系数（将领）'!P1294,IF($H1294="骑将",'[4]配置系数（将领）'!P1294,IF($H1294="弓将",'[5]配置系数（将领）'!P1294,"")))</f>
        <v/>
      </c>
      <c r="R1294" s="208" t="str">
        <f ca="1">IF($H1294="步将",'[3]配置系数（将领）'!Q1294,IF($H1294="骑将",'[4]配置系数（将领）'!Q1294,IF($H1294="弓将",'[5]配置系数（将领）'!Q1294,"")))</f>
        <v/>
      </c>
      <c r="S1294" s="208">
        <f>IF($H1294="步将",'[3]配置系数（将领）'!R1294,IF($H1294="骑将",'[4]配置系数（将领）'!R1294,IF($H1294="弓将",'[5]配置系数（将领）'!R1294,"")))</f>
        <v>0</v>
      </c>
      <c r="T1294" s="208">
        <f>IF($H1294="步将",'[3]配置系数（将领）'!S1294,IF($H1294="骑将",'[4]配置系数（将领）'!S1294,IF($H1294="弓将",'[5]配置系数（将领）'!S1294,"")))</f>
        <v>0</v>
      </c>
      <c r="U1294" s="208" t="str">
        <f ca="1">IF($H1294="步将",'[3]配置系数（将领）'!T1294,IF($H1294="骑将",'[4]配置系数（将领）'!T1294,IF($H1294="弓将",'[5]配置系数（将领）'!T1294,"")))</f>
        <v/>
      </c>
      <c r="V1294" s="206">
        <f t="shared" ca="1" si="82"/>
        <v>1</v>
      </c>
      <c r="X1294" s="208" t="str">
        <f ca="1">IF($H1294="步将",'[3]配置系数（将领）'!W1294,IF($H1294="骑将",'[4]配置系数（将领）'!W1294,IF($H1294="弓将",'[5]配置系数（将领）'!W1294,"")))</f>
        <v/>
      </c>
      <c r="Y1294" s="208" t="str">
        <f ca="1">IF($H1294="步将",'[3]配置系数（将领）'!X1294,IF($H1294="骑将",'[4]配置系数（将领）'!X1294,IF($H1294="弓将",'[5]配置系数（将领）'!X1294,"")))</f>
        <v/>
      </c>
      <c r="Z1294" s="208">
        <f>IF($H1294="步将",'[3]配置系数（将领）'!Y1294,IF($H1294="骑将",'[4]配置系数（将领）'!Y1294,IF($H1294="弓将",'[5]配置系数（将领）'!Y1294,"")))</f>
        <v>0</v>
      </c>
      <c r="AA1294" s="208">
        <f>IF($H1294="步将",'[3]配置系数（将领）'!Z1294,IF($H1294="骑将",'[4]配置系数（将领）'!Z1294,IF($H1294="弓将",'[5]配置系数（将领）'!Z1294,"")))</f>
        <v>0</v>
      </c>
      <c r="AB1294" s="208" t="str">
        <f ca="1">IF($H1294="步将",'[3]配置系数（将领）'!AA1294,IF($H1294="骑将",'[4]配置系数（将领）'!AA1294,IF($H1294="弓将",'[5]配置系数（将领）'!AA1294,"")))</f>
        <v/>
      </c>
      <c r="AC1294" s="206">
        <f t="shared" ca="1" si="83"/>
        <v>1</v>
      </c>
    </row>
    <row r="1295" spans="3:29" x14ac:dyDescent="0.15">
      <c r="C1295" s="107">
        <v>1287</v>
      </c>
      <c r="D1295" s="69">
        <f>IFERROR(MATCH(C1295,索引!J:J,0),D1294)</f>
        <v>114</v>
      </c>
      <c r="E1295" s="69">
        <f t="shared" si="80"/>
        <v>15</v>
      </c>
      <c r="F1295" s="69">
        <f>INDEX(索引!$F:$F,D1295,1)</f>
        <v>12007</v>
      </c>
      <c r="G1295" s="69" t="str">
        <f>INDEX(索引!$E:$E,D1295,1)</f>
        <v>许褚</v>
      </c>
      <c r="H1295" s="69" t="str">
        <f>INDEX(索引!$G:$G,D1295,1)</f>
        <v>步将</v>
      </c>
      <c r="J1295" s="208" t="str">
        <f ca="1">IF($H1295="步将",'[3]配置系数（将领）'!I1295,IF($H1295="骑将",'[4]配置系数（将领）'!I1295,IF($H1295="弓将",'[5]配置系数（将领）'!I1295,"")))</f>
        <v/>
      </c>
      <c r="K1295" s="208" t="str">
        <f ca="1">IF($H1295="步将",'[3]配置系数（将领）'!J1295,IF($H1295="骑将",'[4]配置系数（将领）'!J1295,IF($H1295="弓将",'[5]配置系数（将领）'!J1295,"")))</f>
        <v/>
      </c>
      <c r="L1295" s="208">
        <f>IF($H1295="步将",'[3]配置系数（将领）'!K1295,IF($H1295="骑将",'[4]配置系数（将领）'!K1295,IF($H1295="弓将",'[5]配置系数（将领）'!K1295,"")))</f>
        <v>0</v>
      </c>
      <c r="M1295" s="208">
        <f>IF($H1295="步将",'[3]配置系数（将领）'!L1295,IF($H1295="骑将",'[4]配置系数（将领）'!L1295,IF($H1295="弓将",'[5]配置系数（将领）'!L1295,"")))</f>
        <v>0</v>
      </c>
      <c r="N1295" s="208" t="str">
        <f ca="1">IF($H1295="步将",'[3]配置系数（将领）'!M1295,IF($H1295="骑将",'[4]配置系数（将领）'!M1295,IF($H1295="弓将",'[5]配置系数（将领）'!M1295,"")))</f>
        <v/>
      </c>
      <c r="O1295" s="206">
        <f t="shared" ca="1" si="81"/>
        <v>1</v>
      </c>
      <c r="Q1295" s="208" t="str">
        <f ca="1">IF($H1295="步将",'[3]配置系数（将领）'!P1295,IF($H1295="骑将",'[4]配置系数（将领）'!P1295,IF($H1295="弓将",'[5]配置系数（将领）'!P1295,"")))</f>
        <v/>
      </c>
      <c r="R1295" s="208" t="str">
        <f ca="1">IF($H1295="步将",'[3]配置系数（将领）'!Q1295,IF($H1295="骑将",'[4]配置系数（将领）'!Q1295,IF($H1295="弓将",'[5]配置系数（将领）'!Q1295,"")))</f>
        <v/>
      </c>
      <c r="S1295" s="208">
        <f>IF($H1295="步将",'[3]配置系数（将领）'!R1295,IF($H1295="骑将",'[4]配置系数（将领）'!R1295,IF($H1295="弓将",'[5]配置系数（将领）'!R1295,"")))</f>
        <v>0</v>
      </c>
      <c r="T1295" s="208">
        <f>IF($H1295="步将",'[3]配置系数（将领）'!S1295,IF($H1295="骑将",'[4]配置系数（将领）'!S1295,IF($H1295="弓将",'[5]配置系数（将领）'!S1295,"")))</f>
        <v>0</v>
      </c>
      <c r="U1295" s="208" t="str">
        <f ca="1">IF($H1295="步将",'[3]配置系数（将领）'!T1295,IF($H1295="骑将",'[4]配置系数（将领）'!T1295,IF($H1295="弓将",'[5]配置系数（将领）'!T1295,"")))</f>
        <v/>
      </c>
      <c r="V1295" s="206">
        <f t="shared" ca="1" si="82"/>
        <v>1</v>
      </c>
      <c r="X1295" s="208" t="str">
        <f ca="1">IF($H1295="步将",'[3]配置系数（将领）'!W1295,IF($H1295="骑将",'[4]配置系数（将领）'!W1295,IF($H1295="弓将",'[5]配置系数（将领）'!W1295,"")))</f>
        <v/>
      </c>
      <c r="Y1295" s="208" t="str">
        <f ca="1">IF($H1295="步将",'[3]配置系数（将领）'!X1295,IF($H1295="骑将",'[4]配置系数（将领）'!X1295,IF($H1295="弓将",'[5]配置系数（将领）'!X1295,"")))</f>
        <v/>
      </c>
      <c r="Z1295" s="208">
        <f>IF($H1295="步将",'[3]配置系数（将领）'!Y1295,IF($H1295="骑将",'[4]配置系数（将领）'!Y1295,IF($H1295="弓将",'[5]配置系数（将领）'!Y1295,"")))</f>
        <v>0</v>
      </c>
      <c r="AA1295" s="208">
        <f>IF($H1295="步将",'[3]配置系数（将领）'!Z1295,IF($H1295="骑将",'[4]配置系数（将领）'!Z1295,IF($H1295="弓将",'[5]配置系数（将领）'!Z1295,"")))</f>
        <v>0</v>
      </c>
      <c r="AB1295" s="208" t="str">
        <f ca="1">IF($H1295="步将",'[3]配置系数（将领）'!AA1295,IF($H1295="骑将",'[4]配置系数（将领）'!AA1295,IF($H1295="弓将",'[5]配置系数（将领）'!AA1295,"")))</f>
        <v/>
      </c>
      <c r="AC1295" s="206">
        <f t="shared" ca="1" si="83"/>
        <v>1</v>
      </c>
    </row>
    <row r="1296" spans="3:29" x14ac:dyDescent="0.15">
      <c r="C1296" s="107">
        <v>1288</v>
      </c>
      <c r="D1296" s="69">
        <f>IFERROR(MATCH(C1296,索引!J:J,0),D1295)</f>
        <v>114</v>
      </c>
      <c r="E1296" s="69">
        <f t="shared" si="80"/>
        <v>15</v>
      </c>
      <c r="F1296" s="69">
        <f>INDEX(索引!$F:$F,D1296,1)</f>
        <v>12007</v>
      </c>
      <c r="G1296" s="69" t="str">
        <f>INDEX(索引!$E:$E,D1296,1)</f>
        <v>许褚</v>
      </c>
      <c r="H1296" s="69" t="str">
        <f>INDEX(索引!$G:$G,D1296,1)</f>
        <v>步将</v>
      </c>
      <c r="J1296" s="208" t="str">
        <f ca="1">IF($H1296="步将",'[3]配置系数（将领）'!I1296,IF($H1296="骑将",'[4]配置系数（将领）'!I1296,IF($H1296="弓将",'[5]配置系数（将领）'!I1296,"")))</f>
        <v/>
      </c>
      <c r="K1296" s="208" t="str">
        <f ca="1">IF($H1296="步将",'[3]配置系数（将领）'!J1296,IF($H1296="骑将",'[4]配置系数（将领）'!J1296,IF($H1296="弓将",'[5]配置系数（将领）'!J1296,"")))</f>
        <v/>
      </c>
      <c r="L1296" s="208">
        <f>IF($H1296="步将",'[3]配置系数（将领）'!K1296,IF($H1296="骑将",'[4]配置系数（将领）'!K1296,IF($H1296="弓将",'[5]配置系数（将领）'!K1296,"")))</f>
        <v>0</v>
      </c>
      <c r="M1296" s="208">
        <f>IF($H1296="步将",'[3]配置系数（将领）'!L1296,IF($H1296="骑将",'[4]配置系数（将领）'!L1296,IF($H1296="弓将",'[5]配置系数（将领）'!L1296,"")))</f>
        <v>0</v>
      </c>
      <c r="N1296" s="208" t="str">
        <f ca="1">IF($H1296="步将",'[3]配置系数（将领）'!M1296,IF($H1296="骑将",'[4]配置系数（将领）'!M1296,IF($H1296="弓将",'[5]配置系数（将领）'!M1296,"")))</f>
        <v/>
      </c>
      <c r="O1296" s="206">
        <f t="shared" ca="1" si="81"/>
        <v>1</v>
      </c>
      <c r="Q1296" s="208" t="str">
        <f ca="1">IF($H1296="步将",'[3]配置系数（将领）'!P1296,IF($H1296="骑将",'[4]配置系数（将领）'!P1296,IF($H1296="弓将",'[5]配置系数（将领）'!P1296,"")))</f>
        <v/>
      </c>
      <c r="R1296" s="208" t="str">
        <f ca="1">IF($H1296="步将",'[3]配置系数（将领）'!Q1296,IF($H1296="骑将",'[4]配置系数（将领）'!Q1296,IF($H1296="弓将",'[5]配置系数（将领）'!Q1296,"")))</f>
        <v/>
      </c>
      <c r="S1296" s="208">
        <f>IF($H1296="步将",'[3]配置系数（将领）'!R1296,IF($H1296="骑将",'[4]配置系数（将领）'!R1296,IF($H1296="弓将",'[5]配置系数（将领）'!R1296,"")))</f>
        <v>0</v>
      </c>
      <c r="T1296" s="208">
        <f>IF($H1296="步将",'[3]配置系数（将领）'!S1296,IF($H1296="骑将",'[4]配置系数（将领）'!S1296,IF($H1296="弓将",'[5]配置系数（将领）'!S1296,"")))</f>
        <v>0</v>
      </c>
      <c r="U1296" s="208" t="str">
        <f ca="1">IF($H1296="步将",'[3]配置系数（将领）'!T1296,IF($H1296="骑将",'[4]配置系数（将领）'!T1296,IF($H1296="弓将",'[5]配置系数（将领）'!T1296,"")))</f>
        <v/>
      </c>
      <c r="V1296" s="206">
        <f t="shared" ca="1" si="82"/>
        <v>1</v>
      </c>
      <c r="X1296" s="208" t="str">
        <f ca="1">IF($H1296="步将",'[3]配置系数（将领）'!W1296,IF($H1296="骑将",'[4]配置系数（将领）'!W1296,IF($H1296="弓将",'[5]配置系数（将领）'!W1296,"")))</f>
        <v/>
      </c>
      <c r="Y1296" s="208" t="str">
        <f ca="1">IF($H1296="步将",'[3]配置系数（将领）'!X1296,IF($H1296="骑将",'[4]配置系数（将领）'!X1296,IF($H1296="弓将",'[5]配置系数（将领）'!X1296,"")))</f>
        <v/>
      </c>
      <c r="Z1296" s="208">
        <f>IF($H1296="步将",'[3]配置系数（将领）'!Y1296,IF($H1296="骑将",'[4]配置系数（将领）'!Y1296,IF($H1296="弓将",'[5]配置系数（将领）'!Y1296,"")))</f>
        <v>0</v>
      </c>
      <c r="AA1296" s="208">
        <f>IF($H1296="步将",'[3]配置系数（将领）'!Z1296,IF($H1296="骑将",'[4]配置系数（将领）'!Z1296,IF($H1296="弓将",'[5]配置系数（将领）'!Z1296,"")))</f>
        <v>0</v>
      </c>
      <c r="AB1296" s="208" t="str">
        <f ca="1">IF($H1296="步将",'[3]配置系数（将领）'!AA1296,IF($H1296="骑将",'[4]配置系数（将领）'!AA1296,IF($H1296="弓将",'[5]配置系数（将领）'!AA1296,"")))</f>
        <v/>
      </c>
      <c r="AC1296" s="206">
        <f t="shared" ca="1" si="83"/>
        <v>1</v>
      </c>
    </row>
    <row r="1297" spans="3:29" x14ac:dyDescent="0.15">
      <c r="C1297" s="107">
        <v>1289</v>
      </c>
      <c r="D1297" s="69">
        <f>IFERROR(MATCH(C1297,索引!J:J,0),D1296)</f>
        <v>114</v>
      </c>
      <c r="E1297" s="69">
        <f t="shared" si="80"/>
        <v>15</v>
      </c>
      <c r="F1297" s="69">
        <f>INDEX(索引!$F:$F,D1297,1)</f>
        <v>12007</v>
      </c>
      <c r="G1297" s="69" t="str">
        <f>INDEX(索引!$E:$E,D1297,1)</f>
        <v>许褚</v>
      </c>
      <c r="H1297" s="69" t="str">
        <f>INDEX(索引!$G:$G,D1297,1)</f>
        <v>步将</v>
      </c>
      <c r="J1297" s="208" t="str">
        <f ca="1">IF($H1297="步将",'[3]配置系数（将领）'!I1297,IF($H1297="骑将",'[4]配置系数（将领）'!I1297,IF($H1297="弓将",'[5]配置系数（将领）'!I1297,"")))</f>
        <v/>
      </c>
      <c r="K1297" s="208" t="str">
        <f ca="1">IF($H1297="步将",'[3]配置系数（将领）'!J1297,IF($H1297="骑将",'[4]配置系数（将领）'!J1297,IF($H1297="弓将",'[5]配置系数（将领）'!J1297,"")))</f>
        <v/>
      </c>
      <c r="L1297" s="208">
        <f>IF($H1297="步将",'[3]配置系数（将领）'!K1297,IF($H1297="骑将",'[4]配置系数（将领）'!K1297,IF($H1297="弓将",'[5]配置系数（将领）'!K1297,"")))</f>
        <v>0</v>
      </c>
      <c r="M1297" s="208">
        <f>IF($H1297="步将",'[3]配置系数（将领）'!L1297,IF($H1297="骑将",'[4]配置系数（将领）'!L1297,IF($H1297="弓将",'[5]配置系数（将领）'!L1297,"")))</f>
        <v>0</v>
      </c>
      <c r="N1297" s="208" t="str">
        <f ca="1">IF($H1297="步将",'[3]配置系数（将领）'!M1297,IF($H1297="骑将",'[4]配置系数（将领）'!M1297,IF($H1297="弓将",'[5]配置系数（将领）'!M1297,"")))</f>
        <v/>
      </c>
      <c r="O1297" s="206">
        <f t="shared" ca="1" si="81"/>
        <v>1</v>
      </c>
      <c r="Q1297" s="208" t="str">
        <f ca="1">IF($H1297="步将",'[3]配置系数（将领）'!P1297,IF($H1297="骑将",'[4]配置系数（将领）'!P1297,IF($H1297="弓将",'[5]配置系数（将领）'!P1297,"")))</f>
        <v/>
      </c>
      <c r="R1297" s="208" t="str">
        <f ca="1">IF($H1297="步将",'[3]配置系数（将领）'!Q1297,IF($H1297="骑将",'[4]配置系数（将领）'!Q1297,IF($H1297="弓将",'[5]配置系数（将领）'!Q1297,"")))</f>
        <v/>
      </c>
      <c r="S1297" s="208">
        <f>IF($H1297="步将",'[3]配置系数（将领）'!R1297,IF($H1297="骑将",'[4]配置系数（将领）'!R1297,IF($H1297="弓将",'[5]配置系数（将领）'!R1297,"")))</f>
        <v>0</v>
      </c>
      <c r="T1297" s="208">
        <f>IF($H1297="步将",'[3]配置系数（将领）'!S1297,IF($H1297="骑将",'[4]配置系数（将领）'!S1297,IF($H1297="弓将",'[5]配置系数（将领）'!S1297,"")))</f>
        <v>0</v>
      </c>
      <c r="U1297" s="208" t="str">
        <f ca="1">IF($H1297="步将",'[3]配置系数（将领）'!T1297,IF($H1297="骑将",'[4]配置系数（将领）'!T1297,IF($H1297="弓将",'[5]配置系数（将领）'!T1297,"")))</f>
        <v/>
      </c>
      <c r="V1297" s="206">
        <f t="shared" ca="1" si="82"/>
        <v>1</v>
      </c>
      <c r="X1297" s="208" t="str">
        <f ca="1">IF($H1297="步将",'[3]配置系数（将领）'!W1297,IF($H1297="骑将",'[4]配置系数（将领）'!W1297,IF($H1297="弓将",'[5]配置系数（将领）'!W1297,"")))</f>
        <v/>
      </c>
      <c r="Y1297" s="208" t="str">
        <f ca="1">IF($H1297="步将",'[3]配置系数（将领）'!X1297,IF($H1297="骑将",'[4]配置系数（将领）'!X1297,IF($H1297="弓将",'[5]配置系数（将领）'!X1297,"")))</f>
        <v/>
      </c>
      <c r="Z1297" s="208">
        <f>IF($H1297="步将",'[3]配置系数（将领）'!Y1297,IF($H1297="骑将",'[4]配置系数（将领）'!Y1297,IF($H1297="弓将",'[5]配置系数（将领）'!Y1297,"")))</f>
        <v>0</v>
      </c>
      <c r="AA1297" s="208">
        <f>IF($H1297="步将",'[3]配置系数（将领）'!Z1297,IF($H1297="骑将",'[4]配置系数（将领）'!Z1297,IF($H1297="弓将",'[5]配置系数（将领）'!Z1297,"")))</f>
        <v>0</v>
      </c>
      <c r="AB1297" s="208" t="str">
        <f ca="1">IF($H1297="步将",'[3]配置系数（将领）'!AA1297,IF($H1297="骑将",'[4]配置系数（将领）'!AA1297,IF($H1297="弓将",'[5]配置系数（将领）'!AA1297,"")))</f>
        <v/>
      </c>
      <c r="AC1297" s="206">
        <f t="shared" ca="1" si="83"/>
        <v>1</v>
      </c>
    </row>
    <row r="1298" spans="3:29" x14ac:dyDescent="0.15">
      <c r="C1298" s="107">
        <v>1290</v>
      </c>
      <c r="D1298" s="69">
        <f>IFERROR(MATCH(C1298,索引!J:J,0),D1297)</f>
        <v>114</v>
      </c>
      <c r="E1298" s="69">
        <f t="shared" si="80"/>
        <v>15</v>
      </c>
      <c r="F1298" s="69">
        <f>INDEX(索引!$F:$F,D1298,1)</f>
        <v>12007</v>
      </c>
      <c r="G1298" s="69" t="str">
        <f>INDEX(索引!$E:$E,D1298,1)</f>
        <v>许褚</v>
      </c>
      <c r="H1298" s="69" t="str">
        <f>INDEX(索引!$G:$G,D1298,1)</f>
        <v>步将</v>
      </c>
      <c r="J1298" s="208" t="str">
        <f ca="1">IF($H1298="步将",'[3]配置系数（将领）'!I1298,IF($H1298="骑将",'[4]配置系数（将领）'!I1298,IF($H1298="弓将",'[5]配置系数（将领）'!I1298,"")))</f>
        <v/>
      </c>
      <c r="K1298" s="208" t="str">
        <f ca="1">IF($H1298="步将",'[3]配置系数（将领）'!J1298,IF($H1298="骑将",'[4]配置系数（将领）'!J1298,IF($H1298="弓将",'[5]配置系数（将领）'!J1298,"")))</f>
        <v/>
      </c>
      <c r="L1298" s="208">
        <f>IF($H1298="步将",'[3]配置系数（将领）'!K1298,IF($H1298="骑将",'[4]配置系数（将领）'!K1298,IF($H1298="弓将",'[5]配置系数（将领）'!K1298,"")))</f>
        <v>0</v>
      </c>
      <c r="M1298" s="208">
        <f>IF($H1298="步将",'[3]配置系数（将领）'!L1298,IF($H1298="骑将",'[4]配置系数（将领）'!L1298,IF($H1298="弓将",'[5]配置系数（将领）'!L1298,"")))</f>
        <v>0</v>
      </c>
      <c r="N1298" s="208" t="str">
        <f ca="1">IF($H1298="步将",'[3]配置系数（将领）'!M1298,IF($H1298="骑将",'[4]配置系数（将领）'!M1298,IF($H1298="弓将",'[5]配置系数（将领）'!M1298,"")))</f>
        <v/>
      </c>
      <c r="O1298" s="206">
        <f t="shared" ca="1" si="81"/>
        <v>1</v>
      </c>
      <c r="Q1298" s="208" t="str">
        <f ca="1">IF($H1298="步将",'[3]配置系数（将领）'!P1298,IF($H1298="骑将",'[4]配置系数（将领）'!P1298,IF($H1298="弓将",'[5]配置系数（将领）'!P1298,"")))</f>
        <v/>
      </c>
      <c r="R1298" s="208" t="str">
        <f ca="1">IF($H1298="步将",'[3]配置系数（将领）'!Q1298,IF($H1298="骑将",'[4]配置系数（将领）'!Q1298,IF($H1298="弓将",'[5]配置系数（将领）'!Q1298,"")))</f>
        <v/>
      </c>
      <c r="S1298" s="208">
        <f>IF($H1298="步将",'[3]配置系数（将领）'!R1298,IF($H1298="骑将",'[4]配置系数（将领）'!R1298,IF($H1298="弓将",'[5]配置系数（将领）'!R1298,"")))</f>
        <v>0</v>
      </c>
      <c r="T1298" s="208">
        <f>IF($H1298="步将",'[3]配置系数（将领）'!S1298,IF($H1298="骑将",'[4]配置系数（将领）'!S1298,IF($H1298="弓将",'[5]配置系数（将领）'!S1298,"")))</f>
        <v>0</v>
      </c>
      <c r="U1298" s="208" t="str">
        <f ca="1">IF($H1298="步将",'[3]配置系数（将领）'!T1298,IF($H1298="骑将",'[4]配置系数（将领）'!T1298,IF($H1298="弓将",'[5]配置系数（将领）'!T1298,"")))</f>
        <v/>
      </c>
      <c r="V1298" s="206">
        <f t="shared" ca="1" si="82"/>
        <v>1</v>
      </c>
      <c r="X1298" s="208" t="str">
        <f ca="1">IF($H1298="步将",'[3]配置系数（将领）'!W1298,IF($H1298="骑将",'[4]配置系数（将领）'!W1298,IF($H1298="弓将",'[5]配置系数（将领）'!W1298,"")))</f>
        <v/>
      </c>
      <c r="Y1298" s="208" t="str">
        <f ca="1">IF($H1298="步将",'[3]配置系数（将领）'!X1298,IF($H1298="骑将",'[4]配置系数（将领）'!X1298,IF($H1298="弓将",'[5]配置系数（将领）'!X1298,"")))</f>
        <v/>
      </c>
      <c r="Z1298" s="208">
        <f>IF($H1298="步将",'[3]配置系数（将领）'!Y1298,IF($H1298="骑将",'[4]配置系数（将领）'!Y1298,IF($H1298="弓将",'[5]配置系数（将领）'!Y1298,"")))</f>
        <v>0</v>
      </c>
      <c r="AA1298" s="208">
        <f>IF($H1298="步将",'[3]配置系数（将领）'!Z1298,IF($H1298="骑将",'[4]配置系数（将领）'!Z1298,IF($H1298="弓将",'[5]配置系数（将领）'!Z1298,"")))</f>
        <v>0</v>
      </c>
      <c r="AB1298" s="208" t="str">
        <f ca="1">IF($H1298="步将",'[3]配置系数（将领）'!AA1298,IF($H1298="骑将",'[4]配置系数（将领）'!AA1298,IF($H1298="弓将",'[5]配置系数（将领）'!AA1298,"")))</f>
        <v/>
      </c>
      <c r="AC1298" s="206">
        <f t="shared" ca="1" si="83"/>
        <v>1</v>
      </c>
    </row>
    <row r="1299" spans="3:29" x14ac:dyDescent="0.15">
      <c r="C1299" s="107">
        <v>1291</v>
      </c>
      <c r="D1299" s="69">
        <f>IFERROR(MATCH(C1299,索引!J:J,0),D1298)</f>
        <v>114</v>
      </c>
      <c r="E1299" s="69">
        <f t="shared" si="80"/>
        <v>15</v>
      </c>
      <c r="F1299" s="69">
        <f>INDEX(索引!$F:$F,D1299,1)</f>
        <v>12007</v>
      </c>
      <c r="G1299" s="69" t="str">
        <f>INDEX(索引!$E:$E,D1299,1)</f>
        <v>许褚</v>
      </c>
      <c r="H1299" s="69" t="str">
        <f>INDEX(索引!$G:$G,D1299,1)</f>
        <v>步将</v>
      </c>
      <c r="J1299" s="208" t="str">
        <f ca="1">IF($H1299="步将",'[3]配置系数（将领）'!I1299,IF($H1299="骑将",'[4]配置系数（将领）'!I1299,IF($H1299="弓将",'[5]配置系数（将领）'!I1299,"")))</f>
        <v/>
      </c>
      <c r="K1299" s="208" t="str">
        <f ca="1">IF($H1299="步将",'[3]配置系数（将领）'!J1299,IF($H1299="骑将",'[4]配置系数（将领）'!J1299,IF($H1299="弓将",'[5]配置系数（将领）'!J1299,"")))</f>
        <v/>
      </c>
      <c r="L1299" s="208">
        <f>IF($H1299="步将",'[3]配置系数（将领）'!K1299,IF($H1299="骑将",'[4]配置系数（将领）'!K1299,IF($H1299="弓将",'[5]配置系数（将领）'!K1299,"")))</f>
        <v>0</v>
      </c>
      <c r="M1299" s="208">
        <f>IF($H1299="步将",'[3]配置系数（将领）'!L1299,IF($H1299="骑将",'[4]配置系数（将领）'!L1299,IF($H1299="弓将",'[5]配置系数（将领）'!L1299,"")))</f>
        <v>0</v>
      </c>
      <c r="N1299" s="208" t="str">
        <f ca="1">IF($H1299="步将",'[3]配置系数（将领）'!M1299,IF($H1299="骑将",'[4]配置系数（将领）'!M1299,IF($H1299="弓将",'[5]配置系数（将领）'!M1299,"")))</f>
        <v/>
      </c>
      <c r="O1299" s="206">
        <f t="shared" ca="1" si="81"/>
        <v>1</v>
      </c>
      <c r="Q1299" s="208" t="str">
        <f ca="1">IF($H1299="步将",'[3]配置系数（将领）'!P1299,IF($H1299="骑将",'[4]配置系数（将领）'!P1299,IF($H1299="弓将",'[5]配置系数（将领）'!P1299,"")))</f>
        <v/>
      </c>
      <c r="R1299" s="208" t="str">
        <f ca="1">IF($H1299="步将",'[3]配置系数（将领）'!Q1299,IF($H1299="骑将",'[4]配置系数（将领）'!Q1299,IF($H1299="弓将",'[5]配置系数（将领）'!Q1299,"")))</f>
        <v/>
      </c>
      <c r="S1299" s="208">
        <f>IF($H1299="步将",'[3]配置系数（将领）'!R1299,IF($H1299="骑将",'[4]配置系数（将领）'!R1299,IF($H1299="弓将",'[5]配置系数（将领）'!R1299,"")))</f>
        <v>0</v>
      </c>
      <c r="T1299" s="208">
        <f>IF($H1299="步将",'[3]配置系数（将领）'!S1299,IF($H1299="骑将",'[4]配置系数（将领）'!S1299,IF($H1299="弓将",'[5]配置系数（将领）'!S1299,"")))</f>
        <v>0</v>
      </c>
      <c r="U1299" s="208" t="str">
        <f ca="1">IF($H1299="步将",'[3]配置系数（将领）'!T1299,IF($H1299="骑将",'[4]配置系数（将领）'!T1299,IF($H1299="弓将",'[5]配置系数（将领）'!T1299,"")))</f>
        <v/>
      </c>
      <c r="V1299" s="206">
        <f t="shared" ca="1" si="82"/>
        <v>1</v>
      </c>
      <c r="X1299" s="208" t="str">
        <f ca="1">IF($H1299="步将",'[3]配置系数（将领）'!W1299,IF($H1299="骑将",'[4]配置系数（将领）'!W1299,IF($H1299="弓将",'[5]配置系数（将领）'!W1299,"")))</f>
        <v/>
      </c>
      <c r="Y1299" s="208" t="str">
        <f ca="1">IF($H1299="步将",'[3]配置系数（将领）'!X1299,IF($H1299="骑将",'[4]配置系数（将领）'!X1299,IF($H1299="弓将",'[5]配置系数（将领）'!X1299,"")))</f>
        <v/>
      </c>
      <c r="Z1299" s="208">
        <f>IF($H1299="步将",'[3]配置系数（将领）'!Y1299,IF($H1299="骑将",'[4]配置系数（将领）'!Y1299,IF($H1299="弓将",'[5]配置系数（将领）'!Y1299,"")))</f>
        <v>0</v>
      </c>
      <c r="AA1299" s="208">
        <f>IF($H1299="步将",'[3]配置系数（将领）'!Z1299,IF($H1299="骑将",'[4]配置系数（将领）'!Z1299,IF($H1299="弓将",'[5]配置系数（将领）'!Z1299,"")))</f>
        <v>0</v>
      </c>
      <c r="AB1299" s="208" t="str">
        <f ca="1">IF($H1299="步将",'[3]配置系数（将领）'!AA1299,IF($H1299="骑将",'[4]配置系数（将领）'!AA1299,IF($H1299="弓将",'[5]配置系数（将领）'!AA1299,"")))</f>
        <v/>
      </c>
      <c r="AC1299" s="206">
        <f t="shared" ca="1" si="83"/>
        <v>1</v>
      </c>
    </row>
    <row r="1300" spans="3:29" x14ac:dyDescent="0.15">
      <c r="C1300" s="107">
        <v>1292</v>
      </c>
      <c r="D1300" s="69">
        <f>IFERROR(MATCH(C1300,索引!J:J,0),D1299)</f>
        <v>114</v>
      </c>
      <c r="E1300" s="69">
        <f t="shared" si="80"/>
        <v>15</v>
      </c>
      <c r="F1300" s="69">
        <f>INDEX(索引!$F:$F,D1300,1)</f>
        <v>12007</v>
      </c>
      <c r="G1300" s="69" t="str">
        <f>INDEX(索引!$E:$E,D1300,1)</f>
        <v>许褚</v>
      </c>
      <c r="H1300" s="69" t="str">
        <f>INDEX(索引!$G:$G,D1300,1)</f>
        <v>步将</v>
      </c>
      <c r="J1300" s="208" t="str">
        <f ca="1">IF($H1300="步将",'[3]配置系数（将领）'!I1300,IF($H1300="骑将",'[4]配置系数（将领）'!I1300,IF($H1300="弓将",'[5]配置系数（将领）'!I1300,"")))</f>
        <v/>
      </c>
      <c r="K1300" s="208" t="str">
        <f ca="1">IF($H1300="步将",'[3]配置系数（将领）'!J1300,IF($H1300="骑将",'[4]配置系数（将领）'!J1300,IF($H1300="弓将",'[5]配置系数（将领）'!J1300,"")))</f>
        <v/>
      </c>
      <c r="L1300" s="208">
        <f>IF($H1300="步将",'[3]配置系数（将领）'!K1300,IF($H1300="骑将",'[4]配置系数（将领）'!K1300,IF($H1300="弓将",'[5]配置系数（将领）'!K1300,"")))</f>
        <v>0</v>
      </c>
      <c r="M1300" s="208">
        <f>IF($H1300="步将",'[3]配置系数（将领）'!L1300,IF($H1300="骑将",'[4]配置系数（将领）'!L1300,IF($H1300="弓将",'[5]配置系数（将领）'!L1300,"")))</f>
        <v>0</v>
      </c>
      <c r="N1300" s="208" t="str">
        <f ca="1">IF($H1300="步将",'[3]配置系数（将领）'!M1300,IF($H1300="骑将",'[4]配置系数（将领）'!M1300,IF($H1300="弓将",'[5]配置系数（将领）'!M1300,"")))</f>
        <v/>
      </c>
      <c r="O1300" s="206">
        <f t="shared" ca="1" si="81"/>
        <v>1</v>
      </c>
      <c r="Q1300" s="208" t="str">
        <f ca="1">IF($H1300="步将",'[3]配置系数（将领）'!P1300,IF($H1300="骑将",'[4]配置系数（将领）'!P1300,IF($H1300="弓将",'[5]配置系数（将领）'!P1300,"")))</f>
        <v/>
      </c>
      <c r="R1300" s="208" t="str">
        <f ca="1">IF($H1300="步将",'[3]配置系数（将领）'!Q1300,IF($H1300="骑将",'[4]配置系数（将领）'!Q1300,IF($H1300="弓将",'[5]配置系数（将领）'!Q1300,"")))</f>
        <v/>
      </c>
      <c r="S1300" s="208">
        <f>IF($H1300="步将",'[3]配置系数（将领）'!R1300,IF($H1300="骑将",'[4]配置系数（将领）'!R1300,IF($H1300="弓将",'[5]配置系数（将领）'!R1300,"")))</f>
        <v>0</v>
      </c>
      <c r="T1300" s="208">
        <f>IF($H1300="步将",'[3]配置系数（将领）'!S1300,IF($H1300="骑将",'[4]配置系数（将领）'!S1300,IF($H1300="弓将",'[5]配置系数（将领）'!S1300,"")))</f>
        <v>0</v>
      </c>
      <c r="U1300" s="208" t="str">
        <f ca="1">IF($H1300="步将",'[3]配置系数（将领）'!T1300,IF($H1300="骑将",'[4]配置系数（将领）'!T1300,IF($H1300="弓将",'[5]配置系数（将领）'!T1300,"")))</f>
        <v/>
      </c>
      <c r="V1300" s="206">
        <f t="shared" ca="1" si="82"/>
        <v>1</v>
      </c>
      <c r="X1300" s="208" t="str">
        <f ca="1">IF($H1300="步将",'[3]配置系数（将领）'!W1300,IF($H1300="骑将",'[4]配置系数（将领）'!W1300,IF($H1300="弓将",'[5]配置系数（将领）'!W1300,"")))</f>
        <v/>
      </c>
      <c r="Y1300" s="208" t="str">
        <f ca="1">IF($H1300="步将",'[3]配置系数（将领）'!X1300,IF($H1300="骑将",'[4]配置系数（将领）'!X1300,IF($H1300="弓将",'[5]配置系数（将领）'!X1300,"")))</f>
        <v/>
      </c>
      <c r="Z1300" s="208">
        <f>IF($H1300="步将",'[3]配置系数（将领）'!Y1300,IF($H1300="骑将",'[4]配置系数（将领）'!Y1300,IF($H1300="弓将",'[5]配置系数（将领）'!Y1300,"")))</f>
        <v>0</v>
      </c>
      <c r="AA1300" s="208">
        <f>IF($H1300="步将",'[3]配置系数（将领）'!Z1300,IF($H1300="骑将",'[4]配置系数（将领）'!Z1300,IF($H1300="弓将",'[5]配置系数（将领）'!Z1300,"")))</f>
        <v>0</v>
      </c>
      <c r="AB1300" s="208" t="str">
        <f ca="1">IF($H1300="步将",'[3]配置系数（将领）'!AA1300,IF($H1300="骑将",'[4]配置系数（将领）'!AA1300,IF($H1300="弓将",'[5]配置系数（将领）'!AA1300,"")))</f>
        <v/>
      </c>
      <c r="AC1300" s="206">
        <f t="shared" ca="1" si="83"/>
        <v>1</v>
      </c>
    </row>
    <row r="1301" spans="3:29" x14ac:dyDescent="0.15">
      <c r="C1301" s="107">
        <v>1293</v>
      </c>
      <c r="D1301" s="69">
        <f>IFERROR(MATCH(C1301,索引!J:J,0),D1300)</f>
        <v>114</v>
      </c>
      <c r="E1301" s="69">
        <f t="shared" si="80"/>
        <v>15</v>
      </c>
      <c r="F1301" s="69">
        <f>INDEX(索引!$F:$F,D1301,1)</f>
        <v>12007</v>
      </c>
      <c r="G1301" s="69" t="str">
        <f>INDEX(索引!$E:$E,D1301,1)</f>
        <v>许褚</v>
      </c>
      <c r="H1301" s="69" t="str">
        <f>INDEX(索引!$G:$G,D1301,1)</f>
        <v>步将</v>
      </c>
      <c r="J1301" s="208" t="str">
        <f ca="1">IF($H1301="步将",'[3]配置系数（将领）'!I1301,IF($H1301="骑将",'[4]配置系数（将领）'!I1301,IF($H1301="弓将",'[5]配置系数（将领）'!I1301,"")))</f>
        <v/>
      </c>
      <c r="K1301" s="208" t="str">
        <f ca="1">IF($H1301="步将",'[3]配置系数（将领）'!J1301,IF($H1301="骑将",'[4]配置系数（将领）'!J1301,IF($H1301="弓将",'[5]配置系数（将领）'!J1301,"")))</f>
        <v/>
      </c>
      <c r="L1301" s="208">
        <f>IF($H1301="步将",'[3]配置系数（将领）'!K1301,IF($H1301="骑将",'[4]配置系数（将领）'!K1301,IF($H1301="弓将",'[5]配置系数（将领）'!K1301,"")))</f>
        <v>0</v>
      </c>
      <c r="M1301" s="208">
        <f>IF($H1301="步将",'[3]配置系数（将领）'!L1301,IF($H1301="骑将",'[4]配置系数（将领）'!L1301,IF($H1301="弓将",'[5]配置系数（将领）'!L1301,"")))</f>
        <v>0</v>
      </c>
      <c r="N1301" s="208" t="str">
        <f ca="1">IF($H1301="步将",'[3]配置系数（将领）'!M1301,IF($H1301="骑将",'[4]配置系数（将领）'!M1301,IF($H1301="弓将",'[5]配置系数（将领）'!M1301,"")))</f>
        <v/>
      </c>
      <c r="O1301" s="206">
        <f t="shared" ca="1" si="81"/>
        <v>1</v>
      </c>
      <c r="Q1301" s="208" t="str">
        <f ca="1">IF($H1301="步将",'[3]配置系数（将领）'!P1301,IF($H1301="骑将",'[4]配置系数（将领）'!P1301,IF($H1301="弓将",'[5]配置系数（将领）'!P1301,"")))</f>
        <v/>
      </c>
      <c r="R1301" s="208" t="str">
        <f ca="1">IF($H1301="步将",'[3]配置系数（将领）'!Q1301,IF($H1301="骑将",'[4]配置系数（将领）'!Q1301,IF($H1301="弓将",'[5]配置系数（将领）'!Q1301,"")))</f>
        <v/>
      </c>
      <c r="S1301" s="208">
        <f>IF($H1301="步将",'[3]配置系数（将领）'!R1301,IF($H1301="骑将",'[4]配置系数（将领）'!R1301,IF($H1301="弓将",'[5]配置系数（将领）'!R1301,"")))</f>
        <v>0</v>
      </c>
      <c r="T1301" s="208">
        <f>IF($H1301="步将",'[3]配置系数（将领）'!S1301,IF($H1301="骑将",'[4]配置系数（将领）'!S1301,IF($H1301="弓将",'[5]配置系数（将领）'!S1301,"")))</f>
        <v>0</v>
      </c>
      <c r="U1301" s="208" t="str">
        <f ca="1">IF($H1301="步将",'[3]配置系数（将领）'!T1301,IF($H1301="骑将",'[4]配置系数（将领）'!T1301,IF($H1301="弓将",'[5]配置系数（将领）'!T1301,"")))</f>
        <v/>
      </c>
      <c r="V1301" s="206">
        <f t="shared" ca="1" si="82"/>
        <v>1</v>
      </c>
      <c r="X1301" s="208" t="str">
        <f ca="1">IF($H1301="步将",'[3]配置系数（将领）'!W1301,IF($H1301="骑将",'[4]配置系数（将领）'!W1301,IF($H1301="弓将",'[5]配置系数（将领）'!W1301,"")))</f>
        <v/>
      </c>
      <c r="Y1301" s="208" t="str">
        <f ca="1">IF($H1301="步将",'[3]配置系数（将领）'!X1301,IF($H1301="骑将",'[4]配置系数（将领）'!X1301,IF($H1301="弓将",'[5]配置系数（将领）'!X1301,"")))</f>
        <v/>
      </c>
      <c r="Z1301" s="208">
        <f>IF($H1301="步将",'[3]配置系数（将领）'!Y1301,IF($H1301="骑将",'[4]配置系数（将领）'!Y1301,IF($H1301="弓将",'[5]配置系数（将领）'!Y1301,"")))</f>
        <v>0</v>
      </c>
      <c r="AA1301" s="208">
        <f>IF($H1301="步将",'[3]配置系数（将领）'!Z1301,IF($H1301="骑将",'[4]配置系数（将领）'!Z1301,IF($H1301="弓将",'[5]配置系数（将领）'!Z1301,"")))</f>
        <v>0</v>
      </c>
      <c r="AB1301" s="208" t="str">
        <f ca="1">IF($H1301="步将",'[3]配置系数（将领）'!AA1301,IF($H1301="骑将",'[4]配置系数（将领）'!AA1301,IF($H1301="弓将",'[5]配置系数（将领）'!AA1301,"")))</f>
        <v/>
      </c>
      <c r="AC1301" s="206">
        <f t="shared" ca="1" si="83"/>
        <v>1</v>
      </c>
    </row>
    <row r="1302" spans="3:29" x14ac:dyDescent="0.15">
      <c r="C1302" s="107">
        <v>1294</v>
      </c>
      <c r="D1302" s="69">
        <f>IFERROR(MATCH(C1302,索引!J:J,0),D1301)</f>
        <v>114</v>
      </c>
      <c r="E1302" s="69">
        <f t="shared" si="80"/>
        <v>15</v>
      </c>
      <c r="F1302" s="69">
        <f>INDEX(索引!$F:$F,D1302,1)</f>
        <v>12007</v>
      </c>
      <c r="G1302" s="69" t="str">
        <f>INDEX(索引!$E:$E,D1302,1)</f>
        <v>许褚</v>
      </c>
      <c r="H1302" s="69" t="str">
        <f>INDEX(索引!$G:$G,D1302,1)</f>
        <v>步将</v>
      </c>
      <c r="J1302" s="208" t="str">
        <f ca="1">IF($H1302="步将",'[3]配置系数（将领）'!I1302,IF($H1302="骑将",'[4]配置系数（将领）'!I1302,IF($H1302="弓将",'[5]配置系数（将领）'!I1302,"")))</f>
        <v/>
      </c>
      <c r="K1302" s="208" t="str">
        <f ca="1">IF($H1302="步将",'[3]配置系数（将领）'!J1302,IF($H1302="骑将",'[4]配置系数（将领）'!J1302,IF($H1302="弓将",'[5]配置系数（将领）'!J1302,"")))</f>
        <v/>
      </c>
      <c r="L1302" s="208">
        <f>IF($H1302="步将",'[3]配置系数（将领）'!K1302,IF($H1302="骑将",'[4]配置系数（将领）'!K1302,IF($H1302="弓将",'[5]配置系数（将领）'!K1302,"")))</f>
        <v>0</v>
      </c>
      <c r="M1302" s="208">
        <f>IF($H1302="步将",'[3]配置系数（将领）'!L1302,IF($H1302="骑将",'[4]配置系数（将领）'!L1302,IF($H1302="弓将",'[5]配置系数（将领）'!L1302,"")))</f>
        <v>0</v>
      </c>
      <c r="N1302" s="208" t="str">
        <f ca="1">IF($H1302="步将",'[3]配置系数（将领）'!M1302,IF($H1302="骑将",'[4]配置系数（将领）'!M1302,IF($H1302="弓将",'[5]配置系数（将领）'!M1302,"")))</f>
        <v/>
      </c>
      <c r="O1302" s="206">
        <f t="shared" ca="1" si="81"/>
        <v>1</v>
      </c>
      <c r="Q1302" s="208" t="str">
        <f ca="1">IF($H1302="步将",'[3]配置系数（将领）'!P1302,IF($H1302="骑将",'[4]配置系数（将领）'!P1302,IF($H1302="弓将",'[5]配置系数（将领）'!P1302,"")))</f>
        <v/>
      </c>
      <c r="R1302" s="208" t="str">
        <f ca="1">IF($H1302="步将",'[3]配置系数（将领）'!Q1302,IF($H1302="骑将",'[4]配置系数（将领）'!Q1302,IF($H1302="弓将",'[5]配置系数（将领）'!Q1302,"")))</f>
        <v/>
      </c>
      <c r="S1302" s="208">
        <f>IF($H1302="步将",'[3]配置系数（将领）'!R1302,IF($H1302="骑将",'[4]配置系数（将领）'!R1302,IF($H1302="弓将",'[5]配置系数（将领）'!R1302,"")))</f>
        <v>0</v>
      </c>
      <c r="T1302" s="208">
        <f>IF($H1302="步将",'[3]配置系数（将领）'!S1302,IF($H1302="骑将",'[4]配置系数（将领）'!S1302,IF($H1302="弓将",'[5]配置系数（将领）'!S1302,"")))</f>
        <v>0</v>
      </c>
      <c r="U1302" s="208" t="str">
        <f ca="1">IF($H1302="步将",'[3]配置系数（将领）'!T1302,IF($H1302="骑将",'[4]配置系数（将领）'!T1302,IF($H1302="弓将",'[5]配置系数（将领）'!T1302,"")))</f>
        <v/>
      </c>
      <c r="V1302" s="206">
        <f t="shared" ca="1" si="82"/>
        <v>1</v>
      </c>
      <c r="X1302" s="208" t="str">
        <f ca="1">IF($H1302="步将",'[3]配置系数（将领）'!W1302,IF($H1302="骑将",'[4]配置系数（将领）'!W1302,IF($H1302="弓将",'[5]配置系数（将领）'!W1302,"")))</f>
        <v/>
      </c>
      <c r="Y1302" s="208" t="str">
        <f ca="1">IF($H1302="步将",'[3]配置系数（将领）'!X1302,IF($H1302="骑将",'[4]配置系数（将领）'!X1302,IF($H1302="弓将",'[5]配置系数（将领）'!X1302,"")))</f>
        <v/>
      </c>
      <c r="Z1302" s="208">
        <f>IF($H1302="步将",'[3]配置系数（将领）'!Y1302,IF($H1302="骑将",'[4]配置系数（将领）'!Y1302,IF($H1302="弓将",'[5]配置系数（将领）'!Y1302,"")))</f>
        <v>0</v>
      </c>
      <c r="AA1302" s="208">
        <f>IF($H1302="步将",'[3]配置系数（将领）'!Z1302,IF($H1302="骑将",'[4]配置系数（将领）'!Z1302,IF($H1302="弓将",'[5]配置系数（将领）'!Z1302,"")))</f>
        <v>0</v>
      </c>
      <c r="AB1302" s="208" t="str">
        <f ca="1">IF($H1302="步将",'[3]配置系数（将领）'!AA1302,IF($H1302="骑将",'[4]配置系数（将领）'!AA1302,IF($H1302="弓将",'[5]配置系数（将领）'!AA1302,"")))</f>
        <v/>
      </c>
      <c r="AC1302" s="206">
        <f t="shared" ca="1" si="83"/>
        <v>1</v>
      </c>
    </row>
    <row r="1303" spans="3:29" x14ac:dyDescent="0.15">
      <c r="C1303" s="107">
        <v>1295</v>
      </c>
      <c r="D1303" s="69">
        <f>IFERROR(MATCH(C1303,索引!J:J,0),D1302)</f>
        <v>114</v>
      </c>
      <c r="E1303" s="69">
        <f t="shared" si="80"/>
        <v>15</v>
      </c>
      <c r="F1303" s="69">
        <f>INDEX(索引!$F:$F,D1303,1)</f>
        <v>12007</v>
      </c>
      <c r="G1303" s="69" t="str">
        <f>INDEX(索引!$E:$E,D1303,1)</f>
        <v>许褚</v>
      </c>
      <c r="H1303" s="69" t="str">
        <f>INDEX(索引!$G:$G,D1303,1)</f>
        <v>步将</v>
      </c>
      <c r="J1303" s="208" t="str">
        <f ca="1">IF($H1303="步将",'[3]配置系数（将领）'!I1303,IF($H1303="骑将",'[4]配置系数（将领）'!I1303,IF($H1303="弓将",'[5]配置系数（将领）'!I1303,"")))</f>
        <v/>
      </c>
      <c r="K1303" s="208" t="str">
        <f ca="1">IF($H1303="步将",'[3]配置系数（将领）'!J1303,IF($H1303="骑将",'[4]配置系数（将领）'!J1303,IF($H1303="弓将",'[5]配置系数（将领）'!J1303,"")))</f>
        <v/>
      </c>
      <c r="L1303" s="208">
        <f>IF($H1303="步将",'[3]配置系数（将领）'!K1303,IF($H1303="骑将",'[4]配置系数（将领）'!K1303,IF($H1303="弓将",'[5]配置系数（将领）'!K1303,"")))</f>
        <v>0</v>
      </c>
      <c r="M1303" s="208">
        <f>IF($H1303="步将",'[3]配置系数（将领）'!L1303,IF($H1303="骑将",'[4]配置系数（将领）'!L1303,IF($H1303="弓将",'[5]配置系数（将领）'!L1303,"")))</f>
        <v>0</v>
      </c>
      <c r="N1303" s="208" t="str">
        <f ca="1">IF($H1303="步将",'[3]配置系数（将领）'!M1303,IF($H1303="骑将",'[4]配置系数（将领）'!M1303,IF($H1303="弓将",'[5]配置系数（将领）'!M1303,"")))</f>
        <v/>
      </c>
      <c r="O1303" s="206">
        <f t="shared" ca="1" si="81"/>
        <v>1</v>
      </c>
      <c r="Q1303" s="208" t="str">
        <f ca="1">IF($H1303="步将",'[3]配置系数（将领）'!P1303,IF($H1303="骑将",'[4]配置系数（将领）'!P1303,IF($H1303="弓将",'[5]配置系数（将领）'!P1303,"")))</f>
        <v/>
      </c>
      <c r="R1303" s="208" t="str">
        <f ca="1">IF($H1303="步将",'[3]配置系数（将领）'!Q1303,IF($H1303="骑将",'[4]配置系数（将领）'!Q1303,IF($H1303="弓将",'[5]配置系数（将领）'!Q1303,"")))</f>
        <v/>
      </c>
      <c r="S1303" s="208">
        <f>IF($H1303="步将",'[3]配置系数（将领）'!R1303,IF($H1303="骑将",'[4]配置系数（将领）'!R1303,IF($H1303="弓将",'[5]配置系数（将领）'!R1303,"")))</f>
        <v>0</v>
      </c>
      <c r="T1303" s="208">
        <f>IF($H1303="步将",'[3]配置系数（将领）'!S1303,IF($H1303="骑将",'[4]配置系数（将领）'!S1303,IF($H1303="弓将",'[5]配置系数（将领）'!S1303,"")))</f>
        <v>0</v>
      </c>
      <c r="U1303" s="208" t="str">
        <f ca="1">IF($H1303="步将",'[3]配置系数（将领）'!T1303,IF($H1303="骑将",'[4]配置系数（将领）'!T1303,IF($H1303="弓将",'[5]配置系数（将领）'!T1303,"")))</f>
        <v/>
      </c>
      <c r="V1303" s="206">
        <f t="shared" ca="1" si="82"/>
        <v>1</v>
      </c>
      <c r="X1303" s="208" t="str">
        <f ca="1">IF($H1303="步将",'[3]配置系数（将领）'!W1303,IF($H1303="骑将",'[4]配置系数（将领）'!W1303,IF($H1303="弓将",'[5]配置系数（将领）'!W1303,"")))</f>
        <v/>
      </c>
      <c r="Y1303" s="208" t="str">
        <f ca="1">IF($H1303="步将",'[3]配置系数（将领）'!X1303,IF($H1303="骑将",'[4]配置系数（将领）'!X1303,IF($H1303="弓将",'[5]配置系数（将领）'!X1303,"")))</f>
        <v/>
      </c>
      <c r="Z1303" s="208">
        <f>IF($H1303="步将",'[3]配置系数（将领）'!Y1303,IF($H1303="骑将",'[4]配置系数（将领）'!Y1303,IF($H1303="弓将",'[5]配置系数（将领）'!Y1303,"")))</f>
        <v>0</v>
      </c>
      <c r="AA1303" s="208">
        <f>IF($H1303="步将",'[3]配置系数（将领）'!Z1303,IF($H1303="骑将",'[4]配置系数（将领）'!Z1303,IF($H1303="弓将",'[5]配置系数（将领）'!Z1303,"")))</f>
        <v>0</v>
      </c>
      <c r="AB1303" s="208" t="str">
        <f ca="1">IF($H1303="步将",'[3]配置系数（将领）'!AA1303,IF($H1303="骑将",'[4]配置系数（将领）'!AA1303,IF($H1303="弓将",'[5]配置系数（将领）'!AA1303,"")))</f>
        <v/>
      </c>
      <c r="AC1303" s="206">
        <f t="shared" ca="1" si="83"/>
        <v>1</v>
      </c>
    </row>
    <row r="1304" spans="3:29" x14ac:dyDescent="0.15">
      <c r="C1304" s="107">
        <v>1296</v>
      </c>
      <c r="D1304" s="69">
        <f>IFERROR(MATCH(C1304,索引!J:J,0),D1303)</f>
        <v>114</v>
      </c>
      <c r="E1304" s="69">
        <f t="shared" si="80"/>
        <v>15</v>
      </c>
      <c r="F1304" s="69">
        <f>INDEX(索引!$F:$F,D1304,1)</f>
        <v>12007</v>
      </c>
      <c r="G1304" s="69" t="str">
        <f>INDEX(索引!$E:$E,D1304,1)</f>
        <v>许褚</v>
      </c>
      <c r="H1304" s="69" t="str">
        <f>INDEX(索引!$G:$G,D1304,1)</f>
        <v>步将</v>
      </c>
      <c r="J1304" s="208" t="str">
        <f ca="1">IF($H1304="步将",'[3]配置系数（将领）'!I1304,IF($H1304="骑将",'[4]配置系数（将领）'!I1304,IF($H1304="弓将",'[5]配置系数（将领）'!I1304,"")))</f>
        <v/>
      </c>
      <c r="K1304" s="208" t="str">
        <f ca="1">IF($H1304="步将",'[3]配置系数（将领）'!J1304,IF($H1304="骑将",'[4]配置系数（将领）'!J1304,IF($H1304="弓将",'[5]配置系数（将领）'!J1304,"")))</f>
        <v/>
      </c>
      <c r="L1304" s="208">
        <f>IF($H1304="步将",'[3]配置系数（将领）'!K1304,IF($H1304="骑将",'[4]配置系数（将领）'!K1304,IF($H1304="弓将",'[5]配置系数（将领）'!K1304,"")))</f>
        <v>0</v>
      </c>
      <c r="M1304" s="208">
        <f>IF($H1304="步将",'[3]配置系数（将领）'!L1304,IF($H1304="骑将",'[4]配置系数（将领）'!L1304,IF($H1304="弓将",'[5]配置系数（将领）'!L1304,"")))</f>
        <v>0</v>
      </c>
      <c r="N1304" s="208" t="str">
        <f ca="1">IF($H1304="步将",'[3]配置系数（将领）'!M1304,IF($H1304="骑将",'[4]配置系数（将领）'!M1304,IF($H1304="弓将",'[5]配置系数（将领）'!M1304,"")))</f>
        <v/>
      </c>
      <c r="O1304" s="206">
        <f t="shared" ca="1" si="81"/>
        <v>1</v>
      </c>
      <c r="Q1304" s="208" t="str">
        <f ca="1">IF($H1304="步将",'[3]配置系数（将领）'!P1304,IF($H1304="骑将",'[4]配置系数（将领）'!P1304,IF($H1304="弓将",'[5]配置系数（将领）'!P1304,"")))</f>
        <v/>
      </c>
      <c r="R1304" s="208" t="str">
        <f ca="1">IF($H1304="步将",'[3]配置系数（将领）'!Q1304,IF($H1304="骑将",'[4]配置系数（将领）'!Q1304,IF($H1304="弓将",'[5]配置系数（将领）'!Q1304,"")))</f>
        <v/>
      </c>
      <c r="S1304" s="208">
        <f>IF($H1304="步将",'[3]配置系数（将领）'!R1304,IF($H1304="骑将",'[4]配置系数（将领）'!R1304,IF($H1304="弓将",'[5]配置系数（将领）'!R1304,"")))</f>
        <v>0</v>
      </c>
      <c r="T1304" s="208">
        <f>IF($H1304="步将",'[3]配置系数（将领）'!S1304,IF($H1304="骑将",'[4]配置系数（将领）'!S1304,IF($H1304="弓将",'[5]配置系数（将领）'!S1304,"")))</f>
        <v>0</v>
      </c>
      <c r="U1304" s="208" t="str">
        <f ca="1">IF($H1304="步将",'[3]配置系数（将领）'!T1304,IF($H1304="骑将",'[4]配置系数（将领）'!T1304,IF($H1304="弓将",'[5]配置系数（将领）'!T1304,"")))</f>
        <v/>
      </c>
      <c r="V1304" s="206">
        <f t="shared" ca="1" si="82"/>
        <v>1</v>
      </c>
      <c r="X1304" s="208" t="str">
        <f ca="1">IF($H1304="步将",'[3]配置系数（将领）'!W1304,IF($H1304="骑将",'[4]配置系数（将领）'!W1304,IF($H1304="弓将",'[5]配置系数（将领）'!W1304,"")))</f>
        <v/>
      </c>
      <c r="Y1304" s="208" t="str">
        <f ca="1">IF($H1304="步将",'[3]配置系数（将领）'!X1304,IF($H1304="骑将",'[4]配置系数（将领）'!X1304,IF($H1304="弓将",'[5]配置系数（将领）'!X1304,"")))</f>
        <v/>
      </c>
      <c r="Z1304" s="208">
        <f>IF($H1304="步将",'[3]配置系数（将领）'!Y1304,IF($H1304="骑将",'[4]配置系数（将领）'!Y1304,IF($H1304="弓将",'[5]配置系数（将领）'!Y1304,"")))</f>
        <v>0</v>
      </c>
      <c r="AA1304" s="208">
        <f>IF($H1304="步将",'[3]配置系数（将领）'!Z1304,IF($H1304="骑将",'[4]配置系数（将领）'!Z1304,IF($H1304="弓将",'[5]配置系数（将领）'!Z1304,"")))</f>
        <v>0</v>
      </c>
      <c r="AB1304" s="208" t="str">
        <f ca="1">IF($H1304="步将",'[3]配置系数（将领）'!AA1304,IF($H1304="骑将",'[4]配置系数（将领）'!AA1304,IF($H1304="弓将",'[5]配置系数（将领）'!AA1304,"")))</f>
        <v/>
      </c>
      <c r="AC1304" s="206">
        <f t="shared" ca="1" si="83"/>
        <v>1</v>
      </c>
    </row>
    <row r="1305" spans="3:29" x14ac:dyDescent="0.15">
      <c r="C1305" s="107">
        <v>1297</v>
      </c>
      <c r="D1305" s="69">
        <f>IFERROR(MATCH(C1305,索引!J:J,0),D1304)</f>
        <v>114</v>
      </c>
      <c r="E1305" s="69">
        <f t="shared" si="80"/>
        <v>15</v>
      </c>
      <c r="F1305" s="69">
        <f>INDEX(索引!$F:$F,D1305,1)</f>
        <v>12007</v>
      </c>
      <c r="G1305" s="69" t="str">
        <f>INDEX(索引!$E:$E,D1305,1)</f>
        <v>许褚</v>
      </c>
      <c r="H1305" s="69" t="str">
        <f>INDEX(索引!$G:$G,D1305,1)</f>
        <v>步将</v>
      </c>
      <c r="J1305" s="208" t="str">
        <f ca="1">IF($H1305="步将",'[3]配置系数（将领）'!I1305,IF($H1305="骑将",'[4]配置系数（将领）'!I1305,IF($H1305="弓将",'[5]配置系数（将领）'!I1305,"")))</f>
        <v/>
      </c>
      <c r="K1305" s="208" t="str">
        <f ca="1">IF($H1305="步将",'[3]配置系数（将领）'!J1305,IF($H1305="骑将",'[4]配置系数（将领）'!J1305,IF($H1305="弓将",'[5]配置系数（将领）'!J1305,"")))</f>
        <v/>
      </c>
      <c r="L1305" s="208">
        <f>IF($H1305="步将",'[3]配置系数（将领）'!K1305,IF($H1305="骑将",'[4]配置系数（将领）'!K1305,IF($H1305="弓将",'[5]配置系数（将领）'!K1305,"")))</f>
        <v>0</v>
      </c>
      <c r="M1305" s="208">
        <f>IF($H1305="步将",'[3]配置系数（将领）'!L1305,IF($H1305="骑将",'[4]配置系数（将领）'!L1305,IF($H1305="弓将",'[5]配置系数（将领）'!L1305,"")))</f>
        <v>0</v>
      </c>
      <c r="N1305" s="208" t="str">
        <f ca="1">IF($H1305="步将",'[3]配置系数（将领）'!M1305,IF($H1305="骑将",'[4]配置系数（将领）'!M1305,IF($H1305="弓将",'[5]配置系数（将领）'!M1305,"")))</f>
        <v/>
      </c>
      <c r="O1305" s="206">
        <f t="shared" ca="1" si="81"/>
        <v>1</v>
      </c>
      <c r="Q1305" s="208" t="str">
        <f ca="1">IF($H1305="步将",'[3]配置系数（将领）'!P1305,IF($H1305="骑将",'[4]配置系数（将领）'!P1305,IF($H1305="弓将",'[5]配置系数（将领）'!P1305,"")))</f>
        <v/>
      </c>
      <c r="R1305" s="208" t="str">
        <f ca="1">IF($H1305="步将",'[3]配置系数（将领）'!Q1305,IF($H1305="骑将",'[4]配置系数（将领）'!Q1305,IF($H1305="弓将",'[5]配置系数（将领）'!Q1305,"")))</f>
        <v/>
      </c>
      <c r="S1305" s="208">
        <f>IF($H1305="步将",'[3]配置系数（将领）'!R1305,IF($H1305="骑将",'[4]配置系数（将领）'!R1305,IF($H1305="弓将",'[5]配置系数（将领）'!R1305,"")))</f>
        <v>0</v>
      </c>
      <c r="T1305" s="208">
        <f>IF($H1305="步将",'[3]配置系数（将领）'!S1305,IF($H1305="骑将",'[4]配置系数（将领）'!S1305,IF($H1305="弓将",'[5]配置系数（将领）'!S1305,"")))</f>
        <v>0</v>
      </c>
      <c r="U1305" s="208" t="str">
        <f ca="1">IF($H1305="步将",'[3]配置系数（将领）'!T1305,IF($H1305="骑将",'[4]配置系数（将领）'!T1305,IF($H1305="弓将",'[5]配置系数（将领）'!T1305,"")))</f>
        <v/>
      </c>
      <c r="V1305" s="206">
        <f t="shared" ca="1" si="82"/>
        <v>1</v>
      </c>
      <c r="X1305" s="208" t="str">
        <f ca="1">IF($H1305="步将",'[3]配置系数（将领）'!W1305,IF($H1305="骑将",'[4]配置系数（将领）'!W1305,IF($H1305="弓将",'[5]配置系数（将领）'!W1305,"")))</f>
        <v/>
      </c>
      <c r="Y1305" s="208" t="str">
        <f ca="1">IF($H1305="步将",'[3]配置系数（将领）'!X1305,IF($H1305="骑将",'[4]配置系数（将领）'!X1305,IF($H1305="弓将",'[5]配置系数（将领）'!X1305,"")))</f>
        <v/>
      </c>
      <c r="Z1305" s="208">
        <f>IF($H1305="步将",'[3]配置系数（将领）'!Y1305,IF($H1305="骑将",'[4]配置系数（将领）'!Y1305,IF($H1305="弓将",'[5]配置系数（将领）'!Y1305,"")))</f>
        <v>0</v>
      </c>
      <c r="AA1305" s="208">
        <f>IF($H1305="步将",'[3]配置系数（将领）'!Z1305,IF($H1305="骑将",'[4]配置系数（将领）'!Z1305,IF($H1305="弓将",'[5]配置系数（将领）'!Z1305,"")))</f>
        <v>0</v>
      </c>
      <c r="AB1305" s="208" t="str">
        <f ca="1">IF($H1305="步将",'[3]配置系数（将领）'!AA1305,IF($H1305="骑将",'[4]配置系数（将领）'!AA1305,IF($H1305="弓将",'[5]配置系数（将领）'!AA1305,"")))</f>
        <v/>
      </c>
      <c r="AC1305" s="206">
        <f t="shared" ca="1" si="83"/>
        <v>1</v>
      </c>
    </row>
    <row r="1306" spans="3:29" x14ac:dyDescent="0.15">
      <c r="C1306" s="107">
        <v>1298</v>
      </c>
      <c r="D1306" s="69">
        <f>IFERROR(MATCH(C1306,索引!J:J,0),D1305)</f>
        <v>114</v>
      </c>
      <c r="E1306" s="69">
        <f t="shared" si="80"/>
        <v>15</v>
      </c>
      <c r="F1306" s="69">
        <f>INDEX(索引!$F:$F,D1306,1)</f>
        <v>12007</v>
      </c>
      <c r="G1306" s="69" t="str">
        <f>INDEX(索引!$E:$E,D1306,1)</f>
        <v>许褚</v>
      </c>
      <c r="H1306" s="69" t="str">
        <f>INDEX(索引!$G:$G,D1306,1)</f>
        <v>步将</v>
      </c>
      <c r="J1306" s="208" t="str">
        <f ca="1">IF($H1306="步将",'[3]配置系数（将领）'!I1306,IF($H1306="骑将",'[4]配置系数（将领）'!I1306,IF($H1306="弓将",'[5]配置系数（将领）'!I1306,"")))</f>
        <v/>
      </c>
      <c r="K1306" s="208" t="str">
        <f ca="1">IF($H1306="步将",'[3]配置系数（将领）'!J1306,IF($H1306="骑将",'[4]配置系数（将领）'!J1306,IF($H1306="弓将",'[5]配置系数（将领）'!J1306,"")))</f>
        <v/>
      </c>
      <c r="L1306" s="208">
        <f>IF($H1306="步将",'[3]配置系数（将领）'!K1306,IF($H1306="骑将",'[4]配置系数（将领）'!K1306,IF($H1306="弓将",'[5]配置系数（将领）'!K1306,"")))</f>
        <v>0</v>
      </c>
      <c r="M1306" s="208">
        <f>IF($H1306="步将",'[3]配置系数（将领）'!L1306,IF($H1306="骑将",'[4]配置系数（将领）'!L1306,IF($H1306="弓将",'[5]配置系数（将领）'!L1306,"")))</f>
        <v>0</v>
      </c>
      <c r="N1306" s="208" t="str">
        <f ca="1">IF($H1306="步将",'[3]配置系数（将领）'!M1306,IF($H1306="骑将",'[4]配置系数（将领）'!M1306,IF($H1306="弓将",'[5]配置系数（将领）'!M1306,"")))</f>
        <v/>
      </c>
      <c r="O1306" s="206">
        <f t="shared" ca="1" si="81"/>
        <v>1</v>
      </c>
      <c r="Q1306" s="208" t="str">
        <f ca="1">IF($H1306="步将",'[3]配置系数（将领）'!P1306,IF($H1306="骑将",'[4]配置系数（将领）'!P1306,IF($H1306="弓将",'[5]配置系数（将领）'!P1306,"")))</f>
        <v/>
      </c>
      <c r="R1306" s="208" t="str">
        <f ca="1">IF($H1306="步将",'[3]配置系数（将领）'!Q1306,IF($H1306="骑将",'[4]配置系数（将领）'!Q1306,IF($H1306="弓将",'[5]配置系数（将领）'!Q1306,"")))</f>
        <v/>
      </c>
      <c r="S1306" s="208">
        <f>IF($H1306="步将",'[3]配置系数（将领）'!R1306,IF($H1306="骑将",'[4]配置系数（将领）'!R1306,IF($H1306="弓将",'[5]配置系数（将领）'!R1306,"")))</f>
        <v>0</v>
      </c>
      <c r="T1306" s="208">
        <f>IF($H1306="步将",'[3]配置系数（将领）'!S1306,IF($H1306="骑将",'[4]配置系数（将领）'!S1306,IF($H1306="弓将",'[5]配置系数（将领）'!S1306,"")))</f>
        <v>0</v>
      </c>
      <c r="U1306" s="208" t="str">
        <f ca="1">IF($H1306="步将",'[3]配置系数（将领）'!T1306,IF($H1306="骑将",'[4]配置系数（将领）'!T1306,IF($H1306="弓将",'[5]配置系数（将领）'!T1306,"")))</f>
        <v/>
      </c>
      <c r="V1306" s="206">
        <f t="shared" ca="1" si="82"/>
        <v>1</v>
      </c>
      <c r="X1306" s="208" t="str">
        <f ca="1">IF($H1306="步将",'[3]配置系数（将领）'!W1306,IF($H1306="骑将",'[4]配置系数（将领）'!W1306,IF($H1306="弓将",'[5]配置系数（将领）'!W1306,"")))</f>
        <v/>
      </c>
      <c r="Y1306" s="208" t="str">
        <f ca="1">IF($H1306="步将",'[3]配置系数（将领）'!X1306,IF($H1306="骑将",'[4]配置系数（将领）'!X1306,IF($H1306="弓将",'[5]配置系数（将领）'!X1306,"")))</f>
        <v/>
      </c>
      <c r="Z1306" s="208">
        <f>IF($H1306="步将",'[3]配置系数（将领）'!Y1306,IF($H1306="骑将",'[4]配置系数（将领）'!Y1306,IF($H1306="弓将",'[5]配置系数（将领）'!Y1306,"")))</f>
        <v>0</v>
      </c>
      <c r="AA1306" s="208">
        <f>IF($H1306="步将",'[3]配置系数（将领）'!Z1306,IF($H1306="骑将",'[4]配置系数（将领）'!Z1306,IF($H1306="弓将",'[5]配置系数（将领）'!Z1306,"")))</f>
        <v>0</v>
      </c>
      <c r="AB1306" s="208" t="str">
        <f ca="1">IF($H1306="步将",'[3]配置系数（将领）'!AA1306,IF($H1306="骑将",'[4]配置系数（将领）'!AA1306,IF($H1306="弓将",'[5]配置系数（将领）'!AA1306,"")))</f>
        <v/>
      </c>
      <c r="AC1306" s="206">
        <f t="shared" ca="1" si="83"/>
        <v>1</v>
      </c>
    </row>
    <row r="1307" spans="3:29" x14ac:dyDescent="0.15">
      <c r="C1307" s="107">
        <v>1299</v>
      </c>
      <c r="D1307" s="69">
        <f>IFERROR(MATCH(C1307,索引!J:J,0),D1306)</f>
        <v>114</v>
      </c>
      <c r="E1307" s="69">
        <f t="shared" si="80"/>
        <v>15</v>
      </c>
      <c r="F1307" s="69">
        <f>INDEX(索引!$F:$F,D1307,1)</f>
        <v>12007</v>
      </c>
      <c r="G1307" s="69" t="str">
        <f>INDEX(索引!$E:$E,D1307,1)</f>
        <v>许褚</v>
      </c>
      <c r="H1307" s="69" t="str">
        <f>INDEX(索引!$G:$G,D1307,1)</f>
        <v>步将</v>
      </c>
      <c r="J1307" s="208" t="str">
        <f ca="1">IF($H1307="步将",'[3]配置系数（将领）'!I1307,IF($H1307="骑将",'[4]配置系数（将领）'!I1307,IF($H1307="弓将",'[5]配置系数（将领）'!I1307,"")))</f>
        <v/>
      </c>
      <c r="K1307" s="208" t="str">
        <f ca="1">IF($H1307="步将",'[3]配置系数（将领）'!J1307,IF($H1307="骑将",'[4]配置系数（将领）'!J1307,IF($H1307="弓将",'[5]配置系数（将领）'!J1307,"")))</f>
        <v/>
      </c>
      <c r="L1307" s="208">
        <f>IF($H1307="步将",'[3]配置系数（将领）'!K1307,IF($H1307="骑将",'[4]配置系数（将领）'!K1307,IF($H1307="弓将",'[5]配置系数（将领）'!K1307,"")))</f>
        <v>0</v>
      </c>
      <c r="M1307" s="208">
        <f>IF($H1307="步将",'[3]配置系数（将领）'!L1307,IF($H1307="骑将",'[4]配置系数（将领）'!L1307,IF($H1307="弓将",'[5]配置系数（将领）'!L1307,"")))</f>
        <v>0</v>
      </c>
      <c r="N1307" s="208" t="str">
        <f ca="1">IF($H1307="步将",'[3]配置系数（将领）'!M1307,IF($H1307="骑将",'[4]配置系数（将领）'!M1307,IF($H1307="弓将",'[5]配置系数（将领）'!M1307,"")))</f>
        <v/>
      </c>
      <c r="O1307" s="206">
        <f t="shared" ca="1" si="81"/>
        <v>1</v>
      </c>
      <c r="Q1307" s="208" t="str">
        <f ca="1">IF($H1307="步将",'[3]配置系数（将领）'!P1307,IF($H1307="骑将",'[4]配置系数（将领）'!P1307,IF($H1307="弓将",'[5]配置系数（将领）'!P1307,"")))</f>
        <v/>
      </c>
      <c r="R1307" s="208" t="str">
        <f ca="1">IF($H1307="步将",'[3]配置系数（将领）'!Q1307,IF($H1307="骑将",'[4]配置系数（将领）'!Q1307,IF($H1307="弓将",'[5]配置系数（将领）'!Q1307,"")))</f>
        <v/>
      </c>
      <c r="S1307" s="208">
        <f>IF($H1307="步将",'[3]配置系数（将领）'!R1307,IF($H1307="骑将",'[4]配置系数（将领）'!R1307,IF($H1307="弓将",'[5]配置系数（将领）'!R1307,"")))</f>
        <v>0</v>
      </c>
      <c r="T1307" s="208">
        <f>IF($H1307="步将",'[3]配置系数（将领）'!S1307,IF($H1307="骑将",'[4]配置系数（将领）'!S1307,IF($H1307="弓将",'[5]配置系数（将领）'!S1307,"")))</f>
        <v>0</v>
      </c>
      <c r="U1307" s="208" t="str">
        <f ca="1">IF($H1307="步将",'[3]配置系数（将领）'!T1307,IF($H1307="骑将",'[4]配置系数（将领）'!T1307,IF($H1307="弓将",'[5]配置系数（将领）'!T1307,"")))</f>
        <v/>
      </c>
      <c r="V1307" s="206">
        <f t="shared" ca="1" si="82"/>
        <v>1</v>
      </c>
      <c r="X1307" s="208" t="str">
        <f ca="1">IF($H1307="步将",'[3]配置系数（将领）'!W1307,IF($H1307="骑将",'[4]配置系数（将领）'!W1307,IF($H1307="弓将",'[5]配置系数（将领）'!W1307,"")))</f>
        <v/>
      </c>
      <c r="Y1307" s="208" t="str">
        <f ca="1">IF($H1307="步将",'[3]配置系数（将领）'!X1307,IF($H1307="骑将",'[4]配置系数（将领）'!X1307,IF($H1307="弓将",'[5]配置系数（将领）'!X1307,"")))</f>
        <v/>
      </c>
      <c r="Z1307" s="208">
        <f>IF($H1307="步将",'[3]配置系数（将领）'!Y1307,IF($H1307="骑将",'[4]配置系数（将领）'!Y1307,IF($H1307="弓将",'[5]配置系数（将领）'!Y1307,"")))</f>
        <v>0</v>
      </c>
      <c r="AA1307" s="208">
        <f>IF($H1307="步将",'[3]配置系数（将领）'!Z1307,IF($H1307="骑将",'[4]配置系数（将领）'!Z1307,IF($H1307="弓将",'[5]配置系数（将领）'!Z1307,"")))</f>
        <v>0</v>
      </c>
      <c r="AB1307" s="208" t="str">
        <f ca="1">IF($H1307="步将",'[3]配置系数（将领）'!AA1307,IF($H1307="骑将",'[4]配置系数（将领）'!AA1307,IF($H1307="弓将",'[5]配置系数（将领）'!AA1307,"")))</f>
        <v/>
      </c>
      <c r="AC1307" s="206">
        <f t="shared" ca="1" si="83"/>
        <v>1</v>
      </c>
    </row>
    <row r="1308" spans="3:29" x14ac:dyDescent="0.15">
      <c r="C1308" s="107">
        <v>1300</v>
      </c>
      <c r="D1308" s="69">
        <f>IFERROR(MATCH(C1308,索引!J:J,0),D1307)</f>
        <v>114</v>
      </c>
      <c r="E1308" s="69">
        <f t="shared" si="80"/>
        <v>15</v>
      </c>
      <c r="F1308" s="69">
        <f>INDEX(索引!$F:$F,D1308,1)</f>
        <v>12007</v>
      </c>
      <c r="G1308" s="69" t="str">
        <f>INDEX(索引!$E:$E,D1308,1)</f>
        <v>许褚</v>
      </c>
      <c r="H1308" s="69" t="str">
        <f>INDEX(索引!$G:$G,D1308,1)</f>
        <v>步将</v>
      </c>
      <c r="J1308" s="208" t="str">
        <f ca="1">IF($H1308="步将",'[3]配置系数（将领）'!I1308,IF($H1308="骑将",'[4]配置系数（将领）'!I1308,IF($H1308="弓将",'[5]配置系数（将领）'!I1308,"")))</f>
        <v/>
      </c>
      <c r="K1308" s="208" t="str">
        <f ca="1">IF($H1308="步将",'[3]配置系数（将领）'!J1308,IF($H1308="骑将",'[4]配置系数（将领）'!J1308,IF($H1308="弓将",'[5]配置系数（将领）'!J1308,"")))</f>
        <v/>
      </c>
      <c r="L1308" s="208">
        <f>IF($H1308="步将",'[3]配置系数（将领）'!K1308,IF($H1308="骑将",'[4]配置系数（将领）'!K1308,IF($H1308="弓将",'[5]配置系数（将领）'!K1308,"")))</f>
        <v>0</v>
      </c>
      <c r="M1308" s="208">
        <f>IF($H1308="步将",'[3]配置系数（将领）'!L1308,IF($H1308="骑将",'[4]配置系数（将领）'!L1308,IF($H1308="弓将",'[5]配置系数（将领）'!L1308,"")))</f>
        <v>0</v>
      </c>
      <c r="N1308" s="208" t="str">
        <f ca="1">IF($H1308="步将",'[3]配置系数（将领）'!M1308,IF($H1308="骑将",'[4]配置系数（将领）'!M1308,IF($H1308="弓将",'[5]配置系数（将领）'!M1308,"")))</f>
        <v/>
      </c>
      <c r="O1308" s="206">
        <f t="shared" ca="1" si="81"/>
        <v>1</v>
      </c>
      <c r="Q1308" s="208" t="str">
        <f ca="1">IF($H1308="步将",'[3]配置系数（将领）'!P1308,IF($H1308="骑将",'[4]配置系数（将领）'!P1308,IF($H1308="弓将",'[5]配置系数（将领）'!P1308,"")))</f>
        <v/>
      </c>
      <c r="R1308" s="208" t="str">
        <f ca="1">IF($H1308="步将",'[3]配置系数（将领）'!Q1308,IF($H1308="骑将",'[4]配置系数（将领）'!Q1308,IF($H1308="弓将",'[5]配置系数（将领）'!Q1308,"")))</f>
        <v/>
      </c>
      <c r="S1308" s="208">
        <f>IF($H1308="步将",'[3]配置系数（将领）'!R1308,IF($H1308="骑将",'[4]配置系数（将领）'!R1308,IF($H1308="弓将",'[5]配置系数（将领）'!R1308,"")))</f>
        <v>0</v>
      </c>
      <c r="T1308" s="208">
        <f>IF($H1308="步将",'[3]配置系数（将领）'!S1308,IF($H1308="骑将",'[4]配置系数（将领）'!S1308,IF($H1308="弓将",'[5]配置系数（将领）'!S1308,"")))</f>
        <v>0</v>
      </c>
      <c r="U1308" s="208" t="str">
        <f ca="1">IF($H1308="步将",'[3]配置系数（将领）'!T1308,IF($H1308="骑将",'[4]配置系数（将领）'!T1308,IF($H1308="弓将",'[5]配置系数（将领）'!T1308,"")))</f>
        <v/>
      </c>
      <c r="V1308" s="206">
        <f t="shared" ca="1" si="82"/>
        <v>1</v>
      </c>
      <c r="X1308" s="208" t="str">
        <f ca="1">IF($H1308="步将",'[3]配置系数（将领）'!W1308,IF($H1308="骑将",'[4]配置系数（将领）'!W1308,IF($H1308="弓将",'[5]配置系数（将领）'!W1308,"")))</f>
        <v/>
      </c>
      <c r="Y1308" s="208" t="str">
        <f ca="1">IF($H1308="步将",'[3]配置系数（将领）'!X1308,IF($H1308="骑将",'[4]配置系数（将领）'!X1308,IF($H1308="弓将",'[5]配置系数（将领）'!X1308,"")))</f>
        <v/>
      </c>
      <c r="Z1308" s="208">
        <f>IF($H1308="步将",'[3]配置系数（将领）'!Y1308,IF($H1308="骑将",'[4]配置系数（将领）'!Y1308,IF($H1308="弓将",'[5]配置系数（将领）'!Y1308,"")))</f>
        <v>0</v>
      </c>
      <c r="AA1308" s="208">
        <f>IF($H1308="步将",'[3]配置系数（将领）'!Z1308,IF($H1308="骑将",'[4]配置系数（将领）'!Z1308,IF($H1308="弓将",'[5]配置系数（将领）'!Z1308,"")))</f>
        <v>0</v>
      </c>
      <c r="AB1308" s="208" t="str">
        <f ca="1">IF($H1308="步将",'[3]配置系数（将领）'!AA1308,IF($H1308="骑将",'[4]配置系数（将领）'!AA1308,IF($H1308="弓将",'[5]配置系数（将领）'!AA1308,"")))</f>
        <v/>
      </c>
      <c r="AC1308" s="206">
        <f t="shared" ca="1" si="83"/>
        <v>1</v>
      </c>
    </row>
    <row r="1309" spans="3:29" x14ac:dyDescent="0.15">
      <c r="C1309" s="107">
        <v>1301</v>
      </c>
      <c r="D1309" s="69">
        <f>IFERROR(MATCH(C1309,索引!J:J,0),D1308)</f>
        <v>114</v>
      </c>
      <c r="E1309" s="69">
        <f t="shared" si="80"/>
        <v>15</v>
      </c>
      <c r="F1309" s="69">
        <f>INDEX(索引!$F:$F,D1309,1)</f>
        <v>12007</v>
      </c>
      <c r="G1309" s="69" t="str">
        <f>INDEX(索引!$E:$E,D1309,1)</f>
        <v>许褚</v>
      </c>
      <c r="H1309" s="69" t="str">
        <f>INDEX(索引!$G:$G,D1309,1)</f>
        <v>步将</v>
      </c>
      <c r="J1309" s="208" t="str">
        <f ca="1">IF($H1309="步将",'[3]配置系数（将领）'!I1309,IF($H1309="骑将",'[4]配置系数（将领）'!I1309,IF($H1309="弓将",'[5]配置系数（将领）'!I1309,"")))</f>
        <v/>
      </c>
      <c r="K1309" s="208" t="str">
        <f ca="1">IF($H1309="步将",'[3]配置系数（将领）'!J1309,IF($H1309="骑将",'[4]配置系数（将领）'!J1309,IF($H1309="弓将",'[5]配置系数（将领）'!J1309,"")))</f>
        <v/>
      </c>
      <c r="L1309" s="208">
        <f>IF($H1309="步将",'[3]配置系数（将领）'!K1309,IF($H1309="骑将",'[4]配置系数（将领）'!K1309,IF($H1309="弓将",'[5]配置系数（将领）'!K1309,"")))</f>
        <v>0</v>
      </c>
      <c r="M1309" s="208">
        <f>IF($H1309="步将",'[3]配置系数（将领）'!L1309,IF($H1309="骑将",'[4]配置系数（将领）'!L1309,IF($H1309="弓将",'[5]配置系数（将领）'!L1309,"")))</f>
        <v>0</v>
      </c>
      <c r="N1309" s="208" t="str">
        <f ca="1">IF($H1309="步将",'[3]配置系数（将领）'!M1309,IF($H1309="骑将",'[4]配置系数（将领）'!M1309,IF($H1309="弓将",'[5]配置系数（将领）'!M1309,"")))</f>
        <v/>
      </c>
      <c r="O1309" s="206">
        <f t="shared" ca="1" si="81"/>
        <v>1</v>
      </c>
      <c r="Q1309" s="208" t="str">
        <f ca="1">IF($H1309="步将",'[3]配置系数（将领）'!P1309,IF($H1309="骑将",'[4]配置系数（将领）'!P1309,IF($H1309="弓将",'[5]配置系数（将领）'!P1309,"")))</f>
        <v/>
      </c>
      <c r="R1309" s="208" t="str">
        <f ca="1">IF($H1309="步将",'[3]配置系数（将领）'!Q1309,IF($H1309="骑将",'[4]配置系数（将领）'!Q1309,IF($H1309="弓将",'[5]配置系数（将领）'!Q1309,"")))</f>
        <v/>
      </c>
      <c r="S1309" s="208">
        <f>IF($H1309="步将",'[3]配置系数（将领）'!R1309,IF($H1309="骑将",'[4]配置系数（将领）'!R1309,IF($H1309="弓将",'[5]配置系数（将领）'!R1309,"")))</f>
        <v>0</v>
      </c>
      <c r="T1309" s="208">
        <f>IF($H1309="步将",'[3]配置系数（将领）'!S1309,IF($H1309="骑将",'[4]配置系数（将领）'!S1309,IF($H1309="弓将",'[5]配置系数（将领）'!S1309,"")))</f>
        <v>0</v>
      </c>
      <c r="U1309" s="208" t="str">
        <f ca="1">IF($H1309="步将",'[3]配置系数（将领）'!T1309,IF($H1309="骑将",'[4]配置系数（将领）'!T1309,IF($H1309="弓将",'[5]配置系数（将领）'!T1309,"")))</f>
        <v/>
      </c>
      <c r="V1309" s="206">
        <f t="shared" ca="1" si="82"/>
        <v>1</v>
      </c>
      <c r="X1309" s="208" t="str">
        <f ca="1">IF($H1309="步将",'[3]配置系数（将领）'!W1309,IF($H1309="骑将",'[4]配置系数（将领）'!W1309,IF($H1309="弓将",'[5]配置系数（将领）'!W1309,"")))</f>
        <v/>
      </c>
      <c r="Y1309" s="208" t="str">
        <f ca="1">IF($H1309="步将",'[3]配置系数（将领）'!X1309,IF($H1309="骑将",'[4]配置系数（将领）'!X1309,IF($H1309="弓将",'[5]配置系数（将领）'!X1309,"")))</f>
        <v/>
      </c>
      <c r="Z1309" s="208">
        <f>IF($H1309="步将",'[3]配置系数（将领）'!Y1309,IF($H1309="骑将",'[4]配置系数（将领）'!Y1309,IF($H1309="弓将",'[5]配置系数（将领）'!Y1309,"")))</f>
        <v>0</v>
      </c>
      <c r="AA1309" s="208">
        <f>IF($H1309="步将",'[3]配置系数（将领）'!Z1309,IF($H1309="骑将",'[4]配置系数（将领）'!Z1309,IF($H1309="弓将",'[5]配置系数（将领）'!Z1309,"")))</f>
        <v>0</v>
      </c>
      <c r="AB1309" s="208" t="str">
        <f ca="1">IF($H1309="步将",'[3]配置系数（将领）'!AA1309,IF($H1309="骑将",'[4]配置系数（将领）'!AA1309,IF($H1309="弓将",'[5]配置系数（将领）'!AA1309,"")))</f>
        <v/>
      </c>
      <c r="AC1309" s="206">
        <f t="shared" ca="1" si="83"/>
        <v>1</v>
      </c>
    </row>
    <row r="1310" spans="3:29" x14ac:dyDescent="0.15">
      <c r="C1310" s="107">
        <v>1302</v>
      </c>
      <c r="D1310" s="69">
        <f>IFERROR(MATCH(C1310,索引!J:J,0),D1309)</f>
        <v>114</v>
      </c>
      <c r="E1310" s="69">
        <f t="shared" si="80"/>
        <v>15</v>
      </c>
      <c r="F1310" s="69">
        <f>INDEX(索引!$F:$F,D1310,1)</f>
        <v>12007</v>
      </c>
      <c r="G1310" s="69" t="str">
        <f>INDEX(索引!$E:$E,D1310,1)</f>
        <v>许褚</v>
      </c>
      <c r="H1310" s="69" t="str">
        <f>INDEX(索引!$G:$G,D1310,1)</f>
        <v>步将</v>
      </c>
      <c r="J1310" s="208" t="str">
        <f ca="1">IF($H1310="步将",'[3]配置系数（将领）'!I1310,IF($H1310="骑将",'[4]配置系数（将领）'!I1310,IF($H1310="弓将",'[5]配置系数（将领）'!I1310,"")))</f>
        <v/>
      </c>
      <c r="K1310" s="208" t="str">
        <f ca="1">IF($H1310="步将",'[3]配置系数（将领）'!J1310,IF($H1310="骑将",'[4]配置系数（将领）'!J1310,IF($H1310="弓将",'[5]配置系数（将领）'!J1310,"")))</f>
        <v/>
      </c>
      <c r="L1310" s="208">
        <f>IF($H1310="步将",'[3]配置系数（将领）'!K1310,IF($H1310="骑将",'[4]配置系数（将领）'!K1310,IF($H1310="弓将",'[5]配置系数（将领）'!K1310,"")))</f>
        <v>0</v>
      </c>
      <c r="M1310" s="208">
        <f>IF($H1310="步将",'[3]配置系数（将领）'!L1310,IF($H1310="骑将",'[4]配置系数（将领）'!L1310,IF($H1310="弓将",'[5]配置系数（将领）'!L1310,"")))</f>
        <v>0</v>
      </c>
      <c r="N1310" s="208" t="str">
        <f ca="1">IF($H1310="步将",'[3]配置系数（将领）'!M1310,IF($H1310="骑将",'[4]配置系数（将领）'!M1310,IF($H1310="弓将",'[5]配置系数（将领）'!M1310,"")))</f>
        <v/>
      </c>
      <c r="O1310" s="206">
        <f t="shared" ca="1" si="81"/>
        <v>1</v>
      </c>
      <c r="Q1310" s="208" t="str">
        <f ca="1">IF($H1310="步将",'[3]配置系数（将领）'!P1310,IF($H1310="骑将",'[4]配置系数（将领）'!P1310,IF($H1310="弓将",'[5]配置系数（将领）'!P1310,"")))</f>
        <v/>
      </c>
      <c r="R1310" s="208" t="str">
        <f ca="1">IF($H1310="步将",'[3]配置系数（将领）'!Q1310,IF($H1310="骑将",'[4]配置系数（将领）'!Q1310,IF($H1310="弓将",'[5]配置系数（将领）'!Q1310,"")))</f>
        <v/>
      </c>
      <c r="S1310" s="208">
        <f>IF($H1310="步将",'[3]配置系数（将领）'!R1310,IF($H1310="骑将",'[4]配置系数（将领）'!R1310,IF($H1310="弓将",'[5]配置系数（将领）'!R1310,"")))</f>
        <v>0</v>
      </c>
      <c r="T1310" s="208">
        <f>IF($H1310="步将",'[3]配置系数（将领）'!S1310,IF($H1310="骑将",'[4]配置系数（将领）'!S1310,IF($H1310="弓将",'[5]配置系数（将领）'!S1310,"")))</f>
        <v>0</v>
      </c>
      <c r="U1310" s="208" t="str">
        <f ca="1">IF($H1310="步将",'[3]配置系数（将领）'!T1310,IF($H1310="骑将",'[4]配置系数（将领）'!T1310,IF($H1310="弓将",'[5]配置系数（将领）'!T1310,"")))</f>
        <v/>
      </c>
      <c r="V1310" s="206">
        <f t="shared" ca="1" si="82"/>
        <v>1</v>
      </c>
      <c r="X1310" s="208" t="str">
        <f ca="1">IF($H1310="步将",'[3]配置系数（将领）'!W1310,IF($H1310="骑将",'[4]配置系数（将领）'!W1310,IF($H1310="弓将",'[5]配置系数（将领）'!W1310,"")))</f>
        <v/>
      </c>
      <c r="Y1310" s="208" t="str">
        <f ca="1">IF($H1310="步将",'[3]配置系数（将领）'!X1310,IF($H1310="骑将",'[4]配置系数（将领）'!X1310,IF($H1310="弓将",'[5]配置系数（将领）'!X1310,"")))</f>
        <v/>
      </c>
      <c r="Z1310" s="208">
        <f>IF($H1310="步将",'[3]配置系数（将领）'!Y1310,IF($H1310="骑将",'[4]配置系数（将领）'!Y1310,IF($H1310="弓将",'[5]配置系数（将领）'!Y1310,"")))</f>
        <v>0</v>
      </c>
      <c r="AA1310" s="208">
        <f>IF($H1310="步将",'[3]配置系数（将领）'!Z1310,IF($H1310="骑将",'[4]配置系数（将领）'!Z1310,IF($H1310="弓将",'[5]配置系数（将领）'!Z1310,"")))</f>
        <v>0</v>
      </c>
      <c r="AB1310" s="208" t="str">
        <f ca="1">IF($H1310="步将",'[3]配置系数（将领）'!AA1310,IF($H1310="骑将",'[4]配置系数（将领）'!AA1310,IF($H1310="弓将",'[5]配置系数（将领）'!AA1310,"")))</f>
        <v/>
      </c>
      <c r="AC1310" s="206">
        <f t="shared" ca="1" si="83"/>
        <v>1</v>
      </c>
    </row>
    <row r="1311" spans="3:29" x14ac:dyDescent="0.15">
      <c r="C1311" s="107">
        <v>1303</v>
      </c>
      <c r="D1311" s="69">
        <f>IFERROR(MATCH(C1311,索引!J:J,0),D1310)</f>
        <v>114</v>
      </c>
      <c r="E1311" s="69">
        <f t="shared" si="80"/>
        <v>15</v>
      </c>
      <c r="F1311" s="69">
        <f>INDEX(索引!$F:$F,D1311,1)</f>
        <v>12007</v>
      </c>
      <c r="G1311" s="69" t="str">
        <f>INDEX(索引!$E:$E,D1311,1)</f>
        <v>许褚</v>
      </c>
      <c r="H1311" s="69" t="str">
        <f>INDEX(索引!$G:$G,D1311,1)</f>
        <v>步将</v>
      </c>
      <c r="J1311" s="208" t="str">
        <f ca="1">IF($H1311="步将",'[3]配置系数（将领）'!I1311,IF($H1311="骑将",'[4]配置系数（将领）'!I1311,IF($H1311="弓将",'[5]配置系数（将领）'!I1311,"")))</f>
        <v/>
      </c>
      <c r="K1311" s="208" t="str">
        <f ca="1">IF($H1311="步将",'[3]配置系数（将领）'!J1311,IF($H1311="骑将",'[4]配置系数（将领）'!J1311,IF($H1311="弓将",'[5]配置系数（将领）'!J1311,"")))</f>
        <v/>
      </c>
      <c r="L1311" s="208">
        <f>IF($H1311="步将",'[3]配置系数（将领）'!K1311,IF($H1311="骑将",'[4]配置系数（将领）'!K1311,IF($H1311="弓将",'[5]配置系数（将领）'!K1311,"")))</f>
        <v>0</v>
      </c>
      <c r="M1311" s="208">
        <f>IF($H1311="步将",'[3]配置系数（将领）'!L1311,IF($H1311="骑将",'[4]配置系数（将领）'!L1311,IF($H1311="弓将",'[5]配置系数（将领）'!L1311,"")))</f>
        <v>0</v>
      </c>
      <c r="N1311" s="208" t="str">
        <f ca="1">IF($H1311="步将",'[3]配置系数（将领）'!M1311,IF($H1311="骑将",'[4]配置系数（将领）'!M1311,IF($H1311="弓将",'[5]配置系数（将领）'!M1311,"")))</f>
        <v/>
      </c>
      <c r="O1311" s="206">
        <f t="shared" ca="1" si="81"/>
        <v>1</v>
      </c>
      <c r="Q1311" s="208" t="str">
        <f ca="1">IF($H1311="步将",'[3]配置系数（将领）'!P1311,IF($H1311="骑将",'[4]配置系数（将领）'!P1311,IF($H1311="弓将",'[5]配置系数（将领）'!P1311,"")))</f>
        <v/>
      </c>
      <c r="R1311" s="208" t="str">
        <f ca="1">IF($H1311="步将",'[3]配置系数（将领）'!Q1311,IF($H1311="骑将",'[4]配置系数（将领）'!Q1311,IF($H1311="弓将",'[5]配置系数（将领）'!Q1311,"")))</f>
        <v/>
      </c>
      <c r="S1311" s="208">
        <f>IF($H1311="步将",'[3]配置系数（将领）'!R1311,IF($H1311="骑将",'[4]配置系数（将领）'!R1311,IF($H1311="弓将",'[5]配置系数（将领）'!R1311,"")))</f>
        <v>0</v>
      </c>
      <c r="T1311" s="208">
        <f>IF($H1311="步将",'[3]配置系数（将领）'!S1311,IF($H1311="骑将",'[4]配置系数（将领）'!S1311,IF($H1311="弓将",'[5]配置系数（将领）'!S1311,"")))</f>
        <v>0</v>
      </c>
      <c r="U1311" s="208" t="str">
        <f ca="1">IF($H1311="步将",'[3]配置系数（将领）'!T1311,IF($H1311="骑将",'[4]配置系数（将领）'!T1311,IF($H1311="弓将",'[5]配置系数（将领）'!T1311,"")))</f>
        <v/>
      </c>
      <c r="V1311" s="206">
        <f t="shared" ca="1" si="82"/>
        <v>1</v>
      </c>
      <c r="X1311" s="208" t="str">
        <f ca="1">IF($H1311="步将",'[3]配置系数（将领）'!W1311,IF($H1311="骑将",'[4]配置系数（将领）'!W1311,IF($H1311="弓将",'[5]配置系数（将领）'!W1311,"")))</f>
        <v/>
      </c>
      <c r="Y1311" s="208" t="str">
        <f ca="1">IF($H1311="步将",'[3]配置系数（将领）'!X1311,IF($H1311="骑将",'[4]配置系数（将领）'!X1311,IF($H1311="弓将",'[5]配置系数（将领）'!X1311,"")))</f>
        <v/>
      </c>
      <c r="Z1311" s="208">
        <f>IF($H1311="步将",'[3]配置系数（将领）'!Y1311,IF($H1311="骑将",'[4]配置系数（将领）'!Y1311,IF($H1311="弓将",'[5]配置系数（将领）'!Y1311,"")))</f>
        <v>0</v>
      </c>
      <c r="AA1311" s="208">
        <f>IF($H1311="步将",'[3]配置系数（将领）'!Z1311,IF($H1311="骑将",'[4]配置系数（将领）'!Z1311,IF($H1311="弓将",'[5]配置系数（将领）'!Z1311,"")))</f>
        <v>0</v>
      </c>
      <c r="AB1311" s="208" t="str">
        <f ca="1">IF($H1311="步将",'[3]配置系数（将领）'!AA1311,IF($H1311="骑将",'[4]配置系数（将领）'!AA1311,IF($H1311="弓将",'[5]配置系数（将领）'!AA1311,"")))</f>
        <v/>
      </c>
      <c r="AC1311" s="206">
        <f t="shared" ca="1" si="83"/>
        <v>1</v>
      </c>
    </row>
    <row r="1312" spans="3:29" x14ac:dyDescent="0.15">
      <c r="C1312" s="107">
        <v>1304</v>
      </c>
      <c r="D1312" s="69">
        <f>IFERROR(MATCH(C1312,索引!J:J,0),D1311)</f>
        <v>114</v>
      </c>
      <c r="E1312" s="69">
        <f t="shared" si="80"/>
        <v>15</v>
      </c>
      <c r="F1312" s="69">
        <f>INDEX(索引!$F:$F,D1312,1)</f>
        <v>12007</v>
      </c>
      <c r="G1312" s="69" t="str">
        <f>INDEX(索引!$E:$E,D1312,1)</f>
        <v>许褚</v>
      </c>
      <c r="H1312" s="69" t="str">
        <f>INDEX(索引!$G:$G,D1312,1)</f>
        <v>步将</v>
      </c>
      <c r="J1312" s="208" t="str">
        <f ca="1">IF($H1312="步将",'[3]配置系数（将领）'!I1312,IF($H1312="骑将",'[4]配置系数（将领）'!I1312,IF($H1312="弓将",'[5]配置系数（将领）'!I1312,"")))</f>
        <v/>
      </c>
      <c r="K1312" s="208" t="str">
        <f ca="1">IF($H1312="步将",'[3]配置系数（将领）'!J1312,IF($H1312="骑将",'[4]配置系数（将领）'!J1312,IF($H1312="弓将",'[5]配置系数（将领）'!J1312,"")))</f>
        <v/>
      </c>
      <c r="L1312" s="208">
        <f>IF($H1312="步将",'[3]配置系数（将领）'!K1312,IF($H1312="骑将",'[4]配置系数（将领）'!K1312,IF($H1312="弓将",'[5]配置系数（将领）'!K1312,"")))</f>
        <v>0</v>
      </c>
      <c r="M1312" s="208">
        <f>IF($H1312="步将",'[3]配置系数（将领）'!L1312,IF($H1312="骑将",'[4]配置系数（将领）'!L1312,IF($H1312="弓将",'[5]配置系数（将领）'!L1312,"")))</f>
        <v>0</v>
      </c>
      <c r="N1312" s="208" t="str">
        <f ca="1">IF($H1312="步将",'[3]配置系数（将领）'!M1312,IF($H1312="骑将",'[4]配置系数（将领）'!M1312,IF($H1312="弓将",'[5]配置系数（将领）'!M1312,"")))</f>
        <v/>
      </c>
      <c r="O1312" s="206">
        <f t="shared" ca="1" si="81"/>
        <v>1</v>
      </c>
      <c r="Q1312" s="208" t="str">
        <f ca="1">IF($H1312="步将",'[3]配置系数（将领）'!P1312,IF($H1312="骑将",'[4]配置系数（将领）'!P1312,IF($H1312="弓将",'[5]配置系数（将领）'!P1312,"")))</f>
        <v/>
      </c>
      <c r="R1312" s="208" t="str">
        <f ca="1">IF($H1312="步将",'[3]配置系数（将领）'!Q1312,IF($H1312="骑将",'[4]配置系数（将领）'!Q1312,IF($H1312="弓将",'[5]配置系数（将领）'!Q1312,"")))</f>
        <v/>
      </c>
      <c r="S1312" s="208">
        <f>IF($H1312="步将",'[3]配置系数（将领）'!R1312,IF($H1312="骑将",'[4]配置系数（将领）'!R1312,IF($H1312="弓将",'[5]配置系数（将领）'!R1312,"")))</f>
        <v>0</v>
      </c>
      <c r="T1312" s="208">
        <f>IF($H1312="步将",'[3]配置系数（将领）'!S1312,IF($H1312="骑将",'[4]配置系数（将领）'!S1312,IF($H1312="弓将",'[5]配置系数（将领）'!S1312,"")))</f>
        <v>0</v>
      </c>
      <c r="U1312" s="208" t="str">
        <f ca="1">IF($H1312="步将",'[3]配置系数（将领）'!T1312,IF($H1312="骑将",'[4]配置系数（将领）'!T1312,IF($H1312="弓将",'[5]配置系数（将领）'!T1312,"")))</f>
        <v/>
      </c>
      <c r="V1312" s="206">
        <f t="shared" ca="1" si="82"/>
        <v>1</v>
      </c>
      <c r="X1312" s="208" t="str">
        <f ca="1">IF($H1312="步将",'[3]配置系数（将领）'!W1312,IF($H1312="骑将",'[4]配置系数（将领）'!W1312,IF($H1312="弓将",'[5]配置系数（将领）'!W1312,"")))</f>
        <v/>
      </c>
      <c r="Y1312" s="208" t="str">
        <f ca="1">IF($H1312="步将",'[3]配置系数（将领）'!X1312,IF($H1312="骑将",'[4]配置系数（将领）'!X1312,IF($H1312="弓将",'[5]配置系数（将领）'!X1312,"")))</f>
        <v/>
      </c>
      <c r="Z1312" s="208">
        <f>IF($H1312="步将",'[3]配置系数（将领）'!Y1312,IF($H1312="骑将",'[4]配置系数（将领）'!Y1312,IF($H1312="弓将",'[5]配置系数（将领）'!Y1312,"")))</f>
        <v>0</v>
      </c>
      <c r="AA1312" s="208">
        <f>IF($H1312="步将",'[3]配置系数（将领）'!Z1312,IF($H1312="骑将",'[4]配置系数（将领）'!Z1312,IF($H1312="弓将",'[5]配置系数（将领）'!Z1312,"")))</f>
        <v>0</v>
      </c>
      <c r="AB1312" s="208" t="str">
        <f ca="1">IF($H1312="步将",'[3]配置系数（将领）'!AA1312,IF($H1312="骑将",'[4]配置系数（将领）'!AA1312,IF($H1312="弓将",'[5]配置系数（将领）'!AA1312,"")))</f>
        <v/>
      </c>
      <c r="AC1312" s="206">
        <f t="shared" ca="1" si="83"/>
        <v>1</v>
      </c>
    </row>
    <row r="1313" spans="3:29" x14ac:dyDescent="0.15">
      <c r="C1313" s="107">
        <v>1305</v>
      </c>
      <c r="D1313" s="69">
        <f>IFERROR(MATCH(C1313,索引!J:J,0),D1312)</f>
        <v>114</v>
      </c>
      <c r="E1313" s="69">
        <f t="shared" si="80"/>
        <v>15</v>
      </c>
      <c r="F1313" s="69">
        <f>INDEX(索引!$F:$F,D1313,1)</f>
        <v>12007</v>
      </c>
      <c r="G1313" s="69" t="str">
        <f>INDEX(索引!$E:$E,D1313,1)</f>
        <v>许褚</v>
      </c>
      <c r="H1313" s="69" t="str">
        <f>INDEX(索引!$G:$G,D1313,1)</f>
        <v>步将</v>
      </c>
      <c r="J1313" s="208" t="str">
        <f ca="1">IF($H1313="步将",'[3]配置系数（将领）'!I1313,IF($H1313="骑将",'[4]配置系数（将领）'!I1313,IF($H1313="弓将",'[5]配置系数（将领）'!I1313,"")))</f>
        <v/>
      </c>
      <c r="K1313" s="208" t="str">
        <f ca="1">IF($H1313="步将",'[3]配置系数（将领）'!J1313,IF($H1313="骑将",'[4]配置系数（将领）'!J1313,IF($H1313="弓将",'[5]配置系数（将领）'!J1313,"")))</f>
        <v/>
      </c>
      <c r="L1313" s="208">
        <f>IF($H1313="步将",'[3]配置系数（将领）'!K1313,IF($H1313="骑将",'[4]配置系数（将领）'!K1313,IF($H1313="弓将",'[5]配置系数（将领）'!K1313,"")))</f>
        <v>0</v>
      </c>
      <c r="M1313" s="208">
        <f>IF($H1313="步将",'[3]配置系数（将领）'!L1313,IF($H1313="骑将",'[4]配置系数（将领）'!L1313,IF($H1313="弓将",'[5]配置系数（将领）'!L1313,"")))</f>
        <v>0</v>
      </c>
      <c r="N1313" s="208" t="str">
        <f ca="1">IF($H1313="步将",'[3]配置系数（将领）'!M1313,IF($H1313="骑将",'[4]配置系数（将领）'!M1313,IF($H1313="弓将",'[5]配置系数（将领）'!M1313,"")))</f>
        <v/>
      </c>
      <c r="O1313" s="206">
        <f t="shared" ca="1" si="81"/>
        <v>1</v>
      </c>
      <c r="Q1313" s="208" t="str">
        <f ca="1">IF($H1313="步将",'[3]配置系数（将领）'!P1313,IF($H1313="骑将",'[4]配置系数（将领）'!P1313,IF($H1313="弓将",'[5]配置系数（将领）'!P1313,"")))</f>
        <v/>
      </c>
      <c r="R1313" s="208" t="str">
        <f ca="1">IF($H1313="步将",'[3]配置系数（将领）'!Q1313,IF($H1313="骑将",'[4]配置系数（将领）'!Q1313,IF($H1313="弓将",'[5]配置系数（将领）'!Q1313,"")))</f>
        <v/>
      </c>
      <c r="S1313" s="208">
        <f>IF($H1313="步将",'[3]配置系数（将领）'!R1313,IF($H1313="骑将",'[4]配置系数（将领）'!R1313,IF($H1313="弓将",'[5]配置系数（将领）'!R1313,"")))</f>
        <v>0</v>
      </c>
      <c r="T1313" s="208">
        <f>IF($H1313="步将",'[3]配置系数（将领）'!S1313,IF($H1313="骑将",'[4]配置系数（将领）'!S1313,IF($H1313="弓将",'[5]配置系数（将领）'!S1313,"")))</f>
        <v>0</v>
      </c>
      <c r="U1313" s="208" t="str">
        <f ca="1">IF($H1313="步将",'[3]配置系数（将领）'!T1313,IF($H1313="骑将",'[4]配置系数（将领）'!T1313,IF($H1313="弓将",'[5]配置系数（将领）'!T1313,"")))</f>
        <v/>
      </c>
      <c r="V1313" s="206">
        <f t="shared" ca="1" si="82"/>
        <v>1</v>
      </c>
      <c r="X1313" s="208" t="str">
        <f ca="1">IF($H1313="步将",'[3]配置系数（将领）'!W1313,IF($H1313="骑将",'[4]配置系数（将领）'!W1313,IF($H1313="弓将",'[5]配置系数（将领）'!W1313,"")))</f>
        <v/>
      </c>
      <c r="Y1313" s="208" t="str">
        <f ca="1">IF($H1313="步将",'[3]配置系数（将领）'!X1313,IF($H1313="骑将",'[4]配置系数（将领）'!X1313,IF($H1313="弓将",'[5]配置系数（将领）'!X1313,"")))</f>
        <v/>
      </c>
      <c r="Z1313" s="208">
        <f>IF($H1313="步将",'[3]配置系数（将领）'!Y1313,IF($H1313="骑将",'[4]配置系数（将领）'!Y1313,IF($H1313="弓将",'[5]配置系数（将领）'!Y1313,"")))</f>
        <v>0</v>
      </c>
      <c r="AA1313" s="208">
        <f>IF($H1313="步将",'[3]配置系数（将领）'!Z1313,IF($H1313="骑将",'[4]配置系数（将领）'!Z1313,IF($H1313="弓将",'[5]配置系数（将领）'!Z1313,"")))</f>
        <v>0</v>
      </c>
      <c r="AB1313" s="208" t="str">
        <f ca="1">IF($H1313="步将",'[3]配置系数（将领）'!AA1313,IF($H1313="骑将",'[4]配置系数（将领）'!AA1313,IF($H1313="弓将",'[5]配置系数（将领）'!AA1313,"")))</f>
        <v/>
      </c>
      <c r="AC1313" s="206">
        <f t="shared" ca="1" si="83"/>
        <v>1</v>
      </c>
    </row>
  </sheetData>
  <phoneticPr fontId="2" type="noConversion"/>
  <dataValidations disablePrompts="1" count="1">
    <dataValidation type="list" allowBlank="1" showInputMessage="1" showErrorMessage="1" sqref="J5:J6 Q5:Q6 X5:X6" xr:uid="{00000000-0002-0000-0600-000000000000}">
      <formula1>"attack,skill"</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C2:AP752"/>
  <sheetViews>
    <sheetView topLeftCell="A624" workbookViewId="0">
      <selection activeCell="J662" sqref="J662"/>
    </sheetView>
  </sheetViews>
  <sheetFormatPr defaultColWidth="7.625" defaultRowHeight="11.25" x14ac:dyDescent="0.15"/>
  <cols>
    <col min="1" max="6" width="7.625" style="13"/>
    <col min="7" max="7" width="10.5" style="13" bestFit="1" customWidth="1"/>
    <col min="8" max="8" width="7.625" style="13"/>
    <col min="9" max="9" width="12.25" style="13" bestFit="1" customWidth="1"/>
    <col min="10" max="10" width="47.625" style="13" customWidth="1"/>
    <col min="11" max="12" width="7.625" style="13"/>
    <col min="13" max="13" width="7.625" style="13" customWidth="1"/>
    <col min="14" max="15" width="7.625" style="13"/>
    <col min="16" max="16" width="12.25" style="13" bestFit="1" customWidth="1"/>
    <col min="17" max="17" width="73" style="13" customWidth="1"/>
    <col min="18" max="19" width="7.625" style="13"/>
    <col min="20" max="20" width="7.625" style="13" customWidth="1"/>
    <col min="21" max="23" width="7.625" style="13"/>
    <col min="24" max="24" width="47.625" style="13" customWidth="1"/>
    <col min="25" max="26" width="7.625" style="13"/>
    <col min="27" max="27" width="7.625" style="13" customWidth="1"/>
    <col min="28" max="16384" width="7.625" style="13"/>
  </cols>
  <sheetData>
    <row r="2" spans="3:28" x14ac:dyDescent="0.15">
      <c r="J2" s="49"/>
      <c r="K2" s="49"/>
      <c r="L2" s="49"/>
      <c r="Q2" s="49"/>
      <c r="R2" s="49"/>
      <c r="S2" s="49"/>
      <c r="X2" s="49"/>
      <c r="Y2" s="49"/>
      <c r="Z2" s="49"/>
    </row>
    <row r="3" spans="3:28" x14ac:dyDescent="0.15">
      <c r="I3" s="13" t="s">
        <v>181</v>
      </c>
      <c r="P3" s="13" t="s">
        <v>188</v>
      </c>
      <c r="W3" s="13" t="s">
        <v>189</v>
      </c>
    </row>
    <row r="4" spans="3:28" ht="22.5" x14ac:dyDescent="0.15">
      <c r="C4" s="47" t="s">
        <v>178</v>
      </c>
      <c r="D4" s="47" t="s">
        <v>179</v>
      </c>
      <c r="E4" s="47" t="s">
        <v>438</v>
      </c>
      <c r="F4" s="47" t="s">
        <v>313</v>
      </c>
      <c r="G4" s="47" t="s">
        <v>314</v>
      </c>
      <c r="I4" s="47" t="s">
        <v>176</v>
      </c>
      <c r="J4" s="47" t="s">
        <v>177</v>
      </c>
      <c r="K4" s="47" t="s">
        <v>82</v>
      </c>
      <c r="L4" s="47" t="s">
        <v>175</v>
      </c>
      <c r="M4" s="45" t="s">
        <v>83</v>
      </c>
      <c r="N4" s="45" t="s">
        <v>187</v>
      </c>
      <c r="P4" s="47" t="s">
        <v>176</v>
      </c>
      <c r="Q4" s="47" t="s">
        <v>177</v>
      </c>
      <c r="R4" s="47" t="s">
        <v>82</v>
      </c>
      <c r="S4" s="47" t="s">
        <v>175</v>
      </c>
      <c r="T4" s="45" t="s">
        <v>83</v>
      </c>
      <c r="U4" s="45" t="s">
        <v>187</v>
      </c>
      <c r="W4" s="47" t="s">
        <v>176</v>
      </c>
      <c r="X4" s="47" t="s">
        <v>177</v>
      </c>
      <c r="Y4" s="47" t="s">
        <v>82</v>
      </c>
      <c r="Z4" s="47" t="s">
        <v>175</v>
      </c>
      <c r="AA4" s="45" t="s">
        <v>83</v>
      </c>
      <c r="AB4" s="45" t="s">
        <v>187</v>
      </c>
    </row>
    <row r="5" spans="3:28" x14ac:dyDescent="0.15">
      <c r="C5" s="48"/>
      <c r="D5" s="48"/>
      <c r="E5" s="48"/>
      <c r="F5" s="48"/>
      <c r="G5" s="48"/>
      <c r="I5" s="48"/>
      <c r="J5" s="48"/>
      <c r="K5" s="48"/>
      <c r="L5" s="48"/>
      <c r="M5" s="48"/>
      <c r="N5" s="23"/>
      <c r="P5" s="48"/>
      <c r="Q5" s="48"/>
      <c r="R5" s="48"/>
      <c r="S5" s="48"/>
      <c r="T5" s="48"/>
      <c r="U5" s="23"/>
      <c r="W5" s="48"/>
      <c r="X5" s="48"/>
      <c r="Y5" s="48"/>
      <c r="Z5" s="48"/>
      <c r="AA5" s="48"/>
      <c r="AB5" s="23"/>
    </row>
    <row r="6" spans="3:28" x14ac:dyDescent="0.15">
      <c r="C6" s="48"/>
      <c r="D6" s="48"/>
      <c r="E6" s="48"/>
      <c r="F6" s="48"/>
      <c r="G6" s="48"/>
      <c r="I6" s="48"/>
      <c r="J6" s="48"/>
      <c r="K6" s="48"/>
      <c r="L6" s="48"/>
      <c r="M6" s="48"/>
      <c r="N6" s="23"/>
      <c r="P6" s="48"/>
      <c r="Q6" s="48"/>
      <c r="R6" s="48"/>
      <c r="S6" s="48"/>
      <c r="T6" s="48"/>
      <c r="U6" s="23"/>
      <c r="W6" s="48"/>
      <c r="X6" s="48"/>
      <c r="Y6" s="48"/>
      <c r="Z6" s="48"/>
      <c r="AA6" s="48"/>
      <c r="AB6" s="23"/>
    </row>
    <row r="7" spans="3:28" x14ac:dyDescent="0.15">
      <c r="C7" s="48"/>
      <c r="D7" s="48"/>
      <c r="E7" s="48"/>
      <c r="F7" s="48"/>
      <c r="G7" s="48"/>
      <c r="I7" s="48" t="s">
        <v>84</v>
      </c>
      <c r="J7" s="48" t="s">
        <v>182</v>
      </c>
      <c r="K7" s="48" t="s">
        <v>183</v>
      </c>
      <c r="L7" s="48" t="s">
        <v>184</v>
      </c>
      <c r="M7" s="48" t="s">
        <v>185</v>
      </c>
      <c r="N7" s="48" t="s">
        <v>186</v>
      </c>
      <c r="P7" s="48" t="s">
        <v>84</v>
      </c>
      <c r="Q7" s="48" t="s">
        <v>182</v>
      </c>
      <c r="R7" s="48" t="s">
        <v>183</v>
      </c>
      <c r="S7" s="48" t="s">
        <v>184</v>
      </c>
      <c r="T7" s="48" t="s">
        <v>185</v>
      </c>
      <c r="U7" s="48" t="s">
        <v>186</v>
      </c>
      <c r="W7" s="48" t="s">
        <v>84</v>
      </c>
      <c r="X7" s="48" t="s">
        <v>182</v>
      </c>
      <c r="Y7" s="48" t="s">
        <v>183</v>
      </c>
      <c r="Z7" s="48" t="s">
        <v>184</v>
      </c>
      <c r="AA7" s="48" t="s">
        <v>185</v>
      </c>
      <c r="AB7" s="48" t="s">
        <v>186</v>
      </c>
    </row>
    <row r="8" spans="3:28" x14ac:dyDescent="0.15">
      <c r="C8" s="207">
        <v>1</v>
      </c>
      <c r="D8" s="69">
        <f>IFERROR(MATCH(C8,索引!Q:Q,0),D9)</f>
        <v>7</v>
      </c>
      <c r="E8" s="69">
        <f>MIN(IF(G8=G7,E7+1,1),11)</f>
        <v>1</v>
      </c>
      <c r="F8" s="69">
        <f>INDEX(索引!$M:$M,D8,1)</f>
        <v>0</v>
      </c>
      <c r="G8" s="69" t="str">
        <f>INDEX(索引!$L:$L,D8,1)</f>
        <v>占位</v>
      </c>
      <c r="I8" s="206" t="str">
        <f>'[2]配置系数（士兵）'!I8</f>
        <v/>
      </c>
      <c r="J8" s="206" t="str">
        <f>'[2]配置系数（士兵）'!J8</f>
        <v/>
      </c>
      <c r="K8" s="206" t="str">
        <f>'[2]配置系数（士兵）'!K8</f>
        <v/>
      </c>
      <c r="L8" s="206">
        <f>'[2]配置系数（士兵）'!L8</f>
        <v>0</v>
      </c>
      <c r="M8" s="206">
        <f>'[2]配置系数（士兵）'!M8</f>
        <v>0</v>
      </c>
      <c r="N8" s="206">
        <f>'[2]配置系数（士兵）'!N8</f>
        <v>1</v>
      </c>
      <c r="P8" s="206" t="str">
        <f>'[2]配置系数（士兵）'!P8</f>
        <v/>
      </c>
      <c r="Q8" s="206" t="str">
        <f>'[2]配置系数（士兵）'!Q8</f>
        <v/>
      </c>
      <c r="R8" s="206" t="str">
        <f>'[2]配置系数（士兵）'!R8</f>
        <v/>
      </c>
      <c r="S8" s="206">
        <f>'[2]配置系数（士兵）'!S8</f>
        <v>0</v>
      </c>
      <c r="T8" s="206">
        <f>'[2]配置系数（士兵）'!T8</f>
        <v>0</v>
      </c>
      <c r="U8" s="206">
        <f>'[2]配置系数（士兵）'!U8</f>
        <v>1</v>
      </c>
      <c r="W8" s="206" t="str">
        <f>'[2]配置系数（士兵）'!W8</f>
        <v/>
      </c>
      <c r="X8" s="206" t="str">
        <f>'[2]配置系数（士兵）'!X8</f>
        <v/>
      </c>
      <c r="Y8" s="206" t="str">
        <f>'[2]配置系数（士兵）'!Y8</f>
        <v/>
      </c>
      <c r="Z8" s="206">
        <f>'[2]配置系数（士兵）'!Z8</f>
        <v>0</v>
      </c>
      <c r="AA8" s="206">
        <f>'[2]配置系数（士兵）'!AA8</f>
        <v>0</v>
      </c>
      <c r="AB8" s="206">
        <f>'[2]配置系数（士兵）'!AB8</f>
        <v>1</v>
      </c>
    </row>
    <row r="9" spans="3:28" x14ac:dyDescent="0.15">
      <c r="C9" s="207">
        <v>2</v>
      </c>
      <c r="D9" s="69">
        <f>IFERROR(MATCH(C9,索引!Q:Q,0),D10)</f>
        <v>16</v>
      </c>
      <c r="E9" s="69">
        <f t="shared" ref="E9:E72" si="0">MIN(IF(G9=G8,E8+1,1),11)</f>
        <v>1</v>
      </c>
      <c r="F9" s="69">
        <f>INDEX(索引!$M:$M,D9,1)</f>
        <v>600101</v>
      </c>
      <c r="G9" s="69" t="str">
        <f>INDEX(索引!$L:$L,D9,1)</f>
        <v>朴刀兵</v>
      </c>
      <c r="I9" s="206" t="str">
        <f>'[2]配置系数（士兵）'!I9</f>
        <v>60010101</v>
      </c>
      <c r="J9" s="206" t="str">
        <f>'[2]配置系数（士兵）'!J9</f>
        <v>普通攻击:对单体敌人造成{0}%的武力伤害</v>
      </c>
      <c r="K9" s="206">
        <f>'[2]配置系数（士兵）'!K9</f>
        <v>0.27999999999999997</v>
      </c>
      <c r="L9" s="206">
        <f>'[2]配置系数（士兵）'!L9</f>
        <v>0</v>
      </c>
      <c r="M9" s="206">
        <f>'[2]配置系数（士兵）'!M9</f>
        <v>0</v>
      </c>
      <c r="N9" s="206">
        <f>'[2]配置系数（士兵）'!N9</f>
        <v>100</v>
      </c>
      <c r="P9" s="206" t="str">
        <f>'[2]配置系数（士兵）'!P9</f>
        <v>60010102</v>
      </c>
      <c r="Q9" s="206" t="str">
        <f>'[2]配置系数（士兵）'!Q9</f>
        <v>普通攻击:对单体敌人造成{0}%的武力伤害</v>
      </c>
      <c r="R9" s="206">
        <f>'[2]配置系数（士兵）'!R9</f>
        <v>0.31</v>
      </c>
      <c r="S9" s="206">
        <f>'[2]配置系数（士兵）'!S9</f>
        <v>0</v>
      </c>
      <c r="T9" s="206">
        <f>'[2]配置系数（士兵）'!T9</f>
        <v>0</v>
      </c>
      <c r="U9" s="206">
        <f>'[2]配置系数（士兵）'!U9</f>
        <v>1</v>
      </c>
      <c r="W9" s="206" t="str">
        <f>'[2]配置系数（士兵）'!W9</f>
        <v>60010103</v>
      </c>
      <c r="X9" s="206" t="str">
        <f>'[2]配置系数（士兵）'!X9</f>
        <v>普通攻击:对单体敌人造成{0}%的武力伤害</v>
      </c>
      <c r="Y9" s="206">
        <f>'[2]配置系数（士兵）'!Y9</f>
        <v>1.1100000000000001</v>
      </c>
      <c r="Z9" s="206">
        <f>'[2]配置系数（士兵）'!Z9</f>
        <v>0</v>
      </c>
      <c r="AA9" s="206">
        <f>'[2]配置系数（士兵）'!AA9</f>
        <v>0</v>
      </c>
      <c r="AB9" s="206">
        <f>'[2]配置系数（士兵）'!AB9</f>
        <v>1</v>
      </c>
    </row>
    <row r="10" spans="3:28" x14ac:dyDescent="0.15">
      <c r="C10" s="207">
        <v>3</v>
      </c>
      <c r="D10" s="69">
        <f>IFERROR(MATCH(C10,索引!Q:Q,0),D11)</f>
        <v>16</v>
      </c>
      <c r="E10" s="69">
        <f t="shared" si="0"/>
        <v>2</v>
      </c>
      <c r="F10" s="69">
        <f>INDEX(索引!$M:$M,D10,1)</f>
        <v>600101</v>
      </c>
      <c r="G10" s="69" t="str">
        <f>INDEX(索引!$L:$L,D10,1)</f>
        <v>朴刀兵</v>
      </c>
      <c r="I10" s="206" t="str">
        <f>'[2]配置系数（士兵）'!I10</f>
        <v>60010101</v>
      </c>
      <c r="J10" s="206" t="str">
        <f>'[2]配置系数（士兵）'!J10</f>
        <v>普通攻击:对单体敌人造成{0}%的武力伤害</v>
      </c>
      <c r="K10" s="206">
        <f>'[2]配置系数（士兵）'!K10</f>
        <v>0.27999999999999997</v>
      </c>
      <c r="L10" s="206">
        <f>'[2]配置系数（士兵）'!L10</f>
        <v>0</v>
      </c>
      <c r="M10" s="206">
        <f>'[2]配置系数（士兵）'!M10</f>
        <v>0</v>
      </c>
      <c r="N10" s="206">
        <f>'[2]配置系数（士兵）'!N10</f>
        <v>100</v>
      </c>
      <c r="P10" s="206" t="str">
        <f>'[2]配置系数（士兵）'!P10</f>
        <v>60010102</v>
      </c>
      <c r="Q10" s="206" t="str">
        <f>'[2]配置系数（士兵）'!Q10</f>
        <v>普通攻击:对单体敌人造成{0}%的武力伤害</v>
      </c>
      <c r="R10" s="206">
        <f>'[2]配置系数（士兵）'!R10</f>
        <v>0.31</v>
      </c>
      <c r="S10" s="206">
        <f>'[2]配置系数（士兵）'!S10</f>
        <v>0</v>
      </c>
      <c r="T10" s="206">
        <f>'[2]配置系数（士兵）'!T10</f>
        <v>0</v>
      </c>
      <c r="U10" s="206">
        <f>'[2]配置系数（士兵）'!U10</f>
        <v>1</v>
      </c>
      <c r="W10" s="206" t="str">
        <f>'[2]配置系数（士兵）'!W10</f>
        <v>60010103</v>
      </c>
      <c r="X10" s="206" t="str">
        <f>'[2]配置系数（士兵）'!X10</f>
        <v>普通攻击:对单体敌人造成{0}%的武力伤害</v>
      </c>
      <c r="Y10" s="206">
        <f>'[2]配置系数（士兵）'!Y10</f>
        <v>1.1100000000000001</v>
      </c>
      <c r="Z10" s="206">
        <f>'[2]配置系数（士兵）'!Z10</f>
        <v>0</v>
      </c>
      <c r="AA10" s="206">
        <f>'[2]配置系数（士兵）'!AA10</f>
        <v>0</v>
      </c>
      <c r="AB10" s="206">
        <f>'[2]配置系数（士兵）'!AB10</f>
        <v>1</v>
      </c>
    </row>
    <row r="11" spans="3:28" x14ac:dyDescent="0.15">
      <c r="C11" s="207">
        <v>4</v>
      </c>
      <c r="D11" s="69">
        <f>IFERROR(MATCH(C11,索引!Q:Q,0),D12)</f>
        <v>16</v>
      </c>
      <c r="E11" s="69">
        <f t="shared" si="0"/>
        <v>3</v>
      </c>
      <c r="F11" s="69">
        <f>INDEX(索引!$M:$M,D11,1)</f>
        <v>600101</v>
      </c>
      <c r="G11" s="69" t="str">
        <f>INDEX(索引!$L:$L,D11,1)</f>
        <v>朴刀兵</v>
      </c>
      <c r="I11" s="206" t="str">
        <f>'[2]配置系数（士兵）'!I11</f>
        <v/>
      </c>
      <c r="J11" s="206" t="str">
        <f>'[2]配置系数（士兵）'!J11</f>
        <v/>
      </c>
      <c r="K11" s="206" t="str">
        <f>'[2]配置系数（士兵）'!K11</f>
        <v/>
      </c>
      <c r="L11" s="206">
        <f>'[2]配置系数（士兵）'!L11</f>
        <v>0</v>
      </c>
      <c r="M11" s="206">
        <f>'[2]配置系数（士兵）'!M11</f>
        <v>0</v>
      </c>
      <c r="N11" s="206">
        <f>'[2]配置系数（士兵）'!N11</f>
        <v>1</v>
      </c>
      <c r="P11" s="206" t="str">
        <f>'[2]配置系数（士兵）'!P11</f>
        <v/>
      </c>
      <c r="Q11" s="206" t="str">
        <f>'[2]配置系数（士兵）'!Q11</f>
        <v/>
      </c>
      <c r="R11" s="206" t="str">
        <f>'[2]配置系数（士兵）'!R11</f>
        <v/>
      </c>
      <c r="S11" s="206">
        <f>'[2]配置系数（士兵）'!S11</f>
        <v>0</v>
      </c>
      <c r="T11" s="206">
        <f>'[2]配置系数（士兵）'!T11</f>
        <v>0</v>
      </c>
      <c r="U11" s="206">
        <f>'[2]配置系数（士兵）'!U11</f>
        <v>1</v>
      </c>
      <c r="W11" s="206" t="str">
        <f>'[2]配置系数（士兵）'!W11</f>
        <v/>
      </c>
      <c r="X11" s="206" t="str">
        <f>'[2]配置系数（士兵）'!X11</f>
        <v/>
      </c>
      <c r="Y11" s="206" t="str">
        <f>'[2]配置系数（士兵）'!Y11</f>
        <v/>
      </c>
      <c r="Z11" s="206">
        <f>'[2]配置系数（士兵）'!Z11</f>
        <v>0</v>
      </c>
      <c r="AA11" s="206">
        <f>'[2]配置系数（士兵）'!AA11</f>
        <v>0</v>
      </c>
      <c r="AB11" s="206">
        <f>'[2]配置系数（士兵）'!AB11</f>
        <v>1</v>
      </c>
    </row>
    <row r="12" spans="3:28" x14ac:dyDescent="0.15">
      <c r="C12" s="207">
        <v>5</v>
      </c>
      <c r="D12" s="69">
        <f>IFERROR(MATCH(C12,索引!Q:Q,0),D13)</f>
        <v>16</v>
      </c>
      <c r="E12" s="69">
        <f t="shared" si="0"/>
        <v>4</v>
      </c>
      <c r="F12" s="69">
        <f>INDEX(索引!$M:$M,D12,1)</f>
        <v>600101</v>
      </c>
      <c r="G12" s="69" t="str">
        <f>INDEX(索引!$L:$L,D12,1)</f>
        <v>朴刀兵</v>
      </c>
      <c r="I12" s="206" t="str">
        <f>'[2]配置系数（士兵）'!I12</f>
        <v/>
      </c>
      <c r="J12" s="206" t="str">
        <f>'[2]配置系数（士兵）'!J12</f>
        <v/>
      </c>
      <c r="K12" s="206" t="str">
        <f>'[2]配置系数（士兵）'!K12</f>
        <v/>
      </c>
      <c r="L12" s="206">
        <f>'[2]配置系数（士兵）'!L12</f>
        <v>0</v>
      </c>
      <c r="M12" s="206">
        <f>'[2]配置系数（士兵）'!M12</f>
        <v>0</v>
      </c>
      <c r="N12" s="206">
        <f>'[2]配置系数（士兵）'!N12</f>
        <v>1</v>
      </c>
      <c r="P12" s="206" t="str">
        <f>'[2]配置系数（士兵）'!P12</f>
        <v/>
      </c>
      <c r="Q12" s="206" t="str">
        <f>'[2]配置系数（士兵）'!Q12</f>
        <v/>
      </c>
      <c r="R12" s="206" t="str">
        <f>'[2]配置系数（士兵）'!R12</f>
        <v/>
      </c>
      <c r="S12" s="206">
        <f>'[2]配置系数（士兵）'!S12</f>
        <v>0</v>
      </c>
      <c r="T12" s="206">
        <f>'[2]配置系数（士兵）'!T12</f>
        <v>0</v>
      </c>
      <c r="U12" s="206">
        <f>'[2]配置系数（士兵）'!U12</f>
        <v>1</v>
      </c>
      <c r="W12" s="206" t="str">
        <f>'[2]配置系数（士兵）'!W12</f>
        <v/>
      </c>
      <c r="X12" s="206" t="str">
        <f>'[2]配置系数（士兵）'!X12</f>
        <v/>
      </c>
      <c r="Y12" s="206" t="str">
        <f>'[2]配置系数（士兵）'!Y12</f>
        <v/>
      </c>
      <c r="Z12" s="206">
        <f>'[2]配置系数（士兵）'!Z12</f>
        <v>0</v>
      </c>
      <c r="AA12" s="206">
        <f>'[2]配置系数（士兵）'!AA12</f>
        <v>0</v>
      </c>
      <c r="AB12" s="206">
        <f>'[2]配置系数（士兵）'!AB12</f>
        <v>1</v>
      </c>
    </row>
    <row r="13" spans="3:28" x14ac:dyDescent="0.15">
      <c r="C13" s="207">
        <v>6</v>
      </c>
      <c r="D13" s="69">
        <f>IFERROR(MATCH(C13,索引!Q:Q,0),D14)</f>
        <v>16</v>
      </c>
      <c r="E13" s="69">
        <f t="shared" si="0"/>
        <v>5</v>
      </c>
      <c r="F13" s="69">
        <f>INDEX(索引!$M:$M,D13,1)</f>
        <v>600101</v>
      </c>
      <c r="G13" s="69" t="str">
        <f>INDEX(索引!$L:$L,D13,1)</f>
        <v>朴刀兵</v>
      </c>
      <c r="I13" s="206" t="str">
        <f>'[2]配置系数（士兵）'!I13</f>
        <v/>
      </c>
      <c r="J13" s="206" t="str">
        <f>'[2]配置系数（士兵）'!J13</f>
        <v/>
      </c>
      <c r="K13" s="206" t="str">
        <f>'[2]配置系数（士兵）'!K13</f>
        <v/>
      </c>
      <c r="L13" s="206">
        <f>'[2]配置系数（士兵）'!L13</f>
        <v>0</v>
      </c>
      <c r="M13" s="206">
        <f>'[2]配置系数（士兵）'!M13</f>
        <v>0</v>
      </c>
      <c r="N13" s="206">
        <f>'[2]配置系数（士兵）'!N13</f>
        <v>1</v>
      </c>
      <c r="P13" s="206" t="str">
        <f>'[2]配置系数（士兵）'!P13</f>
        <v/>
      </c>
      <c r="Q13" s="206" t="str">
        <f>'[2]配置系数（士兵）'!Q13</f>
        <v/>
      </c>
      <c r="R13" s="206" t="str">
        <f>'[2]配置系数（士兵）'!R13</f>
        <v/>
      </c>
      <c r="S13" s="206">
        <f>'[2]配置系数（士兵）'!S13</f>
        <v>0</v>
      </c>
      <c r="T13" s="206">
        <f>'[2]配置系数（士兵）'!T13</f>
        <v>0</v>
      </c>
      <c r="U13" s="206">
        <f>'[2]配置系数（士兵）'!U13</f>
        <v>1</v>
      </c>
      <c r="W13" s="206" t="str">
        <f>'[2]配置系数（士兵）'!W13</f>
        <v/>
      </c>
      <c r="X13" s="206" t="str">
        <f>'[2]配置系数（士兵）'!X13</f>
        <v/>
      </c>
      <c r="Y13" s="206" t="str">
        <f>'[2]配置系数（士兵）'!Y13</f>
        <v/>
      </c>
      <c r="Z13" s="206">
        <f>'[2]配置系数（士兵）'!Z13</f>
        <v>0</v>
      </c>
      <c r="AA13" s="206">
        <f>'[2]配置系数（士兵）'!AA13</f>
        <v>0</v>
      </c>
      <c r="AB13" s="206">
        <f>'[2]配置系数（士兵）'!AB13</f>
        <v>1</v>
      </c>
    </row>
    <row r="14" spans="3:28" x14ac:dyDescent="0.15">
      <c r="C14" s="207">
        <v>7</v>
      </c>
      <c r="D14" s="69">
        <f>IFERROR(MATCH(C14,索引!Q:Q,0),D15)</f>
        <v>16</v>
      </c>
      <c r="E14" s="69">
        <f t="shared" si="0"/>
        <v>6</v>
      </c>
      <c r="F14" s="69">
        <f>INDEX(索引!$M:$M,D14,1)</f>
        <v>600101</v>
      </c>
      <c r="G14" s="69" t="str">
        <f>INDEX(索引!$L:$L,D14,1)</f>
        <v>朴刀兵</v>
      </c>
      <c r="I14" s="206" t="str">
        <f>'[2]配置系数（士兵）'!I14</f>
        <v/>
      </c>
      <c r="J14" s="206" t="str">
        <f>'[2]配置系数（士兵）'!J14</f>
        <v/>
      </c>
      <c r="K14" s="206" t="str">
        <f>'[2]配置系数（士兵）'!K14</f>
        <v/>
      </c>
      <c r="L14" s="206">
        <f>'[2]配置系数（士兵）'!L14</f>
        <v>0</v>
      </c>
      <c r="M14" s="206">
        <f>'[2]配置系数（士兵）'!M14</f>
        <v>0</v>
      </c>
      <c r="N14" s="206">
        <f>'[2]配置系数（士兵）'!N14</f>
        <v>1</v>
      </c>
      <c r="P14" s="206" t="str">
        <f>'[2]配置系数（士兵）'!P14</f>
        <v/>
      </c>
      <c r="Q14" s="206" t="str">
        <f>'[2]配置系数（士兵）'!Q14</f>
        <v/>
      </c>
      <c r="R14" s="206" t="str">
        <f>'[2]配置系数（士兵）'!R14</f>
        <v/>
      </c>
      <c r="S14" s="206">
        <f>'[2]配置系数（士兵）'!S14</f>
        <v>0</v>
      </c>
      <c r="T14" s="206">
        <f>'[2]配置系数（士兵）'!T14</f>
        <v>0</v>
      </c>
      <c r="U14" s="206">
        <f>'[2]配置系数（士兵）'!U14</f>
        <v>1</v>
      </c>
      <c r="W14" s="206" t="str">
        <f>'[2]配置系数（士兵）'!W14</f>
        <v/>
      </c>
      <c r="X14" s="206" t="str">
        <f>'[2]配置系数（士兵）'!X14</f>
        <v/>
      </c>
      <c r="Y14" s="206" t="str">
        <f>'[2]配置系数（士兵）'!Y14</f>
        <v/>
      </c>
      <c r="Z14" s="206">
        <f>'[2]配置系数（士兵）'!Z14</f>
        <v>0</v>
      </c>
      <c r="AA14" s="206">
        <f>'[2]配置系数（士兵）'!AA14</f>
        <v>0</v>
      </c>
      <c r="AB14" s="206">
        <f>'[2]配置系数（士兵）'!AB14</f>
        <v>1</v>
      </c>
    </row>
    <row r="15" spans="3:28" x14ac:dyDescent="0.15">
      <c r="C15" s="207">
        <v>8</v>
      </c>
      <c r="D15" s="69">
        <f>IFERROR(MATCH(C15,索引!Q:Q,0),D16)</f>
        <v>16</v>
      </c>
      <c r="E15" s="69">
        <f t="shared" si="0"/>
        <v>7</v>
      </c>
      <c r="F15" s="69">
        <f>INDEX(索引!$M:$M,D15,1)</f>
        <v>600101</v>
      </c>
      <c r="G15" s="69" t="str">
        <f>INDEX(索引!$L:$L,D15,1)</f>
        <v>朴刀兵</v>
      </c>
      <c r="I15" s="206" t="str">
        <f>'[2]配置系数（士兵）'!I15</f>
        <v/>
      </c>
      <c r="J15" s="206" t="str">
        <f>'[2]配置系数（士兵）'!J15</f>
        <v/>
      </c>
      <c r="K15" s="206" t="str">
        <f>'[2]配置系数（士兵）'!K15</f>
        <v/>
      </c>
      <c r="L15" s="206">
        <f>'[2]配置系数（士兵）'!L15</f>
        <v>0</v>
      </c>
      <c r="M15" s="206">
        <f>'[2]配置系数（士兵）'!M15</f>
        <v>0</v>
      </c>
      <c r="N15" s="206">
        <f>'[2]配置系数（士兵）'!N15</f>
        <v>1</v>
      </c>
      <c r="P15" s="206" t="str">
        <f>'[2]配置系数（士兵）'!P15</f>
        <v/>
      </c>
      <c r="Q15" s="206" t="str">
        <f>'[2]配置系数（士兵）'!Q15</f>
        <v/>
      </c>
      <c r="R15" s="206" t="str">
        <f>'[2]配置系数（士兵）'!R15</f>
        <v/>
      </c>
      <c r="S15" s="206">
        <f>'[2]配置系数（士兵）'!S15</f>
        <v>0</v>
      </c>
      <c r="T15" s="206">
        <f>'[2]配置系数（士兵）'!T15</f>
        <v>0</v>
      </c>
      <c r="U15" s="206">
        <f>'[2]配置系数（士兵）'!U15</f>
        <v>1</v>
      </c>
      <c r="W15" s="206" t="str">
        <f>'[2]配置系数（士兵）'!W15</f>
        <v/>
      </c>
      <c r="X15" s="206" t="str">
        <f>'[2]配置系数（士兵）'!X15</f>
        <v/>
      </c>
      <c r="Y15" s="206" t="str">
        <f>'[2]配置系数（士兵）'!Y15</f>
        <v/>
      </c>
      <c r="Z15" s="206">
        <f>'[2]配置系数（士兵）'!Z15</f>
        <v>0</v>
      </c>
      <c r="AA15" s="206">
        <f>'[2]配置系数（士兵）'!AA15</f>
        <v>0</v>
      </c>
      <c r="AB15" s="206">
        <f>'[2]配置系数（士兵）'!AB15</f>
        <v>1</v>
      </c>
    </row>
    <row r="16" spans="3:28" x14ac:dyDescent="0.15">
      <c r="C16" s="207">
        <v>9</v>
      </c>
      <c r="D16" s="69">
        <f>IFERROR(MATCH(C16,索引!Q:Q,0),D17)</f>
        <v>16</v>
      </c>
      <c r="E16" s="69">
        <f t="shared" si="0"/>
        <v>8</v>
      </c>
      <c r="F16" s="69">
        <f>INDEX(索引!$M:$M,D16,1)</f>
        <v>600101</v>
      </c>
      <c r="G16" s="69" t="str">
        <f>INDEX(索引!$L:$L,D16,1)</f>
        <v>朴刀兵</v>
      </c>
      <c r="I16" s="206" t="str">
        <f>'[2]配置系数（士兵）'!I16</f>
        <v/>
      </c>
      <c r="J16" s="206" t="str">
        <f>'[2]配置系数（士兵）'!J16</f>
        <v/>
      </c>
      <c r="K16" s="206" t="str">
        <f>'[2]配置系数（士兵）'!K16</f>
        <v/>
      </c>
      <c r="L16" s="206">
        <f>'[2]配置系数（士兵）'!L16</f>
        <v>0</v>
      </c>
      <c r="M16" s="206">
        <f>'[2]配置系数（士兵）'!M16</f>
        <v>0</v>
      </c>
      <c r="N16" s="206">
        <f>'[2]配置系数（士兵）'!N16</f>
        <v>1</v>
      </c>
      <c r="P16" s="206" t="str">
        <f>'[2]配置系数（士兵）'!P16</f>
        <v/>
      </c>
      <c r="Q16" s="206" t="str">
        <f>'[2]配置系数（士兵）'!Q16</f>
        <v/>
      </c>
      <c r="R16" s="206" t="str">
        <f>'[2]配置系数（士兵）'!R16</f>
        <v/>
      </c>
      <c r="S16" s="206">
        <f>'[2]配置系数（士兵）'!S16</f>
        <v>0</v>
      </c>
      <c r="T16" s="206">
        <f>'[2]配置系数（士兵）'!T16</f>
        <v>0</v>
      </c>
      <c r="U16" s="206">
        <f>'[2]配置系数（士兵）'!U16</f>
        <v>1</v>
      </c>
      <c r="W16" s="206" t="str">
        <f>'[2]配置系数（士兵）'!W16</f>
        <v/>
      </c>
      <c r="X16" s="206" t="str">
        <f>'[2]配置系数（士兵）'!X16</f>
        <v/>
      </c>
      <c r="Y16" s="206" t="str">
        <f>'[2]配置系数（士兵）'!Y16</f>
        <v/>
      </c>
      <c r="Z16" s="206">
        <f>'[2]配置系数（士兵）'!Z16</f>
        <v>0</v>
      </c>
      <c r="AA16" s="206">
        <f>'[2]配置系数（士兵）'!AA16</f>
        <v>0</v>
      </c>
      <c r="AB16" s="206">
        <f>'[2]配置系数（士兵）'!AB16</f>
        <v>1</v>
      </c>
    </row>
    <row r="17" spans="3:28" x14ac:dyDescent="0.15">
      <c r="C17" s="207">
        <v>10</v>
      </c>
      <c r="D17" s="69">
        <f>IFERROR(MATCH(C17,索引!Q:Q,0),D18)</f>
        <v>16</v>
      </c>
      <c r="E17" s="69">
        <f t="shared" si="0"/>
        <v>9</v>
      </c>
      <c r="F17" s="69">
        <f>INDEX(索引!$M:$M,D17,1)</f>
        <v>600101</v>
      </c>
      <c r="G17" s="69" t="str">
        <f>INDEX(索引!$L:$L,D17,1)</f>
        <v>朴刀兵</v>
      </c>
      <c r="I17" s="206" t="str">
        <f>'[2]配置系数（士兵）'!I17</f>
        <v/>
      </c>
      <c r="J17" s="206" t="str">
        <f>'[2]配置系数（士兵）'!J17</f>
        <v/>
      </c>
      <c r="K17" s="206" t="str">
        <f>'[2]配置系数（士兵）'!K17</f>
        <v/>
      </c>
      <c r="L17" s="206">
        <f>'[2]配置系数（士兵）'!L17</f>
        <v>0</v>
      </c>
      <c r="M17" s="206">
        <f>'[2]配置系数（士兵）'!M17</f>
        <v>0</v>
      </c>
      <c r="N17" s="206">
        <f>'[2]配置系数（士兵）'!N17</f>
        <v>1</v>
      </c>
      <c r="P17" s="206" t="str">
        <f>'[2]配置系数（士兵）'!P17</f>
        <v/>
      </c>
      <c r="Q17" s="206" t="str">
        <f>'[2]配置系数（士兵）'!Q17</f>
        <v/>
      </c>
      <c r="R17" s="206" t="str">
        <f>'[2]配置系数（士兵）'!R17</f>
        <v/>
      </c>
      <c r="S17" s="206">
        <f>'[2]配置系数（士兵）'!S17</f>
        <v>0</v>
      </c>
      <c r="T17" s="206">
        <f>'[2]配置系数（士兵）'!T17</f>
        <v>0</v>
      </c>
      <c r="U17" s="206">
        <f>'[2]配置系数（士兵）'!U17</f>
        <v>1</v>
      </c>
      <c r="W17" s="206" t="str">
        <f>'[2]配置系数（士兵）'!W17</f>
        <v/>
      </c>
      <c r="X17" s="206" t="str">
        <f>'[2]配置系数（士兵）'!X17</f>
        <v/>
      </c>
      <c r="Y17" s="206" t="str">
        <f>'[2]配置系数（士兵）'!Y17</f>
        <v/>
      </c>
      <c r="Z17" s="206">
        <f>'[2]配置系数（士兵）'!Z17</f>
        <v>0</v>
      </c>
      <c r="AA17" s="206">
        <f>'[2]配置系数（士兵）'!AA17</f>
        <v>0</v>
      </c>
      <c r="AB17" s="206">
        <f>'[2]配置系数（士兵）'!AB17</f>
        <v>1</v>
      </c>
    </row>
    <row r="18" spans="3:28" x14ac:dyDescent="0.15">
      <c r="C18" s="207">
        <v>11</v>
      </c>
      <c r="D18" s="69">
        <f>IFERROR(MATCH(C18,索引!Q:Q,0),D19)</f>
        <v>17</v>
      </c>
      <c r="E18" s="69">
        <f t="shared" si="0"/>
        <v>1</v>
      </c>
      <c r="F18" s="69">
        <f>INDEX(索引!$M:$M,D18,1)</f>
        <v>600154</v>
      </c>
      <c r="G18" s="69" t="str">
        <f>INDEX(索引!$L:$L,D18,1)</f>
        <v>利趾</v>
      </c>
      <c r="I18" s="206" t="str">
        <f>'[2]配置系数（士兵）'!I18</f>
        <v>60015401</v>
      </c>
      <c r="J18" s="206" t="str">
        <f>'[2]配置系数（士兵）'!J18</f>
        <v>普通攻击:对单体敌人造成{0}%的武力伤害</v>
      </c>
      <c r="K18" s="206">
        <f>'[2]配置系数（士兵）'!K18</f>
        <v>0.28000000000000003</v>
      </c>
      <c r="L18" s="206">
        <f>'[2]配置系数（士兵）'!L18</f>
        <v>0</v>
      </c>
      <c r="M18" s="206">
        <f>'[2]配置系数（士兵）'!M18</f>
        <v>0</v>
      </c>
      <c r="N18" s="206">
        <f>'[2]配置系数（士兵）'!N18</f>
        <v>100</v>
      </c>
      <c r="P18" s="206" t="str">
        <f>'[2]配置系数（士兵）'!P18</f>
        <v>60015402</v>
      </c>
      <c r="Q18" s="206" t="str">
        <f>'[2]配置系数（士兵）'!Q18</f>
        <v>普通攻击:对单体敌人造成{0}%的武力伤害</v>
      </c>
      <c r="R18" s="206">
        <f>'[2]配置系数（士兵）'!R18</f>
        <v>0.31</v>
      </c>
      <c r="S18" s="206">
        <f>'[2]配置系数（士兵）'!S18</f>
        <v>0</v>
      </c>
      <c r="T18" s="206">
        <f>'[2]配置系数（士兵）'!T18</f>
        <v>0</v>
      </c>
      <c r="U18" s="206">
        <f>'[2]配置系数（士兵）'!U18</f>
        <v>1</v>
      </c>
      <c r="W18" s="206" t="str">
        <f>'[2]配置系数（士兵）'!W18</f>
        <v>60015403</v>
      </c>
      <c r="X18" s="206" t="str">
        <f>'[2]配置系数（士兵）'!X18</f>
        <v>普通攻击:对单体敌人造成{0}%的武力伤害</v>
      </c>
      <c r="Y18" s="206">
        <f>'[2]配置系数（士兵）'!Y18</f>
        <v>1.1100000000000001</v>
      </c>
      <c r="Z18" s="206">
        <f>'[2]配置系数（士兵）'!Z18</f>
        <v>0</v>
      </c>
      <c r="AA18" s="206">
        <f>'[2]配置系数（士兵）'!AA18</f>
        <v>0</v>
      </c>
      <c r="AB18" s="206">
        <f>'[2]配置系数（士兵）'!AB18</f>
        <v>1</v>
      </c>
    </row>
    <row r="19" spans="3:28" x14ac:dyDescent="0.15">
      <c r="C19" s="207">
        <v>12</v>
      </c>
      <c r="D19" s="69">
        <f>IFERROR(MATCH(C19,索引!Q:Q,0),D20)</f>
        <v>17</v>
      </c>
      <c r="E19" s="69">
        <f t="shared" si="0"/>
        <v>2</v>
      </c>
      <c r="F19" s="69">
        <f>INDEX(索引!$M:$M,D19,1)</f>
        <v>600154</v>
      </c>
      <c r="G19" s="69" t="str">
        <f>INDEX(索引!$L:$L,D19,1)</f>
        <v>利趾</v>
      </c>
      <c r="I19" s="206" t="str">
        <f>'[2]配置系数（士兵）'!I19</f>
        <v>60015411</v>
      </c>
      <c r="J19" s="206" t="str">
        <f>'[2]配置系数（士兵）'!J19</f>
        <v>私有特性1:卓越的防御能力，可以额外一支部队攻击自己</v>
      </c>
      <c r="K19" s="206" t="str">
        <f>'[2]配置系数（士兵）'!K19</f>
        <v/>
      </c>
      <c r="L19" s="206">
        <f>'[2]配置系数（士兵）'!L19</f>
        <v>0</v>
      </c>
      <c r="M19" s="206">
        <f>'[2]配置系数（士兵）'!M19</f>
        <v>0</v>
      </c>
      <c r="N19" s="206">
        <f>'[2]配置系数（士兵）'!N19</f>
        <v>1</v>
      </c>
      <c r="P19" s="206" t="str">
        <f>'[2]配置系数（士兵）'!P19</f>
        <v/>
      </c>
      <c r="Q19" s="206" t="str">
        <f>'[2]配置系数（士兵）'!Q19</f>
        <v/>
      </c>
      <c r="R19" s="206" t="str">
        <f>'[2]配置系数（士兵）'!R19</f>
        <v/>
      </c>
      <c r="S19" s="206">
        <f>'[2]配置系数（士兵）'!S19</f>
        <v>0</v>
      </c>
      <c r="T19" s="206">
        <f>'[2]配置系数（士兵）'!T19</f>
        <v>0</v>
      </c>
      <c r="U19" s="206">
        <f>'[2]配置系数（士兵）'!U19</f>
        <v>1</v>
      </c>
      <c r="W19" s="206" t="str">
        <f>'[2]配置系数（士兵）'!W19</f>
        <v/>
      </c>
      <c r="X19" s="206" t="str">
        <f>'[2]配置系数（士兵）'!X19</f>
        <v/>
      </c>
      <c r="Y19" s="206" t="str">
        <f>'[2]配置系数（士兵）'!Y19</f>
        <v/>
      </c>
      <c r="Z19" s="206">
        <f>'[2]配置系数（士兵）'!Z19</f>
        <v>0</v>
      </c>
      <c r="AA19" s="206">
        <f>'[2]配置系数（士兵）'!AA19</f>
        <v>0</v>
      </c>
      <c r="AB19" s="206">
        <f>'[2]配置系数（士兵）'!AB19</f>
        <v>1</v>
      </c>
    </row>
    <row r="20" spans="3:28" x14ac:dyDescent="0.15">
      <c r="C20" s="207">
        <v>13</v>
      </c>
      <c r="D20" s="69">
        <f>IFERROR(MATCH(C20,索引!Q:Q,0),D21)</f>
        <v>17</v>
      </c>
      <c r="E20" s="69">
        <f t="shared" si="0"/>
        <v>3</v>
      </c>
      <c r="F20" s="69">
        <f>INDEX(索引!$M:$M,D20,1)</f>
        <v>600154</v>
      </c>
      <c r="G20" s="69" t="str">
        <f>INDEX(索引!$L:$L,D20,1)</f>
        <v>利趾</v>
      </c>
      <c r="I20" s="206" t="str">
        <f>'[2]配置系数（士兵）'!I20</f>
        <v>60015421</v>
      </c>
      <c r="J20" s="206" t="str">
        <f>'[2]配置系数（士兵）'!J20</f>
        <v>私有特性2:武力免伤提高{0}%</v>
      </c>
      <c r="K20" s="206">
        <f>'[2]配置系数（士兵）'!K20</f>
        <v>0.12</v>
      </c>
      <c r="L20" s="206">
        <f>'[2]配置系数（士兵）'!L20</f>
        <v>0</v>
      </c>
      <c r="M20" s="206">
        <f>'[2]配置系数（士兵）'!M20</f>
        <v>0</v>
      </c>
      <c r="N20" s="206">
        <f>'[2]配置系数（士兵）'!N20</f>
        <v>100</v>
      </c>
      <c r="P20" s="206" t="str">
        <f>'[2]配置系数（士兵）'!P20</f>
        <v/>
      </c>
      <c r="Q20" s="206" t="str">
        <f>'[2]配置系数（士兵）'!Q20</f>
        <v/>
      </c>
      <c r="R20" s="206" t="str">
        <f>'[2]配置系数（士兵）'!R20</f>
        <v/>
      </c>
      <c r="S20" s="206">
        <f>'[2]配置系数（士兵）'!S20</f>
        <v>0</v>
      </c>
      <c r="T20" s="206">
        <f>'[2]配置系数（士兵）'!T20</f>
        <v>0</v>
      </c>
      <c r="U20" s="206">
        <f>'[2]配置系数（士兵）'!U20</f>
        <v>1</v>
      </c>
      <c r="W20" s="206" t="str">
        <f>'[2]配置系数（士兵）'!W20</f>
        <v/>
      </c>
      <c r="X20" s="206" t="str">
        <f>'[2]配置系数（士兵）'!X20</f>
        <v/>
      </c>
      <c r="Y20" s="206" t="str">
        <f>'[2]配置系数（士兵）'!Y20</f>
        <v/>
      </c>
      <c r="Z20" s="206">
        <f>'[2]配置系数（士兵）'!Z20</f>
        <v>0</v>
      </c>
      <c r="AA20" s="206">
        <f>'[2]配置系数（士兵）'!AA20</f>
        <v>0</v>
      </c>
      <c r="AB20" s="206">
        <f>'[2]配置系数（士兵）'!AB20</f>
        <v>1</v>
      </c>
    </row>
    <row r="21" spans="3:28" x14ac:dyDescent="0.15">
      <c r="C21" s="207">
        <v>14</v>
      </c>
      <c r="D21" s="69">
        <f>IFERROR(MATCH(C21,索引!Q:Q,0),D22)</f>
        <v>17</v>
      </c>
      <c r="E21" s="69">
        <f t="shared" si="0"/>
        <v>4</v>
      </c>
      <c r="F21" s="69">
        <f>INDEX(索引!$M:$M,D21,1)</f>
        <v>600154</v>
      </c>
      <c r="G21" s="69" t="str">
        <f>INDEX(索引!$L:$L,D21,1)</f>
        <v>利趾</v>
      </c>
      <c r="I21" s="206" t="str">
        <f>'[2]配置系数（士兵）'!I21</f>
        <v/>
      </c>
      <c r="J21" s="206" t="str">
        <f>'[2]配置系数（士兵）'!J21</f>
        <v/>
      </c>
      <c r="K21" s="206" t="str">
        <f>'[2]配置系数（士兵）'!K21</f>
        <v/>
      </c>
      <c r="L21" s="206">
        <f>'[2]配置系数（士兵）'!L21</f>
        <v>0</v>
      </c>
      <c r="M21" s="206">
        <f>'[2]配置系数（士兵）'!M21</f>
        <v>0</v>
      </c>
      <c r="N21" s="206">
        <f>'[2]配置系数（士兵）'!N21</f>
        <v>1</v>
      </c>
      <c r="P21" s="206" t="str">
        <f>'[2]配置系数（士兵）'!P21</f>
        <v/>
      </c>
      <c r="Q21" s="206" t="str">
        <f>'[2]配置系数（士兵）'!Q21</f>
        <v/>
      </c>
      <c r="R21" s="206" t="str">
        <f>'[2]配置系数（士兵）'!R21</f>
        <v/>
      </c>
      <c r="S21" s="206">
        <f>'[2]配置系数（士兵）'!S21</f>
        <v>0</v>
      </c>
      <c r="T21" s="206">
        <f>'[2]配置系数（士兵）'!T21</f>
        <v>0</v>
      </c>
      <c r="U21" s="206">
        <f>'[2]配置系数（士兵）'!U21</f>
        <v>1</v>
      </c>
      <c r="W21" s="206" t="str">
        <f>'[2]配置系数（士兵）'!W21</f>
        <v/>
      </c>
      <c r="X21" s="206" t="str">
        <f>'[2]配置系数（士兵）'!X21</f>
        <v/>
      </c>
      <c r="Y21" s="206" t="str">
        <f>'[2]配置系数（士兵）'!Y21</f>
        <v/>
      </c>
      <c r="Z21" s="206">
        <f>'[2]配置系数（士兵）'!Z21</f>
        <v>0</v>
      </c>
      <c r="AA21" s="206">
        <f>'[2]配置系数（士兵）'!AA21</f>
        <v>0</v>
      </c>
      <c r="AB21" s="206">
        <f>'[2]配置系数（士兵）'!AB21</f>
        <v>1</v>
      </c>
    </row>
    <row r="22" spans="3:28" x14ac:dyDescent="0.15">
      <c r="C22" s="207">
        <v>15</v>
      </c>
      <c r="D22" s="69">
        <f>IFERROR(MATCH(C22,索引!Q:Q,0),D23)</f>
        <v>17</v>
      </c>
      <c r="E22" s="69">
        <f t="shared" si="0"/>
        <v>5</v>
      </c>
      <c r="F22" s="69">
        <f>INDEX(索引!$M:$M,D22,1)</f>
        <v>600154</v>
      </c>
      <c r="G22" s="69" t="str">
        <f>INDEX(索引!$L:$L,D22,1)</f>
        <v>利趾</v>
      </c>
      <c r="I22" s="206" t="str">
        <f>'[2]配置系数（士兵）'!I22</f>
        <v/>
      </c>
      <c r="J22" s="206" t="str">
        <f>'[2]配置系数（士兵）'!J22</f>
        <v/>
      </c>
      <c r="K22" s="206" t="str">
        <f>'[2]配置系数（士兵）'!K22</f>
        <v/>
      </c>
      <c r="L22" s="206">
        <f>'[2]配置系数（士兵）'!L22</f>
        <v>0</v>
      </c>
      <c r="M22" s="206">
        <f>'[2]配置系数（士兵）'!M22</f>
        <v>0</v>
      </c>
      <c r="N22" s="206">
        <f>'[2]配置系数（士兵）'!N22</f>
        <v>1</v>
      </c>
      <c r="P22" s="206" t="str">
        <f>'[2]配置系数（士兵）'!P22</f>
        <v/>
      </c>
      <c r="Q22" s="206" t="str">
        <f>'[2]配置系数（士兵）'!Q22</f>
        <v/>
      </c>
      <c r="R22" s="206" t="str">
        <f>'[2]配置系数（士兵）'!R22</f>
        <v/>
      </c>
      <c r="S22" s="206">
        <f>'[2]配置系数（士兵）'!S22</f>
        <v>0</v>
      </c>
      <c r="T22" s="206">
        <f>'[2]配置系数（士兵）'!T22</f>
        <v>0</v>
      </c>
      <c r="U22" s="206">
        <f>'[2]配置系数（士兵）'!U22</f>
        <v>1</v>
      </c>
      <c r="W22" s="206" t="str">
        <f>'[2]配置系数（士兵）'!W22</f>
        <v/>
      </c>
      <c r="X22" s="206" t="str">
        <f>'[2]配置系数（士兵）'!X22</f>
        <v/>
      </c>
      <c r="Y22" s="206" t="str">
        <f>'[2]配置系数（士兵）'!Y22</f>
        <v/>
      </c>
      <c r="Z22" s="206">
        <f>'[2]配置系数（士兵）'!Z22</f>
        <v>0</v>
      </c>
      <c r="AA22" s="206">
        <f>'[2]配置系数（士兵）'!AA22</f>
        <v>0</v>
      </c>
      <c r="AB22" s="206">
        <f>'[2]配置系数（士兵）'!AB22</f>
        <v>1</v>
      </c>
    </row>
    <row r="23" spans="3:28" x14ac:dyDescent="0.15">
      <c r="C23" s="207">
        <v>16</v>
      </c>
      <c r="D23" s="69">
        <f>IFERROR(MATCH(C23,索引!Q:Q,0),D24)</f>
        <v>17</v>
      </c>
      <c r="E23" s="69">
        <f t="shared" si="0"/>
        <v>6</v>
      </c>
      <c r="F23" s="69">
        <f>INDEX(索引!$M:$M,D23,1)</f>
        <v>600154</v>
      </c>
      <c r="G23" s="69" t="str">
        <f>INDEX(索引!$L:$L,D23,1)</f>
        <v>利趾</v>
      </c>
      <c r="I23" s="206" t="str">
        <f>'[2]配置系数（士兵）'!I23</f>
        <v/>
      </c>
      <c r="J23" s="206" t="str">
        <f>'[2]配置系数（士兵）'!J23</f>
        <v/>
      </c>
      <c r="K23" s="206" t="str">
        <f>'[2]配置系数（士兵）'!K23</f>
        <v/>
      </c>
      <c r="L23" s="206">
        <f>'[2]配置系数（士兵）'!L23</f>
        <v>0</v>
      </c>
      <c r="M23" s="206">
        <f>'[2]配置系数（士兵）'!M23</f>
        <v>0</v>
      </c>
      <c r="N23" s="206">
        <f>'[2]配置系数（士兵）'!N23</f>
        <v>1</v>
      </c>
      <c r="P23" s="206" t="str">
        <f>'[2]配置系数（士兵）'!P23</f>
        <v/>
      </c>
      <c r="Q23" s="206" t="str">
        <f>'[2]配置系数（士兵）'!Q23</f>
        <v/>
      </c>
      <c r="R23" s="206" t="str">
        <f>'[2]配置系数（士兵）'!R23</f>
        <v/>
      </c>
      <c r="S23" s="206">
        <f>'[2]配置系数（士兵）'!S23</f>
        <v>0</v>
      </c>
      <c r="T23" s="206">
        <f>'[2]配置系数（士兵）'!T23</f>
        <v>0</v>
      </c>
      <c r="U23" s="206">
        <f>'[2]配置系数（士兵）'!U23</f>
        <v>1</v>
      </c>
      <c r="W23" s="206" t="str">
        <f>'[2]配置系数（士兵）'!W23</f>
        <v/>
      </c>
      <c r="X23" s="206" t="str">
        <f>'[2]配置系数（士兵）'!X23</f>
        <v/>
      </c>
      <c r="Y23" s="206" t="str">
        <f>'[2]配置系数（士兵）'!Y23</f>
        <v/>
      </c>
      <c r="Z23" s="206">
        <f>'[2]配置系数（士兵）'!Z23</f>
        <v>0</v>
      </c>
      <c r="AA23" s="206">
        <f>'[2]配置系数（士兵）'!AA23</f>
        <v>0</v>
      </c>
      <c r="AB23" s="206">
        <f>'[2]配置系数（士兵）'!AB23</f>
        <v>1</v>
      </c>
    </row>
    <row r="24" spans="3:28" x14ac:dyDescent="0.15">
      <c r="C24" s="207">
        <v>17</v>
      </c>
      <c r="D24" s="69">
        <f>IFERROR(MATCH(C24,索引!Q:Q,0),D25)</f>
        <v>17</v>
      </c>
      <c r="E24" s="69">
        <f t="shared" si="0"/>
        <v>7</v>
      </c>
      <c r="F24" s="69">
        <f>INDEX(索引!$M:$M,D24,1)</f>
        <v>600154</v>
      </c>
      <c r="G24" s="69" t="str">
        <f>INDEX(索引!$L:$L,D24,1)</f>
        <v>利趾</v>
      </c>
      <c r="I24" s="206" t="str">
        <f>'[2]配置系数（士兵）'!I24</f>
        <v/>
      </c>
      <c r="J24" s="206" t="str">
        <f>'[2]配置系数（士兵）'!J24</f>
        <v/>
      </c>
      <c r="K24" s="206" t="str">
        <f>'[2]配置系数（士兵）'!K24</f>
        <v/>
      </c>
      <c r="L24" s="206">
        <f>'[2]配置系数（士兵）'!L24</f>
        <v>0</v>
      </c>
      <c r="M24" s="206">
        <f>'[2]配置系数（士兵）'!M24</f>
        <v>0</v>
      </c>
      <c r="N24" s="206">
        <f>'[2]配置系数（士兵）'!N24</f>
        <v>1</v>
      </c>
      <c r="P24" s="206" t="str">
        <f>'[2]配置系数（士兵）'!P24</f>
        <v/>
      </c>
      <c r="Q24" s="206" t="str">
        <f>'[2]配置系数（士兵）'!Q24</f>
        <v/>
      </c>
      <c r="R24" s="206" t="str">
        <f>'[2]配置系数（士兵）'!R24</f>
        <v/>
      </c>
      <c r="S24" s="206">
        <f>'[2]配置系数（士兵）'!S24</f>
        <v>0</v>
      </c>
      <c r="T24" s="206">
        <f>'[2]配置系数（士兵）'!T24</f>
        <v>0</v>
      </c>
      <c r="U24" s="206">
        <f>'[2]配置系数（士兵）'!U24</f>
        <v>1</v>
      </c>
      <c r="W24" s="206" t="str">
        <f>'[2]配置系数（士兵）'!W24</f>
        <v/>
      </c>
      <c r="X24" s="206" t="str">
        <f>'[2]配置系数（士兵）'!X24</f>
        <v/>
      </c>
      <c r="Y24" s="206" t="str">
        <f>'[2]配置系数（士兵）'!Y24</f>
        <v/>
      </c>
      <c r="Z24" s="206">
        <f>'[2]配置系数（士兵）'!Z24</f>
        <v>0</v>
      </c>
      <c r="AA24" s="206">
        <f>'[2]配置系数（士兵）'!AA24</f>
        <v>0</v>
      </c>
      <c r="AB24" s="206">
        <f>'[2]配置系数（士兵）'!AB24</f>
        <v>1</v>
      </c>
    </row>
    <row r="25" spans="3:28" x14ac:dyDescent="0.15">
      <c r="C25" s="207">
        <v>18</v>
      </c>
      <c r="D25" s="69">
        <f>IFERROR(MATCH(C25,索引!Q:Q,0),D26)</f>
        <v>17</v>
      </c>
      <c r="E25" s="69">
        <f t="shared" si="0"/>
        <v>8</v>
      </c>
      <c r="F25" s="69">
        <f>INDEX(索引!$M:$M,D25,1)</f>
        <v>600154</v>
      </c>
      <c r="G25" s="69" t="str">
        <f>INDEX(索引!$L:$L,D25,1)</f>
        <v>利趾</v>
      </c>
      <c r="I25" s="206" t="str">
        <f>'[2]配置系数（士兵）'!I25</f>
        <v/>
      </c>
      <c r="J25" s="206" t="str">
        <f>'[2]配置系数（士兵）'!J25</f>
        <v/>
      </c>
      <c r="K25" s="206" t="str">
        <f>'[2]配置系数（士兵）'!K25</f>
        <v/>
      </c>
      <c r="L25" s="206">
        <f>'[2]配置系数（士兵）'!L25</f>
        <v>0</v>
      </c>
      <c r="M25" s="206">
        <f>'[2]配置系数（士兵）'!M25</f>
        <v>0</v>
      </c>
      <c r="N25" s="206">
        <f>'[2]配置系数（士兵）'!N25</f>
        <v>1</v>
      </c>
      <c r="P25" s="206" t="str">
        <f>'[2]配置系数（士兵）'!P25</f>
        <v/>
      </c>
      <c r="Q25" s="206" t="str">
        <f>'[2]配置系数（士兵）'!Q25</f>
        <v/>
      </c>
      <c r="R25" s="206" t="str">
        <f>'[2]配置系数（士兵）'!R25</f>
        <v/>
      </c>
      <c r="S25" s="206">
        <f>'[2]配置系数（士兵）'!S25</f>
        <v>0</v>
      </c>
      <c r="T25" s="206">
        <f>'[2]配置系数（士兵）'!T25</f>
        <v>0</v>
      </c>
      <c r="U25" s="206">
        <f>'[2]配置系数（士兵）'!U25</f>
        <v>1</v>
      </c>
      <c r="W25" s="206" t="str">
        <f>'[2]配置系数（士兵）'!W25</f>
        <v/>
      </c>
      <c r="X25" s="206" t="str">
        <f>'[2]配置系数（士兵）'!X25</f>
        <v/>
      </c>
      <c r="Y25" s="206" t="str">
        <f>'[2]配置系数（士兵）'!Y25</f>
        <v/>
      </c>
      <c r="Z25" s="206">
        <f>'[2]配置系数（士兵）'!Z25</f>
        <v>0</v>
      </c>
      <c r="AA25" s="206">
        <f>'[2]配置系数（士兵）'!AA25</f>
        <v>0</v>
      </c>
      <c r="AB25" s="206">
        <f>'[2]配置系数（士兵）'!AB25</f>
        <v>1</v>
      </c>
    </row>
    <row r="26" spans="3:28" x14ac:dyDescent="0.15">
      <c r="C26" s="207">
        <v>19</v>
      </c>
      <c r="D26" s="69">
        <f>IFERROR(MATCH(C26,索引!Q:Q,0),D27)</f>
        <v>17</v>
      </c>
      <c r="E26" s="69">
        <f t="shared" si="0"/>
        <v>9</v>
      </c>
      <c r="F26" s="69">
        <f>INDEX(索引!$M:$M,D26,1)</f>
        <v>600154</v>
      </c>
      <c r="G26" s="69" t="str">
        <f>INDEX(索引!$L:$L,D26,1)</f>
        <v>利趾</v>
      </c>
      <c r="I26" s="206" t="str">
        <f>'[2]配置系数（士兵）'!I26</f>
        <v/>
      </c>
      <c r="J26" s="206" t="str">
        <f>'[2]配置系数（士兵）'!J26</f>
        <v/>
      </c>
      <c r="K26" s="206" t="str">
        <f>'[2]配置系数（士兵）'!K26</f>
        <v/>
      </c>
      <c r="L26" s="206">
        <f>'[2]配置系数（士兵）'!L26</f>
        <v>0</v>
      </c>
      <c r="M26" s="206">
        <f>'[2]配置系数（士兵）'!M26</f>
        <v>0</v>
      </c>
      <c r="N26" s="206">
        <f>'[2]配置系数（士兵）'!N26</f>
        <v>1</v>
      </c>
      <c r="P26" s="206" t="str">
        <f>'[2]配置系数（士兵）'!P26</f>
        <v/>
      </c>
      <c r="Q26" s="206" t="str">
        <f>'[2]配置系数（士兵）'!Q26</f>
        <v/>
      </c>
      <c r="R26" s="206" t="str">
        <f>'[2]配置系数（士兵）'!R26</f>
        <v/>
      </c>
      <c r="S26" s="206">
        <f>'[2]配置系数（士兵）'!S26</f>
        <v>0</v>
      </c>
      <c r="T26" s="206">
        <f>'[2]配置系数（士兵）'!T26</f>
        <v>0</v>
      </c>
      <c r="U26" s="206">
        <f>'[2]配置系数（士兵）'!U26</f>
        <v>1</v>
      </c>
      <c r="W26" s="206" t="str">
        <f>'[2]配置系数（士兵）'!W26</f>
        <v/>
      </c>
      <c r="X26" s="206" t="str">
        <f>'[2]配置系数（士兵）'!X26</f>
        <v/>
      </c>
      <c r="Y26" s="206" t="str">
        <f>'[2]配置系数（士兵）'!Y26</f>
        <v/>
      </c>
      <c r="Z26" s="206">
        <f>'[2]配置系数（士兵）'!Z26</f>
        <v>0</v>
      </c>
      <c r="AA26" s="206">
        <f>'[2]配置系数（士兵）'!AA26</f>
        <v>0</v>
      </c>
      <c r="AB26" s="206">
        <f>'[2]配置系数（士兵）'!AB26</f>
        <v>1</v>
      </c>
    </row>
    <row r="27" spans="3:28" x14ac:dyDescent="0.15">
      <c r="C27" s="207">
        <v>20</v>
      </c>
      <c r="D27" s="69">
        <f>IFERROR(MATCH(C27,索引!Q:Q,0),D28)</f>
        <v>17</v>
      </c>
      <c r="E27" s="69">
        <f t="shared" si="0"/>
        <v>10</v>
      </c>
      <c r="F27" s="69">
        <f>INDEX(索引!$M:$M,D27,1)</f>
        <v>600154</v>
      </c>
      <c r="G27" s="69" t="str">
        <f>INDEX(索引!$L:$L,D27,1)</f>
        <v>利趾</v>
      </c>
      <c r="I27" s="206" t="str">
        <f>'[2]配置系数（士兵）'!I27</f>
        <v/>
      </c>
      <c r="J27" s="206" t="str">
        <f>'[2]配置系数（士兵）'!J27</f>
        <v/>
      </c>
      <c r="K27" s="206" t="str">
        <f>'[2]配置系数（士兵）'!K27</f>
        <v/>
      </c>
      <c r="L27" s="206">
        <f>'[2]配置系数（士兵）'!L27</f>
        <v>0</v>
      </c>
      <c r="M27" s="206">
        <f>'[2]配置系数（士兵）'!M27</f>
        <v>0</v>
      </c>
      <c r="N27" s="206">
        <f>'[2]配置系数（士兵）'!N27</f>
        <v>1</v>
      </c>
      <c r="P27" s="206" t="str">
        <f>'[2]配置系数（士兵）'!P27</f>
        <v/>
      </c>
      <c r="Q27" s="206" t="str">
        <f>'[2]配置系数（士兵）'!Q27</f>
        <v/>
      </c>
      <c r="R27" s="206" t="str">
        <f>'[2]配置系数（士兵）'!R27</f>
        <v/>
      </c>
      <c r="S27" s="206">
        <f>'[2]配置系数（士兵）'!S27</f>
        <v>0</v>
      </c>
      <c r="T27" s="206">
        <f>'[2]配置系数（士兵）'!T27</f>
        <v>0</v>
      </c>
      <c r="U27" s="206">
        <f>'[2]配置系数（士兵）'!U27</f>
        <v>1</v>
      </c>
      <c r="W27" s="206" t="str">
        <f>'[2]配置系数（士兵）'!W27</f>
        <v/>
      </c>
      <c r="X27" s="206" t="str">
        <f>'[2]配置系数（士兵）'!X27</f>
        <v/>
      </c>
      <c r="Y27" s="206" t="str">
        <f>'[2]配置系数（士兵）'!Y27</f>
        <v/>
      </c>
      <c r="Z27" s="206">
        <f>'[2]配置系数（士兵）'!Z27</f>
        <v>0</v>
      </c>
      <c r="AA27" s="206">
        <f>'[2]配置系数（士兵）'!AA27</f>
        <v>0</v>
      </c>
      <c r="AB27" s="206">
        <f>'[2]配置系数（士兵）'!AB27</f>
        <v>1</v>
      </c>
    </row>
    <row r="28" spans="3:28" x14ac:dyDescent="0.15">
      <c r="C28" s="207">
        <v>21</v>
      </c>
      <c r="D28" s="69">
        <f>IFERROR(MATCH(C28,索引!Q:Q,0),D29)</f>
        <v>18</v>
      </c>
      <c r="E28" s="69">
        <f t="shared" si="0"/>
        <v>1</v>
      </c>
      <c r="F28" s="69">
        <f>INDEX(索引!$M:$M,D28,1)</f>
        <v>600102</v>
      </c>
      <c r="G28" s="69" t="str">
        <f>INDEX(索引!$L:$L,D28,1)</f>
        <v>盾兵</v>
      </c>
      <c r="I28" s="206" t="str">
        <f>'[2]配置系数（士兵）'!I28</f>
        <v>60010201</v>
      </c>
      <c r="J28" s="206" t="str">
        <f>'[2]配置系数（士兵）'!J28</f>
        <v>普通攻击:对单体敌人造成{0}%的武力伤害</v>
      </c>
      <c r="K28" s="206">
        <f>'[2]配置系数（士兵）'!K28</f>
        <v>0</v>
      </c>
      <c r="L28" s="206">
        <f>'[2]配置系数（士兵）'!L28</f>
        <v>0</v>
      </c>
      <c r="M28" s="206">
        <f>'[2]配置系数（士兵）'!M28</f>
        <v>0</v>
      </c>
      <c r="N28" s="206">
        <f>'[2]配置系数（士兵）'!N28</f>
        <v>100</v>
      </c>
      <c r="P28" s="206" t="str">
        <f>'[2]配置系数（士兵）'!P28</f>
        <v>60010202</v>
      </c>
      <c r="Q28" s="206" t="str">
        <f>'[2]配置系数（士兵）'!Q28</f>
        <v>普通攻击:对单体敌人造成{0}%的武力伤害</v>
      </c>
      <c r="R28" s="206">
        <f>'[2]配置系数（士兵）'!R28</f>
        <v>0.31</v>
      </c>
      <c r="S28" s="206">
        <f>'[2]配置系数（士兵）'!S28</f>
        <v>0</v>
      </c>
      <c r="T28" s="206">
        <f>'[2]配置系数（士兵）'!T28</f>
        <v>0</v>
      </c>
      <c r="U28" s="206">
        <f>'[2]配置系数（士兵）'!U28</f>
        <v>1</v>
      </c>
      <c r="W28" s="206" t="str">
        <f>'[2]配置系数（士兵）'!W28</f>
        <v>60010203</v>
      </c>
      <c r="X28" s="206" t="str">
        <f>'[2]配置系数（士兵）'!X28</f>
        <v>普通攻击:对单体敌人造成{0}%的武力伤害</v>
      </c>
      <c r="Y28" s="206">
        <f>'[2]配置系数（士兵）'!Y28</f>
        <v>1.1100000000000001</v>
      </c>
      <c r="Z28" s="206">
        <f>'[2]配置系数（士兵）'!Z28</f>
        <v>0</v>
      </c>
      <c r="AA28" s="206">
        <f>'[2]配置系数（士兵）'!AA28</f>
        <v>0</v>
      </c>
      <c r="AB28" s="206">
        <f>'[2]配置系数（士兵）'!AB28</f>
        <v>1</v>
      </c>
    </row>
    <row r="29" spans="3:28" x14ac:dyDescent="0.15">
      <c r="C29" s="207">
        <v>22</v>
      </c>
      <c r="D29" s="69">
        <f>IFERROR(MATCH(C29,索引!Q:Q,0),D30)</f>
        <v>18</v>
      </c>
      <c r="E29" s="69">
        <f t="shared" si="0"/>
        <v>2</v>
      </c>
      <c r="F29" s="69">
        <f>INDEX(索引!$M:$M,D29,1)</f>
        <v>600102</v>
      </c>
      <c r="G29" s="69" t="str">
        <f>INDEX(索引!$L:$L,D29,1)</f>
        <v>盾兵</v>
      </c>
      <c r="I29" s="206" t="str">
        <f>'[2]配置系数（士兵）'!I29</f>
        <v>60010211</v>
      </c>
      <c r="J29" s="206" t="str">
        <f>'[2]配置系数（士兵）'!J29</f>
        <v>私有特性1:无法进攻，提升{0}点护甲，受到击飞击退后需重新结阵</v>
      </c>
      <c r="K29" s="206">
        <f>'[2]配置系数（士兵）'!K29</f>
        <v>1000</v>
      </c>
      <c r="L29" s="206">
        <f>'[2]配置系数（士兵）'!L29</f>
        <v>0</v>
      </c>
      <c r="M29" s="206">
        <f>'[2]配置系数（士兵）'!M29</f>
        <v>0</v>
      </c>
      <c r="N29" s="206">
        <f>'[2]配置系数（士兵）'!N29</f>
        <v>1</v>
      </c>
      <c r="P29" s="206" t="str">
        <f>'[2]配置系数（士兵）'!P29</f>
        <v/>
      </c>
      <c r="Q29" s="206" t="str">
        <f>'[2]配置系数（士兵）'!Q29</f>
        <v/>
      </c>
      <c r="R29" s="206" t="str">
        <f>'[2]配置系数（士兵）'!R29</f>
        <v/>
      </c>
      <c r="S29" s="206">
        <f>'[2]配置系数（士兵）'!S29</f>
        <v>0</v>
      </c>
      <c r="T29" s="206">
        <f>'[2]配置系数（士兵）'!T29</f>
        <v>0</v>
      </c>
      <c r="U29" s="206">
        <f>'[2]配置系数（士兵）'!U29</f>
        <v>1</v>
      </c>
      <c r="W29" s="206" t="str">
        <f>'[2]配置系数（士兵）'!W29</f>
        <v/>
      </c>
      <c r="X29" s="206" t="str">
        <f>'[2]配置系数（士兵）'!X29</f>
        <v/>
      </c>
      <c r="Y29" s="206" t="str">
        <f>'[2]配置系数（士兵）'!Y29</f>
        <v/>
      </c>
      <c r="Z29" s="206">
        <f>'[2]配置系数（士兵）'!Z29</f>
        <v>0</v>
      </c>
      <c r="AA29" s="206">
        <f>'[2]配置系数（士兵）'!AA29</f>
        <v>0</v>
      </c>
      <c r="AB29" s="206">
        <f>'[2]配置系数（士兵）'!AB29</f>
        <v>1</v>
      </c>
    </row>
    <row r="30" spans="3:28" x14ac:dyDescent="0.15">
      <c r="C30" s="207">
        <v>23</v>
      </c>
      <c r="D30" s="69">
        <f>IFERROR(MATCH(C30,索引!Q:Q,0),D31)</f>
        <v>18</v>
      </c>
      <c r="E30" s="69">
        <f t="shared" si="0"/>
        <v>3</v>
      </c>
      <c r="F30" s="69">
        <f>INDEX(索引!$M:$M,D30,1)</f>
        <v>600102</v>
      </c>
      <c r="G30" s="69" t="str">
        <f>INDEX(索引!$L:$L,D30,1)</f>
        <v>盾兵</v>
      </c>
      <c r="I30" s="206" t="str">
        <f>'[2]配置系数（士兵）'!I30</f>
        <v>60010221</v>
      </c>
      <c r="J30" s="206" t="str">
        <f>'[2]配置系数（士兵）'!J30</f>
        <v>私有特性2:卓越的防御能力，可以额外一支部队攻击自己</v>
      </c>
      <c r="K30" s="206" t="str">
        <f>'[2]配置系数（士兵）'!K30</f>
        <v/>
      </c>
      <c r="L30" s="206">
        <f>'[2]配置系数（士兵）'!L30</f>
        <v>0</v>
      </c>
      <c r="M30" s="206">
        <f>'[2]配置系数（士兵）'!M30</f>
        <v>0</v>
      </c>
      <c r="N30" s="206">
        <f>'[2]配置系数（士兵）'!N30</f>
        <v>1</v>
      </c>
      <c r="P30" s="206" t="str">
        <f>'[2]配置系数（士兵）'!P30</f>
        <v/>
      </c>
      <c r="Q30" s="206" t="str">
        <f>'[2]配置系数（士兵）'!Q30</f>
        <v/>
      </c>
      <c r="R30" s="206" t="str">
        <f>'[2]配置系数（士兵）'!R30</f>
        <v/>
      </c>
      <c r="S30" s="206">
        <f>'[2]配置系数（士兵）'!S30</f>
        <v>0</v>
      </c>
      <c r="T30" s="206">
        <f>'[2]配置系数（士兵）'!T30</f>
        <v>0</v>
      </c>
      <c r="U30" s="206">
        <f>'[2]配置系数（士兵）'!U30</f>
        <v>1</v>
      </c>
      <c r="W30" s="206" t="str">
        <f>'[2]配置系数（士兵）'!W30</f>
        <v/>
      </c>
      <c r="X30" s="206" t="str">
        <f>'[2]配置系数（士兵）'!X30</f>
        <v/>
      </c>
      <c r="Y30" s="206" t="str">
        <f>'[2]配置系数（士兵）'!Y30</f>
        <v/>
      </c>
      <c r="Z30" s="206">
        <f>'[2]配置系数（士兵）'!Z30</f>
        <v>0</v>
      </c>
      <c r="AA30" s="206">
        <f>'[2]配置系数（士兵）'!AA30</f>
        <v>0</v>
      </c>
      <c r="AB30" s="206">
        <f>'[2]配置系数（士兵）'!AB30</f>
        <v>1</v>
      </c>
    </row>
    <row r="31" spans="3:28" x14ac:dyDescent="0.15">
      <c r="C31" s="207">
        <v>24</v>
      </c>
      <c r="D31" s="69">
        <f>IFERROR(MATCH(C31,索引!Q:Q,0),D32)</f>
        <v>18</v>
      </c>
      <c r="E31" s="69">
        <f t="shared" si="0"/>
        <v>4</v>
      </c>
      <c r="F31" s="69">
        <f>INDEX(索引!$M:$M,D31,1)</f>
        <v>600102</v>
      </c>
      <c r="G31" s="69" t="str">
        <f>INDEX(索引!$L:$L,D31,1)</f>
        <v>盾兵</v>
      </c>
      <c r="I31" s="206" t="str">
        <f>'[2]配置系数（士兵）'!I31</f>
        <v>60010231</v>
      </c>
      <c r="J31" s="206" t="str">
        <f>'[2]配置系数（士兵）'!J31</f>
        <v>私有特性3:有{0}%概率抵挡远程伤害</v>
      </c>
      <c r="K31" s="206">
        <f>'[2]配置系数（士兵）'!K31</f>
        <v>0.2</v>
      </c>
      <c r="L31" s="206">
        <f>'[2]配置系数（士兵）'!L31</f>
        <v>0</v>
      </c>
      <c r="M31" s="206">
        <f>'[2]配置系数（士兵）'!M31</f>
        <v>0</v>
      </c>
      <c r="N31" s="206">
        <f>'[2]配置系数（士兵）'!N31</f>
        <v>100</v>
      </c>
      <c r="P31" s="206" t="str">
        <f>'[2]配置系数（士兵）'!P31</f>
        <v/>
      </c>
      <c r="Q31" s="206" t="str">
        <f>'[2]配置系数（士兵）'!Q31</f>
        <v/>
      </c>
      <c r="R31" s="206" t="str">
        <f>'[2]配置系数（士兵）'!R31</f>
        <v/>
      </c>
      <c r="S31" s="206">
        <f>'[2]配置系数（士兵）'!S31</f>
        <v>0</v>
      </c>
      <c r="T31" s="206">
        <f>'[2]配置系数（士兵）'!T31</f>
        <v>0</v>
      </c>
      <c r="U31" s="206">
        <f>'[2]配置系数（士兵）'!U31</f>
        <v>1</v>
      </c>
      <c r="W31" s="206" t="str">
        <f>'[2]配置系数（士兵）'!W31</f>
        <v/>
      </c>
      <c r="X31" s="206" t="str">
        <f>'[2]配置系数（士兵）'!X31</f>
        <v/>
      </c>
      <c r="Y31" s="206" t="str">
        <f>'[2]配置系数（士兵）'!Y31</f>
        <v/>
      </c>
      <c r="Z31" s="206">
        <f>'[2]配置系数（士兵）'!Z31</f>
        <v>0</v>
      </c>
      <c r="AA31" s="206">
        <f>'[2]配置系数（士兵）'!AA31</f>
        <v>0</v>
      </c>
      <c r="AB31" s="206">
        <f>'[2]配置系数（士兵）'!AB31</f>
        <v>1</v>
      </c>
    </row>
    <row r="32" spans="3:28" x14ac:dyDescent="0.15">
      <c r="C32" s="207">
        <v>25</v>
      </c>
      <c r="D32" s="69">
        <f>IFERROR(MATCH(C32,索引!Q:Q,0),D33)</f>
        <v>18</v>
      </c>
      <c r="E32" s="69">
        <f t="shared" si="0"/>
        <v>5</v>
      </c>
      <c r="F32" s="69">
        <f>INDEX(索引!$M:$M,D32,1)</f>
        <v>600102</v>
      </c>
      <c r="G32" s="69" t="str">
        <f>INDEX(索引!$L:$L,D32,1)</f>
        <v>盾兵</v>
      </c>
      <c r="I32" s="206" t="str">
        <f>'[2]配置系数（士兵）'!I32</f>
        <v/>
      </c>
      <c r="J32" s="206" t="str">
        <f>'[2]配置系数（士兵）'!J32</f>
        <v/>
      </c>
      <c r="K32" s="206" t="str">
        <f>'[2]配置系数（士兵）'!K32</f>
        <v/>
      </c>
      <c r="L32" s="206">
        <f>'[2]配置系数（士兵）'!L32</f>
        <v>0</v>
      </c>
      <c r="M32" s="206">
        <f>'[2]配置系数（士兵）'!M32</f>
        <v>0</v>
      </c>
      <c r="N32" s="206">
        <f>'[2]配置系数（士兵）'!N32</f>
        <v>1</v>
      </c>
      <c r="P32" s="206" t="str">
        <f>'[2]配置系数（士兵）'!P32</f>
        <v/>
      </c>
      <c r="Q32" s="206" t="str">
        <f>'[2]配置系数（士兵）'!Q32</f>
        <v/>
      </c>
      <c r="R32" s="206" t="str">
        <f>'[2]配置系数（士兵）'!R32</f>
        <v/>
      </c>
      <c r="S32" s="206">
        <f>'[2]配置系数（士兵）'!S32</f>
        <v>0</v>
      </c>
      <c r="T32" s="206">
        <f>'[2]配置系数（士兵）'!T32</f>
        <v>0</v>
      </c>
      <c r="U32" s="206">
        <f>'[2]配置系数（士兵）'!U32</f>
        <v>1</v>
      </c>
      <c r="W32" s="206" t="str">
        <f>'[2]配置系数（士兵）'!W32</f>
        <v/>
      </c>
      <c r="X32" s="206" t="str">
        <f>'[2]配置系数（士兵）'!X32</f>
        <v/>
      </c>
      <c r="Y32" s="206" t="str">
        <f>'[2]配置系数（士兵）'!Y32</f>
        <v/>
      </c>
      <c r="Z32" s="206">
        <f>'[2]配置系数（士兵）'!Z32</f>
        <v>0</v>
      </c>
      <c r="AA32" s="206">
        <f>'[2]配置系数（士兵）'!AA32</f>
        <v>0</v>
      </c>
      <c r="AB32" s="206">
        <f>'[2]配置系数（士兵）'!AB32</f>
        <v>1</v>
      </c>
    </row>
    <row r="33" spans="3:28" x14ac:dyDescent="0.15">
      <c r="C33" s="207">
        <v>26</v>
      </c>
      <c r="D33" s="69">
        <f>IFERROR(MATCH(C33,索引!Q:Q,0),D34)</f>
        <v>18</v>
      </c>
      <c r="E33" s="69">
        <f t="shared" si="0"/>
        <v>6</v>
      </c>
      <c r="F33" s="69">
        <f>INDEX(索引!$M:$M,D33,1)</f>
        <v>600102</v>
      </c>
      <c r="G33" s="69" t="str">
        <f>INDEX(索引!$L:$L,D33,1)</f>
        <v>盾兵</v>
      </c>
      <c r="I33" s="206" t="str">
        <f>'[2]配置系数（士兵）'!I33</f>
        <v/>
      </c>
      <c r="J33" s="206" t="str">
        <f>'[2]配置系数（士兵）'!J33</f>
        <v/>
      </c>
      <c r="K33" s="206" t="str">
        <f>'[2]配置系数（士兵）'!K33</f>
        <v/>
      </c>
      <c r="L33" s="206">
        <f>'[2]配置系数（士兵）'!L33</f>
        <v>0</v>
      </c>
      <c r="M33" s="206">
        <f>'[2]配置系数（士兵）'!M33</f>
        <v>0</v>
      </c>
      <c r="N33" s="206">
        <f>'[2]配置系数（士兵）'!N33</f>
        <v>1</v>
      </c>
      <c r="P33" s="206" t="str">
        <f>'[2]配置系数（士兵）'!P33</f>
        <v/>
      </c>
      <c r="Q33" s="206" t="str">
        <f>'[2]配置系数（士兵）'!Q33</f>
        <v/>
      </c>
      <c r="R33" s="206" t="str">
        <f>'[2]配置系数（士兵）'!R33</f>
        <v/>
      </c>
      <c r="S33" s="206">
        <f>'[2]配置系数（士兵）'!S33</f>
        <v>0</v>
      </c>
      <c r="T33" s="206">
        <f>'[2]配置系数（士兵）'!T33</f>
        <v>0</v>
      </c>
      <c r="U33" s="206">
        <f>'[2]配置系数（士兵）'!U33</f>
        <v>1</v>
      </c>
      <c r="W33" s="206" t="str">
        <f>'[2]配置系数（士兵）'!W33</f>
        <v/>
      </c>
      <c r="X33" s="206" t="str">
        <f>'[2]配置系数（士兵）'!X33</f>
        <v/>
      </c>
      <c r="Y33" s="206" t="str">
        <f>'[2]配置系数（士兵）'!Y33</f>
        <v/>
      </c>
      <c r="Z33" s="206">
        <f>'[2]配置系数（士兵）'!Z33</f>
        <v>0</v>
      </c>
      <c r="AA33" s="206">
        <f>'[2]配置系数（士兵）'!AA33</f>
        <v>0</v>
      </c>
      <c r="AB33" s="206">
        <f>'[2]配置系数（士兵）'!AB33</f>
        <v>1</v>
      </c>
    </row>
    <row r="34" spans="3:28" x14ac:dyDescent="0.15">
      <c r="C34" s="207">
        <v>27</v>
      </c>
      <c r="D34" s="69">
        <f>IFERROR(MATCH(C34,索引!Q:Q,0),D35)</f>
        <v>18</v>
      </c>
      <c r="E34" s="69">
        <f t="shared" si="0"/>
        <v>7</v>
      </c>
      <c r="F34" s="69">
        <f>INDEX(索引!$M:$M,D34,1)</f>
        <v>600102</v>
      </c>
      <c r="G34" s="69" t="str">
        <f>INDEX(索引!$L:$L,D34,1)</f>
        <v>盾兵</v>
      </c>
      <c r="I34" s="206" t="str">
        <f>'[2]配置系数（士兵）'!I34</f>
        <v/>
      </c>
      <c r="J34" s="206" t="str">
        <f>'[2]配置系数（士兵）'!J34</f>
        <v/>
      </c>
      <c r="K34" s="206" t="str">
        <f>'[2]配置系数（士兵）'!K34</f>
        <v/>
      </c>
      <c r="L34" s="206">
        <f>'[2]配置系数（士兵）'!L34</f>
        <v>0</v>
      </c>
      <c r="M34" s="206">
        <f>'[2]配置系数（士兵）'!M34</f>
        <v>0</v>
      </c>
      <c r="N34" s="206">
        <f>'[2]配置系数（士兵）'!N34</f>
        <v>1</v>
      </c>
      <c r="P34" s="206" t="str">
        <f>'[2]配置系数（士兵）'!P34</f>
        <v/>
      </c>
      <c r="Q34" s="206" t="str">
        <f>'[2]配置系数（士兵）'!Q34</f>
        <v/>
      </c>
      <c r="R34" s="206" t="str">
        <f>'[2]配置系数（士兵）'!R34</f>
        <v/>
      </c>
      <c r="S34" s="206">
        <f>'[2]配置系数（士兵）'!S34</f>
        <v>0</v>
      </c>
      <c r="T34" s="206">
        <f>'[2]配置系数（士兵）'!T34</f>
        <v>0</v>
      </c>
      <c r="U34" s="206">
        <f>'[2]配置系数（士兵）'!U34</f>
        <v>1</v>
      </c>
      <c r="W34" s="206" t="str">
        <f>'[2]配置系数（士兵）'!W34</f>
        <v/>
      </c>
      <c r="X34" s="206" t="str">
        <f>'[2]配置系数（士兵）'!X34</f>
        <v/>
      </c>
      <c r="Y34" s="206" t="str">
        <f>'[2]配置系数（士兵）'!Y34</f>
        <v/>
      </c>
      <c r="Z34" s="206">
        <f>'[2]配置系数（士兵）'!Z34</f>
        <v>0</v>
      </c>
      <c r="AA34" s="206">
        <f>'[2]配置系数（士兵）'!AA34</f>
        <v>0</v>
      </c>
      <c r="AB34" s="206">
        <f>'[2]配置系数（士兵）'!AB34</f>
        <v>1</v>
      </c>
    </row>
    <row r="35" spans="3:28" x14ac:dyDescent="0.15">
      <c r="C35" s="207">
        <v>28</v>
      </c>
      <c r="D35" s="69">
        <f>IFERROR(MATCH(C35,索引!Q:Q,0),D36)</f>
        <v>18</v>
      </c>
      <c r="E35" s="69">
        <f t="shared" si="0"/>
        <v>8</v>
      </c>
      <c r="F35" s="69">
        <f>INDEX(索引!$M:$M,D35,1)</f>
        <v>600102</v>
      </c>
      <c r="G35" s="69" t="str">
        <f>INDEX(索引!$L:$L,D35,1)</f>
        <v>盾兵</v>
      </c>
      <c r="I35" s="206" t="str">
        <f>'[2]配置系数（士兵）'!I35</f>
        <v/>
      </c>
      <c r="J35" s="206" t="str">
        <f>'[2]配置系数（士兵）'!J35</f>
        <v/>
      </c>
      <c r="K35" s="206" t="str">
        <f>'[2]配置系数（士兵）'!K35</f>
        <v/>
      </c>
      <c r="L35" s="206">
        <f>'[2]配置系数（士兵）'!L35</f>
        <v>0</v>
      </c>
      <c r="M35" s="206">
        <f>'[2]配置系数（士兵）'!M35</f>
        <v>0</v>
      </c>
      <c r="N35" s="206">
        <f>'[2]配置系数（士兵）'!N35</f>
        <v>1</v>
      </c>
      <c r="P35" s="206" t="str">
        <f>'[2]配置系数（士兵）'!P35</f>
        <v/>
      </c>
      <c r="Q35" s="206" t="str">
        <f>'[2]配置系数（士兵）'!Q35</f>
        <v/>
      </c>
      <c r="R35" s="206" t="str">
        <f>'[2]配置系数（士兵）'!R35</f>
        <v/>
      </c>
      <c r="S35" s="206">
        <f>'[2]配置系数（士兵）'!S35</f>
        <v>0</v>
      </c>
      <c r="T35" s="206">
        <f>'[2]配置系数（士兵）'!T35</f>
        <v>0</v>
      </c>
      <c r="U35" s="206">
        <f>'[2]配置系数（士兵）'!U35</f>
        <v>1</v>
      </c>
      <c r="W35" s="206" t="str">
        <f>'[2]配置系数（士兵）'!W35</f>
        <v/>
      </c>
      <c r="X35" s="206" t="str">
        <f>'[2]配置系数（士兵）'!X35</f>
        <v/>
      </c>
      <c r="Y35" s="206" t="str">
        <f>'[2]配置系数（士兵）'!Y35</f>
        <v/>
      </c>
      <c r="Z35" s="206">
        <f>'[2]配置系数（士兵）'!Z35</f>
        <v>0</v>
      </c>
      <c r="AA35" s="206">
        <f>'[2]配置系数（士兵）'!AA35</f>
        <v>0</v>
      </c>
      <c r="AB35" s="206">
        <f>'[2]配置系数（士兵）'!AB35</f>
        <v>1</v>
      </c>
    </row>
    <row r="36" spans="3:28" x14ac:dyDescent="0.15">
      <c r="C36" s="207">
        <v>29</v>
      </c>
      <c r="D36" s="69">
        <f>IFERROR(MATCH(C36,索引!Q:Q,0),D37)</f>
        <v>18</v>
      </c>
      <c r="E36" s="69">
        <f t="shared" si="0"/>
        <v>9</v>
      </c>
      <c r="F36" s="69">
        <f>INDEX(索引!$M:$M,D36,1)</f>
        <v>600102</v>
      </c>
      <c r="G36" s="69" t="str">
        <f>INDEX(索引!$L:$L,D36,1)</f>
        <v>盾兵</v>
      </c>
      <c r="I36" s="206" t="str">
        <f>'[2]配置系数（士兵）'!I36</f>
        <v/>
      </c>
      <c r="J36" s="206" t="str">
        <f>'[2]配置系数（士兵）'!J36</f>
        <v/>
      </c>
      <c r="K36" s="206" t="str">
        <f>'[2]配置系数（士兵）'!K36</f>
        <v/>
      </c>
      <c r="L36" s="206">
        <f>'[2]配置系数（士兵）'!L36</f>
        <v>0</v>
      </c>
      <c r="M36" s="206">
        <f>'[2]配置系数（士兵）'!M36</f>
        <v>0</v>
      </c>
      <c r="N36" s="206">
        <f>'[2]配置系数（士兵）'!N36</f>
        <v>1</v>
      </c>
      <c r="P36" s="206" t="str">
        <f>'[2]配置系数（士兵）'!P36</f>
        <v/>
      </c>
      <c r="Q36" s="206" t="str">
        <f>'[2]配置系数（士兵）'!Q36</f>
        <v/>
      </c>
      <c r="R36" s="206" t="str">
        <f>'[2]配置系数（士兵）'!R36</f>
        <v/>
      </c>
      <c r="S36" s="206">
        <f>'[2]配置系数（士兵）'!S36</f>
        <v>0</v>
      </c>
      <c r="T36" s="206">
        <f>'[2]配置系数（士兵）'!T36</f>
        <v>0</v>
      </c>
      <c r="U36" s="206">
        <f>'[2]配置系数（士兵）'!U36</f>
        <v>1</v>
      </c>
      <c r="W36" s="206" t="str">
        <f>'[2]配置系数（士兵）'!W36</f>
        <v/>
      </c>
      <c r="X36" s="206" t="str">
        <f>'[2]配置系数（士兵）'!X36</f>
        <v/>
      </c>
      <c r="Y36" s="206" t="str">
        <f>'[2]配置系数（士兵）'!Y36</f>
        <v/>
      </c>
      <c r="Z36" s="206">
        <f>'[2]配置系数（士兵）'!Z36</f>
        <v>0</v>
      </c>
      <c r="AA36" s="206">
        <f>'[2]配置系数（士兵）'!AA36</f>
        <v>0</v>
      </c>
      <c r="AB36" s="206">
        <f>'[2]配置系数（士兵）'!AB36</f>
        <v>1</v>
      </c>
    </row>
    <row r="37" spans="3:28" x14ac:dyDescent="0.15">
      <c r="C37" s="207">
        <v>30</v>
      </c>
      <c r="D37" s="69">
        <f>IFERROR(MATCH(C37,索引!Q:Q,0),D38)</f>
        <v>18</v>
      </c>
      <c r="E37" s="69">
        <f t="shared" si="0"/>
        <v>10</v>
      </c>
      <c r="F37" s="69">
        <f>INDEX(索引!$M:$M,D37,1)</f>
        <v>600102</v>
      </c>
      <c r="G37" s="69" t="str">
        <f>INDEX(索引!$L:$L,D37,1)</f>
        <v>盾兵</v>
      </c>
      <c r="I37" s="206" t="str">
        <f>'[2]配置系数（士兵）'!I37</f>
        <v/>
      </c>
      <c r="J37" s="206" t="str">
        <f>'[2]配置系数（士兵）'!J37</f>
        <v/>
      </c>
      <c r="K37" s="206" t="str">
        <f>'[2]配置系数（士兵）'!K37</f>
        <v/>
      </c>
      <c r="L37" s="206">
        <f>'[2]配置系数（士兵）'!L37</f>
        <v>0</v>
      </c>
      <c r="M37" s="206">
        <f>'[2]配置系数（士兵）'!M37</f>
        <v>0</v>
      </c>
      <c r="N37" s="206">
        <f>'[2]配置系数（士兵）'!N37</f>
        <v>1</v>
      </c>
      <c r="P37" s="206" t="str">
        <f>'[2]配置系数（士兵）'!P37</f>
        <v/>
      </c>
      <c r="Q37" s="206" t="str">
        <f>'[2]配置系数（士兵）'!Q37</f>
        <v/>
      </c>
      <c r="R37" s="206" t="str">
        <f>'[2]配置系数（士兵）'!R37</f>
        <v/>
      </c>
      <c r="S37" s="206">
        <f>'[2]配置系数（士兵）'!S37</f>
        <v>0</v>
      </c>
      <c r="T37" s="206">
        <f>'[2]配置系数（士兵）'!T37</f>
        <v>0</v>
      </c>
      <c r="U37" s="206">
        <f>'[2]配置系数（士兵）'!U37</f>
        <v>1</v>
      </c>
      <c r="W37" s="206" t="str">
        <f>'[2]配置系数（士兵）'!W37</f>
        <v/>
      </c>
      <c r="X37" s="206" t="str">
        <f>'[2]配置系数（士兵）'!X37</f>
        <v/>
      </c>
      <c r="Y37" s="206" t="str">
        <f>'[2]配置系数（士兵）'!Y37</f>
        <v/>
      </c>
      <c r="Z37" s="206">
        <f>'[2]配置系数（士兵）'!Z37</f>
        <v>0</v>
      </c>
      <c r="AA37" s="206">
        <f>'[2]配置系数（士兵）'!AA37</f>
        <v>0</v>
      </c>
      <c r="AB37" s="206">
        <f>'[2]配置系数（士兵）'!AB37</f>
        <v>1</v>
      </c>
    </row>
    <row r="38" spans="3:28" x14ac:dyDescent="0.15">
      <c r="C38" s="207">
        <v>31</v>
      </c>
      <c r="D38" s="69">
        <f>IFERROR(MATCH(C38,索引!Q:Q,0),D39)</f>
        <v>19</v>
      </c>
      <c r="E38" s="69">
        <f t="shared" si="0"/>
        <v>1</v>
      </c>
      <c r="F38" s="69">
        <f>INDEX(索引!$M:$M,D38,1)</f>
        <v>600103</v>
      </c>
      <c r="G38" s="69" t="str">
        <f>INDEX(索引!$L:$L,D38,1)</f>
        <v>角试营</v>
      </c>
      <c r="I38" s="206" t="str">
        <f>'[2]配置系数（士兵）'!I38</f>
        <v>60010301</v>
      </c>
      <c r="J38" s="206" t="str">
        <f>'[2]配置系数（士兵）'!J38</f>
        <v>普通攻击:对单体敌人造成{0}%的武力伤害</v>
      </c>
      <c r="K38" s="206">
        <f>'[2]配置系数（士兵）'!K38</f>
        <v>0.28000000000000003</v>
      </c>
      <c r="L38" s="206">
        <f>'[2]配置系数（士兵）'!L38</f>
        <v>0</v>
      </c>
      <c r="M38" s="206">
        <f>'[2]配置系数（士兵）'!M38</f>
        <v>0</v>
      </c>
      <c r="N38" s="206">
        <f>'[2]配置系数（士兵）'!N38</f>
        <v>100</v>
      </c>
      <c r="P38" s="206" t="str">
        <f>'[2]配置系数（士兵）'!P38</f>
        <v>60010302</v>
      </c>
      <c r="Q38" s="206" t="str">
        <f>'[2]配置系数（士兵）'!Q38</f>
        <v>普通攻击:对单体敌人造成{0}%的武力伤害</v>
      </c>
      <c r="R38" s="206">
        <f>'[2]配置系数（士兵）'!R38</f>
        <v>0.31</v>
      </c>
      <c r="S38" s="206">
        <f>'[2]配置系数（士兵）'!S38</f>
        <v>0</v>
      </c>
      <c r="T38" s="206">
        <f>'[2]配置系数（士兵）'!T38</f>
        <v>0</v>
      </c>
      <c r="U38" s="206">
        <f>'[2]配置系数（士兵）'!U38</f>
        <v>1</v>
      </c>
      <c r="W38" s="206" t="str">
        <f>'[2]配置系数（士兵）'!W38</f>
        <v>60010303</v>
      </c>
      <c r="X38" s="206" t="str">
        <f>'[2]配置系数（士兵）'!X38</f>
        <v>普通攻击:对单体敌人造成{0}%的武力伤害</v>
      </c>
      <c r="Y38" s="206">
        <f>'[2]配置系数（士兵）'!Y38</f>
        <v>1.1100000000000001</v>
      </c>
      <c r="Z38" s="206">
        <f>'[2]配置系数（士兵）'!Z38</f>
        <v>0</v>
      </c>
      <c r="AA38" s="206">
        <f>'[2]配置系数（士兵）'!AA38</f>
        <v>0</v>
      </c>
      <c r="AB38" s="206">
        <f>'[2]配置系数（士兵）'!AB38</f>
        <v>1</v>
      </c>
    </row>
    <row r="39" spans="3:28" x14ac:dyDescent="0.15">
      <c r="C39" s="207">
        <v>32</v>
      </c>
      <c r="D39" s="69">
        <f>IFERROR(MATCH(C39,索引!Q:Q,0),D40)</f>
        <v>19</v>
      </c>
      <c r="E39" s="69">
        <f t="shared" si="0"/>
        <v>2</v>
      </c>
      <c r="F39" s="69">
        <f>INDEX(索引!$M:$M,D39,1)</f>
        <v>600103</v>
      </c>
      <c r="G39" s="69" t="str">
        <f>INDEX(索引!$L:$L,D39,1)</f>
        <v>角试营</v>
      </c>
      <c r="I39" s="206" t="str">
        <f>'[2]配置系数（士兵）'!I39</f>
        <v>60010311</v>
      </c>
      <c r="J39" s="206" t="str">
        <f>'[2]配置系数（士兵）'!J39</f>
        <v>私有特性1:受到近战普攻时有{0}%概率闪避</v>
      </c>
      <c r="K39" s="206">
        <f>'[2]配置系数（士兵）'!K39</f>
        <v>0.2</v>
      </c>
      <c r="L39" s="206">
        <f>'[2]配置系数（士兵）'!L39</f>
        <v>0</v>
      </c>
      <c r="M39" s="206">
        <f>'[2]配置系数（士兵）'!M39</f>
        <v>0</v>
      </c>
      <c r="N39" s="206">
        <f>'[2]配置系数（士兵）'!N39</f>
        <v>100</v>
      </c>
      <c r="P39" s="206" t="str">
        <f>'[2]配置系数（士兵）'!P39</f>
        <v/>
      </c>
      <c r="Q39" s="206" t="str">
        <f>'[2]配置系数（士兵）'!Q39</f>
        <v/>
      </c>
      <c r="R39" s="206" t="str">
        <f>'[2]配置系数（士兵）'!R39</f>
        <v/>
      </c>
      <c r="S39" s="206">
        <f>'[2]配置系数（士兵）'!S39</f>
        <v>0</v>
      </c>
      <c r="T39" s="206">
        <f>'[2]配置系数（士兵）'!T39</f>
        <v>0</v>
      </c>
      <c r="U39" s="206">
        <f>'[2]配置系数（士兵）'!U39</f>
        <v>1</v>
      </c>
      <c r="W39" s="206" t="str">
        <f>'[2]配置系数（士兵）'!W39</f>
        <v/>
      </c>
      <c r="X39" s="206" t="str">
        <f>'[2]配置系数（士兵）'!X39</f>
        <v/>
      </c>
      <c r="Y39" s="206" t="str">
        <f>'[2]配置系数（士兵）'!Y39</f>
        <v/>
      </c>
      <c r="Z39" s="206">
        <f>'[2]配置系数（士兵）'!Z39</f>
        <v>0</v>
      </c>
      <c r="AA39" s="206">
        <f>'[2]配置系数（士兵）'!AA39</f>
        <v>0</v>
      </c>
      <c r="AB39" s="206">
        <f>'[2]配置系数（士兵）'!AB39</f>
        <v>1</v>
      </c>
    </row>
    <row r="40" spans="3:28" x14ac:dyDescent="0.15">
      <c r="C40" s="207">
        <v>33</v>
      </c>
      <c r="D40" s="69">
        <f>IFERROR(MATCH(C40,索引!Q:Q,0),D41)</f>
        <v>19</v>
      </c>
      <c r="E40" s="69">
        <f t="shared" si="0"/>
        <v>3</v>
      </c>
      <c r="F40" s="69">
        <f>INDEX(索引!$M:$M,D40,1)</f>
        <v>600103</v>
      </c>
      <c r="G40" s="69" t="str">
        <f>INDEX(索引!$L:$L,D40,1)</f>
        <v>角试营</v>
      </c>
      <c r="I40" s="206" t="str">
        <f>'[2]配置系数（士兵）'!I40</f>
        <v>60010321</v>
      </c>
      <c r="J40" s="206" t="str">
        <f>'[2]配置系数（士兵）'!J40</f>
        <v>私有特性2:普攻有{0}%概率眩晕敌人{1}秒</v>
      </c>
      <c r="K40" s="206">
        <f>'[2]配置系数（士兵）'!K40</f>
        <v>0.2</v>
      </c>
      <c r="L40" s="206">
        <f>'[2]配置系数（士兵）'!L40</f>
        <v>0</v>
      </c>
      <c r="M40" s="206">
        <f>'[2]配置系数（士兵）'!M40</f>
        <v>0</v>
      </c>
      <c r="N40" s="206">
        <f>'[2]配置系数（士兵）'!N40</f>
        <v>100</v>
      </c>
      <c r="P40" s="206" t="str">
        <f>'[2]配置系数（士兵）'!P40</f>
        <v>60010322</v>
      </c>
      <c r="Q40" s="206" t="str">
        <f>'[2]配置系数（士兵）'!Q40</f>
        <v>私有特性2:普攻有{0}%概率眩晕敌人{1}秒</v>
      </c>
      <c r="R40" s="206">
        <f>'[2]配置系数（士兵）'!R40</f>
        <v>1</v>
      </c>
      <c r="S40" s="206">
        <f>'[2]配置系数（士兵）'!S40</f>
        <v>0</v>
      </c>
      <c r="T40" s="206">
        <f>'[2]配置系数（士兵）'!T40</f>
        <v>0</v>
      </c>
      <c r="U40" s="206">
        <f>'[2]配置系数（士兵）'!U40</f>
        <v>1</v>
      </c>
      <c r="W40" s="206" t="str">
        <f>'[2]配置系数（士兵）'!W40</f>
        <v/>
      </c>
      <c r="X40" s="206" t="str">
        <f>'[2]配置系数（士兵）'!X40</f>
        <v/>
      </c>
      <c r="Y40" s="206" t="str">
        <f>'[2]配置系数（士兵）'!Y40</f>
        <v/>
      </c>
      <c r="Z40" s="206">
        <f>'[2]配置系数（士兵）'!Z40</f>
        <v>0</v>
      </c>
      <c r="AA40" s="206">
        <f>'[2]配置系数（士兵）'!AA40</f>
        <v>0</v>
      </c>
      <c r="AB40" s="206">
        <f>'[2]配置系数（士兵）'!AB40</f>
        <v>1</v>
      </c>
    </row>
    <row r="41" spans="3:28" x14ac:dyDescent="0.15">
      <c r="C41" s="207">
        <v>34</v>
      </c>
      <c r="D41" s="69">
        <f>IFERROR(MATCH(C41,索引!Q:Q,0),D42)</f>
        <v>19</v>
      </c>
      <c r="E41" s="69">
        <f t="shared" si="0"/>
        <v>4</v>
      </c>
      <c r="F41" s="69">
        <f>INDEX(索引!$M:$M,D41,1)</f>
        <v>600103</v>
      </c>
      <c r="G41" s="69" t="str">
        <f>INDEX(索引!$L:$L,D41,1)</f>
        <v>角试营</v>
      </c>
      <c r="I41" s="206" t="str">
        <f>'[2]配置系数（士兵）'!I41</f>
        <v>60010331</v>
      </c>
      <c r="J41" s="206" t="str">
        <f>'[2]配置系数（士兵）'!J41</f>
        <v>私有特性3:卓越的防御能力，可以额外一支部队攻击自己</v>
      </c>
      <c r="K41" s="206" t="str">
        <f>'[2]配置系数（士兵）'!K41</f>
        <v/>
      </c>
      <c r="L41" s="206">
        <f>'[2]配置系数（士兵）'!L41</f>
        <v>0</v>
      </c>
      <c r="M41" s="206">
        <f>'[2]配置系数（士兵）'!M41</f>
        <v>0</v>
      </c>
      <c r="N41" s="206">
        <f>'[2]配置系数（士兵）'!N41</f>
        <v>1</v>
      </c>
      <c r="P41" s="206" t="str">
        <f>'[2]配置系数（士兵）'!P41</f>
        <v/>
      </c>
      <c r="Q41" s="206" t="str">
        <f>'[2]配置系数（士兵）'!Q41</f>
        <v/>
      </c>
      <c r="R41" s="206" t="str">
        <f>'[2]配置系数（士兵）'!R41</f>
        <v/>
      </c>
      <c r="S41" s="206">
        <f>'[2]配置系数（士兵）'!S41</f>
        <v>0</v>
      </c>
      <c r="T41" s="206">
        <f>'[2]配置系数（士兵）'!T41</f>
        <v>0</v>
      </c>
      <c r="U41" s="206">
        <f>'[2]配置系数（士兵）'!U41</f>
        <v>1</v>
      </c>
      <c r="W41" s="206" t="str">
        <f>'[2]配置系数（士兵）'!W41</f>
        <v/>
      </c>
      <c r="X41" s="206" t="str">
        <f>'[2]配置系数（士兵）'!X41</f>
        <v/>
      </c>
      <c r="Y41" s="206" t="str">
        <f>'[2]配置系数（士兵）'!Y41</f>
        <v/>
      </c>
      <c r="Z41" s="206">
        <f>'[2]配置系数（士兵）'!Z41</f>
        <v>0</v>
      </c>
      <c r="AA41" s="206">
        <f>'[2]配置系数（士兵）'!AA41</f>
        <v>0</v>
      </c>
      <c r="AB41" s="206">
        <f>'[2]配置系数（士兵）'!AB41</f>
        <v>1</v>
      </c>
    </row>
    <row r="42" spans="3:28" x14ac:dyDescent="0.15">
      <c r="C42" s="207">
        <v>35</v>
      </c>
      <c r="D42" s="69">
        <f>IFERROR(MATCH(C42,索引!Q:Q,0),D43)</f>
        <v>19</v>
      </c>
      <c r="E42" s="69">
        <f t="shared" si="0"/>
        <v>5</v>
      </c>
      <c r="F42" s="69">
        <f>INDEX(索引!$M:$M,D42,1)</f>
        <v>600103</v>
      </c>
      <c r="G42" s="69" t="str">
        <f>INDEX(索引!$L:$L,D42,1)</f>
        <v>角试营</v>
      </c>
      <c r="I42" s="206" t="str">
        <f>'[2]配置系数（士兵）'!I42</f>
        <v/>
      </c>
      <c r="J42" s="206" t="str">
        <f>'[2]配置系数（士兵）'!J42</f>
        <v/>
      </c>
      <c r="K42" s="206" t="str">
        <f>'[2]配置系数（士兵）'!K42</f>
        <v/>
      </c>
      <c r="L42" s="206">
        <f>'[2]配置系数（士兵）'!L42</f>
        <v>0</v>
      </c>
      <c r="M42" s="206">
        <f>'[2]配置系数（士兵）'!M42</f>
        <v>0</v>
      </c>
      <c r="N42" s="206">
        <f>'[2]配置系数（士兵）'!N42</f>
        <v>1</v>
      </c>
      <c r="P42" s="206" t="str">
        <f>'[2]配置系数（士兵）'!P42</f>
        <v/>
      </c>
      <c r="Q42" s="206" t="str">
        <f>'[2]配置系数（士兵）'!Q42</f>
        <v/>
      </c>
      <c r="R42" s="206" t="str">
        <f>'[2]配置系数（士兵）'!R42</f>
        <v/>
      </c>
      <c r="S42" s="206">
        <f>'[2]配置系数（士兵）'!S42</f>
        <v>0</v>
      </c>
      <c r="T42" s="206">
        <f>'[2]配置系数（士兵）'!T42</f>
        <v>0</v>
      </c>
      <c r="U42" s="206">
        <f>'[2]配置系数（士兵）'!U42</f>
        <v>1</v>
      </c>
      <c r="W42" s="206" t="str">
        <f>'[2]配置系数（士兵）'!W42</f>
        <v/>
      </c>
      <c r="X42" s="206" t="str">
        <f>'[2]配置系数（士兵）'!X42</f>
        <v/>
      </c>
      <c r="Y42" s="206" t="str">
        <f>'[2]配置系数（士兵）'!Y42</f>
        <v/>
      </c>
      <c r="Z42" s="206">
        <f>'[2]配置系数（士兵）'!Z42</f>
        <v>0</v>
      </c>
      <c r="AA42" s="206">
        <f>'[2]配置系数（士兵）'!AA42</f>
        <v>0</v>
      </c>
      <c r="AB42" s="206">
        <f>'[2]配置系数（士兵）'!AB42</f>
        <v>1</v>
      </c>
    </row>
    <row r="43" spans="3:28" x14ac:dyDescent="0.15">
      <c r="C43" s="207">
        <v>36</v>
      </c>
      <c r="D43" s="69">
        <f>IFERROR(MATCH(C43,索引!Q:Q,0),D44)</f>
        <v>19</v>
      </c>
      <c r="E43" s="69">
        <f t="shared" si="0"/>
        <v>6</v>
      </c>
      <c r="F43" s="69">
        <f>INDEX(索引!$M:$M,D43,1)</f>
        <v>600103</v>
      </c>
      <c r="G43" s="69" t="str">
        <f>INDEX(索引!$L:$L,D43,1)</f>
        <v>角试营</v>
      </c>
      <c r="I43" s="206" t="str">
        <f>'[2]配置系数（士兵）'!I43</f>
        <v/>
      </c>
      <c r="J43" s="206" t="str">
        <f>'[2]配置系数（士兵）'!J43</f>
        <v/>
      </c>
      <c r="K43" s="206" t="str">
        <f>'[2]配置系数（士兵）'!K43</f>
        <v/>
      </c>
      <c r="L43" s="206">
        <f>'[2]配置系数（士兵）'!L43</f>
        <v>0</v>
      </c>
      <c r="M43" s="206">
        <f>'[2]配置系数（士兵）'!M43</f>
        <v>0</v>
      </c>
      <c r="N43" s="206">
        <f>'[2]配置系数（士兵）'!N43</f>
        <v>1</v>
      </c>
      <c r="P43" s="206" t="str">
        <f>'[2]配置系数（士兵）'!P43</f>
        <v/>
      </c>
      <c r="Q43" s="206" t="str">
        <f>'[2]配置系数（士兵）'!Q43</f>
        <v/>
      </c>
      <c r="R43" s="206" t="str">
        <f>'[2]配置系数（士兵）'!R43</f>
        <v/>
      </c>
      <c r="S43" s="206">
        <f>'[2]配置系数（士兵）'!S43</f>
        <v>0</v>
      </c>
      <c r="T43" s="206">
        <f>'[2]配置系数（士兵）'!T43</f>
        <v>0</v>
      </c>
      <c r="U43" s="206">
        <f>'[2]配置系数（士兵）'!U43</f>
        <v>1</v>
      </c>
      <c r="W43" s="206" t="str">
        <f>'[2]配置系数（士兵）'!W43</f>
        <v/>
      </c>
      <c r="X43" s="206" t="str">
        <f>'[2]配置系数（士兵）'!X43</f>
        <v/>
      </c>
      <c r="Y43" s="206" t="str">
        <f>'[2]配置系数（士兵）'!Y43</f>
        <v/>
      </c>
      <c r="Z43" s="206">
        <f>'[2]配置系数（士兵）'!Z43</f>
        <v>0</v>
      </c>
      <c r="AA43" s="206">
        <f>'[2]配置系数（士兵）'!AA43</f>
        <v>0</v>
      </c>
      <c r="AB43" s="206">
        <f>'[2]配置系数（士兵）'!AB43</f>
        <v>1</v>
      </c>
    </row>
    <row r="44" spans="3:28" x14ac:dyDescent="0.15">
      <c r="C44" s="207">
        <v>37</v>
      </c>
      <c r="D44" s="69">
        <f>IFERROR(MATCH(C44,索引!Q:Q,0),D45)</f>
        <v>19</v>
      </c>
      <c r="E44" s="69">
        <f t="shared" si="0"/>
        <v>7</v>
      </c>
      <c r="F44" s="69">
        <f>INDEX(索引!$M:$M,D44,1)</f>
        <v>600103</v>
      </c>
      <c r="G44" s="69" t="str">
        <f>INDEX(索引!$L:$L,D44,1)</f>
        <v>角试营</v>
      </c>
      <c r="I44" s="206" t="str">
        <f>'[2]配置系数（士兵）'!I44</f>
        <v/>
      </c>
      <c r="J44" s="206" t="str">
        <f>'[2]配置系数（士兵）'!J44</f>
        <v/>
      </c>
      <c r="K44" s="206" t="str">
        <f>'[2]配置系数（士兵）'!K44</f>
        <v/>
      </c>
      <c r="L44" s="206">
        <f>'[2]配置系数（士兵）'!L44</f>
        <v>0</v>
      </c>
      <c r="M44" s="206">
        <f>'[2]配置系数（士兵）'!M44</f>
        <v>0</v>
      </c>
      <c r="N44" s="206">
        <f>'[2]配置系数（士兵）'!N44</f>
        <v>1</v>
      </c>
      <c r="P44" s="206" t="str">
        <f>'[2]配置系数（士兵）'!P44</f>
        <v/>
      </c>
      <c r="Q44" s="206" t="str">
        <f>'[2]配置系数（士兵）'!Q44</f>
        <v/>
      </c>
      <c r="R44" s="206" t="str">
        <f>'[2]配置系数（士兵）'!R44</f>
        <v/>
      </c>
      <c r="S44" s="206">
        <f>'[2]配置系数（士兵）'!S44</f>
        <v>0</v>
      </c>
      <c r="T44" s="206">
        <f>'[2]配置系数（士兵）'!T44</f>
        <v>0</v>
      </c>
      <c r="U44" s="206">
        <f>'[2]配置系数（士兵）'!U44</f>
        <v>1</v>
      </c>
      <c r="W44" s="206" t="str">
        <f>'[2]配置系数（士兵）'!W44</f>
        <v/>
      </c>
      <c r="X44" s="206" t="str">
        <f>'[2]配置系数（士兵）'!X44</f>
        <v/>
      </c>
      <c r="Y44" s="206" t="str">
        <f>'[2]配置系数（士兵）'!Y44</f>
        <v/>
      </c>
      <c r="Z44" s="206">
        <f>'[2]配置系数（士兵）'!Z44</f>
        <v>0</v>
      </c>
      <c r="AA44" s="206">
        <f>'[2]配置系数（士兵）'!AA44</f>
        <v>0</v>
      </c>
      <c r="AB44" s="206">
        <f>'[2]配置系数（士兵）'!AB44</f>
        <v>1</v>
      </c>
    </row>
    <row r="45" spans="3:28" x14ac:dyDescent="0.15">
      <c r="C45" s="207">
        <v>38</v>
      </c>
      <c r="D45" s="69">
        <f>IFERROR(MATCH(C45,索引!Q:Q,0),D46)</f>
        <v>19</v>
      </c>
      <c r="E45" s="69">
        <f t="shared" si="0"/>
        <v>8</v>
      </c>
      <c r="F45" s="69">
        <f>INDEX(索引!$M:$M,D45,1)</f>
        <v>600103</v>
      </c>
      <c r="G45" s="69" t="str">
        <f>INDEX(索引!$L:$L,D45,1)</f>
        <v>角试营</v>
      </c>
      <c r="I45" s="206" t="str">
        <f>'[2]配置系数（士兵）'!I45</f>
        <v/>
      </c>
      <c r="J45" s="206" t="str">
        <f>'[2]配置系数（士兵）'!J45</f>
        <v/>
      </c>
      <c r="K45" s="206" t="str">
        <f>'[2]配置系数（士兵）'!K45</f>
        <v/>
      </c>
      <c r="L45" s="206">
        <f>'[2]配置系数（士兵）'!L45</f>
        <v>0</v>
      </c>
      <c r="M45" s="206">
        <f>'[2]配置系数（士兵）'!M45</f>
        <v>0</v>
      </c>
      <c r="N45" s="206">
        <f>'[2]配置系数（士兵）'!N45</f>
        <v>1</v>
      </c>
      <c r="P45" s="206" t="str">
        <f>'[2]配置系数（士兵）'!P45</f>
        <v/>
      </c>
      <c r="Q45" s="206" t="str">
        <f>'[2]配置系数（士兵）'!Q45</f>
        <v/>
      </c>
      <c r="R45" s="206" t="str">
        <f>'[2]配置系数（士兵）'!R45</f>
        <v/>
      </c>
      <c r="S45" s="206">
        <f>'[2]配置系数（士兵）'!S45</f>
        <v>0</v>
      </c>
      <c r="T45" s="206">
        <f>'[2]配置系数（士兵）'!T45</f>
        <v>0</v>
      </c>
      <c r="U45" s="206">
        <f>'[2]配置系数（士兵）'!U45</f>
        <v>1</v>
      </c>
      <c r="W45" s="206" t="str">
        <f>'[2]配置系数（士兵）'!W45</f>
        <v/>
      </c>
      <c r="X45" s="206" t="str">
        <f>'[2]配置系数（士兵）'!X45</f>
        <v/>
      </c>
      <c r="Y45" s="206" t="str">
        <f>'[2]配置系数（士兵）'!Y45</f>
        <v/>
      </c>
      <c r="Z45" s="206">
        <f>'[2]配置系数（士兵）'!Z45</f>
        <v>0</v>
      </c>
      <c r="AA45" s="206">
        <f>'[2]配置系数（士兵）'!AA45</f>
        <v>0</v>
      </c>
      <c r="AB45" s="206">
        <f>'[2]配置系数（士兵）'!AB45</f>
        <v>1</v>
      </c>
    </row>
    <row r="46" spans="3:28" x14ac:dyDescent="0.15">
      <c r="C46" s="207">
        <v>39</v>
      </c>
      <c r="D46" s="69">
        <f>IFERROR(MATCH(C46,索引!Q:Q,0),D47)</f>
        <v>19</v>
      </c>
      <c r="E46" s="69">
        <f t="shared" si="0"/>
        <v>9</v>
      </c>
      <c r="F46" s="69">
        <f>INDEX(索引!$M:$M,D46,1)</f>
        <v>600103</v>
      </c>
      <c r="G46" s="69" t="str">
        <f>INDEX(索引!$L:$L,D46,1)</f>
        <v>角试营</v>
      </c>
      <c r="I46" s="206" t="str">
        <f>'[2]配置系数（士兵）'!I46</f>
        <v/>
      </c>
      <c r="J46" s="206" t="str">
        <f>'[2]配置系数（士兵）'!J46</f>
        <v/>
      </c>
      <c r="K46" s="206" t="str">
        <f>'[2]配置系数（士兵）'!K46</f>
        <v/>
      </c>
      <c r="L46" s="206">
        <f>'[2]配置系数（士兵）'!L46</f>
        <v>0</v>
      </c>
      <c r="M46" s="206">
        <f>'[2]配置系数（士兵）'!M46</f>
        <v>0</v>
      </c>
      <c r="N46" s="206">
        <f>'[2]配置系数（士兵）'!N46</f>
        <v>1</v>
      </c>
      <c r="P46" s="206" t="str">
        <f>'[2]配置系数（士兵）'!P46</f>
        <v/>
      </c>
      <c r="Q46" s="206" t="str">
        <f>'[2]配置系数（士兵）'!Q46</f>
        <v/>
      </c>
      <c r="R46" s="206" t="str">
        <f>'[2]配置系数（士兵）'!R46</f>
        <v/>
      </c>
      <c r="S46" s="206">
        <f>'[2]配置系数（士兵）'!S46</f>
        <v>0</v>
      </c>
      <c r="T46" s="206">
        <f>'[2]配置系数（士兵）'!T46</f>
        <v>0</v>
      </c>
      <c r="U46" s="206">
        <f>'[2]配置系数（士兵）'!U46</f>
        <v>1</v>
      </c>
      <c r="W46" s="206" t="str">
        <f>'[2]配置系数（士兵）'!W46</f>
        <v/>
      </c>
      <c r="X46" s="206" t="str">
        <f>'[2]配置系数（士兵）'!X46</f>
        <v/>
      </c>
      <c r="Y46" s="206" t="str">
        <f>'[2]配置系数（士兵）'!Y46</f>
        <v/>
      </c>
      <c r="Z46" s="206">
        <f>'[2]配置系数（士兵）'!Z46</f>
        <v>0</v>
      </c>
      <c r="AA46" s="206">
        <f>'[2]配置系数（士兵）'!AA46</f>
        <v>0</v>
      </c>
      <c r="AB46" s="206">
        <f>'[2]配置系数（士兵）'!AB46</f>
        <v>1</v>
      </c>
    </row>
    <row r="47" spans="3:28" x14ac:dyDescent="0.15">
      <c r="C47" s="207">
        <v>40</v>
      </c>
      <c r="D47" s="69">
        <f>IFERROR(MATCH(C47,索引!Q:Q,0),D48)</f>
        <v>19</v>
      </c>
      <c r="E47" s="69">
        <f t="shared" si="0"/>
        <v>10</v>
      </c>
      <c r="F47" s="69">
        <f>INDEX(索引!$M:$M,D47,1)</f>
        <v>600103</v>
      </c>
      <c r="G47" s="69" t="str">
        <f>INDEX(索引!$L:$L,D47,1)</f>
        <v>角试营</v>
      </c>
      <c r="I47" s="206" t="str">
        <f>'[2]配置系数（士兵）'!I47</f>
        <v/>
      </c>
      <c r="J47" s="206" t="str">
        <f>'[2]配置系数（士兵）'!J47</f>
        <v/>
      </c>
      <c r="K47" s="206" t="str">
        <f>'[2]配置系数（士兵）'!K47</f>
        <v/>
      </c>
      <c r="L47" s="206">
        <f>'[2]配置系数（士兵）'!L47</f>
        <v>0</v>
      </c>
      <c r="M47" s="206">
        <f>'[2]配置系数（士兵）'!M47</f>
        <v>0</v>
      </c>
      <c r="N47" s="206">
        <f>'[2]配置系数（士兵）'!N47</f>
        <v>1</v>
      </c>
      <c r="P47" s="206" t="str">
        <f>'[2]配置系数（士兵）'!P47</f>
        <v/>
      </c>
      <c r="Q47" s="206" t="str">
        <f>'[2]配置系数（士兵）'!Q47</f>
        <v/>
      </c>
      <c r="R47" s="206" t="str">
        <f>'[2]配置系数（士兵）'!R47</f>
        <v/>
      </c>
      <c r="S47" s="206">
        <f>'[2]配置系数（士兵）'!S47</f>
        <v>0</v>
      </c>
      <c r="T47" s="206">
        <f>'[2]配置系数（士兵）'!T47</f>
        <v>0</v>
      </c>
      <c r="U47" s="206">
        <f>'[2]配置系数（士兵）'!U47</f>
        <v>1</v>
      </c>
      <c r="W47" s="206" t="str">
        <f>'[2]配置系数（士兵）'!W47</f>
        <v/>
      </c>
      <c r="X47" s="206" t="str">
        <f>'[2]配置系数（士兵）'!X47</f>
        <v/>
      </c>
      <c r="Y47" s="206" t="str">
        <f>'[2]配置系数（士兵）'!Y47</f>
        <v/>
      </c>
      <c r="Z47" s="206">
        <f>'[2]配置系数（士兵）'!Z47</f>
        <v>0</v>
      </c>
      <c r="AA47" s="206">
        <f>'[2]配置系数（士兵）'!AA47</f>
        <v>0</v>
      </c>
      <c r="AB47" s="206">
        <f>'[2]配置系数（士兵）'!AB47</f>
        <v>1</v>
      </c>
    </row>
    <row r="48" spans="3:28" x14ac:dyDescent="0.15">
      <c r="C48" s="207">
        <v>41</v>
      </c>
      <c r="D48" s="69">
        <f>IFERROR(MATCH(C48,索引!Q:Q,0),D49)</f>
        <v>20</v>
      </c>
      <c r="E48" s="69">
        <f t="shared" si="0"/>
        <v>1</v>
      </c>
      <c r="F48" s="69">
        <f>INDEX(索引!$M:$M,D48,1)</f>
        <v>600109</v>
      </c>
      <c r="G48" s="69" t="str">
        <f>INDEX(索引!$L:$L,D48,1)</f>
        <v>巨盾兵</v>
      </c>
      <c r="I48" s="206" t="str">
        <f>'[2]配置系数（士兵）'!I48</f>
        <v>60010901</v>
      </c>
      <c r="J48" s="206" t="str">
        <f>'[2]配置系数（士兵）'!J48</f>
        <v>普通攻击:对单体敌人造成{0}%的武力伤害</v>
      </c>
      <c r="K48" s="206">
        <f>'[2]配置系数（士兵）'!K48</f>
        <v>0</v>
      </c>
      <c r="L48" s="206">
        <f>'[2]配置系数（士兵）'!L48</f>
        <v>0</v>
      </c>
      <c r="M48" s="206">
        <f>'[2]配置系数（士兵）'!M48</f>
        <v>0</v>
      </c>
      <c r="N48" s="206">
        <f>'[2]配置系数（士兵）'!N48</f>
        <v>100</v>
      </c>
      <c r="P48" s="206" t="str">
        <f>'[2]配置系数（士兵）'!P48</f>
        <v>60010902</v>
      </c>
      <c r="Q48" s="206" t="str">
        <f>'[2]配置系数（士兵）'!Q48</f>
        <v>普通攻击:对单体敌人造成{0}%的武力伤害</v>
      </c>
      <c r="R48" s="206">
        <f>'[2]配置系数（士兵）'!R48</f>
        <v>0.31</v>
      </c>
      <c r="S48" s="206">
        <f>'[2]配置系数（士兵）'!S48</f>
        <v>0</v>
      </c>
      <c r="T48" s="206">
        <f>'[2]配置系数（士兵）'!T48</f>
        <v>0</v>
      </c>
      <c r="U48" s="206">
        <f>'[2]配置系数（士兵）'!U48</f>
        <v>1</v>
      </c>
      <c r="W48" s="206" t="str">
        <f>'[2]配置系数（士兵）'!W48</f>
        <v>60010903</v>
      </c>
      <c r="X48" s="206" t="str">
        <f>'[2]配置系数（士兵）'!X48</f>
        <v>普通攻击:对单体敌人造成{0}%的武力伤害</v>
      </c>
      <c r="Y48" s="206">
        <f>'[2]配置系数（士兵）'!Y48</f>
        <v>1.1100000000000001</v>
      </c>
      <c r="Z48" s="206">
        <f>'[2]配置系数（士兵）'!Z48</f>
        <v>0</v>
      </c>
      <c r="AA48" s="206">
        <f>'[2]配置系数（士兵）'!AA48</f>
        <v>0</v>
      </c>
      <c r="AB48" s="206">
        <f>'[2]配置系数（士兵）'!AB48</f>
        <v>1</v>
      </c>
    </row>
    <row r="49" spans="3:28" x14ac:dyDescent="0.15">
      <c r="C49" s="207">
        <v>42</v>
      </c>
      <c r="D49" s="69">
        <f>IFERROR(MATCH(C49,索引!Q:Q,0),D50)</f>
        <v>20</v>
      </c>
      <c r="E49" s="69">
        <f t="shared" si="0"/>
        <v>2</v>
      </c>
      <c r="F49" s="69">
        <f>INDEX(索引!$M:$M,D49,1)</f>
        <v>600109</v>
      </c>
      <c r="G49" s="69" t="str">
        <f>INDEX(索引!$L:$L,D49,1)</f>
        <v>巨盾兵</v>
      </c>
      <c r="I49" s="206" t="str">
        <f>'[2]配置系数（士兵）'!I49</f>
        <v>60010911</v>
      </c>
      <c r="J49" s="206" t="str">
        <f>'[2]配置系数（士兵）'!J49</f>
        <v>私有特性1:有{0}%概率抵挡远程伤害</v>
      </c>
      <c r="K49" s="206">
        <f>'[2]配置系数（士兵）'!K49</f>
        <v>0.45</v>
      </c>
      <c r="L49" s="206">
        <f>'[2]配置系数（士兵）'!L49</f>
        <v>0</v>
      </c>
      <c r="M49" s="206">
        <f>'[2]配置系数（士兵）'!M49</f>
        <v>0</v>
      </c>
      <c r="N49" s="206">
        <f>'[2]配置系数（士兵）'!N49</f>
        <v>100</v>
      </c>
      <c r="P49" s="206" t="str">
        <f>'[2]配置系数（士兵）'!P49</f>
        <v/>
      </c>
      <c r="Q49" s="206" t="str">
        <f>'[2]配置系数（士兵）'!Q49</f>
        <v/>
      </c>
      <c r="R49" s="206" t="str">
        <f>'[2]配置系数（士兵）'!R49</f>
        <v/>
      </c>
      <c r="S49" s="206">
        <f>'[2]配置系数（士兵）'!S49</f>
        <v>0</v>
      </c>
      <c r="T49" s="206">
        <f>'[2]配置系数（士兵）'!T49</f>
        <v>0</v>
      </c>
      <c r="U49" s="206">
        <f>'[2]配置系数（士兵）'!U49</f>
        <v>1</v>
      </c>
      <c r="W49" s="206" t="str">
        <f>'[2]配置系数（士兵）'!W49</f>
        <v/>
      </c>
      <c r="X49" s="206" t="str">
        <f>'[2]配置系数（士兵）'!X49</f>
        <v/>
      </c>
      <c r="Y49" s="206" t="str">
        <f>'[2]配置系数（士兵）'!Y49</f>
        <v/>
      </c>
      <c r="Z49" s="206">
        <f>'[2]配置系数（士兵）'!Z49</f>
        <v>0</v>
      </c>
      <c r="AA49" s="206">
        <f>'[2]配置系数（士兵）'!AA49</f>
        <v>0</v>
      </c>
      <c r="AB49" s="206">
        <f>'[2]配置系数（士兵）'!AB49</f>
        <v>1</v>
      </c>
    </row>
    <row r="50" spans="3:28" x14ac:dyDescent="0.15">
      <c r="C50" s="207">
        <v>43</v>
      </c>
      <c r="D50" s="69">
        <f>IFERROR(MATCH(C50,索引!Q:Q,0),D51)</f>
        <v>20</v>
      </c>
      <c r="E50" s="69">
        <f t="shared" si="0"/>
        <v>3</v>
      </c>
      <c r="F50" s="69">
        <f>INDEX(索引!$M:$M,D50,1)</f>
        <v>600109</v>
      </c>
      <c r="G50" s="69" t="str">
        <f>INDEX(索引!$L:$L,D50,1)</f>
        <v>巨盾兵</v>
      </c>
      <c r="I50" s="206" t="str">
        <f>'[2]配置系数（士兵）'!I50</f>
        <v>60010921</v>
      </c>
      <c r="J50" s="206" t="str">
        <f>'[2]配置系数（士兵）'!J50</f>
        <v>私有特性2:无法进攻，提升{0}点护甲，受到击飞击退后需重新结阵</v>
      </c>
      <c r="K50" s="206">
        <f>'[2]配置系数（士兵）'!K50</f>
        <v>1000</v>
      </c>
      <c r="L50" s="206">
        <f>'[2]配置系数（士兵）'!L50</f>
        <v>0</v>
      </c>
      <c r="M50" s="206">
        <f>'[2]配置系数（士兵）'!M50</f>
        <v>0</v>
      </c>
      <c r="N50" s="206">
        <f>'[2]配置系数（士兵）'!N50</f>
        <v>1</v>
      </c>
      <c r="P50" s="206" t="str">
        <f>'[2]配置系数（士兵）'!P50</f>
        <v/>
      </c>
      <c r="Q50" s="206" t="str">
        <f>'[2]配置系数（士兵）'!Q50</f>
        <v/>
      </c>
      <c r="R50" s="206" t="str">
        <f>'[2]配置系数（士兵）'!R50</f>
        <v/>
      </c>
      <c r="S50" s="206">
        <f>'[2]配置系数（士兵）'!S50</f>
        <v>0</v>
      </c>
      <c r="T50" s="206">
        <f>'[2]配置系数（士兵）'!T50</f>
        <v>0</v>
      </c>
      <c r="U50" s="206">
        <f>'[2]配置系数（士兵）'!U50</f>
        <v>1</v>
      </c>
      <c r="W50" s="206" t="str">
        <f>'[2]配置系数（士兵）'!W50</f>
        <v/>
      </c>
      <c r="X50" s="206" t="str">
        <f>'[2]配置系数（士兵）'!X50</f>
        <v/>
      </c>
      <c r="Y50" s="206" t="str">
        <f>'[2]配置系数（士兵）'!Y50</f>
        <v/>
      </c>
      <c r="Z50" s="206">
        <f>'[2]配置系数（士兵）'!Z50</f>
        <v>0</v>
      </c>
      <c r="AA50" s="206">
        <f>'[2]配置系数（士兵）'!AA50</f>
        <v>0</v>
      </c>
      <c r="AB50" s="206">
        <f>'[2]配置系数（士兵）'!AB50</f>
        <v>1</v>
      </c>
    </row>
    <row r="51" spans="3:28" x14ac:dyDescent="0.15">
      <c r="C51" s="207">
        <v>44</v>
      </c>
      <c r="D51" s="69">
        <f>IFERROR(MATCH(C51,索引!Q:Q,0),D52)</f>
        <v>20</v>
      </c>
      <c r="E51" s="69">
        <f t="shared" si="0"/>
        <v>4</v>
      </c>
      <c r="F51" s="69">
        <f>INDEX(索引!$M:$M,D51,1)</f>
        <v>600109</v>
      </c>
      <c r="G51" s="69" t="str">
        <f>INDEX(索引!$L:$L,D51,1)</f>
        <v>巨盾兵</v>
      </c>
      <c r="I51" s="206" t="str">
        <f>'[2]配置系数（士兵）'!I51</f>
        <v>60010931</v>
      </c>
      <c r="J51" s="206" t="str">
        <f>'[2]配置系数（士兵）'!J51</f>
        <v>私有特性3:卓越的防御能力，可以额外一支部队攻击自己</v>
      </c>
      <c r="K51" s="206" t="str">
        <f>'[2]配置系数（士兵）'!K51</f>
        <v/>
      </c>
      <c r="L51" s="206">
        <f>'[2]配置系数（士兵）'!L51</f>
        <v>0</v>
      </c>
      <c r="M51" s="206">
        <f>'[2]配置系数（士兵）'!M51</f>
        <v>0</v>
      </c>
      <c r="N51" s="206">
        <f>'[2]配置系数（士兵）'!N51</f>
        <v>1</v>
      </c>
      <c r="P51" s="206" t="str">
        <f>'[2]配置系数（士兵）'!P51</f>
        <v/>
      </c>
      <c r="Q51" s="206" t="str">
        <f>'[2]配置系数（士兵）'!Q51</f>
        <v/>
      </c>
      <c r="R51" s="206" t="str">
        <f>'[2]配置系数（士兵）'!R51</f>
        <v/>
      </c>
      <c r="S51" s="206">
        <f>'[2]配置系数（士兵）'!S51</f>
        <v>0</v>
      </c>
      <c r="T51" s="206">
        <f>'[2]配置系数（士兵）'!T51</f>
        <v>0</v>
      </c>
      <c r="U51" s="206">
        <f>'[2]配置系数（士兵）'!U51</f>
        <v>1</v>
      </c>
      <c r="W51" s="206" t="str">
        <f>'[2]配置系数（士兵）'!W51</f>
        <v/>
      </c>
      <c r="X51" s="206" t="str">
        <f>'[2]配置系数（士兵）'!X51</f>
        <v/>
      </c>
      <c r="Y51" s="206" t="str">
        <f>'[2]配置系数（士兵）'!Y51</f>
        <v/>
      </c>
      <c r="Z51" s="206">
        <f>'[2]配置系数（士兵）'!Z51</f>
        <v>0</v>
      </c>
      <c r="AA51" s="206">
        <f>'[2]配置系数（士兵）'!AA51</f>
        <v>0</v>
      </c>
      <c r="AB51" s="206">
        <f>'[2]配置系数（士兵）'!AB51</f>
        <v>1</v>
      </c>
    </row>
    <row r="52" spans="3:28" x14ac:dyDescent="0.15">
      <c r="C52" s="207">
        <v>45</v>
      </c>
      <c r="D52" s="69">
        <f>IFERROR(MATCH(C52,索引!Q:Q,0),D53)</f>
        <v>20</v>
      </c>
      <c r="E52" s="69">
        <f t="shared" si="0"/>
        <v>5</v>
      </c>
      <c r="F52" s="69">
        <f>INDEX(索引!$M:$M,D52,1)</f>
        <v>600109</v>
      </c>
      <c r="G52" s="69" t="str">
        <f>INDEX(索引!$L:$L,D52,1)</f>
        <v>巨盾兵</v>
      </c>
      <c r="I52" s="206" t="str">
        <f>'[2]配置系数（士兵）'!I52</f>
        <v/>
      </c>
      <c r="J52" s="206" t="str">
        <f>'[2]配置系数（士兵）'!J52</f>
        <v/>
      </c>
      <c r="K52" s="206" t="str">
        <f>'[2]配置系数（士兵）'!K52</f>
        <v/>
      </c>
      <c r="L52" s="206">
        <f>'[2]配置系数（士兵）'!L52</f>
        <v>0</v>
      </c>
      <c r="M52" s="206">
        <f>'[2]配置系数（士兵）'!M52</f>
        <v>0</v>
      </c>
      <c r="N52" s="206">
        <f>'[2]配置系数（士兵）'!N52</f>
        <v>1</v>
      </c>
      <c r="P52" s="206" t="str">
        <f>'[2]配置系数（士兵）'!P52</f>
        <v/>
      </c>
      <c r="Q52" s="206" t="str">
        <f>'[2]配置系数（士兵）'!Q52</f>
        <v/>
      </c>
      <c r="R52" s="206" t="str">
        <f>'[2]配置系数（士兵）'!R52</f>
        <v/>
      </c>
      <c r="S52" s="206">
        <f>'[2]配置系数（士兵）'!S52</f>
        <v>0</v>
      </c>
      <c r="T52" s="206">
        <f>'[2]配置系数（士兵）'!T52</f>
        <v>0</v>
      </c>
      <c r="U52" s="206">
        <f>'[2]配置系数（士兵）'!U52</f>
        <v>1</v>
      </c>
      <c r="W52" s="206" t="str">
        <f>'[2]配置系数（士兵）'!W52</f>
        <v/>
      </c>
      <c r="X52" s="206" t="str">
        <f>'[2]配置系数（士兵）'!X52</f>
        <v/>
      </c>
      <c r="Y52" s="206" t="str">
        <f>'[2]配置系数（士兵）'!Y52</f>
        <v/>
      </c>
      <c r="Z52" s="206">
        <f>'[2]配置系数（士兵）'!Z52</f>
        <v>0</v>
      </c>
      <c r="AA52" s="206">
        <f>'[2]配置系数（士兵）'!AA52</f>
        <v>0</v>
      </c>
      <c r="AB52" s="206">
        <f>'[2]配置系数（士兵）'!AB52</f>
        <v>1</v>
      </c>
    </row>
    <row r="53" spans="3:28" x14ac:dyDescent="0.15">
      <c r="C53" s="207">
        <v>46</v>
      </c>
      <c r="D53" s="69">
        <f>IFERROR(MATCH(C53,索引!Q:Q,0),D54)</f>
        <v>20</v>
      </c>
      <c r="E53" s="69">
        <f t="shared" si="0"/>
        <v>6</v>
      </c>
      <c r="F53" s="69">
        <f>INDEX(索引!$M:$M,D53,1)</f>
        <v>600109</v>
      </c>
      <c r="G53" s="69" t="str">
        <f>INDEX(索引!$L:$L,D53,1)</f>
        <v>巨盾兵</v>
      </c>
      <c r="I53" s="206" t="str">
        <f>'[2]配置系数（士兵）'!I53</f>
        <v/>
      </c>
      <c r="J53" s="206" t="str">
        <f>'[2]配置系数（士兵）'!J53</f>
        <v/>
      </c>
      <c r="K53" s="206" t="str">
        <f>'[2]配置系数（士兵）'!K53</f>
        <v/>
      </c>
      <c r="L53" s="206">
        <f>'[2]配置系数（士兵）'!L53</f>
        <v>0</v>
      </c>
      <c r="M53" s="206">
        <f>'[2]配置系数（士兵）'!M53</f>
        <v>0</v>
      </c>
      <c r="N53" s="206">
        <f>'[2]配置系数（士兵）'!N53</f>
        <v>1</v>
      </c>
      <c r="P53" s="206" t="str">
        <f>'[2]配置系数（士兵）'!P53</f>
        <v/>
      </c>
      <c r="Q53" s="206" t="str">
        <f>'[2]配置系数（士兵）'!Q53</f>
        <v/>
      </c>
      <c r="R53" s="206" t="str">
        <f>'[2]配置系数（士兵）'!R53</f>
        <v/>
      </c>
      <c r="S53" s="206">
        <f>'[2]配置系数（士兵）'!S53</f>
        <v>0</v>
      </c>
      <c r="T53" s="206">
        <f>'[2]配置系数（士兵）'!T53</f>
        <v>0</v>
      </c>
      <c r="U53" s="206">
        <f>'[2]配置系数（士兵）'!U53</f>
        <v>1</v>
      </c>
      <c r="W53" s="206" t="str">
        <f>'[2]配置系数（士兵）'!W53</f>
        <v/>
      </c>
      <c r="X53" s="206" t="str">
        <f>'[2]配置系数（士兵）'!X53</f>
        <v/>
      </c>
      <c r="Y53" s="206" t="str">
        <f>'[2]配置系数（士兵）'!Y53</f>
        <v/>
      </c>
      <c r="Z53" s="206">
        <f>'[2]配置系数（士兵）'!Z53</f>
        <v>0</v>
      </c>
      <c r="AA53" s="206">
        <f>'[2]配置系数（士兵）'!AA53</f>
        <v>0</v>
      </c>
      <c r="AB53" s="206">
        <f>'[2]配置系数（士兵）'!AB53</f>
        <v>1</v>
      </c>
    </row>
    <row r="54" spans="3:28" x14ac:dyDescent="0.15">
      <c r="C54" s="207">
        <v>47</v>
      </c>
      <c r="D54" s="69">
        <f>IFERROR(MATCH(C54,索引!Q:Q,0),D55)</f>
        <v>20</v>
      </c>
      <c r="E54" s="69">
        <f t="shared" si="0"/>
        <v>7</v>
      </c>
      <c r="F54" s="69">
        <f>INDEX(索引!$M:$M,D54,1)</f>
        <v>600109</v>
      </c>
      <c r="G54" s="69" t="str">
        <f>INDEX(索引!$L:$L,D54,1)</f>
        <v>巨盾兵</v>
      </c>
      <c r="I54" s="206" t="str">
        <f>'[2]配置系数（士兵）'!I54</f>
        <v/>
      </c>
      <c r="J54" s="206" t="str">
        <f>'[2]配置系数（士兵）'!J54</f>
        <v/>
      </c>
      <c r="K54" s="206" t="str">
        <f>'[2]配置系数（士兵）'!K54</f>
        <v/>
      </c>
      <c r="L54" s="206">
        <f>'[2]配置系数（士兵）'!L54</f>
        <v>0</v>
      </c>
      <c r="M54" s="206">
        <f>'[2]配置系数（士兵）'!M54</f>
        <v>0</v>
      </c>
      <c r="N54" s="206">
        <f>'[2]配置系数（士兵）'!N54</f>
        <v>1</v>
      </c>
      <c r="P54" s="206" t="str">
        <f>'[2]配置系数（士兵）'!P54</f>
        <v/>
      </c>
      <c r="Q54" s="206" t="str">
        <f>'[2]配置系数（士兵）'!Q54</f>
        <v/>
      </c>
      <c r="R54" s="206" t="str">
        <f>'[2]配置系数（士兵）'!R54</f>
        <v/>
      </c>
      <c r="S54" s="206">
        <f>'[2]配置系数（士兵）'!S54</f>
        <v>0</v>
      </c>
      <c r="T54" s="206">
        <f>'[2]配置系数（士兵）'!T54</f>
        <v>0</v>
      </c>
      <c r="U54" s="206">
        <f>'[2]配置系数（士兵）'!U54</f>
        <v>1</v>
      </c>
      <c r="W54" s="206" t="str">
        <f>'[2]配置系数（士兵）'!W54</f>
        <v/>
      </c>
      <c r="X54" s="206" t="str">
        <f>'[2]配置系数（士兵）'!X54</f>
        <v/>
      </c>
      <c r="Y54" s="206" t="str">
        <f>'[2]配置系数（士兵）'!Y54</f>
        <v/>
      </c>
      <c r="Z54" s="206">
        <f>'[2]配置系数（士兵）'!Z54</f>
        <v>0</v>
      </c>
      <c r="AA54" s="206">
        <f>'[2]配置系数（士兵）'!AA54</f>
        <v>0</v>
      </c>
      <c r="AB54" s="206">
        <f>'[2]配置系数（士兵）'!AB54</f>
        <v>1</v>
      </c>
    </row>
    <row r="55" spans="3:28" x14ac:dyDescent="0.15">
      <c r="C55" s="207">
        <v>48</v>
      </c>
      <c r="D55" s="69">
        <f>IFERROR(MATCH(C55,索引!Q:Q,0),D56)</f>
        <v>20</v>
      </c>
      <c r="E55" s="69">
        <f t="shared" si="0"/>
        <v>8</v>
      </c>
      <c r="F55" s="69">
        <f>INDEX(索引!$M:$M,D55,1)</f>
        <v>600109</v>
      </c>
      <c r="G55" s="69" t="str">
        <f>INDEX(索引!$L:$L,D55,1)</f>
        <v>巨盾兵</v>
      </c>
      <c r="I55" s="206" t="str">
        <f>'[2]配置系数（士兵）'!I55</f>
        <v/>
      </c>
      <c r="J55" s="206" t="str">
        <f>'[2]配置系数（士兵）'!J55</f>
        <v/>
      </c>
      <c r="K55" s="206" t="str">
        <f>'[2]配置系数（士兵）'!K55</f>
        <v/>
      </c>
      <c r="L55" s="206">
        <f>'[2]配置系数（士兵）'!L55</f>
        <v>0</v>
      </c>
      <c r="M55" s="206">
        <f>'[2]配置系数（士兵）'!M55</f>
        <v>0</v>
      </c>
      <c r="N55" s="206">
        <f>'[2]配置系数（士兵）'!N55</f>
        <v>1</v>
      </c>
      <c r="P55" s="206" t="str">
        <f>'[2]配置系数（士兵）'!P55</f>
        <v/>
      </c>
      <c r="Q55" s="206" t="str">
        <f>'[2]配置系数（士兵）'!Q55</f>
        <v/>
      </c>
      <c r="R55" s="206" t="str">
        <f>'[2]配置系数（士兵）'!R55</f>
        <v/>
      </c>
      <c r="S55" s="206">
        <f>'[2]配置系数（士兵）'!S55</f>
        <v>0</v>
      </c>
      <c r="T55" s="206">
        <f>'[2]配置系数（士兵）'!T55</f>
        <v>0</v>
      </c>
      <c r="U55" s="206">
        <f>'[2]配置系数（士兵）'!U55</f>
        <v>1</v>
      </c>
      <c r="W55" s="206" t="str">
        <f>'[2]配置系数（士兵）'!W55</f>
        <v/>
      </c>
      <c r="X55" s="206" t="str">
        <f>'[2]配置系数（士兵）'!X55</f>
        <v/>
      </c>
      <c r="Y55" s="206" t="str">
        <f>'[2]配置系数（士兵）'!Y55</f>
        <v/>
      </c>
      <c r="Z55" s="206">
        <f>'[2]配置系数（士兵）'!Z55</f>
        <v>0</v>
      </c>
      <c r="AA55" s="206">
        <f>'[2]配置系数（士兵）'!AA55</f>
        <v>0</v>
      </c>
      <c r="AB55" s="206">
        <f>'[2]配置系数（士兵）'!AB55</f>
        <v>1</v>
      </c>
    </row>
    <row r="56" spans="3:28" x14ac:dyDescent="0.15">
      <c r="C56" s="207">
        <v>49</v>
      </c>
      <c r="D56" s="69">
        <f>IFERROR(MATCH(C56,索引!Q:Q,0),D57)</f>
        <v>20</v>
      </c>
      <c r="E56" s="69">
        <f t="shared" si="0"/>
        <v>9</v>
      </c>
      <c r="F56" s="69">
        <f>INDEX(索引!$M:$M,D56,1)</f>
        <v>600109</v>
      </c>
      <c r="G56" s="69" t="str">
        <f>INDEX(索引!$L:$L,D56,1)</f>
        <v>巨盾兵</v>
      </c>
      <c r="I56" s="206" t="str">
        <f>'[2]配置系数（士兵）'!I56</f>
        <v/>
      </c>
      <c r="J56" s="206" t="str">
        <f>'[2]配置系数（士兵）'!J56</f>
        <v/>
      </c>
      <c r="K56" s="206" t="str">
        <f>'[2]配置系数（士兵）'!K56</f>
        <v/>
      </c>
      <c r="L56" s="206">
        <f>'[2]配置系数（士兵）'!L56</f>
        <v>0</v>
      </c>
      <c r="M56" s="206">
        <f>'[2]配置系数（士兵）'!M56</f>
        <v>0</v>
      </c>
      <c r="N56" s="206">
        <f>'[2]配置系数（士兵）'!N56</f>
        <v>1</v>
      </c>
      <c r="P56" s="206" t="str">
        <f>'[2]配置系数（士兵）'!P56</f>
        <v/>
      </c>
      <c r="Q56" s="206" t="str">
        <f>'[2]配置系数（士兵）'!Q56</f>
        <v/>
      </c>
      <c r="R56" s="206" t="str">
        <f>'[2]配置系数（士兵）'!R56</f>
        <v/>
      </c>
      <c r="S56" s="206">
        <f>'[2]配置系数（士兵）'!S56</f>
        <v>0</v>
      </c>
      <c r="T56" s="206">
        <f>'[2]配置系数（士兵）'!T56</f>
        <v>0</v>
      </c>
      <c r="U56" s="206">
        <f>'[2]配置系数（士兵）'!U56</f>
        <v>1</v>
      </c>
      <c r="W56" s="206" t="str">
        <f>'[2]配置系数（士兵）'!W56</f>
        <v/>
      </c>
      <c r="X56" s="206" t="str">
        <f>'[2]配置系数（士兵）'!X56</f>
        <v/>
      </c>
      <c r="Y56" s="206" t="str">
        <f>'[2]配置系数（士兵）'!Y56</f>
        <v/>
      </c>
      <c r="Z56" s="206">
        <f>'[2]配置系数（士兵）'!Z56</f>
        <v>0</v>
      </c>
      <c r="AA56" s="206">
        <f>'[2]配置系数（士兵）'!AA56</f>
        <v>0</v>
      </c>
      <c r="AB56" s="206">
        <f>'[2]配置系数（士兵）'!AB56</f>
        <v>1</v>
      </c>
    </row>
    <row r="57" spans="3:28" x14ac:dyDescent="0.15">
      <c r="C57" s="207">
        <v>50</v>
      </c>
      <c r="D57" s="69">
        <f>IFERROR(MATCH(C57,索引!Q:Q,0),D58)</f>
        <v>20</v>
      </c>
      <c r="E57" s="69">
        <f t="shared" si="0"/>
        <v>10</v>
      </c>
      <c r="F57" s="69">
        <f>INDEX(索引!$M:$M,D57,1)</f>
        <v>600109</v>
      </c>
      <c r="G57" s="69" t="str">
        <f>INDEX(索引!$L:$L,D57,1)</f>
        <v>巨盾兵</v>
      </c>
      <c r="I57" s="206" t="str">
        <f>'[2]配置系数（士兵）'!I57</f>
        <v/>
      </c>
      <c r="J57" s="206" t="str">
        <f>'[2]配置系数（士兵）'!J57</f>
        <v/>
      </c>
      <c r="K57" s="206" t="str">
        <f>'[2]配置系数（士兵）'!K57</f>
        <v/>
      </c>
      <c r="L57" s="206">
        <f>'[2]配置系数（士兵）'!L57</f>
        <v>0</v>
      </c>
      <c r="M57" s="206">
        <f>'[2]配置系数（士兵）'!M57</f>
        <v>0</v>
      </c>
      <c r="N57" s="206">
        <f>'[2]配置系数（士兵）'!N57</f>
        <v>1</v>
      </c>
      <c r="P57" s="206" t="str">
        <f>'[2]配置系数（士兵）'!P57</f>
        <v/>
      </c>
      <c r="Q57" s="206" t="str">
        <f>'[2]配置系数（士兵）'!Q57</f>
        <v/>
      </c>
      <c r="R57" s="206" t="str">
        <f>'[2]配置系数（士兵）'!R57</f>
        <v/>
      </c>
      <c r="S57" s="206">
        <f>'[2]配置系数（士兵）'!S57</f>
        <v>0</v>
      </c>
      <c r="T57" s="206">
        <f>'[2]配置系数（士兵）'!T57</f>
        <v>0</v>
      </c>
      <c r="U57" s="206">
        <f>'[2]配置系数（士兵）'!U57</f>
        <v>1</v>
      </c>
      <c r="W57" s="206" t="str">
        <f>'[2]配置系数（士兵）'!W57</f>
        <v/>
      </c>
      <c r="X57" s="206" t="str">
        <f>'[2]配置系数（士兵）'!X57</f>
        <v/>
      </c>
      <c r="Y57" s="206" t="str">
        <f>'[2]配置系数（士兵）'!Y57</f>
        <v/>
      </c>
      <c r="Z57" s="206">
        <f>'[2]配置系数（士兵）'!Z57</f>
        <v>0</v>
      </c>
      <c r="AA57" s="206">
        <f>'[2]配置系数（士兵）'!AA57</f>
        <v>0</v>
      </c>
      <c r="AB57" s="206">
        <f>'[2]配置系数（士兵）'!AB57</f>
        <v>1</v>
      </c>
    </row>
    <row r="58" spans="3:28" x14ac:dyDescent="0.15">
      <c r="C58" s="207">
        <v>51</v>
      </c>
      <c r="D58" s="69">
        <f>IFERROR(MATCH(C58,索引!Q:Q,0),D59)</f>
        <v>21</v>
      </c>
      <c r="E58" s="69">
        <f t="shared" si="0"/>
        <v>1</v>
      </c>
      <c r="F58" s="69">
        <f>INDEX(索引!$M:$M,D58,1)</f>
        <v>600151</v>
      </c>
      <c r="G58" s="69" t="str">
        <f>INDEX(索引!$L:$L,D58,1)</f>
        <v>戟兵</v>
      </c>
      <c r="I58" s="206" t="str">
        <f>'[2]配置系数（士兵）'!I58</f>
        <v>60015101</v>
      </c>
      <c r="J58" s="206" t="str">
        <f>'[2]配置系数（士兵）'!J58</f>
        <v>普通攻击:对单体敌人造成{0}%的武力伤害</v>
      </c>
      <c r="K58" s="206">
        <f>'[2]配置系数（士兵）'!K58</f>
        <v>0.23499999999999999</v>
      </c>
      <c r="L58" s="206">
        <f>'[2]配置系数（士兵）'!L58</f>
        <v>0</v>
      </c>
      <c r="M58" s="206">
        <f>'[2]配置系数（士兵）'!M58</f>
        <v>0</v>
      </c>
      <c r="N58" s="206">
        <f>'[2]配置系数（士兵）'!N58</f>
        <v>100</v>
      </c>
      <c r="P58" s="206" t="str">
        <f>'[2]配置系数（士兵）'!P58</f>
        <v>60015102</v>
      </c>
      <c r="Q58" s="206" t="str">
        <f>'[2]配置系数（士兵）'!Q58</f>
        <v>普通攻击:对单体敌人造成{0}%的武力伤害</v>
      </c>
      <c r="R58" s="206">
        <f>'[2]配置系数（士兵）'!R58</f>
        <v>0.31</v>
      </c>
      <c r="S58" s="206">
        <f>'[2]配置系数（士兵）'!S58</f>
        <v>0</v>
      </c>
      <c r="T58" s="206">
        <f>'[2]配置系数（士兵）'!T58</f>
        <v>0</v>
      </c>
      <c r="U58" s="206">
        <f>'[2]配置系数（士兵）'!U58</f>
        <v>1</v>
      </c>
      <c r="W58" s="206" t="str">
        <f>'[2]配置系数（士兵）'!W58</f>
        <v>60015103</v>
      </c>
      <c r="X58" s="206" t="str">
        <f>'[2]配置系数（士兵）'!X58</f>
        <v>普通攻击:对单体敌人造成{0}%的武力伤害</v>
      </c>
      <c r="Y58" s="206">
        <f>'[2]配置系数（士兵）'!Y58</f>
        <v>1.1100000000000001</v>
      </c>
      <c r="Z58" s="206">
        <f>'[2]配置系数（士兵）'!Z58</f>
        <v>0</v>
      </c>
      <c r="AA58" s="206">
        <f>'[2]配置系数（士兵）'!AA58</f>
        <v>0</v>
      </c>
      <c r="AB58" s="206">
        <f>'[2]配置系数（士兵）'!AB58</f>
        <v>1</v>
      </c>
    </row>
    <row r="59" spans="3:28" x14ac:dyDescent="0.15">
      <c r="C59" s="207">
        <v>52</v>
      </c>
      <c r="D59" s="69">
        <f>IFERROR(MATCH(C59,索引!Q:Q,0),D60)</f>
        <v>21</v>
      </c>
      <c r="E59" s="69">
        <f t="shared" si="0"/>
        <v>2</v>
      </c>
      <c r="F59" s="69">
        <f>INDEX(索引!$M:$M,D59,1)</f>
        <v>600151</v>
      </c>
      <c r="G59" s="69" t="str">
        <f>INDEX(索引!$L:$L,D59,1)</f>
        <v>戟兵</v>
      </c>
      <c r="I59" s="206" t="str">
        <f>'[2]配置系数（士兵）'!I59</f>
        <v>60015111</v>
      </c>
      <c r="J59" s="206" t="str">
        <f>'[2]配置系数（士兵）'!J59</f>
        <v>私有特性1:反制，首次攻击大幅击退，并且可以使冲锋无效并造成{0}%伤害（首次攻击前不散开），对不能击退的目标造成双倍伤害</v>
      </c>
      <c r="K59" s="206">
        <f>'[2]配置系数（士兵）'!K59</f>
        <v>0.2</v>
      </c>
      <c r="L59" s="206">
        <f>'[2]配置系数（士兵）'!L59</f>
        <v>0</v>
      </c>
      <c r="M59" s="206">
        <f>'[2]配置系数（士兵）'!M59</f>
        <v>0</v>
      </c>
      <c r="N59" s="206">
        <f>'[2]配置系数（士兵）'!N59</f>
        <v>100</v>
      </c>
      <c r="P59" s="206" t="str">
        <f>'[2]配置系数（士兵）'!P59</f>
        <v/>
      </c>
      <c r="Q59" s="206" t="str">
        <f>'[2]配置系数（士兵）'!Q59</f>
        <v/>
      </c>
      <c r="R59" s="206" t="str">
        <f>'[2]配置系数（士兵）'!R59</f>
        <v/>
      </c>
      <c r="S59" s="206">
        <f>'[2]配置系数（士兵）'!S59</f>
        <v>0</v>
      </c>
      <c r="T59" s="206">
        <f>'[2]配置系数（士兵）'!T59</f>
        <v>0</v>
      </c>
      <c r="U59" s="206">
        <f>'[2]配置系数（士兵）'!U59</f>
        <v>1</v>
      </c>
      <c r="W59" s="206" t="str">
        <f>'[2]配置系数（士兵）'!W59</f>
        <v/>
      </c>
      <c r="X59" s="206" t="str">
        <f>'[2]配置系数（士兵）'!X59</f>
        <v/>
      </c>
      <c r="Y59" s="206" t="str">
        <f>'[2]配置系数（士兵）'!Y59</f>
        <v/>
      </c>
      <c r="Z59" s="206">
        <f>'[2]配置系数（士兵）'!Z59</f>
        <v>0</v>
      </c>
      <c r="AA59" s="206">
        <f>'[2]配置系数（士兵）'!AA59</f>
        <v>0</v>
      </c>
      <c r="AB59" s="206">
        <f>'[2]配置系数（士兵）'!AB59</f>
        <v>1</v>
      </c>
    </row>
    <row r="60" spans="3:28" x14ac:dyDescent="0.15">
      <c r="C60" s="207">
        <v>53</v>
      </c>
      <c r="D60" s="69">
        <f>IFERROR(MATCH(C60,索引!Q:Q,0),D61)</f>
        <v>21</v>
      </c>
      <c r="E60" s="69">
        <f t="shared" si="0"/>
        <v>3</v>
      </c>
      <c r="F60" s="69">
        <f>INDEX(索引!$M:$M,D60,1)</f>
        <v>600151</v>
      </c>
      <c r="G60" s="69" t="str">
        <f>INDEX(索引!$L:$L,D60,1)</f>
        <v>戟兵</v>
      </c>
      <c r="I60" s="206" t="str">
        <f>'[2]配置系数（士兵）'!I60</f>
        <v/>
      </c>
      <c r="J60" s="206" t="str">
        <f>'[2]配置系数（士兵）'!J60</f>
        <v/>
      </c>
      <c r="K60" s="206" t="str">
        <f>'[2]配置系数（士兵）'!K60</f>
        <v/>
      </c>
      <c r="L60" s="206">
        <f>'[2]配置系数（士兵）'!L60</f>
        <v>0</v>
      </c>
      <c r="M60" s="206">
        <f>'[2]配置系数（士兵）'!M60</f>
        <v>0</v>
      </c>
      <c r="N60" s="206">
        <f>'[2]配置系数（士兵）'!N60</f>
        <v>1</v>
      </c>
      <c r="P60" s="206" t="str">
        <f>'[2]配置系数（士兵）'!P60</f>
        <v/>
      </c>
      <c r="Q60" s="206" t="str">
        <f>'[2]配置系数（士兵）'!Q60</f>
        <v/>
      </c>
      <c r="R60" s="206" t="str">
        <f>'[2]配置系数（士兵）'!R60</f>
        <v/>
      </c>
      <c r="S60" s="206">
        <f>'[2]配置系数（士兵）'!S60</f>
        <v>0</v>
      </c>
      <c r="T60" s="206">
        <f>'[2]配置系数（士兵）'!T60</f>
        <v>0</v>
      </c>
      <c r="U60" s="206">
        <f>'[2]配置系数（士兵）'!U60</f>
        <v>1</v>
      </c>
      <c r="W60" s="206" t="str">
        <f>'[2]配置系数（士兵）'!W60</f>
        <v/>
      </c>
      <c r="X60" s="206" t="str">
        <f>'[2]配置系数（士兵）'!X60</f>
        <v/>
      </c>
      <c r="Y60" s="206" t="str">
        <f>'[2]配置系数（士兵）'!Y60</f>
        <v/>
      </c>
      <c r="Z60" s="206">
        <f>'[2]配置系数（士兵）'!Z60</f>
        <v>0</v>
      </c>
      <c r="AA60" s="206">
        <f>'[2]配置系数（士兵）'!AA60</f>
        <v>0</v>
      </c>
      <c r="AB60" s="206">
        <f>'[2]配置系数（士兵）'!AB60</f>
        <v>1</v>
      </c>
    </row>
    <row r="61" spans="3:28" x14ac:dyDescent="0.15">
      <c r="C61" s="207">
        <v>54</v>
      </c>
      <c r="D61" s="69">
        <f>IFERROR(MATCH(C61,索引!Q:Q,0),D62)</f>
        <v>21</v>
      </c>
      <c r="E61" s="69">
        <f t="shared" si="0"/>
        <v>4</v>
      </c>
      <c r="F61" s="69">
        <f>INDEX(索引!$M:$M,D61,1)</f>
        <v>600151</v>
      </c>
      <c r="G61" s="69" t="str">
        <f>INDEX(索引!$L:$L,D61,1)</f>
        <v>戟兵</v>
      </c>
      <c r="I61" s="206" t="str">
        <f>'[2]配置系数（士兵）'!I61</f>
        <v/>
      </c>
      <c r="J61" s="206" t="str">
        <f>'[2]配置系数（士兵）'!J61</f>
        <v/>
      </c>
      <c r="K61" s="206" t="str">
        <f>'[2]配置系数（士兵）'!K61</f>
        <v/>
      </c>
      <c r="L61" s="206">
        <f>'[2]配置系数（士兵）'!L61</f>
        <v>0</v>
      </c>
      <c r="M61" s="206">
        <f>'[2]配置系数（士兵）'!M61</f>
        <v>0</v>
      </c>
      <c r="N61" s="206">
        <f>'[2]配置系数（士兵）'!N61</f>
        <v>1</v>
      </c>
      <c r="P61" s="206" t="str">
        <f>'[2]配置系数（士兵）'!P61</f>
        <v/>
      </c>
      <c r="Q61" s="206" t="str">
        <f>'[2]配置系数（士兵）'!Q61</f>
        <v/>
      </c>
      <c r="R61" s="206" t="str">
        <f>'[2]配置系数（士兵）'!R61</f>
        <v/>
      </c>
      <c r="S61" s="206">
        <f>'[2]配置系数（士兵）'!S61</f>
        <v>0</v>
      </c>
      <c r="T61" s="206">
        <f>'[2]配置系数（士兵）'!T61</f>
        <v>0</v>
      </c>
      <c r="U61" s="206">
        <f>'[2]配置系数（士兵）'!U61</f>
        <v>1</v>
      </c>
      <c r="W61" s="206" t="str">
        <f>'[2]配置系数（士兵）'!W61</f>
        <v/>
      </c>
      <c r="X61" s="206" t="str">
        <f>'[2]配置系数（士兵）'!X61</f>
        <v/>
      </c>
      <c r="Y61" s="206" t="str">
        <f>'[2]配置系数（士兵）'!Y61</f>
        <v/>
      </c>
      <c r="Z61" s="206">
        <f>'[2]配置系数（士兵）'!Z61</f>
        <v>0</v>
      </c>
      <c r="AA61" s="206">
        <f>'[2]配置系数（士兵）'!AA61</f>
        <v>0</v>
      </c>
      <c r="AB61" s="206">
        <f>'[2]配置系数（士兵）'!AB61</f>
        <v>1</v>
      </c>
    </row>
    <row r="62" spans="3:28" x14ac:dyDescent="0.15">
      <c r="C62" s="207">
        <v>55</v>
      </c>
      <c r="D62" s="69">
        <f>IFERROR(MATCH(C62,索引!Q:Q,0),D63)</f>
        <v>21</v>
      </c>
      <c r="E62" s="69">
        <f t="shared" si="0"/>
        <v>5</v>
      </c>
      <c r="F62" s="69">
        <f>INDEX(索引!$M:$M,D62,1)</f>
        <v>600151</v>
      </c>
      <c r="G62" s="69" t="str">
        <f>INDEX(索引!$L:$L,D62,1)</f>
        <v>戟兵</v>
      </c>
      <c r="I62" s="206" t="str">
        <f>'[2]配置系数（士兵）'!I62</f>
        <v/>
      </c>
      <c r="J62" s="206" t="str">
        <f>'[2]配置系数（士兵）'!J62</f>
        <v/>
      </c>
      <c r="K62" s="206" t="str">
        <f>'[2]配置系数（士兵）'!K62</f>
        <v/>
      </c>
      <c r="L62" s="206">
        <f>'[2]配置系数（士兵）'!L62</f>
        <v>0</v>
      </c>
      <c r="M62" s="206">
        <f>'[2]配置系数（士兵）'!M62</f>
        <v>0</v>
      </c>
      <c r="N62" s="206">
        <f>'[2]配置系数（士兵）'!N62</f>
        <v>1</v>
      </c>
      <c r="P62" s="206" t="str">
        <f>'[2]配置系数（士兵）'!P62</f>
        <v/>
      </c>
      <c r="Q62" s="206" t="str">
        <f>'[2]配置系数（士兵）'!Q62</f>
        <v/>
      </c>
      <c r="R62" s="206" t="str">
        <f>'[2]配置系数（士兵）'!R62</f>
        <v/>
      </c>
      <c r="S62" s="206">
        <f>'[2]配置系数（士兵）'!S62</f>
        <v>0</v>
      </c>
      <c r="T62" s="206">
        <f>'[2]配置系数（士兵）'!T62</f>
        <v>0</v>
      </c>
      <c r="U62" s="206">
        <f>'[2]配置系数（士兵）'!U62</f>
        <v>1</v>
      </c>
      <c r="W62" s="206" t="str">
        <f>'[2]配置系数（士兵）'!W62</f>
        <v/>
      </c>
      <c r="X62" s="206" t="str">
        <f>'[2]配置系数（士兵）'!X62</f>
        <v/>
      </c>
      <c r="Y62" s="206" t="str">
        <f>'[2]配置系数（士兵）'!Y62</f>
        <v/>
      </c>
      <c r="Z62" s="206">
        <f>'[2]配置系数（士兵）'!Z62</f>
        <v>0</v>
      </c>
      <c r="AA62" s="206">
        <f>'[2]配置系数（士兵）'!AA62</f>
        <v>0</v>
      </c>
      <c r="AB62" s="206">
        <f>'[2]配置系数（士兵）'!AB62</f>
        <v>1</v>
      </c>
    </row>
    <row r="63" spans="3:28" x14ac:dyDescent="0.15">
      <c r="C63" s="207">
        <v>56</v>
      </c>
      <c r="D63" s="69">
        <f>IFERROR(MATCH(C63,索引!Q:Q,0),D64)</f>
        <v>21</v>
      </c>
      <c r="E63" s="69">
        <f t="shared" si="0"/>
        <v>6</v>
      </c>
      <c r="F63" s="69">
        <f>INDEX(索引!$M:$M,D63,1)</f>
        <v>600151</v>
      </c>
      <c r="G63" s="69" t="str">
        <f>INDEX(索引!$L:$L,D63,1)</f>
        <v>戟兵</v>
      </c>
      <c r="I63" s="206" t="str">
        <f>'[2]配置系数（士兵）'!I63</f>
        <v/>
      </c>
      <c r="J63" s="206" t="str">
        <f>'[2]配置系数（士兵）'!J63</f>
        <v/>
      </c>
      <c r="K63" s="206" t="str">
        <f>'[2]配置系数（士兵）'!K63</f>
        <v/>
      </c>
      <c r="L63" s="206">
        <f>'[2]配置系数（士兵）'!L63</f>
        <v>0</v>
      </c>
      <c r="M63" s="206">
        <f>'[2]配置系数（士兵）'!M63</f>
        <v>0</v>
      </c>
      <c r="N63" s="206">
        <f>'[2]配置系数（士兵）'!N63</f>
        <v>1</v>
      </c>
      <c r="P63" s="206" t="str">
        <f>'[2]配置系数（士兵）'!P63</f>
        <v/>
      </c>
      <c r="Q63" s="206" t="str">
        <f>'[2]配置系数（士兵）'!Q63</f>
        <v/>
      </c>
      <c r="R63" s="206" t="str">
        <f>'[2]配置系数（士兵）'!R63</f>
        <v/>
      </c>
      <c r="S63" s="206">
        <f>'[2]配置系数（士兵）'!S63</f>
        <v>0</v>
      </c>
      <c r="T63" s="206">
        <f>'[2]配置系数（士兵）'!T63</f>
        <v>0</v>
      </c>
      <c r="U63" s="206">
        <f>'[2]配置系数（士兵）'!U63</f>
        <v>1</v>
      </c>
      <c r="W63" s="206" t="str">
        <f>'[2]配置系数（士兵）'!W63</f>
        <v/>
      </c>
      <c r="X63" s="206" t="str">
        <f>'[2]配置系数（士兵）'!X63</f>
        <v/>
      </c>
      <c r="Y63" s="206" t="str">
        <f>'[2]配置系数（士兵）'!Y63</f>
        <v/>
      </c>
      <c r="Z63" s="206">
        <f>'[2]配置系数（士兵）'!Z63</f>
        <v>0</v>
      </c>
      <c r="AA63" s="206">
        <f>'[2]配置系数（士兵）'!AA63</f>
        <v>0</v>
      </c>
      <c r="AB63" s="206">
        <f>'[2]配置系数（士兵）'!AB63</f>
        <v>1</v>
      </c>
    </row>
    <row r="64" spans="3:28" x14ac:dyDescent="0.15">
      <c r="C64" s="207">
        <v>57</v>
      </c>
      <c r="D64" s="69">
        <f>IFERROR(MATCH(C64,索引!Q:Q,0),D65)</f>
        <v>21</v>
      </c>
      <c r="E64" s="69">
        <f t="shared" si="0"/>
        <v>7</v>
      </c>
      <c r="F64" s="69">
        <f>INDEX(索引!$M:$M,D64,1)</f>
        <v>600151</v>
      </c>
      <c r="G64" s="69" t="str">
        <f>INDEX(索引!$L:$L,D64,1)</f>
        <v>戟兵</v>
      </c>
      <c r="I64" s="206" t="str">
        <f>'[2]配置系数（士兵）'!I64</f>
        <v/>
      </c>
      <c r="J64" s="206" t="str">
        <f>'[2]配置系数（士兵）'!J64</f>
        <v/>
      </c>
      <c r="K64" s="206" t="str">
        <f>'[2]配置系数（士兵）'!K64</f>
        <v/>
      </c>
      <c r="L64" s="206">
        <f>'[2]配置系数（士兵）'!L64</f>
        <v>0</v>
      </c>
      <c r="M64" s="206">
        <f>'[2]配置系数（士兵）'!M64</f>
        <v>0</v>
      </c>
      <c r="N64" s="206">
        <f>'[2]配置系数（士兵）'!N64</f>
        <v>1</v>
      </c>
      <c r="P64" s="206" t="str">
        <f>'[2]配置系数（士兵）'!P64</f>
        <v/>
      </c>
      <c r="Q64" s="206" t="str">
        <f>'[2]配置系数（士兵）'!Q64</f>
        <v/>
      </c>
      <c r="R64" s="206" t="str">
        <f>'[2]配置系数（士兵）'!R64</f>
        <v/>
      </c>
      <c r="S64" s="206">
        <f>'[2]配置系数（士兵）'!S64</f>
        <v>0</v>
      </c>
      <c r="T64" s="206">
        <f>'[2]配置系数（士兵）'!T64</f>
        <v>0</v>
      </c>
      <c r="U64" s="206">
        <f>'[2]配置系数（士兵）'!U64</f>
        <v>1</v>
      </c>
      <c r="W64" s="206" t="str">
        <f>'[2]配置系数（士兵）'!W64</f>
        <v/>
      </c>
      <c r="X64" s="206" t="str">
        <f>'[2]配置系数（士兵）'!X64</f>
        <v/>
      </c>
      <c r="Y64" s="206" t="str">
        <f>'[2]配置系数（士兵）'!Y64</f>
        <v/>
      </c>
      <c r="Z64" s="206">
        <f>'[2]配置系数（士兵）'!Z64</f>
        <v>0</v>
      </c>
      <c r="AA64" s="206">
        <f>'[2]配置系数（士兵）'!AA64</f>
        <v>0</v>
      </c>
      <c r="AB64" s="206">
        <f>'[2]配置系数（士兵）'!AB64</f>
        <v>1</v>
      </c>
    </row>
    <row r="65" spans="3:28" x14ac:dyDescent="0.15">
      <c r="C65" s="207">
        <v>58</v>
      </c>
      <c r="D65" s="69">
        <f>IFERROR(MATCH(C65,索引!Q:Q,0),D66)</f>
        <v>21</v>
      </c>
      <c r="E65" s="69">
        <f t="shared" si="0"/>
        <v>8</v>
      </c>
      <c r="F65" s="69">
        <f>INDEX(索引!$M:$M,D65,1)</f>
        <v>600151</v>
      </c>
      <c r="G65" s="69" t="str">
        <f>INDEX(索引!$L:$L,D65,1)</f>
        <v>戟兵</v>
      </c>
      <c r="I65" s="206" t="str">
        <f>'[2]配置系数（士兵）'!I65</f>
        <v/>
      </c>
      <c r="J65" s="206" t="str">
        <f>'[2]配置系数（士兵）'!J65</f>
        <v/>
      </c>
      <c r="K65" s="206" t="str">
        <f>'[2]配置系数（士兵）'!K65</f>
        <v/>
      </c>
      <c r="L65" s="206">
        <f>'[2]配置系数（士兵）'!L65</f>
        <v>0</v>
      </c>
      <c r="M65" s="206">
        <f>'[2]配置系数（士兵）'!M65</f>
        <v>0</v>
      </c>
      <c r="N65" s="206">
        <f>'[2]配置系数（士兵）'!N65</f>
        <v>1</v>
      </c>
      <c r="P65" s="206" t="str">
        <f>'[2]配置系数（士兵）'!P65</f>
        <v/>
      </c>
      <c r="Q65" s="206" t="str">
        <f>'[2]配置系数（士兵）'!Q65</f>
        <v/>
      </c>
      <c r="R65" s="206" t="str">
        <f>'[2]配置系数（士兵）'!R65</f>
        <v/>
      </c>
      <c r="S65" s="206">
        <f>'[2]配置系数（士兵）'!S65</f>
        <v>0</v>
      </c>
      <c r="T65" s="206">
        <f>'[2]配置系数（士兵）'!T65</f>
        <v>0</v>
      </c>
      <c r="U65" s="206">
        <f>'[2]配置系数（士兵）'!U65</f>
        <v>1</v>
      </c>
      <c r="W65" s="206" t="str">
        <f>'[2]配置系数（士兵）'!W65</f>
        <v/>
      </c>
      <c r="X65" s="206" t="str">
        <f>'[2]配置系数（士兵）'!X65</f>
        <v/>
      </c>
      <c r="Y65" s="206" t="str">
        <f>'[2]配置系数（士兵）'!Y65</f>
        <v/>
      </c>
      <c r="Z65" s="206">
        <f>'[2]配置系数（士兵）'!Z65</f>
        <v>0</v>
      </c>
      <c r="AA65" s="206">
        <f>'[2]配置系数（士兵）'!AA65</f>
        <v>0</v>
      </c>
      <c r="AB65" s="206">
        <f>'[2]配置系数（士兵）'!AB65</f>
        <v>1</v>
      </c>
    </row>
    <row r="66" spans="3:28" x14ac:dyDescent="0.15">
      <c r="C66" s="207">
        <v>59</v>
      </c>
      <c r="D66" s="69">
        <f>IFERROR(MATCH(C66,索引!Q:Q,0),D67)</f>
        <v>21</v>
      </c>
      <c r="E66" s="69">
        <f t="shared" si="0"/>
        <v>9</v>
      </c>
      <c r="F66" s="69">
        <f>INDEX(索引!$M:$M,D66,1)</f>
        <v>600151</v>
      </c>
      <c r="G66" s="69" t="str">
        <f>INDEX(索引!$L:$L,D66,1)</f>
        <v>戟兵</v>
      </c>
      <c r="I66" s="206" t="str">
        <f>'[2]配置系数（士兵）'!I66</f>
        <v/>
      </c>
      <c r="J66" s="206" t="str">
        <f>'[2]配置系数（士兵）'!J66</f>
        <v/>
      </c>
      <c r="K66" s="206" t="str">
        <f>'[2]配置系数（士兵）'!K66</f>
        <v/>
      </c>
      <c r="L66" s="206">
        <f>'[2]配置系数（士兵）'!L66</f>
        <v>0</v>
      </c>
      <c r="M66" s="206">
        <f>'[2]配置系数（士兵）'!M66</f>
        <v>0</v>
      </c>
      <c r="N66" s="206">
        <f>'[2]配置系数（士兵）'!N66</f>
        <v>1</v>
      </c>
      <c r="P66" s="206" t="str">
        <f>'[2]配置系数（士兵）'!P66</f>
        <v/>
      </c>
      <c r="Q66" s="206" t="str">
        <f>'[2]配置系数（士兵）'!Q66</f>
        <v/>
      </c>
      <c r="R66" s="206" t="str">
        <f>'[2]配置系数（士兵）'!R66</f>
        <v/>
      </c>
      <c r="S66" s="206">
        <f>'[2]配置系数（士兵）'!S66</f>
        <v>0</v>
      </c>
      <c r="T66" s="206">
        <f>'[2]配置系数（士兵）'!T66</f>
        <v>0</v>
      </c>
      <c r="U66" s="206">
        <f>'[2]配置系数（士兵）'!U66</f>
        <v>1</v>
      </c>
      <c r="W66" s="206" t="str">
        <f>'[2]配置系数（士兵）'!W66</f>
        <v/>
      </c>
      <c r="X66" s="206" t="str">
        <f>'[2]配置系数（士兵）'!X66</f>
        <v/>
      </c>
      <c r="Y66" s="206" t="str">
        <f>'[2]配置系数（士兵）'!Y66</f>
        <v/>
      </c>
      <c r="Z66" s="206">
        <f>'[2]配置系数（士兵）'!Z66</f>
        <v>0</v>
      </c>
      <c r="AA66" s="206">
        <f>'[2]配置系数（士兵）'!AA66</f>
        <v>0</v>
      </c>
      <c r="AB66" s="206">
        <f>'[2]配置系数（士兵）'!AB66</f>
        <v>1</v>
      </c>
    </row>
    <row r="67" spans="3:28" x14ac:dyDescent="0.15">
      <c r="C67" s="207">
        <v>60</v>
      </c>
      <c r="D67" s="69">
        <f>IFERROR(MATCH(C67,索引!Q:Q,0),D68)</f>
        <v>21</v>
      </c>
      <c r="E67" s="69">
        <f t="shared" si="0"/>
        <v>10</v>
      </c>
      <c r="F67" s="69">
        <f>INDEX(索引!$M:$M,D67,1)</f>
        <v>600151</v>
      </c>
      <c r="G67" s="69" t="str">
        <f>INDEX(索引!$L:$L,D67,1)</f>
        <v>戟兵</v>
      </c>
      <c r="I67" s="206" t="str">
        <f>'[2]配置系数（士兵）'!I67</f>
        <v/>
      </c>
      <c r="J67" s="206" t="str">
        <f>'[2]配置系数（士兵）'!J67</f>
        <v/>
      </c>
      <c r="K67" s="206" t="str">
        <f>'[2]配置系数（士兵）'!K67</f>
        <v/>
      </c>
      <c r="L67" s="206">
        <f>'[2]配置系数（士兵）'!L67</f>
        <v>0</v>
      </c>
      <c r="M67" s="206">
        <f>'[2]配置系数（士兵）'!M67</f>
        <v>0</v>
      </c>
      <c r="N67" s="206">
        <f>'[2]配置系数（士兵）'!N67</f>
        <v>1</v>
      </c>
      <c r="P67" s="206" t="str">
        <f>'[2]配置系数（士兵）'!P67</f>
        <v/>
      </c>
      <c r="Q67" s="206" t="str">
        <f>'[2]配置系数（士兵）'!Q67</f>
        <v/>
      </c>
      <c r="R67" s="206" t="str">
        <f>'[2]配置系数（士兵）'!R67</f>
        <v/>
      </c>
      <c r="S67" s="206">
        <f>'[2]配置系数（士兵）'!S67</f>
        <v>0</v>
      </c>
      <c r="T67" s="206">
        <f>'[2]配置系数（士兵）'!T67</f>
        <v>0</v>
      </c>
      <c r="U67" s="206">
        <f>'[2]配置系数（士兵）'!U67</f>
        <v>1</v>
      </c>
      <c r="W67" s="206" t="str">
        <f>'[2]配置系数（士兵）'!W67</f>
        <v/>
      </c>
      <c r="X67" s="206" t="str">
        <f>'[2]配置系数（士兵）'!X67</f>
        <v/>
      </c>
      <c r="Y67" s="206" t="str">
        <f>'[2]配置系数（士兵）'!Y67</f>
        <v/>
      </c>
      <c r="Z67" s="206">
        <f>'[2]配置系数（士兵）'!Z67</f>
        <v>0</v>
      </c>
      <c r="AA67" s="206">
        <f>'[2]配置系数（士兵）'!AA67</f>
        <v>0</v>
      </c>
      <c r="AB67" s="206">
        <f>'[2]配置系数（士兵）'!AB67</f>
        <v>1</v>
      </c>
    </row>
    <row r="68" spans="3:28" x14ac:dyDescent="0.15">
      <c r="C68" s="207">
        <v>61</v>
      </c>
      <c r="D68" s="69">
        <f>IFERROR(MATCH(C68,索引!Q:Q,0),D69)</f>
        <v>22</v>
      </c>
      <c r="E68" s="69">
        <f t="shared" si="0"/>
        <v>1</v>
      </c>
      <c r="F68" s="69">
        <f>INDEX(索引!$M:$M,D68,1)</f>
        <v>600153</v>
      </c>
      <c r="G68" s="69" t="str">
        <f>INDEX(索引!$L:$L,D68,1)</f>
        <v>长戟兵</v>
      </c>
      <c r="I68" s="206" t="str">
        <f>'[2]配置系数（士兵）'!I68</f>
        <v>60015301</v>
      </c>
      <c r="J68" s="206" t="str">
        <f>'[2]配置系数（士兵）'!J68</f>
        <v>普通攻击:对单体敌人造成{0}%的武力伤害</v>
      </c>
      <c r="K68" s="206">
        <f>'[2]配置系数（士兵）'!K68</f>
        <v>0.25</v>
      </c>
      <c r="L68" s="206">
        <f>'[2]配置系数（士兵）'!L68</f>
        <v>0</v>
      </c>
      <c r="M68" s="206">
        <f>'[2]配置系数（士兵）'!M68</f>
        <v>0</v>
      </c>
      <c r="N68" s="206">
        <f>'[2]配置系数（士兵）'!N68</f>
        <v>100</v>
      </c>
      <c r="P68" s="206" t="str">
        <f>'[2]配置系数（士兵）'!P68</f>
        <v>60015302</v>
      </c>
      <c r="Q68" s="206" t="str">
        <f>'[2]配置系数（士兵）'!Q68</f>
        <v>普通攻击:对单体敌人造成{0}%的武力伤害</v>
      </c>
      <c r="R68" s="206">
        <f>'[2]配置系数（士兵）'!R68</f>
        <v>0.31</v>
      </c>
      <c r="S68" s="206">
        <f>'[2]配置系数（士兵）'!S68</f>
        <v>0</v>
      </c>
      <c r="T68" s="206">
        <f>'[2]配置系数（士兵）'!T68</f>
        <v>0</v>
      </c>
      <c r="U68" s="206">
        <f>'[2]配置系数（士兵）'!U68</f>
        <v>1</v>
      </c>
      <c r="W68" s="206" t="str">
        <f>'[2]配置系数（士兵）'!W68</f>
        <v>60015303</v>
      </c>
      <c r="X68" s="206" t="str">
        <f>'[2]配置系数（士兵）'!X68</f>
        <v>普通攻击:对单体敌人造成{0}%的武力伤害</v>
      </c>
      <c r="Y68" s="206">
        <f>'[2]配置系数（士兵）'!Y68</f>
        <v>1.1100000000000001</v>
      </c>
      <c r="Z68" s="206">
        <f>'[2]配置系数（士兵）'!Z68</f>
        <v>0</v>
      </c>
      <c r="AA68" s="206">
        <f>'[2]配置系数（士兵）'!AA68</f>
        <v>0</v>
      </c>
      <c r="AB68" s="206">
        <f>'[2]配置系数（士兵）'!AB68</f>
        <v>1</v>
      </c>
    </row>
    <row r="69" spans="3:28" x14ac:dyDescent="0.15">
      <c r="C69" s="207">
        <v>62</v>
      </c>
      <c r="D69" s="69">
        <f>IFERROR(MATCH(C69,索引!Q:Q,0),D70)</f>
        <v>22</v>
      </c>
      <c r="E69" s="69">
        <f t="shared" si="0"/>
        <v>2</v>
      </c>
      <c r="F69" s="69">
        <f>INDEX(索引!$M:$M,D69,1)</f>
        <v>600153</v>
      </c>
      <c r="G69" s="69" t="str">
        <f>INDEX(索引!$L:$L,D69,1)</f>
        <v>长戟兵</v>
      </c>
      <c r="I69" s="206" t="str">
        <f>'[2]配置系数（士兵）'!I69</f>
        <v>60015311</v>
      </c>
      <c r="J69" s="206" t="str">
        <f>'[2]配置系数（士兵）'!J69</f>
        <v>私有特性1:抵御敌人冲锋，并且对冲锋自己的敌军造成攻击力{0}%武力伤害</v>
      </c>
      <c r="K69" s="206">
        <f>'[2]配置系数（士兵）'!K69</f>
        <v>0.25</v>
      </c>
      <c r="L69" s="206">
        <f>'[2]配置系数（士兵）'!L69</f>
        <v>0</v>
      </c>
      <c r="M69" s="206">
        <f>'[2]配置系数（士兵）'!M69</f>
        <v>0</v>
      </c>
      <c r="N69" s="206">
        <f>'[2]配置系数（士兵）'!N69</f>
        <v>100</v>
      </c>
      <c r="P69" s="206" t="str">
        <f>'[2]配置系数（士兵）'!P69</f>
        <v/>
      </c>
      <c r="Q69" s="206" t="str">
        <f>'[2]配置系数（士兵）'!Q69</f>
        <v/>
      </c>
      <c r="R69" s="206" t="str">
        <f>'[2]配置系数（士兵）'!R69</f>
        <v/>
      </c>
      <c r="S69" s="206">
        <f>'[2]配置系数（士兵）'!S69</f>
        <v>0</v>
      </c>
      <c r="T69" s="206">
        <f>'[2]配置系数（士兵）'!T69</f>
        <v>0</v>
      </c>
      <c r="U69" s="206">
        <f>'[2]配置系数（士兵）'!U69</f>
        <v>1</v>
      </c>
      <c r="W69" s="206" t="str">
        <f>'[2]配置系数（士兵）'!W69</f>
        <v/>
      </c>
      <c r="X69" s="206" t="str">
        <f>'[2]配置系数（士兵）'!X69</f>
        <v/>
      </c>
      <c r="Y69" s="206" t="str">
        <f>'[2]配置系数（士兵）'!Y69</f>
        <v/>
      </c>
      <c r="Z69" s="206">
        <f>'[2]配置系数（士兵）'!Z69</f>
        <v>0</v>
      </c>
      <c r="AA69" s="206">
        <f>'[2]配置系数（士兵）'!AA69</f>
        <v>0</v>
      </c>
      <c r="AB69" s="206">
        <f>'[2]配置系数（士兵）'!AB69</f>
        <v>1</v>
      </c>
    </row>
    <row r="70" spans="3:28" x14ac:dyDescent="0.15">
      <c r="C70" s="207">
        <v>63</v>
      </c>
      <c r="D70" s="69">
        <f>IFERROR(MATCH(C70,索引!Q:Q,0),D71)</f>
        <v>22</v>
      </c>
      <c r="E70" s="69">
        <f t="shared" si="0"/>
        <v>3</v>
      </c>
      <c r="F70" s="69">
        <f>INDEX(索引!$M:$M,D70,1)</f>
        <v>600153</v>
      </c>
      <c r="G70" s="69" t="str">
        <f>INDEX(索引!$L:$L,D70,1)</f>
        <v>长戟兵</v>
      </c>
      <c r="I70" s="206" t="str">
        <f>'[2]配置系数（士兵）'!I70</f>
        <v>60015321</v>
      </c>
      <c r="J70" s="206" t="str">
        <f>'[2]配置系数（士兵）'!J70</f>
        <v>私有特性2:每{0}次普攻，使敌人不能攻击持续{1}秒</v>
      </c>
      <c r="K70" s="206">
        <f>'[2]配置系数（士兵）'!K70</f>
        <v>8</v>
      </c>
      <c r="L70" s="206">
        <f>'[2]配置系数（士兵）'!L70</f>
        <v>0</v>
      </c>
      <c r="M70" s="206">
        <f>'[2]配置系数（士兵）'!M70</f>
        <v>0</v>
      </c>
      <c r="N70" s="206">
        <f>'[2]配置系数（士兵）'!N70</f>
        <v>1</v>
      </c>
      <c r="P70" s="206" t="str">
        <f>'[2]配置系数（士兵）'!P70</f>
        <v>60015322</v>
      </c>
      <c r="Q70" s="206" t="str">
        <f>'[2]配置系数（士兵）'!Q70</f>
        <v>私有特性2:每{0}次普攻，使敌人不能攻击持续{1}秒</v>
      </c>
      <c r="R70" s="206">
        <f>'[2]配置系数（士兵）'!R70</f>
        <v>3</v>
      </c>
      <c r="S70" s="206">
        <f>'[2]配置系数（士兵）'!S70</f>
        <v>0</v>
      </c>
      <c r="T70" s="206">
        <f>'[2]配置系数（士兵）'!T70</f>
        <v>0</v>
      </c>
      <c r="U70" s="206">
        <f>'[2]配置系数（士兵）'!U70</f>
        <v>1</v>
      </c>
      <c r="W70" s="206" t="str">
        <f>'[2]配置系数（士兵）'!W70</f>
        <v/>
      </c>
      <c r="X70" s="206" t="str">
        <f>'[2]配置系数（士兵）'!X70</f>
        <v/>
      </c>
      <c r="Y70" s="206" t="str">
        <f>'[2]配置系数（士兵）'!Y70</f>
        <v/>
      </c>
      <c r="Z70" s="206">
        <f>'[2]配置系数（士兵）'!Z70</f>
        <v>0</v>
      </c>
      <c r="AA70" s="206">
        <f>'[2]配置系数（士兵）'!AA70</f>
        <v>0</v>
      </c>
      <c r="AB70" s="206">
        <f>'[2]配置系数（士兵）'!AB70</f>
        <v>1</v>
      </c>
    </row>
    <row r="71" spans="3:28" x14ac:dyDescent="0.15">
      <c r="C71" s="207">
        <v>64</v>
      </c>
      <c r="D71" s="69">
        <f>IFERROR(MATCH(C71,索引!Q:Q,0),D72)</f>
        <v>22</v>
      </c>
      <c r="E71" s="69">
        <f t="shared" si="0"/>
        <v>4</v>
      </c>
      <c r="F71" s="69">
        <f>INDEX(索引!$M:$M,D71,1)</f>
        <v>600153</v>
      </c>
      <c r="G71" s="69" t="str">
        <f>INDEX(索引!$L:$L,D71,1)</f>
        <v>长戟兵</v>
      </c>
      <c r="I71" s="206" t="str">
        <f>'[2]配置系数（士兵）'!I71</f>
        <v/>
      </c>
      <c r="J71" s="206" t="str">
        <f>'[2]配置系数（士兵）'!J71</f>
        <v/>
      </c>
      <c r="K71" s="206" t="str">
        <f>'[2]配置系数（士兵）'!K71</f>
        <v/>
      </c>
      <c r="L71" s="206">
        <f>'[2]配置系数（士兵）'!L71</f>
        <v>0</v>
      </c>
      <c r="M71" s="206">
        <f>'[2]配置系数（士兵）'!M71</f>
        <v>0</v>
      </c>
      <c r="N71" s="206">
        <f>'[2]配置系数（士兵）'!N71</f>
        <v>1</v>
      </c>
      <c r="P71" s="206" t="str">
        <f>'[2]配置系数（士兵）'!P71</f>
        <v/>
      </c>
      <c r="Q71" s="206" t="str">
        <f>'[2]配置系数（士兵）'!Q71</f>
        <v/>
      </c>
      <c r="R71" s="206" t="str">
        <f>'[2]配置系数（士兵）'!R71</f>
        <v/>
      </c>
      <c r="S71" s="206">
        <f>'[2]配置系数（士兵）'!S71</f>
        <v>0</v>
      </c>
      <c r="T71" s="206">
        <f>'[2]配置系数（士兵）'!T71</f>
        <v>0</v>
      </c>
      <c r="U71" s="206">
        <f>'[2]配置系数（士兵）'!U71</f>
        <v>1</v>
      </c>
      <c r="W71" s="206" t="str">
        <f>'[2]配置系数（士兵）'!W71</f>
        <v/>
      </c>
      <c r="X71" s="206" t="str">
        <f>'[2]配置系数（士兵）'!X71</f>
        <v/>
      </c>
      <c r="Y71" s="206" t="str">
        <f>'[2]配置系数（士兵）'!Y71</f>
        <v/>
      </c>
      <c r="Z71" s="206">
        <f>'[2]配置系数（士兵）'!Z71</f>
        <v>0</v>
      </c>
      <c r="AA71" s="206">
        <f>'[2]配置系数（士兵）'!AA71</f>
        <v>0</v>
      </c>
      <c r="AB71" s="206">
        <f>'[2]配置系数（士兵）'!AB71</f>
        <v>1</v>
      </c>
    </row>
    <row r="72" spans="3:28" x14ac:dyDescent="0.15">
      <c r="C72" s="207">
        <v>65</v>
      </c>
      <c r="D72" s="69">
        <f>IFERROR(MATCH(C72,索引!Q:Q,0),D73)</f>
        <v>22</v>
      </c>
      <c r="E72" s="69">
        <f t="shared" si="0"/>
        <v>5</v>
      </c>
      <c r="F72" s="69">
        <f>INDEX(索引!$M:$M,D72,1)</f>
        <v>600153</v>
      </c>
      <c r="G72" s="69" t="str">
        <f>INDEX(索引!$L:$L,D72,1)</f>
        <v>长戟兵</v>
      </c>
      <c r="I72" s="206" t="str">
        <f>'[2]配置系数（士兵）'!I72</f>
        <v/>
      </c>
      <c r="J72" s="206" t="str">
        <f>'[2]配置系数（士兵）'!J72</f>
        <v/>
      </c>
      <c r="K72" s="206" t="str">
        <f>'[2]配置系数（士兵）'!K72</f>
        <v/>
      </c>
      <c r="L72" s="206">
        <f>'[2]配置系数（士兵）'!L72</f>
        <v>0</v>
      </c>
      <c r="M72" s="206">
        <f>'[2]配置系数（士兵）'!M72</f>
        <v>0</v>
      </c>
      <c r="N72" s="206">
        <f>'[2]配置系数（士兵）'!N72</f>
        <v>1</v>
      </c>
      <c r="P72" s="206" t="str">
        <f>'[2]配置系数（士兵）'!P72</f>
        <v/>
      </c>
      <c r="Q72" s="206" t="str">
        <f>'[2]配置系数（士兵）'!Q72</f>
        <v/>
      </c>
      <c r="R72" s="206" t="str">
        <f>'[2]配置系数（士兵）'!R72</f>
        <v/>
      </c>
      <c r="S72" s="206">
        <f>'[2]配置系数（士兵）'!S72</f>
        <v>0</v>
      </c>
      <c r="T72" s="206">
        <f>'[2]配置系数（士兵）'!T72</f>
        <v>0</v>
      </c>
      <c r="U72" s="206">
        <f>'[2]配置系数（士兵）'!U72</f>
        <v>1</v>
      </c>
      <c r="W72" s="206" t="str">
        <f>'[2]配置系数（士兵）'!W72</f>
        <v/>
      </c>
      <c r="X72" s="206" t="str">
        <f>'[2]配置系数（士兵）'!X72</f>
        <v/>
      </c>
      <c r="Y72" s="206" t="str">
        <f>'[2]配置系数（士兵）'!Y72</f>
        <v/>
      </c>
      <c r="Z72" s="206">
        <f>'[2]配置系数（士兵）'!Z72</f>
        <v>0</v>
      </c>
      <c r="AA72" s="206">
        <f>'[2]配置系数（士兵）'!AA72</f>
        <v>0</v>
      </c>
      <c r="AB72" s="206">
        <f>'[2]配置系数（士兵）'!AB72</f>
        <v>1</v>
      </c>
    </row>
    <row r="73" spans="3:28" x14ac:dyDescent="0.15">
      <c r="C73" s="207">
        <v>66</v>
      </c>
      <c r="D73" s="69">
        <f>IFERROR(MATCH(C73,索引!Q:Q,0),D74)</f>
        <v>22</v>
      </c>
      <c r="E73" s="69">
        <f t="shared" ref="E73:E136" si="1">MIN(IF(G73=G72,E72+1,1),11)</f>
        <v>6</v>
      </c>
      <c r="F73" s="69">
        <f>INDEX(索引!$M:$M,D73,1)</f>
        <v>600153</v>
      </c>
      <c r="G73" s="69" t="str">
        <f>INDEX(索引!$L:$L,D73,1)</f>
        <v>长戟兵</v>
      </c>
      <c r="I73" s="206" t="str">
        <f>'[2]配置系数（士兵）'!I73</f>
        <v/>
      </c>
      <c r="J73" s="206" t="str">
        <f>'[2]配置系数（士兵）'!J73</f>
        <v/>
      </c>
      <c r="K73" s="206" t="str">
        <f>'[2]配置系数（士兵）'!K73</f>
        <v/>
      </c>
      <c r="L73" s="206">
        <f>'[2]配置系数（士兵）'!L73</f>
        <v>0</v>
      </c>
      <c r="M73" s="206">
        <f>'[2]配置系数（士兵）'!M73</f>
        <v>0</v>
      </c>
      <c r="N73" s="206">
        <f>'[2]配置系数（士兵）'!N73</f>
        <v>1</v>
      </c>
      <c r="P73" s="206" t="str">
        <f>'[2]配置系数（士兵）'!P73</f>
        <v/>
      </c>
      <c r="Q73" s="206" t="str">
        <f>'[2]配置系数（士兵）'!Q73</f>
        <v/>
      </c>
      <c r="R73" s="206" t="str">
        <f>'[2]配置系数（士兵）'!R73</f>
        <v/>
      </c>
      <c r="S73" s="206">
        <f>'[2]配置系数（士兵）'!S73</f>
        <v>0</v>
      </c>
      <c r="T73" s="206">
        <f>'[2]配置系数（士兵）'!T73</f>
        <v>0</v>
      </c>
      <c r="U73" s="206">
        <f>'[2]配置系数（士兵）'!U73</f>
        <v>1</v>
      </c>
      <c r="W73" s="206" t="str">
        <f>'[2]配置系数（士兵）'!W73</f>
        <v/>
      </c>
      <c r="X73" s="206" t="str">
        <f>'[2]配置系数（士兵）'!X73</f>
        <v/>
      </c>
      <c r="Y73" s="206" t="str">
        <f>'[2]配置系数（士兵）'!Y73</f>
        <v/>
      </c>
      <c r="Z73" s="206">
        <f>'[2]配置系数（士兵）'!Z73</f>
        <v>0</v>
      </c>
      <c r="AA73" s="206">
        <f>'[2]配置系数（士兵）'!AA73</f>
        <v>0</v>
      </c>
      <c r="AB73" s="206">
        <f>'[2]配置系数（士兵）'!AB73</f>
        <v>1</v>
      </c>
    </row>
    <row r="74" spans="3:28" x14ac:dyDescent="0.15">
      <c r="C74" s="207">
        <v>67</v>
      </c>
      <c r="D74" s="69">
        <f>IFERROR(MATCH(C74,索引!Q:Q,0),D75)</f>
        <v>22</v>
      </c>
      <c r="E74" s="69">
        <f t="shared" si="1"/>
        <v>7</v>
      </c>
      <c r="F74" s="69">
        <f>INDEX(索引!$M:$M,D74,1)</f>
        <v>600153</v>
      </c>
      <c r="G74" s="69" t="str">
        <f>INDEX(索引!$L:$L,D74,1)</f>
        <v>长戟兵</v>
      </c>
      <c r="I74" s="206" t="str">
        <f>'[2]配置系数（士兵）'!I74</f>
        <v/>
      </c>
      <c r="J74" s="206" t="str">
        <f>'[2]配置系数（士兵）'!J74</f>
        <v/>
      </c>
      <c r="K74" s="206" t="str">
        <f>'[2]配置系数（士兵）'!K74</f>
        <v/>
      </c>
      <c r="L74" s="206">
        <f>'[2]配置系数（士兵）'!L74</f>
        <v>0</v>
      </c>
      <c r="M74" s="206">
        <f>'[2]配置系数（士兵）'!M74</f>
        <v>0</v>
      </c>
      <c r="N74" s="206">
        <f>'[2]配置系数（士兵）'!N74</f>
        <v>1</v>
      </c>
      <c r="P74" s="206" t="str">
        <f>'[2]配置系数（士兵）'!P74</f>
        <v/>
      </c>
      <c r="Q74" s="206" t="str">
        <f>'[2]配置系数（士兵）'!Q74</f>
        <v/>
      </c>
      <c r="R74" s="206" t="str">
        <f>'[2]配置系数（士兵）'!R74</f>
        <v/>
      </c>
      <c r="S74" s="206">
        <f>'[2]配置系数（士兵）'!S74</f>
        <v>0</v>
      </c>
      <c r="T74" s="206">
        <f>'[2]配置系数（士兵）'!T74</f>
        <v>0</v>
      </c>
      <c r="U74" s="206">
        <f>'[2]配置系数（士兵）'!U74</f>
        <v>1</v>
      </c>
      <c r="W74" s="206" t="str">
        <f>'[2]配置系数（士兵）'!W74</f>
        <v/>
      </c>
      <c r="X74" s="206" t="str">
        <f>'[2]配置系数（士兵）'!X74</f>
        <v/>
      </c>
      <c r="Y74" s="206" t="str">
        <f>'[2]配置系数（士兵）'!Y74</f>
        <v/>
      </c>
      <c r="Z74" s="206">
        <f>'[2]配置系数（士兵）'!Z74</f>
        <v>0</v>
      </c>
      <c r="AA74" s="206">
        <f>'[2]配置系数（士兵）'!AA74</f>
        <v>0</v>
      </c>
      <c r="AB74" s="206">
        <f>'[2]配置系数（士兵）'!AB74</f>
        <v>1</v>
      </c>
    </row>
    <row r="75" spans="3:28" x14ac:dyDescent="0.15">
      <c r="C75" s="207">
        <v>68</v>
      </c>
      <c r="D75" s="69">
        <f>IFERROR(MATCH(C75,索引!Q:Q,0),D76)</f>
        <v>22</v>
      </c>
      <c r="E75" s="69">
        <f t="shared" si="1"/>
        <v>8</v>
      </c>
      <c r="F75" s="69">
        <f>INDEX(索引!$M:$M,D75,1)</f>
        <v>600153</v>
      </c>
      <c r="G75" s="69" t="str">
        <f>INDEX(索引!$L:$L,D75,1)</f>
        <v>长戟兵</v>
      </c>
      <c r="I75" s="206" t="str">
        <f>'[2]配置系数（士兵）'!I75</f>
        <v/>
      </c>
      <c r="J75" s="206" t="str">
        <f>'[2]配置系数（士兵）'!J75</f>
        <v/>
      </c>
      <c r="K75" s="206" t="str">
        <f>'[2]配置系数（士兵）'!K75</f>
        <v/>
      </c>
      <c r="L75" s="206">
        <f>'[2]配置系数（士兵）'!L75</f>
        <v>0</v>
      </c>
      <c r="M75" s="206">
        <f>'[2]配置系数（士兵）'!M75</f>
        <v>0</v>
      </c>
      <c r="N75" s="206">
        <f>'[2]配置系数（士兵）'!N75</f>
        <v>1</v>
      </c>
      <c r="P75" s="206" t="str">
        <f>'[2]配置系数（士兵）'!P75</f>
        <v/>
      </c>
      <c r="Q75" s="206" t="str">
        <f>'[2]配置系数（士兵）'!Q75</f>
        <v/>
      </c>
      <c r="R75" s="206" t="str">
        <f>'[2]配置系数（士兵）'!R75</f>
        <v/>
      </c>
      <c r="S75" s="206">
        <f>'[2]配置系数（士兵）'!S75</f>
        <v>0</v>
      </c>
      <c r="T75" s="206">
        <f>'[2]配置系数（士兵）'!T75</f>
        <v>0</v>
      </c>
      <c r="U75" s="206">
        <f>'[2]配置系数（士兵）'!U75</f>
        <v>1</v>
      </c>
      <c r="W75" s="206" t="str">
        <f>'[2]配置系数（士兵）'!W75</f>
        <v/>
      </c>
      <c r="X75" s="206" t="str">
        <f>'[2]配置系数（士兵）'!X75</f>
        <v/>
      </c>
      <c r="Y75" s="206" t="str">
        <f>'[2]配置系数（士兵）'!Y75</f>
        <v/>
      </c>
      <c r="Z75" s="206">
        <f>'[2]配置系数（士兵）'!Z75</f>
        <v>0</v>
      </c>
      <c r="AA75" s="206">
        <f>'[2]配置系数（士兵）'!AA75</f>
        <v>0</v>
      </c>
      <c r="AB75" s="206">
        <f>'[2]配置系数（士兵）'!AB75</f>
        <v>1</v>
      </c>
    </row>
    <row r="76" spans="3:28" x14ac:dyDescent="0.15">
      <c r="C76" s="207">
        <v>69</v>
      </c>
      <c r="D76" s="69">
        <f>IFERROR(MATCH(C76,索引!Q:Q,0),D77)</f>
        <v>22</v>
      </c>
      <c r="E76" s="69">
        <f t="shared" si="1"/>
        <v>9</v>
      </c>
      <c r="F76" s="69">
        <f>INDEX(索引!$M:$M,D76,1)</f>
        <v>600153</v>
      </c>
      <c r="G76" s="69" t="str">
        <f>INDEX(索引!$L:$L,D76,1)</f>
        <v>长戟兵</v>
      </c>
      <c r="I76" s="206" t="str">
        <f>'[2]配置系数（士兵）'!I76</f>
        <v/>
      </c>
      <c r="J76" s="206" t="str">
        <f>'[2]配置系数（士兵）'!J76</f>
        <v/>
      </c>
      <c r="K76" s="206" t="str">
        <f>'[2]配置系数（士兵）'!K76</f>
        <v/>
      </c>
      <c r="L76" s="206">
        <f>'[2]配置系数（士兵）'!L76</f>
        <v>0</v>
      </c>
      <c r="M76" s="206">
        <f>'[2]配置系数（士兵）'!M76</f>
        <v>0</v>
      </c>
      <c r="N76" s="206">
        <f>'[2]配置系数（士兵）'!N76</f>
        <v>1</v>
      </c>
      <c r="P76" s="206" t="str">
        <f>'[2]配置系数（士兵）'!P76</f>
        <v/>
      </c>
      <c r="Q76" s="206" t="str">
        <f>'[2]配置系数（士兵）'!Q76</f>
        <v/>
      </c>
      <c r="R76" s="206" t="str">
        <f>'[2]配置系数（士兵）'!R76</f>
        <v/>
      </c>
      <c r="S76" s="206">
        <f>'[2]配置系数（士兵）'!S76</f>
        <v>0</v>
      </c>
      <c r="T76" s="206">
        <f>'[2]配置系数（士兵）'!T76</f>
        <v>0</v>
      </c>
      <c r="U76" s="206">
        <f>'[2]配置系数（士兵）'!U76</f>
        <v>1</v>
      </c>
      <c r="W76" s="206" t="str">
        <f>'[2]配置系数（士兵）'!W76</f>
        <v/>
      </c>
      <c r="X76" s="206" t="str">
        <f>'[2]配置系数（士兵）'!X76</f>
        <v/>
      </c>
      <c r="Y76" s="206" t="str">
        <f>'[2]配置系数（士兵）'!Y76</f>
        <v/>
      </c>
      <c r="Z76" s="206">
        <f>'[2]配置系数（士兵）'!Z76</f>
        <v>0</v>
      </c>
      <c r="AA76" s="206">
        <f>'[2]配置系数（士兵）'!AA76</f>
        <v>0</v>
      </c>
      <c r="AB76" s="206">
        <f>'[2]配置系数（士兵）'!AB76</f>
        <v>1</v>
      </c>
    </row>
    <row r="77" spans="3:28" x14ac:dyDescent="0.15">
      <c r="C77" s="207">
        <v>70</v>
      </c>
      <c r="D77" s="69">
        <f>IFERROR(MATCH(C77,索引!Q:Q,0),D78)</f>
        <v>22</v>
      </c>
      <c r="E77" s="69">
        <f t="shared" si="1"/>
        <v>10</v>
      </c>
      <c r="F77" s="69">
        <f>INDEX(索引!$M:$M,D77,1)</f>
        <v>600153</v>
      </c>
      <c r="G77" s="69" t="str">
        <f>INDEX(索引!$L:$L,D77,1)</f>
        <v>长戟兵</v>
      </c>
      <c r="I77" s="206" t="str">
        <f>'[2]配置系数（士兵）'!I77</f>
        <v/>
      </c>
      <c r="J77" s="206" t="str">
        <f>'[2]配置系数（士兵）'!J77</f>
        <v/>
      </c>
      <c r="K77" s="206" t="str">
        <f>'[2]配置系数（士兵）'!K77</f>
        <v/>
      </c>
      <c r="L77" s="206">
        <f>'[2]配置系数（士兵）'!L77</f>
        <v>0</v>
      </c>
      <c r="M77" s="206">
        <f>'[2]配置系数（士兵）'!M77</f>
        <v>0</v>
      </c>
      <c r="N77" s="206">
        <f>'[2]配置系数（士兵）'!N77</f>
        <v>1</v>
      </c>
      <c r="P77" s="206" t="str">
        <f>'[2]配置系数（士兵）'!P77</f>
        <v/>
      </c>
      <c r="Q77" s="206" t="str">
        <f>'[2]配置系数（士兵）'!Q77</f>
        <v/>
      </c>
      <c r="R77" s="206" t="str">
        <f>'[2]配置系数（士兵）'!R77</f>
        <v/>
      </c>
      <c r="S77" s="206">
        <f>'[2]配置系数（士兵）'!S77</f>
        <v>0</v>
      </c>
      <c r="T77" s="206">
        <f>'[2]配置系数（士兵）'!T77</f>
        <v>0</v>
      </c>
      <c r="U77" s="206">
        <f>'[2]配置系数（士兵）'!U77</f>
        <v>1</v>
      </c>
      <c r="W77" s="206" t="str">
        <f>'[2]配置系数（士兵）'!W77</f>
        <v/>
      </c>
      <c r="X77" s="206" t="str">
        <f>'[2]配置系数（士兵）'!X77</f>
        <v/>
      </c>
      <c r="Y77" s="206" t="str">
        <f>'[2]配置系数（士兵）'!Y77</f>
        <v/>
      </c>
      <c r="Z77" s="206">
        <f>'[2]配置系数（士兵）'!Z77</f>
        <v>0</v>
      </c>
      <c r="AA77" s="206">
        <f>'[2]配置系数（士兵）'!AA77</f>
        <v>0</v>
      </c>
      <c r="AB77" s="206">
        <f>'[2]配置系数（士兵）'!AB77</f>
        <v>1</v>
      </c>
    </row>
    <row r="78" spans="3:28" x14ac:dyDescent="0.15">
      <c r="C78" s="207">
        <v>71</v>
      </c>
      <c r="D78" s="69">
        <f>IFERROR(MATCH(C78,索引!Q:Q,0),D79)</f>
        <v>23</v>
      </c>
      <c r="E78" s="69">
        <f t="shared" si="1"/>
        <v>1</v>
      </c>
      <c r="F78" s="69">
        <f>INDEX(索引!$M:$M,D78,1)</f>
        <v>600155</v>
      </c>
      <c r="G78" s="69" t="str">
        <f>INDEX(索引!$L:$L,D78,1)</f>
        <v>巨斧兵</v>
      </c>
      <c r="I78" s="206" t="str">
        <f>'[2]配置系数（士兵）'!I78</f>
        <v>60015501</v>
      </c>
      <c r="J78" s="206" t="str">
        <f>'[2]配置系数（士兵）'!J78</f>
        <v>普通攻击:对单体敌人造成{0}%的武力伤害</v>
      </c>
      <c r="K78" s="206">
        <f>'[2]配置系数（士兵）'!K78</f>
        <v>0.3</v>
      </c>
      <c r="L78" s="206">
        <f>'[2]配置系数（士兵）'!L78</f>
        <v>0</v>
      </c>
      <c r="M78" s="206">
        <f>'[2]配置系数（士兵）'!M78</f>
        <v>0</v>
      </c>
      <c r="N78" s="206">
        <f>'[2]配置系数（士兵）'!N78</f>
        <v>100</v>
      </c>
      <c r="P78" s="206" t="str">
        <f>'[2]配置系数（士兵）'!P78</f>
        <v>60015502</v>
      </c>
      <c r="Q78" s="206" t="str">
        <f>'[2]配置系数（士兵）'!Q78</f>
        <v>普通攻击:对单体敌人造成{0}%的武力伤害</v>
      </c>
      <c r="R78" s="206">
        <f>'[2]配置系数（士兵）'!R78</f>
        <v>0.31</v>
      </c>
      <c r="S78" s="206">
        <f>'[2]配置系数（士兵）'!S78</f>
        <v>0</v>
      </c>
      <c r="T78" s="206">
        <f>'[2]配置系数（士兵）'!T78</f>
        <v>0</v>
      </c>
      <c r="U78" s="206">
        <f>'[2]配置系数（士兵）'!U78</f>
        <v>1</v>
      </c>
      <c r="W78" s="206" t="str">
        <f>'[2]配置系数（士兵）'!W78</f>
        <v>60015503</v>
      </c>
      <c r="X78" s="206" t="str">
        <f>'[2]配置系数（士兵）'!X78</f>
        <v>普通攻击:对单体敌人造成{0}%的武力伤害</v>
      </c>
      <c r="Y78" s="206">
        <f>'[2]配置系数（士兵）'!Y78</f>
        <v>1.1100000000000001</v>
      </c>
      <c r="Z78" s="206">
        <f>'[2]配置系数（士兵）'!Z78</f>
        <v>0</v>
      </c>
      <c r="AA78" s="206">
        <f>'[2]配置系数（士兵）'!AA78</f>
        <v>0</v>
      </c>
      <c r="AB78" s="206">
        <f>'[2]配置系数（士兵）'!AB78</f>
        <v>1</v>
      </c>
    </row>
    <row r="79" spans="3:28" x14ac:dyDescent="0.15">
      <c r="C79" s="207">
        <v>72</v>
      </c>
      <c r="D79" s="69">
        <f>IFERROR(MATCH(C79,索引!Q:Q,0),D80)</f>
        <v>23</v>
      </c>
      <c r="E79" s="69">
        <f t="shared" si="1"/>
        <v>2</v>
      </c>
      <c r="F79" s="69">
        <f>INDEX(索引!$M:$M,D79,1)</f>
        <v>600155</v>
      </c>
      <c r="G79" s="69" t="str">
        <f>INDEX(索引!$L:$L,D79,1)</f>
        <v>巨斧兵</v>
      </c>
      <c r="I79" s="206" t="str">
        <f>'[2]配置系数（士兵）'!I79</f>
        <v>60015511</v>
      </c>
      <c r="J79" s="206" t="str">
        <f>'[2]配置系数（士兵）'!J79</f>
        <v>私有特性1:每隔{0}次普攻触发斧头由上至下重砍效果,造成{1}%攻击力的单体伤害，小范围击飞效果</v>
      </c>
      <c r="K79" s="206">
        <f>'[2]配置系数（士兵）'!K79</f>
        <v>5</v>
      </c>
      <c r="L79" s="206">
        <f>'[2]配置系数（士兵）'!L79</f>
        <v>0</v>
      </c>
      <c r="M79" s="206">
        <f>'[2]配置系数（士兵）'!M79</f>
        <v>0</v>
      </c>
      <c r="N79" s="206">
        <f>'[2]配置系数（士兵）'!N79</f>
        <v>1</v>
      </c>
      <c r="P79" s="206" t="str">
        <f>'[2]配置系数（士兵）'!P79</f>
        <v>60015512</v>
      </c>
      <c r="Q79" s="206" t="str">
        <f>'[2]配置系数（士兵）'!Q79</f>
        <v>私有特性1:每隔{0}次普攻触发斧头由上至下重砍效果,造成{1}%攻击力的单体伤害，小范围击飞效果</v>
      </c>
      <c r="R79" s="206">
        <f>'[2]配置系数（士兵）'!R79</f>
        <v>0.6</v>
      </c>
      <c r="S79" s="206">
        <f>'[2]配置系数（士兵）'!S79</f>
        <v>0</v>
      </c>
      <c r="T79" s="206">
        <f>'[2]配置系数（士兵）'!T79</f>
        <v>0</v>
      </c>
      <c r="U79" s="206">
        <f>'[2]配置系数（士兵）'!U79</f>
        <v>100</v>
      </c>
      <c r="W79" s="206" t="str">
        <f>'[2]配置系数（士兵）'!W79</f>
        <v/>
      </c>
      <c r="X79" s="206" t="str">
        <f>'[2]配置系数（士兵）'!X79</f>
        <v/>
      </c>
      <c r="Y79" s="206" t="str">
        <f>'[2]配置系数（士兵）'!Y79</f>
        <v/>
      </c>
      <c r="Z79" s="206">
        <f>'[2]配置系数（士兵）'!Z79</f>
        <v>0</v>
      </c>
      <c r="AA79" s="206">
        <f>'[2]配置系数（士兵）'!AA79</f>
        <v>0</v>
      </c>
      <c r="AB79" s="206">
        <f>'[2]配置系数（士兵）'!AB79</f>
        <v>1</v>
      </c>
    </row>
    <row r="80" spans="3:28" x14ac:dyDescent="0.15">
      <c r="C80" s="207">
        <v>73</v>
      </c>
      <c r="D80" s="69">
        <f>IFERROR(MATCH(C80,索引!Q:Q,0),D81)</f>
        <v>23</v>
      </c>
      <c r="E80" s="69">
        <f t="shared" si="1"/>
        <v>3</v>
      </c>
      <c r="F80" s="69">
        <f>INDEX(索引!$M:$M,D80,1)</f>
        <v>600155</v>
      </c>
      <c r="G80" s="69" t="str">
        <f>INDEX(索引!$L:$L,D80,1)</f>
        <v>巨斧兵</v>
      </c>
      <c r="I80" s="206" t="str">
        <f>'[2]配置系数（士兵）'!I80</f>
        <v/>
      </c>
      <c r="J80" s="206" t="str">
        <f>'[2]配置系数（士兵）'!J80</f>
        <v/>
      </c>
      <c r="K80" s="206" t="str">
        <f>'[2]配置系数（士兵）'!K80</f>
        <v/>
      </c>
      <c r="L80" s="206">
        <f>'[2]配置系数（士兵）'!L80</f>
        <v>0</v>
      </c>
      <c r="M80" s="206">
        <f>'[2]配置系数（士兵）'!M80</f>
        <v>0</v>
      </c>
      <c r="N80" s="206">
        <f>'[2]配置系数（士兵）'!N80</f>
        <v>1</v>
      </c>
      <c r="P80" s="206" t="str">
        <f>'[2]配置系数（士兵）'!P80</f>
        <v/>
      </c>
      <c r="Q80" s="206" t="str">
        <f>'[2]配置系数（士兵）'!Q80</f>
        <v/>
      </c>
      <c r="R80" s="206" t="str">
        <f>'[2]配置系数（士兵）'!R80</f>
        <v/>
      </c>
      <c r="S80" s="206">
        <f>'[2]配置系数（士兵）'!S80</f>
        <v>0</v>
      </c>
      <c r="T80" s="206">
        <f>'[2]配置系数（士兵）'!T80</f>
        <v>0</v>
      </c>
      <c r="U80" s="206">
        <f>'[2]配置系数（士兵）'!U80</f>
        <v>1</v>
      </c>
      <c r="W80" s="206" t="str">
        <f>'[2]配置系数（士兵）'!W80</f>
        <v/>
      </c>
      <c r="X80" s="206" t="str">
        <f>'[2]配置系数（士兵）'!X80</f>
        <v/>
      </c>
      <c r="Y80" s="206" t="str">
        <f>'[2]配置系数（士兵）'!Y80</f>
        <v/>
      </c>
      <c r="Z80" s="206">
        <f>'[2]配置系数（士兵）'!Z80</f>
        <v>0</v>
      </c>
      <c r="AA80" s="206">
        <f>'[2]配置系数（士兵）'!AA80</f>
        <v>0</v>
      </c>
      <c r="AB80" s="206">
        <f>'[2]配置系数（士兵）'!AB80</f>
        <v>1</v>
      </c>
    </row>
    <row r="81" spans="3:28" x14ac:dyDescent="0.15">
      <c r="C81" s="207">
        <v>74</v>
      </c>
      <c r="D81" s="69">
        <f>IFERROR(MATCH(C81,索引!Q:Q,0),D82)</f>
        <v>23</v>
      </c>
      <c r="E81" s="69">
        <f t="shared" si="1"/>
        <v>4</v>
      </c>
      <c r="F81" s="69">
        <f>INDEX(索引!$M:$M,D81,1)</f>
        <v>600155</v>
      </c>
      <c r="G81" s="69" t="str">
        <f>INDEX(索引!$L:$L,D81,1)</f>
        <v>巨斧兵</v>
      </c>
      <c r="I81" s="206" t="str">
        <f>'[2]配置系数（士兵）'!I81</f>
        <v/>
      </c>
      <c r="J81" s="206" t="str">
        <f>'[2]配置系数（士兵）'!J81</f>
        <v/>
      </c>
      <c r="K81" s="206" t="str">
        <f>'[2]配置系数（士兵）'!K81</f>
        <v/>
      </c>
      <c r="L81" s="206">
        <f>'[2]配置系数（士兵）'!L81</f>
        <v>0</v>
      </c>
      <c r="M81" s="206">
        <f>'[2]配置系数（士兵）'!M81</f>
        <v>0</v>
      </c>
      <c r="N81" s="206">
        <f>'[2]配置系数（士兵）'!N81</f>
        <v>1</v>
      </c>
      <c r="P81" s="206" t="str">
        <f>'[2]配置系数（士兵）'!P81</f>
        <v/>
      </c>
      <c r="Q81" s="206" t="str">
        <f>'[2]配置系数（士兵）'!Q81</f>
        <v/>
      </c>
      <c r="R81" s="206" t="str">
        <f>'[2]配置系数（士兵）'!R81</f>
        <v/>
      </c>
      <c r="S81" s="206">
        <f>'[2]配置系数（士兵）'!S81</f>
        <v>0</v>
      </c>
      <c r="T81" s="206">
        <f>'[2]配置系数（士兵）'!T81</f>
        <v>0</v>
      </c>
      <c r="U81" s="206">
        <f>'[2]配置系数（士兵）'!U81</f>
        <v>1</v>
      </c>
      <c r="W81" s="206" t="str">
        <f>'[2]配置系数（士兵）'!W81</f>
        <v/>
      </c>
      <c r="X81" s="206" t="str">
        <f>'[2]配置系数（士兵）'!X81</f>
        <v/>
      </c>
      <c r="Y81" s="206" t="str">
        <f>'[2]配置系数（士兵）'!Y81</f>
        <v/>
      </c>
      <c r="Z81" s="206">
        <f>'[2]配置系数（士兵）'!Z81</f>
        <v>0</v>
      </c>
      <c r="AA81" s="206">
        <f>'[2]配置系数（士兵）'!AA81</f>
        <v>0</v>
      </c>
      <c r="AB81" s="206">
        <f>'[2]配置系数（士兵）'!AB81</f>
        <v>1</v>
      </c>
    </row>
    <row r="82" spans="3:28" x14ac:dyDescent="0.15">
      <c r="C82" s="207">
        <v>75</v>
      </c>
      <c r="D82" s="69">
        <f>IFERROR(MATCH(C82,索引!Q:Q,0),D83)</f>
        <v>23</v>
      </c>
      <c r="E82" s="69">
        <f t="shared" si="1"/>
        <v>5</v>
      </c>
      <c r="F82" s="69">
        <f>INDEX(索引!$M:$M,D82,1)</f>
        <v>600155</v>
      </c>
      <c r="G82" s="69" t="str">
        <f>INDEX(索引!$L:$L,D82,1)</f>
        <v>巨斧兵</v>
      </c>
      <c r="I82" s="206" t="str">
        <f>'[2]配置系数（士兵）'!I82</f>
        <v/>
      </c>
      <c r="J82" s="206" t="str">
        <f>'[2]配置系数（士兵）'!J82</f>
        <v/>
      </c>
      <c r="K82" s="206" t="str">
        <f>'[2]配置系数（士兵）'!K82</f>
        <v/>
      </c>
      <c r="L82" s="206">
        <f>'[2]配置系数（士兵）'!L82</f>
        <v>0</v>
      </c>
      <c r="M82" s="206">
        <f>'[2]配置系数（士兵）'!M82</f>
        <v>0</v>
      </c>
      <c r="N82" s="206">
        <f>'[2]配置系数（士兵）'!N82</f>
        <v>1</v>
      </c>
      <c r="P82" s="206" t="str">
        <f>'[2]配置系数（士兵）'!P82</f>
        <v/>
      </c>
      <c r="Q82" s="206" t="str">
        <f>'[2]配置系数（士兵）'!Q82</f>
        <v/>
      </c>
      <c r="R82" s="206" t="str">
        <f>'[2]配置系数（士兵）'!R82</f>
        <v/>
      </c>
      <c r="S82" s="206">
        <f>'[2]配置系数（士兵）'!S82</f>
        <v>0</v>
      </c>
      <c r="T82" s="206">
        <f>'[2]配置系数（士兵）'!T82</f>
        <v>0</v>
      </c>
      <c r="U82" s="206">
        <f>'[2]配置系数（士兵）'!U82</f>
        <v>1</v>
      </c>
      <c r="W82" s="206" t="str">
        <f>'[2]配置系数（士兵）'!W82</f>
        <v/>
      </c>
      <c r="X82" s="206" t="str">
        <f>'[2]配置系数（士兵）'!X82</f>
        <v/>
      </c>
      <c r="Y82" s="206" t="str">
        <f>'[2]配置系数（士兵）'!Y82</f>
        <v/>
      </c>
      <c r="Z82" s="206">
        <f>'[2]配置系数（士兵）'!Z82</f>
        <v>0</v>
      </c>
      <c r="AA82" s="206">
        <f>'[2]配置系数（士兵）'!AA82</f>
        <v>0</v>
      </c>
      <c r="AB82" s="206">
        <f>'[2]配置系数（士兵）'!AB82</f>
        <v>1</v>
      </c>
    </row>
    <row r="83" spans="3:28" x14ac:dyDescent="0.15">
      <c r="C83" s="207">
        <v>76</v>
      </c>
      <c r="D83" s="69">
        <f>IFERROR(MATCH(C83,索引!Q:Q,0),D84)</f>
        <v>23</v>
      </c>
      <c r="E83" s="69">
        <f t="shared" si="1"/>
        <v>6</v>
      </c>
      <c r="F83" s="69">
        <f>INDEX(索引!$M:$M,D83,1)</f>
        <v>600155</v>
      </c>
      <c r="G83" s="69" t="str">
        <f>INDEX(索引!$L:$L,D83,1)</f>
        <v>巨斧兵</v>
      </c>
      <c r="I83" s="206" t="str">
        <f>'[2]配置系数（士兵）'!I83</f>
        <v/>
      </c>
      <c r="J83" s="206" t="str">
        <f>'[2]配置系数（士兵）'!J83</f>
        <v/>
      </c>
      <c r="K83" s="206" t="str">
        <f>'[2]配置系数（士兵）'!K83</f>
        <v/>
      </c>
      <c r="L83" s="206">
        <f>'[2]配置系数（士兵）'!L83</f>
        <v>0</v>
      </c>
      <c r="M83" s="206">
        <f>'[2]配置系数（士兵）'!M83</f>
        <v>0</v>
      </c>
      <c r="N83" s="206">
        <f>'[2]配置系数（士兵）'!N83</f>
        <v>1</v>
      </c>
      <c r="P83" s="206" t="str">
        <f>'[2]配置系数（士兵）'!P83</f>
        <v/>
      </c>
      <c r="Q83" s="206" t="str">
        <f>'[2]配置系数（士兵）'!Q83</f>
        <v/>
      </c>
      <c r="R83" s="206" t="str">
        <f>'[2]配置系数（士兵）'!R83</f>
        <v/>
      </c>
      <c r="S83" s="206">
        <f>'[2]配置系数（士兵）'!S83</f>
        <v>0</v>
      </c>
      <c r="T83" s="206">
        <f>'[2]配置系数（士兵）'!T83</f>
        <v>0</v>
      </c>
      <c r="U83" s="206">
        <f>'[2]配置系数（士兵）'!U83</f>
        <v>1</v>
      </c>
      <c r="W83" s="206" t="str">
        <f>'[2]配置系数（士兵）'!W83</f>
        <v/>
      </c>
      <c r="X83" s="206" t="str">
        <f>'[2]配置系数（士兵）'!X83</f>
        <v/>
      </c>
      <c r="Y83" s="206" t="str">
        <f>'[2]配置系数（士兵）'!Y83</f>
        <v/>
      </c>
      <c r="Z83" s="206">
        <f>'[2]配置系数（士兵）'!Z83</f>
        <v>0</v>
      </c>
      <c r="AA83" s="206">
        <f>'[2]配置系数（士兵）'!AA83</f>
        <v>0</v>
      </c>
      <c r="AB83" s="206">
        <f>'[2]配置系数（士兵）'!AB83</f>
        <v>1</v>
      </c>
    </row>
    <row r="84" spans="3:28" x14ac:dyDescent="0.15">
      <c r="C84" s="207">
        <v>77</v>
      </c>
      <c r="D84" s="69">
        <f>IFERROR(MATCH(C84,索引!Q:Q,0),D85)</f>
        <v>23</v>
      </c>
      <c r="E84" s="69">
        <f t="shared" si="1"/>
        <v>7</v>
      </c>
      <c r="F84" s="69">
        <f>INDEX(索引!$M:$M,D84,1)</f>
        <v>600155</v>
      </c>
      <c r="G84" s="69" t="str">
        <f>INDEX(索引!$L:$L,D84,1)</f>
        <v>巨斧兵</v>
      </c>
      <c r="I84" s="206" t="str">
        <f>'[2]配置系数（士兵）'!I84</f>
        <v/>
      </c>
      <c r="J84" s="206" t="str">
        <f>'[2]配置系数（士兵）'!J84</f>
        <v/>
      </c>
      <c r="K84" s="206" t="str">
        <f>'[2]配置系数（士兵）'!K84</f>
        <v/>
      </c>
      <c r="L84" s="206">
        <f>'[2]配置系数（士兵）'!L84</f>
        <v>0</v>
      </c>
      <c r="M84" s="206">
        <f>'[2]配置系数（士兵）'!M84</f>
        <v>0</v>
      </c>
      <c r="N84" s="206">
        <f>'[2]配置系数（士兵）'!N84</f>
        <v>1</v>
      </c>
      <c r="P84" s="206" t="str">
        <f>'[2]配置系数（士兵）'!P84</f>
        <v/>
      </c>
      <c r="Q84" s="206" t="str">
        <f>'[2]配置系数（士兵）'!Q84</f>
        <v/>
      </c>
      <c r="R84" s="206" t="str">
        <f>'[2]配置系数（士兵）'!R84</f>
        <v/>
      </c>
      <c r="S84" s="206">
        <f>'[2]配置系数（士兵）'!S84</f>
        <v>0</v>
      </c>
      <c r="T84" s="206">
        <f>'[2]配置系数（士兵）'!T84</f>
        <v>0</v>
      </c>
      <c r="U84" s="206">
        <f>'[2]配置系数（士兵）'!U84</f>
        <v>1</v>
      </c>
      <c r="W84" s="206" t="str">
        <f>'[2]配置系数（士兵）'!W84</f>
        <v/>
      </c>
      <c r="X84" s="206" t="str">
        <f>'[2]配置系数（士兵）'!X84</f>
        <v/>
      </c>
      <c r="Y84" s="206" t="str">
        <f>'[2]配置系数（士兵）'!Y84</f>
        <v/>
      </c>
      <c r="Z84" s="206">
        <f>'[2]配置系数（士兵）'!Z84</f>
        <v>0</v>
      </c>
      <c r="AA84" s="206">
        <f>'[2]配置系数（士兵）'!AA84</f>
        <v>0</v>
      </c>
      <c r="AB84" s="206">
        <f>'[2]配置系数（士兵）'!AB84</f>
        <v>1</v>
      </c>
    </row>
    <row r="85" spans="3:28" x14ac:dyDescent="0.15">
      <c r="C85" s="207">
        <v>78</v>
      </c>
      <c r="D85" s="69">
        <f>IFERROR(MATCH(C85,索引!Q:Q,0),D86)</f>
        <v>23</v>
      </c>
      <c r="E85" s="69">
        <f t="shared" si="1"/>
        <v>8</v>
      </c>
      <c r="F85" s="69">
        <f>INDEX(索引!$M:$M,D85,1)</f>
        <v>600155</v>
      </c>
      <c r="G85" s="69" t="str">
        <f>INDEX(索引!$L:$L,D85,1)</f>
        <v>巨斧兵</v>
      </c>
      <c r="I85" s="206" t="str">
        <f>'[2]配置系数（士兵）'!I85</f>
        <v/>
      </c>
      <c r="J85" s="206" t="str">
        <f>'[2]配置系数（士兵）'!J85</f>
        <v/>
      </c>
      <c r="K85" s="206" t="str">
        <f>'[2]配置系数（士兵）'!K85</f>
        <v/>
      </c>
      <c r="L85" s="206">
        <f>'[2]配置系数（士兵）'!L85</f>
        <v>0</v>
      </c>
      <c r="M85" s="206">
        <f>'[2]配置系数（士兵）'!M85</f>
        <v>0</v>
      </c>
      <c r="N85" s="206">
        <f>'[2]配置系数（士兵）'!N85</f>
        <v>1</v>
      </c>
      <c r="P85" s="206" t="str">
        <f>'[2]配置系数（士兵）'!P85</f>
        <v/>
      </c>
      <c r="Q85" s="206" t="str">
        <f>'[2]配置系数（士兵）'!Q85</f>
        <v/>
      </c>
      <c r="R85" s="206" t="str">
        <f>'[2]配置系数（士兵）'!R85</f>
        <v/>
      </c>
      <c r="S85" s="206">
        <f>'[2]配置系数（士兵）'!S85</f>
        <v>0</v>
      </c>
      <c r="T85" s="206">
        <f>'[2]配置系数（士兵）'!T85</f>
        <v>0</v>
      </c>
      <c r="U85" s="206">
        <f>'[2]配置系数（士兵）'!U85</f>
        <v>1</v>
      </c>
      <c r="W85" s="206" t="str">
        <f>'[2]配置系数（士兵）'!W85</f>
        <v/>
      </c>
      <c r="X85" s="206" t="str">
        <f>'[2]配置系数（士兵）'!X85</f>
        <v/>
      </c>
      <c r="Y85" s="206" t="str">
        <f>'[2]配置系数（士兵）'!Y85</f>
        <v/>
      </c>
      <c r="Z85" s="206">
        <f>'[2]配置系数（士兵）'!Z85</f>
        <v>0</v>
      </c>
      <c r="AA85" s="206">
        <f>'[2]配置系数（士兵）'!AA85</f>
        <v>0</v>
      </c>
      <c r="AB85" s="206">
        <f>'[2]配置系数（士兵）'!AB85</f>
        <v>1</v>
      </c>
    </row>
    <row r="86" spans="3:28" x14ac:dyDescent="0.15">
      <c r="C86" s="207">
        <v>79</v>
      </c>
      <c r="D86" s="69">
        <f>IFERROR(MATCH(C86,索引!Q:Q,0),D87)</f>
        <v>23</v>
      </c>
      <c r="E86" s="69">
        <f t="shared" si="1"/>
        <v>9</v>
      </c>
      <c r="F86" s="69">
        <f>INDEX(索引!$M:$M,D86,1)</f>
        <v>600155</v>
      </c>
      <c r="G86" s="69" t="str">
        <f>INDEX(索引!$L:$L,D86,1)</f>
        <v>巨斧兵</v>
      </c>
      <c r="I86" s="206" t="str">
        <f>'[2]配置系数（士兵）'!I86</f>
        <v/>
      </c>
      <c r="J86" s="206" t="str">
        <f>'[2]配置系数（士兵）'!J86</f>
        <v/>
      </c>
      <c r="K86" s="206" t="str">
        <f>'[2]配置系数（士兵）'!K86</f>
        <v/>
      </c>
      <c r="L86" s="206">
        <f>'[2]配置系数（士兵）'!L86</f>
        <v>0</v>
      </c>
      <c r="M86" s="206">
        <f>'[2]配置系数（士兵）'!M86</f>
        <v>0</v>
      </c>
      <c r="N86" s="206">
        <f>'[2]配置系数（士兵）'!N86</f>
        <v>1</v>
      </c>
      <c r="P86" s="206" t="str">
        <f>'[2]配置系数（士兵）'!P86</f>
        <v/>
      </c>
      <c r="Q86" s="206" t="str">
        <f>'[2]配置系数（士兵）'!Q86</f>
        <v/>
      </c>
      <c r="R86" s="206" t="str">
        <f>'[2]配置系数（士兵）'!R86</f>
        <v/>
      </c>
      <c r="S86" s="206">
        <f>'[2]配置系数（士兵）'!S86</f>
        <v>0</v>
      </c>
      <c r="T86" s="206">
        <f>'[2]配置系数（士兵）'!T86</f>
        <v>0</v>
      </c>
      <c r="U86" s="206">
        <f>'[2]配置系数（士兵）'!U86</f>
        <v>1</v>
      </c>
      <c r="W86" s="206" t="str">
        <f>'[2]配置系数（士兵）'!W86</f>
        <v/>
      </c>
      <c r="X86" s="206" t="str">
        <f>'[2]配置系数（士兵）'!X86</f>
        <v/>
      </c>
      <c r="Y86" s="206" t="str">
        <f>'[2]配置系数（士兵）'!Y86</f>
        <v/>
      </c>
      <c r="Z86" s="206">
        <f>'[2]配置系数（士兵）'!Z86</f>
        <v>0</v>
      </c>
      <c r="AA86" s="206">
        <f>'[2]配置系数（士兵）'!AA86</f>
        <v>0</v>
      </c>
      <c r="AB86" s="206">
        <f>'[2]配置系数（士兵）'!AB86</f>
        <v>1</v>
      </c>
    </row>
    <row r="87" spans="3:28" x14ac:dyDescent="0.15">
      <c r="C87" s="207">
        <v>80</v>
      </c>
      <c r="D87" s="69">
        <f>IFERROR(MATCH(C87,索引!Q:Q,0),D88)</f>
        <v>23</v>
      </c>
      <c r="E87" s="69">
        <f t="shared" si="1"/>
        <v>10</v>
      </c>
      <c r="F87" s="69">
        <f>INDEX(索引!$M:$M,D87,1)</f>
        <v>600155</v>
      </c>
      <c r="G87" s="69" t="str">
        <f>INDEX(索引!$L:$L,D87,1)</f>
        <v>巨斧兵</v>
      </c>
      <c r="I87" s="206" t="str">
        <f>'[2]配置系数（士兵）'!I87</f>
        <v/>
      </c>
      <c r="J87" s="206" t="str">
        <f>'[2]配置系数（士兵）'!J87</f>
        <v/>
      </c>
      <c r="K87" s="206" t="str">
        <f>'[2]配置系数（士兵）'!K87</f>
        <v/>
      </c>
      <c r="L87" s="206">
        <f>'[2]配置系数（士兵）'!L87</f>
        <v>0</v>
      </c>
      <c r="M87" s="206">
        <f>'[2]配置系数（士兵）'!M87</f>
        <v>0</v>
      </c>
      <c r="N87" s="206">
        <f>'[2]配置系数（士兵）'!N87</f>
        <v>1</v>
      </c>
      <c r="P87" s="206" t="str">
        <f>'[2]配置系数（士兵）'!P87</f>
        <v/>
      </c>
      <c r="Q87" s="206" t="str">
        <f>'[2]配置系数（士兵）'!Q87</f>
        <v/>
      </c>
      <c r="R87" s="206" t="str">
        <f>'[2]配置系数（士兵）'!R87</f>
        <v/>
      </c>
      <c r="S87" s="206">
        <f>'[2]配置系数（士兵）'!S87</f>
        <v>0</v>
      </c>
      <c r="T87" s="206">
        <f>'[2]配置系数（士兵）'!T87</f>
        <v>0</v>
      </c>
      <c r="U87" s="206">
        <f>'[2]配置系数（士兵）'!U87</f>
        <v>1</v>
      </c>
      <c r="W87" s="206" t="str">
        <f>'[2]配置系数（士兵）'!W87</f>
        <v/>
      </c>
      <c r="X87" s="206" t="str">
        <f>'[2]配置系数（士兵）'!X87</f>
        <v/>
      </c>
      <c r="Y87" s="206" t="str">
        <f>'[2]配置系数（士兵）'!Y87</f>
        <v/>
      </c>
      <c r="Z87" s="206">
        <f>'[2]配置系数（士兵）'!Z87</f>
        <v>0</v>
      </c>
      <c r="AA87" s="206">
        <f>'[2]配置系数（士兵）'!AA87</f>
        <v>0</v>
      </c>
      <c r="AB87" s="206">
        <f>'[2]配置系数（士兵）'!AB87</f>
        <v>1</v>
      </c>
    </row>
    <row r="88" spans="3:28" x14ac:dyDescent="0.15">
      <c r="C88" s="207">
        <v>81</v>
      </c>
      <c r="D88" s="69">
        <f>IFERROR(MATCH(C88,索引!Q:Q,0),D89)</f>
        <v>24</v>
      </c>
      <c r="E88" s="69">
        <f t="shared" si="1"/>
        <v>1</v>
      </c>
      <c r="F88" s="69">
        <f>IF(LEN(INDEX(索引!$M:$M,D88,1))=4,INDEX(索引!$M:$M,D88,1)&amp;"00",INDEX(索引!$M:$M,D88,1))</f>
        <v>600107</v>
      </c>
      <c r="G88" s="69" t="str">
        <f>INDEX(索引!$L:$L,D88,1)</f>
        <v>女兵</v>
      </c>
      <c r="I88" s="206" t="str">
        <f>'[2]配置系数（士兵）'!I88</f>
        <v>60010701</v>
      </c>
      <c r="J88" s="206" t="str">
        <f>'[2]配置系数（士兵）'!J88</f>
        <v>普通攻击:对单体敌人造成{0}%的武力伤害</v>
      </c>
      <c r="K88" s="206">
        <f>'[2]配置系数（士兵）'!K88</f>
        <v>0.38</v>
      </c>
      <c r="L88" s="206">
        <f>'[2]配置系数（士兵）'!L88</f>
        <v>0</v>
      </c>
      <c r="M88" s="206">
        <f>'[2]配置系数（士兵）'!M88</f>
        <v>0</v>
      </c>
      <c r="N88" s="206">
        <f>'[2]配置系数（士兵）'!N88</f>
        <v>100</v>
      </c>
      <c r="P88" s="206" t="str">
        <f>'[2]配置系数（士兵）'!P88</f>
        <v>60010702</v>
      </c>
      <c r="Q88" s="206" t="str">
        <f>'[2]配置系数（士兵）'!Q88</f>
        <v>普通攻击:对单体敌人造成{0}%的武力伤害</v>
      </c>
      <c r="R88" s="206">
        <f>'[2]配置系数（士兵）'!R88</f>
        <v>0.31</v>
      </c>
      <c r="S88" s="206">
        <f>'[2]配置系数（士兵）'!S88</f>
        <v>0</v>
      </c>
      <c r="T88" s="206">
        <f>'[2]配置系数（士兵）'!T88</f>
        <v>0</v>
      </c>
      <c r="U88" s="206">
        <f>'[2]配置系数（士兵）'!U88</f>
        <v>1</v>
      </c>
      <c r="W88" s="206" t="str">
        <f>'[2]配置系数（士兵）'!W88</f>
        <v>60010703</v>
      </c>
      <c r="X88" s="206" t="str">
        <f>'[2]配置系数（士兵）'!X88</f>
        <v>普通攻击:对单体敌人造成{0}%的武力伤害</v>
      </c>
      <c r="Y88" s="206">
        <f>'[2]配置系数（士兵）'!Y88</f>
        <v>1.1100000000000001</v>
      </c>
      <c r="Z88" s="206">
        <f>'[2]配置系数（士兵）'!Z88</f>
        <v>0</v>
      </c>
      <c r="AA88" s="206">
        <f>'[2]配置系数（士兵）'!AA88</f>
        <v>0</v>
      </c>
      <c r="AB88" s="206">
        <f>'[2]配置系数（士兵）'!AB88</f>
        <v>1</v>
      </c>
    </row>
    <row r="89" spans="3:28" x14ac:dyDescent="0.15">
      <c r="C89" s="207">
        <v>82</v>
      </c>
      <c r="D89" s="69">
        <f>IFERROR(MATCH(C89,索引!Q:Q,0),D90)</f>
        <v>24</v>
      </c>
      <c r="E89" s="69">
        <f t="shared" si="1"/>
        <v>2</v>
      </c>
      <c r="F89" s="69">
        <f>IF(LEN(INDEX(索引!$M:$M,D89,1))=4,INDEX(索引!$M:$M,D89,1)&amp;"00",INDEX(索引!$M:$M,D89,1))</f>
        <v>600107</v>
      </c>
      <c r="G89" s="69" t="str">
        <f>INDEX(索引!$L:$L,D89,1)</f>
        <v>女兵</v>
      </c>
      <c r="I89" s="206" t="str">
        <f>'[2]配置系数（士兵）'!I89</f>
        <v>60010711</v>
      </c>
      <c r="J89" s="206" t="str">
        <f>'[2]配置系数（士兵）'!J89</f>
        <v>私有特性1:攻击目标优先锁定武将单位。</v>
      </c>
      <c r="K89" s="206" t="str">
        <f>'[2]配置系数（士兵）'!K89</f>
        <v/>
      </c>
      <c r="L89" s="206">
        <f>'[2]配置系数（士兵）'!L89</f>
        <v>0</v>
      </c>
      <c r="M89" s="206">
        <f>'[2]配置系数（士兵）'!M89</f>
        <v>0</v>
      </c>
      <c r="N89" s="206">
        <f>'[2]配置系数（士兵）'!N89</f>
        <v>1</v>
      </c>
      <c r="P89" s="206" t="str">
        <f>'[2]配置系数（士兵）'!P89</f>
        <v/>
      </c>
      <c r="Q89" s="206" t="str">
        <f>'[2]配置系数（士兵）'!Q89</f>
        <v/>
      </c>
      <c r="R89" s="206" t="str">
        <f>'[2]配置系数（士兵）'!R89</f>
        <v/>
      </c>
      <c r="S89" s="206">
        <f>'[2]配置系数（士兵）'!S89</f>
        <v>0</v>
      </c>
      <c r="T89" s="206">
        <f>'[2]配置系数（士兵）'!T89</f>
        <v>0</v>
      </c>
      <c r="U89" s="206">
        <f>'[2]配置系数（士兵）'!U89</f>
        <v>1</v>
      </c>
      <c r="W89" s="206" t="str">
        <f>'[2]配置系数（士兵）'!W89</f>
        <v/>
      </c>
      <c r="X89" s="206" t="str">
        <f>'[2]配置系数（士兵）'!X89</f>
        <v/>
      </c>
      <c r="Y89" s="206" t="str">
        <f>'[2]配置系数（士兵）'!Y89</f>
        <v/>
      </c>
      <c r="Z89" s="206">
        <f>'[2]配置系数（士兵）'!Z89</f>
        <v>0</v>
      </c>
      <c r="AA89" s="206">
        <f>'[2]配置系数（士兵）'!AA89</f>
        <v>0</v>
      </c>
      <c r="AB89" s="206">
        <f>'[2]配置系数（士兵）'!AB89</f>
        <v>1</v>
      </c>
    </row>
    <row r="90" spans="3:28" x14ac:dyDescent="0.15">
      <c r="C90" s="207">
        <v>83</v>
      </c>
      <c r="D90" s="69">
        <f>IFERROR(MATCH(C90,索引!Q:Q,0),D91)</f>
        <v>24</v>
      </c>
      <c r="E90" s="69">
        <f t="shared" si="1"/>
        <v>3</v>
      </c>
      <c r="F90" s="69">
        <f>IF(LEN(INDEX(索引!$M:$M,D90,1))=4,INDEX(索引!$M:$M,D90,1)&amp;"00",INDEX(索引!$M:$M,D90,1))</f>
        <v>600107</v>
      </c>
      <c r="G90" s="69" t="str">
        <f>INDEX(索引!$L:$L,D90,1)</f>
        <v>女兵</v>
      </c>
      <c r="I90" s="206" t="str">
        <f>'[2]配置系数（士兵）'!I90</f>
        <v>60010721</v>
      </c>
      <c r="J90" s="206" t="str">
        <f>'[2]配置系数（士兵）'!J90</f>
        <v>私有特性2:可以轻松从人缝中穿插攻击目标（无视受击宽度上限）</v>
      </c>
      <c r="K90" s="206">
        <f>'[2]配置系数（士兵）'!K90</f>
        <v>0.15</v>
      </c>
      <c r="L90" s="206">
        <f>'[2]配置系数（士兵）'!L90</f>
        <v>0</v>
      </c>
      <c r="M90" s="206">
        <f>'[2]配置系数（士兵）'!M90</f>
        <v>0</v>
      </c>
      <c r="N90" s="206">
        <f>'[2]配置系数（士兵）'!N90</f>
        <v>1</v>
      </c>
      <c r="P90" s="206" t="str">
        <f>'[2]配置系数（士兵）'!P90</f>
        <v/>
      </c>
      <c r="Q90" s="206" t="str">
        <f>'[2]配置系数（士兵）'!Q90</f>
        <v/>
      </c>
      <c r="R90" s="206" t="str">
        <f>'[2]配置系数（士兵）'!R90</f>
        <v/>
      </c>
      <c r="S90" s="206">
        <f>'[2]配置系数（士兵）'!S90</f>
        <v>0</v>
      </c>
      <c r="T90" s="206">
        <f>'[2]配置系数（士兵）'!T90</f>
        <v>0</v>
      </c>
      <c r="U90" s="206">
        <f>'[2]配置系数（士兵）'!U90</f>
        <v>1</v>
      </c>
      <c r="W90" s="206" t="str">
        <f>'[2]配置系数（士兵）'!W90</f>
        <v/>
      </c>
      <c r="X90" s="206" t="str">
        <f>'[2]配置系数（士兵）'!X90</f>
        <v/>
      </c>
      <c r="Y90" s="206" t="str">
        <f>'[2]配置系数（士兵）'!Y90</f>
        <v/>
      </c>
      <c r="Z90" s="206">
        <f>'[2]配置系数（士兵）'!Z90</f>
        <v>0</v>
      </c>
      <c r="AA90" s="206">
        <f>'[2]配置系数（士兵）'!AA90</f>
        <v>0</v>
      </c>
      <c r="AB90" s="206">
        <f>'[2]配置系数（士兵）'!AB90</f>
        <v>1</v>
      </c>
    </row>
    <row r="91" spans="3:28" x14ac:dyDescent="0.15">
      <c r="C91" s="207">
        <v>84</v>
      </c>
      <c r="D91" s="69">
        <f>IFERROR(MATCH(C91,索引!Q:Q,0),D92)</f>
        <v>24</v>
      </c>
      <c r="E91" s="69">
        <f t="shared" si="1"/>
        <v>4</v>
      </c>
      <c r="F91" s="69">
        <f>IF(LEN(INDEX(索引!$M:$M,D91,1))=4,INDEX(索引!$M:$M,D91,1)&amp;"00",INDEX(索引!$M:$M,D91,1))</f>
        <v>600107</v>
      </c>
      <c r="G91" s="69" t="str">
        <f>INDEX(索引!$L:$L,D91,1)</f>
        <v>女兵</v>
      </c>
      <c r="I91" s="206" t="str">
        <f>'[2]配置系数（士兵）'!I91</f>
        <v/>
      </c>
      <c r="J91" s="206" t="str">
        <f>'[2]配置系数（士兵）'!J91</f>
        <v/>
      </c>
      <c r="K91" s="206" t="str">
        <f>'[2]配置系数（士兵）'!K91</f>
        <v/>
      </c>
      <c r="L91" s="206">
        <f>'[2]配置系数（士兵）'!L91</f>
        <v>0</v>
      </c>
      <c r="M91" s="206">
        <f>'[2]配置系数（士兵）'!M91</f>
        <v>0</v>
      </c>
      <c r="N91" s="206">
        <f>'[2]配置系数（士兵）'!N91</f>
        <v>1</v>
      </c>
      <c r="P91" s="206" t="str">
        <f>'[2]配置系数（士兵）'!P91</f>
        <v/>
      </c>
      <c r="Q91" s="206" t="str">
        <f>'[2]配置系数（士兵）'!Q91</f>
        <v/>
      </c>
      <c r="R91" s="206" t="str">
        <f>'[2]配置系数（士兵）'!R91</f>
        <v/>
      </c>
      <c r="S91" s="206">
        <f>'[2]配置系数（士兵）'!S91</f>
        <v>0</v>
      </c>
      <c r="T91" s="206">
        <f>'[2]配置系数（士兵）'!T91</f>
        <v>0</v>
      </c>
      <c r="U91" s="206">
        <f>'[2]配置系数（士兵）'!U91</f>
        <v>1</v>
      </c>
      <c r="W91" s="206" t="str">
        <f>'[2]配置系数（士兵）'!W91</f>
        <v/>
      </c>
      <c r="X91" s="206" t="str">
        <f>'[2]配置系数（士兵）'!X91</f>
        <v/>
      </c>
      <c r="Y91" s="206" t="str">
        <f>'[2]配置系数（士兵）'!Y91</f>
        <v/>
      </c>
      <c r="Z91" s="206">
        <f>'[2]配置系数（士兵）'!Z91</f>
        <v>0</v>
      </c>
      <c r="AA91" s="206">
        <f>'[2]配置系数（士兵）'!AA91</f>
        <v>0</v>
      </c>
      <c r="AB91" s="206">
        <f>'[2]配置系数（士兵）'!AB91</f>
        <v>1</v>
      </c>
    </row>
    <row r="92" spans="3:28" x14ac:dyDescent="0.15">
      <c r="C92" s="207">
        <v>85</v>
      </c>
      <c r="D92" s="69">
        <f>IFERROR(MATCH(C92,索引!Q:Q,0),D93)</f>
        <v>24</v>
      </c>
      <c r="E92" s="69">
        <f t="shared" si="1"/>
        <v>5</v>
      </c>
      <c r="F92" s="69">
        <f>IF(LEN(INDEX(索引!$M:$M,D92,1))=4,INDEX(索引!$M:$M,D92,1)&amp;"00",INDEX(索引!$M:$M,D92,1))</f>
        <v>600107</v>
      </c>
      <c r="G92" s="69" t="str">
        <f>INDEX(索引!$L:$L,D92,1)</f>
        <v>女兵</v>
      </c>
      <c r="I92" s="206" t="str">
        <f>'[2]配置系数（士兵）'!I92</f>
        <v/>
      </c>
      <c r="J92" s="206" t="str">
        <f>'[2]配置系数（士兵）'!J92</f>
        <v/>
      </c>
      <c r="K92" s="206" t="str">
        <f>'[2]配置系数（士兵）'!K92</f>
        <v/>
      </c>
      <c r="L92" s="206">
        <f>'[2]配置系数（士兵）'!L92</f>
        <v>0</v>
      </c>
      <c r="M92" s="206">
        <f>'[2]配置系数（士兵）'!M92</f>
        <v>0</v>
      </c>
      <c r="N92" s="206">
        <f>'[2]配置系数（士兵）'!N92</f>
        <v>1</v>
      </c>
      <c r="P92" s="206" t="str">
        <f>'[2]配置系数（士兵）'!P92</f>
        <v/>
      </c>
      <c r="Q92" s="206" t="str">
        <f>'[2]配置系数（士兵）'!Q92</f>
        <v/>
      </c>
      <c r="R92" s="206" t="str">
        <f>'[2]配置系数（士兵）'!R92</f>
        <v/>
      </c>
      <c r="S92" s="206">
        <f>'[2]配置系数（士兵）'!S92</f>
        <v>0</v>
      </c>
      <c r="T92" s="206">
        <f>'[2]配置系数（士兵）'!T92</f>
        <v>0</v>
      </c>
      <c r="U92" s="206">
        <f>'[2]配置系数（士兵）'!U92</f>
        <v>1</v>
      </c>
      <c r="W92" s="206" t="str">
        <f>'[2]配置系数（士兵）'!W92</f>
        <v/>
      </c>
      <c r="X92" s="206" t="str">
        <f>'[2]配置系数（士兵）'!X92</f>
        <v/>
      </c>
      <c r="Y92" s="206" t="str">
        <f>'[2]配置系数（士兵）'!Y92</f>
        <v/>
      </c>
      <c r="Z92" s="206">
        <f>'[2]配置系数（士兵）'!Z92</f>
        <v>0</v>
      </c>
      <c r="AA92" s="206">
        <f>'[2]配置系数（士兵）'!AA92</f>
        <v>0</v>
      </c>
      <c r="AB92" s="206">
        <f>'[2]配置系数（士兵）'!AB92</f>
        <v>1</v>
      </c>
    </row>
    <row r="93" spans="3:28" x14ac:dyDescent="0.15">
      <c r="C93" s="207">
        <v>86</v>
      </c>
      <c r="D93" s="69">
        <f>IFERROR(MATCH(C93,索引!Q:Q,0),D94)</f>
        <v>24</v>
      </c>
      <c r="E93" s="69">
        <f t="shared" si="1"/>
        <v>6</v>
      </c>
      <c r="F93" s="69">
        <f>IF(LEN(INDEX(索引!$M:$M,D93,1))=4,INDEX(索引!$M:$M,D93,1)&amp;"00",INDEX(索引!$M:$M,D93,1))</f>
        <v>600107</v>
      </c>
      <c r="G93" s="69" t="str">
        <f>INDEX(索引!$L:$L,D93,1)</f>
        <v>女兵</v>
      </c>
      <c r="I93" s="206" t="str">
        <f>'[2]配置系数（士兵）'!I93</f>
        <v/>
      </c>
      <c r="J93" s="206" t="str">
        <f>'[2]配置系数（士兵）'!J93</f>
        <v/>
      </c>
      <c r="K93" s="206" t="str">
        <f>'[2]配置系数（士兵）'!K93</f>
        <v/>
      </c>
      <c r="L93" s="206">
        <f>'[2]配置系数（士兵）'!L93</f>
        <v>0</v>
      </c>
      <c r="M93" s="206">
        <f>'[2]配置系数（士兵）'!M93</f>
        <v>0</v>
      </c>
      <c r="N93" s="206">
        <f>'[2]配置系数（士兵）'!N93</f>
        <v>1</v>
      </c>
      <c r="P93" s="206" t="str">
        <f>'[2]配置系数（士兵）'!P93</f>
        <v/>
      </c>
      <c r="Q93" s="206" t="str">
        <f>'[2]配置系数（士兵）'!Q93</f>
        <v/>
      </c>
      <c r="R93" s="206" t="str">
        <f>'[2]配置系数（士兵）'!R93</f>
        <v/>
      </c>
      <c r="S93" s="206">
        <f>'[2]配置系数（士兵）'!S93</f>
        <v>0</v>
      </c>
      <c r="T93" s="206">
        <f>'[2]配置系数（士兵）'!T93</f>
        <v>0</v>
      </c>
      <c r="U93" s="206">
        <f>'[2]配置系数（士兵）'!U93</f>
        <v>1</v>
      </c>
      <c r="W93" s="206" t="str">
        <f>'[2]配置系数（士兵）'!W93</f>
        <v/>
      </c>
      <c r="X93" s="206" t="str">
        <f>'[2]配置系数（士兵）'!X93</f>
        <v/>
      </c>
      <c r="Y93" s="206" t="str">
        <f>'[2]配置系数（士兵）'!Y93</f>
        <v/>
      </c>
      <c r="Z93" s="206">
        <f>'[2]配置系数（士兵）'!Z93</f>
        <v>0</v>
      </c>
      <c r="AA93" s="206">
        <f>'[2]配置系数（士兵）'!AA93</f>
        <v>0</v>
      </c>
      <c r="AB93" s="206">
        <f>'[2]配置系数（士兵）'!AB93</f>
        <v>1</v>
      </c>
    </row>
    <row r="94" spans="3:28" x14ac:dyDescent="0.15">
      <c r="C94" s="207">
        <v>87</v>
      </c>
      <c r="D94" s="69">
        <f>IFERROR(MATCH(C94,索引!Q:Q,0),D95)</f>
        <v>24</v>
      </c>
      <c r="E94" s="69">
        <f t="shared" si="1"/>
        <v>7</v>
      </c>
      <c r="F94" s="69">
        <f>IF(LEN(INDEX(索引!$M:$M,D94,1))=4,INDEX(索引!$M:$M,D94,1)&amp;"00",INDEX(索引!$M:$M,D94,1))</f>
        <v>600107</v>
      </c>
      <c r="G94" s="69" t="str">
        <f>INDEX(索引!$L:$L,D94,1)</f>
        <v>女兵</v>
      </c>
      <c r="I94" s="206" t="str">
        <f>'[2]配置系数（士兵）'!I94</f>
        <v/>
      </c>
      <c r="J94" s="206" t="str">
        <f>'[2]配置系数（士兵）'!J94</f>
        <v/>
      </c>
      <c r="K94" s="206" t="str">
        <f>'[2]配置系数（士兵）'!K94</f>
        <v/>
      </c>
      <c r="L94" s="206">
        <f>'[2]配置系数（士兵）'!L94</f>
        <v>0</v>
      </c>
      <c r="M94" s="206">
        <f>'[2]配置系数（士兵）'!M94</f>
        <v>0</v>
      </c>
      <c r="N94" s="206">
        <f>'[2]配置系数（士兵）'!N94</f>
        <v>1</v>
      </c>
      <c r="P94" s="206" t="str">
        <f>'[2]配置系数（士兵）'!P94</f>
        <v/>
      </c>
      <c r="Q94" s="206" t="str">
        <f>'[2]配置系数（士兵）'!Q94</f>
        <v/>
      </c>
      <c r="R94" s="206" t="str">
        <f>'[2]配置系数（士兵）'!R94</f>
        <v/>
      </c>
      <c r="S94" s="206">
        <f>'[2]配置系数（士兵）'!S94</f>
        <v>0</v>
      </c>
      <c r="T94" s="206">
        <f>'[2]配置系数（士兵）'!T94</f>
        <v>0</v>
      </c>
      <c r="U94" s="206">
        <f>'[2]配置系数（士兵）'!U94</f>
        <v>1</v>
      </c>
      <c r="W94" s="206" t="str">
        <f>'[2]配置系数（士兵）'!W94</f>
        <v/>
      </c>
      <c r="X94" s="206" t="str">
        <f>'[2]配置系数（士兵）'!X94</f>
        <v/>
      </c>
      <c r="Y94" s="206" t="str">
        <f>'[2]配置系数（士兵）'!Y94</f>
        <v/>
      </c>
      <c r="Z94" s="206">
        <f>'[2]配置系数（士兵）'!Z94</f>
        <v>0</v>
      </c>
      <c r="AA94" s="206">
        <f>'[2]配置系数（士兵）'!AA94</f>
        <v>0</v>
      </c>
      <c r="AB94" s="206">
        <f>'[2]配置系数（士兵）'!AB94</f>
        <v>1</v>
      </c>
    </row>
    <row r="95" spans="3:28" x14ac:dyDescent="0.15">
      <c r="C95" s="207">
        <v>88</v>
      </c>
      <c r="D95" s="69">
        <f>IFERROR(MATCH(C95,索引!Q:Q,0),D96)</f>
        <v>24</v>
      </c>
      <c r="E95" s="69">
        <f t="shared" si="1"/>
        <v>8</v>
      </c>
      <c r="F95" s="69">
        <f>IF(LEN(INDEX(索引!$M:$M,D95,1))=4,INDEX(索引!$M:$M,D95,1)&amp;"00",INDEX(索引!$M:$M,D95,1))</f>
        <v>600107</v>
      </c>
      <c r="G95" s="69" t="str">
        <f>INDEX(索引!$L:$L,D95,1)</f>
        <v>女兵</v>
      </c>
      <c r="I95" s="206" t="str">
        <f>'[2]配置系数（士兵）'!I95</f>
        <v/>
      </c>
      <c r="J95" s="206" t="str">
        <f>'[2]配置系数（士兵）'!J95</f>
        <v/>
      </c>
      <c r="K95" s="206" t="str">
        <f>'[2]配置系数（士兵）'!K95</f>
        <v/>
      </c>
      <c r="L95" s="206">
        <f>'[2]配置系数（士兵）'!L95</f>
        <v>0</v>
      </c>
      <c r="M95" s="206">
        <f>'[2]配置系数（士兵）'!M95</f>
        <v>0</v>
      </c>
      <c r="N95" s="206">
        <f>'[2]配置系数（士兵）'!N95</f>
        <v>1</v>
      </c>
      <c r="P95" s="206" t="str">
        <f>'[2]配置系数（士兵）'!P95</f>
        <v/>
      </c>
      <c r="Q95" s="206" t="str">
        <f>'[2]配置系数（士兵）'!Q95</f>
        <v/>
      </c>
      <c r="R95" s="206" t="str">
        <f>'[2]配置系数（士兵）'!R95</f>
        <v/>
      </c>
      <c r="S95" s="206">
        <f>'[2]配置系数（士兵）'!S95</f>
        <v>0</v>
      </c>
      <c r="T95" s="206">
        <f>'[2]配置系数（士兵）'!T95</f>
        <v>0</v>
      </c>
      <c r="U95" s="206">
        <f>'[2]配置系数（士兵）'!U95</f>
        <v>1</v>
      </c>
      <c r="W95" s="206" t="str">
        <f>'[2]配置系数（士兵）'!W95</f>
        <v/>
      </c>
      <c r="X95" s="206" t="str">
        <f>'[2]配置系数（士兵）'!X95</f>
        <v/>
      </c>
      <c r="Y95" s="206" t="str">
        <f>'[2]配置系数（士兵）'!Y95</f>
        <v/>
      </c>
      <c r="Z95" s="206">
        <f>'[2]配置系数（士兵）'!Z95</f>
        <v>0</v>
      </c>
      <c r="AA95" s="206">
        <f>'[2]配置系数（士兵）'!AA95</f>
        <v>0</v>
      </c>
      <c r="AB95" s="206">
        <f>'[2]配置系数（士兵）'!AB95</f>
        <v>1</v>
      </c>
    </row>
    <row r="96" spans="3:28" x14ac:dyDescent="0.15">
      <c r="C96" s="207">
        <v>89</v>
      </c>
      <c r="D96" s="69">
        <f>IFERROR(MATCH(C96,索引!Q:Q,0),D97)</f>
        <v>24</v>
      </c>
      <c r="E96" s="69">
        <f t="shared" si="1"/>
        <v>9</v>
      </c>
      <c r="F96" s="69">
        <f>IF(LEN(INDEX(索引!$M:$M,D96,1))=4,INDEX(索引!$M:$M,D96,1)&amp;"00",INDEX(索引!$M:$M,D96,1))</f>
        <v>600107</v>
      </c>
      <c r="G96" s="69" t="str">
        <f>INDEX(索引!$L:$L,D96,1)</f>
        <v>女兵</v>
      </c>
      <c r="I96" s="206" t="str">
        <f>'[2]配置系数（士兵）'!I96</f>
        <v/>
      </c>
      <c r="J96" s="206" t="str">
        <f>'[2]配置系数（士兵）'!J96</f>
        <v/>
      </c>
      <c r="K96" s="206" t="str">
        <f>'[2]配置系数（士兵）'!K96</f>
        <v/>
      </c>
      <c r="L96" s="206">
        <f>'[2]配置系数（士兵）'!L96</f>
        <v>0</v>
      </c>
      <c r="M96" s="206">
        <f>'[2]配置系数（士兵）'!M96</f>
        <v>0</v>
      </c>
      <c r="N96" s="206">
        <f>'[2]配置系数（士兵）'!N96</f>
        <v>1</v>
      </c>
      <c r="P96" s="206" t="str">
        <f>'[2]配置系数（士兵）'!P96</f>
        <v/>
      </c>
      <c r="Q96" s="206" t="str">
        <f>'[2]配置系数（士兵）'!Q96</f>
        <v/>
      </c>
      <c r="R96" s="206" t="str">
        <f>'[2]配置系数（士兵）'!R96</f>
        <v/>
      </c>
      <c r="S96" s="206">
        <f>'[2]配置系数（士兵）'!S96</f>
        <v>0</v>
      </c>
      <c r="T96" s="206">
        <f>'[2]配置系数（士兵）'!T96</f>
        <v>0</v>
      </c>
      <c r="U96" s="206">
        <f>'[2]配置系数（士兵）'!U96</f>
        <v>1</v>
      </c>
      <c r="W96" s="206" t="str">
        <f>'[2]配置系数（士兵）'!W96</f>
        <v/>
      </c>
      <c r="X96" s="206" t="str">
        <f>'[2]配置系数（士兵）'!X96</f>
        <v/>
      </c>
      <c r="Y96" s="206" t="str">
        <f>'[2]配置系数（士兵）'!Y96</f>
        <v/>
      </c>
      <c r="Z96" s="206">
        <f>'[2]配置系数（士兵）'!Z96</f>
        <v>0</v>
      </c>
      <c r="AA96" s="206">
        <f>'[2]配置系数（士兵）'!AA96</f>
        <v>0</v>
      </c>
      <c r="AB96" s="206">
        <f>'[2]配置系数（士兵）'!AB96</f>
        <v>1</v>
      </c>
    </row>
    <row r="97" spans="3:28" x14ac:dyDescent="0.15">
      <c r="C97" s="207">
        <v>90</v>
      </c>
      <c r="D97" s="69">
        <f>IFERROR(MATCH(C97,索引!Q:Q,0),D98)</f>
        <v>24</v>
      </c>
      <c r="E97" s="69">
        <f t="shared" si="1"/>
        <v>10</v>
      </c>
      <c r="F97" s="69">
        <f>IF(LEN(INDEX(索引!$M:$M,D97,1))=4,INDEX(索引!$M:$M,D97,1)&amp;"00",INDEX(索引!$M:$M,D97,1))</f>
        <v>600107</v>
      </c>
      <c r="G97" s="69" t="str">
        <f>INDEX(索引!$L:$L,D97,1)</f>
        <v>女兵</v>
      </c>
      <c r="I97" s="206" t="str">
        <f>'[2]配置系数（士兵）'!I97</f>
        <v/>
      </c>
      <c r="J97" s="206" t="str">
        <f>'[2]配置系数（士兵）'!J97</f>
        <v/>
      </c>
      <c r="K97" s="206" t="str">
        <f>'[2]配置系数（士兵）'!K97</f>
        <v/>
      </c>
      <c r="L97" s="206">
        <f>'[2]配置系数（士兵）'!L97</f>
        <v>0</v>
      </c>
      <c r="M97" s="206">
        <f>'[2]配置系数（士兵）'!M97</f>
        <v>0</v>
      </c>
      <c r="N97" s="206">
        <f>'[2]配置系数（士兵）'!N97</f>
        <v>1</v>
      </c>
      <c r="P97" s="206" t="str">
        <f>'[2]配置系数（士兵）'!P97</f>
        <v/>
      </c>
      <c r="Q97" s="206" t="str">
        <f>'[2]配置系数（士兵）'!Q97</f>
        <v/>
      </c>
      <c r="R97" s="206" t="str">
        <f>'[2]配置系数（士兵）'!R97</f>
        <v/>
      </c>
      <c r="S97" s="206">
        <f>'[2]配置系数（士兵）'!S97</f>
        <v>0</v>
      </c>
      <c r="T97" s="206">
        <f>'[2]配置系数（士兵）'!T97</f>
        <v>0</v>
      </c>
      <c r="U97" s="206">
        <f>'[2]配置系数（士兵）'!U97</f>
        <v>1</v>
      </c>
      <c r="W97" s="206" t="str">
        <f>'[2]配置系数（士兵）'!W97</f>
        <v/>
      </c>
      <c r="X97" s="206" t="str">
        <f>'[2]配置系数（士兵）'!X97</f>
        <v/>
      </c>
      <c r="Y97" s="206" t="str">
        <f>'[2]配置系数（士兵）'!Y97</f>
        <v/>
      </c>
      <c r="Z97" s="206">
        <f>'[2]配置系数（士兵）'!Z97</f>
        <v>0</v>
      </c>
      <c r="AA97" s="206">
        <f>'[2]配置系数（士兵）'!AA97</f>
        <v>0</v>
      </c>
      <c r="AB97" s="206">
        <f>'[2]配置系数（士兵）'!AB97</f>
        <v>1</v>
      </c>
    </row>
    <row r="98" spans="3:28" x14ac:dyDescent="0.15">
      <c r="C98" s="207">
        <v>91</v>
      </c>
      <c r="D98" s="69">
        <f>IFERROR(MATCH(C98,索引!Q:Q,0),D99)</f>
        <v>25</v>
      </c>
      <c r="E98" s="69">
        <f t="shared" si="1"/>
        <v>1</v>
      </c>
      <c r="F98" s="69" t="str">
        <f>IF(LEN(INDEX(索引!$M:$M,D98,1))=4,INDEX(索引!$M:$M,D98,1)&amp;"00",INDEX(索引!$M:$M,D98,1))</f>
        <v>602100</v>
      </c>
      <c r="G98" s="69" t="str">
        <f>INDEX(索引!$L:$L,D98,1)</f>
        <v>大戟士</v>
      </c>
      <c r="I98" s="206" t="str">
        <f>'[2]配置系数（士兵）'!I98</f>
        <v>60210001</v>
      </c>
      <c r="J98" s="206" t="str">
        <f>'[2]配置系数（士兵）'!J98</f>
        <v>普通攻击:对单体敌人造成{0}%的武力伤害</v>
      </c>
      <c r="K98" s="206">
        <f>'[2]配置系数（士兵）'!K98</f>
        <v>0.32</v>
      </c>
      <c r="L98" s="206">
        <f>'[2]配置系数（士兵）'!L98</f>
        <v>0</v>
      </c>
      <c r="M98" s="206">
        <f>'[2]配置系数（士兵）'!M98</f>
        <v>0</v>
      </c>
      <c r="N98" s="206">
        <f>'[2]配置系数（士兵）'!N98</f>
        <v>100</v>
      </c>
      <c r="P98" s="206" t="str">
        <f>'[2]配置系数（士兵）'!P98</f>
        <v>60210002</v>
      </c>
      <c r="Q98" s="206" t="str">
        <f>'[2]配置系数（士兵）'!Q98</f>
        <v>普通攻击:对单体敌人造成{0}%的武力伤害</v>
      </c>
      <c r="R98" s="206">
        <f>'[2]配置系数（士兵）'!R98</f>
        <v>0.41</v>
      </c>
      <c r="S98" s="206">
        <f>'[2]配置系数（士兵）'!S98</f>
        <v>0</v>
      </c>
      <c r="T98" s="206">
        <f>'[2]配置系数（士兵）'!T98</f>
        <v>0</v>
      </c>
      <c r="U98" s="206">
        <f>'[2]配置系数（士兵）'!U98</f>
        <v>1</v>
      </c>
      <c r="W98" s="206" t="str">
        <f>'[2]配置系数（士兵）'!W98</f>
        <v>60210003</v>
      </c>
      <c r="X98" s="206" t="str">
        <f>'[2]配置系数（士兵）'!X98</f>
        <v>普通攻击:对单体敌人造成{0}%的武力伤害</v>
      </c>
      <c r="Y98" s="206">
        <f>'[2]配置系数（士兵）'!Y98</f>
        <v>1.1100000000000001</v>
      </c>
      <c r="Z98" s="206">
        <f>'[2]配置系数（士兵）'!Z98</f>
        <v>0</v>
      </c>
      <c r="AA98" s="206">
        <f>'[2]配置系数（士兵）'!AA98</f>
        <v>0</v>
      </c>
      <c r="AB98" s="206">
        <f>'[2]配置系数（士兵）'!AB98</f>
        <v>1</v>
      </c>
    </row>
    <row r="99" spans="3:28" x14ac:dyDescent="0.15">
      <c r="C99" s="207">
        <v>92</v>
      </c>
      <c r="D99" s="69">
        <f>IFERROR(MATCH(C99,索引!Q:Q,0),D100)</f>
        <v>25</v>
      </c>
      <c r="E99" s="69">
        <f t="shared" si="1"/>
        <v>2</v>
      </c>
      <c r="F99" s="69" t="str">
        <f>IF(LEN(INDEX(索引!$M:$M,D99,1))=4,INDEX(索引!$M:$M,D99,1)&amp;"00",INDEX(索引!$M:$M,D99,1))</f>
        <v>602100</v>
      </c>
      <c r="G99" s="69" t="str">
        <f>INDEX(索引!$L:$L,D99,1)</f>
        <v>大戟士</v>
      </c>
      <c r="I99" s="206" t="str">
        <f>'[2]配置系数（士兵）'!I99</f>
        <v>60210011</v>
      </c>
      <c r="J99" s="206" t="str">
        <f>'[2]配置系数（士兵）'!J99</f>
        <v>私有特性1:反制，首次攻击大幅击退，并且可以使冲锋无效并造成{0}%伤害（首次攻击前不散开）</v>
      </c>
      <c r="K99" s="206">
        <f>'[2]配置系数（士兵）'!K99</f>
        <v>0.4</v>
      </c>
      <c r="L99" s="206">
        <f>'[2]配置系数（士兵）'!L99</f>
        <v>0</v>
      </c>
      <c r="M99" s="206">
        <f>'[2]配置系数（士兵）'!M99</f>
        <v>0</v>
      </c>
      <c r="N99" s="206">
        <f>'[2]配置系数（士兵）'!N99</f>
        <v>100</v>
      </c>
      <c r="P99" s="206" t="str">
        <f>'[2]配置系数（士兵）'!P99</f>
        <v/>
      </c>
      <c r="Q99" s="206" t="str">
        <f>'[2]配置系数（士兵）'!Q99</f>
        <v/>
      </c>
      <c r="R99" s="206" t="str">
        <f>'[2]配置系数（士兵）'!R99</f>
        <v/>
      </c>
      <c r="S99" s="206">
        <f>'[2]配置系数（士兵）'!S99</f>
        <v>0</v>
      </c>
      <c r="T99" s="206">
        <f>'[2]配置系数（士兵）'!T99</f>
        <v>0</v>
      </c>
      <c r="U99" s="206">
        <f>'[2]配置系数（士兵）'!U99</f>
        <v>1</v>
      </c>
      <c r="W99" s="206" t="str">
        <f>'[2]配置系数（士兵）'!W99</f>
        <v/>
      </c>
      <c r="X99" s="206" t="str">
        <f>'[2]配置系数（士兵）'!X99</f>
        <v/>
      </c>
      <c r="Y99" s="206" t="str">
        <f>'[2]配置系数（士兵）'!Y99</f>
        <v/>
      </c>
      <c r="Z99" s="206">
        <f>'[2]配置系数（士兵）'!Z99</f>
        <v>0</v>
      </c>
      <c r="AA99" s="206">
        <f>'[2]配置系数（士兵）'!AA99</f>
        <v>0</v>
      </c>
      <c r="AB99" s="206">
        <f>'[2]配置系数（士兵）'!AB99</f>
        <v>1</v>
      </c>
    </row>
    <row r="100" spans="3:28" x14ac:dyDescent="0.15">
      <c r="C100" s="207">
        <v>93</v>
      </c>
      <c r="D100" s="69">
        <f>IFERROR(MATCH(C100,索引!Q:Q,0),D101)</f>
        <v>25</v>
      </c>
      <c r="E100" s="69">
        <f t="shared" si="1"/>
        <v>3</v>
      </c>
      <c r="F100" s="69" t="str">
        <f>IF(LEN(INDEX(索引!$M:$M,D100,1))=4,INDEX(索引!$M:$M,D100,1)&amp;"00",INDEX(索引!$M:$M,D100,1))</f>
        <v>602100</v>
      </c>
      <c r="G100" s="69" t="str">
        <f>INDEX(索引!$L:$L,D100,1)</f>
        <v>大戟士</v>
      </c>
      <c r="I100" s="206" t="str">
        <f>'[2]配置系数（士兵）'!I100</f>
        <v>60210021</v>
      </c>
      <c r="J100" s="206" t="str">
        <f>'[2]配置系数（士兵）'!J100</f>
        <v>私有特性2:战斗{0}秒后触发，攻击动作改成挥砍，触发流血效果，每层每3秒造成{1}%攻击力的伤害，持续{2}秒（可以叠加）。</v>
      </c>
      <c r="K100" s="206">
        <f>'[2]配置系数（士兵）'!K100</f>
        <v>25</v>
      </c>
      <c r="L100" s="206">
        <f>'[2]配置系数（士兵）'!L100</f>
        <v>0</v>
      </c>
      <c r="M100" s="206">
        <f>'[2]配置系数（士兵）'!M100</f>
        <v>0</v>
      </c>
      <c r="N100" s="206">
        <f>'[2]配置系数（士兵）'!N100</f>
        <v>1</v>
      </c>
      <c r="P100" s="206" t="str">
        <f>'[2]配置系数（士兵）'!P100</f>
        <v>60210022</v>
      </c>
      <c r="Q100" s="206" t="str">
        <f>'[2]配置系数（士兵）'!Q100</f>
        <v>私有特性2:战斗{0}秒后触发，攻击动作改成挥砍，触发流血效果，每层每3秒造成{1}%攻击力的伤害，持续{2}秒（可以叠加）。</v>
      </c>
      <c r="R100" s="206">
        <f>'[2]配置系数（士兵）'!R100</f>
        <v>7.0000000000000007E-2</v>
      </c>
      <c r="S100" s="206">
        <f>'[2]配置系数（士兵）'!S100</f>
        <v>0</v>
      </c>
      <c r="T100" s="206">
        <f>'[2]配置系数（士兵）'!T100</f>
        <v>0</v>
      </c>
      <c r="U100" s="206">
        <f>'[2]配置系数（士兵）'!U100</f>
        <v>100</v>
      </c>
      <c r="W100" s="206" t="str">
        <f>'[2]配置系数（士兵）'!W100</f>
        <v>60210023</v>
      </c>
      <c r="X100" s="206" t="str">
        <f>'[2]配置系数（士兵）'!X100</f>
        <v>私有特性2:战斗{0}秒后触发，攻击动作改成挥砍，触发流血效果，每层每3秒造成{1}%攻击力的伤害，持续{2}秒（可以叠加）。</v>
      </c>
      <c r="Y100" s="206">
        <f>'[2]配置系数（士兵）'!Y100</f>
        <v>10</v>
      </c>
      <c r="Z100" s="206">
        <f>'[2]配置系数（士兵）'!Z100</f>
        <v>0</v>
      </c>
      <c r="AA100" s="206">
        <f>'[2]配置系数（士兵）'!AA100</f>
        <v>0</v>
      </c>
      <c r="AB100" s="206">
        <f>'[2]配置系数（士兵）'!AB100</f>
        <v>1</v>
      </c>
    </row>
    <row r="101" spans="3:28" x14ac:dyDescent="0.15">
      <c r="C101" s="207">
        <v>94</v>
      </c>
      <c r="D101" s="69">
        <f>IFERROR(MATCH(C101,索引!Q:Q,0),D102)</f>
        <v>25</v>
      </c>
      <c r="E101" s="69">
        <f t="shared" si="1"/>
        <v>4</v>
      </c>
      <c r="F101" s="69" t="str">
        <f>IF(LEN(INDEX(索引!$M:$M,D101,1))=4,INDEX(索引!$M:$M,D101,1)&amp;"00",INDEX(索引!$M:$M,D101,1))</f>
        <v>602100</v>
      </c>
      <c r="G101" s="69" t="str">
        <f>INDEX(索引!$L:$L,D101,1)</f>
        <v>大戟士</v>
      </c>
      <c r="I101" s="206" t="str">
        <f>'[2]配置系数（士兵）'!I101</f>
        <v/>
      </c>
      <c r="J101" s="206" t="str">
        <f>'[2]配置系数（士兵）'!J101</f>
        <v/>
      </c>
      <c r="K101" s="206" t="str">
        <f>'[2]配置系数（士兵）'!K101</f>
        <v/>
      </c>
      <c r="L101" s="206">
        <f>'[2]配置系数（士兵）'!L101</f>
        <v>0</v>
      </c>
      <c r="M101" s="206">
        <f>'[2]配置系数（士兵）'!M101</f>
        <v>0</v>
      </c>
      <c r="N101" s="206">
        <f>'[2]配置系数（士兵）'!N101</f>
        <v>1</v>
      </c>
      <c r="P101" s="206" t="str">
        <f>'[2]配置系数（士兵）'!P101</f>
        <v/>
      </c>
      <c r="Q101" s="206" t="str">
        <f>'[2]配置系数（士兵）'!Q101</f>
        <v/>
      </c>
      <c r="R101" s="206" t="str">
        <f>'[2]配置系数（士兵）'!R101</f>
        <v/>
      </c>
      <c r="S101" s="206">
        <f>'[2]配置系数（士兵）'!S101</f>
        <v>0</v>
      </c>
      <c r="T101" s="206">
        <f>'[2]配置系数（士兵）'!T101</f>
        <v>0</v>
      </c>
      <c r="U101" s="206">
        <f>'[2]配置系数（士兵）'!U101</f>
        <v>1</v>
      </c>
      <c r="W101" s="206" t="str">
        <f>'[2]配置系数（士兵）'!W101</f>
        <v/>
      </c>
      <c r="X101" s="206" t="str">
        <f>'[2]配置系数（士兵）'!X101</f>
        <v/>
      </c>
      <c r="Y101" s="206" t="str">
        <f>'[2]配置系数（士兵）'!Y101</f>
        <v/>
      </c>
      <c r="Z101" s="206">
        <f>'[2]配置系数（士兵）'!Z101</f>
        <v>0</v>
      </c>
      <c r="AA101" s="206">
        <f>'[2]配置系数（士兵）'!AA101</f>
        <v>0</v>
      </c>
      <c r="AB101" s="206">
        <f>'[2]配置系数（士兵）'!AB101</f>
        <v>1</v>
      </c>
    </row>
    <row r="102" spans="3:28" x14ac:dyDescent="0.15">
      <c r="C102" s="207">
        <v>95</v>
      </c>
      <c r="D102" s="69">
        <f>IFERROR(MATCH(C102,索引!Q:Q,0),D103)</f>
        <v>25</v>
      </c>
      <c r="E102" s="69">
        <f t="shared" si="1"/>
        <v>5</v>
      </c>
      <c r="F102" s="69" t="str">
        <f>IF(LEN(INDEX(索引!$M:$M,D102,1))=4,INDEX(索引!$M:$M,D102,1)&amp;"00",INDEX(索引!$M:$M,D102,1))</f>
        <v>602100</v>
      </c>
      <c r="G102" s="69" t="str">
        <f>INDEX(索引!$L:$L,D102,1)</f>
        <v>大戟士</v>
      </c>
      <c r="I102" s="206" t="str">
        <f>'[2]配置系数（士兵）'!I102</f>
        <v/>
      </c>
      <c r="J102" s="206" t="str">
        <f>'[2]配置系数（士兵）'!J102</f>
        <v/>
      </c>
      <c r="K102" s="206" t="str">
        <f>'[2]配置系数（士兵）'!K102</f>
        <v/>
      </c>
      <c r="L102" s="206">
        <f>'[2]配置系数（士兵）'!L102</f>
        <v>0</v>
      </c>
      <c r="M102" s="206">
        <f>'[2]配置系数（士兵）'!M102</f>
        <v>0</v>
      </c>
      <c r="N102" s="206">
        <f>'[2]配置系数（士兵）'!N102</f>
        <v>1</v>
      </c>
      <c r="P102" s="206" t="str">
        <f>'[2]配置系数（士兵）'!P102</f>
        <v/>
      </c>
      <c r="Q102" s="206" t="str">
        <f>'[2]配置系数（士兵）'!Q102</f>
        <v/>
      </c>
      <c r="R102" s="206" t="str">
        <f>'[2]配置系数（士兵）'!R102</f>
        <v/>
      </c>
      <c r="S102" s="206">
        <f>'[2]配置系数（士兵）'!S102</f>
        <v>0</v>
      </c>
      <c r="T102" s="206">
        <f>'[2]配置系数（士兵）'!T102</f>
        <v>0</v>
      </c>
      <c r="U102" s="206">
        <f>'[2]配置系数（士兵）'!U102</f>
        <v>1</v>
      </c>
      <c r="W102" s="206" t="str">
        <f>'[2]配置系数（士兵）'!W102</f>
        <v/>
      </c>
      <c r="X102" s="206" t="str">
        <f>'[2]配置系数（士兵）'!X102</f>
        <v/>
      </c>
      <c r="Y102" s="206" t="str">
        <f>'[2]配置系数（士兵）'!Y102</f>
        <v/>
      </c>
      <c r="Z102" s="206">
        <f>'[2]配置系数（士兵）'!Z102</f>
        <v>0</v>
      </c>
      <c r="AA102" s="206">
        <f>'[2]配置系数（士兵）'!AA102</f>
        <v>0</v>
      </c>
      <c r="AB102" s="206">
        <f>'[2]配置系数（士兵）'!AB102</f>
        <v>1</v>
      </c>
    </row>
    <row r="103" spans="3:28" x14ac:dyDescent="0.15">
      <c r="C103" s="207">
        <v>96</v>
      </c>
      <c r="D103" s="69">
        <f>IFERROR(MATCH(C103,索引!Q:Q,0),D104)</f>
        <v>25</v>
      </c>
      <c r="E103" s="69">
        <f t="shared" si="1"/>
        <v>6</v>
      </c>
      <c r="F103" s="69" t="str">
        <f>IF(LEN(INDEX(索引!$M:$M,D103,1))=4,INDEX(索引!$M:$M,D103,1)&amp;"00",INDEX(索引!$M:$M,D103,1))</f>
        <v>602100</v>
      </c>
      <c r="G103" s="69" t="str">
        <f>INDEX(索引!$L:$L,D103,1)</f>
        <v>大戟士</v>
      </c>
      <c r="I103" s="206" t="str">
        <f>'[2]配置系数（士兵）'!I103</f>
        <v/>
      </c>
      <c r="J103" s="206" t="str">
        <f>'[2]配置系数（士兵）'!J103</f>
        <v/>
      </c>
      <c r="K103" s="206" t="str">
        <f>'[2]配置系数（士兵）'!K103</f>
        <v/>
      </c>
      <c r="L103" s="206">
        <f>'[2]配置系数（士兵）'!L103</f>
        <v>0</v>
      </c>
      <c r="M103" s="206">
        <f>'[2]配置系数（士兵）'!M103</f>
        <v>0</v>
      </c>
      <c r="N103" s="206">
        <f>'[2]配置系数（士兵）'!N103</f>
        <v>1</v>
      </c>
      <c r="P103" s="206" t="str">
        <f>'[2]配置系数（士兵）'!P103</f>
        <v/>
      </c>
      <c r="Q103" s="206" t="str">
        <f>'[2]配置系数（士兵）'!Q103</f>
        <v/>
      </c>
      <c r="R103" s="206" t="str">
        <f>'[2]配置系数（士兵）'!R103</f>
        <v/>
      </c>
      <c r="S103" s="206">
        <f>'[2]配置系数（士兵）'!S103</f>
        <v>0</v>
      </c>
      <c r="T103" s="206">
        <f>'[2]配置系数（士兵）'!T103</f>
        <v>0</v>
      </c>
      <c r="U103" s="206">
        <f>'[2]配置系数（士兵）'!U103</f>
        <v>1</v>
      </c>
      <c r="W103" s="206" t="str">
        <f>'[2]配置系数（士兵）'!W103</f>
        <v/>
      </c>
      <c r="X103" s="206" t="str">
        <f>'[2]配置系数（士兵）'!X103</f>
        <v/>
      </c>
      <c r="Y103" s="206" t="str">
        <f>'[2]配置系数（士兵）'!Y103</f>
        <v/>
      </c>
      <c r="Z103" s="206">
        <f>'[2]配置系数（士兵）'!Z103</f>
        <v>0</v>
      </c>
      <c r="AA103" s="206">
        <f>'[2]配置系数（士兵）'!AA103</f>
        <v>0</v>
      </c>
      <c r="AB103" s="206">
        <f>'[2]配置系数（士兵）'!AB103</f>
        <v>1</v>
      </c>
    </row>
    <row r="104" spans="3:28" x14ac:dyDescent="0.15">
      <c r="C104" s="207">
        <v>97</v>
      </c>
      <c r="D104" s="69">
        <f>IFERROR(MATCH(C104,索引!Q:Q,0),D105)</f>
        <v>25</v>
      </c>
      <c r="E104" s="69">
        <f t="shared" si="1"/>
        <v>7</v>
      </c>
      <c r="F104" s="69" t="str">
        <f>IF(LEN(INDEX(索引!$M:$M,D104,1))=4,INDEX(索引!$M:$M,D104,1)&amp;"00",INDEX(索引!$M:$M,D104,1))</f>
        <v>602100</v>
      </c>
      <c r="G104" s="69" t="str">
        <f>INDEX(索引!$L:$L,D104,1)</f>
        <v>大戟士</v>
      </c>
      <c r="I104" s="206" t="str">
        <f>'[2]配置系数（士兵）'!I104</f>
        <v/>
      </c>
      <c r="J104" s="206" t="str">
        <f>'[2]配置系数（士兵）'!J104</f>
        <v/>
      </c>
      <c r="K104" s="206" t="str">
        <f>'[2]配置系数（士兵）'!K104</f>
        <v/>
      </c>
      <c r="L104" s="206">
        <f>'[2]配置系数（士兵）'!L104</f>
        <v>0</v>
      </c>
      <c r="M104" s="206">
        <f>'[2]配置系数（士兵）'!M104</f>
        <v>0</v>
      </c>
      <c r="N104" s="206">
        <f>'[2]配置系数（士兵）'!N104</f>
        <v>1</v>
      </c>
      <c r="P104" s="206" t="str">
        <f>'[2]配置系数（士兵）'!P104</f>
        <v/>
      </c>
      <c r="Q104" s="206" t="str">
        <f>'[2]配置系数（士兵）'!Q104</f>
        <v/>
      </c>
      <c r="R104" s="206" t="str">
        <f>'[2]配置系数（士兵）'!R104</f>
        <v/>
      </c>
      <c r="S104" s="206">
        <f>'[2]配置系数（士兵）'!S104</f>
        <v>0</v>
      </c>
      <c r="T104" s="206">
        <f>'[2]配置系数（士兵）'!T104</f>
        <v>0</v>
      </c>
      <c r="U104" s="206">
        <f>'[2]配置系数（士兵）'!U104</f>
        <v>1</v>
      </c>
      <c r="W104" s="206" t="str">
        <f>'[2]配置系数（士兵）'!W104</f>
        <v/>
      </c>
      <c r="X104" s="206" t="str">
        <f>'[2]配置系数（士兵）'!X104</f>
        <v/>
      </c>
      <c r="Y104" s="206" t="str">
        <f>'[2]配置系数（士兵）'!Y104</f>
        <v/>
      </c>
      <c r="Z104" s="206">
        <f>'[2]配置系数（士兵）'!Z104</f>
        <v>0</v>
      </c>
      <c r="AA104" s="206">
        <f>'[2]配置系数（士兵）'!AA104</f>
        <v>0</v>
      </c>
      <c r="AB104" s="206">
        <f>'[2]配置系数（士兵）'!AB104</f>
        <v>1</v>
      </c>
    </row>
    <row r="105" spans="3:28" x14ac:dyDescent="0.15">
      <c r="C105" s="207">
        <v>98</v>
      </c>
      <c r="D105" s="69">
        <f>IFERROR(MATCH(C105,索引!Q:Q,0),D106)</f>
        <v>25</v>
      </c>
      <c r="E105" s="69">
        <f t="shared" si="1"/>
        <v>8</v>
      </c>
      <c r="F105" s="69" t="str">
        <f>IF(LEN(INDEX(索引!$M:$M,D105,1))=4,INDEX(索引!$M:$M,D105,1)&amp;"00",INDEX(索引!$M:$M,D105,1))</f>
        <v>602100</v>
      </c>
      <c r="G105" s="69" t="str">
        <f>INDEX(索引!$L:$L,D105,1)</f>
        <v>大戟士</v>
      </c>
      <c r="I105" s="206" t="str">
        <f>'[2]配置系数（士兵）'!I105</f>
        <v/>
      </c>
      <c r="J105" s="206" t="str">
        <f>'[2]配置系数（士兵）'!J105</f>
        <v/>
      </c>
      <c r="K105" s="206" t="str">
        <f>'[2]配置系数（士兵）'!K105</f>
        <v/>
      </c>
      <c r="L105" s="206">
        <f>'[2]配置系数（士兵）'!L105</f>
        <v>0</v>
      </c>
      <c r="M105" s="206">
        <f>'[2]配置系数（士兵）'!M105</f>
        <v>0</v>
      </c>
      <c r="N105" s="206">
        <f>'[2]配置系数（士兵）'!N105</f>
        <v>1</v>
      </c>
      <c r="P105" s="206" t="str">
        <f>'[2]配置系数（士兵）'!P105</f>
        <v/>
      </c>
      <c r="Q105" s="206" t="str">
        <f>'[2]配置系数（士兵）'!Q105</f>
        <v/>
      </c>
      <c r="R105" s="206" t="str">
        <f>'[2]配置系数（士兵）'!R105</f>
        <v/>
      </c>
      <c r="S105" s="206">
        <f>'[2]配置系数（士兵）'!S105</f>
        <v>0</v>
      </c>
      <c r="T105" s="206">
        <f>'[2]配置系数（士兵）'!T105</f>
        <v>0</v>
      </c>
      <c r="U105" s="206">
        <f>'[2]配置系数（士兵）'!U105</f>
        <v>1</v>
      </c>
      <c r="W105" s="206" t="str">
        <f>'[2]配置系数（士兵）'!W105</f>
        <v/>
      </c>
      <c r="X105" s="206" t="str">
        <f>'[2]配置系数（士兵）'!X105</f>
        <v/>
      </c>
      <c r="Y105" s="206" t="str">
        <f>'[2]配置系数（士兵）'!Y105</f>
        <v/>
      </c>
      <c r="Z105" s="206">
        <f>'[2]配置系数（士兵）'!Z105</f>
        <v>0</v>
      </c>
      <c r="AA105" s="206">
        <f>'[2]配置系数（士兵）'!AA105</f>
        <v>0</v>
      </c>
      <c r="AB105" s="206">
        <f>'[2]配置系数（士兵）'!AB105</f>
        <v>1</v>
      </c>
    </row>
    <row r="106" spans="3:28" x14ac:dyDescent="0.15">
      <c r="C106" s="207">
        <v>99</v>
      </c>
      <c r="D106" s="69">
        <f>IFERROR(MATCH(C106,索引!Q:Q,0),D107)</f>
        <v>25</v>
      </c>
      <c r="E106" s="69">
        <f t="shared" si="1"/>
        <v>9</v>
      </c>
      <c r="F106" s="69" t="str">
        <f>IF(LEN(INDEX(索引!$M:$M,D106,1))=4,INDEX(索引!$M:$M,D106,1)&amp;"00",INDEX(索引!$M:$M,D106,1))</f>
        <v>602100</v>
      </c>
      <c r="G106" s="69" t="str">
        <f>INDEX(索引!$L:$L,D106,1)</f>
        <v>大戟士</v>
      </c>
      <c r="I106" s="206" t="str">
        <f>'[2]配置系数（士兵）'!I106</f>
        <v/>
      </c>
      <c r="J106" s="206" t="str">
        <f>'[2]配置系数（士兵）'!J106</f>
        <v/>
      </c>
      <c r="K106" s="206" t="str">
        <f>'[2]配置系数（士兵）'!K106</f>
        <v/>
      </c>
      <c r="L106" s="206">
        <f>'[2]配置系数（士兵）'!L106</f>
        <v>0</v>
      </c>
      <c r="M106" s="206">
        <f>'[2]配置系数（士兵）'!M106</f>
        <v>0</v>
      </c>
      <c r="N106" s="206">
        <f>'[2]配置系数（士兵）'!N106</f>
        <v>1</v>
      </c>
      <c r="P106" s="206" t="str">
        <f>'[2]配置系数（士兵）'!P106</f>
        <v/>
      </c>
      <c r="Q106" s="206" t="str">
        <f>'[2]配置系数（士兵）'!Q106</f>
        <v/>
      </c>
      <c r="R106" s="206" t="str">
        <f>'[2]配置系数（士兵）'!R106</f>
        <v/>
      </c>
      <c r="S106" s="206">
        <f>'[2]配置系数（士兵）'!S106</f>
        <v>0</v>
      </c>
      <c r="T106" s="206">
        <f>'[2]配置系数（士兵）'!T106</f>
        <v>0</v>
      </c>
      <c r="U106" s="206">
        <f>'[2]配置系数（士兵）'!U106</f>
        <v>1</v>
      </c>
      <c r="W106" s="206" t="str">
        <f>'[2]配置系数（士兵）'!W106</f>
        <v/>
      </c>
      <c r="X106" s="206" t="str">
        <f>'[2]配置系数（士兵）'!X106</f>
        <v/>
      </c>
      <c r="Y106" s="206" t="str">
        <f>'[2]配置系数（士兵）'!Y106</f>
        <v/>
      </c>
      <c r="Z106" s="206">
        <f>'[2]配置系数（士兵）'!Z106</f>
        <v>0</v>
      </c>
      <c r="AA106" s="206">
        <f>'[2]配置系数（士兵）'!AA106</f>
        <v>0</v>
      </c>
      <c r="AB106" s="206">
        <f>'[2]配置系数（士兵）'!AB106</f>
        <v>1</v>
      </c>
    </row>
    <row r="107" spans="3:28" x14ac:dyDescent="0.15">
      <c r="C107" s="207">
        <v>100</v>
      </c>
      <c r="D107" s="69">
        <f>IFERROR(MATCH(C107,索引!Q:Q,0),D108)</f>
        <v>25</v>
      </c>
      <c r="E107" s="69">
        <f t="shared" si="1"/>
        <v>10</v>
      </c>
      <c r="F107" s="69" t="str">
        <f>IF(LEN(INDEX(索引!$M:$M,D107,1))=4,INDEX(索引!$M:$M,D107,1)&amp;"00",INDEX(索引!$M:$M,D107,1))</f>
        <v>602100</v>
      </c>
      <c r="G107" s="69" t="str">
        <f>INDEX(索引!$L:$L,D107,1)</f>
        <v>大戟士</v>
      </c>
      <c r="I107" s="206" t="str">
        <f>'[2]配置系数（士兵）'!I107</f>
        <v/>
      </c>
      <c r="J107" s="206" t="str">
        <f>'[2]配置系数（士兵）'!J107</f>
        <v/>
      </c>
      <c r="K107" s="206" t="str">
        <f>'[2]配置系数（士兵）'!K107</f>
        <v/>
      </c>
      <c r="L107" s="206">
        <f>'[2]配置系数（士兵）'!L107</f>
        <v>0</v>
      </c>
      <c r="M107" s="206">
        <f>'[2]配置系数（士兵）'!M107</f>
        <v>0</v>
      </c>
      <c r="N107" s="206">
        <f>'[2]配置系数（士兵）'!N107</f>
        <v>1</v>
      </c>
      <c r="P107" s="206" t="str">
        <f>'[2]配置系数（士兵）'!P107</f>
        <v/>
      </c>
      <c r="Q107" s="206" t="str">
        <f>'[2]配置系数（士兵）'!Q107</f>
        <v/>
      </c>
      <c r="R107" s="206" t="str">
        <f>'[2]配置系数（士兵）'!R107</f>
        <v/>
      </c>
      <c r="S107" s="206">
        <f>'[2]配置系数（士兵）'!S107</f>
        <v>0</v>
      </c>
      <c r="T107" s="206">
        <f>'[2]配置系数（士兵）'!T107</f>
        <v>0</v>
      </c>
      <c r="U107" s="206">
        <f>'[2]配置系数（士兵）'!U107</f>
        <v>1</v>
      </c>
      <c r="W107" s="206" t="str">
        <f>'[2]配置系数（士兵）'!W107</f>
        <v/>
      </c>
      <c r="X107" s="206" t="str">
        <f>'[2]配置系数（士兵）'!X107</f>
        <v/>
      </c>
      <c r="Y107" s="206" t="str">
        <f>'[2]配置系数（士兵）'!Y107</f>
        <v/>
      </c>
      <c r="Z107" s="206">
        <f>'[2]配置系数（士兵）'!Z107</f>
        <v>0</v>
      </c>
      <c r="AA107" s="206">
        <f>'[2]配置系数（士兵）'!AA107</f>
        <v>0</v>
      </c>
      <c r="AB107" s="206">
        <f>'[2]配置系数（士兵）'!AB107</f>
        <v>1</v>
      </c>
    </row>
    <row r="108" spans="3:28" x14ac:dyDescent="0.15">
      <c r="C108" s="207">
        <v>101</v>
      </c>
      <c r="D108" s="69">
        <f>IFERROR(MATCH(C108,索引!Q:Q,0),D109)</f>
        <v>26</v>
      </c>
      <c r="E108" s="69">
        <f t="shared" si="1"/>
        <v>1</v>
      </c>
      <c r="F108" s="69">
        <f>IF(LEN(INDEX(索引!$M:$M,D108,1))=4,INDEX(索引!$M:$M,D108,1)&amp;"00",INDEX(索引!$M:$M,D108,1))</f>
        <v>600201</v>
      </c>
      <c r="G108" s="69" t="str">
        <f>INDEX(索引!$L:$L,D108,1)</f>
        <v>轻骑兵</v>
      </c>
      <c r="I108" s="206" t="str">
        <f>'[2]配置系数（士兵）'!I108</f>
        <v>60020101</v>
      </c>
      <c r="J108" s="206" t="str">
        <f>'[2]配置系数（士兵）'!J108</f>
        <v>普通攻击:对单体敌人造成{0}%的武力伤害</v>
      </c>
      <c r="K108" s="206">
        <f>'[2]配置系数（士兵）'!K108</f>
        <v>0.27</v>
      </c>
      <c r="L108" s="206">
        <f>'[2]配置系数（士兵）'!L108</f>
        <v>0</v>
      </c>
      <c r="M108" s="206">
        <f>'[2]配置系数（士兵）'!M108</f>
        <v>0</v>
      </c>
      <c r="N108" s="206">
        <f>'[2]配置系数（士兵）'!N108</f>
        <v>100</v>
      </c>
      <c r="P108" s="206" t="str">
        <f>'[2]配置系数（士兵）'!P108</f>
        <v>60020102</v>
      </c>
      <c r="Q108" s="206" t="str">
        <f>'[2]配置系数（士兵）'!Q108</f>
        <v>普通攻击:对单体敌人造成{0}%的武力伤害</v>
      </c>
      <c r="R108" s="206">
        <f>'[2]配置系数（士兵）'!R108</f>
        <v>0.31</v>
      </c>
      <c r="S108" s="206">
        <f>'[2]配置系数（士兵）'!S108</f>
        <v>0</v>
      </c>
      <c r="T108" s="206">
        <f>'[2]配置系数（士兵）'!T108</f>
        <v>0</v>
      </c>
      <c r="U108" s="206">
        <f>'[2]配置系数（士兵）'!U108</f>
        <v>1</v>
      </c>
      <c r="W108" s="206" t="str">
        <f>'[2]配置系数（士兵）'!W108</f>
        <v>60020103</v>
      </c>
      <c r="X108" s="206" t="str">
        <f>'[2]配置系数（士兵）'!X108</f>
        <v>普通攻击:对单体敌人造成{0}%的武力伤害</v>
      </c>
      <c r="Y108" s="206">
        <f>'[2]配置系数（士兵）'!Y108</f>
        <v>1.1100000000000001</v>
      </c>
      <c r="Z108" s="206">
        <f>'[2]配置系数（士兵）'!Z108</f>
        <v>0</v>
      </c>
      <c r="AA108" s="206">
        <f>'[2]配置系数（士兵）'!AA108</f>
        <v>0</v>
      </c>
      <c r="AB108" s="206">
        <f>'[2]配置系数（士兵）'!AB108</f>
        <v>1</v>
      </c>
    </row>
    <row r="109" spans="3:28" x14ac:dyDescent="0.15">
      <c r="C109" s="207">
        <v>102</v>
      </c>
      <c r="D109" s="69">
        <f>IFERROR(MATCH(C109,索引!Q:Q,0),D110)</f>
        <v>26</v>
      </c>
      <c r="E109" s="69">
        <f t="shared" si="1"/>
        <v>2</v>
      </c>
      <c r="F109" s="69">
        <f>IF(LEN(INDEX(索引!$M:$M,D109,1))=4,INDEX(索引!$M:$M,D109,1)&amp;"00",INDEX(索引!$M:$M,D109,1))</f>
        <v>600201</v>
      </c>
      <c r="G109" s="69" t="str">
        <f>INDEX(索引!$L:$L,D109,1)</f>
        <v>轻骑兵</v>
      </c>
      <c r="I109" s="206" t="str">
        <f>'[2]配置系数（士兵）'!I109</f>
        <v>60020111</v>
      </c>
      <c r="J109" s="206" t="str">
        <f>'[2]配置系数（士兵）'!J109</f>
        <v>私有特性1:击杀目标后，速度提升{0}，持续{1}秒</v>
      </c>
      <c r="K109" s="206">
        <f>'[2]配置系数（士兵）'!K109</f>
        <v>14</v>
      </c>
      <c r="L109" s="206">
        <f>'[2]配置系数（士兵）'!L109</f>
        <v>0</v>
      </c>
      <c r="M109" s="206">
        <f>'[2]配置系数（士兵）'!M109</f>
        <v>0</v>
      </c>
      <c r="N109" s="206">
        <f>'[2]配置系数（士兵）'!N109</f>
        <v>1</v>
      </c>
      <c r="P109" s="206" t="str">
        <f>'[2]配置系数（士兵）'!P109</f>
        <v>60020112</v>
      </c>
      <c r="Q109" s="206" t="str">
        <f>'[2]配置系数（士兵）'!Q109</f>
        <v>私有特性1:击杀目标后，速度提升{0}，持续{1}秒</v>
      </c>
      <c r="R109" s="206">
        <f>'[2]配置系数（士兵）'!R109</f>
        <v>8</v>
      </c>
      <c r="S109" s="206">
        <f>'[2]配置系数（士兵）'!S109</f>
        <v>0</v>
      </c>
      <c r="T109" s="206">
        <f>'[2]配置系数（士兵）'!T109</f>
        <v>0</v>
      </c>
      <c r="U109" s="206">
        <f>'[2]配置系数（士兵）'!U109</f>
        <v>1</v>
      </c>
      <c r="W109" s="206" t="str">
        <f>'[2]配置系数（士兵）'!W109</f>
        <v/>
      </c>
      <c r="X109" s="206" t="str">
        <f>'[2]配置系数（士兵）'!X109</f>
        <v/>
      </c>
      <c r="Y109" s="206" t="str">
        <f>'[2]配置系数（士兵）'!Y109</f>
        <v/>
      </c>
      <c r="Z109" s="206">
        <f>'[2]配置系数（士兵）'!Z109</f>
        <v>0</v>
      </c>
      <c r="AA109" s="206">
        <f>'[2]配置系数（士兵）'!AA109</f>
        <v>0</v>
      </c>
      <c r="AB109" s="206">
        <f>'[2]配置系数（士兵）'!AB109</f>
        <v>1</v>
      </c>
    </row>
    <row r="110" spans="3:28" x14ac:dyDescent="0.15">
      <c r="C110" s="207">
        <v>103</v>
      </c>
      <c r="D110" s="69">
        <f>IFERROR(MATCH(C110,索引!Q:Q,0),D111)</f>
        <v>26</v>
      </c>
      <c r="E110" s="69">
        <f t="shared" si="1"/>
        <v>3</v>
      </c>
      <c r="F110" s="69">
        <f>IF(LEN(INDEX(索引!$M:$M,D110,1))=4,INDEX(索引!$M:$M,D110,1)&amp;"00",INDEX(索引!$M:$M,D110,1))</f>
        <v>600201</v>
      </c>
      <c r="G110" s="69" t="str">
        <f>INDEX(索引!$L:$L,D110,1)</f>
        <v>轻骑兵</v>
      </c>
      <c r="I110" s="206" t="str">
        <f>'[2]配置系数（士兵）'!I110</f>
        <v/>
      </c>
      <c r="J110" s="206" t="str">
        <f>'[2]配置系数（士兵）'!J110</f>
        <v/>
      </c>
      <c r="K110" s="206" t="str">
        <f>'[2]配置系数（士兵）'!K110</f>
        <v/>
      </c>
      <c r="L110" s="206">
        <f>'[2]配置系数（士兵）'!L110</f>
        <v>0</v>
      </c>
      <c r="M110" s="206">
        <f>'[2]配置系数（士兵）'!M110</f>
        <v>0</v>
      </c>
      <c r="N110" s="206">
        <f>'[2]配置系数（士兵）'!N110</f>
        <v>1</v>
      </c>
      <c r="P110" s="206" t="str">
        <f>'[2]配置系数（士兵）'!P110</f>
        <v/>
      </c>
      <c r="Q110" s="206" t="str">
        <f>'[2]配置系数（士兵）'!Q110</f>
        <v/>
      </c>
      <c r="R110" s="206" t="str">
        <f>'[2]配置系数（士兵）'!R110</f>
        <v/>
      </c>
      <c r="S110" s="206">
        <f>'[2]配置系数（士兵）'!S110</f>
        <v>0</v>
      </c>
      <c r="T110" s="206">
        <f>'[2]配置系数（士兵）'!T110</f>
        <v>0</v>
      </c>
      <c r="U110" s="206">
        <f>'[2]配置系数（士兵）'!U110</f>
        <v>1</v>
      </c>
      <c r="W110" s="206" t="str">
        <f>'[2]配置系数（士兵）'!W110</f>
        <v/>
      </c>
      <c r="X110" s="206" t="str">
        <f>'[2]配置系数（士兵）'!X110</f>
        <v/>
      </c>
      <c r="Y110" s="206" t="str">
        <f>'[2]配置系数（士兵）'!Y110</f>
        <v/>
      </c>
      <c r="Z110" s="206">
        <f>'[2]配置系数（士兵）'!Z110</f>
        <v>0</v>
      </c>
      <c r="AA110" s="206">
        <f>'[2]配置系数（士兵）'!AA110</f>
        <v>0</v>
      </c>
      <c r="AB110" s="206">
        <f>'[2]配置系数（士兵）'!AB110</f>
        <v>1</v>
      </c>
    </row>
    <row r="111" spans="3:28" x14ac:dyDescent="0.15">
      <c r="C111" s="207">
        <v>104</v>
      </c>
      <c r="D111" s="69">
        <f>IFERROR(MATCH(C111,索引!Q:Q,0),D112)</f>
        <v>26</v>
      </c>
      <c r="E111" s="69">
        <f t="shared" si="1"/>
        <v>4</v>
      </c>
      <c r="F111" s="69">
        <f>IF(LEN(INDEX(索引!$M:$M,D111,1))=4,INDEX(索引!$M:$M,D111,1)&amp;"00",INDEX(索引!$M:$M,D111,1))</f>
        <v>600201</v>
      </c>
      <c r="G111" s="69" t="str">
        <f>INDEX(索引!$L:$L,D111,1)</f>
        <v>轻骑兵</v>
      </c>
      <c r="I111" s="206" t="str">
        <f>'[2]配置系数（士兵）'!I111</f>
        <v>60020131</v>
      </c>
      <c r="J111" s="206" t="str">
        <f>'[2]配置系数（士兵）'!J111</f>
        <v>私有特性3:移动时增加{0}%闪避</v>
      </c>
      <c r="K111" s="206">
        <f>'[2]配置系数（士兵）'!K111</f>
        <v>0.1</v>
      </c>
      <c r="L111" s="206">
        <f>'[2]配置系数（士兵）'!L111</f>
        <v>0</v>
      </c>
      <c r="M111" s="206">
        <f>'[2]配置系数（士兵）'!M111</f>
        <v>0</v>
      </c>
      <c r="N111" s="206">
        <f>'[2]配置系数（士兵）'!N111</f>
        <v>100</v>
      </c>
      <c r="P111" s="206" t="str">
        <f>'[2]配置系数（士兵）'!P111</f>
        <v/>
      </c>
      <c r="Q111" s="206" t="str">
        <f>'[2]配置系数（士兵）'!Q111</f>
        <v/>
      </c>
      <c r="R111" s="206" t="str">
        <f>'[2]配置系数（士兵）'!R111</f>
        <v/>
      </c>
      <c r="S111" s="206">
        <f>'[2]配置系数（士兵）'!S111</f>
        <v>0</v>
      </c>
      <c r="T111" s="206">
        <f>'[2]配置系数（士兵）'!T111</f>
        <v>0</v>
      </c>
      <c r="U111" s="206">
        <f>'[2]配置系数（士兵）'!U111</f>
        <v>1</v>
      </c>
      <c r="W111" s="206" t="str">
        <f>'[2]配置系数（士兵）'!W111</f>
        <v/>
      </c>
      <c r="X111" s="206" t="str">
        <f>'[2]配置系数（士兵）'!X111</f>
        <v/>
      </c>
      <c r="Y111" s="206" t="str">
        <f>'[2]配置系数（士兵）'!Y111</f>
        <v/>
      </c>
      <c r="Z111" s="206">
        <f>'[2]配置系数（士兵）'!Z111</f>
        <v>0</v>
      </c>
      <c r="AA111" s="206">
        <f>'[2]配置系数（士兵）'!AA111</f>
        <v>0</v>
      </c>
      <c r="AB111" s="206">
        <f>'[2]配置系数（士兵）'!AB111</f>
        <v>1</v>
      </c>
    </row>
    <row r="112" spans="3:28" x14ac:dyDescent="0.15">
      <c r="C112" s="207">
        <v>105</v>
      </c>
      <c r="D112" s="69">
        <f>IFERROR(MATCH(C112,索引!Q:Q,0),D113)</f>
        <v>26</v>
      </c>
      <c r="E112" s="69">
        <f t="shared" si="1"/>
        <v>5</v>
      </c>
      <c r="F112" s="69">
        <f>IF(LEN(INDEX(索引!$M:$M,D112,1))=4,INDEX(索引!$M:$M,D112,1)&amp;"00",INDEX(索引!$M:$M,D112,1))</f>
        <v>600201</v>
      </c>
      <c r="G112" s="69" t="str">
        <f>INDEX(索引!$L:$L,D112,1)</f>
        <v>轻骑兵</v>
      </c>
      <c r="I112" s="206" t="str">
        <f>'[2]配置系数（士兵）'!I112</f>
        <v/>
      </c>
      <c r="J112" s="206" t="str">
        <f>'[2]配置系数（士兵）'!J112</f>
        <v/>
      </c>
      <c r="K112" s="206" t="str">
        <f>'[2]配置系数（士兵）'!K112</f>
        <v/>
      </c>
      <c r="L112" s="206">
        <f>'[2]配置系数（士兵）'!L112</f>
        <v>0</v>
      </c>
      <c r="M112" s="206">
        <f>'[2]配置系数（士兵）'!M112</f>
        <v>0</v>
      </c>
      <c r="N112" s="206">
        <f>'[2]配置系数（士兵）'!N112</f>
        <v>1</v>
      </c>
      <c r="P112" s="206" t="str">
        <f>'[2]配置系数（士兵）'!P112</f>
        <v/>
      </c>
      <c r="Q112" s="206" t="str">
        <f>'[2]配置系数（士兵）'!Q112</f>
        <v/>
      </c>
      <c r="R112" s="206" t="str">
        <f>'[2]配置系数（士兵）'!R112</f>
        <v/>
      </c>
      <c r="S112" s="206">
        <f>'[2]配置系数（士兵）'!S112</f>
        <v>0</v>
      </c>
      <c r="T112" s="206">
        <f>'[2]配置系数（士兵）'!T112</f>
        <v>0</v>
      </c>
      <c r="U112" s="206">
        <f>'[2]配置系数（士兵）'!U112</f>
        <v>1</v>
      </c>
      <c r="W112" s="206" t="str">
        <f>'[2]配置系数（士兵）'!W112</f>
        <v/>
      </c>
      <c r="X112" s="206" t="str">
        <f>'[2]配置系数（士兵）'!X112</f>
        <v/>
      </c>
      <c r="Y112" s="206" t="str">
        <f>'[2]配置系数（士兵）'!Y112</f>
        <v/>
      </c>
      <c r="Z112" s="206">
        <f>'[2]配置系数（士兵）'!Z112</f>
        <v>0</v>
      </c>
      <c r="AA112" s="206">
        <f>'[2]配置系数（士兵）'!AA112</f>
        <v>0</v>
      </c>
      <c r="AB112" s="206">
        <f>'[2]配置系数（士兵）'!AB112</f>
        <v>1</v>
      </c>
    </row>
    <row r="113" spans="3:28" x14ac:dyDescent="0.15">
      <c r="C113" s="207">
        <v>106</v>
      </c>
      <c r="D113" s="69">
        <f>IFERROR(MATCH(C113,索引!Q:Q,0),D114)</f>
        <v>26</v>
      </c>
      <c r="E113" s="69">
        <f t="shared" si="1"/>
        <v>6</v>
      </c>
      <c r="F113" s="69">
        <f>IF(LEN(INDEX(索引!$M:$M,D113,1))=4,INDEX(索引!$M:$M,D113,1)&amp;"00",INDEX(索引!$M:$M,D113,1))</f>
        <v>600201</v>
      </c>
      <c r="G113" s="69" t="str">
        <f>INDEX(索引!$L:$L,D113,1)</f>
        <v>轻骑兵</v>
      </c>
      <c r="I113" s="206" t="str">
        <f>'[2]配置系数（士兵）'!I113</f>
        <v/>
      </c>
      <c r="J113" s="206" t="str">
        <f>'[2]配置系数（士兵）'!J113</f>
        <v/>
      </c>
      <c r="K113" s="206" t="str">
        <f>'[2]配置系数（士兵）'!K113</f>
        <v/>
      </c>
      <c r="L113" s="206">
        <f>'[2]配置系数（士兵）'!L113</f>
        <v>0</v>
      </c>
      <c r="M113" s="206">
        <f>'[2]配置系数（士兵）'!M113</f>
        <v>0</v>
      </c>
      <c r="N113" s="206">
        <f>'[2]配置系数（士兵）'!N113</f>
        <v>1</v>
      </c>
      <c r="P113" s="206" t="str">
        <f>'[2]配置系数（士兵）'!P113</f>
        <v/>
      </c>
      <c r="Q113" s="206" t="str">
        <f>'[2]配置系数（士兵）'!Q113</f>
        <v/>
      </c>
      <c r="R113" s="206" t="str">
        <f>'[2]配置系数（士兵）'!R113</f>
        <v/>
      </c>
      <c r="S113" s="206">
        <f>'[2]配置系数（士兵）'!S113</f>
        <v>0</v>
      </c>
      <c r="T113" s="206">
        <f>'[2]配置系数（士兵）'!T113</f>
        <v>0</v>
      </c>
      <c r="U113" s="206">
        <f>'[2]配置系数（士兵）'!U113</f>
        <v>1</v>
      </c>
      <c r="W113" s="206" t="str">
        <f>'[2]配置系数（士兵）'!W113</f>
        <v/>
      </c>
      <c r="X113" s="206" t="str">
        <f>'[2]配置系数（士兵）'!X113</f>
        <v/>
      </c>
      <c r="Y113" s="206" t="str">
        <f>'[2]配置系数（士兵）'!Y113</f>
        <v/>
      </c>
      <c r="Z113" s="206">
        <f>'[2]配置系数（士兵）'!Z113</f>
        <v>0</v>
      </c>
      <c r="AA113" s="206">
        <f>'[2]配置系数（士兵）'!AA113</f>
        <v>0</v>
      </c>
      <c r="AB113" s="206">
        <f>'[2]配置系数（士兵）'!AB113</f>
        <v>1</v>
      </c>
    </row>
    <row r="114" spans="3:28" x14ac:dyDescent="0.15">
      <c r="C114" s="207">
        <v>107</v>
      </c>
      <c r="D114" s="69">
        <f>IFERROR(MATCH(C114,索引!Q:Q,0),D115)</f>
        <v>26</v>
      </c>
      <c r="E114" s="69">
        <f t="shared" si="1"/>
        <v>7</v>
      </c>
      <c r="F114" s="69">
        <f>IF(LEN(INDEX(索引!$M:$M,D114,1))=4,INDEX(索引!$M:$M,D114,1)&amp;"00",INDEX(索引!$M:$M,D114,1))</f>
        <v>600201</v>
      </c>
      <c r="G114" s="69" t="str">
        <f>INDEX(索引!$L:$L,D114,1)</f>
        <v>轻骑兵</v>
      </c>
      <c r="I114" s="206" t="str">
        <f>'[2]配置系数（士兵）'!I114</f>
        <v/>
      </c>
      <c r="J114" s="206" t="str">
        <f>'[2]配置系数（士兵）'!J114</f>
        <v/>
      </c>
      <c r="K114" s="206" t="str">
        <f>'[2]配置系数（士兵）'!K114</f>
        <v/>
      </c>
      <c r="L114" s="206">
        <f>'[2]配置系数（士兵）'!L114</f>
        <v>0</v>
      </c>
      <c r="M114" s="206">
        <f>'[2]配置系数（士兵）'!M114</f>
        <v>0</v>
      </c>
      <c r="N114" s="206">
        <f>'[2]配置系数（士兵）'!N114</f>
        <v>1</v>
      </c>
      <c r="P114" s="206" t="str">
        <f>'[2]配置系数（士兵）'!P114</f>
        <v/>
      </c>
      <c r="Q114" s="206" t="str">
        <f>'[2]配置系数（士兵）'!Q114</f>
        <v/>
      </c>
      <c r="R114" s="206" t="str">
        <f>'[2]配置系数（士兵）'!R114</f>
        <v/>
      </c>
      <c r="S114" s="206">
        <f>'[2]配置系数（士兵）'!S114</f>
        <v>0</v>
      </c>
      <c r="T114" s="206">
        <f>'[2]配置系数（士兵）'!T114</f>
        <v>0</v>
      </c>
      <c r="U114" s="206">
        <f>'[2]配置系数（士兵）'!U114</f>
        <v>1</v>
      </c>
      <c r="W114" s="206" t="str">
        <f>'[2]配置系数（士兵）'!W114</f>
        <v/>
      </c>
      <c r="X114" s="206" t="str">
        <f>'[2]配置系数（士兵）'!X114</f>
        <v/>
      </c>
      <c r="Y114" s="206" t="str">
        <f>'[2]配置系数（士兵）'!Y114</f>
        <v/>
      </c>
      <c r="Z114" s="206">
        <f>'[2]配置系数（士兵）'!Z114</f>
        <v>0</v>
      </c>
      <c r="AA114" s="206">
        <f>'[2]配置系数（士兵）'!AA114</f>
        <v>0</v>
      </c>
      <c r="AB114" s="206">
        <f>'[2]配置系数（士兵）'!AB114</f>
        <v>1</v>
      </c>
    </row>
    <row r="115" spans="3:28" x14ac:dyDescent="0.15">
      <c r="C115" s="207">
        <v>108</v>
      </c>
      <c r="D115" s="69">
        <f>IFERROR(MATCH(C115,索引!Q:Q,0),D116)</f>
        <v>26</v>
      </c>
      <c r="E115" s="69">
        <f t="shared" si="1"/>
        <v>8</v>
      </c>
      <c r="F115" s="69">
        <f>IF(LEN(INDEX(索引!$M:$M,D115,1))=4,INDEX(索引!$M:$M,D115,1)&amp;"00",INDEX(索引!$M:$M,D115,1))</f>
        <v>600201</v>
      </c>
      <c r="G115" s="69" t="str">
        <f>INDEX(索引!$L:$L,D115,1)</f>
        <v>轻骑兵</v>
      </c>
      <c r="I115" s="206" t="str">
        <f>'[2]配置系数（士兵）'!I115</f>
        <v/>
      </c>
      <c r="J115" s="206" t="str">
        <f>'[2]配置系数（士兵）'!J115</f>
        <v/>
      </c>
      <c r="K115" s="206" t="str">
        <f>'[2]配置系数（士兵）'!K115</f>
        <v/>
      </c>
      <c r="L115" s="206">
        <f>'[2]配置系数（士兵）'!L115</f>
        <v>0</v>
      </c>
      <c r="M115" s="206">
        <f>'[2]配置系数（士兵）'!M115</f>
        <v>0</v>
      </c>
      <c r="N115" s="206">
        <f>'[2]配置系数（士兵）'!N115</f>
        <v>1</v>
      </c>
      <c r="P115" s="206" t="str">
        <f>'[2]配置系数（士兵）'!P115</f>
        <v/>
      </c>
      <c r="Q115" s="206" t="str">
        <f>'[2]配置系数（士兵）'!Q115</f>
        <v/>
      </c>
      <c r="R115" s="206" t="str">
        <f>'[2]配置系数（士兵）'!R115</f>
        <v/>
      </c>
      <c r="S115" s="206">
        <f>'[2]配置系数（士兵）'!S115</f>
        <v>0</v>
      </c>
      <c r="T115" s="206">
        <f>'[2]配置系数（士兵）'!T115</f>
        <v>0</v>
      </c>
      <c r="U115" s="206">
        <f>'[2]配置系数（士兵）'!U115</f>
        <v>1</v>
      </c>
      <c r="W115" s="206" t="str">
        <f>'[2]配置系数（士兵）'!W115</f>
        <v/>
      </c>
      <c r="X115" s="206" t="str">
        <f>'[2]配置系数（士兵）'!X115</f>
        <v/>
      </c>
      <c r="Y115" s="206" t="str">
        <f>'[2]配置系数（士兵）'!Y115</f>
        <v/>
      </c>
      <c r="Z115" s="206">
        <f>'[2]配置系数（士兵）'!Z115</f>
        <v>0</v>
      </c>
      <c r="AA115" s="206">
        <f>'[2]配置系数（士兵）'!AA115</f>
        <v>0</v>
      </c>
      <c r="AB115" s="206">
        <f>'[2]配置系数（士兵）'!AB115</f>
        <v>1</v>
      </c>
    </row>
    <row r="116" spans="3:28" x14ac:dyDescent="0.15">
      <c r="C116" s="207">
        <v>109</v>
      </c>
      <c r="D116" s="69">
        <f>IFERROR(MATCH(C116,索引!Q:Q,0),D117)</f>
        <v>26</v>
      </c>
      <c r="E116" s="69">
        <f t="shared" si="1"/>
        <v>9</v>
      </c>
      <c r="F116" s="69">
        <f>IF(LEN(INDEX(索引!$M:$M,D116,1))=4,INDEX(索引!$M:$M,D116,1)&amp;"00",INDEX(索引!$M:$M,D116,1))</f>
        <v>600201</v>
      </c>
      <c r="G116" s="69" t="str">
        <f>INDEX(索引!$L:$L,D116,1)</f>
        <v>轻骑兵</v>
      </c>
      <c r="I116" s="206" t="str">
        <f>'[2]配置系数（士兵）'!I116</f>
        <v/>
      </c>
      <c r="J116" s="206" t="str">
        <f>'[2]配置系数（士兵）'!J116</f>
        <v/>
      </c>
      <c r="K116" s="206" t="str">
        <f>'[2]配置系数（士兵）'!K116</f>
        <v/>
      </c>
      <c r="L116" s="206">
        <f>'[2]配置系数（士兵）'!L116</f>
        <v>0</v>
      </c>
      <c r="M116" s="206">
        <f>'[2]配置系数（士兵）'!M116</f>
        <v>0</v>
      </c>
      <c r="N116" s="206">
        <f>'[2]配置系数（士兵）'!N116</f>
        <v>1</v>
      </c>
      <c r="P116" s="206" t="str">
        <f>'[2]配置系数（士兵）'!P116</f>
        <v/>
      </c>
      <c r="Q116" s="206" t="str">
        <f>'[2]配置系数（士兵）'!Q116</f>
        <v/>
      </c>
      <c r="R116" s="206" t="str">
        <f>'[2]配置系数（士兵）'!R116</f>
        <v/>
      </c>
      <c r="S116" s="206">
        <f>'[2]配置系数（士兵）'!S116</f>
        <v>0</v>
      </c>
      <c r="T116" s="206">
        <f>'[2]配置系数（士兵）'!T116</f>
        <v>0</v>
      </c>
      <c r="U116" s="206">
        <f>'[2]配置系数（士兵）'!U116</f>
        <v>1</v>
      </c>
      <c r="W116" s="206" t="str">
        <f>'[2]配置系数（士兵）'!W116</f>
        <v/>
      </c>
      <c r="X116" s="206" t="str">
        <f>'[2]配置系数（士兵）'!X116</f>
        <v/>
      </c>
      <c r="Y116" s="206" t="str">
        <f>'[2]配置系数（士兵）'!Y116</f>
        <v/>
      </c>
      <c r="Z116" s="206">
        <f>'[2]配置系数（士兵）'!Z116</f>
        <v>0</v>
      </c>
      <c r="AA116" s="206">
        <f>'[2]配置系数（士兵）'!AA116</f>
        <v>0</v>
      </c>
      <c r="AB116" s="206">
        <f>'[2]配置系数（士兵）'!AB116</f>
        <v>1</v>
      </c>
    </row>
    <row r="117" spans="3:28" x14ac:dyDescent="0.15">
      <c r="C117" s="207">
        <v>110</v>
      </c>
      <c r="D117" s="69">
        <f>IFERROR(MATCH(C117,索引!Q:Q,0),D118)</f>
        <v>26</v>
      </c>
      <c r="E117" s="69">
        <f t="shared" si="1"/>
        <v>10</v>
      </c>
      <c r="F117" s="69">
        <f>IF(LEN(INDEX(索引!$M:$M,D117,1))=4,INDEX(索引!$M:$M,D117,1)&amp;"00",INDEX(索引!$M:$M,D117,1))</f>
        <v>600201</v>
      </c>
      <c r="G117" s="69" t="str">
        <f>INDEX(索引!$L:$L,D117,1)</f>
        <v>轻骑兵</v>
      </c>
      <c r="I117" s="206" t="str">
        <f>'[2]配置系数（士兵）'!I117</f>
        <v/>
      </c>
      <c r="J117" s="206" t="str">
        <f>'[2]配置系数（士兵）'!J117</f>
        <v/>
      </c>
      <c r="K117" s="206" t="str">
        <f>'[2]配置系数（士兵）'!K117</f>
        <v/>
      </c>
      <c r="L117" s="206">
        <f>'[2]配置系数（士兵）'!L117</f>
        <v>0</v>
      </c>
      <c r="M117" s="206">
        <f>'[2]配置系数（士兵）'!M117</f>
        <v>0</v>
      </c>
      <c r="N117" s="206">
        <f>'[2]配置系数（士兵）'!N117</f>
        <v>1</v>
      </c>
      <c r="P117" s="206" t="str">
        <f>'[2]配置系数（士兵）'!P117</f>
        <v/>
      </c>
      <c r="Q117" s="206" t="str">
        <f>'[2]配置系数（士兵）'!Q117</f>
        <v/>
      </c>
      <c r="R117" s="206" t="str">
        <f>'[2]配置系数（士兵）'!R117</f>
        <v/>
      </c>
      <c r="S117" s="206">
        <f>'[2]配置系数（士兵）'!S117</f>
        <v>0</v>
      </c>
      <c r="T117" s="206">
        <f>'[2]配置系数（士兵）'!T117</f>
        <v>0</v>
      </c>
      <c r="U117" s="206">
        <f>'[2]配置系数（士兵）'!U117</f>
        <v>1</v>
      </c>
      <c r="W117" s="206" t="str">
        <f>'[2]配置系数（士兵）'!W117</f>
        <v/>
      </c>
      <c r="X117" s="206" t="str">
        <f>'[2]配置系数（士兵）'!X117</f>
        <v/>
      </c>
      <c r="Y117" s="206" t="str">
        <f>'[2]配置系数（士兵）'!Y117</f>
        <v/>
      </c>
      <c r="Z117" s="206">
        <f>'[2]配置系数（士兵）'!Z117</f>
        <v>0</v>
      </c>
      <c r="AA117" s="206">
        <f>'[2]配置系数（士兵）'!AA117</f>
        <v>0</v>
      </c>
      <c r="AB117" s="206">
        <f>'[2]配置系数（士兵）'!AB117</f>
        <v>1</v>
      </c>
    </row>
    <row r="118" spans="3:28" x14ac:dyDescent="0.15">
      <c r="C118" s="207">
        <v>111</v>
      </c>
      <c r="D118" s="69">
        <f>IFERROR(MATCH(C118,索引!Q:Q,0),D119)</f>
        <v>27</v>
      </c>
      <c r="E118" s="69">
        <f t="shared" si="1"/>
        <v>1</v>
      </c>
      <c r="F118" s="69">
        <f>IF(LEN(INDEX(索引!$M:$M,D118,1))=4,INDEX(索引!$M:$M,D118,1)&amp;"00",INDEX(索引!$M:$M,D118,1))</f>
        <v>600204</v>
      </c>
      <c r="G118" s="69" t="str">
        <f>INDEX(索引!$L:$L,D118,1)</f>
        <v>东胡轻骑兵</v>
      </c>
      <c r="I118" s="206" t="str">
        <f>'[2]配置系数（士兵）'!I118</f>
        <v>60020401</v>
      </c>
      <c r="J118" s="206" t="str">
        <f>'[2]配置系数（士兵）'!J118</f>
        <v>普通攻击:对单体敌人造成{0}%的武力伤害</v>
      </c>
      <c r="K118" s="206">
        <f>'[2]配置系数（士兵）'!K118</f>
        <v>0.32</v>
      </c>
      <c r="L118" s="206">
        <f>'[2]配置系数（士兵）'!L118</f>
        <v>0</v>
      </c>
      <c r="M118" s="206">
        <f>'[2]配置系数（士兵）'!M118</f>
        <v>0</v>
      </c>
      <c r="N118" s="206">
        <f>'[2]配置系数（士兵）'!N118</f>
        <v>100</v>
      </c>
      <c r="P118" s="206" t="str">
        <f>'[2]配置系数（士兵）'!P118</f>
        <v>60020402</v>
      </c>
      <c r="Q118" s="206" t="str">
        <f>'[2]配置系数（士兵）'!Q118</f>
        <v>普通攻击:对单体敌人造成{0}%的武力伤害</v>
      </c>
      <c r="R118" s="206">
        <f>'[2]配置系数（士兵）'!R118</f>
        <v>0.31</v>
      </c>
      <c r="S118" s="206">
        <f>'[2]配置系数（士兵）'!S118</f>
        <v>0</v>
      </c>
      <c r="T118" s="206">
        <f>'[2]配置系数（士兵）'!T118</f>
        <v>0</v>
      </c>
      <c r="U118" s="206">
        <f>'[2]配置系数（士兵）'!U118</f>
        <v>1</v>
      </c>
      <c r="W118" s="206" t="str">
        <f>'[2]配置系数（士兵）'!W118</f>
        <v>60020403</v>
      </c>
      <c r="X118" s="206" t="str">
        <f>'[2]配置系数（士兵）'!X118</f>
        <v>普通攻击:对单体敌人造成{0}%的武力伤害</v>
      </c>
      <c r="Y118" s="206">
        <f>'[2]配置系数（士兵）'!Y118</f>
        <v>1.1100000000000001</v>
      </c>
      <c r="Z118" s="206">
        <f>'[2]配置系数（士兵）'!Z118</f>
        <v>0</v>
      </c>
      <c r="AA118" s="206">
        <f>'[2]配置系数（士兵）'!AA118</f>
        <v>0</v>
      </c>
      <c r="AB118" s="206">
        <f>'[2]配置系数（士兵）'!AB118</f>
        <v>1</v>
      </c>
    </row>
    <row r="119" spans="3:28" x14ac:dyDescent="0.15">
      <c r="C119" s="207">
        <v>112</v>
      </c>
      <c r="D119" s="69">
        <f>IFERROR(MATCH(C119,索引!Q:Q,0),D120)</f>
        <v>27</v>
      </c>
      <c r="E119" s="69">
        <f t="shared" si="1"/>
        <v>2</v>
      </c>
      <c r="F119" s="69">
        <f>IF(LEN(INDEX(索引!$M:$M,D119,1))=4,INDEX(索引!$M:$M,D119,1)&amp;"00",INDEX(索引!$M:$M,D119,1))</f>
        <v>600204</v>
      </c>
      <c r="G119" s="69" t="str">
        <f>INDEX(索引!$L:$L,D119,1)</f>
        <v>东胡轻骑兵</v>
      </c>
      <c r="I119" s="206" t="str">
        <f>'[2]配置系数（士兵）'!I119</f>
        <v>60020411</v>
      </c>
      <c r="J119" s="206" t="str">
        <f>'[2]配置系数（士兵）'!J119</f>
        <v>私有特性1:切换攻击目标时，移动速度增加{0}，提升自身{1}%闪避，持续{2}秒。</v>
      </c>
      <c r="K119" s="206">
        <f>'[2]配置系数（士兵）'!K119</f>
        <v>14</v>
      </c>
      <c r="L119" s="206">
        <f>'[2]配置系数（士兵）'!L119</f>
        <v>0</v>
      </c>
      <c r="M119" s="206">
        <f>'[2]配置系数（士兵）'!M119</f>
        <v>0</v>
      </c>
      <c r="N119" s="206">
        <f>'[2]配置系数（士兵）'!N119</f>
        <v>1</v>
      </c>
      <c r="P119" s="206" t="str">
        <f>'[2]配置系数（士兵）'!P119</f>
        <v>60020412</v>
      </c>
      <c r="Q119" s="206" t="str">
        <f>'[2]配置系数（士兵）'!Q119</f>
        <v>私有特性1:切换攻击目标时，移动速度增加{0}，提升自身{1}%闪避，持续{2}秒。</v>
      </c>
      <c r="R119" s="206">
        <f>'[2]配置系数（士兵）'!R119</f>
        <v>0.5</v>
      </c>
      <c r="S119" s="206">
        <f>'[2]配置系数（士兵）'!S119</f>
        <v>0</v>
      </c>
      <c r="T119" s="206">
        <f>'[2]配置系数（士兵）'!T119</f>
        <v>0</v>
      </c>
      <c r="U119" s="206">
        <f>'[2]配置系数（士兵）'!U119</f>
        <v>100</v>
      </c>
      <c r="W119" s="206" t="str">
        <f>'[2]配置系数（士兵）'!W119</f>
        <v>60020413</v>
      </c>
      <c r="X119" s="206" t="str">
        <f>'[2]配置系数（士兵）'!X119</f>
        <v>私有特性1:切换攻击目标时，移动速度增加{0}，提升自身{1}%闪避，持续{2}秒。</v>
      </c>
      <c r="Y119" s="206">
        <f>'[2]配置系数（士兵）'!Y119</f>
        <v>8</v>
      </c>
      <c r="Z119" s="206">
        <f>'[2]配置系数（士兵）'!Z119</f>
        <v>0</v>
      </c>
      <c r="AA119" s="206">
        <f>'[2]配置系数（士兵）'!AA119</f>
        <v>0</v>
      </c>
      <c r="AB119" s="206">
        <f>'[2]配置系数（士兵）'!AB119</f>
        <v>1</v>
      </c>
    </row>
    <row r="120" spans="3:28" x14ac:dyDescent="0.15">
      <c r="C120" s="207">
        <v>113</v>
      </c>
      <c r="D120" s="69">
        <f>IFERROR(MATCH(C120,索引!Q:Q,0),D121)</f>
        <v>27</v>
      </c>
      <c r="E120" s="69">
        <f t="shared" si="1"/>
        <v>3</v>
      </c>
      <c r="F120" s="69">
        <f>IF(LEN(INDEX(索引!$M:$M,D120,1))=4,INDEX(索引!$M:$M,D120,1)&amp;"00",INDEX(索引!$M:$M,D120,1))</f>
        <v>600204</v>
      </c>
      <c r="G120" s="69" t="str">
        <f>INDEX(索引!$L:$L,D120,1)</f>
        <v>东胡轻骑兵</v>
      </c>
      <c r="I120" s="206" t="str">
        <f>'[2]配置系数（士兵）'!I120</f>
        <v/>
      </c>
      <c r="J120" s="206" t="str">
        <f>'[2]配置系数（士兵）'!J120</f>
        <v/>
      </c>
      <c r="K120" s="206" t="str">
        <f>'[2]配置系数（士兵）'!K120</f>
        <v/>
      </c>
      <c r="L120" s="206">
        <f>'[2]配置系数（士兵）'!L120</f>
        <v>0</v>
      </c>
      <c r="M120" s="206">
        <f>'[2]配置系数（士兵）'!M120</f>
        <v>0</v>
      </c>
      <c r="N120" s="206">
        <f>'[2]配置系数（士兵）'!N120</f>
        <v>1</v>
      </c>
      <c r="P120" s="206" t="str">
        <f>'[2]配置系数（士兵）'!P120</f>
        <v/>
      </c>
      <c r="Q120" s="206" t="str">
        <f>'[2]配置系数（士兵）'!Q120</f>
        <v/>
      </c>
      <c r="R120" s="206" t="str">
        <f>'[2]配置系数（士兵）'!R120</f>
        <v/>
      </c>
      <c r="S120" s="206">
        <f>'[2]配置系数（士兵）'!S120</f>
        <v>0</v>
      </c>
      <c r="T120" s="206">
        <f>'[2]配置系数（士兵）'!T120</f>
        <v>0</v>
      </c>
      <c r="U120" s="206">
        <f>'[2]配置系数（士兵）'!U120</f>
        <v>1</v>
      </c>
      <c r="W120" s="206" t="str">
        <f>'[2]配置系数（士兵）'!W120</f>
        <v/>
      </c>
      <c r="X120" s="206" t="str">
        <f>'[2]配置系数（士兵）'!X120</f>
        <v/>
      </c>
      <c r="Y120" s="206" t="str">
        <f>'[2]配置系数（士兵）'!Y120</f>
        <v/>
      </c>
      <c r="Z120" s="206">
        <f>'[2]配置系数（士兵）'!Z120</f>
        <v>0</v>
      </c>
      <c r="AA120" s="206">
        <f>'[2]配置系数（士兵）'!AA120</f>
        <v>0</v>
      </c>
      <c r="AB120" s="206">
        <f>'[2]配置系数（士兵）'!AB120</f>
        <v>1</v>
      </c>
    </row>
    <row r="121" spans="3:28" x14ac:dyDescent="0.15">
      <c r="C121" s="207">
        <v>114</v>
      </c>
      <c r="D121" s="69">
        <f>IFERROR(MATCH(C121,索引!Q:Q,0),D122)</f>
        <v>27</v>
      </c>
      <c r="E121" s="69">
        <f t="shared" si="1"/>
        <v>4</v>
      </c>
      <c r="F121" s="69">
        <f>IF(LEN(INDEX(索引!$M:$M,D121,1))=4,INDEX(索引!$M:$M,D121,1)&amp;"00",INDEX(索引!$M:$M,D121,1))</f>
        <v>600204</v>
      </c>
      <c r="G121" s="69" t="str">
        <f>INDEX(索引!$L:$L,D121,1)</f>
        <v>东胡轻骑兵</v>
      </c>
      <c r="I121" s="206" t="str">
        <f>'[2]配置系数（士兵）'!I121</f>
        <v>60020431</v>
      </c>
      <c r="J121" s="206" t="str">
        <f>'[2]配置系数（士兵）'!J121</f>
        <v>私有特性3:移动时增加{0}%闪避</v>
      </c>
      <c r="K121" s="206">
        <f>'[2]配置系数（士兵）'!K121</f>
        <v>0.2</v>
      </c>
      <c r="L121" s="206">
        <f>'[2]配置系数（士兵）'!L121</f>
        <v>0</v>
      </c>
      <c r="M121" s="206">
        <f>'[2]配置系数（士兵）'!M121</f>
        <v>0</v>
      </c>
      <c r="N121" s="206">
        <f>'[2]配置系数（士兵）'!N121</f>
        <v>100</v>
      </c>
      <c r="P121" s="206" t="str">
        <f>'[2]配置系数（士兵）'!P121</f>
        <v/>
      </c>
      <c r="Q121" s="206" t="str">
        <f>'[2]配置系数（士兵）'!Q121</f>
        <v/>
      </c>
      <c r="R121" s="206" t="str">
        <f>'[2]配置系数（士兵）'!R121</f>
        <v/>
      </c>
      <c r="S121" s="206">
        <f>'[2]配置系数（士兵）'!S121</f>
        <v>0</v>
      </c>
      <c r="T121" s="206">
        <f>'[2]配置系数（士兵）'!T121</f>
        <v>0</v>
      </c>
      <c r="U121" s="206">
        <f>'[2]配置系数（士兵）'!U121</f>
        <v>1</v>
      </c>
      <c r="W121" s="206" t="str">
        <f>'[2]配置系数（士兵）'!W121</f>
        <v/>
      </c>
      <c r="X121" s="206" t="str">
        <f>'[2]配置系数（士兵）'!X121</f>
        <v/>
      </c>
      <c r="Y121" s="206" t="str">
        <f>'[2]配置系数（士兵）'!Y121</f>
        <v/>
      </c>
      <c r="Z121" s="206">
        <f>'[2]配置系数（士兵）'!Z121</f>
        <v>0</v>
      </c>
      <c r="AA121" s="206">
        <f>'[2]配置系数（士兵）'!AA121</f>
        <v>0</v>
      </c>
      <c r="AB121" s="206">
        <f>'[2]配置系数（士兵）'!AB121</f>
        <v>1</v>
      </c>
    </row>
    <row r="122" spans="3:28" x14ac:dyDescent="0.15">
      <c r="C122" s="207">
        <v>115</v>
      </c>
      <c r="D122" s="69">
        <f>IFERROR(MATCH(C122,索引!Q:Q,0),D123)</f>
        <v>27</v>
      </c>
      <c r="E122" s="69">
        <f t="shared" si="1"/>
        <v>5</v>
      </c>
      <c r="F122" s="69">
        <f>IF(LEN(INDEX(索引!$M:$M,D122,1))=4,INDEX(索引!$M:$M,D122,1)&amp;"00",INDEX(索引!$M:$M,D122,1))</f>
        <v>600204</v>
      </c>
      <c r="G122" s="69" t="str">
        <f>INDEX(索引!$L:$L,D122,1)</f>
        <v>东胡轻骑兵</v>
      </c>
      <c r="I122" s="206" t="str">
        <f>'[2]配置系数（士兵）'!I122</f>
        <v/>
      </c>
      <c r="J122" s="206" t="str">
        <f>'[2]配置系数（士兵）'!J122</f>
        <v/>
      </c>
      <c r="K122" s="206" t="str">
        <f>'[2]配置系数（士兵）'!K122</f>
        <v/>
      </c>
      <c r="L122" s="206">
        <f>'[2]配置系数（士兵）'!L122</f>
        <v>0</v>
      </c>
      <c r="M122" s="206">
        <f>'[2]配置系数（士兵）'!M122</f>
        <v>0</v>
      </c>
      <c r="N122" s="206">
        <f>'[2]配置系数（士兵）'!N122</f>
        <v>1</v>
      </c>
      <c r="P122" s="206" t="str">
        <f>'[2]配置系数（士兵）'!P122</f>
        <v/>
      </c>
      <c r="Q122" s="206" t="str">
        <f>'[2]配置系数（士兵）'!Q122</f>
        <v/>
      </c>
      <c r="R122" s="206" t="str">
        <f>'[2]配置系数（士兵）'!R122</f>
        <v/>
      </c>
      <c r="S122" s="206">
        <f>'[2]配置系数（士兵）'!S122</f>
        <v>0</v>
      </c>
      <c r="T122" s="206">
        <f>'[2]配置系数（士兵）'!T122</f>
        <v>0</v>
      </c>
      <c r="U122" s="206">
        <f>'[2]配置系数（士兵）'!U122</f>
        <v>1</v>
      </c>
      <c r="W122" s="206" t="str">
        <f>'[2]配置系数（士兵）'!W122</f>
        <v/>
      </c>
      <c r="X122" s="206" t="str">
        <f>'[2]配置系数（士兵）'!X122</f>
        <v/>
      </c>
      <c r="Y122" s="206" t="str">
        <f>'[2]配置系数（士兵）'!Y122</f>
        <v/>
      </c>
      <c r="Z122" s="206">
        <f>'[2]配置系数（士兵）'!Z122</f>
        <v>0</v>
      </c>
      <c r="AA122" s="206">
        <f>'[2]配置系数（士兵）'!AA122</f>
        <v>0</v>
      </c>
      <c r="AB122" s="206">
        <f>'[2]配置系数（士兵）'!AB122</f>
        <v>1</v>
      </c>
    </row>
    <row r="123" spans="3:28" x14ac:dyDescent="0.15">
      <c r="C123" s="207">
        <v>116</v>
      </c>
      <c r="D123" s="69">
        <f>IFERROR(MATCH(C123,索引!Q:Q,0),D124)</f>
        <v>27</v>
      </c>
      <c r="E123" s="69">
        <f t="shared" si="1"/>
        <v>6</v>
      </c>
      <c r="F123" s="69">
        <f>IF(LEN(INDEX(索引!$M:$M,D123,1))=4,INDEX(索引!$M:$M,D123,1)&amp;"00",INDEX(索引!$M:$M,D123,1))</f>
        <v>600204</v>
      </c>
      <c r="G123" s="69" t="str">
        <f>INDEX(索引!$L:$L,D123,1)</f>
        <v>东胡轻骑兵</v>
      </c>
      <c r="I123" s="206" t="str">
        <f>'[2]配置系数（士兵）'!I123</f>
        <v/>
      </c>
      <c r="J123" s="206" t="str">
        <f>'[2]配置系数（士兵）'!J123</f>
        <v/>
      </c>
      <c r="K123" s="206" t="str">
        <f>'[2]配置系数（士兵）'!K123</f>
        <v/>
      </c>
      <c r="L123" s="206">
        <f>'[2]配置系数（士兵）'!L123</f>
        <v>0</v>
      </c>
      <c r="M123" s="206">
        <f>'[2]配置系数（士兵）'!M123</f>
        <v>0</v>
      </c>
      <c r="N123" s="206">
        <f>'[2]配置系数（士兵）'!N123</f>
        <v>1</v>
      </c>
      <c r="P123" s="206" t="str">
        <f>'[2]配置系数（士兵）'!P123</f>
        <v/>
      </c>
      <c r="Q123" s="206" t="str">
        <f>'[2]配置系数（士兵）'!Q123</f>
        <v/>
      </c>
      <c r="R123" s="206" t="str">
        <f>'[2]配置系数（士兵）'!R123</f>
        <v/>
      </c>
      <c r="S123" s="206">
        <f>'[2]配置系数（士兵）'!S123</f>
        <v>0</v>
      </c>
      <c r="T123" s="206">
        <f>'[2]配置系数（士兵）'!T123</f>
        <v>0</v>
      </c>
      <c r="U123" s="206">
        <f>'[2]配置系数（士兵）'!U123</f>
        <v>1</v>
      </c>
      <c r="W123" s="206" t="str">
        <f>'[2]配置系数（士兵）'!W123</f>
        <v/>
      </c>
      <c r="X123" s="206" t="str">
        <f>'[2]配置系数（士兵）'!X123</f>
        <v/>
      </c>
      <c r="Y123" s="206" t="str">
        <f>'[2]配置系数（士兵）'!Y123</f>
        <v/>
      </c>
      <c r="Z123" s="206">
        <f>'[2]配置系数（士兵）'!Z123</f>
        <v>0</v>
      </c>
      <c r="AA123" s="206">
        <f>'[2]配置系数（士兵）'!AA123</f>
        <v>0</v>
      </c>
      <c r="AB123" s="206">
        <f>'[2]配置系数（士兵）'!AB123</f>
        <v>1</v>
      </c>
    </row>
    <row r="124" spans="3:28" x14ac:dyDescent="0.15">
      <c r="C124" s="207">
        <v>117</v>
      </c>
      <c r="D124" s="69">
        <f>IFERROR(MATCH(C124,索引!Q:Q,0),D125)</f>
        <v>27</v>
      </c>
      <c r="E124" s="69">
        <f t="shared" si="1"/>
        <v>7</v>
      </c>
      <c r="F124" s="69">
        <f>IF(LEN(INDEX(索引!$M:$M,D124,1))=4,INDEX(索引!$M:$M,D124,1)&amp;"00",INDEX(索引!$M:$M,D124,1))</f>
        <v>600204</v>
      </c>
      <c r="G124" s="69" t="str">
        <f>INDEX(索引!$L:$L,D124,1)</f>
        <v>东胡轻骑兵</v>
      </c>
      <c r="I124" s="206" t="str">
        <f>'[2]配置系数（士兵）'!I124</f>
        <v/>
      </c>
      <c r="J124" s="206" t="str">
        <f>'[2]配置系数（士兵）'!J124</f>
        <v/>
      </c>
      <c r="K124" s="206" t="str">
        <f>'[2]配置系数（士兵）'!K124</f>
        <v/>
      </c>
      <c r="L124" s="206">
        <f>'[2]配置系数（士兵）'!L124</f>
        <v>0</v>
      </c>
      <c r="M124" s="206">
        <f>'[2]配置系数（士兵）'!M124</f>
        <v>0</v>
      </c>
      <c r="N124" s="206">
        <f>'[2]配置系数（士兵）'!N124</f>
        <v>1</v>
      </c>
      <c r="P124" s="206" t="str">
        <f>'[2]配置系数（士兵）'!P124</f>
        <v/>
      </c>
      <c r="Q124" s="206" t="str">
        <f>'[2]配置系数（士兵）'!Q124</f>
        <v/>
      </c>
      <c r="R124" s="206" t="str">
        <f>'[2]配置系数（士兵）'!R124</f>
        <v/>
      </c>
      <c r="S124" s="206">
        <f>'[2]配置系数（士兵）'!S124</f>
        <v>0</v>
      </c>
      <c r="T124" s="206">
        <f>'[2]配置系数（士兵）'!T124</f>
        <v>0</v>
      </c>
      <c r="U124" s="206">
        <f>'[2]配置系数（士兵）'!U124</f>
        <v>1</v>
      </c>
      <c r="W124" s="206" t="str">
        <f>'[2]配置系数（士兵）'!W124</f>
        <v/>
      </c>
      <c r="X124" s="206" t="str">
        <f>'[2]配置系数（士兵）'!X124</f>
        <v/>
      </c>
      <c r="Y124" s="206" t="str">
        <f>'[2]配置系数（士兵）'!Y124</f>
        <v/>
      </c>
      <c r="Z124" s="206">
        <f>'[2]配置系数（士兵）'!Z124</f>
        <v>0</v>
      </c>
      <c r="AA124" s="206">
        <f>'[2]配置系数（士兵）'!AA124</f>
        <v>0</v>
      </c>
      <c r="AB124" s="206">
        <f>'[2]配置系数（士兵）'!AB124</f>
        <v>1</v>
      </c>
    </row>
    <row r="125" spans="3:28" x14ac:dyDescent="0.15">
      <c r="C125" s="207">
        <v>118</v>
      </c>
      <c r="D125" s="69">
        <f>IFERROR(MATCH(C125,索引!Q:Q,0),D126)</f>
        <v>27</v>
      </c>
      <c r="E125" s="69">
        <f t="shared" si="1"/>
        <v>8</v>
      </c>
      <c r="F125" s="69">
        <f>IF(LEN(INDEX(索引!$M:$M,D125,1))=4,INDEX(索引!$M:$M,D125,1)&amp;"00",INDEX(索引!$M:$M,D125,1))</f>
        <v>600204</v>
      </c>
      <c r="G125" s="69" t="str">
        <f>INDEX(索引!$L:$L,D125,1)</f>
        <v>东胡轻骑兵</v>
      </c>
      <c r="I125" s="206" t="str">
        <f>'[2]配置系数（士兵）'!I125</f>
        <v/>
      </c>
      <c r="J125" s="206" t="str">
        <f>'[2]配置系数（士兵）'!J125</f>
        <v/>
      </c>
      <c r="K125" s="206" t="str">
        <f>'[2]配置系数（士兵）'!K125</f>
        <v/>
      </c>
      <c r="L125" s="206">
        <f>'[2]配置系数（士兵）'!L125</f>
        <v>0</v>
      </c>
      <c r="M125" s="206">
        <f>'[2]配置系数（士兵）'!M125</f>
        <v>0</v>
      </c>
      <c r="N125" s="206">
        <f>'[2]配置系数（士兵）'!N125</f>
        <v>1</v>
      </c>
      <c r="P125" s="206" t="str">
        <f>'[2]配置系数（士兵）'!P125</f>
        <v/>
      </c>
      <c r="Q125" s="206" t="str">
        <f>'[2]配置系数（士兵）'!Q125</f>
        <v/>
      </c>
      <c r="R125" s="206" t="str">
        <f>'[2]配置系数（士兵）'!R125</f>
        <v/>
      </c>
      <c r="S125" s="206">
        <f>'[2]配置系数（士兵）'!S125</f>
        <v>0</v>
      </c>
      <c r="T125" s="206">
        <f>'[2]配置系数（士兵）'!T125</f>
        <v>0</v>
      </c>
      <c r="U125" s="206">
        <f>'[2]配置系数（士兵）'!U125</f>
        <v>1</v>
      </c>
      <c r="W125" s="206" t="str">
        <f>'[2]配置系数（士兵）'!W125</f>
        <v/>
      </c>
      <c r="X125" s="206" t="str">
        <f>'[2]配置系数（士兵）'!X125</f>
        <v/>
      </c>
      <c r="Y125" s="206" t="str">
        <f>'[2]配置系数（士兵）'!Y125</f>
        <v/>
      </c>
      <c r="Z125" s="206">
        <f>'[2]配置系数（士兵）'!Z125</f>
        <v>0</v>
      </c>
      <c r="AA125" s="206">
        <f>'[2]配置系数（士兵）'!AA125</f>
        <v>0</v>
      </c>
      <c r="AB125" s="206">
        <f>'[2]配置系数（士兵）'!AB125</f>
        <v>1</v>
      </c>
    </row>
    <row r="126" spans="3:28" x14ac:dyDescent="0.15">
      <c r="C126" s="207">
        <v>119</v>
      </c>
      <c r="D126" s="69">
        <f>IFERROR(MATCH(C126,索引!Q:Q,0),D127)</f>
        <v>27</v>
      </c>
      <c r="E126" s="69">
        <f t="shared" si="1"/>
        <v>9</v>
      </c>
      <c r="F126" s="69">
        <f>IF(LEN(INDEX(索引!$M:$M,D126,1))=4,INDEX(索引!$M:$M,D126,1)&amp;"00",INDEX(索引!$M:$M,D126,1))</f>
        <v>600204</v>
      </c>
      <c r="G126" s="69" t="str">
        <f>INDEX(索引!$L:$L,D126,1)</f>
        <v>东胡轻骑兵</v>
      </c>
      <c r="I126" s="206" t="str">
        <f>'[2]配置系数（士兵）'!I126</f>
        <v/>
      </c>
      <c r="J126" s="206" t="str">
        <f>'[2]配置系数（士兵）'!J126</f>
        <v/>
      </c>
      <c r="K126" s="206" t="str">
        <f>'[2]配置系数（士兵）'!K126</f>
        <v/>
      </c>
      <c r="L126" s="206">
        <f>'[2]配置系数（士兵）'!L126</f>
        <v>0</v>
      </c>
      <c r="M126" s="206">
        <f>'[2]配置系数（士兵）'!M126</f>
        <v>0</v>
      </c>
      <c r="N126" s="206">
        <f>'[2]配置系数（士兵）'!N126</f>
        <v>1</v>
      </c>
      <c r="P126" s="206" t="str">
        <f>'[2]配置系数（士兵）'!P126</f>
        <v/>
      </c>
      <c r="Q126" s="206" t="str">
        <f>'[2]配置系数（士兵）'!Q126</f>
        <v/>
      </c>
      <c r="R126" s="206" t="str">
        <f>'[2]配置系数（士兵）'!R126</f>
        <v/>
      </c>
      <c r="S126" s="206">
        <f>'[2]配置系数（士兵）'!S126</f>
        <v>0</v>
      </c>
      <c r="T126" s="206">
        <f>'[2]配置系数（士兵）'!T126</f>
        <v>0</v>
      </c>
      <c r="U126" s="206">
        <f>'[2]配置系数（士兵）'!U126</f>
        <v>1</v>
      </c>
      <c r="W126" s="206" t="str">
        <f>'[2]配置系数（士兵）'!W126</f>
        <v/>
      </c>
      <c r="X126" s="206" t="str">
        <f>'[2]配置系数（士兵）'!X126</f>
        <v/>
      </c>
      <c r="Y126" s="206" t="str">
        <f>'[2]配置系数（士兵）'!Y126</f>
        <v/>
      </c>
      <c r="Z126" s="206">
        <f>'[2]配置系数（士兵）'!Z126</f>
        <v>0</v>
      </c>
      <c r="AA126" s="206">
        <f>'[2]配置系数（士兵）'!AA126</f>
        <v>0</v>
      </c>
      <c r="AB126" s="206">
        <f>'[2]配置系数（士兵）'!AB126</f>
        <v>1</v>
      </c>
    </row>
    <row r="127" spans="3:28" x14ac:dyDescent="0.15">
      <c r="C127" s="207">
        <v>120</v>
      </c>
      <c r="D127" s="69">
        <f>IFERROR(MATCH(C127,索引!Q:Q,0),D128)</f>
        <v>27</v>
      </c>
      <c r="E127" s="69">
        <f t="shared" si="1"/>
        <v>10</v>
      </c>
      <c r="F127" s="69">
        <f>IF(LEN(INDEX(索引!$M:$M,D127,1))=4,INDEX(索引!$M:$M,D127,1)&amp;"00",INDEX(索引!$M:$M,D127,1))</f>
        <v>600204</v>
      </c>
      <c r="G127" s="69" t="str">
        <f>INDEX(索引!$L:$L,D127,1)</f>
        <v>东胡轻骑兵</v>
      </c>
      <c r="I127" s="206" t="str">
        <f>'[2]配置系数（士兵）'!I127</f>
        <v/>
      </c>
      <c r="J127" s="206" t="str">
        <f>'[2]配置系数（士兵）'!J127</f>
        <v/>
      </c>
      <c r="K127" s="206" t="str">
        <f>'[2]配置系数（士兵）'!K127</f>
        <v/>
      </c>
      <c r="L127" s="206">
        <f>'[2]配置系数（士兵）'!L127</f>
        <v>0</v>
      </c>
      <c r="M127" s="206">
        <f>'[2]配置系数（士兵）'!M127</f>
        <v>0</v>
      </c>
      <c r="N127" s="206">
        <f>'[2]配置系数（士兵）'!N127</f>
        <v>1</v>
      </c>
      <c r="P127" s="206" t="str">
        <f>'[2]配置系数（士兵）'!P127</f>
        <v/>
      </c>
      <c r="Q127" s="206" t="str">
        <f>'[2]配置系数（士兵）'!Q127</f>
        <v/>
      </c>
      <c r="R127" s="206" t="str">
        <f>'[2]配置系数（士兵）'!R127</f>
        <v/>
      </c>
      <c r="S127" s="206">
        <f>'[2]配置系数（士兵）'!S127</f>
        <v>0</v>
      </c>
      <c r="T127" s="206">
        <f>'[2]配置系数（士兵）'!T127</f>
        <v>0</v>
      </c>
      <c r="U127" s="206">
        <f>'[2]配置系数（士兵）'!U127</f>
        <v>1</v>
      </c>
      <c r="W127" s="206" t="str">
        <f>'[2]配置系数（士兵）'!W127</f>
        <v/>
      </c>
      <c r="X127" s="206" t="str">
        <f>'[2]配置系数（士兵）'!X127</f>
        <v/>
      </c>
      <c r="Y127" s="206" t="str">
        <f>'[2]配置系数（士兵）'!Y127</f>
        <v/>
      </c>
      <c r="Z127" s="206">
        <f>'[2]配置系数（士兵）'!Z127</f>
        <v>0</v>
      </c>
      <c r="AA127" s="206">
        <f>'[2]配置系数（士兵）'!AA127</f>
        <v>0</v>
      </c>
      <c r="AB127" s="206">
        <f>'[2]配置系数（士兵）'!AB127</f>
        <v>1</v>
      </c>
    </row>
    <row r="128" spans="3:28" x14ac:dyDescent="0.15">
      <c r="C128" s="207">
        <v>121</v>
      </c>
      <c r="D128" s="69">
        <f>IFERROR(MATCH(C128,索引!Q:Q,0),D129)</f>
        <v>28</v>
      </c>
      <c r="E128" s="69">
        <f t="shared" si="1"/>
        <v>1</v>
      </c>
      <c r="F128" s="69">
        <f>IF(LEN(INDEX(索引!$M:$M,D128,1))=4,INDEX(索引!$M:$M,D128,1)&amp;"00",INDEX(索引!$M:$M,D128,1))</f>
        <v>600203</v>
      </c>
      <c r="G128" s="69" t="str">
        <f>INDEX(索引!$L:$L,D128,1)</f>
        <v>戟骑兵</v>
      </c>
      <c r="I128" s="206" t="str">
        <f>'[2]配置系数（士兵）'!I128</f>
        <v>60020301</v>
      </c>
      <c r="J128" s="206" t="str">
        <f>'[2]配置系数（士兵）'!J128</f>
        <v>普通攻击:对单体敌人造成{0}%的武力伤害</v>
      </c>
      <c r="K128" s="206">
        <f>'[2]配置系数（士兵）'!K128</f>
        <v>0.33</v>
      </c>
      <c r="L128" s="206">
        <f>'[2]配置系数（士兵）'!L128</f>
        <v>0</v>
      </c>
      <c r="M128" s="206">
        <f>'[2]配置系数（士兵）'!M128</f>
        <v>0</v>
      </c>
      <c r="N128" s="206">
        <f>'[2]配置系数（士兵）'!N128</f>
        <v>100</v>
      </c>
      <c r="P128" s="206" t="str">
        <f>'[2]配置系数（士兵）'!P128</f>
        <v>60020302</v>
      </c>
      <c r="Q128" s="206" t="str">
        <f>'[2]配置系数（士兵）'!Q128</f>
        <v>普通攻击:对单体敌人造成{0}%的武力伤害</v>
      </c>
      <c r="R128" s="206">
        <f>'[2]配置系数（士兵）'!R128</f>
        <v>0.31</v>
      </c>
      <c r="S128" s="206">
        <f>'[2]配置系数（士兵）'!S128</f>
        <v>0</v>
      </c>
      <c r="T128" s="206">
        <f>'[2]配置系数（士兵）'!T128</f>
        <v>0</v>
      </c>
      <c r="U128" s="206">
        <f>'[2]配置系数（士兵）'!U128</f>
        <v>1</v>
      </c>
      <c r="W128" s="206" t="str">
        <f>'[2]配置系数（士兵）'!W128</f>
        <v>60020303</v>
      </c>
      <c r="X128" s="206" t="str">
        <f>'[2]配置系数（士兵）'!X128</f>
        <v>普通攻击:对单体敌人造成{0}%的武力伤害</v>
      </c>
      <c r="Y128" s="206">
        <f>'[2]配置系数（士兵）'!Y128</f>
        <v>1.1100000000000001</v>
      </c>
      <c r="Z128" s="206">
        <f>'[2]配置系数（士兵）'!Z128</f>
        <v>0</v>
      </c>
      <c r="AA128" s="206">
        <f>'[2]配置系数（士兵）'!AA128</f>
        <v>0</v>
      </c>
      <c r="AB128" s="206">
        <f>'[2]配置系数（士兵）'!AB128</f>
        <v>1</v>
      </c>
    </row>
    <row r="129" spans="3:28" x14ac:dyDescent="0.15">
      <c r="C129" s="207">
        <v>122</v>
      </c>
      <c r="D129" s="69">
        <f>IFERROR(MATCH(C129,索引!Q:Q,0),D130)</f>
        <v>28</v>
      </c>
      <c r="E129" s="69">
        <f t="shared" si="1"/>
        <v>2</v>
      </c>
      <c r="F129" s="69">
        <f>IF(LEN(INDEX(索引!$M:$M,D129,1))=4,INDEX(索引!$M:$M,D129,1)&amp;"00",INDEX(索引!$M:$M,D129,1))</f>
        <v>600203</v>
      </c>
      <c r="G129" s="69" t="str">
        <f>INDEX(索引!$L:$L,D129,1)</f>
        <v>戟骑兵</v>
      </c>
      <c r="I129" s="206" t="str">
        <f>'[2]配置系数（士兵）'!I129</f>
        <v>60020311</v>
      </c>
      <c r="J129" s="206" t="str">
        <f>'[2]配置系数（士兵）'!J129</f>
        <v>私有特性1:抵御敌人冲锋，并且对冲锋自己的敌军造成攻击力{0}%武力伤害</v>
      </c>
      <c r="K129" s="206">
        <f>'[2]配置系数（士兵）'!K129</f>
        <v>0.5</v>
      </c>
      <c r="L129" s="206">
        <f>'[2]配置系数（士兵）'!L129</f>
        <v>0</v>
      </c>
      <c r="M129" s="206">
        <f>'[2]配置系数（士兵）'!M129</f>
        <v>0</v>
      </c>
      <c r="N129" s="206">
        <f>'[2]配置系数（士兵）'!N129</f>
        <v>100</v>
      </c>
      <c r="P129" s="206" t="str">
        <f>'[2]配置系数（士兵）'!P129</f>
        <v/>
      </c>
      <c r="Q129" s="206" t="str">
        <f>'[2]配置系数（士兵）'!Q129</f>
        <v/>
      </c>
      <c r="R129" s="206" t="str">
        <f>'[2]配置系数（士兵）'!R129</f>
        <v/>
      </c>
      <c r="S129" s="206">
        <f>'[2]配置系数（士兵）'!S129</f>
        <v>0</v>
      </c>
      <c r="T129" s="206">
        <f>'[2]配置系数（士兵）'!T129</f>
        <v>0</v>
      </c>
      <c r="U129" s="206">
        <f>'[2]配置系数（士兵）'!U129</f>
        <v>1</v>
      </c>
      <c r="W129" s="206" t="str">
        <f>'[2]配置系数（士兵）'!W129</f>
        <v/>
      </c>
      <c r="X129" s="206" t="str">
        <f>'[2]配置系数（士兵）'!X129</f>
        <v/>
      </c>
      <c r="Y129" s="206" t="str">
        <f>'[2]配置系数（士兵）'!Y129</f>
        <v/>
      </c>
      <c r="Z129" s="206">
        <f>'[2]配置系数（士兵）'!Z129</f>
        <v>0</v>
      </c>
      <c r="AA129" s="206">
        <f>'[2]配置系数（士兵）'!AA129</f>
        <v>0</v>
      </c>
      <c r="AB129" s="206">
        <f>'[2]配置系数（士兵）'!AB129</f>
        <v>1</v>
      </c>
    </row>
    <row r="130" spans="3:28" x14ac:dyDescent="0.15">
      <c r="C130" s="207">
        <v>123</v>
      </c>
      <c r="D130" s="69">
        <f>IFERROR(MATCH(C130,索引!Q:Q,0),D131)</f>
        <v>28</v>
      </c>
      <c r="E130" s="69">
        <f t="shared" si="1"/>
        <v>3</v>
      </c>
      <c r="F130" s="69">
        <f>IF(LEN(INDEX(索引!$M:$M,D130,1))=4,INDEX(索引!$M:$M,D130,1)&amp;"00",INDEX(索引!$M:$M,D130,1))</f>
        <v>600203</v>
      </c>
      <c r="G130" s="69" t="str">
        <f>INDEX(索引!$L:$L,D130,1)</f>
        <v>戟骑兵</v>
      </c>
      <c r="I130" s="206" t="str">
        <f>'[2]配置系数（士兵）'!I130</f>
        <v>60020321</v>
      </c>
      <c r="J130" s="206" t="str">
        <f>'[2]配置系数（士兵）'!J130</f>
        <v>私有特性2:戟骑兵攻击的目标死亡后，会冲向下一个目标对敌人造成伤害并且缴械敌人{0}秒。</v>
      </c>
      <c r="K130" s="206">
        <f>'[2]配置系数（士兵）'!K130</f>
        <v>6</v>
      </c>
      <c r="L130" s="206">
        <f>'[2]配置系数（士兵）'!L130</f>
        <v>0</v>
      </c>
      <c r="M130" s="206">
        <f>'[2]配置系数（士兵）'!M130</f>
        <v>0</v>
      </c>
      <c r="N130" s="206">
        <f>'[2]配置系数（士兵）'!N130</f>
        <v>1</v>
      </c>
      <c r="P130" s="206" t="str">
        <f>'[2]配置系数（士兵）'!P130</f>
        <v/>
      </c>
      <c r="Q130" s="206" t="str">
        <f>'[2]配置系数（士兵）'!Q130</f>
        <v/>
      </c>
      <c r="R130" s="206" t="str">
        <f>'[2]配置系数（士兵）'!R130</f>
        <v/>
      </c>
      <c r="S130" s="206">
        <f>'[2]配置系数（士兵）'!S130</f>
        <v>0</v>
      </c>
      <c r="T130" s="206">
        <f>'[2]配置系数（士兵）'!T130</f>
        <v>0</v>
      </c>
      <c r="U130" s="206">
        <f>'[2]配置系数（士兵）'!U130</f>
        <v>1</v>
      </c>
      <c r="W130" s="206" t="str">
        <f>'[2]配置系数（士兵）'!W130</f>
        <v/>
      </c>
      <c r="X130" s="206" t="str">
        <f>'[2]配置系数（士兵）'!X130</f>
        <v/>
      </c>
      <c r="Y130" s="206" t="str">
        <f>'[2]配置系数（士兵）'!Y130</f>
        <v/>
      </c>
      <c r="Z130" s="206">
        <f>'[2]配置系数（士兵）'!Z130</f>
        <v>0</v>
      </c>
      <c r="AA130" s="206">
        <f>'[2]配置系数（士兵）'!AA130</f>
        <v>0</v>
      </c>
      <c r="AB130" s="206">
        <f>'[2]配置系数（士兵）'!AB130</f>
        <v>1</v>
      </c>
    </row>
    <row r="131" spans="3:28" x14ac:dyDescent="0.15">
      <c r="C131" s="207">
        <v>124</v>
      </c>
      <c r="D131" s="69">
        <f>IFERROR(MATCH(C131,索引!Q:Q,0),D132)</f>
        <v>28</v>
      </c>
      <c r="E131" s="69">
        <f t="shared" si="1"/>
        <v>4</v>
      </c>
      <c r="F131" s="69">
        <f>IF(LEN(INDEX(索引!$M:$M,D131,1))=4,INDEX(索引!$M:$M,D131,1)&amp;"00",INDEX(索引!$M:$M,D131,1))</f>
        <v>600203</v>
      </c>
      <c r="G131" s="69" t="str">
        <f>INDEX(索引!$L:$L,D131,1)</f>
        <v>戟骑兵</v>
      </c>
      <c r="I131" s="206" t="str">
        <f>'[2]配置系数（士兵）'!I131</f>
        <v/>
      </c>
      <c r="J131" s="206" t="str">
        <f>'[2]配置系数（士兵）'!J131</f>
        <v/>
      </c>
      <c r="K131" s="206" t="str">
        <f>'[2]配置系数（士兵）'!K131</f>
        <v/>
      </c>
      <c r="L131" s="206">
        <f>'[2]配置系数（士兵）'!L131</f>
        <v>0</v>
      </c>
      <c r="M131" s="206">
        <f>'[2]配置系数（士兵）'!M131</f>
        <v>0</v>
      </c>
      <c r="N131" s="206">
        <f>'[2]配置系数（士兵）'!N131</f>
        <v>1</v>
      </c>
      <c r="P131" s="206" t="str">
        <f>'[2]配置系数（士兵）'!P131</f>
        <v/>
      </c>
      <c r="Q131" s="206" t="str">
        <f>'[2]配置系数（士兵）'!Q131</f>
        <v/>
      </c>
      <c r="R131" s="206" t="str">
        <f>'[2]配置系数（士兵）'!R131</f>
        <v/>
      </c>
      <c r="S131" s="206">
        <f>'[2]配置系数（士兵）'!S131</f>
        <v>0</v>
      </c>
      <c r="T131" s="206">
        <f>'[2]配置系数（士兵）'!T131</f>
        <v>0</v>
      </c>
      <c r="U131" s="206">
        <f>'[2]配置系数（士兵）'!U131</f>
        <v>1</v>
      </c>
      <c r="W131" s="206" t="str">
        <f>'[2]配置系数（士兵）'!W131</f>
        <v/>
      </c>
      <c r="X131" s="206" t="str">
        <f>'[2]配置系数（士兵）'!X131</f>
        <v/>
      </c>
      <c r="Y131" s="206" t="str">
        <f>'[2]配置系数（士兵）'!Y131</f>
        <v/>
      </c>
      <c r="Z131" s="206">
        <f>'[2]配置系数（士兵）'!Z131</f>
        <v>0</v>
      </c>
      <c r="AA131" s="206">
        <f>'[2]配置系数（士兵）'!AA131</f>
        <v>0</v>
      </c>
      <c r="AB131" s="206">
        <f>'[2]配置系数（士兵）'!AB131</f>
        <v>1</v>
      </c>
    </row>
    <row r="132" spans="3:28" x14ac:dyDescent="0.15">
      <c r="C132" s="207">
        <v>125</v>
      </c>
      <c r="D132" s="69">
        <f>IFERROR(MATCH(C132,索引!Q:Q,0),D133)</f>
        <v>28</v>
      </c>
      <c r="E132" s="69">
        <f t="shared" si="1"/>
        <v>5</v>
      </c>
      <c r="F132" s="69">
        <f>IF(LEN(INDEX(索引!$M:$M,D132,1))=4,INDEX(索引!$M:$M,D132,1)&amp;"00",INDEX(索引!$M:$M,D132,1))</f>
        <v>600203</v>
      </c>
      <c r="G132" s="69" t="str">
        <f>INDEX(索引!$L:$L,D132,1)</f>
        <v>戟骑兵</v>
      </c>
      <c r="I132" s="206" t="str">
        <f>'[2]配置系数（士兵）'!I132</f>
        <v>60020341</v>
      </c>
      <c r="J132" s="206" t="str">
        <f>'[2]配置系数（士兵）'!J132</f>
        <v>私有特性4:移动时增加{0}%闪避</v>
      </c>
      <c r="K132" s="206">
        <f>'[2]配置系数（士兵）'!K132</f>
        <v>0.25</v>
      </c>
      <c r="L132" s="206">
        <f>'[2]配置系数（士兵）'!L132</f>
        <v>0</v>
      </c>
      <c r="M132" s="206">
        <f>'[2]配置系数（士兵）'!M132</f>
        <v>0</v>
      </c>
      <c r="N132" s="206">
        <f>'[2]配置系数（士兵）'!N132</f>
        <v>100</v>
      </c>
      <c r="P132" s="206" t="str">
        <f>'[2]配置系数（士兵）'!P132</f>
        <v/>
      </c>
      <c r="Q132" s="206" t="str">
        <f>'[2]配置系数（士兵）'!Q132</f>
        <v/>
      </c>
      <c r="R132" s="206" t="str">
        <f>'[2]配置系数（士兵）'!R132</f>
        <v/>
      </c>
      <c r="S132" s="206">
        <f>'[2]配置系数（士兵）'!S132</f>
        <v>0</v>
      </c>
      <c r="T132" s="206">
        <f>'[2]配置系数（士兵）'!T132</f>
        <v>0</v>
      </c>
      <c r="U132" s="206">
        <f>'[2]配置系数（士兵）'!U132</f>
        <v>1</v>
      </c>
      <c r="W132" s="206" t="str">
        <f>'[2]配置系数（士兵）'!W132</f>
        <v/>
      </c>
      <c r="X132" s="206" t="str">
        <f>'[2]配置系数（士兵）'!X132</f>
        <v/>
      </c>
      <c r="Y132" s="206" t="str">
        <f>'[2]配置系数（士兵）'!Y132</f>
        <v/>
      </c>
      <c r="Z132" s="206">
        <f>'[2]配置系数（士兵）'!Z132</f>
        <v>0</v>
      </c>
      <c r="AA132" s="206">
        <f>'[2]配置系数（士兵）'!AA132</f>
        <v>0</v>
      </c>
      <c r="AB132" s="206">
        <f>'[2]配置系数（士兵）'!AB132</f>
        <v>1</v>
      </c>
    </row>
    <row r="133" spans="3:28" x14ac:dyDescent="0.15">
      <c r="C133" s="207">
        <v>126</v>
      </c>
      <c r="D133" s="69">
        <f>IFERROR(MATCH(C133,索引!Q:Q,0),D134)</f>
        <v>28</v>
      </c>
      <c r="E133" s="69">
        <f t="shared" si="1"/>
        <v>6</v>
      </c>
      <c r="F133" s="69">
        <f>IF(LEN(INDEX(索引!$M:$M,D133,1))=4,INDEX(索引!$M:$M,D133,1)&amp;"00",INDEX(索引!$M:$M,D133,1))</f>
        <v>600203</v>
      </c>
      <c r="G133" s="69" t="str">
        <f>INDEX(索引!$L:$L,D133,1)</f>
        <v>戟骑兵</v>
      </c>
      <c r="I133" s="206" t="str">
        <f>'[2]配置系数（士兵）'!I133</f>
        <v/>
      </c>
      <c r="J133" s="206" t="str">
        <f>'[2]配置系数（士兵）'!J133</f>
        <v/>
      </c>
      <c r="K133" s="206" t="str">
        <f>'[2]配置系数（士兵）'!K133</f>
        <v/>
      </c>
      <c r="L133" s="206">
        <f>'[2]配置系数（士兵）'!L133</f>
        <v>0</v>
      </c>
      <c r="M133" s="206">
        <f>'[2]配置系数（士兵）'!M133</f>
        <v>0</v>
      </c>
      <c r="N133" s="206">
        <f>'[2]配置系数（士兵）'!N133</f>
        <v>1</v>
      </c>
      <c r="P133" s="206" t="str">
        <f>'[2]配置系数（士兵）'!P133</f>
        <v/>
      </c>
      <c r="Q133" s="206" t="str">
        <f>'[2]配置系数（士兵）'!Q133</f>
        <v/>
      </c>
      <c r="R133" s="206" t="str">
        <f>'[2]配置系数（士兵）'!R133</f>
        <v/>
      </c>
      <c r="S133" s="206">
        <f>'[2]配置系数（士兵）'!S133</f>
        <v>0</v>
      </c>
      <c r="T133" s="206">
        <f>'[2]配置系数（士兵）'!T133</f>
        <v>0</v>
      </c>
      <c r="U133" s="206">
        <f>'[2]配置系数（士兵）'!U133</f>
        <v>1</v>
      </c>
      <c r="W133" s="206" t="str">
        <f>'[2]配置系数（士兵）'!W133</f>
        <v/>
      </c>
      <c r="X133" s="206" t="str">
        <f>'[2]配置系数（士兵）'!X133</f>
        <v/>
      </c>
      <c r="Y133" s="206" t="str">
        <f>'[2]配置系数（士兵）'!Y133</f>
        <v/>
      </c>
      <c r="Z133" s="206">
        <f>'[2]配置系数（士兵）'!Z133</f>
        <v>0</v>
      </c>
      <c r="AA133" s="206">
        <f>'[2]配置系数（士兵）'!AA133</f>
        <v>0</v>
      </c>
      <c r="AB133" s="206">
        <f>'[2]配置系数（士兵）'!AB133</f>
        <v>1</v>
      </c>
    </row>
    <row r="134" spans="3:28" x14ac:dyDescent="0.15">
      <c r="C134" s="207">
        <v>127</v>
      </c>
      <c r="D134" s="69">
        <f>IFERROR(MATCH(C134,索引!Q:Q,0),D135)</f>
        <v>28</v>
      </c>
      <c r="E134" s="69">
        <f t="shared" si="1"/>
        <v>7</v>
      </c>
      <c r="F134" s="69">
        <f>IF(LEN(INDEX(索引!$M:$M,D134,1))=4,INDEX(索引!$M:$M,D134,1)&amp;"00",INDEX(索引!$M:$M,D134,1))</f>
        <v>600203</v>
      </c>
      <c r="G134" s="69" t="str">
        <f>INDEX(索引!$L:$L,D134,1)</f>
        <v>戟骑兵</v>
      </c>
      <c r="I134" s="206" t="str">
        <f>'[2]配置系数（士兵）'!I134</f>
        <v/>
      </c>
      <c r="J134" s="206" t="str">
        <f>'[2]配置系数（士兵）'!J134</f>
        <v/>
      </c>
      <c r="K134" s="206" t="str">
        <f>'[2]配置系数（士兵）'!K134</f>
        <v/>
      </c>
      <c r="L134" s="206">
        <f>'[2]配置系数（士兵）'!L134</f>
        <v>0</v>
      </c>
      <c r="M134" s="206">
        <f>'[2]配置系数（士兵）'!M134</f>
        <v>0</v>
      </c>
      <c r="N134" s="206">
        <f>'[2]配置系数（士兵）'!N134</f>
        <v>1</v>
      </c>
      <c r="P134" s="206" t="str">
        <f>'[2]配置系数（士兵）'!P134</f>
        <v/>
      </c>
      <c r="Q134" s="206" t="str">
        <f>'[2]配置系数（士兵）'!Q134</f>
        <v/>
      </c>
      <c r="R134" s="206" t="str">
        <f>'[2]配置系数（士兵）'!R134</f>
        <v/>
      </c>
      <c r="S134" s="206">
        <f>'[2]配置系数（士兵）'!S134</f>
        <v>0</v>
      </c>
      <c r="T134" s="206">
        <f>'[2]配置系数（士兵）'!T134</f>
        <v>0</v>
      </c>
      <c r="U134" s="206">
        <f>'[2]配置系数（士兵）'!U134</f>
        <v>1</v>
      </c>
      <c r="W134" s="206" t="str">
        <f>'[2]配置系数（士兵）'!W134</f>
        <v/>
      </c>
      <c r="X134" s="206" t="str">
        <f>'[2]配置系数（士兵）'!X134</f>
        <v/>
      </c>
      <c r="Y134" s="206" t="str">
        <f>'[2]配置系数（士兵）'!Y134</f>
        <v/>
      </c>
      <c r="Z134" s="206">
        <f>'[2]配置系数（士兵）'!Z134</f>
        <v>0</v>
      </c>
      <c r="AA134" s="206">
        <f>'[2]配置系数（士兵）'!AA134</f>
        <v>0</v>
      </c>
      <c r="AB134" s="206">
        <f>'[2]配置系数（士兵）'!AB134</f>
        <v>1</v>
      </c>
    </row>
    <row r="135" spans="3:28" x14ac:dyDescent="0.15">
      <c r="C135" s="207">
        <v>128</v>
      </c>
      <c r="D135" s="69">
        <f>IFERROR(MATCH(C135,索引!Q:Q,0),D136)</f>
        <v>28</v>
      </c>
      <c r="E135" s="69">
        <f t="shared" si="1"/>
        <v>8</v>
      </c>
      <c r="F135" s="69">
        <f>IF(LEN(INDEX(索引!$M:$M,D135,1))=4,INDEX(索引!$M:$M,D135,1)&amp;"00",INDEX(索引!$M:$M,D135,1))</f>
        <v>600203</v>
      </c>
      <c r="G135" s="69" t="str">
        <f>INDEX(索引!$L:$L,D135,1)</f>
        <v>戟骑兵</v>
      </c>
      <c r="I135" s="206" t="str">
        <f>'[2]配置系数（士兵）'!I135</f>
        <v/>
      </c>
      <c r="J135" s="206" t="str">
        <f>'[2]配置系数（士兵）'!J135</f>
        <v/>
      </c>
      <c r="K135" s="206" t="str">
        <f>'[2]配置系数（士兵）'!K135</f>
        <v/>
      </c>
      <c r="L135" s="206">
        <f>'[2]配置系数（士兵）'!L135</f>
        <v>0</v>
      </c>
      <c r="M135" s="206">
        <f>'[2]配置系数（士兵）'!M135</f>
        <v>0</v>
      </c>
      <c r="N135" s="206">
        <f>'[2]配置系数（士兵）'!N135</f>
        <v>1</v>
      </c>
      <c r="P135" s="206" t="str">
        <f>'[2]配置系数（士兵）'!P135</f>
        <v/>
      </c>
      <c r="Q135" s="206" t="str">
        <f>'[2]配置系数（士兵）'!Q135</f>
        <v/>
      </c>
      <c r="R135" s="206" t="str">
        <f>'[2]配置系数（士兵）'!R135</f>
        <v/>
      </c>
      <c r="S135" s="206">
        <f>'[2]配置系数（士兵）'!S135</f>
        <v>0</v>
      </c>
      <c r="T135" s="206">
        <f>'[2]配置系数（士兵）'!T135</f>
        <v>0</v>
      </c>
      <c r="U135" s="206">
        <f>'[2]配置系数（士兵）'!U135</f>
        <v>1</v>
      </c>
      <c r="W135" s="206" t="str">
        <f>'[2]配置系数（士兵）'!W135</f>
        <v/>
      </c>
      <c r="X135" s="206" t="str">
        <f>'[2]配置系数（士兵）'!X135</f>
        <v/>
      </c>
      <c r="Y135" s="206" t="str">
        <f>'[2]配置系数（士兵）'!Y135</f>
        <v/>
      </c>
      <c r="Z135" s="206">
        <f>'[2]配置系数（士兵）'!Z135</f>
        <v>0</v>
      </c>
      <c r="AA135" s="206">
        <f>'[2]配置系数（士兵）'!AA135</f>
        <v>0</v>
      </c>
      <c r="AB135" s="206">
        <f>'[2]配置系数（士兵）'!AB135</f>
        <v>1</v>
      </c>
    </row>
    <row r="136" spans="3:28" x14ac:dyDescent="0.15">
      <c r="C136" s="207">
        <v>129</v>
      </c>
      <c r="D136" s="69">
        <f>IFERROR(MATCH(C136,索引!Q:Q,0),D137)</f>
        <v>28</v>
      </c>
      <c r="E136" s="69">
        <f t="shared" si="1"/>
        <v>9</v>
      </c>
      <c r="F136" s="69">
        <f>IF(LEN(INDEX(索引!$M:$M,D136,1))=4,INDEX(索引!$M:$M,D136,1)&amp;"00",INDEX(索引!$M:$M,D136,1))</f>
        <v>600203</v>
      </c>
      <c r="G136" s="69" t="str">
        <f>INDEX(索引!$L:$L,D136,1)</f>
        <v>戟骑兵</v>
      </c>
      <c r="I136" s="206" t="str">
        <f>'[2]配置系数（士兵）'!I136</f>
        <v/>
      </c>
      <c r="J136" s="206" t="str">
        <f>'[2]配置系数（士兵）'!J136</f>
        <v/>
      </c>
      <c r="K136" s="206" t="str">
        <f>'[2]配置系数（士兵）'!K136</f>
        <v/>
      </c>
      <c r="L136" s="206">
        <f>'[2]配置系数（士兵）'!L136</f>
        <v>0</v>
      </c>
      <c r="M136" s="206">
        <f>'[2]配置系数（士兵）'!M136</f>
        <v>0</v>
      </c>
      <c r="N136" s="206">
        <f>'[2]配置系数（士兵）'!N136</f>
        <v>1</v>
      </c>
      <c r="P136" s="206" t="str">
        <f>'[2]配置系数（士兵）'!P136</f>
        <v/>
      </c>
      <c r="Q136" s="206" t="str">
        <f>'[2]配置系数（士兵）'!Q136</f>
        <v/>
      </c>
      <c r="R136" s="206" t="str">
        <f>'[2]配置系数（士兵）'!R136</f>
        <v/>
      </c>
      <c r="S136" s="206">
        <f>'[2]配置系数（士兵）'!S136</f>
        <v>0</v>
      </c>
      <c r="T136" s="206">
        <f>'[2]配置系数（士兵）'!T136</f>
        <v>0</v>
      </c>
      <c r="U136" s="206">
        <f>'[2]配置系数（士兵）'!U136</f>
        <v>1</v>
      </c>
      <c r="W136" s="206" t="str">
        <f>'[2]配置系数（士兵）'!W136</f>
        <v/>
      </c>
      <c r="X136" s="206" t="str">
        <f>'[2]配置系数（士兵）'!X136</f>
        <v/>
      </c>
      <c r="Y136" s="206" t="str">
        <f>'[2]配置系数（士兵）'!Y136</f>
        <v/>
      </c>
      <c r="Z136" s="206">
        <f>'[2]配置系数（士兵）'!Z136</f>
        <v>0</v>
      </c>
      <c r="AA136" s="206">
        <f>'[2]配置系数（士兵）'!AA136</f>
        <v>0</v>
      </c>
      <c r="AB136" s="206">
        <f>'[2]配置系数（士兵）'!AB136</f>
        <v>1</v>
      </c>
    </row>
    <row r="137" spans="3:28" x14ac:dyDescent="0.15">
      <c r="C137" s="207">
        <v>130</v>
      </c>
      <c r="D137" s="69">
        <f>IFERROR(MATCH(C137,索引!Q:Q,0),D138)</f>
        <v>28</v>
      </c>
      <c r="E137" s="69">
        <f t="shared" ref="E137:E200" si="2">MIN(IF(G137=G136,E136+1,1),11)</f>
        <v>10</v>
      </c>
      <c r="F137" s="69">
        <f>IF(LEN(INDEX(索引!$M:$M,D137,1))=4,INDEX(索引!$M:$M,D137,1)&amp;"00",INDEX(索引!$M:$M,D137,1))</f>
        <v>600203</v>
      </c>
      <c r="G137" s="69" t="str">
        <f>INDEX(索引!$L:$L,D137,1)</f>
        <v>戟骑兵</v>
      </c>
      <c r="I137" s="206" t="str">
        <f>'[2]配置系数（士兵）'!I137</f>
        <v/>
      </c>
      <c r="J137" s="206" t="str">
        <f>'[2]配置系数（士兵）'!J137</f>
        <v/>
      </c>
      <c r="K137" s="206" t="str">
        <f>'[2]配置系数（士兵）'!K137</f>
        <v/>
      </c>
      <c r="L137" s="206">
        <f>'[2]配置系数（士兵）'!L137</f>
        <v>0</v>
      </c>
      <c r="M137" s="206">
        <f>'[2]配置系数（士兵）'!M137</f>
        <v>0</v>
      </c>
      <c r="N137" s="206">
        <f>'[2]配置系数（士兵）'!N137</f>
        <v>1</v>
      </c>
      <c r="P137" s="206" t="str">
        <f>'[2]配置系数（士兵）'!P137</f>
        <v/>
      </c>
      <c r="Q137" s="206" t="str">
        <f>'[2]配置系数（士兵）'!Q137</f>
        <v/>
      </c>
      <c r="R137" s="206" t="str">
        <f>'[2]配置系数（士兵）'!R137</f>
        <v/>
      </c>
      <c r="S137" s="206">
        <f>'[2]配置系数（士兵）'!S137</f>
        <v>0</v>
      </c>
      <c r="T137" s="206">
        <f>'[2]配置系数（士兵）'!T137</f>
        <v>0</v>
      </c>
      <c r="U137" s="206">
        <f>'[2]配置系数（士兵）'!U137</f>
        <v>1</v>
      </c>
      <c r="W137" s="206" t="str">
        <f>'[2]配置系数（士兵）'!W137</f>
        <v/>
      </c>
      <c r="X137" s="206" t="str">
        <f>'[2]配置系数（士兵）'!X137</f>
        <v/>
      </c>
      <c r="Y137" s="206" t="str">
        <f>'[2]配置系数（士兵）'!Y137</f>
        <v/>
      </c>
      <c r="Z137" s="206">
        <f>'[2]配置系数（士兵）'!Z137</f>
        <v>0</v>
      </c>
      <c r="AA137" s="206">
        <f>'[2]配置系数（士兵）'!AA137</f>
        <v>0</v>
      </c>
      <c r="AB137" s="206">
        <f>'[2]配置系数（士兵）'!AB137</f>
        <v>1</v>
      </c>
    </row>
    <row r="138" spans="3:28" x14ac:dyDescent="0.15">
      <c r="C138" s="207">
        <v>131</v>
      </c>
      <c r="D138" s="69">
        <f>IFERROR(MATCH(C138,索引!Q:Q,0),D139)</f>
        <v>29</v>
      </c>
      <c r="E138" s="69">
        <f t="shared" si="2"/>
        <v>1</v>
      </c>
      <c r="F138" s="69">
        <f>IF(LEN(INDEX(索引!$M:$M,D138,1))=4,INDEX(索引!$M:$M,D138,1)&amp;"00",INDEX(索引!$M:$M,D138,1))</f>
        <v>600202</v>
      </c>
      <c r="G138" s="69" t="str">
        <f>INDEX(索引!$L:$L,D138,1)</f>
        <v>骆驼骑兵</v>
      </c>
      <c r="I138" s="206" t="str">
        <f>'[2]配置系数（士兵）'!I138</f>
        <v>60020201</v>
      </c>
      <c r="J138" s="206" t="str">
        <f>'[2]配置系数（士兵）'!J138</f>
        <v>普通攻击:对单体敌人造成{0}%的武力伤害</v>
      </c>
      <c r="K138" s="206">
        <f>'[2]配置系数（士兵）'!K138</f>
        <v>0.34</v>
      </c>
      <c r="L138" s="206">
        <f>'[2]配置系数（士兵）'!L138</f>
        <v>0</v>
      </c>
      <c r="M138" s="206">
        <f>'[2]配置系数（士兵）'!M138</f>
        <v>0</v>
      </c>
      <c r="N138" s="206">
        <f>'[2]配置系数（士兵）'!N138</f>
        <v>100</v>
      </c>
      <c r="P138" s="206" t="str">
        <f>'[2]配置系数（士兵）'!P138</f>
        <v>60020202</v>
      </c>
      <c r="Q138" s="206" t="str">
        <f>'[2]配置系数（士兵）'!Q138</f>
        <v>普通攻击:对单体敌人造成{0}%的武力伤害</v>
      </c>
      <c r="R138" s="206">
        <f>'[2]配置系数（士兵）'!R138</f>
        <v>0.31</v>
      </c>
      <c r="S138" s="206">
        <f>'[2]配置系数（士兵）'!S138</f>
        <v>0</v>
      </c>
      <c r="T138" s="206">
        <f>'[2]配置系数（士兵）'!T138</f>
        <v>0</v>
      </c>
      <c r="U138" s="206">
        <f>'[2]配置系数（士兵）'!U138</f>
        <v>1</v>
      </c>
      <c r="W138" s="206" t="str">
        <f>'[2]配置系数（士兵）'!W138</f>
        <v>60020203</v>
      </c>
      <c r="X138" s="206" t="str">
        <f>'[2]配置系数（士兵）'!X138</f>
        <v>普通攻击:对单体敌人造成{0}%的武力伤害</v>
      </c>
      <c r="Y138" s="206">
        <f>'[2]配置系数（士兵）'!Y138</f>
        <v>1.1100000000000001</v>
      </c>
      <c r="Z138" s="206">
        <f>'[2]配置系数（士兵）'!Z138</f>
        <v>0</v>
      </c>
      <c r="AA138" s="206">
        <f>'[2]配置系数（士兵）'!AA138</f>
        <v>0</v>
      </c>
      <c r="AB138" s="206">
        <f>'[2]配置系数（士兵）'!AB138</f>
        <v>1</v>
      </c>
    </row>
    <row r="139" spans="3:28" x14ac:dyDescent="0.15">
      <c r="C139" s="207">
        <v>132</v>
      </c>
      <c r="D139" s="69">
        <f>IFERROR(MATCH(C139,索引!Q:Q,0),D140)</f>
        <v>29</v>
      </c>
      <c r="E139" s="69">
        <f t="shared" si="2"/>
        <v>2</v>
      </c>
      <c r="F139" s="69">
        <f>IF(LEN(INDEX(索引!$M:$M,D139,1))=4,INDEX(索引!$M:$M,D139,1)&amp;"00",INDEX(索引!$M:$M,D139,1))</f>
        <v>600202</v>
      </c>
      <c r="G139" s="69" t="str">
        <f>INDEX(索引!$L:$L,D139,1)</f>
        <v>骆驼骑兵</v>
      </c>
      <c r="I139" s="206" t="str">
        <f>'[2]配置系数（士兵）'!I139</f>
        <v>60020211</v>
      </c>
      <c r="J139" s="206" t="str">
        <f>'[2]配置系数（士兵）'!J139</f>
        <v>私有特性1:骆驼特殊的气味能使一定范围内的敌军士气每隔{0}秒降低{1}点</v>
      </c>
      <c r="K139" s="206">
        <f>'[2]配置系数（士兵）'!K139</f>
        <v>4</v>
      </c>
      <c r="L139" s="206">
        <f>'[2]配置系数（士兵）'!L139</f>
        <v>0</v>
      </c>
      <c r="M139" s="206">
        <f>'[2]配置系数（士兵）'!M139</f>
        <v>0</v>
      </c>
      <c r="N139" s="206">
        <f>'[2]配置系数（士兵）'!N139</f>
        <v>1</v>
      </c>
      <c r="P139" s="206" t="str">
        <f>'[2]配置系数（士兵）'!P139</f>
        <v>60020212</v>
      </c>
      <c r="Q139" s="206" t="str">
        <f>'[2]配置系数（士兵）'!Q139</f>
        <v>私有特性1:骆驼特殊的气味能使一定范围内的敌军士气每隔{0}秒降低{1}点</v>
      </c>
      <c r="R139" s="206">
        <f>'[2]配置系数（士兵）'!R139</f>
        <v>-15</v>
      </c>
      <c r="S139" s="206">
        <f>'[2]配置系数（士兵）'!S139</f>
        <v>0</v>
      </c>
      <c r="T139" s="206">
        <f>'[2]配置系数（士兵）'!T139</f>
        <v>0</v>
      </c>
      <c r="U139" s="206">
        <f>'[2]配置系数（士兵）'!U139</f>
        <v>-1</v>
      </c>
      <c r="W139" s="206" t="str">
        <f>'[2]配置系数（士兵）'!W139</f>
        <v/>
      </c>
      <c r="X139" s="206" t="str">
        <f>'[2]配置系数（士兵）'!X139</f>
        <v/>
      </c>
      <c r="Y139" s="206" t="str">
        <f>'[2]配置系数（士兵）'!Y139</f>
        <v/>
      </c>
      <c r="Z139" s="206">
        <f>'[2]配置系数（士兵）'!Z139</f>
        <v>0</v>
      </c>
      <c r="AA139" s="206">
        <f>'[2]配置系数（士兵）'!AA139</f>
        <v>0</v>
      </c>
      <c r="AB139" s="206">
        <f>'[2]配置系数（士兵）'!AB139</f>
        <v>1</v>
      </c>
    </row>
    <row r="140" spans="3:28" x14ac:dyDescent="0.15">
      <c r="C140" s="207">
        <v>133</v>
      </c>
      <c r="D140" s="69">
        <f>IFERROR(MATCH(C140,索引!Q:Q,0),D141)</f>
        <v>29</v>
      </c>
      <c r="E140" s="69">
        <f t="shared" si="2"/>
        <v>3</v>
      </c>
      <c r="F140" s="69">
        <f>IF(LEN(INDEX(索引!$M:$M,D140,1))=4,INDEX(索引!$M:$M,D140,1)&amp;"00",INDEX(索引!$M:$M,D140,1))</f>
        <v>600202</v>
      </c>
      <c r="G140" s="69" t="str">
        <f>INDEX(索引!$L:$L,D140,1)</f>
        <v>骆驼骑兵</v>
      </c>
      <c r="I140" s="206" t="str">
        <f>'[2]配置系数（士兵）'!I140</f>
        <v>60020221</v>
      </c>
      <c r="J140" s="206" t="str">
        <f>'[2]配置系数（士兵）'!J140</f>
        <v>私有特性2:骆驼士气衰减速度降低{0}%。</v>
      </c>
      <c r="K140" s="206">
        <f>'[2]配置系数（士兵）'!K140</f>
        <v>0.2</v>
      </c>
      <c r="L140" s="206">
        <f>'[2]配置系数（士兵）'!L140</f>
        <v>0</v>
      </c>
      <c r="M140" s="206">
        <f>'[2]配置系数（士兵）'!M140</f>
        <v>0</v>
      </c>
      <c r="N140" s="206">
        <f>'[2]配置系数（士兵）'!N140</f>
        <v>100</v>
      </c>
      <c r="P140" s="206" t="str">
        <f>'[2]配置系数（士兵）'!P140</f>
        <v/>
      </c>
      <c r="Q140" s="206" t="str">
        <f>'[2]配置系数（士兵）'!Q140</f>
        <v/>
      </c>
      <c r="R140" s="206" t="str">
        <f>'[2]配置系数（士兵）'!R140</f>
        <v/>
      </c>
      <c r="S140" s="206">
        <f>'[2]配置系数（士兵）'!S140</f>
        <v>0</v>
      </c>
      <c r="T140" s="206">
        <f>'[2]配置系数（士兵）'!T140</f>
        <v>0</v>
      </c>
      <c r="U140" s="206">
        <f>'[2]配置系数（士兵）'!U140</f>
        <v>1</v>
      </c>
      <c r="W140" s="206" t="str">
        <f>'[2]配置系数（士兵）'!W140</f>
        <v/>
      </c>
      <c r="X140" s="206" t="str">
        <f>'[2]配置系数（士兵）'!X140</f>
        <v/>
      </c>
      <c r="Y140" s="206" t="str">
        <f>'[2]配置系数（士兵）'!Y140</f>
        <v/>
      </c>
      <c r="Z140" s="206">
        <f>'[2]配置系数（士兵）'!Z140</f>
        <v>0</v>
      </c>
      <c r="AA140" s="206">
        <f>'[2]配置系数（士兵）'!AA140</f>
        <v>0</v>
      </c>
      <c r="AB140" s="206">
        <f>'[2]配置系数（士兵）'!AB140</f>
        <v>1</v>
      </c>
    </row>
    <row r="141" spans="3:28" x14ac:dyDescent="0.15">
      <c r="C141" s="207">
        <v>134</v>
      </c>
      <c r="D141" s="69">
        <f>IFERROR(MATCH(C141,索引!Q:Q,0),D142)</f>
        <v>29</v>
      </c>
      <c r="E141" s="69">
        <f t="shared" si="2"/>
        <v>4</v>
      </c>
      <c r="F141" s="69">
        <f>IF(LEN(INDEX(索引!$M:$M,D141,1))=4,INDEX(索引!$M:$M,D141,1)&amp;"00",INDEX(索引!$M:$M,D141,1))</f>
        <v>600202</v>
      </c>
      <c r="G141" s="69" t="str">
        <f>INDEX(索引!$L:$L,D141,1)</f>
        <v>骆驼骑兵</v>
      </c>
      <c r="I141" s="206" t="str">
        <f>'[2]配置系数（士兵）'!I141</f>
        <v/>
      </c>
      <c r="J141" s="206" t="str">
        <f>'[2]配置系数（士兵）'!J141</f>
        <v/>
      </c>
      <c r="K141" s="206" t="str">
        <f>'[2]配置系数（士兵）'!K141</f>
        <v/>
      </c>
      <c r="L141" s="206">
        <f>'[2]配置系数（士兵）'!L141</f>
        <v>0</v>
      </c>
      <c r="M141" s="206">
        <f>'[2]配置系数（士兵）'!M141</f>
        <v>0</v>
      </c>
      <c r="N141" s="206">
        <f>'[2]配置系数（士兵）'!N141</f>
        <v>1</v>
      </c>
      <c r="P141" s="206" t="str">
        <f>'[2]配置系数（士兵）'!P141</f>
        <v/>
      </c>
      <c r="Q141" s="206" t="str">
        <f>'[2]配置系数（士兵）'!Q141</f>
        <v/>
      </c>
      <c r="R141" s="206" t="str">
        <f>'[2]配置系数（士兵）'!R141</f>
        <v/>
      </c>
      <c r="S141" s="206">
        <f>'[2]配置系数（士兵）'!S141</f>
        <v>0</v>
      </c>
      <c r="T141" s="206">
        <f>'[2]配置系数（士兵）'!T141</f>
        <v>0</v>
      </c>
      <c r="U141" s="206">
        <f>'[2]配置系数（士兵）'!U141</f>
        <v>1</v>
      </c>
      <c r="W141" s="206" t="str">
        <f>'[2]配置系数（士兵）'!W141</f>
        <v/>
      </c>
      <c r="X141" s="206" t="str">
        <f>'[2]配置系数（士兵）'!X141</f>
        <v/>
      </c>
      <c r="Y141" s="206" t="str">
        <f>'[2]配置系数（士兵）'!Y141</f>
        <v/>
      </c>
      <c r="Z141" s="206">
        <f>'[2]配置系数（士兵）'!Z141</f>
        <v>0</v>
      </c>
      <c r="AA141" s="206">
        <f>'[2]配置系数（士兵）'!AA141</f>
        <v>0</v>
      </c>
      <c r="AB141" s="206">
        <f>'[2]配置系数（士兵）'!AB141</f>
        <v>1</v>
      </c>
    </row>
    <row r="142" spans="3:28" x14ac:dyDescent="0.15">
      <c r="C142" s="207">
        <v>135</v>
      </c>
      <c r="D142" s="69">
        <f>IFERROR(MATCH(C142,索引!Q:Q,0),D143)</f>
        <v>29</v>
      </c>
      <c r="E142" s="69">
        <f t="shared" si="2"/>
        <v>5</v>
      </c>
      <c r="F142" s="69">
        <f>IF(LEN(INDEX(索引!$M:$M,D142,1))=4,INDEX(索引!$M:$M,D142,1)&amp;"00",INDEX(索引!$M:$M,D142,1))</f>
        <v>600202</v>
      </c>
      <c r="G142" s="69" t="str">
        <f>INDEX(索引!$L:$L,D142,1)</f>
        <v>骆驼骑兵</v>
      </c>
      <c r="I142" s="206" t="str">
        <f>'[2]配置系数（士兵）'!I142</f>
        <v>60020241</v>
      </c>
      <c r="J142" s="206" t="str">
        <f>'[2]配置系数（士兵）'!J142</f>
        <v>私有特性4:移动时增加{0}%闪避</v>
      </c>
      <c r="K142" s="206">
        <f>'[2]配置系数（士兵）'!K142</f>
        <v>0.3</v>
      </c>
      <c r="L142" s="206">
        <f>'[2]配置系数（士兵）'!L142</f>
        <v>0</v>
      </c>
      <c r="M142" s="206">
        <f>'[2]配置系数（士兵）'!M142</f>
        <v>0</v>
      </c>
      <c r="N142" s="206">
        <f>'[2]配置系数（士兵）'!N142</f>
        <v>100</v>
      </c>
      <c r="P142" s="206" t="str">
        <f>'[2]配置系数（士兵）'!P142</f>
        <v/>
      </c>
      <c r="Q142" s="206" t="str">
        <f>'[2]配置系数（士兵）'!Q142</f>
        <v/>
      </c>
      <c r="R142" s="206" t="str">
        <f>'[2]配置系数（士兵）'!R142</f>
        <v/>
      </c>
      <c r="S142" s="206">
        <f>'[2]配置系数（士兵）'!S142</f>
        <v>0</v>
      </c>
      <c r="T142" s="206">
        <f>'[2]配置系数（士兵）'!T142</f>
        <v>0</v>
      </c>
      <c r="U142" s="206">
        <f>'[2]配置系数（士兵）'!U142</f>
        <v>1</v>
      </c>
      <c r="W142" s="206" t="str">
        <f>'[2]配置系数（士兵）'!W142</f>
        <v/>
      </c>
      <c r="X142" s="206" t="str">
        <f>'[2]配置系数（士兵）'!X142</f>
        <v/>
      </c>
      <c r="Y142" s="206" t="str">
        <f>'[2]配置系数（士兵）'!Y142</f>
        <v/>
      </c>
      <c r="Z142" s="206">
        <f>'[2]配置系数（士兵）'!Z142</f>
        <v>0</v>
      </c>
      <c r="AA142" s="206">
        <f>'[2]配置系数（士兵）'!AA142</f>
        <v>0</v>
      </c>
      <c r="AB142" s="206">
        <f>'[2]配置系数（士兵）'!AB142</f>
        <v>1</v>
      </c>
    </row>
    <row r="143" spans="3:28" x14ac:dyDescent="0.15">
      <c r="C143" s="207">
        <v>136</v>
      </c>
      <c r="D143" s="69">
        <f>IFERROR(MATCH(C143,索引!Q:Q,0),D144)</f>
        <v>29</v>
      </c>
      <c r="E143" s="69">
        <f t="shared" si="2"/>
        <v>6</v>
      </c>
      <c r="F143" s="69">
        <f>IF(LEN(INDEX(索引!$M:$M,D143,1))=4,INDEX(索引!$M:$M,D143,1)&amp;"00",INDEX(索引!$M:$M,D143,1))</f>
        <v>600202</v>
      </c>
      <c r="G143" s="69" t="str">
        <f>INDEX(索引!$L:$L,D143,1)</f>
        <v>骆驼骑兵</v>
      </c>
      <c r="I143" s="206" t="str">
        <f>'[2]配置系数（士兵）'!I143</f>
        <v/>
      </c>
      <c r="J143" s="206" t="str">
        <f>'[2]配置系数（士兵）'!J143</f>
        <v/>
      </c>
      <c r="K143" s="206" t="str">
        <f>'[2]配置系数（士兵）'!K143</f>
        <v/>
      </c>
      <c r="L143" s="206">
        <f>'[2]配置系数（士兵）'!L143</f>
        <v>0</v>
      </c>
      <c r="M143" s="206">
        <f>'[2]配置系数（士兵）'!M143</f>
        <v>0</v>
      </c>
      <c r="N143" s="206">
        <f>'[2]配置系数（士兵）'!N143</f>
        <v>1</v>
      </c>
      <c r="P143" s="206" t="str">
        <f>'[2]配置系数（士兵）'!P143</f>
        <v/>
      </c>
      <c r="Q143" s="206" t="str">
        <f>'[2]配置系数（士兵）'!Q143</f>
        <v/>
      </c>
      <c r="R143" s="206" t="str">
        <f>'[2]配置系数（士兵）'!R143</f>
        <v/>
      </c>
      <c r="S143" s="206">
        <f>'[2]配置系数（士兵）'!S143</f>
        <v>0</v>
      </c>
      <c r="T143" s="206">
        <f>'[2]配置系数（士兵）'!T143</f>
        <v>0</v>
      </c>
      <c r="U143" s="206">
        <f>'[2]配置系数（士兵）'!U143</f>
        <v>1</v>
      </c>
      <c r="W143" s="206" t="str">
        <f>'[2]配置系数（士兵）'!W143</f>
        <v/>
      </c>
      <c r="X143" s="206" t="str">
        <f>'[2]配置系数（士兵）'!X143</f>
        <v/>
      </c>
      <c r="Y143" s="206" t="str">
        <f>'[2]配置系数（士兵）'!Y143</f>
        <v/>
      </c>
      <c r="Z143" s="206">
        <f>'[2]配置系数（士兵）'!Z143</f>
        <v>0</v>
      </c>
      <c r="AA143" s="206">
        <f>'[2]配置系数（士兵）'!AA143</f>
        <v>0</v>
      </c>
      <c r="AB143" s="206">
        <f>'[2]配置系数（士兵）'!AB143</f>
        <v>1</v>
      </c>
    </row>
    <row r="144" spans="3:28" x14ac:dyDescent="0.15">
      <c r="C144" s="207">
        <v>137</v>
      </c>
      <c r="D144" s="69">
        <f>IFERROR(MATCH(C144,索引!Q:Q,0),D145)</f>
        <v>29</v>
      </c>
      <c r="E144" s="69">
        <f t="shared" si="2"/>
        <v>7</v>
      </c>
      <c r="F144" s="69">
        <f>IF(LEN(INDEX(索引!$M:$M,D144,1))=4,INDEX(索引!$M:$M,D144,1)&amp;"00",INDEX(索引!$M:$M,D144,1))</f>
        <v>600202</v>
      </c>
      <c r="G144" s="69" t="str">
        <f>INDEX(索引!$L:$L,D144,1)</f>
        <v>骆驼骑兵</v>
      </c>
      <c r="I144" s="206" t="str">
        <f>'[2]配置系数（士兵）'!I144</f>
        <v/>
      </c>
      <c r="J144" s="206" t="str">
        <f>'[2]配置系数（士兵）'!J144</f>
        <v/>
      </c>
      <c r="K144" s="206" t="str">
        <f>'[2]配置系数（士兵）'!K144</f>
        <v/>
      </c>
      <c r="L144" s="206">
        <f>'[2]配置系数（士兵）'!L144</f>
        <v>0</v>
      </c>
      <c r="M144" s="206">
        <f>'[2]配置系数（士兵）'!M144</f>
        <v>0</v>
      </c>
      <c r="N144" s="206">
        <f>'[2]配置系数（士兵）'!N144</f>
        <v>1</v>
      </c>
      <c r="P144" s="206" t="str">
        <f>'[2]配置系数（士兵）'!P144</f>
        <v/>
      </c>
      <c r="Q144" s="206" t="str">
        <f>'[2]配置系数（士兵）'!Q144</f>
        <v/>
      </c>
      <c r="R144" s="206" t="str">
        <f>'[2]配置系数（士兵）'!R144</f>
        <v/>
      </c>
      <c r="S144" s="206">
        <f>'[2]配置系数（士兵）'!S144</f>
        <v>0</v>
      </c>
      <c r="T144" s="206">
        <f>'[2]配置系数（士兵）'!T144</f>
        <v>0</v>
      </c>
      <c r="U144" s="206">
        <f>'[2]配置系数（士兵）'!U144</f>
        <v>1</v>
      </c>
      <c r="W144" s="206" t="str">
        <f>'[2]配置系数（士兵）'!W144</f>
        <v/>
      </c>
      <c r="X144" s="206" t="str">
        <f>'[2]配置系数（士兵）'!X144</f>
        <v/>
      </c>
      <c r="Y144" s="206" t="str">
        <f>'[2]配置系数（士兵）'!Y144</f>
        <v/>
      </c>
      <c r="Z144" s="206">
        <f>'[2]配置系数（士兵）'!Z144</f>
        <v>0</v>
      </c>
      <c r="AA144" s="206">
        <f>'[2]配置系数（士兵）'!AA144</f>
        <v>0</v>
      </c>
      <c r="AB144" s="206">
        <f>'[2]配置系数（士兵）'!AB144</f>
        <v>1</v>
      </c>
    </row>
    <row r="145" spans="3:28" x14ac:dyDescent="0.15">
      <c r="C145" s="207">
        <v>138</v>
      </c>
      <c r="D145" s="69">
        <f>IFERROR(MATCH(C145,索引!Q:Q,0),D146)</f>
        <v>29</v>
      </c>
      <c r="E145" s="69">
        <f t="shared" si="2"/>
        <v>8</v>
      </c>
      <c r="F145" s="69">
        <f>IF(LEN(INDEX(索引!$M:$M,D145,1))=4,INDEX(索引!$M:$M,D145,1)&amp;"00",INDEX(索引!$M:$M,D145,1))</f>
        <v>600202</v>
      </c>
      <c r="G145" s="69" t="str">
        <f>INDEX(索引!$L:$L,D145,1)</f>
        <v>骆驼骑兵</v>
      </c>
      <c r="I145" s="206" t="str">
        <f>'[2]配置系数（士兵）'!I145</f>
        <v/>
      </c>
      <c r="J145" s="206" t="str">
        <f>'[2]配置系数（士兵）'!J145</f>
        <v/>
      </c>
      <c r="K145" s="206" t="str">
        <f>'[2]配置系数（士兵）'!K145</f>
        <v/>
      </c>
      <c r="L145" s="206">
        <f>'[2]配置系数（士兵）'!L145</f>
        <v>0</v>
      </c>
      <c r="M145" s="206">
        <f>'[2]配置系数（士兵）'!M145</f>
        <v>0</v>
      </c>
      <c r="N145" s="206">
        <f>'[2]配置系数（士兵）'!N145</f>
        <v>1</v>
      </c>
      <c r="P145" s="206" t="str">
        <f>'[2]配置系数（士兵）'!P145</f>
        <v/>
      </c>
      <c r="Q145" s="206" t="str">
        <f>'[2]配置系数（士兵）'!Q145</f>
        <v/>
      </c>
      <c r="R145" s="206" t="str">
        <f>'[2]配置系数（士兵）'!R145</f>
        <v/>
      </c>
      <c r="S145" s="206">
        <f>'[2]配置系数（士兵）'!S145</f>
        <v>0</v>
      </c>
      <c r="T145" s="206">
        <f>'[2]配置系数（士兵）'!T145</f>
        <v>0</v>
      </c>
      <c r="U145" s="206">
        <f>'[2]配置系数（士兵）'!U145</f>
        <v>1</v>
      </c>
      <c r="W145" s="206" t="str">
        <f>'[2]配置系数（士兵）'!W145</f>
        <v/>
      </c>
      <c r="X145" s="206" t="str">
        <f>'[2]配置系数（士兵）'!X145</f>
        <v/>
      </c>
      <c r="Y145" s="206" t="str">
        <f>'[2]配置系数（士兵）'!Y145</f>
        <v/>
      </c>
      <c r="Z145" s="206">
        <f>'[2]配置系数（士兵）'!Z145</f>
        <v>0</v>
      </c>
      <c r="AA145" s="206">
        <f>'[2]配置系数（士兵）'!AA145</f>
        <v>0</v>
      </c>
      <c r="AB145" s="206">
        <f>'[2]配置系数（士兵）'!AB145</f>
        <v>1</v>
      </c>
    </row>
    <row r="146" spans="3:28" x14ac:dyDescent="0.15">
      <c r="C146" s="207">
        <v>139</v>
      </c>
      <c r="D146" s="69">
        <f>IFERROR(MATCH(C146,索引!Q:Q,0),D147)</f>
        <v>29</v>
      </c>
      <c r="E146" s="69">
        <f t="shared" si="2"/>
        <v>9</v>
      </c>
      <c r="F146" s="69">
        <f>IF(LEN(INDEX(索引!$M:$M,D146,1))=4,INDEX(索引!$M:$M,D146,1)&amp;"00",INDEX(索引!$M:$M,D146,1))</f>
        <v>600202</v>
      </c>
      <c r="G146" s="69" t="str">
        <f>INDEX(索引!$L:$L,D146,1)</f>
        <v>骆驼骑兵</v>
      </c>
      <c r="I146" s="206" t="str">
        <f>'[2]配置系数（士兵）'!I146</f>
        <v/>
      </c>
      <c r="J146" s="206" t="str">
        <f>'[2]配置系数（士兵）'!J146</f>
        <v/>
      </c>
      <c r="K146" s="206" t="str">
        <f>'[2]配置系数（士兵）'!K146</f>
        <v/>
      </c>
      <c r="L146" s="206">
        <f>'[2]配置系数（士兵）'!L146</f>
        <v>0</v>
      </c>
      <c r="M146" s="206">
        <f>'[2]配置系数（士兵）'!M146</f>
        <v>0</v>
      </c>
      <c r="N146" s="206">
        <f>'[2]配置系数（士兵）'!N146</f>
        <v>1</v>
      </c>
      <c r="P146" s="206" t="str">
        <f>'[2]配置系数（士兵）'!P146</f>
        <v/>
      </c>
      <c r="Q146" s="206" t="str">
        <f>'[2]配置系数（士兵）'!Q146</f>
        <v/>
      </c>
      <c r="R146" s="206" t="str">
        <f>'[2]配置系数（士兵）'!R146</f>
        <v/>
      </c>
      <c r="S146" s="206">
        <f>'[2]配置系数（士兵）'!S146</f>
        <v>0</v>
      </c>
      <c r="T146" s="206">
        <f>'[2]配置系数（士兵）'!T146</f>
        <v>0</v>
      </c>
      <c r="U146" s="206">
        <f>'[2]配置系数（士兵）'!U146</f>
        <v>1</v>
      </c>
      <c r="W146" s="206" t="str">
        <f>'[2]配置系数（士兵）'!W146</f>
        <v/>
      </c>
      <c r="X146" s="206" t="str">
        <f>'[2]配置系数（士兵）'!X146</f>
        <v/>
      </c>
      <c r="Y146" s="206" t="str">
        <f>'[2]配置系数（士兵）'!Y146</f>
        <v/>
      </c>
      <c r="Z146" s="206">
        <f>'[2]配置系数（士兵）'!Z146</f>
        <v>0</v>
      </c>
      <c r="AA146" s="206">
        <f>'[2]配置系数（士兵）'!AA146</f>
        <v>0</v>
      </c>
      <c r="AB146" s="206">
        <f>'[2]配置系数（士兵）'!AB146</f>
        <v>1</v>
      </c>
    </row>
    <row r="147" spans="3:28" x14ac:dyDescent="0.15">
      <c r="C147" s="207">
        <v>140</v>
      </c>
      <c r="D147" s="69">
        <f>IFERROR(MATCH(C147,索引!Q:Q,0),D148)</f>
        <v>29</v>
      </c>
      <c r="E147" s="69">
        <f t="shared" si="2"/>
        <v>10</v>
      </c>
      <c r="F147" s="69">
        <f>IF(LEN(INDEX(索引!$M:$M,D147,1))=4,INDEX(索引!$M:$M,D147,1)&amp;"00",INDEX(索引!$M:$M,D147,1))</f>
        <v>600202</v>
      </c>
      <c r="G147" s="69" t="str">
        <f>INDEX(索引!$L:$L,D147,1)</f>
        <v>骆驼骑兵</v>
      </c>
      <c r="I147" s="206" t="str">
        <f>'[2]配置系数（士兵）'!I147</f>
        <v/>
      </c>
      <c r="J147" s="206" t="str">
        <f>'[2]配置系数（士兵）'!J147</f>
        <v/>
      </c>
      <c r="K147" s="206" t="str">
        <f>'[2]配置系数（士兵）'!K147</f>
        <v/>
      </c>
      <c r="L147" s="206">
        <f>'[2]配置系数（士兵）'!L147</f>
        <v>0</v>
      </c>
      <c r="M147" s="206">
        <f>'[2]配置系数（士兵）'!M147</f>
        <v>0</v>
      </c>
      <c r="N147" s="206">
        <f>'[2]配置系数（士兵）'!N147</f>
        <v>1</v>
      </c>
      <c r="P147" s="206" t="str">
        <f>'[2]配置系数（士兵）'!P147</f>
        <v/>
      </c>
      <c r="Q147" s="206" t="str">
        <f>'[2]配置系数（士兵）'!Q147</f>
        <v/>
      </c>
      <c r="R147" s="206" t="str">
        <f>'[2]配置系数（士兵）'!R147</f>
        <v/>
      </c>
      <c r="S147" s="206">
        <f>'[2]配置系数（士兵）'!S147</f>
        <v>0</v>
      </c>
      <c r="T147" s="206">
        <f>'[2]配置系数（士兵）'!T147</f>
        <v>0</v>
      </c>
      <c r="U147" s="206">
        <f>'[2]配置系数（士兵）'!U147</f>
        <v>1</v>
      </c>
      <c r="W147" s="206" t="str">
        <f>'[2]配置系数（士兵）'!W147</f>
        <v/>
      </c>
      <c r="X147" s="206" t="str">
        <f>'[2]配置系数（士兵）'!X147</f>
        <v/>
      </c>
      <c r="Y147" s="206" t="str">
        <f>'[2]配置系数（士兵）'!Y147</f>
        <v/>
      </c>
      <c r="Z147" s="206">
        <f>'[2]配置系数（士兵）'!Z147</f>
        <v>0</v>
      </c>
      <c r="AA147" s="206">
        <f>'[2]配置系数（士兵）'!AA147</f>
        <v>0</v>
      </c>
      <c r="AB147" s="206">
        <f>'[2]配置系数（士兵）'!AB147</f>
        <v>1</v>
      </c>
    </row>
    <row r="148" spans="3:28" x14ac:dyDescent="0.15">
      <c r="C148" s="207">
        <v>141</v>
      </c>
      <c r="D148" s="69">
        <f>IFERROR(MATCH(C148,索引!Q:Q,0),D149)</f>
        <v>30</v>
      </c>
      <c r="E148" s="69">
        <f t="shared" si="2"/>
        <v>1</v>
      </c>
      <c r="F148" s="69">
        <f>IF(LEN(INDEX(索引!$M:$M,D148,1))=4,INDEX(索引!$M:$M,D148,1)&amp;"00",INDEX(索引!$M:$M,D148,1))</f>
        <v>600205</v>
      </c>
      <c r="G148" s="69" t="str">
        <f>INDEX(索引!$L:$L,D148,1)</f>
        <v>重甲骑兵</v>
      </c>
      <c r="I148" s="206" t="str">
        <f>'[2]配置系数（士兵）'!I148</f>
        <v>60020501</v>
      </c>
      <c r="J148" s="206" t="str">
        <f>'[2]配置系数（士兵）'!J148</f>
        <v>普通攻击:对单体敌人造成{0}%的武力伤害</v>
      </c>
      <c r="K148" s="206">
        <f>'[2]配置系数（士兵）'!K148</f>
        <v>0.36</v>
      </c>
      <c r="L148" s="206">
        <f>'[2]配置系数（士兵）'!L148</f>
        <v>0</v>
      </c>
      <c r="M148" s="206">
        <f>'[2]配置系数（士兵）'!M148</f>
        <v>0</v>
      </c>
      <c r="N148" s="206">
        <f>'[2]配置系数（士兵）'!N148</f>
        <v>100</v>
      </c>
      <c r="P148" s="206" t="str">
        <f>'[2]配置系数（士兵）'!P148</f>
        <v>60020502</v>
      </c>
      <c r="Q148" s="206" t="str">
        <f>'[2]配置系数（士兵）'!Q148</f>
        <v>普通攻击:对单体敌人造成{0}%的武力伤害</v>
      </c>
      <c r="R148" s="206">
        <f>'[2]配置系数（士兵）'!R148</f>
        <v>0.31</v>
      </c>
      <c r="S148" s="206">
        <f>'[2]配置系数（士兵）'!S148</f>
        <v>0</v>
      </c>
      <c r="T148" s="206">
        <f>'[2]配置系数（士兵）'!T148</f>
        <v>0</v>
      </c>
      <c r="U148" s="206">
        <f>'[2]配置系数（士兵）'!U148</f>
        <v>1</v>
      </c>
      <c r="W148" s="206" t="str">
        <f>'[2]配置系数（士兵）'!W148</f>
        <v>60020503</v>
      </c>
      <c r="X148" s="206" t="str">
        <f>'[2]配置系数（士兵）'!X148</f>
        <v>普通攻击:对单体敌人造成{0}%的武力伤害</v>
      </c>
      <c r="Y148" s="206">
        <f>'[2]配置系数（士兵）'!Y148</f>
        <v>1.1100000000000001</v>
      </c>
      <c r="Z148" s="206">
        <f>'[2]配置系数（士兵）'!Z148</f>
        <v>0</v>
      </c>
      <c r="AA148" s="206">
        <f>'[2]配置系数（士兵）'!AA148</f>
        <v>0</v>
      </c>
      <c r="AB148" s="206">
        <f>'[2]配置系数（士兵）'!AB148</f>
        <v>1</v>
      </c>
    </row>
    <row r="149" spans="3:28" x14ac:dyDescent="0.15">
      <c r="C149" s="207">
        <v>142</v>
      </c>
      <c r="D149" s="69">
        <f>IFERROR(MATCH(C149,索引!Q:Q,0),D150)</f>
        <v>30</v>
      </c>
      <c r="E149" s="69">
        <f t="shared" si="2"/>
        <v>2</v>
      </c>
      <c r="F149" s="69">
        <f>IF(LEN(INDEX(索引!$M:$M,D149,1))=4,INDEX(索引!$M:$M,D149,1)&amp;"00",INDEX(索引!$M:$M,D149,1))</f>
        <v>600205</v>
      </c>
      <c r="G149" s="69" t="str">
        <f>INDEX(索引!$L:$L,D149,1)</f>
        <v>重甲骑兵</v>
      </c>
      <c r="I149" s="206" t="str">
        <f>'[2]配置系数（士兵）'!I149</f>
        <v>60020511</v>
      </c>
      <c r="J149" s="206" t="str">
        <f>'[2]配置系数（士兵）'!J149</f>
        <v>私有特性1:重甲骑兵当前目标死亡后，受当伤害减少{0}%，持续{1}秒，且对下个目标造成攻击力{2}%伤害，附带击飞。</v>
      </c>
      <c r="K149" s="206">
        <f>'[2]配置系数（士兵）'!K149</f>
        <v>0.5</v>
      </c>
      <c r="L149" s="206">
        <f>'[2]配置系数（士兵）'!L149</f>
        <v>0</v>
      </c>
      <c r="M149" s="206">
        <f>'[2]配置系数（士兵）'!M149</f>
        <v>0</v>
      </c>
      <c r="N149" s="206">
        <f>'[2]配置系数（士兵）'!N149</f>
        <v>100</v>
      </c>
      <c r="P149" s="206" t="str">
        <f>'[2]配置系数（士兵）'!P149</f>
        <v>60020512</v>
      </c>
      <c r="Q149" s="206" t="str">
        <f>'[2]配置系数（士兵）'!Q149</f>
        <v>私有特性1:重甲骑兵当前目标死亡后，受当伤害减少{0}%，持续{1}秒，且对下个目标造成攻击力{2}%伤害，附带击飞。</v>
      </c>
      <c r="R149" s="206">
        <f>'[2]配置系数（士兵）'!R149</f>
        <v>8</v>
      </c>
      <c r="S149" s="206">
        <f>'[2]配置系数（士兵）'!S149</f>
        <v>0</v>
      </c>
      <c r="T149" s="206">
        <f>'[2]配置系数（士兵）'!T149</f>
        <v>0</v>
      </c>
      <c r="U149" s="206">
        <f>'[2]配置系数（士兵）'!U149</f>
        <v>1</v>
      </c>
      <c r="W149" s="206" t="str">
        <f>'[2]配置系数（士兵）'!W149</f>
        <v>60020513</v>
      </c>
      <c r="X149" s="206" t="str">
        <f>'[2]配置系数（士兵）'!X149</f>
        <v>私有特性1:重甲骑兵当前目标死亡后，受当伤害减少{0}%，持续{1}秒，且对下个目标造成攻击力{2}%伤害，附带击飞。</v>
      </c>
      <c r="Y149" s="206">
        <f>'[2]配置系数（士兵）'!Y149</f>
        <v>1</v>
      </c>
      <c r="Z149" s="206">
        <f>'[2]配置系数（士兵）'!Z149</f>
        <v>0</v>
      </c>
      <c r="AA149" s="206">
        <f>'[2]配置系数（士兵）'!AA149</f>
        <v>0</v>
      </c>
      <c r="AB149" s="206">
        <f>'[2]配置系数（士兵）'!AB149</f>
        <v>100</v>
      </c>
    </row>
    <row r="150" spans="3:28" x14ac:dyDescent="0.15">
      <c r="C150" s="207">
        <v>143</v>
      </c>
      <c r="D150" s="69">
        <f>IFERROR(MATCH(C150,索引!Q:Q,0),D151)</f>
        <v>30</v>
      </c>
      <c r="E150" s="69">
        <f t="shared" si="2"/>
        <v>3</v>
      </c>
      <c r="F150" s="69">
        <f>IF(LEN(INDEX(索引!$M:$M,D150,1))=4,INDEX(索引!$M:$M,D150,1)&amp;"00",INDEX(索引!$M:$M,D150,1))</f>
        <v>600205</v>
      </c>
      <c r="G150" s="69" t="str">
        <f>INDEX(索引!$L:$L,D150,1)</f>
        <v>重甲骑兵</v>
      </c>
      <c r="I150" s="206" t="str">
        <f>'[2]配置系数（士兵）'!I150</f>
        <v>60020521</v>
      </c>
      <c r="J150" s="206" t="str">
        <f>'[2]配置系数（士兵）'!J150</f>
        <v>私有特性2:格挡{0}%远程伤害</v>
      </c>
      <c r="K150" s="206">
        <f>'[2]配置系数（士兵）'!K150</f>
        <v>0.4</v>
      </c>
      <c r="L150" s="206">
        <f>'[2]配置系数（士兵）'!L150</f>
        <v>0</v>
      </c>
      <c r="M150" s="206">
        <f>'[2]配置系数（士兵）'!M150</f>
        <v>0</v>
      </c>
      <c r="N150" s="206">
        <f>'[2]配置系数（士兵）'!N150</f>
        <v>100</v>
      </c>
      <c r="P150" s="206" t="str">
        <f>'[2]配置系数（士兵）'!P150</f>
        <v/>
      </c>
      <c r="Q150" s="206" t="str">
        <f>'[2]配置系数（士兵）'!Q150</f>
        <v/>
      </c>
      <c r="R150" s="206" t="str">
        <f>'[2]配置系数（士兵）'!R150</f>
        <v/>
      </c>
      <c r="S150" s="206">
        <f>'[2]配置系数（士兵）'!S150</f>
        <v>0</v>
      </c>
      <c r="T150" s="206">
        <f>'[2]配置系数（士兵）'!T150</f>
        <v>0</v>
      </c>
      <c r="U150" s="206">
        <f>'[2]配置系数（士兵）'!U150</f>
        <v>1</v>
      </c>
      <c r="W150" s="206" t="str">
        <f>'[2]配置系数（士兵）'!W150</f>
        <v/>
      </c>
      <c r="X150" s="206" t="str">
        <f>'[2]配置系数（士兵）'!X150</f>
        <v/>
      </c>
      <c r="Y150" s="206" t="str">
        <f>'[2]配置系数（士兵）'!Y150</f>
        <v/>
      </c>
      <c r="Z150" s="206">
        <f>'[2]配置系数（士兵）'!Z150</f>
        <v>0</v>
      </c>
      <c r="AA150" s="206">
        <f>'[2]配置系数（士兵）'!AA150</f>
        <v>0</v>
      </c>
      <c r="AB150" s="206">
        <f>'[2]配置系数（士兵）'!AB150</f>
        <v>1</v>
      </c>
    </row>
    <row r="151" spans="3:28" x14ac:dyDescent="0.15">
      <c r="C151" s="207">
        <v>144</v>
      </c>
      <c r="D151" s="69">
        <f>IFERROR(MATCH(C151,索引!Q:Q,0),D152)</f>
        <v>30</v>
      </c>
      <c r="E151" s="69">
        <f t="shared" si="2"/>
        <v>4</v>
      </c>
      <c r="F151" s="69">
        <f>IF(LEN(INDEX(索引!$M:$M,D151,1))=4,INDEX(索引!$M:$M,D151,1)&amp;"00",INDEX(索引!$M:$M,D151,1))</f>
        <v>600205</v>
      </c>
      <c r="G151" s="69" t="str">
        <f>INDEX(索引!$L:$L,D151,1)</f>
        <v>重甲骑兵</v>
      </c>
      <c r="I151" s="206" t="str">
        <f>'[2]配置系数（士兵）'!I151</f>
        <v/>
      </c>
      <c r="J151" s="206" t="str">
        <f>'[2]配置系数（士兵）'!J151</f>
        <v/>
      </c>
      <c r="K151" s="206" t="str">
        <f>'[2]配置系数（士兵）'!K151</f>
        <v/>
      </c>
      <c r="L151" s="206">
        <f>'[2]配置系数（士兵）'!L151</f>
        <v>0</v>
      </c>
      <c r="M151" s="206">
        <f>'[2]配置系数（士兵）'!M151</f>
        <v>0</v>
      </c>
      <c r="N151" s="206">
        <f>'[2]配置系数（士兵）'!N151</f>
        <v>1</v>
      </c>
      <c r="P151" s="206" t="str">
        <f>'[2]配置系数（士兵）'!P151</f>
        <v/>
      </c>
      <c r="Q151" s="206" t="str">
        <f>'[2]配置系数（士兵）'!Q151</f>
        <v/>
      </c>
      <c r="R151" s="206" t="str">
        <f>'[2]配置系数（士兵）'!R151</f>
        <v/>
      </c>
      <c r="S151" s="206">
        <f>'[2]配置系数（士兵）'!S151</f>
        <v>0</v>
      </c>
      <c r="T151" s="206">
        <f>'[2]配置系数（士兵）'!T151</f>
        <v>0</v>
      </c>
      <c r="U151" s="206">
        <f>'[2]配置系数（士兵）'!U151</f>
        <v>1</v>
      </c>
      <c r="W151" s="206" t="str">
        <f>'[2]配置系数（士兵）'!W151</f>
        <v/>
      </c>
      <c r="X151" s="206" t="str">
        <f>'[2]配置系数（士兵）'!X151</f>
        <v/>
      </c>
      <c r="Y151" s="206" t="str">
        <f>'[2]配置系数（士兵）'!Y151</f>
        <v/>
      </c>
      <c r="Z151" s="206">
        <f>'[2]配置系数（士兵）'!Z151</f>
        <v>0</v>
      </c>
      <c r="AA151" s="206">
        <f>'[2]配置系数（士兵）'!AA151</f>
        <v>0</v>
      </c>
      <c r="AB151" s="206">
        <f>'[2]配置系数（士兵）'!AB151</f>
        <v>1</v>
      </c>
    </row>
    <row r="152" spans="3:28" x14ac:dyDescent="0.15">
      <c r="C152" s="207">
        <v>145</v>
      </c>
      <c r="D152" s="69">
        <f>IFERROR(MATCH(C152,索引!Q:Q,0),D153)</f>
        <v>30</v>
      </c>
      <c r="E152" s="69">
        <f t="shared" si="2"/>
        <v>5</v>
      </c>
      <c r="F152" s="69">
        <f>IF(LEN(INDEX(索引!$M:$M,D152,1))=4,INDEX(索引!$M:$M,D152,1)&amp;"00",INDEX(索引!$M:$M,D152,1))</f>
        <v>600205</v>
      </c>
      <c r="G152" s="69" t="str">
        <f>INDEX(索引!$L:$L,D152,1)</f>
        <v>重甲骑兵</v>
      </c>
      <c r="I152" s="206" t="str">
        <f>'[2]配置系数（士兵）'!I152</f>
        <v>60020541</v>
      </c>
      <c r="J152" s="206" t="str">
        <f>'[2]配置系数（士兵）'!J152</f>
        <v>私有特性4:移动时增加{0}%闪避</v>
      </c>
      <c r="K152" s="206">
        <f>'[2]配置系数（士兵）'!K152</f>
        <v>0.4</v>
      </c>
      <c r="L152" s="206">
        <f>'[2]配置系数（士兵）'!L152</f>
        <v>0</v>
      </c>
      <c r="M152" s="206">
        <f>'[2]配置系数（士兵）'!M152</f>
        <v>0</v>
      </c>
      <c r="N152" s="206">
        <f>'[2]配置系数（士兵）'!N152</f>
        <v>100</v>
      </c>
      <c r="P152" s="206" t="str">
        <f>'[2]配置系数（士兵）'!P152</f>
        <v/>
      </c>
      <c r="Q152" s="206" t="str">
        <f>'[2]配置系数（士兵）'!Q152</f>
        <v/>
      </c>
      <c r="R152" s="206" t="str">
        <f>'[2]配置系数（士兵）'!R152</f>
        <v/>
      </c>
      <c r="S152" s="206">
        <f>'[2]配置系数（士兵）'!S152</f>
        <v>0</v>
      </c>
      <c r="T152" s="206">
        <f>'[2]配置系数（士兵）'!T152</f>
        <v>0</v>
      </c>
      <c r="U152" s="206">
        <f>'[2]配置系数（士兵）'!U152</f>
        <v>1</v>
      </c>
      <c r="W152" s="206" t="str">
        <f>'[2]配置系数（士兵）'!W152</f>
        <v/>
      </c>
      <c r="X152" s="206" t="str">
        <f>'[2]配置系数（士兵）'!X152</f>
        <v/>
      </c>
      <c r="Y152" s="206" t="str">
        <f>'[2]配置系数（士兵）'!Y152</f>
        <v/>
      </c>
      <c r="Z152" s="206">
        <f>'[2]配置系数（士兵）'!Z152</f>
        <v>0</v>
      </c>
      <c r="AA152" s="206">
        <f>'[2]配置系数（士兵）'!AA152</f>
        <v>0</v>
      </c>
      <c r="AB152" s="206">
        <f>'[2]配置系数（士兵）'!AB152</f>
        <v>1</v>
      </c>
    </row>
    <row r="153" spans="3:28" x14ac:dyDescent="0.15">
      <c r="C153" s="207">
        <v>146</v>
      </c>
      <c r="D153" s="69">
        <f>IFERROR(MATCH(C153,索引!Q:Q,0),D154)</f>
        <v>30</v>
      </c>
      <c r="E153" s="69">
        <f t="shared" si="2"/>
        <v>6</v>
      </c>
      <c r="F153" s="69">
        <f>IF(LEN(INDEX(索引!$M:$M,D153,1))=4,INDEX(索引!$M:$M,D153,1)&amp;"00",INDEX(索引!$M:$M,D153,1))</f>
        <v>600205</v>
      </c>
      <c r="G153" s="69" t="str">
        <f>INDEX(索引!$L:$L,D153,1)</f>
        <v>重甲骑兵</v>
      </c>
      <c r="I153" s="206" t="str">
        <f>'[2]配置系数（士兵）'!I153</f>
        <v/>
      </c>
      <c r="J153" s="206" t="str">
        <f>'[2]配置系数（士兵）'!J153</f>
        <v/>
      </c>
      <c r="K153" s="206" t="str">
        <f>'[2]配置系数（士兵）'!K153</f>
        <v/>
      </c>
      <c r="L153" s="206">
        <f>'[2]配置系数（士兵）'!L153</f>
        <v>0</v>
      </c>
      <c r="M153" s="206">
        <f>'[2]配置系数（士兵）'!M153</f>
        <v>0</v>
      </c>
      <c r="N153" s="206">
        <f>'[2]配置系数（士兵）'!N153</f>
        <v>1</v>
      </c>
      <c r="P153" s="206" t="str">
        <f>'[2]配置系数（士兵）'!P153</f>
        <v/>
      </c>
      <c r="Q153" s="206" t="str">
        <f>'[2]配置系数（士兵）'!Q153</f>
        <v/>
      </c>
      <c r="R153" s="206" t="str">
        <f>'[2]配置系数（士兵）'!R153</f>
        <v/>
      </c>
      <c r="S153" s="206">
        <f>'[2]配置系数（士兵）'!S153</f>
        <v>0</v>
      </c>
      <c r="T153" s="206">
        <f>'[2]配置系数（士兵）'!T153</f>
        <v>0</v>
      </c>
      <c r="U153" s="206">
        <f>'[2]配置系数（士兵）'!U153</f>
        <v>1</v>
      </c>
      <c r="W153" s="206" t="str">
        <f>'[2]配置系数（士兵）'!W153</f>
        <v/>
      </c>
      <c r="X153" s="206" t="str">
        <f>'[2]配置系数（士兵）'!X153</f>
        <v/>
      </c>
      <c r="Y153" s="206" t="str">
        <f>'[2]配置系数（士兵）'!Y153</f>
        <v/>
      </c>
      <c r="Z153" s="206">
        <f>'[2]配置系数（士兵）'!Z153</f>
        <v>0</v>
      </c>
      <c r="AA153" s="206">
        <f>'[2]配置系数（士兵）'!AA153</f>
        <v>0</v>
      </c>
      <c r="AB153" s="206">
        <f>'[2]配置系数（士兵）'!AB153</f>
        <v>1</v>
      </c>
    </row>
    <row r="154" spans="3:28" x14ac:dyDescent="0.15">
      <c r="C154" s="207">
        <v>147</v>
      </c>
      <c r="D154" s="69">
        <f>IFERROR(MATCH(C154,索引!Q:Q,0),D155)</f>
        <v>30</v>
      </c>
      <c r="E154" s="69">
        <f t="shared" si="2"/>
        <v>7</v>
      </c>
      <c r="F154" s="69">
        <f>IF(LEN(INDEX(索引!$M:$M,D154,1))=4,INDEX(索引!$M:$M,D154,1)&amp;"00",INDEX(索引!$M:$M,D154,1))</f>
        <v>600205</v>
      </c>
      <c r="G154" s="69" t="str">
        <f>INDEX(索引!$L:$L,D154,1)</f>
        <v>重甲骑兵</v>
      </c>
      <c r="I154" s="206" t="str">
        <f>'[2]配置系数（士兵）'!I154</f>
        <v/>
      </c>
      <c r="J154" s="206" t="str">
        <f>'[2]配置系数（士兵）'!J154</f>
        <v/>
      </c>
      <c r="K154" s="206" t="str">
        <f>'[2]配置系数（士兵）'!K154</f>
        <v/>
      </c>
      <c r="L154" s="206">
        <f>'[2]配置系数（士兵）'!L154</f>
        <v>0</v>
      </c>
      <c r="M154" s="206">
        <f>'[2]配置系数（士兵）'!M154</f>
        <v>0</v>
      </c>
      <c r="N154" s="206">
        <f>'[2]配置系数（士兵）'!N154</f>
        <v>1</v>
      </c>
      <c r="P154" s="206" t="str">
        <f>'[2]配置系数（士兵）'!P154</f>
        <v/>
      </c>
      <c r="Q154" s="206" t="str">
        <f>'[2]配置系数（士兵）'!Q154</f>
        <v/>
      </c>
      <c r="R154" s="206" t="str">
        <f>'[2]配置系数（士兵）'!R154</f>
        <v/>
      </c>
      <c r="S154" s="206">
        <f>'[2]配置系数（士兵）'!S154</f>
        <v>0</v>
      </c>
      <c r="T154" s="206">
        <f>'[2]配置系数（士兵）'!T154</f>
        <v>0</v>
      </c>
      <c r="U154" s="206">
        <f>'[2]配置系数（士兵）'!U154</f>
        <v>1</v>
      </c>
      <c r="W154" s="206" t="str">
        <f>'[2]配置系数（士兵）'!W154</f>
        <v/>
      </c>
      <c r="X154" s="206" t="str">
        <f>'[2]配置系数（士兵）'!X154</f>
        <v/>
      </c>
      <c r="Y154" s="206" t="str">
        <f>'[2]配置系数（士兵）'!Y154</f>
        <v/>
      </c>
      <c r="Z154" s="206">
        <f>'[2]配置系数（士兵）'!Z154</f>
        <v>0</v>
      </c>
      <c r="AA154" s="206">
        <f>'[2]配置系数（士兵）'!AA154</f>
        <v>0</v>
      </c>
      <c r="AB154" s="206">
        <f>'[2]配置系数（士兵）'!AB154</f>
        <v>1</v>
      </c>
    </row>
    <row r="155" spans="3:28" x14ac:dyDescent="0.15">
      <c r="C155" s="207">
        <v>148</v>
      </c>
      <c r="D155" s="69">
        <f>IFERROR(MATCH(C155,索引!Q:Q,0),D156)</f>
        <v>30</v>
      </c>
      <c r="E155" s="69">
        <f t="shared" si="2"/>
        <v>8</v>
      </c>
      <c r="F155" s="69">
        <f>IF(LEN(INDEX(索引!$M:$M,D155,1))=4,INDEX(索引!$M:$M,D155,1)&amp;"00",INDEX(索引!$M:$M,D155,1))</f>
        <v>600205</v>
      </c>
      <c r="G155" s="69" t="str">
        <f>INDEX(索引!$L:$L,D155,1)</f>
        <v>重甲骑兵</v>
      </c>
      <c r="I155" s="206" t="str">
        <f>'[2]配置系数（士兵）'!I155</f>
        <v/>
      </c>
      <c r="J155" s="206" t="str">
        <f>'[2]配置系数（士兵）'!J155</f>
        <v/>
      </c>
      <c r="K155" s="206" t="str">
        <f>'[2]配置系数（士兵）'!K155</f>
        <v/>
      </c>
      <c r="L155" s="206">
        <f>'[2]配置系数（士兵）'!L155</f>
        <v>0</v>
      </c>
      <c r="M155" s="206">
        <f>'[2]配置系数（士兵）'!M155</f>
        <v>0</v>
      </c>
      <c r="N155" s="206">
        <f>'[2]配置系数（士兵）'!N155</f>
        <v>1</v>
      </c>
      <c r="P155" s="206" t="str">
        <f>'[2]配置系数（士兵）'!P155</f>
        <v/>
      </c>
      <c r="Q155" s="206" t="str">
        <f>'[2]配置系数（士兵）'!Q155</f>
        <v/>
      </c>
      <c r="R155" s="206" t="str">
        <f>'[2]配置系数（士兵）'!R155</f>
        <v/>
      </c>
      <c r="S155" s="206">
        <f>'[2]配置系数（士兵）'!S155</f>
        <v>0</v>
      </c>
      <c r="T155" s="206">
        <f>'[2]配置系数（士兵）'!T155</f>
        <v>0</v>
      </c>
      <c r="U155" s="206">
        <f>'[2]配置系数（士兵）'!U155</f>
        <v>1</v>
      </c>
      <c r="W155" s="206" t="str">
        <f>'[2]配置系数（士兵）'!W155</f>
        <v/>
      </c>
      <c r="X155" s="206" t="str">
        <f>'[2]配置系数（士兵）'!X155</f>
        <v/>
      </c>
      <c r="Y155" s="206" t="str">
        <f>'[2]配置系数（士兵）'!Y155</f>
        <v/>
      </c>
      <c r="Z155" s="206">
        <f>'[2]配置系数（士兵）'!Z155</f>
        <v>0</v>
      </c>
      <c r="AA155" s="206">
        <f>'[2]配置系数（士兵）'!AA155</f>
        <v>0</v>
      </c>
      <c r="AB155" s="206">
        <f>'[2]配置系数（士兵）'!AB155</f>
        <v>1</v>
      </c>
    </row>
    <row r="156" spans="3:28" x14ac:dyDescent="0.15">
      <c r="C156" s="207">
        <v>149</v>
      </c>
      <c r="D156" s="69">
        <f>IFERROR(MATCH(C156,索引!Q:Q,0),D157)</f>
        <v>30</v>
      </c>
      <c r="E156" s="69">
        <f t="shared" si="2"/>
        <v>9</v>
      </c>
      <c r="F156" s="69">
        <f>IF(LEN(INDEX(索引!$M:$M,D156,1))=4,INDEX(索引!$M:$M,D156,1)&amp;"00",INDEX(索引!$M:$M,D156,1))</f>
        <v>600205</v>
      </c>
      <c r="G156" s="69" t="str">
        <f>INDEX(索引!$L:$L,D156,1)</f>
        <v>重甲骑兵</v>
      </c>
      <c r="I156" s="206" t="str">
        <f>'[2]配置系数（士兵）'!I156</f>
        <v/>
      </c>
      <c r="J156" s="206" t="str">
        <f>'[2]配置系数（士兵）'!J156</f>
        <v/>
      </c>
      <c r="K156" s="206" t="str">
        <f>'[2]配置系数（士兵）'!K156</f>
        <v/>
      </c>
      <c r="L156" s="206">
        <f>'[2]配置系数（士兵）'!L156</f>
        <v>0</v>
      </c>
      <c r="M156" s="206">
        <f>'[2]配置系数（士兵）'!M156</f>
        <v>0</v>
      </c>
      <c r="N156" s="206">
        <f>'[2]配置系数（士兵）'!N156</f>
        <v>1</v>
      </c>
      <c r="P156" s="206" t="str">
        <f>'[2]配置系数（士兵）'!P156</f>
        <v/>
      </c>
      <c r="Q156" s="206" t="str">
        <f>'[2]配置系数（士兵）'!Q156</f>
        <v/>
      </c>
      <c r="R156" s="206" t="str">
        <f>'[2]配置系数（士兵）'!R156</f>
        <v/>
      </c>
      <c r="S156" s="206">
        <f>'[2]配置系数（士兵）'!S156</f>
        <v>0</v>
      </c>
      <c r="T156" s="206">
        <f>'[2]配置系数（士兵）'!T156</f>
        <v>0</v>
      </c>
      <c r="U156" s="206">
        <f>'[2]配置系数（士兵）'!U156</f>
        <v>1</v>
      </c>
      <c r="W156" s="206" t="str">
        <f>'[2]配置系数（士兵）'!W156</f>
        <v/>
      </c>
      <c r="X156" s="206" t="str">
        <f>'[2]配置系数（士兵）'!X156</f>
        <v/>
      </c>
      <c r="Y156" s="206" t="str">
        <f>'[2]配置系数（士兵）'!Y156</f>
        <v/>
      </c>
      <c r="Z156" s="206">
        <f>'[2]配置系数（士兵）'!Z156</f>
        <v>0</v>
      </c>
      <c r="AA156" s="206">
        <f>'[2]配置系数（士兵）'!AA156</f>
        <v>0</v>
      </c>
      <c r="AB156" s="206">
        <f>'[2]配置系数（士兵）'!AB156</f>
        <v>1</v>
      </c>
    </row>
    <row r="157" spans="3:28" x14ac:dyDescent="0.15">
      <c r="C157" s="207">
        <v>150</v>
      </c>
      <c r="D157" s="69">
        <f>IFERROR(MATCH(C157,索引!Q:Q,0),D158)</f>
        <v>30</v>
      </c>
      <c r="E157" s="69">
        <f t="shared" si="2"/>
        <v>10</v>
      </c>
      <c r="F157" s="69">
        <f>IF(LEN(INDEX(索引!$M:$M,D157,1))=4,INDEX(索引!$M:$M,D157,1)&amp;"00",INDEX(索引!$M:$M,D157,1))</f>
        <v>600205</v>
      </c>
      <c r="G157" s="69" t="str">
        <f>INDEX(索引!$L:$L,D157,1)</f>
        <v>重甲骑兵</v>
      </c>
      <c r="I157" s="206" t="str">
        <f>'[2]配置系数（士兵）'!I157</f>
        <v/>
      </c>
      <c r="J157" s="206" t="str">
        <f>'[2]配置系数（士兵）'!J157</f>
        <v/>
      </c>
      <c r="K157" s="206" t="str">
        <f>'[2]配置系数（士兵）'!K157</f>
        <v/>
      </c>
      <c r="L157" s="206">
        <f>'[2]配置系数（士兵）'!L157</f>
        <v>0</v>
      </c>
      <c r="M157" s="206">
        <f>'[2]配置系数（士兵）'!M157</f>
        <v>0</v>
      </c>
      <c r="N157" s="206">
        <f>'[2]配置系数（士兵）'!N157</f>
        <v>1</v>
      </c>
      <c r="P157" s="206" t="str">
        <f>'[2]配置系数（士兵）'!P157</f>
        <v/>
      </c>
      <c r="Q157" s="206" t="str">
        <f>'[2]配置系数（士兵）'!Q157</f>
        <v/>
      </c>
      <c r="R157" s="206" t="str">
        <f>'[2]配置系数（士兵）'!R157</f>
        <v/>
      </c>
      <c r="S157" s="206">
        <f>'[2]配置系数（士兵）'!S157</f>
        <v>0</v>
      </c>
      <c r="T157" s="206">
        <f>'[2]配置系数（士兵）'!T157</f>
        <v>0</v>
      </c>
      <c r="U157" s="206">
        <f>'[2]配置系数（士兵）'!U157</f>
        <v>1</v>
      </c>
      <c r="W157" s="206" t="str">
        <f>'[2]配置系数（士兵）'!W157</f>
        <v/>
      </c>
      <c r="X157" s="206" t="str">
        <f>'[2]配置系数（士兵）'!X157</f>
        <v/>
      </c>
      <c r="Y157" s="206" t="str">
        <f>'[2]配置系数（士兵）'!Y157</f>
        <v/>
      </c>
      <c r="Z157" s="206">
        <f>'[2]配置系数（士兵）'!Z157</f>
        <v>0</v>
      </c>
      <c r="AA157" s="206">
        <f>'[2]配置系数（士兵）'!AA157</f>
        <v>0</v>
      </c>
      <c r="AB157" s="206">
        <f>'[2]配置系数（士兵）'!AB157</f>
        <v>1</v>
      </c>
    </row>
    <row r="158" spans="3:28" x14ac:dyDescent="0.15">
      <c r="C158" s="207">
        <v>151</v>
      </c>
      <c r="D158" s="69">
        <f>IFERROR(MATCH(C158,索引!Q:Q,0),D159)</f>
        <v>31</v>
      </c>
      <c r="E158" s="69">
        <f t="shared" si="2"/>
        <v>1</v>
      </c>
      <c r="F158" s="69">
        <f>IF(LEN(INDEX(索引!$M:$M,D158,1))=4,INDEX(索引!$M:$M,D158,1)&amp;"00",INDEX(索引!$M:$M,D158,1))</f>
        <v>600251</v>
      </c>
      <c r="G158" s="69" t="str">
        <f>INDEX(索引!$L:$L,D158,1)</f>
        <v>轻甲战车</v>
      </c>
      <c r="I158" s="206" t="str">
        <f>'[2]配置系数（士兵）'!I158</f>
        <v>60025101</v>
      </c>
      <c r="J158" s="206" t="str">
        <f>'[2]配置系数（士兵）'!J158</f>
        <v>普通攻击:对单体敌人造成{0}%的武力伤害</v>
      </c>
      <c r="K158" s="206">
        <f>'[2]配置系数（士兵）'!K158</f>
        <v>0.28000000000000003</v>
      </c>
      <c r="L158" s="206">
        <f>'[2]配置系数（士兵）'!L158</f>
        <v>0</v>
      </c>
      <c r="M158" s="206">
        <f>'[2]配置系数（士兵）'!M158</f>
        <v>0</v>
      </c>
      <c r="N158" s="206">
        <f>'[2]配置系数（士兵）'!N158</f>
        <v>100</v>
      </c>
      <c r="P158" s="206" t="str">
        <f>'[2]配置系数（士兵）'!P158</f>
        <v>60025102</v>
      </c>
      <c r="Q158" s="206" t="str">
        <f>'[2]配置系数（士兵）'!Q158</f>
        <v>普通攻击:对单体敌人造成{0}%的武力伤害</v>
      </c>
      <c r="R158" s="206">
        <f>'[2]配置系数（士兵）'!R158</f>
        <v>0.31</v>
      </c>
      <c r="S158" s="206">
        <f>'[2]配置系数（士兵）'!S158</f>
        <v>0</v>
      </c>
      <c r="T158" s="206">
        <f>'[2]配置系数（士兵）'!T158</f>
        <v>0</v>
      </c>
      <c r="U158" s="206">
        <f>'[2]配置系数（士兵）'!U158</f>
        <v>1</v>
      </c>
      <c r="W158" s="206" t="str">
        <f>'[2]配置系数（士兵）'!W158</f>
        <v>60025103</v>
      </c>
      <c r="X158" s="206" t="str">
        <f>'[2]配置系数（士兵）'!X158</f>
        <v>普通攻击:对单体敌人造成{0}%的武力伤害</v>
      </c>
      <c r="Y158" s="206">
        <f>'[2]配置系数（士兵）'!Y158</f>
        <v>1.1100000000000001</v>
      </c>
      <c r="Z158" s="206">
        <f>'[2]配置系数（士兵）'!Z158</f>
        <v>0</v>
      </c>
      <c r="AA158" s="206">
        <f>'[2]配置系数（士兵）'!AA158</f>
        <v>0</v>
      </c>
      <c r="AB158" s="206">
        <f>'[2]配置系数（士兵）'!AB158</f>
        <v>1</v>
      </c>
    </row>
    <row r="159" spans="3:28" x14ac:dyDescent="0.15">
      <c r="C159" s="207">
        <v>152</v>
      </c>
      <c r="D159" s="69">
        <f>IFERROR(MATCH(C159,索引!Q:Q,0),D160)</f>
        <v>31</v>
      </c>
      <c r="E159" s="69">
        <f t="shared" si="2"/>
        <v>2</v>
      </c>
      <c r="F159" s="69">
        <f>IF(LEN(INDEX(索引!$M:$M,D159,1))=4,INDEX(索引!$M:$M,D159,1)&amp;"00",INDEX(索引!$M:$M,D159,1))</f>
        <v>600251</v>
      </c>
      <c r="G159" s="69" t="str">
        <f>INDEX(索引!$L:$L,D159,1)</f>
        <v>轻甲战车</v>
      </c>
      <c r="I159" s="206" t="str">
        <f>'[2]配置系数（士兵）'!I159</f>
        <v/>
      </c>
      <c r="J159" s="206" t="str">
        <f>'[2]配置系数（士兵）'!J159</f>
        <v/>
      </c>
      <c r="K159" s="206" t="str">
        <f>'[2]配置系数（士兵）'!K159</f>
        <v/>
      </c>
      <c r="L159" s="206">
        <f>'[2]配置系数（士兵）'!L159</f>
        <v>0</v>
      </c>
      <c r="M159" s="206">
        <f>'[2]配置系数（士兵）'!M159</f>
        <v>0</v>
      </c>
      <c r="N159" s="206">
        <f>'[2]配置系数（士兵）'!N159</f>
        <v>1</v>
      </c>
      <c r="P159" s="206" t="str">
        <f>'[2]配置系数（士兵）'!P159</f>
        <v/>
      </c>
      <c r="Q159" s="206" t="str">
        <f>'[2]配置系数（士兵）'!Q159</f>
        <v/>
      </c>
      <c r="R159" s="206" t="str">
        <f>'[2]配置系数（士兵）'!R159</f>
        <v/>
      </c>
      <c r="S159" s="206">
        <f>'[2]配置系数（士兵）'!S159</f>
        <v>0</v>
      </c>
      <c r="T159" s="206">
        <f>'[2]配置系数（士兵）'!T159</f>
        <v>0</v>
      </c>
      <c r="U159" s="206">
        <f>'[2]配置系数（士兵）'!U159</f>
        <v>1</v>
      </c>
      <c r="W159" s="206" t="str">
        <f>'[2]配置系数（士兵）'!W159</f>
        <v/>
      </c>
      <c r="X159" s="206" t="str">
        <f>'[2]配置系数（士兵）'!X159</f>
        <v/>
      </c>
      <c r="Y159" s="206" t="str">
        <f>'[2]配置系数（士兵）'!Y159</f>
        <v/>
      </c>
      <c r="Z159" s="206">
        <f>'[2]配置系数（士兵）'!Z159</f>
        <v>0</v>
      </c>
      <c r="AA159" s="206">
        <f>'[2]配置系数（士兵）'!AA159</f>
        <v>0</v>
      </c>
      <c r="AB159" s="206">
        <f>'[2]配置系数（士兵）'!AB159</f>
        <v>1</v>
      </c>
    </row>
    <row r="160" spans="3:28" x14ac:dyDescent="0.15">
      <c r="C160" s="207">
        <v>153</v>
      </c>
      <c r="D160" s="69">
        <f>IFERROR(MATCH(C160,索引!Q:Q,0),D161)</f>
        <v>31</v>
      </c>
      <c r="E160" s="69">
        <f t="shared" si="2"/>
        <v>3</v>
      </c>
      <c r="F160" s="69">
        <f>IF(LEN(INDEX(索引!$M:$M,D160,1))=4,INDEX(索引!$M:$M,D160,1)&amp;"00",INDEX(索引!$M:$M,D160,1))</f>
        <v>600251</v>
      </c>
      <c r="G160" s="69" t="str">
        <f>INDEX(索引!$L:$L,D160,1)</f>
        <v>轻甲战车</v>
      </c>
      <c r="I160" s="206" t="str">
        <f>'[2]配置系数（士兵）'!I160</f>
        <v/>
      </c>
      <c r="J160" s="206" t="str">
        <f>'[2]配置系数（士兵）'!J160</f>
        <v/>
      </c>
      <c r="K160" s="206" t="str">
        <f>'[2]配置系数（士兵）'!K160</f>
        <v/>
      </c>
      <c r="L160" s="206">
        <f>'[2]配置系数（士兵）'!L160</f>
        <v>0</v>
      </c>
      <c r="M160" s="206">
        <f>'[2]配置系数（士兵）'!M160</f>
        <v>0</v>
      </c>
      <c r="N160" s="206">
        <f>'[2]配置系数（士兵）'!N160</f>
        <v>1</v>
      </c>
      <c r="P160" s="206" t="str">
        <f>'[2]配置系数（士兵）'!P160</f>
        <v/>
      </c>
      <c r="Q160" s="206" t="str">
        <f>'[2]配置系数（士兵）'!Q160</f>
        <v/>
      </c>
      <c r="R160" s="206" t="str">
        <f>'[2]配置系数（士兵）'!R160</f>
        <v/>
      </c>
      <c r="S160" s="206">
        <f>'[2]配置系数（士兵）'!S160</f>
        <v>0</v>
      </c>
      <c r="T160" s="206">
        <f>'[2]配置系数（士兵）'!T160</f>
        <v>0</v>
      </c>
      <c r="U160" s="206">
        <f>'[2]配置系数（士兵）'!U160</f>
        <v>1</v>
      </c>
      <c r="W160" s="206" t="str">
        <f>'[2]配置系数（士兵）'!W160</f>
        <v/>
      </c>
      <c r="X160" s="206" t="str">
        <f>'[2]配置系数（士兵）'!X160</f>
        <v/>
      </c>
      <c r="Y160" s="206" t="str">
        <f>'[2]配置系数（士兵）'!Y160</f>
        <v/>
      </c>
      <c r="Z160" s="206">
        <f>'[2]配置系数（士兵）'!Z160</f>
        <v>0</v>
      </c>
      <c r="AA160" s="206">
        <f>'[2]配置系数（士兵）'!AA160</f>
        <v>0</v>
      </c>
      <c r="AB160" s="206">
        <f>'[2]配置系数（士兵）'!AB160</f>
        <v>1</v>
      </c>
    </row>
    <row r="161" spans="3:28" x14ac:dyDescent="0.15">
      <c r="C161" s="207">
        <v>154</v>
      </c>
      <c r="D161" s="69">
        <f>IFERROR(MATCH(C161,索引!Q:Q,0),D162)</f>
        <v>31</v>
      </c>
      <c r="E161" s="69">
        <f t="shared" si="2"/>
        <v>4</v>
      </c>
      <c r="F161" s="69">
        <f>IF(LEN(INDEX(索引!$M:$M,D161,1))=4,INDEX(索引!$M:$M,D161,1)&amp;"00",INDEX(索引!$M:$M,D161,1))</f>
        <v>600251</v>
      </c>
      <c r="G161" s="69" t="str">
        <f>INDEX(索引!$L:$L,D161,1)</f>
        <v>轻甲战车</v>
      </c>
      <c r="I161" s="206" t="str">
        <f>'[2]配置系数（士兵）'!I161</f>
        <v/>
      </c>
      <c r="J161" s="206" t="str">
        <f>'[2]配置系数（士兵）'!J161</f>
        <v/>
      </c>
      <c r="K161" s="206" t="str">
        <f>'[2]配置系数（士兵）'!K161</f>
        <v/>
      </c>
      <c r="L161" s="206">
        <f>'[2]配置系数（士兵）'!L161</f>
        <v>0</v>
      </c>
      <c r="M161" s="206">
        <f>'[2]配置系数（士兵）'!M161</f>
        <v>0</v>
      </c>
      <c r="N161" s="206">
        <f>'[2]配置系数（士兵）'!N161</f>
        <v>1</v>
      </c>
      <c r="P161" s="206" t="str">
        <f>'[2]配置系数（士兵）'!P161</f>
        <v/>
      </c>
      <c r="Q161" s="206" t="str">
        <f>'[2]配置系数（士兵）'!Q161</f>
        <v/>
      </c>
      <c r="R161" s="206" t="str">
        <f>'[2]配置系数（士兵）'!R161</f>
        <v/>
      </c>
      <c r="S161" s="206">
        <f>'[2]配置系数（士兵）'!S161</f>
        <v>0</v>
      </c>
      <c r="T161" s="206">
        <f>'[2]配置系数（士兵）'!T161</f>
        <v>0</v>
      </c>
      <c r="U161" s="206">
        <f>'[2]配置系数（士兵）'!U161</f>
        <v>1</v>
      </c>
      <c r="W161" s="206" t="str">
        <f>'[2]配置系数（士兵）'!W161</f>
        <v/>
      </c>
      <c r="X161" s="206" t="str">
        <f>'[2]配置系数（士兵）'!X161</f>
        <v/>
      </c>
      <c r="Y161" s="206" t="str">
        <f>'[2]配置系数（士兵）'!Y161</f>
        <v/>
      </c>
      <c r="Z161" s="206">
        <f>'[2]配置系数（士兵）'!Z161</f>
        <v>0</v>
      </c>
      <c r="AA161" s="206">
        <f>'[2]配置系数（士兵）'!AA161</f>
        <v>0</v>
      </c>
      <c r="AB161" s="206">
        <f>'[2]配置系数（士兵）'!AB161</f>
        <v>1</v>
      </c>
    </row>
    <row r="162" spans="3:28" x14ac:dyDescent="0.15">
      <c r="C162" s="207">
        <v>155</v>
      </c>
      <c r="D162" s="69">
        <f>IFERROR(MATCH(C162,索引!Q:Q,0),D163)</f>
        <v>31</v>
      </c>
      <c r="E162" s="69">
        <f t="shared" si="2"/>
        <v>5</v>
      </c>
      <c r="F162" s="69">
        <f>IF(LEN(INDEX(索引!$M:$M,D162,1))=4,INDEX(索引!$M:$M,D162,1)&amp;"00",INDEX(索引!$M:$M,D162,1))</f>
        <v>600251</v>
      </c>
      <c r="G162" s="69" t="str">
        <f>INDEX(索引!$L:$L,D162,1)</f>
        <v>轻甲战车</v>
      </c>
      <c r="I162" s="206" t="str">
        <f>'[2]配置系数（士兵）'!I162</f>
        <v/>
      </c>
      <c r="J162" s="206" t="str">
        <f>'[2]配置系数（士兵）'!J162</f>
        <v/>
      </c>
      <c r="K162" s="206" t="str">
        <f>'[2]配置系数（士兵）'!K162</f>
        <v/>
      </c>
      <c r="L162" s="206">
        <f>'[2]配置系数（士兵）'!L162</f>
        <v>0</v>
      </c>
      <c r="M162" s="206">
        <f>'[2]配置系数（士兵）'!M162</f>
        <v>0</v>
      </c>
      <c r="N162" s="206">
        <f>'[2]配置系数（士兵）'!N162</f>
        <v>1</v>
      </c>
      <c r="P162" s="206" t="str">
        <f>'[2]配置系数（士兵）'!P162</f>
        <v/>
      </c>
      <c r="Q162" s="206" t="str">
        <f>'[2]配置系数（士兵）'!Q162</f>
        <v/>
      </c>
      <c r="R162" s="206" t="str">
        <f>'[2]配置系数（士兵）'!R162</f>
        <v/>
      </c>
      <c r="S162" s="206">
        <f>'[2]配置系数（士兵）'!S162</f>
        <v>0</v>
      </c>
      <c r="T162" s="206">
        <f>'[2]配置系数（士兵）'!T162</f>
        <v>0</v>
      </c>
      <c r="U162" s="206">
        <f>'[2]配置系数（士兵）'!U162</f>
        <v>1</v>
      </c>
      <c r="W162" s="206" t="str">
        <f>'[2]配置系数（士兵）'!W162</f>
        <v/>
      </c>
      <c r="X162" s="206" t="str">
        <f>'[2]配置系数（士兵）'!X162</f>
        <v/>
      </c>
      <c r="Y162" s="206" t="str">
        <f>'[2]配置系数（士兵）'!Y162</f>
        <v/>
      </c>
      <c r="Z162" s="206">
        <f>'[2]配置系数（士兵）'!Z162</f>
        <v>0</v>
      </c>
      <c r="AA162" s="206">
        <f>'[2]配置系数（士兵）'!AA162</f>
        <v>0</v>
      </c>
      <c r="AB162" s="206">
        <f>'[2]配置系数（士兵）'!AB162</f>
        <v>1</v>
      </c>
    </row>
    <row r="163" spans="3:28" x14ac:dyDescent="0.15">
      <c r="C163" s="207">
        <v>156</v>
      </c>
      <c r="D163" s="69">
        <f>IFERROR(MATCH(C163,索引!Q:Q,0),D164)</f>
        <v>31</v>
      </c>
      <c r="E163" s="69">
        <f t="shared" si="2"/>
        <v>6</v>
      </c>
      <c r="F163" s="69">
        <f>IF(LEN(INDEX(索引!$M:$M,D163,1))=4,INDEX(索引!$M:$M,D163,1)&amp;"00",INDEX(索引!$M:$M,D163,1))</f>
        <v>600251</v>
      </c>
      <c r="G163" s="69" t="str">
        <f>INDEX(索引!$L:$L,D163,1)</f>
        <v>轻甲战车</v>
      </c>
      <c r="I163" s="206" t="str">
        <f>'[2]配置系数（士兵）'!I163</f>
        <v/>
      </c>
      <c r="J163" s="206" t="str">
        <f>'[2]配置系数（士兵）'!J163</f>
        <v/>
      </c>
      <c r="K163" s="206" t="str">
        <f>'[2]配置系数（士兵）'!K163</f>
        <v/>
      </c>
      <c r="L163" s="206">
        <f>'[2]配置系数（士兵）'!L163</f>
        <v>0</v>
      </c>
      <c r="M163" s="206">
        <f>'[2]配置系数（士兵）'!M163</f>
        <v>0</v>
      </c>
      <c r="N163" s="206">
        <f>'[2]配置系数（士兵）'!N163</f>
        <v>1</v>
      </c>
      <c r="P163" s="206" t="str">
        <f>'[2]配置系数（士兵）'!P163</f>
        <v/>
      </c>
      <c r="Q163" s="206" t="str">
        <f>'[2]配置系数（士兵）'!Q163</f>
        <v/>
      </c>
      <c r="R163" s="206" t="str">
        <f>'[2]配置系数（士兵）'!R163</f>
        <v/>
      </c>
      <c r="S163" s="206">
        <f>'[2]配置系数（士兵）'!S163</f>
        <v>0</v>
      </c>
      <c r="T163" s="206">
        <f>'[2]配置系数（士兵）'!T163</f>
        <v>0</v>
      </c>
      <c r="U163" s="206">
        <f>'[2]配置系数（士兵）'!U163</f>
        <v>1</v>
      </c>
      <c r="W163" s="206" t="str">
        <f>'[2]配置系数（士兵）'!W163</f>
        <v/>
      </c>
      <c r="X163" s="206" t="str">
        <f>'[2]配置系数（士兵）'!X163</f>
        <v/>
      </c>
      <c r="Y163" s="206" t="str">
        <f>'[2]配置系数（士兵）'!Y163</f>
        <v/>
      </c>
      <c r="Z163" s="206">
        <f>'[2]配置系数（士兵）'!Z163</f>
        <v>0</v>
      </c>
      <c r="AA163" s="206">
        <f>'[2]配置系数（士兵）'!AA163</f>
        <v>0</v>
      </c>
      <c r="AB163" s="206">
        <f>'[2]配置系数（士兵）'!AB163</f>
        <v>1</v>
      </c>
    </row>
    <row r="164" spans="3:28" x14ac:dyDescent="0.15">
      <c r="C164" s="207">
        <v>157</v>
      </c>
      <c r="D164" s="69">
        <f>IFERROR(MATCH(C164,索引!Q:Q,0),D165)</f>
        <v>31</v>
      </c>
      <c r="E164" s="69">
        <f t="shared" si="2"/>
        <v>7</v>
      </c>
      <c r="F164" s="69">
        <f>IF(LEN(INDEX(索引!$M:$M,D164,1))=4,INDEX(索引!$M:$M,D164,1)&amp;"00",INDEX(索引!$M:$M,D164,1))</f>
        <v>600251</v>
      </c>
      <c r="G164" s="69" t="str">
        <f>INDEX(索引!$L:$L,D164,1)</f>
        <v>轻甲战车</v>
      </c>
      <c r="I164" s="206" t="str">
        <f>'[2]配置系数（士兵）'!I164</f>
        <v/>
      </c>
      <c r="J164" s="206" t="str">
        <f>'[2]配置系数（士兵）'!J164</f>
        <v/>
      </c>
      <c r="K164" s="206" t="str">
        <f>'[2]配置系数（士兵）'!K164</f>
        <v/>
      </c>
      <c r="L164" s="206">
        <f>'[2]配置系数（士兵）'!L164</f>
        <v>0</v>
      </c>
      <c r="M164" s="206">
        <f>'[2]配置系数（士兵）'!M164</f>
        <v>0</v>
      </c>
      <c r="N164" s="206">
        <f>'[2]配置系数（士兵）'!N164</f>
        <v>1</v>
      </c>
      <c r="P164" s="206" t="str">
        <f>'[2]配置系数（士兵）'!P164</f>
        <v/>
      </c>
      <c r="Q164" s="206" t="str">
        <f>'[2]配置系数（士兵）'!Q164</f>
        <v/>
      </c>
      <c r="R164" s="206" t="str">
        <f>'[2]配置系数（士兵）'!R164</f>
        <v/>
      </c>
      <c r="S164" s="206">
        <f>'[2]配置系数（士兵）'!S164</f>
        <v>0</v>
      </c>
      <c r="T164" s="206">
        <f>'[2]配置系数（士兵）'!T164</f>
        <v>0</v>
      </c>
      <c r="U164" s="206">
        <f>'[2]配置系数（士兵）'!U164</f>
        <v>1</v>
      </c>
      <c r="W164" s="206" t="str">
        <f>'[2]配置系数（士兵）'!W164</f>
        <v/>
      </c>
      <c r="X164" s="206" t="str">
        <f>'[2]配置系数（士兵）'!X164</f>
        <v/>
      </c>
      <c r="Y164" s="206" t="str">
        <f>'[2]配置系数（士兵）'!Y164</f>
        <v/>
      </c>
      <c r="Z164" s="206">
        <f>'[2]配置系数（士兵）'!Z164</f>
        <v>0</v>
      </c>
      <c r="AA164" s="206">
        <f>'[2]配置系数（士兵）'!AA164</f>
        <v>0</v>
      </c>
      <c r="AB164" s="206">
        <f>'[2]配置系数（士兵）'!AB164</f>
        <v>1</v>
      </c>
    </row>
    <row r="165" spans="3:28" x14ac:dyDescent="0.15">
      <c r="C165" s="207">
        <v>158</v>
      </c>
      <c r="D165" s="69">
        <f>IFERROR(MATCH(C165,索引!Q:Q,0),D166)</f>
        <v>31</v>
      </c>
      <c r="E165" s="69">
        <f t="shared" si="2"/>
        <v>8</v>
      </c>
      <c r="F165" s="69">
        <f>IF(LEN(INDEX(索引!$M:$M,D165,1))=4,INDEX(索引!$M:$M,D165,1)&amp;"00",INDEX(索引!$M:$M,D165,1))</f>
        <v>600251</v>
      </c>
      <c r="G165" s="69" t="str">
        <f>INDEX(索引!$L:$L,D165,1)</f>
        <v>轻甲战车</v>
      </c>
      <c r="I165" s="206" t="str">
        <f>'[2]配置系数（士兵）'!I165</f>
        <v/>
      </c>
      <c r="J165" s="206" t="str">
        <f>'[2]配置系数（士兵）'!J165</f>
        <v/>
      </c>
      <c r="K165" s="206" t="str">
        <f>'[2]配置系数（士兵）'!K165</f>
        <v/>
      </c>
      <c r="L165" s="206">
        <f>'[2]配置系数（士兵）'!L165</f>
        <v>0</v>
      </c>
      <c r="M165" s="206">
        <f>'[2]配置系数（士兵）'!M165</f>
        <v>0</v>
      </c>
      <c r="N165" s="206">
        <f>'[2]配置系数（士兵）'!N165</f>
        <v>1</v>
      </c>
      <c r="P165" s="206" t="str">
        <f>'[2]配置系数（士兵）'!P165</f>
        <v/>
      </c>
      <c r="Q165" s="206" t="str">
        <f>'[2]配置系数（士兵）'!Q165</f>
        <v/>
      </c>
      <c r="R165" s="206" t="str">
        <f>'[2]配置系数（士兵）'!R165</f>
        <v/>
      </c>
      <c r="S165" s="206">
        <f>'[2]配置系数（士兵）'!S165</f>
        <v>0</v>
      </c>
      <c r="T165" s="206">
        <f>'[2]配置系数（士兵）'!T165</f>
        <v>0</v>
      </c>
      <c r="U165" s="206">
        <f>'[2]配置系数（士兵）'!U165</f>
        <v>1</v>
      </c>
      <c r="W165" s="206" t="str">
        <f>'[2]配置系数（士兵）'!W165</f>
        <v/>
      </c>
      <c r="X165" s="206" t="str">
        <f>'[2]配置系数（士兵）'!X165</f>
        <v/>
      </c>
      <c r="Y165" s="206" t="str">
        <f>'[2]配置系数（士兵）'!Y165</f>
        <v/>
      </c>
      <c r="Z165" s="206">
        <f>'[2]配置系数（士兵）'!Z165</f>
        <v>0</v>
      </c>
      <c r="AA165" s="206">
        <f>'[2]配置系数（士兵）'!AA165</f>
        <v>0</v>
      </c>
      <c r="AB165" s="206">
        <f>'[2]配置系数（士兵）'!AB165</f>
        <v>1</v>
      </c>
    </row>
    <row r="166" spans="3:28" x14ac:dyDescent="0.15">
      <c r="C166" s="207">
        <v>159</v>
      </c>
      <c r="D166" s="69">
        <f>IFERROR(MATCH(C166,索引!Q:Q,0),D167)</f>
        <v>31</v>
      </c>
      <c r="E166" s="69">
        <f t="shared" si="2"/>
        <v>9</v>
      </c>
      <c r="F166" s="69">
        <f>IF(LEN(INDEX(索引!$M:$M,D166,1))=4,INDEX(索引!$M:$M,D166,1)&amp;"00",INDEX(索引!$M:$M,D166,1))</f>
        <v>600251</v>
      </c>
      <c r="G166" s="69" t="str">
        <f>INDEX(索引!$L:$L,D166,1)</f>
        <v>轻甲战车</v>
      </c>
      <c r="I166" s="206" t="str">
        <f>'[2]配置系数（士兵）'!I166</f>
        <v/>
      </c>
      <c r="J166" s="206" t="str">
        <f>'[2]配置系数（士兵）'!J166</f>
        <v/>
      </c>
      <c r="K166" s="206" t="str">
        <f>'[2]配置系数（士兵）'!K166</f>
        <v/>
      </c>
      <c r="L166" s="206">
        <f>'[2]配置系数（士兵）'!L166</f>
        <v>0</v>
      </c>
      <c r="M166" s="206">
        <f>'[2]配置系数（士兵）'!M166</f>
        <v>0</v>
      </c>
      <c r="N166" s="206">
        <f>'[2]配置系数（士兵）'!N166</f>
        <v>1</v>
      </c>
      <c r="P166" s="206" t="str">
        <f>'[2]配置系数（士兵）'!P166</f>
        <v/>
      </c>
      <c r="Q166" s="206" t="str">
        <f>'[2]配置系数（士兵）'!Q166</f>
        <v/>
      </c>
      <c r="R166" s="206" t="str">
        <f>'[2]配置系数（士兵）'!R166</f>
        <v/>
      </c>
      <c r="S166" s="206">
        <f>'[2]配置系数（士兵）'!S166</f>
        <v>0</v>
      </c>
      <c r="T166" s="206">
        <f>'[2]配置系数（士兵）'!T166</f>
        <v>0</v>
      </c>
      <c r="U166" s="206">
        <f>'[2]配置系数（士兵）'!U166</f>
        <v>1</v>
      </c>
      <c r="W166" s="206" t="str">
        <f>'[2]配置系数（士兵）'!W166</f>
        <v/>
      </c>
      <c r="X166" s="206" t="str">
        <f>'[2]配置系数（士兵）'!X166</f>
        <v/>
      </c>
      <c r="Y166" s="206" t="str">
        <f>'[2]配置系数（士兵）'!Y166</f>
        <v/>
      </c>
      <c r="Z166" s="206">
        <f>'[2]配置系数（士兵）'!Z166</f>
        <v>0</v>
      </c>
      <c r="AA166" s="206">
        <f>'[2]配置系数（士兵）'!AA166</f>
        <v>0</v>
      </c>
      <c r="AB166" s="206">
        <f>'[2]配置系数（士兵）'!AB166</f>
        <v>1</v>
      </c>
    </row>
    <row r="167" spans="3:28" x14ac:dyDescent="0.15">
      <c r="C167" s="207">
        <v>160</v>
      </c>
      <c r="D167" s="69">
        <f>IFERROR(MATCH(C167,索引!Q:Q,0),D168)</f>
        <v>31</v>
      </c>
      <c r="E167" s="69">
        <f t="shared" si="2"/>
        <v>10</v>
      </c>
      <c r="F167" s="69">
        <f>IF(LEN(INDEX(索引!$M:$M,D167,1))=4,INDEX(索引!$M:$M,D167,1)&amp;"00",INDEX(索引!$M:$M,D167,1))</f>
        <v>600251</v>
      </c>
      <c r="G167" s="69" t="str">
        <f>INDEX(索引!$L:$L,D167,1)</f>
        <v>轻甲战车</v>
      </c>
      <c r="I167" s="206" t="str">
        <f>'[2]配置系数（士兵）'!I167</f>
        <v/>
      </c>
      <c r="J167" s="206" t="str">
        <f>'[2]配置系数（士兵）'!J167</f>
        <v/>
      </c>
      <c r="K167" s="206" t="str">
        <f>'[2]配置系数（士兵）'!K167</f>
        <v/>
      </c>
      <c r="L167" s="206">
        <f>'[2]配置系数（士兵）'!L167</f>
        <v>0</v>
      </c>
      <c r="M167" s="206">
        <f>'[2]配置系数（士兵）'!M167</f>
        <v>0</v>
      </c>
      <c r="N167" s="206">
        <f>'[2]配置系数（士兵）'!N167</f>
        <v>1</v>
      </c>
      <c r="P167" s="206" t="str">
        <f>'[2]配置系数（士兵）'!P167</f>
        <v/>
      </c>
      <c r="Q167" s="206" t="str">
        <f>'[2]配置系数（士兵）'!Q167</f>
        <v/>
      </c>
      <c r="R167" s="206" t="str">
        <f>'[2]配置系数（士兵）'!R167</f>
        <v/>
      </c>
      <c r="S167" s="206">
        <f>'[2]配置系数（士兵）'!S167</f>
        <v>0</v>
      </c>
      <c r="T167" s="206">
        <f>'[2]配置系数（士兵）'!T167</f>
        <v>0</v>
      </c>
      <c r="U167" s="206">
        <f>'[2]配置系数（士兵）'!U167</f>
        <v>1</v>
      </c>
      <c r="W167" s="206" t="str">
        <f>'[2]配置系数（士兵）'!W167</f>
        <v/>
      </c>
      <c r="X167" s="206" t="str">
        <f>'[2]配置系数（士兵）'!X167</f>
        <v/>
      </c>
      <c r="Y167" s="206" t="str">
        <f>'[2]配置系数（士兵）'!Y167</f>
        <v/>
      </c>
      <c r="Z167" s="206">
        <f>'[2]配置系数（士兵）'!Z167</f>
        <v>0</v>
      </c>
      <c r="AA167" s="206">
        <f>'[2]配置系数（士兵）'!AA167</f>
        <v>0</v>
      </c>
      <c r="AB167" s="206">
        <f>'[2]配置系数（士兵）'!AB167</f>
        <v>1</v>
      </c>
    </row>
    <row r="168" spans="3:28" x14ac:dyDescent="0.15">
      <c r="C168" s="207">
        <v>161</v>
      </c>
      <c r="D168" s="69">
        <f>IFERROR(MATCH(C168,索引!Q:Q,0),D169)</f>
        <v>32</v>
      </c>
      <c r="E168" s="69">
        <f t="shared" si="2"/>
        <v>1</v>
      </c>
      <c r="F168" s="69">
        <f>IF(LEN(INDEX(索引!$M:$M,D168,1))=4,INDEX(索引!$M:$M,D168,1)&amp;"00",INDEX(索引!$M:$M,D168,1))</f>
        <v>600252</v>
      </c>
      <c r="G168" s="69" t="str">
        <f>INDEX(索引!$L:$L,D168,1)</f>
        <v>四马重战车</v>
      </c>
      <c r="I168" s="206" t="str">
        <f>'[2]配置系数（士兵）'!I168</f>
        <v>60025201</v>
      </c>
      <c r="J168" s="206" t="str">
        <f>'[2]配置系数（士兵）'!J168</f>
        <v>普通攻击:对单体敌人造成{0}%的武力伤害</v>
      </c>
      <c r="K168" s="206">
        <f>'[2]配置系数（士兵）'!K168</f>
        <v>0.28000000000000003</v>
      </c>
      <c r="L168" s="206">
        <f>'[2]配置系数（士兵）'!L168</f>
        <v>0</v>
      </c>
      <c r="M168" s="206">
        <f>'[2]配置系数（士兵）'!M168</f>
        <v>0</v>
      </c>
      <c r="N168" s="206">
        <f>'[2]配置系数（士兵）'!N168</f>
        <v>100</v>
      </c>
      <c r="P168" s="206" t="str">
        <f>'[2]配置系数（士兵）'!P168</f>
        <v>60025202</v>
      </c>
      <c r="Q168" s="206" t="str">
        <f>'[2]配置系数（士兵）'!Q168</f>
        <v>普通攻击:对单体敌人造成{0}%的武力伤害</v>
      </c>
      <c r="R168" s="206">
        <f>'[2]配置系数（士兵）'!R168</f>
        <v>0.1</v>
      </c>
      <c r="S168" s="206">
        <f>'[2]配置系数（士兵）'!S168</f>
        <v>0</v>
      </c>
      <c r="T168" s="206">
        <f>'[2]配置系数（士兵）'!T168</f>
        <v>0</v>
      </c>
      <c r="U168" s="206">
        <f>'[2]配置系数（士兵）'!U168</f>
        <v>1</v>
      </c>
      <c r="W168" s="206" t="str">
        <f>'[2]配置系数（士兵）'!W168</f>
        <v>60025203</v>
      </c>
      <c r="X168" s="206" t="str">
        <f>'[2]配置系数（士兵）'!X168</f>
        <v>普通攻击:对单体敌人造成{0}%的武力伤害</v>
      </c>
      <c r="Y168" s="206">
        <f>'[2]配置系数（士兵）'!Y168</f>
        <v>1.1100000000000001</v>
      </c>
      <c r="Z168" s="206">
        <f>'[2]配置系数（士兵）'!Z168</f>
        <v>0</v>
      </c>
      <c r="AA168" s="206">
        <f>'[2]配置系数（士兵）'!AA168</f>
        <v>0</v>
      </c>
      <c r="AB168" s="206">
        <f>'[2]配置系数（士兵）'!AB168</f>
        <v>1</v>
      </c>
    </row>
    <row r="169" spans="3:28" x14ac:dyDescent="0.15">
      <c r="C169" s="207">
        <v>162</v>
      </c>
      <c r="D169" s="69">
        <f>IFERROR(MATCH(C169,索引!Q:Q,0),D170)</f>
        <v>32</v>
      </c>
      <c r="E169" s="69">
        <f t="shared" si="2"/>
        <v>2</v>
      </c>
      <c r="F169" s="69">
        <f>IF(LEN(INDEX(索引!$M:$M,D169,1))=4,INDEX(索引!$M:$M,D169,1)&amp;"00",INDEX(索引!$M:$M,D169,1))</f>
        <v>600252</v>
      </c>
      <c r="G169" s="69" t="str">
        <f>INDEX(索引!$L:$L,D169,1)</f>
        <v>四马重战车</v>
      </c>
      <c r="I169" s="206" t="str">
        <f>'[2]配置系数（士兵）'!I169</f>
        <v>60025211</v>
      </c>
      <c r="J169" s="206" t="str">
        <f>'[2]配置系数（士兵）'!J169</f>
        <v>私有特性1:无论是否处于移动状态，战车上的弓兵总会攻击，每2秒造成{0}%攻击力的伤害</v>
      </c>
      <c r="K169" s="206">
        <f>'[2]配置系数（士兵）'!K169</f>
        <v>0.06</v>
      </c>
      <c r="L169" s="206">
        <f>'[2]配置系数（士兵）'!L169</f>
        <v>0</v>
      </c>
      <c r="M169" s="206">
        <f>'[2]配置系数（士兵）'!M169</f>
        <v>0</v>
      </c>
      <c r="N169" s="206">
        <f>'[2]配置系数（士兵）'!N169</f>
        <v>100</v>
      </c>
      <c r="P169" s="206" t="str">
        <f>'[2]配置系数（士兵）'!P169</f>
        <v/>
      </c>
      <c r="Q169" s="206" t="str">
        <f>'[2]配置系数（士兵）'!Q169</f>
        <v/>
      </c>
      <c r="R169" s="206" t="str">
        <f>'[2]配置系数（士兵）'!R169</f>
        <v/>
      </c>
      <c r="S169" s="206">
        <f>'[2]配置系数（士兵）'!S169</f>
        <v>0</v>
      </c>
      <c r="T169" s="206">
        <f>'[2]配置系数（士兵）'!T169</f>
        <v>0</v>
      </c>
      <c r="U169" s="206">
        <f>'[2]配置系数（士兵）'!U169</f>
        <v>1</v>
      </c>
      <c r="W169" s="206" t="str">
        <f>'[2]配置系数（士兵）'!W169</f>
        <v/>
      </c>
      <c r="X169" s="206" t="str">
        <f>'[2]配置系数（士兵）'!X169</f>
        <v/>
      </c>
      <c r="Y169" s="206" t="str">
        <f>'[2]配置系数（士兵）'!Y169</f>
        <v/>
      </c>
      <c r="Z169" s="206">
        <f>'[2]配置系数（士兵）'!Z169</f>
        <v>0</v>
      </c>
      <c r="AA169" s="206">
        <f>'[2]配置系数（士兵）'!AA169</f>
        <v>0</v>
      </c>
      <c r="AB169" s="206">
        <f>'[2]配置系数（士兵）'!AB169</f>
        <v>1</v>
      </c>
    </row>
    <row r="170" spans="3:28" x14ac:dyDescent="0.15">
      <c r="C170" s="207">
        <v>163</v>
      </c>
      <c r="D170" s="69">
        <f>IFERROR(MATCH(C170,索引!Q:Q,0),D171)</f>
        <v>32</v>
      </c>
      <c r="E170" s="69">
        <f t="shared" si="2"/>
        <v>3</v>
      </c>
      <c r="F170" s="69">
        <f>IF(LEN(INDEX(索引!$M:$M,D170,1))=4,INDEX(索引!$M:$M,D170,1)&amp;"00",INDEX(索引!$M:$M,D170,1))</f>
        <v>600252</v>
      </c>
      <c r="G170" s="69" t="str">
        <f>INDEX(索引!$L:$L,D170,1)</f>
        <v>四马重战车</v>
      </c>
      <c r="I170" s="206" t="str">
        <f>'[2]配置系数（士兵）'!I170</f>
        <v>60025221</v>
      </c>
      <c r="J170" s="206" t="str">
        <f>'[2]配置系数（士兵）'!J170</f>
        <v>私有特性2:战车单位免疫击飞击退</v>
      </c>
      <c r="K170" s="206" t="str">
        <f>'[2]配置系数（士兵）'!K170</f>
        <v/>
      </c>
      <c r="L170" s="206">
        <f>'[2]配置系数（士兵）'!L170</f>
        <v>0</v>
      </c>
      <c r="M170" s="206">
        <f>'[2]配置系数（士兵）'!M170</f>
        <v>0</v>
      </c>
      <c r="N170" s="206">
        <f>'[2]配置系数（士兵）'!N170</f>
        <v>1</v>
      </c>
      <c r="P170" s="206" t="str">
        <f>'[2]配置系数（士兵）'!P170</f>
        <v/>
      </c>
      <c r="Q170" s="206" t="str">
        <f>'[2]配置系数（士兵）'!Q170</f>
        <v/>
      </c>
      <c r="R170" s="206" t="str">
        <f>'[2]配置系数（士兵）'!R170</f>
        <v/>
      </c>
      <c r="S170" s="206">
        <f>'[2]配置系数（士兵）'!S170</f>
        <v>0</v>
      </c>
      <c r="T170" s="206">
        <f>'[2]配置系数（士兵）'!T170</f>
        <v>0</v>
      </c>
      <c r="U170" s="206">
        <f>'[2]配置系数（士兵）'!U170</f>
        <v>1</v>
      </c>
      <c r="W170" s="206" t="str">
        <f>'[2]配置系数（士兵）'!W170</f>
        <v/>
      </c>
      <c r="X170" s="206" t="str">
        <f>'[2]配置系数（士兵）'!X170</f>
        <v/>
      </c>
      <c r="Y170" s="206" t="str">
        <f>'[2]配置系数（士兵）'!Y170</f>
        <v/>
      </c>
      <c r="Z170" s="206">
        <f>'[2]配置系数（士兵）'!Z170</f>
        <v>0</v>
      </c>
      <c r="AA170" s="206">
        <f>'[2]配置系数（士兵）'!AA170</f>
        <v>0</v>
      </c>
      <c r="AB170" s="206">
        <f>'[2]配置系数（士兵）'!AB170</f>
        <v>1</v>
      </c>
    </row>
    <row r="171" spans="3:28" x14ac:dyDescent="0.15">
      <c r="C171" s="207">
        <v>164</v>
      </c>
      <c r="D171" s="69">
        <f>IFERROR(MATCH(C171,索引!Q:Q,0),D172)</f>
        <v>32</v>
      </c>
      <c r="E171" s="69">
        <f t="shared" si="2"/>
        <v>4</v>
      </c>
      <c r="F171" s="69">
        <f>IF(LEN(INDEX(索引!$M:$M,D171,1))=4,INDEX(索引!$M:$M,D171,1)&amp;"00",INDEX(索引!$M:$M,D171,1))</f>
        <v>600252</v>
      </c>
      <c r="G171" s="69" t="str">
        <f>INDEX(索引!$L:$L,D171,1)</f>
        <v>四马重战车</v>
      </c>
      <c r="I171" s="206" t="str">
        <f>'[2]配置系数（士兵）'!I171</f>
        <v/>
      </c>
      <c r="J171" s="206" t="str">
        <f>'[2]配置系数（士兵）'!J171</f>
        <v/>
      </c>
      <c r="K171" s="206" t="str">
        <f>'[2]配置系数（士兵）'!K171</f>
        <v/>
      </c>
      <c r="L171" s="206">
        <f>'[2]配置系数（士兵）'!L171</f>
        <v>0</v>
      </c>
      <c r="M171" s="206">
        <f>'[2]配置系数（士兵）'!M171</f>
        <v>0</v>
      </c>
      <c r="N171" s="206">
        <f>'[2]配置系数（士兵）'!N171</f>
        <v>1</v>
      </c>
      <c r="P171" s="206" t="str">
        <f>'[2]配置系数（士兵）'!P171</f>
        <v/>
      </c>
      <c r="Q171" s="206" t="str">
        <f>'[2]配置系数（士兵）'!Q171</f>
        <v/>
      </c>
      <c r="R171" s="206" t="str">
        <f>'[2]配置系数（士兵）'!R171</f>
        <v/>
      </c>
      <c r="S171" s="206">
        <f>'[2]配置系数（士兵）'!S171</f>
        <v>0</v>
      </c>
      <c r="T171" s="206">
        <f>'[2]配置系数（士兵）'!T171</f>
        <v>0</v>
      </c>
      <c r="U171" s="206">
        <f>'[2]配置系数（士兵）'!U171</f>
        <v>1</v>
      </c>
      <c r="W171" s="206" t="str">
        <f>'[2]配置系数（士兵）'!W171</f>
        <v/>
      </c>
      <c r="X171" s="206" t="str">
        <f>'[2]配置系数（士兵）'!X171</f>
        <v/>
      </c>
      <c r="Y171" s="206" t="str">
        <f>'[2]配置系数（士兵）'!Y171</f>
        <v/>
      </c>
      <c r="Z171" s="206">
        <f>'[2]配置系数（士兵）'!Z171</f>
        <v>0</v>
      </c>
      <c r="AA171" s="206">
        <f>'[2]配置系数（士兵）'!AA171</f>
        <v>0</v>
      </c>
      <c r="AB171" s="206">
        <f>'[2]配置系数（士兵）'!AB171</f>
        <v>1</v>
      </c>
    </row>
    <row r="172" spans="3:28" x14ac:dyDescent="0.15">
      <c r="C172" s="207">
        <v>165</v>
      </c>
      <c r="D172" s="69">
        <f>IFERROR(MATCH(C172,索引!Q:Q,0),D173)</f>
        <v>32</v>
      </c>
      <c r="E172" s="69">
        <f t="shared" si="2"/>
        <v>5</v>
      </c>
      <c r="F172" s="69">
        <f>IF(LEN(INDEX(索引!$M:$M,D172,1))=4,INDEX(索引!$M:$M,D172,1)&amp;"00",INDEX(索引!$M:$M,D172,1))</f>
        <v>600252</v>
      </c>
      <c r="G172" s="69" t="str">
        <f>INDEX(索引!$L:$L,D172,1)</f>
        <v>四马重战车</v>
      </c>
      <c r="I172" s="206" t="str">
        <f>'[2]配置系数（士兵）'!I172</f>
        <v/>
      </c>
      <c r="J172" s="206" t="str">
        <f>'[2]配置系数（士兵）'!J172</f>
        <v/>
      </c>
      <c r="K172" s="206" t="str">
        <f>'[2]配置系数（士兵）'!K172</f>
        <v/>
      </c>
      <c r="L172" s="206">
        <f>'[2]配置系数（士兵）'!L172</f>
        <v>0</v>
      </c>
      <c r="M172" s="206">
        <f>'[2]配置系数（士兵）'!M172</f>
        <v>0</v>
      </c>
      <c r="N172" s="206">
        <f>'[2]配置系数（士兵）'!N172</f>
        <v>1</v>
      </c>
      <c r="P172" s="206" t="str">
        <f>'[2]配置系数（士兵）'!P172</f>
        <v/>
      </c>
      <c r="Q172" s="206" t="str">
        <f>'[2]配置系数（士兵）'!Q172</f>
        <v/>
      </c>
      <c r="R172" s="206" t="str">
        <f>'[2]配置系数（士兵）'!R172</f>
        <v/>
      </c>
      <c r="S172" s="206">
        <f>'[2]配置系数（士兵）'!S172</f>
        <v>0</v>
      </c>
      <c r="T172" s="206">
        <f>'[2]配置系数（士兵）'!T172</f>
        <v>0</v>
      </c>
      <c r="U172" s="206">
        <f>'[2]配置系数（士兵）'!U172</f>
        <v>1</v>
      </c>
      <c r="W172" s="206" t="str">
        <f>'[2]配置系数（士兵）'!W172</f>
        <v/>
      </c>
      <c r="X172" s="206" t="str">
        <f>'[2]配置系数（士兵）'!X172</f>
        <v/>
      </c>
      <c r="Y172" s="206" t="str">
        <f>'[2]配置系数（士兵）'!Y172</f>
        <v/>
      </c>
      <c r="Z172" s="206">
        <f>'[2]配置系数（士兵）'!Z172</f>
        <v>0</v>
      </c>
      <c r="AA172" s="206">
        <f>'[2]配置系数（士兵）'!AA172</f>
        <v>0</v>
      </c>
      <c r="AB172" s="206">
        <f>'[2]配置系数（士兵）'!AB172</f>
        <v>1</v>
      </c>
    </row>
    <row r="173" spans="3:28" x14ac:dyDescent="0.15">
      <c r="C173" s="207">
        <v>166</v>
      </c>
      <c r="D173" s="69">
        <f>IFERROR(MATCH(C173,索引!Q:Q,0),D174)</f>
        <v>32</v>
      </c>
      <c r="E173" s="69">
        <f t="shared" si="2"/>
        <v>6</v>
      </c>
      <c r="F173" s="69">
        <f>IF(LEN(INDEX(索引!$M:$M,D173,1))=4,INDEX(索引!$M:$M,D173,1)&amp;"00",INDEX(索引!$M:$M,D173,1))</f>
        <v>600252</v>
      </c>
      <c r="G173" s="69" t="str">
        <f>INDEX(索引!$L:$L,D173,1)</f>
        <v>四马重战车</v>
      </c>
      <c r="I173" s="206" t="str">
        <f>'[2]配置系数（士兵）'!I173</f>
        <v/>
      </c>
      <c r="J173" s="206" t="str">
        <f>'[2]配置系数（士兵）'!J173</f>
        <v/>
      </c>
      <c r="K173" s="206" t="str">
        <f>'[2]配置系数（士兵）'!K173</f>
        <v/>
      </c>
      <c r="L173" s="206">
        <f>'[2]配置系数（士兵）'!L173</f>
        <v>0</v>
      </c>
      <c r="M173" s="206">
        <f>'[2]配置系数（士兵）'!M173</f>
        <v>0</v>
      </c>
      <c r="N173" s="206">
        <f>'[2]配置系数（士兵）'!N173</f>
        <v>1</v>
      </c>
      <c r="P173" s="206" t="str">
        <f>'[2]配置系数（士兵）'!P173</f>
        <v/>
      </c>
      <c r="Q173" s="206" t="str">
        <f>'[2]配置系数（士兵）'!Q173</f>
        <v/>
      </c>
      <c r="R173" s="206" t="str">
        <f>'[2]配置系数（士兵）'!R173</f>
        <v/>
      </c>
      <c r="S173" s="206">
        <f>'[2]配置系数（士兵）'!S173</f>
        <v>0</v>
      </c>
      <c r="T173" s="206">
        <f>'[2]配置系数（士兵）'!T173</f>
        <v>0</v>
      </c>
      <c r="U173" s="206">
        <f>'[2]配置系数（士兵）'!U173</f>
        <v>1</v>
      </c>
      <c r="W173" s="206" t="str">
        <f>'[2]配置系数（士兵）'!W173</f>
        <v/>
      </c>
      <c r="X173" s="206" t="str">
        <f>'[2]配置系数（士兵）'!X173</f>
        <v/>
      </c>
      <c r="Y173" s="206" t="str">
        <f>'[2]配置系数（士兵）'!Y173</f>
        <v/>
      </c>
      <c r="Z173" s="206">
        <f>'[2]配置系数（士兵）'!Z173</f>
        <v>0</v>
      </c>
      <c r="AA173" s="206">
        <f>'[2]配置系数（士兵）'!AA173</f>
        <v>0</v>
      </c>
      <c r="AB173" s="206">
        <f>'[2]配置系数（士兵）'!AB173</f>
        <v>1</v>
      </c>
    </row>
    <row r="174" spans="3:28" x14ac:dyDescent="0.15">
      <c r="C174" s="207">
        <v>167</v>
      </c>
      <c r="D174" s="69">
        <f>IFERROR(MATCH(C174,索引!Q:Q,0),D175)</f>
        <v>32</v>
      </c>
      <c r="E174" s="69">
        <f t="shared" si="2"/>
        <v>7</v>
      </c>
      <c r="F174" s="69">
        <f>IF(LEN(INDEX(索引!$M:$M,D174,1))=4,INDEX(索引!$M:$M,D174,1)&amp;"00",INDEX(索引!$M:$M,D174,1))</f>
        <v>600252</v>
      </c>
      <c r="G174" s="69" t="str">
        <f>INDEX(索引!$L:$L,D174,1)</f>
        <v>四马重战车</v>
      </c>
      <c r="I174" s="206" t="str">
        <f>'[2]配置系数（士兵）'!I174</f>
        <v/>
      </c>
      <c r="J174" s="206" t="str">
        <f>'[2]配置系数（士兵）'!J174</f>
        <v/>
      </c>
      <c r="K174" s="206" t="str">
        <f>'[2]配置系数（士兵）'!K174</f>
        <v/>
      </c>
      <c r="L174" s="206">
        <f>'[2]配置系数（士兵）'!L174</f>
        <v>0</v>
      </c>
      <c r="M174" s="206">
        <f>'[2]配置系数（士兵）'!M174</f>
        <v>0</v>
      </c>
      <c r="N174" s="206">
        <f>'[2]配置系数（士兵）'!N174</f>
        <v>1</v>
      </c>
      <c r="P174" s="206" t="str">
        <f>'[2]配置系数（士兵）'!P174</f>
        <v/>
      </c>
      <c r="Q174" s="206" t="str">
        <f>'[2]配置系数（士兵）'!Q174</f>
        <v/>
      </c>
      <c r="R174" s="206" t="str">
        <f>'[2]配置系数（士兵）'!R174</f>
        <v/>
      </c>
      <c r="S174" s="206">
        <f>'[2]配置系数（士兵）'!S174</f>
        <v>0</v>
      </c>
      <c r="T174" s="206">
        <f>'[2]配置系数（士兵）'!T174</f>
        <v>0</v>
      </c>
      <c r="U174" s="206">
        <f>'[2]配置系数（士兵）'!U174</f>
        <v>1</v>
      </c>
      <c r="W174" s="206" t="str">
        <f>'[2]配置系数（士兵）'!W174</f>
        <v/>
      </c>
      <c r="X174" s="206" t="str">
        <f>'[2]配置系数（士兵）'!X174</f>
        <v/>
      </c>
      <c r="Y174" s="206" t="str">
        <f>'[2]配置系数（士兵）'!Y174</f>
        <v/>
      </c>
      <c r="Z174" s="206">
        <f>'[2]配置系数（士兵）'!Z174</f>
        <v>0</v>
      </c>
      <c r="AA174" s="206">
        <f>'[2]配置系数（士兵）'!AA174</f>
        <v>0</v>
      </c>
      <c r="AB174" s="206">
        <f>'[2]配置系数（士兵）'!AB174</f>
        <v>1</v>
      </c>
    </row>
    <row r="175" spans="3:28" x14ac:dyDescent="0.15">
      <c r="C175" s="207">
        <v>168</v>
      </c>
      <c r="D175" s="69">
        <f>IFERROR(MATCH(C175,索引!Q:Q,0),D176)</f>
        <v>32</v>
      </c>
      <c r="E175" s="69">
        <f t="shared" si="2"/>
        <v>8</v>
      </c>
      <c r="F175" s="69">
        <f>IF(LEN(INDEX(索引!$M:$M,D175,1))=4,INDEX(索引!$M:$M,D175,1)&amp;"00",INDEX(索引!$M:$M,D175,1))</f>
        <v>600252</v>
      </c>
      <c r="G175" s="69" t="str">
        <f>INDEX(索引!$L:$L,D175,1)</f>
        <v>四马重战车</v>
      </c>
      <c r="I175" s="206" t="str">
        <f>'[2]配置系数（士兵）'!I175</f>
        <v/>
      </c>
      <c r="J175" s="206" t="str">
        <f>'[2]配置系数（士兵）'!J175</f>
        <v/>
      </c>
      <c r="K175" s="206" t="str">
        <f>'[2]配置系数（士兵）'!K175</f>
        <v/>
      </c>
      <c r="L175" s="206">
        <f>'[2]配置系数（士兵）'!L175</f>
        <v>0</v>
      </c>
      <c r="M175" s="206">
        <f>'[2]配置系数（士兵）'!M175</f>
        <v>0</v>
      </c>
      <c r="N175" s="206">
        <f>'[2]配置系数（士兵）'!N175</f>
        <v>1</v>
      </c>
      <c r="P175" s="206" t="str">
        <f>'[2]配置系数（士兵）'!P175</f>
        <v/>
      </c>
      <c r="Q175" s="206" t="str">
        <f>'[2]配置系数（士兵）'!Q175</f>
        <v/>
      </c>
      <c r="R175" s="206" t="str">
        <f>'[2]配置系数（士兵）'!R175</f>
        <v/>
      </c>
      <c r="S175" s="206">
        <f>'[2]配置系数（士兵）'!S175</f>
        <v>0</v>
      </c>
      <c r="T175" s="206">
        <f>'[2]配置系数（士兵）'!T175</f>
        <v>0</v>
      </c>
      <c r="U175" s="206">
        <f>'[2]配置系数（士兵）'!U175</f>
        <v>1</v>
      </c>
      <c r="W175" s="206" t="str">
        <f>'[2]配置系数（士兵）'!W175</f>
        <v/>
      </c>
      <c r="X175" s="206" t="str">
        <f>'[2]配置系数（士兵）'!X175</f>
        <v/>
      </c>
      <c r="Y175" s="206" t="str">
        <f>'[2]配置系数（士兵）'!Y175</f>
        <v/>
      </c>
      <c r="Z175" s="206">
        <f>'[2]配置系数（士兵）'!Z175</f>
        <v>0</v>
      </c>
      <c r="AA175" s="206">
        <f>'[2]配置系数（士兵）'!AA175</f>
        <v>0</v>
      </c>
      <c r="AB175" s="206">
        <f>'[2]配置系数（士兵）'!AB175</f>
        <v>1</v>
      </c>
    </row>
    <row r="176" spans="3:28" x14ac:dyDescent="0.15">
      <c r="C176" s="207">
        <v>169</v>
      </c>
      <c r="D176" s="69">
        <f>IFERROR(MATCH(C176,索引!Q:Q,0),D177)</f>
        <v>32</v>
      </c>
      <c r="E176" s="69">
        <f t="shared" si="2"/>
        <v>9</v>
      </c>
      <c r="F176" s="69">
        <f>IF(LEN(INDEX(索引!$M:$M,D176,1))=4,INDEX(索引!$M:$M,D176,1)&amp;"00",INDEX(索引!$M:$M,D176,1))</f>
        <v>600252</v>
      </c>
      <c r="G176" s="69" t="str">
        <f>INDEX(索引!$L:$L,D176,1)</f>
        <v>四马重战车</v>
      </c>
      <c r="I176" s="206" t="str">
        <f>'[2]配置系数（士兵）'!I176</f>
        <v/>
      </c>
      <c r="J176" s="206" t="str">
        <f>'[2]配置系数（士兵）'!J176</f>
        <v/>
      </c>
      <c r="K176" s="206" t="str">
        <f>'[2]配置系数（士兵）'!K176</f>
        <v/>
      </c>
      <c r="L176" s="206">
        <f>'[2]配置系数（士兵）'!L176</f>
        <v>0</v>
      </c>
      <c r="M176" s="206">
        <f>'[2]配置系数（士兵）'!M176</f>
        <v>0</v>
      </c>
      <c r="N176" s="206">
        <f>'[2]配置系数（士兵）'!N176</f>
        <v>1</v>
      </c>
      <c r="P176" s="206" t="str">
        <f>'[2]配置系数（士兵）'!P176</f>
        <v/>
      </c>
      <c r="Q176" s="206" t="str">
        <f>'[2]配置系数（士兵）'!Q176</f>
        <v/>
      </c>
      <c r="R176" s="206" t="str">
        <f>'[2]配置系数（士兵）'!R176</f>
        <v/>
      </c>
      <c r="S176" s="206">
        <f>'[2]配置系数（士兵）'!S176</f>
        <v>0</v>
      </c>
      <c r="T176" s="206">
        <f>'[2]配置系数（士兵）'!T176</f>
        <v>0</v>
      </c>
      <c r="U176" s="206">
        <f>'[2]配置系数（士兵）'!U176</f>
        <v>1</v>
      </c>
      <c r="W176" s="206" t="str">
        <f>'[2]配置系数（士兵）'!W176</f>
        <v/>
      </c>
      <c r="X176" s="206" t="str">
        <f>'[2]配置系数（士兵）'!X176</f>
        <v/>
      </c>
      <c r="Y176" s="206" t="str">
        <f>'[2]配置系数（士兵）'!Y176</f>
        <v/>
      </c>
      <c r="Z176" s="206">
        <f>'[2]配置系数（士兵）'!Z176</f>
        <v>0</v>
      </c>
      <c r="AA176" s="206">
        <f>'[2]配置系数（士兵）'!AA176</f>
        <v>0</v>
      </c>
      <c r="AB176" s="206">
        <f>'[2]配置系数（士兵）'!AB176</f>
        <v>1</v>
      </c>
    </row>
    <row r="177" spans="3:28" x14ac:dyDescent="0.15">
      <c r="C177" s="207">
        <v>170</v>
      </c>
      <c r="D177" s="69">
        <f>IFERROR(MATCH(C177,索引!Q:Q,0),D178)</f>
        <v>32</v>
      </c>
      <c r="E177" s="69">
        <f t="shared" si="2"/>
        <v>10</v>
      </c>
      <c r="F177" s="69">
        <f>IF(LEN(INDEX(索引!$M:$M,D177,1))=4,INDEX(索引!$M:$M,D177,1)&amp;"00",INDEX(索引!$M:$M,D177,1))</f>
        <v>600252</v>
      </c>
      <c r="G177" s="69" t="str">
        <f>INDEX(索引!$L:$L,D177,1)</f>
        <v>四马重战车</v>
      </c>
      <c r="I177" s="206" t="str">
        <f>'[2]配置系数（士兵）'!I177</f>
        <v/>
      </c>
      <c r="J177" s="206" t="str">
        <f>'[2]配置系数（士兵）'!J177</f>
        <v/>
      </c>
      <c r="K177" s="206" t="str">
        <f>'[2]配置系数（士兵）'!K177</f>
        <v/>
      </c>
      <c r="L177" s="206">
        <f>'[2]配置系数（士兵）'!L177</f>
        <v>0</v>
      </c>
      <c r="M177" s="206">
        <f>'[2]配置系数（士兵）'!M177</f>
        <v>0</v>
      </c>
      <c r="N177" s="206">
        <f>'[2]配置系数（士兵）'!N177</f>
        <v>1</v>
      </c>
      <c r="P177" s="206" t="str">
        <f>'[2]配置系数（士兵）'!P177</f>
        <v/>
      </c>
      <c r="Q177" s="206" t="str">
        <f>'[2]配置系数（士兵）'!Q177</f>
        <v/>
      </c>
      <c r="R177" s="206" t="str">
        <f>'[2]配置系数（士兵）'!R177</f>
        <v/>
      </c>
      <c r="S177" s="206">
        <f>'[2]配置系数（士兵）'!S177</f>
        <v>0</v>
      </c>
      <c r="T177" s="206">
        <f>'[2]配置系数（士兵）'!T177</f>
        <v>0</v>
      </c>
      <c r="U177" s="206">
        <f>'[2]配置系数（士兵）'!U177</f>
        <v>1</v>
      </c>
      <c r="W177" s="206" t="str">
        <f>'[2]配置系数（士兵）'!W177</f>
        <v/>
      </c>
      <c r="X177" s="206" t="str">
        <f>'[2]配置系数（士兵）'!X177</f>
        <v/>
      </c>
      <c r="Y177" s="206" t="str">
        <f>'[2]配置系数（士兵）'!Y177</f>
        <v/>
      </c>
      <c r="Z177" s="206">
        <f>'[2]配置系数（士兵）'!Z177</f>
        <v>0</v>
      </c>
      <c r="AA177" s="206">
        <f>'[2]配置系数（士兵）'!AA177</f>
        <v>0</v>
      </c>
      <c r="AB177" s="206">
        <f>'[2]配置系数（士兵）'!AB177</f>
        <v>1</v>
      </c>
    </row>
    <row r="178" spans="3:28" x14ac:dyDescent="0.15">
      <c r="C178" s="207">
        <v>171</v>
      </c>
      <c r="D178" s="69">
        <f>IFERROR(MATCH(C178,索引!Q:Q,0),D179)</f>
        <v>33</v>
      </c>
      <c r="E178" s="69">
        <f t="shared" si="2"/>
        <v>1</v>
      </c>
      <c r="F178" s="69" t="str">
        <f>IF(LEN(INDEX(索引!$M:$M,D178,1))=4,INDEX(索引!$M:$M,D178,1)&amp;"00",INDEX(索引!$M:$M,D178,1))</f>
        <v>604100</v>
      </c>
      <c r="G178" s="69" t="str">
        <f>INDEX(索引!$L:$L,D178,1)</f>
        <v>兽纹战车</v>
      </c>
      <c r="I178" s="206" t="str">
        <f>'[2]配置系数（士兵）'!I178</f>
        <v>60410001</v>
      </c>
      <c r="J178" s="206" t="str">
        <f>'[2]配置系数（士兵）'!J178</f>
        <v>普通攻击:对单体敌人造成{0}%的武力伤害</v>
      </c>
      <c r="K178" s="206">
        <f>'[2]配置系数（士兵）'!K178</f>
        <v>0.24</v>
      </c>
      <c r="L178" s="206">
        <f>'[2]配置系数（士兵）'!L178</f>
        <v>0</v>
      </c>
      <c r="M178" s="206">
        <f>'[2]配置系数（士兵）'!M178</f>
        <v>0</v>
      </c>
      <c r="N178" s="206">
        <f>'[2]配置系数（士兵）'!N178</f>
        <v>100</v>
      </c>
      <c r="P178" s="206" t="str">
        <f>'[2]配置系数（士兵）'!P178</f>
        <v>60410002</v>
      </c>
      <c r="Q178" s="206" t="str">
        <f>'[2]配置系数（士兵）'!Q178</f>
        <v>普通攻击:对单体敌人造成{0}%的武力伤害</v>
      </c>
      <c r="R178" s="206">
        <f>'[2]配置系数（士兵）'!R178</f>
        <v>0.31</v>
      </c>
      <c r="S178" s="206">
        <f>'[2]配置系数（士兵）'!S178</f>
        <v>0</v>
      </c>
      <c r="T178" s="206">
        <f>'[2]配置系数（士兵）'!T178</f>
        <v>0</v>
      </c>
      <c r="U178" s="206">
        <f>'[2]配置系数（士兵）'!U178</f>
        <v>1</v>
      </c>
      <c r="W178" s="206" t="str">
        <f>'[2]配置系数（士兵）'!W178</f>
        <v>60410003</v>
      </c>
      <c r="X178" s="206" t="str">
        <f>'[2]配置系数（士兵）'!X178</f>
        <v>普通攻击:对单体敌人造成{0}%的武力伤害</v>
      </c>
      <c r="Y178" s="206">
        <f>'[2]配置系数（士兵）'!Y178</f>
        <v>1.1100000000000001</v>
      </c>
      <c r="Z178" s="206">
        <f>'[2]配置系数（士兵）'!Z178</f>
        <v>0</v>
      </c>
      <c r="AA178" s="206">
        <f>'[2]配置系数（士兵）'!AA178</f>
        <v>0</v>
      </c>
      <c r="AB178" s="206">
        <f>'[2]配置系数（士兵）'!AB178</f>
        <v>1</v>
      </c>
    </row>
    <row r="179" spans="3:28" x14ac:dyDescent="0.15">
      <c r="C179" s="207">
        <v>172</v>
      </c>
      <c r="D179" s="69">
        <f>IFERROR(MATCH(C179,索引!Q:Q,0),D180)</f>
        <v>33</v>
      </c>
      <c r="E179" s="69">
        <f t="shared" si="2"/>
        <v>2</v>
      </c>
      <c r="F179" s="69" t="str">
        <f>IF(LEN(INDEX(索引!$M:$M,D179,1))=4,INDEX(索引!$M:$M,D179,1)&amp;"00",INDEX(索引!$M:$M,D179,1))</f>
        <v>604100</v>
      </c>
      <c r="G179" s="69" t="str">
        <f>INDEX(索引!$L:$L,D179,1)</f>
        <v>兽纹战车</v>
      </c>
      <c r="I179" s="206" t="str">
        <f>'[2]配置系数（士兵）'!I179</f>
        <v>60410011</v>
      </c>
      <c r="J179" s="206" t="str">
        <f>'[2]配置系数（士兵）'!J179</f>
        <v>私有特性1:战车单位免疫击飞击退</v>
      </c>
      <c r="K179" s="206" t="str">
        <f>'[2]配置系数（士兵）'!K179</f>
        <v/>
      </c>
      <c r="L179" s="206">
        <f>'[2]配置系数（士兵）'!L179</f>
        <v>0</v>
      </c>
      <c r="M179" s="206">
        <f>'[2]配置系数（士兵）'!M179</f>
        <v>0</v>
      </c>
      <c r="N179" s="206">
        <f>'[2]配置系数（士兵）'!N179</f>
        <v>1</v>
      </c>
      <c r="P179" s="206" t="str">
        <f>'[2]配置系数（士兵）'!P179</f>
        <v/>
      </c>
      <c r="Q179" s="206" t="str">
        <f>'[2]配置系数（士兵）'!Q179</f>
        <v/>
      </c>
      <c r="R179" s="206" t="str">
        <f>'[2]配置系数（士兵）'!R179</f>
        <v/>
      </c>
      <c r="S179" s="206">
        <f>'[2]配置系数（士兵）'!S179</f>
        <v>0</v>
      </c>
      <c r="T179" s="206">
        <f>'[2]配置系数（士兵）'!T179</f>
        <v>0</v>
      </c>
      <c r="U179" s="206">
        <f>'[2]配置系数（士兵）'!U179</f>
        <v>1</v>
      </c>
      <c r="W179" s="206" t="str">
        <f>'[2]配置系数（士兵）'!W179</f>
        <v/>
      </c>
      <c r="X179" s="206" t="str">
        <f>'[2]配置系数（士兵）'!X179</f>
        <v/>
      </c>
      <c r="Y179" s="206" t="str">
        <f>'[2]配置系数（士兵）'!Y179</f>
        <v/>
      </c>
      <c r="Z179" s="206">
        <f>'[2]配置系数（士兵）'!Z179</f>
        <v>0</v>
      </c>
      <c r="AA179" s="206">
        <f>'[2]配置系数（士兵）'!AA179</f>
        <v>0</v>
      </c>
      <c r="AB179" s="206">
        <f>'[2]配置系数（士兵）'!AB179</f>
        <v>1</v>
      </c>
    </row>
    <row r="180" spans="3:28" x14ac:dyDescent="0.15">
      <c r="C180" s="207">
        <v>173</v>
      </c>
      <c r="D180" s="69">
        <f>IFERROR(MATCH(C180,索引!Q:Q,0),D181)</f>
        <v>33</v>
      </c>
      <c r="E180" s="69">
        <f t="shared" si="2"/>
        <v>3</v>
      </c>
      <c r="F180" s="69" t="str">
        <f>IF(LEN(INDEX(索引!$M:$M,D180,1))=4,INDEX(索引!$M:$M,D180,1)&amp;"00",INDEX(索引!$M:$M,D180,1))</f>
        <v>604100</v>
      </c>
      <c r="G180" s="69" t="str">
        <f>INDEX(索引!$L:$L,D180,1)</f>
        <v>兽纹战车</v>
      </c>
      <c r="I180" s="206" t="str">
        <f>'[2]配置系数（士兵）'!I180</f>
        <v>60410021</v>
      </c>
      <c r="J180" s="206" t="str">
        <f>'[2]配置系数（士兵）'!J180</f>
        <v>私有特性2:战车的兽纹能使一定范围内的敌军攻击降低{0}%</v>
      </c>
      <c r="K180" s="206">
        <f>'[2]配置系数（士兵）'!K180</f>
        <v>-0.12</v>
      </c>
      <c r="L180" s="206">
        <f>'[2]配置系数（士兵）'!L180</f>
        <v>0</v>
      </c>
      <c r="M180" s="206">
        <f>'[2]配置系数（士兵）'!M180</f>
        <v>0</v>
      </c>
      <c r="N180" s="206">
        <f>'[2]配置系数（士兵）'!N180</f>
        <v>-100</v>
      </c>
      <c r="P180" s="206" t="str">
        <f>'[2]配置系数（士兵）'!P180</f>
        <v/>
      </c>
      <c r="Q180" s="206" t="str">
        <f>'[2]配置系数（士兵）'!Q180</f>
        <v/>
      </c>
      <c r="R180" s="206" t="str">
        <f>'[2]配置系数（士兵）'!R180</f>
        <v/>
      </c>
      <c r="S180" s="206">
        <f>'[2]配置系数（士兵）'!S180</f>
        <v>0</v>
      </c>
      <c r="T180" s="206">
        <f>'[2]配置系数（士兵）'!T180</f>
        <v>0</v>
      </c>
      <c r="U180" s="206">
        <f>'[2]配置系数（士兵）'!U180</f>
        <v>1</v>
      </c>
      <c r="W180" s="206" t="str">
        <f>'[2]配置系数（士兵）'!W180</f>
        <v/>
      </c>
      <c r="X180" s="206" t="str">
        <f>'[2]配置系数（士兵）'!X180</f>
        <v/>
      </c>
      <c r="Y180" s="206" t="str">
        <f>'[2]配置系数（士兵）'!Y180</f>
        <v/>
      </c>
      <c r="Z180" s="206">
        <f>'[2]配置系数（士兵）'!Z180</f>
        <v>0</v>
      </c>
      <c r="AA180" s="206">
        <f>'[2]配置系数（士兵）'!AA180</f>
        <v>0</v>
      </c>
      <c r="AB180" s="206">
        <f>'[2]配置系数（士兵）'!AB180</f>
        <v>1</v>
      </c>
    </row>
    <row r="181" spans="3:28" x14ac:dyDescent="0.15">
      <c r="C181" s="207">
        <v>174</v>
      </c>
      <c r="D181" s="69">
        <f>IFERROR(MATCH(C181,索引!Q:Q,0),D182)</f>
        <v>33</v>
      </c>
      <c r="E181" s="69">
        <f t="shared" si="2"/>
        <v>4</v>
      </c>
      <c r="F181" s="69" t="str">
        <f>IF(LEN(INDEX(索引!$M:$M,D181,1))=4,INDEX(索引!$M:$M,D181,1)&amp;"00",INDEX(索引!$M:$M,D181,1))</f>
        <v>604100</v>
      </c>
      <c r="G181" s="69" t="str">
        <f>INDEX(索引!$L:$L,D181,1)</f>
        <v>兽纹战车</v>
      </c>
      <c r="I181" s="206" t="str">
        <f>'[2]配置系数（士兵）'!I181</f>
        <v/>
      </c>
      <c r="J181" s="206" t="str">
        <f>'[2]配置系数（士兵）'!J181</f>
        <v/>
      </c>
      <c r="K181" s="206" t="str">
        <f>'[2]配置系数（士兵）'!K181</f>
        <v/>
      </c>
      <c r="L181" s="206">
        <f>'[2]配置系数（士兵）'!L181</f>
        <v>0</v>
      </c>
      <c r="M181" s="206">
        <f>'[2]配置系数（士兵）'!M181</f>
        <v>0</v>
      </c>
      <c r="N181" s="206">
        <f>'[2]配置系数（士兵）'!N181</f>
        <v>1</v>
      </c>
      <c r="P181" s="206" t="str">
        <f>'[2]配置系数（士兵）'!P181</f>
        <v/>
      </c>
      <c r="Q181" s="206" t="str">
        <f>'[2]配置系数（士兵）'!Q181</f>
        <v/>
      </c>
      <c r="R181" s="206" t="str">
        <f>'[2]配置系数（士兵）'!R181</f>
        <v/>
      </c>
      <c r="S181" s="206">
        <f>'[2]配置系数（士兵）'!S181</f>
        <v>0</v>
      </c>
      <c r="T181" s="206">
        <f>'[2]配置系数（士兵）'!T181</f>
        <v>0</v>
      </c>
      <c r="U181" s="206">
        <f>'[2]配置系数（士兵）'!U181</f>
        <v>1</v>
      </c>
      <c r="W181" s="206" t="str">
        <f>'[2]配置系数（士兵）'!W181</f>
        <v/>
      </c>
      <c r="X181" s="206" t="str">
        <f>'[2]配置系数（士兵）'!X181</f>
        <v/>
      </c>
      <c r="Y181" s="206" t="str">
        <f>'[2]配置系数（士兵）'!Y181</f>
        <v/>
      </c>
      <c r="Z181" s="206">
        <f>'[2]配置系数（士兵）'!Z181</f>
        <v>0</v>
      </c>
      <c r="AA181" s="206">
        <f>'[2]配置系数（士兵）'!AA181</f>
        <v>0</v>
      </c>
      <c r="AB181" s="206">
        <f>'[2]配置系数（士兵）'!AB181</f>
        <v>1</v>
      </c>
    </row>
    <row r="182" spans="3:28" x14ac:dyDescent="0.15">
      <c r="C182" s="207">
        <v>175</v>
      </c>
      <c r="D182" s="69">
        <f>IFERROR(MATCH(C182,索引!Q:Q,0),D183)</f>
        <v>33</v>
      </c>
      <c r="E182" s="69">
        <f t="shared" si="2"/>
        <v>5</v>
      </c>
      <c r="F182" s="69" t="str">
        <f>IF(LEN(INDEX(索引!$M:$M,D182,1))=4,INDEX(索引!$M:$M,D182,1)&amp;"00",INDEX(索引!$M:$M,D182,1))</f>
        <v>604100</v>
      </c>
      <c r="G182" s="69" t="str">
        <f>INDEX(索引!$L:$L,D182,1)</f>
        <v>兽纹战车</v>
      </c>
      <c r="I182" s="206" t="str">
        <f>'[2]配置系数（士兵）'!I182</f>
        <v/>
      </c>
      <c r="J182" s="206" t="str">
        <f>'[2]配置系数（士兵）'!J182</f>
        <v/>
      </c>
      <c r="K182" s="206" t="str">
        <f>'[2]配置系数（士兵）'!K182</f>
        <v/>
      </c>
      <c r="L182" s="206">
        <f>'[2]配置系数（士兵）'!L182</f>
        <v>0</v>
      </c>
      <c r="M182" s="206">
        <f>'[2]配置系数（士兵）'!M182</f>
        <v>0</v>
      </c>
      <c r="N182" s="206">
        <f>'[2]配置系数（士兵）'!N182</f>
        <v>1</v>
      </c>
      <c r="P182" s="206" t="str">
        <f>'[2]配置系数（士兵）'!P182</f>
        <v/>
      </c>
      <c r="Q182" s="206" t="str">
        <f>'[2]配置系数（士兵）'!Q182</f>
        <v/>
      </c>
      <c r="R182" s="206" t="str">
        <f>'[2]配置系数（士兵）'!R182</f>
        <v/>
      </c>
      <c r="S182" s="206">
        <f>'[2]配置系数（士兵）'!S182</f>
        <v>0</v>
      </c>
      <c r="T182" s="206">
        <f>'[2]配置系数（士兵）'!T182</f>
        <v>0</v>
      </c>
      <c r="U182" s="206">
        <f>'[2]配置系数（士兵）'!U182</f>
        <v>1</v>
      </c>
      <c r="W182" s="206" t="str">
        <f>'[2]配置系数（士兵）'!W182</f>
        <v/>
      </c>
      <c r="X182" s="206" t="str">
        <f>'[2]配置系数（士兵）'!X182</f>
        <v/>
      </c>
      <c r="Y182" s="206" t="str">
        <f>'[2]配置系数（士兵）'!Y182</f>
        <v/>
      </c>
      <c r="Z182" s="206">
        <f>'[2]配置系数（士兵）'!Z182</f>
        <v>0</v>
      </c>
      <c r="AA182" s="206">
        <f>'[2]配置系数（士兵）'!AA182</f>
        <v>0</v>
      </c>
      <c r="AB182" s="206">
        <f>'[2]配置系数（士兵）'!AB182</f>
        <v>1</v>
      </c>
    </row>
    <row r="183" spans="3:28" x14ac:dyDescent="0.15">
      <c r="C183" s="207">
        <v>176</v>
      </c>
      <c r="D183" s="69">
        <f>IFERROR(MATCH(C183,索引!Q:Q,0),D184)</f>
        <v>33</v>
      </c>
      <c r="E183" s="69">
        <f t="shared" si="2"/>
        <v>6</v>
      </c>
      <c r="F183" s="69" t="str">
        <f>IF(LEN(INDEX(索引!$M:$M,D183,1))=4,INDEX(索引!$M:$M,D183,1)&amp;"00",INDEX(索引!$M:$M,D183,1))</f>
        <v>604100</v>
      </c>
      <c r="G183" s="69" t="str">
        <f>INDEX(索引!$L:$L,D183,1)</f>
        <v>兽纹战车</v>
      </c>
      <c r="I183" s="206" t="str">
        <f>'[2]配置系数（士兵）'!I183</f>
        <v/>
      </c>
      <c r="J183" s="206" t="str">
        <f>'[2]配置系数（士兵）'!J183</f>
        <v/>
      </c>
      <c r="K183" s="206" t="str">
        <f>'[2]配置系数（士兵）'!K183</f>
        <v/>
      </c>
      <c r="L183" s="206">
        <f>'[2]配置系数（士兵）'!L183</f>
        <v>0</v>
      </c>
      <c r="M183" s="206">
        <f>'[2]配置系数（士兵）'!M183</f>
        <v>0</v>
      </c>
      <c r="N183" s="206">
        <f>'[2]配置系数（士兵）'!N183</f>
        <v>1</v>
      </c>
      <c r="P183" s="206" t="str">
        <f>'[2]配置系数（士兵）'!P183</f>
        <v/>
      </c>
      <c r="Q183" s="206" t="str">
        <f>'[2]配置系数（士兵）'!Q183</f>
        <v/>
      </c>
      <c r="R183" s="206" t="str">
        <f>'[2]配置系数（士兵）'!R183</f>
        <v/>
      </c>
      <c r="S183" s="206">
        <f>'[2]配置系数（士兵）'!S183</f>
        <v>0</v>
      </c>
      <c r="T183" s="206">
        <f>'[2]配置系数（士兵）'!T183</f>
        <v>0</v>
      </c>
      <c r="U183" s="206">
        <f>'[2]配置系数（士兵）'!U183</f>
        <v>1</v>
      </c>
      <c r="W183" s="206" t="str">
        <f>'[2]配置系数（士兵）'!W183</f>
        <v/>
      </c>
      <c r="X183" s="206" t="str">
        <f>'[2]配置系数（士兵）'!X183</f>
        <v/>
      </c>
      <c r="Y183" s="206" t="str">
        <f>'[2]配置系数（士兵）'!Y183</f>
        <v/>
      </c>
      <c r="Z183" s="206">
        <f>'[2]配置系数（士兵）'!Z183</f>
        <v>0</v>
      </c>
      <c r="AA183" s="206">
        <f>'[2]配置系数（士兵）'!AA183</f>
        <v>0</v>
      </c>
      <c r="AB183" s="206">
        <f>'[2]配置系数（士兵）'!AB183</f>
        <v>1</v>
      </c>
    </row>
    <row r="184" spans="3:28" x14ac:dyDescent="0.15">
      <c r="C184" s="207">
        <v>177</v>
      </c>
      <c r="D184" s="69">
        <f>IFERROR(MATCH(C184,索引!Q:Q,0),D185)</f>
        <v>33</v>
      </c>
      <c r="E184" s="69">
        <f t="shared" si="2"/>
        <v>7</v>
      </c>
      <c r="F184" s="69" t="str">
        <f>IF(LEN(INDEX(索引!$M:$M,D184,1))=4,INDEX(索引!$M:$M,D184,1)&amp;"00",INDEX(索引!$M:$M,D184,1))</f>
        <v>604100</v>
      </c>
      <c r="G184" s="69" t="str">
        <f>INDEX(索引!$L:$L,D184,1)</f>
        <v>兽纹战车</v>
      </c>
      <c r="I184" s="206" t="str">
        <f>'[2]配置系数（士兵）'!I184</f>
        <v/>
      </c>
      <c r="J184" s="206" t="str">
        <f>'[2]配置系数（士兵）'!J184</f>
        <v/>
      </c>
      <c r="K184" s="206" t="str">
        <f>'[2]配置系数（士兵）'!K184</f>
        <v/>
      </c>
      <c r="L184" s="206">
        <f>'[2]配置系数（士兵）'!L184</f>
        <v>0</v>
      </c>
      <c r="M184" s="206">
        <f>'[2]配置系数（士兵）'!M184</f>
        <v>0</v>
      </c>
      <c r="N184" s="206">
        <f>'[2]配置系数（士兵）'!N184</f>
        <v>1</v>
      </c>
      <c r="P184" s="206" t="str">
        <f>'[2]配置系数（士兵）'!P184</f>
        <v/>
      </c>
      <c r="Q184" s="206" t="str">
        <f>'[2]配置系数（士兵）'!Q184</f>
        <v/>
      </c>
      <c r="R184" s="206" t="str">
        <f>'[2]配置系数（士兵）'!R184</f>
        <v/>
      </c>
      <c r="S184" s="206">
        <f>'[2]配置系数（士兵）'!S184</f>
        <v>0</v>
      </c>
      <c r="T184" s="206">
        <f>'[2]配置系数（士兵）'!T184</f>
        <v>0</v>
      </c>
      <c r="U184" s="206">
        <f>'[2]配置系数（士兵）'!U184</f>
        <v>1</v>
      </c>
      <c r="W184" s="206" t="str">
        <f>'[2]配置系数（士兵）'!W184</f>
        <v/>
      </c>
      <c r="X184" s="206" t="str">
        <f>'[2]配置系数（士兵）'!X184</f>
        <v/>
      </c>
      <c r="Y184" s="206" t="str">
        <f>'[2]配置系数（士兵）'!Y184</f>
        <v/>
      </c>
      <c r="Z184" s="206">
        <f>'[2]配置系数（士兵）'!Z184</f>
        <v>0</v>
      </c>
      <c r="AA184" s="206">
        <f>'[2]配置系数（士兵）'!AA184</f>
        <v>0</v>
      </c>
      <c r="AB184" s="206">
        <f>'[2]配置系数（士兵）'!AB184</f>
        <v>1</v>
      </c>
    </row>
    <row r="185" spans="3:28" x14ac:dyDescent="0.15">
      <c r="C185" s="207">
        <v>178</v>
      </c>
      <c r="D185" s="69">
        <f>IFERROR(MATCH(C185,索引!Q:Q,0),D186)</f>
        <v>33</v>
      </c>
      <c r="E185" s="69">
        <f t="shared" si="2"/>
        <v>8</v>
      </c>
      <c r="F185" s="69" t="str">
        <f>IF(LEN(INDEX(索引!$M:$M,D185,1))=4,INDEX(索引!$M:$M,D185,1)&amp;"00",INDEX(索引!$M:$M,D185,1))</f>
        <v>604100</v>
      </c>
      <c r="G185" s="69" t="str">
        <f>INDEX(索引!$L:$L,D185,1)</f>
        <v>兽纹战车</v>
      </c>
      <c r="I185" s="206" t="str">
        <f>'[2]配置系数（士兵）'!I185</f>
        <v/>
      </c>
      <c r="J185" s="206" t="str">
        <f>'[2]配置系数（士兵）'!J185</f>
        <v/>
      </c>
      <c r="K185" s="206" t="str">
        <f>'[2]配置系数（士兵）'!K185</f>
        <v/>
      </c>
      <c r="L185" s="206">
        <f>'[2]配置系数（士兵）'!L185</f>
        <v>0</v>
      </c>
      <c r="M185" s="206">
        <f>'[2]配置系数（士兵）'!M185</f>
        <v>0</v>
      </c>
      <c r="N185" s="206">
        <f>'[2]配置系数（士兵）'!N185</f>
        <v>1</v>
      </c>
      <c r="P185" s="206" t="str">
        <f>'[2]配置系数（士兵）'!P185</f>
        <v/>
      </c>
      <c r="Q185" s="206" t="str">
        <f>'[2]配置系数（士兵）'!Q185</f>
        <v/>
      </c>
      <c r="R185" s="206" t="str">
        <f>'[2]配置系数（士兵）'!R185</f>
        <v/>
      </c>
      <c r="S185" s="206">
        <f>'[2]配置系数（士兵）'!S185</f>
        <v>0</v>
      </c>
      <c r="T185" s="206">
        <f>'[2]配置系数（士兵）'!T185</f>
        <v>0</v>
      </c>
      <c r="U185" s="206">
        <f>'[2]配置系数（士兵）'!U185</f>
        <v>1</v>
      </c>
      <c r="W185" s="206" t="str">
        <f>'[2]配置系数（士兵）'!W185</f>
        <v/>
      </c>
      <c r="X185" s="206" t="str">
        <f>'[2]配置系数（士兵）'!X185</f>
        <v/>
      </c>
      <c r="Y185" s="206" t="str">
        <f>'[2]配置系数（士兵）'!Y185</f>
        <v/>
      </c>
      <c r="Z185" s="206">
        <f>'[2]配置系数（士兵）'!Z185</f>
        <v>0</v>
      </c>
      <c r="AA185" s="206">
        <f>'[2]配置系数（士兵）'!AA185</f>
        <v>0</v>
      </c>
      <c r="AB185" s="206">
        <f>'[2]配置系数（士兵）'!AB185</f>
        <v>1</v>
      </c>
    </row>
    <row r="186" spans="3:28" x14ac:dyDescent="0.15">
      <c r="C186" s="207">
        <v>179</v>
      </c>
      <c r="D186" s="69">
        <f>IFERROR(MATCH(C186,索引!Q:Q,0),D187)</f>
        <v>33</v>
      </c>
      <c r="E186" s="69">
        <f t="shared" si="2"/>
        <v>9</v>
      </c>
      <c r="F186" s="69" t="str">
        <f>IF(LEN(INDEX(索引!$M:$M,D186,1))=4,INDEX(索引!$M:$M,D186,1)&amp;"00",INDEX(索引!$M:$M,D186,1))</f>
        <v>604100</v>
      </c>
      <c r="G186" s="69" t="str">
        <f>INDEX(索引!$L:$L,D186,1)</f>
        <v>兽纹战车</v>
      </c>
      <c r="I186" s="206" t="str">
        <f>'[2]配置系数（士兵）'!I186</f>
        <v/>
      </c>
      <c r="J186" s="206" t="str">
        <f>'[2]配置系数（士兵）'!J186</f>
        <v/>
      </c>
      <c r="K186" s="206" t="str">
        <f>'[2]配置系数（士兵）'!K186</f>
        <v/>
      </c>
      <c r="L186" s="206">
        <f>'[2]配置系数（士兵）'!L186</f>
        <v>0</v>
      </c>
      <c r="M186" s="206">
        <f>'[2]配置系数（士兵）'!M186</f>
        <v>0</v>
      </c>
      <c r="N186" s="206">
        <f>'[2]配置系数（士兵）'!N186</f>
        <v>1</v>
      </c>
      <c r="P186" s="206" t="str">
        <f>'[2]配置系数（士兵）'!P186</f>
        <v/>
      </c>
      <c r="Q186" s="206" t="str">
        <f>'[2]配置系数（士兵）'!Q186</f>
        <v/>
      </c>
      <c r="R186" s="206" t="str">
        <f>'[2]配置系数（士兵）'!R186</f>
        <v/>
      </c>
      <c r="S186" s="206">
        <f>'[2]配置系数（士兵）'!S186</f>
        <v>0</v>
      </c>
      <c r="T186" s="206">
        <f>'[2]配置系数（士兵）'!T186</f>
        <v>0</v>
      </c>
      <c r="U186" s="206">
        <f>'[2]配置系数（士兵）'!U186</f>
        <v>1</v>
      </c>
      <c r="W186" s="206" t="str">
        <f>'[2]配置系数（士兵）'!W186</f>
        <v/>
      </c>
      <c r="X186" s="206" t="str">
        <f>'[2]配置系数（士兵）'!X186</f>
        <v/>
      </c>
      <c r="Y186" s="206" t="str">
        <f>'[2]配置系数（士兵）'!Y186</f>
        <v/>
      </c>
      <c r="Z186" s="206">
        <f>'[2]配置系数（士兵）'!Z186</f>
        <v>0</v>
      </c>
      <c r="AA186" s="206">
        <f>'[2]配置系数（士兵）'!AA186</f>
        <v>0</v>
      </c>
      <c r="AB186" s="206">
        <f>'[2]配置系数（士兵）'!AB186</f>
        <v>1</v>
      </c>
    </row>
    <row r="187" spans="3:28" x14ac:dyDescent="0.15">
      <c r="C187" s="207">
        <v>180</v>
      </c>
      <c r="D187" s="69">
        <f>IFERROR(MATCH(C187,索引!Q:Q,0),D188)</f>
        <v>33</v>
      </c>
      <c r="E187" s="69">
        <f t="shared" si="2"/>
        <v>10</v>
      </c>
      <c r="F187" s="69" t="str">
        <f>IF(LEN(INDEX(索引!$M:$M,D187,1))=4,INDEX(索引!$M:$M,D187,1)&amp;"00",INDEX(索引!$M:$M,D187,1))</f>
        <v>604100</v>
      </c>
      <c r="G187" s="69" t="str">
        <f>INDEX(索引!$L:$L,D187,1)</f>
        <v>兽纹战车</v>
      </c>
      <c r="I187" s="206" t="str">
        <f>'[2]配置系数（士兵）'!I187</f>
        <v/>
      </c>
      <c r="J187" s="206" t="str">
        <f>'[2]配置系数（士兵）'!J187</f>
        <v/>
      </c>
      <c r="K187" s="206" t="str">
        <f>'[2]配置系数（士兵）'!K187</f>
        <v/>
      </c>
      <c r="L187" s="206">
        <f>'[2]配置系数（士兵）'!L187</f>
        <v>0</v>
      </c>
      <c r="M187" s="206">
        <f>'[2]配置系数（士兵）'!M187</f>
        <v>0</v>
      </c>
      <c r="N187" s="206">
        <f>'[2]配置系数（士兵）'!N187</f>
        <v>1</v>
      </c>
      <c r="P187" s="206" t="str">
        <f>'[2]配置系数（士兵）'!P187</f>
        <v/>
      </c>
      <c r="Q187" s="206" t="str">
        <f>'[2]配置系数（士兵）'!Q187</f>
        <v/>
      </c>
      <c r="R187" s="206" t="str">
        <f>'[2]配置系数（士兵）'!R187</f>
        <v/>
      </c>
      <c r="S187" s="206">
        <f>'[2]配置系数（士兵）'!S187</f>
        <v>0</v>
      </c>
      <c r="T187" s="206">
        <f>'[2]配置系数（士兵）'!T187</f>
        <v>0</v>
      </c>
      <c r="U187" s="206">
        <f>'[2]配置系数（士兵）'!U187</f>
        <v>1</v>
      </c>
      <c r="W187" s="206" t="str">
        <f>'[2]配置系数（士兵）'!W187</f>
        <v/>
      </c>
      <c r="X187" s="206" t="str">
        <f>'[2]配置系数（士兵）'!X187</f>
        <v/>
      </c>
      <c r="Y187" s="206" t="str">
        <f>'[2]配置系数（士兵）'!Y187</f>
        <v/>
      </c>
      <c r="Z187" s="206">
        <f>'[2]配置系数（士兵）'!Z187</f>
        <v>0</v>
      </c>
      <c r="AA187" s="206">
        <f>'[2]配置系数（士兵）'!AA187</f>
        <v>0</v>
      </c>
      <c r="AB187" s="206">
        <f>'[2]配置系数（士兵）'!AB187</f>
        <v>1</v>
      </c>
    </row>
    <row r="188" spans="3:28" x14ac:dyDescent="0.15">
      <c r="C188" s="207">
        <v>181</v>
      </c>
      <c r="D188" s="69">
        <f>IFERROR(MATCH(C188,索引!Q:Q,0),D189)</f>
        <v>34</v>
      </c>
      <c r="E188" s="69">
        <f t="shared" si="2"/>
        <v>1</v>
      </c>
      <c r="F188" s="69" t="str">
        <f>IF(LEN(INDEX(索引!$M:$M,D188,1))=4,INDEX(索引!$M:$M,D188,1)&amp;"00",INDEX(索引!$M:$M,D188,1))</f>
        <v>604200</v>
      </c>
      <c r="G188" s="69" t="str">
        <f>INDEX(索引!$L:$L,D188,1)</f>
        <v>虎头喷火车</v>
      </c>
      <c r="I188" s="206" t="str">
        <f>'[2]配置系数（士兵）'!I188</f>
        <v>60420001</v>
      </c>
      <c r="J188" s="206" t="str">
        <f>'[2]配置系数（士兵）'!J188</f>
        <v>普通攻击:对单体敌人造成{0}%的武力伤害</v>
      </c>
      <c r="K188" s="206">
        <f>'[2]配置系数（士兵）'!K188</f>
        <v>0.28000000000000003</v>
      </c>
      <c r="L188" s="206">
        <f>'[2]配置系数（士兵）'!L188</f>
        <v>0</v>
      </c>
      <c r="M188" s="206">
        <f>'[2]配置系数（士兵）'!M188</f>
        <v>0</v>
      </c>
      <c r="N188" s="206">
        <f>'[2]配置系数（士兵）'!N188</f>
        <v>100</v>
      </c>
      <c r="P188" s="206" t="str">
        <f>'[2]配置系数（士兵）'!P188</f>
        <v>60420002</v>
      </c>
      <c r="Q188" s="206" t="str">
        <f>'[2]配置系数（士兵）'!Q188</f>
        <v>普通攻击:对单体敌人造成{0}%的武力伤害</v>
      </c>
      <c r="R188" s="206">
        <f>'[2]配置系数（士兵）'!R188</f>
        <v>0.08</v>
      </c>
      <c r="S188" s="206">
        <f>'[2]配置系数（士兵）'!S188</f>
        <v>0</v>
      </c>
      <c r="T188" s="206">
        <f>'[2]配置系数（士兵）'!T188</f>
        <v>0</v>
      </c>
      <c r="U188" s="206">
        <f>'[2]配置系数（士兵）'!U188</f>
        <v>1</v>
      </c>
      <c r="W188" s="206" t="str">
        <f>'[2]配置系数（士兵）'!W188</f>
        <v>60420003</v>
      </c>
      <c r="X188" s="206" t="str">
        <f>'[2]配置系数（士兵）'!X188</f>
        <v>普通攻击:对单体敌人造成{0}%的武力伤害</v>
      </c>
      <c r="Y188" s="206">
        <f>'[2]配置系数（士兵）'!Y188</f>
        <v>1.1100000000000001</v>
      </c>
      <c r="Z188" s="206">
        <f>'[2]配置系数（士兵）'!Z188</f>
        <v>0</v>
      </c>
      <c r="AA188" s="206">
        <f>'[2]配置系数（士兵）'!AA188</f>
        <v>0</v>
      </c>
      <c r="AB188" s="206">
        <f>'[2]配置系数（士兵）'!AB188</f>
        <v>1</v>
      </c>
    </row>
    <row r="189" spans="3:28" x14ac:dyDescent="0.15">
      <c r="C189" s="207">
        <v>182</v>
      </c>
      <c r="D189" s="69">
        <f>IFERROR(MATCH(C189,索引!Q:Q,0),D190)</f>
        <v>34</v>
      </c>
      <c r="E189" s="69">
        <f t="shared" si="2"/>
        <v>2</v>
      </c>
      <c r="F189" s="69" t="str">
        <f>IF(LEN(INDEX(索引!$M:$M,D189,1))=4,INDEX(索引!$M:$M,D189,1)&amp;"00",INDEX(索引!$M:$M,D189,1))</f>
        <v>604200</v>
      </c>
      <c r="G189" s="69" t="str">
        <f>INDEX(索引!$L:$L,D189,1)</f>
        <v>虎头喷火车</v>
      </c>
      <c r="I189" s="206" t="str">
        <f>'[2]配置系数（士兵）'!I189</f>
        <v>60420011</v>
      </c>
      <c r="J189" s="206" t="str">
        <f>'[2]配置系数（士兵）'!J189</f>
        <v>私有特性1:虎头喷火车喷出高温火焰对自身朝向前方敌人造成{0}%攻击力的范围伤害。</v>
      </c>
      <c r="K189" s="206">
        <f>'[2]配置系数（士兵）'!K189</f>
        <v>0.28000000000000003</v>
      </c>
      <c r="L189" s="206">
        <f>'[2]配置系数（士兵）'!L189</f>
        <v>0</v>
      </c>
      <c r="M189" s="206">
        <f>'[2]配置系数（士兵）'!M189</f>
        <v>0</v>
      </c>
      <c r="N189" s="206">
        <f>'[2]配置系数（士兵）'!N189</f>
        <v>100</v>
      </c>
      <c r="P189" s="206" t="str">
        <f>'[2]配置系数（士兵）'!P189</f>
        <v/>
      </c>
      <c r="Q189" s="206" t="str">
        <f>'[2]配置系数（士兵）'!Q189</f>
        <v/>
      </c>
      <c r="R189" s="206" t="str">
        <f>'[2]配置系数（士兵）'!R189</f>
        <v/>
      </c>
      <c r="S189" s="206">
        <f>'[2]配置系数（士兵）'!S189</f>
        <v>0</v>
      </c>
      <c r="T189" s="206">
        <f>'[2]配置系数（士兵）'!T189</f>
        <v>0</v>
      </c>
      <c r="U189" s="206">
        <f>'[2]配置系数（士兵）'!U189</f>
        <v>1</v>
      </c>
      <c r="W189" s="206" t="str">
        <f>'[2]配置系数（士兵）'!W189</f>
        <v/>
      </c>
      <c r="X189" s="206" t="str">
        <f>'[2]配置系数（士兵）'!X189</f>
        <v/>
      </c>
      <c r="Y189" s="206" t="str">
        <f>'[2]配置系数（士兵）'!Y189</f>
        <v/>
      </c>
      <c r="Z189" s="206">
        <f>'[2]配置系数（士兵）'!Z189</f>
        <v>0</v>
      </c>
      <c r="AA189" s="206">
        <f>'[2]配置系数（士兵）'!AA189</f>
        <v>0</v>
      </c>
      <c r="AB189" s="206">
        <f>'[2]配置系数（士兵）'!AB189</f>
        <v>1</v>
      </c>
    </row>
    <row r="190" spans="3:28" x14ac:dyDescent="0.15">
      <c r="C190" s="207">
        <v>183</v>
      </c>
      <c r="D190" s="69">
        <f>IFERROR(MATCH(C190,索引!Q:Q,0),D191)</f>
        <v>34</v>
      </c>
      <c r="E190" s="69">
        <f t="shared" si="2"/>
        <v>3</v>
      </c>
      <c r="F190" s="69" t="str">
        <f>IF(LEN(INDEX(索引!$M:$M,D190,1))=4,INDEX(索引!$M:$M,D190,1)&amp;"00",INDEX(索引!$M:$M,D190,1))</f>
        <v>604200</v>
      </c>
      <c r="G190" s="69" t="str">
        <f>INDEX(索引!$L:$L,D190,1)</f>
        <v>虎头喷火车</v>
      </c>
      <c r="I190" s="206" t="str">
        <f>'[2]配置系数（士兵）'!I190</f>
        <v>60420021</v>
      </c>
      <c r="J190" s="206" t="str">
        <f>'[2]配置系数（士兵）'!J190</f>
        <v>私有特性2:战车免疫击飞击退</v>
      </c>
      <c r="K190" s="206" t="str">
        <f>'[2]配置系数（士兵）'!K190</f>
        <v/>
      </c>
      <c r="L190" s="206">
        <f>'[2]配置系数（士兵）'!L190</f>
        <v>0</v>
      </c>
      <c r="M190" s="206">
        <f>'[2]配置系数（士兵）'!M190</f>
        <v>0</v>
      </c>
      <c r="N190" s="206">
        <f>'[2]配置系数（士兵）'!N190</f>
        <v>1</v>
      </c>
      <c r="P190" s="206" t="str">
        <f>'[2]配置系数（士兵）'!P190</f>
        <v/>
      </c>
      <c r="Q190" s="206" t="str">
        <f>'[2]配置系数（士兵）'!Q190</f>
        <v/>
      </c>
      <c r="R190" s="206" t="str">
        <f>'[2]配置系数（士兵）'!R190</f>
        <v/>
      </c>
      <c r="S190" s="206">
        <f>'[2]配置系数（士兵）'!S190</f>
        <v>0</v>
      </c>
      <c r="T190" s="206">
        <f>'[2]配置系数（士兵）'!T190</f>
        <v>0</v>
      </c>
      <c r="U190" s="206">
        <f>'[2]配置系数（士兵）'!U190</f>
        <v>1</v>
      </c>
      <c r="W190" s="206" t="str">
        <f>'[2]配置系数（士兵）'!W190</f>
        <v/>
      </c>
      <c r="X190" s="206" t="str">
        <f>'[2]配置系数（士兵）'!X190</f>
        <v/>
      </c>
      <c r="Y190" s="206" t="str">
        <f>'[2]配置系数（士兵）'!Y190</f>
        <v/>
      </c>
      <c r="Z190" s="206">
        <f>'[2]配置系数（士兵）'!Z190</f>
        <v>0</v>
      </c>
      <c r="AA190" s="206">
        <f>'[2]配置系数（士兵）'!AA190</f>
        <v>0</v>
      </c>
      <c r="AB190" s="206">
        <f>'[2]配置系数（士兵）'!AB190</f>
        <v>1</v>
      </c>
    </row>
    <row r="191" spans="3:28" x14ac:dyDescent="0.15">
      <c r="C191" s="207">
        <v>184</v>
      </c>
      <c r="D191" s="69">
        <f>IFERROR(MATCH(C191,索引!Q:Q,0),D192)</f>
        <v>34</v>
      </c>
      <c r="E191" s="69">
        <f t="shared" si="2"/>
        <v>4</v>
      </c>
      <c r="F191" s="69" t="str">
        <f>IF(LEN(INDEX(索引!$M:$M,D191,1))=4,INDEX(索引!$M:$M,D191,1)&amp;"00",INDEX(索引!$M:$M,D191,1))</f>
        <v>604200</v>
      </c>
      <c r="G191" s="69" t="str">
        <f>INDEX(索引!$L:$L,D191,1)</f>
        <v>虎头喷火车</v>
      </c>
      <c r="I191" s="206" t="str">
        <f>'[2]配置系数（士兵）'!I191</f>
        <v/>
      </c>
      <c r="J191" s="206" t="str">
        <f>'[2]配置系数（士兵）'!J191</f>
        <v/>
      </c>
      <c r="K191" s="206" t="str">
        <f>'[2]配置系数（士兵）'!K191</f>
        <v/>
      </c>
      <c r="L191" s="206">
        <f>'[2]配置系数（士兵）'!L191</f>
        <v>0</v>
      </c>
      <c r="M191" s="206">
        <f>'[2]配置系数（士兵）'!M191</f>
        <v>0</v>
      </c>
      <c r="N191" s="206">
        <f>'[2]配置系数（士兵）'!N191</f>
        <v>1</v>
      </c>
      <c r="P191" s="206" t="str">
        <f>'[2]配置系数（士兵）'!P191</f>
        <v/>
      </c>
      <c r="Q191" s="206" t="str">
        <f>'[2]配置系数（士兵）'!Q191</f>
        <v/>
      </c>
      <c r="R191" s="206" t="str">
        <f>'[2]配置系数（士兵）'!R191</f>
        <v/>
      </c>
      <c r="S191" s="206">
        <f>'[2]配置系数（士兵）'!S191</f>
        <v>0</v>
      </c>
      <c r="T191" s="206">
        <f>'[2]配置系数（士兵）'!T191</f>
        <v>0</v>
      </c>
      <c r="U191" s="206">
        <f>'[2]配置系数（士兵）'!U191</f>
        <v>1</v>
      </c>
      <c r="W191" s="206" t="str">
        <f>'[2]配置系数（士兵）'!W191</f>
        <v/>
      </c>
      <c r="X191" s="206" t="str">
        <f>'[2]配置系数（士兵）'!X191</f>
        <v/>
      </c>
      <c r="Y191" s="206" t="str">
        <f>'[2]配置系数（士兵）'!Y191</f>
        <v/>
      </c>
      <c r="Z191" s="206">
        <f>'[2]配置系数（士兵）'!Z191</f>
        <v>0</v>
      </c>
      <c r="AA191" s="206">
        <f>'[2]配置系数（士兵）'!AA191</f>
        <v>0</v>
      </c>
      <c r="AB191" s="206">
        <f>'[2]配置系数（士兵）'!AB191</f>
        <v>1</v>
      </c>
    </row>
    <row r="192" spans="3:28" x14ac:dyDescent="0.15">
      <c r="C192" s="207">
        <v>185</v>
      </c>
      <c r="D192" s="69">
        <f>IFERROR(MATCH(C192,索引!Q:Q,0),D193)</f>
        <v>34</v>
      </c>
      <c r="E192" s="69">
        <f t="shared" si="2"/>
        <v>5</v>
      </c>
      <c r="F192" s="69" t="str">
        <f>IF(LEN(INDEX(索引!$M:$M,D192,1))=4,INDEX(索引!$M:$M,D192,1)&amp;"00",INDEX(索引!$M:$M,D192,1))</f>
        <v>604200</v>
      </c>
      <c r="G192" s="69" t="str">
        <f>INDEX(索引!$L:$L,D192,1)</f>
        <v>虎头喷火车</v>
      </c>
      <c r="I192" s="206" t="str">
        <f>'[2]配置系数（士兵）'!I192</f>
        <v/>
      </c>
      <c r="J192" s="206" t="str">
        <f>'[2]配置系数（士兵）'!J192</f>
        <v/>
      </c>
      <c r="K192" s="206" t="str">
        <f>'[2]配置系数（士兵）'!K192</f>
        <v/>
      </c>
      <c r="L192" s="206">
        <f>'[2]配置系数（士兵）'!L192</f>
        <v>0</v>
      </c>
      <c r="M192" s="206">
        <f>'[2]配置系数（士兵）'!M192</f>
        <v>0</v>
      </c>
      <c r="N192" s="206">
        <f>'[2]配置系数（士兵）'!N192</f>
        <v>1</v>
      </c>
      <c r="P192" s="206" t="str">
        <f>'[2]配置系数（士兵）'!P192</f>
        <v/>
      </c>
      <c r="Q192" s="206" t="str">
        <f>'[2]配置系数（士兵）'!Q192</f>
        <v/>
      </c>
      <c r="R192" s="206" t="str">
        <f>'[2]配置系数（士兵）'!R192</f>
        <v/>
      </c>
      <c r="S192" s="206">
        <f>'[2]配置系数（士兵）'!S192</f>
        <v>0</v>
      </c>
      <c r="T192" s="206">
        <f>'[2]配置系数（士兵）'!T192</f>
        <v>0</v>
      </c>
      <c r="U192" s="206">
        <f>'[2]配置系数（士兵）'!U192</f>
        <v>1</v>
      </c>
      <c r="W192" s="206" t="str">
        <f>'[2]配置系数（士兵）'!W192</f>
        <v/>
      </c>
      <c r="X192" s="206" t="str">
        <f>'[2]配置系数（士兵）'!X192</f>
        <v/>
      </c>
      <c r="Y192" s="206" t="str">
        <f>'[2]配置系数（士兵）'!Y192</f>
        <v/>
      </c>
      <c r="Z192" s="206">
        <f>'[2]配置系数（士兵）'!Z192</f>
        <v>0</v>
      </c>
      <c r="AA192" s="206">
        <f>'[2]配置系数（士兵）'!AA192</f>
        <v>0</v>
      </c>
      <c r="AB192" s="206">
        <f>'[2]配置系数（士兵）'!AB192</f>
        <v>1</v>
      </c>
    </row>
    <row r="193" spans="3:28" x14ac:dyDescent="0.15">
      <c r="C193" s="207">
        <v>186</v>
      </c>
      <c r="D193" s="69">
        <f>IFERROR(MATCH(C193,索引!Q:Q,0),D194)</f>
        <v>34</v>
      </c>
      <c r="E193" s="69">
        <f t="shared" si="2"/>
        <v>6</v>
      </c>
      <c r="F193" s="69" t="str">
        <f>IF(LEN(INDEX(索引!$M:$M,D193,1))=4,INDEX(索引!$M:$M,D193,1)&amp;"00",INDEX(索引!$M:$M,D193,1))</f>
        <v>604200</v>
      </c>
      <c r="G193" s="69" t="str">
        <f>INDEX(索引!$L:$L,D193,1)</f>
        <v>虎头喷火车</v>
      </c>
      <c r="I193" s="206" t="str">
        <f>'[2]配置系数（士兵）'!I193</f>
        <v/>
      </c>
      <c r="J193" s="206" t="str">
        <f>'[2]配置系数（士兵）'!J193</f>
        <v/>
      </c>
      <c r="K193" s="206" t="str">
        <f>'[2]配置系数（士兵）'!K193</f>
        <v/>
      </c>
      <c r="L193" s="206">
        <f>'[2]配置系数（士兵）'!L193</f>
        <v>0</v>
      </c>
      <c r="M193" s="206">
        <f>'[2]配置系数（士兵）'!M193</f>
        <v>0</v>
      </c>
      <c r="N193" s="206">
        <f>'[2]配置系数（士兵）'!N193</f>
        <v>1</v>
      </c>
      <c r="P193" s="206" t="str">
        <f>'[2]配置系数（士兵）'!P193</f>
        <v/>
      </c>
      <c r="Q193" s="206" t="str">
        <f>'[2]配置系数（士兵）'!Q193</f>
        <v/>
      </c>
      <c r="R193" s="206" t="str">
        <f>'[2]配置系数（士兵）'!R193</f>
        <v/>
      </c>
      <c r="S193" s="206">
        <f>'[2]配置系数（士兵）'!S193</f>
        <v>0</v>
      </c>
      <c r="T193" s="206">
        <f>'[2]配置系数（士兵）'!T193</f>
        <v>0</v>
      </c>
      <c r="U193" s="206">
        <f>'[2]配置系数（士兵）'!U193</f>
        <v>1</v>
      </c>
      <c r="W193" s="206" t="str">
        <f>'[2]配置系数（士兵）'!W193</f>
        <v/>
      </c>
      <c r="X193" s="206" t="str">
        <f>'[2]配置系数（士兵）'!X193</f>
        <v/>
      </c>
      <c r="Y193" s="206" t="str">
        <f>'[2]配置系数（士兵）'!Y193</f>
        <v/>
      </c>
      <c r="Z193" s="206">
        <f>'[2]配置系数（士兵）'!Z193</f>
        <v>0</v>
      </c>
      <c r="AA193" s="206">
        <f>'[2]配置系数（士兵）'!AA193</f>
        <v>0</v>
      </c>
      <c r="AB193" s="206">
        <f>'[2]配置系数（士兵）'!AB193</f>
        <v>1</v>
      </c>
    </row>
    <row r="194" spans="3:28" x14ac:dyDescent="0.15">
      <c r="C194" s="207">
        <v>187</v>
      </c>
      <c r="D194" s="69">
        <f>IFERROR(MATCH(C194,索引!Q:Q,0),D195)</f>
        <v>34</v>
      </c>
      <c r="E194" s="69">
        <f t="shared" si="2"/>
        <v>7</v>
      </c>
      <c r="F194" s="69" t="str">
        <f>IF(LEN(INDEX(索引!$M:$M,D194,1))=4,INDEX(索引!$M:$M,D194,1)&amp;"00",INDEX(索引!$M:$M,D194,1))</f>
        <v>604200</v>
      </c>
      <c r="G194" s="69" t="str">
        <f>INDEX(索引!$L:$L,D194,1)</f>
        <v>虎头喷火车</v>
      </c>
      <c r="I194" s="206" t="str">
        <f>'[2]配置系数（士兵）'!I194</f>
        <v/>
      </c>
      <c r="J194" s="206" t="str">
        <f>'[2]配置系数（士兵）'!J194</f>
        <v/>
      </c>
      <c r="K194" s="206" t="str">
        <f>'[2]配置系数（士兵）'!K194</f>
        <v/>
      </c>
      <c r="L194" s="206">
        <f>'[2]配置系数（士兵）'!L194</f>
        <v>0</v>
      </c>
      <c r="M194" s="206">
        <f>'[2]配置系数（士兵）'!M194</f>
        <v>0</v>
      </c>
      <c r="N194" s="206">
        <f>'[2]配置系数（士兵）'!N194</f>
        <v>1</v>
      </c>
      <c r="P194" s="206" t="str">
        <f>'[2]配置系数（士兵）'!P194</f>
        <v/>
      </c>
      <c r="Q194" s="206" t="str">
        <f>'[2]配置系数（士兵）'!Q194</f>
        <v/>
      </c>
      <c r="R194" s="206" t="str">
        <f>'[2]配置系数（士兵）'!R194</f>
        <v/>
      </c>
      <c r="S194" s="206">
        <f>'[2]配置系数（士兵）'!S194</f>
        <v>0</v>
      </c>
      <c r="T194" s="206">
        <f>'[2]配置系数（士兵）'!T194</f>
        <v>0</v>
      </c>
      <c r="U194" s="206">
        <f>'[2]配置系数（士兵）'!U194</f>
        <v>1</v>
      </c>
      <c r="W194" s="206" t="str">
        <f>'[2]配置系数（士兵）'!W194</f>
        <v/>
      </c>
      <c r="X194" s="206" t="str">
        <f>'[2]配置系数（士兵）'!X194</f>
        <v/>
      </c>
      <c r="Y194" s="206" t="str">
        <f>'[2]配置系数（士兵）'!Y194</f>
        <v/>
      </c>
      <c r="Z194" s="206">
        <f>'[2]配置系数（士兵）'!Z194</f>
        <v>0</v>
      </c>
      <c r="AA194" s="206">
        <f>'[2]配置系数（士兵）'!AA194</f>
        <v>0</v>
      </c>
      <c r="AB194" s="206">
        <f>'[2]配置系数（士兵）'!AB194</f>
        <v>1</v>
      </c>
    </row>
    <row r="195" spans="3:28" x14ac:dyDescent="0.15">
      <c r="C195" s="207">
        <v>188</v>
      </c>
      <c r="D195" s="69">
        <f>IFERROR(MATCH(C195,索引!Q:Q,0),D196)</f>
        <v>34</v>
      </c>
      <c r="E195" s="69">
        <f t="shared" si="2"/>
        <v>8</v>
      </c>
      <c r="F195" s="69" t="str">
        <f>IF(LEN(INDEX(索引!$M:$M,D195,1))=4,INDEX(索引!$M:$M,D195,1)&amp;"00",INDEX(索引!$M:$M,D195,1))</f>
        <v>604200</v>
      </c>
      <c r="G195" s="69" t="str">
        <f>INDEX(索引!$L:$L,D195,1)</f>
        <v>虎头喷火车</v>
      </c>
      <c r="I195" s="206" t="str">
        <f>'[2]配置系数（士兵）'!I195</f>
        <v/>
      </c>
      <c r="J195" s="206" t="str">
        <f>'[2]配置系数（士兵）'!J195</f>
        <v/>
      </c>
      <c r="K195" s="206" t="str">
        <f>'[2]配置系数（士兵）'!K195</f>
        <v/>
      </c>
      <c r="L195" s="206">
        <f>'[2]配置系数（士兵）'!L195</f>
        <v>0</v>
      </c>
      <c r="M195" s="206">
        <f>'[2]配置系数（士兵）'!M195</f>
        <v>0</v>
      </c>
      <c r="N195" s="206">
        <f>'[2]配置系数（士兵）'!N195</f>
        <v>1</v>
      </c>
      <c r="P195" s="206" t="str">
        <f>'[2]配置系数（士兵）'!P195</f>
        <v/>
      </c>
      <c r="Q195" s="206" t="str">
        <f>'[2]配置系数（士兵）'!Q195</f>
        <v/>
      </c>
      <c r="R195" s="206" t="str">
        <f>'[2]配置系数（士兵）'!R195</f>
        <v/>
      </c>
      <c r="S195" s="206">
        <f>'[2]配置系数（士兵）'!S195</f>
        <v>0</v>
      </c>
      <c r="T195" s="206">
        <f>'[2]配置系数（士兵）'!T195</f>
        <v>0</v>
      </c>
      <c r="U195" s="206">
        <f>'[2]配置系数（士兵）'!U195</f>
        <v>1</v>
      </c>
      <c r="W195" s="206" t="str">
        <f>'[2]配置系数（士兵）'!W195</f>
        <v/>
      </c>
      <c r="X195" s="206" t="str">
        <f>'[2]配置系数（士兵）'!X195</f>
        <v/>
      </c>
      <c r="Y195" s="206" t="str">
        <f>'[2]配置系数（士兵）'!Y195</f>
        <v/>
      </c>
      <c r="Z195" s="206">
        <f>'[2]配置系数（士兵）'!Z195</f>
        <v>0</v>
      </c>
      <c r="AA195" s="206">
        <f>'[2]配置系数（士兵）'!AA195</f>
        <v>0</v>
      </c>
      <c r="AB195" s="206">
        <f>'[2]配置系数（士兵）'!AB195</f>
        <v>1</v>
      </c>
    </row>
    <row r="196" spans="3:28" x14ac:dyDescent="0.15">
      <c r="C196" s="207">
        <v>189</v>
      </c>
      <c r="D196" s="69">
        <f>IFERROR(MATCH(C196,索引!Q:Q,0),D197)</f>
        <v>34</v>
      </c>
      <c r="E196" s="69">
        <f t="shared" si="2"/>
        <v>9</v>
      </c>
      <c r="F196" s="69" t="str">
        <f>IF(LEN(INDEX(索引!$M:$M,D196,1))=4,INDEX(索引!$M:$M,D196,1)&amp;"00",INDEX(索引!$M:$M,D196,1))</f>
        <v>604200</v>
      </c>
      <c r="G196" s="69" t="str">
        <f>INDEX(索引!$L:$L,D196,1)</f>
        <v>虎头喷火车</v>
      </c>
      <c r="I196" s="206" t="str">
        <f>'[2]配置系数（士兵）'!I196</f>
        <v/>
      </c>
      <c r="J196" s="206" t="str">
        <f>'[2]配置系数（士兵）'!J196</f>
        <v/>
      </c>
      <c r="K196" s="206" t="str">
        <f>'[2]配置系数（士兵）'!K196</f>
        <v/>
      </c>
      <c r="L196" s="206">
        <f>'[2]配置系数（士兵）'!L196</f>
        <v>0</v>
      </c>
      <c r="M196" s="206">
        <f>'[2]配置系数（士兵）'!M196</f>
        <v>0</v>
      </c>
      <c r="N196" s="206">
        <f>'[2]配置系数（士兵）'!N196</f>
        <v>1</v>
      </c>
      <c r="P196" s="206" t="str">
        <f>'[2]配置系数（士兵）'!P196</f>
        <v/>
      </c>
      <c r="Q196" s="206" t="str">
        <f>'[2]配置系数（士兵）'!Q196</f>
        <v/>
      </c>
      <c r="R196" s="206" t="str">
        <f>'[2]配置系数（士兵）'!R196</f>
        <v/>
      </c>
      <c r="S196" s="206">
        <f>'[2]配置系数（士兵）'!S196</f>
        <v>0</v>
      </c>
      <c r="T196" s="206">
        <f>'[2]配置系数（士兵）'!T196</f>
        <v>0</v>
      </c>
      <c r="U196" s="206">
        <f>'[2]配置系数（士兵）'!U196</f>
        <v>1</v>
      </c>
      <c r="W196" s="206" t="str">
        <f>'[2]配置系数（士兵）'!W196</f>
        <v/>
      </c>
      <c r="X196" s="206" t="str">
        <f>'[2]配置系数（士兵）'!X196</f>
        <v/>
      </c>
      <c r="Y196" s="206" t="str">
        <f>'[2]配置系数（士兵）'!Y196</f>
        <v/>
      </c>
      <c r="Z196" s="206">
        <f>'[2]配置系数（士兵）'!Z196</f>
        <v>0</v>
      </c>
      <c r="AA196" s="206">
        <f>'[2]配置系数（士兵）'!AA196</f>
        <v>0</v>
      </c>
      <c r="AB196" s="206">
        <f>'[2]配置系数（士兵）'!AB196</f>
        <v>1</v>
      </c>
    </row>
    <row r="197" spans="3:28" x14ac:dyDescent="0.15">
      <c r="C197" s="207">
        <v>190</v>
      </c>
      <c r="D197" s="69">
        <f>IFERROR(MATCH(C197,索引!Q:Q,0),D198)</f>
        <v>34</v>
      </c>
      <c r="E197" s="69">
        <f t="shared" si="2"/>
        <v>10</v>
      </c>
      <c r="F197" s="69" t="str">
        <f>IF(LEN(INDEX(索引!$M:$M,D197,1))=4,INDEX(索引!$M:$M,D197,1)&amp;"00",INDEX(索引!$M:$M,D197,1))</f>
        <v>604200</v>
      </c>
      <c r="G197" s="69" t="str">
        <f>INDEX(索引!$L:$L,D197,1)</f>
        <v>虎头喷火车</v>
      </c>
      <c r="I197" s="206" t="str">
        <f>'[2]配置系数（士兵）'!I197</f>
        <v/>
      </c>
      <c r="J197" s="206" t="str">
        <f>'[2]配置系数（士兵）'!J197</f>
        <v/>
      </c>
      <c r="K197" s="206" t="str">
        <f>'[2]配置系数（士兵）'!K197</f>
        <v/>
      </c>
      <c r="L197" s="206">
        <f>'[2]配置系数（士兵）'!L197</f>
        <v>0</v>
      </c>
      <c r="M197" s="206">
        <f>'[2]配置系数（士兵）'!M197</f>
        <v>0</v>
      </c>
      <c r="N197" s="206">
        <f>'[2]配置系数（士兵）'!N197</f>
        <v>1</v>
      </c>
      <c r="P197" s="206" t="str">
        <f>'[2]配置系数（士兵）'!P197</f>
        <v/>
      </c>
      <c r="Q197" s="206" t="str">
        <f>'[2]配置系数（士兵）'!Q197</f>
        <v/>
      </c>
      <c r="R197" s="206" t="str">
        <f>'[2]配置系数（士兵）'!R197</f>
        <v/>
      </c>
      <c r="S197" s="206">
        <f>'[2]配置系数（士兵）'!S197</f>
        <v>0</v>
      </c>
      <c r="T197" s="206">
        <f>'[2]配置系数（士兵）'!T197</f>
        <v>0</v>
      </c>
      <c r="U197" s="206">
        <f>'[2]配置系数（士兵）'!U197</f>
        <v>1</v>
      </c>
      <c r="W197" s="206" t="str">
        <f>'[2]配置系数（士兵）'!W197</f>
        <v/>
      </c>
      <c r="X197" s="206" t="str">
        <f>'[2]配置系数（士兵）'!X197</f>
        <v/>
      </c>
      <c r="Y197" s="206" t="str">
        <f>'[2]配置系数（士兵）'!Y197</f>
        <v/>
      </c>
      <c r="Z197" s="206">
        <f>'[2]配置系数（士兵）'!Z197</f>
        <v>0</v>
      </c>
      <c r="AA197" s="206">
        <f>'[2]配置系数（士兵）'!AA197</f>
        <v>0</v>
      </c>
      <c r="AB197" s="206">
        <f>'[2]配置系数（士兵）'!AB197</f>
        <v>1</v>
      </c>
    </row>
    <row r="198" spans="3:28" x14ac:dyDescent="0.15">
      <c r="C198" s="207">
        <v>191</v>
      </c>
      <c r="D198" s="69">
        <f>IFERROR(MATCH(C198,索引!Q:Q,0),D199)</f>
        <v>35</v>
      </c>
      <c r="E198" s="69">
        <f t="shared" si="2"/>
        <v>1</v>
      </c>
      <c r="F198" s="69" t="str">
        <f>IF(LEN(INDEX(索引!$M:$M,D198,1))=4,INDEX(索引!$M:$M,D198,1)&amp;"00",INDEX(索引!$M:$M,D198,1))</f>
        <v>604300</v>
      </c>
      <c r="G198" s="69" t="str">
        <f>INDEX(索引!$L:$L,D198,1)</f>
        <v>苹车</v>
      </c>
      <c r="I198" s="206" t="str">
        <f>'[2]配置系数（士兵）'!I198</f>
        <v>60430001</v>
      </c>
      <c r="J198" s="206" t="str">
        <f>'[2]配置系数（士兵）'!J198</f>
        <v>普通攻击:对单体敌人造成{0}%的武力伤害</v>
      </c>
      <c r="K198" s="206">
        <f>'[2]配置系数（士兵）'!K198</f>
        <v>0</v>
      </c>
      <c r="L198" s="206">
        <f>'[2]配置系数（士兵）'!L198</f>
        <v>0</v>
      </c>
      <c r="M198" s="206">
        <f>'[2]配置系数（士兵）'!M198</f>
        <v>0</v>
      </c>
      <c r="N198" s="206">
        <f>'[2]配置系数（士兵）'!N198</f>
        <v>100</v>
      </c>
      <c r="P198" s="206" t="str">
        <f>'[2]配置系数（士兵）'!P198</f>
        <v>60430002</v>
      </c>
      <c r="Q198" s="206" t="str">
        <f>'[2]配置系数（士兵）'!Q198</f>
        <v>普通攻击:对单体敌人造成{0}%的武力伤害</v>
      </c>
      <c r="R198" s="206">
        <f>'[2]配置系数（士兵）'!R198</f>
        <v>0.31</v>
      </c>
      <c r="S198" s="206">
        <f>'[2]配置系数（士兵）'!S198</f>
        <v>0</v>
      </c>
      <c r="T198" s="206">
        <f>'[2]配置系数（士兵）'!T198</f>
        <v>0</v>
      </c>
      <c r="U198" s="206">
        <f>'[2]配置系数（士兵）'!U198</f>
        <v>1</v>
      </c>
      <c r="W198" s="206" t="str">
        <f>'[2]配置系数（士兵）'!W198</f>
        <v>60430003</v>
      </c>
      <c r="X198" s="206" t="str">
        <f>'[2]配置系数（士兵）'!X198</f>
        <v>普通攻击:对单体敌人造成{0}%的武力伤害</v>
      </c>
      <c r="Y198" s="206">
        <f>'[2]配置系数（士兵）'!Y198</f>
        <v>1.1100000000000001</v>
      </c>
      <c r="Z198" s="206">
        <f>'[2]配置系数（士兵）'!Z198</f>
        <v>0</v>
      </c>
      <c r="AA198" s="206">
        <f>'[2]配置系数（士兵）'!AA198</f>
        <v>0</v>
      </c>
      <c r="AB198" s="206">
        <f>'[2]配置系数（士兵）'!AB198</f>
        <v>1</v>
      </c>
    </row>
    <row r="199" spans="3:28" x14ac:dyDescent="0.15">
      <c r="C199" s="207">
        <v>192</v>
      </c>
      <c r="D199" s="69">
        <f>IFERROR(MATCH(C199,索引!Q:Q,0),D200)</f>
        <v>35</v>
      </c>
      <c r="E199" s="69">
        <f t="shared" si="2"/>
        <v>2</v>
      </c>
      <c r="F199" s="69" t="str">
        <f>IF(LEN(INDEX(索引!$M:$M,D199,1))=4,INDEX(索引!$M:$M,D199,1)&amp;"00",INDEX(索引!$M:$M,D199,1))</f>
        <v>604300</v>
      </c>
      <c r="G199" s="69" t="str">
        <f>INDEX(索引!$L:$L,D199,1)</f>
        <v>苹车</v>
      </c>
      <c r="I199" s="206" t="str">
        <f>'[2]配置系数（士兵）'!I199</f>
        <v>60430011</v>
      </c>
      <c r="J199" s="206" t="str">
        <f>'[2]配置系数（士兵）'!J199</f>
        <v>私有特性1:受到武力普攻伤害时，对伤害来源造成{0}%攻击力的伤害</v>
      </c>
      <c r="K199" s="206">
        <f>'[2]配置系数（士兵）'!K199</f>
        <v>0.25</v>
      </c>
      <c r="L199" s="206">
        <f>'[2]配置系数（士兵）'!L199</f>
        <v>0</v>
      </c>
      <c r="M199" s="206">
        <f>'[2]配置系数（士兵）'!M199</f>
        <v>0</v>
      </c>
      <c r="N199" s="206">
        <f>'[2]配置系数（士兵）'!N199</f>
        <v>100</v>
      </c>
      <c r="P199" s="206" t="str">
        <f>'[2]配置系数（士兵）'!P199</f>
        <v/>
      </c>
      <c r="Q199" s="206" t="str">
        <f>'[2]配置系数（士兵）'!Q199</f>
        <v/>
      </c>
      <c r="R199" s="206" t="str">
        <f>'[2]配置系数（士兵）'!R199</f>
        <v/>
      </c>
      <c r="S199" s="206">
        <f>'[2]配置系数（士兵）'!S199</f>
        <v>0</v>
      </c>
      <c r="T199" s="206">
        <f>'[2]配置系数（士兵）'!T199</f>
        <v>0</v>
      </c>
      <c r="U199" s="206">
        <f>'[2]配置系数（士兵）'!U199</f>
        <v>1</v>
      </c>
      <c r="W199" s="206" t="str">
        <f>'[2]配置系数（士兵）'!W199</f>
        <v/>
      </c>
      <c r="X199" s="206" t="str">
        <f>'[2]配置系数（士兵）'!X199</f>
        <v/>
      </c>
      <c r="Y199" s="206" t="str">
        <f>'[2]配置系数（士兵）'!Y199</f>
        <v/>
      </c>
      <c r="Z199" s="206">
        <f>'[2]配置系数（士兵）'!Z199</f>
        <v>0</v>
      </c>
      <c r="AA199" s="206">
        <f>'[2]配置系数（士兵）'!AA199</f>
        <v>0</v>
      </c>
      <c r="AB199" s="206">
        <f>'[2]配置系数（士兵）'!AB199</f>
        <v>1</v>
      </c>
    </row>
    <row r="200" spans="3:28" x14ac:dyDescent="0.15">
      <c r="C200" s="207">
        <v>193</v>
      </c>
      <c r="D200" s="69">
        <f>IFERROR(MATCH(C200,索引!Q:Q,0),D201)</f>
        <v>35</v>
      </c>
      <c r="E200" s="69">
        <f t="shared" si="2"/>
        <v>3</v>
      </c>
      <c r="F200" s="69" t="str">
        <f>IF(LEN(INDEX(索引!$M:$M,D200,1))=4,INDEX(索引!$M:$M,D200,1)&amp;"00",INDEX(索引!$M:$M,D200,1))</f>
        <v>604300</v>
      </c>
      <c r="G200" s="69" t="str">
        <f>INDEX(索引!$L:$L,D200,1)</f>
        <v>苹车</v>
      </c>
      <c r="I200" s="206" t="str">
        <f>'[2]配置系数（士兵）'!I200</f>
        <v>60430021</v>
      </c>
      <c r="J200" s="206" t="str">
        <f>'[2]配置系数（士兵）'!J200</f>
        <v>私有特性2:战车单位免疫击飞击退</v>
      </c>
      <c r="K200" s="206" t="str">
        <f>'[2]配置系数（士兵）'!K200</f>
        <v/>
      </c>
      <c r="L200" s="206">
        <f>'[2]配置系数（士兵）'!L200</f>
        <v>0</v>
      </c>
      <c r="M200" s="206">
        <f>'[2]配置系数（士兵）'!M200</f>
        <v>0</v>
      </c>
      <c r="N200" s="206">
        <f>'[2]配置系数（士兵）'!N200</f>
        <v>1</v>
      </c>
      <c r="P200" s="206" t="str">
        <f>'[2]配置系数（士兵）'!P200</f>
        <v/>
      </c>
      <c r="Q200" s="206" t="str">
        <f>'[2]配置系数（士兵）'!Q200</f>
        <v/>
      </c>
      <c r="R200" s="206" t="str">
        <f>'[2]配置系数（士兵）'!R200</f>
        <v/>
      </c>
      <c r="S200" s="206">
        <f>'[2]配置系数（士兵）'!S200</f>
        <v>0</v>
      </c>
      <c r="T200" s="206">
        <f>'[2]配置系数（士兵）'!T200</f>
        <v>0</v>
      </c>
      <c r="U200" s="206">
        <f>'[2]配置系数（士兵）'!U200</f>
        <v>1</v>
      </c>
      <c r="W200" s="206" t="str">
        <f>'[2]配置系数（士兵）'!W200</f>
        <v/>
      </c>
      <c r="X200" s="206" t="str">
        <f>'[2]配置系数（士兵）'!X200</f>
        <v/>
      </c>
      <c r="Y200" s="206" t="str">
        <f>'[2]配置系数（士兵）'!Y200</f>
        <v/>
      </c>
      <c r="Z200" s="206">
        <f>'[2]配置系数（士兵）'!Z200</f>
        <v>0</v>
      </c>
      <c r="AA200" s="206">
        <f>'[2]配置系数（士兵）'!AA200</f>
        <v>0</v>
      </c>
      <c r="AB200" s="206">
        <f>'[2]配置系数（士兵）'!AB200</f>
        <v>1</v>
      </c>
    </row>
    <row r="201" spans="3:28" x14ac:dyDescent="0.15">
      <c r="C201" s="207">
        <v>194</v>
      </c>
      <c r="D201" s="69">
        <f>IFERROR(MATCH(C201,索引!Q:Q,0),D202)</f>
        <v>35</v>
      </c>
      <c r="E201" s="69">
        <f t="shared" ref="E201:E207" si="3">MIN(IF(G201=G200,E200+1,1),11)</f>
        <v>4</v>
      </c>
      <c r="F201" s="69" t="str">
        <f>IF(LEN(INDEX(索引!$M:$M,D201,1))=4,INDEX(索引!$M:$M,D201,1)&amp;"00",INDEX(索引!$M:$M,D201,1))</f>
        <v>604300</v>
      </c>
      <c r="G201" s="69" t="str">
        <f>INDEX(索引!$L:$L,D201,1)</f>
        <v>苹车</v>
      </c>
      <c r="I201" s="206" t="str">
        <f>'[2]配置系数（士兵）'!I201</f>
        <v/>
      </c>
      <c r="J201" s="206" t="str">
        <f>'[2]配置系数（士兵）'!J201</f>
        <v/>
      </c>
      <c r="K201" s="206" t="str">
        <f>'[2]配置系数（士兵）'!K201</f>
        <v/>
      </c>
      <c r="L201" s="206">
        <f>'[2]配置系数（士兵）'!L201</f>
        <v>0</v>
      </c>
      <c r="M201" s="206">
        <f>'[2]配置系数（士兵）'!M201</f>
        <v>0</v>
      </c>
      <c r="N201" s="206">
        <f>'[2]配置系数（士兵）'!N201</f>
        <v>1</v>
      </c>
      <c r="P201" s="206" t="str">
        <f>'[2]配置系数（士兵）'!P201</f>
        <v/>
      </c>
      <c r="Q201" s="206" t="str">
        <f>'[2]配置系数（士兵）'!Q201</f>
        <v/>
      </c>
      <c r="R201" s="206" t="str">
        <f>'[2]配置系数（士兵）'!R201</f>
        <v/>
      </c>
      <c r="S201" s="206">
        <f>'[2]配置系数（士兵）'!S201</f>
        <v>0</v>
      </c>
      <c r="T201" s="206">
        <f>'[2]配置系数（士兵）'!T201</f>
        <v>0</v>
      </c>
      <c r="U201" s="206">
        <f>'[2]配置系数（士兵）'!U201</f>
        <v>1</v>
      </c>
      <c r="W201" s="206" t="str">
        <f>'[2]配置系数（士兵）'!W201</f>
        <v/>
      </c>
      <c r="X201" s="206" t="str">
        <f>'[2]配置系数（士兵）'!X201</f>
        <v/>
      </c>
      <c r="Y201" s="206" t="str">
        <f>'[2]配置系数（士兵）'!Y201</f>
        <v/>
      </c>
      <c r="Z201" s="206">
        <f>'[2]配置系数（士兵）'!Z201</f>
        <v>0</v>
      </c>
      <c r="AA201" s="206">
        <f>'[2]配置系数（士兵）'!AA201</f>
        <v>0</v>
      </c>
      <c r="AB201" s="206">
        <f>'[2]配置系数（士兵）'!AB201</f>
        <v>1</v>
      </c>
    </row>
    <row r="202" spans="3:28" x14ac:dyDescent="0.15">
      <c r="C202" s="207">
        <v>195</v>
      </c>
      <c r="D202" s="69">
        <f>IFERROR(MATCH(C202,索引!Q:Q,0),D203)</f>
        <v>35</v>
      </c>
      <c r="E202" s="69">
        <f t="shared" si="3"/>
        <v>5</v>
      </c>
      <c r="F202" s="69" t="str">
        <f>IF(LEN(INDEX(索引!$M:$M,D202,1))=4,INDEX(索引!$M:$M,D202,1)&amp;"00",INDEX(索引!$M:$M,D202,1))</f>
        <v>604300</v>
      </c>
      <c r="G202" s="69" t="str">
        <f>INDEX(索引!$L:$L,D202,1)</f>
        <v>苹车</v>
      </c>
      <c r="I202" s="206" t="str">
        <f>'[2]配置系数（士兵）'!I202</f>
        <v/>
      </c>
      <c r="J202" s="206" t="str">
        <f>'[2]配置系数（士兵）'!J202</f>
        <v/>
      </c>
      <c r="K202" s="206" t="str">
        <f>'[2]配置系数（士兵）'!K202</f>
        <v/>
      </c>
      <c r="L202" s="206">
        <f>'[2]配置系数（士兵）'!L202</f>
        <v>0</v>
      </c>
      <c r="M202" s="206">
        <f>'[2]配置系数（士兵）'!M202</f>
        <v>0</v>
      </c>
      <c r="N202" s="206">
        <f>'[2]配置系数（士兵）'!N202</f>
        <v>1</v>
      </c>
      <c r="P202" s="206" t="str">
        <f>'[2]配置系数（士兵）'!P202</f>
        <v/>
      </c>
      <c r="Q202" s="206" t="str">
        <f>'[2]配置系数（士兵）'!Q202</f>
        <v/>
      </c>
      <c r="R202" s="206" t="str">
        <f>'[2]配置系数（士兵）'!R202</f>
        <v/>
      </c>
      <c r="S202" s="206">
        <f>'[2]配置系数（士兵）'!S202</f>
        <v>0</v>
      </c>
      <c r="T202" s="206">
        <f>'[2]配置系数（士兵）'!T202</f>
        <v>0</v>
      </c>
      <c r="U202" s="206">
        <f>'[2]配置系数（士兵）'!U202</f>
        <v>1</v>
      </c>
      <c r="W202" s="206" t="str">
        <f>'[2]配置系数（士兵）'!W202</f>
        <v/>
      </c>
      <c r="X202" s="206" t="str">
        <f>'[2]配置系数（士兵）'!X202</f>
        <v/>
      </c>
      <c r="Y202" s="206" t="str">
        <f>'[2]配置系数（士兵）'!Y202</f>
        <v/>
      </c>
      <c r="Z202" s="206">
        <f>'[2]配置系数（士兵）'!Z202</f>
        <v>0</v>
      </c>
      <c r="AA202" s="206">
        <f>'[2]配置系数（士兵）'!AA202</f>
        <v>0</v>
      </c>
      <c r="AB202" s="206">
        <f>'[2]配置系数（士兵）'!AB202</f>
        <v>1</v>
      </c>
    </row>
    <row r="203" spans="3:28" x14ac:dyDescent="0.15">
      <c r="C203" s="207">
        <v>196</v>
      </c>
      <c r="D203" s="69">
        <f>IFERROR(MATCH(C203,索引!Q:Q,0),D204)</f>
        <v>35</v>
      </c>
      <c r="E203" s="69">
        <f t="shared" si="3"/>
        <v>6</v>
      </c>
      <c r="F203" s="69" t="str">
        <f>IF(LEN(INDEX(索引!$M:$M,D203,1))=4,INDEX(索引!$M:$M,D203,1)&amp;"00",INDEX(索引!$M:$M,D203,1))</f>
        <v>604300</v>
      </c>
      <c r="G203" s="69" t="str">
        <f>INDEX(索引!$L:$L,D203,1)</f>
        <v>苹车</v>
      </c>
      <c r="I203" s="206" t="str">
        <f>'[2]配置系数（士兵）'!I203</f>
        <v/>
      </c>
      <c r="J203" s="206" t="str">
        <f>'[2]配置系数（士兵）'!J203</f>
        <v/>
      </c>
      <c r="K203" s="206" t="str">
        <f>'[2]配置系数（士兵）'!K203</f>
        <v/>
      </c>
      <c r="L203" s="206">
        <f>'[2]配置系数（士兵）'!L203</f>
        <v>0</v>
      </c>
      <c r="M203" s="206">
        <f>'[2]配置系数（士兵）'!M203</f>
        <v>0</v>
      </c>
      <c r="N203" s="206">
        <f>'[2]配置系数（士兵）'!N203</f>
        <v>1</v>
      </c>
      <c r="P203" s="206" t="str">
        <f>'[2]配置系数（士兵）'!P203</f>
        <v/>
      </c>
      <c r="Q203" s="206" t="str">
        <f>'[2]配置系数（士兵）'!Q203</f>
        <v/>
      </c>
      <c r="R203" s="206" t="str">
        <f>'[2]配置系数（士兵）'!R203</f>
        <v/>
      </c>
      <c r="S203" s="206">
        <f>'[2]配置系数（士兵）'!S203</f>
        <v>0</v>
      </c>
      <c r="T203" s="206">
        <f>'[2]配置系数（士兵）'!T203</f>
        <v>0</v>
      </c>
      <c r="U203" s="206">
        <f>'[2]配置系数（士兵）'!U203</f>
        <v>1</v>
      </c>
      <c r="W203" s="206" t="str">
        <f>'[2]配置系数（士兵）'!W203</f>
        <v/>
      </c>
      <c r="X203" s="206" t="str">
        <f>'[2]配置系数（士兵）'!X203</f>
        <v/>
      </c>
      <c r="Y203" s="206" t="str">
        <f>'[2]配置系数（士兵）'!Y203</f>
        <v/>
      </c>
      <c r="Z203" s="206">
        <f>'[2]配置系数（士兵）'!Z203</f>
        <v>0</v>
      </c>
      <c r="AA203" s="206">
        <f>'[2]配置系数（士兵）'!AA203</f>
        <v>0</v>
      </c>
      <c r="AB203" s="206">
        <f>'[2]配置系数（士兵）'!AB203</f>
        <v>1</v>
      </c>
    </row>
    <row r="204" spans="3:28" x14ac:dyDescent="0.15">
      <c r="C204" s="207">
        <v>197</v>
      </c>
      <c r="D204" s="69">
        <f>IFERROR(MATCH(C204,索引!Q:Q,0),D205)</f>
        <v>35</v>
      </c>
      <c r="E204" s="69">
        <f t="shared" si="3"/>
        <v>7</v>
      </c>
      <c r="F204" s="69" t="str">
        <f>IF(LEN(INDEX(索引!$M:$M,D204,1))=4,INDEX(索引!$M:$M,D204,1)&amp;"00",INDEX(索引!$M:$M,D204,1))</f>
        <v>604300</v>
      </c>
      <c r="G204" s="69" t="str">
        <f>INDEX(索引!$L:$L,D204,1)</f>
        <v>苹车</v>
      </c>
      <c r="I204" s="206" t="str">
        <f>'[2]配置系数（士兵）'!I204</f>
        <v/>
      </c>
      <c r="J204" s="206" t="str">
        <f>'[2]配置系数（士兵）'!J204</f>
        <v/>
      </c>
      <c r="K204" s="206" t="str">
        <f>'[2]配置系数（士兵）'!K204</f>
        <v/>
      </c>
      <c r="L204" s="206">
        <f>'[2]配置系数（士兵）'!L204</f>
        <v>0</v>
      </c>
      <c r="M204" s="206">
        <f>'[2]配置系数（士兵）'!M204</f>
        <v>0</v>
      </c>
      <c r="N204" s="206">
        <f>'[2]配置系数（士兵）'!N204</f>
        <v>1</v>
      </c>
      <c r="P204" s="206" t="str">
        <f>'[2]配置系数（士兵）'!P204</f>
        <v/>
      </c>
      <c r="Q204" s="206" t="str">
        <f>'[2]配置系数（士兵）'!Q204</f>
        <v/>
      </c>
      <c r="R204" s="206" t="str">
        <f>'[2]配置系数（士兵）'!R204</f>
        <v/>
      </c>
      <c r="S204" s="206">
        <f>'[2]配置系数（士兵）'!S204</f>
        <v>0</v>
      </c>
      <c r="T204" s="206">
        <f>'[2]配置系数（士兵）'!T204</f>
        <v>0</v>
      </c>
      <c r="U204" s="206">
        <f>'[2]配置系数（士兵）'!U204</f>
        <v>1</v>
      </c>
      <c r="W204" s="206" t="str">
        <f>'[2]配置系数（士兵）'!W204</f>
        <v/>
      </c>
      <c r="X204" s="206" t="str">
        <f>'[2]配置系数（士兵）'!X204</f>
        <v/>
      </c>
      <c r="Y204" s="206" t="str">
        <f>'[2]配置系数（士兵）'!Y204</f>
        <v/>
      </c>
      <c r="Z204" s="206">
        <f>'[2]配置系数（士兵）'!Z204</f>
        <v>0</v>
      </c>
      <c r="AA204" s="206">
        <f>'[2]配置系数（士兵）'!AA204</f>
        <v>0</v>
      </c>
      <c r="AB204" s="206">
        <f>'[2]配置系数（士兵）'!AB204</f>
        <v>1</v>
      </c>
    </row>
    <row r="205" spans="3:28" x14ac:dyDescent="0.15">
      <c r="C205" s="207">
        <v>198</v>
      </c>
      <c r="D205" s="69">
        <f>IFERROR(MATCH(C205,索引!Q:Q,0),D206)</f>
        <v>35</v>
      </c>
      <c r="E205" s="69">
        <f t="shared" si="3"/>
        <v>8</v>
      </c>
      <c r="F205" s="69" t="str">
        <f>IF(LEN(INDEX(索引!$M:$M,D205,1))=4,INDEX(索引!$M:$M,D205,1)&amp;"00",INDEX(索引!$M:$M,D205,1))</f>
        <v>604300</v>
      </c>
      <c r="G205" s="69" t="str">
        <f>INDEX(索引!$L:$L,D205,1)</f>
        <v>苹车</v>
      </c>
      <c r="I205" s="206" t="str">
        <f>'[2]配置系数（士兵）'!I205</f>
        <v/>
      </c>
      <c r="J205" s="206" t="str">
        <f>'[2]配置系数（士兵）'!J205</f>
        <v/>
      </c>
      <c r="K205" s="206" t="str">
        <f>'[2]配置系数（士兵）'!K205</f>
        <v/>
      </c>
      <c r="L205" s="206">
        <f>'[2]配置系数（士兵）'!L205</f>
        <v>0</v>
      </c>
      <c r="M205" s="206">
        <f>'[2]配置系数（士兵）'!M205</f>
        <v>0</v>
      </c>
      <c r="N205" s="206">
        <f>'[2]配置系数（士兵）'!N205</f>
        <v>1</v>
      </c>
      <c r="P205" s="206" t="str">
        <f>'[2]配置系数（士兵）'!P205</f>
        <v/>
      </c>
      <c r="Q205" s="206" t="str">
        <f>'[2]配置系数（士兵）'!Q205</f>
        <v/>
      </c>
      <c r="R205" s="206" t="str">
        <f>'[2]配置系数（士兵）'!R205</f>
        <v/>
      </c>
      <c r="S205" s="206">
        <f>'[2]配置系数（士兵）'!S205</f>
        <v>0</v>
      </c>
      <c r="T205" s="206">
        <f>'[2]配置系数（士兵）'!T205</f>
        <v>0</v>
      </c>
      <c r="U205" s="206">
        <f>'[2]配置系数（士兵）'!U205</f>
        <v>1</v>
      </c>
      <c r="W205" s="206" t="str">
        <f>'[2]配置系数（士兵）'!W205</f>
        <v/>
      </c>
      <c r="X205" s="206" t="str">
        <f>'[2]配置系数（士兵）'!X205</f>
        <v/>
      </c>
      <c r="Y205" s="206" t="str">
        <f>'[2]配置系数（士兵）'!Y205</f>
        <v/>
      </c>
      <c r="Z205" s="206">
        <f>'[2]配置系数（士兵）'!Z205</f>
        <v>0</v>
      </c>
      <c r="AA205" s="206">
        <f>'[2]配置系数（士兵）'!AA205</f>
        <v>0</v>
      </c>
      <c r="AB205" s="206">
        <f>'[2]配置系数（士兵）'!AB205</f>
        <v>1</v>
      </c>
    </row>
    <row r="206" spans="3:28" x14ac:dyDescent="0.15">
      <c r="C206" s="207">
        <v>199</v>
      </c>
      <c r="D206" s="69">
        <f>IFERROR(MATCH(C206,索引!Q:Q,0),D207)</f>
        <v>35</v>
      </c>
      <c r="E206" s="69">
        <f t="shared" si="3"/>
        <v>9</v>
      </c>
      <c r="F206" s="69" t="str">
        <f>IF(LEN(INDEX(索引!$M:$M,D206,1))=4,INDEX(索引!$M:$M,D206,1)&amp;"00",INDEX(索引!$M:$M,D206,1))</f>
        <v>604300</v>
      </c>
      <c r="G206" s="69" t="str">
        <f>INDEX(索引!$L:$L,D206,1)</f>
        <v>苹车</v>
      </c>
      <c r="I206" s="206" t="str">
        <f>'[2]配置系数（士兵）'!I206</f>
        <v/>
      </c>
      <c r="J206" s="206" t="str">
        <f>'[2]配置系数（士兵）'!J206</f>
        <v/>
      </c>
      <c r="K206" s="206" t="str">
        <f>'[2]配置系数（士兵）'!K206</f>
        <v/>
      </c>
      <c r="L206" s="206">
        <f>'[2]配置系数（士兵）'!L206</f>
        <v>0</v>
      </c>
      <c r="M206" s="206">
        <f>'[2]配置系数（士兵）'!M206</f>
        <v>0</v>
      </c>
      <c r="N206" s="206">
        <f>'[2]配置系数（士兵）'!N206</f>
        <v>1</v>
      </c>
      <c r="P206" s="206" t="str">
        <f>'[2]配置系数（士兵）'!P206</f>
        <v/>
      </c>
      <c r="Q206" s="206" t="str">
        <f>'[2]配置系数（士兵）'!Q206</f>
        <v/>
      </c>
      <c r="R206" s="206" t="str">
        <f>'[2]配置系数（士兵）'!R206</f>
        <v/>
      </c>
      <c r="S206" s="206">
        <f>'[2]配置系数（士兵）'!S206</f>
        <v>0</v>
      </c>
      <c r="T206" s="206">
        <f>'[2]配置系数（士兵）'!T206</f>
        <v>0</v>
      </c>
      <c r="U206" s="206">
        <f>'[2]配置系数（士兵）'!U206</f>
        <v>1</v>
      </c>
      <c r="W206" s="206" t="str">
        <f>'[2]配置系数（士兵）'!W206</f>
        <v/>
      </c>
      <c r="X206" s="206" t="str">
        <f>'[2]配置系数（士兵）'!X206</f>
        <v/>
      </c>
      <c r="Y206" s="206" t="str">
        <f>'[2]配置系数（士兵）'!Y206</f>
        <v/>
      </c>
      <c r="Z206" s="206">
        <f>'[2]配置系数（士兵）'!Z206</f>
        <v>0</v>
      </c>
      <c r="AA206" s="206">
        <f>'[2]配置系数（士兵）'!AA206</f>
        <v>0</v>
      </c>
      <c r="AB206" s="206">
        <f>'[2]配置系数（士兵）'!AB206</f>
        <v>1</v>
      </c>
    </row>
    <row r="207" spans="3:28" x14ac:dyDescent="0.15">
      <c r="C207" s="207">
        <v>200</v>
      </c>
      <c r="D207" s="69">
        <f>IFERROR(MATCH(C207,索引!Q:Q,0),D208)</f>
        <v>35</v>
      </c>
      <c r="E207" s="69">
        <f t="shared" si="3"/>
        <v>10</v>
      </c>
      <c r="F207" s="69" t="str">
        <f>IF(LEN(INDEX(索引!$M:$M,D207,1))=4,INDEX(索引!$M:$M,D207,1)&amp;"00",INDEX(索引!$M:$M,D207,1))</f>
        <v>604300</v>
      </c>
      <c r="G207" s="69" t="str">
        <f>INDEX(索引!$L:$L,D207,1)</f>
        <v>苹车</v>
      </c>
      <c r="I207" s="206" t="str">
        <f>'[2]配置系数（士兵）'!I207</f>
        <v/>
      </c>
      <c r="J207" s="206" t="str">
        <f>'[2]配置系数（士兵）'!J207</f>
        <v/>
      </c>
      <c r="K207" s="206" t="str">
        <f>'[2]配置系数（士兵）'!K207</f>
        <v/>
      </c>
      <c r="L207" s="206">
        <f>'[2]配置系数（士兵）'!L207</f>
        <v>0</v>
      </c>
      <c r="M207" s="206">
        <f>'[2]配置系数（士兵）'!M207</f>
        <v>0</v>
      </c>
      <c r="N207" s="206">
        <f>'[2]配置系数（士兵）'!N207</f>
        <v>1</v>
      </c>
      <c r="P207" s="206" t="str">
        <f>'[2]配置系数（士兵）'!P207</f>
        <v/>
      </c>
      <c r="Q207" s="206" t="str">
        <f>'[2]配置系数（士兵）'!Q207</f>
        <v/>
      </c>
      <c r="R207" s="206" t="str">
        <f>'[2]配置系数（士兵）'!R207</f>
        <v/>
      </c>
      <c r="S207" s="206">
        <f>'[2]配置系数（士兵）'!S207</f>
        <v>0</v>
      </c>
      <c r="T207" s="206">
        <f>'[2]配置系数（士兵）'!T207</f>
        <v>0</v>
      </c>
      <c r="U207" s="206">
        <f>'[2]配置系数（士兵）'!U207</f>
        <v>1</v>
      </c>
      <c r="W207" s="206" t="str">
        <f>'[2]配置系数（士兵）'!W207</f>
        <v/>
      </c>
      <c r="X207" s="206" t="str">
        <f>'[2]配置系数（士兵）'!X207</f>
        <v/>
      </c>
      <c r="Y207" s="206" t="str">
        <f>'[2]配置系数（士兵）'!Y207</f>
        <v/>
      </c>
      <c r="Z207" s="206">
        <f>'[2]配置系数（士兵）'!Z207</f>
        <v>0</v>
      </c>
      <c r="AA207" s="206">
        <f>'[2]配置系数（士兵）'!AA207</f>
        <v>0</v>
      </c>
      <c r="AB207" s="206">
        <f>'[2]配置系数（士兵）'!AB207</f>
        <v>1</v>
      </c>
    </row>
    <row r="208" spans="3:28" x14ac:dyDescent="0.15">
      <c r="C208" s="207">
        <v>201</v>
      </c>
      <c r="D208" s="69">
        <f>IFERROR(MATCH(C208,索引!Q:Q,0),D209)</f>
        <v>36</v>
      </c>
      <c r="E208" s="69">
        <f t="shared" ref="E208:E271" si="4">MIN(IF(G208=G207,E207+1,1),11)</f>
        <v>1</v>
      </c>
      <c r="F208" s="69">
        <f>IF(LEN(INDEX(索引!$M:$M,D208,1))=4,INDEX(索引!$M:$M,D208,1)&amp;"00",INDEX(索引!$M:$M,D208,1))</f>
        <v>600301</v>
      </c>
      <c r="G208" s="69" t="str">
        <f>INDEX(索引!$L:$L,D208,1)</f>
        <v>弓箭兵</v>
      </c>
      <c r="I208" s="206" t="str">
        <f>'[2]配置系数（士兵）'!I208</f>
        <v>60030101</v>
      </c>
      <c r="J208" s="206" t="str">
        <f>'[2]配置系数（士兵）'!J208</f>
        <v>普通攻击:对单体敌人造成{0}%的武力伤害</v>
      </c>
      <c r="K208" s="206">
        <f>'[2]配置系数（士兵）'!K208</f>
        <v>0.19</v>
      </c>
      <c r="L208" s="206">
        <f>'[2]配置系数（士兵）'!L208</f>
        <v>0</v>
      </c>
      <c r="M208" s="206">
        <f>'[2]配置系数（士兵）'!M208</f>
        <v>0</v>
      </c>
      <c r="N208" s="206">
        <f>'[2]配置系数（士兵）'!N208</f>
        <v>100</v>
      </c>
      <c r="P208" s="206" t="str">
        <f>'[2]配置系数（士兵）'!P208</f>
        <v>60030102</v>
      </c>
      <c r="Q208" s="206" t="str">
        <f>'[2]配置系数（士兵）'!Q208</f>
        <v>普通攻击:对单体敌人造成{0}%的武力伤害</v>
      </c>
      <c r="R208" s="206">
        <f>'[2]配置系数（士兵）'!R208</f>
        <v>0.21</v>
      </c>
      <c r="S208" s="206">
        <f>'[2]配置系数（士兵）'!S208</f>
        <v>0</v>
      </c>
      <c r="T208" s="206">
        <f>'[2]配置系数（士兵）'!T208</f>
        <v>0</v>
      </c>
      <c r="U208" s="206">
        <f>'[2]配置系数（士兵）'!U208</f>
        <v>1</v>
      </c>
      <c r="W208" s="206" t="str">
        <f>'[2]配置系数（士兵）'!W208</f>
        <v>60030103</v>
      </c>
      <c r="X208" s="206" t="str">
        <f>'[2]配置系数（士兵）'!X208</f>
        <v>普通攻击:对单体敌人造成{0}%的武力伤害</v>
      </c>
      <c r="Y208" s="206">
        <f>'[2]配置系数（士兵）'!Y208</f>
        <v>1</v>
      </c>
      <c r="Z208" s="206">
        <f>'[2]配置系数（士兵）'!Z208</f>
        <v>0</v>
      </c>
      <c r="AA208" s="206">
        <f>'[2]配置系数（士兵）'!AA208</f>
        <v>0</v>
      </c>
      <c r="AB208" s="206">
        <f>'[2]配置系数（士兵）'!AB208</f>
        <v>1</v>
      </c>
    </row>
    <row r="209" spans="3:42" x14ac:dyDescent="0.15">
      <c r="C209" s="207">
        <v>202</v>
      </c>
      <c r="D209" s="69">
        <f>IFERROR(MATCH(C209,索引!Q:Q,0),D210)</f>
        <v>36</v>
      </c>
      <c r="E209" s="69">
        <f t="shared" si="4"/>
        <v>2</v>
      </c>
      <c r="F209" s="69">
        <f>IF(LEN(INDEX(索引!$M:$M,D209,1))=4,INDEX(索引!$M:$M,D209,1)&amp;"00",INDEX(索引!$M:$M,D209,1))</f>
        <v>600301</v>
      </c>
      <c r="G209" s="69" t="str">
        <f>INDEX(索引!$L:$L,D209,1)</f>
        <v>弓箭兵</v>
      </c>
      <c r="I209" s="206" t="str">
        <f>'[2]配置系数（士兵）'!I209</f>
        <v>60030111</v>
      </c>
      <c r="J209" s="206" t="str">
        <f>'[2]配置系数（士兵）'!J209</f>
        <v>私有特性1:周围有友军士兵时，伤害提升{0}%</v>
      </c>
      <c r="K209" s="206">
        <f>'[2]配置系数（士兵）'!K209</f>
        <v>0.12</v>
      </c>
      <c r="L209" s="206">
        <f>'[2]配置系数（士兵）'!L209</f>
        <v>0</v>
      </c>
      <c r="M209" s="206">
        <f>'[2]配置系数（士兵）'!M209</f>
        <v>0</v>
      </c>
      <c r="N209" s="206">
        <f>'[2]配置系数（士兵）'!N209</f>
        <v>100</v>
      </c>
      <c r="P209" s="206" t="str">
        <f>'[2]配置系数（士兵）'!P209</f>
        <v/>
      </c>
      <c r="Q209" s="206" t="str">
        <f>'[2]配置系数（士兵）'!Q209</f>
        <v/>
      </c>
      <c r="R209" s="206" t="str">
        <f>'[2]配置系数（士兵）'!R209</f>
        <v/>
      </c>
      <c r="S209" s="206">
        <f>'[2]配置系数（士兵）'!S209</f>
        <v>0</v>
      </c>
      <c r="T209" s="206">
        <f>'[2]配置系数（士兵）'!T209</f>
        <v>0</v>
      </c>
      <c r="U209" s="206">
        <f>'[2]配置系数（士兵）'!U209</f>
        <v>1</v>
      </c>
      <c r="W209" s="206" t="str">
        <f>'[2]配置系数（士兵）'!W209</f>
        <v/>
      </c>
      <c r="X209" s="206" t="str">
        <f>'[2]配置系数（士兵）'!X209</f>
        <v/>
      </c>
      <c r="Y209" s="206" t="str">
        <f>'[2]配置系数（士兵）'!Y209</f>
        <v/>
      </c>
      <c r="Z209" s="206">
        <f>'[2]配置系数（士兵）'!Z209</f>
        <v>0</v>
      </c>
      <c r="AA209" s="206">
        <f>'[2]配置系数（士兵）'!AA209</f>
        <v>0</v>
      </c>
      <c r="AB209" s="206">
        <f>'[2]配置系数（士兵）'!AB209</f>
        <v>1</v>
      </c>
    </row>
    <row r="210" spans="3:42" x14ac:dyDescent="0.15">
      <c r="C210" s="207">
        <v>203</v>
      </c>
      <c r="D210" s="69">
        <f>IFERROR(MATCH(C210,索引!Q:Q,0),D211)</f>
        <v>36</v>
      </c>
      <c r="E210" s="69">
        <f t="shared" si="4"/>
        <v>3</v>
      </c>
      <c r="F210" s="69">
        <f>IF(LEN(INDEX(索引!$M:$M,D210,1))=4,INDEX(索引!$M:$M,D210,1)&amp;"00",INDEX(索引!$M:$M,D210,1))</f>
        <v>600301</v>
      </c>
      <c r="G210" s="69" t="str">
        <f>INDEX(索引!$L:$L,D210,1)</f>
        <v>弓箭兵</v>
      </c>
      <c r="I210" s="206" t="str">
        <f>'[2]配置系数（士兵）'!I210</f>
        <v/>
      </c>
      <c r="J210" s="206" t="str">
        <f>'[2]配置系数（士兵）'!J210</f>
        <v/>
      </c>
      <c r="K210" s="206" t="str">
        <f>'[2]配置系数（士兵）'!K210</f>
        <v/>
      </c>
      <c r="L210" s="206">
        <f>'[2]配置系数（士兵）'!L210</f>
        <v>0</v>
      </c>
      <c r="M210" s="206">
        <f>'[2]配置系数（士兵）'!M210</f>
        <v>0</v>
      </c>
      <c r="N210" s="206">
        <f>'[2]配置系数（士兵）'!N210</f>
        <v>1</v>
      </c>
      <c r="P210" s="206" t="str">
        <f>'[2]配置系数（士兵）'!P210</f>
        <v/>
      </c>
      <c r="Q210" s="206" t="str">
        <f>'[2]配置系数（士兵）'!Q210</f>
        <v/>
      </c>
      <c r="R210" s="206" t="str">
        <f>'[2]配置系数（士兵）'!R210</f>
        <v/>
      </c>
      <c r="S210" s="206">
        <f>'[2]配置系数（士兵）'!S210</f>
        <v>0</v>
      </c>
      <c r="T210" s="206">
        <f>'[2]配置系数（士兵）'!T210</f>
        <v>0</v>
      </c>
      <c r="U210" s="206">
        <f>'[2]配置系数（士兵）'!U210</f>
        <v>1</v>
      </c>
      <c r="W210" s="206" t="str">
        <f>'[2]配置系数（士兵）'!W210</f>
        <v/>
      </c>
      <c r="X210" s="206" t="str">
        <f>'[2]配置系数（士兵）'!X210</f>
        <v/>
      </c>
      <c r="Y210" s="206" t="str">
        <f>'[2]配置系数（士兵）'!Y210</f>
        <v/>
      </c>
      <c r="Z210" s="206">
        <f>'[2]配置系数（士兵）'!Z210</f>
        <v>0</v>
      </c>
      <c r="AA210" s="206">
        <f>'[2]配置系数（士兵）'!AA210</f>
        <v>0</v>
      </c>
      <c r="AB210" s="206">
        <f>'[2]配置系数（士兵）'!AB210</f>
        <v>1</v>
      </c>
    </row>
    <row r="211" spans="3:42" x14ac:dyDescent="0.15">
      <c r="C211" s="207">
        <v>204</v>
      </c>
      <c r="D211" s="69">
        <f>IFERROR(MATCH(C211,索引!Q:Q,0),D212)</f>
        <v>36</v>
      </c>
      <c r="E211" s="69">
        <f t="shared" si="4"/>
        <v>4</v>
      </c>
      <c r="F211" s="69">
        <f>IF(LEN(INDEX(索引!$M:$M,D211,1))=4,INDEX(索引!$M:$M,D211,1)&amp;"00",INDEX(索引!$M:$M,D211,1))</f>
        <v>600301</v>
      </c>
      <c r="G211" s="69" t="str">
        <f>INDEX(索引!$L:$L,D211,1)</f>
        <v>弓箭兵</v>
      </c>
      <c r="I211" s="206" t="str">
        <f>'[2]配置系数（士兵）'!I211</f>
        <v/>
      </c>
      <c r="J211" s="206" t="str">
        <f>'[2]配置系数（士兵）'!J211</f>
        <v/>
      </c>
      <c r="K211" s="206" t="str">
        <f>'[2]配置系数（士兵）'!K211</f>
        <v/>
      </c>
      <c r="L211" s="206">
        <f>'[2]配置系数（士兵）'!L211</f>
        <v>0</v>
      </c>
      <c r="M211" s="206">
        <f>'[2]配置系数（士兵）'!M211</f>
        <v>0</v>
      </c>
      <c r="N211" s="206">
        <f>'[2]配置系数（士兵）'!N211</f>
        <v>1</v>
      </c>
      <c r="P211" s="206" t="str">
        <f>'[2]配置系数（士兵）'!P211</f>
        <v/>
      </c>
      <c r="Q211" s="206" t="str">
        <f>'[2]配置系数（士兵）'!Q211</f>
        <v/>
      </c>
      <c r="R211" s="206" t="str">
        <f>'[2]配置系数（士兵）'!R211</f>
        <v/>
      </c>
      <c r="S211" s="206">
        <f>'[2]配置系数（士兵）'!S211</f>
        <v>0</v>
      </c>
      <c r="T211" s="206">
        <f>'[2]配置系数（士兵）'!T211</f>
        <v>0</v>
      </c>
      <c r="U211" s="206">
        <f>'[2]配置系数（士兵）'!U211</f>
        <v>1</v>
      </c>
      <c r="W211" s="206" t="str">
        <f>'[2]配置系数（士兵）'!W211</f>
        <v/>
      </c>
      <c r="X211" s="206" t="str">
        <f>'[2]配置系数（士兵）'!X211</f>
        <v/>
      </c>
      <c r="Y211" s="206" t="str">
        <f>'[2]配置系数（士兵）'!Y211</f>
        <v/>
      </c>
      <c r="Z211" s="206">
        <f>'[2]配置系数（士兵）'!Z211</f>
        <v>0</v>
      </c>
      <c r="AA211" s="206">
        <f>'[2]配置系数（士兵）'!AA211</f>
        <v>0</v>
      </c>
      <c r="AB211" s="206">
        <f>'[2]配置系数（士兵）'!AB211</f>
        <v>1</v>
      </c>
    </row>
    <row r="212" spans="3:42" x14ac:dyDescent="0.15">
      <c r="C212" s="207">
        <v>205</v>
      </c>
      <c r="D212" s="69">
        <f>IFERROR(MATCH(C212,索引!Q:Q,0),D213)</f>
        <v>36</v>
      </c>
      <c r="E212" s="69">
        <f t="shared" si="4"/>
        <v>5</v>
      </c>
      <c r="F212" s="69">
        <f>IF(LEN(INDEX(索引!$M:$M,D212,1))=4,INDEX(索引!$M:$M,D212,1)&amp;"00",INDEX(索引!$M:$M,D212,1))</f>
        <v>600301</v>
      </c>
      <c r="G212" s="69" t="str">
        <f>INDEX(索引!$L:$L,D212,1)</f>
        <v>弓箭兵</v>
      </c>
      <c r="I212" s="206" t="str">
        <f>'[2]配置系数（士兵）'!I212</f>
        <v/>
      </c>
      <c r="J212" s="206" t="str">
        <f>'[2]配置系数（士兵）'!J212</f>
        <v/>
      </c>
      <c r="K212" s="206" t="str">
        <f>'[2]配置系数（士兵）'!K212</f>
        <v/>
      </c>
      <c r="L212" s="206">
        <f>'[2]配置系数（士兵）'!L212</f>
        <v>0</v>
      </c>
      <c r="M212" s="206">
        <f>'[2]配置系数（士兵）'!M212</f>
        <v>0</v>
      </c>
      <c r="N212" s="206">
        <f>'[2]配置系数（士兵）'!N212</f>
        <v>1</v>
      </c>
      <c r="P212" s="206" t="str">
        <f>'[2]配置系数（士兵）'!P212</f>
        <v/>
      </c>
      <c r="Q212" s="206" t="str">
        <f>'[2]配置系数（士兵）'!Q212</f>
        <v/>
      </c>
      <c r="R212" s="206" t="str">
        <f>'[2]配置系数（士兵）'!R212</f>
        <v/>
      </c>
      <c r="S212" s="206">
        <f>'[2]配置系数（士兵）'!S212</f>
        <v>0</v>
      </c>
      <c r="T212" s="206">
        <f>'[2]配置系数（士兵）'!T212</f>
        <v>0</v>
      </c>
      <c r="U212" s="206">
        <f>'[2]配置系数（士兵）'!U212</f>
        <v>1</v>
      </c>
      <c r="W212" s="206" t="str">
        <f>'[2]配置系数（士兵）'!W212</f>
        <v/>
      </c>
      <c r="X212" s="206" t="str">
        <f>'[2]配置系数（士兵）'!X212</f>
        <v/>
      </c>
      <c r="Y212" s="206" t="str">
        <f>'[2]配置系数（士兵）'!Y212</f>
        <v/>
      </c>
      <c r="Z212" s="206">
        <f>'[2]配置系数（士兵）'!Z212</f>
        <v>0</v>
      </c>
      <c r="AA212" s="206">
        <f>'[2]配置系数（士兵）'!AA212</f>
        <v>0</v>
      </c>
      <c r="AB212" s="206">
        <f>'[2]配置系数（士兵）'!AB212</f>
        <v>1</v>
      </c>
    </row>
    <row r="213" spans="3:42" x14ac:dyDescent="0.15">
      <c r="C213" s="207">
        <v>206</v>
      </c>
      <c r="D213" s="69">
        <f>IFERROR(MATCH(C213,索引!Q:Q,0),D214)</f>
        <v>36</v>
      </c>
      <c r="E213" s="69">
        <f t="shared" si="4"/>
        <v>6</v>
      </c>
      <c r="F213" s="69">
        <f>IF(LEN(INDEX(索引!$M:$M,D213,1))=4,INDEX(索引!$M:$M,D213,1)&amp;"00",INDEX(索引!$M:$M,D213,1))</f>
        <v>600301</v>
      </c>
      <c r="G213" s="69" t="str">
        <f>INDEX(索引!$L:$L,D213,1)</f>
        <v>弓箭兵</v>
      </c>
      <c r="I213" s="206" t="str">
        <f>'[2]配置系数（士兵）'!I213</f>
        <v/>
      </c>
      <c r="J213" s="206" t="str">
        <f>'[2]配置系数（士兵）'!J213</f>
        <v/>
      </c>
      <c r="K213" s="206" t="str">
        <f>'[2]配置系数（士兵）'!K213</f>
        <v/>
      </c>
      <c r="L213" s="206">
        <f>'[2]配置系数（士兵）'!L213</f>
        <v>0</v>
      </c>
      <c r="M213" s="206">
        <f>'[2]配置系数（士兵）'!M213</f>
        <v>0</v>
      </c>
      <c r="N213" s="206">
        <f>'[2]配置系数（士兵）'!N213</f>
        <v>1</v>
      </c>
      <c r="P213" s="206" t="str">
        <f>'[2]配置系数（士兵）'!P213</f>
        <v/>
      </c>
      <c r="Q213" s="206" t="str">
        <f>'[2]配置系数（士兵）'!Q213</f>
        <v/>
      </c>
      <c r="R213" s="206" t="str">
        <f>'[2]配置系数（士兵）'!R213</f>
        <v/>
      </c>
      <c r="S213" s="206">
        <f>'[2]配置系数（士兵）'!S213</f>
        <v>0</v>
      </c>
      <c r="T213" s="206">
        <f>'[2]配置系数（士兵）'!T213</f>
        <v>0</v>
      </c>
      <c r="U213" s="206">
        <f>'[2]配置系数（士兵）'!U213</f>
        <v>1</v>
      </c>
      <c r="W213" s="206" t="str">
        <f>'[2]配置系数（士兵）'!W213</f>
        <v/>
      </c>
      <c r="X213" s="206" t="str">
        <f>'[2]配置系数（士兵）'!X213</f>
        <v/>
      </c>
      <c r="Y213" s="206" t="str">
        <f>'[2]配置系数（士兵）'!Y213</f>
        <v/>
      </c>
      <c r="Z213" s="206">
        <f>'[2]配置系数（士兵）'!Z213</f>
        <v>0</v>
      </c>
      <c r="AA213" s="206">
        <f>'[2]配置系数（士兵）'!AA213</f>
        <v>0</v>
      </c>
      <c r="AB213" s="206">
        <f>'[2]配置系数（士兵）'!AB213</f>
        <v>1</v>
      </c>
    </row>
    <row r="214" spans="3:42" x14ac:dyDescent="0.15">
      <c r="C214" s="207">
        <v>207</v>
      </c>
      <c r="D214" s="69">
        <f>IFERROR(MATCH(C214,索引!Q:Q,0),D215)</f>
        <v>36</v>
      </c>
      <c r="E214" s="69">
        <f t="shared" si="4"/>
        <v>7</v>
      </c>
      <c r="F214" s="69">
        <f>IF(LEN(INDEX(索引!$M:$M,D214,1))=4,INDEX(索引!$M:$M,D214,1)&amp;"00",INDEX(索引!$M:$M,D214,1))</f>
        <v>600301</v>
      </c>
      <c r="G214" s="69" t="str">
        <f>INDEX(索引!$L:$L,D214,1)</f>
        <v>弓箭兵</v>
      </c>
      <c r="I214" s="206" t="str">
        <f>'[2]配置系数（士兵）'!I214</f>
        <v/>
      </c>
      <c r="J214" s="206" t="str">
        <f>'[2]配置系数（士兵）'!J214</f>
        <v/>
      </c>
      <c r="K214" s="206" t="str">
        <f>'[2]配置系数（士兵）'!K214</f>
        <v/>
      </c>
      <c r="L214" s="206">
        <f>'[2]配置系数（士兵）'!L214</f>
        <v>0</v>
      </c>
      <c r="M214" s="206">
        <f>'[2]配置系数（士兵）'!M214</f>
        <v>0</v>
      </c>
      <c r="N214" s="206">
        <f>'[2]配置系数（士兵）'!N214</f>
        <v>1</v>
      </c>
      <c r="P214" s="206" t="str">
        <f>'[2]配置系数（士兵）'!P214</f>
        <v/>
      </c>
      <c r="Q214" s="206" t="str">
        <f>'[2]配置系数（士兵）'!Q214</f>
        <v/>
      </c>
      <c r="R214" s="206" t="str">
        <f>'[2]配置系数（士兵）'!R214</f>
        <v/>
      </c>
      <c r="S214" s="206">
        <f>'[2]配置系数（士兵）'!S214</f>
        <v>0</v>
      </c>
      <c r="T214" s="206">
        <f>'[2]配置系数（士兵）'!T214</f>
        <v>0</v>
      </c>
      <c r="U214" s="206">
        <f>'[2]配置系数（士兵）'!U214</f>
        <v>1</v>
      </c>
      <c r="W214" s="206" t="str">
        <f>'[2]配置系数（士兵）'!W214</f>
        <v/>
      </c>
      <c r="X214" s="206" t="str">
        <f>'[2]配置系数（士兵）'!X214</f>
        <v/>
      </c>
      <c r="Y214" s="206" t="str">
        <f>'[2]配置系数（士兵）'!Y214</f>
        <v/>
      </c>
      <c r="Z214" s="206">
        <f>'[2]配置系数（士兵）'!Z214</f>
        <v>0</v>
      </c>
      <c r="AA214" s="206">
        <f>'[2]配置系数（士兵）'!AA214</f>
        <v>0</v>
      </c>
      <c r="AB214" s="206">
        <f>'[2]配置系数（士兵）'!AB214</f>
        <v>1</v>
      </c>
    </row>
    <row r="215" spans="3:42" x14ac:dyDescent="0.15">
      <c r="C215" s="207">
        <v>208</v>
      </c>
      <c r="D215" s="69">
        <f>IFERROR(MATCH(C215,索引!Q:Q,0),D216)</f>
        <v>36</v>
      </c>
      <c r="E215" s="69">
        <f t="shared" si="4"/>
        <v>8</v>
      </c>
      <c r="F215" s="69">
        <f>IF(LEN(INDEX(索引!$M:$M,D215,1))=4,INDEX(索引!$M:$M,D215,1)&amp;"00",INDEX(索引!$M:$M,D215,1))</f>
        <v>600301</v>
      </c>
      <c r="G215" s="69" t="str">
        <f>INDEX(索引!$L:$L,D215,1)</f>
        <v>弓箭兵</v>
      </c>
      <c r="I215" s="206" t="str">
        <f>'[2]配置系数（士兵）'!I215</f>
        <v/>
      </c>
      <c r="J215" s="206" t="str">
        <f>'[2]配置系数（士兵）'!J215</f>
        <v/>
      </c>
      <c r="K215" s="206" t="str">
        <f>'[2]配置系数（士兵）'!K215</f>
        <v/>
      </c>
      <c r="L215" s="206">
        <f>'[2]配置系数（士兵）'!L215</f>
        <v>0</v>
      </c>
      <c r="M215" s="206">
        <f>'[2]配置系数（士兵）'!M215</f>
        <v>0</v>
      </c>
      <c r="N215" s="206">
        <f>'[2]配置系数（士兵）'!N215</f>
        <v>1</v>
      </c>
      <c r="P215" s="206" t="str">
        <f>'[2]配置系数（士兵）'!P215</f>
        <v/>
      </c>
      <c r="Q215" s="206" t="str">
        <f>'[2]配置系数（士兵）'!Q215</f>
        <v/>
      </c>
      <c r="R215" s="206" t="str">
        <f>'[2]配置系数（士兵）'!R215</f>
        <v/>
      </c>
      <c r="S215" s="206">
        <f>'[2]配置系数（士兵）'!S215</f>
        <v>0</v>
      </c>
      <c r="T215" s="206">
        <f>'[2]配置系数（士兵）'!T215</f>
        <v>0</v>
      </c>
      <c r="U215" s="206">
        <f>'[2]配置系数（士兵）'!U215</f>
        <v>1</v>
      </c>
      <c r="W215" s="206" t="str">
        <f>'[2]配置系数（士兵）'!W215</f>
        <v/>
      </c>
      <c r="X215" s="206" t="str">
        <f>'[2]配置系数（士兵）'!X215</f>
        <v/>
      </c>
      <c r="Y215" s="206" t="str">
        <f>'[2]配置系数（士兵）'!Y215</f>
        <v/>
      </c>
      <c r="Z215" s="206">
        <f>'[2]配置系数（士兵）'!Z215</f>
        <v>0</v>
      </c>
      <c r="AA215" s="206">
        <f>'[2]配置系数（士兵）'!AA215</f>
        <v>0</v>
      </c>
      <c r="AB215" s="206">
        <f>'[2]配置系数（士兵）'!AB215</f>
        <v>1</v>
      </c>
    </row>
    <row r="216" spans="3:42" x14ac:dyDescent="0.15">
      <c r="C216" s="207">
        <v>209</v>
      </c>
      <c r="D216" s="69">
        <f>IFERROR(MATCH(C216,索引!Q:Q,0),D217)</f>
        <v>36</v>
      </c>
      <c r="E216" s="69">
        <f t="shared" si="4"/>
        <v>9</v>
      </c>
      <c r="F216" s="69">
        <f>IF(LEN(INDEX(索引!$M:$M,D216,1))=4,INDEX(索引!$M:$M,D216,1)&amp;"00",INDEX(索引!$M:$M,D216,1))</f>
        <v>600301</v>
      </c>
      <c r="G216" s="69" t="str">
        <f>INDEX(索引!$L:$L,D216,1)</f>
        <v>弓箭兵</v>
      </c>
      <c r="I216" s="206" t="str">
        <f>'[2]配置系数（士兵）'!I216</f>
        <v/>
      </c>
      <c r="J216" s="206" t="str">
        <f>'[2]配置系数（士兵）'!J216</f>
        <v/>
      </c>
      <c r="K216" s="206" t="str">
        <f>'[2]配置系数（士兵）'!K216</f>
        <v/>
      </c>
      <c r="L216" s="206">
        <f>'[2]配置系数（士兵）'!L216</f>
        <v>0</v>
      </c>
      <c r="M216" s="206">
        <f>'[2]配置系数（士兵）'!M216</f>
        <v>0</v>
      </c>
      <c r="N216" s="206">
        <f>'[2]配置系数（士兵）'!N216</f>
        <v>1</v>
      </c>
      <c r="P216" s="206" t="str">
        <f>'[2]配置系数（士兵）'!P216</f>
        <v/>
      </c>
      <c r="Q216" s="206" t="str">
        <f>'[2]配置系数（士兵）'!Q216</f>
        <v/>
      </c>
      <c r="R216" s="206" t="str">
        <f>'[2]配置系数（士兵）'!R216</f>
        <v/>
      </c>
      <c r="S216" s="206">
        <f>'[2]配置系数（士兵）'!S216</f>
        <v>0</v>
      </c>
      <c r="T216" s="206">
        <f>'[2]配置系数（士兵）'!T216</f>
        <v>0</v>
      </c>
      <c r="U216" s="206">
        <f>'[2]配置系数（士兵）'!U216</f>
        <v>1</v>
      </c>
      <c r="W216" s="206" t="str">
        <f>'[2]配置系数（士兵）'!W216</f>
        <v/>
      </c>
      <c r="X216" s="206" t="str">
        <f>'[2]配置系数（士兵）'!X216</f>
        <v/>
      </c>
      <c r="Y216" s="206" t="str">
        <f>'[2]配置系数（士兵）'!Y216</f>
        <v/>
      </c>
      <c r="Z216" s="206">
        <f>'[2]配置系数（士兵）'!Z216</f>
        <v>0</v>
      </c>
      <c r="AA216" s="206">
        <f>'[2]配置系数（士兵）'!AA216</f>
        <v>0</v>
      </c>
      <c r="AB216" s="206">
        <f>'[2]配置系数（士兵）'!AB216</f>
        <v>1</v>
      </c>
    </row>
    <row r="217" spans="3:42" x14ac:dyDescent="0.15">
      <c r="C217" s="207">
        <v>210</v>
      </c>
      <c r="D217" s="69">
        <f>IFERROR(MATCH(C217,索引!Q:Q,0),D218)</f>
        <v>36</v>
      </c>
      <c r="E217" s="69">
        <f t="shared" si="4"/>
        <v>10</v>
      </c>
      <c r="F217" s="69">
        <f>IF(LEN(INDEX(索引!$M:$M,D217,1))=4,INDEX(索引!$M:$M,D217,1)&amp;"00",INDEX(索引!$M:$M,D217,1))</f>
        <v>600301</v>
      </c>
      <c r="G217" s="69" t="str">
        <f>INDEX(索引!$L:$L,D217,1)</f>
        <v>弓箭兵</v>
      </c>
      <c r="I217" s="206" t="str">
        <f>'[2]配置系数（士兵）'!I217</f>
        <v/>
      </c>
      <c r="J217" s="206" t="str">
        <f>'[2]配置系数（士兵）'!J217</f>
        <v/>
      </c>
      <c r="K217" s="206" t="str">
        <f>'[2]配置系数（士兵）'!K217</f>
        <v/>
      </c>
      <c r="L217" s="206">
        <f>'[2]配置系数（士兵）'!L217</f>
        <v>0</v>
      </c>
      <c r="M217" s="206">
        <f>'[2]配置系数（士兵）'!M217</f>
        <v>0</v>
      </c>
      <c r="N217" s="206">
        <f>'[2]配置系数（士兵）'!N217</f>
        <v>1</v>
      </c>
      <c r="P217" s="206" t="str">
        <f>'[2]配置系数（士兵）'!P217</f>
        <v/>
      </c>
      <c r="Q217" s="206" t="str">
        <f>'[2]配置系数（士兵）'!Q217</f>
        <v/>
      </c>
      <c r="R217" s="206" t="str">
        <f>'[2]配置系数（士兵）'!R217</f>
        <v/>
      </c>
      <c r="S217" s="206">
        <f>'[2]配置系数（士兵）'!S217</f>
        <v>0</v>
      </c>
      <c r="T217" s="206">
        <f>'[2]配置系数（士兵）'!T217</f>
        <v>0</v>
      </c>
      <c r="U217" s="206">
        <f>'[2]配置系数（士兵）'!U217</f>
        <v>1</v>
      </c>
      <c r="W217" s="206" t="str">
        <f>'[2]配置系数（士兵）'!W217</f>
        <v/>
      </c>
      <c r="X217" s="206" t="str">
        <f>'[2]配置系数（士兵）'!X217</f>
        <v/>
      </c>
      <c r="Y217" s="206" t="str">
        <f>'[2]配置系数（士兵）'!Y217</f>
        <v/>
      </c>
      <c r="Z217" s="206">
        <f>'[2]配置系数（士兵）'!Z217</f>
        <v>0</v>
      </c>
      <c r="AA217" s="206">
        <f>'[2]配置系数（士兵）'!AA217</f>
        <v>0</v>
      </c>
      <c r="AB217" s="206">
        <f>'[2]配置系数（士兵）'!AB217</f>
        <v>1</v>
      </c>
    </row>
    <row r="218" spans="3:42" x14ac:dyDescent="0.15">
      <c r="C218" s="207">
        <v>211</v>
      </c>
      <c r="D218" s="69">
        <f>IFERROR(MATCH(C218,索引!Q:Q,0),D219)</f>
        <v>37</v>
      </c>
      <c r="E218" s="69">
        <f t="shared" si="4"/>
        <v>1</v>
      </c>
      <c r="F218" s="69">
        <f>IF(LEN(INDEX(索引!$M:$M,D218,1))=4,INDEX(索引!$M:$M,D218,1)&amp;"00",INDEX(索引!$M:$M,D218,1))</f>
        <v>600304</v>
      </c>
      <c r="G218" s="69" t="str">
        <f>INDEX(索引!$L:$L,D218,1)</f>
        <v>越毒弓</v>
      </c>
      <c r="I218" s="206" t="str">
        <f>'[2]配置系数（士兵）'!I218</f>
        <v>60030401</v>
      </c>
      <c r="J218" s="206" t="str">
        <f>'[2]配置系数（士兵）'!J218</f>
        <v>普通攻击:对单体敌人造成{0}%的武力伤害</v>
      </c>
      <c r="K218" s="206">
        <f>'[2]配置系数（士兵）'!K218</f>
        <v>0.155</v>
      </c>
      <c r="L218" s="206">
        <f>'[2]配置系数（士兵）'!L218</f>
        <v>0</v>
      </c>
      <c r="M218" s="206">
        <f>'[2]配置系数（士兵）'!M218</f>
        <v>0</v>
      </c>
      <c r="N218" s="206">
        <f>'[2]配置系数（士兵）'!N218</f>
        <v>100</v>
      </c>
      <c r="P218" s="206" t="str">
        <f>'[2]配置系数（士兵）'!P218</f>
        <v>60030402</v>
      </c>
      <c r="Q218" s="206" t="str">
        <f>'[2]配置系数（士兵）'!Q218</f>
        <v>普通攻击:对单体敌人造成{0}%的武力伤害</v>
      </c>
      <c r="R218" s="206">
        <f>'[2]配置系数（士兵）'!R218</f>
        <v>0.21</v>
      </c>
      <c r="S218" s="206">
        <f>'[2]配置系数（士兵）'!S218</f>
        <v>0</v>
      </c>
      <c r="T218" s="206">
        <f>'[2]配置系数（士兵）'!T218</f>
        <v>0</v>
      </c>
      <c r="U218" s="206">
        <f>'[2]配置系数（士兵）'!U218</f>
        <v>1</v>
      </c>
      <c r="W218" s="206" t="str">
        <f>'[2]配置系数（士兵）'!W218</f>
        <v>60030403</v>
      </c>
      <c r="X218" s="206" t="str">
        <f>'[2]配置系数（士兵）'!X218</f>
        <v>普通攻击:对单体敌人造成{0}%的武力伤害</v>
      </c>
      <c r="Y218" s="206">
        <f>'[2]配置系数（士兵）'!Y218</f>
        <v>1</v>
      </c>
      <c r="Z218" s="206">
        <f>'[2]配置系数（士兵）'!Z218</f>
        <v>0</v>
      </c>
      <c r="AA218" s="206">
        <f>'[2]配置系数（士兵）'!AA218</f>
        <v>0</v>
      </c>
      <c r="AB218" s="206">
        <f>'[2]配置系数（士兵）'!AB218</f>
        <v>1</v>
      </c>
      <c r="AP218" s="13">
        <v>1</v>
      </c>
    </row>
    <row r="219" spans="3:42" x14ac:dyDescent="0.15">
      <c r="C219" s="207">
        <v>212</v>
      </c>
      <c r="D219" s="69">
        <f>IFERROR(MATCH(C219,索引!Q:Q,0),D220)</f>
        <v>37</v>
      </c>
      <c r="E219" s="69">
        <f t="shared" si="4"/>
        <v>2</v>
      </c>
      <c r="F219" s="69">
        <f>IF(LEN(INDEX(索引!$M:$M,D219,1))=4,INDEX(索引!$M:$M,D219,1)&amp;"00",INDEX(索引!$M:$M,D219,1))</f>
        <v>600304</v>
      </c>
      <c r="G219" s="69" t="str">
        <f>INDEX(索引!$L:$L,D219,1)</f>
        <v>越毒弓</v>
      </c>
      <c r="I219" s="206" t="str">
        <f>'[2]配置系数（士兵）'!I219</f>
        <v>60030411</v>
      </c>
      <c r="J219" s="206" t="str">
        <f>'[2]配置系数（士兵）'!J219</f>
        <v>私有特性1:普攻附带毒素,每隔{0}秒造成攻击力{1}%的毒素伤害,可无限叠加层数。</v>
      </c>
      <c r="K219" s="206">
        <f>'[2]配置系数（士兵）'!K219</f>
        <v>5</v>
      </c>
      <c r="L219" s="206">
        <f>'[2]配置系数（士兵）'!L219</f>
        <v>0</v>
      </c>
      <c r="M219" s="206">
        <f>'[2]配置系数（士兵）'!M219</f>
        <v>0</v>
      </c>
      <c r="N219" s="206">
        <f>'[2]配置系数（士兵）'!N219</f>
        <v>1</v>
      </c>
      <c r="P219" s="206" t="str">
        <f>'[2]配置系数（士兵）'!P219</f>
        <v>60030412</v>
      </c>
      <c r="Q219" s="206" t="str">
        <f>'[2]配置系数（士兵）'!Q219</f>
        <v>私有特性1:普攻附带毒素,每隔{0}秒造成攻击力{1}%的毒素伤害,可无限叠加层数。</v>
      </c>
      <c r="R219" s="206">
        <f>'[2]配置系数（士兵）'!R219</f>
        <v>0.02</v>
      </c>
      <c r="S219" s="206">
        <f>'[2]配置系数（士兵）'!S219</f>
        <v>0</v>
      </c>
      <c r="T219" s="206">
        <f>'[2]配置系数（士兵）'!T219</f>
        <v>0</v>
      </c>
      <c r="U219" s="206">
        <f>'[2]配置系数（士兵）'!U219</f>
        <v>100</v>
      </c>
      <c r="W219" s="206" t="str">
        <f>'[2]配置系数（士兵）'!W219</f>
        <v/>
      </c>
      <c r="X219" s="206" t="str">
        <f>'[2]配置系数（士兵）'!X219</f>
        <v/>
      </c>
      <c r="Y219" s="206" t="str">
        <f>'[2]配置系数（士兵）'!Y219</f>
        <v/>
      </c>
      <c r="Z219" s="206">
        <f>'[2]配置系数（士兵）'!Z219</f>
        <v>0</v>
      </c>
      <c r="AA219" s="206">
        <f>'[2]配置系数（士兵）'!AA219</f>
        <v>0</v>
      </c>
      <c r="AB219" s="206">
        <f>'[2]配置系数（士兵）'!AB219</f>
        <v>1</v>
      </c>
    </row>
    <row r="220" spans="3:42" x14ac:dyDescent="0.15">
      <c r="C220" s="207">
        <v>213</v>
      </c>
      <c r="D220" s="69">
        <f>IFERROR(MATCH(C220,索引!Q:Q,0),D221)</f>
        <v>37</v>
      </c>
      <c r="E220" s="69">
        <f t="shared" si="4"/>
        <v>3</v>
      </c>
      <c r="F220" s="69">
        <f>IF(LEN(INDEX(索引!$M:$M,D220,1))=4,INDEX(索引!$M:$M,D220,1)&amp;"00",INDEX(索引!$M:$M,D220,1))</f>
        <v>600304</v>
      </c>
      <c r="G220" s="69" t="str">
        <f>INDEX(索引!$L:$L,D220,1)</f>
        <v>越毒弓</v>
      </c>
      <c r="I220" s="206" t="str">
        <f>'[2]配置系数（士兵）'!I220</f>
        <v>60030421</v>
      </c>
      <c r="J220" s="206" t="str">
        <f>'[2]配置系数（士兵）'!J220</f>
        <v>私有特性2:普攻附带毒素,降低目标{0}点移动速度,持续{1}秒。</v>
      </c>
      <c r="K220" s="206">
        <f>'[2]配置系数（士兵）'!K220</f>
        <v>-20</v>
      </c>
      <c r="L220" s="206">
        <f>'[2]配置系数（士兵）'!L220</f>
        <v>0</v>
      </c>
      <c r="M220" s="206">
        <f>'[2]配置系数（士兵）'!M220</f>
        <v>0</v>
      </c>
      <c r="N220" s="206">
        <f>'[2]配置系数（士兵）'!N220</f>
        <v>-1</v>
      </c>
      <c r="P220" s="206" t="str">
        <f>'[2]配置系数（士兵）'!P220</f>
        <v>60030422</v>
      </c>
      <c r="Q220" s="206" t="str">
        <f>'[2]配置系数（士兵）'!Q220</f>
        <v>私有特性2:普攻附带毒素,降低目标{0}点移动速度,持续{1}秒。</v>
      </c>
      <c r="R220" s="206">
        <f>'[2]配置系数（士兵）'!R220</f>
        <v>5</v>
      </c>
      <c r="S220" s="206">
        <f>'[2]配置系数（士兵）'!S220</f>
        <v>0</v>
      </c>
      <c r="T220" s="206">
        <f>'[2]配置系数（士兵）'!T220</f>
        <v>0</v>
      </c>
      <c r="U220" s="206">
        <f>'[2]配置系数（士兵）'!U220</f>
        <v>1</v>
      </c>
      <c r="W220" s="206" t="str">
        <f>'[2]配置系数（士兵）'!W220</f>
        <v/>
      </c>
      <c r="X220" s="206" t="str">
        <f>'[2]配置系数（士兵）'!X220</f>
        <v/>
      </c>
      <c r="Y220" s="206" t="str">
        <f>'[2]配置系数（士兵）'!Y220</f>
        <v/>
      </c>
      <c r="Z220" s="206">
        <f>'[2]配置系数（士兵）'!Z220</f>
        <v>0</v>
      </c>
      <c r="AA220" s="206">
        <f>'[2]配置系数（士兵）'!AA220</f>
        <v>0</v>
      </c>
      <c r="AB220" s="206">
        <f>'[2]配置系数（士兵）'!AB220</f>
        <v>1</v>
      </c>
    </row>
    <row r="221" spans="3:42" x14ac:dyDescent="0.15">
      <c r="C221" s="207">
        <v>214</v>
      </c>
      <c r="D221" s="69">
        <f>IFERROR(MATCH(C221,索引!Q:Q,0),D222)</f>
        <v>37</v>
      </c>
      <c r="E221" s="69">
        <f t="shared" si="4"/>
        <v>4</v>
      </c>
      <c r="F221" s="69">
        <f>IF(LEN(INDEX(索引!$M:$M,D221,1))=4,INDEX(索引!$M:$M,D221,1)&amp;"00",INDEX(索引!$M:$M,D221,1))</f>
        <v>600304</v>
      </c>
      <c r="G221" s="69" t="str">
        <f>INDEX(索引!$L:$L,D221,1)</f>
        <v>越毒弓</v>
      </c>
      <c r="I221" s="206" t="str">
        <f>'[2]配置系数（士兵）'!I221</f>
        <v>60030431</v>
      </c>
      <c r="J221" s="206" t="str">
        <f>'[2]配置系数（士兵）'!J221</f>
        <v>私有特性3:周围有友军士兵时，伤害提升{0}%</v>
      </c>
      <c r="K221" s="206">
        <f>'[2]配置系数（士兵）'!K221</f>
        <v>0.16</v>
      </c>
      <c r="L221" s="206">
        <f>'[2]配置系数（士兵）'!L221</f>
        <v>0</v>
      </c>
      <c r="M221" s="206">
        <f>'[2]配置系数（士兵）'!M221</f>
        <v>0</v>
      </c>
      <c r="N221" s="206">
        <f>'[2]配置系数（士兵）'!N221</f>
        <v>100</v>
      </c>
      <c r="P221" s="206" t="str">
        <f>'[2]配置系数（士兵）'!P221</f>
        <v/>
      </c>
      <c r="Q221" s="206" t="str">
        <f>'[2]配置系数（士兵）'!Q221</f>
        <v/>
      </c>
      <c r="R221" s="206" t="str">
        <f>'[2]配置系数（士兵）'!R221</f>
        <v/>
      </c>
      <c r="S221" s="206">
        <f>'[2]配置系数（士兵）'!S221</f>
        <v>0</v>
      </c>
      <c r="T221" s="206">
        <f>'[2]配置系数（士兵）'!T221</f>
        <v>0</v>
      </c>
      <c r="U221" s="206">
        <f>'[2]配置系数（士兵）'!U221</f>
        <v>1</v>
      </c>
      <c r="W221" s="206" t="str">
        <f>'[2]配置系数（士兵）'!W221</f>
        <v/>
      </c>
      <c r="X221" s="206" t="str">
        <f>'[2]配置系数（士兵）'!X221</f>
        <v/>
      </c>
      <c r="Y221" s="206" t="str">
        <f>'[2]配置系数（士兵）'!Y221</f>
        <v/>
      </c>
      <c r="Z221" s="206">
        <f>'[2]配置系数（士兵）'!Z221</f>
        <v>0</v>
      </c>
      <c r="AA221" s="206">
        <f>'[2]配置系数（士兵）'!AA221</f>
        <v>0</v>
      </c>
      <c r="AB221" s="206">
        <f>'[2]配置系数（士兵）'!AB221</f>
        <v>1</v>
      </c>
    </row>
    <row r="222" spans="3:42" x14ac:dyDescent="0.15">
      <c r="C222" s="207">
        <v>215</v>
      </c>
      <c r="D222" s="69">
        <f>IFERROR(MATCH(C222,索引!Q:Q,0),D223)</f>
        <v>37</v>
      </c>
      <c r="E222" s="69">
        <f t="shared" si="4"/>
        <v>5</v>
      </c>
      <c r="F222" s="69">
        <f>IF(LEN(INDEX(索引!$M:$M,D222,1))=4,INDEX(索引!$M:$M,D222,1)&amp;"00",INDEX(索引!$M:$M,D222,1))</f>
        <v>600304</v>
      </c>
      <c r="G222" s="69" t="str">
        <f>INDEX(索引!$L:$L,D222,1)</f>
        <v>越毒弓</v>
      </c>
      <c r="I222" s="206" t="str">
        <f>'[2]配置系数（士兵）'!I222</f>
        <v/>
      </c>
      <c r="J222" s="206" t="str">
        <f>'[2]配置系数（士兵）'!J222</f>
        <v/>
      </c>
      <c r="K222" s="206" t="str">
        <f>'[2]配置系数（士兵）'!K222</f>
        <v/>
      </c>
      <c r="L222" s="206">
        <f>'[2]配置系数（士兵）'!L222</f>
        <v>0</v>
      </c>
      <c r="M222" s="206">
        <f>'[2]配置系数（士兵）'!M222</f>
        <v>0</v>
      </c>
      <c r="N222" s="206">
        <f>'[2]配置系数（士兵）'!N222</f>
        <v>1</v>
      </c>
      <c r="P222" s="206" t="str">
        <f>'[2]配置系数（士兵）'!P222</f>
        <v/>
      </c>
      <c r="Q222" s="206" t="str">
        <f>'[2]配置系数（士兵）'!Q222</f>
        <v/>
      </c>
      <c r="R222" s="206" t="str">
        <f>'[2]配置系数（士兵）'!R222</f>
        <v/>
      </c>
      <c r="S222" s="206">
        <f>'[2]配置系数（士兵）'!S222</f>
        <v>0</v>
      </c>
      <c r="T222" s="206">
        <f>'[2]配置系数（士兵）'!T222</f>
        <v>0</v>
      </c>
      <c r="U222" s="206">
        <f>'[2]配置系数（士兵）'!U222</f>
        <v>1</v>
      </c>
      <c r="W222" s="206" t="str">
        <f>'[2]配置系数（士兵）'!W222</f>
        <v/>
      </c>
      <c r="X222" s="206" t="str">
        <f>'[2]配置系数（士兵）'!X222</f>
        <v/>
      </c>
      <c r="Y222" s="206" t="str">
        <f>'[2]配置系数（士兵）'!Y222</f>
        <v/>
      </c>
      <c r="Z222" s="206">
        <f>'[2]配置系数（士兵）'!Z222</f>
        <v>0</v>
      </c>
      <c r="AA222" s="206">
        <f>'[2]配置系数（士兵）'!AA222</f>
        <v>0</v>
      </c>
      <c r="AB222" s="206">
        <f>'[2]配置系数（士兵）'!AB222</f>
        <v>1</v>
      </c>
    </row>
    <row r="223" spans="3:42" x14ac:dyDescent="0.15">
      <c r="C223" s="207">
        <v>216</v>
      </c>
      <c r="D223" s="69">
        <f>IFERROR(MATCH(C223,索引!Q:Q,0),D224)</f>
        <v>37</v>
      </c>
      <c r="E223" s="69">
        <f t="shared" si="4"/>
        <v>6</v>
      </c>
      <c r="F223" s="69">
        <f>IF(LEN(INDEX(索引!$M:$M,D223,1))=4,INDEX(索引!$M:$M,D223,1)&amp;"00",INDEX(索引!$M:$M,D223,1))</f>
        <v>600304</v>
      </c>
      <c r="G223" s="69" t="str">
        <f>INDEX(索引!$L:$L,D223,1)</f>
        <v>越毒弓</v>
      </c>
      <c r="I223" s="206" t="str">
        <f>'[2]配置系数（士兵）'!I223</f>
        <v/>
      </c>
      <c r="J223" s="206" t="str">
        <f>'[2]配置系数（士兵）'!J223</f>
        <v/>
      </c>
      <c r="K223" s="206" t="str">
        <f>'[2]配置系数（士兵）'!K223</f>
        <v/>
      </c>
      <c r="L223" s="206">
        <f>'[2]配置系数（士兵）'!L223</f>
        <v>0</v>
      </c>
      <c r="M223" s="206">
        <f>'[2]配置系数（士兵）'!M223</f>
        <v>0</v>
      </c>
      <c r="N223" s="206">
        <f>'[2]配置系数（士兵）'!N223</f>
        <v>1</v>
      </c>
      <c r="P223" s="206" t="str">
        <f>'[2]配置系数（士兵）'!P223</f>
        <v/>
      </c>
      <c r="Q223" s="206" t="str">
        <f>'[2]配置系数（士兵）'!Q223</f>
        <v/>
      </c>
      <c r="R223" s="206" t="str">
        <f>'[2]配置系数（士兵）'!R223</f>
        <v/>
      </c>
      <c r="S223" s="206">
        <f>'[2]配置系数（士兵）'!S223</f>
        <v>0</v>
      </c>
      <c r="T223" s="206">
        <f>'[2]配置系数（士兵）'!T223</f>
        <v>0</v>
      </c>
      <c r="U223" s="206">
        <f>'[2]配置系数（士兵）'!U223</f>
        <v>1</v>
      </c>
      <c r="W223" s="206" t="str">
        <f>'[2]配置系数（士兵）'!W223</f>
        <v/>
      </c>
      <c r="X223" s="206" t="str">
        <f>'[2]配置系数（士兵）'!X223</f>
        <v/>
      </c>
      <c r="Y223" s="206" t="str">
        <f>'[2]配置系数（士兵）'!Y223</f>
        <v/>
      </c>
      <c r="Z223" s="206">
        <f>'[2]配置系数（士兵）'!Z223</f>
        <v>0</v>
      </c>
      <c r="AA223" s="206">
        <f>'[2]配置系数（士兵）'!AA223</f>
        <v>0</v>
      </c>
      <c r="AB223" s="206">
        <f>'[2]配置系数（士兵）'!AB223</f>
        <v>1</v>
      </c>
    </row>
    <row r="224" spans="3:42" x14ac:dyDescent="0.15">
      <c r="C224" s="207">
        <v>217</v>
      </c>
      <c r="D224" s="69">
        <f>IFERROR(MATCH(C224,索引!Q:Q,0),D225)</f>
        <v>37</v>
      </c>
      <c r="E224" s="69">
        <f t="shared" si="4"/>
        <v>7</v>
      </c>
      <c r="F224" s="69">
        <f>IF(LEN(INDEX(索引!$M:$M,D224,1))=4,INDEX(索引!$M:$M,D224,1)&amp;"00",INDEX(索引!$M:$M,D224,1))</f>
        <v>600304</v>
      </c>
      <c r="G224" s="69" t="str">
        <f>INDEX(索引!$L:$L,D224,1)</f>
        <v>越毒弓</v>
      </c>
      <c r="I224" s="206" t="str">
        <f>'[2]配置系数（士兵）'!I224</f>
        <v/>
      </c>
      <c r="J224" s="206" t="str">
        <f>'[2]配置系数（士兵）'!J224</f>
        <v/>
      </c>
      <c r="K224" s="206" t="str">
        <f>'[2]配置系数（士兵）'!K224</f>
        <v/>
      </c>
      <c r="L224" s="206">
        <f>'[2]配置系数（士兵）'!L224</f>
        <v>0</v>
      </c>
      <c r="M224" s="206">
        <f>'[2]配置系数（士兵）'!M224</f>
        <v>0</v>
      </c>
      <c r="N224" s="206">
        <f>'[2]配置系数（士兵）'!N224</f>
        <v>1</v>
      </c>
      <c r="P224" s="206" t="str">
        <f>'[2]配置系数（士兵）'!P224</f>
        <v/>
      </c>
      <c r="Q224" s="206" t="str">
        <f>'[2]配置系数（士兵）'!Q224</f>
        <v/>
      </c>
      <c r="R224" s="206" t="str">
        <f>'[2]配置系数（士兵）'!R224</f>
        <v/>
      </c>
      <c r="S224" s="206">
        <f>'[2]配置系数（士兵）'!S224</f>
        <v>0</v>
      </c>
      <c r="T224" s="206">
        <f>'[2]配置系数（士兵）'!T224</f>
        <v>0</v>
      </c>
      <c r="U224" s="206">
        <f>'[2]配置系数（士兵）'!U224</f>
        <v>1</v>
      </c>
      <c r="W224" s="206" t="str">
        <f>'[2]配置系数（士兵）'!W224</f>
        <v/>
      </c>
      <c r="X224" s="206" t="str">
        <f>'[2]配置系数（士兵）'!X224</f>
        <v/>
      </c>
      <c r="Y224" s="206" t="str">
        <f>'[2]配置系数（士兵）'!Y224</f>
        <v/>
      </c>
      <c r="Z224" s="206">
        <f>'[2]配置系数（士兵）'!Z224</f>
        <v>0</v>
      </c>
      <c r="AA224" s="206">
        <f>'[2]配置系数（士兵）'!AA224</f>
        <v>0</v>
      </c>
      <c r="AB224" s="206">
        <f>'[2]配置系数（士兵）'!AB224</f>
        <v>1</v>
      </c>
    </row>
    <row r="225" spans="3:28" x14ac:dyDescent="0.15">
      <c r="C225" s="207">
        <v>218</v>
      </c>
      <c r="D225" s="69">
        <f>IFERROR(MATCH(C225,索引!Q:Q,0),D226)</f>
        <v>37</v>
      </c>
      <c r="E225" s="69">
        <f t="shared" si="4"/>
        <v>8</v>
      </c>
      <c r="F225" s="69">
        <f>IF(LEN(INDEX(索引!$M:$M,D225,1))=4,INDEX(索引!$M:$M,D225,1)&amp;"00",INDEX(索引!$M:$M,D225,1))</f>
        <v>600304</v>
      </c>
      <c r="G225" s="69" t="str">
        <f>INDEX(索引!$L:$L,D225,1)</f>
        <v>越毒弓</v>
      </c>
      <c r="I225" s="206" t="str">
        <f>'[2]配置系数（士兵）'!I225</f>
        <v/>
      </c>
      <c r="J225" s="206" t="str">
        <f>'[2]配置系数（士兵）'!J225</f>
        <v/>
      </c>
      <c r="K225" s="206" t="str">
        <f>'[2]配置系数（士兵）'!K225</f>
        <v/>
      </c>
      <c r="L225" s="206">
        <f>'[2]配置系数（士兵）'!L225</f>
        <v>0</v>
      </c>
      <c r="M225" s="206">
        <f>'[2]配置系数（士兵）'!M225</f>
        <v>0</v>
      </c>
      <c r="N225" s="206">
        <f>'[2]配置系数（士兵）'!N225</f>
        <v>1</v>
      </c>
      <c r="P225" s="206" t="str">
        <f>'[2]配置系数（士兵）'!P225</f>
        <v/>
      </c>
      <c r="Q225" s="206" t="str">
        <f>'[2]配置系数（士兵）'!Q225</f>
        <v/>
      </c>
      <c r="R225" s="206" t="str">
        <f>'[2]配置系数（士兵）'!R225</f>
        <v/>
      </c>
      <c r="S225" s="206">
        <f>'[2]配置系数（士兵）'!S225</f>
        <v>0</v>
      </c>
      <c r="T225" s="206">
        <f>'[2]配置系数（士兵）'!T225</f>
        <v>0</v>
      </c>
      <c r="U225" s="206">
        <f>'[2]配置系数（士兵）'!U225</f>
        <v>1</v>
      </c>
      <c r="W225" s="206" t="str">
        <f>'[2]配置系数（士兵）'!W225</f>
        <v/>
      </c>
      <c r="X225" s="206" t="str">
        <f>'[2]配置系数（士兵）'!X225</f>
        <v/>
      </c>
      <c r="Y225" s="206" t="str">
        <f>'[2]配置系数（士兵）'!Y225</f>
        <v/>
      </c>
      <c r="Z225" s="206">
        <f>'[2]配置系数（士兵）'!Z225</f>
        <v>0</v>
      </c>
      <c r="AA225" s="206">
        <f>'[2]配置系数（士兵）'!AA225</f>
        <v>0</v>
      </c>
      <c r="AB225" s="206">
        <f>'[2]配置系数（士兵）'!AB225</f>
        <v>1</v>
      </c>
    </row>
    <row r="226" spans="3:28" x14ac:dyDescent="0.15">
      <c r="C226" s="207">
        <v>219</v>
      </c>
      <c r="D226" s="69">
        <f>IFERROR(MATCH(C226,索引!Q:Q,0),D227)</f>
        <v>37</v>
      </c>
      <c r="E226" s="69">
        <f t="shared" si="4"/>
        <v>9</v>
      </c>
      <c r="F226" s="69">
        <f>IF(LEN(INDEX(索引!$M:$M,D226,1))=4,INDEX(索引!$M:$M,D226,1)&amp;"00",INDEX(索引!$M:$M,D226,1))</f>
        <v>600304</v>
      </c>
      <c r="G226" s="69" t="str">
        <f>INDEX(索引!$L:$L,D226,1)</f>
        <v>越毒弓</v>
      </c>
      <c r="I226" s="206" t="str">
        <f>'[2]配置系数（士兵）'!I226</f>
        <v/>
      </c>
      <c r="J226" s="206" t="str">
        <f>'[2]配置系数（士兵）'!J226</f>
        <v/>
      </c>
      <c r="K226" s="206" t="str">
        <f>'[2]配置系数（士兵）'!K226</f>
        <v/>
      </c>
      <c r="L226" s="206">
        <f>'[2]配置系数（士兵）'!L226</f>
        <v>0</v>
      </c>
      <c r="M226" s="206">
        <f>'[2]配置系数（士兵）'!M226</f>
        <v>0</v>
      </c>
      <c r="N226" s="206">
        <f>'[2]配置系数（士兵）'!N226</f>
        <v>1</v>
      </c>
      <c r="P226" s="206" t="str">
        <f>'[2]配置系数（士兵）'!P226</f>
        <v/>
      </c>
      <c r="Q226" s="206" t="str">
        <f>'[2]配置系数（士兵）'!Q226</f>
        <v/>
      </c>
      <c r="R226" s="206" t="str">
        <f>'[2]配置系数（士兵）'!R226</f>
        <v/>
      </c>
      <c r="S226" s="206">
        <f>'[2]配置系数（士兵）'!S226</f>
        <v>0</v>
      </c>
      <c r="T226" s="206">
        <f>'[2]配置系数（士兵）'!T226</f>
        <v>0</v>
      </c>
      <c r="U226" s="206">
        <f>'[2]配置系数（士兵）'!U226</f>
        <v>1</v>
      </c>
      <c r="W226" s="206" t="str">
        <f>'[2]配置系数（士兵）'!W226</f>
        <v/>
      </c>
      <c r="X226" s="206" t="str">
        <f>'[2]配置系数（士兵）'!X226</f>
        <v/>
      </c>
      <c r="Y226" s="206" t="str">
        <f>'[2]配置系数（士兵）'!Y226</f>
        <v/>
      </c>
      <c r="Z226" s="206">
        <f>'[2]配置系数（士兵）'!Z226</f>
        <v>0</v>
      </c>
      <c r="AA226" s="206">
        <f>'[2]配置系数（士兵）'!AA226</f>
        <v>0</v>
      </c>
      <c r="AB226" s="206">
        <f>'[2]配置系数（士兵）'!AB226</f>
        <v>1</v>
      </c>
    </row>
    <row r="227" spans="3:28" x14ac:dyDescent="0.15">
      <c r="C227" s="207">
        <v>220</v>
      </c>
      <c r="D227" s="69">
        <f>IFERROR(MATCH(C227,索引!Q:Q,0),D228)</f>
        <v>37</v>
      </c>
      <c r="E227" s="69">
        <f t="shared" si="4"/>
        <v>10</v>
      </c>
      <c r="F227" s="69">
        <f>IF(LEN(INDEX(索引!$M:$M,D227,1))=4,INDEX(索引!$M:$M,D227,1)&amp;"00",INDEX(索引!$M:$M,D227,1))</f>
        <v>600304</v>
      </c>
      <c r="G227" s="69" t="str">
        <f>INDEX(索引!$L:$L,D227,1)</f>
        <v>越毒弓</v>
      </c>
      <c r="I227" s="206" t="str">
        <f>'[2]配置系数（士兵）'!I227</f>
        <v/>
      </c>
      <c r="J227" s="206" t="str">
        <f>'[2]配置系数（士兵）'!J227</f>
        <v/>
      </c>
      <c r="K227" s="206" t="str">
        <f>'[2]配置系数（士兵）'!K227</f>
        <v/>
      </c>
      <c r="L227" s="206">
        <f>'[2]配置系数（士兵）'!L227</f>
        <v>0</v>
      </c>
      <c r="M227" s="206">
        <f>'[2]配置系数（士兵）'!M227</f>
        <v>0</v>
      </c>
      <c r="N227" s="206">
        <f>'[2]配置系数（士兵）'!N227</f>
        <v>1</v>
      </c>
      <c r="P227" s="206" t="str">
        <f>'[2]配置系数（士兵）'!P227</f>
        <v/>
      </c>
      <c r="Q227" s="206" t="str">
        <f>'[2]配置系数（士兵）'!Q227</f>
        <v/>
      </c>
      <c r="R227" s="206" t="str">
        <f>'[2]配置系数（士兵）'!R227</f>
        <v/>
      </c>
      <c r="S227" s="206">
        <f>'[2]配置系数（士兵）'!S227</f>
        <v>0</v>
      </c>
      <c r="T227" s="206">
        <f>'[2]配置系数（士兵）'!T227</f>
        <v>0</v>
      </c>
      <c r="U227" s="206">
        <f>'[2]配置系数（士兵）'!U227</f>
        <v>1</v>
      </c>
      <c r="W227" s="206" t="str">
        <f>'[2]配置系数（士兵）'!W227</f>
        <v/>
      </c>
      <c r="X227" s="206" t="str">
        <f>'[2]配置系数（士兵）'!X227</f>
        <v/>
      </c>
      <c r="Y227" s="206" t="str">
        <f>'[2]配置系数（士兵）'!Y227</f>
        <v/>
      </c>
      <c r="Z227" s="206">
        <f>'[2]配置系数（士兵）'!Z227</f>
        <v>0</v>
      </c>
      <c r="AA227" s="206">
        <f>'[2]配置系数（士兵）'!AA227</f>
        <v>0</v>
      </c>
      <c r="AB227" s="206">
        <f>'[2]配置系数（士兵）'!AB227</f>
        <v>1</v>
      </c>
    </row>
    <row r="228" spans="3:28" x14ac:dyDescent="0.15">
      <c r="C228" s="207">
        <v>221</v>
      </c>
      <c r="D228" s="69">
        <f>IFERROR(MATCH(C228,索引!Q:Q,0),D229)</f>
        <v>38</v>
      </c>
      <c r="E228" s="69">
        <f t="shared" si="4"/>
        <v>1</v>
      </c>
      <c r="F228" s="69">
        <f>IF(LEN(INDEX(索引!$M:$M,D228,1))=4,INDEX(索引!$M:$M,D228,1)&amp;"00",INDEX(索引!$M:$M,D228,1))</f>
        <v>600302</v>
      </c>
      <c r="G228" s="69" t="str">
        <f>INDEX(索引!$L:$L,D228,1)</f>
        <v>弹石兵</v>
      </c>
      <c r="I228" s="206" t="str">
        <f>'[2]配置系数（士兵）'!I228</f>
        <v>60030201</v>
      </c>
      <c r="J228" s="206" t="str">
        <f>'[2]配置系数（士兵）'!J228</f>
        <v>普通攻击:对单体敌人造成{0}%的武力伤害</v>
      </c>
      <c r="K228" s="206">
        <f>'[2]配置系数（士兵）'!K228</f>
        <v>0.215</v>
      </c>
      <c r="L228" s="206">
        <f>'[2]配置系数（士兵）'!L228</f>
        <v>0</v>
      </c>
      <c r="M228" s="206">
        <f>'[2]配置系数（士兵）'!M228</f>
        <v>0</v>
      </c>
      <c r="N228" s="206">
        <f>'[2]配置系数（士兵）'!N228</f>
        <v>100</v>
      </c>
      <c r="P228" s="206" t="str">
        <f>'[2]配置系数（士兵）'!P228</f>
        <v>60030202</v>
      </c>
      <c r="Q228" s="206" t="str">
        <f>'[2]配置系数（士兵）'!Q228</f>
        <v>普通攻击:对单体敌人造成{0}%的武力伤害</v>
      </c>
      <c r="R228" s="206">
        <f>'[2]配置系数（士兵）'!R228</f>
        <v>0.21</v>
      </c>
      <c r="S228" s="206">
        <f>'[2]配置系数（士兵）'!S228</f>
        <v>0</v>
      </c>
      <c r="T228" s="206">
        <f>'[2]配置系数（士兵）'!T228</f>
        <v>0</v>
      </c>
      <c r="U228" s="206">
        <f>'[2]配置系数（士兵）'!U228</f>
        <v>1</v>
      </c>
      <c r="W228" s="206" t="str">
        <f>'[2]配置系数（士兵）'!W228</f>
        <v>60030203</v>
      </c>
      <c r="X228" s="206" t="str">
        <f>'[2]配置系数（士兵）'!X228</f>
        <v>普通攻击:对单体敌人造成{0}%的武力伤害</v>
      </c>
      <c r="Y228" s="206">
        <f>'[2]配置系数（士兵）'!Y228</f>
        <v>1</v>
      </c>
      <c r="Z228" s="206">
        <f>'[2]配置系数（士兵）'!Z228</f>
        <v>0</v>
      </c>
      <c r="AA228" s="206">
        <f>'[2]配置系数（士兵）'!AA228</f>
        <v>0</v>
      </c>
      <c r="AB228" s="206">
        <f>'[2]配置系数（士兵）'!AB228</f>
        <v>1</v>
      </c>
    </row>
    <row r="229" spans="3:28" x14ac:dyDescent="0.15">
      <c r="C229" s="207">
        <v>222</v>
      </c>
      <c r="D229" s="69">
        <f>IFERROR(MATCH(C229,索引!Q:Q,0),D230)</f>
        <v>38</v>
      </c>
      <c r="E229" s="69">
        <f t="shared" si="4"/>
        <v>2</v>
      </c>
      <c r="F229" s="69">
        <f>IF(LEN(INDEX(索引!$M:$M,D229,1))=4,INDEX(索引!$M:$M,D229,1)&amp;"00",INDEX(索引!$M:$M,D229,1))</f>
        <v>600302</v>
      </c>
      <c r="G229" s="69" t="str">
        <f>INDEX(索引!$L:$L,D229,1)</f>
        <v>弹石兵</v>
      </c>
      <c r="I229" s="206" t="str">
        <f>'[2]配置系数（士兵）'!I229</f>
        <v>60030211</v>
      </c>
      <c r="J229" s="206" t="str">
        <f>'[2]配置系数（士兵）'!J229</f>
        <v>私有特性1:周围有友军士兵时，伤害提升{0}%</v>
      </c>
      <c r="K229" s="206">
        <f>'[2]配置系数（士兵）'!K229</f>
        <v>0.2</v>
      </c>
      <c r="L229" s="206">
        <f>'[2]配置系数（士兵）'!L229</f>
        <v>0</v>
      </c>
      <c r="M229" s="206">
        <f>'[2]配置系数（士兵）'!M229</f>
        <v>0</v>
      </c>
      <c r="N229" s="206">
        <f>'[2]配置系数（士兵）'!N229</f>
        <v>100</v>
      </c>
      <c r="P229" s="206" t="str">
        <f>'[2]配置系数（士兵）'!P229</f>
        <v/>
      </c>
      <c r="Q229" s="206" t="str">
        <f>'[2]配置系数（士兵）'!Q229</f>
        <v/>
      </c>
      <c r="R229" s="206" t="str">
        <f>'[2]配置系数（士兵）'!R229</f>
        <v/>
      </c>
      <c r="S229" s="206">
        <f>'[2]配置系数（士兵）'!S229</f>
        <v>0</v>
      </c>
      <c r="T229" s="206">
        <f>'[2]配置系数（士兵）'!T229</f>
        <v>0</v>
      </c>
      <c r="U229" s="206">
        <f>'[2]配置系数（士兵）'!U229</f>
        <v>1</v>
      </c>
      <c r="W229" s="206" t="str">
        <f>'[2]配置系数（士兵）'!W229</f>
        <v/>
      </c>
      <c r="X229" s="206" t="str">
        <f>'[2]配置系数（士兵）'!X229</f>
        <v/>
      </c>
      <c r="Y229" s="206" t="str">
        <f>'[2]配置系数（士兵）'!Y229</f>
        <v/>
      </c>
      <c r="Z229" s="206">
        <f>'[2]配置系数（士兵）'!Z229</f>
        <v>0</v>
      </c>
      <c r="AA229" s="206">
        <f>'[2]配置系数（士兵）'!AA229</f>
        <v>0</v>
      </c>
      <c r="AB229" s="206">
        <f>'[2]配置系数（士兵）'!AB229</f>
        <v>1</v>
      </c>
    </row>
    <row r="230" spans="3:28" x14ac:dyDescent="0.15">
      <c r="C230" s="207">
        <v>223</v>
      </c>
      <c r="D230" s="69">
        <f>IFERROR(MATCH(C230,索引!Q:Q,0),D231)</f>
        <v>38</v>
      </c>
      <c r="E230" s="69">
        <f t="shared" si="4"/>
        <v>3</v>
      </c>
      <c r="F230" s="69">
        <f>IF(LEN(INDEX(索引!$M:$M,D230,1))=4,INDEX(索引!$M:$M,D230,1)&amp;"00",INDEX(索引!$M:$M,D230,1))</f>
        <v>600302</v>
      </c>
      <c r="G230" s="69" t="str">
        <f>INDEX(索引!$L:$L,D230,1)</f>
        <v>弹石兵</v>
      </c>
      <c r="I230" s="206" t="str">
        <f>'[2]配置系数（士兵）'!I230</f>
        <v>60030221</v>
      </c>
      <c r="J230" s="206" t="str">
        <f>'[2]配置系数（士兵）'!J230</f>
        <v>私有特性2:攻击{0}%概率使目标眩晕{1}秒</v>
      </c>
      <c r="K230" s="206">
        <f>'[2]配置系数（士兵）'!K230</f>
        <v>0.1</v>
      </c>
      <c r="L230" s="206">
        <f>'[2]配置系数（士兵）'!L230</f>
        <v>0</v>
      </c>
      <c r="M230" s="206">
        <f>'[2]配置系数（士兵）'!M230</f>
        <v>0</v>
      </c>
      <c r="N230" s="206">
        <f>'[2]配置系数（士兵）'!N230</f>
        <v>100</v>
      </c>
      <c r="P230" s="206" t="str">
        <f>'[2]配置系数（士兵）'!P230</f>
        <v>60030222</v>
      </c>
      <c r="Q230" s="206" t="str">
        <f>'[2]配置系数（士兵）'!Q230</f>
        <v>私有特性2:攻击{0}%概率使目标眩晕{1}秒</v>
      </c>
      <c r="R230" s="206">
        <f>'[2]配置系数（士兵）'!R230</f>
        <v>3</v>
      </c>
      <c r="S230" s="206">
        <f>'[2]配置系数（士兵）'!S230</f>
        <v>0</v>
      </c>
      <c r="T230" s="206">
        <f>'[2]配置系数（士兵）'!T230</f>
        <v>0</v>
      </c>
      <c r="U230" s="206">
        <f>'[2]配置系数（士兵）'!U230</f>
        <v>1</v>
      </c>
      <c r="W230" s="206" t="str">
        <f>'[2]配置系数（士兵）'!W230</f>
        <v/>
      </c>
      <c r="X230" s="206" t="str">
        <f>'[2]配置系数（士兵）'!X230</f>
        <v/>
      </c>
      <c r="Y230" s="206" t="str">
        <f>'[2]配置系数（士兵）'!Y230</f>
        <v/>
      </c>
      <c r="Z230" s="206">
        <f>'[2]配置系数（士兵）'!Z230</f>
        <v>0</v>
      </c>
      <c r="AA230" s="206">
        <f>'[2]配置系数（士兵）'!AA230</f>
        <v>0</v>
      </c>
      <c r="AB230" s="206">
        <f>'[2]配置系数（士兵）'!AB230</f>
        <v>1</v>
      </c>
    </row>
    <row r="231" spans="3:28" x14ac:dyDescent="0.15">
      <c r="C231" s="207">
        <v>224</v>
      </c>
      <c r="D231" s="69">
        <f>IFERROR(MATCH(C231,索引!Q:Q,0),D232)</f>
        <v>38</v>
      </c>
      <c r="E231" s="69">
        <f t="shared" si="4"/>
        <v>4</v>
      </c>
      <c r="F231" s="69">
        <f>IF(LEN(INDEX(索引!$M:$M,D231,1))=4,INDEX(索引!$M:$M,D231,1)&amp;"00",INDEX(索引!$M:$M,D231,1))</f>
        <v>600302</v>
      </c>
      <c r="G231" s="69" t="str">
        <f>INDEX(索引!$L:$L,D231,1)</f>
        <v>弹石兵</v>
      </c>
      <c r="I231" s="206" t="str">
        <f>'[2]配置系数（士兵）'!I231</f>
        <v/>
      </c>
      <c r="J231" s="206" t="str">
        <f>'[2]配置系数（士兵）'!J231</f>
        <v/>
      </c>
      <c r="K231" s="206" t="str">
        <f>'[2]配置系数（士兵）'!K231</f>
        <v/>
      </c>
      <c r="L231" s="206">
        <f>'[2]配置系数（士兵）'!L231</f>
        <v>0</v>
      </c>
      <c r="M231" s="206">
        <f>'[2]配置系数（士兵）'!M231</f>
        <v>0</v>
      </c>
      <c r="N231" s="206">
        <f>'[2]配置系数（士兵）'!N231</f>
        <v>1</v>
      </c>
      <c r="P231" s="206" t="str">
        <f>'[2]配置系数（士兵）'!P231</f>
        <v/>
      </c>
      <c r="Q231" s="206" t="str">
        <f>'[2]配置系数（士兵）'!Q231</f>
        <v/>
      </c>
      <c r="R231" s="206" t="str">
        <f>'[2]配置系数（士兵）'!R231</f>
        <v/>
      </c>
      <c r="S231" s="206">
        <f>'[2]配置系数（士兵）'!S231</f>
        <v>0</v>
      </c>
      <c r="T231" s="206">
        <f>'[2]配置系数（士兵）'!T231</f>
        <v>0</v>
      </c>
      <c r="U231" s="206">
        <f>'[2]配置系数（士兵）'!U231</f>
        <v>1</v>
      </c>
      <c r="W231" s="206" t="str">
        <f>'[2]配置系数（士兵）'!W231</f>
        <v/>
      </c>
      <c r="X231" s="206" t="str">
        <f>'[2]配置系数（士兵）'!X231</f>
        <v/>
      </c>
      <c r="Y231" s="206" t="str">
        <f>'[2]配置系数（士兵）'!Y231</f>
        <v/>
      </c>
      <c r="Z231" s="206">
        <f>'[2]配置系数（士兵）'!Z231</f>
        <v>0</v>
      </c>
      <c r="AA231" s="206">
        <f>'[2]配置系数（士兵）'!AA231</f>
        <v>0</v>
      </c>
      <c r="AB231" s="206">
        <f>'[2]配置系数（士兵）'!AB231</f>
        <v>1</v>
      </c>
    </row>
    <row r="232" spans="3:28" x14ac:dyDescent="0.15">
      <c r="C232" s="207">
        <v>225</v>
      </c>
      <c r="D232" s="69">
        <f>IFERROR(MATCH(C232,索引!Q:Q,0),D233)</f>
        <v>38</v>
      </c>
      <c r="E232" s="69">
        <f t="shared" si="4"/>
        <v>5</v>
      </c>
      <c r="F232" s="69">
        <f>IF(LEN(INDEX(索引!$M:$M,D232,1))=4,INDEX(索引!$M:$M,D232,1)&amp;"00",INDEX(索引!$M:$M,D232,1))</f>
        <v>600302</v>
      </c>
      <c r="G232" s="69" t="str">
        <f>INDEX(索引!$L:$L,D232,1)</f>
        <v>弹石兵</v>
      </c>
      <c r="I232" s="206" t="str">
        <f>'[2]配置系数（士兵）'!I232</f>
        <v/>
      </c>
      <c r="J232" s="206" t="str">
        <f>'[2]配置系数（士兵）'!J232</f>
        <v/>
      </c>
      <c r="K232" s="206" t="str">
        <f>'[2]配置系数（士兵）'!K232</f>
        <v/>
      </c>
      <c r="L232" s="206">
        <f>'[2]配置系数（士兵）'!L232</f>
        <v>0</v>
      </c>
      <c r="M232" s="206">
        <f>'[2]配置系数（士兵）'!M232</f>
        <v>0</v>
      </c>
      <c r="N232" s="206">
        <f>'[2]配置系数（士兵）'!N232</f>
        <v>1</v>
      </c>
      <c r="P232" s="206" t="str">
        <f>'[2]配置系数（士兵）'!P232</f>
        <v/>
      </c>
      <c r="Q232" s="206" t="str">
        <f>'[2]配置系数（士兵）'!Q232</f>
        <v/>
      </c>
      <c r="R232" s="206" t="str">
        <f>'[2]配置系数（士兵）'!R232</f>
        <v/>
      </c>
      <c r="S232" s="206">
        <f>'[2]配置系数（士兵）'!S232</f>
        <v>0</v>
      </c>
      <c r="T232" s="206">
        <f>'[2]配置系数（士兵）'!T232</f>
        <v>0</v>
      </c>
      <c r="U232" s="206">
        <f>'[2]配置系数（士兵）'!U232</f>
        <v>1</v>
      </c>
      <c r="W232" s="206" t="str">
        <f>'[2]配置系数（士兵）'!W232</f>
        <v/>
      </c>
      <c r="X232" s="206" t="str">
        <f>'[2]配置系数（士兵）'!X232</f>
        <v/>
      </c>
      <c r="Y232" s="206" t="str">
        <f>'[2]配置系数（士兵）'!Y232</f>
        <v/>
      </c>
      <c r="Z232" s="206">
        <f>'[2]配置系数（士兵）'!Z232</f>
        <v>0</v>
      </c>
      <c r="AA232" s="206">
        <f>'[2]配置系数（士兵）'!AA232</f>
        <v>0</v>
      </c>
      <c r="AB232" s="206">
        <f>'[2]配置系数（士兵）'!AB232</f>
        <v>1</v>
      </c>
    </row>
    <row r="233" spans="3:28" x14ac:dyDescent="0.15">
      <c r="C233" s="207">
        <v>226</v>
      </c>
      <c r="D233" s="69">
        <f>IFERROR(MATCH(C233,索引!Q:Q,0),D234)</f>
        <v>38</v>
      </c>
      <c r="E233" s="69">
        <f t="shared" si="4"/>
        <v>6</v>
      </c>
      <c r="F233" s="69">
        <f>IF(LEN(INDEX(索引!$M:$M,D233,1))=4,INDEX(索引!$M:$M,D233,1)&amp;"00",INDEX(索引!$M:$M,D233,1))</f>
        <v>600302</v>
      </c>
      <c r="G233" s="69" t="str">
        <f>INDEX(索引!$L:$L,D233,1)</f>
        <v>弹石兵</v>
      </c>
      <c r="I233" s="206" t="str">
        <f>'[2]配置系数（士兵）'!I233</f>
        <v/>
      </c>
      <c r="J233" s="206" t="str">
        <f>'[2]配置系数（士兵）'!J233</f>
        <v/>
      </c>
      <c r="K233" s="206" t="str">
        <f>'[2]配置系数（士兵）'!K233</f>
        <v/>
      </c>
      <c r="L233" s="206">
        <f>'[2]配置系数（士兵）'!L233</f>
        <v>0</v>
      </c>
      <c r="M233" s="206">
        <f>'[2]配置系数（士兵）'!M233</f>
        <v>0</v>
      </c>
      <c r="N233" s="206">
        <f>'[2]配置系数（士兵）'!N233</f>
        <v>1</v>
      </c>
      <c r="P233" s="206" t="str">
        <f>'[2]配置系数（士兵）'!P233</f>
        <v/>
      </c>
      <c r="Q233" s="206" t="str">
        <f>'[2]配置系数（士兵）'!Q233</f>
        <v/>
      </c>
      <c r="R233" s="206" t="str">
        <f>'[2]配置系数（士兵）'!R233</f>
        <v/>
      </c>
      <c r="S233" s="206">
        <f>'[2]配置系数（士兵）'!S233</f>
        <v>0</v>
      </c>
      <c r="T233" s="206">
        <f>'[2]配置系数（士兵）'!T233</f>
        <v>0</v>
      </c>
      <c r="U233" s="206">
        <f>'[2]配置系数（士兵）'!U233</f>
        <v>1</v>
      </c>
      <c r="W233" s="206" t="str">
        <f>'[2]配置系数（士兵）'!W233</f>
        <v/>
      </c>
      <c r="X233" s="206" t="str">
        <f>'[2]配置系数（士兵）'!X233</f>
        <v/>
      </c>
      <c r="Y233" s="206" t="str">
        <f>'[2]配置系数（士兵）'!Y233</f>
        <v/>
      </c>
      <c r="Z233" s="206">
        <f>'[2]配置系数（士兵）'!Z233</f>
        <v>0</v>
      </c>
      <c r="AA233" s="206">
        <f>'[2]配置系数（士兵）'!AA233</f>
        <v>0</v>
      </c>
      <c r="AB233" s="206">
        <f>'[2]配置系数（士兵）'!AB233</f>
        <v>1</v>
      </c>
    </row>
    <row r="234" spans="3:28" x14ac:dyDescent="0.15">
      <c r="C234" s="207">
        <v>227</v>
      </c>
      <c r="D234" s="69">
        <f>IFERROR(MATCH(C234,索引!Q:Q,0),D235)</f>
        <v>38</v>
      </c>
      <c r="E234" s="69">
        <f t="shared" si="4"/>
        <v>7</v>
      </c>
      <c r="F234" s="69">
        <f>IF(LEN(INDEX(索引!$M:$M,D234,1))=4,INDEX(索引!$M:$M,D234,1)&amp;"00",INDEX(索引!$M:$M,D234,1))</f>
        <v>600302</v>
      </c>
      <c r="G234" s="69" t="str">
        <f>INDEX(索引!$L:$L,D234,1)</f>
        <v>弹石兵</v>
      </c>
      <c r="I234" s="206" t="str">
        <f>'[2]配置系数（士兵）'!I234</f>
        <v/>
      </c>
      <c r="J234" s="206" t="str">
        <f>'[2]配置系数（士兵）'!J234</f>
        <v/>
      </c>
      <c r="K234" s="206" t="str">
        <f>'[2]配置系数（士兵）'!K234</f>
        <v/>
      </c>
      <c r="L234" s="206">
        <f>'[2]配置系数（士兵）'!L234</f>
        <v>0</v>
      </c>
      <c r="M234" s="206">
        <f>'[2]配置系数（士兵）'!M234</f>
        <v>0</v>
      </c>
      <c r="N234" s="206">
        <f>'[2]配置系数（士兵）'!N234</f>
        <v>1</v>
      </c>
      <c r="P234" s="206" t="str">
        <f>'[2]配置系数（士兵）'!P234</f>
        <v/>
      </c>
      <c r="Q234" s="206" t="str">
        <f>'[2]配置系数（士兵）'!Q234</f>
        <v/>
      </c>
      <c r="R234" s="206" t="str">
        <f>'[2]配置系数（士兵）'!R234</f>
        <v/>
      </c>
      <c r="S234" s="206">
        <f>'[2]配置系数（士兵）'!S234</f>
        <v>0</v>
      </c>
      <c r="T234" s="206">
        <f>'[2]配置系数（士兵）'!T234</f>
        <v>0</v>
      </c>
      <c r="U234" s="206">
        <f>'[2]配置系数（士兵）'!U234</f>
        <v>1</v>
      </c>
      <c r="W234" s="206" t="str">
        <f>'[2]配置系数（士兵）'!W234</f>
        <v/>
      </c>
      <c r="X234" s="206" t="str">
        <f>'[2]配置系数（士兵）'!X234</f>
        <v/>
      </c>
      <c r="Y234" s="206" t="str">
        <f>'[2]配置系数（士兵）'!Y234</f>
        <v/>
      </c>
      <c r="Z234" s="206">
        <f>'[2]配置系数（士兵）'!Z234</f>
        <v>0</v>
      </c>
      <c r="AA234" s="206">
        <f>'[2]配置系数（士兵）'!AA234</f>
        <v>0</v>
      </c>
      <c r="AB234" s="206">
        <f>'[2]配置系数（士兵）'!AB234</f>
        <v>1</v>
      </c>
    </row>
    <row r="235" spans="3:28" x14ac:dyDescent="0.15">
      <c r="C235" s="207">
        <v>228</v>
      </c>
      <c r="D235" s="69">
        <f>IFERROR(MATCH(C235,索引!Q:Q,0),D236)</f>
        <v>38</v>
      </c>
      <c r="E235" s="69">
        <f t="shared" si="4"/>
        <v>8</v>
      </c>
      <c r="F235" s="69">
        <f>IF(LEN(INDEX(索引!$M:$M,D235,1))=4,INDEX(索引!$M:$M,D235,1)&amp;"00",INDEX(索引!$M:$M,D235,1))</f>
        <v>600302</v>
      </c>
      <c r="G235" s="69" t="str">
        <f>INDEX(索引!$L:$L,D235,1)</f>
        <v>弹石兵</v>
      </c>
      <c r="I235" s="206" t="str">
        <f>'[2]配置系数（士兵）'!I235</f>
        <v/>
      </c>
      <c r="J235" s="206" t="str">
        <f>'[2]配置系数（士兵）'!J235</f>
        <v/>
      </c>
      <c r="K235" s="206" t="str">
        <f>'[2]配置系数（士兵）'!K235</f>
        <v/>
      </c>
      <c r="L235" s="206">
        <f>'[2]配置系数（士兵）'!L235</f>
        <v>0</v>
      </c>
      <c r="M235" s="206">
        <f>'[2]配置系数（士兵）'!M235</f>
        <v>0</v>
      </c>
      <c r="N235" s="206">
        <f>'[2]配置系数（士兵）'!N235</f>
        <v>1</v>
      </c>
      <c r="P235" s="206" t="str">
        <f>'[2]配置系数（士兵）'!P235</f>
        <v/>
      </c>
      <c r="Q235" s="206" t="str">
        <f>'[2]配置系数（士兵）'!Q235</f>
        <v/>
      </c>
      <c r="R235" s="206" t="str">
        <f>'[2]配置系数（士兵）'!R235</f>
        <v/>
      </c>
      <c r="S235" s="206">
        <f>'[2]配置系数（士兵）'!S235</f>
        <v>0</v>
      </c>
      <c r="T235" s="206">
        <f>'[2]配置系数（士兵）'!T235</f>
        <v>0</v>
      </c>
      <c r="U235" s="206">
        <f>'[2]配置系数（士兵）'!U235</f>
        <v>1</v>
      </c>
      <c r="W235" s="206" t="str">
        <f>'[2]配置系数（士兵）'!W235</f>
        <v/>
      </c>
      <c r="X235" s="206" t="str">
        <f>'[2]配置系数（士兵）'!X235</f>
        <v/>
      </c>
      <c r="Y235" s="206" t="str">
        <f>'[2]配置系数（士兵）'!Y235</f>
        <v/>
      </c>
      <c r="Z235" s="206">
        <f>'[2]配置系数（士兵）'!Z235</f>
        <v>0</v>
      </c>
      <c r="AA235" s="206">
        <f>'[2]配置系数（士兵）'!AA235</f>
        <v>0</v>
      </c>
      <c r="AB235" s="206">
        <f>'[2]配置系数（士兵）'!AB235</f>
        <v>1</v>
      </c>
    </row>
    <row r="236" spans="3:28" x14ac:dyDescent="0.15">
      <c r="C236" s="207">
        <v>229</v>
      </c>
      <c r="D236" s="69">
        <f>IFERROR(MATCH(C236,索引!Q:Q,0),D237)</f>
        <v>38</v>
      </c>
      <c r="E236" s="69">
        <f t="shared" si="4"/>
        <v>9</v>
      </c>
      <c r="F236" s="69">
        <f>IF(LEN(INDEX(索引!$M:$M,D236,1))=4,INDEX(索引!$M:$M,D236,1)&amp;"00",INDEX(索引!$M:$M,D236,1))</f>
        <v>600302</v>
      </c>
      <c r="G236" s="69" t="str">
        <f>INDEX(索引!$L:$L,D236,1)</f>
        <v>弹石兵</v>
      </c>
      <c r="I236" s="206" t="str">
        <f>'[2]配置系数（士兵）'!I236</f>
        <v/>
      </c>
      <c r="J236" s="206" t="str">
        <f>'[2]配置系数（士兵）'!J236</f>
        <v/>
      </c>
      <c r="K236" s="206" t="str">
        <f>'[2]配置系数（士兵）'!K236</f>
        <v/>
      </c>
      <c r="L236" s="206">
        <f>'[2]配置系数（士兵）'!L236</f>
        <v>0</v>
      </c>
      <c r="M236" s="206">
        <f>'[2]配置系数（士兵）'!M236</f>
        <v>0</v>
      </c>
      <c r="N236" s="206">
        <f>'[2]配置系数（士兵）'!N236</f>
        <v>1</v>
      </c>
      <c r="P236" s="206" t="str">
        <f>'[2]配置系数（士兵）'!P236</f>
        <v/>
      </c>
      <c r="Q236" s="206" t="str">
        <f>'[2]配置系数（士兵）'!Q236</f>
        <v/>
      </c>
      <c r="R236" s="206" t="str">
        <f>'[2]配置系数（士兵）'!R236</f>
        <v/>
      </c>
      <c r="S236" s="206">
        <f>'[2]配置系数（士兵）'!S236</f>
        <v>0</v>
      </c>
      <c r="T236" s="206">
        <f>'[2]配置系数（士兵）'!T236</f>
        <v>0</v>
      </c>
      <c r="U236" s="206">
        <f>'[2]配置系数（士兵）'!U236</f>
        <v>1</v>
      </c>
      <c r="W236" s="206" t="str">
        <f>'[2]配置系数（士兵）'!W236</f>
        <v/>
      </c>
      <c r="X236" s="206" t="str">
        <f>'[2]配置系数（士兵）'!X236</f>
        <v/>
      </c>
      <c r="Y236" s="206" t="str">
        <f>'[2]配置系数（士兵）'!Y236</f>
        <v/>
      </c>
      <c r="Z236" s="206">
        <f>'[2]配置系数（士兵）'!Z236</f>
        <v>0</v>
      </c>
      <c r="AA236" s="206">
        <f>'[2]配置系数（士兵）'!AA236</f>
        <v>0</v>
      </c>
      <c r="AB236" s="206">
        <f>'[2]配置系数（士兵）'!AB236</f>
        <v>1</v>
      </c>
    </row>
    <row r="237" spans="3:28" x14ac:dyDescent="0.15">
      <c r="C237" s="207">
        <v>230</v>
      </c>
      <c r="D237" s="69">
        <f>IFERROR(MATCH(C237,索引!Q:Q,0),D238)</f>
        <v>38</v>
      </c>
      <c r="E237" s="69">
        <f t="shared" si="4"/>
        <v>10</v>
      </c>
      <c r="F237" s="69">
        <f>IF(LEN(INDEX(索引!$M:$M,D237,1))=4,INDEX(索引!$M:$M,D237,1)&amp;"00",INDEX(索引!$M:$M,D237,1))</f>
        <v>600302</v>
      </c>
      <c r="G237" s="69" t="str">
        <f>INDEX(索引!$L:$L,D237,1)</f>
        <v>弹石兵</v>
      </c>
      <c r="I237" s="206" t="str">
        <f>'[2]配置系数（士兵）'!I237</f>
        <v/>
      </c>
      <c r="J237" s="206" t="str">
        <f>'[2]配置系数（士兵）'!J237</f>
        <v/>
      </c>
      <c r="K237" s="206" t="str">
        <f>'[2]配置系数（士兵）'!K237</f>
        <v/>
      </c>
      <c r="L237" s="206">
        <f>'[2]配置系数（士兵）'!L237</f>
        <v>0</v>
      </c>
      <c r="M237" s="206">
        <f>'[2]配置系数（士兵）'!M237</f>
        <v>0</v>
      </c>
      <c r="N237" s="206">
        <f>'[2]配置系数（士兵）'!N237</f>
        <v>1</v>
      </c>
      <c r="P237" s="206" t="str">
        <f>'[2]配置系数（士兵）'!P237</f>
        <v/>
      </c>
      <c r="Q237" s="206" t="str">
        <f>'[2]配置系数（士兵）'!Q237</f>
        <v/>
      </c>
      <c r="R237" s="206" t="str">
        <f>'[2]配置系数（士兵）'!R237</f>
        <v/>
      </c>
      <c r="S237" s="206">
        <f>'[2]配置系数（士兵）'!S237</f>
        <v>0</v>
      </c>
      <c r="T237" s="206">
        <f>'[2]配置系数（士兵）'!T237</f>
        <v>0</v>
      </c>
      <c r="U237" s="206">
        <f>'[2]配置系数（士兵）'!U237</f>
        <v>1</v>
      </c>
      <c r="W237" s="206" t="str">
        <f>'[2]配置系数（士兵）'!W237</f>
        <v/>
      </c>
      <c r="X237" s="206" t="str">
        <f>'[2]配置系数（士兵）'!X237</f>
        <v/>
      </c>
      <c r="Y237" s="206" t="str">
        <f>'[2]配置系数（士兵）'!Y237</f>
        <v/>
      </c>
      <c r="Z237" s="206">
        <f>'[2]配置系数（士兵）'!Z237</f>
        <v>0</v>
      </c>
      <c r="AA237" s="206">
        <f>'[2]配置系数（士兵）'!AA237</f>
        <v>0</v>
      </c>
      <c r="AB237" s="206">
        <f>'[2]配置系数（士兵）'!AB237</f>
        <v>1</v>
      </c>
    </row>
    <row r="238" spans="3:28" x14ac:dyDescent="0.15">
      <c r="C238" s="207">
        <v>231</v>
      </c>
      <c r="D238" s="69">
        <f>IFERROR(MATCH(C238,索引!Q:Q,0),D239)</f>
        <v>39</v>
      </c>
      <c r="E238" s="69">
        <f t="shared" si="4"/>
        <v>1</v>
      </c>
      <c r="F238" s="69">
        <f>IF(LEN(INDEX(索引!$M:$M,D238,1))=4,INDEX(索引!$M:$M,D238,1)&amp;"00",INDEX(索引!$M:$M,D238,1))</f>
        <v>600303</v>
      </c>
      <c r="G238" s="69" t="str">
        <f>INDEX(索引!$L:$L,D238,1)</f>
        <v>火箭营</v>
      </c>
      <c r="I238" s="206" t="str">
        <f>'[2]配置系数（士兵）'!I238</f>
        <v>60030301</v>
      </c>
      <c r="J238" s="206" t="str">
        <f>'[2]配置系数（士兵）'!J238</f>
        <v>普通攻击:对单体敌人造成{0}%的武力伤害</v>
      </c>
      <c r="K238" s="206">
        <f>'[2]配置系数（士兵）'!K238</f>
        <v>0.2</v>
      </c>
      <c r="L238" s="206">
        <f>'[2]配置系数（士兵）'!L238</f>
        <v>0</v>
      </c>
      <c r="M238" s="206">
        <f>'[2]配置系数（士兵）'!M238</f>
        <v>0</v>
      </c>
      <c r="N238" s="206">
        <f>'[2]配置系数（士兵）'!N238</f>
        <v>100</v>
      </c>
      <c r="P238" s="206" t="str">
        <f>'[2]配置系数（士兵）'!P238</f>
        <v>60030302</v>
      </c>
      <c r="Q238" s="206" t="str">
        <f>'[2]配置系数（士兵）'!Q238</f>
        <v>普通攻击:对单体敌人造成{0}%的武力伤害</v>
      </c>
      <c r="R238" s="206">
        <f>'[2]配置系数（士兵）'!R238</f>
        <v>0.21</v>
      </c>
      <c r="S238" s="206">
        <f>'[2]配置系数（士兵）'!S238</f>
        <v>0</v>
      </c>
      <c r="T238" s="206">
        <f>'[2]配置系数（士兵）'!T238</f>
        <v>0</v>
      </c>
      <c r="U238" s="206">
        <f>'[2]配置系数（士兵）'!U238</f>
        <v>1</v>
      </c>
      <c r="W238" s="206" t="str">
        <f>'[2]配置系数（士兵）'!W238</f>
        <v>60030303</v>
      </c>
      <c r="X238" s="206" t="str">
        <f>'[2]配置系数（士兵）'!X238</f>
        <v>普通攻击:对单体敌人造成{0}%的武力伤害</v>
      </c>
      <c r="Y238" s="206">
        <f>'[2]配置系数（士兵）'!Y238</f>
        <v>1</v>
      </c>
      <c r="Z238" s="206">
        <f>'[2]配置系数（士兵）'!Z238</f>
        <v>0</v>
      </c>
      <c r="AA238" s="206">
        <f>'[2]配置系数（士兵）'!AA238</f>
        <v>0</v>
      </c>
      <c r="AB238" s="206">
        <f>'[2]配置系数（士兵）'!AB238</f>
        <v>1</v>
      </c>
    </row>
    <row r="239" spans="3:28" x14ac:dyDescent="0.15">
      <c r="C239" s="207">
        <v>232</v>
      </c>
      <c r="D239" s="69">
        <f>IFERROR(MATCH(C239,索引!Q:Q,0),D240)</f>
        <v>39</v>
      </c>
      <c r="E239" s="69">
        <f t="shared" si="4"/>
        <v>2</v>
      </c>
      <c r="F239" s="69">
        <f>IF(LEN(INDEX(索引!$M:$M,D239,1))=4,INDEX(索引!$M:$M,D239,1)&amp;"00",INDEX(索引!$M:$M,D239,1))</f>
        <v>600303</v>
      </c>
      <c r="G239" s="69" t="str">
        <f>INDEX(索引!$L:$L,D239,1)</f>
        <v>火箭营</v>
      </c>
      <c r="I239" s="206" t="str">
        <f>'[2]配置系数（士兵）'!I239</f>
        <v>60030311</v>
      </c>
      <c r="J239" s="206" t="str">
        <f>'[2]配置系数（士兵）'!J239</f>
        <v>私有特性1:普攻有{0}%几率暴击</v>
      </c>
      <c r="K239" s="206">
        <f>'[2]配置系数（士兵）'!K239</f>
        <v>0.4</v>
      </c>
      <c r="L239" s="206">
        <f>'[2]配置系数（士兵）'!L239</f>
        <v>0</v>
      </c>
      <c r="M239" s="206">
        <f>'[2]配置系数（士兵）'!M239</f>
        <v>0</v>
      </c>
      <c r="N239" s="206">
        <f>'[2]配置系数（士兵）'!N239</f>
        <v>100</v>
      </c>
      <c r="P239" s="206" t="str">
        <f>'[2]配置系数（士兵）'!P239</f>
        <v/>
      </c>
      <c r="Q239" s="206" t="str">
        <f>'[2]配置系数（士兵）'!Q239</f>
        <v/>
      </c>
      <c r="R239" s="206" t="str">
        <f>'[2]配置系数（士兵）'!R239</f>
        <v/>
      </c>
      <c r="S239" s="206">
        <f>'[2]配置系数（士兵）'!S239</f>
        <v>0</v>
      </c>
      <c r="T239" s="206">
        <f>'[2]配置系数（士兵）'!T239</f>
        <v>0</v>
      </c>
      <c r="U239" s="206">
        <f>'[2]配置系数（士兵）'!U239</f>
        <v>1</v>
      </c>
      <c r="W239" s="206" t="str">
        <f>'[2]配置系数（士兵）'!W239</f>
        <v/>
      </c>
      <c r="X239" s="206" t="str">
        <f>'[2]配置系数（士兵）'!X239</f>
        <v/>
      </c>
      <c r="Y239" s="206" t="str">
        <f>'[2]配置系数（士兵）'!Y239</f>
        <v/>
      </c>
      <c r="Z239" s="206">
        <f>'[2]配置系数（士兵）'!Z239</f>
        <v>0</v>
      </c>
      <c r="AA239" s="206">
        <f>'[2]配置系数（士兵）'!AA239</f>
        <v>0</v>
      </c>
      <c r="AB239" s="206">
        <f>'[2]配置系数（士兵）'!AB239</f>
        <v>1</v>
      </c>
    </row>
    <row r="240" spans="3:28" x14ac:dyDescent="0.15">
      <c r="C240" s="207">
        <v>233</v>
      </c>
      <c r="D240" s="69">
        <f>IFERROR(MATCH(C240,索引!Q:Q,0),D241)</f>
        <v>39</v>
      </c>
      <c r="E240" s="69">
        <f t="shared" si="4"/>
        <v>3</v>
      </c>
      <c r="F240" s="69">
        <f>IF(LEN(INDEX(索引!$M:$M,D240,1))=4,INDEX(索引!$M:$M,D240,1)&amp;"00",INDEX(索引!$M:$M,D240,1))</f>
        <v>600303</v>
      </c>
      <c r="G240" s="69" t="str">
        <f>INDEX(索引!$L:$L,D240,1)</f>
        <v>火箭营</v>
      </c>
      <c r="I240" s="206" t="str">
        <f>'[2]配置系数（士兵）'!I240</f>
        <v>60030321</v>
      </c>
      <c r="J240" s="206" t="str">
        <f>'[2]配置系数（士兵）'!J240</f>
        <v>私有特性2:周围有友军士兵时，伤害提升{0}%</v>
      </c>
      <c r="K240" s="206">
        <f>'[2]配置系数（士兵）'!K240</f>
        <v>0.24</v>
      </c>
      <c r="L240" s="206">
        <f>'[2]配置系数（士兵）'!L240</f>
        <v>0</v>
      </c>
      <c r="M240" s="206">
        <f>'[2]配置系数（士兵）'!M240</f>
        <v>0</v>
      </c>
      <c r="N240" s="206">
        <f>'[2]配置系数（士兵）'!N240</f>
        <v>100</v>
      </c>
      <c r="P240" s="206" t="str">
        <f>'[2]配置系数（士兵）'!P240</f>
        <v/>
      </c>
      <c r="Q240" s="206" t="str">
        <f>'[2]配置系数（士兵）'!Q240</f>
        <v/>
      </c>
      <c r="R240" s="206" t="str">
        <f>'[2]配置系数（士兵）'!R240</f>
        <v/>
      </c>
      <c r="S240" s="206">
        <f>'[2]配置系数（士兵）'!S240</f>
        <v>0</v>
      </c>
      <c r="T240" s="206">
        <f>'[2]配置系数（士兵）'!T240</f>
        <v>0</v>
      </c>
      <c r="U240" s="206">
        <f>'[2]配置系数（士兵）'!U240</f>
        <v>1</v>
      </c>
      <c r="W240" s="206" t="str">
        <f>'[2]配置系数（士兵）'!W240</f>
        <v/>
      </c>
      <c r="X240" s="206" t="str">
        <f>'[2]配置系数（士兵）'!X240</f>
        <v/>
      </c>
      <c r="Y240" s="206" t="str">
        <f>'[2]配置系数（士兵）'!Y240</f>
        <v/>
      </c>
      <c r="Z240" s="206">
        <f>'[2]配置系数（士兵）'!Z240</f>
        <v>0</v>
      </c>
      <c r="AA240" s="206">
        <f>'[2]配置系数（士兵）'!AA240</f>
        <v>0</v>
      </c>
      <c r="AB240" s="206">
        <f>'[2]配置系数（士兵）'!AB240</f>
        <v>1</v>
      </c>
    </row>
    <row r="241" spans="3:28" x14ac:dyDescent="0.15">
      <c r="C241" s="207">
        <v>234</v>
      </c>
      <c r="D241" s="69">
        <f>IFERROR(MATCH(C241,索引!Q:Q,0),D242)</f>
        <v>39</v>
      </c>
      <c r="E241" s="69">
        <f t="shared" si="4"/>
        <v>4</v>
      </c>
      <c r="F241" s="69">
        <f>IF(LEN(INDEX(索引!$M:$M,D241,1))=4,INDEX(索引!$M:$M,D241,1)&amp;"00",INDEX(索引!$M:$M,D241,1))</f>
        <v>600303</v>
      </c>
      <c r="G241" s="69" t="str">
        <f>INDEX(索引!$L:$L,D241,1)</f>
        <v>火箭营</v>
      </c>
      <c r="I241" s="206" t="str">
        <f>'[2]配置系数（士兵）'!I241</f>
        <v/>
      </c>
      <c r="J241" s="206" t="str">
        <f>'[2]配置系数（士兵）'!J241</f>
        <v/>
      </c>
      <c r="K241" s="206" t="str">
        <f>'[2]配置系数（士兵）'!K241</f>
        <v/>
      </c>
      <c r="L241" s="206">
        <f>'[2]配置系数（士兵）'!L241</f>
        <v>0</v>
      </c>
      <c r="M241" s="206">
        <f>'[2]配置系数（士兵）'!M241</f>
        <v>0</v>
      </c>
      <c r="N241" s="206">
        <f>'[2]配置系数（士兵）'!N241</f>
        <v>1</v>
      </c>
      <c r="P241" s="206" t="str">
        <f>'[2]配置系数（士兵）'!P241</f>
        <v/>
      </c>
      <c r="Q241" s="206" t="str">
        <f>'[2]配置系数（士兵）'!Q241</f>
        <v/>
      </c>
      <c r="R241" s="206" t="str">
        <f>'[2]配置系数（士兵）'!R241</f>
        <v/>
      </c>
      <c r="S241" s="206">
        <f>'[2]配置系数（士兵）'!S241</f>
        <v>0</v>
      </c>
      <c r="T241" s="206">
        <f>'[2]配置系数（士兵）'!T241</f>
        <v>0</v>
      </c>
      <c r="U241" s="206">
        <f>'[2]配置系数（士兵）'!U241</f>
        <v>1</v>
      </c>
      <c r="W241" s="206" t="str">
        <f>'[2]配置系数（士兵）'!W241</f>
        <v/>
      </c>
      <c r="X241" s="206" t="str">
        <f>'[2]配置系数（士兵）'!X241</f>
        <v/>
      </c>
      <c r="Y241" s="206" t="str">
        <f>'[2]配置系数（士兵）'!Y241</f>
        <v/>
      </c>
      <c r="Z241" s="206">
        <f>'[2]配置系数（士兵）'!Z241</f>
        <v>0</v>
      </c>
      <c r="AA241" s="206">
        <f>'[2]配置系数（士兵）'!AA241</f>
        <v>0</v>
      </c>
      <c r="AB241" s="206">
        <f>'[2]配置系数（士兵）'!AB241</f>
        <v>1</v>
      </c>
    </row>
    <row r="242" spans="3:28" x14ac:dyDescent="0.15">
      <c r="C242" s="207">
        <v>235</v>
      </c>
      <c r="D242" s="69">
        <f>IFERROR(MATCH(C242,索引!Q:Q,0),D243)</f>
        <v>39</v>
      </c>
      <c r="E242" s="69">
        <f t="shared" si="4"/>
        <v>5</v>
      </c>
      <c r="F242" s="69">
        <f>IF(LEN(INDEX(索引!$M:$M,D242,1))=4,INDEX(索引!$M:$M,D242,1)&amp;"00",INDEX(索引!$M:$M,D242,1))</f>
        <v>600303</v>
      </c>
      <c r="G242" s="69" t="str">
        <f>INDEX(索引!$L:$L,D242,1)</f>
        <v>火箭营</v>
      </c>
      <c r="I242" s="206" t="str">
        <f>'[2]配置系数（士兵）'!I242</f>
        <v/>
      </c>
      <c r="J242" s="206" t="str">
        <f>'[2]配置系数（士兵）'!J242</f>
        <v/>
      </c>
      <c r="K242" s="206" t="str">
        <f>'[2]配置系数（士兵）'!K242</f>
        <v/>
      </c>
      <c r="L242" s="206">
        <f>'[2]配置系数（士兵）'!L242</f>
        <v>0</v>
      </c>
      <c r="M242" s="206">
        <f>'[2]配置系数（士兵）'!M242</f>
        <v>0</v>
      </c>
      <c r="N242" s="206">
        <f>'[2]配置系数（士兵）'!N242</f>
        <v>1</v>
      </c>
      <c r="P242" s="206" t="str">
        <f>'[2]配置系数（士兵）'!P242</f>
        <v/>
      </c>
      <c r="Q242" s="206" t="str">
        <f>'[2]配置系数（士兵）'!Q242</f>
        <v/>
      </c>
      <c r="R242" s="206" t="str">
        <f>'[2]配置系数（士兵）'!R242</f>
        <v/>
      </c>
      <c r="S242" s="206">
        <f>'[2]配置系数（士兵）'!S242</f>
        <v>0</v>
      </c>
      <c r="T242" s="206">
        <f>'[2]配置系数（士兵）'!T242</f>
        <v>0</v>
      </c>
      <c r="U242" s="206">
        <f>'[2]配置系数（士兵）'!U242</f>
        <v>1</v>
      </c>
      <c r="W242" s="206" t="str">
        <f>'[2]配置系数（士兵）'!W242</f>
        <v/>
      </c>
      <c r="X242" s="206" t="str">
        <f>'[2]配置系数（士兵）'!X242</f>
        <v/>
      </c>
      <c r="Y242" s="206" t="str">
        <f>'[2]配置系数（士兵）'!Y242</f>
        <v/>
      </c>
      <c r="Z242" s="206">
        <f>'[2]配置系数（士兵）'!Z242</f>
        <v>0</v>
      </c>
      <c r="AA242" s="206">
        <f>'[2]配置系数（士兵）'!AA242</f>
        <v>0</v>
      </c>
      <c r="AB242" s="206">
        <f>'[2]配置系数（士兵）'!AB242</f>
        <v>1</v>
      </c>
    </row>
    <row r="243" spans="3:28" x14ac:dyDescent="0.15">
      <c r="C243" s="207">
        <v>236</v>
      </c>
      <c r="D243" s="69">
        <f>IFERROR(MATCH(C243,索引!Q:Q,0),D244)</f>
        <v>39</v>
      </c>
      <c r="E243" s="69">
        <f t="shared" si="4"/>
        <v>6</v>
      </c>
      <c r="F243" s="69">
        <f>IF(LEN(INDEX(索引!$M:$M,D243,1))=4,INDEX(索引!$M:$M,D243,1)&amp;"00",INDEX(索引!$M:$M,D243,1))</f>
        <v>600303</v>
      </c>
      <c r="G243" s="69" t="str">
        <f>INDEX(索引!$L:$L,D243,1)</f>
        <v>火箭营</v>
      </c>
      <c r="I243" s="206" t="str">
        <f>'[2]配置系数（士兵）'!I243</f>
        <v/>
      </c>
      <c r="J243" s="206" t="str">
        <f>'[2]配置系数（士兵）'!J243</f>
        <v/>
      </c>
      <c r="K243" s="206" t="str">
        <f>'[2]配置系数（士兵）'!K243</f>
        <v/>
      </c>
      <c r="L243" s="206">
        <f>'[2]配置系数（士兵）'!L243</f>
        <v>0</v>
      </c>
      <c r="M243" s="206">
        <f>'[2]配置系数（士兵）'!M243</f>
        <v>0</v>
      </c>
      <c r="N243" s="206">
        <f>'[2]配置系数（士兵）'!N243</f>
        <v>1</v>
      </c>
      <c r="P243" s="206" t="str">
        <f>'[2]配置系数（士兵）'!P243</f>
        <v/>
      </c>
      <c r="Q243" s="206" t="str">
        <f>'[2]配置系数（士兵）'!Q243</f>
        <v/>
      </c>
      <c r="R243" s="206" t="str">
        <f>'[2]配置系数（士兵）'!R243</f>
        <v/>
      </c>
      <c r="S243" s="206">
        <f>'[2]配置系数（士兵）'!S243</f>
        <v>0</v>
      </c>
      <c r="T243" s="206">
        <f>'[2]配置系数（士兵）'!T243</f>
        <v>0</v>
      </c>
      <c r="U243" s="206">
        <f>'[2]配置系数（士兵）'!U243</f>
        <v>1</v>
      </c>
      <c r="W243" s="206" t="str">
        <f>'[2]配置系数（士兵）'!W243</f>
        <v/>
      </c>
      <c r="X243" s="206" t="str">
        <f>'[2]配置系数（士兵）'!X243</f>
        <v/>
      </c>
      <c r="Y243" s="206" t="str">
        <f>'[2]配置系数（士兵）'!Y243</f>
        <v/>
      </c>
      <c r="Z243" s="206">
        <f>'[2]配置系数（士兵）'!Z243</f>
        <v>0</v>
      </c>
      <c r="AA243" s="206">
        <f>'[2]配置系数（士兵）'!AA243</f>
        <v>0</v>
      </c>
      <c r="AB243" s="206">
        <f>'[2]配置系数（士兵）'!AB243</f>
        <v>1</v>
      </c>
    </row>
    <row r="244" spans="3:28" x14ac:dyDescent="0.15">
      <c r="C244" s="207">
        <v>237</v>
      </c>
      <c r="D244" s="69">
        <f>IFERROR(MATCH(C244,索引!Q:Q,0),D245)</f>
        <v>39</v>
      </c>
      <c r="E244" s="69">
        <f t="shared" si="4"/>
        <v>7</v>
      </c>
      <c r="F244" s="69">
        <f>IF(LEN(INDEX(索引!$M:$M,D244,1))=4,INDEX(索引!$M:$M,D244,1)&amp;"00",INDEX(索引!$M:$M,D244,1))</f>
        <v>600303</v>
      </c>
      <c r="G244" s="69" t="str">
        <f>INDEX(索引!$L:$L,D244,1)</f>
        <v>火箭营</v>
      </c>
      <c r="I244" s="206" t="str">
        <f>'[2]配置系数（士兵）'!I244</f>
        <v/>
      </c>
      <c r="J244" s="206" t="str">
        <f>'[2]配置系数（士兵）'!J244</f>
        <v/>
      </c>
      <c r="K244" s="206" t="str">
        <f>'[2]配置系数（士兵）'!K244</f>
        <v/>
      </c>
      <c r="L244" s="206">
        <f>'[2]配置系数（士兵）'!L244</f>
        <v>0</v>
      </c>
      <c r="M244" s="206">
        <f>'[2]配置系数（士兵）'!M244</f>
        <v>0</v>
      </c>
      <c r="N244" s="206">
        <f>'[2]配置系数（士兵）'!N244</f>
        <v>1</v>
      </c>
      <c r="P244" s="206" t="str">
        <f>'[2]配置系数（士兵）'!P244</f>
        <v/>
      </c>
      <c r="Q244" s="206" t="str">
        <f>'[2]配置系数（士兵）'!Q244</f>
        <v/>
      </c>
      <c r="R244" s="206" t="str">
        <f>'[2]配置系数（士兵）'!R244</f>
        <v/>
      </c>
      <c r="S244" s="206">
        <f>'[2]配置系数（士兵）'!S244</f>
        <v>0</v>
      </c>
      <c r="T244" s="206">
        <f>'[2]配置系数（士兵）'!T244</f>
        <v>0</v>
      </c>
      <c r="U244" s="206">
        <f>'[2]配置系数（士兵）'!U244</f>
        <v>1</v>
      </c>
      <c r="W244" s="206" t="str">
        <f>'[2]配置系数（士兵）'!W244</f>
        <v/>
      </c>
      <c r="X244" s="206" t="str">
        <f>'[2]配置系数（士兵）'!X244</f>
        <v/>
      </c>
      <c r="Y244" s="206" t="str">
        <f>'[2]配置系数（士兵）'!Y244</f>
        <v/>
      </c>
      <c r="Z244" s="206">
        <f>'[2]配置系数（士兵）'!Z244</f>
        <v>0</v>
      </c>
      <c r="AA244" s="206">
        <f>'[2]配置系数（士兵）'!AA244</f>
        <v>0</v>
      </c>
      <c r="AB244" s="206">
        <f>'[2]配置系数（士兵）'!AB244</f>
        <v>1</v>
      </c>
    </row>
    <row r="245" spans="3:28" x14ac:dyDescent="0.15">
      <c r="C245" s="207">
        <v>238</v>
      </c>
      <c r="D245" s="69">
        <f>IFERROR(MATCH(C245,索引!Q:Q,0),D246)</f>
        <v>39</v>
      </c>
      <c r="E245" s="69">
        <f t="shared" si="4"/>
        <v>8</v>
      </c>
      <c r="F245" s="69">
        <f>IF(LEN(INDEX(索引!$M:$M,D245,1))=4,INDEX(索引!$M:$M,D245,1)&amp;"00",INDEX(索引!$M:$M,D245,1))</f>
        <v>600303</v>
      </c>
      <c r="G245" s="69" t="str">
        <f>INDEX(索引!$L:$L,D245,1)</f>
        <v>火箭营</v>
      </c>
      <c r="I245" s="206" t="str">
        <f>'[2]配置系数（士兵）'!I245</f>
        <v/>
      </c>
      <c r="J245" s="206" t="str">
        <f>'[2]配置系数（士兵）'!J245</f>
        <v/>
      </c>
      <c r="K245" s="206" t="str">
        <f>'[2]配置系数（士兵）'!K245</f>
        <v/>
      </c>
      <c r="L245" s="206">
        <f>'[2]配置系数（士兵）'!L245</f>
        <v>0</v>
      </c>
      <c r="M245" s="206">
        <f>'[2]配置系数（士兵）'!M245</f>
        <v>0</v>
      </c>
      <c r="N245" s="206">
        <f>'[2]配置系数（士兵）'!N245</f>
        <v>1</v>
      </c>
      <c r="P245" s="206" t="str">
        <f>'[2]配置系数（士兵）'!P245</f>
        <v/>
      </c>
      <c r="Q245" s="206" t="str">
        <f>'[2]配置系数（士兵）'!Q245</f>
        <v/>
      </c>
      <c r="R245" s="206" t="str">
        <f>'[2]配置系数（士兵）'!R245</f>
        <v/>
      </c>
      <c r="S245" s="206">
        <f>'[2]配置系数（士兵）'!S245</f>
        <v>0</v>
      </c>
      <c r="T245" s="206">
        <f>'[2]配置系数（士兵）'!T245</f>
        <v>0</v>
      </c>
      <c r="U245" s="206">
        <f>'[2]配置系数（士兵）'!U245</f>
        <v>1</v>
      </c>
      <c r="W245" s="206" t="str">
        <f>'[2]配置系数（士兵）'!W245</f>
        <v/>
      </c>
      <c r="X245" s="206" t="str">
        <f>'[2]配置系数（士兵）'!X245</f>
        <v/>
      </c>
      <c r="Y245" s="206" t="str">
        <f>'[2]配置系数（士兵）'!Y245</f>
        <v/>
      </c>
      <c r="Z245" s="206">
        <f>'[2]配置系数（士兵）'!Z245</f>
        <v>0</v>
      </c>
      <c r="AA245" s="206">
        <f>'[2]配置系数（士兵）'!AA245</f>
        <v>0</v>
      </c>
      <c r="AB245" s="206">
        <f>'[2]配置系数（士兵）'!AB245</f>
        <v>1</v>
      </c>
    </row>
    <row r="246" spans="3:28" x14ac:dyDescent="0.15">
      <c r="C246" s="207">
        <v>239</v>
      </c>
      <c r="D246" s="69">
        <f>IFERROR(MATCH(C246,索引!Q:Q,0),D247)</f>
        <v>39</v>
      </c>
      <c r="E246" s="69">
        <f t="shared" si="4"/>
        <v>9</v>
      </c>
      <c r="F246" s="69">
        <f>IF(LEN(INDEX(索引!$M:$M,D246,1))=4,INDEX(索引!$M:$M,D246,1)&amp;"00",INDEX(索引!$M:$M,D246,1))</f>
        <v>600303</v>
      </c>
      <c r="G246" s="69" t="str">
        <f>INDEX(索引!$L:$L,D246,1)</f>
        <v>火箭营</v>
      </c>
      <c r="I246" s="206" t="str">
        <f>'[2]配置系数（士兵）'!I246</f>
        <v/>
      </c>
      <c r="J246" s="206" t="str">
        <f>'[2]配置系数（士兵）'!J246</f>
        <v/>
      </c>
      <c r="K246" s="206" t="str">
        <f>'[2]配置系数（士兵）'!K246</f>
        <v/>
      </c>
      <c r="L246" s="206">
        <f>'[2]配置系数（士兵）'!L246</f>
        <v>0</v>
      </c>
      <c r="M246" s="206">
        <f>'[2]配置系数（士兵）'!M246</f>
        <v>0</v>
      </c>
      <c r="N246" s="206">
        <f>'[2]配置系数（士兵）'!N246</f>
        <v>1</v>
      </c>
      <c r="P246" s="206" t="str">
        <f>'[2]配置系数（士兵）'!P246</f>
        <v/>
      </c>
      <c r="Q246" s="206" t="str">
        <f>'[2]配置系数（士兵）'!Q246</f>
        <v/>
      </c>
      <c r="R246" s="206" t="str">
        <f>'[2]配置系数（士兵）'!R246</f>
        <v/>
      </c>
      <c r="S246" s="206">
        <f>'[2]配置系数（士兵）'!S246</f>
        <v>0</v>
      </c>
      <c r="T246" s="206">
        <f>'[2]配置系数（士兵）'!T246</f>
        <v>0</v>
      </c>
      <c r="U246" s="206">
        <f>'[2]配置系数（士兵）'!U246</f>
        <v>1</v>
      </c>
      <c r="W246" s="206" t="str">
        <f>'[2]配置系数（士兵）'!W246</f>
        <v/>
      </c>
      <c r="X246" s="206" t="str">
        <f>'[2]配置系数（士兵）'!X246</f>
        <v/>
      </c>
      <c r="Y246" s="206" t="str">
        <f>'[2]配置系数（士兵）'!Y246</f>
        <v/>
      </c>
      <c r="Z246" s="206">
        <f>'[2]配置系数（士兵）'!Z246</f>
        <v>0</v>
      </c>
      <c r="AA246" s="206">
        <f>'[2]配置系数（士兵）'!AA246</f>
        <v>0</v>
      </c>
      <c r="AB246" s="206">
        <f>'[2]配置系数（士兵）'!AB246</f>
        <v>1</v>
      </c>
    </row>
    <row r="247" spans="3:28" x14ac:dyDescent="0.15">
      <c r="C247" s="207">
        <v>240</v>
      </c>
      <c r="D247" s="69">
        <f>IFERROR(MATCH(C247,索引!Q:Q,0),D248)</f>
        <v>39</v>
      </c>
      <c r="E247" s="69">
        <f t="shared" si="4"/>
        <v>10</v>
      </c>
      <c r="F247" s="69">
        <f>IF(LEN(INDEX(索引!$M:$M,D247,1))=4,INDEX(索引!$M:$M,D247,1)&amp;"00",INDEX(索引!$M:$M,D247,1))</f>
        <v>600303</v>
      </c>
      <c r="G247" s="69" t="str">
        <f>INDEX(索引!$L:$L,D247,1)</f>
        <v>火箭营</v>
      </c>
      <c r="I247" s="206" t="str">
        <f>'[2]配置系数（士兵）'!I247</f>
        <v/>
      </c>
      <c r="J247" s="206" t="str">
        <f>'[2]配置系数（士兵）'!J247</f>
        <v/>
      </c>
      <c r="K247" s="206" t="str">
        <f>'[2]配置系数（士兵）'!K247</f>
        <v/>
      </c>
      <c r="L247" s="206">
        <f>'[2]配置系数（士兵）'!L247</f>
        <v>0</v>
      </c>
      <c r="M247" s="206">
        <f>'[2]配置系数（士兵）'!M247</f>
        <v>0</v>
      </c>
      <c r="N247" s="206">
        <f>'[2]配置系数（士兵）'!N247</f>
        <v>1</v>
      </c>
      <c r="P247" s="206" t="str">
        <f>'[2]配置系数（士兵）'!P247</f>
        <v/>
      </c>
      <c r="Q247" s="206" t="str">
        <f>'[2]配置系数（士兵）'!Q247</f>
        <v/>
      </c>
      <c r="R247" s="206" t="str">
        <f>'[2]配置系数（士兵）'!R247</f>
        <v/>
      </c>
      <c r="S247" s="206">
        <f>'[2]配置系数（士兵）'!S247</f>
        <v>0</v>
      </c>
      <c r="T247" s="206">
        <f>'[2]配置系数（士兵）'!T247</f>
        <v>0</v>
      </c>
      <c r="U247" s="206">
        <f>'[2]配置系数（士兵）'!U247</f>
        <v>1</v>
      </c>
      <c r="W247" s="206" t="str">
        <f>'[2]配置系数（士兵）'!W247</f>
        <v/>
      </c>
      <c r="X247" s="206" t="str">
        <f>'[2]配置系数（士兵）'!X247</f>
        <v/>
      </c>
      <c r="Y247" s="206" t="str">
        <f>'[2]配置系数（士兵）'!Y247</f>
        <v/>
      </c>
      <c r="Z247" s="206">
        <f>'[2]配置系数（士兵）'!Z247</f>
        <v>0</v>
      </c>
      <c r="AA247" s="206">
        <f>'[2]配置系数（士兵）'!AA247</f>
        <v>0</v>
      </c>
      <c r="AB247" s="206">
        <f>'[2]配置系数（士兵）'!AB247</f>
        <v>1</v>
      </c>
    </row>
    <row r="248" spans="3:28" x14ac:dyDescent="0.15">
      <c r="C248" s="207">
        <v>241</v>
      </c>
      <c r="D248" s="69">
        <f>IFERROR(MATCH(C248,索引!Q:Q,0),D249)</f>
        <v>40</v>
      </c>
      <c r="E248" s="69">
        <f t="shared" si="4"/>
        <v>1</v>
      </c>
      <c r="F248" s="69" t="str">
        <f>IF(LEN(INDEX(索引!$M:$M,D248,1))=4,INDEX(索引!$M:$M,D248,1)&amp;"00",INDEX(索引!$M:$M,D248,1))</f>
        <v>605200</v>
      </c>
      <c r="G248" s="69" t="str">
        <f>INDEX(索引!$L:$L,D248,1)</f>
        <v>没羽士</v>
      </c>
      <c r="I248" s="206" t="str">
        <f>'[2]配置系数（士兵）'!I248</f>
        <v>60520001</v>
      </c>
      <c r="J248" s="206" t="str">
        <f>'[2]配置系数（士兵）'!J248</f>
        <v>普通攻击:对单体敌人造成{0}%的武力伤害</v>
      </c>
      <c r="K248" s="206">
        <f>'[2]配置系数（士兵）'!K248</f>
        <v>0.18</v>
      </c>
      <c r="L248" s="206">
        <f>'[2]配置系数（士兵）'!L248</f>
        <v>0</v>
      </c>
      <c r="M248" s="206">
        <f>'[2]配置系数（士兵）'!M248</f>
        <v>0</v>
      </c>
      <c r="N248" s="206">
        <f>'[2]配置系数（士兵）'!N248</f>
        <v>100</v>
      </c>
      <c r="P248" s="206" t="str">
        <f>'[2]配置系数（士兵）'!P248</f>
        <v>60520002</v>
      </c>
      <c r="Q248" s="206" t="str">
        <f>'[2]配置系数（士兵）'!Q248</f>
        <v>普通攻击:对单体敌人造成{0}%的武力伤害</v>
      </c>
      <c r="R248" s="206">
        <f>'[2]配置系数（士兵）'!R248</f>
        <v>0.21</v>
      </c>
      <c r="S248" s="206">
        <f>'[2]配置系数（士兵）'!S248</f>
        <v>0</v>
      </c>
      <c r="T248" s="206">
        <f>'[2]配置系数（士兵）'!T248</f>
        <v>0</v>
      </c>
      <c r="U248" s="206">
        <f>'[2]配置系数（士兵）'!U248</f>
        <v>1</v>
      </c>
      <c r="W248" s="206" t="str">
        <f>'[2]配置系数（士兵）'!W248</f>
        <v>60520003</v>
      </c>
      <c r="X248" s="206" t="str">
        <f>'[2]配置系数（士兵）'!X248</f>
        <v>普通攻击:对单体敌人造成{0}%的武力伤害</v>
      </c>
      <c r="Y248" s="206">
        <f>'[2]配置系数（士兵）'!Y248</f>
        <v>1</v>
      </c>
      <c r="Z248" s="206">
        <f>'[2]配置系数（士兵）'!Z248</f>
        <v>0</v>
      </c>
      <c r="AA248" s="206">
        <f>'[2]配置系数（士兵）'!AA248</f>
        <v>0</v>
      </c>
      <c r="AB248" s="206">
        <f>'[2]配置系数（士兵）'!AB248</f>
        <v>1</v>
      </c>
    </row>
    <row r="249" spans="3:28" x14ac:dyDescent="0.15">
      <c r="C249" s="207">
        <v>242</v>
      </c>
      <c r="D249" s="69">
        <f>IFERROR(MATCH(C249,索引!Q:Q,0),D250)</f>
        <v>40</v>
      </c>
      <c r="E249" s="69">
        <f t="shared" si="4"/>
        <v>2</v>
      </c>
      <c r="F249" s="69" t="str">
        <f>IF(LEN(INDEX(索引!$M:$M,D249,1))=4,INDEX(索引!$M:$M,D249,1)&amp;"00",INDEX(索引!$M:$M,D249,1))</f>
        <v>605200</v>
      </c>
      <c r="G249" s="69" t="str">
        <f>INDEX(索引!$L:$L,D249,1)</f>
        <v>没羽士</v>
      </c>
      <c r="I249" s="206" t="str">
        <f>'[2]配置系数（士兵）'!I249</f>
        <v>60520011</v>
      </c>
      <c r="J249" s="206" t="str">
        <f>'[2]配置系数（士兵）'!J249</f>
        <v>私有特性1:每隔{0}次攻击对随机施放范围箭雨，造成{1}%攻击力的伤害</v>
      </c>
      <c r="K249" s="206">
        <f>'[2]配置系数（士兵）'!K249</f>
        <v>10</v>
      </c>
      <c r="L249" s="206">
        <f>'[2]配置系数（士兵）'!L249</f>
        <v>0</v>
      </c>
      <c r="M249" s="206">
        <f>'[2]配置系数（士兵）'!M249</f>
        <v>0</v>
      </c>
      <c r="N249" s="206">
        <f>'[2]配置系数（士兵）'!N249</f>
        <v>1</v>
      </c>
      <c r="P249" s="206" t="str">
        <f>'[2]配置系数（士兵）'!P249</f>
        <v>60520012</v>
      </c>
      <c r="Q249" s="206" t="str">
        <f>'[2]配置系数（士兵）'!Q249</f>
        <v>私有特性1:每隔{0}次攻击对随机施放范围箭雨，造成{1}%攻击力的伤害</v>
      </c>
      <c r="R249" s="206">
        <f>'[2]配置系数（士兵）'!R249</f>
        <v>0.1</v>
      </c>
      <c r="S249" s="206">
        <f>'[2]配置系数（士兵）'!S249</f>
        <v>0</v>
      </c>
      <c r="T249" s="206">
        <f>'[2]配置系数（士兵）'!T249</f>
        <v>0</v>
      </c>
      <c r="U249" s="206">
        <f>'[2]配置系数（士兵）'!U249</f>
        <v>100</v>
      </c>
      <c r="W249" s="206" t="str">
        <f>'[2]配置系数（士兵）'!W249</f>
        <v/>
      </c>
      <c r="X249" s="206" t="str">
        <f>'[2]配置系数（士兵）'!X249</f>
        <v/>
      </c>
      <c r="Y249" s="206" t="str">
        <f>'[2]配置系数（士兵）'!Y249</f>
        <v/>
      </c>
      <c r="Z249" s="206">
        <f>'[2]配置系数（士兵）'!Z249</f>
        <v>0</v>
      </c>
      <c r="AA249" s="206">
        <f>'[2]配置系数（士兵）'!AA249</f>
        <v>0</v>
      </c>
      <c r="AB249" s="206">
        <f>'[2]配置系数（士兵）'!AB249</f>
        <v>1</v>
      </c>
    </row>
    <row r="250" spans="3:28" x14ac:dyDescent="0.15">
      <c r="C250" s="207">
        <v>243</v>
      </c>
      <c r="D250" s="69">
        <f>IFERROR(MATCH(C250,索引!Q:Q,0),D251)</f>
        <v>40</v>
      </c>
      <c r="E250" s="69">
        <f t="shared" si="4"/>
        <v>3</v>
      </c>
      <c r="F250" s="69" t="str">
        <f>IF(LEN(INDEX(索引!$M:$M,D250,1))=4,INDEX(索引!$M:$M,D250,1)&amp;"00",INDEX(索引!$M:$M,D250,1))</f>
        <v>605200</v>
      </c>
      <c r="G250" s="69" t="str">
        <f>INDEX(索引!$L:$L,D250,1)</f>
        <v>没羽士</v>
      </c>
      <c r="I250" s="206" t="str">
        <f>'[2]配置系数（士兵）'!I250</f>
        <v>60520021</v>
      </c>
      <c r="J250" s="206" t="str">
        <f>'[2]配置系数（士兵）'!J250</f>
        <v>私有特性2:射程远</v>
      </c>
      <c r="K250" s="206">
        <f>'[2]配置系数（士兵）'!K250</f>
        <v>0.18</v>
      </c>
      <c r="L250" s="206">
        <f>'[2]配置系数（士兵）'!L250</f>
        <v>0</v>
      </c>
      <c r="M250" s="206">
        <f>'[2]配置系数（士兵）'!M250</f>
        <v>0</v>
      </c>
      <c r="N250" s="206">
        <f>'[2]配置系数（士兵）'!N250</f>
        <v>1</v>
      </c>
      <c r="P250" s="206" t="str">
        <f>'[2]配置系数（士兵）'!P250</f>
        <v/>
      </c>
      <c r="Q250" s="206" t="str">
        <f>'[2]配置系数（士兵）'!Q250</f>
        <v/>
      </c>
      <c r="R250" s="206" t="str">
        <f>'[2]配置系数（士兵）'!R250</f>
        <v/>
      </c>
      <c r="S250" s="206">
        <f>'[2]配置系数（士兵）'!S250</f>
        <v>0</v>
      </c>
      <c r="T250" s="206">
        <f>'[2]配置系数（士兵）'!T250</f>
        <v>0</v>
      </c>
      <c r="U250" s="206">
        <f>'[2]配置系数（士兵）'!U250</f>
        <v>1</v>
      </c>
      <c r="W250" s="206" t="str">
        <f>'[2]配置系数（士兵）'!W250</f>
        <v/>
      </c>
      <c r="X250" s="206" t="str">
        <f>'[2]配置系数（士兵）'!X250</f>
        <v/>
      </c>
      <c r="Y250" s="206" t="str">
        <f>'[2]配置系数（士兵）'!Y250</f>
        <v/>
      </c>
      <c r="Z250" s="206">
        <f>'[2]配置系数（士兵）'!Z250</f>
        <v>0</v>
      </c>
      <c r="AA250" s="206">
        <f>'[2]配置系数（士兵）'!AA250</f>
        <v>0</v>
      </c>
      <c r="AB250" s="206">
        <f>'[2]配置系数（士兵）'!AB250</f>
        <v>1</v>
      </c>
    </row>
    <row r="251" spans="3:28" x14ac:dyDescent="0.15">
      <c r="C251" s="207">
        <v>244</v>
      </c>
      <c r="D251" s="69">
        <f>IFERROR(MATCH(C251,索引!Q:Q,0),D252)</f>
        <v>40</v>
      </c>
      <c r="E251" s="69">
        <f t="shared" si="4"/>
        <v>4</v>
      </c>
      <c r="F251" s="69" t="str">
        <f>IF(LEN(INDEX(索引!$M:$M,D251,1))=4,INDEX(索引!$M:$M,D251,1)&amp;"00",INDEX(索引!$M:$M,D251,1))</f>
        <v>605200</v>
      </c>
      <c r="G251" s="69" t="str">
        <f>INDEX(索引!$L:$L,D251,1)</f>
        <v>没羽士</v>
      </c>
      <c r="I251" s="206" t="str">
        <f>'[2]配置系数（士兵）'!I251</f>
        <v>60520031</v>
      </c>
      <c r="J251" s="206" t="str">
        <f>'[2]配置系数（士兵）'!J251</f>
        <v>私有特性3:周围有友军士兵时，伤害提升{0}%</v>
      </c>
      <c r="K251" s="206">
        <f>'[2]配置系数（士兵）'!K251</f>
        <v>0.3</v>
      </c>
      <c r="L251" s="206">
        <f>'[2]配置系数（士兵）'!L251</f>
        <v>0</v>
      </c>
      <c r="M251" s="206">
        <f>'[2]配置系数（士兵）'!M251</f>
        <v>0</v>
      </c>
      <c r="N251" s="206">
        <f>'[2]配置系数（士兵）'!N251</f>
        <v>100</v>
      </c>
      <c r="P251" s="206" t="str">
        <f>'[2]配置系数（士兵）'!P251</f>
        <v/>
      </c>
      <c r="Q251" s="206" t="str">
        <f>'[2]配置系数（士兵）'!Q251</f>
        <v/>
      </c>
      <c r="R251" s="206" t="str">
        <f>'[2]配置系数（士兵）'!R251</f>
        <v/>
      </c>
      <c r="S251" s="206">
        <f>'[2]配置系数（士兵）'!S251</f>
        <v>0</v>
      </c>
      <c r="T251" s="206">
        <f>'[2]配置系数（士兵）'!T251</f>
        <v>0</v>
      </c>
      <c r="U251" s="206">
        <f>'[2]配置系数（士兵）'!U251</f>
        <v>1</v>
      </c>
      <c r="W251" s="206" t="str">
        <f>'[2]配置系数（士兵）'!W251</f>
        <v/>
      </c>
      <c r="X251" s="206" t="str">
        <f>'[2]配置系数（士兵）'!X251</f>
        <v/>
      </c>
      <c r="Y251" s="206" t="str">
        <f>'[2]配置系数（士兵）'!Y251</f>
        <v/>
      </c>
      <c r="Z251" s="206">
        <f>'[2]配置系数（士兵）'!Z251</f>
        <v>0</v>
      </c>
      <c r="AA251" s="206">
        <f>'[2]配置系数（士兵）'!AA251</f>
        <v>0</v>
      </c>
      <c r="AB251" s="206">
        <f>'[2]配置系数（士兵）'!AB251</f>
        <v>1</v>
      </c>
    </row>
    <row r="252" spans="3:28" x14ac:dyDescent="0.15">
      <c r="C252" s="207">
        <v>245</v>
      </c>
      <c r="D252" s="69">
        <f>IFERROR(MATCH(C252,索引!Q:Q,0),D253)</f>
        <v>40</v>
      </c>
      <c r="E252" s="69">
        <f t="shared" si="4"/>
        <v>5</v>
      </c>
      <c r="F252" s="69" t="str">
        <f>IF(LEN(INDEX(索引!$M:$M,D252,1))=4,INDEX(索引!$M:$M,D252,1)&amp;"00",INDEX(索引!$M:$M,D252,1))</f>
        <v>605200</v>
      </c>
      <c r="G252" s="69" t="str">
        <f>INDEX(索引!$L:$L,D252,1)</f>
        <v>没羽士</v>
      </c>
      <c r="I252" s="206" t="str">
        <f>'[2]配置系数（士兵）'!I252</f>
        <v/>
      </c>
      <c r="J252" s="206" t="str">
        <f>'[2]配置系数（士兵）'!J252</f>
        <v/>
      </c>
      <c r="K252" s="206" t="str">
        <f>'[2]配置系数（士兵）'!K252</f>
        <v/>
      </c>
      <c r="L252" s="206">
        <f>'[2]配置系数（士兵）'!L252</f>
        <v>0</v>
      </c>
      <c r="M252" s="206">
        <f>'[2]配置系数（士兵）'!M252</f>
        <v>0</v>
      </c>
      <c r="N252" s="206">
        <f>'[2]配置系数（士兵）'!N252</f>
        <v>1</v>
      </c>
      <c r="P252" s="206" t="str">
        <f>'[2]配置系数（士兵）'!P252</f>
        <v/>
      </c>
      <c r="Q252" s="206" t="str">
        <f>'[2]配置系数（士兵）'!Q252</f>
        <v/>
      </c>
      <c r="R252" s="206" t="str">
        <f>'[2]配置系数（士兵）'!R252</f>
        <v/>
      </c>
      <c r="S252" s="206">
        <f>'[2]配置系数（士兵）'!S252</f>
        <v>0</v>
      </c>
      <c r="T252" s="206">
        <f>'[2]配置系数（士兵）'!T252</f>
        <v>0</v>
      </c>
      <c r="U252" s="206">
        <f>'[2]配置系数（士兵）'!U252</f>
        <v>1</v>
      </c>
      <c r="W252" s="206" t="str">
        <f>'[2]配置系数（士兵）'!W252</f>
        <v/>
      </c>
      <c r="X252" s="206" t="str">
        <f>'[2]配置系数（士兵）'!X252</f>
        <v/>
      </c>
      <c r="Y252" s="206" t="str">
        <f>'[2]配置系数（士兵）'!Y252</f>
        <v/>
      </c>
      <c r="Z252" s="206">
        <f>'[2]配置系数（士兵）'!Z252</f>
        <v>0</v>
      </c>
      <c r="AA252" s="206">
        <f>'[2]配置系数（士兵）'!AA252</f>
        <v>0</v>
      </c>
      <c r="AB252" s="206">
        <f>'[2]配置系数（士兵）'!AB252</f>
        <v>1</v>
      </c>
    </row>
    <row r="253" spans="3:28" x14ac:dyDescent="0.15">
      <c r="C253" s="207">
        <v>246</v>
      </c>
      <c r="D253" s="69">
        <f>IFERROR(MATCH(C253,索引!Q:Q,0),D254)</f>
        <v>40</v>
      </c>
      <c r="E253" s="69">
        <f t="shared" si="4"/>
        <v>6</v>
      </c>
      <c r="F253" s="69" t="str">
        <f>IF(LEN(INDEX(索引!$M:$M,D253,1))=4,INDEX(索引!$M:$M,D253,1)&amp;"00",INDEX(索引!$M:$M,D253,1))</f>
        <v>605200</v>
      </c>
      <c r="G253" s="69" t="str">
        <f>INDEX(索引!$L:$L,D253,1)</f>
        <v>没羽士</v>
      </c>
      <c r="I253" s="206" t="str">
        <f>'[2]配置系数（士兵）'!I253</f>
        <v/>
      </c>
      <c r="J253" s="206" t="str">
        <f>'[2]配置系数（士兵）'!J253</f>
        <v/>
      </c>
      <c r="K253" s="206" t="str">
        <f>'[2]配置系数（士兵）'!K253</f>
        <v/>
      </c>
      <c r="L253" s="206">
        <f>'[2]配置系数（士兵）'!L253</f>
        <v>0</v>
      </c>
      <c r="M253" s="206">
        <f>'[2]配置系数（士兵）'!M253</f>
        <v>0</v>
      </c>
      <c r="N253" s="206">
        <f>'[2]配置系数（士兵）'!N253</f>
        <v>1</v>
      </c>
      <c r="P253" s="206" t="str">
        <f>'[2]配置系数（士兵）'!P253</f>
        <v/>
      </c>
      <c r="Q253" s="206" t="str">
        <f>'[2]配置系数（士兵）'!Q253</f>
        <v/>
      </c>
      <c r="R253" s="206" t="str">
        <f>'[2]配置系数（士兵）'!R253</f>
        <v/>
      </c>
      <c r="S253" s="206">
        <f>'[2]配置系数（士兵）'!S253</f>
        <v>0</v>
      </c>
      <c r="T253" s="206">
        <f>'[2]配置系数（士兵）'!T253</f>
        <v>0</v>
      </c>
      <c r="U253" s="206">
        <f>'[2]配置系数（士兵）'!U253</f>
        <v>1</v>
      </c>
      <c r="W253" s="206" t="str">
        <f>'[2]配置系数（士兵）'!W253</f>
        <v/>
      </c>
      <c r="X253" s="206" t="str">
        <f>'[2]配置系数（士兵）'!X253</f>
        <v/>
      </c>
      <c r="Y253" s="206" t="str">
        <f>'[2]配置系数（士兵）'!Y253</f>
        <v/>
      </c>
      <c r="Z253" s="206">
        <f>'[2]配置系数（士兵）'!Z253</f>
        <v>0</v>
      </c>
      <c r="AA253" s="206">
        <f>'[2]配置系数（士兵）'!AA253</f>
        <v>0</v>
      </c>
      <c r="AB253" s="206">
        <f>'[2]配置系数（士兵）'!AB253</f>
        <v>1</v>
      </c>
    </row>
    <row r="254" spans="3:28" x14ac:dyDescent="0.15">
      <c r="C254" s="207">
        <v>247</v>
      </c>
      <c r="D254" s="69">
        <f>IFERROR(MATCH(C254,索引!Q:Q,0),D255)</f>
        <v>40</v>
      </c>
      <c r="E254" s="69">
        <f t="shared" si="4"/>
        <v>7</v>
      </c>
      <c r="F254" s="69" t="str">
        <f>IF(LEN(INDEX(索引!$M:$M,D254,1))=4,INDEX(索引!$M:$M,D254,1)&amp;"00",INDEX(索引!$M:$M,D254,1))</f>
        <v>605200</v>
      </c>
      <c r="G254" s="69" t="str">
        <f>INDEX(索引!$L:$L,D254,1)</f>
        <v>没羽士</v>
      </c>
      <c r="I254" s="206" t="str">
        <f>'[2]配置系数（士兵）'!I254</f>
        <v/>
      </c>
      <c r="J254" s="206" t="str">
        <f>'[2]配置系数（士兵）'!J254</f>
        <v/>
      </c>
      <c r="K254" s="206" t="str">
        <f>'[2]配置系数（士兵）'!K254</f>
        <v/>
      </c>
      <c r="L254" s="206">
        <f>'[2]配置系数（士兵）'!L254</f>
        <v>0</v>
      </c>
      <c r="M254" s="206">
        <f>'[2]配置系数（士兵）'!M254</f>
        <v>0</v>
      </c>
      <c r="N254" s="206">
        <f>'[2]配置系数（士兵）'!N254</f>
        <v>1</v>
      </c>
      <c r="P254" s="206" t="str">
        <f>'[2]配置系数（士兵）'!P254</f>
        <v/>
      </c>
      <c r="Q254" s="206" t="str">
        <f>'[2]配置系数（士兵）'!Q254</f>
        <v/>
      </c>
      <c r="R254" s="206" t="str">
        <f>'[2]配置系数（士兵）'!R254</f>
        <v/>
      </c>
      <c r="S254" s="206">
        <f>'[2]配置系数（士兵）'!S254</f>
        <v>0</v>
      </c>
      <c r="T254" s="206">
        <f>'[2]配置系数（士兵）'!T254</f>
        <v>0</v>
      </c>
      <c r="U254" s="206">
        <f>'[2]配置系数（士兵）'!U254</f>
        <v>1</v>
      </c>
      <c r="W254" s="206" t="str">
        <f>'[2]配置系数（士兵）'!W254</f>
        <v/>
      </c>
      <c r="X254" s="206" t="str">
        <f>'[2]配置系数（士兵）'!X254</f>
        <v/>
      </c>
      <c r="Y254" s="206" t="str">
        <f>'[2]配置系数（士兵）'!Y254</f>
        <v/>
      </c>
      <c r="Z254" s="206">
        <f>'[2]配置系数（士兵）'!Z254</f>
        <v>0</v>
      </c>
      <c r="AA254" s="206">
        <f>'[2]配置系数（士兵）'!AA254</f>
        <v>0</v>
      </c>
      <c r="AB254" s="206">
        <f>'[2]配置系数（士兵）'!AB254</f>
        <v>1</v>
      </c>
    </row>
    <row r="255" spans="3:28" x14ac:dyDescent="0.15">
      <c r="C255" s="207">
        <v>248</v>
      </c>
      <c r="D255" s="69">
        <f>IFERROR(MATCH(C255,索引!Q:Q,0),D256)</f>
        <v>40</v>
      </c>
      <c r="E255" s="69">
        <f t="shared" si="4"/>
        <v>8</v>
      </c>
      <c r="F255" s="69" t="str">
        <f>IF(LEN(INDEX(索引!$M:$M,D255,1))=4,INDEX(索引!$M:$M,D255,1)&amp;"00",INDEX(索引!$M:$M,D255,1))</f>
        <v>605200</v>
      </c>
      <c r="G255" s="69" t="str">
        <f>INDEX(索引!$L:$L,D255,1)</f>
        <v>没羽士</v>
      </c>
      <c r="I255" s="206" t="str">
        <f>'[2]配置系数（士兵）'!I255</f>
        <v/>
      </c>
      <c r="J255" s="206" t="str">
        <f>'[2]配置系数（士兵）'!J255</f>
        <v/>
      </c>
      <c r="K255" s="206" t="str">
        <f>'[2]配置系数（士兵）'!K255</f>
        <v/>
      </c>
      <c r="L255" s="206">
        <f>'[2]配置系数（士兵）'!L255</f>
        <v>0</v>
      </c>
      <c r="M255" s="206">
        <f>'[2]配置系数（士兵）'!M255</f>
        <v>0</v>
      </c>
      <c r="N255" s="206">
        <f>'[2]配置系数（士兵）'!N255</f>
        <v>1</v>
      </c>
      <c r="P255" s="206" t="str">
        <f>'[2]配置系数（士兵）'!P255</f>
        <v/>
      </c>
      <c r="Q255" s="206" t="str">
        <f>'[2]配置系数（士兵）'!Q255</f>
        <v/>
      </c>
      <c r="R255" s="206" t="str">
        <f>'[2]配置系数（士兵）'!R255</f>
        <v/>
      </c>
      <c r="S255" s="206">
        <f>'[2]配置系数（士兵）'!S255</f>
        <v>0</v>
      </c>
      <c r="T255" s="206">
        <f>'[2]配置系数（士兵）'!T255</f>
        <v>0</v>
      </c>
      <c r="U255" s="206">
        <f>'[2]配置系数（士兵）'!U255</f>
        <v>1</v>
      </c>
      <c r="W255" s="206" t="str">
        <f>'[2]配置系数（士兵）'!W255</f>
        <v/>
      </c>
      <c r="X255" s="206" t="str">
        <f>'[2]配置系数（士兵）'!X255</f>
        <v/>
      </c>
      <c r="Y255" s="206" t="str">
        <f>'[2]配置系数（士兵）'!Y255</f>
        <v/>
      </c>
      <c r="Z255" s="206">
        <f>'[2]配置系数（士兵）'!Z255</f>
        <v>0</v>
      </c>
      <c r="AA255" s="206">
        <f>'[2]配置系数（士兵）'!AA255</f>
        <v>0</v>
      </c>
      <c r="AB255" s="206">
        <f>'[2]配置系数（士兵）'!AB255</f>
        <v>1</v>
      </c>
    </row>
    <row r="256" spans="3:28" x14ac:dyDescent="0.15">
      <c r="C256" s="207">
        <v>249</v>
      </c>
      <c r="D256" s="69">
        <f>IFERROR(MATCH(C256,索引!Q:Q,0),D257)</f>
        <v>40</v>
      </c>
      <c r="E256" s="69">
        <f t="shared" si="4"/>
        <v>9</v>
      </c>
      <c r="F256" s="69" t="str">
        <f>IF(LEN(INDEX(索引!$M:$M,D256,1))=4,INDEX(索引!$M:$M,D256,1)&amp;"00",INDEX(索引!$M:$M,D256,1))</f>
        <v>605200</v>
      </c>
      <c r="G256" s="69" t="str">
        <f>INDEX(索引!$L:$L,D256,1)</f>
        <v>没羽士</v>
      </c>
      <c r="I256" s="206" t="str">
        <f>'[2]配置系数（士兵）'!I256</f>
        <v/>
      </c>
      <c r="J256" s="206" t="str">
        <f>'[2]配置系数（士兵）'!J256</f>
        <v/>
      </c>
      <c r="K256" s="206" t="str">
        <f>'[2]配置系数（士兵）'!K256</f>
        <v/>
      </c>
      <c r="L256" s="206">
        <f>'[2]配置系数（士兵）'!L256</f>
        <v>0</v>
      </c>
      <c r="M256" s="206">
        <f>'[2]配置系数（士兵）'!M256</f>
        <v>0</v>
      </c>
      <c r="N256" s="206">
        <f>'[2]配置系数（士兵）'!N256</f>
        <v>1</v>
      </c>
      <c r="P256" s="206" t="str">
        <f>'[2]配置系数（士兵）'!P256</f>
        <v/>
      </c>
      <c r="Q256" s="206" t="str">
        <f>'[2]配置系数（士兵）'!Q256</f>
        <v/>
      </c>
      <c r="R256" s="206" t="str">
        <f>'[2]配置系数（士兵）'!R256</f>
        <v/>
      </c>
      <c r="S256" s="206">
        <f>'[2]配置系数（士兵）'!S256</f>
        <v>0</v>
      </c>
      <c r="T256" s="206">
        <f>'[2]配置系数（士兵）'!T256</f>
        <v>0</v>
      </c>
      <c r="U256" s="206">
        <f>'[2]配置系数（士兵）'!U256</f>
        <v>1</v>
      </c>
      <c r="W256" s="206" t="str">
        <f>'[2]配置系数（士兵）'!W256</f>
        <v/>
      </c>
      <c r="X256" s="206" t="str">
        <f>'[2]配置系数（士兵）'!X256</f>
        <v/>
      </c>
      <c r="Y256" s="206" t="str">
        <f>'[2]配置系数（士兵）'!Y256</f>
        <v/>
      </c>
      <c r="Z256" s="206">
        <f>'[2]配置系数（士兵）'!Z256</f>
        <v>0</v>
      </c>
      <c r="AA256" s="206">
        <f>'[2]配置系数（士兵）'!AA256</f>
        <v>0</v>
      </c>
      <c r="AB256" s="206">
        <f>'[2]配置系数（士兵）'!AB256</f>
        <v>1</v>
      </c>
    </row>
    <row r="257" spans="3:28" x14ac:dyDescent="0.15">
      <c r="C257" s="207">
        <v>250</v>
      </c>
      <c r="D257" s="69">
        <f>IFERROR(MATCH(C257,索引!Q:Q,0),D258)</f>
        <v>40</v>
      </c>
      <c r="E257" s="69">
        <f t="shared" si="4"/>
        <v>10</v>
      </c>
      <c r="F257" s="69" t="str">
        <f>IF(LEN(INDEX(索引!$M:$M,D257,1))=4,INDEX(索引!$M:$M,D257,1)&amp;"00",INDEX(索引!$M:$M,D257,1))</f>
        <v>605200</v>
      </c>
      <c r="G257" s="69" t="str">
        <f>INDEX(索引!$L:$L,D257,1)</f>
        <v>没羽士</v>
      </c>
      <c r="I257" s="206" t="str">
        <f>'[2]配置系数（士兵）'!I257</f>
        <v/>
      </c>
      <c r="J257" s="206" t="str">
        <f>'[2]配置系数（士兵）'!J257</f>
        <v/>
      </c>
      <c r="K257" s="206" t="str">
        <f>'[2]配置系数（士兵）'!K257</f>
        <v/>
      </c>
      <c r="L257" s="206">
        <f>'[2]配置系数（士兵）'!L257</f>
        <v>0</v>
      </c>
      <c r="M257" s="206">
        <f>'[2]配置系数（士兵）'!M257</f>
        <v>0</v>
      </c>
      <c r="N257" s="206">
        <f>'[2]配置系数（士兵）'!N257</f>
        <v>1</v>
      </c>
      <c r="P257" s="206" t="str">
        <f>'[2]配置系数（士兵）'!P257</f>
        <v/>
      </c>
      <c r="Q257" s="206" t="str">
        <f>'[2]配置系数（士兵）'!Q257</f>
        <v/>
      </c>
      <c r="R257" s="206" t="str">
        <f>'[2]配置系数（士兵）'!R257</f>
        <v/>
      </c>
      <c r="S257" s="206">
        <f>'[2]配置系数（士兵）'!S257</f>
        <v>0</v>
      </c>
      <c r="T257" s="206">
        <f>'[2]配置系数（士兵）'!T257</f>
        <v>0</v>
      </c>
      <c r="U257" s="206">
        <f>'[2]配置系数（士兵）'!U257</f>
        <v>1</v>
      </c>
      <c r="W257" s="206" t="str">
        <f>'[2]配置系数（士兵）'!W257</f>
        <v/>
      </c>
      <c r="X257" s="206" t="str">
        <f>'[2]配置系数（士兵）'!X257</f>
        <v/>
      </c>
      <c r="Y257" s="206" t="str">
        <f>'[2]配置系数（士兵）'!Y257</f>
        <v/>
      </c>
      <c r="Z257" s="206">
        <f>'[2]配置系数（士兵）'!Z257</f>
        <v>0</v>
      </c>
      <c r="AA257" s="206">
        <f>'[2]配置系数（士兵）'!AA257</f>
        <v>0</v>
      </c>
      <c r="AB257" s="206">
        <f>'[2]配置系数（士兵）'!AB257</f>
        <v>1</v>
      </c>
    </row>
    <row r="258" spans="3:28" x14ac:dyDescent="0.15">
      <c r="C258" s="207">
        <v>251</v>
      </c>
      <c r="D258" s="69">
        <f>IFERROR(MATCH(C258,索引!Q:Q,0),D259)</f>
        <v>41</v>
      </c>
      <c r="E258" s="69">
        <f t="shared" si="4"/>
        <v>1</v>
      </c>
      <c r="F258" s="69">
        <f>IF(LEN(INDEX(索引!$M:$M,D258,1))=4,INDEX(索引!$M:$M,D258,1)&amp;"00",INDEX(索引!$M:$M,D258,1))</f>
        <v>600351</v>
      </c>
      <c r="G258" s="69" t="str">
        <f>INDEX(索引!$L:$L,D258,1)</f>
        <v>弩兵</v>
      </c>
      <c r="I258" s="206" t="str">
        <f>'[2]配置系数（士兵）'!I258</f>
        <v>60035101</v>
      </c>
      <c r="J258" s="206" t="str">
        <f>'[2]配置系数（士兵）'!J258</f>
        <v>普通攻击:对单体敌人造成{0}%的武力伤害</v>
      </c>
      <c r="K258" s="206">
        <f>'[2]配置系数（士兵）'!K258</f>
        <v>0.38</v>
      </c>
      <c r="L258" s="206">
        <f>'[2]配置系数（士兵）'!L258</f>
        <v>0</v>
      </c>
      <c r="M258" s="206">
        <f>'[2]配置系数（士兵）'!M258</f>
        <v>0</v>
      </c>
      <c r="N258" s="206">
        <f>'[2]配置系数（士兵）'!N258</f>
        <v>100</v>
      </c>
      <c r="P258" s="206" t="str">
        <f>'[2]配置系数（士兵）'!P258</f>
        <v>60035102</v>
      </c>
      <c r="Q258" s="206" t="str">
        <f>'[2]配置系数（士兵）'!Q258</f>
        <v>普通攻击:对单体敌人造成{0}%的武力伤害</v>
      </c>
      <c r="R258" s="206">
        <f>'[2]配置系数（士兵）'!R258</f>
        <v>0.42</v>
      </c>
      <c r="S258" s="206">
        <f>'[2]配置系数（士兵）'!S258</f>
        <v>0</v>
      </c>
      <c r="T258" s="206">
        <f>'[2]配置系数（士兵）'!T258</f>
        <v>0</v>
      </c>
      <c r="U258" s="206">
        <f>'[2]配置系数（士兵）'!U258</f>
        <v>1</v>
      </c>
      <c r="W258" s="206" t="str">
        <f>'[2]配置系数（士兵）'!W258</f>
        <v>60035103</v>
      </c>
      <c r="X258" s="206" t="str">
        <f>'[2]配置系数（士兵）'!X258</f>
        <v>普通攻击:对单体敌人造成{0}%的武力伤害</v>
      </c>
      <c r="Y258" s="206">
        <f>'[2]配置系数（士兵）'!Y258</f>
        <v>1</v>
      </c>
      <c r="Z258" s="206">
        <f>'[2]配置系数（士兵）'!Z258</f>
        <v>0</v>
      </c>
      <c r="AA258" s="206">
        <f>'[2]配置系数（士兵）'!AA258</f>
        <v>0</v>
      </c>
      <c r="AB258" s="206">
        <f>'[2]配置系数（士兵）'!AB258</f>
        <v>1</v>
      </c>
    </row>
    <row r="259" spans="3:28" x14ac:dyDescent="0.15">
      <c r="C259" s="207">
        <v>252</v>
      </c>
      <c r="D259" s="69">
        <f>IFERROR(MATCH(C259,索引!Q:Q,0),D260)</f>
        <v>41</v>
      </c>
      <c r="E259" s="69">
        <f t="shared" si="4"/>
        <v>2</v>
      </c>
      <c r="F259" s="69">
        <f>IF(LEN(INDEX(索引!$M:$M,D259,1))=4,INDEX(索引!$M:$M,D259,1)&amp;"00",INDEX(索引!$M:$M,D259,1))</f>
        <v>600351</v>
      </c>
      <c r="G259" s="69" t="str">
        <f>INDEX(索引!$L:$L,D259,1)</f>
        <v>弩兵</v>
      </c>
      <c r="I259" s="206" t="str">
        <f>'[2]配置系数（士兵）'!I259</f>
        <v>60035111</v>
      </c>
      <c r="J259" s="206" t="str">
        <f>'[2]配置系数（士兵）'!J259</f>
        <v>私有特性1:普攻无视{0}%护甲</v>
      </c>
      <c r="K259" s="206">
        <f>'[2]配置系数（士兵）'!K259</f>
        <v>0.25</v>
      </c>
      <c r="L259" s="206">
        <f>'[2]配置系数（士兵）'!L259</f>
        <v>0</v>
      </c>
      <c r="M259" s="206">
        <f>'[2]配置系数（士兵）'!M259</f>
        <v>0</v>
      </c>
      <c r="N259" s="206">
        <f>'[2]配置系数（士兵）'!N259</f>
        <v>100</v>
      </c>
      <c r="P259" s="206" t="str">
        <f>'[2]配置系数（士兵）'!P259</f>
        <v/>
      </c>
      <c r="Q259" s="206" t="str">
        <f>'[2]配置系数（士兵）'!Q259</f>
        <v/>
      </c>
      <c r="R259" s="206" t="str">
        <f>'[2]配置系数（士兵）'!R259</f>
        <v/>
      </c>
      <c r="S259" s="206">
        <f>'[2]配置系数（士兵）'!S259</f>
        <v>0</v>
      </c>
      <c r="T259" s="206">
        <f>'[2]配置系数（士兵）'!T259</f>
        <v>0</v>
      </c>
      <c r="U259" s="206">
        <f>'[2]配置系数（士兵）'!U259</f>
        <v>1</v>
      </c>
      <c r="W259" s="206" t="str">
        <f>'[2]配置系数（士兵）'!W259</f>
        <v/>
      </c>
      <c r="X259" s="206" t="str">
        <f>'[2]配置系数（士兵）'!X259</f>
        <v/>
      </c>
      <c r="Y259" s="206" t="str">
        <f>'[2]配置系数（士兵）'!Y259</f>
        <v/>
      </c>
      <c r="Z259" s="206">
        <f>'[2]配置系数（士兵）'!Z259</f>
        <v>0</v>
      </c>
      <c r="AA259" s="206">
        <f>'[2]配置系数（士兵）'!AA259</f>
        <v>0</v>
      </c>
      <c r="AB259" s="206">
        <f>'[2]配置系数（士兵）'!AB259</f>
        <v>1</v>
      </c>
    </row>
    <row r="260" spans="3:28" x14ac:dyDescent="0.15">
      <c r="C260" s="207">
        <v>253</v>
      </c>
      <c r="D260" s="69">
        <f>IFERROR(MATCH(C260,索引!Q:Q,0),D261)</f>
        <v>41</v>
      </c>
      <c r="E260" s="69">
        <f t="shared" si="4"/>
        <v>3</v>
      </c>
      <c r="F260" s="69">
        <f>IF(LEN(INDEX(索引!$M:$M,D260,1))=4,INDEX(索引!$M:$M,D260,1)&amp;"00",INDEX(索引!$M:$M,D260,1))</f>
        <v>600351</v>
      </c>
      <c r="G260" s="69" t="str">
        <f>INDEX(索引!$L:$L,D260,1)</f>
        <v>弩兵</v>
      </c>
      <c r="I260" s="206" t="str">
        <f>'[2]配置系数（士兵）'!I260</f>
        <v>60035121</v>
      </c>
      <c r="J260" s="206" t="str">
        <f>'[2]配置系数（士兵）'!J260</f>
        <v>私有特性2:周围没有友军士兵时，攻速提升{0}</v>
      </c>
      <c r="K260" s="206">
        <f>'[2]配置系数（士兵）'!K260</f>
        <v>12</v>
      </c>
      <c r="L260" s="206">
        <f>'[2]配置系数（士兵）'!L260</f>
        <v>0</v>
      </c>
      <c r="M260" s="206">
        <f>'[2]配置系数（士兵）'!M260</f>
        <v>0</v>
      </c>
      <c r="N260" s="206">
        <f>'[2]配置系数（士兵）'!N260</f>
        <v>1</v>
      </c>
      <c r="P260" s="206" t="str">
        <f>'[2]配置系数（士兵）'!P260</f>
        <v/>
      </c>
      <c r="Q260" s="206" t="str">
        <f>'[2]配置系数（士兵）'!Q260</f>
        <v/>
      </c>
      <c r="R260" s="206" t="str">
        <f>'[2]配置系数（士兵）'!R260</f>
        <v/>
      </c>
      <c r="S260" s="206">
        <f>'[2]配置系数（士兵）'!S260</f>
        <v>0</v>
      </c>
      <c r="T260" s="206">
        <f>'[2]配置系数（士兵）'!T260</f>
        <v>0</v>
      </c>
      <c r="U260" s="206">
        <f>'[2]配置系数（士兵）'!U260</f>
        <v>1</v>
      </c>
      <c r="W260" s="206" t="str">
        <f>'[2]配置系数（士兵）'!W260</f>
        <v/>
      </c>
      <c r="X260" s="206" t="str">
        <f>'[2]配置系数（士兵）'!X260</f>
        <v/>
      </c>
      <c r="Y260" s="206" t="str">
        <f>'[2]配置系数（士兵）'!Y260</f>
        <v/>
      </c>
      <c r="Z260" s="206">
        <f>'[2]配置系数（士兵）'!Z260</f>
        <v>0</v>
      </c>
      <c r="AA260" s="206">
        <f>'[2]配置系数（士兵）'!AA260</f>
        <v>0</v>
      </c>
      <c r="AB260" s="206">
        <f>'[2]配置系数（士兵）'!AB260</f>
        <v>1</v>
      </c>
    </row>
    <row r="261" spans="3:28" x14ac:dyDescent="0.15">
      <c r="C261" s="207">
        <v>254</v>
      </c>
      <c r="D261" s="69">
        <f>IFERROR(MATCH(C261,索引!Q:Q,0),D262)</f>
        <v>41</v>
      </c>
      <c r="E261" s="69">
        <f t="shared" si="4"/>
        <v>4</v>
      </c>
      <c r="F261" s="69">
        <f>IF(LEN(INDEX(索引!$M:$M,D261,1))=4,INDEX(索引!$M:$M,D261,1)&amp;"00",INDEX(索引!$M:$M,D261,1))</f>
        <v>600351</v>
      </c>
      <c r="G261" s="69" t="str">
        <f>INDEX(索引!$L:$L,D261,1)</f>
        <v>弩兵</v>
      </c>
      <c r="I261" s="206" t="str">
        <f>'[2]配置系数（士兵）'!I261</f>
        <v/>
      </c>
      <c r="J261" s="206" t="str">
        <f>'[2]配置系数（士兵）'!J261</f>
        <v/>
      </c>
      <c r="K261" s="206" t="str">
        <f>'[2]配置系数（士兵）'!K261</f>
        <v/>
      </c>
      <c r="L261" s="206">
        <f>'[2]配置系数（士兵）'!L261</f>
        <v>0</v>
      </c>
      <c r="M261" s="206">
        <f>'[2]配置系数（士兵）'!M261</f>
        <v>0</v>
      </c>
      <c r="N261" s="206">
        <f>'[2]配置系数（士兵）'!N261</f>
        <v>1</v>
      </c>
      <c r="P261" s="206" t="str">
        <f>'[2]配置系数（士兵）'!P261</f>
        <v/>
      </c>
      <c r="Q261" s="206" t="str">
        <f>'[2]配置系数（士兵）'!Q261</f>
        <v/>
      </c>
      <c r="R261" s="206" t="str">
        <f>'[2]配置系数（士兵）'!R261</f>
        <v/>
      </c>
      <c r="S261" s="206">
        <f>'[2]配置系数（士兵）'!S261</f>
        <v>0</v>
      </c>
      <c r="T261" s="206">
        <f>'[2]配置系数（士兵）'!T261</f>
        <v>0</v>
      </c>
      <c r="U261" s="206">
        <f>'[2]配置系数（士兵）'!U261</f>
        <v>1</v>
      </c>
      <c r="W261" s="206" t="str">
        <f>'[2]配置系数（士兵）'!W261</f>
        <v/>
      </c>
      <c r="X261" s="206" t="str">
        <f>'[2]配置系数（士兵）'!X261</f>
        <v/>
      </c>
      <c r="Y261" s="206" t="str">
        <f>'[2]配置系数（士兵）'!Y261</f>
        <v/>
      </c>
      <c r="Z261" s="206">
        <f>'[2]配置系数（士兵）'!Z261</f>
        <v>0</v>
      </c>
      <c r="AA261" s="206">
        <f>'[2]配置系数（士兵）'!AA261</f>
        <v>0</v>
      </c>
      <c r="AB261" s="206">
        <f>'[2]配置系数（士兵）'!AB261</f>
        <v>1</v>
      </c>
    </row>
    <row r="262" spans="3:28" x14ac:dyDescent="0.15">
      <c r="C262" s="207">
        <v>255</v>
      </c>
      <c r="D262" s="69">
        <f>IFERROR(MATCH(C262,索引!Q:Q,0),D263)</f>
        <v>41</v>
      </c>
      <c r="E262" s="69">
        <f t="shared" si="4"/>
        <v>5</v>
      </c>
      <c r="F262" s="69">
        <f>IF(LEN(INDEX(索引!$M:$M,D262,1))=4,INDEX(索引!$M:$M,D262,1)&amp;"00",INDEX(索引!$M:$M,D262,1))</f>
        <v>600351</v>
      </c>
      <c r="G262" s="69" t="str">
        <f>INDEX(索引!$L:$L,D262,1)</f>
        <v>弩兵</v>
      </c>
      <c r="I262" s="206" t="str">
        <f>'[2]配置系数（士兵）'!I262</f>
        <v/>
      </c>
      <c r="J262" s="206" t="str">
        <f>'[2]配置系数（士兵）'!J262</f>
        <v/>
      </c>
      <c r="K262" s="206" t="str">
        <f>'[2]配置系数（士兵）'!K262</f>
        <v/>
      </c>
      <c r="L262" s="206">
        <f>'[2]配置系数（士兵）'!L262</f>
        <v>0</v>
      </c>
      <c r="M262" s="206">
        <f>'[2]配置系数（士兵）'!M262</f>
        <v>0</v>
      </c>
      <c r="N262" s="206">
        <f>'[2]配置系数（士兵）'!N262</f>
        <v>1</v>
      </c>
      <c r="P262" s="206" t="str">
        <f>'[2]配置系数（士兵）'!P262</f>
        <v/>
      </c>
      <c r="Q262" s="206" t="str">
        <f>'[2]配置系数（士兵）'!Q262</f>
        <v/>
      </c>
      <c r="R262" s="206" t="str">
        <f>'[2]配置系数（士兵）'!R262</f>
        <v/>
      </c>
      <c r="S262" s="206">
        <f>'[2]配置系数（士兵）'!S262</f>
        <v>0</v>
      </c>
      <c r="T262" s="206">
        <f>'[2]配置系数（士兵）'!T262</f>
        <v>0</v>
      </c>
      <c r="U262" s="206">
        <f>'[2]配置系数（士兵）'!U262</f>
        <v>1</v>
      </c>
      <c r="W262" s="206" t="str">
        <f>'[2]配置系数（士兵）'!W262</f>
        <v/>
      </c>
      <c r="X262" s="206" t="str">
        <f>'[2]配置系数（士兵）'!X262</f>
        <v/>
      </c>
      <c r="Y262" s="206" t="str">
        <f>'[2]配置系数（士兵）'!Y262</f>
        <v/>
      </c>
      <c r="Z262" s="206">
        <f>'[2]配置系数（士兵）'!Z262</f>
        <v>0</v>
      </c>
      <c r="AA262" s="206">
        <f>'[2]配置系数（士兵）'!AA262</f>
        <v>0</v>
      </c>
      <c r="AB262" s="206">
        <f>'[2]配置系数（士兵）'!AB262</f>
        <v>1</v>
      </c>
    </row>
    <row r="263" spans="3:28" x14ac:dyDescent="0.15">
      <c r="C263" s="207">
        <v>256</v>
      </c>
      <c r="D263" s="69">
        <f>IFERROR(MATCH(C263,索引!Q:Q,0),D264)</f>
        <v>41</v>
      </c>
      <c r="E263" s="69">
        <f t="shared" si="4"/>
        <v>6</v>
      </c>
      <c r="F263" s="69">
        <f>IF(LEN(INDEX(索引!$M:$M,D263,1))=4,INDEX(索引!$M:$M,D263,1)&amp;"00",INDEX(索引!$M:$M,D263,1))</f>
        <v>600351</v>
      </c>
      <c r="G263" s="69" t="str">
        <f>INDEX(索引!$L:$L,D263,1)</f>
        <v>弩兵</v>
      </c>
      <c r="I263" s="206" t="str">
        <f>'[2]配置系数（士兵）'!I263</f>
        <v/>
      </c>
      <c r="J263" s="206" t="str">
        <f>'[2]配置系数（士兵）'!J263</f>
        <v/>
      </c>
      <c r="K263" s="206" t="str">
        <f>'[2]配置系数（士兵）'!K263</f>
        <v/>
      </c>
      <c r="L263" s="206">
        <f>'[2]配置系数（士兵）'!L263</f>
        <v>0</v>
      </c>
      <c r="M263" s="206">
        <f>'[2]配置系数（士兵）'!M263</f>
        <v>0</v>
      </c>
      <c r="N263" s="206">
        <f>'[2]配置系数（士兵）'!N263</f>
        <v>1</v>
      </c>
      <c r="P263" s="206" t="str">
        <f>'[2]配置系数（士兵）'!P263</f>
        <v/>
      </c>
      <c r="Q263" s="206" t="str">
        <f>'[2]配置系数（士兵）'!Q263</f>
        <v/>
      </c>
      <c r="R263" s="206" t="str">
        <f>'[2]配置系数（士兵）'!R263</f>
        <v/>
      </c>
      <c r="S263" s="206">
        <f>'[2]配置系数（士兵）'!S263</f>
        <v>0</v>
      </c>
      <c r="T263" s="206">
        <f>'[2]配置系数（士兵）'!T263</f>
        <v>0</v>
      </c>
      <c r="U263" s="206">
        <f>'[2]配置系数（士兵）'!U263</f>
        <v>1</v>
      </c>
      <c r="W263" s="206" t="str">
        <f>'[2]配置系数（士兵）'!W263</f>
        <v/>
      </c>
      <c r="X263" s="206" t="str">
        <f>'[2]配置系数（士兵）'!X263</f>
        <v/>
      </c>
      <c r="Y263" s="206" t="str">
        <f>'[2]配置系数（士兵）'!Y263</f>
        <v/>
      </c>
      <c r="Z263" s="206">
        <f>'[2]配置系数（士兵）'!Z263</f>
        <v>0</v>
      </c>
      <c r="AA263" s="206">
        <f>'[2]配置系数（士兵）'!AA263</f>
        <v>0</v>
      </c>
      <c r="AB263" s="206">
        <f>'[2]配置系数（士兵）'!AB263</f>
        <v>1</v>
      </c>
    </row>
    <row r="264" spans="3:28" x14ac:dyDescent="0.15">
      <c r="C264" s="207">
        <v>257</v>
      </c>
      <c r="D264" s="69">
        <f>IFERROR(MATCH(C264,索引!Q:Q,0),D265)</f>
        <v>41</v>
      </c>
      <c r="E264" s="69">
        <f t="shared" si="4"/>
        <v>7</v>
      </c>
      <c r="F264" s="69">
        <f>IF(LEN(INDEX(索引!$M:$M,D264,1))=4,INDEX(索引!$M:$M,D264,1)&amp;"00",INDEX(索引!$M:$M,D264,1))</f>
        <v>600351</v>
      </c>
      <c r="G264" s="69" t="str">
        <f>INDEX(索引!$L:$L,D264,1)</f>
        <v>弩兵</v>
      </c>
      <c r="I264" s="206" t="str">
        <f>'[2]配置系数（士兵）'!I264</f>
        <v/>
      </c>
      <c r="J264" s="206" t="str">
        <f>'[2]配置系数（士兵）'!J264</f>
        <v/>
      </c>
      <c r="K264" s="206" t="str">
        <f>'[2]配置系数（士兵）'!K264</f>
        <v/>
      </c>
      <c r="L264" s="206">
        <f>'[2]配置系数（士兵）'!L264</f>
        <v>0</v>
      </c>
      <c r="M264" s="206">
        <f>'[2]配置系数（士兵）'!M264</f>
        <v>0</v>
      </c>
      <c r="N264" s="206">
        <f>'[2]配置系数（士兵）'!N264</f>
        <v>1</v>
      </c>
      <c r="P264" s="206" t="str">
        <f>'[2]配置系数（士兵）'!P264</f>
        <v/>
      </c>
      <c r="Q264" s="206" t="str">
        <f>'[2]配置系数（士兵）'!Q264</f>
        <v/>
      </c>
      <c r="R264" s="206" t="str">
        <f>'[2]配置系数（士兵）'!R264</f>
        <v/>
      </c>
      <c r="S264" s="206">
        <f>'[2]配置系数（士兵）'!S264</f>
        <v>0</v>
      </c>
      <c r="T264" s="206">
        <f>'[2]配置系数（士兵）'!T264</f>
        <v>0</v>
      </c>
      <c r="U264" s="206">
        <f>'[2]配置系数（士兵）'!U264</f>
        <v>1</v>
      </c>
      <c r="W264" s="206" t="str">
        <f>'[2]配置系数（士兵）'!W264</f>
        <v/>
      </c>
      <c r="X264" s="206" t="str">
        <f>'[2]配置系数（士兵）'!X264</f>
        <v/>
      </c>
      <c r="Y264" s="206" t="str">
        <f>'[2]配置系数（士兵）'!Y264</f>
        <v/>
      </c>
      <c r="Z264" s="206">
        <f>'[2]配置系数（士兵）'!Z264</f>
        <v>0</v>
      </c>
      <c r="AA264" s="206">
        <f>'[2]配置系数（士兵）'!AA264</f>
        <v>0</v>
      </c>
      <c r="AB264" s="206">
        <f>'[2]配置系数（士兵）'!AB264</f>
        <v>1</v>
      </c>
    </row>
    <row r="265" spans="3:28" x14ac:dyDescent="0.15">
      <c r="C265" s="207">
        <v>258</v>
      </c>
      <c r="D265" s="69">
        <f>IFERROR(MATCH(C265,索引!Q:Q,0),D266)</f>
        <v>41</v>
      </c>
      <c r="E265" s="69">
        <f t="shared" si="4"/>
        <v>8</v>
      </c>
      <c r="F265" s="69">
        <f>IF(LEN(INDEX(索引!$M:$M,D265,1))=4,INDEX(索引!$M:$M,D265,1)&amp;"00",INDEX(索引!$M:$M,D265,1))</f>
        <v>600351</v>
      </c>
      <c r="G265" s="69" t="str">
        <f>INDEX(索引!$L:$L,D265,1)</f>
        <v>弩兵</v>
      </c>
      <c r="I265" s="206" t="str">
        <f>'[2]配置系数（士兵）'!I265</f>
        <v/>
      </c>
      <c r="J265" s="206" t="str">
        <f>'[2]配置系数（士兵）'!J265</f>
        <v/>
      </c>
      <c r="K265" s="206" t="str">
        <f>'[2]配置系数（士兵）'!K265</f>
        <v/>
      </c>
      <c r="L265" s="206">
        <f>'[2]配置系数（士兵）'!L265</f>
        <v>0</v>
      </c>
      <c r="M265" s="206">
        <f>'[2]配置系数（士兵）'!M265</f>
        <v>0</v>
      </c>
      <c r="N265" s="206">
        <f>'[2]配置系数（士兵）'!N265</f>
        <v>1</v>
      </c>
      <c r="P265" s="206" t="str">
        <f>'[2]配置系数（士兵）'!P265</f>
        <v/>
      </c>
      <c r="Q265" s="206" t="str">
        <f>'[2]配置系数（士兵）'!Q265</f>
        <v/>
      </c>
      <c r="R265" s="206" t="str">
        <f>'[2]配置系数（士兵）'!R265</f>
        <v/>
      </c>
      <c r="S265" s="206">
        <f>'[2]配置系数（士兵）'!S265</f>
        <v>0</v>
      </c>
      <c r="T265" s="206">
        <f>'[2]配置系数（士兵）'!T265</f>
        <v>0</v>
      </c>
      <c r="U265" s="206">
        <f>'[2]配置系数（士兵）'!U265</f>
        <v>1</v>
      </c>
      <c r="W265" s="206" t="str">
        <f>'[2]配置系数（士兵）'!W265</f>
        <v/>
      </c>
      <c r="X265" s="206" t="str">
        <f>'[2]配置系数（士兵）'!X265</f>
        <v/>
      </c>
      <c r="Y265" s="206" t="str">
        <f>'[2]配置系数（士兵）'!Y265</f>
        <v/>
      </c>
      <c r="Z265" s="206">
        <f>'[2]配置系数（士兵）'!Z265</f>
        <v>0</v>
      </c>
      <c r="AA265" s="206">
        <f>'[2]配置系数（士兵）'!AA265</f>
        <v>0</v>
      </c>
      <c r="AB265" s="206">
        <f>'[2]配置系数（士兵）'!AB265</f>
        <v>1</v>
      </c>
    </row>
    <row r="266" spans="3:28" x14ac:dyDescent="0.15">
      <c r="C266" s="207">
        <v>259</v>
      </c>
      <c r="D266" s="69">
        <f>IFERROR(MATCH(C266,索引!Q:Q,0),D267)</f>
        <v>41</v>
      </c>
      <c r="E266" s="69">
        <f t="shared" si="4"/>
        <v>9</v>
      </c>
      <c r="F266" s="69">
        <f>IF(LEN(INDEX(索引!$M:$M,D266,1))=4,INDEX(索引!$M:$M,D266,1)&amp;"00",INDEX(索引!$M:$M,D266,1))</f>
        <v>600351</v>
      </c>
      <c r="G266" s="69" t="str">
        <f>INDEX(索引!$L:$L,D266,1)</f>
        <v>弩兵</v>
      </c>
      <c r="I266" s="206" t="str">
        <f>'[2]配置系数（士兵）'!I266</f>
        <v/>
      </c>
      <c r="J266" s="206" t="str">
        <f>'[2]配置系数（士兵）'!J266</f>
        <v/>
      </c>
      <c r="K266" s="206" t="str">
        <f>'[2]配置系数（士兵）'!K266</f>
        <v/>
      </c>
      <c r="L266" s="206">
        <f>'[2]配置系数（士兵）'!L266</f>
        <v>0</v>
      </c>
      <c r="M266" s="206">
        <f>'[2]配置系数（士兵）'!M266</f>
        <v>0</v>
      </c>
      <c r="N266" s="206">
        <f>'[2]配置系数（士兵）'!N266</f>
        <v>1</v>
      </c>
      <c r="P266" s="206" t="str">
        <f>'[2]配置系数（士兵）'!P266</f>
        <v/>
      </c>
      <c r="Q266" s="206" t="str">
        <f>'[2]配置系数（士兵）'!Q266</f>
        <v/>
      </c>
      <c r="R266" s="206" t="str">
        <f>'[2]配置系数（士兵）'!R266</f>
        <v/>
      </c>
      <c r="S266" s="206">
        <f>'[2]配置系数（士兵）'!S266</f>
        <v>0</v>
      </c>
      <c r="T266" s="206">
        <f>'[2]配置系数（士兵）'!T266</f>
        <v>0</v>
      </c>
      <c r="U266" s="206">
        <f>'[2]配置系数（士兵）'!U266</f>
        <v>1</v>
      </c>
      <c r="W266" s="206" t="str">
        <f>'[2]配置系数（士兵）'!W266</f>
        <v/>
      </c>
      <c r="X266" s="206" t="str">
        <f>'[2]配置系数（士兵）'!X266</f>
        <v/>
      </c>
      <c r="Y266" s="206" t="str">
        <f>'[2]配置系数（士兵）'!Y266</f>
        <v/>
      </c>
      <c r="Z266" s="206">
        <f>'[2]配置系数（士兵）'!Z266</f>
        <v>0</v>
      </c>
      <c r="AA266" s="206">
        <f>'[2]配置系数（士兵）'!AA266</f>
        <v>0</v>
      </c>
      <c r="AB266" s="206">
        <f>'[2]配置系数（士兵）'!AB266</f>
        <v>1</v>
      </c>
    </row>
    <row r="267" spans="3:28" x14ac:dyDescent="0.15">
      <c r="C267" s="207">
        <v>260</v>
      </c>
      <c r="D267" s="69">
        <f>IFERROR(MATCH(C267,索引!Q:Q,0),D268)</f>
        <v>41</v>
      </c>
      <c r="E267" s="69">
        <f t="shared" si="4"/>
        <v>10</v>
      </c>
      <c r="F267" s="69">
        <f>IF(LEN(INDEX(索引!$M:$M,D267,1))=4,INDEX(索引!$M:$M,D267,1)&amp;"00",INDEX(索引!$M:$M,D267,1))</f>
        <v>600351</v>
      </c>
      <c r="G267" s="69" t="str">
        <f>INDEX(索引!$L:$L,D267,1)</f>
        <v>弩兵</v>
      </c>
      <c r="I267" s="206" t="str">
        <f>'[2]配置系数（士兵）'!I267</f>
        <v/>
      </c>
      <c r="J267" s="206" t="str">
        <f>'[2]配置系数（士兵）'!J267</f>
        <v/>
      </c>
      <c r="K267" s="206" t="str">
        <f>'[2]配置系数（士兵）'!K267</f>
        <v/>
      </c>
      <c r="L267" s="206">
        <f>'[2]配置系数（士兵）'!L267</f>
        <v>0</v>
      </c>
      <c r="M267" s="206">
        <f>'[2]配置系数（士兵）'!M267</f>
        <v>0</v>
      </c>
      <c r="N267" s="206">
        <f>'[2]配置系数（士兵）'!N267</f>
        <v>1</v>
      </c>
      <c r="P267" s="206" t="str">
        <f>'[2]配置系数（士兵）'!P267</f>
        <v/>
      </c>
      <c r="Q267" s="206" t="str">
        <f>'[2]配置系数（士兵）'!Q267</f>
        <v/>
      </c>
      <c r="R267" s="206" t="str">
        <f>'[2]配置系数（士兵）'!R267</f>
        <v/>
      </c>
      <c r="S267" s="206">
        <f>'[2]配置系数（士兵）'!S267</f>
        <v>0</v>
      </c>
      <c r="T267" s="206">
        <f>'[2]配置系数（士兵）'!T267</f>
        <v>0</v>
      </c>
      <c r="U267" s="206">
        <f>'[2]配置系数（士兵）'!U267</f>
        <v>1</v>
      </c>
      <c r="W267" s="206" t="str">
        <f>'[2]配置系数（士兵）'!W267</f>
        <v/>
      </c>
      <c r="X267" s="206" t="str">
        <f>'[2]配置系数（士兵）'!X267</f>
        <v/>
      </c>
      <c r="Y267" s="206" t="str">
        <f>'[2]配置系数（士兵）'!Y267</f>
        <v/>
      </c>
      <c r="Z267" s="206">
        <f>'[2]配置系数（士兵）'!Z267</f>
        <v>0</v>
      </c>
      <c r="AA267" s="206">
        <f>'[2]配置系数（士兵）'!AA267</f>
        <v>0</v>
      </c>
      <c r="AB267" s="206">
        <f>'[2]配置系数（士兵）'!AB267</f>
        <v>1</v>
      </c>
    </row>
    <row r="268" spans="3:28" x14ac:dyDescent="0.15">
      <c r="C268" s="207">
        <v>261</v>
      </c>
      <c r="D268" s="69">
        <f>IFERROR(MATCH(C268,索引!Q:Q,0),D269)</f>
        <v>42</v>
      </c>
      <c r="E268" s="69">
        <f t="shared" si="4"/>
        <v>1</v>
      </c>
      <c r="F268" s="69">
        <f>IF(LEN(INDEX(索引!$M:$M,D268,1))=4,INDEX(索引!$M:$M,D268,1)&amp;"00",INDEX(索引!$M:$M,D268,1))</f>
        <v>600352</v>
      </c>
      <c r="G268" s="69" t="str">
        <f>INDEX(索引!$L:$L,D268,1)</f>
        <v>精锐弩兵</v>
      </c>
      <c r="I268" s="206" t="str">
        <f>'[2]配置系数（士兵）'!I268</f>
        <v>60035201</v>
      </c>
      <c r="J268" s="206" t="str">
        <f>'[2]配置系数（士兵）'!J268</f>
        <v>普通攻击:对单体敌人造成{0}%的武力伤害</v>
      </c>
      <c r="K268" s="206">
        <f>'[2]配置系数（士兵）'!K268</f>
        <v>0.38</v>
      </c>
      <c r="L268" s="206">
        <f>'[2]配置系数（士兵）'!L268</f>
        <v>0</v>
      </c>
      <c r="M268" s="206">
        <f>'[2]配置系数（士兵）'!M268</f>
        <v>0</v>
      </c>
      <c r="N268" s="206">
        <f>'[2]配置系数（士兵）'!N268</f>
        <v>100</v>
      </c>
      <c r="P268" s="206" t="str">
        <f>'[2]配置系数（士兵）'!P268</f>
        <v>60035202</v>
      </c>
      <c r="Q268" s="206" t="str">
        <f>'[2]配置系数（士兵）'!Q268</f>
        <v>普通攻击:对单体敌人造成{0}%的武力伤害</v>
      </c>
      <c r="R268" s="206">
        <f>'[2]配置系数（士兵）'!R268</f>
        <v>0.42</v>
      </c>
      <c r="S268" s="206">
        <f>'[2]配置系数（士兵）'!S268</f>
        <v>0</v>
      </c>
      <c r="T268" s="206">
        <f>'[2]配置系数（士兵）'!T268</f>
        <v>0</v>
      </c>
      <c r="U268" s="206">
        <f>'[2]配置系数（士兵）'!U268</f>
        <v>1</v>
      </c>
      <c r="W268" s="206" t="str">
        <f>'[2]配置系数（士兵）'!W268</f>
        <v>60035203</v>
      </c>
      <c r="X268" s="206" t="str">
        <f>'[2]配置系数（士兵）'!X268</f>
        <v>普通攻击:对单体敌人造成{0}%的武力伤害</v>
      </c>
      <c r="Y268" s="206">
        <f>'[2]配置系数（士兵）'!Y268</f>
        <v>1</v>
      </c>
      <c r="Z268" s="206">
        <f>'[2]配置系数（士兵）'!Z268</f>
        <v>0</v>
      </c>
      <c r="AA268" s="206">
        <f>'[2]配置系数（士兵）'!AA268</f>
        <v>0</v>
      </c>
      <c r="AB268" s="206">
        <f>'[2]配置系数（士兵）'!AB268</f>
        <v>1</v>
      </c>
    </row>
    <row r="269" spans="3:28" x14ac:dyDescent="0.15">
      <c r="C269" s="207">
        <v>262</v>
      </c>
      <c r="D269" s="69">
        <f>IFERROR(MATCH(C269,索引!Q:Q,0),D270)</f>
        <v>42</v>
      </c>
      <c r="E269" s="69">
        <f t="shared" si="4"/>
        <v>2</v>
      </c>
      <c r="F269" s="69">
        <f>IF(LEN(INDEX(索引!$M:$M,D269,1))=4,INDEX(索引!$M:$M,D269,1)&amp;"00",INDEX(索引!$M:$M,D269,1))</f>
        <v>600352</v>
      </c>
      <c r="G269" s="69" t="str">
        <f>INDEX(索引!$L:$L,D269,1)</f>
        <v>精锐弩兵</v>
      </c>
      <c r="I269" s="206" t="str">
        <f>'[2]配置系数（士兵）'!I269</f>
        <v>60035211</v>
      </c>
      <c r="J269" s="206" t="str">
        <f>'[2]配置系数（士兵）'!J269</f>
        <v>私有特性1:攻击{0}%概率触发连弩效果，可以射出两支箭</v>
      </c>
      <c r="K269" s="206">
        <f>'[2]配置系数（士兵）'!K269</f>
        <v>0.1</v>
      </c>
      <c r="L269" s="206">
        <f>'[2]配置系数（士兵）'!L269</f>
        <v>0</v>
      </c>
      <c r="M269" s="206">
        <f>'[2]配置系数（士兵）'!M269</f>
        <v>0</v>
      </c>
      <c r="N269" s="206">
        <f>'[2]配置系数（士兵）'!N269</f>
        <v>100</v>
      </c>
      <c r="P269" s="206" t="str">
        <f>'[2]配置系数（士兵）'!P269</f>
        <v>60035212</v>
      </c>
      <c r="Q269" s="206" t="str">
        <f>'[2]配置系数（士兵）'!Q269</f>
        <v>私有特性1:攻击{0}%概率触发连弩效果，可以射出两支箭</v>
      </c>
      <c r="R269" s="206">
        <f>'[2]配置系数（士兵）'!R269</f>
        <v>0.38</v>
      </c>
      <c r="S269" s="206">
        <f>'[2]配置系数（士兵）'!S269</f>
        <v>0</v>
      </c>
      <c r="T269" s="206">
        <f>'[2]配置系数（士兵）'!T269</f>
        <v>0</v>
      </c>
      <c r="U269" s="206">
        <f>'[2]配置系数（士兵）'!U269</f>
        <v>1</v>
      </c>
      <c r="W269" s="206" t="str">
        <f>'[2]配置系数（士兵）'!W269</f>
        <v/>
      </c>
      <c r="X269" s="206" t="str">
        <f>'[2]配置系数（士兵）'!X269</f>
        <v/>
      </c>
      <c r="Y269" s="206" t="str">
        <f>'[2]配置系数（士兵）'!Y269</f>
        <v/>
      </c>
      <c r="Z269" s="206">
        <f>'[2]配置系数（士兵）'!Z269</f>
        <v>0</v>
      </c>
      <c r="AA269" s="206">
        <f>'[2]配置系数（士兵）'!AA269</f>
        <v>0</v>
      </c>
      <c r="AB269" s="206">
        <f>'[2]配置系数（士兵）'!AB269</f>
        <v>1</v>
      </c>
    </row>
    <row r="270" spans="3:28" x14ac:dyDescent="0.15">
      <c r="C270" s="207">
        <v>263</v>
      </c>
      <c r="D270" s="69">
        <f>IFERROR(MATCH(C270,索引!Q:Q,0),D271)</f>
        <v>42</v>
      </c>
      <c r="E270" s="69">
        <f t="shared" si="4"/>
        <v>3</v>
      </c>
      <c r="F270" s="69">
        <f>IF(LEN(INDEX(索引!$M:$M,D270,1))=4,INDEX(索引!$M:$M,D270,1)&amp;"00",INDEX(索引!$M:$M,D270,1))</f>
        <v>600352</v>
      </c>
      <c r="G270" s="69" t="str">
        <f>INDEX(索引!$L:$L,D270,1)</f>
        <v>精锐弩兵</v>
      </c>
      <c r="I270" s="206" t="str">
        <f>'[2]配置系数（士兵）'!I270</f>
        <v>60035221</v>
      </c>
      <c r="J270" s="206" t="str">
        <f>'[2]配置系数（士兵）'!J270</f>
        <v>私有特性2:普攻无视{0}%护甲</v>
      </c>
      <c r="K270" s="206">
        <f>'[2]配置系数（士兵）'!K270</f>
        <v>0.3</v>
      </c>
      <c r="L270" s="206">
        <f>'[2]配置系数（士兵）'!L270</f>
        <v>0</v>
      </c>
      <c r="M270" s="206">
        <f>'[2]配置系数（士兵）'!M270</f>
        <v>0</v>
      </c>
      <c r="N270" s="206">
        <f>'[2]配置系数（士兵）'!N270</f>
        <v>100</v>
      </c>
      <c r="P270" s="206" t="str">
        <f>'[2]配置系数（士兵）'!P270</f>
        <v/>
      </c>
      <c r="Q270" s="206" t="str">
        <f>'[2]配置系数（士兵）'!Q270</f>
        <v/>
      </c>
      <c r="R270" s="206" t="str">
        <f>'[2]配置系数（士兵）'!R270</f>
        <v/>
      </c>
      <c r="S270" s="206">
        <f>'[2]配置系数（士兵）'!S270</f>
        <v>0</v>
      </c>
      <c r="T270" s="206">
        <f>'[2]配置系数（士兵）'!T270</f>
        <v>0</v>
      </c>
      <c r="U270" s="206">
        <f>'[2]配置系数（士兵）'!U270</f>
        <v>1</v>
      </c>
      <c r="W270" s="206" t="str">
        <f>'[2]配置系数（士兵）'!W270</f>
        <v/>
      </c>
      <c r="X270" s="206" t="str">
        <f>'[2]配置系数（士兵）'!X270</f>
        <v/>
      </c>
      <c r="Y270" s="206" t="str">
        <f>'[2]配置系数（士兵）'!Y270</f>
        <v/>
      </c>
      <c r="Z270" s="206">
        <f>'[2]配置系数（士兵）'!Z270</f>
        <v>0</v>
      </c>
      <c r="AA270" s="206">
        <f>'[2]配置系数（士兵）'!AA270</f>
        <v>0</v>
      </c>
      <c r="AB270" s="206">
        <f>'[2]配置系数（士兵）'!AB270</f>
        <v>1</v>
      </c>
    </row>
    <row r="271" spans="3:28" x14ac:dyDescent="0.15">
      <c r="C271" s="207">
        <v>264</v>
      </c>
      <c r="D271" s="69">
        <f>IFERROR(MATCH(C271,索引!Q:Q,0),D272)</f>
        <v>42</v>
      </c>
      <c r="E271" s="69">
        <f t="shared" si="4"/>
        <v>4</v>
      </c>
      <c r="F271" s="69">
        <f>IF(LEN(INDEX(索引!$M:$M,D271,1))=4,INDEX(索引!$M:$M,D271,1)&amp;"00",INDEX(索引!$M:$M,D271,1))</f>
        <v>600352</v>
      </c>
      <c r="G271" s="69" t="str">
        <f>INDEX(索引!$L:$L,D271,1)</f>
        <v>精锐弩兵</v>
      </c>
      <c r="I271" s="206" t="str">
        <f>'[2]配置系数（士兵）'!I271</f>
        <v>60035231</v>
      </c>
      <c r="J271" s="206" t="str">
        <f>'[2]配置系数（士兵）'!J271</f>
        <v>私有特性3:周围没有友军士兵时，攻速提升{0}</v>
      </c>
      <c r="K271" s="206">
        <f>'[2]配置系数（士兵）'!K271</f>
        <v>18</v>
      </c>
      <c r="L271" s="206">
        <f>'[2]配置系数（士兵）'!L271</f>
        <v>0</v>
      </c>
      <c r="M271" s="206">
        <f>'[2]配置系数（士兵）'!M271</f>
        <v>0</v>
      </c>
      <c r="N271" s="206">
        <f>'[2]配置系数（士兵）'!N271</f>
        <v>1</v>
      </c>
      <c r="P271" s="206" t="str">
        <f>'[2]配置系数（士兵）'!P271</f>
        <v/>
      </c>
      <c r="Q271" s="206" t="str">
        <f>'[2]配置系数（士兵）'!Q271</f>
        <v/>
      </c>
      <c r="R271" s="206" t="str">
        <f>'[2]配置系数（士兵）'!R271</f>
        <v/>
      </c>
      <c r="S271" s="206">
        <f>'[2]配置系数（士兵）'!S271</f>
        <v>0</v>
      </c>
      <c r="T271" s="206">
        <f>'[2]配置系数（士兵）'!T271</f>
        <v>0</v>
      </c>
      <c r="U271" s="206">
        <f>'[2]配置系数（士兵）'!U271</f>
        <v>1</v>
      </c>
      <c r="W271" s="206" t="str">
        <f>'[2]配置系数（士兵）'!W271</f>
        <v/>
      </c>
      <c r="X271" s="206" t="str">
        <f>'[2]配置系数（士兵）'!X271</f>
        <v/>
      </c>
      <c r="Y271" s="206" t="str">
        <f>'[2]配置系数（士兵）'!Y271</f>
        <v/>
      </c>
      <c r="Z271" s="206">
        <f>'[2]配置系数（士兵）'!Z271</f>
        <v>0</v>
      </c>
      <c r="AA271" s="206">
        <f>'[2]配置系数（士兵）'!AA271</f>
        <v>0</v>
      </c>
      <c r="AB271" s="206">
        <f>'[2]配置系数（士兵）'!AB271</f>
        <v>1</v>
      </c>
    </row>
    <row r="272" spans="3:28" x14ac:dyDescent="0.15">
      <c r="C272" s="207">
        <v>265</v>
      </c>
      <c r="D272" s="69">
        <f>IFERROR(MATCH(C272,索引!Q:Q,0),D273)</f>
        <v>42</v>
      </c>
      <c r="E272" s="69">
        <f t="shared" ref="E272:E335" si="5">MIN(IF(G272=G271,E271+1,1),11)</f>
        <v>5</v>
      </c>
      <c r="F272" s="69">
        <f>IF(LEN(INDEX(索引!$M:$M,D272,1))=4,INDEX(索引!$M:$M,D272,1)&amp;"00",INDEX(索引!$M:$M,D272,1))</f>
        <v>600352</v>
      </c>
      <c r="G272" s="69" t="str">
        <f>INDEX(索引!$L:$L,D272,1)</f>
        <v>精锐弩兵</v>
      </c>
      <c r="I272" s="206" t="str">
        <f>'[2]配置系数（士兵）'!I272</f>
        <v/>
      </c>
      <c r="J272" s="206" t="str">
        <f>'[2]配置系数（士兵）'!J272</f>
        <v/>
      </c>
      <c r="K272" s="206" t="str">
        <f>'[2]配置系数（士兵）'!K272</f>
        <v/>
      </c>
      <c r="L272" s="206">
        <f>'[2]配置系数（士兵）'!L272</f>
        <v>0</v>
      </c>
      <c r="M272" s="206">
        <f>'[2]配置系数（士兵）'!M272</f>
        <v>0</v>
      </c>
      <c r="N272" s="206">
        <f>'[2]配置系数（士兵）'!N272</f>
        <v>1</v>
      </c>
      <c r="P272" s="206" t="str">
        <f>'[2]配置系数（士兵）'!P272</f>
        <v/>
      </c>
      <c r="Q272" s="206" t="str">
        <f>'[2]配置系数（士兵）'!Q272</f>
        <v/>
      </c>
      <c r="R272" s="206" t="str">
        <f>'[2]配置系数（士兵）'!R272</f>
        <v/>
      </c>
      <c r="S272" s="206">
        <f>'[2]配置系数（士兵）'!S272</f>
        <v>0</v>
      </c>
      <c r="T272" s="206">
        <f>'[2]配置系数（士兵）'!T272</f>
        <v>0</v>
      </c>
      <c r="U272" s="206">
        <f>'[2]配置系数（士兵）'!U272</f>
        <v>1</v>
      </c>
      <c r="W272" s="206" t="str">
        <f>'[2]配置系数（士兵）'!W272</f>
        <v/>
      </c>
      <c r="X272" s="206" t="str">
        <f>'[2]配置系数（士兵）'!X272</f>
        <v/>
      </c>
      <c r="Y272" s="206" t="str">
        <f>'[2]配置系数（士兵）'!Y272</f>
        <v/>
      </c>
      <c r="Z272" s="206">
        <f>'[2]配置系数（士兵）'!Z272</f>
        <v>0</v>
      </c>
      <c r="AA272" s="206">
        <f>'[2]配置系数（士兵）'!AA272</f>
        <v>0</v>
      </c>
      <c r="AB272" s="206">
        <f>'[2]配置系数（士兵）'!AB272</f>
        <v>1</v>
      </c>
    </row>
    <row r="273" spans="3:28" x14ac:dyDescent="0.15">
      <c r="C273" s="207">
        <v>266</v>
      </c>
      <c r="D273" s="69">
        <f>IFERROR(MATCH(C273,索引!Q:Q,0),D274)</f>
        <v>42</v>
      </c>
      <c r="E273" s="69">
        <f t="shared" si="5"/>
        <v>6</v>
      </c>
      <c r="F273" s="69">
        <f>IF(LEN(INDEX(索引!$M:$M,D273,1))=4,INDEX(索引!$M:$M,D273,1)&amp;"00",INDEX(索引!$M:$M,D273,1))</f>
        <v>600352</v>
      </c>
      <c r="G273" s="69" t="str">
        <f>INDEX(索引!$L:$L,D273,1)</f>
        <v>精锐弩兵</v>
      </c>
      <c r="I273" s="206" t="str">
        <f>'[2]配置系数（士兵）'!I273</f>
        <v/>
      </c>
      <c r="J273" s="206" t="str">
        <f>'[2]配置系数（士兵）'!J273</f>
        <v/>
      </c>
      <c r="K273" s="206" t="str">
        <f>'[2]配置系数（士兵）'!K273</f>
        <v/>
      </c>
      <c r="L273" s="206">
        <f>'[2]配置系数（士兵）'!L273</f>
        <v>0</v>
      </c>
      <c r="M273" s="206">
        <f>'[2]配置系数（士兵）'!M273</f>
        <v>0</v>
      </c>
      <c r="N273" s="206">
        <f>'[2]配置系数（士兵）'!N273</f>
        <v>1</v>
      </c>
      <c r="P273" s="206" t="str">
        <f>'[2]配置系数（士兵）'!P273</f>
        <v/>
      </c>
      <c r="Q273" s="206" t="str">
        <f>'[2]配置系数（士兵）'!Q273</f>
        <v/>
      </c>
      <c r="R273" s="206" t="str">
        <f>'[2]配置系数（士兵）'!R273</f>
        <v/>
      </c>
      <c r="S273" s="206">
        <f>'[2]配置系数（士兵）'!S273</f>
        <v>0</v>
      </c>
      <c r="T273" s="206">
        <f>'[2]配置系数（士兵）'!T273</f>
        <v>0</v>
      </c>
      <c r="U273" s="206">
        <f>'[2]配置系数（士兵）'!U273</f>
        <v>1</v>
      </c>
      <c r="W273" s="206" t="str">
        <f>'[2]配置系数（士兵）'!W273</f>
        <v/>
      </c>
      <c r="X273" s="206" t="str">
        <f>'[2]配置系数（士兵）'!X273</f>
        <v/>
      </c>
      <c r="Y273" s="206" t="str">
        <f>'[2]配置系数（士兵）'!Y273</f>
        <v/>
      </c>
      <c r="Z273" s="206">
        <f>'[2]配置系数（士兵）'!Z273</f>
        <v>0</v>
      </c>
      <c r="AA273" s="206">
        <f>'[2]配置系数（士兵）'!AA273</f>
        <v>0</v>
      </c>
      <c r="AB273" s="206">
        <f>'[2]配置系数（士兵）'!AB273</f>
        <v>1</v>
      </c>
    </row>
    <row r="274" spans="3:28" x14ac:dyDescent="0.15">
      <c r="C274" s="207">
        <v>267</v>
      </c>
      <c r="D274" s="69">
        <f>IFERROR(MATCH(C274,索引!Q:Q,0),D275)</f>
        <v>42</v>
      </c>
      <c r="E274" s="69">
        <f t="shared" si="5"/>
        <v>7</v>
      </c>
      <c r="F274" s="69">
        <f>IF(LEN(INDEX(索引!$M:$M,D274,1))=4,INDEX(索引!$M:$M,D274,1)&amp;"00",INDEX(索引!$M:$M,D274,1))</f>
        <v>600352</v>
      </c>
      <c r="G274" s="69" t="str">
        <f>INDEX(索引!$L:$L,D274,1)</f>
        <v>精锐弩兵</v>
      </c>
      <c r="I274" s="206" t="str">
        <f>'[2]配置系数（士兵）'!I274</f>
        <v/>
      </c>
      <c r="J274" s="206" t="str">
        <f>'[2]配置系数（士兵）'!J274</f>
        <v/>
      </c>
      <c r="K274" s="206" t="str">
        <f>'[2]配置系数（士兵）'!K274</f>
        <v/>
      </c>
      <c r="L274" s="206">
        <f>'[2]配置系数（士兵）'!L274</f>
        <v>0</v>
      </c>
      <c r="M274" s="206">
        <f>'[2]配置系数（士兵）'!M274</f>
        <v>0</v>
      </c>
      <c r="N274" s="206">
        <f>'[2]配置系数（士兵）'!N274</f>
        <v>1</v>
      </c>
      <c r="P274" s="206" t="str">
        <f>'[2]配置系数（士兵）'!P274</f>
        <v/>
      </c>
      <c r="Q274" s="206" t="str">
        <f>'[2]配置系数（士兵）'!Q274</f>
        <v/>
      </c>
      <c r="R274" s="206" t="str">
        <f>'[2]配置系数（士兵）'!R274</f>
        <v/>
      </c>
      <c r="S274" s="206">
        <f>'[2]配置系数（士兵）'!S274</f>
        <v>0</v>
      </c>
      <c r="T274" s="206">
        <f>'[2]配置系数（士兵）'!T274</f>
        <v>0</v>
      </c>
      <c r="U274" s="206">
        <f>'[2]配置系数（士兵）'!U274</f>
        <v>1</v>
      </c>
      <c r="W274" s="206" t="str">
        <f>'[2]配置系数（士兵）'!W274</f>
        <v/>
      </c>
      <c r="X274" s="206" t="str">
        <f>'[2]配置系数（士兵）'!X274</f>
        <v/>
      </c>
      <c r="Y274" s="206" t="str">
        <f>'[2]配置系数（士兵）'!Y274</f>
        <v/>
      </c>
      <c r="Z274" s="206">
        <f>'[2]配置系数（士兵）'!Z274</f>
        <v>0</v>
      </c>
      <c r="AA274" s="206">
        <f>'[2]配置系数（士兵）'!AA274</f>
        <v>0</v>
      </c>
      <c r="AB274" s="206">
        <f>'[2]配置系数（士兵）'!AB274</f>
        <v>1</v>
      </c>
    </row>
    <row r="275" spans="3:28" x14ac:dyDescent="0.15">
      <c r="C275" s="207">
        <v>268</v>
      </c>
      <c r="D275" s="69">
        <f>IFERROR(MATCH(C275,索引!Q:Q,0),D276)</f>
        <v>42</v>
      </c>
      <c r="E275" s="69">
        <f t="shared" si="5"/>
        <v>8</v>
      </c>
      <c r="F275" s="69">
        <f>IF(LEN(INDEX(索引!$M:$M,D275,1))=4,INDEX(索引!$M:$M,D275,1)&amp;"00",INDEX(索引!$M:$M,D275,1))</f>
        <v>600352</v>
      </c>
      <c r="G275" s="69" t="str">
        <f>INDEX(索引!$L:$L,D275,1)</f>
        <v>精锐弩兵</v>
      </c>
      <c r="I275" s="206" t="str">
        <f>'[2]配置系数（士兵）'!I275</f>
        <v/>
      </c>
      <c r="J275" s="206" t="str">
        <f>'[2]配置系数（士兵）'!J275</f>
        <v/>
      </c>
      <c r="K275" s="206" t="str">
        <f>'[2]配置系数（士兵）'!K275</f>
        <v/>
      </c>
      <c r="L275" s="206">
        <f>'[2]配置系数（士兵）'!L275</f>
        <v>0</v>
      </c>
      <c r="M275" s="206">
        <f>'[2]配置系数（士兵）'!M275</f>
        <v>0</v>
      </c>
      <c r="N275" s="206">
        <f>'[2]配置系数（士兵）'!N275</f>
        <v>1</v>
      </c>
      <c r="P275" s="206" t="str">
        <f>'[2]配置系数（士兵）'!P275</f>
        <v/>
      </c>
      <c r="Q275" s="206" t="str">
        <f>'[2]配置系数（士兵）'!Q275</f>
        <v/>
      </c>
      <c r="R275" s="206" t="str">
        <f>'[2]配置系数（士兵）'!R275</f>
        <v/>
      </c>
      <c r="S275" s="206">
        <f>'[2]配置系数（士兵）'!S275</f>
        <v>0</v>
      </c>
      <c r="T275" s="206">
        <f>'[2]配置系数（士兵）'!T275</f>
        <v>0</v>
      </c>
      <c r="U275" s="206">
        <f>'[2]配置系数（士兵）'!U275</f>
        <v>1</v>
      </c>
      <c r="W275" s="206" t="str">
        <f>'[2]配置系数（士兵）'!W275</f>
        <v/>
      </c>
      <c r="X275" s="206" t="str">
        <f>'[2]配置系数（士兵）'!X275</f>
        <v/>
      </c>
      <c r="Y275" s="206" t="str">
        <f>'[2]配置系数（士兵）'!Y275</f>
        <v/>
      </c>
      <c r="Z275" s="206">
        <f>'[2]配置系数（士兵）'!Z275</f>
        <v>0</v>
      </c>
      <c r="AA275" s="206">
        <f>'[2]配置系数（士兵）'!AA275</f>
        <v>0</v>
      </c>
      <c r="AB275" s="206">
        <f>'[2]配置系数（士兵）'!AB275</f>
        <v>1</v>
      </c>
    </row>
    <row r="276" spans="3:28" x14ac:dyDescent="0.15">
      <c r="C276" s="207">
        <v>269</v>
      </c>
      <c r="D276" s="69">
        <f>IFERROR(MATCH(C276,索引!Q:Q,0),D277)</f>
        <v>42</v>
      </c>
      <c r="E276" s="69">
        <f t="shared" si="5"/>
        <v>9</v>
      </c>
      <c r="F276" s="69">
        <f>IF(LEN(INDEX(索引!$M:$M,D276,1))=4,INDEX(索引!$M:$M,D276,1)&amp;"00",INDEX(索引!$M:$M,D276,1))</f>
        <v>600352</v>
      </c>
      <c r="G276" s="69" t="str">
        <f>INDEX(索引!$L:$L,D276,1)</f>
        <v>精锐弩兵</v>
      </c>
      <c r="I276" s="206" t="str">
        <f>'[2]配置系数（士兵）'!I276</f>
        <v/>
      </c>
      <c r="J276" s="206" t="str">
        <f>'[2]配置系数（士兵）'!J276</f>
        <v/>
      </c>
      <c r="K276" s="206" t="str">
        <f>'[2]配置系数（士兵）'!K276</f>
        <v/>
      </c>
      <c r="L276" s="206">
        <f>'[2]配置系数（士兵）'!L276</f>
        <v>0</v>
      </c>
      <c r="M276" s="206">
        <f>'[2]配置系数（士兵）'!M276</f>
        <v>0</v>
      </c>
      <c r="N276" s="206">
        <f>'[2]配置系数（士兵）'!N276</f>
        <v>1</v>
      </c>
      <c r="P276" s="206" t="str">
        <f>'[2]配置系数（士兵）'!P276</f>
        <v/>
      </c>
      <c r="Q276" s="206" t="str">
        <f>'[2]配置系数（士兵）'!Q276</f>
        <v/>
      </c>
      <c r="R276" s="206" t="str">
        <f>'[2]配置系数（士兵）'!R276</f>
        <v/>
      </c>
      <c r="S276" s="206">
        <f>'[2]配置系数（士兵）'!S276</f>
        <v>0</v>
      </c>
      <c r="T276" s="206">
        <f>'[2]配置系数（士兵）'!T276</f>
        <v>0</v>
      </c>
      <c r="U276" s="206">
        <f>'[2]配置系数（士兵）'!U276</f>
        <v>1</v>
      </c>
      <c r="W276" s="206" t="str">
        <f>'[2]配置系数（士兵）'!W276</f>
        <v/>
      </c>
      <c r="X276" s="206" t="str">
        <f>'[2]配置系数（士兵）'!X276</f>
        <v/>
      </c>
      <c r="Y276" s="206" t="str">
        <f>'[2]配置系数（士兵）'!Y276</f>
        <v/>
      </c>
      <c r="Z276" s="206">
        <f>'[2]配置系数（士兵）'!Z276</f>
        <v>0</v>
      </c>
      <c r="AA276" s="206">
        <f>'[2]配置系数（士兵）'!AA276</f>
        <v>0</v>
      </c>
      <c r="AB276" s="206">
        <f>'[2]配置系数（士兵）'!AB276</f>
        <v>1</v>
      </c>
    </row>
    <row r="277" spans="3:28" x14ac:dyDescent="0.15">
      <c r="C277" s="207">
        <v>270</v>
      </c>
      <c r="D277" s="69">
        <f>IFERROR(MATCH(C277,索引!Q:Q,0),D278)</f>
        <v>42</v>
      </c>
      <c r="E277" s="69">
        <f t="shared" si="5"/>
        <v>10</v>
      </c>
      <c r="F277" s="69">
        <f>IF(LEN(INDEX(索引!$M:$M,D277,1))=4,INDEX(索引!$M:$M,D277,1)&amp;"00",INDEX(索引!$M:$M,D277,1))</f>
        <v>600352</v>
      </c>
      <c r="G277" s="69" t="str">
        <f>INDEX(索引!$L:$L,D277,1)</f>
        <v>精锐弩兵</v>
      </c>
      <c r="I277" s="206" t="str">
        <f>'[2]配置系数（士兵）'!I277</f>
        <v/>
      </c>
      <c r="J277" s="206" t="str">
        <f>'[2]配置系数（士兵）'!J277</f>
        <v/>
      </c>
      <c r="K277" s="206" t="str">
        <f>'[2]配置系数（士兵）'!K277</f>
        <v/>
      </c>
      <c r="L277" s="206">
        <f>'[2]配置系数（士兵）'!L277</f>
        <v>0</v>
      </c>
      <c r="M277" s="206">
        <f>'[2]配置系数（士兵）'!M277</f>
        <v>0</v>
      </c>
      <c r="N277" s="206">
        <f>'[2]配置系数（士兵）'!N277</f>
        <v>1</v>
      </c>
      <c r="P277" s="206" t="str">
        <f>'[2]配置系数（士兵）'!P277</f>
        <v/>
      </c>
      <c r="Q277" s="206" t="str">
        <f>'[2]配置系数（士兵）'!Q277</f>
        <v/>
      </c>
      <c r="R277" s="206" t="str">
        <f>'[2]配置系数（士兵）'!R277</f>
        <v/>
      </c>
      <c r="S277" s="206">
        <f>'[2]配置系数（士兵）'!S277</f>
        <v>0</v>
      </c>
      <c r="T277" s="206">
        <f>'[2]配置系数（士兵）'!T277</f>
        <v>0</v>
      </c>
      <c r="U277" s="206">
        <f>'[2]配置系数（士兵）'!U277</f>
        <v>1</v>
      </c>
      <c r="W277" s="206" t="str">
        <f>'[2]配置系数（士兵）'!W277</f>
        <v/>
      </c>
      <c r="X277" s="206" t="str">
        <f>'[2]配置系数（士兵）'!X277</f>
        <v/>
      </c>
      <c r="Y277" s="206" t="str">
        <f>'[2]配置系数（士兵）'!Y277</f>
        <v/>
      </c>
      <c r="Z277" s="206">
        <f>'[2]配置系数（士兵）'!Z277</f>
        <v>0</v>
      </c>
      <c r="AA277" s="206">
        <f>'[2]配置系数（士兵）'!AA277</f>
        <v>0</v>
      </c>
      <c r="AB277" s="206">
        <f>'[2]配置系数（士兵）'!AB277</f>
        <v>1</v>
      </c>
    </row>
    <row r="278" spans="3:28" x14ac:dyDescent="0.15">
      <c r="C278" s="207">
        <v>271</v>
      </c>
      <c r="D278" s="69">
        <f>IFERROR(MATCH(C278,索引!Q:Q,0),D279)</f>
        <v>43</v>
      </c>
      <c r="E278" s="69">
        <f t="shared" si="5"/>
        <v>1</v>
      </c>
      <c r="F278" s="69" t="str">
        <f>IF(LEN(INDEX(索引!$M:$M,D278,1))=4,INDEX(索引!$M:$M,D278,1)&amp;"00",INDEX(索引!$M:$M,D278,1))</f>
        <v>606100</v>
      </c>
      <c r="G278" s="69" t="str">
        <f>INDEX(索引!$L:$L,D278,1)</f>
        <v>博浪锤勇士</v>
      </c>
      <c r="I278" s="206" t="str">
        <f>'[2]配置系数（士兵）'!I278</f>
        <v>60610001</v>
      </c>
      <c r="J278" s="206" t="str">
        <f>'[2]配置系数（士兵）'!J278</f>
        <v>普通攻击:对单体敌人造成{0}%的武力伤害</v>
      </c>
      <c r="K278" s="206">
        <f>'[2]配置系数（士兵）'!K278</f>
        <v>0.16</v>
      </c>
      <c r="L278" s="206">
        <f>'[2]配置系数（士兵）'!L278</f>
        <v>0</v>
      </c>
      <c r="M278" s="206">
        <f>'[2]配置系数（士兵）'!M278</f>
        <v>0</v>
      </c>
      <c r="N278" s="206">
        <f>'[2]配置系数（士兵）'!N278</f>
        <v>100</v>
      </c>
      <c r="P278" s="206" t="str">
        <f>'[2]配置系数（士兵）'!P278</f>
        <v>60610002</v>
      </c>
      <c r="Q278" s="206" t="str">
        <f>'[2]配置系数（士兵）'!Q278</f>
        <v>普通攻击:对单体敌人造成{0}%的武力伤害</v>
      </c>
      <c r="R278" s="206">
        <f>'[2]配置系数（士兵）'!R278</f>
        <v>0.42</v>
      </c>
      <c r="S278" s="206">
        <f>'[2]配置系数（士兵）'!S278</f>
        <v>0</v>
      </c>
      <c r="T278" s="206">
        <f>'[2]配置系数（士兵）'!T278</f>
        <v>0</v>
      </c>
      <c r="U278" s="206">
        <f>'[2]配置系数（士兵）'!U278</f>
        <v>1</v>
      </c>
      <c r="W278" s="206" t="str">
        <f>'[2]配置系数（士兵）'!W278</f>
        <v>60610003</v>
      </c>
      <c r="X278" s="206" t="str">
        <f>'[2]配置系数（士兵）'!X278</f>
        <v>普通攻击:对单体敌人造成{0}%的武力伤害</v>
      </c>
      <c r="Y278" s="206">
        <f>'[2]配置系数（士兵）'!Y278</f>
        <v>1</v>
      </c>
      <c r="Z278" s="206">
        <f>'[2]配置系数（士兵）'!Z278</f>
        <v>0</v>
      </c>
      <c r="AA278" s="206">
        <f>'[2]配置系数（士兵）'!AA278</f>
        <v>0</v>
      </c>
      <c r="AB278" s="206">
        <f>'[2]配置系数（士兵）'!AB278</f>
        <v>1</v>
      </c>
    </row>
    <row r="279" spans="3:28" x14ac:dyDescent="0.15">
      <c r="C279" s="207">
        <v>272</v>
      </c>
      <c r="D279" s="69">
        <f>IFERROR(MATCH(C279,索引!Q:Q,0),D280)</f>
        <v>43</v>
      </c>
      <c r="E279" s="69">
        <f t="shared" si="5"/>
        <v>2</v>
      </c>
      <c r="F279" s="69" t="str">
        <f>IF(LEN(INDEX(索引!$M:$M,D279,1))=4,INDEX(索引!$M:$M,D279,1)&amp;"00",INDEX(索引!$M:$M,D279,1))</f>
        <v>606100</v>
      </c>
      <c r="G279" s="69" t="str">
        <f>INDEX(索引!$L:$L,D279,1)</f>
        <v>博浪锤勇士</v>
      </c>
      <c r="I279" s="206" t="str">
        <f>'[2]配置系数（士兵）'!I279</f>
        <v>60610011</v>
      </c>
      <c r="J279" s="206" t="str">
        <f>'[2]配置系数（士兵）'!J279</f>
        <v>私有特性1:普攻造成范围伤害</v>
      </c>
      <c r="K279" s="206">
        <f>'[2]配置系数（士兵）'!K279</f>
        <v>0.16</v>
      </c>
      <c r="L279" s="206">
        <f>'[2]配置系数（士兵）'!L279</f>
        <v>0</v>
      </c>
      <c r="M279" s="206">
        <f>'[2]配置系数（士兵）'!M279</f>
        <v>0</v>
      </c>
      <c r="N279" s="206">
        <f>'[2]配置系数（士兵）'!N279</f>
        <v>1</v>
      </c>
      <c r="P279" s="206" t="str">
        <f>'[2]配置系数（士兵）'!P279</f>
        <v/>
      </c>
      <c r="Q279" s="206" t="str">
        <f>'[2]配置系数（士兵）'!Q279</f>
        <v/>
      </c>
      <c r="R279" s="206" t="str">
        <f>'[2]配置系数（士兵）'!R279</f>
        <v/>
      </c>
      <c r="S279" s="206">
        <f>'[2]配置系数（士兵）'!S279</f>
        <v>0</v>
      </c>
      <c r="T279" s="206">
        <f>'[2]配置系数（士兵）'!T279</f>
        <v>0</v>
      </c>
      <c r="U279" s="206">
        <f>'[2]配置系数（士兵）'!U279</f>
        <v>1</v>
      </c>
      <c r="W279" s="206" t="str">
        <f>'[2]配置系数（士兵）'!W279</f>
        <v/>
      </c>
      <c r="X279" s="206" t="str">
        <f>'[2]配置系数（士兵）'!X279</f>
        <v/>
      </c>
      <c r="Y279" s="206" t="str">
        <f>'[2]配置系数（士兵）'!Y279</f>
        <v/>
      </c>
      <c r="Z279" s="206">
        <f>'[2]配置系数（士兵）'!Z279</f>
        <v>0</v>
      </c>
      <c r="AA279" s="206">
        <f>'[2]配置系数（士兵）'!AA279</f>
        <v>0</v>
      </c>
      <c r="AB279" s="206">
        <f>'[2]配置系数（士兵）'!AB279</f>
        <v>1</v>
      </c>
    </row>
    <row r="280" spans="3:28" x14ac:dyDescent="0.15">
      <c r="C280" s="207">
        <v>273</v>
      </c>
      <c r="D280" s="69">
        <f>IFERROR(MATCH(C280,索引!Q:Q,0),D281)</f>
        <v>43</v>
      </c>
      <c r="E280" s="69">
        <f t="shared" si="5"/>
        <v>3</v>
      </c>
      <c r="F280" s="69" t="str">
        <f>IF(LEN(INDEX(索引!$M:$M,D280,1))=4,INDEX(索引!$M:$M,D280,1)&amp;"00",INDEX(索引!$M:$M,D280,1))</f>
        <v>606100</v>
      </c>
      <c r="G280" s="69" t="str">
        <f>INDEX(索引!$L:$L,D280,1)</f>
        <v>博浪锤勇士</v>
      </c>
      <c r="I280" s="206" t="str">
        <f>'[2]配置系数（士兵）'!I280</f>
        <v>60610021</v>
      </c>
      <c r="J280" s="206" t="str">
        <f>'[2]配置系数（士兵）'!J280</f>
        <v>私有特性2:受到士气打击时士气降低速度增加{0}%</v>
      </c>
      <c r="K280" s="206">
        <f>'[2]配置系数（士兵）'!K280</f>
        <v>-0.2</v>
      </c>
      <c r="L280" s="206">
        <f>'[2]配置系数（士兵）'!L280</f>
        <v>0</v>
      </c>
      <c r="M280" s="206">
        <f>'[2]配置系数（士兵）'!M280</f>
        <v>0</v>
      </c>
      <c r="N280" s="206">
        <f>'[2]配置系数（士兵）'!N280</f>
        <v>-100</v>
      </c>
      <c r="P280" s="206" t="str">
        <f>'[2]配置系数（士兵）'!P280</f>
        <v/>
      </c>
      <c r="Q280" s="206" t="str">
        <f>'[2]配置系数（士兵）'!Q280</f>
        <v/>
      </c>
      <c r="R280" s="206" t="str">
        <f>'[2]配置系数（士兵）'!R280</f>
        <v/>
      </c>
      <c r="S280" s="206">
        <f>'[2]配置系数（士兵）'!S280</f>
        <v>0</v>
      </c>
      <c r="T280" s="206">
        <f>'[2]配置系数（士兵）'!T280</f>
        <v>0</v>
      </c>
      <c r="U280" s="206">
        <f>'[2]配置系数（士兵）'!U280</f>
        <v>1</v>
      </c>
      <c r="W280" s="206" t="str">
        <f>'[2]配置系数（士兵）'!W280</f>
        <v/>
      </c>
      <c r="X280" s="206" t="str">
        <f>'[2]配置系数（士兵）'!X280</f>
        <v/>
      </c>
      <c r="Y280" s="206" t="str">
        <f>'[2]配置系数（士兵）'!Y280</f>
        <v/>
      </c>
      <c r="Z280" s="206">
        <f>'[2]配置系数（士兵）'!Z280</f>
        <v>0</v>
      </c>
      <c r="AA280" s="206">
        <f>'[2]配置系数（士兵）'!AA280</f>
        <v>0</v>
      </c>
      <c r="AB280" s="206">
        <f>'[2]配置系数（士兵）'!AB280</f>
        <v>1</v>
      </c>
    </row>
    <row r="281" spans="3:28" x14ac:dyDescent="0.15">
      <c r="C281" s="207">
        <v>274</v>
      </c>
      <c r="D281" s="69">
        <f>IFERROR(MATCH(C281,索引!Q:Q,0),D282)</f>
        <v>43</v>
      </c>
      <c r="E281" s="69">
        <f t="shared" si="5"/>
        <v>4</v>
      </c>
      <c r="F281" s="69" t="str">
        <f>IF(LEN(INDEX(索引!$M:$M,D281,1))=4,INDEX(索引!$M:$M,D281,1)&amp;"00",INDEX(索引!$M:$M,D281,1))</f>
        <v>606100</v>
      </c>
      <c r="G281" s="69" t="str">
        <f>INDEX(索引!$L:$L,D281,1)</f>
        <v>博浪锤勇士</v>
      </c>
      <c r="I281" s="206" t="str">
        <f>'[2]配置系数（士兵）'!I281</f>
        <v>60610031</v>
      </c>
      <c r="J281" s="206" t="str">
        <f>'[2]配置系数（士兵）'!J281</f>
        <v>私有特性3:周围没有友军士兵时，攻速提升{0}</v>
      </c>
      <c r="K281" s="206">
        <f>'[2]配置系数（士兵）'!K281</f>
        <v>24</v>
      </c>
      <c r="L281" s="206">
        <f>'[2]配置系数（士兵）'!L281</f>
        <v>0</v>
      </c>
      <c r="M281" s="206">
        <f>'[2]配置系数（士兵）'!M281</f>
        <v>0</v>
      </c>
      <c r="N281" s="206">
        <f>'[2]配置系数（士兵）'!N281</f>
        <v>1</v>
      </c>
      <c r="P281" s="206" t="str">
        <f>'[2]配置系数（士兵）'!P281</f>
        <v/>
      </c>
      <c r="Q281" s="206" t="str">
        <f>'[2]配置系数（士兵）'!Q281</f>
        <v/>
      </c>
      <c r="R281" s="206" t="str">
        <f>'[2]配置系数（士兵）'!R281</f>
        <v/>
      </c>
      <c r="S281" s="206">
        <f>'[2]配置系数（士兵）'!S281</f>
        <v>0</v>
      </c>
      <c r="T281" s="206">
        <f>'[2]配置系数（士兵）'!T281</f>
        <v>0</v>
      </c>
      <c r="U281" s="206">
        <f>'[2]配置系数（士兵）'!U281</f>
        <v>1</v>
      </c>
      <c r="W281" s="206" t="str">
        <f>'[2]配置系数（士兵）'!W281</f>
        <v/>
      </c>
      <c r="X281" s="206" t="str">
        <f>'[2]配置系数（士兵）'!X281</f>
        <v/>
      </c>
      <c r="Y281" s="206" t="str">
        <f>'[2]配置系数（士兵）'!Y281</f>
        <v/>
      </c>
      <c r="Z281" s="206">
        <f>'[2]配置系数（士兵）'!Z281</f>
        <v>0</v>
      </c>
      <c r="AA281" s="206">
        <f>'[2]配置系数（士兵）'!AA281</f>
        <v>0</v>
      </c>
      <c r="AB281" s="206">
        <f>'[2]配置系数（士兵）'!AB281</f>
        <v>1</v>
      </c>
    </row>
    <row r="282" spans="3:28" x14ac:dyDescent="0.15">
      <c r="C282" s="207">
        <v>275</v>
      </c>
      <c r="D282" s="69">
        <f>IFERROR(MATCH(C282,索引!Q:Q,0),D283)</f>
        <v>43</v>
      </c>
      <c r="E282" s="69">
        <f t="shared" si="5"/>
        <v>5</v>
      </c>
      <c r="F282" s="69" t="str">
        <f>IF(LEN(INDEX(索引!$M:$M,D282,1))=4,INDEX(索引!$M:$M,D282,1)&amp;"00",INDEX(索引!$M:$M,D282,1))</f>
        <v>606100</v>
      </c>
      <c r="G282" s="69" t="str">
        <f>INDEX(索引!$L:$L,D282,1)</f>
        <v>博浪锤勇士</v>
      </c>
      <c r="I282" s="206" t="str">
        <f>'[2]配置系数（士兵）'!I282</f>
        <v>60610041</v>
      </c>
      <c r="J282" s="206" t="str">
        <f>'[2]配置系数（士兵）'!J282</f>
        <v>私有特性4:普攻无视{0}%护甲</v>
      </c>
      <c r="K282" s="206">
        <f>'[2]配置系数（士兵）'!K282</f>
        <v>0.35</v>
      </c>
      <c r="L282" s="206">
        <f>'[2]配置系数（士兵）'!L282</f>
        <v>0</v>
      </c>
      <c r="M282" s="206">
        <f>'[2]配置系数（士兵）'!M282</f>
        <v>0</v>
      </c>
      <c r="N282" s="206">
        <f>'[2]配置系数（士兵）'!N282</f>
        <v>100</v>
      </c>
      <c r="P282" s="206" t="str">
        <f>'[2]配置系数（士兵）'!P282</f>
        <v/>
      </c>
      <c r="Q282" s="206" t="str">
        <f>'[2]配置系数（士兵）'!Q282</f>
        <v/>
      </c>
      <c r="R282" s="206" t="str">
        <f>'[2]配置系数（士兵）'!R282</f>
        <v/>
      </c>
      <c r="S282" s="206">
        <f>'[2]配置系数（士兵）'!S282</f>
        <v>0</v>
      </c>
      <c r="T282" s="206">
        <f>'[2]配置系数（士兵）'!T282</f>
        <v>0</v>
      </c>
      <c r="U282" s="206">
        <f>'[2]配置系数（士兵）'!U282</f>
        <v>1</v>
      </c>
      <c r="W282" s="206" t="str">
        <f>'[2]配置系数（士兵）'!W282</f>
        <v/>
      </c>
      <c r="X282" s="206" t="str">
        <f>'[2]配置系数（士兵）'!X282</f>
        <v/>
      </c>
      <c r="Y282" s="206" t="str">
        <f>'[2]配置系数（士兵）'!Y282</f>
        <v/>
      </c>
      <c r="Z282" s="206">
        <f>'[2]配置系数（士兵）'!Z282</f>
        <v>0</v>
      </c>
      <c r="AA282" s="206">
        <f>'[2]配置系数（士兵）'!AA282</f>
        <v>0</v>
      </c>
      <c r="AB282" s="206">
        <f>'[2]配置系数（士兵）'!AB282</f>
        <v>1</v>
      </c>
    </row>
    <row r="283" spans="3:28" x14ac:dyDescent="0.15">
      <c r="C283" s="207">
        <v>276</v>
      </c>
      <c r="D283" s="69">
        <f>IFERROR(MATCH(C283,索引!Q:Q,0),D284)</f>
        <v>43</v>
      </c>
      <c r="E283" s="69">
        <f t="shared" si="5"/>
        <v>6</v>
      </c>
      <c r="F283" s="69" t="str">
        <f>IF(LEN(INDEX(索引!$M:$M,D283,1))=4,INDEX(索引!$M:$M,D283,1)&amp;"00",INDEX(索引!$M:$M,D283,1))</f>
        <v>606100</v>
      </c>
      <c r="G283" s="69" t="str">
        <f>INDEX(索引!$L:$L,D283,1)</f>
        <v>博浪锤勇士</v>
      </c>
      <c r="I283" s="206" t="str">
        <f>'[2]配置系数（士兵）'!I283</f>
        <v/>
      </c>
      <c r="J283" s="206" t="str">
        <f>'[2]配置系数（士兵）'!J283</f>
        <v/>
      </c>
      <c r="K283" s="206" t="str">
        <f>'[2]配置系数（士兵）'!K283</f>
        <v/>
      </c>
      <c r="L283" s="206">
        <f>'[2]配置系数（士兵）'!L283</f>
        <v>0</v>
      </c>
      <c r="M283" s="206">
        <f>'[2]配置系数（士兵）'!M283</f>
        <v>0</v>
      </c>
      <c r="N283" s="206">
        <f>'[2]配置系数（士兵）'!N283</f>
        <v>1</v>
      </c>
      <c r="P283" s="206" t="str">
        <f>'[2]配置系数（士兵）'!P283</f>
        <v/>
      </c>
      <c r="Q283" s="206" t="str">
        <f>'[2]配置系数（士兵）'!Q283</f>
        <v/>
      </c>
      <c r="R283" s="206" t="str">
        <f>'[2]配置系数（士兵）'!R283</f>
        <v/>
      </c>
      <c r="S283" s="206">
        <f>'[2]配置系数（士兵）'!S283</f>
        <v>0</v>
      </c>
      <c r="T283" s="206">
        <f>'[2]配置系数（士兵）'!T283</f>
        <v>0</v>
      </c>
      <c r="U283" s="206">
        <f>'[2]配置系数（士兵）'!U283</f>
        <v>1</v>
      </c>
      <c r="W283" s="206" t="str">
        <f>'[2]配置系数（士兵）'!W283</f>
        <v/>
      </c>
      <c r="X283" s="206" t="str">
        <f>'[2]配置系数（士兵）'!X283</f>
        <v/>
      </c>
      <c r="Y283" s="206" t="str">
        <f>'[2]配置系数（士兵）'!Y283</f>
        <v/>
      </c>
      <c r="Z283" s="206">
        <f>'[2]配置系数（士兵）'!Z283</f>
        <v>0</v>
      </c>
      <c r="AA283" s="206">
        <f>'[2]配置系数（士兵）'!AA283</f>
        <v>0</v>
      </c>
      <c r="AB283" s="206">
        <f>'[2]配置系数（士兵）'!AB283</f>
        <v>1</v>
      </c>
    </row>
    <row r="284" spans="3:28" x14ac:dyDescent="0.15">
      <c r="C284" s="207">
        <v>277</v>
      </c>
      <c r="D284" s="69">
        <f>IFERROR(MATCH(C284,索引!Q:Q,0),D285)</f>
        <v>43</v>
      </c>
      <c r="E284" s="69">
        <f t="shared" si="5"/>
        <v>7</v>
      </c>
      <c r="F284" s="69" t="str">
        <f>IF(LEN(INDEX(索引!$M:$M,D284,1))=4,INDEX(索引!$M:$M,D284,1)&amp;"00",INDEX(索引!$M:$M,D284,1))</f>
        <v>606100</v>
      </c>
      <c r="G284" s="69" t="str">
        <f>INDEX(索引!$L:$L,D284,1)</f>
        <v>博浪锤勇士</v>
      </c>
      <c r="I284" s="206" t="str">
        <f>'[2]配置系数（士兵）'!I284</f>
        <v/>
      </c>
      <c r="J284" s="206" t="str">
        <f>'[2]配置系数（士兵）'!J284</f>
        <v/>
      </c>
      <c r="K284" s="206" t="str">
        <f>'[2]配置系数（士兵）'!K284</f>
        <v/>
      </c>
      <c r="L284" s="206">
        <f>'[2]配置系数（士兵）'!L284</f>
        <v>0</v>
      </c>
      <c r="M284" s="206">
        <f>'[2]配置系数（士兵）'!M284</f>
        <v>0</v>
      </c>
      <c r="N284" s="206">
        <f>'[2]配置系数（士兵）'!N284</f>
        <v>1</v>
      </c>
      <c r="P284" s="206" t="str">
        <f>'[2]配置系数（士兵）'!P284</f>
        <v/>
      </c>
      <c r="Q284" s="206" t="str">
        <f>'[2]配置系数（士兵）'!Q284</f>
        <v/>
      </c>
      <c r="R284" s="206" t="str">
        <f>'[2]配置系数（士兵）'!R284</f>
        <v/>
      </c>
      <c r="S284" s="206">
        <f>'[2]配置系数（士兵）'!S284</f>
        <v>0</v>
      </c>
      <c r="T284" s="206">
        <f>'[2]配置系数（士兵）'!T284</f>
        <v>0</v>
      </c>
      <c r="U284" s="206">
        <f>'[2]配置系数（士兵）'!U284</f>
        <v>1</v>
      </c>
      <c r="W284" s="206" t="str">
        <f>'[2]配置系数（士兵）'!W284</f>
        <v/>
      </c>
      <c r="X284" s="206" t="str">
        <f>'[2]配置系数（士兵）'!X284</f>
        <v/>
      </c>
      <c r="Y284" s="206" t="str">
        <f>'[2]配置系数（士兵）'!Y284</f>
        <v/>
      </c>
      <c r="Z284" s="206">
        <f>'[2]配置系数（士兵）'!Z284</f>
        <v>0</v>
      </c>
      <c r="AA284" s="206">
        <f>'[2]配置系数（士兵）'!AA284</f>
        <v>0</v>
      </c>
      <c r="AB284" s="206">
        <f>'[2]配置系数（士兵）'!AB284</f>
        <v>1</v>
      </c>
    </row>
    <row r="285" spans="3:28" x14ac:dyDescent="0.15">
      <c r="C285" s="207">
        <v>278</v>
      </c>
      <c r="D285" s="69">
        <f>IFERROR(MATCH(C285,索引!Q:Q,0),D286)</f>
        <v>43</v>
      </c>
      <c r="E285" s="69">
        <f t="shared" si="5"/>
        <v>8</v>
      </c>
      <c r="F285" s="69" t="str">
        <f>IF(LEN(INDEX(索引!$M:$M,D285,1))=4,INDEX(索引!$M:$M,D285,1)&amp;"00",INDEX(索引!$M:$M,D285,1))</f>
        <v>606100</v>
      </c>
      <c r="G285" s="69" t="str">
        <f>INDEX(索引!$L:$L,D285,1)</f>
        <v>博浪锤勇士</v>
      </c>
      <c r="I285" s="206" t="str">
        <f>'[2]配置系数（士兵）'!I285</f>
        <v/>
      </c>
      <c r="J285" s="206" t="str">
        <f>'[2]配置系数（士兵）'!J285</f>
        <v/>
      </c>
      <c r="K285" s="206" t="str">
        <f>'[2]配置系数（士兵）'!K285</f>
        <v/>
      </c>
      <c r="L285" s="206">
        <f>'[2]配置系数（士兵）'!L285</f>
        <v>0</v>
      </c>
      <c r="M285" s="206">
        <f>'[2]配置系数（士兵）'!M285</f>
        <v>0</v>
      </c>
      <c r="N285" s="206">
        <f>'[2]配置系数（士兵）'!N285</f>
        <v>1</v>
      </c>
      <c r="P285" s="206" t="str">
        <f>'[2]配置系数（士兵）'!P285</f>
        <v/>
      </c>
      <c r="Q285" s="206" t="str">
        <f>'[2]配置系数（士兵）'!Q285</f>
        <v/>
      </c>
      <c r="R285" s="206" t="str">
        <f>'[2]配置系数（士兵）'!R285</f>
        <v/>
      </c>
      <c r="S285" s="206">
        <f>'[2]配置系数（士兵）'!S285</f>
        <v>0</v>
      </c>
      <c r="T285" s="206">
        <f>'[2]配置系数（士兵）'!T285</f>
        <v>0</v>
      </c>
      <c r="U285" s="206">
        <f>'[2]配置系数（士兵）'!U285</f>
        <v>1</v>
      </c>
      <c r="W285" s="206" t="str">
        <f>'[2]配置系数（士兵）'!W285</f>
        <v/>
      </c>
      <c r="X285" s="206" t="str">
        <f>'[2]配置系数（士兵）'!X285</f>
        <v/>
      </c>
      <c r="Y285" s="206" t="str">
        <f>'[2]配置系数（士兵）'!Y285</f>
        <v/>
      </c>
      <c r="Z285" s="206">
        <f>'[2]配置系数（士兵）'!Z285</f>
        <v>0</v>
      </c>
      <c r="AA285" s="206">
        <f>'[2]配置系数（士兵）'!AA285</f>
        <v>0</v>
      </c>
      <c r="AB285" s="206">
        <f>'[2]配置系数（士兵）'!AB285</f>
        <v>1</v>
      </c>
    </row>
    <row r="286" spans="3:28" x14ac:dyDescent="0.15">
      <c r="C286" s="207">
        <v>279</v>
      </c>
      <c r="D286" s="69">
        <f>IFERROR(MATCH(C286,索引!Q:Q,0),D287)</f>
        <v>43</v>
      </c>
      <c r="E286" s="69">
        <f t="shared" si="5"/>
        <v>9</v>
      </c>
      <c r="F286" s="69" t="str">
        <f>IF(LEN(INDEX(索引!$M:$M,D286,1))=4,INDEX(索引!$M:$M,D286,1)&amp;"00",INDEX(索引!$M:$M,D286,1))</f>
        <v>606100</v>
      </c>
      <c r="G286" s="69" t="str">
        <f>INDEX(索引!$L:$L,D286,1)</f>
        <v>博浪锤勇士</v>
      </c>
      <c r="I286" s="206" t="str">
        <f>'[2]配置系数（士兵）'!I286</f>
        <v/>
      </c>
      <c r="J286" s="206" t="str">
        <f>'[2]配置系数（士兵）'!J286</f>
        <v/>
      </c>
      <c r="K286" s="206" t="str">
        <f>'[2]配置系数（士兵）'!K286</f>
        <v/>
      </c>
      <c r="L286" s="206">
        <f>'[2]配置系数（士兵）'!L286</f>
        <v>0</v>
      </c>
      <c r="M286" s="206">
        <f>'[2]配置系数（士兵）'!M286</f>
        <v>0</v>
      </c>
      <c r="N286" s="206">
        <f>'[2]配置系数（士兵）'!N286</f>
        <v>1</v>
      </c>
      <c r="P286" s="206" t="str">
        <f>'[2]配置系数（士兵）'!P286</f>
        <v/>
      </c>
      <c r="Q286" s="206" t="str">
        <f>'[2]配置系数（士兵）'!Q286</f>
        <v/>
      </c>
      <c r="R286" s="206" t="str">
        <f>'[2]配置系数（士兵）'!R286</f>
        <v/>
      </c>
      <c r="S286" s="206">
        <f>'[2]配置系数（士兵）'!S286</f>
        <v>0</v>
      </c>
      <c r="T286" s="206">
        <f>'[2]配置系数（士兵）'!T286</f>
        <v>0</v>
      </c>
      <c r="U286" s="206">
        <f>'[2]配置系数（士兵）'!U286</f>
        <v>1</v>
      </c>
      <c r="W286" s="206" t="str">
        <f>'[2]配置系数（士兵）'!W286</f>
        <v/>
      </c>
      <c r="X286" s="206" t="str">
        <f>'[2]配置系数（士兵）'!X286</f>
        <v/>
      </c>
      <c r="Y286" s="206" t="str">
        <f>'[2]配置系数（士兵）'!Y286</f>
        <v/>
      </c>
      <c r="Z286" s="206">
        <f>'[2]配置系数（士兵）'!Z286</f>
        <v>0</v>
      </c>
      <c r="AA286" s="206">
        <f>'[2]配置系数（士兵）'!AA286</f>
        <v>0</v>
      </c>
      <c r="AB286" s="206">
        <f>'[2]配置系数（士兵）'!AB286</f>
        <v>1</v>
      </c>
    </row>
    <row r="287" spans="3:28" x14ac:dyDescent="0.15">
      <c r="C287" s="207">
        <v>280</v>
      </c>
      <c r="D287" s="69">
        <f>IFERROR(MATCH(C287,索引!Q:Q,0),D288)</f>
        <v>43</v>
      </c>
      <c r="E287" s="69">
        <f t="shared" si="5"/>
        <v>10</v>
      </c>
      <c r="F287" s="69" t="str">
        <f>IF(LEN(INDEX(索引!$M:$M,D287,1))=4,INDEX(索引!$M:$M,D287,1)&amp;"00",INDEX(索引!$M:$M,D287,1))</f>
        <v>606100</v>
      </c>
      <c r="G287" s="69" t="str">
        <f>INDEX(索引!$L:$L,D287,1)</f>
        <v>博浪锤勇士</v>
      </c>
      <c r="I287" s="206" t="str">
        <f>'[2]配置系数（士兵）'!I287</f>
        <v/>
      </c>
      <c r="J287" s="206" t="str">
        <f>'[2]配置系数（士兵）'!J287</f>
        <v/>
      </c>
      <c r="K287" s="206" t="str">
        <f>'[2]配置系数（士兵）'!K287</f>
        <v/>
      </c>
      <c r="L287" s="206">
        <f>'[2]配置系数（士兵）'!L287</f>
        <v>0</v>
      </c>
      <c r="M287" s="206">
        <f>'[2]配置系数（士兵）'!M287</f>
        <v>0</v>
      </c>
      <c r="N287" s="206">
        <f>'[2]配置系数（士兵）'!N287</f>
        <v>1</v>
      </c>
      <c r="P287" s="206" t="str">
        <f>'[2]配置系数（士兵）'!P287</f>
        <v/>
      </c>
      <c r="Q287" s="206" t="str">
        <f>'[2]配置系数（士兵）'!Q287</f>
        <v/>
      </c>
      <c r="R287" s="206" t="str">
        <f>'[2]配置系数（士兵）'!R287</f>
        <v/>
      </c>
      <c r="S287" s="206">
        <f>'[2]配置系数（士兵）'!S287</f>
        <v>0</v>
      </c>
      <c r="T287" s="206">
        <f>'[2]配置系数（士兵）'!T287</f>
        <v>0</v>
      </c>
      <c r="U287" s="206">
        <f>'[2]配置系数（士兵）'!U287</f>
        <v>1</v>
      </c>
      <c r="W287" s="206" t="str">
        <f>'[2]配置系数（士兵）'!W287</f>
        <v/>
      </c>
      <c r="X287" s="206" t="str">
        <f>'[2]配置系数（士兵）'!X287</f>
        <v/>
      </c>
      <c r="Y287" s="206" t="str">
        <f>'[2]配置系数（士兵）'!Y287</f>
        <v/>
      </c>
      <c r="Z287" s="206">
        <f>'[2]配置系数（士兵）'!Z287</f>
        <v>0</v>
      </c>
      <c r="AA287" s="206">
        <f>'[2]配置系数（士兵）'!AA287</f>
        <v>0</v>
      </c>
      <c r="AB287" s="206">
        <f>'[2]配置系数（士兵）'!AB287</f>
        <v>1</v>
      </c>
    </row>
    <row r="288" spans="3:28" x14ac:dyDescent="0.15">
      <c r="C288" s="207">
        <v>281</v>
      </c>
      <c r="D288" s="69">
        <f>IFERROR(MATCH(C288,索引!Q:Q,0),D289)</f>
        <v>44</v>
      </c>
      <c r="E288" s="69">
        <f t="shared" si="5"/>
        <v>1</v>
      </c>
      <c r="F288" s="69">
        <f>IF(LEN(INDEX(索引!$M:$M,D288,1))=4,INDEX(索引!$M:$M,D288,1)&amp;"00",INDEX(索引!$M:$M,D288,1))</f>
        <v>600353</v>
      </c>
      <c r="G288" s="69" t="str">
        <f>INDEX(索引!$L:$L,D288,1)</f>
        <v>投矛手</v>
      </c>
      <c r="I288" s="206" t="str">
        <f>'[2]配置系数（士兵）'!I288</f>
        <v>60035301</v>
      </c>
      <c r="J288" s="206" t="str">
        <f>'[2]配置系数（士兵）'!J288</f>
        <v>普通攻击:对单体敌人造成{0}%的武力伤害</v>
      </c>
      <c r="K288" s="206">
        <f>'[2]配置系数（士兵）'!K288</f>
        <v>0.44</v>
      </c>
      <c r="L288" s="206">
        <f>'[2]配置系数（士兵）'!L288</f>
        <v>0</v>
      </c>
      <c r="M288" s="206">
        <f>'[2]配置系数（士兵）'!M288</f>
        <v>0</v>
      </c>
      <c r="N288" s="206">
        <f>'[2]配置系数（士兵）'!N288</f>
        <v>100</v>
      </c>
      <c r="P288" s="206" t="str">
        <f>'[2]配置系数（士兵）'!P288</f>
        <v>60035302</v>
      </c>
      <c r="Q288" s="206" t="str">
        <f>'[2]配置系数（士兵）'!Q288</f>
        <v>普通攻击:对单体敌人造成{0}%的武力伤害</v>
      </c>
      <c r="R288" s="206">
        <f>'[2]配置系数（士兵）'!R288</f>
        <v>0.42</v>
      </c>
      <c r="S288" s="206">
        <f>'[2]配置系数（士兵）'!S288</f>
        <v>0</v>
      </c>
      <c r="T288" s="206">
        <f>'[2]配置系数（士兵）'!T288</f>
        <v>0</v>
      </c>
      <c r="U288" s="206">
        <f>'[2]配置系数（士兵）'!U288</f>
        <v>1</v>
      </c>
      <c r="W288" s="206" t="str">
        <f>'[2]配置系数（士兵）'!W288</f>
        <v>60035303</v>
      </c>
      <c r="X288" s="206" t="str">
        <f>'[2]配置系数（士兵）'!X288</f>
        <v>普通攻击:对单体敌人造成{0}%的武力伤害</v>
      </c>
      <c r="Y288" s="206">
        <f>'[2]配置系数（士兵）'!Y288</f>
        <v>1</v>
      </c>
      <c r="Z288" s="206">
        <f>'[2]配置系数（士兵）'!Z288</f>
        <v>0</v>
      </c>
      <c r="AA288" s="206">
        <f>'[2]配置系数（士兵）'!AA288</f>
        <v>0</v>
      </c>
      <c r="AB288" s="206">
        <f>'[2]配置系数（士兵）'!AB288</f>
        <v>1</v>
      </c>
    </row>
    <row r="289" spans="3:28" x14ac:dyDescent="0.15">
      <c r="C289" s="207">
        <v>282</v>
      </c>
      <c r="D289" s="69">
        <f>IFERROR(MATCH(C289,索引!Q:Q,0),D290)</f>
        <v>44</v>
      </c>
      <c r="E289" s="69">
        <f t="shared" si="5"/>
        <v>2</v>
      </c>
      <c r="F289" s="69">
        <f>IF(LEN(INDEX(索引!$M:$M,D289,1))=4,INDEX(索引!$M:$M,D289,1)&amp;"00",INDEX(索引!$M:$M,D289,1))</f>
        <v>600353</v>
      </c>
      <c r="G289" s="69" t="str">
        <f>INDEX(索引!$L:$L,D289,1)</f>
        <v>投矛手</v>
      </c>
      <c r="I289" s="206" t="str">
        <f>'[2]配置系数（士兵）'!I289</f>
        <v>60035311</v>
      </c>
      <c r="J289" s="206" t="str">
        <f>'[2]配置系数（士兵）'!J289</f>
        <v>私有特性1:当有敌军近身时，切换为近战形态，提升{0}攻击速度</v>
      </c>
      <c r="K289" s="206">
        <f>'[2]配置系数（士兵）'!K289</f>
        <v>50</v>
      </c>
      <c r="L289" s="206">
        <f>'[2]配置系数（士兵）'!L289</f>
        <v>0</v>
      </c>
      <c r="M289" s="206">
        <f>'[2]配置系数（士兵）'!M289</f>
        <v>0</v>
      </c>
      <c r="N289" s="206">
        <f>'[2]配置系数（士兵）'!N289</f>
        <v>1</v>
      </c>
      <c r="P289" s="206" t="str">
        <f>'[2]配置系数（士兵）'!P289</f>
        <v/>
      </c>
      <c r="Q289" s="206" t="str">
        <f>'[2]配置系数（士兵）'!Q289</f>
        <v/>
      </c>
      <c r="R289" s="206" t="str">
        <f>'[2]配置系数（士兵）'!R289</f>
        <v/>
      </c>
      <c r="S289" s="206">
        <f>'[2]配置系数（士兵）'!S289</f>
        <v>0</v>
      </c>
      <c r="T289" s="206">
        <f>'[2]配置系数（士兵）'!T289</f>
        <v>0</v>
      </c>
      <c r="U289" s="206">
        <f>'[2]配置系数（士兵）'!U289</f>
        <v>1</v>
      </c>
      <c r="W289" s="206" t="str">
        <f>'[2]配置系数（士兵）'!W289</f>
        <v/>
      </c>
      <c r="X289" s="206" t="str">
        <f>'[2]配置系数（士兵）'!X289</f>
        <v/>
      </c>
      <c r="Y289" s="206" t="str">
        <f>'[2]配置系数（士兵）'!Y289</f>
        <v/>
      </c>
      <c r="Z289" s="206">
        <f>'[2]配置系数（士兵）'!Z289</f>
        <v>0</v>
      </c>
      <c r="AA289" s="206">
        <f>'[2]配置系数（士兵）'!AA289</f>
        <v>0</v>
      </c>
      <c r="AB289" s="206">
        <f>'[2]配置系数（士兵）'!AB289</f>
        <v>1</v>
      </c>
    </row>
    <row r="290" spans="3:28" x14ac:dyDescent="0.15">
      <c r="C290" s="207">
        <v>283</v>
      </c>
      <c r="D290" s="69">
        <f>IFERROR(MATCH(C290,索引!Q:Q,0),D291)</f>
        <v>44</v>
      </c>
      <c r="E290" s="69">
        <f t="shared" si="5"/>
        <v>3</v>
      </c>
      <c r="F290" s="69">
        <f>IF(LEN(INDEX(索引!$M:$M,D290,1))=4,INDEX(索引!$M:$M,D290,1)&amp;"00",INDEX(索引!$M:$M,D290,1))</f>
        <v>600353</v>
      </c>
      <c r="G290" s="69" t="str">
        <f>INDEX(索引!$L:$L,D290,1)</f>
        <v>投矛手</v>
      </c>
      <c r="I290" s="206" t="str">
        <f>'[2]配置系数（士兵）'!I290</f>
        <v>60035321</v>
      </c>
      <c r="J290" s="206" t="str">
        <f>'[2]配置系数（士兵）'!J290</f>
        <v>私有特性2:普攻无视{0}%护甲</v>
      </c>
      <c r="K290" s="206">
        <f>'[2]配置系数（士兵）'!K290</f>
        <v>0.4</v>
      </c>
      <c r="L290" s="206">
        <f>'[2]配置系数（士兵）'!L290</f>
        <v>0</v>
      </c>
      <c r="M290" s="206">
        <f>'[2]配置系数（士兵）'!M290</f>
        <v>0</v>
      </c>
      <c r="N290" s="206">
        <f>'[2]配置系数（士兵）'!N290</f>
        <v>100</v>
      </c>
      <c r="P290" s="206" t="str">
        <f>'[2]配置系数（士兵）'!P290</f>
        <v/>
      </c>
      <c r="Q290" s="206" t="str">
        <f>'[2]配置系数（士兵）'!Q290</f>
        <v/>
      </c>
      <c r="R290" s="206" t="str">
        <f>'[2]配置系数（士兵）'!R290</f>
        <v/>
      </c>
      <c r="S290" s="206">
        <f>'[2]配置系数（士兵）'!S290</f>
        <v>0</v>
      </c>
      <c r="T290" s="206">
        <f>'[2]配置系数（士兵）'!T290</f>
        <v>0</v>
      </c>
      <c r="U290" s="206">
        <f>'[2]配置系数（士兵）'!U290</f>
        <v>1</v>
      </c>
      <c r="W290" s="206" t="str">
        <f>'[2]配置系数（士兵）'!W290</f>
        <v/>
      </c>
      <c r="X290" s="206" t="str">
        <f>'[2]配置系数（士兵）'!X290</f>
        <v/>
      </c>
      <c r="Y290" s="206" t="str">
        <f>'[2]配置系数（士兵）'!Y290</f>
        <v/>
      </c>
      <c r="Z290" s="206">
        <f>'[2]配置系数（士兵）'!Z290</f>
        <v>0</v>
      </c>
      <c r="AA290" s="206">
        <f>'[2]配置系数（士兵）'!AA290</f>
        <v>0</v>
      </c>
      <c r="AB290" s="206">
        <f>'[2]配置系数（士兵）'!AB290</f>
        <v>1</v>
      </c>
    </row>
    <row r="291" spans="3:28" x14ac:dyDescent="0.15">
      <c r="C291" s="207">
        <v>284</v>
      </c>
      <c r="D291" s="69">
        <f>IFERROR(MATCH(C291,索引!Q:Q,0),D292)</f>
        <v>44</v>
      </c>
      <c r="E291" s="69">
        <f t="shared" si="5"/>
        <v>4</v>
      </c>
      <c r="F291" s="69">
        <f>IF(LEN(INDEX(索引!$M:$M,D291,1))=4,INDEX(索引!$M:$M,D291,1)&amp;"00",INDEX(索引!$M:$M,D291,1))</f>
        <v>600353</v>
      </c>
      <c r="G291" s="69" t="str">
        <f>INDEX(索引!$L:$L,D291,1)</f>
        <v>投矛手</v>
      </c>
      <c r="I291" s="206" t="str">
        <f>'[2]配置系数（士兵）'!I291</f>
        <v>60035331</v>
      </c>
      <c r="J291" s="206" t="str">
        <f>'[2]配置系数（士兵）'!J291</f>
        <v>私有特性3:周围没有友军士兵时，攻速提升{0}</v>
      </c>
      <c r="K291" s="206">
        <f>'[2]配置系数（士兵）'!K291</f>
        <v>30</v>
      </c>
      <c r="L291" s="206">
        <f>'[2]配置系数（士兵）'!L291</f>
        <v>0</v>
      </c>
      <c r="M291" s="206">
        <f>'[2]配置系数（士兵）'!M291</f>
        <v>0</v>
      </c>
      <c r="N291" s="206">
        <f>'[2]配置系数（士兵）'!N291</f>
        <v>1</v>
      </c>
      <c r="P291" s="206" t="str">
        <f>'[2]配置系数（士兵）'!P291</f>
        <v/>
      </c>
      <c r="Q291" s="206" t="str">
        <f>'[2]配置系数（士兵）'!Q291</f>
        <v/>
      </c>
      <c r="R291" s="206" t="str">
        <f>'[2]配置系数（士兵）'!R291</f>
        <v/>
      </c>
      <c r="S291" s="206">
        <f>'[2]配置系数（士兵）'!S291</f>
        <v>0</v>
      </c>
      <c r="T291" s="206">
        <f>'[2]配置系数（士兵）'!T291</f>
        <v>0</v>
      </c>
      <c r="U291" s="206">
        <f>'[2]配置系数（士兵）'!U291</f>
        <v>1</v>
      </c>
      <c r="W291" s="206" t="str">
        <f>'[2]配置系数（士兵）'!W291</f>
        <v/>
      </c>
      <c r="X291" s="206" t="str">
        <f>'[2]配置系数（士兵）'!X291</f>
        <v/>
      </c>
      <c r="Y291" s="206" t="str">
        <f>'[2]配置系数（士兵）'!Y291</f>
        <v/>
      </c>
      <c r="Z291" s="206">
        <f>'[2]配置系数（士兵）'!Z291</f>
        <v>0</v>
      </c>
      <c r="AA291" s="206">
        <f>'[2]配置系数（士兵）'!AA291</f>
        <v>0</v>
      </c>
      <c r="AB291" s="206">
        <f>'[2]配置系数（士兵）'!AB291</f>
        <v>1</v>
      </c>
    </row>
    <row r="292" spans="3:28" x14ac:dyDescent="0.15">
      <c r="C292" s="207">
        <v>285</v>
      </c>
      <c r="D292" s="69">
        <f>IFERROR(MATCH(C292,索引!Q:Q,0),D293)</f>
        <v>44</v>
      </c>
      <c r="E292" s="69">
        <f t="shared" si="5"/>
        <v>5</v>
      </c>
      <c r="F292" s="69">
        <f>IF(LEN(INDEX(索引!$M:$M,D292,1))=4,INDEX(索引!$M:$M,D292,1)&amp;"00",INDEX(索引!$M:$M,D292,1))</f>
        <v>600353</v>
      </c>
      <c r="G292" s="69" t="str">
        <f>INDEX(索引!$L:$L,D292,1)</f>
        <v>投矛手</v>
      </c>
      <c r="I292" s="206" t="str">
        <f>'[2]配置系数（士兵）'!I292</f>
        <v/>
      </c>
      <c r="J292" s="206" t="str">
        <f>'[2]配置系数（士兵）'!J292</f>
        <v/>
      </c>
      <c r="K292" s="206" t="str">
        <f>'[2]配置系数（士兵）'!K292</f>
        <v/>
      </c>
      <c r="L292" s="206">
        <f>'[2]配置系数（士兵）'!L292</f>
        <v>0</v>
      </c>
      <c r="M292" s="206">
        <f>'[2]配置系数（士兵）'!M292</f>
        <v>0</v>
      </c>
      <c r="N292" s="206">
        <f>'[2]配置系数（士兵）'!N292</f>
        <v>1</v>
      </c>
      <c r="P292" s="206" t="str">
        <f>'[2]配置系数（士兵）'!P292</f>
        <v/>
      </c>
      <c r="Q292" s="206" t="str">
        <f>'[2]配置系数（士兵）'!Q292</f>
        <v/>
      </c>
      <c r="R292" s="206" t="str">
        <f>'[2]配置系数（士兵）'!R292</f>
        <v/>
      </c>
      <c r="S292" s="206">
        <f>'[2]配置系数（士兵）'!S292</f>
        <v>0</v>
      </c>
      <c r="T292" s="206">
        <f>'[2]配置系数（士兵）'!T292</f>
        <v>0</v>
      </c>
      <c r="U292" s="206">
        <f>'[2]配置系数（士兵）'!U292</f>
        <v>1</v>
      </c>
      <c r="W292" s="206" t="str">
        <f>'[2]配置系数（士兵）'!W292</f>
        <v/>
      </c>
      <c r="X292" s="206" t="str">
        <f>'[2]配置系数（士兵）'!X292</f>
        <v/>
      </c>
      <c r="Y292" s="206" t="str">
        <f>'[2]配置系数（士兵）'!Y292</f>
        <v/>
      </c>
      <c r="Z292" s="206">
        <f>'[2]配置系数（士兵）'!Z292</f>
        <v>0</v>
      </c>
      <c r="AA292" s="206">
        <f>'[2]配置系数（士兵）'!AA292</f>
        <v>0</v>
      </c>
      <c r="AB292" s="206">
        <f>'[2]配置系数（士兵）'!AB292</f>
        <v>1</v>
      </c>
    </row>
    <row r="293" spans="3:28" x14ac:dyDescent="0.15">
      <c r="C293" s="207">
        <v>286</v>
      </c>
      <c r="D293" s="69">
        <f>IFERROR(MATCH(C293,索引!Q:Q,0),D294)</f>
        <v>44</v>
      </c>
      <c r="E293" s="69">
        <f t="shared" si="5"/>
        <v>6</v>
      </c>
      <c r="F293" s="69">
        <f>IF(LEN(INDEX(索引!$M:$M,D293,1))=4,INDEX(索引!$M:$M,D293,1)&amp;"00",INDEX(索引!$M:$M,D293,1))</f>
        <v>600353</v>
      </c>
      <c r="G293" s="69" t="str">
        <f>INDEX(索引!$L:$L,D293,1)</f>
        <v>投矛手</v>
      </c>
      <c r="I293" s="206" t="str">
        <f>'[2]配置系数（士兵）'!I293</f>
        <v/>
      </c>
      <c r="J293" s="206" t="str">
        <f>'[2]配置系数（士兵）'!J293</f>
        <v/>
      </c>
      <c r="K293" s="206" t="str">
        <f>'[2]配置系数（士兵）'!K293</f>
        <v/>
      </c>
      <c r="L293" s="206">
        <f>'[2]配置系数（士兵）'!L293</f>
        <v>0</v>
      </c>
      <c r="M293" s="206">
        <f>'[2]配置系数（士兵）'!M293</f>
        <v>0</v>
      </c>
      <c r="N293" s="206">
        <f>'[2]配置系数（士兵）'!N293</f>
        <v>1</v>
      </c>
      <c r="P293" s="206" t="str">
        <f>'[2]配置系数（士兵）'!P293</f>
        <v/>
      </c>
      <c r="Q293" s="206" t="str">
        <f>'[2]配置系数（士兵）'!Q293</f>
        <v/>
      </c>
      <c r="R293" s="206" t="str">
        <f>'[2]配置系数（士兵）'!R293</f>
        <v/>
      </c>
      <c r="S293" s="206">
        <f>'[2]配置系数（士兵）'!S293</f>
        <v>0</v>
      </c>
      <c r="T293" s="206">
        <f>'[2]配置系数（士兵）'!T293</f>
        <v>0</v>
      </c>
      <c r="U293" s="206">
        <f>'[2]配置系数（士兵）'!U293</f>
        <v>1</v>
      </c>
      <c r="W293" s="206" t="str">
        <f>'[2]配置系数（士兵）'!W293</f>
        <v/>
      </c>
      <c r="X293" s="206" t="str">
        <f>'[2]配置系数（士兵）'!X293</f>
        <v/>
      </c>
      <c r="Y293" s="206" t="str">
        <f>'[2]配置系数（士兵）'!Y293</f>
        <v/>
      </c>
      <c r="Z293" s="206">
        <f>'[2]配置系数（士兵）'!Z293</f>
        <v>0</v>
      </c>
      <c r="AA293" s="206">
        <f>'[2]配置系数（士兵）'!AA293</f>
        <v>0</v>
      </c>
      <c r="AB293" s="206">
        <f>'[2]配置系数（士兵）'!AB293</f>
        <v>1</v>
      </c>
    </row>
    <row r="294" spans="3:28" x14ac:dyDescent="0.15">
      <c r="C294" s="207">
        <v>287</v>
      </c>
      <c r="D294" s="69">
        <f>IFERROR(MATCH(C294,索引!Q:Q,0),D295)</f>
        <v>44</v>
      </c>
      <c r="E294" s="69">
        <f t="shared" si="5"/>
        <v>7</v>
      </c>
      <c r="F294" s="69">
        <f>IF(LEN(INDEX(索引!$M:$M,D294,1))=4,INDEX(索引!$M:$M,D294,1)&amp;"00",INDEX(索引!$M:$M,D294,1))</f>
        <v>600353</v>
      </c>
      <c r="G294" s="69" t="str">
        <f>INDEX(索引!$L:$L,D294,1)</f>
        <v>投矛手</v>
      </c>
      <c r="I294" s="206" t="str">
        <f>'[2]配置系数（士兵）'!I294</f>
        <v/>
      </c>
      <c r="J294" s="206" t="str">
        <f>'[2]配置系数（士兵）'!J294</f>
        <v/>
      </c>
      <c r="K294" s="206" t="str">
        <f>'[2]配置系数（士兵）'!K294</f>
        <v/>
      </c>
      <c r="L294" s="206">
        <f>'[2]配置系数（士兵）'!L294</f>
        <v>0</v>
      </c>
      <c r="M294" s="206">
        <f>'[2]配置系数（士兵）'!M294</f>
        <v>0</v>
      </c>
      <c r="N294" s="206">
        <f>'[2]配置系数（士兵）'!N294</f>
        <v>1</v>
      </c>
      <c r="P294" s="206" t="str">
        <f>'[2]配置系数（士兵）'!P294</f>
        <v/>
      </c>
      <c r="Q294" s="206" t="str">
        <f>'[2]配置系数（士兵）'!Q294</f>
        <v/>
      </c>
      <c r="R294" s="206" t="str">
        <f>'[2]配置系数（士兵）'!R294</f>
        <v/>
      </c>
      <c r="S294" s="206">
        <f>'[2]配置系数（士兵）'!S294</f>
        <v>0</v>
      </c>
      <c r="T294" s="206">
        <f>'[2]配置系数（士兵）'!T294</f>
        <v>0</v>
      </c>
      <c r="U294" s="206">
        <f>'[2]配置系数（士兵）'!U294</f>
        <v>1</v>
      </c>
      <c r="W294" s="206" t="str">
        <f>'[2]配置系数（士兵）'!W294</f>
        <v/>
      </c>
      <c r="X294" s="206" t="str">
        <f>'[2]配置系数（士兵）'!X294</f>
        <v/>
      </c>
      <c r="Y294" s="206" t="str">
        <f>'[2]配置系数（士兵）'!Y294</f>
        <v/>
      </c>
      <c r="Z294" s="206">
        <f>'[2]配置系数（士兵）'!Z294</f>
        <v>0</v>
      </c>
      <c r="AA294" s="206">
        <f>'[2]配置系数（士兵）'!AA294</f>
        <v>0</v>
      </c>
      <c r="AB294" s="206">
        <f>'[2]配置系数（士兵）'!AB294</f>
        <v>1</v>
      </c>
    </row>
    <row r="295" spans="3:28" x14ac:dyDescent="0.15">
      <c r="C295" s="207">
        <v>288</v>
      </c>
      <c r="D295" s="69">
        <f>IFERROR(MATCH(C295,索引!Q:Q,0),D296)</f>
        <v>44</v>
      </c>
      <c r="E295" s="69">
        <f t="shared" si="5"/>
        <v>8</v>
      </c>
      <c r="F295" s="69">
        <f>IF(LEN(INDEX(索引!$M:$M,D295,1))=4,INDEX(索引!$M:$M,D295,1)&amp;"00",INDEX(索引!$M:$M,D295,1))</f>
        <v>600353</v>
      </c>
      <c r="G295" s="69" t="str">
        <f>INDEX(索引!$L:$L,D295,1)</f>
        <v>投矛手</v>
      </c>
      <c r="I295" s="206" t="str">
        <f>'[2]配置系数（士兵）'!I295</f>
        <v/>
      </c>
      <c r="J295" s="206" t="str">
        <f>'[2]配置系数（士兵）'!J295</f>
        <v/>
      </c>
      <c r="K295" s="206" t="str">
        <f>'[2]配置系数（士兵）'!K295</f>
        <v/>
      </c>
      <c r="L295" s="206">
        <f>'[2]配置系数（士兵）'!L295</f>
        <v>0</v>
      </c>
      <c r="M295" s="206">
        <f>'[2]配置系数（士兵）'!M295</f>
        <v>0</v>
      </c>
      <c r="N295" s="206">
        <f>'[2]配置系数（士兵）'!N295</f>
        <v>1</v>
      </c>
      <c r="P295" s="206" t="str">
        <f>'[2]配置系数（士兵）'!P295</f>
        <v/>
      </c>
      <c r="Q295" s="206" t="str">
        <f>'[2]配置系数（士兵）'!Q295</f>
        <v/>
      </c>
      <c r="R295" s="206" t="str">
        <f>'[2]配置系数（士兵）'!R295</f>
        <v/>
      </c>
      <c r="S295" s="206">
        <f>'[2]配置系数（士兵）'!S295</f>
        <v>0</v>
      </c>
      <c r="T295" s="206">
        <f>'[2]配置系数（士兵）'!T295</f>
        <v>0</v>
      </c>
      <c r="U295" s="206">
        <f>'[2]配置系数（士兵）'!U295</f>
        <v>1</v>
      </c>
      <c r="W295" s="206" t="str">
        <f>'[2]配置系数（士兵）'!W295</f>
        <v/>
      </c>
      <c r="X295" s="206" t="str">
        <f>'[2]配置系数（士兵）'!X295</f>
        <v/>
      </c>
      <c r="Y295" s="206" t="str">
        <f>'[2]配置系数（士兵）'!Y295</f>
        <v/>
      </c>
      <c r="Z295" s="206">
        <f>'[2]配置系数（士兵）'!Z295</f>
        <v>0</v>
      </c>
      <c r="AA295" s="206">
        <f>'[2]配置系数（士兵）'!AA295</f>
        <v>0</v>
      </c>
      <c r="AB295" s="206">
        <f>'[2]配置系数（士兵）'!AB295</f>
        <v>1</v>
      </c>
    </row>
    <row r="296" spans="3:28" x14ac:dyDescent="0.15">
      <c r="C296" s="207">
        <v>289</v>
      </c>
      <c r="D296" s="69">
        <f>IFERROR(MATCH(C296,索引!Q:Q,0),D297)</f>
        <v>44</v>
      </c>
      <c r="E296" s="69">
        <f t="shared" si="5"/>
        <v>9</v>
      </c>
      <c r="F296" s="69">
        <f>IF(LEN(INDEX(索引!$M:$M,D296,1))=4,INDEX(索引!$M:$M,D296,1)&amp;"00",INDEX(索引!$M:$M,D296,1))</f>
        <v>600353</v>
      </c>
      <c r="G296" s="69" t="str">
        <f>INDEX(索引!$L:$L,D296,1)</f>
        <v>投矛手</v>
      </c>
      <c r="I296" s="206" t="str">
        <f>'[2]配置系数（士兵）'!I296</f>
        <v/>
      </c>
      <c r="J296" s="206" t="str">
        <f>'[2]配置系数（士兵）'!J296</f>
        <v/>
      </c>
      <c r="K296" s="206" t="str">
        <f>'[2]配置系数（士兵）'!K296</f>
        <v/>
      </c>
      <c r="L296" s="206">
        <f>'[2]配置系数（士兵）'!L296</f>
        <v>0</v>
      </c>
      <c r="M296" s="206">
        <f>'[2]配置系数（士兵）'!M296</f>
        <v>0</v>
      </c>
      <c r="N296" s="206">
        <f>'[2]配置系数（士兵）'!N296</f>
        <v>1</v>
      </c>
      <c r="P296" s="206" t="str">
        <f>'[2]配置系数（士兵）'!P296</f>
        <v/>
      </c>
      <c r="Q296" s="206" t="str">
        <f>'[2]配置系数（士兵）'!Q296</f>
        <v/>
      </c>
      <c r="R296" s="206" t="str">
        <f>'[2]配置系数（士兵）'!R296</f>
        <v/>
      </c>
      <c r="S296" s="206">
        <f>'[2]配置系数（士兵）'!S296</f>
        <v>0</v>
      </c>
      <c r="T296" s="206">
        <f>'[2]配置系数（士兵）'!T296</f>
        <v>0</v>
      </c>
      <c r="U296" s="206">
        <f>'[2]配置系数（士兵）'!U296</f>
        <v>1</v>
      </c>
      <c r="W296" s="206" t="str">
        <f>'[2]配置系数（士兵）'!W296</f>
        <v/>
      </c>
      <c r="X296" s="206" t="str">
        <f>'[2]配置系数（士兵）'!X296</f>
        <v/>
      </c>
      <c r="Y296" s="206" t="str">
        <f>'[2]配置系数（士兵）'!Y296</f>
        <v/>
      </c>
      <c r="Z296" s="206">
        <f>'[2]配置系数（士兵）'!Z296</f>
        <v>0</v>
      </c>
      <c r="AA296" s="206">
        <f>'[2]配置系数（士兵）'!AA296</f>
        <v>0</v>
      </c>
      <c r="AB296" s="206">
        <f>'[2]配置系数（士兵）'!AB296</f>
        <v>1</v>
      </c>
    </row>
    <row r="297" spans="3:28" x14ac:dyDescent="0.15">
      <c r="C297" s="207">
        <v>290</v>
      </c>
      <c r="D297" s="69">
        <f>IFERROR(MATCH(C297,索引!Q:Q,0),D298)</f>
        <v>44</v>
      </c>
      <c r="E297" s="69">
        <f t="shared" si="5"/>
        <v>10</v>
      </c>
      <c r="F297" s="69">
        <f>IF(LEN(INDEX(索引!$M:$M,D297,1))=4,INDEX(索引!$M:$M,D297,1)&amp;"00",INDEX(索引!$M:$M,D297,1))</f>
        <v>600353</v>
      </c>
      <c r="G297" s="69" t="str">
        <f>INDEX(索引!$L:$L,D297,1)</f>
        <v>投矛手</v>
      </c>
      <c r="I297" s="206" t="str">
        <f>'[2]配置系数（士兵）'!I297</f>
        <v/>
      </c>
      <c r="J297" s="206" t="str">
        <f>'[2]配置系数（士兵）'!J297</f>
        <v/>
      </c>
      <c r="K297" s="206" t="str">
        <f>'[2]配置系数（士兵）'!K297</f>
        <v/>
      </c>
      <c r="L297" s="206">
        <f>'[2]配置系数（士兵）'!L297</f>
        <v>0</v>
      </c>
      <c r="M297" s="206">
        <f>'[2]配置系数（士兵）'!M297</f>
        <v>0</v>
      </c>
      <c r="N297" s="206">
        <f>'[2]配置系数（士兵）'!N297</f>
        <v>1</v>
      </c>
      <c r="P297" s="206" t="str">
        <f>'[2]配置系数（士兵）'!P297</f>
        <v/>
      </c>
      <c r="Q297" s="206" t="str">
        <f>'[2]配置系数（士兵）'!Q297</f>
        <v/>
      </c>
      <c r="R297" s="206" t="str">
        <f>'[2]配置系数（士兵）'!R297</f>
        <v/>
      </c>
      <c r="S297" s="206">
        <f>'[2]配置系数（士兵）'!S297</f>
        <v>0</v>
      </c>
      <c r="T297" s="206">
        <f>'[2]配置系数（士兵）'!T297</f>
        <v>0</v>
      </c>
      <c r="U297" s="206">
        <f>'[2]配置系数（士兵）'!U297</f>
        <v>1</v>
      </c>
      <c r="W297" s="206" t="str">
        <f>'[2]配置系数（士兵）'!W297</f>
        <v/>
      </c>
      <c r="X297" s="206" t="str">
        <f>'[2]配置系数（士兵）'!X297</f>
        <v/>
      </c>
      <c r="Y297" s="206" t="str">
        <f>'[2]配置系数（士兵）'!Y297</f>
        <v/>
      </c>
      <c r="Z297" s="206">
        <f>'[2]配置系数（士兵）'!Z297</f>
        <v>0</v>
      </c>
      <c r="AA297" s="206">
        <f>'[2]配置系数（士兵）'!AA297</f>
        <v>0</v>
      </c>
      <c r="AB297" s="206">
        <f>'[2]配置系数（士兵）'!AB297</f>
        <v>1</v>
      </c>
    </row>
    <row r="298" spans="3:28" x14ac:dyDescent="0.15">
      <c r="C298" s="207">
        <v>291</v>
      </c>
      <c r="D298" s="69">
        <f>IFERROR(MATCH(C298,索引!Q:Q,0),D299)</f>
        <v>45</v>
      </c>
      <c r="E298" s="69">
        <f t="shared" si="5"/>
        <v>1</v>
      </c>
      <c r="F298" s="69">
        <f>IF(LEN(INDEX(索引!$M:$M,D298,1))=4,INDEX(索引!$M:$M,D298,1)&amp;"00",INDEX(索引!$M:$M,D298,1))</f>
        <v>600355</v>
      </c>
      <c r="G298" s="69" t="str">
        <f>INDEX(索引!$L:$L,D298,1)</f>
        <v>踏弩兵</v>
      </c>
      <c r="I298" s="206" t="str">
        <f>'[2]配置系数（士兵）'!I298</f>
        <v>60035501</v>
      </c>
      <c r="J298" s="206" t="str">
        <f>'[2]配置系数（士兵）'!J298</f>
        <v>普通攻击:对单体敌人造成{0}%的武力伤害</v>
      </c>
      <c r="K298" s="206">
        <f>'[2]配置系数（士兵）'!K298</f>
        <v>0.49</v>
      </c>
      <c r="L298" s="206">
        <f>'[2]配置系数（士兵）'!L298</f>
        <v>0</v>
      </c>
      <c r="M298" s="206">
        <f>'[2]配置系数（士兵）'!M298</f>
        <v>0</v>
      </c>
      <c r="N298" s="206">
        <f>'[2]配置系数（士兵）'!N298</f>
        <v>100</v>
      </c>
      <c r="P298" s="206" t="str">
        <f>'[2]配置系数（士兵）'!P298</f>
        <v>60035502</v>
      </c>
      <c r="Q298" s="206" t="str">
        <f>'[2]配置系数（士兵）'!Q298</f>
        <v>普通攻击:对单体敌人造成{0}%的武力伤害</v>
      </c>
      <c r="R298" s="206">
        <f>'[2]配置系数（士兵）'!R298</f>
        <v>0.42</v>
      </c>
      <c r="S298" s="206">
        <f>'[2]配置系数（士兵）'!S298</f>
        <v>0</v>
      </c>
      <c r="T298" s="206">
        <f>'[2]配置系数（士兵）'!T298</f>
        <v>0</v>
      </c>
      <c r="U298" s="206">
        <f>'[2]配置系数（士兵）'!U298</f>
        <v>1</v>
      </c>
      <c r="W298" s="206" t="str">
        <f>'[2]配置系数（士兵）'!W298</f>
        <v>60035503</v>
      </c>
      <c r="X298" s="206" t="str">
        <f>'[2]配置系数（士兵）'!X298</f>
        <v>普通攻击:对单体敌人造成{0}%的武力伤害</v>
      </c>
      <c r="Y298" s="206">
        <f>'[2]配置系数（士兵）'!Y298</f>
        <v>1</v>
      </c>
      <c r="Z298" s="206">
        <f>'[2]配置系数（士兵）'!Z298</f>
        <v>0</v>
      </c>
      <c r="AA298" s="206">
        <f>'[2]配置系数（士兵）'!AA298</f>
        <v>0</v>
      </c>
      <c r="AB298" s="206">
        <f>'[2]配置系数（士兵）'!AB298</f>
        <v>1</v>
      </c>
    </row>
    <row r="299" spans="3:28" x14ac:dyDescent="0.15">
      <c r="C299" s="207">
        <v>292</v>
      </c>
      <c r="D299" s="69">
        <f>IFERROR(MATCH(C299,索引!Q:Q,0),D300)</f>
        <v>45</v>
      </c>
      <c r="E299" s="69">
        <f t="shared" si="5"/>
        <v>2</v>
      </c>
      <c r="F299" s="69">
        <f>IF(LEN(INDEX(索引!$M:$M,D299,1))=4,INDEX(索引!$M:$M,D299,1)&amp;"00",INDEX(索引!$M:$M,D299,1))</f>
        <v>600355</v>
      </c>
      <c r="G299" s="69" t="str">
        <f>INDEX(索引!$L:$L,D299,1)</f>
        <v>踏弩兵</v>
      </c>
      <c r="I299" s="206" t="str">
        <f>'[2]配置系数（士兵）'!I299</f>
        <v>60035511</v>
      </c>
      <c r="J299" s="206" t="str">
        <f>'[2]配置系数（士兵）'!J299</f>
        <v>私有特性1:普攻无视{0}%护甲</v>
      </c>
      <c r="K299" s="206">
        <f>'[2]配置系数（士兵）'!K299</f>
        <v>0.5</v>
      </c>
      <c r="L299" s="206">
        <f>'[2]配置系数（士兵）'!L299</f>
        <v>0</v>
      </c>
      <c r="M299" s="206">
        <f>'[2]配置系数（士兵）'!M299</f>
        <v>0</v>
      </c>
      <c r="N299" s="206">
        <f>'[2]配置系数（士兵）'!N299</f>
        <v>100</v>
      </c>
      <c r="P299" s="206" t="str">
        <f>'[2]配置系数（士兵）'!P299</f>
        <v/>
      </c>
      <c r="Q299" s="206" t="str">
        <f>'[2]配置系数（士兵）'!Q299</f>
        <v/>
      </c>
      <c r="R299" s="206" t="str">
        <f>'[2]配置系数（士兵）'!R299</f>
        <v/>
      </c>
      <c r="S299" s="206">
        <f>'[2]配置系数（士兵）'!S299</f>
        <v>0</v>
      </c>
      <c r="T299" s="206">
        <f>'[2]配置系数（士兵）'!T299</f>
        <v>0</v>
      </c>
      <c r="U299" s="206">
        <f>'[2]配置系数（士兵）'!U299</f>
        <v>1</v>
      </c>
      <c r="W299" s="206" t="str">
        <f>'[2]配置系数（士兵）'!W299</f>
        <v/>
      </c>
      <c r="X299" s="206" t="str">
        <f>'[2]配置系数（士兵）'!X299</f>
        <v/>
      </c>
      <c r="Y299" s="206" t="str">
        <f>'[2]配置系数（士兵）'!Y299</f>
        <v/>
      </c>
      <c r="Z299" s="206">
        <f>'[2]配置系数（士兵）'!Z299</f>
        <v>0</v>
      </c>
      <c r="AA299" s="206">
        <f>'[2]配置系数（士兵）'!AA299</f>
        <v>0</v>
      </c>
      <c r="AB299" s="206">
        <f>'[2]配置系数（士兵）'!AB299</f>
        <v>1</v>
      </c>
    </row>
    <row r="300" spans="3:28" x14ac:dyDescent="0.15">
      <c r="C300" s="207">
        <v>293</v>
      </c>
      <c r="D300" s="69">
        <f>IFERROR(MATCH(C300,索引!Q:Q,0),D301)</f>
        <v>45</v>
      </c>
      <c r="E300" s="69">
        <f t="shared" si="5"/>
        <v>3</v>
      </c>
      <c r="F300" s="69">
        <f>IF(LEN(INDEX(索引!$M:$M,D300,1))=4,INDEX(索引!$M:$M,D300,1)&amp;"00",INDEX(索引!$M:$M,D300,1))</f>
        <v>600355</v>
      </c>
      <c r="G300" s="69" t="str">
        <f>INDEX(索引!$L:$L,D300,1)</f>
        <v>踏弩兵</v>
      </c>
      <c r="I300" s="206" t="str">
        <f>'[2]配置系数（士兵）'!I300</f>
        <v>60035521</v>
      </c>
      <c r="J300" s="206" t="str">
        <f>'[2]配置系数（士兵）'!J300</f>
        <v>私有特性2:普通攻击{0}%概率击退敌军</v>
      </c>
      <c r="K300" s="206">
        <f>'[2]配置系数（士兵）'!K300</f>
        <v>0.2</v>
      </c>
      <c r="L300" s="206">
        <f>'[2]配置系数（士兵）'!L300</f>
        <v>0</v>
      </c>
      <c r="M300" s="206">
        <f>'[2]配置系数（士兵）'!M300</f>
        <v>0</v>
      </c>
      <c r="N300" s="206">
        <f>'[2]配置系数（士兵）'!N300</f>
        <v>100</v>
      </c>
      <c r="P300" s="206" t="str">
        <f>'[2]配置系数（士兵）'!P300</f>
        <v>60035522</v>
      </c>
      <c r="Q300" s="206" t="str">
        <f>'[2]配置系数（士兵）'!Q300</f>
        <v>私有特性2:普通攻击{0}%概率击退敌军</v>
      </c>
      <c r="R300" s="206">
        <f>'[2]配置系数（士兵）'!R300</f>
        <v>0.5</v>
      </c>
      <c r="S300" s="206">
        <f>'[2]配置系数（士兵）'!S300</f>
        <v>0</v>
      </c>
      <c r="T300" s="206">
        <f>'[2]配置系数（士兵）'!T300</f>
        <v>0</v>
      </c>
      <c r="U300" s="206">
        <f>'[2]配置系数（士兵）'!U300</f>
        <v>1</v>
      </c>
      <c r="W300" s="206" t="str">
        <f>'[2]配置系数（士兵）'!W300</f>
        <v/>
      </c>
      <c r="X300" s="206" t="str">
        <f>'[2]配置系数（士兵）'!X300</f>
        <v/>
      </c>
      <c r="Y300" s="206" t="str">
        <f>'[2]配置系数（士兵）'!Y300</f>
        <v/>
      </c>
      <c r="Z300" s="206">
        <f>'[2]配置系数（士兵）'!Z300</f>
        <v>0</v>
      </c>
      <c r="AA300" s="206">
        <f>'[2]配置系数（士兵）'!AA300</f>
        <v>0</v>
      </c>
      <c r="AB300" s="206">
        <f>'[2]配置系数（士兵）'!AB300</f>
        <v>1</v>
      </c>
    </row>
    <row r="301" spans="3:28" x14ac:dyDescent="0.15">
      <c r="C301" s="207">
        <v>294</v>
      </c>
      <c r="D301" s="69">
        <f>IFERROR(MATCH(C301,索引!Q:Q,0),D302)</f>
        <v>45</v>
      </c>
      <c r="E301" s="69">
        <f t="shared" si="5"/>
        <v>4</v>
      </c>
      <c r="F301" s="69">
        <f>IF(LEN(INDEX(索引!$M:$M,D301,1))=4,INDEX(索引!$M:$M,D301,1)&amp;"00",INDEX(索引!$M:$M,D301,1))</f>
        <v>600355</v>
      </c>
      <c r="G301" s="69" t="str">
        <f>INDEX(索引!$L:$L,D301,1)</f>
        <v>踏弩兵</v>
      </c>
      <c r="I301" s="206" t="str">
        <f>'[2]配置系数（士兵）'!I301</f>
        <v>60035531</v>
      </c>
      <c r="J301" s="206" t="str">
        <f>'[2]配置系数（士兵）'!J301</f>
        <v>私有特性3:周围没有友军士兵时，攻速提升{0}</v>
      </c>
      <c r="K301" s="206">
        <f>'[2]配置系数（士兵）'!K301</f>
        <v>40</v>
      </c>
      <c r="L301" s="206">
        <f>'[2]配置系数（士兵）'!L301</f>
        <v>0</v>
      </c>
      <c r="M301" s="206">
        <f>'[2]配置系数（士兵）'!M301</f>
        <v>0</v>
      </c>
      <c r="N301" s="206">
        <f>'[2]配置系数（士兵）'!N301</f>
        <v>1</v>
      </c>
      <c r="P301" s="206" t="str">
        <f>'[2]配置系数（士兵）'!P301</f>
        <v/>
      </c>
      <c r="Q301" s="206" t="str">
        <f>'[2]配置系数（士兵）'!Q301</f>
        <v/>
      </c>
      <c r="R301" s="206" t="str">
        <f>'[2]配置系数（士兵）'!R301</f>
        <v/>
      </c>
      <c r="S301" s="206">
        <f>'[2]配置系数（士兵）'!S301</f>
        <v>0</v>
      </c>
      <c r="T301" s="206">
        <f>'[2]配置系数（士兵）'!T301</f>
        <v>0</v>
      </c>
      <c r="U301" s="206">
        <f>'[2]配置系数（士兵）'!U301</f>
        <v>1</v>
      </c>
      <c r="W301" s="206" t="str">
        <f>'[2]配置系数（士兵）'!W301</f>
        <v/>
      </c>
      <c r="X301" s="206" t="str">
        <f>'[2]配置系数（士兵）'!X301</f>
        <v/>
      </c>
      <c r="Y301" s="206" t="str">
        <f>'[2]配置系数（士兵）'!Y301</f>
        <v/>
      </c>
      <c r="Z301" s="206">
        <f>'[2]配置系数（士兵）'!Z301</f>
        <v>0</v>
      </c>
      <c r="AA301" s="206">
        <f>'[2]配置系数（士兵）'!AA301</f>
        <v>0</v>
      </c>
      <c r="AB301" s="206">
        <f>'[2]配置系数（士兵）'!AB301</f>
        <v>1</v>
      </c>
    </row>
    <row r="302" spans="3:28" x14ac:dyDescent="0.15">
      <c r="C302" s="207">
        <v>295</v>
      </c>
      <c r="D302" s="69">
        <f>IFERROR(MATCH(C302,索引!Q:Q,0),D303)</f>
        <v>45</v>
      </c>
      <c r="E302" s="69">
        <f t="shared" si="5"/>
        <v>5</v>
      </c>
      <c r="F302" s="69">
        <f>IF(LEN(INDEX(索引!$M:$M,D302,1))=4,INDEX(索引!$M:$M,D302,1)&amp;"00",INDEX(索引!$M:$M,D302,1))</f>
        <v>600355</v>
      </c>
      <c r="G302" s="69" t="str">
        <f>INDEX(索引!$L:$L,D302,1)</f>
        <v>踏弩兵</v>
      </c>
      <c r="I302" s="206" t="str">
        <f>'[2]配置系数（士兵）'!I302</f>
        <v/>
      </c>
      <c r="J302" s="206" t="str">
        <f>'[2]配置系数（士兵）'!J302</f>
        <v/>
      </c>
      <c r="K302" s="206" t="str">
        <f>'[2]配置系数（士兵）'!K302</f>
        <v/>
      </c>
      <c r="L302" s="206">
        <f>'[2]配置系数（士兵）'!L302</f>
        <v>0</v>
      </c>
      <c r="M302" s="206">
        <f>'[2]配置系数（士兵）'!M302</f>
        <v>0</v>
      </c>
      <c r="N302" s="206">
        <f>'[2]配置系数（士兵）'!N302</f>
        <v>1</v>
      </c>
      <c r="P302" s="206" t="str">
        <f>'[2]配置系数（士兵）'!P302</f>
        <v/>
      </c>
      <c r="Q302" s="206" t="str">
        <f>'[2]配置系数（士兵）'!Q302</f>
        <v/>
      </c>
      <c r="R302" s="206" t="str">
        <f>'[2]配置系数（士兵）'!R302</f>
        <v/>
      </c>
      <c r="S302" s="206">
        <f>'[2]配置系数（士兵）'!S302</f>
        <v>0</v>
      </c>
      <c r="T302" s="206">
        <f>'[2]配置系数（士兵）'!T302</f>
        <v>0</v>
      </c>
      <c r="U302" s="206">
        <f>'[2]配置系数（士兵）'!U302</f>
        <v>1</v>
      </c>
      <c r="W302" s="206" t="str">
        <f>'[2]配置系数（士兵）'!W302</f>
        <v/>
      </c>
      <c r="X302" s="206" t="str">
        <f>'[2]配置系数（士兵）'!X302</f>
        <v/>
      </c>
      <c r="Y302" s="206" t="str">
        <f>'[2]配置系数（士兵）'!Y302</f>
        <v/>
      </c>
      <c r="Z302" s="206">
        <f>'[2]配置系数（士兵）'!Z302</f>
        <v>0</v>
      </c>
      <c r="AA302" s="206">
        <f>'[2]配置系数（士兵）'!AA302</f>
        <v>0</v>
      </c>
      <c r="AB302" s="206">
        <f>'[2]配置系数（士兵）'!AB302</f>
        <v>1</v>
      </c>
    </row>
    <row r="303" spans="3:28" x14ac:dyDescent="0.15">
      <c r="C303" s="207">
        <v>296</v>
      </c>
      <c r="D303" s="69">
        <f>IFERROR(MATCH(C303,索引!Q:Q,0),D304)</f>
        <v>45</v>
      </c>
      <c r="E303" s="69">
        <f t="shared" si="5"/>
        <v>6</v>
      </c>
      <c r="F303" s="69">
        <f>IF(LEN(INDEX(索引!$M:$M,D303,1))=4,INDEX(索引!$M:$M,D303,1)&amp;"00",INDEX(索引!$M:$M,D303,1))</f>
        <v>600355</v>
      </c>
      <c r="G303" s="69" t="str">
        <f>INDEX(索引!$L:$L,D303,1)</f>
        <v>踏弩兵</v>
      </c>
      <c r="I303" s="206" t="str">
        <f>'[2]配置系数（士兵）'!I303</f>
        <v/>
      </c>
      <c r="J303" s="206" t="str">
        <f>'[2]配置系数（士兵）'!J303</f>
        <v/>
      </c>
      <c r="K303" s="206" t="str">
        <f>'[2]配置系数（士兵）'!K303</f>
        <v/>
      </c>
      <c r="L303" s="206">
        <f>'[2]配置系数（士兵）'!L303</f>
        <v>0</v>
      </c>
      <c r="M303" s="206">
        <f>'[2]配置系数（士兵）'!M303</f>
        <v>0</v>
      </c>
      <c r="N303" s="206">
        <f>'[2]配置系数（士兵）'!N303</f>
        <v>1</v>
      </c>
      <c r="P303" s="206" t="str">
        <f>'[2]配置系数（士兵）'!P303</f>
        <v/>
      </c>
      <c r="Q303" s="206" t="str">
        <f>'[2]配置系数（士兵）'!Q303</f>
        <v/>
      </c>
      <c r="R303" s="206" t="str">
        <f>'[2]配置系数（士兵）'!R303</f>
        <v/>
      </c>
      <c r="S303" s="206">
        <f>'[2]配置系数（士兵）'!S303</f>
        <v>0</v>
      </c>
      <c r="T303" s="206">
        <f>'[2]配置系数（士兵）'!T303</f>
        <v>0</v>
      </c>
      <c r="U303" s="206">
        <f>'[2]配置系数（士兵）'!U303</f>
        <v>1</v>
      </c>
      <c r="W303" s="206" t="str">
        <f>'[2]配置系数（士兵）'!W303</f>
        <v/>
      </c>
      <c r="X303" s="206" t="str">
        <f>'[2]配置系数（士兵）'!X303</f>
        <v/>
      </c>
      <c r="Y303" s="206" t="str">
        <f>'[2]配置系数（士兵）'!Y303</f>
        <v/>
      </c>
      <c r="Z303" s="206">
        <f>'[2]配置系数（士兵）'!Z303</f>
        <v>0</v>
      </c>
      <c r="AA303" s="206">
        <f>'[2]配置系数（士兵）'!AA303</f>
        <v>0</v>
      </c>
      <c r="AB303" s="206">
        <f>'[2]配置系数（士兵）'!AB303</f>
        <v>1</v>
      </c>
    </row>
    <row r="304" spans="3:28" x14ac:dyDescent="0.15">
      <c r="C304" s="207">
        <v>297</v>
      </c>
      <c r="D304" s="69">
        <f>IFERROR(MATCH(C304,索引!Q:Q,0),D305)</f>
        <v>45</v>
      </c>
      <c r="E304" s="69">
        <f t="shared" si="5"/>
        <v>7</v>
      </c>
      <c r="F304" s="69">
        <f>IF(LEN(INDEX(索引!$M:$M,D304,1))=4,INDEX(索引!$M:$M,D304,1)&amp;"00",INDEX(索引!$M:$M,D304,1))</f>
        <v>600355</v>
      </c>
      <c r="G304" s="69" t="str">
        <f>INDEX(索引!$L:$L,D304,1)</f>
        <v>踏弩兵</v>
      </c>
      <c r="I304" s="206" t="str">
        <f>'[2]配置系数（士兵）'!I304</f>
        <v/>
      </c>
      <c r="J304" s="206" t="str">
        <f>'[2]配置系数（士兵）'!J304</f>
        <v/>
      </c>
      <c r="K304" s="206" t="str">
        <f>'[2]配置系数（士兵）'!K304</f>
        <v/>
      </c>
      <c r="L304" s="206">
        <f>'[2]配置系数（士兵）'!L304</f>
        <v>0</v>
      </c>
      <c r="M304" s="206">
        <f>'[2]配置系数（士兵）'!M304</f>
        <v>0</v>
      </c>
      <c r="N304" s="206">
        <f>'[2]配置系数（士兵）'!N304</f>
        <v>1</v>
      </c>
      <c r="P304" s="206" t="str">
        <f>'[2]配置系数（士兵）'!P304</f>
        <v/>
      </c>
      <c r="Q304" s="206" t="str">
        <f>'[2]配置系数（士兵）'!Q304</f>
        <v/>
      </c>
      <c r="R304" s="206" t="str">
        <f>'[2]配置系数（士兵）'!R304</f>
        <v/>
      </c>
      <c r="S304" s="206">
        <f>'[2]配置系数（士兵）'!S304</f>
        <v>0</v>
      </c>
      <c r="T304" s="206">
        <f>'[2]配置系数（士兵）'!T304</f>
        <v>0</v>
      </c>
      <c r="U304" s="206">
        <f>'[2]配置系数（士兵）'!U304</f>
        <v>1</v>
      </c>
      <c r="W304" s="206" t="str">
        <f>'[2]配置系数（士兵）'!W304</f>
        <v/>
      </c>
      <c r="X304" s="206" t="str">
        <f>'[2]配置系数（士兵）'!X304</f>
        <v/>
      </c>
      <c r="Y304" s="206" t="str">
        <f>'[2]配置系数（士兵）'!Y304</f>
        <v/>
      </c>
      <c r="Z304" s="206">
        <f>'[2]配置系数（士兵）'!Z304</f>
        <v>0</v>
      </c>
      <c r="AA304" s="206">
        <f>'[2]配置系数（士兵）'!AA304</f>
        <v>0</v>
      </c>
      <c r="AB304" s="206">
        <f>'[2]配置系数（士兵）'!AB304</f>
        <v>1</v>
      </c>
    </row>
    <row r="305" spans="3:28" x14ac:dyDescent="0.15">
      <c r="C305" s="207">
        <v>298</v>
      </c>
      <c r="D305" s="69">
        <f>IFERROR(MATCH(C305,索引!Q:Q,0),D306)</f>
        <v>45</v>
      </c>
      <c r="E305" s="69">
        <f t="shared" si="5"/>
        <v>8</v>
      </c>
      <c r="F305" s="69">
        <f>IF(LEN(INDEX(索引!$M:$M,D305,1))=4,INDEX(索引!$M:$M,D305,1)&amp;"00",INDEX(索引!$M:$M,D305,1))</f>
        <v>600355</v>
      </c>
      <c r="G305" s="69" t="str">
        <f>INDEX(索引!$L:$L,D305,1)</f>
        <v>踏弩兵</v>
      </c>
      <c r="I305" s="206" t="str">
        <f>'[2]配置系数（士兵）'!I305</f>
        <v/>
      </c>
      <c r="J305" s="206" t="str">
        <f>'[2]配置系数（士兵）'!J305</f>
        <v/>
      </c>
      <c r="K305" s="206" t="str">
        <f>'[2]配置系数（士兵）'!K305</f>
        <v/>
      </c>
      <c r="L305" s="206">
        <f>'[2]配置系数（士兵）'!L305</f>
        <v>0</v>
      </c>
      <c r="M305" s="206">
        <f>'[2]配置系数（士兵）'!M305</f>
        <v>0</v>
      </c>
      <c r="N305" s="206">
        <f>'[2]配置系数（士兵）'!N305</f>
        <v>1</v>
      </c>
      <c r="P305" s="206" t="str">
        <f>'[2]配置系数（士兵）'!P305</f>
        <v/>
      </c>
      <c r="Q305" s="206" t="str">
        <f>'[2]配置系数（士兵）'!Q305</f>
        <v/>
      </c>
      <c r="R305" s="206" t="str">
        <f>'[2]配置系数（士兵）'!R305</f>
        <v/>
      </c>
      <c r="S305" s="206">
        <f>'[2]配置系数（士兵）'!S305</f>
        <v>0</v>
      </c>
      <c r="T305" s="206">
        <f>'[2]配置系数（士兵）'!T305</f>
        <v>0</v>
      </c>
      <c r="U305" s="206">
        <f>'[2]配置系数（士兵）'!U305</f>
        <v>1</v>
      </c>
      <c r="W305" s="206" t="str">
        <f>'[2]配置系数（士兵）'!W305</f>
        <v/>
      </c>
      <c r="X305" s="206" t="str">
        <f>'[2]配置系数（士兵）'!X305</f>
        <v/>
      </c>
      <c r="Y305" s="206" t="str">
        <f>'[2]配置系数（士兵）'!Y305</f>
        <v/>
      </c>
      <c r="Z305" s="206">
        <f>'[2]配置系数（士兵）'!Z305</f>
        <v>0</v>
      </c>
      <c r="AA305" s="206">
        <f>'[2]配置系数（士兵）'!AA305</f>
        <v>0</v>
      </c>
      <c r="AB305" s="206">
        <f>'[2]配置系数（士兵）'!AB305</f>
        <v>1</v>
      </c>
    </row>
    <row r="306" spans="3:28" x14ac:dyDescent="0.15">
      <c r="C306" s="207">
        <v>299</v>
      </c>
      <c r="D306" s="69">
        <f>IFERROR(MATCH(C306,索引!Q:Q,0),D307)</f>
        <v>45</v>
      </c>
      <c r="E306" s="69">
        <f t="shared" si="5"/>
        <v>9</v>
      </c>
      <c r="F306" s="69">
        <f>IF(LEN(INDEX(索引!$M:$M,D306,1))=4,INDEX(索引!$M:$M,D306,1)&amp;"00",INDEX(索引!$M:$M,D306,1))</f>
        <v>600355</v>
      </c>
      <c r="G306" s="69" t="str">
        <f>INDEX(索引!$L:$L,D306,1)</f>
        <v>踏弩兵</v>
      </c>
      <c r="I306" s="206" t="str">
        <f>'[2]配置系数（士兵）'!I306</f>
        <v/>
      </c>
      <c r="J306" s="206" t="str">
        <f>'[2]配置系数（士兵）'!J306</f>
        <v/>
      </c>
      <c r="K306" s="206" t="str">
        <f>'[2]配置系数（士兵）'!K306</f>
        <v/>
      </c>
      <c r="L306" s="206">
        <f>'[2]配置系数（士兵）'!L306</f>
        <v>0</v>
      </c>
      <c r="M306" s="206">
        <f>'[2]配置系数（士兵）'!M306</f>
        <v>0</v>
      </c>
      <c r="N306" s="206">
        <f>'[2]配置系数（士兵）'!N306</f>
        <v>1</v>
      </c>
      <c r="P306" s="206" t="str">
        <f>'[2]配置系数（士兵）'!P306</f>
        <v/>
      </c>
      <c r="Q306" s="206" t="str">
        <f>'[2]配置系数（士兵）'!Q306</f>
        <v/>
      </c>
      <c r="R306" s="206" t="str">
        <f>'[2]配置系数（士兵）'!R306</f>
        <v/>
      </c>
      <c r="S306" s="206">
        <f>'[2]配置系数（士兵）'!S306</f>
        <v>0</v>
      </c>
      <c r="T306" s="206">
        <f>'[2]配置系数（士兵）'!T306</f>
        <v>0</v>
      </c>
      <c r="U306" s="206">
        <f>'[2]配置系数（士兵）'!U306</f>
        <v>1</v>
      </c>
      <c r="W306" s="206" t="str">
        <f>'[2]配置系数（士兵）'!W306</f>
        <v/>
      </c>
      <c r="X306" s="206" t="str">
        <f>'[2]配置系数（士兵）'!X306</f>
        <v/>
      </c>
      <c r="Y306" s="206" t="str">
        <f>'[2]配置系数（士兵）'!Y306</f>
        <v/>
      </c>
      <c r="Z306" s="206">
        <f>'[2]配置系数（士兵）'!Z306</f>
        <v>0</v>
      </c>
      <c r="AA306" s="206">
        <f>'[2]配置系数（士兵）'!AA306</f>
        <v>0</v>
      </c>
      <c r="AB306" s="206">
        <f>'[2]配置系数（士兵）'!AB306</f>
        <v>1</v>
      </c>
    </row>
    <row r="307" spans="3:28" x14ac:dyDescent="0.15">
      <c r="C307" s="207">
        <v>300</v>
      </c>
      <c r="D307" s="69">
        <f>IFERROR(MATCH(C307,索引!Q:Q,0),D308)</f>
        <v>45</v>
      </c>
      <c r="E307" s="69">
        <f t="shared" si="5"/>
        <v>10</v>
      </c>
      <c r="F307" s="69">
        <f>IF(LEN(INDEX(索引!$M:$M,D307,1))=4,INDEX(索引!$M:$M,D307,1)&amp;"00",INDEX(索引!$M:$M,D307,1))</f>
        <v>600355</v>
      </c>
      <c r="G307" s="69" t="str">
        <f>INDEX(索引!$L:$L,D307,1)</f>
        <v>踏弩兵</v>
      </c>
      <c r="I307" s="206" t="str">
        <f>'[2]配置系数（士兵）'!I307</f>
        <v/>
      </c>
      <c r="J307" s="206" t="str">
        <f>'[2]配置系数（士兵）'!J307</f>
        <v/>
      </c>
      <c r="K307" s="206" t="str">
        <f>'[2]配置系数（士兵）'!K307</f>
        <v/>
      </c>
      <c r="L307" s="206">
        <f>'[2]配置系数（士兵）'!L307</f>
        <v>0</v>
      </c>
      <c r="M307" s="206">
        <f>'[2]配置系数（士兵）'!M307</f>
        <v>0</v>
      </c>
      <c r="N307" s="206">
        <f>'[2]配置系数（士兵）'!N307</f>
        <v>1</v>
      </c>
      <c r="P307" s="206" t="str">
        <f>'[2]配置系数（士兵）'!P307</f>
        <v/>
      </c>
      <c r="Q307" s="206" t="str">
        <f>'[2]配置系数（士兵）'!Q307</f>
        <v/>
      </c>
      <c r="R307" s="206" t="str">
        <f>'[2]配置系数（士兵）'!R307</f>
        <v/>
      </c>
      <c r="S307" s="206">
        <f>'[2]配置系数（士兵）'!S307</f>
        <v>0</v>
      </c>
      <c r="T307" s="206">
        <f>'[2]配置系数（士兵）'!T307</f>
        <v>0</v>
      </c>
      <c r="U307" s="206">
        <f>'[2]配置系数（士兵）'!U307</f>
        <v>1</v>
      </c>
      <c r="W307" s="206" t="str">
        <f>'[2]配置系数（士兵）'!W307</f>
        <v/>
      </c>
      <c r="X307" s="206" t="str">
        <f>'[2]配置系数（士兵）'!X307</f>
        <v/>
      </c>
      <c r="Y307" s="206" t="str">
        <f>'[2]配置系数（士兵）'!Y307</f>
        <v/>
      </c>
      <c r="Z307" s="206">
        <f>'[2]配置系数（士兵）'!Z307</f>
        <v>0</v>
      </c>
      <c r="AA307" s="206">
        <f>'[2]配置系数（士兵）'!AA307</f>
        <v>0</v>
      </c>
      <c r="AB307" s="206">
        <f>'[2]配置系数（士兵）'!AB307</f>
        <v>1</v>
      </c>
    </row>
    <row r="308" spans="3:28" x14ac:dyDescent="0.15">
      <c r="C308" s="207">
        <v>301</v>
      </c>
      <c r="D308" s="69">
        <f>IFERROR(MATCH(C308,索引!Q:Q,0),D309)</f>
        <v>46</v>
      </c>
      <c r="E308" s="69">
        <f t="shared" si="5"/>
        <v>1</v>
      </c>
      <c r="F308" s="69">
        <f>IF(LEN(INDEX(索引!$M:$M,D308,1))=4,INDEX(索引!$M:$M,D308,1)&amp;"00",INDEX(索引!$M:$M,D308,1))</f>
        <v>600402</v>
      </c>
      <c r="G308" s="69" t="str">
        <f>INDEX(索引!$L:$L,D308,1)</f>
        <v>攻城冲车</v>
      </c>
      <c r="I308" s="206" t="str">
        <f>'[2]配置系数（士兵）'!I308</f>
        <v>60040201</v>
      </c>
      <c r="J308" s="206" t="str">
        <f>'[2]配置系数（士兵）'!J308</f>
        <v>普通攻击:对单体敌人造成{0}%的武力伤害</v>
      </c>
      <c r="K308" s="206">
        <f>'[2]配置系数（士兵）'!K308</f>
        <v>0.2</v>
      </c>
      <c r="L308" s="206">
        <f>'[2]配置系数（士兵）'!L308</f>
        <v>0</v>
      </c>
      <c r="M308" s="206">
        <f>'[2]配置系数（士兵）'!M308</f>
        <v>0</v>
      </c>
      <c r="N308" s="206">
        <f>'[2]配置系数（士兵）'!N308</f>
        <v>100</v>
      </c>
      <c r="P308" s="206" t="str">
        <f>'[2]配置系数（士兵）'!P308</f>
        <v>60040202</v>
      </c>
      <c r="Q308" s="206" t="str">
        <f>'[2]配置系数（士兵）'!Q308</f>
        <v>普通攻击:对单体敌人造成{0}%的武力伤害</v>
      </c>
      <c r="R308" s="206">
        <f>'[2]配置系数（士兵）'!R308</f>
        <v>0.31</v>
      </c>
      <c r="S308" s="206">
        <f>'[2]配置系数（士兵）'!S308</f>
        <v>0</v>
      </c>
      <c r="T308" s="206">
        <f>'[2]配置系数（士兵）'!T308</f>
        <v>0</v>
      </c>
      <c r="U308" s="206">
        <f>'[2]配置系数（士兵）'!U308</f>
        <v>1</v>
      </c>
      <c r="W308" s="206" t="str">
        <f>'[2]配置系数（士兵）'!W308</f>
        <v>60040203</v>
      </c>
      <c r="X308" s="206" t="str">
        <f>'[2]配置系数（士兵）'!X308</f>
        <v>普通攻击:对单体敌人造成{0}%的武力伤害</v>
      </c>
      <c r="Y308" s="206">
        <f>'[2]配置系数（士兵）'!Y308</f>
        <v>1.1100000000000001</v>
      </c>
      <c r="Z308" s="206">
        <f>'[2]配置系数（士兵）'!Z308</f>
        <v>0</v>
      </c>
      <c r="AA308" s="206">
        <f>'[2]配置系数（士兵）'!AA308</f>
        <v>0</v>
      </c>
      <c r="AB308" s="206">
        <f>'[2]配置系数（士兵）'!AB308</f>
        <v>1</v>
      </c>
    </row>
    <row r="309" spans="3:28" x14ac:dyDescent="0.15">
      <c r="C309" s="207">
        <v>302</v>
      </c>
      <c r="D309" s="69">
        <f>IFERROR(MATCH(C309,索引!Q:Q,0),D310)</f>
        <v>46</v>
      </c>
      <c r="E309" s="69">
        <f t="shared" si="5"/>
        <v>2</v>
      </c>
      <c r="F309" s="69">
        <f>IF(LEN(INDEX(索引!$M:$M,D309,1))=4,INDEX(索引!$M:$M,D309,1)&amp;"00",INDEX(索引!$M:$M,D309,1))</f>
        <v>600402</v>
      </c>
      <c r="G309" s="69" t="str">
        <f>INDEX(索引!$L:$L,D309,1)</f>
        <v>攻城冲车</v>
      </c>
      <c r="I309" s="206" t="str">
        <f>'[2]配置系数（士兵）'!I309</f>
        <v>60040211</v>
      </c>
      <c r="J309" s="206" t="str">
        <f>'[2]配置系数（士兵）'!J309</f>
        <v>私有特性1:提升目标攻城攻击和负重</v>
      </c>
      <c r="K309" s="206">
        <f>'[2]配置系数（士兵）'!K309</f>
        <v>100</v>
      </c>
      <c r="L309" s="206">
        <f>'[2]配置系数（士兵）'!L309</f>
        <v>0</v>
      </c>
      <c r="M309" s="206">
        <f>'[2]配置系数（士兵）'!M309</f>
        <v>0</v>
      </c>
      <c r="N309" s="206">
        <f>'[2]配置系数（士兵）'!N309</f>
        <v>1</v>
      </c>
      <c r="P309" s="206" t="str">
        <f>'[2]配置系数（士兵）'!P309</f>
        <v/>
      </c>
      <c r="Q309" s="206" t="str">
        <f>'[2]配置系数（士兵）'!Q309</f>
        <v/>
      </c>
      <c r="R309" s="206" t="str">
        <f>'[2]配置系数（士兵）'!R309</f>
        <v/>
      </c>
      <c r="S309" s="206">
        <f>'[2]配置系数（士兵）'!S309</f>
        <v>0</v>
      </c>
      <c r="T309" s="206">
        <f>'[2]配置系数（士兵）'!T309</f>
        <v>0</v>
      </c>
      <c r="U309" s="206">
        <f>'[2]配置系数（士兵）'!U309</f>
        <v>1</v>
      </c>
      <c r="W309" s="206" t="str">
        <f>'[2]配置系数（士兵）'!W309</f>
        <v/>
      </c>
      <c r="X309" s="206" t="str">
        <f>'[2]配置系数（士兵）'!X309</f>
        <v/>
      </c>
      <c r="Y309" s="206" t="str">
        <f>'[2]配置系数（士兵）'!Y309</f>
        <v/>
      </c>
      <c r="Z309" s="206">
        <f>'[2]配置系数（士兵）'!Z309</f>
        <v>0</v>
      </c>
      <c r="AA309" s="206">
        <f>'[2]配置系数（士兵）'!AA309</f>
        <v>0</v>
      </c>
      <c r="AB309" s="206">
        <f>'[2]配置系数（士兵）'!AB309</f>
        <v>1</v>
      </c>
    </row>
    <row r="310" spans="3:28" x14ac:dyDescent="0.15">
      <c r="C310" s="207">
        <v>303</v>
      </c>
      <c r="D310" s="69">
        <f>IFERROR(MATCH(C310,索引!Q:Q,0),D311)</f>
        <v>46</v>
      </c>
      <c r="E310" s="69">
        <f t="shared" si="5"/>
        <v>3</v>
      </c>
      <c r="F310" s="69">
        <f>IF(LEN(INDEX(索引!$M:$M,D310,1))=4,INDEX(索引!$M:$M,D310,1)&amp;"00",INDEX(索引!$M:$M,D310,1))</f>
        <v>600402</v>
      </c>
      <c r="G310" s="69" t="str">
        <f>INDEX(索引!$L:$L,D310,1)</f>
        <v>攻城冲车</v>
      </c>
      <c r="I310" s="206" t="str">
        <f>'[2]配置系数（士兵）'!I310</f>
        <v>60040221</v>
      </c>
      <c r="J310" s="206" t="str">
        <f>'[2]配置系数（士兵）'!J310</f>
        <v>私有特性2:器械单位免疫击飞击退</v>
      </c>
      <c r="K310" s="206" t="str">
        <f>'[2]配置系数（士兵）'!K310</f>
        <v/>
      </c>
      <c r="L310" s="206">
        <f>'[2]配置系数（士兵）'!L310</f>
        <v>0</v>
      </c>
      <c r="M310" s="206">
        <f>'[2]配置系数（士兵）'!M310</f>
        <v>0</v>
      </c>
      <c r="N310" s="206">
        <f>'[2]配置系数（士兵）'!N310</f>
        <v>1</v>
      </c>
      <c r="P310" s="206" t="str">
        <f>'[2]配置系数（士兵）'!P310</f>
        <v/>
      </c>
      <c r="Q310" s="206" t="str">
        <f>'[2]配置系数（士兵）'!Q310</f>
        <v/>
      </c>
      <c r="R310" s="206" t="str">
        <f>'[2]配置系数（士兵）'!R310</f>
        <v/>
      </c>
      <c r="S310" s="206">
        <f>'[2]配置系数（士兵）'!S310</f>
        <v>0</v>
      </c>
      <c r="T310" s="206">
        <f>'[2]配置系数（士兵）'!T310</f>
        <v>0</v>
      </c>
      <c r="U310" s="206">
        <f>'[2]配置系数（士兵）'!U310</f>
        <v>1</v>
      </c>
      <c r="W310" s="206" t="str">
        <f>'[2]配置系数（士兵）'!W310</f>
        <v/>
      </c>
      <c r="X310" s="206" t="str">
        <f>'[2]配置系数（士兵）'!X310</f>
        <v/>
      </c>
      <c r="Y310" s="206" t="str">
        <f>'[2]配置系数（士兵）'!Y310</f>
        <v/>
      </c>
      <c r="Z310" s="206">
        <f>'[2]配置系数（士兵）'!Z310</f>
        <v>0</v>
      </c>
      <c r="AA310" s="206">
        <f>'[2]配置系数（士兵）'!AA310</f>
        <v>0</v>
      </c>
      <c r="AB310" s="206">
        <f>'[2]配置系数（士兵）'!AB310</f>
        <v>1</v>
      </c>
    </row>
    <row r="311" spans="3:28" x14ac:dyDescent="0.15">
      <c r="C311" s="207">
        <v>304</v>
      </c>
      <c r="D311" s="69">
        <f>IFERROR(MATCH(C311,索引!Q:Q,0),D312)</f>
        <v>46</v>
      </c>
      <c r="E311" s="69">
        <f t="shared" si="5"/>
        <v>4</v>
      </c>
      <c r="F311" s="69">
        <f>IF(LEN(INDEX(索引!$M:$M,D311,1))=4,INDEX(索引!$M:$M,D311,1)&amp;"00",INDEX(索引!$M:$M,D311,1))</f>
        <v>600402</v>
      </c>
      <c r="G311" s="69" t="str">
        <f>INDEX(索引!$L:$L,D311,1)</f>
        <v>攻城冲车</v>
      </c>
      <c r="I311" s="206" t="str">
        <f>'[2]配置系数（士兵）'!I311</f>
        <v/>
      </c>
      <c r="J311" s="206" t="str">
        <f>'[2]配置系数（士兵）'!J311</f>
        <v/>
      </c>
      <c r="K311" s="206" t="str">
        <f>'[2]配置系数（士兵）'!K311</f>
        <v/>
      </c>
      <c r="L311" s="206">
        <f>'[2]配置系数（士兵）'!L311</f>
        <v>0</v>
      </c>
      <c r="M311" s="206">
        <f>'[2]配置系数（士兵）'!M311</f>
        <v>0</v>
      </c>
      <c r="N311" s="206">
        <f>'[2]配置系数（士兵）'!N311</f>
        <v>1</v>
      </c>
      <c r="P311" s="206" t="str">
        <f>'[2]配置系数（士兵）'!P311</f>
        <v/>
      </c>
      <c r="Q311" s="206" t="str">
        <f>'[2]配置系数（士兵）'!Q311</f>
        <v/>
      </c>
      <c r="R311" s="206" t="str">
        <f>'[2]配置系数（士兵）'!R311</f>
        <v/>
      </c>
      <c r="S311" s="206">
        <f>'[2]配置系数（士兵）'!S311</f>
        <v>0</v>
      </c>
      <c r="T311" s="206">
        <f>'[2]配置系数（士兵）'!T311</f>
        <v>0</v>
      </c>
      <c r="U311" s="206">
        <f>'[2]配置系数（士兵）'!U311</f>
        <v>1</v>
      </c>
      <c r="W311" s="206" t="str">
        <f>'[2]配置系数（士兵）'!W311</f>
        <v/>
      </c>
      <c r="X311" s="206" t="str">
        <f>'[2]配置系数（士兵）'!X311</f>
        <v/>
      </c>
      <c r="Y311" s="206" t="str">
        <f>'[2]配置系数（士兵）'!Y311</f>
        <v/>
      </c>
      <c r="Z311" s="206">
        <f>'[2]配置系数（士兵）'!Z311</f>
        <v>0</v>
      </c>
      <c r="AA311" s="206">
        <f>'[2]配置系数（士兵）'!AA311</f>
        <v>0</v>
      </c>
      <c r="AB311" s="206">
        <f>'[2]配置系数（士兵）'!AB311</f>
        <v>1</v>
      </c>
    </row>
    <row r="312" spans="3:28" x14ac:dyDescent="0.15">
      <c r="C312" s="207">
        <v>305</v>
      </c>
      <c r="D312" s="69">
        <f>IFERROR(MATCH(C312,索引!Q:Q,0),D313)</f>
        <v>46</v>
      </c>
      <c r="E312" s="69">
        <f t="shared" si="5"/>
        <v>5</v>
      </c>
      <c r="F312" s="69">
        <f>IF(LEN(INDEX(索引!$M:$M,D312,1))=4,INDEX(索引!$M:$M,D312,1)&amp;"00",INDEX(索引!$M:$M,D312,1))</f>
        <v>600402</v>
      </c>
      <c r="G312" s="69" t="str">
        <f>INDEX(索引!$L:$L,D312,1)</f>
        <v>攻城冲车</v>
      </c>
      <c r="I312" s="206" t="str">
        <f>'[2]配置系数（士兵）'!I312</f>
        <v/>
      </c>
      <c r="J312" s="206" t="str">
        <f>'[2]配置系数（士兵）'!J312</f>
        <v/>
      </c>
      <c r="K312" s="206" t="str">
        <f>'[2]配置系数（士兵）'!K312</f>
        <v/>
      </c>
      <c r="L312" s="206">
        <f>'[2]配置系数（士兵）'!L312</f>
        <v>0</v>
      </c>
      <c r="M312" s="206">
        <f>'[2]配置系数（士兵）'!M312</f>
        <v>0</v>
      </c>
      <c r="N312" s="206">
        <f>'[2]配置系数（士兵）'!N312</f>
        <v>1</v>
      </c>
      <c r="P312" s="206" t="str">
        <f>'[2]配置系数（士兵）'!P312</f>
        <v/>
      </c>
      <c r="Q312" s="206" t="str">
        <f>'[2]配置系数（士兵）'!Q312</f>
        <v/>
      </c>
      <c r="R312" s="206" t="str">
        <f>'[2]配置系数（士兵）'!R312</f>
        <v/>
      </c>
      <c r="S312" s="206">
        <f>'[2]配置系数（士兵）'!S312</f>
        <v>0</v>
      </c>
      <c r="T312" s="206">
        <f>'[2]配置系数（士兵）'!T312</f>
        <v>0</v>
      </c>
      <c r="U312" s="206">
        <f>'[2]配置系数（士兵）'!U312</f>
        <v>1</v>
      </c>
      <c r="W312" s="206" t="str">
        <f>'[2]配置系数（士兵）'!W312</f>
        <v/>
      </c>
      <c r="X312" s="206" t="str">
        <f>'[2]配置系数（士兵）'!X312</f>
        <v/>
      </c>
      <c r="Y312" s="206" t="str">
        <f>'[2]配置系数（士兵）'!Y312</f>
        <v/>
      </c>
      <c r="Z312" s="206">
        <f>'[2]配置系数（士兵）'!Z312</f>
        <v>0</v>
      </c>
      <c r="AA312" s="206">
        <f>'[2]配置系数（士兵）'!AA312</f>
        <v>0</v>
      </c>
      <c r="AB312" s="206">
        <f>'[2]配置系数（士兵）'!AB312</f>
        <v>1</v>
      </c>
    </row>
    <row r="313" spans="3:28" x14ac:dyDescent="0.15">
      <c r="C313" s="207">
        <v>306</v>
      </c>
      <c r="D313" s="69">
        <f>IFERROR(MATCH(C313,索引!Q:Q,0),D314)</f>
        <v>46</v>
      </c>
      <c r="E313" s="69">
        <f t="shared" si="5"/>
        <v>6</v>
      </c>
      <c r="F313" s="69">
        <f>IF(LEN(INDEX(索引!$M:$M,D313,1))=4,INDEX(索引!$M:$M,D313,1)&amp;"00",INDEX(索引!$M:$M,D313,1))</f>
        <v>600402</v>
      </c>
      <c r="G313" s="69" t="str">
        <f>INDEX(索引!$L:$L,D313,1)</f>
        <v>攻城冲车</v>
      </c>
      <c r="I313" s="206" t="str">
        <f>'[2]配置系数（士兵）'!I313</f>
        <v/>
      </c>
      <c r="J313" s="206" t="str">
        <f>'[2]配置系数（士兵）'!J313</f>
        <v/>
      </c>
      <c r="K313" s="206" t="str">
        <f>'[2]配置系数（士兵）'!K313</f>
        <v/>
      </c>
      <c r="L313" s="206">
        <f>'[2]配置系数（士兵）'!L313</f>
        <v>0</v>
      </c>
      <c r="M313" s="206">
        <f>'[2]配置系数（士兵）'!M313</f>
        <v>0</v>
      </c>
      <c r="N313" s="206">
        <f>'[2]配置系数（士兵）'!N313</f>
        <v>1</v>
      </c>
      <c r="P313" s="206" t="str">
        <f>'[2]配置系数（士兵）'!P313</f>
        <v/>
      </c>
      <c r="Q313" s="206" t="str">
        <f>'[2]配置系数（士兵）'!Q313</f>
        <v/>
      </c>
      <c r="R313" s="206" t="str">
        <f>'[2]配置系数（士兵）'!R313</f>
        <v/>
      </c>
      <c r="S313" s="206">
        <f>'[2]配置系数（士兵）'!S313</f>
        <v>0</v>
      </c>
      <c r="T313" s="206">
        <f>'[2]配置系数（士兵）'!T313</f>
        <v>0</v>
      </c>
      <c r="U313" s="206">
        <f>'[2]配置系数（士兵）'!U313</f>
        <v>1</v>
      </c>
      <c r="W313" s="206" t="str">
        <f>'[2]配置系数（士兵）'!W313</f>
        <v/>
      </c>
      <c r="X313" s="206" t="str">
        <f>'[2]配置系数（士兵）'!X313</f>
        <v/>
      </c>
      <c r="Y313" s="206" t="str">
        <f>'[2]配置系数（士兵）'!Y313</f>
        <v/>
      </c>
      <c r="Z313" s="206">
        <f>'[2]配置系数（士兵）'!Z313</f>
        <v>0</v>
      </c>
      <c r="AA313" s="206">
        <f>'[2]配置系数（士兵）'!AA313</f>
        <v>0</v>
      </c>
      <c r="AB313" s="206">
        <f>'[2]配置系数（士兵）'!AB313</f>
        <v>1</v>
      </c>
    </row>
    <row r="314" spans="3:28" x14ac:dyDescent="0.15">
      <c r="C314" s="207">
        <v>307</v>
      </c>
      <c r="D314" s="69">
        <f>IFERROR(MATCH(C314,索引!Q:Q,0),D315)</f>
        <v>46</v>
      </c>
      <c r="E314" s="69">
        <f t="shared" si="5"/>
        <v>7</v>
      </c>
      <c r="F314" s="69">
        <f>IF(LEN(INDEX(索引!$M:$M,D314,1))=4,INDEX(索引!$M:$M,D314,1)&amp;"00",INDEX(索引!$M:$M,D314,1))</f>
        <v>600402</v>
      </c>
      <c r="G314" s="69" t="str">
        <f>INDEX(索引!$L:$L,D314,1)</f>
        <v>攻城冲车</v>
      </c>
      <c r="I314" s="206" t="str">
        <f>'[2]配置系数（士兵）'!I314</f>
        <v/>
      </c>
      <c r="J314" s="206" t="str">
        <f>'[2]配置系数（士兵）'!J314</f>
        <v/>
      </c>
      <c r="K314" s="206" t="str">
        <f>'[2]配置系数（士兵）'!K314</f>
        <v/>
      </c>
      <c r="L314" s="206">
        <f>'[2]配置系数（士兵）'!L314</f>
        <v>0</v>
      </c>
      <c r="M314" s="206">
        <f>'[2]配置系数（士兵）'!M314</f>
        <v>0</v>
      </c>
      <c r="N314" s="206">
        <f>'[2]配置系数（士兵）'!N314</f>
        <v>1</v>
      </c>
      <c r="P314" s="206" t="str">
        <f>'[2]配置系数（士兵）'!P314</f>
        <v/>
      </c>
      <c r="Q314" s="206" t="str">
        <f>'[2]配置系数（士兵）'!Q314</f>
        <v/>
      </c>
      <c r="R314" s="206" t="str">
        <f>'[2]配置系数（士兵）'!R314</f>
        <v/>
      </c>
      <c r="S314" s="206">
        <f>'[2]配置系数（士兵）'!S314</f>
        <v>0</v>
      </c>
      <c r="T314" s="206">
        <f>'[2]配置系数（士兵）'!T314</f>
        <v>0</v>
      </c>
      <c r="U314" s="206">
        <f>'[2]配置系数（士兵）'!U314</f>
        <v>1</v>
      </c>
      <c r="W314" s="206" t="str">
        <f>'[2]配置系数（士兵）'!W314</f>
        <v/>
      </c>
      <c r="X314" s="206" t="str">
        <f>'[2]配置系数（士兵）'!X314</f>
        <v/>
      </c>
      <c r="Y314" s="206" t="str">
        <f>'[2]配置系数（士兵）'!Y314</f>
        <v/>
      </c>
      <c r="Z314" s="206">
        <f>'[2]配置系数（士兵）'!Z314</f>
        <v>0</v>
      </c>
      <c r="AA314" s="206">
        <f>'[2]配置系数（士兵）'!AA314</f>
        <v>0</v>
      </c>
      <c r="AB314" s="206">
        <f>'[2]配置系数（士兵）'!AB314</f>
        <v>1</v>
      </c>
    </row>
    <row r="315" spans="3:28" x14ac:dyDescent="0.15">
      <c r="C315" s="207">
        <v>308</v>
      </c>
      <c r="D315" s="69">
        <f>IFERROR(MATCH(C315,索引!Q:Q,0),D316)</f>
        <v>46</v>
      </c>
      <c r="E315" s="69">
        <f t="shared" si="5"/>
        <v>8</v>
      </c>
      <c r="F315" s="69">
        <f>IF(LEN(INDEX(索引!$M:$M,D315,1))=4,INDEX(索引!$M:$M,D315,1)&amp;"00",INDEX(索引!$M:$M,D315,1))</f>
        <v>600402</v>
      </c>
      <c r="G315" s="69" t="str">
        <f>INDEX(索引!$L:$L,D315,1)</f>
        <v>攻城冲车</v>
      </c>
      <c r="I315" s="206" t="str">
        <f>'[2]配置系数（士兵）'!I315</f>
        <v/>
      </c>
      <c r="J315" s="206" t="str">
        <f>'[2]配置系数（士兵）'!J315</f>
        <v/>
      </c>
      <c r="K315" s="206" t="str">
        <f>'[2]配置系数（士兵）'!K315</f>
        <v/>
      </c>
      <c r="L315" s="206">
        <f>'[2]配置系数（士兵）'!L315</f>
        <v>0</v>
      </c>
      <c r="M315" s="206">
        <f>'[2]配置系数（士兵）'!M315</f>
        <v>0</v>
      </c>
      <c r="N315" s="206">
        <f>'[2]配置系数（士兵）'!N315</f>
        <v>1</v>
      </c>
      <c r="P315" s="206" t="str">
        <f>'[2]配置系数（士兵）'!P315</f>
        <v/>
      </c>
      <c r="Q315" s="206" t="str">
        <f>'[2]配置系数（士兵）'!Q315</f>
        <v/>
      </c>
      <c r="R315" s="206" t="str">
        <f>'[2]配置系数（士兵）'!R315</f>
        <v/>
      </c>
      <c r="S315" s="206">
        <f>'[2]配置系数（士兵）'!S315</f>
        <v>0</v>
      </c>
      <c r="T315" s="206">
        <f>'[2]配置系数（士兵）'!T315</f>
        <v>0</v>
      </c>
      <c r="U315" s="206">
        <f>'[2]配置系数（士兵）'!U315</f>
        <v>1</v>
      </c>
      <c r="W315" s="206" t="str">
        <f>'[2]配置系数（士兵）'!W315</f>
        <v/>
      </c>
      <c r="X315" s="206" t="str">
        <f>'[2]配置系数（士兵）'!X315</f>
        <v/>
      </c>
      <c r="Y315" s="206" t="str">
        <f>'[2]配置系数（士兵）'!Y315</f>
        <v/>
      </c>
      <c r="Z315" s="206">
        <f>'[2]配置系数（士兵）'!Z315</f>
        <v>0</v>
      </c>
      <c r="AA315" s="206">
        <f>'[2]配置系数（士兵）'!AA315</f>
        <v>0</v>
      </c>
      <c r="AB315" s="206">
        <f>'[2]配置系数（士兵）'!AB315</f>
        <v>1</v>
      </c>
    </row>
    <row r="316" spans="3:28" x14ac:dyDescent="0.15">
      <c r="C316" s="207">
        <v>309</v>
      </c>
      <c r="D316" s="69">
        <f>IFERROR(MATCH(C316,索引!Q:Q,0),D317)</f>
        <v>46</v>
      </c>
      <c r="E316" s="69">
        <f t="shared" si="5"/>
        <v>9</v>
      </c>
      <c r="F316" s="69">
        <f>IF(LEN(INDEX(索引!$M:$M,D316,1))=4,INDEX(索引!$M:$M,D316,1)&amp;"00",INDEX(索引!$M:$M,D316,1))</f>
        <v>600402</v>
      </c>
      <c r="G316" s="69" t="str">
        <f>INDEX(索引!$L:$L,D316,1)</f>
        <v>攻城冲车</v>
      </c>
      <c r="I316" s="206" t="str">
        <f>'[2]配置系数（士兵）'!I316</f>
        <v/>
      </c>
      <c r="J316" s="206" t="str">
        <f>'[2]配置系数（士兵）'!J316</f>
        <v/>
      </c>
      <c r="K316" s="206" t="str">
        <f>'[2]配置系数（士兵）'!K316</f>
        <v/>
      </c>
      <c r="L316" s="206">
        <f>'[2]配置系数（士兵）'!L316</f>
        <v>0</v>
      </c>
      <c r="M316" s="206">
        <f>'[2]配置系数（士兵）'!M316</f>
        <v>0</v>
      </c>
      <c r="N316" s="206">
        <f>'[2]配置系数（士兵）'!N316</f>
        <v>1</v>
      </c>
      <c r="P316" s="206" t="str">
        <f>'[2]配置系数（士兵）'!P316</f>
        <v/>
      </c>
      <c r="Q316" s="206" t="str">
        <f>'[2]配置系数（士兵）'!Q316</f>
        <v/>
      </c>
      <c r="R316" s="206" t="str">
        <f>'[2]配置系数（士兵）'!R316</f>
        <v/>
      </c>
      <c r="S316" s="206">
        <f>'[2]配置系数（士兵）'!S316</f>
        <v>0</v>
      </c>
      <c r="T316" s="206">
        <f>'[2]配置系数（士兵）'!T316</f>
        <v>0</v>
      </c>
      <c r="U316" s="206">
        <f>'[2]配置系数（士兵）'!U316</f>
        <v>1</v>
      </c>
      <c r="W316" s="206" t="str">
        <f>'[2]配置系数（士兵）'!W316</f>
        <v/>
      </c>
      <c r="X316" s="206" t="str">
        <f>'[2]配置系数（士兵）'!X316</f>
        <v/>
      </c>
      <c r="Y316" s="206" t="str">
        <f>'[2]配置系数（士兵）'!Y316</f>
        <v/>
      </c>
      <c r="Z316" s="206">
        <f>'[2]配置系数（士兵）'!Z316</f>
        <v>0</v>
      </c>
      <c r="AA316" s="206">
        <f>'[2]配置系数（士兵）'!AA316</f>
        <v>0</v>
      </c>
      <c r="AB316" s="206">
        <f>'[2]配置系数（士兵）'!AB316</f>
        <v>1</v>
      </c>
    </row>
    <row r="317" spans="3:28" x14ac:dyDescent="0.15">
      <c r="C317" s="207">
        <v>310</v>
      </c>
      <c r="D317" s="69">
        <f>IFERROR(MATCH(C317,索引!Q:Q,0),D318)</f>
        <v>46</v>
      </c>
      <c r="E317" s="69">
        <f t="shared" si="5"/>
        <v>10</v>
      </c>
      <c r="F317" s="69">
        <f>IF(LEN(INDEX(索引!$M:$M,D317,1))=4,INDEX(索引!$M:$M,D317,1)&amp;"00",INDEX(索引!$M:$M,D317,1))</f>
        <v>600402</v>
      </c>
      <c r="G317" s="69" t="str">
        <f>INDEX(索引!$L:$L,D317,1)</f>
        <v>攻城冲车</v>
      </c>
      <c r="I317" s="206" t="str">
        <f>'[2]配置系数（士兵）'!I317</f>
        <v/>
      </c>
      <c r="J317" s="206" t="str">
        <f>'[2]配置系数（士兵）'!J317</f>
        <v/>
      </c>
      <c r="K317" s="206" t="str">
        <f>'[2]配置系数（士兵）'!K317</f>
        <v/>
      </c>
      <c r="L317" s="206">
        <f>'[2]配置系数（士兵）'!L317</f>
        <v>0</v>
      </c>
      <c r="M317" s="206">
        <f>'[2]配置系数（士兵）'!M317</f>
        <v>0</v>
      </c>
      <c r="N317" s="206">
        <f>'[2]配置系数（士兵）'!N317</f>
        <v>1</v>
      </c>
      <c r="P317" s="206" t="str">
        <f>'[2]配置系数（士兵）'!P317</f>
        <v/>
      </c>
      <c r="Q317" s="206" t="str">
        <f>'[2]配置系数（士兵）'!Q317</f>
        <v/>
      </c>
      <c r="R317" s="206" t="str">
        <f>'[2]配置系数（士兵）'!R317</f>
        <v/>
      </c>
      <c r="S317" s="206">
        <f>'[2]配置系数（士兵）'!S317</f>
        <v>0</v>
      </c>
      <c r="T317" s="206">
        <f>'[2]配置系数（士兵）'!T317</f>
        <v>0</v>
      </c>
      <c r="U317" s="206">
        <f>'[2]配置系数（士兵）'!U317</f>
        <v>1</v>
      </c>
      <c r="W317" s="206" t="str">
        <f>'[2]配置系数（士兵）'!W317</f>
        <v/>
      </c>
      <c r="X317" s="206" t="str">
        <f>'[2]配置系数（士兵）'!X317</f>
        <v/>
      </c>
      <c r="Y317" s="206" t="str">
        <f>'[2]配置系数（士兵）'!Y317</f>
        <v/>
      </c>
      <c r="Z317" s="206">
        <f>'[2]配置系数（士兵）'!Z317</f>
        <v>0</v>
      </c>
      <c r="AA317" s="206">
        <f>'[2]配置系数（士兵）'!AA317</f>
        <v>0</v>
      </c>
      <c r="AB317" s="206">
        <f>'[2]配置系数（士兵）'!AB317</f>
        <v>1</v>
      </c>
    </row>
    <row r="318" spans="3:28" x14ac:dyDescent="0.15">
      <c r="C318" s="207">
        <v>311</v>
      </c>
      <c r="D318" s="69">
        <f>IFERROR(MATCH(C318,索引!Q:Q,0),D319)</f>
        <v>47</v>
      </c>
      <c r="E318" s="69">
        <f t="shared" si="5"/>
        <v>1</v>
      </c>
      <c r="F318" s="69">
        <f>IF(LEN(INDEX(索引!$M:$M,D318,1))=4,INDEX(索引!$M:$M,D318,1)&amp;"00",INDEX(索引!$M:$M,D318,1))</f>
        <v>600410</v>
      </c>
      <c r="G318" s="69" t="str">
        <f>INDEX(索引!$L:$L,D318,1)</f>
        <v>牛车</v>
      </c>
      <c r="I318" s="206" t="str">
        <f>'[2]配置系数（士兵）'!I318</f>
        <v>60041001</v>
      </c>
      <c r="J318" s="206" t="str">
        <f>'[2]配置系数（士兵）'!J318</f>
        <v>普通攻击:对单体敌人造成{0}%的武力伤害</v>
      </c>
      <c r="K318" s="206">
        <f>'[2]配置系数（士兵）'!K318</f>
        <v>0.28999999999999998</v>
      </c>
      <c r="L318" s="206">
        <f>'[2]配置系数（士兵）'!L318</f>
        <v>0</v>
      </c>
      <c r="M318" s="206">
        <f>'[2]配置系数（士兵）'!M318</f>
        <v>0</v>
      </c>
      <c r="N318" s="206">
        <f>'[2]配置系数（士兵）'!N318</f>
        <v>100</v>
      </c>
      <c r="P318" s="206" t="str">
        <f>'[2]配置系数（士兵）'!P318</f>
        <v>60041002</v>
      </c>
      <c r="Q318" s="206" t="str">
        <f>'[2]配置系数（士兵）'!Q318</f>
        <v>普通攻击:对单体敌人造成{0}%的武力伤害</v>
      </c>
      <c r="R318" s="206">
        <f>'[2]配置系数（士兵）'!R318</f>
        <v>0.31</v>
      </c>
      <c r="S318" s="206">
        <f>'[2]配置系数（士兵）'!S318</f>
        <v>0</v>
      </c>
      <c r="T318" s="206">
        <f>'[2]配置系数（士兵）'!T318</f>
        <v>0</v>
      </c>
      <c r="U318" s="206">
        <f>'[2]配置系数（士兵）'!U318</f>
        <v>1</v>
      </c>
      <c r="W318" s="206" t="str">
        <f>'[2]配置系数（士兵）'!W318</f>
        <v>60041003</v>
      </c>
      <c r="X318" s="206" t="str">
        <f>'[2]配置系数（士兵）'!X318</f>
        <v>普通攻击:对单体敌人造成{0}%的武力伤害</v>
      </c>
      <c r="Y318" s="206">
        <f>'[2]配置系数（士兵）'!Y318</f>
        <v>1.1100000000000001</v>
      </c>
      <c r="Z318" s="206">
        <f>'[2]配置系数（士兵）'!Z318</f>
        <v>0</v>
      </c>
      <c r="AA318" s="206">
        <f>'[2]配置系数（士兵）'!AA318</f>
        <v>0</v>
      </c>
      <c r="AB318" s="206">
        <f>'[2]配置系数（士兵）'!AB318</f>
        <v>1</v>
      </c>
    </row>
    <row r="319" spans="3:28" x14ac:dyDescent="0.15">
      <c r="C319" s="207">
        <v>312</v>
      </c>
      <c r="D319" s="69">
        <f>IFERROR(MATCH(C319,索引!Q:Q,0),D320)</f>
        <v>47</v>
      </c>
      <c r="E319" s="69">
        <f t="shared" si="5"/>
        <v>2</v>
      </c>
      <c r="F319" s="69">
        <f>IF(LEN(INDEX(索引!$M:$M,D319,1))=4,INDEX(索引!$M:$M,D319,1)&amp;"00",INDEX(索引!$M:$M,D319,1))</f>
        <v>600410</v>
      </c>
      <c r="G319" s="69" t="str">
        <f>INDEX(索引!$L:$L,D319,1)</f>
        <v>牛车</v>
      </c>
      <c r="I319" s="206" t="str">
        <f>'[2]配置系数（士兵）'!I319</f>
        <v>60041011</v>
      </c>
      <c r="J319" s="206" t="str">
        <f>'[2]配置系数（士兵）'!J319</f>
        <v>私有特性1:提升目标攻城攻击和负重</v>
      </c>
      <c r="K319" s="206">
        <f>'[2]配置系数（士兵）'!K319</f>
        <v>100</v>
      </c>
      <c r="L319" s="206">
        <f>'[2]配置系数（士兵）'!L319</f>
        <v>0</v>
      </c>
      <c r="M319" s="206">
        <f>'[2]配置系数（士兵）'!M319</f>
        <v>0</v>
      </c>
      <c r="N319" s="206">
        <f>'[2]配置系数（士兵）'!N319</f>
        <v>1</v>
      </c>
      <c r="P319" s="206" t="str">
        <f>'[2]配置系数（士兵）'!P319</f>
        <v/>
      </c>
      <c r="Q319" s="206" t="str">
        <f>'[2]配置系数（士兵）'!Q319</f>
        <v/>
      </c>
      <c r="R319" s="206" t="str">
        <f>'[2]配置系数（士兵）'!R319</f>
        <v/>
      </c>
      <c r="S319" s="206">
        <f>'[2]配置系数（士兵）'!S319</f>
        <v>0</v>
      </c>
      <c r="T319" s="206">
        <f>'[2]配置系数（士兵）'!T319</f>
        <v>0</v>
      </c>
      <c r="U319" s="206">
        <f>'[2]配置系数（士兵）'!U319</f>
        <v>1</v>
      </c>
      <c r="W319" s="206" t="str">
        <f>'[2]配置系数（士兵）'!W319</f>
        <v/>
      </c>
      <c r="X319" s="206" t="str">
        <f>'[2]配置系数（士兵）'!X319</f>
        <v/>
      </c>
      <c r="Y319" s="206" t="str">
        <f>'[2]配置系数（士兵）'!Y319</f>
        <v/>
      </c>
      <c r="Z319" s="206">
        <f>'[2]配置系数（士兵）'!Z319</f>
        <v>0</v>
      </c>
      <c r="AA319" s="206">
        <f>'[2]配置系数（士兵）'!AA319</f>
        <v>0</v>
      </c>
      <c r="AB319" s="206">
        <f>'[2]配置系数（士兵）'!AB319</f>
        <v>1</v>
      </c>
    </row>
    <row r="320" spans="3:28" x14ac:dyDescent="0.15">
      <c r="C320" s="207">
        <v>313</v>
      </c>
      <c r="D320" s="69">
        <f>IFERROR(MATCH(C320,索引!Q:Q,0),D321)</f>
        <v>47</v>
      </c>
      <c r="E320" s="69">
        <f t="shared" si="5"/>
        <v>3</v>
      </c>
      <c r="F320" s="69">
        <f>IF(LEN(INDEX(索引!$M:$M,D320,1))=4,INDEX(索引!$M:$M,D320,1)&amp;"00",INDEX(索引!$M:$M,D320,1))</f>
        <v>600410</v>
      </c>
      <c r="G320" s="69" t="str">
        <f>INDEX(索引!$L:$L,D320,1)</f>
        <v>牛车</v>
      </c>
      <c r="I320" s="206" t="str">
        <f>'[2]配置系数（士兵）'!I320</f>
        <v/>
      </c>
      <c r="J320" s="206" t="str">
        <f>'[2]配置系数（士兵）'!J320</f>
        <v/>
      </c>
      <c r="K320" s="206" t="str">
        <f>'[2]配置系数（士兵）'!K320</f>
        <v/>
      </c>
      <c r="L320" s="206">
        <f>'[2]配置系数（士兵）'!L320</f>
        <v>0</v>
      </c>
      <c r="M320" s="206">
        <f>'[2]配置系数（士兵）'!M320</f>
        <v>0</v>
      </c>
      <c r="N320" s="206">
        <f>'[2]配置系数（士兵）'!N320</f>
        <v>1</v>
      </c>
      <c r="P320" s="206" t="str">
        <f>'[2]配置系数（士兵）'!P320</f>
        <v/>
      </c>
      <c r="Q320" s="206" t="str">
        <f>'[2]配置系数（士兵）'!Q320</f>
        <v/>
      </c>
      <c r="R320" s="206" t="str">
        <f>'[2]配置系数（士兵）'!R320</f>
        <v/>
      </c>
      <c r="S320" s="206">
        <f>'[2]配置系数（士兵）'!S320</f>
        <v>0</v>
      </c>
      <c r="T320" s="206">
        <f>'[2]配置系数（士兵）'!T320</f>
        <v>0</v>
      </c>
      <c r="U320" s="206">
        <f>'[2]配置系数（士兵）'!U320</f>
        <v>1</v>
      </c>
      <c r="W320" s="206" t="str">
        <f>'[2]配置系数（士兵）'!W320</f>
        <v/>
      </c>
      <c r="X320" s="206" t="str">
        <f>'[2]配置系数（士兵）'!X320</f>
        <v/>
      </c>
      <c r="Y320" s="206" t="str">
        <f>'[2]配置系数（士兵）'!Y320</f>
        <v/>
      </c>
      <c r="Z320" s="206">
        <f>'[2]配置系数（士兵）'!Z320</f>
        <v>0</v>
      </c>
      <c r="AA320" s="206">
        <f>'[2]配置系数（士兵）'!AA320</f>
        <v>0</v>
      </c>
      <c r="AB320" s="206">
        <f>'[2]配置系数（士兵）'!AB320</f>
        <v>1</v>
      </c>
    </row>
    <row r="321" spans="3:28" x14ac:dyDescent="0.15">
      <c r="C321" s="207">
        <v>314</v>
      </c>
      <c r="D321" s="69">
        <f>IFERROR(MATCH(C321,索引!Q:Q,0),D322)</f>
        <v>47</v>
      </c>
      <c r="E321" s="69">
        <f t="shared" si="5"/>
        <v>4</v>
      </c>
      <c r="F321" s="69">
        <f>IF(LEN(INDEX(索引!$M:$M,D321,1))=4,INDEX(索引!$M:$M,D321,1)&amp;"00",INDEX(索引!$M:$M,D321,1))</f>
        <v>600410</v>
      </c>
      <c r="G321" s="69" t="str">
        <f>INDEX(索引!$L:$L,D321,1)</f>
        <v>牛车</v>
      </c>
      <c r="I321" s="206" t="str">
        <f>'[2]配置系数（士兵）'!I321</f>
        <v/>
      </c>
      <c r="J321" s="206" t="str">
        <f>'[2]配置系数（士兵）'!J321</f>
        <v/>
      </c>
      <c r="K321" s="206" t="str">
        <f>'[2]配置系数（士兵）'!K321</f>
        <v/>
      </c>
      <c r="L321" s="206">
        <f>'[2]配置系数（士兵）'!L321</f>
        <v>0</v>
      </c>
      <c r="M321" s="206">
        <f>'[2]配置系数（士兵）'!M321</f>
        <v>0</v>
      </c>
      <c r="N321" s="206">
        <f>'[2]配置系数（士兵）'!N321</f>
        <v>1</v>
      </c>
      <c r="P321" s="206" t="str">
        <f>'[2]配置系数（士兵）'!P321</f>
        <v/>
      </c>
      <c r="Q321" s="206" t="str">
        <f>'[2]配置系数（士兵）'!Q321</f>
        <v/>
      </c>
      <c r="R321" s="206" t="str">
        <f>'[2]配置系数（士兵）'!R321</f>
        <v/>
      </c>
      <c r="S321" s="206">
        <f>'[2]配置系数（士兵）'!S321</f>
        <v>0</v>
      </c>
      <c r="T321" s="206">
        <f>'[2]配置系数（士兵）'!T321</f>
        <v>0</v>
      </c>
      <c r="U321" s="206">
        <f>'[2]配置系数（士兵）'!U321</f>
        <v>1</v>
      </c>
      <c r="W321" s="206" t="str">
        <f>'[2]配置系数（士兵）'!W321</f>
        <v/>
      </c>
      <c r="X321" s="206" t="str">
        <f>'[2]配置系数（士兵）'!X321</f>
        <v/>
      </c>
      <c r="Y321" s="206" t="str">
        <f>'[2]配置系数（士兵）'!Y321</f>
        <v/>
      </c>
      <c r="Z321" s="206">
        <f>'[2]配置系数（士兵）'!Z321</f>
        <v>0</v>
      </c>
      <c r="AA321" s="206">
        <f>'[2]配置系数（士兵）'!AA321</f>
        <v>0</v>
      </c>
      <c r="AB321" s="206">
        <f>'[2]配置系数（士兵）'!AB321</f>
        <v>1</v>
      </c>
    </row>
    <row r="322" spans="3:28" x14ac:dyDescent="0.15">
      <c r="C322" s="207">
        <v>315</v>
      </c>
      <c r="D322" s="69">
        <f>IFERROR(MATCH(C322,索引!Q:Q,0),D323)</f>
        <v>47</v>
      </c>
      <c r="E322" s="69">
        <f t="shared" si="5"/>
        <v>5</v>
      </c>
      <c r="F322" s="69">
        <f>IF(LEN(INDEX(索引!$M:$M,D322,1))=4,INDEX(索引!$M:$M,D322,1)&amp;"00",INDEX(索引!$M:$M,D322,1))</f>
        <v>600410</v>
      </c>
      <c r="G322" s="69" t="str">
        <f>INDEX(索引!$L:$L,D322,1)</f>
        <v>牛车</v>
      </c>
      <c r="I322" s="206" t="str">
        <f>'[2]配置系数（士兵）'!I322</f>
        <v/>
      </c>
      <c r="J322" s="206" t="str">
        <f>'[2]配置系数（士兵）'!J322</f>
        <v/>
      </c>
      <c r="K322" s="206" t="str">
        <f>'[2]配置系数（士兵）'!K322</f>
        <v/>
      </c>
      <c r="L322" s="206">
        <f>'[2]配置系数（士兵）'!L322</f>
        <v>0</v>
      </c>
      <c r="M322" s="206">
        <f>'[2]配置系数（士兵）'!M322</f>
        <v>0</v>
      </c>
      <c r="N322" s="206">
        <f>'[2]配置系数（士兵）'!N322</f>
        <v>1</v>
      </c>
      <c r="P322" s="206" t="str">
        <f>'[2]配置系数（士兵）'!P322</f>
        <v/>
      </c>
      <c r="Q322" s="206" t="str">
        <f>'[2]配置系数（士兵）'!Q322</f>
        <v/>
      </c>
      <c r="R322" s="206" t="str">
        <f>'[2]配置系数（士兵）'!R322</f>
        <v/>
      </c>
      <c r="S322" s="206">
        <f>'[2]配置系数（士兵）'!S322</f>
        <v>0</v>
      </c>
      <c r="T322" s="206">
        <f>'[2]配置系数（士兵）'!T322</f>
        <v>0</v>
      </c>
      <c r="U322" s="206">
        <f>'[2]配置系数（士兵）'!U322</f>
        <v>1</v>
      </c>
      <c r="W322" s="206" t="str">
        <f>'[2]配置系数（士兵）'!W322</f>
        <v/>
      </c>
      <c r="X322" s="206" t="str">
        <f>'[2]配置系数（士兵）'!X322</f>
        <v/>
      </c>
      <c r="Y322" s="206" t="str">
        <f>'[2]配置系数（士兵）'!Y322</f>
        <v/>
      </c>
      <c r="Z322" s="206">
        <f>'[2]配置系数（士兵）'!Z322</f>
        <v>0</v>
      </c>
      <c r="AA322" s="206">
        <f>'[2]配置系数（士兵）'!AA322</f>
        <v>0</v>
      </c>
      <c r="AB322" s="206">
        <f>'[2]配置系数（士兵）'!AB322</f>
        <v>1</v>
      </c>
    </row>
    <row r="323" spans="3:28" x14ac:dyDescent="0.15">
      <c r="C323" s="207">
        <v>316</v>
      </c>
      <c r="D323" s="69">
        <f>IFERROR(MATCH(C323,索引!Q:Q,0),D324)</f>
        <v>47</v>
      </c>
      <c r="E323" s="69">
        <f t="shared" si="5"/>
        <v>6</v>
      </c>
      <c r="F323" s="69">
        <f>IF(LEN(INDEX(索引!$M:$M,D323,1))=4,INDEX(索引!$M:$M,D323,1)&amp;"00",INDEX(索引!$M:$M,D323,1))</f>
        <v>600410</v>
      </c>
      <c r="G323" s="69" t="str">
        <f>INDEX(索引!$L:$L,D323,1)</f>
        <v>牛车</v>
      </c>
      <c r="I323" s="206" t="str">
        <f>'[2]配置系数（士兵）'!I323</f>
        <v/>
      </c>
      <c r="J323" s="206" t="str">
        <f>'[2]配置系数（士兵）'!J323</f>
        <v/>
      </c>
      <c r="K323" s="206" t="str">
        <f>'[2]配置系数（士兵）'!K323</f>
        <v/>
      </c>
      <c r="L323" s="206">
        <f>'[2]配置系数（士兵）'!L323</f>
        <v>0</v>
      </c>
      <c r="M323" s="206">
        <f>'[2]配置系数（士兵）'!M323</f>
        <v>0</v>
      </c>
      <c r="N323" s="206">
        <f>'[2]配置系数（士兵）'!N323</f>
        <v>1</v>
      </c>
      <c r="P323" s="206" t="str">
        <f>'[2]配置系数（士兵）'!P323</f>
        <v/>
      </c>
      <c r="Q323" s="206" t="str">
        <f>'[2]配置系数（士兵）'!Q323</f>
        <v/>
      </c>
      <c r="R323" s="206" t="str">
        <f>'[2]配置系数（士兵）'!R323</f>
        <v/>
      </c>
      <c r="S323" s="206">
        <f>'[2]配置系数（士兵）'!S323</f>
        <v>0</v>
      </c>
      <c r="T323" s="206">
        <f>'[2]配置系数（士兵）'!T323</f>
        <v>0</v>
      </c>
      <c r="U323" s="206">
        <f>'[2]配置系数（士兵）'!U323</f>
        <v>1</v>
      </c>
      <c r="W323" s="206" t="str">
        <f>'[2]配置系数（士兵）'!W323</f>
        <v/>
      </c>
      <c r="X323" s="206" t="str">
        <f>'[2]配置系数（士兵）'!X323</f>
        <v/>
      </c>
      <c r="Y323" s="206" t="str">
        <f>'[2]配置系数（士兵）'!Y323</f>
        <v/>
      </c>
      <c r="Z323" s="206">
        <f>'[2]配置系数（士兵）'!Z323</f>
        <v>0</v>
      </c>
      <c r="AA323" s="206">
        <f>'[2]配置系数（士兵）'!AA323</f>
        <v>0</v>
      </c>
      <c r="AB323" s="206">
        <f>'[2]配置系数（士兵）'!AB323</f>
        <v>1</v>
      </c>
    </row>
    <row r="324" spans="3:28" x14ac:dyDescent="0.15">
      <c r="C324" s="207">
        <v>317</v>
      </c>
      <c r="D324" s="69">
        <f>IFERROR(MATCH(C324,索引!Q:Q,0),D325)</f>
        <v>47</v>
      </c>
      <c r="E324" s="69">
        <f t="shared" si="5"/>
        <v>7</v>
      </c>
      <c r="F324" s="69">
        <f>IF(LEN(INDEX(索引!$M:$M,D324,1))=4,INDEX(索引!$M:$M,D324,1)&amp;"00",INDEX(索引!$M:$M,D324,1))</f>
        <v>600410</v>
      </c>
      <c r="G324" s="69" t="str">
        <f>INDEX(索引!$L:$L,D324,1)</f>
        <v>牛车</v>
      </c>
      <c r="I324" s="206" t="str">
        <f>'[2]配置系数（士兵）'!I324</f>
        <v/>
      </c>
      <c r="J324" s="206" t="str">
        <f>'[2]配置系数（士兵）'!J324</f>
        <v/>
      </c>
      <c r="K324" s="206" t="str">
        <f>'[2]配置系数（士兵）'!K324</f>
        <v/>
      </c>
      <c r="L324" s="206">
        <f>'[2]配置系数（士兵）'!L324</f>
        <v>0</v>
      </c>
      <c r="M324" s="206">
        <f>'[2]配置系数（士兵）'!M324</f>
        <v>0</v>
      </c>
      <c r="N324" s="206">
        <f>'[2]配置系数（士兵）'!N324</f>
        <v>1</v>
      </c>
      <c r="P324" s="206" t="str">
        <f>'[2]配置系数（士兵）'!P324</f>
        <v/>
      </c>
      <c r="Q324" s="206" t="str">
        <f>'[2]配置系数（士兵）'!Q324</f>
        <v/>
      </c>
      <c r="R324" s="206" t="str">
        <f>'[2]配置系数（士兵）'!R324</f>
        <v/>
      </c>
      <c r="S324" s="206">
        <f>'[2]配置系数（士兵）'!S324</f>
        <v>0</v>
      </c>
      <c r="T324" s="206">
        <f>'[2]配置系数（士兵）'!T324</f>
        <v>0</v>
      </c>
      <c r="U324" s="206">
        <f>'[2]配置系数（士兵）'!U324</f>
        <v>1</v>
      </c>
      <c r="W324" s="206" t="str">
        <f>'[2]配置系数（士兵）'!W324</f>
        <v/>
      </c>
      <c r="X324" s="206" t="str">
        <f>'[2]配置系数（士兵）'!X324</f>
        <v/>
      </c>
      <c r="Y324" s="206" t="str">
        <f>'[2]配置系数（士兵）'!Y324</f>
        <v/>
      </c>
      <c r="Z324" s="206">
        <f>'[2]配置系数（士兵）'!Z324</f>
        <v>0</v>
      </c>
      <c r="AA324" s="206">
        <f>'[2]配置系数（士兵）'!AA324</f>
        <v>0</v>
      </c>
      <c r="AB324" s="206">
        <f>'[2]配置系数（士兵）'!AB324</f>
        <v>1</v>
      </c>
    </row>
    <row r="325" spans="3:28" x14ac:dyDescent="0.15">
      <c r="C325" s="207">
        <v>318</v>
      </c>
      <c r="D325" s="69">
        <f>IFERROR(MATCH(C325,索引!Q:Q,0),D326)</f>
        <v>47</v>
      </c>
      <c r="E325" s="69">
        <f t="shared" si="5"/>
        <v>8</v>
      </c>
      <c r="F325" s="69">
        <f>IF(LEN(INDEX(索引!$M:$M,D325,1))=4,INDEX(索引!$M:$M,D325,1)&amp;"00",INDEX(索引!$M:$M,D325,1))</f>
        <v>600410</v>
      </c>
      <c r="G325" s="69" t="str">
        <f>INDEX(索引!$L:$L,D325,1)</f>
        <v>牛车</v>
      </c>
      <c r="I325" s="206" t="str">
        <f>'[2]配置系数（士兵）'!I325</f>
        <v/>
      </c>
      <c r="J325" s="206" t="str">
        <f>'[2]配置系数（士兵）'!J325</f>
        <v/>
      </c>
      <c r="K325" s="206" t="str">
        <f>'[2]配置系数（士兵）'!K325</f>
        <v/>
      </c>
      <c r="L325" s="206">
        <f>'[2]配置系数（士兵）'!L325</f>
        <v>0</v>
      </c>
      <c r="M325" s="206">
        <f>'[2]配置系数（士兵）'!M325</f>
        <v>0</v>
      </c>
      <c r="N325" s="206">
        <f>'[2]配置系数（士兵）'!N325</f>
        <v>1</v>
      </c>
      <c r="P325" s="206" t="str">
        <f>'[2]配置系数（士兵）'!P325</f>
        <v/>
      </c>
      <c r="Q325" s="206" t="str">
        <f>'[2]配置系数（士兵）'!Q325</f>
        <v/>
      </c>
      <c r="R325" s="206" t="str">
        <f>'[2]配置系数（士兵）'!R325</f>
        <v/>
      </c>
      <c r="S325" s="206">
        <f>'[2]配置系数（士兵）'!S325</f>
        <v>0</v>
      </c>
      <c r="T325" s="206">
        <f>'[2]配置系数（士兵）'!T325</f>
        <v>0</v>
      </c>
      <c r="U325" s="206">
        <f>'[2]配置系数（士兵）'!U325</f>
        <v>1</v>
      </c>
      <c r="W325" s="206" t="str">
        <f>'[2]配置系数（士兵）'!W325</f>
        <v/>
      </c>
      <c r="X325" s="206" t="str">
        <f>'[2]配置系数（士兵）'!X325</f>
        <v/>
      </c>
      <c r="Y325" s="206" t="str">
        <f>'[2]配置系数（士兵）'!Y325</f>
        <v/>
      </c>
      <c r="Z325" s="206">
        <f>'[2]配置系数（士兵）'!Z325</f>
        <v>0</v>
      </c>
      <c r="AA325" s="206">
        <f>'[2]配置系数（士兵）'!AA325</f>
        <v>0</v>
      </c>
      <c r="AB325" s="206">
        <f>'[2]配置系数（士兵）'!AB325</f>
        <v>1</v>
      </c>
    </row>
    <row r="326" spans="3:28" x14ac:dyDescent="0.15">
      <c r="C326" s="207">
        <v>319</v>
      </c>
      <c r="D326" s="69">
        <f>IFERROR(MATCH(C326,索引!Q:Q,0),D327)</f>
        <v>47</v>
      </c>
      <c r="E326" s="69">
        <f t="shared" si="5"/>
        <v>9</v>
      </c>
      <c r="F326" s="69">
        <f>IF(LEN(INDEX(索引!$M:$M,D326,1))=4,INDEX(索引!$M:$M,D326,1)&amp;"00",INDEX(索引!$M:$M,D326,1))</f>
        <v>600410</v>
      </c>
      <c r="G326" s="69" t="str">
        <f>INDEX(索引!$L:$L,D326,1)</f>
        <v>牛车</v>
      </c>
      <c r="I326" s="206" t="str">
        <f>'[2]配置系数（士兵）'!I326</f>
        <v/>
      </c>
      <c r="J326" s="206" t="str">
        <f>'[2]配置系数（士兵）'!J326</f>
        <v/>
      </c>
      <c r="K326" s="206" t="str">
        <f>'[2]配置系数（士兵）'!K326</f>
        <v/>
      </c>
      <c r="L326" s="206">
        <f>'[2]配置系数（士兵）'!L326</f>
        <v>0</v>
      </c>
      <c r="M326" s="206">
        <f>'[2]配置系数（士兵）'!M326</f>
        <v>0</v>
      </c>
      <c r="N326" s="206">
        <f>'[2]配置系数（士兵）'!N326</f>
        <v>1</v>
      </c>
      <c r="P326" s="206" t="str">
        <f>'[2]配置系数（士兵）'!P326</f>
        <v/>
      </c>
      <c r="Q326" s="206" t="str">
        <f>'[2]配置系数（士兵）'!Q326</f>
        <v/>
      </c>
      <c r="R326" s="206" t="str">
        <f>'[2]配置系数（士兵）'!R326</f>
        <v/>
      </c>
      <c r="S326" s="206">
        <f>'[2]配置系数（士兵）'!S326</f>
        <v>0</v>
      </c>
      <c r="T326" s="206">
        <f>'[2]配置系数（士兵）'!T326</f>
        <v>0</v>
      </c>
      <c r="U326" s="206">
        <f>'[2]配置系数（士兵）'!U326</f>
        <v>1</v>
      </c>
      <c r="W326" s="206" t="str">
        <f>'[2]配置系数（士兵）'!W326</f>
        <v/>
      </c>
      <c r="X326" s="206" t="str">
        <f>'[2]配置系数（士兵）'!X326</f>
        <v/>
      </c>
      <c r="Y326" s="206" t="str">
        <f>'[2]配置系数（士兵）'!Y326</f>
        <v/>
      </c>
      <c r="Z326" s="206">
        <f>'[2]配置系数（士兵）'!Z326</f>
        <v>0</v>
      </c>
      <c r="AA326" s="206">
        <f>'[2]配置系数（士兵）'!AA326</f>
        <v>0</v>
      </c>
      <c r="AB326" s="206">
        <f>'[2]配置系数（士兵）'!AB326</f>
        <v>1</v>
      </c>
    </row>
    <row r="327" spans="3:28" x14ac:dyDescent="0.15">
      <c r="C327" s="207">
        <v>320</v>
      </c>
      <c r="D327" s="69">
        <f>IFERROR(MATCH(C327,索引!Q:Q,0),D328)</f>
        <v>47</v>
      </c>
      <c r="E327" s="69">
        <f t="shared" si="5"/>
        <v>10</v>
      </c>
      <c r="F327" s="69">
        <f>IF(LEN(INDEX(索引!$M:$M,D327,1))=4,INDEX(索引!$M:$M,D327,1)&amp;"00",INDEX(索引!$M:$M,D327,1))</f>
        <v>600410</v>
      </c>
      <c r="G327" s="69" t="str">
        <f>INDEX(索引!$L:$L,D327,1)</f>
        <v>牛车</v>
      </c>
      <c r="I327" s="206" t="str">
        <f>'[2]配置系数（士兵）'!I327</f>
        <v/>
      </c>
      <c r="J327" s="206" t="str">
        <f>'[2]配置系数（士兵）'!J327</f>
        <v/>
      </c>
      <c r="K327" s="206" t="str">
        <f>'[2]配置系数（士兵）'!K327</f>
        <v/>
      </c>
      <c r="L327" s="206">
        <f>'[2]配置系数（士兵）'!L327</f>
        <v>0</v>
      </c>
      <c r="M327" s="206">
        <f>'[2]配置系数（士兵）'!M327</f>
        <v>0</v>
      </c>
      <c r="N327" s="206">
        <f>'[2]配置系数（士兵）'!N327</f>
        <v>1</v>
      </c>
      <c r="P327" s="206" t="str">
        <f>'[2]配置系数（士兵）'!P327</f>
        <v/>
      </c>
      <c r="Q327" s="206" t="str">
        <f>'[2]配置系数（士兵）'!Q327</f>
        <v/>
      </c>
      <c r="R327" s="206" t="str">
        <f>'[2]配置系数（士兵）'!R327</f>
        <v/>
      </c>
      <c r="S327" s="206">
        <f>'[2]配置系数（士兵）'!S327</f>
        <v>0</v>
      </c>
      <c r="T327" s="206">
        <f>'[2]配置系数（士兵）'!T327</f>
        <v>0</v>
      </c>
      <c r="U327" s="206">
        <f>'[2]配置系数（士兵）'!U327</f>
        <v>1</v>
      </c>
      <c r="W327" s="206" t="str">
        <f>'[2]配置系数（士兵）'!W327</f>
        <v/>
      </c>
      <c r="X327" s="206" t="str">
        <f>'[2]配置系数（士兵）'!X327</f>
        <v/>
      </c>
      <c r="Y327" s="206" t="str">
        <f>'[2]配置系数（士兵）'!Y327</f>
        <v/>
      </c>
      <c r="Z327" s="206">
        <f>'[2]配置系数（士兵）'!Z327</f>
        <v>0</v>
      </c>
      <c r="AA327" s="206">
        <f>'[2]配置系数（士兵）'!AA327</f>
        <v>0</v>
      </c>
      <c r="AB327" s="206">
        <f>'[2]配置系数（士兵）'!AB327</f>
        <v>1</v>
      </c>
    </row>
    <row r="328" spans="3:28" x14ac:dyDescent="0.15">
      <c r="C328" s="207">
        <v>321</v>
      </c>
      <c r="D328" s="69">
        <f>IFERROR(MATCH(C328,索引!Q:Q,0),D329)</f>
        <v>48</v>
      </c>
      <c r="E328" s="69">
        <f t="shared" si="5"/>
        <v>1</v>
      </c>
      <c r="F328" s="69">
        <f>IF(LEN(INDEX(索引!$M:$M,D328,1))=4,INDEX(索引!$M:$M,D328,1)&amp;"00",INDEX(索引!$M:$M,D328,1))</f>
        <v>600405</v>
      </c>
      <c r="G328" s="69" t="str">
        <f>INDEX(索引!$L:$L,D328,1)</f>
        <v>擂鼓兵</v>
      </c>
      <c r="I328" s="206" t="str">
        <f>'[2]配置系数（士兵）'!I328</f>
        <v>60040501</v>
      </c>
      <c r="J328" s="206" t="str">
        <f>'[2]配置系数（士兵）'!J328</f>
        <v>普通攻击:对单体敌人造成{0}%的武力伤害</v>
      </c>
      <c r="K328" s="206">
        <f>'[2]配置系数（士兵）'!K328</f>
        <v>0</v>
      </c>
      <c r="L328" s="206">
        <f>'[2]配置系数（士兵）'!L328</f>
        <v>0</v>
      </c>
      <c r="M328" s="206">
        <f>'[2]配置系数（士兵）'!M328</f>
        <v>0</v>
      </c>
      <c r="N328" s="206">
        <f>'[2]配置系数（士兵）'!N328</f>
        <v>100</v>
      </c>
      <c r="P328" s="206" t="str">
        <f>'[2]配置系数（士兵）'!P328</f>
        <v>60040502</v>
      </c>
      <c r="Q328" s="206" t="str">
        <f>'[2]配置系数（士兵）'!Q328</f>
        <v>普通攻击:对单体敌人造成{0}%的武力伤害</v>
      </c>
      <c r="R328" s="206">
        <f>'[2]配置系数（士兵）'!R328</f>
        <v>0.31</v>
      </c>
      <c r="S328" s="206">
        <f>'[2]配置系数（士兵）'!S328</f>
        <v>0</v>
      </c>
      <c r="T328" s="206">
        <f>'[2]配置系数（士兵）'!T328</f>
        <v>0</v>
      </c>
      <c r="U328" s="206">
        <f>'[2]配置系数（士兵）'!U328</f>
        <v>1</v>
      </c>
      <c r="W328" s="206" t="str">
        <f>'[2]配置系数（士兵）'!W328</f>
        <v>60040503</v>
      </c>
      <c r="X328" s="206" t="str">
        <f>'[2]配置系数（士兵）'!X328</f>
        <v>普通攻击:对单体敌人造成{0}%的武力伤害</v>
      </c>
      <c r="Y328" s="206">
        <f>'[2]配置系数（士兵）'!Y328</f>
        <v>1.1100000000000001</v>
      </c>
      <c r="Z328" s="206">
        <f>'[2]配置系数（士兵）'!Z328</f>
        <v>0</v>
      </c>
      <c r="AA328" s="206">
        <f>'[2]配置系数（士兵）'!AA328</f>
        <v>0</v>
      </c>
      <c r="AB328" s="206">
        <f>'[2]配置系数（士兵）'!AB328</f>
        <v>1</v>
      </c>
    </row>
    <row r="329" spans="3:28" x14ac:dyDescent="0.15">
      <c r="C329" s="207">
        <v>322</v>
      </c>
      <c r="D329" s="69">
        <f>IFERROR(MATCH(C329,索引!Q:Q,0),D330)</f>
        <v>48</v>
      </c>
      <c r="E329" s="69">
        <f t="shared" si="5"/>
        <v>2</v>
      </c>
      <c r="F329" s="69">
        <f>IF(LEN(INDEX(索引!$M:$M,D329,1))=4,INDEX(索引!$M:$M,D329,1)&amp;"00",INDEX(索引!$M:$M,D329,1))</f>
        <v>600405</v>
      </c>
      <c r="G329" s="69" t="str">
        <f>INDEX(索引!$L:$L,D329,1)</f>
        <v>擂鼓兵</v>
      </c>
      <c r="I329" s="206" t="str">
        <f>'[2]配置系数（士兵）'!I329</f>
        <v>60040511</v>
      </c>
      <c r="J329" s="206" t="str">
        <f>'[2]配置系数（士兵）'!J329</f>
        <v>私有特性1:擂鼓兵每{0}秒为全体士兵增加{1}士气</v>
      </c>
      <c r="K329" s="206">
        <f>'[2]配置系数（士兵）'!K329</f>
        <v>6</v>
      </c>
      <c r="L329" s="206">
        <f>'[2]配置系数（士兵）'!L329</f>
        <v>0</v>
      </c>
      <c r="M329" s="206">
        <f>'[2]配置系数（士兵）'!M329</f>
        <v>0</v>
      </c>
      <c r="N329" s="206">
        <f>'[2]配置系数（士兵）'!N329</f>
        <v>1</v>
      </c>
      <c r="P329" s="206" t="str">
        <f>'[2]配置系数（士兵）'!P329</f>
        <v>60040512</v>
      </c>
      <c r="Q329" s="206" t="str">
        <f>'[2]配置系数（士兵）'!Q329</f>
        <v>私有特性1:擂鼓兵每{0}秒为全体士兵增加{1}士气</v>
      </c>
      <c r="R329" s="206">
        <f>'[2]配置系数（士兵）'!R329</f>
        <v>11</v>
      </c>
      <c r="S329" s="206">
        <f>'[2]配置系数（士兵）'!S329</f>
        <v>0</v>
      </c>
      <c r="T329" s="206">
        <f>'[2]配置系数（士兵）'!T329</f>
        <v>0</v>
      </c>
      <c r="U329" s="206">
        <f>'[2]配置系数（士兵）'!U329</f>
        <v>1</v>
      </c>
      <c r="W329" s="206" t="str">
        <f>'[2]配置系数（士兵）'!W329</f>
        <v/>
      </c>
      <c r="X329" s="206" t="str">
        <f>'[2]配置系数（士兵）'!X329</f>
        <v/>
      </c>
      <c r="Y329" s="206" t="str">
        <f>'[2]配置系数（士兵）'!Y329</f>
        <v/>
      </c>
      <c r="Z329" s="206">
        <f>'[2]配置系数（士兵）'!Z329</f>
        <v>0</v>
      </c>
      <c r="AA329" s="206">
        <f>'[2]配置系数（士兵）'!AA329</f>
        <v>0</v>
      </c>
      <c r="AB329" s="206">
        <f>'[2]配置系数（士兵）'!AB329</f>
        <v>1</v>
      </c>
    </row>
    <row r="330" spans="3:28" x14ac:dyDescent="0.15">
      <c r="C330" s="207">
        <v>323</v>
      </c>
      <c r="D330" s="69">
        <f>IFERROR(MATCH(C330,索引!Q:Q,0),D331)</f>
        <v>48</v>
      </c>
      <c r="E330" s="69">
        <f t="shared" si="5"/>
        <v>3</v>
      </c>
      <c r="F330" s="69">
        <f>IF(LEN(INDEX(索引!$M:$M,D330,1))=4,INDEX(索引!$M:$M,D330,1)&amp;"00",INDEX(索引!$M:$M,D330,1))</f>
        <v>600405</v>
      </c>
      <c r="G330" s="69" t="str">
        <f>INDEX(索引!$L:$L,D330,1)</f>
        <v>擂鼓兵</v>
      </c>
      <c r="I330" s="206" t="str">
        <f>'[2]配置系数（士兵）'!I330</f>
        <v>60040521</v>
      </c>
      <c r="J330" s="206" t="str">
        <f>'[2]配置系数（士兵）'!J330</f>
        <v>私有特性2:器械单位免疫击飞击退</v>
      </c>
      <c r="K330" s="206" t="str">
        <f>'[2]配置系数（士兵）'!K330</f>
        <v/>
      </c>
      <c r="L330" s="206">
        <f>'[2]配置系数（士兵）'!L330</f>
        <v>0</v>
      </c>
      <c r="M330" s="206">
        <f>'[2]配置系数（士兵）'!M330</f>
        <v>0</v>
      </c>
      <c r="N330" s="206">
        <f>'[2]配置系数（士兵）'!N330</f>
        <v>1</v>
      </c>
      <c r="P330" s="206" t="str">
        <f>'[2]配置系数（士兵）'!P330</f>
        <v/>
      </c>
      <c r="Q330" s="206" t="str">
        <f>'[2]配置系数（士兵）'!Q330</f>
        <v/>
      </c>
      <c r="R330" s="206" t="str">
        <f>'[2]配置系数（士兵）'!R330</f>
        <v/>
      </c>
      <c r="S330" s="206">
        <f>'[2]配置系数（士兵）'!S330</f>
        <v>0</v>
      </c>
      <c r="T330" s="206">
        <f>'[2]配置系数（士兵）'!T330</f>
        <v>0</v>
      </c>
      <c r="U330" s="206">
        <f>'[2]配置系数（士兵）'!U330</f>
        <v>1</v>
      </c>
      <c r="W330" s="206" t="str">
        <f>'[2]配置系数（士兵）'!W330</f>
        <v/>
      </c>
      <c r="X330" s="206" t="str">
        <f>'[2]配置系数（士兵）'!X330</f>
        <v/>
      </c>
      <c r="Y330" s="206" t="str">
        <f>'[2]配置系数（士兵）'!Y330</f>
        <v/>
      </c>
      <c r="Z330" s="206">
        <f>'[2]配置系数（士兵）'!Z330</f>
        <v>0</v>
      </c>
      <c r="AA330" s="206">
        <f>'[2]配置系数（士兵）'!AA330</f>
        <v>0</v>
      </c>
      <c r="AB330" s="206">
        <f>'[2]配置系数（士兵）'!AB330</f>
        <v>1</v>
      </c>
    </row>
    <row r="331" spans="3:28" x14ac:dyDescent="0.15">
      <c r="C331" s="207">
        <v>324</v>
      </c>
      <c r="D331" s="69">
        <f>IFERROR(MATCH(C331,索引!Q:Q,0),D332)</f>
        <v>48</v>
      </c>
      <c r="E331" s="69">
        <f t="shared" si="5"/>
        <v>4</v>
      </c>
      <c r="F331" s="69">
        <f>IF(LEN(INDEX(索引!$M:$M,D331,1))=4,INDEX(索引!$M:$M,D331,1)&amp;"00",INDEX(索引!$M:$M,D331,1))</f>
        <v>600405</v>
      </c>
      <c r="G331" s="69" t="str">
        <f>INDEX(索引!$L:$L,D331,1)</f>
        <v>擂鼓兵</v>
      </c>
      <c r="I331" s="206" t="str">
        <f>'[2]配置系数（士兵）'!I331</f>
        <v>60040531</v>
      </c>
      <c r="J331" s="206" t="str">
        <f>'[2]配置系数（士兵）'!J331</f>
        <v>私有特性3:提升目标攻城攻击和负重</v>
      </c>
      <c r="K331" s="206">
        <f>'[2]配置系数（士兵）'!K331</f>
        <v>100</v>
      </c>
      <c r="L331" s="206">
        <f>'[2]配置系数（士兵）'!L331</f>
        <v>0</v>
      </c>
      <c r="M331" s="206">
        <f>'[2]配置系数（士兵）'!M331</f>
        <v>0</v>
      </c>
      <c r="N331" s="206">
        <f>'[2]配置系数（士兵）'!N331</f>
        <v>1</v>
      </c>
      <c r="P331" s="206" t="str">
        <f>'[2]配置系数（士兵）'!P331</f>
        <v/>
      </c>
      <c r="Q331" s="206" t="str">
        <f>'[2]配置系数（士兵）'!Q331</f>
        <v/>
      </c>
      <c r="R331" s="206" t="str">
        <f>'[2]配置系数（士兵）'!R331</f>
        <v/>
      </c>
      <c r="S331" s="206">
        <f>'[2]配置系数（士兵）'!S331</f>
        <v>0</v>
      </c>
      <c r="T331" s="206">
        <f>'[2]配置系数（士兵）'!T331</f>
        <v>0</v>
      </c>
      <c r="U331" s="206">
        <f>'[2]配置系数（士兵）'!U331</f>
        <v>1</v>
      </c>
      <c r="W331" s="206" t="str">
        <f>'[2]配置系数（士兵）'!W331</f>
        <v/>
      </c>
      <c r="X331" s="206" t="str">
        <f>'[2]配置系数（士兵）'!X331</f>
        <v/>
      </c>
      <c r="Y331" s="206" t="str">
        <f>'[2]配置系数（士兵）'!Y331</f>
        <v/>
      </c>
      <c r="Z331" s="206">
        <f>'[2]配置系数（士兵）'!Z331</f>
        <v>0</v>
      </c>
      <c r="AA331" s="206">
        <f>'[2]配置系数（士兵）'!AA331</f>
        <v>0</v>
      </c>
      <c r="AB331" s="206">
        <f>'[2]配置系数（士兵）'!AB331</f>
        <v>1</v>
      </c>
    </row>
    <row r="332" spans="3:28" x14ac:dyDescent="0.15">
      <c r="C332" s="207">
        <v>325</v>
      </c>
      <c r="D332" s="69">
        <f>IFERROR(MATCH(C332,索引!Q:Q,0),D333)</f>
        <v>48</v>
      </c>
      <c r="E332" s="69">
        <f t="shared" si="5"/>
        <v>5</v>
      </c>
      <c r="F332" s="69">
        <f>IF(LEN(INDEX(索引!$M:$M,D332,1))=4,INDEX(索引!$M:$M,D332,1)&amp;"00",INDEX(索引!$M:$M,D332,1))</f>
        <v>600405</v>
      </c>
      <c r="G332" s="69" t="str">
        <f>INDEX(索引!$L:$L,D332,1)</f>
        <v>擂鼓兵</v>
      </c>
      <c r="I332" s="206" t="str">
        <f>'[2]配置系数（士兵）'!I332</f>
        <v/>
      </c>
      <c r="J332" s="206" t="str">
        <f>'[2]配置系数（士兵）'!J332</f>
        <v/>
      </c>
      <c r="K332" s="206" t="str">
        <f>'[2]配置系数（士兵）'!K332</f>
        <v/>
      </c>
      <c r="L332" s="206">
        <f>'[2]配置系数（士兵）'!L332</f>
        <v>0</v>
      </c>
      <c r="M332" s="206">
        <f>'[2]配置系数（士兵）'!M332</f>
        <v>0</v>
      </c>
      <c r="N332" s="206">
        <f>'[2]配置系数（士兵）'!N332</f>
        <v>1</v>
      </c>
      <c r="P332" s="206" t="str">
        <f>'[2]配置系数（士兵）'!P332</f>
        <v/>
      </c>
      <c r="Q332" s="206" t="str">
        <f>'[2]配置系数（士兵）'!Q332</f>
        <v/>
      </c>
      <c r="R332" s="206" t="str">
        <f>'[2]配置系数（士兵）'!R332</f>
        <v/>
      </c>
      <c r="S332" s="206">
        <f>'[2]配置系数（士兵）'!S332</f>
        <v>0</v>
      </c>
      <c r="T332" s="206">
        <f>'[2]配置系数（士兵）'!T332</f>
        <v>0</v>
      </c>
      <c r="U332" s="206">
        <f>'[2]配置系数（士兵）'!U332</f>
        <v>1</v>
      </c>
      <c r="W332" s="206" t="str">
        <f>'[2]配置系数（士兵）'!W332</f>
        <v/>
      </c>
      <c r="X332" s="206" t="str">
        <f>'[2]配置系数（士兵）'!X332</f>
        <v/>
      </c>
      <c r="Y332" s="206" t="str">
        <f>'[2]配置系数（士兵）'!Y332</f>
        <v/>
      </c>
      <c r="Z332" s="206">
        <f>'[2]配置系数（士兵）'!Z332</f>
        <v>0</v>
      </c>
      <c r="AA332" s="206">
        <f>'[2]配置系数（士兵）'!AA332</f>
        <v>0</v>
      </c>
      <c r="AB332" s="206">
        <f>'[2]配置系数（士兵）'!AB332</f>
        <v>1</v>
      </c>
    </row>
    <row r="333" spans="3:28" x14ac:dyDescent="0.15">
      <c r="C333" s="207">
        <v>326</v>
      </c>
      <c r="D333" s="69">
        <f>IFERROR(MATCH(C333,索引!Q:Q,0),D334)</f>
        <v>48</v>
      </c>
      <c r="E333" s="69">
        <f t="shared" si="5"/>
        <v>6</v>
      </c>
      <c r="F333" s="69">
        <f>IF(LEN(INDEX(索引!$M:$M,D333,1))=4,INDEX(索引!$M:$M,D333,1)&amp;"00",INDEX(索引!$M:$M,D333,1))</f>
        <v>600405</v>
      </c>
      <c r="G333" s="69" t="str">
        <f>INDEX(索引!$L:$L,D333,1)</f>
        <v>擂鼓兵</v>
      </c>
      <c r="I333" s="206" t="str">
        <f>'[2]配置系数（士兵）'!I333</f>
        <v/>
      </c>
      <c r="J333" s="206" t="str">
        <f>'[2]配置系数（士兵）'!J333</f>
        <v/>
      </c>
      <c r="K333" s="206" t="str">
        <f>'[2]配置系数（士兵）'!K333</f>
        <v/>
      </c>
      <c r="L333" s="206">
        <f>'[2]配置系数（士兵）'!L333</f>
        <v>0</v>
      </c>
      <c r="M333" s="206">
        <f>'[2]配置系数（士兵）'!M333</f>
        <v>0</v>
      </c>
      <c r="N333" s="206">
        <f>'[2]配置系数（士兵）'!N333</f>
        <v>1</v>
      </c>
      <c r="P333" s="206" t="str">
        <f>'[2]配置系数（士兵）'!P333</f>
        <v/>
      </c>
      <c r="Q333" s="206" t="str">
        <f>'[2]配置系数（士兵）'!Q333</f>
        <v/>
      </c>
      <c r="R333" s="206" t="str">
        <f>'[2]配置系数（士兵）'!R333</f>
        <v/>
      </c>
      <c r="S333" s="206">
        <f>'[2]配置系数（士兵）'!S333</f>
        <v>0</v>
      </c>
      <c r="T333" s="206">
        <f>'[2]配置系数（士兵）'!T333</f>
        <v>0</v>
      </c>
      <c r="U333" s="206">
        <f>'[2]配置系数（士兵）'!U333</f>
        <v>1</v>
      </c>
      <c r="W333" s="206" t="str">
        <f>'[2]配置系数（士兵）'!W333</f>
        <v/>
      </c>
      <c r="X333" s="206" t="str">
        <f>'[2]配置系数（士兵）'!X333</f>
        <v/>
      </c>
      <c r="Y333" s="206" t="str">
        <f>'[2]配置系数（士兵）'!Y333</f>
        <v/>
      </c>
      <c r="Z333" s="206">
        <f>'[2]配置系数（士兵）'!Z333</f>
        <v>0</v>
      </c>
      <c r="AA333" s="206">
        <f>'[2]配置系数（士兵）'!AA333</f>
        <v>0</v>
      </c>
      <c r="AB333" s="206">
        <f>'[2]配置系数（士兵）'!AB333</f>
        <v>1</v>
      </c>
    </row>
    <row r="334" spans="3:28" x14ac:dyDescent="0.15">
      <c r="C334" s="207">
        <v>327</v>
      </c>
      <c r="D334" s="69">
        <f>IFERROR(MATCH(C334,索引!Q:Q,0),D335)</f>
        <v>48</v>
      </c>
      <c r="E334" s="69">
        <f t="shared" si="5"/>
        <v>7</v>
      </c>
      <c r="F334" s="69">
        <f>IF(LEN(INDEX(索引!$M:$M,D334,1))=4,INDEX(索引!$M:$M,D334,1)&amp;"00",INDEX(索引!$M:$M,D334,1))</f>
        <v>600405</v>
      </c>
      <c r="G334" s="69" t="str">
        <f>INDEX(索引!$L:$L,D334,1)</f>
        <v>擂鼓兵</v>
      </c>
      <c r="I334" s="206" t="str">
        <f>'[2]配置系数（士兵）'!I334</f>
        <v/>
      </c>
      <c r="J334" s="206" t="str">
        <f>'[2]配置系数（士兵）'!J334</f>
        <v/>
      </c>
      <c r="K334" s="206" t="str">
        <f>'[2]配置系数（士兵）'!K334</f>
        <v/>
      </c>
      <c r="L334" s="206">
        <f>'[2]配置系数（士兵）'!L334</f>
        <v>0</v>
      </c>
      <c r="M334" s="206">
        <f>'[2]配置系数（士兵）'!M334</f>
        <v>0</v>
      </c>
      <c r="N334" s="206">
        <f>'[2]配置系数（士兵）'!N334</f>
        <v>1</v>
      </c>
      <c r="P334" s="206" t="str">
        <f>'[2]配置系数（士兵）'!P334</f>
        <v/>
      </c>
      <c r="Q334" s="206" t="str">
        <f>'[2]配置系数（士兵）'!Q334</f>
        <v/>
      </c>
      <c r="R334" s="206" t="str">
        <f>'[2]配置系数（士兵）'!R334</f>
        <v/>
      </c>
      <c r="S334" s="206">
        <f>'[2]配置系数（士兵）'!S334</f>
        <v>0</v>
      </c>
      <c r="T334" s="206">
        <f>'[2]配置系数（士兵）'!T334</f>
        <v>0</v>
      </c>
      <c r="U334" s="206">
        <f>'[2]配置系数（士兵）'!U334</f>
        <v>1</v>
      </c>
      <c r="W334" s="206" t="str">
        <f>'[2]配置系数（士兵）'!W334</f>
        <v/>
      </c>
      <c r="X334" s="206" t="str">
        <f>'[2]配置系数（士兵）'!X334</f>
        <v/>
      </c>
      <c r="Y334" s="206" t="str">
        <f>'[2]配置系数（士兵）'!Y334</f>
        <v/>
      </c>
      <c r="Z334" s="206">
        <f>'[2]配置系数（士兵）'!Z334</f>
        <v>0</v>
      </c>
      <c r="AA334" s="206">
        <f>'[2]配置系数（士兵）'!AA334</f>
        <v>0</v>
      </c>
      <c r="AB334" s="206">
        <f>'[2]配置系数（士兵）'!AB334</f>
        <v>1</v>
      </c>
    </row>
    <row r="335" spans="3:28" x14ac:dyDescent="0.15">
      <c r="C335" s="207">
        <v>328</v>
      </c>
      <c r="D335" s="69">
        <f>IFERROR(MATCH(C335,索引!Q:Q,0),D336)</f>
        <v>48</v>
      </c>
      <c r="E335" s="69">
        <f t="shared" si="5"/>
        <v>8</v>
      </c>
      <c r="F335" s="69">
        <f>IF(LEN(INDEX(索引!$M:$M,D335,1))=4,INDEX(索引!$M:$M,D335,1)&amp;"00",INDEX(索引!$M:$M,D335,1))</f>
        <v>600405</v>
      </c>
      <c r="G335" s="69" t="str">
        <f>INDEX(索引!$L:$L,D335,1)</f>
        <v>擂鼓兵</v>
      </c>
      <c r="I335" s="206" t="str">
        <f>'[2]配置系数（士兵）'!I335</f>
        <v/>
      </c>
      <c r="J335" s="206" t="str">
        <f>'[2]配置系数（士兵）'!J335</f>
        <v/>
      </c>
      <c r="K335" s="206" t="str">
        <f>'[2]配置系数（士兵）'!K335</f>
        <v/>
      </c>
      <c r="L335" s="206">
        <f>'[2]配置系数（士兵）'!L335</f>
        <v>0</v>
      </c>
      <c r="M335" s="206">
        <f>'[2]配置系数（士兵）'!M335</f>
        <v>0</v>
      </c>
      <c r="N335" s="206">
        <f>'[2]配置系数（士兵）'!N335</f>
        <v>1</v>
      </c>
      <c r="P335" s="206" t="str">
        <f>'[2]配置系数（士兵）'!P335</f>
        <v/>
      </c>
      <c r="Q335" s="206" t="str">
        <f>'[2]配置系数（士兵）'!Q335</f>
        <v/>
      </c>
      <c r="R335" s="206" t="str">
        <f>'[2]配置系数（士兵）'!R335</f>
        <v/>
      </c>
      <c r="S335" s="206">
        <f>'[2]配置系数（士兵）'!S335</f>
        <v>0</v>
      </c>
      <c r="T335" s="206">
        <f>'[2]配置系数（士兵）'!T335</f>
        <v>0</v>
      </c>
      <c r="U335" s="206">
        <f>'[2]配置系数（士兵）'!U335</f>
        <v>1</v>
      </c>
      <c r="W335" s="206" t="str">
        <f>'[2]配置系数（士兵）'!W335</f>
        <v/>
      </c>
      <c r="X335" s="206" t="str">
        <f>'[2]配置系数（士兵）'!X335</f>
        <v/>
      </c>
      <c r="Y335" s="206" t="str">
        <f>'[2]配置系数（士兵）'!Y335</f>
        <v/>
      </c>
      <c r="Z335" s="206">
        <f>'[2]配置系数（士兵）'!Z335</f>
        <v>0</v>
      </c>
      <c r="AA335" s="206">
        <f>'[2]配置系数（士兵）'!AA335</f>
        <v>0</v>
      </c>
      <c r="AB335" s="206">
        <f>'[2]配置系数（士兵）'!AB335</f>
        <v>1</v>
      </c>
    </row>
    <row r="336" spans="3:28" x14ac:dyDescent="0.15">
      <c r="C336" s="207">
        <v>329</v>
      </c>
      <c r="D336" s="69">
        <f>IFERROR(MATCH(C336,索引!Q:Q,0),D337)</f>
        <v>48</v>
      </c>
      <c r="E336" s="69">
        <f t="shared" ref="E336:E399" si="6">MIN(IF(G336=G335,E335+1,1),11)</f>
        <v>9</v>
      </c>
      <c r="F336" s="69">
        <f>IF(LEN(INDEX(索引!$M:$M,D336,1))=4,INDEX(索引!$M:$M,D336,1)&amp;"00",INDEX(索引!$M:$M,D336,1))</f>
        <v>600405</v>
      </c>
      <c r="G336" s="69" t="str">
        <f>INDEX(索引!$L:$L,D336,1)</f>
        <v>擂鼓兵</v>
      </c>
      <c r="I336" s="206" t="str">
        <f>'[2]配置系数（士兵）'!I336</f>
        <v/>
      </c>
      <c r="J336" s="206" t="str">
        <f>'[2]配置系数（士兵）'!J336</f>
        <v/>
      </c>
      <c r="K336" s="206" t="str">
        <f>'[2]配置系数（士兵）'!K336</f>
        <v/>
      </c>
      <c r="L336" s="206">
        <f>'[2]配置系数（士兵）'!L336</f>
        <v>0</v>
      </c>
      <c r="M336" s="206">
        <f>'[2]配置系数（士兵）'!M336</f>
        <v>0</v>
      </c>
      <c r="N336" s="206">
        <f>'[2]配置系数（士兵）'!N336</f>
        <v>1</v>
      </c>
      <c r="P336" s="206" t="str">
        <f>'[2]配置系数（士兵）'!P336</f>
        <v/>
      </c>
      <c r="Q336" s="206" t="str">
        <f>'[2]配置系数（士兵）'!Q336</f>
        <v/>
      </c>
      <c r="R336" s="206" t="str">
        <f>'[2]配置系数（士兵）'!R336</f>
        <v/>
      </c>
      <c r="S336" s="206">
        <f>'[2]配置系数（士兵）'!S336</f>
        <v>0</v>
      </c>
      <c r="T336" s="206">
        <f>'[2]配置系数（士兵）'!T336</f>
        <v>0</v>
      </c>
      <c r="U336" s="206">
        <f>'[2]配置系数（士兵）'!U336</f>
        <v>1</v>
      </c>
      <c r="W336" s="206" t="str">
        <f>'[2]配置系数（士兵）'!W336</f>
        <v/>
      </c>
      <c r="X336" s="206" t="str">
        <f>'[2]配置系数（士兵）'!X336</f>
        <v/>
      </c>
      <c r="Y336" s="206" t="str">
        <f>'[2]配置系数（士兵）'!Y336</f>
        <v/>
      </c>
      <c r="Z336" s="206">
        <f>'[2]配置系数（士兵）'!Z336</f>
        <v>0</v>
      </c>
      <c r="AA336" s="206">
        <f>'[2]配置系数（士兵）'!AA336</f>
        <v>0</v>
      </c>
      <c r="AB336" s="206">
        <f>'[2]配置系数（士兵）'!AB336</f>
        <v>1</v>
      </c>
    </row>
    <row r="337" spans="3:28" x14ac:dyDescent="0.15">
      <c r="C337" s="207">
        <v>330</v>
      </c>
      <c r="D337" s="69">
        <f>IFERROR(MATCH(C337,索引!Q:Q,0),D338)</f>
        <v>48</v>
      </c>
      <c r="E337" s="69">
        <f t="shared" si="6"/>
        <v>10</v>
      </c>
      <c r="F337" s="69">
        <f>IF(LEN(INDEX(索引!$M:$M,D337,1))=4,INDEX(索引!$M:$M,D337,1)&amp;"00",INDEX(索引!$M:$M,D337,1))</f>
        <v>600405</v>
      </c>
      <c r="G337" s="69" t="str">
        <f>INDEX(索引!$L:$L,D337,1)</f>
        <v>擂鼓兵</v>
      </c>
      <c r="I337" s="206" t="str">
        <f>'[2]配置系数（士兵）'!I337</f>
        <v/>
      </c>
      <c r="J337" s="206" t="str">
        <f>'[2]配置系数（士兵）'!J337</f>
        <v/>
      </c>
      <c r="K337" s="206" t="str">
        <f>'[2]配置系数（士兵）'!K337</f>
        <v/>
      </c>
      <c r="L337" s="206">
        <f>'[2]配置系数（士兵）'!L337</f>
        <v>0</v>
      </c>
      <c r="M337" s="206">
        <f>'[2]配置系数（士兵）'!M337</f>
        <v>0</v>
      </c>
      <c r="N337" s="206">
        <f>'[2]配置系数（士兵）'!N337</f>
        <v>1</v>
      </c>
      <c r="P337" s="206" t="str">
        <f>'[2]配置系数（士兵）'!P337</f>
        <v/>
      </c>
      <c r="Q337" s="206" t="str">
        <f>'[2]配置系数（士兵）'!Q337</f>
        <v/>
      </c>
      <c r="R337" s="206" t="str">
        <f>'[2]配置系数（士兵）'!R337</f>
        <v/>
      </c>
      <c r="S337" s="206">
        <f>'[2]配置系数（士兵）'!S337</f>
        <v>0</v>
      </c>
      <c r="T337" s="206">
        <f>'[2]配置系数（士兵）'!T337</f>
        <v>0</v>
      </c>
      <c r="U337" s="206">
        <f>'[2]配置系数（士兵）'!U337</f>
        <v>1</v>
      </c>
      <c r="W337" s="206" t="str">
        <f>'[2]配置系数（士兵）'!W337</f>
        <v/>
      </c>
      <c r="X337" s="206" t="str">
        <f>'[2]配置系数（士兵）'!X337</f>
        <v/>
      </c>
      <c r="Y337" s="206" t="str">
        <f>'[2]配置系数（士兵）'!Y337</f>
        <v/>
      </c>
      <c r="Z337" s="206">
        <f>'[2]配置系数（士兵）'!Z337</f>
        <v>0</v>
      </c>
      <c r="AA337" s="206">
        <f>'[2]配置系数（士兵）'!AA337</f>
        <v>0</v>
      </c>
      <c r="AB337" s="206">
        <f>'[2]配置系数（士兵）'!AB337</f>
        <v>1</v>
      </c>
    </row>
    <row r="338" spans="3:28" x14ac:dyDescent="0.15">
      <c r="C338" s="207">
        <v>331</v>
      </c>
      <c r="D338" s="69">
        <f>IFERROR(MATCH(C338,索引!Q:Q,0),D339)</f>
        <v>49</v>
      </c>
      <c r="E338" s="69">
        <f t="shared" si="6"/>
        <v>1</v>
      </c>
      <c r="F338" s="69">
        <f>IF(LEN(INDEX(索引!$M:$M,D338,1))=4,INDEX(索引!$M:$M,D338,1)&amp;"00",INDEX(索引!$M:$M,D338,1))</f>
        <v>600409</v>
      </c>
      <c r="G338" s="69" t="str">
        <f>INDEX(索引!$L:$L,D338,1)</f>
        <v>轒辒车</v>
      </c>
      <c r="I338" s="206" t="str">
        <f>'[2]配置系数（士兵）'!I338</f>
        <v>60040901</v>
      </c>
      <c r="J338" s="206" t="str">
        <f>'[2]配置系数（士兵）'!J338</f>
        <v>普通攻击:对单体敌人造成{0}%的武力伤害</v>
      </c>
      <c r="K338" s="206">
        <f>'[2]配置系数（士兵）'!K338</f>
        <v>0</v>
      </c>
      <c r="L338" s="206">
        <f>'[2]配置系数（士兵）'!L338</f>
        <v>0</v>
      </c>
      <c r="M338" s="206">
        <f>'[2]配置系数（士兵）'!M338</f>
        <v>0</v>
      </c>
      <c r="N338" s="206">
        <f>'[2]配置系数（士兵）'!N338</f>
        <v>100</v>
      </c>
      <c r="P338" s="206" t="str">
        <f>'[2]配置系数（士兵）'!P338</f>
        <v>60040902</v>
      </c>
      <c r="Q338" s="206" t="str">
        <f>'[2]配置系数（士兵）'!Q338</f>
        <v>普通攻击:对单体敌人造成{0}%的武力伤害</v>
      </c>
      <c r="R338" s="206">
        <f>'[2]配置系数（士兵）'!R338</f>
        <v>0.31</v>
      </c>
      <c r="S338" s="206">
        <f>'[2]配置系数（士兵）'!S338</f>
        <v>0</v>
      </c>
      <c r="T338" s="206">
        <f>'[2]配置系数（士兵）'!T338</f>
        <v>0</v>
      </c>
      <c r="U338" s="206">
        <f>'[2]配置系数（士兵）'!U338</f>
        <v>1</v>
      </c>
      <c r="W338" s="206" t="str">
        <f>'[2]配置系数（士兵）'!W338</f>
        <v>60040903</v>
      </c>
      <c r="X338" s="206" t="str">
        <f>'[2]配置系数（士兵）'!X338</f>
        <v>普通攻击:对单体敌人造成{0}%的武力伤害</v>
      </c>
      <c r="Y338" s="206">
        <f>'[2]配置系数（士兵）'!Y338</f>
        <v>1.1100000000000001</v>
      </c>
      <c r="Z338" s="206">
        <f>'[2]配置系数（士兵）'!Z338</f>
        <v>0</v>
      </c>
      <c r="AA338" s="206">
        <f>'[2]配置系数（士兵）'!AA338</f>
        <v>0</v>
      </c>
      <c r="AB338" s="206">
        <f>'[2]配置系数（士兵）'!AB338</f>
        <v>1</v>
      </c>
    </row>
    <row r="339" spans="3:28" x14ac:dyDescent="0.15">
      <c r="C339" s="207">
        <v>332</v>
      </c>
      <c r="D339" s="69">
        <f>IFERROR(MATCH(C339,索引!Q:Q,0),D340)</f>
        <v>49</v>
      </c>
      <c r="E339" s="69">
        <f t="shared" si="6"/>
        <v>2</v>
      </c>
      <c r="F339" s="69">
        <f>IF(LEN(INDEX(索引!$M:$M,D339,1))=4,INDEX(索引!$M:$M,D339,1)&amp;"00",INDEX(索引!$M:$M,D339,1))</f>
        <v>600409</v>
      </c>
      <c r="G339" s="69" t="str">
        <f>INDEX(索引!$L:$L,D339,1)</f>
        <v>轒辒车</v>
      </c>
      <c r="I339" s="206" t="str">
        <f>'[2]配置系数（士兵）'!I339</f>
        <v>60040911</v>
      </c>
      <c r="J339" s="206" t="str">
        <f>'[2]配置系数（士兵）'!J339</f>
        <v>私有特性1:每{0}秒为自身一定范围内的友军治疗，治疗量为攻击力{1}%</v>
      </c>
      <c r="K339" s="206">
        <f>'[2]配置系数（士兵）'!K339</f>
        <v>5</v>
      </c>
      <c r="L339" s="206">
        <f>'[2]配置系数（士兵）'!L339</f>
        <v>0</v>
      </c>
      <c r="M339" s="206">
        <f>'[2]配置系数（士兵）'!M339</f>
        <v>0</v>
      </c>
      <c r="N339" s="206">
        <f>'[2]配置系数（士兵）'!N339</f>
        <v>1</v>
      </c>
      <c r="P339" s="206" t="str">
        <f>'[2]配置系数（士兵）'!P339</f>
        <v>60040912</v>
      </c>
      <c r="Q339" s="206" t="str">
        <f>'[2]配置系数（士兵）'!Q339</f>
        <v>私有特性1:每{0}秒为自身一定范围内的友军治疗，治疗量为攻击力{1}%</v>
      </c>
      <c r="R339" s="206">
        <f>'[2]配置系数（士兵）'!R339</f>
        <v>0.23</v>
      </c>
      <c r="S339" s="206">
        <f>'[2]配置系数（士兵）'!S339</f>
        <v>0</v>
      </c>
      <c r="T339" s="206">
        <f>'[2]配置系数（士兵）'!T339</f>
        <v>0</v>
      </c>
      <c r="U339" s="206">
        <f>'[2]配置系数（士兵）'!U339</f>
        <v>100</v>
      </c>
      <c r="W339" s="206" t="str">
        <f>'[2]配置系数（士兵）'!W339</f>
        <v/>
      </c>
      <c r="X339" s="206" t="str">
        <f>'[2]配置系数（士兵）'!X339</f>
        <v/>
      </c>
      <c r="Y339" s="206" t="str">
        <f>'[2]配置系数（士兵）'!Y339</f>
        <v/>
      </c>
      <c r="Z339" s="206">
        <f>'[2]配置系数（士兵）'!Z339</f>
        <v>0</v>
      </c>
      <c r="AA339" s="206">
        <f>'[2]配置系数（士兵）'!AA339</f>
        <v>0</v>
      </c>
      <c r="AB339" s="206">
        <f>'[2]配置系数（士兵）'!AB339</f>
        <v>1</v>
      </c>
    </row>
    <row r="340" spans="3:28" x14ac:dyDescent="0.15">
      <c r="C340" s="207">
        <v>333</v>
      </c>
      <c r="D340" s="69">
        <f>IFERROR(MATCH(C340,索引!Q:Q,0),D341)</f>
        <v>49</v>
      </c>
      <c r="E340" s="69">
        <f t="shared" si="6"/>
        <v>3</v>
      </c>
      <c r="F340" s="69">
        <f>IF(LEN(INDEX(索引!$M:$M,D340,1))=4,INDEX(索引!$M:$M,D340,1)&amp;"00",INDEX(索引!$M:$M,D340,1))</f>
        <v>600409</v>
      </c>
      <c r="G340" s="69" t="str">
        <f>INDEX(索引!$L:$L,D340,1)</f>
        <v>轒辒车</v>
      </c>
      <c r="I340" s="206" t="str">
        <f>'[2]配置系数（士兵）'!I340</f>
        <v/>
      </c>
      <c r="J340" s="206" t="str">
        <f>'[2]配置系数（士兵）'!J340</f>
        <v/>
      </c>
      <c r="K340" s="206" t="str">
        <f>'[2]配置系数（士兵）'!K340</f>
        <v/>
      </c>
      <c r="L340" s="206">
        <f>'[2]配置系数（士兵）'!L340</f>
        <v>0</v>
      </c>
      <c r="M340" s="206">
        <f>'[2]配置系数（士兵）'!M340</f>
        <v>0</v>
      </c>
      <c r="N340" s="206">
        <f>'[2]配置系数（士兵）'!N340</f>
        <v>1</v>
      </c>
      <c r="P340" s="206" t="str">
        <f>'[2]配置系数（士兵）'!P340</f>
        <v/>
      </c>
      <c r="Q340" s="206" t="str">
        <f>'[2]配置系数（士兵）'!Q340</f>
        <v/>
      </c>
      <c r="R340" s="206" t="str">
        <f>'[2]配置系数（士兵）'!R340</f>
        <v/>
      </c>
      <c r="S340" s="206">
        <f>'[2]配置系数（士兵）'!S340</f>
        <v>0</v>
      </c>
      <c r="T340" s="206">
        <f>'[2]配置系数（士兵）'!T340</f>
        <v>0</v>
      </c>
      <c r="U340" s="206">
        <f>'[2]配置系数（士兵）'!U340</f>
        <v>1</v>
      </c>
      <c r="W340" s="206" t="str">
        <f>'[2]配置系数（士兵）'!W340</f>
        <v/>
      </c>
      <c r="X340" s="206" t="str">
        <f>'[2]配置系数（士兵）'!X340</f>
        <v/>
      </c>
      <c r="Y340" s="206" t="str">
        <f>'[2]配置系数（士兵）'!Y340</f>
        <v/>
      </c>
      <c r="Z340" s="206">
        <f>'[2]配置系数（士兵）'!Z340</f>
        <v>0</v>
      </c>
      <c r="AA340" s="206">
        <f>'[2]配置系数（士兵）'!AA340</f>
        <v>0</v>
      </c>
      <c r="AB340" s="206">
        <f>'[2]配置系数（士兵）'!AB340</f>
        <v>1</v>
      </c>
    </row>
    <row r="341" spans="3:28" x14ac:dyDescent="0.15">
      <c r="C341" s="207">
        <v>334</v>
      </c>
      <c r="D341" s="69">
        <f>IFERROR(MATCH(C341,索引!Q:Q,0),D342)</f>
        <v>49</v>
      </c>
      <c r="E341" s="69">
        <f t="shared" si="6"/>
        <v>4</v>
      </c>
      <c r="F341" s="69">
        <f>IF(LEN(INDEX(索引!$M:$M,D341,1))=4,INDEX(索引!$M:$M,D341,1)&amp;"00",INDEX(索引!$M:$M,D341,1))</f>
        <v>600409</v>
      </c>
      <c r="G341" s="69" t="str">
        <f>INDEX(索引!$L:$L,D341,1)</f>
        <v>轒辒车</v>
      </c>
      <c r="I341" s="206" t="str">
        <f>'[2]配置系数（士兵）'!I341</f>
        <v>60040931</v>
      </c>
      <c r="J341" s="206" t="str">
        <f>'[2]配置系数（士兵）'!J341</f>
        <v>私有特性3:提升目标攻城攻击和负重</v>
      </c>
      <c r="K341" s="206">
        <f>'[2]配置系数（士兵）'!K341</f>
        <v>100</v>
      </c>
      <c r="L341" s="206">
        <f>'[2]配置系数（士兵）'!L341</f>
        <v>0</v>
      </c>
      <c r="M341" s="206">
        <f>'[2]配置系数（士兵）'!M341</f>
        <v>0</v>
      </c>
      <c r="N341" s="206">
        <f>'[2]配置系数（士兵）'!N341</f>
        <v>1</v>
      </c>
      <c r="P341" s="206" t="str">
        <f>'[2]配置系数（士兵）'!P341</f>
        <v/>
      </c>
      <c r="Q341" s="206" t="str">
        <f>'[2]配置系数（士兵）'!Q341</f>
        <v/>
      </c>
      <c r="R341" s="206" t="str">
        <f>'[2]配置系数（士兵）'!R341</f>
        <v/>
      </c>
      <c r="S341" s="206">
        <f>'[2]配置系数（士兵）'!S341</f>
        <v>0</v>
      </c>
      <c r="T341" s="206">
        <f>'[2]配置系数（士兵）'!T341</f>
        <v>0</v>
      </c>
      <c r="U341" s="206">
        <f>'[2]配置系数（士兵）'!U341</f>
        <v>1</v>
      </c>
      <c r="W341" s="206" t="str">
        <f>'[2]配置系数（士兵）'!W341</f>
        <v/>
      </c>
      <c r="X341" s="206" t="str">
        <f>'[2]配置系数（士兵）'!X341</f>
        <v/>
      </c>
      <c r="Y341" s="206" t="str">
        <f>'[2]配置系数（士兵）'!Y341</f>
        <v/>
      </c>
      <c r="Z341" s="206">
        <f>'[2]配置系数（士兵）'!Z341</f>
        <v>0</v>
      </c>
      <c r="AA341" s="206">
        <f>'[2]配置系数（士兵）'!AA341</f>
        <v>0</v>
      </c>
      <c r="AB341" s="206">
        <f>'[2]配置系数（士兵）'!AB341</f>
        <v>1</v>
      </c>
    </row>
    <row r="342" spans="3:28" x14ac:dyDescent="0.15">
      <c r="C342" s="207">
        <v>335</v>
      </c>
      <c r="D342" s="69">
        <f>IFERROR(MATCH(C342,索引!Q:Q,0),D343)</f>
        <v>49</v>
      </c>
      <c r="E342" s="69">
        <f t="shared" si="6"/>
        <v>5</v>
      </c>
      <c r="F342" s="69">
        <f>IF(LEN(INDEX(索引!$M:$M,D342,1))=4,INDEX(索引!$M:$M,D342,1)&amp;"00",INDEX(索引!$M:$M,D342,1))</f>
        <v>600409</v>
      </c>
      <c r="G342" s="69" t="str">
        <f>INDEX(索引!$L:$L,D342,1)</f>
        <v>轒辒车</v>
      </c>
      <c r="I342" s="206" t="str">
        <f>'[2]配置系数（士兵）'!I342</f>
        <v/>
      </c>
      <c r="J342" s="206" t="str">
        <f>'[2]配置系数（士兵）'!J342</f>
        <v/>
      </c>
      <c r="K342" s="206" t="str">
        <f>'[2]配置系数（士兵）'!K342</f>
        <v/>
      </c>
      <c r="L342" s="206">
        <f>'[2]配置系数（士兵）'!L342</f>
        <v>0</v>
      </c>
      <c r="M342" s="206">
        <f>'[2]配置系数（士兵）'!M342</f>
        <v>0</v>
      </c>
      <c r="N342" s="206">
        <f>'[2]配置系数（士兵）'!N342</f>
        <v>1</v>
      </c>
      <c r="P342" s="206" t="str">
        <f>'[2]配置系数（士兵）'!P342</f>
        <v/>
      </c>
      <c r="Q342" s="206" t="str">
        <f>'[2]配置系数（士兵）'!Q342</f>
        <v/>
      </c>
      <c r="R342" s="206" t="str">
        <f>'[2]配置系数（士兵）'!R342</f>
        <v/>
      </c>
      <c r="S342" s="206">
        <f>'[2]配置系数（士兵）'!S342</f>
        <v>0</v>
      </c>
      <c r="T342" s="206">
        <f>'[2]配置系数（士兵）'!T342</f>
        <v>0</v>
      </c>
      <c r="U342" s="206">
        <f>'[2]配置系数（士兵）'!U342</f>
        <v>1</v>
      </c>
      <c r="W342" s="206" t="str">
        <f>'[2]配置系数（士兵）'!W342</f>
        <v/>
      </c>
      <c r="X342" s="206" t="str">
        <f>'[2]配置系数（士兵）'!X342</f>
        <v/>
      </c>
      <c r="Y342" s="206" t="str">
        <f>'[2]配置系数（士兵）'!Y342</f>
        <v/>
      </c>
      <c r="Z342" s="206">
        <f>'[2]配置系数（士兵）'!Z342</f>
        <v>0</v>
      </c>
      <c r="AA342" s="206">
        <f>'[2]配置系数（士兵）'!AA342</f>
        <v>0</v>
      </c>
      <c r="AB342" s="206">
        <f>'[2]配置系数（士兵）'!AB342</f>
        <v>1</v>
      </c>
    </row>
    <row r="343" spans="3:28" x14ac:dyDescent="0.15">
      <c r="C343" s="207">
        <v>336</v>
      </c>
      <c r="D343" s="69">
        <f>IFERROR(MATCH(C343,索引!Q:Q,0),D344)</f>
        <v>49</v>
      </c>
      <c r="E343" s="69">
        <f t="shared" si="6"/>
        <v>6</v>
      </c>
      <c r="F343" s="69">
        <f>IF(LEN(INDEX(索引!$M:$M,D343,1))=4,INDEX(索引!$M:$M,D343,1)&amp;"00",INDEX(索引!$M:$M,D343,1))</f>
        <v>600409</v>
      </c>
      <c r="G343" s="69" t="str">
        <f>INDEX(索引!$L:$L,D343,1)</f>
        <v>轒辒车</v>
      </c>
      <c r="I343" s="206" t="str">
        <f>'[2]配置系数（士兵）'!I343</f>
        <v/>
      </c>
      <c r="J343" s="206" t="str">
        <f>'[2]配置系数（士兵）'!J343</f>
        <v/>
      </c>
      <c r="K343" s="206" t="str">
        <f>'[2]配置系数（士兵）'!K343</f>
        <v/>
      </c>
      <c r="L343" s="206">
        <f>'[2]配置系数（士兵）'!L343</f>
        <v>0</v>
      </c>
      <c r="M343" s="206">
        <f>'[2]配置系数（士兵）'!M343</f>
        <v>0</v>
      </c>
      <c r="N343" s="206">
        <f>'[2]配置系数（士兵）'!N343</f>
        <v>1</v>
      </c>
      <c r="P343" s="206" t="str">
        <f>'[2]配置系数（士兵）'!P343</f>
        <v/>
      </c>
      <c r="Q343" s="206" t="str">
        <f>'[2]配置系数（士兵）'!Q343</f>
        <v/>
      </c>
      <c r="R343" s="206" t="str">
        <f>'[2]配置系数（士兵）'!R343</f>
        <v/>
      </c>
      <c r="S343" s="206">
        <f>'[2]配置系数（士兵）'!S343</f>
        <v>0</v>
      </c>
      <c r="T343" s="206">
        <f>'[2]配置系数（士兵）'!T343</f>
        <v>0</v>
      </c>
      <c r="U343" s="206">
        <f>'[2]配置系数（士兵）'!U343</f>
        <v>1</v>
      </c>
      <c r="W343" s="206" t="str">
        <f>'[2]配置系数（士兵）'!W343</f>
        <v/>
      </c>
      <c r="X343" s="206" t="str">
        <f>'[2]配置系数（士兵）'!X343</f>
        <v/>
      </c>
      <c r="Y343" s="206" t="str">
        <f>'[2]配置系数（士兵）'!Y343</f>
        <v/>
      </c>
      <c r="Z343" s="206">
        <f>'[2]配置系数（士兵）'!Z343</f>
        <v>0</v>
      </c>
      <c r="AA343" s="206">
        <f>'[2]配置系数（士兵）'!AA343</f>
        <v>0</v>
      </c>
      <c r="AB343" s="206">
        <f>'[2]配置系数（士兵）'!AB343</f>
        <v>1</v>
      </c>
    </row>
    <row r="344" spans="3:28" x14ac:dyDescent="0.15">
      <c r="C344" s="207">
        <v>337</v>
      </c>
      <c r="D344" s="69">
        <f>IFERROR(MATCH(C344,索引!Q:Q,0),D345)</f>
        <v>49</v>
      </c>
      <c r="E344" s="69">
        <f t="shared" si="6"/>
        <v>7</v>
      </c>
      <c r="F344" s="69">
        <f>IF(LEN(INDEX(索引!$M:$M,D344,1))=4,INDEX(索引!$M:$M,D344,1)&amp;"00",INDEX(索引!$M:$M,D344,1))</f>
        <v>600409</v>
      </c>
      <c r="G344" s="69" t="str">
        <f>INDEX(索引!$L:$L,D344,1)</f>
        <v>轒辒车</v>
      </c>
      <c r="I344" s="206" t="str">
        <f>'[2]配置系数（士兵）'!I344</f>
        <v/>
      </c>
      <c r="J344" s="206" t="str">
        <f>'[2]配置系数（士兵）'!J344</f>
        <v/>
      </c>
      <c r="K344" s="206" t="str">
        <f>'[2]配置系数（士兵）'!K344</f>
        <v/>
      </c>
      <c r="L344" s="206">
        <f>'[2]配置系数（士兵）'!L344</f>
        <v>0</v>
      </c>
      <c r="M344" s="206">
        <f>'[2]配置系数（士兵）'!M344</f>
        <v>0</v>
      </c>
      <c r="N344" s="206">
        <f>'[2]配置系数（士兵）'!N344</f>
        <v>1</v>
      </c>
      <c r="P344" s="206" t="str">
        <f>'[2]配置系数（士兵）'!P344</f>
        <v/>
      </c>
      <c r="Q344" s="206" t="str">
        <f>'[2]配置系数（士兵）'!Q344</f>
        <v/>
      </c>
      <c r="R344" s="206" t="str">
        <f>'[2]配置系数（士兵）'!R344</f>
        <v/>
      </c>
      <c r="S344" s="206">
        <f>'[2]配置系数（士兵）'!S344</f>
        <v>0</v>
      </c>
      <c r="T344" s="206">
        <f>'[2]配置系数（士兵）'!T344</f>
        <v>0</v>
      </c>
      <c r="U344" s="206">
        <f>'[2]配置系数（士兵）'!U344</f>
        <v>1</v>
      </c>
      <c r="W344" s="206" t="str">
        <f>'[2]配置系数（士兵）'!W344</f>
        <v/>
      </c>
      <c r="X344" s="206" t="str">
        <f>'[2]配置系数（士兵）'!X344</f>
        <v/>
      </c>
      <c r="Y344" s="206" t="str">
        <f>'[2]配置系数（士兵）'!Y344</f>
        <v/>
      </c>
      <c r="Z344" s="206">
        <f>'[2]配置系数（士兵）'!Z344</f>
        <v>0</v>
      </c>
      <c r="AA344" s="206">
        <f>'[2]配置系数（士兵）'!AA344</f>
        <v>0</v>
      </c>
      <c r="AB344" s="206">
        <f>'[2]配置系数（士兵）'!AB344</f>
        <v>1</v>
      </c>
    </row>
    <row r="345" spans="3:28" x14ac:dyDescent="0.15">
      <c r="C345" s="207">
        <v>338</v>
      </c>
      <c r="D345" s="69">
        <f>IFERROR(MATCH(C345,索引!Q:Q,0),D346)</f>
        <v>49</v>
      </c>
      <c r="E345" s="69">
        <f t="shared" si="6"/>
        <v>8</v>
      </c>
      <c r="F345" s="69">
        <f>IF(LEN(INDEX(索引!$M:$M,D345,1))=4,INDEX(索引!$M:$M,D345,1)&amp;"00",INDEX(索引!$M:$M,D345,1))</f>
        <v>600409</v>
      </c>
      <c r="G345" s="69" t="str">
        <f>INDEX(索引!$L:$L,D345,1)</f>
        <v>轒辒车</v>
      </c>
      <c r="I345" s="206" t="str">
        <f>'[2]配置系数（士兵）'!I345</f>
        <v/>
      </c>
      <c r="J345" s="206" t="str">
        <f>'[2]配置系数（士兵）'!J345</f>
        <v/>
      </c>
      <c r="K345" s="206" t="str">
        <f>'[2]配置系数（士兵）'!K345</f>
        <v/>
      </c>
      <c r="L345" s="206">
        <f>'[2]配置系数（士兵）'!L345</f>
        <v>0</v>
      </c>
      <c r="M345" s="206">
        <f>'[2]配置系数（士兵）'!M345</f>
        <v>0</v>
      </c>
      <c r="N345" s="206">
        <f>'[2]配置系数（士兵）'!N345</f>
        <v>1</v>
      </c>
      <c r="P345" s="206" t="str">
        <f>'[2]配置系数（士兵）'!P345</f>
        <v/>
      </c>
      <c r="Q345" s="206" t="str">
        <f>'[2]配置系数（士兵）'!Q345</f>
        <v/>
      </c>
      <c r="R345" s="206" t="str">
        <f>'[2]配置系数（士兵）'!R345</f>
        <v/>
      </c>
      <c r="S345" s="206">
        <f>'[2]配置系数（士兵）'!S345</f>
        <v>0</v>
      </c>
      <c r="T345" s="206">
        <f>'[2]配置系数（士兵）'!T345</f>
        <v>0</v>
      </c>
      <c r="U345" s="206">
        <f>'[2]配置系数（士兵）'!U345</f>
        <v>1</v>
      </c>
      <c r="W345" s="206" t="str">
        <f>'[2]配置系数（士兵）'!W345</f>
        <v/>
      </c>
      <c r="X345" s="206" t="str">
        <f>'[2]配置系数（士兵）'!X345</f>
        <v/>
      </c>
      <c r="Y345" s="206" t="str">
        <f>'[2]配置系数（士兵）'!Y345</f>
        <v/>
      </c>
      <c r="Z345" s="206">
        <f>'[2]配置系数（士兵）'!Z345</f>
        <v>0</v>
      </c>
      <c r="AA345" s="206">
        <f>'[2]配置系数（士兵）'!AA345</f>
        <v>0</v>
      </c>
      <c r="AB345" s="206">
        <f>'[2]配置系数（士兵）'!AB345</f>
        <v>1</v>
      </c>
    </row>
    <row r="346" spans="3:28" x14ac:dyDescent="0.15">
      <c r="C346" s="207">
        <v>339</v>
      </c>
      <c r="D346" s="69">
        <f>IFERROR(MATCH(C346,索引!Q:Q,0),D347)</f>
        <v>49</v>
      </c>
      <c r="E346" s="69">
        <f t="shared" si="6"/>
        <v>9</v>
      </c>
      <c r="F346" s="69">
        <f>IF(LEN(INDEX(索引!$M:$M,D346,1))=4,INDEX(索引!$M:$M,D346,1)&amp;"00",INDEX(索引!$M:$M,D346,1))</f>
        <v>600409</v>
      </c>
      <c r="G346" s="69" t="str">
        <f>INDEX(索引!$L:$L,D346,1)</f>
        <v>轒辒车</v>
      </c>
      <c r="I346" s="206" t="str">
        <f>'[2]配置系数（士兵）'!I346</f>
        <v/>
      </c>
      <c r="J346" s="206" t="str">
        <f>'[2]配置系数（士兵）'!J346</f>
        <v/>
      </c>
      <c r="K346" s="206" t="str">
        <f>'[2]配置系数（士兵）'!K346</f>
        <v/>
      </c>
      <c r="L346" s="206">
        <f>'[2]配置系数（士兵）'!L346</f>
        <v>0</v>
      </c>
      <c r="M346" s="206">
        <f>'[2]配置系数（士兵）'!M346</f>
        <v>0</v>
      </c>
      <c r="N346" s="206">
        <f>'[2]配置系数（士兵）'!N346</f>
        <v>1</v>
      </c>
      <c r="P346" s="206" t="str">
        <f>'[2]配置系数（士兵）'!P346</f>
        <v/>
      </c>
      <c r="Q346" s="206" t="str">
        <f>'[2]配置系数（士兵）'!Q346</f>
        <v/>
      </c>
      <c r="R346" s="206" t="str">
        <f>'[2]配置系数（士兵）'!R346</f>
        <v/>
      </c>
      <c r="S346" s="206">
        <f>'[2]配置系数（士兵）'!S346</f>
        <v>0</v>
      </c>
      <c r="T346" s="206">
        <f>'[2]配置系数（士兵）'!T346</f>
        <v>0</v>
      </c>
      <c r="U346" s="206">
        <f>'[2]配置系数（士兵）'!U346</f>
        <v>1</v>
      </c>
      <c r="W346" s="206" t="str">
        <f>'[2]配置系数（士兵）'!W346</f>
        <v/>
      </c>
      <c r="X346" s="206" t="str">
        <f>'[2]配置系数（士兵）'!X346</f>
        <v/>
      </c>
      <c r="Y346" s="206" t="str">
        <f>'[2]配置系数（士兵）'!Y346</f>
        <v/>
      </c>
      <c r="Z346" s="206">
        <f>'[2]配置系数（士兵）'!Z346</f>
        <v>0</v>
      </c>
      <c r="AA346" s="206">
        <f>'[2]配置系数（士兵）'!AA346</f>
        <v>0</v>
      </c>
      <c r="AB346" s="206">
        <f>'[2]配置系数（士兵）'!AB346</f>
        <v>1</v>
      </c>
    </row>
    <row r="347" spans="3:28" x14ac:dyDescent="0.15">
      <c r="C347" s="207">
        <v>340</v>
      </c>
      <c r="D347" s="69">
        <f>IFERROR(MATCH(C347,索引!Q:Q,0),D348)</f>
        <v>49</v>
      </c>
      <c r="E347" s="69">
        <f t="shared" si="6"/>
        <v>10</v>
      </c>
      <c r="F347" s="69">
        <f>IF(LEN(INDEX(索引!$M:$M,D347,1))=4,INDEX(索引!$M:$M,D347,1)&amp;"00",INDEX(索引!$M:$M,D347,1))</f>
        <v>600409</v>
      </c>
      <c r="G347" s="69" t="str">
        <f>INDEX(索引!$L:$L,D347,1)</f>
        <v>轒辒车</v>
      </c>
      <c r="I347" s="206" t="str">
        <f>'[2]配置系数（士兵）'!I347</f>
        <v/>
      </c>
      <c r="J347" s="206" t="str">
        <f>'[2]配置系数（士兵）'!J347</f>
        <v/>
      </c>
      <c r="K347" s="206" t="str">
        <f>'[2]配置系数（士兵）'!K347</f>
        <v/>
      </c>
      <c r="L347" s="206">
        <f>'[2]配置系数（士兵）'!L347</f>
        <v>0</v>
      </c>
      <c r="M347" s="206">
        <f>'[2]配置系数（士兵）'!M347</f>
        <v>0</v>
      </c>
      <c r="N347" s="206">
        <f>'[2]配置系数（士兵）'!N347</f>
        <v>1</v>
      </c>
      <c r="P347" s="206" t="str">
        <f>'[2]配置系数（士兵）'!P347</f>
        <v/>
      </c>
      <c r="Q347" s="206" t="str">
        <f>'[2]配置系数（士兵）'!Q347</f>
        <v/>
      </c>
      <c r="R347" s="206" t="str">
        <f>'[2]配置系数（士兵）'!R347</f>
        <v/>
      </c>
      <c r="S347" s="206">
        <f>'[2]配置系数（士兵）'!S347</f>
        <v>0</v>
      </c>
      <c r="T347" s="206">
        <f>'[2]配置系数（士兵）'!T347</f>
        <v>0</v>
      </c>
      <c r="U347" s="206">
        <f>'[2]配置系数（士兵）'!U347</f>
        <v>1</v>
      </c>
      <c r="W347" s="206" t="str">
        <f>'[2]配置系数（士兵）'!W347</f>
        <v/>
      </c>
      <c r="X347" s="206" t="str">
        <f>'[2]配置系数（士兵）'!X347</f>
        <v/>
      </c>
      <c r="Y347" s="206" t="str">
        <f>'[2]配置系数（士兵）'!Y347</f>
        <v/>
      </c>
      <c r="Z347" s="206">
        <f>'[2]配置系数（士兵）'!Z347</f>
        <v>0</v>
      </c>
      <c r="AA347" s="206">
        <f>'[2]配置系数（士兵）'!AA347</f>
        <v>0</v>
      </c>
      <c r="AB347" s="206">
        <f>'[2]配置系数（士兵）'!AB347</f>
        <v>1</v>
      </c>
    </row>
    <row r="348" spans="3:28" x14ac:dyDescent="0.15">
      <c r="C348" s="207">
        <v>341</v>
      </c>
      <c r="D348" s="69">
        <f>IFERROR(MATCH(C348,索引!Q:Q,0),D349)</f>
        <v>50</v>
      </c>
      <c r="E348" s="69">
        <f t="shared" si="6"/>
        <v>1</v>
      </c>
      <c r="F348" s="69">
        <f>IF(LEN(INDEX(索引!$M:$M,D348,1))=4,INDEX(索引!$M:$M,D348,1)&amp;"00",INDEX(索引!$M:$M,D348,1))</f>
        <v>600412</v>
      </c>
      <c r="G348" s="69" t="str">
        <f>INDEX(索引!$L:$L,D348,1)</f>
        <v>辎重营</v>
      </c>
      <c r="I348" s="206" t="str">
        <f>'[2]配置系数（士兵）'!I348</f>
        <v>60041201</v>
      </c>
      <c r="J348" s="206" t="str">
        <f>'[2]配置系数（士兵）'!J348</f>
        <v>普通攻击:对单体敌人造成{0}%的武力伤害</v>
      </c>
      <c r="K348" s="206">
        <f>'[2]配置系数（士兵）'!K348</f>
        <v>0.46</v>
      </c>
      <c r="L348" s="206">
        <f>'[2]配置系数（士兵）'!L348</f>
        <v>0</v>
      </c>
      <c r="M348" s="206">
        <f>'[2]配置系数（士兵）'!M348</f>
        <v>0</v>
      </c>
      <c r="N348" s="206">
        <f>'[2]配置系数（士兵）'!N348</f>
        <v>100</v>
      </c>
      <c r="P348" s="206" t="str">
        <f>'[2]配置系数（士兵）'!P348</f>
        <v>60041202</v>
      </c>
      <c r="Q348" s="206" t="str">
        <f>'[2]配置系数（士兵）'!Q348</f>
        <v>普通攻击:对单体敌人造成{0}%的武力伤害</v>
      </c>
      <c r="R348" s="206">
        <f>'[2]配置系数（士兵）'!R348</f>
        <v>0.31</v>
      </c>
      <c r="S348" s="206">
        <f>'[2]配置系数（士兵）'!S348</f>
        <v>0</v>
      </c>
      <c r="T348" s="206">
        <f>'[2]配置系数（士兵）'!T348</f>
        <v>0</v>
      </c>
      <c r="U348" s="206">
        <f>'[2]配置系数（士兵）'!U348</f>
        <v>1</v>
      </c>
      <c r="W348" s="206" t="str">
        <f>'[2]配置系数（士兵）'!W348</f>
        <v>60041203</v>
      </c>
      <c r="X348" s="206" t="str">
        <f>'[2]配置系数（士兵）'!X348</f>
        <v>普通攻击:对单体敌人造成{0}%的武力伤害</v>
      </c>
      <c r="Y348" s="206">
        <f>'[2]配置系数（士兵）'!Y348</f>
        <v>1.1100000000000001</v>
      </c>
      <c r="Z348" s="206">
        <f>'[2]配置系数（士兵）'!Z348</f>
        <v>0</v>
      </c>
      <c r="AA348" s="206">
        <f>'[2]配置系数（士兵）'!AA348</f>
        <v>0</v>
      </c>
      <c r="AB348" s="206">
        <f>'[2]配置系数（士兵）'!AB348</f>
        <v>1</v>
      </c>
    </row>
    <row r="349" spans="3:28" x14ac:dyDescent="0.15">
      <c r="C349" s="207">
        <v>342</v>
      </c>
      <c r="D349" s="69">
        <f>IFERROR(MATCH(C349,索引!Q:Q,0),D350)</f>
        <v>50</v>
      </c>
      <c r="E349" s="69">
        <f t="shared" si="6"/>
        <v>2</v>
      </c>
      <c r="F349" s="69">
        <f>IF(LEN(INDEX(索引!$M:$M,D349,1))=4,INDEX(索引!$M:$M,D349,1)&amp;"00",INDEX(索引!$M:$M,D349,1))</f>
        <v>600412</v>
      </c>
      <c r="G349" s="69" t="str">
        <f>INDEX(索引!$L:$L,D349,1)</f>
        <v>辎重营</v>
      </c>
      <c r="I349" s="206" t="str">
        <f>'[2]配置系数（士兵）'!I349</f>
        <v>60041211</v>
      </c>
      <c r="J349" s="206" t="str">
        <f>'[2]配置系数（士兵）'!J349</f>
        <v>私有特性1:提升目标攻城攻击和负重</v>
      </c>
      <c r="K349" s="206">
        <f>'[2]配置系数（士兵）'!K349</f>
        <v>100</v>
      </c>
      <c r="L349" s="206">
        <f>'[2]配置系数（士兵）'!L349</f>
        <v>0</v>
      </c>
      <c r="M349" s="206">
        <f>'[2]配置系数（士兵）'!M349</f>
        <v>0</v>
      </c>
      <c r="N349" s="206">
        <f>'[2]配置系数（士兵）'!N349</f>
        <v>1</v>
      </c>
      <c r="P349" s="206" t="str">
        <f>'[2]配置系数（士兵）'!P349</f>
        <v/>
      </c>
      <c r="Q349" s="206" t="str">
        <f>'[2]配置系数（士兵）'!Q349</f>
        <v/>
      </c>
      <c r="R349" s="206" t="str">
        <f>'[2]配置系数（士兵）'!R349</f>
        <v/>
      </c>
      <c r="S349" s="206">
        <f>'[2]配置系数（士兵）'!S349</f>
        <v>0</v>
      </c>
      <c r="T349" s="206">
        <f>'[2]配置系数（士兵）'!T349</f>
        <v>0</v>
      </c>
      <c r="U349" s="206">
        <f>'[2]配置系数（士兵）'!U349</f>
        <v>1</v>
      </c>
      <c r="W349" s="206" t="str">
        <f>'[2]配置系数（士兵）'!W349</f>
        <v/>
      </c>
      <c r="X349" s="206" t="str">
        <f>'[2]配置系数（士兵）'!X349</f>
        <v/>
      </c>
      <c r="Y349" s="206" t="str">
        <f>'[2]配置系数（士兵）'!Y349</f>
        <v/>
      </c>
      <c r="Z349" s="206">
        <f>'[2]配置系数（士兵）'!Z349</f>
        <v>0</v>
      </c>
      <c r="AA349" s="206">
        <f>'[2]配置系数（士兵）'!AA349</f>
        <v>0</v>
      </c>
      <c r="AB349" s="206">
        <f>'[2]配置系数（士兵）'!AB349</f>
        <v>1</v>
      </c>
    </row>
    <row r="350" spans="3:28" x14ac:dyDescent="0.15">
      <c r="C350" s="207">
        <v>343</v>
      </c>
      <c r="D350" s="69">
        <f>IFERROR(MATCH(C350,索引!Q:Q,0),D351)</f>
        <v>50</v>
      </c>
      <c r="E350" s="69">
        <f t="shared" si="6"/>
        <v>3</v>
      </c>
      <c r="F350" s="69">
        <f>IF(LEN(INDEX(索引!$M:$M,D350,1))=4,INDEX(索引!$M:$M,D350,1)&amp;"00",INDEX(索引!$M:$M,D350,1))</f>
        <v>600412</v>
      </c>
      <c r="G350" s="69" t="str">
        <f>INDEX(索引!$L:$L,D350,1)</f>
        <v>辎重营</v>
      </c>
      <c r="I350" s="206" t="str">
        <f>'[2]配置系数（士兵）'!I350</f>
        <v/>
      </c>
      <c r="J350" s="206" t="str">
        <f>'[2]配置系数（士兵）'!J350</f>
        <v/>
      </c>
      <c r="K350" s="206" t="str">
        <f>'[2]配置系数（士兵）'!K350</f>
        <v/>
      </c>
      <c r="L350" s="206">
        <f>'[2]配置系数（士兵）'!L350</f>
        <v>0</v>
      </c>
      <c r="M350" s="206">
        <f>'[2]配置系数（士兵）'!M350</f>
        <v>0</v>
      </c>
      <c r="N350" s="206">
        <f>'[2]配置系数（士兵）'!N350</f>
        <v>1</v>
      </c>
      <c r="P350" s="206" t="str">
        <f>'[2]配置系数（士兵）'!P350</f>
        <v/>
      </c>
      <c r="Q350" s="206" t="str">
        <f>'[2]配置系数（士兵）'!Q350</f>
        <v/>
      </c>
      <c r="R350" s="206" t="str">
        <f>'[2]配置系数（士兵）'!R350</f>
        <v/>
      </c>
      <c r="S350" s="206">
        <f>'[2]配置系数（士兵）'!S350</f>
        <v>0</v>
      </c>
      <c r="T350" s="206">
        <f>'[2]配置系数（士兵）'!T350</f>
        <v>0</v>
      </c>
      <c r="U350" s="206">
        <f>'[2]配置系数（士兵）'!U350</f>
        <v>1</v>
      </c>
      <c r="W350" s="206" t="str">
        <f>'[2]配置系数（士兵）'!W350</f>
        <v/>
      </c>
      <c r="X350" s="206" t="str">
        <f>'[2]配置系数（士兵）'!X350</f>
        <v/>
      </c>
      <c r="Y350" s="206" t="str">
        <f>'[2]配置系数（士兵）'!Y350</f>
        <v/>
      </c>
      <c r="Z350" s="206">
        <f>'[2]配置系数（士兵）'!Z350</f>
        <v>0</v>
      </c>
      <c r="AA350" s="206">
        <f>'[2]配置系数（士兵）'!AA350</f>
        <v>0</v>
      </c>
      <c r="AB350" s="206">
        <f>'[2]配置系数（士兵）'!AB350</f>
        <v>1</v>
      </c>
    </row>
    <row r="351" spans="3:28" x14ac:dyDescent="0.15">
      <c r="C351" s="207">
        <v>344</v>
      </c>
      <c r="D351" s="69">
        <f>IFERROR(MATCH(C351,索引!Q:Q,0),D352)</f>
        <v>50</v>
      </c>
      <c r="E351" s="69">
        <f t="shared" si="6"/>
        <v>4</v>
      </c>
      <c r="F351" s="69">
        <f>IF(LEN(INDEX(索引!$M:$M,D351,1))=4,INDEX(索引!$M:$M,D351,1)&amp;"00",INDEX(索引!$M:$M,D351,1))</f>
        <v>600412</v>
      </c>
      <c r="G351" s="69" t="str">
        <f>INDEX(索引!$L:$L,D351,1)</f>
        <v>辎重营</v>
      </c>
      <c r="I351" s="206" t="str">
        <f>'[2]配置系数（士兵）'!I351</f>
        <v/>
      </c>
      <c r="J351" s="206" t="str">
        <f>'[2]配置系数（士兵）'!J351</f>
        <v/>
      </c>
      <c r="K351" s="206" t="str">
        <f>'[2]配置系数（士兵）'!K351</f>
        <v/>
      </c>
      <c r="L351" s="206">
        <f>'[2]配置系数（士兵）'!L351</f>
        <v>0</v>
      </c>
      <c r="M351" s="206">
        <f>'[2]配置系数（士兵）'!M351</f>
        <v>0</v>
      </c>
      <c r="N351" s="206">
        <f>'[2]配置系数（士兵）'!N351</f>
        <v>1</v>
      </c>
      <c r="P351" s="206" t="str">
        <f>'[2]配置系数（士兵）'!P351</f>
        <v/>
      </c>
      <c r="Q351" s="206" t="str">
        <f>'[2]配置系数（士兵）'!Q351</f>
        <v/>
      </c>
      <c r="R351" s="206" t="str">
        <f>'[2]配置系数（士兵）'!R351</f>
        <v/>
      </c>
      <c r="S351" s="206">
        <f>'[2]配置系数（士兵）'!S351</f>
        <v>0</v>
      </c>
      <c r="T351" s="206">
        <f>'[2]配置系数（士兵）'!T351</f>
        <v>0</v>
      </c>
      <c r="U351" s="206">
        <f>'[2]配置系数（士兵）'!U351</f>
        <v>1</v>
      </c>
      <c r="W351" s="206" t="str">
        <f>'[2]配置系数（士兵）'!W351</f>
        <v/>
      </c>
      <c r="X351" s="206" t="str">
        <f>'[2]配置系数（士兵）'!X351</f>
        <v/>
      </c>
      <c r="Y351" s="206" t="str">
        <f>'[2]配置系数（士兵）'!Y351</f>
        <v/>
      </c>
      <c r="Z351" s="206">
        <f>'[2]配置系数（士兵）'!Z351</f>
        <v>0</v>
      </c>
      <c r="AA351" s="206">
        <f>'[2]配置系数（士兵）'!AA351</f>
        <v>0</v>
      </c>
      <c r="AB351" s="206">
        <f>'[2]配置系数（士兵）'!AB351</f>
        <v>1</v>
      </c>
    </row>
    <row r="352" spans="3:28" x14ac:dyDescent="0.15">
      <c r="C352" s="207">
        <v>345</v>
      </c>
      <c r="D352" s="69">
        <f>IFERROR(MATCH(C352,索引!Q:Q,0),D353)</f>
        <v>50</v>
      </c>
      <c r="E352" s="69">
        <f t="shared" si="6"/>
        <v>5</v>
      </c>
      <c r="F352" s="69">
        <f>IF(LEN(INDEX(索引!$M:$M,D352,1))=4,INDEX(索引!$M:$M,D352,1)&amp;"00",INDEX(索引!$M:$M,D352,1))</f>
        <v>600412</v>
      </c>
      <c r="G352" s="69" t="str">
        <f>INDEX(索引!$L:$L,D352,1)</f>
        <v>辎重营</v>
      </c>
      <c r="I352" s="206" t="str">
        <f>'[2]配置系数（士兵）'!I352</f>
        <v/>
      </c>
      <c r="J352" s="206" t="str">
        <f>'[2]配置系数（士兵）'!J352</f>
        <v/>
      </c>
      <c r="K352" s="206" t="str">
        <f>'[2]配置系数（士兵）'!K352</f>
        <v/>
      </c>
      <c r="L352" s="206">
        <f>'[2]配置系数（士兵）'!L352</f>
        <v>0</v>
      </c>
      <c r="M352" s="206">
        <f>'[2]配置系数（士兵）'!M352</f>
        <v>0</v>
      </c>
      <c r="N352" s="206">
        <f>'[2]配置系数（士兵）'!N352</f>
        <v>1</v>
      </c>
      <c r="P352" s="206" t="str">
        <f>'[2]配置系数（士兵）'!P352</f>
        <v/>
      </c>
      <c r="Q352" s="206" t="str">
        <f>'[2]配置系数（士兵）'!Q352</f>
        <v/>
      </c>
      <c r="R352" s="206" t="str">
        <f>'[2]配置系数（士兵）'!R352</f>
        <v/>
      </c>
      <c r="S352" s="206">
        <f>'[2]配置系数（士兵）'!S352</f>
        <v>0</v>
      </c>
      <c r="T352" s="206">
        <f>'[2]配置系数（士兵）'!T352</f>
        <v>0</v>
      </c>
      <c r="U352" s="206">
        <f>'[2]配置系数（士兵）'!U352</f>
        <v>1</v>
      </c>
      <c r="W352" s="206" t="str">
        <f>'[2]配置系数（士兵）'!W352</f>
        <v/>
      </c>
      <c r="X352" s="206" t="str">
        <f>'[2]配置系数（士兵）'!X352</f>
        <v/>
      </c>
      <c r="Y352" s="206" t="str">
        <f>'[2]配置系数（士兵）'!Y352</f>
        <v/>
      </c>
      <c r="Z352" s="206">
        <f>'[2]配置系数（士兵）'!Z352</f>
        <v>0</v>
      </c>
      <c r="AA352" s="206">
        <f>'[2]配置系数（士兵）'!AA352</f>
        <v>0</v>
      </c>
      <c r="AB352" s="206">
        <f>'[2]配置系数（士兵）'!AB352</f>
        <v>1</v>
      </c>
    </row>
    <row r="353" spans="3:28" x14ac:dyDescent="0.15">
      <c r="C353" s="207">
        <v>346</v>
      </c>
      <c r="D353" s="69">
        <f>IFERROR(MATCH(C353,索引!Q:Q,0),D354)</f>
        <v>50</v>
      </c>
      <c r="E353" s="69">
        <f t="shared" si="6"/>
        <v>6</v>
      </c>
      <c r="F353" s="69">
        <f>IF(LEN(INDEX(索引!$M:$M,D353,1))=4,INDEX(索引!$M:$M,D353,1)&amp;"00",INDEX(索引!$M:$M,D353,1))</f>
        <v>600412</v>
      </c>
      <c r="G353" s="69" t="str">
        <f>INDEX(索引!$L:$L,D353,1)</f>
        <v>辎重营</v>
      </c>
      <c r="I353" s="206" t="str">
        <f>'[2]配置系数（士兵）'!I353</f>
        <v/>
      </c>
      <c r="J353" s="206" t="str">
        <f>'[2]配置系数（士兵）'!J353</f>
        <v/>
      </c>
      <c r="K353" s="206" t="str">
        <f>'[2]配置系数（士兵）'!K353</f>
        <v/>
      </c>
      <c r="L353" s="206">
        <f>'[2]配置系数（士兵）'!L353</f>
        <v>0</v>
      </c>
      <c r="M353" s="206">
        <f>'[2]配置系数（士兵）'!M353</f>
        <v>0</v>
      </c>
      <c r="N353" s="206">
        <f>'[2]配置系数（士兵）'!N353</f>
        <v>1</v>
      </c>
      <c r="P353" s="206" t="str">
        <f>'[2]配置系数（士兵）'!P353</f>
        <v/>
      </c>
      <c r="Q353" s="206" t="str">
        <f>'[2]配置系数（士兵）'!Q353</f>
        <v/>
      </c>
      <c r="R353" s="206" t="str">
        <f>'[2]配置系数（士兵）'!R353</f>
        <v/>
      </c>
      <c r="S353" s="206">
        <f>'[2]配置系数（士兵）'!S353</f>
        <v>0</v>
      </c>
      <c r="T353" s="206">
        <f>'[2]配置系数（士兵）'!T353</f>
        <v>0</v>
      </c>
      <c r="U353" s="206">
        <f>'[2]配置系数（士兵）'!U353</f>
        <v>1</v>
      </c>
      <c r="W353" s="206" t="str">
        <f>'[2]配置系数（士兵）'!W353</f>
        <v/>
      </c>
      <c r="X353" s="206" t="str">
        <f>'[2]配置系数（士兵）'!X353</f>
        <v/>
      </c>
      <c r="Y353" s="206" t="str">
        <f>'[2]配置系数（士兵）'!Y353</f>
        <v/>
      </c>
      <c r="Z353" s="206">
        <f>'[2]配置系数（士兵）'!Z353</f>
        <v>0</v>
      </c>
      <c r="AA353" s="206">
        <f>'[2]配置系数（士兵）'!AA353</f>
        <v>0</v>
      </c>
      <c r="AB353" s="206">
        <f>'[2]配置系数（士兵）'!AB353</f>
        <v>1</v>
      </c>
    </row>
    <row r="354" spans="3:28" x14ac:dyDescent="0.15">
      <c r="C354" s="207">
        <v>347</v>
      </c>
      <c r="D354" s="69">
        <f>IFERROR(MATCH(C354,索引!Q:Q,0),D355)</f>
        <v>50</v>
      </c>
      <c r="E354" s="69">
        <f t="shared" si="6"/>
        <v>7</v>
      </c>
      <c r="F354" s="69">
        <f>IF(LEN(INDEX(索引!$M:$M,D354,1))=4,INDEX(索引!$M:$M,D354,1)&amp;"00",INDEX(索引!$M:$M,D354,1))</f>
        <v>600412</v>
      </c>
      <c r="G354" s="69" t="str">
        <f>INDEX(索引!$L:$L,D354,1)</f>
        <v>辎重营</v>
      </c>
      <c r="I354" s="206" t="str">
        <f>'[2]配置系数（士兵）'!I354</f>
        <v/>
      </c>
      <c r="J354" s="206" t="str">
        <f>'[2]配置系数（士兵）'!J354</f>
        <v/>
      </c>
      <c r="K354" s="206" t="str">
        <f>'[2]配置系数（士兵）'!K354</f>
        <v/>
      </c>
      <c r="L354" s="206">
        <f>'[2]配置系数（士兵）'!L354</f>
        <v>0</v>
      </c>
      <c r="M354" s="206">
        <f>'[2]配置系数（士兵）'!M354</f>
        <v>0</v>
      </c>
      <c r="N354" s="206">
        <f>'[2]配置系数（士兵）'!N354</f>
        <v>1</v>
      </c>
      <c r="P354" s="206" t="str">
        <f>'[2]配置系数（士兵）'!P354</f>
        <v/>
      </c>
      <c r="Q354" s="206" t="str">
        <f>'[2]配置系数（士兵）'!Q354</f>
        <v/>
      </c>
      <c r="R354" s="206" t="str">
        <f>'[2]配置系数（士兵）'!R354</f>
        <v/>
      </c>
      <c r="S354" s="206">
        <f>'[2]配置系数（士兵）'!S354</f>
        <v>0</v>
      </c>
      <c r="T354" s="206">
        <f>'[2]配置系数（士兵）'!T354</f>
        <v>0</v>
      </c>
      <c r="U354" s="206">
        <f>'[2]配置系数（士兵）'!U354</f>
        <v>1</v>
      </c>
      <c r="W354" s="206" t="str">
        <f>'[2]配置系数（士兵）'!W354</f>
        <v/>
      </c>
      <c r="X354" s="206" t="str">
        <f>'[2]配置系数（士兵）'!X354</f>
        <v/>
      </c>
      <c r="Y354" s="206" t="str">
        <f>'[2]配置系数（士兵）'!Y354</f>
        <v/>
      </c>
      <c r="Z354" s="206">
        <f>'[2]配置系数（士兵）'!Z354</f>
        <v>0</v>
      </c>
      <c r="AA354" s="206">
        <f>'[2]配置系数（士兵）'!AA354</f>
        <v>0</v>
      </c>
      <c r="AB354" s="206">
        <f>'[2]配置系数（士兵）'!AB354</f>
        <v>1</v>
      </c>
    </row>
    <row r="355" spans="3:28" x14ac:dyDescent="0.15">
      <c r="C355" s="207">
        <v>348</v>
      </c>
      <c r="D355" s="69">
        <f>IFERROR(MATCH(C355,索引!Q:Q,0),D356)</f>
        <v>50</v>
      </c>
      <c r="E355" s="69">
        <f t="shared" si="6"/>
        <v>8</v>
      </c>
      <c r="F355" s="69">
        <f>IF(LEN(INDEX(索引!$M:$M,D355,1))=4,INDEX(索引!$M:$M,D355,1)&amp;"00",INDEX(索引!$M:$M,D355,1))</f>
        <v>600412</v>
      </c>
      <c r="G355" s="69" t="str">
        <f>INDEX(索引!$L:$L,D355,1)</f>
        <v>辎重营</v>
      </c>
      <c r="I355" s="206" t="str">
        <f>'[2]配置系数（士兵）'!I355</f>
        <v/>
      </c>
      <c r="J355" s="206" t="str">
        <f>'[2]配置系数（士兵）'!J355</f>
        <v/>
      </c>
      <c r="K355" s="206" t="str">
        <f>'[2]配置系数（士兵）'!K355</f>
        <v/>
      </c>
      <c r="L355" s="206">
        <f>'[2]配置系数（士兵）'!L355</f>
        <v>0</v>
      </c>
      <c r="M355" s="206">
        <f>'[2]配置系数（士兵）'!M355</f>
        <v>0</v>
      </c>
      <c r="N355" s="206">
        <f>'[2]配置系数（士兵）'!N355</f>
        <v>1</v>
      </c>
      <c r="P355" s="206" t="str">
        <f>'[2]配置系数（士兵）'!P355</f>
        <v/>
      </c>
      <c r="Q355" s="206" t="str">
        <f>'[2]配置系数（士兵）'!Q355</f>
        <v/>
      </c>
      <c r="R355" s="206" t="str">
        <f>'[2]配置系数（士兵）'!R355</f>
        <v/>
      </c>
      <c r="S355" s="206">
        <f>'[2]配置系数（士兵）'!S355</f>
        <v>0</v>
      </c>
      <c r="T355" s="206">
        <f>'[2]配置系数（士兵）'!T355</f>
        <v>0</v>
      </c>
      <c r="U355" s="206">
        <f>'[2]配置系数（士兵）'!U355</f>
        <v>1</v>
      </c>
      <c r="W355" s="206" t="str">
        <f>'[2]配置系数（士兵）'!W355</f>
        <v/>
      </c>
      <c r="X355" s="206" t="str">
        <f>'[2]配置系数（士兵）'!X355</f>
        <v/>
      </c>
      <c r="Y355" s="206" t="str">
        <f>'[2]配置系数（士兵）'!Y355</f>
        <v/>
      </c>
      <c r="Z355" s="206">
        <f>'[2]配置系数（士兵）'!Z355</f>
        <v>0</v>
      </c>
      <c r="AA355" s="206">
        <f>'[2]配置系数（士兵）'!AA355</f>
        <v>0</v>
      </c>
      <c r="AB355" s="206">
        <f>'[2]配置系数（士兵）'!AB355</f>
        <v>1</v>
      </c>
    </row>
    <row r="356" spans="3:28" x14ac:dyDescent="0.15">
      <c r="C356" s="207">
        <v>349</v>
      </c>
      <c r="D356" s="69">
        <f>IFERROR(MATCH(C356,索引!Q:Q,0),D357)</f>
        <v>50</v>
      </c>
      <c r="E356" s="69">
        <f t="shared" si="6"/>
        <v>9</v>
      </c>
      <c r="F356" s="69">
        <f>IF(LEN(INDEX(索引!$M:$M,D356,1))=4,INDEX(索引!$M:$M,D356,1)&amp;"00",INDEX(索引!$M:$M,D356,1))</f>
        <v>600412</v>
      </c>
      <c r="G356" s="69" t="str">
        <f>INDEX(索引!$L:$L,D356,1)</f>
        <v>辎重营</v>
      </c>
      <c r="I356" s="206" t="str">
        <f>'[2]配置系数（士兵）'!I356</f>
        <v/>
      </c>
      <c r="J356" s="206" t="str">
        <f>'[2]配置系数（士兵）'!J356</f>
        <v/>
      </c>
      <c r="K356" s="206" t="str">
        <f>'[2]配置系数（士兵）'!K356</f>
        <v/>
      </c>
      <c r="L356" s="206">
        <f>'[2]配置系数（士兵）'!L356</f>
        <v>0</v>
      </c>
      <c r="M356" s="206">
        <f>'[2]配置系数（士兵）'!M356</f>
        <v>0</v>
      </c>
      <c r="N356" s="206">
        <f>'[2]配置系数（士兵）'!N356</f>
        <v>1</v>
      </c>
      <c r="P356" s="206" t="str">
        <f>'[2]配置系数（士兵）'!P356</f>
        <v/>
      </c>
      <c r="Q356" s="206" t="str">
        <f>'[2]配置系数（士兵）'!Q356</f>
        <v/>
      </c>
      <c r="R356" s="206" t="str">
        <f>'[2]配置系数（士兵）'!R356</f>
        <v/>
      </c>
      <c r="S356" s="206">
        <f>'[2]配置系数（士兵）'!S356</f>
        <v>0</v>
      </c>
      <c r="T356" s="206">
        <f>'[2]配置系数（士兵）'!T356</f>
        <v>0</v>
      </c>
      <c r="U356" s="206">
        <f>'[2]配置系数（士兵）'!U356</f>
        <v>1</v>
      </c>
      <c r="W356" s="206" t="str">
        <f>'[2]配置系数（士兵）'!W356</f>
        <v/>
      </c>
      <c r="X356" s="206" t="str">
        <f>'[2]配置系数（士兵）'!X356</f>
        <v/>
      </c>
      <c r="Y356" s="206" t="str">
        <f>'[2]配置系数（士兵）'!Y356</f>
        <v/>
      </c>
      <c r="Z356" s="206">
        <f>'[2]配置系数（士兵）'!Z356</f>
        <v>0</v>
      </c>
      <c r="AA356" s="206">
        <f>'[2]配置系数（士兵）'!AA356</f>
        <v>0</v>
      </c>
      <c r="AB356" s="206">
        <f>'[2]配置系数（士兵）'!AB356</f>
        <v>1</v>
      </c>
    </row>
    <row r="357" spans="3:28" x14ac:dyDescent="0.15">
      <c r="C357" s="207">
        <v>350</v>
      </c>
      <c r="D357" s="69">
        <f>IFERROR(MATCH(C357,索引!Q:Q,0),D358)</f>
        <v>50</v>
      </c>
      <c r="E357" s="69">
        <f t="shared" si="6"/>
        <v>10</v>
      </c>
      <c r="F357" s="69">
        <f>IF(LEN(INDEX(索引!$M:$M,D357,1))=4,INDEX(索引!$M:$M,D357,1)&amp;"00",INDEX(索引!$M:$M,D357,1))</f>
        <v>600412</v>
      </c>
      <c r="G357" s="69" t="str">
        <f>INDEX(索引!$L:$L,D357,1)</f>
        <v>辎重营</v>
      </c>
      <c r="I357" s="206" t="str">
        <f>'[2]配置系数（士兵）'!I357</f>
        <v/>
      </c>
      <c r="J357" s="206" t="str">
        <f>'[2]配置系数（士兵）'!J357</f>
        <v/>
      </c>
      <c r="K357" s="206" t="str">
        <f>'[2]配置系数（士兵）'!K357</f>
        <v/>
      </c>
      <c r="L357" s="206">
        <f>'[2]配置系数（士兵）'!L357</f>
        <v>0</v>
      </c>
      <c r="M357" s="206">
        <f>'[2]配置系数（士兵）'!M357</f>
        <v>0</v>
      </c>
      <c r="N357" s="206">
        <f>'[2]配置系数（士兵）'!N357</f>
        <v>1</v>
      </c>
      <c r="P357" s="206" t="str">
        <f>'[2]配置系数（士兵）'!P357</f>
        <v/>
      </c>
      <c r="Q357" s="206" t="str">
        <f>'[2]配置系数（士兵）'!Q357</f>
        <v/>
      </c>
      <c r="R357" s="206" t="str">
        <f>'[2]配置系数（士兵）'!R357</f>
        <v/>
      </c>
      <c r="S357" s="206">
        <f>'[2]配置系数（士兵）'!S357</f>
        <v>0</v>
      </c>
      <c r="T357" s="206">
        <f>'[2]配置系数（士兵）'!T357</f>
        <v>0</v>
      </c>
      <c r="U357" s="206">
        <f>'[2]配置系数（士兵）'!U357</f>
        <v>1</v>
      </c>
      <c r="W357" s="206" t="str">
        <f>'[2]配置系数（士兵）'!W357</f>
        <v/>
      </c>
      <c r="X357" s="206" t="str">
        <f>'[2]配置系数（士兵）'!X357</f>
        <v/>
      </c>
      <c r="Y357" s="206" t="str">
        <f>'[2]配置系数（士兵）'!Y357</f>
        <v/>
      </c>
      <c r="Z357" s="206">
        <f>'[2]配置系数（士兵）'!Z357</f>
        <v>0</v>
      </c>
      <c r="AA357" s="206">
        <f>'[2]配置系数（士兵）'!AA357</f>
        <v>0</v>
      </c>
      <c r="AB357" s="206">
        <f>'[2]配置系数（士兵）'!AB357</f>
        <v>1</v>
      </c>
    </row>
    <row r="358" spans="3:28" x14ac:dyDescent="0.15">
      <c r="C358" s="207">
        <v>351</v>
      </c>
      <c r="D358" s="69">
        <f>IFERROR(MATCH(C358,索引!Q:Q,0),D359)</f>
        <v>51</v>
      </c>
      <c r="E358" s="69">
        <f t="shared" si="6"/>
        <v>1</v>
      </c>
      <c r="F358" s="69">
        <f>IF(LEN(INDEX(索引!$M:$M,D358,1))=4,INDEX(索引!$M:$M,D358,1)&amp;"00",INDEX(索引!$M:$M,D358,1))</f>
        <v>600408</v>
      </c>
      <c r="G358" s="69" t="str">
        <f>INDEX(索引!$L:$L,D358,1)</f>
        <v>井阑</v>
      </c>
      <c r="I358" s="206" t="str">
        <f>'[2]配置系数（士兵）'!I358</f>
        <v>60040801</v>
      </c>
      <c r="J358" s="206" t="str">
        <f>'[2]配置系数（士兵）'!J358</f>
        <v>普通攻击:对单体敌人造成{0}%的武力伤害</v>
      </c>
      <c r="K358" s="206">
        <f>'[2]配置系数（士兵）'!K358</f>
        <v>0.28000000000000003</v>
      </c>
      <c r="L358" s="206">
        <f>'[2]配置系数（士兵）'!L358</f>
        <v>0</v>
      </c>
      <c r="M358" s="206">
        <f>'[2]配置系数（士兵）'!M358</f>
        <v>0</v>
      </c>
      <c r="N358" s="206">
        <f>'[2]配置系数（士兵）'!N358</f>
        <v>100</v>
      </c>
      <c r="P358" s="206" t="str">
        <f>'[2]配置系数（士兵）'!P358</f>
        <v>60040802</v>
      </c>
      <c r="Q358" s="206" t="str">
        <f>'[2]配置系数（士兵）'!Q358</f>
        <v>普通攻击:对单体敌人造成{0}%的武力伤害</v>
      </c>
      <c r="R358" s="206">
        <f>'[2]配置系数（士兵）'!R358</f>
        <v>1.4</v>
      </c>
      <c r="S358" s="206">
        <f>'[2]配置系数（士兵）'!S358</f>
        <v>0</v>
      </c>
      <c r="T358" s="206">
        <f>'[2]配置系数（士兵）'!T358</f>
        <v>0</v>
      </c>
      <c r="U358" s="206">
        <f>'[2]配置系数（士兵）'!U358</f>
        <v>1</v>
      </c>
      <c r="W358" s="206" t="str">
        <f>'[2]配置系数（士兵）'!W358</f>
        <v>60040803</v>
      </c>
      <c r="X358" s="206" t="str">
        <f>'[2]配置系数（士兵）'!X358</f>
        <v>普通攻击:对单体敌人造成{0}%的武力伤害</v>
      </c>
      <c r="Y358" s="206">
        <f>'[2]配置系数（士兵）'!Y358</f>
        <v>1</v>
      </c>
      <c r="Z358" s="206">
        <f>'[2]配置系数（士兵）'!Z358</f>
        <v>0</v>
      </c>
      <c r="AA358" s="206">
        <f>'[2]配置系数（士兵）'!AA358</f>
        <v>0</v>
      </c>
      <c r="AB358" s="206">
        <f>'[2]配置系数（士兵）'!AB358</f>
        <v>1</v>
      </c>
    </row>
    <row r="359" spans="3:28" x14ac:dyDescent="0.15">
      <c r="C359" s="207">
        <v>352</v>
      </c>
      <c r="D359" s="69">
        <f>IFERROR(MATCH(C359,索引!Q:Q,0),D360)</f>
        <v>51</v>
      </c>
      <c r="E359" s="69">
        <f t="shared" si="6"/>
        <v>2</v>
      </c>
      <c r="F359" s="69">
        <f>IF(LEN(INDEX(索引!$M:$M,D359,1))=4,INDEX(索引!$M:$M,D359,1)&amp;"00",INDEX(索引!$M:$M,D359,1))</f>
        <v>600408</v>
      </c>
      <c r="G359" s="69" t="str">
        <f>INDEX(索引!$L:$L,D359,1)</f>
        <v>井阑</v>
      </c>
      <c r="I359" s="206" t="str">
        <f>'[2]配置系数（士兵）'!I359</f>
        <v>60040811</v>
      </c>
      <c r="J359" s="206" t="str">
        <f>'[2]配置系数（士兵）'!J359</f>
        <v>私有特性1:井阑由于其特殊的射程，导致他攻击的目标是随机的且命中率下降{0}%。</v>
      </c>
      <c r="K359" s="206">
        <f>'[2]配置系数（士兵）'!K359</f>
        <v>-0.2</v>
      </c>
      <c r="L359" s="206">
        <f>'[2]配置系数（士兵）'!L359</f>
        <v>0</v>
      </c>
      <c r="M359" s="206">
        <f>'[2]配置系数（士兵）'!M359</f>
        <v>0</v>
      </c>
      <c r="N359" s="206">
        <f>'[2]配置系数（士兵）'!N359</f>
        <v>-100</v>
      </c>
      <c r="P359" s="206" t="str">
        <f>'[2]配置系数（士兵）'!P359</f>
        <v/>
      </c>
      <c r="Q359" s="206" t="str">
        <f>'[2]配置系数（士兵）'!Q359</f>
        <v/>
      </c>
      <c r="R359" s="206" t="str">
        <f>'[2]配置系数（士兵）'!R359</f>
        <v/>
      </c>
      <c r="S359" s="206">
        <f>'[2]配置系数（士兵）'!S359</f>
        <v>0</v>
      </c>
      <c r="T359" s="206">
        <f>'[2]配置系数（士兵）'!T359</f>
        <v>0</v>
      </c>
      <c r="U359" s="206">
        <f>'[2]配置系数（士兵）'!U359</f>
        <v>1</v>
      </c>
      <c r="W359" s="206" t="str">
        <f>'[2]配置系数（士兵）'!W359</f>
        <v/>
      </c>
      <c r="X359" s="206" t="str">
        <f>'[2]配置系数（士兵）'!X359</f>
        <v/>
      </c>
      <c r="Y359" s="206" t="str">
        <f>'[2]配置系数（士兵）'!Y359</f>
        <v/>
      </c>
      <c r="Z359" s="206">
        <f>'[2]配置系数（士兵）'!Z359</f>
        <v>0</v>
      </c>
      <c r="AA359" s="206">
        <f>'[2]配置系数（士兵）'!AA359</f>
        <v>0</v>
      </c>
      <c r="AB359" s="206">
        <f>'[2]配置系数（士兵）'!AB359</f>
        <v>1</v>
      </c>
    </row>
    <row r="360" spans="3:28" x14ac:dyDescent="0.15">
      <c r="C360" s="207">
        <v>353</v>
      </c>
      <c r="D360" s="69">
        <f>IFERROR(MATCH(C360,索引!Q:Q,0),D361)</f>
        <v>51</v>
      </c>
      <c r="E360" s="69">
        <f t="shared" si="6"/>
        <v>3</v>
      </c>
      <c r="F360" s="69">
        <f>IF(LEN(INDEX(索引!$M:$M,D360,1))=4,INDEX(索引!$M:$M,D360,1)&amp;"00",INDEX(索引!$M:$M,D360,1))</f>
        <v>600408</v>
      </c>
      <c r="G360" s="69" t="str">
        <f>INDEX(索引!$L:$L,D360,1)</f>
        <v>井阑</v>
      </c>
      <c r="I360" s="206" t="str">
        <f>'[2]配置系数（士兵）'!I360</f>
        <v>60040821</v>
      </c>
      <c r="J360" s="206" t="str">
        <f>'[2]配置系数（士兵）'!J360</f>
        <v>私有特性2:弓箭兵站在井阑上射击，拥有战场中最优秀的射程。</v>
      </c>
      <c r="K360" s="206">
        <f>'[2]配置系数（士兵）'!K360</f>
        <v>0.2</v>
      </c>
      <c r="L360" s="206">
        <f>'[2]配置系数（士兵）'!L360</f>
        <v>0</v>
      </c>
      <c r="M360" s="206">
        <f>'[2]配置系数（士兵）'!M360</f>
        <v>0</v>
      </c>
      <c r="N360" s="206">
        <f>'[2]配置系数（士兵）'!N360</f>
        <v>1</v>
      </c>
      <c r="P360" s="206" t="str">
        <f>'[2]配置系数（士兵）'!P360</f>
        <v/>
      </c>
      <c r="Q360" s="206" t="str">
        <f>'[2]配置系数（士兵）'!Q360</f>
        <v/>
      </c>
      <c r="R360" s="206" t="str">
        <f>'[2]配置系数（士兵）'!R360</f>
        <v/>
      </c>
      <c r="S360" s="206">
        <f>'[2]配置系数（士兵）'!S360</f>
        <v>0</v>
      </c>
      <c r="T360" s="206">
        <f>'[2]配置系数（士兵）'!T360</f>
        <v>0</v>
      </c>
      <c r="U360" s="206">
        <f>'[2]配置系数（士兵）'!U360</f>
        <v>1</v>
      </c>
      <c r="W360" s="206" t="str">
        <f>'[2]配置系数（士兵）'!W360</f>
        <v/>
      </c>
      <c r="X360" s="206" t="str">
        <f>'[2]配置系数（士兵）'!X360</f>
        <v/>
      </c>
      <c r="Y360" s="206" t="str">
        <f>'[2]配置系数（士兵）'!Y360</f>
        <v/>
      </c>
      <c r="Z360" s="206">
        <f>'[2]配置系数（士兵）'!Z360</f>
        <v>0</v>
      </c>
      <c r="AA360" s="206">
        <f>'[2]配置系数（士兵）'!AA360</f>
        <v>0</v>
      </c>
      <c r="AB360" s="206">
        <f>'[2]配置系数（士兵）'!AB360</f>
        <v>1</v>
      </c>
    </row>
    <row r="361" spans="3:28" x14ac:dyDescent="0.15">
      <c r="C361" s="207">
        <v>354</v>
      </c>
      <c r="D361" s="69">
        <f>IFERROR(MATCH(C361,索引!Q:Q,0),D362)</f>
        <v>51</v>
      </c>
      <c r="E361" s="69">
        <f t="shared" si="6"/>
        <v>4</v>
      </c>
      <c r="F361" s="69">
        <f>IF(LEN(INDEX(索引!$M:$M,D361,1))=4,INDEX(索引!$M:$M,D361,1)&amp;"00",INDEX(索引!$M:$M,D361,1))</f>
        <v>600408</v>
      </c>
      <c r="G361" s="69" t="str">
        <f>INDEX(索引!$L:$L,D361,1)</f>
        <v>井阑</v>
      </c>
      <c r="I361" s="206" t="str">
        <f>'[2]配置系数（士兵）'!I361</f>
        <v>60040831</v>
      </c>
      <c r="J361" s="206" t="str">
        <f>'[2]配置系数（士兵）'!J361</f>
        <v>私有特性3:器械单位免疫击飞击退</v>
      </c>
      <c r="K361" s="206" t="str">
        <f>'[2]配置系数（士兵）'!K361</f>
        <v/>
      </c>
      <c r="L361" s="206">
        <f>'[2]配置系数（士兵）'!L361</f>
        <v>0</v>
      </c>
      <c r="M361" s="206">
        <f>'[2]配置系数（士兵）'!M361</f>
        <v>0</v>
      </c>
      <c r="N361" s="206">
        <f>'[2]配置系数（士兵）'!N361</f>
        <v>1</v>
      </c>
      <c r="P361" s="206" t="str">
        <f>'[2]配置系数（士兵）'!P361</f>
        <v/>
      </c>
      <c r="Q361" s="206" t="str">
        <f>'[2]配置系数（士兵）'!Q361</f>
        <v/>
      </c>
      <c r="R361" s="206" t="str">
        <f>'[2]配置系数（士兵）'!R361</f>
        <v/>
      </c>
      <c r="S361" s="206">
        <f>'[2]配置系数（士兵）'!S361</f>
        <v>0</v>
      </c>
      <c r="T361" s="206">
        <f>'[2]配置系数（士兵）'!T361</f>
        <v>0</v>
      </c>
      <c r="U361" s="206">
        <f>'[2]配置系数（士兵）'!U361</f>
        <v>1</v>
      </c>
      <c r="W361" s="206" t="str">
        <f>'[2]配置系数（士兵）'!W361</f>
        <v/>
      </c>
      <c r="X361" s="206" t="str">
        <f>'[2]配置系数（士兵）'!X361</f>
        <v/>
      </c>
      <c r="Y361" s="206" t="str">
        <f>'[2]配置系数（士兵）'!Y361</f>
        <v/>
      </c>
      <c r="Z361" s="206">
        <f>'[2]配置系数（士兵）'!Z361</f>
        <v>0</v>
      </c>
      <c r="AA361" s="206">
        <f>'[2]配置系数（士兵）'!AA361</f>
        <v>0</v>
      </c>
      <c r="AB361" s="206">
        <f>'[2]配置系数（士兵）'!AB361</f>
        <v>1</v>
      </c>
    </row>
    <row r="362" spans="3:28" x14ac:dyDescent="0.15">
      <c r="C362" s="207">
        <v>355</v>
      </c>
      <c r="D362" s="69">
        <f>IFERROR(MATCH(C362,索引!Q:Q,0),D363)</f>
        <v>51</v>
      </c>
      <c r="E362" s="69">
        <f t="shared" si="6"/>
        <v>5</v>
      </c>
      <c r="F362" s="69">
        <f>IF(LEN(INDEX(索引!$M:$M,D362,1))=4,INDEX(索引!$M:$M,D362,1)&amp;"00",INDEX(索引!$M:$M,D362,1))</f>
        <v>600408</v>
      </c>
      <c r="G362" s="69" t="str">
        <f>INDEX(索引!$L:$L,D362,1)</f>
        <v>井阑</v>
      </c>
      <c r="I362" s="206" t="str">
        <f>'[2]配置系数（士兵）'!I362</f>
        <v>60040841</v>
      </c>
      <c r="J362" s="206" t="str">
        <f>'[2]配置系数（士兵）'!J362</f>
        <v>私有特性4:提高攻城值和负重</v>
      </c>
      <c r="K362" s="206">
        <f>'[2]配置系数（士兵）'!K362</f>
        <v>100</v>
      </c>
      <c r="L362" s="206">
        <f>'[2]配置系数（士兵）'!L362</f>
        <v>0</v>
      </c>
      <c r="M362" s="206">
        <f>'[2]配置系数（士兵）'!M362</f>
        <v>0</v>
      </c>
      <c r="N362" s="206">
        <f>'[2]配置系数（士兵）'!N362</f>
        <v>1</v>
      </c>
      <c r="P362" s="206" t="str">
        <f>'[2]配置系数（士兵）'!P362</f>
        <v/>
      </c>
      <c r="Q362" s="206" t="str">
        <f>'[2]配置系数（士兵）'!Q362</f>
        <v/>
      </c>
      <c r="R362" s="206" t="str">
        <f>'[2]配置系数（士兵）'!R362</f>
        <v/>
      </c>
      <c r="S362" s="206">
        <f>'[2]配置系数（士兵）'!S362</f>
        <v>0</v>
      </c>
      <c r="T362" s="206">
        <f>'[2]配置系数（士兵）'!T362</f>
        <v>0</v>
      </c>
      <c r="U362" s="206">
        <f>'[2]配置系数（士兵）'!U362</f>
        <v>1</v>
      </c>
      <c r="W362" s="206" t="str">
        <f>'[2]配置系数（士兵）'!W362</f>
        <v/>
      </c>
      <c r="X362" s="206" t="str">
        <f>'[2]配置系数（士兵）'!X362</f>
        <v/>
      </c>
      <c r="Y362" s="206" t="str">
        <f>'[2]配置系数（士兵）'!Y362</f>
        <v/>
      </c>
      <c r="Z362" s="206">
        <f>'[2]配置系数（士兵）'!Z362</f>
        <v>0</v>
      </c>
      <c r="AA362" s="206">
        <f>'[2]配置系数（士兵）'!AA362</f>
        <v>0</v>
      </c>
      <c r="AB362" s="206">
        <f>'[2]配置系数（士兵）'!AB362</f>
        <v>1</v>
      </c>
    </row>
    <row r="363" spans="3:28" x14ac:dyDescent="0.15">
      <c r="C363" s="207">
        <v>356</v>
      </c>
      <c r="D363" s="69">
        <f>IFERROR(MATCH(C363,索引!Q:Q,0),D364)</f>
        <v>51</v>
      </c>
      <c r="E363" s="69">
        <f t="shared" si="6"/>
        <v>6</v>
      </c>
      <c r="F363" s="69">
        <f>IF(LEN(INDEX(索引!$M:$M,D363,1))=4,INDEX(索引!$M:$M,D363,1)&amp;"00",INDEX(索引!$M:$M,D363,1))</f>
        <v>600408</v>
      </c>
      <c r="G363" s="69" t="str">
        <f>INDEX(索引!$L:$L,D363,1)</f>
        <v>井阑</v>
      </c>
      <c r="I363" s="206" t="str">
        <f>'[2]配置系数（士兵）'!I363</f>
        <v/>
      </c>
      <c r="J363" s="206" t="str">
        <f>'[2]配置系数（士兵）'!J363</f>
        <v/>
      </c>
      <c r="K363" s="206" t="str">
        <f>'[2]配置系数（士兵）'!K363</f>
        <v/>
      </c>
      <c r="L363" s="206">
        <f>'[2]配置系数（士兵）'!L363</f>
        <v>0</v>
      </c>
      <c r="M363" s="206">
        <f>'[2]配置系数（士兵）'!M363</f>
        <v>0</v>
      </c>
      <c r="N363" s="206">
        <f>'[2]配置系数（士兵）'!N363</f>
        <v>1</v>
      </c>
      <c r="P363" s="206" t="str">
        <f>'[2]配置系数（士兵）'!P363</f>
        <v/>
      </c>
      <c r="Q363" s="206" t="str">
        <f>'[2]配置系数（士兵）'!Q363</f>
        <v/>
      </c>
      <c r="R363" s="206" t="str">
        <f>'[2]配置系数（士兵）'!R363</f>
        <v/>
      </c>
      <c r="S363" s="206">
        <f>'[2]配置系数（士兵）'!S363</f>
        <v>0</v>
      </c>
      <c r="T363" s="206">
        <f>'[2]配置系数（士兵）'!T363</f>
        <v>0</v>
      </c>
      <c r="U363" s="206">
        <f>'[2]配置系数（士兵）'!U363</f>
        <v>1</v>
      </c>
      <c r="W363" s="206" t="str">
        <f>'[2]配置系数（士兵）'!W363</f>
        <v/>
      </c>
      <c r="X363" s="206" t="str">
        <f>'[2]配置系数（士兵）'!X363</f>
        <v/>
      </c>
      <c r="Y363" s="206" t="str">
        <f>'[2]配置系数（士兵）'!Y363</f>
        <v/>
      </c>
      <c r="Z363" s="206">
        <f>'[2]配置系数（士兵）'!Z363</f>
        <v>0</v>
      </c>
      <c r="AA363" s="206">
        <f>'[2]配置系数（士兵）'!AA363</f>
        <v>0</v>
      </c>
      <c r="AB363" s="206">
        <f>'[2]配置系数（士兵）'!AB363</f>
        <v>1</v>
      </c>
    </row>
    <row r="364" spans="3:28" x14ac:dyDescent="0.15">
      <c r="C364" s="207">
        <v>357</v>
      </c>
      <c r="D364" s="69">
        <f>IFERROR(MATCH(C364,索引!Q:Q,0),D365)</f>
        <v>51</v>
      </c>
      <c r="E364" s="69">
        <f t="shared" si="6"/>
        <v>7</v>
      </c>
      <c r="F364" s="69">
        <f>IF(LEN(INDEX(索引!$M:$M,D364,1))=4,INDEX(索引!$M:$M,D364,1)&amp;"00",INDEX(索引!$M:$M,D364,1))</f>
        <v>600408</v>
      </c>
      <c r="G364" s="69" t="str">
        <f>INDEX(索引!$L:$L,D364,1)</f>
        <v>井阑</v>
      </c>
      <c r="I364" s="206" t="str">
        <f>'[2]配置系数（士兵）'!I364</f>
        <v/>
      </c>
      <c r="J364" s="206" t="str">
        <f>'[2]配置系数（士兵）'!J364</f>
        <v/>
      </c>
      <c r="K364" s="206" t="str">
        <f>'[2]配置系数（士兵）'!K364</f>
        <v/>
      </c>
      <c r="L364" s="206">
        <f>'[2]配置系数（士兵）'!L364</f>
        <v>0</v>
      </c>
      <c r="M364" s="206">
        <f>'[2]配置系数（士兵）'!M364</f>
        <v>0</v>
      </c>
      <c r="N364" s="206">
        <f>'[2]配置系数（士兵）'!N364</f>
        <v>1</v>
      </c>
      <c r="P364" s="206" t="str">
        <f>'[2]配置系数（士兵）'!P364</f>
        <v/>
      </c>
      <c r="Q364" s="206" t="str">
        <f>'[2]配置系数（士兵）'!Q364</f>
        <v/>
      </c>
      <c r="R364" s="206" t="str">
        <f>'[2]配置系数（士兵）'!R364</f>
        <v/>
      </c>
      <c r="S364" s="206">
        <f>'[2]配置系数（士兵）'!S364</f>
        <v>0</v>
      </c>
      <c r="T364" s="206">
        <f>'[2]配置系数（士兵）'!T364</f>
        <v>0</v>
      </c>
      <c r="U364" s="206">
        <f>'[2]配置系数（士兵）'!U364</f>
        <v>1</v>
      </c>
      <c r="W364" s="206" t="str">
        <f>'[2]配置系数（士兵）'!W364</f>
        <v/>
      </c>
      <c r="X364" s="206" t="str">
        <f>'[2]配置系数（士兵）'!X364</f>
        <v/>
      </c>
      <c r="Y364" s="206" t="str">
        <f>'[2]配置系数（士兵）'!Y364</f>
        <v/>
      </c>
      <c r="Z364" s="206">
        <f>'[2]配置系数（士兵）'!Z364</f>
        <v>0</v>
      </c>
      <c r="AA364" s="206">
        <f>'[2]配置系数（士兵）'!AA364</f>
        <v>0</v>
      </c>
      <c r="AB364" s="206">
        <f>'[2]配置系数（士兵）'!AB364</f>
        <v>1</v>
      </c>
    </row>
    <row r="365" spans="3:28" x14ac:dyDescent="0.15">
      <c r="C365" s="207">
        <v>358</v>
      </c>
      <c r="D365" s="69">
        <f>IFERROR(MATCH(C365,索引!Q:Q,0),D366)</f>
        <v>51</v>
      </c>
      <c r="E365" s="69">
        <f t="shared" si="6"/>
        <v>8</v>
      </c>
      <c r="F365" s="69">
        <f>IF(LEN(INDEX(索引!$M:$M,D365,1))=4,INDEX(索引!$M:$M,D365,1)&amp;"00",INDEX(索引!$M:$M,D365,1))</f>
        <v>600408</v>
      </c>
      <c r="G365" s="69" t="str">
        <f>INDEX(索引!$L:$L,D365,1)</f>
        <v>井阑</v>
      </c>
      <c r="I365" s="206" t="str">
        <f>'[2]配置系数（士兵）'!I365</f>
        <v/>
      </c>
      <c r="J365" s="206" t="str">
        <f>'[2]配置系数（士兵）'!J365</f>
        <v/>
      </c>
      <c r="K365" s="206" t="str">
        <f>'[2]配置系数（士兵）'!K365</f>
        <v/>
      </c>
      <c r="L365" s="206">
        <f>'[2]配置系数（士兵）'!L365</f>
        <v>0</v>
      </c>
      <c r="M365" s="206">
        <f>'[2]配置系数（士兵）'!M365</f>
        <v>0</v>
      </c>
      <c r="N365" s="206">
        <f>'[2]配置系数（士兵）'!N365</f>
        <v>1</v>
      </c>
      <c r="P365" s="206" t="str">
        <f>'[2]配置系数（士兵）'!P365</f>
        <v/>
      </c>
      <c r="Q365" s="206" t="str">
        <f>'[2]配置系数（士兵）'!Q365</f>
        <v/>
      </c>
      <c r="R365" s="206" t="str">
        <f>'[2]配置系数（士兵）'!R365</f>
        <v/>
      </c>
      <c r="S365" s="206">
        <f>'[2]配置系数（士兵）'!S365</f>
        <v>0</v>
      </c>
      <c r="T365" s="206">
        <f>'[2]配置系数（士兵）'!T365</f>
        <v>0</v>
      </c>
      <c r="U365" s="206">
        <f>'[2]配置系数（士兵）'!U365</f>
        <v>1</v>
      </c>
      <c r="W365" s="206" t="str">
        <f>'[2]配置系数（士兵）'!W365</f>
        <v/>
      </c>
      <c r="X365" s="206" t="str">
        <f>'[2]配置系数（士兵）'!X365</f>
        <v/>
      </c>
      <c r="Y365" s="206" t="str">
        <f>'[2]配置系数（士兵）'!Y365</f>
        <v/>
      </c>
      <c r="Z365" s="206">
        <f>'[2]配置系数（士兵）'!Z365</f>
        <v>0</v>
      </c>
      <c r="AA365" s="206">
        <f>'[2]配置系数（士兵）'!AA365</f>
        <v>0</v>
      </c>
      <c r="AB365" s="206">
        <f>'[2]配置系数（士兵）'!AB365</f>
        <v>1</v>
      </c>
    </row>
    <row r="366" spans="3:28" x14ac:dyDescent="0.15">
      <c r="C366" s="207">
        <v>359</v>
      </c>
      <c r="D366" s="69">
        <f>IFERROR(MATCH(C366,索引!Q:Q,0),D367)</f>
        <v>51</v>
      </c>
      <c r="E366" s="69">
        <f t="shared" si="6"/>
        <v>9</v>
      </c>
      <c r="F366" s="69">
        <f>IF(LEN(INDEX(索引!$M:$M,D366,1))=4,INDEX(索引!$M:$M,D366,1)&amp;"00",INDEX(索引!$M:$M,D366,1))</f>
        <v>600408</v>
      </c>
      <c r="G366" s="69" t="str">
        <f>INDEX(索引!$L:$L,D366,1)</f>
        <v>井阑</v>
      </c>
      <c r="I366" s="206" t="str">
        <f>'[2]配置系数（士兵）'!I366</f>
        <v/>
      </c>
      <c r="J366" s="206" t="str">
        <f>'[2]配置系数（士兵）'!J366</f>
        <v/>
      </c>
      <c r="K366" s="206" t="str">
        <f>'[2]配置系数（士兵）'!K366</f>
        <v/>
      </c>
      <c r="L366" s="206">
        <f>'[2]配置系数（士兵）'!L366</f>
        <v>0</v>
      </c>
      <c r="M366" s="206">
        <f>'[2]配置系数（士兵）'!M366</f>
        <v>0</v>
      </c>
      <c r="N366" s="206">
        <f>'[2]配置系数（士兵）'!N366</f>
        <v>1</v>
      </c>
      <c r="P366" s="206" t="str">
        <f>'[2]配置系数（士兵）'!P366</f>
        <v/>
      </c>
      <c r="Q366" s="206" t="str">
        <f>'[2]配置系数（士兵）'!Q366</f>
        <v/>
      </c>
      <c r="R366" s="206" t="str">
        <f>'[2]配置系数（士兵）'!R366</f>
        <v/>
      </c>
      <c r="S366" s="206">
        <f>'[2]配置系数（士兵）'!S366</f>
        <v>0</v>
      </c>
      <c r="T366" s="206">
        <f>'[2]配置系数（士兵）'!T366</f>
        <v>0</v>
      </c>
      <c r="U366" s="206">
        <f>'[2]配置系数（士兵）'!U366</f>
        <v>1</v>
      </c>
      <c r="W366" s="206" t="str">
        <f>'[2]配置系数（士兵）'!W366</f>
        <v/>
      </c>
      <c r="X366" s="206" t="str">
        <f>'[2]配置系数（士兵）'!X366</f>
        <v/>
      </c>
      <c r="Y366" s="206" t="str">
        <f>'[2]配置系数（士兵）'!Y366</f>
        <v/>
      </c>
      <c r="Z366" s="206">
        <f>'[2]配置系数（士兵）'!Z366</f>
        <v>0</v>
      </c>
      <c r="AA366" s="206">
        <f>'[2]配置系数（士兵）'!AA366</f>
        <v>0</v>
      </c>
      <c r="AB366" s="206">
        <f>'[2]配置系数（士兵）'!AB366</f>
        <v>1</v>
      </c>
    </row>
    <row r="367" spans="3:28" x14ac:dyDescent="0.15">
      <c r="C367" s="207">
        <v>360</v>
      </c>
      <c r="D367" s="69">
        <f>IFERROR(MATCH(C367,索引!Q:Q,0),D368)</f>
        <v>51</v>
      </c>
      <c r="E367" s="69">
        <f t="shared" si="6"/>
        <v>10</v>
      </c>
      <c r="F367" s="69">
        <f>IF(LEN(INDEX(索引!$M:$M,D367,1))=4,INDEX(索引!$M:$M,D367,1)&amp;"00",INDEX(索引!$M:$M,D367,1))</f>
        <v>600408</v>
      </c>
      <c r="G367" s="69" t="str">
        <f>INDEX(索引!$L:$L,D367,1)</f>
        <v>井阑</v>
      </c>
      <c r="I367" s="206" t="str">
        <f>'[2]配置系数（士兵）'!I367</f>
        <v/>
      </c>
      <c r="J367" s="206" t="str">
        <f>'[2]配置系数（士兵）'!J367</f>
        <v/>
      </c>
      <c r="K367" s="206" t="str">
        <f>'[2]配置系数（士兵）'!K367</f>
        <v/>
      </c>
      <c r="L367" s="206">
        <f>'[2]配置系数（士兵）'!L367</f>
        <v>0</v>
      </c>
      <c r="M367" s="206">
        <f>'[2]配置系数（士兵）'!M367</f>
        <v>0</v>
      </c>
      <c r="N367" s="206">
        <f>'[2]配置系数（士兵）'!N367</f>
        <v>1</v>
      </c>
      <c r="P367" s="206" t="str">
        <f>'[2]配置系数（士兵）'!P367</f>
        <v/>
      </c>
      <c r="Q367" s="206" t="str">
        <f>'[2]配置系数（士兵）'!Q367</f>
        <v/>
      </c>
      <c r="R367" s="206" t="str">
        <f>'[2]配置系数（士兵）'!R367</f>
        <v/>
      </c>
      <c r="S367" s="206">
        <f>'[2]配置系数（士兵）'!S367</f>
        <v>0</v>
      </c>
      <c r="T367" s="206">
        <f>'[2]配置系数（士兵）'!T367</f>
        <v>0</v>
      </c>
      <c r="U367" s="206">
        <f>'[2]配置系数（士兵）'!U367</f>
        <v>1</v>
      </c>
      <c r="W367" s="206" t="str">
        <f>'[2]配置系数（士兵）'!W367</f>
        <v/>
      </c>
      <c r="X367" s="206" t="str">
        <f>'[2]配置系数（士兵）'!X367</f>
        <v/>
      </c>
      <c r="Y367" s="206" t="str">
        <f>'[2]配置系数（士兵）'!Y367</f>
        <v/>
      </c>
      <c r="Z367" s="206">
        <f>'[2]配置系数（士兵）'!Z367</f>
        <v>0</v>
      </c>
      <c r="AA367" s="206">
        <f>'[2]配置系数（士兵）'!AA367</f>
        <v>0</v>
      </c>
      <c r="AB367" s="206">
        <f>'[2]配置系数（士兵）'!AB367</f>
        <v>1</v>
      </c>
    </row>
    <row r="368" spans="3:28" x14ac:dyDescent="0.15">
      <c r="C368" s="207">
        <v>361</v>
      </c>
      <c r="D368" s="69">
        <f>IFERROR(MATCH(C368,索引!Q:Q,0),D369)</f>
        <v>52</v>
      </c>
      <c r="E368" s="69">
        <f t="shared" si="6"/>
        <v>1</v>
      </c>
      <c r="F368" s="69">
        <f>IF(LEN(INDEX(索引!$M:$M,D368,1))=4,INDEX(索引!$M:$M,D368,1)&amp;"00",INDEX(索引!$M:$M,D368,1))</f>
        <v>600413</v>
      </c>
      <c r="G368" s="69" t="str">
        <f>INDEX(索引!$L:$L,D368,1)</f>
        <v>投石车</v>
      </c>
      <c r="I368" s="206" t="str">
        <f>'[2]配置系数（士兵）'!I368</f>
        <v>60041301</v>
      </c>
      <c r="J368" s="206" t="str">
        <f>'[2]配置系数（士兵）'!J368</f>
        <v>普通攻击:对单体敌人造成{0}%的武力伤害</v>
      </c>
      <c r="K368" s="206">
        <f>'[2]配置系数（士兵）'!K368</f>
        <v>0.37</v>
      </c>
      <c r="L368" s="206">
        <f>'[2]配置系数（士兵）'!L368</f>
        <v>0</v>
      </c>
      <c r="M368" s="206">
        <f>'[2]配置系数（士兵）'!M368</f>
        <v>0</v>
      </c>
      <c r="N368" s="206">
        <f>'[2]配置系数（士兵）'!N368</f>
        <v>100</v>
      </c>
      <c r="P368" s="206" t="str">
        <f>'[2]配置系数（士兵）'!P368</f>
        <v>60041302</v>
      </c>
      <c r="Q368" s="206" t="str">
        <f>'[2]配置系数（士兵）'!Q368</f>
        <v>普通攻击:对单体敌人造成{0}%的武力伤害</v>
      </c>
      <c r="R368" s="206">
        <f>'[2]配置系数（士兵）'!R368</f>
        <v>0.56000000000000005</v>
      </c>
      <c r="S368" s="206">
        <f>'[2]配置系数（士兵）'!S368</f>
        <v>0</v>
      </c>
      <c r="T368" s="206">
        <f>'[2]配置系数（士兵）'!T368</f>
        <v>0</v>
      </c>
      <c r="U368" s="206">
        <f>'[2]配置系数（士兵）'!U368</f>
        <v>1</v>
      </c>
      <c r="W368" s="206" t="str">
        <f>'[2]配置系数（士兵）'!W368</f>
        <v>60041303</v>
      </c>
      <c r="X368" s="206" t="str">
        <f>'[2]配置系数（士兵）'!X368</f>
        <v>普通攻击:对单体敌人造成{0}%的武力伤害</v>
      </c>
      <c r="Y368" s="206">
        <f>'[2]配置系数（士兵）'!Y368</f>
        <v>1</v>
      </c>
      <c r="Z368" s="206">
        <f>'[2]配置系数（士兵）'!Z368</f>
        <v>0</v>
      </c>
      <c r="AA368" s="206">
        <f>'[2]配置系数（士兵）'!AA368</f>
        <v>0</v>
      </c>
      <c r="AB368" s="206">
        <f>'[2]配置系数（士兵）'!AB368</f>
        <v>1</v>
      </c>
    </row>
    <row r="369" spans="3:28" x14ac:dyDescent="0.15">
      <c r="C369" s="207">
        <v>362</v>
      </c>
      <c r="D369" s="69">
        <f>IFERROR(MATCH(C369,索引!Q:Q,0),D370)</f>
        <v>52</v>
      </c>
      <c r="E369" s="69">
        <f t="shared" si="6"/>
        <v>2</v>
      </c>
      <c r="F369" s="69">
        <f>IF(LEN(INDEX(索引!$M:$M,D369,1))=4,INDEX(索引!$M:$M,D369,1)&amp;"00",INDEX(索引!$M:$M,D369,1))</f>
        <v>600413</v>
      </c>
      <c r="G369" s="69" t="str">
        <f>INDEX(索引!$L:$L,D369,1)</f>
        <v>投石车</v>
      </c>
      <c r="I369" s="206" t="str">
        <f>'[2]配置系数（士兵）'!I369</f>
        <v>60041311</v>
      </c>
      <c r="J369" s="206" t="str">
        <f>'[2]配置系数（士兵）'!J369</f>
        <v>私有特性1:提升目标攻城攻击和负重</v>
      </c>
      <c r="K369" s="206">
        <f>'[2]配置系数（士兵）'!K369</f>
        <v>100</v>
      </c>
      <c r="L369" s="206">
        <f>'[2]配置系数（士兵）'!L369</f>
        <v>0</v>
      </c>
      <c r="M369" s="206">
        <f>'[2]配置系数（士兵）'!M369</f>
        <v>0</v>
      </c>
      <c r="N369" s="206">
        <f>'[2]配置系数（士兵）'!N369</f>
        <v>1</v>
      </c>
      <c r="P369" s="206" t="str">
        <f>'[2]配置系数（士兵）'!P369</f>
        <v/>
      </c>
      <c r="Q369" s="206" t="str">
        <f>'[2]配置系数（士兵）'!Q369</f>
        <v/>
      </c>
      <c r="R369" s="206" t="str">
        <f>'[2]配置系数（士兵）'!R369</f>
        <v/>
      </c>
      <c r="S369" s="206">
        <f>'[2]配置系数（士兵）'!S369</f>
        <v>0</v>
      </c>
      <c r="T369" s="206">
        <f>'[2]配置系数（士兵）'!T369</f>
        <v>0</v>
      </c>
      <c r="U369" s="206">
        <f>'[2]配置系数（士兵）'!U369</f>
        <v>1</v>
      </c>
      <c r="W369" s="206" t="str">
        <f>'[2]配置系数（士兵）'!W369</f>
        <v/>
      </c>
      <c r="X369" s="206" t="str">
        <f>'[2]配置系数（士兵）'!X369</f>
        <v/>
      </c>
      <c r="Y369" s="206" t="str">
        <f>'[2]配置系数（士兵）'!Y369</f>
        <v/>
      </c>
      <c r="Z369" s="206">
        <f>'[2]配置系数（士兵）'!Z369</f>
        <v>0</v>
      </c>
      <c r="AA369" s="206">
        <f>'[2]配置系数（士兵）'!AA369</f>
        <v>0</v>
      </c>
      <c r="AB369" s="206">
        <f>'[2]配置系数（士兵）'!AB369</f>
        <v>1</v>
      </c>
    </row>
    <row r="370" spans="3:28" x14ac:dyDescent="0.15">
      <c r="C370" s="207">
        <v>363</v>
      </c>
      <c r="D370" s="69">
        <f>IFERROR(MATCH(C370,索引!Q:Q,0),D371)</f>
        <v>52</v>
      </c>
      <c r="E370" s="69">
        <f t="shared" si="6"/>
        <v>3</v>
      </c>
      <c r="F370" s="69">
        <f>IF(LEN(INDEX(索引!$M:$M,D370,1))=4,INDEX(索引!$M:$M,D370,1)&amp;"00",INDEX(索引!$M:$M,D370,1))</f>
        <v>600413</v>
      </c>
      <c r="G370" s="69" t="str">
        <f>INDEX(索引!$L:$L,D370,1)</f>
        <v>投石车</v>
      </c>
      <c r="I370" s="206" t="str">
        <f>'[2]配置系数（士兵）'!I370</f>
        <v>60041321</v>
      </c>
      <c r="J370" s="206" t="str">
        <f>'[2]配置系数（士兵）'!J370</f>
        <v>私有特性2:器械单位免疫击飞击退</v>
      </c>
      <c r="K370" s="206" t="str">
        <f>'[2]配置系数（士兵）'!K370</f>
        <v/>
      </c>
      <c r="L370" s="206">
        <f>'[2]配置系数（士兵）'!L370</f>
        <v>0</v>
      </c>
      <c r="M370" s="206">
        <f>'[2]配置系数（士兵）'!M370</f>
        <v>0</v>
      </c>
      <c r="N370" s="206">
        <f>'[2]配置系数（士兵）'!N370</f>
        <v>1</v>
      </c>
      <c r="P370" s="206" t="str">
        <f>'[2]配置系数（士兵）'!P370</f>
        <v/>
      </c>
      <c r="Q370" s="206" t="str">
        <f>'[2]配置系数（士兵）'!Q370</f>
        <v/>
      </c>
      <c r="R370" s="206" t="str">
        <f>'[2]配置系数（士兵）'!R370</f>
        <v/>
      </c>
      <c r="S370" s="206">
        <f>'[2]配置系数（士兵）'!S370</f>
        <v>0</v>
      </c>
      <c r="T370" s="206">
        <f>'[2]配置系数（士兵）'!T370</f>
        <v>0</v>
      </c>
      <c r="U370" s="206">
        <f>'[2]配置系数（士兵）'!U370</f>
        <v>1</v>
      </c>
      <c r="W370" s="206" t="str">
        <f>'[2]配置系数（士兵）'!W370</f>
        <v/>
      </c>
      <c r="X370" s="206" t="str">
        <f>'[2]配置系数（士兵）'!X370</f>
        <v/>
      </c>
      <c r="Y370" s="206" t="str">
        <f>'[2]配置系数（士兵）'!Y370</f>
        <v/>
      </c>
      <c r="Z370" s="206">
        <f>'[2]配置系数（士兵）'!Z370</f>
        <v>0</v>
      </c>
      <c r="AA370" s="206">
        <f>'[2]配置系数（士兵）'!AA370</f>
        <v>0</v>
      </c>
      <c r="AB370" s="206">
        <f>'[2]配置系数（士兵）'!AB370</f>
        <v>1</v>
      </c>
    </row>
    <row r="371" spans="3:28" x14ac:dyDescent="0.15">
      <c r="C371" s="207">
        <v>364</v>
      </c>
      <c r="D371" s="69">
        <f>IFERROR(MATCH(C371,索引!Q:Q,0),D372)</f>
        <v>52</v>
      </c>
      <c r="E371" s="69">
        <f t="shared" si="6"/>
        <v>4</v>
      </c>
      <c r="F371" s="69">
        <f>IF(LEN(INDEX(索引!$M:$M,D371,1))=4,INDEX(索引!$M:$M,D371,1)&amp;"00",INDEX(索引!$M:$M,D371,1))</f>
        <v>600413</v>
      </c>
      <c r="G371" s="69" t="str">
        <f>INDEX(索引!$L:$L,D371,1)</f>
        <v>投石车</v>
      </c>
      <c r="I371" s="206" t="str">
        <f>'[2]配置系数（士兵）'!I371</f>
        <v>60041331</v>
      </c>
      <c r="J371" s="206" t="str">
        <f>'[2]配置系数（士兵）'!J371</f>
        <v>私有特性3:投石车有远距离射程</v>
      </c>
      <c r="K371" s="206" t="str">
        <f>'[2]配置系数（士兵）'!K371</f>
        <v/>
      </c>
      <c r="L371" s="206">
        <f>'[2]配置系数（士兵）'!L371</f>
        <v>0</v>
      </c>
      <c r="M371" s="206">
        <f>'[2]配置系数（士兵）'!M371</f>
        <v>0</v>
      </c>
      <c r="N371" s="206">
        <f>'[2]配置系数（士兵）'!N371</f>
        <v>1</v>
      </c>
      <c r="P371" s="206" t="str">
        <f>'[2]配置系数（士兵）'!P371</f>
        <v/>
      </c>
      <c r="Q371" s="206" t="str">
        <f>'[2]配置系数（士兵）'!Q371</f>
        <v/>
      </c>
      <c r="R371" s="206" t="str">
        <f>'[2]配置系数（士兵）'!R371</f>
        <v/>
      </c>
      <c r="S371" s="206">
        <f>'[2]配置系数（士兵）'!S371</f>
        <v>0</v>
      </c>
      <c r="T371" s="206">
        <f>'[2]配置系数（士兵）'!T371</f>
        <v>0</v>
      </c>
      <c r="U371" s="206">
        <f>'[2]配置系数（士兵）'!U371</f>
        <v>1</v>
      </c>
      <c r="W371" s="206" t="str">
        <f>'[2]配置系数（士兵）'!W371</f>
        <v/>
      </c>
      <c r="X371" s="206" t="str">
        <f>'[2]配置系数（士兵）'!X371</f>
        <v/>
      </c>
      <c r="Y371" s="206" t="str">
        <f>'[2]配置系数（士兵）'!Y371</f>
        <v/>
      </c>
      <c r="Z371" s="206">
        <f>'[2]配置系数（士兵）'!Z371</f>
        <v>0</v>
      </c>
      <c r="AA371" s="206">
        <f>'[2]配置系数（士兵）'!AA371</f>
        <v>0</v>
      </c>
      <c r="AB371" s="206">
        <f>'[2]配置系数（士兵）'!AB371</f>
        <v>1</v>
      </c>
    </row>
    <row r="372" spans="3:28" x14ac:dyDescent="0.15">
      <c r="C372" s="207">
        <v>365</v>
      </c>
      <c r="D372" s="69">
        <f>IFERROR(MATCH(C372,索引!Q:Q,0),D373)</f>
        <v>52</v>
      </c>
      <c r="E372" s="69">
        <f t="shared" si="6"/>
        <v>5</v>
      </c>
      <c r="F372" s="69">
        <f>IF(LEN(INDEX(索引!$M:$M,D372,1))=4,INDEX(索引!$M:$M,D372,1)&amp;"00",INDEX(索引!$M:$M,D372,1))</f>
        <v>600413</v>
      </c>
      <c r="G372" s="69" t="str">
        <f>INDEX(索引!$L:$L,D372,1)</f>
        <v>投石车</v>
      </c>
      <c r="I372" s="206" t="str">
        <f>'[2]配置系数（士兵）'!I372</f>
        <v/>
      </c>
      <c r="J372" s="206" t="str">
        <f>'[2]配置系数（士兵）'!J372</f>
        <v/>
      </c>
      <c r="K372" s="206" t="str">
        <f>'[2]配置系数（士兵）'!K372</f>
        <v/>
      </c>
      <c r="L372" s="206">
        <f>'[2]配置系数（士兵）'!L372</f>
        <v>0</v>
      </c>
      <c r="M372" s="206">
        <f>'[2]配置系数（士兵）'!M372</f>
        <v>0</v>
      </c>
      <c r="N372" s="206">
        <f>'[2]配置系数（士兵）'!N372</f>
        <v>1</v>
      </c>
      <c r="P372" s="206" t="str">
        <f>'[2]配置系数（士兵）'!P372</f>
        <v/>
      </c>
      <c r="Q372" s="206" t="str">
        <f>'[2]配置系数（士兵）'!Q372</f>
        <v/>
      </c>
      <c r="R372" s="206" t="str">
        <f>'[2]配置系数（士兵）'!R372</f>
        <v/>
      </c>
      <c r="S372" s="206">
        <f>'[2]配置系数（士兵）'!S372</f>
        <v>0</v>
      </c>
      <c r="T372" s="206">
        <f>'[2]配置系数（士兵）'!T372</f>
        <v>0</v>
      </c>
      <c r="U372" s="206">
        <f>'[2]配置系数（士兵）'!U372</f>
        <v>1</v>
      </c>
      <c r="W372" s="206" t="str">
        <f>'[2]配置系数（士兵）'!W372</f>
        <v/>
      </c>
      <c r="X372" s="206" t="str">
        <f>'[2]配置系数（士兵）'!X372</f>
        <v/>
      </c>
      <c r="Y372" s="206" t="str">
        <f>'[2]配置系数（士兵）'!Y372</f>
        <v/>
      </c>
      <c r="Z372" s="206">
        <f>'[2]配置系数（士兵）'!Z372</f>
        <v>0</v>
      </c>
      <c r="AA372" s="206">
        <f>'[2]配置系数（士兵）'!AA372</f>
        <v>0</v>
      </c>
      <c r="AB372" s="206">
        <f>'[2]配置系数（士兵）'!AB372</f>
        <v>1</v>
      </c>
    </row>
    <row r="373" spans="3:28" x14ac:dyDescent="0.15">
      <c r="C373" s="207">
        <v>366</v>
      </c>
      <c r="D373" s="69">
        <f>IFERROR(MATCH(C373,索引!Q:Q,0),D374)</f>
        <v>52</v>
      </c>
      <c r="E373" s="69">
        <f t="shared" si="6"/>
        <v>6</v>
      </c>
      <c r="F373" s="69">
        <f>IF(LEN(INDEX(索引!$M:$M,D373,1))=4,INDEX(索引!$M:$M,D373,1)&amp;"00",INDEX(索引!$M:$M,D373,1))</f>
        <v>600413</v>
      </c>
      <c r="G373" s="69" t="str">
        <f>INDEX(索引!$L:$L,D373,1)</f>
        <v>投石车</v>
      </c>
      <c r="I373" s="206" t="str">
        <f>'[2]配置系数（士兵）'!I373</f>
        <v/>
      </c>
      <c r="J373" s="206" t="str">
        <f>'[2]配置系数（士兵）'!J373</f>
        <v/>
      </c>
      <c r="K373" s="206" t="str">
        <f>'[2]配置系数（士兵）'!K373</f>
        <v/>
      </c>
      <c r="L373" s="206">
        <f>'[2]配置系数（士兵）'!L373</f>
        <v>0</v>
      </c>
      <c r="M373" s="206">
        <f>'[2]配置系数（士兵）'!M373</f>
        <v>0</v>
      </c>
      <c r="N373" s="206">
        <f>'[2]配置系数（士兵）'!N373</f>
        <v>1</v>
      </c>
      <c r="P373" s="206" t="str">
        <f>'[2]配置系数（士兵）'!P373</f>
        <v/>
      </c>
      <c r="Q373" s="206" t="str">
        <f>'[2]配置系数（士兵）'!Q373</f>
        <v/>
      </c>
      <c r="R373" s="206" t="str">
        <f>'[2]配置系数（士兵）'!R373</f>
        <v/>
      </c>
      <c r="S373" s="206">
        <f>'[2]配置系数（士兵）'!S373</f>
        <v>0</v>
      </c>
      <c r="T373" s="206">
        <f>'[2]配置系数（士兵）'!T373</f>
        <v>0</v>
      </c>
      <c r="U373" s="206">
        <f>'[2]配置系数（士兵）'!U373</f>
        <v>1</v>
      </c>
      <c r="W373" s="206" t="str">
        <f>'[2]配置系数（士兵）'!W373</f>
        <v/>
      </c>
      <c r="X373" s="206" t="str">
        <f>'[2]配置系数（士兵）'!X373</f>
        <v/>
      </c>
      <c r="Y373" s="206" t="str">
        <f>'[2]配置系数（士兵）'!Y373</f>
        <v/>
      </c>
      <c r="Z373" s="206">
        <f>'[2]配置系数（士兵）'!Z373</f>
        <v>0</v>
      </c>
      <c r="AA373" s="206">
        <f>'[2]配置系数（士兵）'!AA373</f>
        <v>0</v>
      </c>
      <c r="AB373" s="206">
        <f>'[2]配置系数（士兵）'!AB373</f>
        <v>1</v>
      </c>
    </row>
    <row r="374" spans="3:28" x14ac:dyDescent="0.15">
      <c r="C374" s="207">
        <v>367</v>
      </c>
      <c r="D374" s="69">
        <f>IFERROR(MATCH(C374,索引!Q:Q,0),D375)</f>
        <v>52</v>
      </c>
      <c r="E374" s="69">
        <f t="shared" si="6"/>
        <v>7</v>
      </c>
      <c r="F374" s="69">
        <f>IF(LEN(INDEX(索引!$M:$M,D374,1))=4,INDEX(索引!$M:$M,D374,1)&amp;"00",INDEX(索引!$M:$M,D374,1))</f>
        <v>600413</v>
      </c>
      <c r="G374" s="69" t="str">
        <f>INDEX(索引!$L:$L,D374,1)</f>
        <v>投石车</v>
      </c>
      <c r="I374" s="206" t="str">
        <f>'[2]配置系数（士兵）'!I374</f>
        <v/>
      </c>
      <c r="J374" s="206" t="str">
        <f>'[2]配置系数（士兵）'!J374</f>
        <v/>
      </c>
      <c r="K374" s="206" t="str">
        <f>'[2]配置系数（士兵）'!K374</f>
        <v/>
      </c>
      <c r="L374" s="206">
        <f>'[2]配置系数（士兵）'!L374</f>
        <v>0</v>
      </c>
      <c r="M374" s="206">
        <f>'[2]配置系数（士兵）'!M374</f>
        <v>0</v>
      </c>
      <c r="N374" s="206">
        <f>'[2]配置系数（士兵）'!N374</f>
        <v>1</v>
      </c>
      <c r="P374" s="206" t="str">
        <f>'[2]配置系数（士兵）'!P374</f>
        <v/>
      </c>
      <c r="Q374" s="206" t="str">
        <f>'[2]配置系数（士兵）'!Q374</f>
        <v/>
      </c>
      <c r="R374" s="206" t="str">
        <f>'[2]配置系数（士兵）'!R374</f>
        <v/>
      </c>
      <c r="S374" s="206">
        <f>'[2]配置系数（士兵）'!S374</f>
        <v>0</v>
      </c>
      <c r="T374" s="206">
        <f>'[2]配置系数（士兵）'!T374</f>
        <v>0</v>
      </c>
      <c r="U374" s="206">
        <f>'[2]配置系数（士兵）'!U374</f>
        <v>1</v>
      </c>
      <c r="W374" s="206" t="str">
        <f>'[2]配置系数（士兵）'!W374</f>
        <v/>
      </c>
      <c r="X374" s="206" t="str">
        <f>'[2]配置系数（士兵）'!X374</f>
        <v/>
      </c>
      <c r="Y374" s="206" t="str">
        <f>'[2]配置系数（士兵）'!Y374</f>
        <v/>
      </c>
      <c r="Z374" s="206">
        <f>'[2]配置系数（士兵）'!Z374</f>
        <v>0</v>
      </c>
      <c r="AA374" s="206">
        <f>'[2]配置系数（士兵）'!AA374</f>
        <v>0</v>
      </c>
      <c r="AB374" s="206">
        <f>'[2]配置系数（士兵）'!AB374</f>
        <v>1</v>
      </c>
    </row>
    <row r="375" spans="3:28" x14ac:dyDescent="0.15">
      <c r="C375" s="207">
        <v>368</v>
      </c>
      <c r="D375" s="69">
        <f>IFERROR(MATCH(C375,索引!Q:Q,0),D376)</f>
        <v>52</v>
      </c>
      <c r="E375" s="69">
        <f t="shared" si="6"/>
        <v>8</v>
      </c>
      <c r="F375" s="69">
        <f>IF(LEN(INDEX(索引!$M:$M,D375,1))=4,INDEX(索引!$M:$M,D375,1)&amp;"00",INDEX(索引!$M:$M,D375,1))</f>
        <v>600413</v>
      </c>
      <c r="G375" s="69" t="str">
        <f>INDEX(索引!$L:$L,D375,1)</f>
        <v>投石车</v>
      </c>
      <c r="I375" s="206" t="str">
        <f>'[2]配置系数（士兵）'!I375</f>
        <v/>
      </c>
      <c r="J375" s="206" t="str">
        <f>'[2]配置系数（士兵）'!J375</f>
        <v/>
      </c>
      <c r="K375" s="206" t="str">
        <f>'[2]配置系数（士兵）'!K375</f>
        <v/>
      </c>
      <c r="L375" s="206">
        <f>'[2]配置系数（士兵）'!L375</f>
        <v>0</v>
      </c>
      <c r="M375" s="206">
        <f>'[2]配置系数（士兵）'!M375</f>
        <v>0</v>
      </c>
      <c r="N375" s="206">
        <f>'[2]配置系数（士兵）'!N375</f>
        <v>1</v>
      </c>
      <c r="P375" s="206" t="str">
        <f>'[2]配置系数（士兵）'!P375</f>
        <v/>
      </c>
      <c r="Q375" s="206" t="str">
        <f>'[2]配置系数（士兵）'!Q375</f>
        <v/>
      </c>
      <c r="R375" s="206" t="str">
        <f>'[2]配置系数（士兵）'!R375</f>
        <v/>
      </c>
      <c r="S375" s="206">
        <f>'[2]配置系数（士兵）'!S375</f>
        <v>0</v>
      </c>
      <c r="T375" s="206">
        <f>'[2]配置系数（士兵）'!T375</f>
        <v>0</v>
      </c>
      <c r="U375" s="206">
        <f>'[2]配置系数（士兵）'!U375</f>
        <v>1</v>
      </c>
      <c r="W375" s="206" t="str">
        <f>'[2]配置系数（士兵）'!W375</f>
        <v/>
      </c>
      <c r="X375" s="206" t="str">
        <f>'[2]配置系数（士兵）'!X375</f>
        <v/>
      </c>
      <c r="Y375" s="206" t="str">
        <f>'[2]配置系数（士兵）'!Y375</f>
        <v/>
      </c>
      <c r="Z375" s="206">
        <f>'[2]配置系数（士兵）'!Z375</f>
        <v>0</v>
      </c>
      <c r="AA375" s="206">
        <f>'[2]配置系数（士兵）'!AA375</f>
        <v>0</v>
      </c>
      <c r="AB375" s="206">
        <f>'[2]配置系数（士兵）'!AB375</f>
        <v>1</v>
      </c>
    </row>
    <row r="376" spans="3:28" x14ac:dyDescent="0.15">
      <c r="C376" s="207">
        <v>369</v>
      </c>
      <c r="D376" s="69">
        <f>IFERROR(MATCH(C376,索引!Q:Q,0),D377)</f>
        <v>52</v>
      </c>
      <c r="E376" s="69">
        <f t="shared" si="6"/>
        <v>9</v>
      </c>
      <c r="F376" s="69">
        <f>IF(LEN(INDEX(索引!$M:$M,D376,1))=4,INDEX(索引!$M:$M,D376,1)&amp;"00",INDEX(索引!$M:$M,D376,1))</f>
        <v>600413</v>
      </c>
      <c r="G376" s="69" t="str">
        <f>INDEX(索引!$L:$L,D376,1)</f>
        <v>投石车</v>
      </c>
      <c r="I376" s="206" t="str">
        <f>'[2]配置系数（士兵）'!I376</f>
        <v/>
      </c>
      <c r="J376" s="206" t="str">
        <f>'[2]配置系数（士兵）'!J376</f>
        <v/>
      </c>
      <c r="K376" s="206" t="str">
        <f>'[2]配置系数（士兵）'!K376</f>
        <v/>
      </c>
      <c r="L376" s="206">
        <f>'[2]配置系数（士兵）'!L376</f>
        <v>0</v>
      </c>
      <c r="M376" s="206">
        <f>'[2]配置系数（士兵）'!M376</f>
        <v>0</v>
      </c>
      <c r="N376" s="206">
        <f>'[2]配置系数（士兵）'!N376</f>
        <v>1</v>
      </c>
      <c r="P376" s="206" t="str">
        <f>'[2]配置系数（士兵）'!P376</f>
        <v/>
      </c>
      <c r="Q376" s="206" t="str">
        <f>'[2]配置系数（士兵）'!Q376</f>
        <v/>
      </c>
      <c r="R376" s="206" t="str">
        <f>'[2]配置系数（士兵）'!R376</f>
        <v/>
      </c>
      <c r="S376" s="206">
        <f>'[2]配置系数（士兵）'!S376</f>
        <v>0</v>
      </c>
      <c r="T376" s="206">
        <f>'[2]配置系数（士兵）'!T376</f>
        <v>0</v>
      </c>
      <c r="U376" s="206">
        <f>'[2]配置系数（士兵）'!U376</f>
        <v>1</v>
      </c>
      <c r="W376" s="206" t="str">
        <f>'[2]配置系数（士兵）'!W376</f>
        <v/>
      </c>
      <c r="X376" s="206" t="str">
        <f>'[2]配置系数（士兵）'!X376</f>
        <v/>
      </c>
      <c r="Y376" s="206" t="str">
        <f>'[2]配置系数（士兵）'!Y376</f>
        <v/>
      </c>
      <c r="Z376" s="206">
        <f>'[2]配置系数（士兵）'!Z376</f>
        <v>0</v>
      </c>
      <c r="AA376" s="206">
        <f>'[2]配置系数（士兵）'!AA376</f>
        <v>0</v>
      </c>
      <c r="AB376" s="206">
        <f>'[2]配置系数（士兵）'!AB376</f>
        <v>1</v>
      </c>
    </row>
    <row r="377" spans="3:28" x14ac:dyDescent="0.15">
      <c r="C377" s="207">
        <v>370</v>
      </c>
      <c r="D377" s="69">
        <f>IFERROR(MATCH(C377,索引!Q:Q,0),D378)</f>
        <v>52</v>
      </c>
      <c r="E377" s="69">
        <f t="shared" si="6"/>
        <v>10</v>
      </c>
      <c r="F377" s="69">
        <f>IF(LEN(INDEX(索引!$M:$M,D377,1))=4,INDEX(索引!$M:$M,D377,1)&amp;"00",INDEX(索引!$M:$M,D377,1))</f>
        <v>600413</v>
      </c>
      <c r="G377" s="69" t="str">
        <f>INDEX(索引!$L:$L,D377,1)</f>
        <v>投石车</v>
      </c>
      <c r="I377" s="206" t="str">
        <f>'[2]配置系数（士兵）'!I377</f>
        <v/>
      </c>
      <c r="J377" s="206" t="str">
        <f>'[2]配置系数（士兵）'!J377</f>
        <v/>
      </c>
      <c r="K377" s="206" t="str">
        <f>'[2]配置系数（士兵）'!K377</f>
        <v/>
      </c>
      <c r="L377" s="206">
        <f>'[2]配置系数（士兵）'!L377</f>
        <v>0</v>
      </c>
      <c r="M377" s="206">
        <f>'[2]配置系数（士兵）'!M377</f>
        <v>0</v>
      </c>
      <c r="N377" s="206">
        <f>'[2]配置系数（士兵）'!N377</f>
        <v>1</v>
      </c>
      <c r="P377" s="206" t="str">
        <f>'[2]配置系数（士兵）'!P377</f>
        <v/>
      </c>
      <c r="Q377" s="206" t="str">
        <f>'[2]配置系数（士兵）'!Q377</f>
        <v/>
      </c>
      <c r="R377" s="206" t="str">
        <f>'[2]配置系数（士兵）'!R377</f>
        <v/>
      </c>
      <c r="S377" s="206">
        <f>'[2]配置系数（士兵）'!S377</f>
        <v>0</v>
      </c>
      <c r="T377" s="206">
        <f>'[2]配置系数（士兵）'!T377</f>
        <v>0</v>
      </c>
      <c r="U377" s="206">
        <f>'[2]配置系数（士兵）'!U377</f>
        <v>1</v>
      </c>
      <c r="W377" s="206" t="str">
        <f>'[2]配置系数（士兵）'!W377</f>
        <v/>
      </c>
      <c r="X377" s="206" t="str">
        <f>'[2]配置系数（士兵）'!X377</f>
        <v/>
      </c>
      <c r="Y377" s="206" t="str">
        <f>'[2]配置系数（士兵）'!Y377</f>
        <v/>
      </c>
      <c r="Z377" s="206">
        <f>'[2]配置系数（士兵）'!Z377</f>
        <v>0</v>
      </c>
      <c r="AA377" s="206">
        <f>'[2]配置系数（士兵）'!AA377</f>
        <v>0</v>
      </c>
      <c r="AB377" s="206">
        <f>'[2]配置系数（士兵）'!AB377</f>
        <v>1</v>
      </c>
    </row>
    <row r="378" spans="3:28" x14ac:dyDescent="0.15">
      <c r="C378" s="207">
        <v>371</v>
      </c>
      <c r="D378" s="69">
        <f>IFERROR(MATCH(C378,索引!Q:Q,0),D379)</f>
        <v>53</v>
      </c>
      <c r="E378" s="69">
        <f t="shared" si="6"/>
        <v>1</v>
      </c>
      <c r="F378" s="69">
        <f>IF(LEN(INDEX(索引!$M:$M,D378,1))=4,INDEX(索引!$M:$M,D378,1)&amp;"00",INDEX(索引!$M:$M,D378,1))</f>
        <v>600404</v>
      </c>
      <c r="G378" s="69" t="str">
        <f>INDEX(索引!$L:$L,D378,1)</f>
        <v>木鸢</v>
      </c>
      <c r="I378" s="206" t="str">
        <f>'[2]配置系数（士兵）'!I378</f>
        <v>60040401</v>
      </c>
      <c r="J378" s="206" t="str">
        <f>'[2]配置系数（士兵）'!J378</f>
        <v>普通攻击:对单体敌人造成{0}%的武力伤害</v>
      </c>
      <c r="K378" s="206">
        <f>'[2]配置系数（士兵）'!K378</f>
        <v>0.3</v>
      </c>
      <c r="L378" s="206">
        <f>'[2]配置系数（士兵）'!L378</f>
        <v>0</v>
      </c>
      <c r="M378" s="206">
        <f>'[2]配置系数（士兵）'!M378</f>
        <v>0</v>
      </c>
      <c r="N378" s="206">
        <f>'[2]配置系数（士兵）'!N378</f>
        <v>100</v>
      </c>
      <c r="P378" s="206" t="str">
        <f>'[2]配置系数（士兵）'!P378</f>
        <v>60040402</v>
      </c>
      <c r="Q378" s="206" t="str">
        <f>'[2]配置系数（士兵）'!Q378</f>
        <v>普通攻击:对单体敌人造成{0}%的武力伤害</v>
      </c>
      <c r="R378" s="206">
        <f>'[2]配置系数（士兵）'!R378</f>
        <v>0.28000000000000003</v>
      </c>
      <c r="S378" s="206">
        <f>'[2]配置系数（士兵）'!S378</f>
        <v>0</v>
      </c>
      <c r="T378" s="206">
        <f>'[2]配置系数（士兵）'!T378</f>
        <v>0</v>
      </c>
      <c r="U378" s="206">
        <f>'[2]配置系数（士兵）'!U378</f>
        <v>1</v>
      </c>
      <c r="W378" s="206" t="str">
        <f>'[2]配置系数（士兵）'!W378</f>
        <v>60040403</v>
      </c>
      <c r="X378" s="206" t="str">
        <f>'[2]配置系数（士兵）'!X378</f>
        <v>普通攻击:对单体敌人造成{0}%的武力伤害</v>
      </c>
      <c r="Y378" s="206">
        <f>'[2]配置系数（士兵）'!Y378</f>
        <v>1</v>
      </c>
      <c r="Z378" s="206">
        <f>'[2]配置系数（士兵）'!Z378</f>
        <v>0</v>
      </c>
      <c r="AA378" s="206">
        <f>'[2]配置系数（士兵）'!AA378</f>
        <v>0</v>
      </c>
      <c r="AB378" s="206">
        <f>'[2]配置系数（士兵）'!AB378</f>
        <v>1</v>
      </c>
    </row>
    <row r="379" spans="3:28" x14ac:dyDescent="0.15">
      <c r="C379" s="207">
        <v>372</v>
      </c>
      <c r="D379" s="69">
        <f>IFERROR(MATCH(C379,索引!Q:Q,0),D380)</f>
        <v>53</v>
      </c>
      <c r="E379" s="69">
        <f t="shared" si="6"/>
        <v>2</v>
      </c>
      <c r="F379" s="69">
        <f>IF(LEN(INDEX(索引!$M:$M,D379,1))=4,INDEX(索引!$M:$M,D379,1)&amp;"00",INDEX(索引!$M:$M,D379,1))</f>
        <v>600404</v>
      </c>
      <c r="G379" s="69" t="str">
        <f>INDEX(索引!$L:$L,D379,1)</f>
        <v>木鸢</v>
      </c>
      <c r="I379" s="206" t="str">
        <f>'[2]配置系数（士兵）'!I379</f>
        <v>60040411</v>
      </c>
      <c r="J379" s="206" t="str">
        <f>'[2]配置系数（士兵）'!J379</f>
        <v>私有特性1:木鸳可以飞行作战，只有部分远程兵种可以攻击到他，但是会额外受到{0}%的伤害</v>
      </c>
      <c r="K379" s="206">
        <f>'[2]配置系数（士兵）'!K379</f>
        <v>-0.25</v>
      </c>
      <c r="L379" s="206">
        <f>'[2]配置系数（士兵）'!L379</f>
        <v>0</v>
      </c>
      <c r="M379" s="206">
        <f>'[2]配置系数（士兵）'!M379</f>
        <v>0</v>
      </c>
      <c r="N379" s="206">
        <f>'[2]配置系数（士兵）'!N379</f>
        <v>-100</v>
      </c>
      <c r="P379" s="206" t="str">
        <f>'[2]配置系数（士兵）'!P379</f>
        <v>60040412</v>
      </c>
      <c r="Q379" s="206" t="str">
        <f>'[2]配置系数（士兵）'!Q379</f>
        <v>私有特性1:木鸳可以飞行作战，只有部分远程兵种可以攻击到他，但是会额外受到{0}%的伤害</v>
      </c>
      <c r="R379" s="206">
        <f>'[2]配置系数（士兵）'!R379</f>
        <v>0.25</v>
      </c>
      <c r="S379" s="206">
        <f>'[2]配置系数（士兵）'!S379</f>
        <v>0</v>
      </c>
      <c r="T379" s="206">
        <f>'[2]配置系数（士兵）'!T379</f>
        <v>0</v>
      </c>
      <c r="U379" s="206">
        <f>'[2]配置系数（士兵）'!U379</f>
        <v>1</v>
      </c>
      <c r="W379" s="206" t="str">
        <f>'[2]配置系数（士兵）'!W379</f>
        <v/>
      </c>
      <c r="X379" s="206" t="str">
        <f>'[2]配置系数（士兵）'!X379</f>
        <v/>
      </c>
      <c r="Y379" s="206" t="str">
        <f>'[2]配置系数（士兵）'!Y379</f>
        <v/>
      </c>
      <c r="Z379" s="206">
        <f>'[2]配置系数（士兵）'!Z379</f>
        <v>0</v>
      </c>
      <c r="AA379" s="206">
        <f>'[2]配置系数（士兵）'!AA379</f>
        <v>0</v>
      </c>
      <c r="AB379" s="206">
        <f>'[2]配置系数（士兵）'!AB379</f>
        <v>1</v>
      </c>
    </row>
    <row r="380" spans="3:28" x14ac:dyDescent="0.15">
      <c r="C380" s="207">
        <v>373</v>
      </c>
      <c r="D380" s="69">
        <f>IFERROR(MATCH(C380,索引!Q:Q,0),D381)</f>
        <v>53</v>
      </c>
      <c r="E380" s="69">
        <f t="shared" si="6"/>
        <v>3</v>
      </c>
      <c r="F380" s="69">
        <f>IF(LEN(INDEX(索引!$M:$M,D380,1))=4,INDEX(索引!$M:$M,D380,1)&amp;"00",INDEX(索引!$M:$M,D380,1))</f>
        <v>600404</v>
      </c>
      <c r="G380" s="69" t="str">
        <f>INDEX(索引!$L:$L,D380,1)</f>
        <v>木鸢</v>
      </c>
      <c r="I380" s="206" t="str">
        <f>'[2]配置系数（士兵）'!I380</f>
        <v>60040421</v>
      </c>
      <c r="J380" s="206" t="str">
        <f>'[2]配置系数（士兵）'!J380</f>
        <v>私有特性2:木鸳的火油会对目标每3秒造成自身攻击力{0}%的灼烧伤害，并且降低目标{1}移动速度。</v>
      </c>
      <c r="K380" s="206">
        <f>'[2]配置系数（士兵）'!K380</f>
        <v>0.09</v>
      </c>
      <c r="L380" s="206">
        <f>'[2]配置系数（士兵）'!L380</f>
        <v>0</v>
      </c>
      <c r="M380" s="206">
        <f>'[2]配置系数（士兵）'!M380</f>
        <v>0</v>
      </c>
      <c r="N380" s="206">
        <f>'[2]配置系数（士兵）'!N380</f>
        <v>100</v>
      </c>
      <c r="P380" s="206" t="str">
        <f>'[2]配置系数（士兵）'!P380</f>
        <v>60040422</v>
      </c>
      <c r="Q380" s="206" t="str">
        <f>'[2]配置系数（士兵）'!Q380</f>
        <v>私有特性2:木鸳的火油会对目标每3秒造成自身攻击力{0}%的灼烧伤害，并且降低目标{1}移动速度。</v>
      </c>
      <c r="R380" s="206">
        <f>'[2]配置系数（士兵）'!R380</f>
        <v>-20</v>
      </c>
      <c r="S380" s="206">
        <f>'[2]配置系数（士兵）'!S380</f>
        <v>0</v>
      </c>
      <c r="T380" s="206">
        <f>'[2]配置系数（士兵）'!T380</f>
        <v>0</v>
      </c>
      <c r="U380" s="206">
        <f>'[2]配置系数（士兵）'!U380</f>
        <v>-1</v>
      </c>
      <c r="W380" s="206" t="str">
        <f>'[2]配置系数（士兵）'!W380</f>
        <v/>
      </c>
      <c r="X380" s="206" t="str">
        <f>'[2]配置系数（士兵）'!X380</f>
        <v/>
      </c>
      <c r="Y380" s="206" t="str">
        <f>'[2]配置系数（士兵）'!Y380</f>
        <v/>
      </c>
      <c r="Z380" s="206">
        <f>'[2]配置系数（士兵）'!Z380</f>
        <v>0</v>
      </c>
      <c r="AA380" s="206">
        <f>'[2]配置系数（士兵）'!AA380</f>
        <v>0</v>
      </c>
      <c r="AB380" s="206">
        <f>'[2]配置系数（士兵）'!AB380</f>
        <v>1</v>
      </c>
    </row>
    <row r="381" spans="3:28" x14ac:dyDescent="0.15">
      <c r="C381" s="207">
        <v>374</v>
      </c>
      <c r="D381" s="69">
        <f>IFERROR(MATCH(C381,索引!Q:Q,0),D382)</f>
        <v>53</v>
      </c>
      <c r="E381" s="69">
        <f t="shared" si="6"/>
        <v>4</v>
      </c>
      <c r="F381" s="69">
        <f>IF(LEN(INDEX(索引!$M:$M,D381,1))=4,INDEX(索引!$M:$M,D381,1)&amp;"00",INDEX(索引!$M:$M,D381,1))</f>
        <v>600404</v>
      </c>
      <c r="G381" s="69" t="str">
        <f>INDEX(索引!$L:$L,D381,1)</f>
        <v>木鸢</v>
      </c>
      <c r="I381" s="206" t="str">
        <f>'[2]配置系数（士兵）'!I381</f>
        <v>60040431</v>
      </c>
      <c r="J381" s="206" t="str">
        <f>'[2]配置系数（士兵）'!J381</f>
        <v>私有特性3:器械单位免疫击飞击退</v>
      </c>
      <c r="K381" s="206" t="str">
        <f>'[2]配置系数（士兵）'!K381</f>
        <v/>
      </c>
      <c r="L381" s="206">
        <f>'[2]配置系数（士兵）'!L381</f>
        <v>0</v>
      </c>
      <c r="M381" s="206">
        <f>'[2]配置系数（士兵）'!M381</f>
        <v>0</v>
      </c>
      <c r="N381" s="206">
        <f>'[2]配置系数（士兵）'!N381</f>
        <v>1</v>
      </c>
      <c r="P381" s="206" t="str">
        <f>'[2]配置系数（士兵）'!P381</f>
        <v/>
      </c>
      <c r="Q381" s="206" t="str">
        <f>'[2]配置系数（士兵）'!Q381</f>
        <v/>
      </c>
      <c r="R381" s="206" t="str">
        <f>'[2]配置系数（士兵）'!R381</f>
        <v/>
      </c>
      <c r="S381" s="206">
        <f>'[2]配置系数（士兵）'!S381</f>
        <v>0</v>
      </c>
      <c r="T381" s="206">
        <f>'[2]配置系数（士兵）'!T381</f>
        <v>0</v>
      </c>
      <c r="U381" s="206">
        <f>'[2]配置系数（士兵）'!U381</f>
        <v>1</v>
      </c>
      <c r="W381" s="206" t="str">
        <f>'[2]配置系数（士兵）'!W381</f>
        <v/>
      </c>
      <c r="X381" s="206" t="str">
        <f>'[2]配置系数（士兵）'!X381</f>
        <v/>
      </c>
      <c r="Y381" s="206" t="str">
        <f>'[2]配置系数（士兵）'!Y381</f>
        <v/>
      </c>
      <c r="Z381" s="206">
        <f>'[2]配置系数（士兵）'!Z381</f>
        <v>0</v>
      </c>
      <c r="AA381" s="206">
        <f>'[2]配置系数（士兵）'!AA381</f>
        <v>0</v>
      </c>
      <c r="AB381" s="206">
        <f>'[2]配置系数（士兵）'!AB381</f>
        <v>1</v>
      </c>
    </row>
    <row r="382" spans="3:28" x14ac:dyDescent="0.15">
      <c r="C382" s="207">
        <v>375</v>
      </c>
      <c r="D382" s="69">
        <f>IFERROR(MATCH(C382,索引!Q:Q,0),D383)</f>
        <v>53</v>
      </c>
      <c r="E382" s="69">
        <f t="shared" si="6"/>
        <v>5</v>
      </c>
      <c r="F382" s="69">
        <f>IF(LEN(INDEX(索引!$M:$M,D382,1))=4,INDEX(索引!$M:$M,D382,1)&amp;"00",INDEX(索引!$M:$M,D382,1))</f>
        <v>600404</v>
      </c>
      <c r="G382" s="69" t="str">
        <f>INDEX(索引!$L:$L,D382,1)</f>
        <v>木鸢</v>
      </c>
      <c r="I382" s="206" t="str">
        <f>'[2]配置系数（士兵）'!I382</f>
        <v>60040441</v>
      </c>
      <c r="J382" s="206" t="str">
        <f>'[2]配置系数（士兵）'!J382</f>
        <v>私有特性4:提升目标攻城攻击和负重</v>
      </c>
      <c r="K382" s="206">
        <f>'[2]配置系数（士兵）'!K382</f>
        <v>100</v>
      </c>
      <c r="L382" s="206">
        <f>'[2]配置系数（士兵）'!L382</f>
        <v>0</v>
      </c>
      <c r="M382" s="206">
        <f>'[2]配置系数（士兵）'!M382</f>
        <v>0</v>
      </c>
      <c r="N382" s="206">
        <f>'[2]配置系数（士兵）'!N382</f>
        <v>1</v>
      </c>
      <c r="P382" s="206" t="str">
        <f>'[2]配置系数（士兵）'!P382</f>
        <v/>
      </c>
      <c r="Q382" s="206" t="str">
        <f>'[2]配置系数（士兵）'!Q382</f>
        <v/>
      </c>
      <c r="R382" s="206" t="str">
        <f>'[2]配置系数（士兵）'!R382</f>
        <v/>
      </c>
      <c r="S382" s="206">
        <f>'[2]配置系数（士兵）'!S382</f>
        <v>0</v>
      </c>
      <c r="T382" s="206">
        <f>'[2]配置系数（士兵）'!T382</f>
        <v>0</v>
      </c>
      <c r="U382" s="206">
        <f>'[2]配置系数（士兵）'!U382</f>
        <v>1</v>
      </c>
      <c r="W382" s="206" t="str">
        <f>'[2]配置系数（士兵）'!W382</f>
        <v/>
      </c>
      <c r="X382" s="206" t="str">
        <f>'[2]配置系数（士兵）'!X382</f>
        <v/>
      </c>
      <c r="Y382" s="206" t="str">
        <f>'[2]配置系数（士兵）'!Y382</f>
        <v/>
      </c>
      <c r="Z382" s="206">
        <f>'[2]配置系数（士兵）'!Z382</f>
        <v>0</v>
      </c>
      <c r="AA382" s="206">
        <f>'[2]配置系数（士兵）'!AA382</f>
        <v>0</v>
      </c>
      <c r="AB382" s="206">
        <f>'[2]配置系数（士兵）'!AB382</f>
        <v>1</v>
      </c>
    </row>
    <row r="383" spans="3:28" x14ac:dyDescent="0.15">
      <c r="C383" s="207">
        <v>376</v>
      </c>
      <c r="D383" s="69">
        <f>IFERROR(MATCH(C383,索引!Q:Q,0),D384)</f>
        <v>53</v>
      </c>
      <c r="E383" s="69">
        <f t="shared" si="6"/>
        <v>6</v>
      </c>
      <c r="F383" s="69">
        <f>IF(LEN(INDEX(索引!$M:$M,D383,1))=4,INDEX(索引!$M:$M,D383,1)&amp;"00",INDEX(索引!$M:$M,D383,1))</f>
        <v>600404</v>
      </c>
      <c r="G383" s="69" t="str">
        <f>INDEX(索引!$L:$L,D383,1)</f>
        <v>木鸢</v>
      </c>
      <c r="I383" s="206" t="str">
        <f>'[2]配置系数（士兵）'!I383</f>
        <v/>
      </c>
      <c r="J383" s="206" t="str">
        <f>'[2]配置系数（士兵）'!J383</f>
        <v/>
      </c>
      <c r="K383" s="206" t="str">
        <f>'[2]配置系数（士兵）'!K383</f>
        <v/>
      </c>
      <c r="L383" s="206">
        <f>'[2]配置系数（士兵）'!L383</f>
        <v>0</v>
      </c>
      <c r="M383" s="206">
        <f>'[2]配置系数（士兵）'!M383</f>
        <v>0</v>
      </c>
      <c r="N383" s="206">
        <f>'[2]配置系数（士兵）'!N383</f>
        <v>1</v>
      </c>
      <c r="P383" s="206" t="str">
        <f>'[2]配置系数（士兵）'!P383</f>
        <v/>
      </c>
      <c r="Q383" s="206" t="str">
        <f>'[2]配置系数（士兵）'!Q383</f>
        <v/>
      </c>
      <c r="R383" s="206" t="str">
        <f>'[2]配置系数（士兵）'!R383</f>
        <v/>
      </c>
      <c r="S383" s="206">
        <f>'[2]配置系数（士兵）'!S383</f>
        <v>0</v>
      </c>
      <c r="T383" s="206">
        <f>'[2]配置系数（士兵）'!T383</f>
        <v>0</v>
      </c>
      <c r="U383" s="206">
        <f>'[2]配置系数（士兵）'!U383</f>
        <v>1</v>
      </c>
      <c r="W383" s="206" t="str">
        <f>'[2]配置系数（士兵）'!W383</f>
        <v/>
      </c>
      <c r="X383" s="206" t="str">
        <f>'[2]配置系数（士兵）'!X383</f>
        <v/>
      </c>
      <c r="Y383" s="206" t="str">
        <f>'[2]配置系数（士兵）'!Y383</f>
        <v/>
      </c>
      <c r="Z383" s="206">
        <f>'[2]配置系数（士兵）'!Z383</f>
        <v>0</v>
      </c>
      <c r="AA383" s="206">
        <f>'[2]配置系数（士兵）'!AA383</f>
        <v>0</v>
      </c>
      <c r="AB383" s="206">
        <f>'[2]配置系数（士兵）'!AB383</f>
        <v>1</v>
      </c>
    </row>
    <row r="384" spans="3:28" x14ac:dyDescent="0.15">
      <c r="C384" s="207">
        <v>377</v>
      </c>
      <c r="D384" s="69">
        <f>IFERROR(MATCH(C384,索引!Q:Q,0),D385)</f>
        <v>53</v>
      </c>
      <c r="E384" s="69">
        <f t="shared" si="6"/>
        <v>7</v>
      </c>
      <c r="F384" s="69">
        <f>IF(LEN(INDEX(索引!$M:$M,D384,1))=4,INDEX(索引!$M:$M,D384,1)&amp;"00",INDEX(索引!$M:$M,D384,1))</f>
        <v>600404</v>
      </c>
      <c r="G384" s="69" t="str">
        <f>INDEX(索引!$L:$L,D384,1)</f>
        <v>木鸢</v>
      </c>
      <c r="I384" s="206" t="str">
        <f>'[2]配置系数（士兵）'!I384</f>
        <v/>
      </c>
      <c r="J384" s="206" t="str">
        <f>'[2]配置系数（士兵）'!J384</f>
        <v/>
      </c>
      <c r="K384" s="206" t="str">
        <f>'[2]配置系数（士兵）'!K384</f>
        <v/>
      </c>
      <c r="L384" s="206">
        <f>'[2]配置系数（士兵）'!L384</f>
        <v>0</v>
      </c>
      <c r="M384" s="206">
        <f>'[2]配置系数（士兵）'!M384</f>
        <v>0</v>
      </c>
      <c r="N384" s="206">
        <f>'[2]配置系数（士兵）'!N384</f>
        <v>1</v>
      </c>
      <c r="P384" s="206" t="str">
        <f>'[2]配置系数（士兵）'!P384</f>
        <v/>
      </c>
      <c r="Q384" s="206" t="str">
        <f>'[2]配置系数（士兵）'!Q384</f>
        <v/>
      </c>
      <c r="R384" s="206" t="str">
        <f>'[2]配置系数（士兵）'!R384</f>
        <v/>
      </c>
      <c r="S384" s="206">
        <f>'[2]配置系数（士兵）'!S384</f>
        <v>0</v>
      </c>
      <c r="T384" s="206">
        <f>'[2]配置系数（士兵）'!T384</f>
        <v>0</v>
      </c>
      <c r="U384" s="206">
        <f>'[2]配置系数（士兵）'!U384</f>
        <v>1</v>
      </c>
      <c r="W384" s="206" t="str">
        <f>'[2]配置系数（士兵）'!W384</f>
        <v/>
      </c>
      <c r="X384" s="206" t="str">
        <f>'[2]配置系数（士兵）'!X384</f>
        <v/>
      </c>
      <c r="Y384" s="206" t="str">
        <f>'[2]配置系数（士兵）'!Y384</f>
        <v/>
      </c>
      <c r="Z384" s="206">
        <f>'[2]配置系数（士兵）'!Z384</f>
        <v>0</v>
      </c>
      <c r="AA384" s="206">
        <f>'[2]配置系数（士兵）'!AA384</f>
        <v>0</v>
      </c>
      <c r="AB384" s="206">
        <f>'[2]配置系数（士兵）'!AB384</f>
        <v>1</v>
      </c>
    </row>
    <row r="385" spans="3:28" x14ac:dyDescent="0.15">
      <c r="C385" s="207">
        <v>378</v>
      </c>
      <c r="D385" s="69">
        <f>IFERROR(MATCH(C385,索引!Q:Q,0),D386)</f>
        <v>53</v>
      </c>
      <c r="E385" s="69">
        <f t="shared" si="6"/>
        <v>8</v>
      </c>
      <c r="F385" s="69">
        <f>IF(LEN(INDEX(索引!$M:$M,D385,1))=4,INDEX(索引!$M:$M,D385,1)&amp;"00",INDEX(索引!$M:$M,D385,1))</f>
        <v>600404</v>
      </c>
      <c r="G385" s="69" t="str">
        <f>INDEX(索引!$L:$L,D385,1)</f>
        <v>木鸢</v>
      </c>
      <c r="I385" s="206" t="str">
        <f>'[2]配置系数（士兵）'!I385</f>
        <v/>
      </c>
      <c r="J385" s="206" t="str">
        <f>'[2]配置系数（士兵）'!J385</f>
        <v/>
      </c>
      <c r="K385" s="206" t="str">
        <f>'[2]配置系数（士兵）'!K385</f>
        <v/>
      </c>
      <c r="L385" s="206">
        <f>'[2]配置系数（士兵）'!L385</f>
        <v>0</v>
      </c>
      <c r="M385" s="206">
        <f>'[2]配置系数（士兵）'!M385</f>
        <v>0</v>
      </c>
      <c r="N385" s="206">
        <f>'[2]配置系数（士兵）'!N385</f>
        <v>1</v>
      </c>
      <c r="P385" s="206" t="str">
        <f>'[2]配置系数（士兵）'!P385</f>
        <v/>
      </c>
      <c r="Q385" s="206" t="str">
        <f>'[2]配置系数（士兵）'!Q385</f>
        <v/>
      </c>
      <c r="R385" s="206" t="str">
        <f>'[2]配置系数（士兵）'!R385</f>
        <v/>
      </c>
      <c r="S385" s="206">
        <f>'[2]配置系数（士兵）'!S385</f>
        <v>0</v>
      </c>
      <c r="T385" s="206">
        <f>'[2]配置系数（士兵）'!T385</f>
        <v>0</v>
      </c>
      <c r="U385" s="206">
        <f>'[2]配置系数（士兵）'!U385</f>
        <v>1</v>
      </c>
      <c r="W385" s="206" t="str">
        <f>'[2]配置系数（士兵）'!W385</f>
        <v/>
      </c>
      <c r="X385" s="206" t="str">
        <f>'[2]配置系数（士兵）'!X385</f>
        <v/>
      </c>
      <c r="Y385" s="206" t="str">
        <f>'[2]配置系数（士兵）'!Y385</f>
        <v/>
      </c>
      <c r="Z385" s="206">
        <f>'[2]配置系数（士兵）'!Z385</f>
        <v>0</v>
      </c>
      <c r="AA385" s="206">
        <f>'[2]配置系数（士兵）'!AA385</f>
        <v>0</v>
      </c>
      <c r="AB385" s="206">
        <f>'[2]配置系数（士兵）'!AB385</f>
        <v>1</v>
      </c>
    </row>
    <row r="386" spans="3:28" x14ac:dyDescent="0.15">
      <c r="C386" s="207">
        <v>379</v>
      </c>
      <c r="D386" s="69">
        <f>IFERROR(MATCH(C386,索引!Q:Q,0),D387)</f>
        <v>53</v>
      </c>
      <c r="E386" s="69">
        <f t="shared" si="6"/>
        <v>9</v>
      </c>
      <c r="F386" s="69">
        <f>IF(LEN(INDEX(索引!$M:$M,D386,1))=4,INDEX(索引!$M:$M,D386,1)&amp;"00",INDEX(索引!$M:$M,D386,1))</f>
        <v>600404</v>
      </c>
      <c r="G386" s="69" t="str">
        <f>INDEX(索引!$L:$L,D386,1)</f>
        <v>木鸢</v>
      </c>
      <c r="I386" s="206" t="str">
        <f>'[2]配置系数（士兵）'!I386</f>
        <v/>
      </c>
      <c r="J386" s="206" t="str">
        <f>'[2]配置系数（士兵）'!J386</f>
        <v/>
      </c>
      <c r="K386" s="206" t="str">
        <f>'[2]配置系数（士兵）'!K386</f>
        <v/>
      </c>
      <c r="L386" s="206">
        <f>'[2]配置系数（士兵）'!L386</f>
        <v>0</v>
      </c>
      <c r="M386" s="206">
        <f>'[2]配置系数（士兵）'!M386</f>
        <v>0</v>
      </c>
      <c r="N386" s="206">
        <f>'[2]配置系数（士兵）'!N386</f>
        <v>1</v>
      </c>
      <c r="P386" s="206" t="str">
        <f>'[2]配置系数（士兵）'!P386</f>
        <v/>
      </c>
      <c r="Q386" s="206" t="str">
        <f>'[2]配置系数（士兵）'!Q386</f>
        <v/>
      </c>
      <c r="R386" s="206" t="str">
        <f>'[2]配置系数（士兵）'!R386</f>
        <v/>
      </c>
      <c r="S386" s="206">
        <f>'[2]配置系数（士兵）'!S386</f>
        <v>0</v>
      </c>
      <c r="T386" s="206">
        <f>'[2]配置系数（士兵）'!T386</f>
        <v>0</v>
      </c>
      <c r="U386" s="206">
        <f>'[2]配置系数（士兵）'!U386</f>
        <v>1</v>
      </c>
      <c r="W386" s="206" t="str">
        <f>'[2]配置系数（士兵）'!W386</f>
        <v/>
      </c>
      <c r="X386" s="206" t="str">
        <f>'[2]配置系数（士兵）'!X386</f>
        <v/>
      </c>
      <c r="Y386" s="206" t="str">
        <f>'[2]配置系数（士兵）'!Y386</f>
        <v/>
      </c>
      <c r="Z386" s="206">
        <f>'[2]配置系数（士兵）'!Z386</f>
        <v>0</v>
      </c>
      <c r="AA386" s="206">
        <f>'[2]配置系数（士兵）'!AA386</f>
        <v>0</v>
      </c>
      <c r="AB386" s="206">
        <f>'[2]配置系数（士兵）'!AB386</f>
        <v>1</v>
      </c>
    </row>
    <row r="387" spans="3:28" x14ac:dyDescent="0.15">
      <c r="C387" s="207">
        <v>380</v>
      </c>
      <c r="D387" s="69">
        <f>IFERROR(MATCH(C387,索引!Q:Q,0),D388)</f>
        <v>53</v>
      </c>
      <c r="E387" s="69">
        <f t="shared" si="6"/>
        <v>10</v>
      </c>
      <c r="F387" s="69">
        <f>IF(LEN(INDEX(索引!$M:$M,D387,1))=4,INDEX(索引!$M:$M,D387,1)&amp;"00",INDEX(索引!$M:$M,D387,1))</f>
        <v>600404</v>
      </c>
      <c r="G387" s="69" t="str">
        <f>INDEX(索引!$L:$L,D387,1)</f>
        <v>木鸢</v>
      </c>
      <c r="I387" s="206" t="str">
        <f>'[2]配置系数（士兵）'!I387</f>
        <v/>
      </c>
      <c r="J387" s="206" t="str">
        <f>'[2]配置系数（士兵）'!J387</f>
        <v/>
      </c>
      <c r="K387" s="206" t="str">
        <f>'[2]配置系数（士兵）'!K387</f>
        <v/>
      </c>
      <c r="L387" s="206">
        <f>'[2]配置系数（士兵）'!L387</f>
        <v>0</v>
      </c>
      <c r="M387" s="206">
        <f>'[2]配置系数（士兵）'!M387</f>
        <v>0</v>
      </c>
      <c r="N387" s="206">
        <f>'[2]配置系数（士兵）'!N387</f>
        <v>1</v>
      </c>
      <c r="P387" s="206" t="str">
        <f>'[2]配置系数（士兵）'!P387</f>
        <v/>
      </c>
      <c r="Q387" s="206" t="str">
        <f>'[2]配置系数（士兵）'!Q387</f>
        <v/>
      </c>
      <c r="R387" s="206" t="str">
        <f>'[2]配置系数（士兵）'!R387</f>
        <v/>
      </c>
      <c r="S387" s="206">
        <f>'[2]配置系数（士兵）'!S387</f>
        <v>0</v>
      </c>
      <c r="T387" s="206">
        <f>'[2]配置系数（士兵）'!T387</f>
        <v>0</v>
      </c>
      <c r="U387" s="206">
        <f>'[2]配置系数（士兵）'!U387</f>
        <v>1</v>
      </c>
      <c r="W387" s="206" t="str">
        <f>'[2]配置系数（士兵）'!W387</f>
        <v/>
      </c>
      <c r="X387" s="206" t="str">
        <f>'[2]配置系数（士兵）'!X387</f>
        <v/>
      </c>
      <c r="Y387" s="206" t="str">
        <f>'[2]配置系数（士兵）'!Y387</f>
        <v/>
      </c>
      <c r="Z387" s="206">
        <f>'[2]配置系数（士兵）'!Z387</f>
        <v>0</v>
      </c>
      <c r="AA387" s="206">
        <f>'[2]配置系数（士兵）'!AA387</f>
        <v>0</v>
      </c>
      <c r="AB387" s="206">
        <f>'[2]配置系数（士兵）'!AB387</f>
        <v>1</v>
      </c>
    </row>
    <row r="388" spans="3:28" x14ac:dyDescent="0.15">
      <c r="C388" s="207">
        <v>381</v>
      </c>
      <c r="D388" s="69">
        <f>IFERROR(MATCH(C388,索引!Q:Q,0),D389)</f>
        <v>54</v>
      </c>
      <c r="E388" s="69">
        <f t="shared" si="6"/>
        <v>1</v>
      </c>
      <c r="F388" s="69">
        <f>IF(LEN(INDEX(索引!$M:$M,D388,1))=4,INDEX(索引!$M:$M,D388,1)&amp;"00",INDEX(索引!$M:$M,D388,1))</f>
        <v>600407</v>
      </c>
      <c r="G388" s="69" t="str">
        <f>INDEX(索引!$L:$L,D388,1)</f>
        <v>床弩</v>
      </c>
      <c r="I388" s="206" t="str">
        <f>'[2]配置系数（士兵）'!I388</f>
        <v>60040701</v>
      </c>
      <c r="J388" s="206" t="str">
        <f>'[2]配置系数（士兵）'!J388</f>
        <v>普通攻击:对单体敌人造成{0}%的武力伤害</v>
      </c>
      <c r="K388" s="206">
        <f>'[2]配置系数（士兵）'!K388</f>
        <v>0.34</v>
      </c>
      <c r="L388" s="206">
        <f>'[2]配置系数（士兵）'!L388</f>
        <v>0</v>
      </c>
      <c r="M388" s="206">
        <f>'[2]配置系数（士兵）'!M388</f>
        <v>0</v>
      </c>
      <c r="N388" s="206">
        <f>'[2]配置系数（士兵）'!N388</f>
        <v>100</v>
      </c>
      <c r="P388" s="206" t="str">
        <f>'[2]配置系数（士兵）'!P388</f>
        <v>60040702</v>
      </c>
      <c r="Q388" s="206" t="str">
        <f>'[2]配置系数（士兵）'!Q388</f>
        <v>普通攻击:对单体敌人造成{0}%的武力伤害</v>
      </c>
      <c r="R388" s="206">
        <f>'[2]配置系数（士兵）'!R388</f>
        <v>0.56000000000000005</v>
      </c>
      <c r="S388" s="206">
        <f>'[2]配置系数（士兵）'!S388</f>
        <v>0</v>
      </c>
      <c r="T388" s="206">
        <f>'[2]配置系数（士兵）'!T388</f>
        <v>0</v>
      </c>
      <c r="U388" s="206">
        <f>'[2]配置系数（士兵）'!U388</f>
        <v>1</v>
      </c>
      <c r="W388" s="206" t="str">
        <f>'[2]配置系数（士兵）'!W388</f>
        <v>60040703</v>
      </c>
      <c r="X388" s="206" t="str">
        <f>'[2]配置系数（士兵）'!X388</f>
        <v>普通攻击:对单体敌人造成{0}%的武力伤害</v>
      </c>
      <c r="Y388" s="206">
        <f>'[2]配置系数（士兵）'!Y388</f>
        <v>1</v>
      </c>
      <c r="Z388" s="206">
        <f>'[2]配置系数（士兵）'!Z388</f>
        <v>0</v>
      </c>
      <c r="AA388" s="206">
        <f>'[2]配置系数（士兵）'!AA388</f>
        <v>0</v>
      </c>
      <c r="AB388" s="206">
        <f>'[2]配置系数（士兵）'!AB388</f>
        <v>1</v>
      </c>
    </row>
    <row r="389" spans="3:28" x14ac:dyDescent="0.15">
      <c r="C389" s="207">
        <v>382</v>
      </c>
      <c r="D389" s="69">
        <f>IFERROR(MATCH(C389,索引!Q:Q,0),D390)</f>
        <v>54</v>
      </c>
      <c r="E389" s="69">
        <f t="shared" si="6"/>
        <v>2</v>
      </c>
      <c r="F389" s="69">
        <f>IF(LEN(INDEX(索引!$M:$M,D389,1))=4,INDEX(索引!$M:$M,D389,1)&amp;"00",INDEX(索引!$M:$M,D389,1))</f>
        <v>600407</v>
      </c>
      <c r="G389" s="69" t="str">
        <f>INDEX(索引!$L:$L,D389,1)</f>
        <v>床弩</v>
      </c>
      <c r="I389" s="206" t="str">
        <f>'[2]配置系数（士兵）'!I389</f>
        <v>60040711</v>
      </c>
      <c r="J389" s="206" t="str">
        <f>'[2]配置系数（士兵）'!J389</f>
        <v>私有特性1:普攻会对直线上所有人造成伤害</v>
      </c>
      <c r="K389" s="206">
        <f>'[2]配置系数（士兵）'!K389</f>
        <v>0.34</v>
      </c>
      <c r="L389" s="206">
        <f>'[2]配置系数（士兵）'!L389</f>
        <v>0</v>
      </c>
      <c r="M389" s="206">
        <f>'[2]配置系数（士兵）'!M389</f>
        <v>0</v>
      </c>
      <c r="N389" s="206">
        <f>'[2]配置系数（士兵）'!N389</f>
        <v>1</v>
      </c>
      <c r="P389" s="206" t="str">
        <f>'[2]配置系数（士兵）'!P389</f>
        <v/>
      </c>
      <c r="Q389" s="206" t="str">
        <f>'[2]配置系数（士兵）'!Q389</f>
        <v/>
      </c>
      <c r="R389" s="206" t="str">
        <f>'[2]配置系数（士兵）'!R389</f>
        <v/>
      </c>
      <c r="S389" s="206">
        <f>'[2]配置系数（士兵）'!S389</f>
        <v>0</v>
      </c>
      <c r="T389" s="206">
        <f>'[2]配置系数（士兵）'!T389</f>
        <v>0</v>
      </c>
      <c r="U389" s="206">
        <f>'[2]配置系数（士兵）'!U389</f>
        <v>1</v>
      </c>
      <c r="W389" s="206" t="str">
        <f>'[2]配置系数（士兵）'!W389</f>
        <v/>
      </c>
      <c r="X389" s="206" t="str">
        <f>'[2]配置系数（士兵）'!X389</f>
        <v/>
      </c>
      <c r="Y389" s="206" t="str">
        <f>'[2]配置系数（士兵）'!Y389</f>
        <v/>
      </c>
      <c r="Z389" s="206">
        <f>'[2]配置系数（士兵）'!Z389</f>
        <v>0</v>
      </c>
      <c r="AA389" s="206">
        <f>'[2]配置系数（士兵）'!AA389</f>
        <v>0</v>
      </c>
      <c r="AB389" s="206">
        <f>'[2]配置系数（士兵）'!AB389</f>
        <v>1</v>
      </c>
    </row>
    <row r="390" spans="3:28" x14ac:dyDescent="0.15">
      <c r="C390" s="207">
        <v>383</v>
      </c>
      <c r="D390" s="69">
        <f>IFERROR(MATCH(C390,索引!Q:Q,0),D391)</f>
        <v>54</v>
      </c>
      <c r="E390" s="69">
        <f t="shared" si="6"/>
        <v>3</v>
      </c>
      <c r="F390" s="69">
        <f>IF(LEN(INDEX(索引!$M:$M,D390,1))=4,INDEX(索引!$M:$M,D390,1)&amp;"00",INDEX(索引!$M:$M,D390,1))</f>
        <v>600407</v>
      </c>
      <c r="G390" s="69" t="str">
        <f>INDEX(索引!$L:$L,D390,1)</f>
        <v>床弩</v>
      </c>
      <c r="I390" s="206" t="str">
        <f>'[2]配置系数（士兵）'!I390</f>
        <v>60040721</v>
      </c>
      <c r="J390" s="206" t="str">
        <f>'[2]配置系数（士兵）'!J390</f>
        <v>私有特性2:攻击对直线上的敌人都附带小幅击退效果</v>
      </c>
      <c r="K390" s="206">
        <f>'[2]配置系数（士兵）'!K390</f>
        <v>1</v>
      </c>
      <c r="L390" s="206">
        <f>'[2]配置系数（士兵）'!L390</f>
        <v>0</v>
      </c>
      <c r="M390" s="206">
        <f>'[2]配置系数（士兵）'!M390</f>
        <v>0</v>
      </c>
      <c r="N390" s="206">
        <f>'[2]配置系数（士兵）'!N390</f>
        <v>1</v>
      </c>
      <c r="P390" s="206" t="str">
        <f>'[2]配置系数（士兵）'!P390</f>
        <v/>
      </c>
      <c r="Q390" s="206" t="str">
        <f>'[2]配置系数（士兵）'!Q390</f>
        <v/>
      </c>
      <c r="R390" s="206" t="str">
        <f>'[2]配置系数（士兵）'!R390</f>
        <v/>
      </c>
      <c r="S390" s="206">
        <f>'[2]配置系数（士兵）'!S390</f>
        <v>0</v>
      </c>
      <c r="T390" s="206">
        <f>'[2]配置系数（士兵）'!T390</f>
        <v>0</v>
      </c>
      <c r="U390" s="206">
        <f>'[2]配置系数（士兵）'!U390</f>
        <v>1</v>
      </c>
      <c r="W390" s="206" t="str">
        <f>'[2]配置系数（士兵）'!W390</f>
        <v/>
      </c>
      <c r="X390" s="206" t="str">
        <f>'[2]配置系数（士兵）'!X390</f>
        <v/>
      </c>
      <c r="Y390" s="206" t="str">
        <f>'[2]配置系数（士兵）'!Y390</f>
        <v/>
      </c>
      <c r="Z390" s="206">
        <f>'[2]配置系数（士兵）'!Z390</f>
        <v>0</v>
      </c>
      <c r="AA390" s="206">
        <f>'[2]配置系数（士兵）'!AA390</f>
        <v>0</v>
      </c>
      <c r="AB390" s="206">
        <f>'[2]配置系数（士兵）'!AB390</f>
        <v>1</v>
      </c>
    </row>
    <row r="391" spans="3:28" x14ac:dyDescent="0.15">
      <c r="C391" s="207">
        <v>384</v>
      </c>
      <c r="D391" s="69">
        <f>IFERROR(MATCH(C391,索引!Q:Q,0),D392)</f>
        <v>54</v>
      </c>
      <c r="E391" s="69">
        <f t="shared" si="6"/>
        <v>4</v>
      </c>
      <c r="F391" s="69">
        <f>IF(LEN(INDEX(索引!$M:$M,D391,1))=4,INDEX(索引!$M:$M,D391,1)&amp;"00",INDEX(索引!$M:$M,D391,1))</f>
        <v>600407</v>
      </c>
      <c r="G391" s="69" t="str">
        <f>INDEX(索引!$L:$L,D391,1)</f>
        <v>床弩</v>
      </c>
      <c r="I391" s="206" t="str">
        <f>'[2]配置系数（士兵）'!I391</f>
        <v/>
      </c>
      <c r="J391" s="206" t="str">
        <f>'[2]配置系数（士兵）'!J391</f>
        <v/>
      </c>
      <c r="K391" s="206" t="str">
        <f>'[2]配置系数（士兵）'!K391</f>
        <v/>
      </c>
      <c r="L391" s="206">
        <f>'[2]配置系数（士兵）'!L391</f>
        <v>0</v>
      </c>
      <c r="M391" s="206">
        <f>'[2]配置系数（士兵）'!M391</f>
        <v>0</v>
      </c>
      <c r="N391" s="206">
        <f>'[2]配置系数（士兵）'!N391</f>
        <v>1</v>
      </c>
      <c r="P391" s="206" t="str">
        <f>'[2]配置系数（士兵）'!P391</f>
        <v/>
      </c>
      <c r="Q391" s="206" t="str">
        <f>'[2]配置系数（士兵）'!Q391</f>
        <v/>
      </c>
      <c r="R391" s="206" t="str">
        <f>'[2]配置系数（士兵）'!R391</f>
        <v/>
      </c>
      <c r="S391" s="206">
        <f>'[2]配置系数（士兵）'!S391</f>
        <v>0</v>
      </c>
      <c r="T391" s="206">
        <f>'[2]配置系数（士兵）'!T391</f>
        <v>0</v>
      </c>
      <c r="U391" s="206">
        <f>'[2]配置系数（士兵）'!U391</f>
        <v>1</v>
      </c>
      <c r="W391" s="206" t="str">
        <f>'[2]配置系数（士兵）'!W391</f>
        <v/>
      </c>
      <c r="X391" s="206" t="str">
        <f>'[2]配置系数（士兵）'!X391</f>
        <v/>
      </c>
      <c r="Y391" s="206" t="str">
        <f>'[2]配置系数（士兵）'!Y391</f>
        <v/>
      </c>
      <c r="Z391" s="206">
        <f>'[2]配置系数（士兵）'!Z391</f>
        <v>0</v>
      </c>
      <c r="AA391" s="206">
        <f>'[2]配置系数（士兵）'!AA391</f>
        <v>0</v>
      </c>
      <c r="AB391" s="206">
        <f>'[2]配置系数（士兵）'!AB391</f>
        <v>1</v>
      </c>
    </row>
    <row r="392" spans="3:28" x14ac:dyDescent="0.15">
      <c r="C392" s="207">
        <v>385</v>
      </c>
      <c r="D392" s="69">
        <f>IFERROR(MATCH(C392,索引!Q:Q,0),D393)</f>
        <v>54</v>
      </c>
      <c r="E392" s="69">
        <f t="shared" si="6"/>
        <v>5</v>
      </c>
      <c r="F392" s="69">
        <f>IF(LEN(INDEX(索引!$M:$M,D392,1))=4,INDEX(索引!$M:$M,D392,1)&amp;"00",INDEX(索引!$M:$M,D392,1))</f>
        <v>600407</v>
      </c>
      <c r="G392" s="69" t="str">
        <f>INDEX(索引!$L:$L,D392,1)</f>
        <v>床弩</v>
      </c>
      <c r="I392" s="206" t="str">
        <f>'[2]配置系数（士兵）'!I392</f>
        <v>60040741</v>
      </c>
      <c r="J392" s="206" t="str">
        <f>'[2]配置系数（士兵）'!J392</f>
        <v>私有特性4:提升目标攻城攻击和负重</v>
      </c>
      <c r="K392" s="206">
        <f>'[2]配置系数（士兵）'!K392</f>
        <v>100</v>
      </c>
      <c r="L392" s="206">
        <f>'[2]配置系数（士兵）'!L392</f>
        <v>0</v>
      </c>
      <c r="M392" s="206">
        <f>'[2]配置系数（士兵）'!M392</f>
        <v>0</v>
      </c>
      <c r="N392" s="206">
        <f>'[2]配置系数（士兵）'!N392</f>
        <v>1</v>
      </c>
      <c r="P392" s="206" t="str">
        <f>'[2]配置系数（士兵）'!P392</f>
        <v/>
      </c>
      <c r="Q392" s="206" t="str">
        <f>'[2]配置系数（士兵）'!Q392</f>
        <v/>
      </c>
      <c r="R392" s="206" t="str">
        <f>'[2]配置系数（士兵）'!R392</f>
        <v/>
      </c>
      <c r="S392" s="206">
        <f>'[2]配置系数（士兵）'!S392</f>
        <v>0</v>
      </c>
      <c r="T392" s="206">
        <f>'[2]配置系数（士兵）'!T392</f>
        <v>0</v>
      </c>
      <c r="U392" s="206">
        <f>'[2]配置系数（士兵）'!U392</f>
        <v>1</v>
      </c>
      <c r="W392" s="206" t="str">
        <f>'[2]配置系数（士兵）'!W392</f>
        <v/>
      </c>
      <c r="X392" s="206" t="str">
        <f>'[2]配置系数（士兵）'!X392</f>
        <v/>
      </c>
      <c r="Y392" s="206" t="str">
        <f>'[2]配置系数（士兵）'!Y392</f>
        <v/>
      </c>
      <c r="Z392" s="206">
        <f>'[2]配置系数（士兵）'!Z392</f>
        <v>0</v>
      </c>
      <c r="AA392" s="206">
        <f>'[2]配置系数（士兵）'!AA392</f>
        <v>0</v>
      </c>
      <c r="AB392" s="206">
        <f>'[2]配置系数（士兵）'!AB392</f>
        <v>1</v>
      </c>
    </row>
    <row r="393" spans="3:28" x14ac:dyDescent="0.15">
      <c r="C393" s="207">
        <v>386</v>
      </c>
      <c r="D393" s="69">
        <f>IFERROR(MATCH(C393,索引!Q:Q,0),D394)</f>
        <v>54</v>
      </c>
      <c r="E393" s="69">
        <f t="shared" si="6"/>
        <v>6</v>
      </c>
      <c r="F393" s="69">
        <f>IF(LEN(INDEX(索引!$M:$M,D393,1))=4,INDEX(索引!$M:$M,D393,1)&amp;"00",INDEX(索引!$M:$M,D393,1))</f>
        <v>600407</v>
      </c>
      <c r="G393" s="69" t="str">
        <f>INDEX(索引!$L:$L,D393,1)</f>
        <v>床弩</v>
      </c>
      <c r="I393" s="206" t="str">
        <f>'[2]配置系数（士兵）'!I393</f>
        <v/>
      </c>
      <c r="J393" s="206" t="str">
        <f>'[2]配置系数（士兵）'!J393</f>
        <v/>
      </c>
      <c r="K393" s="206" t="str">
        <f>'[2]配置系数（士兵）'!K393</f>
        <v/>
      </c>
      <c r="L393" s="206">
        <f>'[2]配置系数（士兵）'!L393</f>
        <v>0</v>
      </c>
      <c r="M393" s="206">
        <f>'[2]配置系数（士兵）'!M393</f>
        <v>0</v>
      </c>
      <c r="N393" s="206">
        <f>'[2]配置系数（士兵）'!N393</f>
        <v>1</v>
      </c>
      <c r="P393" s="206" t="str">
        <f>'[2]配置系数（士兵）'!P393</f>
        <v/>
      </c>
      <c r="Q393" s="206" t="str">
        <f>'[2]配置系数（士兵）'!Q393</f>
        <v/>
      </c>
      <c r="R393" s="206" t="str">
        <f>'[2]配置系数（士兵）'!R393</f>
        <v/>
      </c>
      <c r="S393" s="206">
        <f>'[2]配置系数（士兵）'!S393</f>
        <v>0</v>
      </c>
      <c r="T393" s="206">
        <f>'[2]配置系数（士兵）'!T393</f>
        <v>0</v>
      </c>
      <c r="U393" s="206">
        <f>'[2]配置系数（士兵）'!U393</f>
        <v>1</v>
      </c>
      <c r="W393" s="206" t="str">
        <f>'[2]配置系数（士兵）'!W393</f>
        <v/>
      </c>
      <c r="X393" s="206" t="str">
        <f>'[2]配置系数（士兵）'!X393</f>
        <v/>
      </c>
      <c r="Y393" s="206" t="str">
        <f>'[2]配置系数（士兵）'!Y393</f>
        <v/>
      </c>
      <c r="Z393" s="206">
        <f>'[2]配置系数（士兵）'!Z393</f>
        <v>0</v>
      </c>
      <c r="AA393" s="206">
        <f>'[2]配置系数（士兵）'!AA393</f>
        <v>0</v>
      </c>
      <c r="AB393" s="206">
        <f>'[2]配置系数（士兵）'!AB393</f>
        <v>1</v>
      </c>
    </row>
    <row r="394" spans="3:28" x14ac:dyDescent="0.15">
      <c r="C394" s="207">
        <v>387</v>
      </c>
      <c r="D394" s="69">
        <f>IFERROR(MATCH(C394,索引!Q:Q,0),D395)</f>
        <v>54</v>
      </c>
      <c r="E394" s="69">
        <f t="shared" si="6"/>
        <v>7</v>
      </c>
      <c r="F394" s="69">
        <f>IF(LEN(INDEX(索引!$M:$M,D394,1))=4,INDEX(索引!$M:$M,D394,1)&amp;"00",INDEX(索引!$M:$M,D394,1))</f>
        <v>600407</v>
      </c>
      <c r="G394" s="69" t="str">
        <f>INDEX(索引!$L:$L,D394,1)</f>
        <v>床弩</v>
      </c>
      <c r="I394" s="206" t="str">
        <f>'[2]配置系数（士兵）'!I394</f>
        <v/>
      </c>
      <c r="J394" s="206" t="str">
        <f>'[2]配置系数（士兵）'!J394</f>
        <v/>
      </c>
      <c r="K394" s="206" t="str">
        <f>'[2]配置系数（士兵）'!K394</f>
        <v/>
      </c>
      <c r="L394" s="206">
        <f>'[2]配置系数（士兵）'!L394</f>
        <v>0</v>
      </c>
      <c r="M394" s="206">
        <f>'[2]配置系数（士兵）'!M394</f>
        <v>0</v>
      </c>
      <c r="N394" s="206">
        <f>'[2]配置系数（士兵）'!N394</f>
        <v>1</v>
      </c>
      <c r="P394" s="206" t="str">
        <f>'[2]配置系数（士兵）'!P394</f>
        <v/>
      </c>
      <c r="Q394" s="206" t="str">
        <f>'[2]配置系数（士兵）'!Q394</f>
        <v/>
      </c>
      <c r="R394" s="206" t="str">
        <f>'[2]配置系数（士兵）'!R394</f>
        <v/>
      </c>
      <c r="S394" s="206">
        <f>'[2]配置系数（士兵）'!S394</f>
        <v>0</v>
      </c>
      <c r="T394" s="206">
        <f>'[2]配置系数（士兵）'!T394</f>
        <v>0</v>
      </c>
      <c r="U394" s="206">
        <f>'[2]配置系数（士兵）'!U394</f>
        <v>1</v>
      </c>
      <c r="W394" s="206" t="str">
        <f>'[2]配置系数（士兵）'!W394</f>
        <v/>
      </c>
      <c r="X394" s="206" t="str">
        <f>'[2]配置系数（士兵）'!X394</f>
        <v/>
      </c>
      <c r="Y394" s="206" t="str">
        <f>'[2]配置系数（士兵）'!Y394</f>
        <v/>
      </c>
      <c r="Z394" s="206">
        <f>'[2]配置系数（士兵）'!Z394</f>
        <v>0</v>
      </c>
      <c r="AA394" s="206">
        <f>'[2]配置系数（士兵）'!AA394</f>
        <v>0</v>
      </c>
      <c r="AB394" s="206">
        <f>'[2]配置系数（士兵）'!AB394</f>
        <v>1</v>
      </c>
    </row>
    <row r="395" spans="3:28" x14ac:dyDescent="0.15">
      <c r="C395" s="207">
        <v>388</v>
      </c>
      <c r="D395" s="69">
        <f>IFERROR(MATCH(C395,索引!Q:Q,0),D396)</f>
        <v>54</v>
      </c>
      <c r="E395" s="69">
        <f t="shared" si="6"/>
        <v>8</v>
      </c>
      <c r="F395" s="69">
        <f>IF(LEN(INDEX(索引!$M:$M,D395,1))=4,INDEX(索引!$M:$M,D395,1)&amp;"00",INDEX(索引!$M:$M,D395,1))</f>
        <v>600407</v>
      </c>
      <c r="G395" s="69" t="str">
        <f>INDEX(索引!$L:$L,D395,1)</f>
        <v>床弩</v>
      </c>
      <c r="I395" s="206" t="str">
        <f>'[2]配置系数（士兵）'!I395</f>
        <v/>
      </c>
      <c r="J395" s="206" t="str">
        <f>'[2]配置系数（士兵）'!J395</f>
        <v/>
      </c>
      <c r="K395" s="206" t="str">
        <f>'[2]配置系数（士兵）'!K395</f>
        <v/>
      </c>
      <c r="L395" s="206">
        <f>'[2]配置系数（士兵）'!L395</f>
        <v>0</v>
      </c>
      <c r="M395" s="206">
        <f>'[2]配置系数（士兵）'!M395</f>
        <v>0</v>
      </c>
      <c r="N395" s="206">
        <f>'[2]配置系数（士兵）'!N395</f>
        <v>1</v>
      </c>
      <c r="P395" s="206" t="str">
        <f>'[2]配置系数（士兵）'!P395</f>
        <v/>
      </c>
      <c r="Q395" s="206" t="str">
        <f>'[2]配置系数（士兵）'!Q395</f>
        <v/>
      </c>
      <c r="R395" s="206" t="str">
        <f>'[2]配置系数（士兵）'!R395</f>
        <v/>
      </c>
      <c r="S395" s="206">
        <f>'[2]配置系数（士兵）'!S395</f>
        <v>0</v>
      </c>
      <c r="T395" s="206">
        <f>'[2]配置系数（士兵）'!T395</f>
        <v>0</v>
      </c>
      <c r="U395" s="206">
        <f>'[2]配置系数（士兵）'!U395</f>
        <v>1</v>
      </c>
      <c r="W395" s="206" t="str">
        <f>'[2]配置系数（士兵）'!W395</f>
        <v/>
      </c>
      <c r="X395" s="206" t="str">
        <f>'[2]配置系数（士兵）'!X395</f>
        <v/>
      </c>
      <c r="Y395" s="206" t="str">
        <f>'[2]配置系数（士兵）'!Y395</f>
        <v/>
      </c>
      <c r="Z395" s="206">
        <f>'[2]配置系数（士兵）'!Z395</f>
        <v>0</v>
      </c>
      <c r="AA395" s="206">
        <f>'[2]配置系数（士兵）'!AA395</f>
        <v>0</v>
      </c>
      <c r="AB395" s="206">
        <f>'[2]配置系数（士兵）'!AB395</f>
        <v>1</v>
      </c>
    </row>
    <row r="396" spans="3:28" x14ac:dyDescent="0.15">
      <c r="C396" s="207">
        <v>389</v>
      </c>
      <c r="D396" s="69">
        <f>IFERROR(MATCH(C396,索引!Q:Q,0),D397)</f>
        <v>54</v>
      </c>
      <c r="E396" s="69">
        <f t="shared" si="6"/>
        <v>9</v>
      </c>
      <c r="F396" s="69">
        <f>IF(LEN(INDEX(索引!$M:$M,D396,1))=4,INDEX(索引!$M:$M,D396,1)&amp;"00",INDEX(索引!$M:$M,D396,1))</f>
        <v>600407</v>
      </c>
      <c r="G396" s="69" t="str">
        <f>INDEX(索引!$L:$L,D396,1)</f>
        <v>床弩</v>
      </c>
      <c r="I396" s="206" t="str">
        <f>'[2]配置系数（士兵）'!I396</f>
        <v/>
      </c>
      <c r="J396" s="206" t="str">
        <f>'[2]配置系数（士兵）'!J396</f>
        <v/>
      </c>
      <c r="K396" s="206" t="str">
        <f>'[2]配置系数（士兵）'!K396</f>
        <v/>
      </c>
      <c r="L396" s="206">
        <f>'[2]配置系数（士兵）'!L396</f>
        <v>0</v>
      </c>
      <c r="M396" s="206">
        <f>'[2]配置系数（士兵）'!M396</f>
        <v>0</v>
      </c>
      <c r="N396" s="206">
        <f>'[2]配置系数（士兵）'!N396</f>
        <v>1</v>
      </c>
      <c r="P396" s="206" t="str">
        <f>'[2]配置系数（士兵）'!P396</f>
        <v/>
      </c>
      <c r="Q396" s="206" t="str">
        <f>'[2]配置系数（士兵）'!Q396</f>
        <v/>
      </c>
      <c r="R396" s="206" t="str">
        <f>'[2]配置系数（士兵）'!R396</f>
        <v/>
      </c>
      <c r="S396" s="206">
        <f>'[2]配置系数（士兵）'!S396</f>
        <v>0</v>
      </c>
      <c r="T396" s="206">
        <f>'[2]配置系数（士兵）'!T396</f>
        <v>0</v>
      </c>
      <c r="U396" s="206">
        <f>'[2]配置系数（士兵）'!U396</f>
        <v>1</v>
      </c>
      <c r="W396" s="206" t="str">
        <f>'[2]配置系数（士兵）'!W396</f>
        <v/>
      </c>
      <c r="X396" s="206" t="str">
        <f>'[2]配置系数（士兵）'!X396</f>
        <v/>
      </c>
      <c r="Y396" s="206" t="str">
        <f>'[2]配置系数（士兵）'!Y396</f>
        <v/>
      </c>
      <c r="Z396" s="206">
        <f>'[2]配置系数（士兵）'!Z396</f>
        <v>0</v>
      </c>
      <c r="AA396" s="206">
        <f>'[2]配置系数（士兵）'!AA396</f>
        <v>0</v>
      </c>
      <c r="AB396" s="206">
        <f>'[2]配置系数（士兵）'!AB396</f>
        <v>1</v>
      </c>
    </row>
    <row r="397" spans="3:28" x14ac:dyDescent="0.15">
      <c r="C397" s="207">
        <v>390</v>
      </c>
      <c r="D397" s="69">
        <f>IFERROR(MATCH(C397,索引!Q:Q,0),D398)</f>
        <v>54</v>
      </c>
      <c r="E397" s="69">
        <f t="shared" si="6"/>
        <v>10</v>
      </c>
      <c r="F397" s="69">
        <f>IF(LEN(INDEX(索引!$M:$M,D397,1))=4,INDEX(索引!$M:$M,D397,1)&amp;"00",INDEX(索引!$M:$M,D397,1))</f>
        <v>600407</v>
      </c>
      <c r="G397" s="69" t="str">
        <f>INDEX(索引!$L:$L,D397,1)</f>
        <v>床弩</v>
      </c>
      <c r="I397" s="206" t="str">
        <f>'[2]配置系数（士兵）'!I397</f>
        <v/>
      </c>
      <c r="J397" s="206" t="str">
        <f>'[2]配置系数（士兵）'!J397</f>
        <v/>
      </c>
      <c r="K397" s="206" t="str">
        <f>'[2]配置系数（士兵）'!K397</f>
        <v/>
      </c>
      <c r="L397" s="206">
        <f>'[2]配置系数（士兵）'!L397</f>
        <v>0</v>
      </c>
      <c r="M397" s="206">
        <f>'[2]配置系数（士兵）'!M397</f>
        <v>0</v>
      </c>
      <c r="N397" s="206">
        <f>'[2]配置系数（士兵）'!N397</f>
        <v>1</v>
      </c>
      <c r="P397" s="206" t="str">
        <f>'[2]配置系数（士兵）'!P397</f>
        <v/>
      </c>
      <c r="Q397" s="206" t="str">
        <f>'[2]配置系数（士兵）'!Q397</f>
        <v/>
      </c>
      <c r="R397" s="206" t="str">
        <f>'[2]配置系数（士兵）'!R397</f>
        <v/>
      </c>
      <c r="S397" s="206">
        <f>'[2]配置系数（士兵）'!S397</f>
        <v>0</v>
      </c>
      <c r="T397" s="206">
        <f>'[2]配置系数（士兵）'!T397</f>
        <v>0</v>
      </c>
      <c r="U397" s="206">
        <f>'[2]配置系数（士兵）'!U397</f>
        <v>1</v>
      </c>
      <c r="W397" s="206" t="str">
        <f>'[2]配置系数（士兵）'!W397</f>
        <v/>
      </c>
      <c r="X397" s="206" t="str">
        <f>'[2]配置系数（士兵）'!X397</f>
        <v/>
      </c>
      <c r="Y397" s="206" t="str">
        <f>'[2]配置系数（士兵）'!Y397</f>
        <v/>
      </c>
      <c r="Z397" s="206">
        <f>'[2]配置系数（士兵）'!Z397</f>
        <v>0</v>
      </c>
      <c r="AA397" s="206">
        <f>'[2]配置系数（士兵）'!AA397</f>
        <v>0</v>
      </c>
      <c r="AB397" s="206">
        <f>'[2]配置系数（士兵）'!AB397</f>
        <v>1</v>
      </c>
    </row>
    <row r="398" spans="3:28" x14ac:dyDescent="0.15">
      <c r="C398" s="207">
        <v>391</v>
      </c>
      <c r="D398" s="69">
        <f>IFERROR(MATCH(C398,索引!Q:Q,0),D399)</f>
        <v>55</v>
      </c>
      <c r="E398" s="69">
        <f t="shared" si="6"/>
        <v>1</v>
      </c>
      <c r="F398" s="69">
        <f>IF(LEN(INDEX(索引!$M:$M,D398,1))=4,INDEX(索引!$M:$M,D398,1)&amp;"00",INDEX(索引!$M:$M,D398,1))</f>
        <v>600403</v>
      </c>
      <c r="G398" s="69" t="str">
        <f>INDEX(索引!$L:$L,D398,1)</f>
        <v>火油投石车</v>
      </c>
      <c r="I398" s="206" t="str">
        <f>'[2]配置系数（士兵）'!I398</f>
        <v>60040301</v>
      </c>
      <c r="J398" s="206" t="str">
        <f>'[2]配置系数（士兵）'!J398</f>
        <v>普通攻击:对单体敌人造成{0}%的武力伤害</v>
      </c>
      <c r="K398" s="206">
        <f>'[2]配置系数（士兵）'!K398</f>
        <v>0.18</v>
      </c>
      <c r="L398" s="206">
        <f>'[2]配置系数（士兵）'!L398</f>
        <v>0</v>
      </c>
      <c r="M398" s="206">
        <f>'[2]配置系数（士兵）'!M398</f>
        <v>0</v>
      </c>
      <c r="N398" s="206">
        <f>'[2]配置系数（士兵）'!N398</f>
        <v>100</v>
      </c>
      <c r="P398" s="206" t="str">
        <f>'[2]配置系数（士兵）'!P398</f>
        <v>60040302</v>
      </c>
      <c r="Q398" s="206" t="str">
        <f>'[2]配置系数（士兵）'!Q398</f>
        <v>普通攻击:对单体敌人造成{0}%的武力伤害</v>
      </c>
      <c r="R398" s="206">
        <f>'[2]配置系数（士兵）'!R398</f>
        <v>0.56000000000000005</v>
      </c>
      <c r="S398" s="206">
        <f>'[2]配置系数（士兵）'!S398</f>
        <v>0</v>
      </c>
      <c r="T398" s="206">
        <f>'[2]配置系数（士兵）'!T398</f>
        <v>0</v>
      </c>
      <c r="U398" s="206">
        <f>'[2]配置系数（士兵）'!U398</f>
        <v>1</v>
      </c>
      <c r="W398" s="206" t="str">
        <f>'[2]配置系数（士兵）'!W398</f>
        <v>60040303</v>
      </c>
      <c r="X398" s="206" t="str">
        <f>'[2]配置系数（士兵）'!X398</f>
        <v>普通攻击:对单体敌人造成{0}%的武力伤害</v>
      </c>
      <c r="Y398" s="206">
        <f>'[2]配置系数（士兵）'!Y398</f>
        <v>1</v>
      </c>
      <c r="Z398" s="206">
        <f>'[2]配置系数（士兵）'!Z398</f>
        <v>0</v>
      </c>
      <c r="AA398" s="206">
        <f>'[2]配置系数（士兵）'!AA398</f>
        <v>0</v>
      </c>
      <c r="AB398" s="206">
        <f>'[2]配置系数（士兵）'!AB398</f>
        <v>1</v>
      </c>
    </row>
    <row r="399" spans="3:28" x14ac:dyDescent="0.15">
      <c r="C399" s="207">
        <v>392</v>
      </c>
      <c r="D399" s="69">
        <f>IFERROR(MATCH(C399,索引!Q:Q,0),D400)</f>
        <v>55</v>
      </c>
      <c r="E399" s="69">
        <f t="shared" si="6"/>
        <v>2</v>
      </c>
      <c r="F399" s="69">
        <f>IF(LEN(INDEX(索引!$M:$M,D399,1))=4,INDEX(索引!$M:$M,D399,1)&amp;"00",INDEX(索引!$M:$M,D399,1))</f>
        <v>600403</v>
      </c>
      <c r="G399" s="69" t="str">
        <f>INDEX(索引!$L:$L,D399,1)</f>
        <v>火油投石车</v>
      </c>
      <c r="I399" s="206" t="str">
        <f>'[2]配置系数（士兵）'!I399</f>
        <v>60040311</v>
      </c>
      <c r="J399" s="206" t="str">
        <f>'[2]配置系数（士兵）'!J399</f>
        <v>私有特性1:提升目标攻城攻击和负重</v>
      </c>
      <c r="K399" s="206">
        <f>'[2]配置系数（士兵）'!K399</f>
        <v>100</v>
      </c>
      <c r="L399" s="206">
        <f>'[2]配置系数（士兵）'!L399</f>
        <v>0</v>
      </c>
      <c r="M399" s="206">
        <f>'[2]配置系数（士兵）'!M399</f>
        <v>0</v>
      </c>
      <c r="N399" s="206">
        <f>'[2]配置系数（士兵）'!N399</f>
        <v>1</v>
      </c>
      <c r="P399" s="206" t="str">
        <f>'[2]配置系数（士兵）'!P399</f>
        <v/>
      </c>
      <c r="Q399" s="206" t="str">
        <f>'[2]配置系数（士兵）'!Q399</f>
        <v/>
      </c>
      <c r="R399" s="206" t="str">
        <f>'[2]配置系数（士兵）'!R399</f>
        <v/>
      </c>
      <c r="S399" s="206">
        <f>'[2]配置系数（士兵）'!S399</f>
        <v>0</v>
      </c>
      <c r="T399" s="206">
        <f>'[2]配置系数（士兵）'!T399</f>
        <v>0</v>
      </c>
      <c r="U399" s="206">
        <f>'[2]配置系数（士兵）'!U399</f>
        <v>1</v>
      </c>
      <c r="W399" s="206" t="str">
        <f>'[2]配置系数（士兵）'!W399</f>
        <v/>
      </c>
      <c r="X399" s="206" t="str">
        <f>'[2]配置系数（士兵）'!X399</f>
        <v/>
      </c>
      <c r="Y399" s="206" t="str">
        <f>'[2]配置系数（士兵）'!Y399</f>
        <v/>
      </c>
      <c r="Z399" s="206">
        <f>'[2]配置系数（士兵）'!Z399</f>
        <v>0</v>
      </c>
      <c r="AA399" s="206">
        <f>'[2]配置系数（士兵）'!AA399</f>
        <v>0</v>
      </c>
      <c r="AB399" s="206">
        <f>'[2]配置系数（士兵）'!AB399</f>
        <v>1</v>
      </c>
    </row>
    <row r="400" spans="3:28" x14ac:dyDescent="0.15">
      <c r="C400" s="207">
        <v>393</v>
      </c>
      <c r="D400" s="69">
        <f>IFERROR(MATCH(C400,索引!Q:Q,0),D401)</f>
        <v>55</v>
      </c>
      <c r="E400" s="69">
        <f t="shared" ref="E400:E463" si="7">MIN(IF(G400=G399,E399+1,1),11)</f>
        <v>3</v>
      </c>
      <c r="F400" s="69">
        <f>IF(LEN(INDEX(索引!$M:$M,D400,1))=4,INDEX(索引!$M:$M,D400,1)&amp;"00",INDEX(索引!$M:$M,D400,1))</f>
        <v>600403</v>
      </c>
      <c r="G400" s="69" t="str">
        <f>INDEX(索引!$L:$L,D400,1)</f>
        <v>火油投石车</v>
      </c>
      <c r="I400" s="206" t="str">
        <f>'[2]配置系数（士兵）'!I400</f>
        <v>60040321</v>
      </c>
      <c r="J400" s="206" t="str">
        <f>'[2]配置系数（士兵）'!J400</f>
        <v>私有特性2:投石车投出3颗燃烧的石头对大范围的敌人造成{0}%攻击力的伤害。</v>
      </c>
      <c r="K400" s="206">
        <f>'[2]配置系数（士兵）'!K400</f>
        <v>0.18</v>
      </c>
      <c r="L400" s="206">
        <f>'[2]配置系数（士兵）'!L400</f>
        <v>0</v>
      </c>
      <c r="M400" s="206">
        <f>'[2]配置系数（士兵）'!M400</f>
        <v>0</v>
      </c>
      <c r="N400" s="206">
        <f>'[2]配置系数（士兵）'!N400</f>
        <v>100</v>
      </c>
      <c r="P400" s="206" t="str">
        <f>'[2]配置系数（士兵）'!P400</f>
        <v/>
      </c>
      <c r="Q400" s="206" t="str">
        <f>'[2]配置系数（士兵）'!Q400</f>
        <v/>
      </c>
      <c r="R400" s="206" t="str">
        <f>'[2]配置系数（士兵）'!R400</f>
        <v/>
      </c>
      <c r="S400" s="206">
        <f>'[2]配置系数（士兵）'!S400</f>
        <v>0</v>
      </c>
      <c r="T400" s="206">
        <f>'[2]配置系数（士兵）'!T400</f>
        <v>0</v>
      </c>
      <c r="U400" s="206">
        <f>'[2]配置系数（士兵）'!U400</f>
        <v>1</v>
      </c>
      <c r="W400" s="206" t="str">
        <f>'[2]配置系数（士兵）'!W400</f>
        <v/>
      </c>
      <c r="X400" s="206" t="str">
        <f>'[2]配置系数（士兵）'!X400</f>
        <v/>
      </c>
      <c r="Y400" s="206" t="str">
        <f>'[2]配置系数（士兵）'!Y400</f>
        <v/>
      </c>
      <c r="Z400" s="206">
        <f>'[2]配置系数（士兵）'!Z400</f>
        <v>0</v>
      </c>
      <c r="AA400" s="206">
        <f>'[2]配置系数（士兵）'!AA400</f>
        <v>0</v>
      </c>
      <c r="AB400" s="206">
        <f>'[2]配置系数（士兵）'!AB400</f>
        <v>1</v>
      </c>
    </row>
    <row r="401" spans="3:28" x14ac:dyDescent="0.15">
      <c r="C401" s="207">
        <v>394</v>
      </c>
      <c r="D401" s="69">
        <f>IFERROR(MATCH(C401,索引!Q:Q,0),D402)</f>
        <v>55</v>
      </c>
      <c r="E401" s="69">
        <f t="shared" si="7"/>
        <v>4</v>
      </c>
      <c r="F401" s="69">
        <f>IF(LEN(INDEX(索引!$M:$M,D401,1))=4,INDEX(索引!$M:$M,D401,1)&amp;"00",INDEX(索引!$M:$M,D401,1))</f>
        <v>600403</v>
      </c>
      <c r="G401" s="69" t="str">
        <f>INDEX(索引!$L:$L,D401,1)</f>
        <v>火油投石车</v>
      </c>
      <c r="I401" s="206" t="str">
        <f>'[2]配置系数（士兵）'!I401</f>
        <v>60040331</v>
      </c>
      <c r="J401" s="206" t="str">
        <f>'[2]配置系数（士兵）'!J401</f>
        <v>私有特性3:器械单位免疫击飞击退</v>
      </c>
      <c r="K401" s="206" t="str">
        <f>'[2]配置系数（士兵）'!K401</f>
        <v/>
      </c>
      <c r="L401" s="206">
        <f>'[2]配置系数（士兵）'!L401</f>
        <v>0</v>
      </c>
      <c r="M401" s="206">
        <f>'[2]配置系数（士兵）'!M401</f>
        <v>0</v>
      </c>
      <c r="N401" s="206">
        <f>'[2]配置系数（士兵）'!N401</f>
        <v>1</v>
      </c>
      <c r="P401" s="206" t="str">
        <f>'[2]配置系数（士兵）'!P401</f>
        <v/>
      </c>
      <c r="Q401" s="206" t="str">
        <f>'[2]配置系数（士兵）'!Q401</f>
        <v/>
      </c>
      <c r="R401" s="206" t="str">
        <f>'[2]配置系数（士兵）'!R401</f>
        <v/>
      </c>
      <c r="S401" s="206">
        <f>'[2]配置系数（士兵）'!S401</f>
        <v>0</v>
      </c>
      <c r="T401" s="206">
        <f>'[2]配置系数（士兵）'!T401</f>
        <v>0</v>
      </c>
      <c r="U401" s="206">
        <f>'[2]配置系数（士兵）'!U401</f>
        <v>1</v>
      </c>
      <c r="W401" s="206" t="str">
        <f>'[2]配置系数（士兵）'!W401</f>
        <v/>
      </c>
      <c r="X401" s="206" t="str">
        <f>'[2]配置系数（士兵）'!X401</f>
        <v/>
      </c>
      <c r="Y401" s="206" t="str">
        <f>'[2]配置系数（士兵）'!Y401</f>
        <v/>
      </c>
      <c r="Z401" s="206">
        <f>'[2]配置系数（士兵）'!Z401</f>
        <v>0</v>
      </c>
      <c r="AA401" s="206">
        <f>'[2]配置系数（士兵）'!AA401</f>
        <v>0</v>
      </c>
      <c r="AB401" s="206">
        <f>'[2]配置系数（士兵）'!AB401</f>
        <v>1</v>
      </c>
    </row>
    <row r="402" spans="3:28" x14ac:dyDescent="0.15">
      <c r="C402" s="207">
        <v>395</v>
      </c>
      <c r="D402" s="69">
        <f>IFERROR(MATCH(C402,索引!Q:Q,0),D403)</f>
        <v>55</v>
      </c>
      <c r="E402" s="69">
        <f t="shared" si="7"/>
        <v>5</v>
      </c>
      <c r="F402" s="69">
        <f>IF(LEN(INDEX(索引!$M:$M,D402,1))=4,INDEX(索引!$M:$M,D402,1)&amp;"00",INDEX(索引!$M:$M,D402,1))</f>
        <v>600403</v>
      </c>
      <c r="G402" s="69" t="str">
        <f>INDEX(索引!$L:$L,D402,1)</f>
        <v>火油投石车</v>
      </c>
      <c r="I402" s="206" t="str">
        <f>'[2]配置系数（士兵）'!I402</f>
        <v>60040341</v>
      </c>
      <c r="J402" s="206" t="str">
        <f>'[2]配置系数（士兵）'!J402</f>
        <v>私有特性4:投石车有远距离射程</v>
      </c>
      <c r="K402" s="206" t="str">
        <f>'[2]配置系数（士兵）'!K402</f>
        <v/>
      </c>
      <c r="L402" s="206">
        <f>'[2]配置系数（士兵）'!L402</f>
        <v>0</v>
      </c>
      <c r="M402" s="206">
        <f>'[2]配置系数（士兵）'!M402</f>
        <v>0</v>
      </c>
      <c r="N402" s="206">
        <f>'[2]配置系数（士兵）'!N402</f>
        <v>1</v>
      </c>
      <c r="P402" s="206" t="str">
        <f>'[2]配置系数（士兵）'!P402</f>
        <v/>
      </c>
      <c r="Q402" s="206" t="str">
        <f>'[2]配置系数（士兵）'!Q402</f>
        <v/>
      </c>
      <c r="R402" s="206" t="str">
        <f>'[2]配置系数（士兵）'!R402</f>
        <v/>
      </c>
      <c r="S402" s="206">
        <f>'[2]配置系数（士兵）'!S402</f>
        <v>0</v>
      </c>
      <c r="T402" s="206">
        <f>'[2]配置系数（士兵）'!T402</f>
        <v>0</v>
      </c>
      <c r="U402" s="206">
        <f>'[2]配置系数（士兵）'!U402</f>
        <v>1</v>
      </c>
      <c r="W402" s="206" t="str">
        <f>'[2]配置系数（士兵）'!W402</f>
        <v/>
      </c>
      <c r="X402" s="206" t="str">
        <f>'[2]配置系数（士兵）'!X402</f>
        <v/>
      </c>
      <c r="Y402" s="206" t="str">
        <f>'[2]配置系数（士兵）'!Y402</f>
        <v/>
      </c>
      <c r="Z402" s="206">
        <f>'[2]配置系数（士兵）'!Z402</f>
        <v>0</v>
      </c>
      <c r="AA402" s="206">
        <f>'[2]配置系数（士兵）'!AA402</f>
        <v>0</v>
      </c>
      <c r="AB402" s="206">
        <f>'[2]配置系数（士兵）'!AB402</f>
        <v>1</v>
      </c>
    </row>
    <row r="403" spans="3:28" x14ac:dyDescent="0.15">
      <c r="C403" s="207">
        <v>396</v>
      </c>
      <c r="D403" s="69">
        <f>IFERROR(MATCH(C403,索引!Q:Q,0),D404)</f>
        <v>55</v>
      </c>
      <c r="E403" s="69">
        <f t="shared" si="7"/>
        <v>6</v>
      </c>
      <c r="F403" s="69">
        <f>IF(LEN(INDEX(索引!$M:$M,D403,1))=4,INDEX(索引!$M:$M,D403,1)&amp;"00",INDEX(索引!$M:$M,D403,1))</f>
        <v>600403</v>
      </c>
      <c r="G403" s="69" t="str">
        <f>INDEX(索引!$L:$L,D403,1)</f>
        <v>火油投石车</v>
      </c>
      <c r="I403" s="206" t="str">
        <f>'[2]配置系数（士兵）'!I403</f>
        <v/>
      </c>
      <c r="J403" s="206" t="str">
        <f>'[2]配置系数（士兵）'!J403</f>
        <v/>
      </c>
      <c r="K403" s="206" t="str">
        <f>'[2]配置系数（士兵）'!K403</f>
        <v/>
      </c>
      <c r="L403" s="206">
        <f>'[2]配置系数（士兵）'!L403</f>
        <v>0</v>
      </c>
      <c r="M403" s="206">
        <f>'[2]配置系数（士兵）'!M403</f>
        <v>0</v>
      </c>
      <c r="N403" s="206">
        <f>'[2]配置系数（士兵）'!N403</f>
        <v>1</v>
      </c>
      <c r="P403" s="206" t="str">
        <f>'[2]配置系数（士兵）'!P403</f>
        <v/>
      </c>
      <c r="Q403" s="206" t="str">
        <f>'[2]配置系数（士兵）'!Q403</f>
        <v/>
      </c>
      <c r="R403" s="206" t="str">
        <f>'[2]配置系数（士兵）'!R403</f>
        <v/>
      </c>
      <c r="S403" s="206">
        <f>'[2]配置系数（士兵）'!S403</f>
        <v>0</v>
      </c>
      <c r="T403" s="206">
        <f>'[2]配置系数（士兵）'!T403</f>
        <v>0</v>
      </c>
      <c r="U403" s="206">
        <f>'[2]配置系数（士兵）'!U403</f>
        <v>1</v>
      </c>
      <c r="W403" s="206" t="str">
        <f>'[2]配置系数（士兵）'!W403</f>
        <v/>
      </c>
      <c r="X403" s="206" t="str">
        <f>'[2]配置系数（士兵）'!X403</f>
        <v/>
      </c>
      <c r="Y403" s="206" t="str">
        <f>'[2]配置系数（士兵）'!Y403</f>
        <v/>
      </c>
      <c r="Z403" s="206">
        <f>'[2]配置系数（士兵）'!Z403</f>
        <v>0</v>
      </c>
      <c r="AA403" s="206">
        <f>'[2]配置系数（士兵）'!AA403</f>
        <v>0</v>
      </c>
      <c r="AB403" s="206">
        <f>'[2]配置系数（士兵）'!AB403</f>
        <v>1</v>
      </c>
    </row>
    <row r="404" spans="3:28" x14ac:dyDescent="0.15">
      <c r="C404" s="207">
        <v>397</v>
      </c>
      <c r="D404" s="69">
        <f>IFERROR(MATCH(C404,索引!Q:Q,0),D405)</f>
        <v>55</v>
      </c>
      <c r="E404" s="69">
        <f t="shared" si="7"/>
        <v>7</v>
      </c>
      <c r="F404" s="69">
        <f>IF(LEN(INDEX(索引!$M:$M,D404,1))=4,INDEX(索引!$M:$M,D404,1)&amp;"00",INDEX(索引!$M:$M,D404,1))</f>
        <v>600403</v>
      </c>
      <c r="G404" s="69" t="str">
        <f>INDEX(索引!$L:$L,D404,1)</f>
        <v>火油投石车</v>
      </c>
      <c r="I404" s="206" t="str">
        <f>'[2]配置系数（士兵）'!I404</f>
        <v/>
      </c>
      <c r="J404" s="206" t="str">
        <f>'[2]配置系数（士兵）'!J404</f>
        <v/>
      </c>
      <c r="K404" s="206" t="str">
        <f>'[2]配置系数（士兵）'!K404</f>
        <v/>
      </c>
      <c r="L404" s="206">
        <f>'[2]配置系数（士兵）'!L404</f>
        <v>0</v>
      </c>
      <c r="M404" s="206">
        <f>'[2]配置系数（士兵）'!M404</f>
        <v>0</v>
      </c>
      <c r="N404" s="206">
        <f>'[2]配置系数（士兵）'!N404</f>
        <v>1</v>
      </c>
      <c r="P404" s="206" t="str">
        <f>'[2]配置系数（士兵）'!P404</f>
        <v/>
      </c>
      <c r="Q404" s="206" t="str">
        <f>'[2]配置系数（士兵）'!Q404</f>
        <v/>
      </c>
      <c r="R404" s="206" t="str">
        <f>'[2]配置系数（士兵）'!R404</f>
        <v/>
      </c>
      <c r="S404" s="206">
        <f>'[2]配置系数（士兵）'!S404</f>
        <v>0</v>
      </c>
      <c r="T404" s="206">
        <f>'[2]配置系数（士兵）'!T404</f>
        <v>0</v>
      </c>
      <c r="U404" s="206">
        <f>'[2]配置系数（士兵）'!U404</f>
        <v>1</v>
      </c>
      <c r="W404" s="206" t="str">
        <f>'[2]配置系数（士兵）'!W404</f>
        <v/>
      </c>
      <c r="X404" s="206" t="str">
        <f>'[2]配置系数（士兵）'!X404</f>
        <v/>
      </c>
      <c r="Y404" s="206" t="str">
        <f>'[2]配置系数（士兵）'!Y404</f>
        <v/>
      </c>
      <c r="Z404" s="206">
        <f>'[2]配置系数（士兵）'!Z404</f>
        <v>0</v>
      </c>
      <c r="AA404" s="206">
        <f>'[2]配置系数（士兵）'!AA404</f>
        <v>0</v>
      </c>
      <c r="AB404" s="206">
        <f>'[2]配置系数（士兵）'!AB404</f>
        <v>1</v>
      </c>
    </row>
    <row r="405" spans="3:28" x14ac:dyDescent="0.15">
      <c r="C405" s="207">
        <v>398</v>
      </c>
      <c r="D405" s="69">
        <f>IFERROR(MATCH(C405,索引!Q:Q,0),D406)</f>
        <v>55</v>
      </c>
      <c r="E405" s="69">
        <f t="shared" si="7"/>
        <v>8</v>
      </c>
      <c r="F405" s="69">
        <f>IF(LEN(INDEX(索引!$M:$M,D405,1))=4,INDEX(索引!$M:$M,D405,1)&amp;"00",INDEX(索引!$M:$M,D405,1))</f>
        <v>600403</v>
      </c>
      <c r="G405" s="69" t="str">
        <f>INDEX(索引!$L:$L,D405,1)</f>
        <v>火油投石车</v>
      </c>
      <c r="I405" s="206" t="str">
        <f>'[2]配置系数（士兵）'!I405</f>
        <v/>
      </c>
      <c r="J405" s="206" t="str">
        <f>'[2]配置系数（士兵）'!J405</f>
        <v/>
      </c>
      <c r="K405" s="206" t="str">
        <f>'[2]配置系数（士兵）'!K405</f>
        <v/>
      </c>
      <c r="L405" s="206">
        <f>'[2]配置系数（士兵）'!L405</f>
        <v>0</v>
      </c>
      <c r="M405" s="206">
        <f>'[2]配置系数（士兵）'!M405</f>
        <v>0</v>
      </c>
      <c r="N405" s="206">
        <f>'[2]配置系数（士兵）'!N405</f>
        <v>1</v>
      </c>
      <c r="P405" s="206" t="str">
        <f>'[2]配置系数（士兵）'!P405</f>
        <v/>
      </c>
      <c r="Q405" s="206" t="str">
        <f>'[2]配置系数（士兵）'!Q405</f>
        <v/>
      </c>
      <c r="R405" s="206" t="str">
        <f>'[2]配置系数（士兵）'!R405</f>
        <v/>
      </c>
      <c r="S405" s="206">
        <f>'[2]配置系数（士兵）'!S405</f>
        <v>0</v>
      </c>
      <c r="T405" s="206">
        <f>'[2]配置系数（士兵）'!T405</f>
        <v>0</v>
      </c>
      <c r="U405" s="206">
        <f>'[2]配置系数（士兵）'!U405</f>
        <v>1</v>
      </c>
      <c r="W405" s="206" t="str">
        <f>'[2]配置系数（士兵）'!W405</f>
        <v/>
      </c>
      <c r="X405" s="206" t="str">
        <f>'[2]配置系数（士兵）'!X405</f>
        <v/>
      </c>
      <c r="Y405" s="206" t="str">
        <f>'[2]配置系数（士兵）'!Y405</f>
        <v/>
      </c>
      <c r="Z405" s="206">
        <f>'[2]配置系数（士兵）'!Z405</f>
        <v>0</v>
      </c>
      <c r="AA405" s="206">
        <f>'[2]配置系数（士兵）'!AA405</f>
        <v>0</v>
      </c>
      <c r="AB405" s="206">
        <f>'[2]配置系数（士兵）'!AB405</f>
        <v>1</v>
      </c>
    </row>
    <row r="406" spans="3:28" x14ac:dyDescent="0.15">
      <c r="C406" s="207">
        <v>399</v>
      </c>
      <c r="D406" s="69">
        <f>IFERROR(MATCH(C406,索引!Q:Q,0),D407)</f>
        <v>55</v>
      </c>
      <c r="E406" s="69">
        <f t="shared" si="7"/>
        <v>9</v>
      </c>
      <c r="F406" s="69">
        <f>IF(LEN(INDEX(索引!$M:$M,D406,1))=4,INDEX(索引!$M:$M,D406,1)&amp;"00",INDEX(索引!$M:$M,D406,1))</f>
        <v>600403</v>
      </c>
      <c r="G406" s="69" t="str">
        <f>INDEX(索引!$L:$L,D406,1)</f>
        <v>火油投石车</v>
      </c>
      <c r="I406" s="206" t="str">
        <f>'[2]配置系数（士兵）'!I406</f>
        <v/>
      </c>
      <c r="J406" s="206" t="str">
        <f>'[2]配置系数（士兵）'!J406</f>
        <v/>
      </c>
      <c r="K406" s="206" t="str">
        <f>'[2]配置系数（士兵）'!K406</f>
        <v/>
      </c>
      <c r="L406" s="206">
        <f>'[2]配置系数（士兵）'!L406</f>
        <v>0</v>
      </c>
      <c r="M406" s="206">
        <f>'[2]配置系数（士兵）'!M406</f>
        <v>0</v>
      </c>
      <c r="N406" s="206">
        <f>'[2]配置系数（士兵）'!N406</f>
        <v>1</v>
      </c>
      <c r="P406" s="206" t="str">
        <f>'[2]配置系数（士兵）'!P406</f>
        <v/>
      </c>
      <c r="Q406" s="206" t="str">
        <f>'[2]配置系数（士兵）'!Q406</f>
        <v/>
      </c>
      <c r="R406" s="206" t="str">
        <f>'[2]配置系数（士兵）'!R406</f>
        <v/>
      </c>
      <c r="S406" s="206">
        <f>'[2]配置系数（士兵）'!S406</f>
        <v>0</v>
      </c>
      <c r="T406" s="206">
        <f>'[2]配置系数（士兵）'!T406</f>
        <v>0</v>
      </c>
      <c r="U406" s="206">
        <f>'[2]配置系数（士兵）'!U406</f>
        <v>1</v>
      </c>
      <c r="W406" s="206" t="str">
        <f>'[2]配置系数（士兵）'!W406</f>
        <v/>
      </c>
      <c r="X406" s="206" t="str">
        <f>'[2]配置系数（士兵）'!X406</f>
        <v/>
      </c>
      <c r="Y406" s="206" t="str">
        <f>'[2]配置系数（士兵）'!Y406</f>
        <v/>
      </c>
      <c r="Z406" s="206">
        <f>'[2]配置系数（士兵）'!Z406</f>
        <v>0</v>
      </c>
      <c r="AA406" s="206">
        <f>'[2]配置系数（士兵）'!AA406</f>
        <v>0</v>
      </c>
      <c r="AB406" s="206">
        <f>'[2]配置系数（士兵）'!AB406</f>
        <v>1</v>
      </c>
    </row>
    <row r="407" spans="3:28" x14ac:dyDescent="0.15">
      <c r="C407" s="207">
        <v>400</v>
      </c>
      <c r="D407" s="69">
        <f>IFERROR(MATCH(C407,索引!Q:Q,0),D408)</f>
        <v>55</v>
      </c>
      <c r="E407" s="69">
        <f t="shared" si="7"/>
        <v>10</v>
      </c>
      <c r="F407" s="69">
        <f>IF(LEN(INDEX(索引!$M:$M,D407,1))=4,INDEX(索引!$M:$M,D407,1)&amp;"00",INDEX(索引!$M:$M,D407,1))</f>
        <v>600403</v>
      </c>
      <c r="G407" s="69" t="str">
        <f>INDEX(索引!$L:$L,D407,1)</f>
        <v>火油投石车</v>
      </c>
      <c r="I407" s="206" t="str">
        <f>'[2]配置系数（士兵）'!I407</f>
        <v/>
      </c>
      <c r="J407" s="206" t="str">
        <f>'[2]配置系数（士兵）'!J407</f>
        <v/>
      </c>
      <c r="K407" s="206" t="str">
        <f>'[2]配置系数（士兵）'!K407</f>
        <v/>
      </c>
      <c r="L407" s="206">
        <f>'[2]配置系数（士兵）'!L407</f>
        <v>0</v>
      </c>
      <c r="M407" s="206">
        <f>'[2]配置系数（士兵）'!M407</f>
        <v>0</v>
      </c>
      <c r="N407" s="206">
        <f>'[2]配置系数（士兵）'!N407</f>
        <v>1</v>
      </c>
      <c r="P407" s="206" t="str">
        <f>'[2]配置系数（士兵）'!P407</f>
        <v/>
      </c>
      <c r="Q407" s="206" t="str">
        <f>'[2]配置系数（士兵）'!Q407</f>
        <v/>
      </c>
      <c r="R407" s="206" t="str">
        <f>'[2]配置系数（士兵）'!R407</f>
        <v/>
      </c>
      <c r="S407" s="206">
        <f>'[2]配置系数（士兵）'!S407</f>
        <v>0</v>
      </c>
      <c r="T407" s="206">
        <f>'[2]配置系数（士兵）'!T407</f>
        <v>0</v>
      </c>
      <c r="U407" s="206">
        <f>'[2]配置系数（士兵）'!U407</f>
        <v>1</v>
      </c>
      <c r="W407" s="206" t="str">
        <f>'[2]配置系数（士兵）'!W407</f>
        <v/>
      </c>
      <c r="X407" s="206" t="str">
        <f>'[2]配置系数（士兵）'!X407</f>
        <v/>
      </c>
      <c r="Y407" s="206" t="str">
        <f>'[2]配置系数（士兵）'!Y407</f>
        <v/>
      </c>
      <c r="Z407" s="206">
        <f>'[2]配置系数（士兵）'!Z407</f>
        <v>0</v>
      </c>
      <c r="AA407" s="206">
        <f>'[2]配置系数（士兵）'!AA407</f>
        <v>0</v>
      </c>
      <c r="AB407" s="206">
        <f>'[2]配置系数（士兵）'!AB407</f>
        <v>1</v>
      </c>
    </row>
    <row r="408" spans="3:28" x14ac:dyDescent="0.15">
      <c r="C408" s="207">
        <v>401</v>
      </c>
      <c r="D408" s="69">
        <f>IFERROR(MATCH(C408,索引!Q:Q,0),D409)</f>
        <v>56</v>
      </c>
      <c r="E408" s="69">
        <f t="shared" si="7"/>
        <v>1</v>
      </c>
      <c r="F408" s="69" t="str">
        <f>IF(LEN(INDEX(索引!$M:$M,D408,1))=4,INDEX(索引!$M:$M,D408,1)&amp;"00",INDEX(索引!$M:$M,D408,1))</f>
        <v>603100</v>
      </c>
      <c r="G408" s="69" t="str">
        <f>INDEX(索引!$L:$L,D408,1)</f>
        <v>黑衣铁骑</v>
      </c>
      <c r="I408" s="206" t="str">
        <f>'[2]配置系数（士兵）'!I408</f>
        <v>60310001</v>
      </c>
      <c r="J408" s="206" t="str">
        <f>'[2]配置系数（士兵）'!J408</f>
        <v>普通攻击:对单体敌人造成{0}%的武力伤害</v>
      </c>
      <c r="K408" s="206">
        <f>'[2]配置系数（士兵）'!K408</f>
        <v>0.35</v>
      </c>
      <c r="L408" s="206">
        <f>'[2]配置系数（士兵）'!L408</f>
        <v>0</v>
      </c>
      <c r="M408" s="206">
        <f>'[2]配置系数（士兵）'!M408</f>
        <v>0</v>
      </c>
      <c r="N408" s="206">
        <f>'[2]配置系数（士兵）'!N408</f>
        <v>100</v>
      </c>
      <c r="P408" s="206" t="str">
        <f>'[2]配置系数（士兵）'!P408</f>
        <v>60310002</v>
      </c>
      <c r="Q408" s="206" t="str">
        <f>'[2]配置系数（士兵）'!Q408</f>
        <v>普通攻击:对单体敌人造成{0}%的武力伤害</v>
      </c>
      <c r="R408" s="206">
        <f>'[2]配置系数（士兵）'!R408</f>
        <v>0.31</v>
      </c>
      <c r="S408" s="206">
        <f>'[2]配置系数（士兵）'!S408</f>
        <v>0</v>
      </c>
      <c r="T408" s="206">
        <f>'[2]配置系数（士兵）'!T408</f>
        <v>0</v>
      </c>
      <c r="U408" s="206">
        <f>'[2]配置系数（士兵）'!U408</f>
        <v>1</v>
      </c>
      <c r="W408" s="206" t="str">
        <f>'[2]配置系数（士兵）'!W408</f>
        <v>60310003</v>
      </c>
      <c r="X408" s="206" t="str">
        <f>'[2]配置系数（士兵）'!X408</f>
        <v>普通攻击:对单体敌人造成{0}%的武力伤害</v>
      </c>
      <c r="Y408" s="206">
        <f>'[2]配置系数（士兵）'!Y408</f>
        <v>1.1100000000000001</v>
      </c>
      <c r="Z408" s="206">
        <f>'[2]配置系数（士兵）'!Z408</f>
        <v>0</v>
      </c>
      <c r="AA408" s="206">
        <f>'[2]配置系数（士兵）'!AA408</f>
        <v>0</v>
      </c>
      <c r="AB408" s="206">
        <f>'[2]配置系数（士兵）'!AB408</f>
        <v>1</v>
      </c>
    </row>
    <row r="409" spans="3:28" x14ac:dyDescent="0.15">
      <c r="C409" s="207">
        <v>402</v>
      </c>
      <c r="D409" s="69">
        <f>IFERROR(MATCH(C409,索引!Q:Q,0),D410)</f>
        <v>56</v>
      </c>
      <c r="E409" s="69">
        <f t="shared" si="7"/>
        <v>2</v>
      </c>
      <c r="F409" s="69" t="str">
        <f>IF(LEN(INDEX(索引!$M:$M,D409,1))=4,INDEX(索引!$M:$M,D409,1)&amp;"00",INDEX(索引!$M:$M,D409,1))</f>
        <v>603100</v>
      </c>
      <c r="G409" s="69" t="str">
        <f>INDEX(索引!$L:$L,D409,1)</f>
        <v>黑衣铁骑</v>
      </c>
      <c r="I409" s="206" t="str">
        <f>'[2]配置系数（士兵）'!I409</f>
        <v>60310011</v>
      </c>
      <c r="J409" s="206" t="str">
        <f>'[2]配置系数（士兵）'!J409</f>
        <v>私有特性1:自身一定范围内，每隔{0}秒敌军攻击力降低{1}%，永久生效可叠加</v>
      </c>
      <c r="K409" s="206">
        <f>'[2]配置系数（士兵）'!K409</f>
        <v>10</v>
      </c>
      <c r="L409" s="206">
        <f>'[2]配置系数（士兵）'!L409</f>
        <v>0</v>
      </c>
      <c r="M409" s="206">
        <f>'[2]配置系数（士兵）'!M409</f>
        <v>0</v>
      </c>
      <c r="N409" s="206">
        <f>'[2]配置系数（士兵）'!N409</f>
        <v>1</v>
      </c>
      <c r="P409" s="206" t="str">
        <f>'[2]配置系数（士兵）'!P409</f>
        <v>60310012</v>
      </c>
      <c r="Q409" s="206" t="str">
        <f>'[2]配置系数（士兵）'!Q409</f>
        <v>私有特性1:自身一定范围内，每隔{0}秒敌军攻击力降低{1}%，永久生效可叠加</v>
      </c>
      <c r="R409" s="206">
        <f>'[2]配置系数（士兵）'!R409</f>
        <v>-0.01</v>
      </c>
      <c r="S409" s="206">
        <f>'[2]配置系数（士兵）'!S409</f>
        <v>0</v>
      </c>
      <c r="T409" s="206">
        <f>'[2]配置系数（士兵）'!T409</f>
        <v>0</v>
      </c>
      <c r="U409" s="206">
        <f>'[2]配置系数（士兵）'!U409</f>
        <v>-100</v>
      </c>
      <c r="W409" s="206" t="str">
        <f>'[2]配置系数（士兵）'!W409</f>
        <v/>
      </c>
      <c r="X409" s="206" t="str">
        <f>'[2]配置系数（士兵）'!X409</f>
        <v/>
      </c>
      <c r="Y409" s="206" t="str">
        <f>'[2]配置系数（士兵）'!Y409</f>
        <v/>
      </c>
      <c r="Z409" s="206">
        <f>'[2]配置系数（士兵）'!Z409</f>
        <v>0</v>
      </c>
      <c r="AA409" s="206">
        <f>'[2]配置系数（士兵）'!AA409</f>
        <v>0</v>
      </c>
      <c r="AB409" s="206">
        <f>'[2]配置系数（士兵）'!AB409</f>
        <v>1</v>
      </c>
    </row>
    <row r="410" spans="3:28" x14ac:dyDescent="0.15">
      <c r="C410" s="207">
        <v>403</v>
      </c>
      <c r="D410" s="69">
        <f>IFERROR(MATCH(C410,索引!Q:Q,0),D411)</f>
        <v>56</v>
      </c>
      <c r="E410" s="69">
        <f t="shared" si="7"/>
        <v>3</v>
      </c>
      <c r="F410" s="69" t="str">
        <f>IF(LEN(INDEX(索引!$M:$M,D410,1))=4,INDEX(索引!$M:$M,D410,1)&amp;"00",INDEX(索引!$M:$M,D410,1))</f>
        <v>603100</v>
      </c>
      <c r="G410" s="69" t="str">
        <f>INDEX(索引!$L:$L,D410,1)</f>
        <v>黑衣铁骑</v>
      </c>
      <c r="I410" s="206" t="str">
        <f>'[2]配置系数（士兵）'!I410</f>
        <v>60310021</v>
      </c>
      <c r="J410" s="206" t="str">
        <f>'[2]配置系数（士兵）'!J410</f>
        <v>私有特性2:普通攻击{0}%概率扣除5点士气。</v>
      </c>
      <c r="K410" s="206">
        <f>'[2]配置系数（士兵）'!K410</f>
        <v>0.6</v>
      </c>
      <c r="L410" s="206">
        <f>'[2]配置系数（士兵）'!L410</f>
        <v>0</v>
      </c>
      <c r="M410" s="206">
        <f>'[2]配置系数（士兵）'!M410</f>
        <v>0</v>
      </c>
      <c r="N410" s="206">
        <f>'[2]配置系数（士兵）'!N410</f>
        <v>100</v>
      </c>
      <c r="P410" s="206" t="str">
        <f>'[2]配置系数（士兵）'!P410</f>
        <v>60310022</v>
      </c>
      <c r="Q410" s="206" t="str">
        <f>'[2]配置系数（士兵）'!Q410</f>
        <v>私有特性2:普通攻击{0}%概率扣除5点士气。</v>
      </c>
      <c r="R410" s="206">
        <f>'[2]配置系数（士兵）'!R410</f>
        <v>-5</v>
      </c>
      <c r="S410" s="206">
        <f>'[2]配置系数（士兵）'!S410</f>
        <v>0</v>
      </c>
      <c r="T410" s="206">
        <f>'[2]配置系数（士兵）'!T410</f>
        <v>0</v>
      </c>
      <c r="U410" s="206">
        <f>'[2]配置系数（士兵）'!U410</f>
        <v>-1</v>
      </c>
      <c r="W410" s="206" t="str">
        <f>'[2]配置系数（士兵）'!W410</f>
        <v/>
      </c>
      <c r="X410" s="206" t="str">
        <f>'[2]配置系数（士兵）'!X410</f>
        <v/>
      </c>
      <c r="Y410" s="206" t="str">
        <f>'[2]配置系数（士兵）'!Y410</f>
        <v/>
      </c>
      <c r="Z410" s="206">
        <f>'[2]配置系数（士兵）'!Z410</f>
        <v>0</v>
      </c>
      <c r="AA410" s="206">
        <f>'[2]配置系数（士兵）'!AA410</f>
        <v>0</v>
      </c>
      <c r="AB410" s="206">
        <f>'[2]配置系数（士兵）'!AB410</f>
        <v>1</v>
      </c>
    </row>
    <row r="411" spans="3:28" x14ac:dyDescent="0.15">
      <c r="C411" s="207">
        <v>404</v>
      </c>
      <c r="D411" s="69">
        <f>IFERROR(MATCH(C411,索引!Q:Q,0),D412)</f>
        <v>56</v>
      </c>
      <c r="E411" s="69">
        <f t="shared" si="7"/>
        <v>4</v>
      </c>
      <c r="F411" s="69" t="str">
        <f>IF(LEN(INDEX(索引!$M:$M,D411,1))=4,INDEX(索引!$M:$M,D411,1)&amp;"00",INDEX(索引!$M:$M,D411,1))</f>
        <v>603100</v>
      </c>
      <c r="G411" s="69" t="str">
        <f>INDEX(索引!$L:$L,D411,1)</f>
        <v>黑衣铁骑</v>
      </c>
      <c r="I411" s="206" t="str">
        <f>'[2]配置系数（士兵）'!I411</f>
        <v>60310031</v>
      </c>
      <c r="J411" s="206" t="str">
        <f>'[2]配置系数（士兵）'!J411</f>
        <v>私有特性3:移动时增加{0}%闪避</v>
      </c>
      <c r="K411" s="206">
        <f>'[2]配置系数（士兵）'!K411</f>
        <v>0.3</v>
      </c>
      <c r="L411" s="206">
        <f>'[2]配置系数（士兵）'!L411</f>
        <v>0</v>
      </c>
      <c r="M411" s="206">
        <f>'[2]配置系数（士兵）'!M411</f>
        <v>0</v>
      </c>
      <c r="N411" s="206">
        <f>'[2]配置系数（士兵）'!N411</f>
        <v>100</v>
      </c>
      <c r="P411" s="206" t="str">
        <f>'[2]配置系数（士兵）'!P411</f>
        <v/>
      </c>
      <c r="Q411" s="206" t="str">
        <f>'[2]配置系数（士兵）'!Q411</f>
        <v/>
      </c>
      <c r="R411" s="206" t="str">
        <f>'[2]配置系数（士兵）'!R411</f>
        <v/>
      </c>
      <c r="S411" s="206">
        <f>'[2]配置系数（士兵）'!S411</f>
        <v>0</v>
      </c>
      <c r="T411" s="206">
        <f>'[2]配置系数（士兵）'!T411</f>
        <v>0</v>
      </c>
      <c r="U411" s="206">
        <f>'[2]配置系数（士兵）'!U411</f>
        <v>1</v>
      </c>
      <c r="W411" s="206" t="str">
        <f>'[2]配置系数（士兵）'!W411</f>
        <v/>
      </c>
      <c r="X411" s="206" t="str">
        <f>'[2]配置系数（士兵）'!X411</f>
        <v/>
      </c>
      <c r="Y411" s="206" t="str">
        <f>'[2]配置系数（士兵）'!Y411</f>
        <v/>
      </c>
      <c r="Z411" s="206">
        <f>'[2]配置系数（士兵）'!Z411</f>
        <v>0</v>
      </c>
      <c r="AA411" s="206">
        <f>'[2]配置系数（士兵）'!AA411</f>
        <v>0</v>
      </c>
      <c r="AB411" s="206">
        <f>'[2]配置系数（士兵）'!AB411</f>
        <v>1</v>
      </c>
    </row>
    <row r="412" spans="3:28" x14ac:dyDescent="0.15">
      <c r="C412" s="207">
        <v>405</v>
      </c>
      <c r="D412" s="69">
        <f>IFERROR(MATCH(C412,索引!Q:Q,0),D413)</f>
        <v>56</v>
      </c>
      <c r="E412" s="69">
        <f t="shared" si="7"/>
        <v>5</v>
      </c>
      <c r="F412" s="69" t="str">
        <f>IF(LEN(INDEX(索引!$M:$M,D412,1))=4,INDEX(索引!$M:$M,D412,1)&amp;"00",INDEX(索引!$M:$M,D412,1))</f>
        <v>603100</v>
      </c>
      <c r="G412" s="69" t="str">
        <f>INDEX(索引!$L:$L,D412,1)</f>
        <v>黑衣铁骑</v>
      </c>
      <c r="I412" s="206" t="str">
        <f>'[2]配置系数（士兵）'!I412</f>
        <v/>
      </c>
      <c r="J412" s="206" t="str">
        <f>'[2]配置系数（士兵）'!J412</f>
        <v/>
      </c>
      <c r="K412" s="206" t="str">
        <f>'[2]配置系数（士兵）'!K412</f>
        <v/>
      </c>
      <c r="L412" s="206">
        <f>'[2]配置系数（士兵）'!L412</f>
        <v>0</v>
      </c>
      <c r="M412" s="206">
        <f>'[2]配置系数（士兵）'!M412</f>
        <v>0</v>
      </c>
      <c r="N412" s="206">
        <f>'[2]配置系数（士兵）'!N412</f>
        <v>1</v>
      </c>
      <c r="P412" s="206" t="str">
        <f>'[2]配置系数（士兵）'!P412</f>
        <v/>
      </c>
      <c r="Q412" s="206" t="str">
        <f>'[2]配置系数（士兵）'!Q412</f>
        <v/>
      </c>
      <c r="R412" s="206" t="str">
        <f>'[2]配置系数（士兵）'!R412</f>
        <v/>
      </c>
      <c r="S412" s="206">
        <f>'[2]配置系数（士兵）'!S412</f>
        <v>0</v>
      </c>
      <c r="T412" s="206">
        <f>'[2]配置系数（士兵）'!T412</f>
        <v>0</v>
      </c>
      <c r="U412" s="206">
        <f>'[2]配置系数（士兵）'!U412</f>
        <v>1</v>
      </c>
      <c r="W412" s="206" t="str">
        <f>'[2]配置系数（士兵）'!W412</f>
        <v/>
      </c>
      <c r="X412" s="206" t="str">
        <f>'[2]配置系数（士兵）'!X412</f>
        <v/>
      </c>
      <c r="Y412" s="206" t="str">
        <f>'[2]配置系数（士兵）'!Y412</f>
        <v/>
      </c>
      <c r="Z412" s="206">
        <f>'[2]配置系数（士兵）'!Z412</f>
        <v>0</v>
      </c>
      <c r="AA412" s="206">
        <f>'[2]配置系数（士兵）'!AA412</f>
        <v>0</v>
      </c>
      <c r="AB412" s="206">
        <f>'[2]配置系数（士兵）'!AB412</f>
        <v>1</v>
      </c>
    </row>
    <row r="413" spans="3:28" x14ac:dyDescent="0.15">
      <c r="C413" s="207">
        <v>406</v>
      </c>
      <c r="D413" s="69">
        <f>IFERROR(MATCH(C413,索引!Q:Q,0),D414)</f>
        <v>56</v>
      </c>
      <c r="E413" s="69">
        <f t="shared" si="7"/>
        <v>6</v>
      </c>
      <c r="F413" s="69" t="str">
        <f>IF(LEN(INDEX(索引!$M:$M,D413,1))=4,INDEX(索引!$M:$M,D413,1)&amp;"00",INDEX(索引!$M:$M,D413,1))</f>
        <v>603100</v>
      </c>
      <c r="G413" s="69" t="str">
        <f>INDEX(索引!$L:$L,D413,1)</f>
        <v>黑衣铁骑</v>
      </c>
      <c r="I413" s="206" t="str">
        <f>'[2]配置系数（士兵）'!I413</f>
        <v/>
      </c>
      <c r="J413" s="206" t="str">
        <f>'[2]配置系数（士兵）'!J413</f>
        <v/>
      </c>
      <c r="K413" s="206" t="str">
        <f>'[2]配置系数（士兵）'!K413</f>
        <v/>
      </c>
      <c r="L413" s="206">
        <f>'[2]配置系数（士兵）'!L413</f>
        <v>0</v>
      </c>
      <c r="M413" s="206">
        <f>'[2]配置系数（士兵）'!M413</f>
        <v>0</v>
      </c>
      <c r="N413" s="206">
        <f>'[2]配置系数（士兵）'!N413</f>
        <v>1</v>
      </c>
      <c r="P413" s="206" t="str">
        <f>'[2]配置系数（士兵）'!P413</f>
        <v/>
      </c>
      <c r="Q413" s="206" t="str">
        <f>'[2]配置系数（士兵）'!Q413</f>
        <v/>
      </c>
      <c r="R413" s="206" t="str">
        <f>'[2]配置系数（士兵）'!R413</f>
        <v/>
      </c>
      <c r="S413" s="206">
        <f>'[2]配置系数（士兵）'!S413</f>
        <v>0</v>
      </c>
      <c r="T413" s="206">
        <f>'[2]配置系数（士兵）'!T413</f>
        <v>0</v>
      </c>
      <c r="U413" s="206">
        <f>'[2]配置系数（士兵）'!U413</f>
        <v>1</v>
      </c>
      <c r="W413" s="206" t="str">
        <f>'[2]配置系数（士兵）'!W413</f>
        <v/>
      </c>
      <c r="X413" s="206" t="str">
        <f>'[2]配置系数（士兵）'!X413</f>
        <v/>
      </c>
      <c r="Y413" s="206" t="str">
        <f>'[2]配置系数（士兵）'!Y413</f>
        <v/>
      </c>
      <c r="Z413" s="206">
        <f>'[2]配置系数（士兵）'!Z413</f>
        <v>0</v>
      </c>
      <c r="AA413" s="206">
        <f>'[2]配置系数（士兵）'!AA413</f>
        <v>0</v>
      </c>
      <c r="AB413" s="206">
        <f>'[2]配置系数（士兵）'!AB413</f>
        <v>1</v>
      </c>
    </row>
    <row r="414" spans="3:28" x14ac:dyDescent="0.15">
      <c r="C414" s="207">
        <v>407</v>
      </c>
      <c r="D414" s="69">
        <f>IFERROR(MATCH(C414,索引!Q:Q,0),D415)</f>
        <v>56</v>
      </c>
      <c r="E414" s="69">
        <f t="shared" si="7"/>
        <v>7</v>
      </c>
      <c r="F414" s="69" t="str">
        <f>IF(LEN(INDEX(索引!$M:$M,D414,1))=4,INDEX(索引!$M:$M,D414,1)&amp;"00",INDEX(索引!$M:$M,D414,1))</f>
        <v>603100</v>
      </c>
      <c r="G414" s="69" t="str">
        <f>INDEX(索引!$L:$L,D414,1)</f>
        <v>黑衣铁骑</v>
      </c>
      <c r="I414" s="206" t="str">
        <f>'[2]配置系数（士兵）'!I414</f>
        <v/>
      </c>
      <c r="J414" s="206" t="str">
        <f>'[2]配置系数（士兵）'!J414</f>
        <v/>
      </c>
      <c r="K414" s="206" t="str">
        <f>'[2]配置系数（士兵）'!K414</f>
        <v/>
      </c>
      <c r="L414" s="206">
        <f>'[2]配置系数（士兵）'!L414</f>
        <v>0</v>
      </c>
      <c r="M414" s="206">
        <f>'[2]配置系数（士兵）'!M414</f>
        <v>0</v>
      </c>
      <c r="N414" s="206">
        <f>'[2]配置系数（士兵）'!N414</f>
        <v>1</v>
      </c>
      <c r="P414" s="206" t="str">
        <f>'[2]配置系数（士兵）'!P414</f>
        <v/>
      </c>
      <c r="Q414" s="206" t="str">
        <f>'[2]配置系数（士兵）'!Q414</f>
        <v/>
      </c>
      <c r="R414" s="206" t="str">
        <f>'[2]配置系数（士兵）'!R414</f>
        <v/>
      </c>
      <c r="S414" s="206">
        <f>'[2]配置系数（士兵）'!S414</f>
        <v>0</v>
      </c>
      <c r="T414" s="206">
        <f>'[2]配置系数（士兵）'!T414</f>
        <v>0</v>
      </c>
      <c r="U414" s="206">
        <f>'[2]配置系数（士兵）'!U414</f>
        <v>1</v>
      </c>
      <c r="W414" s="206" t="str">
        <f>'[2]配置系数（士兵）'!W414</f>
        <v/>
      </c>
      <c r="X414" s="206" t="str">
        <f>'[2]配置系数（士兵）'!X414</f>
        <v/>
      </c>
      <c r="Y414" s="206" t="str">
        <f>'[2]配置系数（士兵）'!Y414</f>
        <v/>
      </c>
      <c r="Z414" s="206">
        <f>'[2]配置系数（士兵）'!Z414</f>
        <v>0</v>
      </c>
      <c r="AA414" s="206">
        <f>'[2]配置系数（士兵）'!AA414</f>
        <v>0</v>
      </c>
      <c r="AB414" s="206">
        <f>'[2]配置系数（士兵）'!AB414</f>
        <v>1</v>
      </c>
    </row>
    <row r="415" spans="3:28" x14ac:dyDescent="0.15">
      <c r="C415" s="207">
        <v>408</v>
      </c>
      <c r="D415" s="69">
        <f>IFERROR(MATCH(C415,索引!Q:Q,0),D416)</f>
        <v>56</v>
      </c>
      <c r="E415" s="69">
        <f t="shared" si="7"/>
        <v>8</v>
      </c>
      <c r="F415" s="69" t="str">
        <f>IF(LEN(INDEX(索引!$M:$M,D415,1))=4,INDEX(索引!$M:$M,D415,1)&amp;"00",INDEX(索引!$M:$M,D415,1))</f>
        <v>603100</v>
      </c>
      <c r="G415" s="69" t="str">
        <f>INDEX(索引!$L:$L,D415,1)</f>
        <v>黑衣铁骑</v>
      </c>
      <c r="I415" s="206" t="str">
        <f>'[2]配置系数（士兵）'!I415</f>
        <v/>
      </c>
      <c r="J415" s="206" t="str">
        <f>'[2]配置系数（士兵）'!J415</f>
        <v/>
      </c>
      <c r="K415" s="206" t="str">
        <f>'[2]配置系数（士兵）'!K415</f>
        <v/>
      </c>
      <c r="L415" s="206">
        <f>'[2]配置系数（士兵）'!L415</f>
        <v>0</v>
      </c>
      <c r="M415" s="206">
        <f>'[2]配置系数（士兵）'!M415</f>
        <v>0</v>
      </c>
      <c r="N415" s="206">
        <f>'[2]配置系数（士兵）'!N415</f>
        <v>1</v>
      </c>
      <c r="P415" s="206" t="str">
        <f>'[2]配置系数（士兵）'!P415</f>
        <v/>
      </c>
      <c r="Q415" s="206" t="str">
        <f>'[2]配置系数（士兵）'!Q415</f>
        <v/>
      </c>
      <c r="R415" s="206" t="str">
        <f>'[2]配置系数（士兵）'!R415</f>
        <v/>
      </c>
      <c r="S415" s="206">
        <f>'[2]配置系数（士兵）'!S415</f>
        <v>0</v>
      </c>
      <c r="T415" s="206">
        <f>'[2]配置系数（士兵）'!T415</f>
        <v>0</v>
      </c>
      <c r="U415" s="206">
        <f>'[2]配置系数（士兵）'!U415</f>
        <v>1</v>
      </c>
      <c r="W415" s="206" t="str">
        <f>'[2]配置系数（士兵）'!W415</f>
        <v/>
      </c>
      <c r="X415" s="206" t="str">
        <f>'[2]配置系数（士兵）'!X415</f>
        <v/>
      </c>
      <c r="Y415" s="206" t="str">
        <f>'[2]配置系数（士兵）'!Y415</f>
        <v/>
      </c>
      <c r="Z415" s="206">
        <f>'[2]配置系数（士兵）'!Z415</f>
        <v>0</v>
      </c>
      <c r="AA415" s="206">
        <f>'[2]配置系数（士兵）'!AA415</f>
        <v>0</v>
      </c>
      <c r="AB415" s="206">
        <f>'[2]配置系数（士兵）'!AB415</f>
        <v>1</v>
      </c>
    </row>
    <row r="416" spans="3:28" x14ac:dyDescent="0.15">
      <c r="C416" s="207">
        <v>409</v>
      </c>
      <c r="D416" s="69">
        <f>IFERROR(MATCH(C416,索引!Q:Q,0),D417)</f>
        <v>56</v>
      </c>
      <c r="E416" s="69">
        <f t="shared" si="7"/>
        <v>9</v>
      </c>
      <c r="F416" s="69" t="str">
        <f>IF(LEN(INDEX(索引!$M:$M,D416,1))=4,INDEX(索引!$M:$M,D416,1)&amp;"00",INDEX(索引!$M:$M,D416,1))</f>
        <v>603100</v>
      </c>
      <c r="G416" s="69" t="str">
        <f>INDEX(索引!$L:$L,D416,1)</f>
        <v>黑衣铁骑</v>
      </c>
      <c r="I416" s="206" t="str">
        <f>'[2]配置系数（士兵）'!I416</f>
        <v/>
      </c>
      <c r="J416" s="206" t="str">
        <f>'[2]配置系数（士兵）'!J416</f>
        <v/>
      </c>
      <c r="K416" s="206" t="str">
        <f>'[2]配置系数（士兵）'!K416</f>
        <v/>
      </c>
      <c r="L416" s="206">
        <f>'[2]配置系数（士兵）'!L416</f>
        <v>0</v>
      </c>
      <c r="M416" s="206">
        <f>'[2]配置系数（士兵）'!M416</f>
        <v>0</v>
      </c>
      <c r="N416" s="206">
        <f>'[2]配置系数（士兵）'!N416</f>
        <v>1</v>
      </c>
      <c r="P416" s="206" t="str">
        <f>'[2]配置系数（士兵）'!P416</f>
        <v/>
      </c>
      <c r="Q416" s="206" t="str">
        <f>'[2]配置系数（士兵）'!Q416</f>
        <v/>
      </c>
      <c r="R416" s="206" t="str">
        <f>'[2]配置系数（士兵）'!R416</f>
        <v/>
      </c>
      <c r="S416" s="206">
        <f>'[2]配置系数（士兵）'!S416</f>
        <v>0</v>
      </c>
      <c r="T416" s="206">
        <f>'[2]配置系数（士兵）'!T416</f>
        <v>0</v>
      </c>
      <c r="U416" s="206">
        <f>'[2]配置系数（士兵）'!U416</f>
        <v>1</v>
      </c>
      <c r="W416" s="206" t="str">
        <f>'[2]配置系数（士兵）'!W416</f>
        <v/>
      </c>
      <c r="X416" s="206" t="str">
        <f>'[2]配置系数（士兵）'!X416</f>
        <v/>
      </c>
      <c r="Y416" s="206" t="str">
        <f>'[2]配置系数（士兵）'!Y416</f>
        <v/>
      </c>
      <c r="Z416" s="206">
        <f>'[2]配置系数（士兵）'!Z416</f>
        <v>0</v>
      </c>
      <c r="AA416" s="206">
        <f>'[2]配置系数（士兵）'!AA416</f>
        <v>0</v>
      </c>
      <c r="AB416" s="206">
        <f>'[2]配置系数（士兵）'!AB416</f>
        <v>1</v>
      </c>
    </row>
    <row r="417" spans="3:28" x14ac:dyDescent="0.15">
      <c r="C417" s="207">
        <v>410</v>
      </c>
      <c r="D417" s="69">
        <f>IFERROR(MATCH(C417,索引!Q:Q,0),D418)</f>
        <v>56</v>
      </c>
      <c r="E417" s="69">
        <f t="shared" si="7"/>
        <v>10</v>
      </c>
      <c r="F417" s="69" t="str">
        <f>IF(LEN(INDEX(索引!$M:$M,D417,1))=4,INDEX(索引!$M:$M,D417,1)&amp;"00",INDEX(索引!$M:$M,D417,1))</f>
        <v>603100</v>
      </c>
      <c r="G417" s="69" t="str">
        <f>INDEX(索引!$L:$L,D417,1)</f>
        <v>黑衣铁骑</v>
      </c>
      <c r="I417" s="206" t="str">
        <f>'[2]配置系数（士兵）'!I417</f>
        <v/>
      </c>
      <c r="J417" s="206" t="str">
        <f>'[2]配置系数（士兵）'!J417</f>
        <v/>
      </c>
      <c r="K417" s="206" t="str">
        <f>'[2]配置系数（士兵）'!K417</f>
        <v/>
      </c>
      <c r="L417" s="206">
        <f>'[2]配置系数（士兵）'!L417</f>
        <v>0</v>
      </c>
      <c r="M417" s="206">
        <f>'[2]配置系数（士兵）'!M417</f>
        <v>0</v>
      </c>
      <c r="N417" s="206">
        <f>'[2]配置系数（士兵）'!N417</f>
        <v>1</v>
      </c>
      <c r="P417" s="206" t="str">
        <f>'[2]配置系数（士兵）'!P417</f>
        <v/>
      </c>
      <c r="Q417" s="206" t="str">
        <f>'[2]配置系数（士兵）'!Q417</f>
        <v/>
      </c>
      <c r="R417" s="206" t="str">
        <f>'[2]配置系数（士兵）'!R417</f>
        <v/>
      </c>
      <c r="S417" s="206">
        <f>'[2]配置系数（士兵）'!S417</f>
        <v>0</v>
      </c>
      <c r="T417" s="206">
        <f>'[2]配置系数（士兵）'!T417</f>
        <v>0</v>
      </c>
      <c r="U417" s="206">
        <f>'[2]配置系数（士兵）'!U417</f>
        <v>1</v>
      </c>
      <c r="W417" s="206" t="str">
        <f>'[2]配置系数（士兵）'!W417</f>
        <v/>
      </c>
      <c r="X417" s="206" t="str">
        <f>'[2]配置系数（士兵）'!X417</f>
        <v/>
      </c>
      <c r="Y417" s="206" t="str">
        <f>'[2]配置系数（士兵）'!Y417</f>
        <v/>
      </c>
      <c r="Z417" s="206">
        <f>'[2]配置系数（士兵）'!Z417</f>
        <v>0</v>
      </c>
      <c r="AA417" s="206">
        <f>'[2]配置系数（士兵）'!AA417</f>
        <v>0</v>
      </c>
      <c r="AB417" s="206">
        <f>'[2]配置系数（士兵）'!AB417</f>
        <v>1</v>
      </c>
    </row>
    <row r="418" spans="3:28" x14ac:dyDescent="0.15">
      <c r="C418" s="207">
        <v>411</v>
      </c>
      <c r="D418" s="69">
        <f>IFERROR(MATCH(C418,索引!Q:Q,0),D419)</f>
        <v>57</v>
      </c>
      <c r="E418" s="69">
        <f t="shared" si="7"/>
        <v>1</v>
      </c>
      <c r="F418" s="69" t="str">
        <f>IF(LEN(INDEX(索引!$M:$M,D418,1))=4,INDEX(索引!$M:$M,D418,1)&amp;"00",INDEX(索引!$M:$M,D418,1))</f>
        <v>605100</v>
      </c>
      <c r="G418" s="69" t="str">
        <f>INDEX(索引!$L:$L,D418,1)</f>
        <v>胡服骑兵</v>
      </c>
      <c r="I418" s="206" t="str">
        <f>'[2]配置系数（士兵）'!I418</f>
        <v>60510001</v>
      </c>
      <c r="J418" s="206" t="str">
        <f>'[2]配置系数（士兵）'!J418</f>
        <v>普通攻击:对单体敌人造成{0}%的武力伤害</v>
      </c>
      <c r="K418" s="206">
        <f>'[2]配置系数（士兵）'!K418</f>
        <v>0.3</v>
      </c>
      <c r="L418" s="206">
        <f>'[2]配置系数（士兵）'!L418</f>
        <v>0</v>
      </c>
      <c r="M418" s="206">
        <f>'[2]配置系数（士兵）'!M418</f>
        <v>0</v>
      </c>
      <c r="N418" s="206">
        <f>'[2]配置系数（士兵）'!N418</f>
        <v>100</v>
      </c>
      <c r="P418" s="206" t="str">
        <f>'[2]配置系数（士兵）'!P418</f>
        <v>60510002</v>
      </c>
      <c r="Q418" s="206" t="str">
        <f>'[2]配置系数（士兵）'!Q418</f>
        <v>普通攻击:对单体敌人造成{0}%的武力伤害</v>
      </c>
      <c r="R418" s="206">
        <f>'[2]配置系数（士兵）'!R418</f>
        <v>0.28000000000000003</v>
      </c>
      <c r="S418" s="206">
        <f>'[2]配置系数（士兵）'!S418</f>
        <v>0</v>
      </c>
      <c r="T418" s="206">
        <f>'[2]配置系数（士兵）'!T418</f>
        <v>0</v>
      </c>
      <c r="U418" s="206">
        <f>'[2]配置系数（士兵）'!U418</f>
        <v>1</v>
      </c>
      <c r="W418" s="206" t="str">
        <f>'[2]配置系数（士兵）'!W418</f>
        <v>60510003</v>
      </c>
      <c r="X418" s="206" t="str">
        <f>'[2]配置系数（士兵）'!X418</f>
        <v>普通攻击:对单体敌人造成{0}%的武力伤害</v>
      </c>
      <c r="Y418" s="206">
        <f>'[2]配置系数（士兵）'!Y418</f>
        <v>1</v>
      </c>
      <c r="Z418" s="206">
        <f>'[2]配置系数（士兵）'!Z418</f>
        <v>0</v>
      </c>
      <c r="AA418" s="206">
        <f>'[2]配置系数（士兵）'!AA418</f>
        <v>0</v>
      </c>
      <c r="AB418" s="206">
        <f>'[2]配置系数（士兵）'!AB418</f>
        <v>1</v>
      </c>
    </row>
    <row r="419" spans="3:28" x14ac:dyDescent="0.15">
      <c r="C419" s="207">
        <v>412</v>
      </c>
      <c r="D419" s="69">
        <f>IFERROR(MATCH(C419,索引!Q:Q,0),D420)</f>
        <v>57</v>
      </c>
      <c r="E419" s="69">
        <f t="shared" si="7"/>
        <v>2</v>
      </c>
      <c r="F419" s="69" t="str">
        <f>IF(LEN(INDEX(索引!$M:$M,D419,1))=4,INDEX(索引!$M:$M,D419,1)&amp;"00",INDEX(索引!$M:$M,D419,1))</f>
        <v>605100</v>
      </c>
      <c r="G419" s="69" t="str">
        <f>INDEX(索引!$L:$L,D419,1)</f>
        <v>胡服骑兵</v>
      </c>
      <c r="I419" s="206" t="str">
        <f>'[2]配置系数（士兵）'!I419</f>
        <v>60510011</v>
      </c>
      <c r="J419" s="206" t="str">
        <f>'[2]配置系数（士兵）'!J419</f>
        <v>私有特性1:当有近战敌军靠近胡服骑射时，他会主动后撤并且边后撤边攻击。</v>
      </c>
      <c r="K419" s="206">
        <f>'[2]配置系数（士兵）'!K419</f>
        <v>0.1</v>
      </c>
      <c r="L419" s="206">
        <f>'[2]配置系数（士兵）'!L419</f>
        <v>0</v>
      </c>
      <c r="M419" s="206">
        <f>'[2]配置系数（士兵）'!M419</f>
        <v>0</v>
      </c>
      <c r="N419" s="206">
        <f>'[2]配置系数（士兵）'!N419</f>
        <v>1</v>
      </c>
      <c r="P419" s="206" t="str">
        <f>'[2]配置系数（士兵）'!P419</f>
        <v/>
      </c>
      <c r="Q419" s="206" t="str">
        <f>'[2]配置系数（士兵）'!Q419</f>
        <v/>
      </c>
      <c r="R419" s="206" t="str">
        <f>'[2]配置系数（士兵）'!R419</f>
        <v/>
      </c>
      <c r="S419" s="206">
        <f>'[2]配置系数（士兵）'!S419</f>
        <v>0</v>
      </c>
      <c r="T419" s="206">
        <f>'[2]配置系数（士兵）'!T419</f>
        <v>0</v>
      </c>
      <c r="U419" s="206">
        <f>'[2]配置系数（士兵）'!U419</f>
        <v>1</v>
      </c>
      <c r="W419" s="206" t="str">
        <f>'[2]配置系数（士兵）'!W419</f>
        <v/>
      </c>
      <c r="X419" s="206" t="str">
        <f>'[2]配置系数（士兵）'!X419</f>
        <v/>
      </c>
      <c r="Y419" s="206" t="str">
        <f>'[2]配置系数（士兵）'!Y419</f>
        <v/>
      </c>
      <c r="Z419" s="206">
        <f>'[2]配置系数（士兵）'!Z419</f>
        <v>0</v>
      </c>
      <c r="AA419" s="206">
        <f>'[2]配置系数（士兵）'!AA419</f>
        <v>0</v>
      </c>
      <c r="AB419" s="206">
        <f>'[2]配置系数（士兵）'!AB419</f>
        <v>1</v>
      </c>
    </row>
    <row r="420" spans="3:28" x14ac:dyDescent="0.15">
      <c r="C420" s="207">
        <v>413</v>
      </c>
      <c r="D420" s="69">
        <f>IFERROR(MATCH(C420,索引!Q:Q,0),D421)</f>
        <v>57</v>
      </c>
      <c r="E420" s="69">
        <f t="shared" si="7"/>
        <v>3</v>
      </c>
      <c r="F420" s="69" t="str">
        <f>IF(LEN(INDEX(索引!$M:$M,D420,1))=4,INDEX(索引!$M:$M,D420,1)&amp;"00",INDEX(索引!$M:$M,D420,1))</f>
        <v>605100</v>
      </c>
      <c r="G420" s="69" t="str">
        <f>INDEX(索引!$L:$L,D420,1)</f>
        <v>胡服骑兵</v>
      </c>
      <c r="I420" s="206" t="str">
        <f>'[2]配置系数（士兵）'!I420</f>
        <v>60510021</v>
      </c>
      <c r="J420" s="206" t="str">
        <f>'[2]配置系数（士兵）'!J420</f>
        <v>私有特性2:胡服骑射移动轻快，不会受到移动速度降低影响。</v>
      </c>
      <c r="K420" s="206">
        <f>'[2]配置系数（士兵）'!K420</f>
        <v>0.1</v>
      </c>
      <c r="L420" s="206">
        <f>'[2]配置系数（士兵）'!L420</f>
        <v>0</v>
      </c>
      <c r="M420" s="206">
        <f>'[2]配置系数（士兵）'!M420</f>
        <v>0</v>
      </c>
      <c r="N420" s="206">
        <f>'[2]配置系数（士兵）'!N420</f>
        <v>1</v>
      </c>
      <c r="P420" s="206" t="str">
        <f>'[2]配置系数（士兵）'!P420</f>
        <v/>
      </c>
      <c r="Q420" s="206" t="str">
        <f>'[2]配置系数（士兵）'!Q420</f>
        <v/>
      </c>
      <c r="R420" s="206" t="str">
        <f>'[2]配置系数（士兵）'!R420</f>
        <v/>
      </c>
      <c r="S420" s="206">
        <f>'[2]配置系数（士兵）'!S420</f>
        <v>0</v>
      </c>
      <c r="T420" s="206">
        <f>'[2]配置系数（士兵）'!T420</f>
        <v>0</v>
      </c>
      <c r="U420" s="206">
        <f>'[2]配置系数（士兵）'!U420</f>
        <v>1</v>
      </c>
      <c r="W420" s="206" t="str">
        <f>'[2]配置系数（士兵）'!W420</f>
        <v/>
      </c>
      <c r="X420" s="206" t="str">
        <f>'[2]配置系数（士兵）'!X420</f>
        <v/>
      </c>
      <c r="Y420" s="206" t="str">
        <f>'[2]配置系数（士兵）'!Y420</f>
        <v/>
      </c>
      <c r="Z420" s="206">
        <f>'[2]配置系数（士兵）'!Z420</f>
        <v>0</v>
      </c>
      <c r="AA420" s="206">
        <f>'[2]配置系数（士兵）'!AA420</f>
        <v>0</v>
      </c>
      <c r="AB420" s="206">
        <f>'[2]配置系数（士兵）'!AB420</f>
        <v>1</v>
      </c>
    </row>
    <row r="421" spans="3:28" x14ac:dyDescent="0.15">
      <c r="C421" s="207">
        <v>414</v>
      </c>
      <c r="D421" s="69">
        <f>IFERROR(MATCH(C421,索引!Q:Q,0),D422)</f>
        <v>57</v>
      </c>
      <c r="E421" s="69">
        <f t="shared" si="7"/>
        <v>4</v>
      </c>
      <c r="F421" s="69" t="str">
        <f>IF(LEN(INDEX(索引!$M:$M,D421,1))=4,INDEX(索引!$M:$M,D421,1)&amp;"00",INDEX(索引!$M:$M,D421,1))</f>
        <v>605100</v>
      </c>
      <c r="G421" s="69" t="str">
        <f>INDEX(索引!$L:$L,D421,1)</f>
        <v>胡服骑兵</v>
      </c>
      <c r="I421" s="206" t="str">
        <f>'[2]配置系数（士兵）'!I421</f>
        <v>60510031</v>
      </c>
      <c r="J421" s="206" t="str">
        <f>'[2]配置系数（士兵）'!J421</f>
        <v>私有特性3:周围有友军士兵时，伤害提升{0}%</v>
      </c>
      <c r="K421" s="206">
        <f>'[2]配置系数（士兵）'!K421</f>
        <v>0.24</v>
      </c>
      <c r="L421" s="206">
        <f>'[2]配置系数（士兵）'!L421</f>
        <v>0</v>
      </c>
      <c r="M421" s="206">
        <f>'[2]配置系数（士兵）'!M421</f>
        <v>0</v>
      </c>
      <c r="N421" s="206">
        <f>'[2]配置系数（士兵）'!N421</f>
        <v>100</v>
      </c>
      <c r="P421" s="206" t="str">
        <f>'[2]配置系数（士兵）'!P421</f>
        <v/>
      </c>
      <c r="Q421" s="206" t="str">
        <f>'[2]配置系数（士兵）'!Q421</f>
        <v/>
      </c>
      <c r="R421" s="206" t="str">
        <f>'[2]配置系数（士兵）'!R421</f>
        <v/>
      </c>
      <c r="S421" s="206">
        <f>'[2]配置系数（士兵）'!S421</f>
        <v>0</v>
      </c>
      <c r="T421" s="206">
        <f>'[2]配置系数（士兵）'!T421</f>
        <v>0</v>
      </c>
      <c r="U421" s="206">
        <f>'[2]配置系数（士兵）'!U421</f>
        <v>1</v>
      </c>
      <c r="W421" s="206" t="str">
        <f>'[2]配置系数（士兵）'!W421</f>
        <v/>
      </c>
      <c r="X421" s="206" t="str">
        <f>'[2]配置系数（士兵）'!X421</f>
        <v/>
      </c>
      <c r="Y421" s="206" t="str">
        <f>'[2]配置系数（士兵）'!Y421</f>
        <v/>
      </c>
      <c r="Z421" s="206">
        <f>'[2]配置系数（士兵）'!Z421</f>
        <v>0</v>
      </c>
      <c r="AA421" s="206">
        <f>'[2]配置系数（士兵）'!AA421</f>
        <v>0</v>
      </c>
      <c r="AB421" s="206">
        <f>'[2]配置系数（士兵）'!AB421</f>
        <v>1</v>
      </c>
    </row>
    <row r="422" spans="3:28" x14ac:dyDescent="0.15">
      <c r="C422" s="207">
        <v>415</v>
      </c>
      <c r="D422" s="69">
        <f>IFERROR(MATCH(C422,索引!Q:Q,0),D423)</f>
        <v>57</v>
      </c>
      <c r="E422" s="69">
        <f t="shared" si="7"/>
        <v>5</v>
      </c>
      <c r="F422" s="69" t="str">
        <f>IF(LEN(INDEX(索引!$M:$M,D422,1))=4,INDEX(索引!$M:$M,D422,1)&amp;"00",INDEX(索引!$M:$M,D422,1))</f>
        <v>605100</v>
      </c>
      <c r="G422" s="69" t="str">
        <f>INDEX(索引!$L:$L,D422,1)</f>
        <v>胡服骑兵</v>
      </c>
      <c r="I422" s="206" t="str">
        <f>'[2]配置系数（士兵）'!I422</f>
        <v/>
      </c>
      <c r="J422" s="206" t="str">
        <f>'[2]配置系数（士兵）'!J422</f>
        <v/>
      </c>
      <c r="K422" s="206" t="str">
        <f>'[2]配置系数（士兵）'!K422</f>
        <v/>
      </c>
      <c r="L422" s="206">
        <f>'[2]配置系数（士兵）'!L422</f>
        <v>0</v>
      </c>
      <c r="M422" s="206">
        <f>'[2]配置系数（士兵）'!M422</f>
        <v>0</v>
      </c>
      <c r="N422" s="206">
        <f>'[2]配置系数（士兵）'!N422</f>
        <v>1</v>
      </c>
      <c r="P422" s="206" t="str">
        <f>'[2]配置系数（士兵）'!P422</f>
        <v/>
      </c>
      <c r="Q422" s="206" t="str">
        <f>'[2]配置系数（士兵）'!Q422</f>
        <v/>
      </c>
      <c r="R422" s="206" t="str">
        <f>'[2]配置系数（士兵）'!R422</f>
        <v/>
      </c>
      <c r="S422" s="206">
        <f>'[2]配置系数（士兵）'!S422</f>
        <v>0</v>
      </c>
      <c r="T422" s="206">
        <f>'[2]配置系数（士兵）'!T422</f>
        <v>0</v>
      </c>
      <c r="U422" s="206">
        <f>'[2]配置系数（士兵）'!U422</f>
        <v>1</v>
      </c>
      <c r="W422" s="206" t="str">
        <f>'[2]配置系数（士兵）'!W422</f>
        <v/>
      </c>
      <c r="X422" s="206" t="str">
        <f>'[2]配置系数（士兵）'!X422</f>
        <v/>
      </c>
      <c r="Y422" s="206" t="str">
        <f>'[2]配置系数（士兵）'!Y422</f>
        <v/>
      </c>
      <c r="Z422" s="206">
        <f>'[2]配置系数（士兵）'!Z422</f>
        <v>0</v>
      </c>
      <c r="AA422" s="206">
        <f>'[2]配置系数（士兵）'!AA422</f>
        <v>0</v>
      </c>
      <c r="AB422" s="206">
        <f>'[2]配置系数（士兵）'!AB422</f>
        <v>1</v>
      </c>
    </row>
    <row r="423" spans="3:28" x14ac:dyDescent="0.15">
      <c r="C423" s="207">
        <v>416</v>
      </c>
      <c r="D423" s="69">
        <f>IFERROR(MATCH(C423,索引!Q:Q,0),D424)</f>
        <v>57</v>
      </c>
      <c r="E423" s="69">
        <f t="shared" si="7"/>
        <v>6</v>
      </c>
      <c r="F423" s="69" t="str">
        <f>IF(LEN(INDEX(索引!$M:$M,D423,1))=4,INDEX(索引!$M:$M,D423,1)&amp;"00",INDEX(索引!$M:$M,D423,1))</f>
        <v>605100</v>
      </c>
      <c r="G423" s="69" t="str">
        <f>INDEX(索引!$L:$L,D423,1)</f>
        <v>胡服骑兵</v>
      </c>
      <c r="I423" s="206" t="str">
        <f>'[2]配置系数（士兵）'!I423</f>
        <v/>
      </c>
      <c r="J423" s="206" t="str">
        <f>'[2]配置系数（士兵）'!J423</f>
        <v/>
      </c>
      <c r="K423" s="206" t="str">
        <f>'[2]配置系数（士兵）'!K423</f>
        <v/>
      </c>
      <c r="L423" s="206">
        <f>'[2]配置系数（士兵）'!L423</f>
        <v>0</v>
      </c>
      <c r="M423" s="206">
        <f>'[2]配置系数（士兵）'!M423</f>
        <v>0</v>
      </c>
      <c r="N423" s="206">
        <f>'[2]配置系数（士兵）'!N423</f>
        <v>1</v>
      </c>
      <c r="P423" s="206" t="str">
        <f>'[2]配置系数（士兵）'!P423</f>
        <v/>
      </c>
      <c r="Q423" s="206" t="str">
        <f>'[2]配置系数（士兵）'!Q423</f>
        <v/>
      </c>
      <c r="R423" s="206" t="str">
        <f>'[2]配置系数（士兵）'!R423</f>
        <v/>
      </c>
      <c r="S423" s="206">
        <f>'[2]配置系数（士兵）'!S423</f>
        <v>0</v>
      </c>
      <c r="T423" s="206">
        <f>'[2]配置系数（士兵）'!T423</f>
        <v>0</v>
      </c>
      <c r="U423" s="206">
        <f>'[2]配置系数（士兵）'!U423</f>
        <v>1</v>
      </c>
      <c r="W423" s="206" t="str">
        <f>'[2]配置系数（士兵）'!W423</f>
        <v/>
      </c>
      <c r="X423" s="206" t="str">
        <f>'[2]配置系数（士兵）'!X423</f>
        <v/>
      </c>
      <c r="Y423" s="206" t="str">
        <f>'[2]配置系数（士兵）'!Y423</f>
        <v/>
      </c>
      <c r="Z423" s="206">
        <f>'[2]配置系数（士兵）'!Z423</f>
        <v>0</v>
      </c>
      <c r="AA423" s="206">
        <f>'[2]配置系数（士兵）'!AA423</f>
        <v>0</v>
      </c>
      <c r="AB423" s="206">
        <f>'[2]配置系数（士兵）'!AB423</f>
        <v>1</v>
      </c>
    </row>
    <row r="424" spans="3:28" x14ac:dyDescent="0.15">
      <c r="C424" s="207">
        <v>417</v>
      </c>
      <c r="D424" s="69">
        <f>IFERROR(MATCH(C424,索引!Q:Q,0),D425)</f>
        <v>57</v>
      </c>
      <c r="E424" s="69">
        <f t="shared" si="7"/>
        <v>7</v>
      </c>
      <c r="F424" s="69" t="str">
        <f>IF(LEN(INDEX(索引!$M:$M,D424,1))=4,INDEX(索引!$M:$M,D424,1)&amp;"00",INDEX(索引!$M:$M,D424,1))</f>
        <v>605100</v>
      </c>
      <c r="G424" s="69" t="str">
        <f>INDEX(索引!$L:$L,D424,1)</f>
        <v>胡服骑兵</v>
      </c>
      <c r="I424" s="206" t="str">
        <f>'[2]配置系数（士兵）'!I424</f>
        <v/>
      </c>
      <c r="J424" s="206" t="str">
        <f>'[2]配置系数（士兵）'!J424</f>
        <v/>
      </c>
      <c r="K424" s="206" t="str">
        <f>'[2]配置系数（士兵）'!K424</f>
        <v/>
      </c>
      <c r="L424" s="206">
        <f>'[2]配置系数（士兵）'!L424</f>
        <v>0</v>
      </c>
      <c r="M424" s="206">
        <f>'[2]配置系数（士兵）'!M424</f>
        <v>0</v>
      </c>
      <c r="N424" s="206">
        <f>'[2]配置系数（士兵）'!N424</f>
        <v>1</v>
      </c>
      <c r="P424" s="206" t="str">
        <f>'[2]配置系数（士兵）'!P424</f>
        <v/>
      </c>
      <c r="Q424" s="206" t="str">
        <f>'[2]配置系数（士兵）'!Q424</f>
        <v/>
      </c>
      <c r="R424" s="206" t="str">
        <f>'[2]配置系数（士兵）'!R424</f>
        <v/>
      </c>
      <c r="S424" s="206">
        <f>'[2]配置系数（士兵）'!S424</f>
        <v>0</v>
      </c>
      <c r="T424" s="206">
        <f>'[2]配置系数（士兵）'!T424</f>
        <v>0</v>
      </c>
      <c r="U424" s="206">
        <f>'[2]配置系数（士兵）'!U424</f>
        <v>1</v>
      </c>
      <c r="W424" s="206" t="str">
        <f>'[2]配置系数（士兵）'!W424</f>
        <v/>
      </c>
      <c r="X424" s="206" t="str">
        <f>'[2]配置系数（士兵）'!X424</f>
        <v/>
      </c>
      <c r="Y424" s="206" t="str">
        <f>'[2]配置系数（士兵）'!Y424</f>
        <v/>
      </c>
      <c r="Z424" s="206">
        <f>'[2]配置系数（士兵）'!Z424</f>
        <v>0</v>
      </c>
      <c r="AA424" s="206">
        <f>'[2]配置系数（士兵）'!AA424</f>
        <v>0</v>
      </c>
      <c r="AB424" s="206">
        <f>'[2]配置系数（士兵）'!AB424</f>
        <v>1</v>
      </c>
    </row>
    <row r="425" spans="3:28" x14ac:dyDescent="0.15">
      <c r="C425" s="207">
        <v>418</v>
      </c>
      <c r="D425" s="69">
        <f>IFERROR(MATCH(C425,索引!Q:Q,0),D426)</f>
        <v>57</v>
      </c>
      <c r="E425" s="69">
        <f t="shared" si="7"/>
        <v>8</v>
      </c>
      <c r="F425" s="69" t="str">
        <f>IF(LEN(INDEX(索引!$M:$M,D425,1))=4,INDEX(索引!$M:$M,D425,1)&amp;"00",INDEX(索引!$M:$M,D425,1))</f>
        <v>605100</v>
      </c>
      <c r="G425" s="69" t="str">
        <f>INDEX(索引!$L:$L,D425,1)</f>
        <v>胡服骑兵</v>
      </c>
      <c r="I425" s="206" t="str">
        <f>'[2]配置系数（士兵）'!I425</f>
        <v/>
      </c>
      <c r="J425" s="206" t="str">
        <f>'[2]配置系数（士兵）'!J425</f>
        <v/>
      </c>
      <c r="K425" s="206" t="str">
        <f>'[2]配置系数（士兵）'!K425</f>
        <v/>
      </c>
      <c r="L425" s="206">
        <f>'[2]配置系数（士兵）'!L425</f>
        <v>0</v>
      </c>
      <c r="M425" s="206">
        <f>'[2]配置系数（士兵）'!M425</f>
        <v>0</v>
      </c>
      <c r="N425" s="206">
        <f>'[2]配置系数（士兵）'!N425</f>
        <v>1</v>
      </c>
      <c r="P425" s="206" t="str">
        <f>'[2]配置系数（士兵）'!P425</f>
        <v/>
      </c>
      <c r="Q425" s="206" t="str">
        <f>'[2]配置系数（士兵）'!Q425</f>
        <v/>
      </c>
      <c r="R425" s="206" t="str">
        <f>'[2]配置系数（士兵）'!R425</f>
        <v/>
      </c>
      <c r="S425" s="206">
        <f>'[2]配置系数（士兵）'!S425</f>
        <v>0</v>
      </c>
      <c r="T425" s="206">
        <f>'[2]配置系数（士兵）'!T425</f>
        <v>0</v>
      </c>
      <c r="U425" s="206">
        <f>'[2]配置系数（士兵）'!U425</f>
        <v>1</v>
      </c>
      <c r="W425" s="206" t="str">
        <f>'[2]配置系数（士兵）'!W425</f>
        <v/>
      </c>
      <c r="X425" s="206" t="str">
        <f>'[2]配置系数（士兵）'!X425</f>
        <v/>
      </c>
      <c r="Y425" s="206" t="str">
        <f>'[2]配置系数（士兵）'!Y425</f>
        <v/>
      </c>
      <c r="Z425" s="206">
        <f>'[2]配置系数（士兵）'!Z425</f>
        <v>0</v>
      </c>
      <c r="AA425" s="206">
        <f>'[2]配置系数（士兵）'!AA425</f>
        <v>0</v>
      </c>
      <c r="AB425" s="206">
        <f>'[2]配置系数（士兵）'!AB425</f>
        <v>1</v>
      </c>
    </row>
    <row r="426" spans="3:28" x14ac:dyDescent="0.15">
      <c r="C426" s="207">
        <v>419</v>
      </c>
      <c r="D426" s="69">
        <f>IFERROR(MATCH(C426,索引!Q:Q,0),D427)</f>
        <v>57</v>
      </c>
      <c r="E426" s="69">
        <f t="shared" si="7"/>
        <v>9</v>
      </c>
      <c r="F426" s="69" t="str">
        <f>IF(LEN(INDEX(索引!$M:$M,D426,1))=4,INDEX(索引!$M:$M,D426,1)&amp;"00",INDEX(索引!$M:$M,D426,1))</f>
        <v>605100</v>
      </c>
      <c r="G426" s="69" t="str">
        <f>INDEX(索引!$L:$L,D426,1)</f>
        <v>胡服骑兵</v>
      </c>
      <c r="I426" s="206" t="str">
        <f>'[2]配置系数（士兵）'!I426</f>
        <v/>
      </c>
      <c r="J426" s="206" t="str">
        <f>'[2]配置系数（士兵）'!J426</f>
        <v/>
      </c>
      <c r="K426" s="206" t="str">
        <f>'[2]配置系数（士兵）'!K426</f>
        <v/>
      </c>
      <c r="L426" s="206">
        <f>'[2]配置系数（士兵）'!L426</f>
        <v>0</v>
      </c>
      <c r="M426" s="206">
        <f>'[2]配置系数（士兵）'!M426</f>
        <v>0</v>
      </c>
      <c r="N426" s="206">
        <f>'[2]配置系数（士兵）'!N426</f>
        <v>1</v>
      </c>
      <c r="P426" s="206" t="str">
        <f>'[2]配置系数（士兵）'!P426</f>
        <v/>
      </c>
      <c r="Q426" s="206" t="str">
        <f>'[2]配置系数（士兵）'!Q426</f>
        <v/>
      </c>
      <c r="R426" s="206" t="str">
        <f>'[2]配置系数（士兵）'!R426</f>
        <v/>
      </c>
      <c r="S426" s="206">
        <f>'[2]配置系数（士兵）'!S426</f>
        <v>0</v>
      </c>
      <c r="T426" s="206">
        <f>'[2]配置系数（士兵）'!T426</f>
        <v>0</v>
      </c>
      <c r="U426" s="206">
        <f>'[2]配置系数（士兵）'!U426</f>
        <v>1</v>
      </c>
      <c r="W426" s="206" t="str">
        <f>'[2]配置系数（士兵）'!W426</f>
        <v/>
      </c>
      <c r="X426" s="206" t="str">
        <f>'[2]配置系数（士兵）'!X426</f>
        <v/>
      </c>
      <c r="Y426" s="206" t="str">
        <f>'[2]配置系数（士兵）'!Y426</f>
        <v/>
      </c>
      <c r="Z426" s="206">
        <f>'[2]配置系数（士兵）'!Z426</f>
        <v>0</v>
      </c>
      <c r="AA426" s="206">
        <f>'[2]配置系数（士兵）'!AA426</f>
        <v>0</v>
      </c>
      <c r="AB426" s="206">
        <f>'[2]配置系数（士兵）'!AB426</f>
        <v>1</v>
      </c>
    </row>
    <row r="427" spans="3:28" x14ac:dyDescent="0.15">
      <c r="C427" s="207">
        <v>420</v>
      </c>
      <c r="D427" s="69">
        <f>IFERROR(MATCH(C427,索引!Q:Q,0),D428)</f>
        <v>57</v>
      </c>
      <c r="E427" s="69">
        <f t="shared" si="7"/>
        <v>10</v>
      </c>
      <c r="F427" s="69" t="str">
        <f>IF(LEN(INDEX(索引!$M:$M,D427,1))=4,INDEX(索引!$M:$M,D427,1)&amp;"00",INDEX(索引!$M:$M,D427,1))</f>
        <v>605100</v>
      </c>
      <c r="G427" s="69" t="str">
        <f>INDEX(索引!$L:$L,D427,1)</f>
        <v>胡服骑兵</v>
      </c>
      <c r="I427" s="206" t="str">
        <f>'[2]配置系数（士兵）'!I427</f>
        <v/>
      </c>
      <c r="J427" s="206" t="str">
        <f>'[2]配置系数（士兵）'!J427</f>
        <v/>
      </c>
      <c r="K427" s="206" t="str">
        <f>'[2]配置系数（士兵）'!K427</f>
        <v/>
      </c>
      <c r="L427" s="206">
        <f>'[2]配置系数（士兵）'!L427</f>
        <v>0</v>
      </c>
      <c r="M427" s="206">
        <f>'[2]配置系数（士兵）'!M427</f>
        <v>0</v>
      </c>
      <c r="N427" s="206">
        <f>'[2]配置系数（士兵）'!N427</f>
        <v>1</v>
      </c>
      <c r="P427" s="206" t="str">
        <f>'[2]配置系数（士兵）'!P427</f>
        <v/>
      </c>
      <c r="Q427" s="206" t="str">
        <f>'[2]配置系数（士兵）'!Q427</f>
        <v/>
      </c>
      <c r="R427" s="206" t="str">
        <f>'[2]配置系数（士兵）'!R427</f>
        <v/>
      </c>
      <c r="S427" s="206">
        <f>'[2]配置系数（士兵）'!S427</f>
        <v>0</v>
      </c>
      <c r="T427" s="206">
        <f>'[2]配置系数（士兵）'!T427</f>
        <v>0</v>
      </c>
      <c r="U427" s="206">
        <f>'[2]配置系数（士兵）'!U427</f>
        <v>1</v>
      </c>
      <c r="W427" s="206" t="str">
        <f>'[2]配置系数（士兵）'!W427</f>
        <v/>
      </c>
      <c r="X427" s="206" t="str">
        <f>'[2]配置系数（士兵）'!X427</f>
        <v/>
      </c>
      <c r="Y427" s="206" t="str">
        <f>'[2]配置系数（士兵）'!Y427</f>
        <v/>
      </c>
      <c r="Z427" s="206">
        <f>'[2]配置系数（士兵）'!Z427</f>
        <v>0</v>
      </c>
      <c r="AA427" s="206">
        <f>'[2]配置系数（士兵）'!AA427</f>
        <v>0</v>
      </c>
      <c r="AB427" s="206">
        <f>'[2]配置系数（士兵）'!AB427</f>
        <v>1</v>
      </c>
    </row>
    <row r="428" spans="3:28" x14ac:dyDescent="0.15">
      <c r="C428" s="207">
        <v>421</v>
      </c>
      <c r="D428" s="69">
        <f>IFERROR(MATCH(C428,索引!Q:Q,0),D429)</f>
        <v>58</v>
      </c>
      <c r="E428" s="69">
        <f t="shared" si="7"/>
        <v>1</v>
      </c>
      <c r="F428" s="69" t="str">
        <f>IF(LEN(INDEX(索引!$M:$M,D428,1))=4,INDEX(索引!$M:$M,D428,1)&amp;"00",INDEX(索引!$M:$M,D428,1))</f>
        <v>601200</v>
      </c>
      <c r="G428" s="69" t="str">
        <f>INDEX(索引!$L:$L,D428,1)</f>
        <v>技击之士</v>
      </c>
      <c r="I428" s="206" t="str">
        <f>'[2]配置系数（士兵）'!I428</f>
        <v>60120001</v>
      </c>
      <c r="J428" s="206" t="str">
        <f>'[2]配置系数（士兵）'!J428</f>
        <v>普通攻击:对单体敌人造成{0}%的武力伤害</v>
      </c>
      <c r="K428" s="206">
        <f>'[2]配置系数（士兵）'!K428</f>
        <v>0.35</v>
      </c>
      <c r="L428" s="206">
        <f>'[2]配置系数（士兵）'!L428</f>
        <v>0</v>
      </c>
      <c r="M428" s="206">
        <f>'[2]配置系数（士兵）'!M428</f>
        <v>0</v>
      </c>
      <c r="N428" s="206">
        <f>'[2]配置系数（士兵）'!N428</f>
        <v>100</v>
      </c>
      <c r="P428" s="206" t="str">
        <f>'[2]配置系数（士兵）'!P428</f>
        <v>60120002</v>
      </c>
      <c r="Q428" s="206" t="str">
        <f>'[2]配置系数（士兵）'!Q428</f>
        <v>普通攻击:对单体敌人造成{0}%的武力伤害</v>
      </c>
      <c r="R428" s="206">
        <f>'[2]配置系数（士兵）'!R428</f>
        <v>0.35</v>
      </c>
      <c r="S428" s="206">
        <f>'[2]配置系数（士兵）'!S428</f>
        <v>0</v>
      </c>
      <c r="T428" s="206">
        <f>'[2]配置系数（士兵）'!T428</f>
        <v>0</v>
      </c>
      <c r="U428" s="206">
        <f>'[2]配置系数（士兵）'!U428</f>
        <v>1</v>
      </c>
      <c r="W428" s="206" t="str">
        <f>'[2]配置系数（士兵）'!W428</f>
        <v>60120003</v>
      </c>
      <c r="X428" s="206" t="str">
        <f>'[2]配置系数（士兵）'!X428</f>
        <v>普通攻击:对单体敌人造成{0}%的武力伤害</v>
      </c>
      <c r="Y428" s="206">
        <f>'[2]配置系数（士兵）'!Y428</f>
        <v>1.1100000000000001</v>
      </c>
      <c r="Z428" s="206">
        <f>'[2]配置系数（士兵）'!Z428</f>
        <v>0</v>
      </c>
      <c r="AA428" s="206">
        <f>'[2]配置系数（士兵）'!AA428</f>
        <v>0</v>
      </c>
      <c r="AB428" s="206">
        <f>'[2]配置系数（士兵）'!AB428</f>
        <v>1</v>
      </c>
    </row>
    <row r="429" spans="3:28" x14ac:dyDescent="0.15">
      <c r="C429" s="207">
        <v>422</v>
      </c>
      <c r="D429" s="69">
        <f>IFERROR(MATCH(C429,索引!Q:Q,0),D430)</f>
        <v>58</v>
      </c>
      <c r="E429" s="69">
        <f t="shared" si="7"/>
        <v>2</v>
      </c>
      <c r="F429" s="69" t="str">
        <f>IF(LEN(INDEX(索引!$M:$M,D429,1))=4,INDEX(索引!$M:$M,D429,1)&amp;"00",INDEX(索引!$M:$M,D429,1))</f>
        <v>601200</v>
      </c>
      <c r="G429" s="69" t="str">
        <f>INDEX(索引!$L:$L,D429,1)</f>
        <v>技击之士</v>
      </c>
      <c r="I429" s="206" t="str">
        <f>'[2]配置系数（士兵）'!I429</f>
        <v>60120011</v>
      </c>
      <c r="J429" s="206" t="str">
        <f>'[2]配置系数（士兵）'!J429</f>
        <v>私有特性1:每{0}次普攻触发，对目标造成攻击力{1}%武力伤害，并且附带击飞</v>
      </c>
      <c r="K429" s="206">
        <f>'[2]配置系数（士兵）'!K429</f>
        <v>3</v>
      </c>
      <c r="L429" s="206">
        <f>'[2]配置系数（士兵）'!L429</f>
        <v>0</v>
      </c>
      <c r="M429" s="206">
        <f>'[2]配置系数（士兵）'!M429</f>
        <v>0</v>
      </c>
      <c r="N429" s="206">
        <f>'[2]配置系数（士兵）'!N429</f>
        <v>1</v>
      </c>
      <c r="P429" s="206" t="str">
        <f>'[2]配置系数（士兵）'!P429</f>
        <v>60120012</v>
      </c>
      <c r="Q429" s="206" t="str">
        <f>'[2]配置系数（士兵）'!Q429</f>
        <v>私有特性1:每{0}次普攻触发，对目标造成攻击力{1}%武力伤害，并且附带击飞</v>
      </c>
      <c r="R429" s="206">
        <f>'[2]配置系数（士兵）'!R429</f>
        <v>0.56000000000000005</v>
      </c>
      <c r="S429" s="206">
        <f>'[2]配置系数（士兵）'!S429</f>
        <v>0</v>
      </c>
      <c r="T429" s="206">
        <f>'[2]配置系数（士兵）'!T429</f>
        <v>0</v>
      </c>
      <c r="U429" s="206">
        <f>'[2]配置系数（士兵）'!U429</f>
        <v>100</v>
      </c>
      <c r="W429" s="206" t="str">
        <f>'[2]配置系数（士兵）'!W429</f>
        <v/>
      </c>
      <c r="X429" s="206" t="str">
        <f>'[2]配置系数（士兵）'!X429</f>
        <v/>
      </c>
      <c r="Y429" s="206" t="str">
        <f>'[2]配置系数（士兵）'!Y429</f>
        <v/>
      </c>
      <c r="Z429" s="206">
        <f>'[2]配置系数（士兵）'!Z429</f>
        <v>0</v>
      </c>
      <c r="AA429" s="206">
        <f>'[2]配置系数（士兵）'!AA429</f>
        <v>0</v>
      </c>
      <c r="AB429" s="206">
        <f>'[2]配置系数（士兵）'!AB429</f>
        <v>1</v>
      </c>
    </row>
    <row r="430" spans="3:28" x14ac:dyDescent="0.15">
      <c r="C430" s="207">
        <v>423</v>
      </c>
      <c r="D430" s="69">
        <f>IFERROR(MATCH(C430,索引!Q:Q,0),D431)</f>
        <v>58</v>
      </c>
      <c r="E430" s="69">
        <f t="shared" si="7"/>
        <v>3</v>
      </c>
      <c r="F430" s="69" t="str">
        <f>IF(LEN(INDEX(索引!$M:$M,D430,1))=4,INDEX(索引!$M:$M,D430,1)&amp;"00",INDEX(索引!$M:$M,D430,1))</f>
        <v>601200</v>
      </c>
      <c r="G430" s="69" t="str">
        <f>INDEX(索引!$L:$L,D430,1)</f>
        <v>技击之士</v>
      </c>
      <c r="I430" s="206" t="str">
        <f>'[2]配置系数（士兵）'!I430</f>
        <v>60120021</v>
      </c>
      <c r="J430" s="206" t="str">
        <f>'[2]配置系数（士兵）'!J430</f>
        <v>私有特性2:士气衰落速度降低{0}%，士气溃败至死</v>
      </c>
      <c r="K430" s="206">
        <f>'[2]配置系数（士兵）'!K430</f>
        <v>0.4</v>
      </c>
      <c r="L430" s="206">
        <f>'[2]配置系数（士兵）'!L430</f>
        <v>0</v>
      </c>
      <c r="M430" s="206">
        <f>'[2]配置系数（士兵）'!M430</f>
        <v>0</v>
      </c>
      <c r="N430" s="206">
        <f>'[2]配置系数（士兵）'!N430</f>
        <v>100</v>
      </c>
      <c r="P430" s="206" t="str">
        <f>'[2]配置系数（士兵）'!P430</f>
        <v/>
      </c>
      <c r="Q430" s="206" t="str">
        <f>'[2]配置系数（士兵）'!Q430</f>
        <v/>
      </c>
      <c r="R430" s="206" t="str">
        <f>'[2]配置系数（士兵）'!R430</f>
        <v/>
      </c>
      <c r="S430" s="206">
        <f>'[2]配置系数（士兵）'!S430</f>
        <v>0</v>
      </c>
      <c r="T430" s="206">
        <f>'[2]配置系数（士兵）'!T430</f>
        <v>0</v>
      </c>
      <c r="U430" s="206">
        <f>'[2]配置系数（士兵）'!U430</f>
        <v>1</v>
      </c>
      <c r="W430" s="206" t="str">
        <f>'[2]配置系数（士兵）'!W430</f>
        <v/>
      </c>
      <c r="X430" s="206" t="str">
        <f>'[2]配置系数（士兵）'!X430</f>
        <v/>
      </c>
      <c r="Y430" s="206" t="str">
        <f>'[2]配置系数（士兵）'!Y430</f>
        <v/>
      </c>
      <c r="Z430" s="206">
        <f>'[2]配置系数（士兵）'!Z430</f>
        <v>0</v>
      </c>
      <c r="AA430" s="206">
        <f>'[2]配置系数（士兵）'!AA430</f>
        <v>0</v>
      </c>
      <c r="AB430" s="206">
        <f>'[2]配置系数（士兵）'!AB430</f>
        <v>1</v>
      </c>
    </row>
    <row r="431" spans="3:28" x14ac:dyDescent="0.15">
      <c r="C431" s="207">
        <v>424</v>
      </c>
      <c r="D431" s="69">
        <f>IFERROR(MATCH(C431,索引!Q:Q,0),D432)</f>
        <v>58</v>
      </c>
      <c r="E431" s="69">
        <f t="shared" si="7"/>
        <v>4</v>
      </c>
      <c r="F431" s="69" t="str">
        <f>IF(LEN(INDEX(索引!$M:$M,D431,1))=4,INDEX(索引!$M:$M,D431,1)&amp;"00",INDEX(索引!$M:$M,D431,1))</f>
        <v>601200</v>
      </c>
      <c r="G431" s="69" t="str">
        <f>INDEX(索引!$L:$L,D431,1)</f>
        <v>技击之士</v>
      </c>
      <c r="I431" s="206" t="str">
        <f>'[2]配置系数（士兵）'!I431</f>
        <v/>
      </c>
      <c r="J431" s="206" t="str">
        <f>'[2]配置系数（士兵）'!J431</f>
        <v/>
      </c>
      <c r="K431" s="206" t="str">
        <f>'[2]配置系数（士兵）'!K431</f>
        <v/>
      </c>
      <c r="L431" s="206">
        <f>'[2]配置系数（士兵）'!L431</f>
        <v>0</v>
      </c>
      <c r="M431" s="206">
        <f>'[2]配置系数（士兵）'!M431</f>
        <v>0</v>
      </c>
      <c r="N431" s="206">
        <f>'[2]配置系数（士兵）'!N431</f>
        <v>1</v>
      </c>
      <c r="P431" s="206" t="str">
        <f>'[2]配置系数（士兵）'!P431</f>
        <v/>
      </c>
      <c r="Q431" s="206" t="str">
        <f>'[2]配置系数（士兵）'!Q431</f>
        <v/>
      </c>
      <c r="R431" s="206" t="str">
        <f>'[2]配置系数（士兵）'!R431</f>
        <v/>
      </c>
      <c r="S431" s="206">
        <f>'[2]配置系数（士兵）'!S431</f>
        <v>0</v>
      </c>
      <c r="T431" s="206">
        <f>'[2]配置系数（士兵）'!T431</f>
        <v>0</v>
      </c>
      <c r="U431" s="206">
        <f>'[2]配置系数（士兵）'!U431</f>
        <v>1</v>
      </c>
      <c r="W431" s="206" t="str">
        <f>'[2]配置系数（士兵）'!W431</f>
        <v/>
      </c>
      <c r="X431" s="206" t="str">
        <f>'[2]配置系数（士兵）'!X431</f>
        <v/>
      </c>
      <c r="Y431" s="206" t="str">
        <f>'[2]配置系数（士兵）'!Y431</f>
        <v/>
      </c>
      <c r="Z431" s="206">
        <f>'[2]配置系数（士兵）'!Z431</f>
        <v>0</v>
      </c>
      <c r="AA431" s="206">
        <f>'[2]配置系数（士兵）'!AA431</f>
        <v>0</v>
      </c>
      <c r="AB431" s="206">
        <f>'[2]配置系数（士兵）'!AB431</f>
        <v>1</v>
      </c>
    </row>
    <row r="432" spans="3:28" x14ac:dyDescent="0.15">
      <c r="C432" s="207">
        <v>425</v>
      </c>
      <c r="D432" s="69">
        <f>IFERROR(MATCH(C432,索引!Q:Q,0),D433)</f>
        <v>58</v>
      </c>
      <c r="E432" s="69">
        <f t="shared" si="7"/>
        <v>5</v>
      </c>
      <c r="F432" s="69" t="str">
        <f>IF(LEN(INDEX(索引!$M:$M,D432,1))=4,INDEX(索引!$M:$M,D432,1)&amp;"00",INDEX(索引!$M:$M,D432,1))</f>
        <v>601200</v>
      </c>
      <c r="G432" s="69" t="str">
        <f>INDEX(索引!$L:$L,D432,1)</f>
        <v>技击之士</v>
      </c>
      <c r="I432" s="206" t="str">
        <f>'[2]配置系数（士兵）'!I432</f>
        <v/>
      </c>
      <c r="J432" s="206" t="str">
        <f>'[2]配置系数（士兵）'!J432</f>
        <v/>
      </c>
      <c r="K432" s="206" t="str">
        <f>'[2]配置系数（士兵）'!K432</f>
        <v/>
      </c>
      <c r="L432" s="206">
        <f>'[2]配置系数（士兵）'!L432</f>
        <v>0</v>
      </c>
      <c r="M432" s="206">
        <f>'[2]配置系数（士兵）'!M432</f>
        <v>0</v>
      </c>
      <c r="N432" s="206">
        <f>'[2]配置系数（士兵）'!N432</f>
        <v>1</v>
      </c>
      <c r="P432" s="206" t="str">
        <f>'[2]配置系数（士兵）'!P432</f>
        <v/>
      </c>
      <c r="Q432" s="206" t="str">
        <f>'[2]配置系数（士兵）'!Q432</f>
        <v/>
      </c>
      <c r="R432" s="206" t="str">
        <f>'[2]配置系数（士兵）'!R432</f>
        <v/>
      </c>
      <c r="S432" s="206">
        <f>'[2]配置系数（士兵）'!S432</f>
        <v>0</v>
      </c>
      <c r="T432" s="206">
        <f>'[2]配置系数（士兵）'!T432</f>
        <v>0</v>
      </c>
      <c r="U432" s="206">
        <f>'[2]配置系数（士兵）'!U432</f>
        <v>1</v>
      </c>
      <c r="W432" s="206" t="str">
        <f>'[2]配置系数（士兵）'!W432</f>
        <v/>
      </c>
      <c r="X432" s="206" t="str">
        <f>'[2]配置系数（士兵）'!X432</f>
        <v/>
      </c>
      <c r="Y432" s="206" t="str">
        <f>'[2]配置系数（士兵）'!Y432</f>
        <v/>
      </c>
      <c r="Z432" s="206">
        <f>'[2]配置系数（士兵）'!Z432</f>
        <v>0</v>
      </c>
      <c r="AA432" s="206">
        <f>'[2]配置系数（士兵）'!AA432</f>
        <v>0</v>
      </c>
      <c r="AB432" s="206">
        <f>'[2]配置系数（士兵）'!AB432</f>
        <v>1</v>
      </c>
    </row>
    <row r="433" spans="3:28" x14ac:dyDescent="0.15">
      <c r="C433" s="207">
        <v>426</v>
      </c>
      <c r="D433" s="69">
        <f>IFERROR(MATCH(C433,索引!Q:Q,0),D434)</f>
        <v>58</v>
      </c>
      <c r="E433" s="69">
        <f t="shared" si="7"/>
        <v>6</v>
      </c>
      <c r="F433" s="69" t="str">
        <f>IF(LEN(INDEX(索引!$M:$M,D433,1))=4,INDEX(索引!$M:$M,D433,1)&amp;"00",INDEX(索引!$M:$M,D433,1))</f>
        <v>601200</v>
      </c>
      <c r="G433" s="69" t="str">
        <f>INDEX(索引!$L:$L,D433,1)</f>
        <v>技击之士</v>
      </c>
      <c r="I433" s="206" t="str">
        <f>'[2]配置系数（士兵）'!I433</f>
        <v/>
      </c>
      <c r="J433" s="206" t="str">
        <f>'[2]配置系数（士兵）'!J433</f>
        <v/>
      </c>
      <c r="K433" s="206" t="str">
        <f>'[2]配置系数（士兵）'!K433</f>
        <v/>
      </c>
      <c r="L433" s="206">
        <f>'[2]配置系数（士兵）'!L433</f>
        <v>0</v>
      </c>
      <c r="M433" s="206">
        <f>'[2]配置系数（士兵）'!M433</f>
        <v>0</v>
      </c>
      <c r="N433" s="206">
        <f>'[2]配置系数（士兵）'!N433</f>
        <v>1</v>
      </c>
      <c r="P433" s="206" t="str">
        <f>'[2]配置系数（士兵）'!P433</f>
        <v/>
      </c>
      <c r="Q433" s="206" t="str">
        <f>'[2]配置系数（士兵）'!Q433</f>
        <v/>
      </c>
      <c r="R433" s="206" t="str">
        <f>'[2]配置系数（士兵）'!R433</f>
        <v/>
      </c>
      <c r="S433" s="206">
        <f>'[2]配置系数（士兵）'!S433</f>
        <v>0</v>
      </c>
      <c r="T433" s="206">
        <f>'[2]配置系数（士兵）'!T433</f>
        <v>0</v>
      </c>
      <c r="U433" s="206">
        <f>'[2]配置系数（士兵）'!U433</f>
        <v>1</v>
      </c>
      <c r="W433" s="206" t="str">
        <f>'[2]配置系数（士兵）'!W433</f>
        <v/>
      </c>
      <c r="X433" s="206" t="str">
        <f>'[2]配置系数（士兵）'!X433</f>
        <v/>
      </c>
      <c r="Y433" s="206" t="str">
        <f>'[2]配置系数（士兵）'!Y433</f>
        <v/>
      </c>
      <c r="Z433" s="206">
        <f>'[2]配置系数（士兵）'!Z433</f>
        <v>0</v>
      </c>
      <c r="AA433" s="206">
        <f>'[2]配置系数（士兵）'!AA433</f>
        <v>0</v>
      </c>
      <c r="AB433" s="206">
        <f>'[2]配置系数（士兵）'!AB433</f>
        <v>1</v>
      </c>
    </row>
    <row r="434" spans="3:28" x14ac:dyDescent="0.15">
      <c r="C434" s="207">
        <v>427</v>
      </c>
      <c r="D434" s="69">
        <f>IFERROR(MATCH(C434,索引!Q:Q,0),D435)</f>
        <v>58</v>
      </c>
      <c r="E434" s="69">
        <f t="shared" si="7"/>
        <v>7</v>
      </c>
      <c r="F434" s="69" t="str">
        <f>IF(LEN(INDEX(索引!$M:$M,D434,1))=4,INDEX(索引!$M:$M,D434,1)&amp;"00",INDEX(索引!$M:$M,D434,1))</f>
        <v>601200</v>
      </c>
      <c r="G434" s="69" t="str">
        <f>INDEX(索引!$L:$L,D434,1)</f>
        <v>技击之士</v>
      </c>
      <c r="I434" s="206" t="str">
        <f>'[2]配置系数（士兵）'!I434</f>
        <v/>
      </c>
      <c r="J434" s="206" t="str">
        <f>'[2]配置系数（士兵）'!J434</f>
        <v/>
      </c>
      <c r="K434" s="206" t="str">
        <f>'[2]配置系数（士兵）'!K434</f>
        <v/>
      </c>
      <c r="L434" s="206">
        <f>'[2]配置系数（士兵）'!L434</f>
        <v>0</v>
      </c>
      <c r="M434" s="206">
        <f>'[2]配置系数（士兵）'!M434</f>
        <v>0</v>
      </c>
      <c r="N434" s="206">
        <f>'[2]配置系数（士兵）'!N434</f>
        <v>1</v>
      </c>
      <c r="P434" s="206" t="str">
        <f>'[2]配置系数（士兵）'!P434</f>
        <v/>
      </c>
      <c r="Q434" s="206" t="str">
        <f>'[2]配置系数（士兵）'!Q434</f>
        <v/>
      </c>
      <c r="R434" s="206" t="str">
        <f>'[2]配置系数（士兵）'!R434</f>
        <v/>
      </c>
      <c r="S434" s="206">
        <f>'[2]配置系数（士兵）'!S434</f>
        <v>0</v>
      </c>
      <c r="T434" s="206">
        <f>'[2]配置系数（士兵）'!T434</f>
        <v>0</v>
      </c>
      <c r="U434" s="206">
        <f>'[2]配置系数（士兵）'!U434</f>
        <v>1</v>
      </c>
      <c r="W434" s="206" t="str">
        <f>'[2]配置系数（士兵）'!W434</f>
        <v/>
      </c>
      <c r="X434" s="206" t="str">
        <f>'[2]配置系数（士兵）'!X434</f>
        <v/>
      </c>
      <c r="Y434" s="206" t="str">
        <f>'[2]配置系数（士兵）'!Y434</f>
        <v/>
      </c>
      <c r="Z434" s="206">
        <f>'[2]配置系数（士兵）'!Z434</f>
        <v>0</v>
      </c>
      <c r="AA434" s="206">
        <f>'[2]配置系数（士兵）'!AA434</f>
        <v>0</v>
      </c>
      <c r="AB434" s="206">
        <f>'[2]配置系数（士兵）'!AB434</f>
        <v>1</v>
      </c>
    </row>
    <row r="435" spans="3:28" x14ac:dyDescent="0.15">
      <c r="C435" s="207">
        <v>428</v>
      </c>
      <c r="D435" s="69">
        <f>IFERROR(MATCH(C435,索引!Q:Q,0),D436)</f>
        <v>58</v>
      </c>
      <c r="E435" s="69">
        <f t="shared" si="7"/>
        <v>8</v>
      </c>
      <c r="F435" s="69" t="str">
        <f>IF(LEN(INDEX(索引!$M:$M,D435,1))=4,INDEX(索引!$M:$M,D435,1)&amp;"00",INDEX(索引!$M:$M,D435,1))</f>
        <v>601200</v>
      </c>
      <c r="G435" s="69" t="str">
        <f>INDEX(索引!$L:$L,D435,1)</f>
        <v>技击之士</v>
      </c>
      <c r="I435" s="206" t="str">
        <f>'[2]配置系数（士兵）'!I435</f>
        <v/>
      </c>
      <c r="J435" s="206" t="str">
        <f>'[2]配置系数（士兵）'!J435</f>
        <v/>
      </c>
      <c r="K435" s="206" t="str">
        <f>'[2]配置系数（士兵）'!K435</f>
        <v/>
      </c>
      <c r="L435" s="206">
        <f>'[2]配置系数（士兵）'!L435</f>
        <v>0</v>
      </c>
      <c r="M435" s="206">
        <f>'[2]配置系数（士兵）'!M435</f>
        <v>0</v>
      </c>
      <c r="N435" s="206">
        <f>'[2]配置系数（士兵）'!N435</f>
        <v>1</v>
      </c>
      <c r="P435" s="206" t="str">
        <f>'[2]配置系数（士兵）'!P435</f>
        <v/>
      </c>
      <c r="Q435" s="206" t="str">
        <f>'[2]配置系数（士兵）'!Q435</f>
        <v/>
      </c>
      <c r="R435" s="206" t="str">
        <f>'[2]配置系数（士兵）'!R435</f>
        <v/>
      </c>
      <c r="S435" s="206">
        <f>'[2]配置系数（士兵）'!S435</f>
        <v>0</v>
      </c>
      <c r="T435" s="206">
        <f>'[2]配置系数（士兵）'!T435</f>
        <v>0</v>
      </c>
      <c r="U435" s="206">
        <f>'[2]配置系数（士兵）'!U435</f>
        <v>1</v>
      </c>
      <c r="W435" s="206" t="str">
        <f>'[2]配置系数（士兵）'!W435</f>
        <v/>
      </c>
      <c r="X435" s="206" t="str">
        <f>'[2]配置系数（士兵）'!X435</f>
        <v/>
      </c>
      <c r="Y435" s="206" t="str">
        <f>'[2]配置系数（士兵）'!Y435</f>
        <v/>
      </c>
      <c r="Z435" s="206">
        <f>'[2]配置系数（士兵）'!Z435</f>
        <v>0</v>
      </c>
      <c r="AA435" s="206">
        <f>'[2]配置系数（士兵）'!AA435</f>
        <v>0</v>
      </c>
      <c r="AB435" s="206">
        <f>'[2]配置系数（士兵）'!AB435</f>
        <v>1</v>
      </c>
    </row>
    <row r="436" spans="3:28" x14ac:dyDescent="0.15">
      <c r="C436" s="207">
        <v>429</v>
      </c>
      <c r="D436" s="69">
        <f>IFERROR(MATCH(C436,索引!Q:Q,0),D437)</f>
        <v>58</v>
      </c>
      <c r="E436" s="69">
        <f t="shared" si="7"/>
        <v>9</v>
      </c>
      <c r="F436" s="69" t="str">
        <f>IF(LEN(INDEX(索引!$M:$M,D436,1))=4,INDEX(索引!$M:$M,D436,1)&amp;"00",INDEX(索引!$M:$M,D436,1))</f>
        <v>601200</v>
      </c>
      <c r="G436" s="69" t="str">
        <f>INDEX(索引!$L:$L,D436,1)</f>
        <v>技击之士</v>
      </c>
      <c r="I436" s="206" t="str">
        <f>'[2]配置系数（士兵）'!I436</f>
        <v/>
      </c>
      <c r="J436" s="206" t="str">
        <f>'[2]配置系数（士兵）'!J436</f>
        <v/>
      </c>
      <c r="K436" s="206" t="str">
        <f>'[2]配置系数（士兵）'!K436</f>
        <v/>
      </c>
      <c r="L436" s="206">
        <f>'[2]配置系数（士兵）'!L436</f>
        <v>0</v>
      </c>
      <c r="M436" s="206">
        <f>'[2]配置系数（士兵）'!M436</f>
        <v>0</v>
      </c>
      <c r="N436" s="206">
        <f>'[2]配置系数（士兵）'!N436</f>
        <v>1</v>
      </c>
      <c r="P436" s="206" t="str">
        <f>'[2]配置系数（士兵）'!P436</f>
        <v/>
      </c>
      <c r="Q436" s="206" t="str">
        <f>'[2]配置系数（士兵）'!Q436</f>
        <v/>
      </c>
      <c r="R436" s="206" t="str">
        <f>'[2]配置系数（士兵）'!R436</f>
        <v/>
      </c>
      <c r="S436" s="206">
        <f>'[2]配置系数（士兵）'!S436</f>
        <v>0</v>
      </c>
      <c r="T436" s="206">
        <f>'[2]配置系数（士兵）'!T436</f>
        <v>0</v>
      </c>
      <c r="U436" s="206">
        <f>'[2]配置系数（士兵）'!U436</f>
        <v>1</v>
      </c>
      <c r="W436" s="206" t="str">
        <f>'[2]配置系数（士兵）'!W436</f>
        <v/>
      </c>
      <c r="X436" s="206" t="str">
        <f>'[2]配置系数（士兵）'!X436</f>
        <v/>
      </c>
      <c r="Y436" s="206" t="str">
        <f>'[2]配置系数（士兵）'!Y436</f>
        <v/>
      </c>
      <c r="Z436" s="206">
        <f>'[2]配置系数（士兵）'!Z436</f>
        <v>0</v>
      </c>
      <c r="AA436" s="206">
        <f>'[2]配置系数（士兵）'!AA436</f>
        <v>0</v>
      </c>
      <c r="AB436" s="206">
        <f>'[2]配置系数（士兵）'!AB436</f>
        <v>1</v>
      </c>
    </row>
    <row r="437" spans="3:28" x14ac:dyDescent="0.15">
      <c r="C437" s="207">
        <v>430</v>
      </c>
      <c r="D437" s="69">
        <f>IFERROR(MATCH(C437,索引!Q:Q,0),D438)</f>
        <v>58</v>
      </c>
      <c r="E437" s="69">
        <f t="shared" si="7"/>
        <v>10</v>
      </c>
      <c r="F437" s="69" t="str">
        <f>IF(LEN(INDEX(索引!$M:$M,D437,1))=4,INDEX(索引!$M:$M,D437,1)&amp;"00",INDEX(索引!$M:$M,D437,1))</f>
        <v>601200</v>
      </c>
      <c r="G437" s="69" t="str">
        <f>INDEX(索引!$L:$L,D437,1)</f>
        <v>技击之士</v>
      </c>
      <c r="I437" s="206" t="str">
        <f>'[2]配置系数（士兵）'!I437</f>
        <v/>
      </c>
      <c r="J437" s="206" t="str">
        <f>'[2]配置系数（士兵）'!J437</f>
        <v/>
      </c>
      <c r="K437" s="206" t="str">
        <f>'[2]配置系数（士兵）'!K437</f>
        <v/>
      </c>
      <c r="L437" s="206">
        <f>'[2]配置系数（士兵）'!L437</f>
        <v>0</v>
      </c>
      <c r="M437" s="206">
        <f>'[2]配置系数（士兵）'!M437</f>
        <v>0</v>
      </c>
      <c r="N437" s="206">
        <f>'[2]配置系数（士兵）'!N437</f>
        <v>1</v>
      </c>
      <c r="P437" s="206" t="str">
        <f>'[2]配置系数（士兵）'!P437</f>
        <v/>
      </c>
      <c r="Q437" s="206" t="str">
        <f>'[2]配置系数（士兵）'!Q437</f>
        <v/>
      </c>
      <c r="R437" s="206" t="str">
        <f>'[2]配置系数（士兵）'!R437</f>
        <v/>
      </c>
      <c r="S437" s="206">
        <f>'[2]配置系数（士兵）'!S437</f>
        <v>0</v>
      </c>
      <c r="T437" s="206">
        <f>'[2]配置系数（士兵）'!T437</f>
        <v>0</v>
      </c>
      <c r="U437" s="206">
        <f>'[2]配置系数（士兵）'!U437</f>
        <v>1</v>
      </c>
      <c r="W437" s="206" t="str">
        <f>'[2]配置系数（士兵）'!W437</f>
        <v/>
      </c>
      <c r="X437" s="206" t="str">
        <f>'[2]配置系数（士兵）'!X437</f>
        <v/>
      </c>
      <c r="Y437" s="206" t="str">
        <f>'[2]配置系数（士兵）'!Y437</f>
        <v/>
      </c>
      <c r="Z437" s="206">
        <f>'[2]配置系数（士兵）'!Z437</f>
        <v>0</v>
      </c>
      <c r="AA437" s="206">
        <f>'[2]配置系数（士兵）'!AA437</f>
        <v>0</v>
      </c>
      <c r="AB437" s="206">
        <f>'[2]配置系数（士兵）'!AB437</f>
        <v>1</v>
      </c>
    </row>
    <row r="438" spans="3:28" x14ac:dyDescent="0.15">
      <c r="C438" s="207">
        <v>431</v>
      </c>
      <c r="D438" s="69">
        <f>IFERROR(MATCH(C438,索引!Q:Q,0),D439)</f>
        <v>59</v>
      </c>
      <c r="E438" s="69">
        <f t="shared" si="7"/>
        <v>1</v>
      </c>
      <c r="F438" s="69" t="str">
        <f>IF(LEN(INDEX(索引!$M:$M,D438,1))=4,INDEX(索引!$M:$M,D438,1)&amp;"00",INDEX(索引!$M:$M,D438,1))</f>
        <v>601400</v>
      </c>
      <c r="G438" s="69" t="str">
        <f>INDEX(索引!$L:$L,D438,1)</f>
        <v>燕死士</v>
      </c>
      <c r="I438" s="206" t="str">
        <f>'[2]配置系数（士兵）'!I438</f>
        <v>60140001</v>
      </c>
      <c r="J438" s="206" t="str">
        <f>'[2]配置系数（士兵）'!J438</f>
        <v>普通攻击:对单体敌人造成{0}%的武力伤害</v>
      </c>
      <c r="K438" s="206">
        <f>'[2]配置系数（士兵）'!K438</f>
        <v>0.34</v>
      </c>
      <c r="L438" s="206">
        <f>'[2]配置系数（士兵）'!L438</f>
        <v>0</v>
      </c>
      <c r="M438" s="206">
        <f>'[2]配置系数（士兵）'!M438</f>
        <v>0</v>
      </c>
      <c r="N438" s="206">
        <f>'[2]配置系数（士兵）'!N438</f>
        <v>100</v>
      </c>
      <c r="P438" s="206" t="str">
        <f>'[2]配置系数（士兵）'!P438</f>
        <v>60140002</v>
      </c>
      <c r="Q438" s="206" t="str">
        <f>'[2]配置系数（士兵）'!Q438</f>
        <v>普通攻击:对单体敌人造成{0}%的武力伤害</v>
      </c>
      <c r="R438" s="206">
        <f>'[2]配置系数（士兵）'!R438</f>
        <v>0.31</v>
      </c>
      <c r="S438" s="206">
        <f>'[2]配置系数（士兵）'!S438</f>
        <v>0</v>
      </c>
      <c r="T438" s="206">
        <f>'[2]配置系数（士兵）'!T438</f>
        <v>0</v>
      </c>
      <c r="U438" s="206">
        <f>'[2]配置系数（士兵）'!U438</f>
        <v>1</v>
      </c>
      <c r="W438" s="206" t="str">
        <f>'[2]配置系数（士兵）'!W438</f>
        <v>60140003</v>
      </c>
      <c r="X438" s="206" t="str">
        <f>'[2]配置系数（士兵）'!X438</f>
        <v>普通攻击:对单体敌人造成{0}%的武力伤害</v>
      </c>
      <c r="Y438" s="206">
        <f>'[2]配置系数（士兵）'!Y438</f>
        <v>1.1100000000000001</v>
      </c>
      <c r="Z438" s="206">
        <f>'[2]配置系数（士兵）'!Z438</f>
        <v>0</v>
      </c>
      <c r="AA438" s="206">
        <f>'[2]配置系数（士兵）'!AA438</f>
        <v>0</v>
      </c>
      <c r="AB438" s="206">
        <f>'[2]配置系数（士兵）'!AB438</f>
        <v>1</v>
      </c>
    </row>
    <row r="439" spans="3:28" x14ac:dyDescent="0.15">
      <c r="C439" s="207">
        <v>432</v>
      </c>
      <c r="D439" s="69">
        <f>IFERROR(MATCH(C439,索引!Q:Q,0),D440)</f>
        <v>59</v>
      </c>
      <c r="E439" s="69">
        <f t="shared" si="7"/>
        <v>2</v>
      </c>
      <c r="F439" s="69" t="str">
        <f>IF(LEN(INDEX(索引!$M:$M,D439,1))=4,INDEX(索引!$M:$M,D439,1)&amp;"00",INDEX(索引!$M:$M,D439,1))</f>
        <v>601400</v>
      </c>
      <c r="G439" s="69" t="str">
        <f>INDEX(索引!$L:$L,D439,1)</f>
        <v>燕死士</v>
      </c>
      <c r="I439" s="206" t="str">
        <f>'[2]配置系数（士兵）'!I439</f>
        <v>60140011</v>
      </c>
      <c r="J439" s="206" t="str">
        <f>'[2]配置系数（士兵）'!J439</f>
        <v>私有特性1:燕死士士气不会衰落，但额外受到{0}%伤害</v>
      </c>
      <c r="K439" s="206">
        <f>'[2]配置系数（士兵）'!K439</f>
        <v>-0.5</v>
      </c>
      <c r="L439" s="206">
        <f>'[2]配置系数（士兵）'!L439</f>
        <v>0</v>
      </c>
      <c r="M439" s="206">
        <f>'[2]配置系数（士兵）'!M439</f>
        <v>0</v>
      </c>
      <c r="N439" s="206">
        <f>'[2]配置系数（士兵）'!N439</f>
        <v>-100</v>
      </c>
      <c r="P439" s="206" t="str">
        <f>'[2]配置系数（士兵）'!P439</f>
        <v>60140012</v>
      </c>
      <c r="Q439" s="206" t="str">
        <f>'[2]配置系数（士兵）'!Q439</f>
        <v>私有特性1:燕死士士气不会衰落，但额外受到{0}%伤害</v>
      </c>
      <c r="R439" s="206">
        <f>'[2]配置系数（士兵）'!R439</f>
        <v>1</v>
      </c>
      <c r="S439" s="206">
        <f>'[2]配置系数（士兵）'!S439</f>
        <v>0</v>
      </c>
      <c r="T439" s="206">
        <f>'[2]配置系数（士兵）'!T439</f>
        <v>0</v>
      </c>
      <c r="U439" s="206">
        <f>'[2]配置系数（士兵）'!U439</f>
        <v>1</v>
      </c>
      <c r="W439" s="206" t="str">
        <f>'[2]配置系数（士兵）'!W439</f>
        <v/>
      </c>
      <c r="X439" s="206" t="str">
        <f>'[2]配置系数（士兵）'!X439</f>
        <v/>
      </c>
      <c r="Y439" s="206" t="str">
        <f>'[2]配置系数（士兵）'!Y439</f>
        <v/>
      </c>
      <c r="Z439" s="206">
        <f>'[2]配置系数（士兵）'!Z439</f>
        <v>0</v>
      </c>
      <c r="AA439" s="206">
        <f>'[2]配置系数（士兵）'!AA439</f>
        <v>0</v>
      </c>
      <c r="AB439" s="206">
        <f>'[2]配置系数（士兵）'!AB439</f>
        <v>1</v>
      </c>
    </row>
    <row r="440" spans="3:28" x14ac:dyDescent="0.15">
      <c r="C440" s="207">
        <v>433</v>
      </c>
      <c r="D440" s="69">
        <f>IFERROR(MATCH(C440,索引!Q:Q,0),D441)</f>
        <v>59</v>
      </c>
      <c r="E440" s="69">
        <f t="shared" si="7"/>
        <v>3</v>
      </c>
      <c r="F440" s="69" t="str">
        <f>IF(LEN(INDEX(索引!$M:$M,D440,1))=4,INDEX(索引!$M:$M,D440,1)&amp;"00",INDEX(索引!$M:$M,D440,1))</f>
        <v>601400</v>
      </c>
      <c r="G440" s="69" t="str">
        <f>INDEX(索引!$L:$L,D440,1)</f>
        <v>燕死士</v>
      </c>
      <c r="I440" s="206" t="str">
        <f>'[2]配置系数（士兵）'!I440</f>
        <v>60140021</v>
      </c>
      <c r="J440" s="206" t="str">
        <f>'[2]配置系数（士兵）'!J440</f>
        <v>私有特性2:可以轻松从人缝中穿插攻击目标（无视受击宽度上限）</v>
      </c>
      <c r="K440" s="206" t="str">
        <f>'[2]配置系数（士兵）'!K440</f>
        <v/>
      </c>
      <c r="L440" s="206">
        <f>'[2]配置系数（士兵）'!L440</f>
        <v>0</v>
      </c>
      <c r="M440" s="206">
        <f>'[2]配置系数（士兵）'!M440</f>
        <v>0</v>
      </c>
      <c r="N440" s="206">
        <f>'[2]配置系数（士兵）'!N440</f>
        <v>1</v>
      </c>
      <c r="P440" s="206" t="str">
        <f>'[2]配置系数（士兵）'!P440</f>
        <v/>
      </c>
      <c r="Q440" s="206" t="str">
        <f>'[2]配置系数（士兵）'!Q440</f>
        <v/>
      </c>
      <c r="R440" s="206" t="str">
        <f>'[2]配置系数（士兵）'!R440</f>
        <v/>
      </c>
      <c r="S440" s="206">
        <f>'[2]配置系数（士兵）'!S440</f>
        <v>0</v>
      </c>
      <c r="T440" s="206">
        <f>'[2]配置系数（士兵）'!T440</f>
        <v>0</v>
      </c>
      <c r="U440" s="206">
        <f>'[2]配置系数（士兵）'!U440</f>
        <v>1</v>
      </c>
      <c r="W440" s="206" t="str">
        <f>'[2]配置系数（士兵）'!W440</f>
        <v/>
      </c>
      <c r="X440" s="206" t="str">
        <f>'[2]配置系数（士兵）'!X440</f>
        <v/>
      </c>
      <c r="Y440" s="206" t="str">
        <f>'[2]配置系数（士兵）'!Y440</f>
        <v/>
      </c>
      <c r="Z440" s="206">
        <f>'[2]配置系数（士兵）'!Z440</f>
        <v>0</v>
      </c>
      <c r="AA440" s="206">
        <f>'[2]配置系数（士兵）'!AA440</f>
        <v>0</v>
      </c>
      <c r="AB440" s="206">
        <f>'[2]配置系数（士兵）'!AB440</f>
        <v>1</v>
      </c>
    </row>
    <row r="441" spans="3:28" x14ac:dyDescent="0.15">
      <c r="C441" s="207">
        <v>434</v>
      </c>
      <c r="D441" s="69">
        <f>IFERROR(MATCH(C441,索引!Q:Q,0),D442)</f>
        <v>59</v>
      </c>
      <c r="E441" s="69">
        <f t="shared" si="7"/>
        <v>4</v>
      </c>
      <c r="F441" s="69" t="str">
        <f>IF(LEN(INDEX(索引!$M:$M,D441,1))=4,INDEX(索引!$M:$M,D441,1)&amp;"00",INDEX(索引!$M:$M,D441,1))</f>
        <v>601400</v>
      </c>
      <c r="G441" s="69" t="str">
        <f>INDEX(索引!$L:$L,D441,1)</f>
        <v>燕死士</v>
      </c>
      <c r="I441" s="206" t="str">
        <f>'[2]配置系数（士兵）'!I441</f>
        <v/>
      </c>
      <c r="J441" s="206" t="str">
        <f>'[2]配置系数（士兵）'!J441</f>
        <v/>
      </c>
      <c r="K441" s="206" t="str">
        <f>'[2]配置系数（士兵）'!K441</f>
        <v/>
      </c>
      <c r="L441" s="206">
        <f>'[2]配置系数（士兵）'!L441</f>
        <v>0</v>
      </c>
      <c r="M441" s="206">
        <f>'[2]配置系数（士兵）'!M441</f>
        <v>0</v>
      </c>
      <c r="N441" s="206">
        <f>'[2]配置系数（士兵）'!N441</f>
        <v>1</v>
      </c>
      <c r="P441" s="206" t="str">
        <f>'[2]配置系数（士兵）'!P441</f>
        <v/>
      </c>
      <c r="Q441" s="206" t="str">
        <f>'[2]配置系数（士兵）'!Q441</f>
        <v/>
      </c>
      <c r="R441" s="206" t="str">
        <f>'[2]配置系数（士兵）'!R441</f>
        <v/>
      </c>
      <c r="S441" s="206">
        <f>'[2]配置系数（士兵）'!S441</f>
        <v>0</v>
      </c>
      <c r="T441" s="206">
        <f>'[2]配置系数（士兵）'!T441</f>
        <v>0</v>
      </c>
      <c r="U441" s="206">
        <f>'[2]配置系数（士兵）'!U441</f>
        <v>1</v>
      </c>
      <c r="W441" s="206" t="str">
        <f>'[2]配置系数（士兵）'!W441</f>
        <v/>
      </c>
      <c r="X441" s="206" t="str">
        <f>'[2]配置系数（士兵）'!X441</f>
        <v/>
      </c>
      <c r="Y441" s="206" t="str">
        <f>'[2]配置系数（士兵）'!Y441</f>
        <v/>
      </c>
      <c r="Z441" s="206">
        <f>'[2]配置系数（士兵）'!Z441</f>
        <v>0</v>
      </c>
      <c r="AA441" s="206">
        <f>'[2]配置系数（士兵）'!AA441</f>
        <v>0</v>
      </c>
      <c r="AB441" s="206">
        <f>'[2]配置系数（士兵）'!AB441</f>
        <v>1</v>
      </c>
    </row>
    <row r="442" spans="3:28" x14ac:dyDescent="0.15">
      <c r="C442" s="207">
        <v>435</v>
      </c>
      <c r="D442" s="69">
        <f>IFERROR(MATCH(C442,索引!Q:Q,0),D443)</f>
        <v>59</v>
      </c>
      <c r="E442" s="69">
        <f t="shared" si="7"/>
        <v>5</v>
      </c>
      <c r="F442" s="69" t="str">
        <f>IF(LEN(INDEX(索引!$M:$M,D442,1))=4,INDEX(索引!$M:$M,D442,1)&amp;"00",INDEX(索引!$M:$M,D442,1))</f>
        <v>601400</v>
      </c>
      <c r="G442" s="69" t="str">
        <f>INDEX(索引!$L:$L,D442,1)</f>
        <v>燕死士</v>
      </c>
      <c r="I442" s="206" t="str">
        <f>'[2]配置系数（士兵）'!I442</f>
        <v/>
      </c>
      <c r="J442" s="206" t="str">
        <f>'[2]配置系数（士兵）'!J442</f>
        <v/>
      </c>
      <c r="K442" s="206" t="str">
        <f>'[2]配置系数（士兵）'!K442</f>
        <v/>
      </c>
      <c r="L442" s="206">
        <f>'[2]配置系数（士兵）'!L442</f>
        <v>0</v>
      </c>
      <c r="M442" s="206">
        <f>'[2]配置系数（士兵）'!M442</f>
        <v>0</v>
      </c>
      <c r="N442" s="206">
        <f>'[2]配置系数（士兵）'!N442</f>
        <v>1</v>
      </c>
      <c r="P442" s="206" t="str">
        <f>'[2]配置系数（士兵）'!P442</f>
        <v/>
      </c>
      <c r="Q442" s="206" t="str">
        <f>'[2]配置系数（士兵）'!Q442</f>
        <v/>
      </c>
      <c r="R442" s="206" t="str">
        <f>'[2]配置系数（士兵）'!R442</f>
        <v/>
      </c>
      <c r="S442" s="206">
        <f>'[2]配置系数（士兵）'!S442</f>
        <v>0</v>
      </c>
      <c r="T442" s="206">
        <f>'[2]配置系数（士兵）'!T442</f>
        <v>0</v>
      </c>
      <c r="U442" s="206">
        <f>'[2]配置系数（士兵）'!U442</f>
        <v>1</v>
      </c>
      <c r="W442" s="206" t="str">
        <f>'[2]配置系数（士兵）'!W442</f>
        <v/>
      </c>
      <c r="X442" s="206" t="str">
        <f>'[2]配置系数（士兵）'!X442</f>
        <v/>
      </c>
      <c r="Y442" s="206" t="str">
        <f>'[2]配置系数（士兵）'!Y442</f>
        <v/>
      </c>
      <c r="Z442" s="206">
        <f>'[2]配置系数（士兵）'!Z442</f>
        <v>0</v>
      </c>
      <c r="AA442" s="206">
        <f>'[2]配置系数（士兵）'!AA442</f>
        <v>0</v>
      </c>
      <c r="AB442" s="206">
        <f>'[2]配置系数（士兵）'!AB442</f>
        <v>1</v>
      </c>
    </row>
    <row r="443" spans="3:28" x14ac:dyDescent="0.15">
      <c r="C443" s="207">
        <v>436</v>
      </c>
      <c r="D443" s="69">
        <f>IFERROR(MATCH(C443,索引!Q:Q,0),D444)</f>
        <v>59</v>
      </c>
      <c r="E443" s="69">
        <f t="shared" si="7"/>
        <v>6</v>
      </c>
      <c r="F443" s="69" t="str">
        <f>IF(LEN(INDEX(索引!$M:$M,D443,1))=4,INDEX(索引!$M:$M,D443,1)&amp;"00",INDEX(索引!$M:$M,D443,1))</f>
        <v>601400</v>
      </c>
      <c r="G443" s="69" t="str">
        <f>INDEX(索引!$L:$L,D443,1)</f>
        <v>燕死士</v>
      </c>
      <c r="I443" s="206" t="str">
        <f>'[2]配置系数（士兵）'!I443</f>
        <v/>
      </c>
      <c r="J443" s="206" t="str">
        <f>'[2]配置系数（士兵）'!J443</f>
        <v/>
      </c>
      <c r="K443" s="206" t="str">
        <f>'[2]配置系数（士兵）'!K443</f>
        <v/>
      </c>
      <c r="L443" s="206">
        <f>'[2]配置系数（士兵）'!L443</f>
        <v>0</v>
      </c>
      <c r="M443" s="206">
        <f>'[2]配置系数（士兵）'!M443</f>
        <v>0</v>
      </c>
      <c r="N443" s="206">
        <f>'[2]配置系数（士兵）'!N443</f>
        <v>1</v>
      </c>
      <c r="P443" s="206" t="str">
        <f>'[2]配置系数（士兵）'!P443</f>
        <v/>
      </c>
      <c r="Q443" s="206" t="str">
        <f>'[2]配置系数（士兵）'!Q443</f>
        <v/>
      </c>
      <c r="R443" s="206" t="str">
        <f>'[2]配置系数（士兵）'!R443</f>
        <v/>
      </c>
      <c r="S443" s="206">
        <f>'[2]配置系数（士兵）'!S443</f>
        <v>0</v>
      </c>
      <c r="T443" s="206">
        <f>'[2]配置系数（士兵）'!T443</f>
        <v>0</v>
      </c>
      <c r="U443" s="206">
        <f>'[2]配置系数（士兵）'!U443</f>
        <v>1</v>
      </c>
      <c r="W443" s="206" t="str">
        <f>'[2]配置系数（士兵）'!W443</f>
        <v/>
      </c>
      <c r="X443" s="206" t="str">
        <f>'[2]配置系数（士兵）'!X443</f>
        <v/>
      </c>
      <c r="Y443" s="206" t="str">
        <f>'[2]配置系数（士兵）'!Y443</f>
        <v/>
      </c>
      <c r="Z443" s="206">
        <f>'[2]配置系数（士兵）'!Z443</f>
        <v>0</v>
      </c>
      <c r="AA443" s="206">
        <f>'[2]配置系数（士兵）'!AA443</f>
        <v>0</v>
      </c>
      <c r="AB443" s="206">
        <f>'[2]配置系数（士兵）'!AB443</f>
        <v>1</v>
      </c>
    </row>
    <row r="444" spans="3:28" x14ac:dyDescent="0.15">
      <c r="C444" s="207">
        <v>437</v>
      </c>
      <c r="D444" s="69">
        <f>IFERROR(MATCH(C444,索引!Q:Q,0),D445)</f>
        <v>59</v>
      </c>
      <c r="E444" s="69">
        <f t="shared" si="7"/>
        <v>7</v>
      </c>
      <c r="F444" s="69" t="str">
        <f>IF(LEN(INDEX(索引!$M:$M,D444,1))=4,INDEX(索引!$M:$M,D444,1)&amp;"00",INDEX(索引!$M:$M,D444,1))</f>
        <v>601400</v>
      </c>
      <c r="G444" s="69" t="str">
        <f>INDEX(索引!$L:$L,D444,1)</f>
        <v>燕死士</v>
      </c>
      <c r="I444" s="206" t="str">
        <f>'[2]配置系数（士兵）'!I444</f>
        <v/>
      </c>
      <c r="J444" s="206" t="str">
        <f>'[2]配置系数（士兵）'!J444</f>
        <v/>
      </c>
      <c r="K444" s="206" t="str">
        <f>'[2]配置系数（士兵）'!K444</f>
        <v/>
      </c>
      <c r="L444" s="206">
        <f>'[2]配置系数（士兵）'!L444</f>
        <v>0</v>
      </c>
      <c r="M444" s="206">
        <f>'[2]配置系数（士兵）'!M444</f>
        <v>0</v>
      </c>
      <c r="N444" s="206">
        <f>'[2]配置系数（士兵）'!N444</f>
        <v>1</v>
      </c>
      <c r="P444" s="206" t="str">
        <f>'[2]配置系数（士兵）'!P444</f>
        <v/>
      </c>
      <c r="Q444" s="206" t="str">
        <f>'[2]配置系数（士兵）'!Q444</f>
        <v/>
      </c>
      <c r="R444" s="206" t="str">
        <f>'[2]配置系数（士兵）'!R444</f>
        <v/>
      </c>
      <c r="S444" s="206">
        <f>'[2]配置系数（士兵）'!S444</f>
        <v>0</v>
      </c>
      <c r="T444" s="206">
        <f>'[2]配置系数（士兵）'!T444</f>
        <v>0</v>
      </c>
      <c r="U444" s="206">
        <f>'[2]配置系数（士兵）'!U444</f>
        <v>1</v>
      </c>
      <c r="W444" s="206" t="str">
        <f>'[2]配置系数（士兵）'!W444</f>
        <v/>
      </c>
      <c r="X444" s="206" t="str">
        <f>'[2]配置系数（士兵）'!X444</f>
        <v/>
      </c>
      <c r="Y444" s="206" t="str">
        <f>'[2]配置系数（士兵）'!Y444</f>
        <v/>
      </c>
      <c r="Z444" s="206">
        <f>'[2]配置系数（士兵）'!Z444</f>
        <v>0</v>
      </c>
      <c r="AA444" s="206">
        <f>'[2]配置系数（士兵）'!AA444</f>
        <v>0</v>
      </c>
      <c r="AB444" s="206">
        <f>'[2]配置系数（士兵）'!AB444</f>
        <v>1</v>
      </c>
    </row>
    <row r="445" spans="3:28" x14ac:dyDescent="0.15">
      <c r="C445" s="207">
        <v>438</v>
      </c>
      <c r="D445" s="69">
        <f>IFERROR(MATCH(C445,索引!Q:Q,0),D446)</f>
        <v>59</v>
      </c>
      <c r="E445" s="69">
        <f t="shared" si="7"/>
        <v>8</v>
      </c>
      <c r="F445" s="69" t="str">
        <f>IF(LEN(INDEX(索引!$M:$M,D445,1))=4,INDEX(索引!$M:$M,D445,1)&amp;"00",INDEX(索引!$M:$M,D445,1))</f>
        <v>601400</v>
      </c>
      <c r="G445" s="69" t="str">
        <f>INDEX(索引!$L:$L,D445,1)</f>
        <v>燕死士</v>
      </c>
      <c r="I445" s="206" t="str">
        <f>'[2]配置系数（士兵）'!I445</f>
        <v/>
      </c>
      <c r="J445" s="206" t="str">
        <f>'[2]配置系数（士兵）'!J445</f>
        <v/>
      </c>
      <c r="K445" s="206" t="str">
        <f>'[2]配置系数（士兵）'!K445</f>
        <v/>
      </c>
      <c r="L445" s="206">
        <f>'[2]配置系数（士兵）'!L445</f>
        <v>0</v>
      </c>
      <c r="M445" s="206">
        <f>'[2]配置系数（士兵）'!M445</f>
        <v>0</v>
      </c>
      <c r="N445" s="206">
        <f>'[2]配置系数（士兵）'!N445</f>
        <v>1</v>
      </c>
      <c r="P445" s="206" t="str">
        <f>'[2]配置系数（士兵）'!P445</f>
        <v/>
      </c>
      <c r="Q445" s="206" t="str">
        <f>'[2]配置系数（士兵）'!Q445</f>
        <v/>
      </c>
      <c r="R445" s="206" t="str">
        <f>'[2]配置系数（士兵）'!R445</f>
        <v/>
      </c>
      <c r="S445" s="206">
        <f>'[2]配置系数（士兵）'!S445</f>
        <v>0</v>
      </c>
      <c r="T445" s="206">
        <f>'[2]配置系数（士兵）'!T445</f>
        <v>0</v>
      </c>
      <c r="U445" s="206">
        <f>'[2]配置系数（士兵）'!U445</f>
        <v>1</v>
      </c>
      <c r="W445" s="206" t="str">
        <f>'[2]配置系数（士兵）'!W445</f>
        <v/>
      </c>
      <c r="X445" s="206" t="str">
        <f>'[2]配置系数（士兵）'!X445</f>
        <v/>
      </c>
      <c r="Y445" s="206" t="str">
        <f>'[2]配置系数（士兵）'!Y445</f>
        <v/>
      </c>
      <c r="Z445" s="206">
        <f>'[2]配置系数（士兵）'!Z445</f>
        <v>0</v>
      </c>
      <c r="AA445" s="206">
        <f>'[2]配置系数（士兵）'!AA445</f>
        <v>0</v>
      </c>
      <c r="AB445" s="206">
        <f>'[2]配置系数（士兵）'!AB445</f>
        <v>1</v>
      </c>
    </row>
    <row r="446" spans="3:28" x14ac:dyDescent="0.15">
      <c r="C446" s="207">
        <v>439</v>
      </c>
      <c r="D446" s="69">
        <f>IFERROR(MATCH(C446,索引!Q:Q,0),D447)</f>
        <v>59</v>
      </c>
      <c r="E446" s="69">
        <f t="shared" si="7"/>
        <v>9</v>
      </c>
      <c r="F446" s="69" t="str">
        <f>IF(LEN(INDEX(索引!$M:$M,D446,1))=4,INDEX(索引!$M:$M,D446,1)&amp;"00",INDEX(索引!$M:$M,D446,1))</f>
        <v>601400</v>
      </c>
      <c r="G446" s="69" t="str">
        <f>INDEX(索引!$L:$L,D446,1)</f>
        <v>燕死士</v>
      </c>
      <c r="I446" s="206" t="str">
        <f>'[2]配置系数（士兵）'!I446</f>
        <v/>
      </c>
      <c r="J446" s="206" t="str">
        <f>'[2]配置系数（士兵）'!J446</f>
        <v/>
      </c>
      <c r="K446" s="206" t="str">
        <f>'[2]配置系数（士兵）'!K446</f>
        <v/>
      </c>
      <c r="L446" s="206">
        <f>'[2]配置系数（士兵）'!L446</f>
        <v>0</v>
      </c>
      <c r="M446" s="206">
        <f>'[2]配置系数（士兵）'!M446</f>
        <v>0</v>
      </c>
      <c r="N446" s="206">
        <f>'[2]配置系数（士兵）'!N446</f>
        <v>1</v>
      </c>
      <c r="P446" s="206" t="str">
        <f>'[2]配置系数（士兵）'!P446</f>
        <v/>
      </c>
      <c r="Q446" s="206" t="str">
        <f>'[2]配置系数（士兵）'!Q446</f>
        <v/>
      </c>
      <c r="R446" s="206" t="str">
        <f>'[2]配置系数（士兵）'!R446</f>
        <v/>
      </c>
      <c r="S446" s="206">
        <f>'[2]配置系数（士兵）'!S446</f>
        <v>0</v>
      </c>
      <c r="T446" s="206">
        <f>'[2]配置系数（士兵）'!T446</f>
        <v>0</v>
      </c>
      <c r="U446" s="206">
        <f>'[2]配置系数（士兵）'!U446</f>
        <v>1</v>
      </c>
      <c r="W446" s="206" t="str">
        <f>'[2]配置系数（士兵）'!W446</f>
        <v/>
      </c>
      <c r="X446" s="206" t="str">
        <f>'[2]配置系数（士兵）'!X446</f>
        <v/>
      </c>
      <c r="Y446" s="206" t="str">
        <f>'[2]配置系数（士兵）'!Y446</f>
        <v/>
      </c>
      <c r="Z446" s="206">
        <f>'[2]配置系数（士兵）'!Z446</f>
        <v>0</v>
      </c>
      <c r="AA446" s="206">
        <f>'[2]配置系数（士兵）'!AA446</f>
        <v>0</v>
      </c>
      <c r="AB446" s="206">
        <f>'[2]配置系数（士兵）'!AB446</f>
        <v>1</v>
      </c>
    </row>
    <row r="447" spans="3:28" x14ac:dyDescent="0.15">
      <c r="C447" s="207">
        <v>440</v>
      </c>
      <c r="D447" s="69">
        <f>IFERROR(MATCH(C447,索引!Q:Q,0),D448)</f>
        <v>59</v>
      </c>
      <c r="E447" s="69">
        <f t="shared" si="7"/>
        <v>10</v>
      </c>
      <c r="F447" s="69" t="str">
        <f>IF(LEN(INDEX(索引!$M:$M,D447,1))=4,INDEX(索引!$M:$M,D447,1)&amp;"00",INDEX(索引!$M:$M,D447,1))</f>
        <v>601400</v>
      </c>
      <c r="G447" s="69" t="str">
        <f>INDEX(索引!$L:$L,D447,1)</f>
        <v>燕死士</v>
      </c>
      <c r="I447" s="206" t="str">
        <f>'[2]配置系数（士兵）'!I447</f>
        <v/>
      </c>
      <c r="J447" s="206" t="str">
        <f>'[2]配置系数（士兵）'!J447</f>
        <v/>
      </c>
      <c r="K447" s="206" t="str">
        <f>'[2]配置系数（士兵）'!K447</f>
        <v/>
      </c>
      <c r="L447" s="206">
        <f>'[2]配置系数（士兵）'!L447</f>
        <v>0</v>
      </c>
      <c r="M447" s="206">
        <f>'[2]配置系数（士兵）'!M447</f>
        <v>0</v>
      </c>
      <c r="N447" s="206">
        <f>'[2]配置系数（士兵）'!N447</f>
        <v>1</v>
      </c>
      <c r="P447" s="206" t="str">
        <f>'[2]配置系数（士兵）'!P447</f>
        <v/>
      </c>
      <c r="Q447" s="206" t="str">
        <f>'[2]配置系数（士兵）'!Q447</f>
        <v/>
      </c>
      <c r="R447" s="206" t="str">
        <f>'[2]配置系数（士兵）'!R447</f>
        <v/>
      </c>
      <c r="S447" s="206">
        <f>'[2]配置系数（士兵）'!S447</f>
        <v>0</v>
      </c>
      <c r="T447" s="206">
        <f>'[2]配置系数（士兵）'!T447</f>
        <v>0</v>
      </c>
      <c r="U447" s="206">
        <f>'[2]配置系数（士兵）'!U447</f>
        <v>1</v>
      </c>
      <c r="W447" s="206" t="str">
        <f>'[2]配置系数（士兵）'!W447</f>
        <v/>
      </c>
      <c r="X447" s="206" t="str">
        <f>'[2]配置系数（士兵）'!X447</f>
        <v/>
      </c>
      <c r="Y447" s="206" t="str">
        <f>'[2]配置系数（士兵）'!Y447</f>
        <v/>
      </c>
      <c r="Z447" s="206">
        <f>'[2]配置系数（士兵）'!Z447</f>
        <v>0</v>
      </c>
      <c r="AA447" s="206">
        <f>'[2]配置系数（士兵）'!AA447</f>
        <v>0</v>
      </c>
      <c r="AB447" s="206">
        <f>'[2]配置系数（士兵）'!AB447</f>
        <v>1</v>
      </c>
    </row>
    <row r="448" spans="3:28" x14ac:dyDescent="0.15">
      <c r="C448" s="207">
        <v>441</v>
      </c>
      <c r="D448" s="69">
        <f>IFERROR(MATCH(C448,索引!Q:Q,0),D449)</f>
        <v>60</v>
      </c>
      <c r="E448" s="69">
        <f t="shared" si="7"/>
        <v>1</v>
      </c>
      <c r="F448" s="69" t="str">
        <f>IF(LEN(INDEX(索引!$M:$M,D448,1))=4,INDEX(索引!$M:$M,D448,1)&amp;"00",INDEX(索引!$M:$M,D448,1))</f>
        <v>602300</v>
      </c>
      <c r="G448" s="69" t="str">
        <f>INDEX(索引!$L:$L,D448,1)</f>
        <v>申息师</v>
      </c>
      <c r="I448" s="206" t="str">
        <f>'[2]配置系数（士兵）'!I448</f>
        <v>60230001</v>
      </c>
      <c r="J448" s="206" t="str">
        <f>'[2]配置系数（士兵）'!J448</f>
        <v>普通攻击:对单体敌人造成{0}%的武力伤害</v>
      </c>
      <c r="K448" s="206">
        <f>'[2]配置系数（士兵）'!K448</f>
        <v>0.34</v>
      </c>
      <c r="L448" s="206">
        <f>'[2]配置系数（士兵）'!L448</f>
        <v>0</v>
      </c>
      <c r="M448" s="206">
        <f>'[2]配置系数（士兵）'!M448</f>
        <v>0</v>
      </c>
      <c r="N448" s="206">
        <f>'[2]配置系数（士兵）'!N448</f>
        <v>100</v>
      </c>
      <c r="P448" s="206" t="str">
        <f>'[2]配置系数（士兵）'!P448</f>
        <v>60230002</v>
      </c>
      <c r="Q448" s="206" t="str">
        <f>'[2]配置系数（士兵）'!Q448</f>
        <v>普通攻击:对单体敌人造成{0}%的武力伤害</v>
      </c>
      <c r="R448" s="206">
        <f>'[2]配置系数（士兵）'!R448</f>
        <v>0.31</v>
      </c>
      <c r="S448" s="206">
        <f>'[2]配置系数（士兵）'!S448</f>
        <v>0</v>
      </c>
      <c r="T448" s="206">
        <f>'[2]配置系数（士兵）'!T448</f>
        <v>0</v>
      </c>
      <c r="U448" s="206">
        <f>'[2]配置系数（士兵）'!U448</f>
        <v>1</v>
      </c>
      <c r="W448" s="206" t="str">
        <f>'[2]配置系数（士兵）'!W448</f>
        <v>60230003</v>
      </c>
      <c r="X448" s="206" t="str">
        <f>'[2]配置系数（士兵）'!X448</f>
        <v>普通攻击:对单体敌人造成{0}%的武力伤害</v>
      </c>
      <c r="Y448" s="206">
        <f>'[2]配置系数（士兵）'!Y448</f>
        <v>1.1100000000000001</v>
      </c>
      <c r="Z448" s="206">
        <f>'[2]配置系数（士兵）'!Z448</f>
        <v>0</v>
      </c>
      <c r="AA448" s="206">
        <f>'[2]配置系数（士兵）'!AA448</f>
        <v>0</v>
      </c>
      <c r="AB448" s="206">
        <f>'[2]配置系数（士兵）'!AB448</f>
        <v>1</v>
      </c>
    </row>
    <row r="449" spans="3:28" x14ac:dyDescent="0.15">
      <c r="C449" s="207">
        <v>442</v>
      </c>
      <c r="D449" s="69">
        <f>IFERROR(MATCH(C449,索引!Q:Q,0),D450)</f>
        <v>60</v>
      </c>
      <c r="E449" s="69">
        <f t="shared" si="7"/>
        <v>2</v>
      </c>
      <c r="F449" s="69" t="str">
        <f>IF(LEN(INDEX(索引!$M:$M,D449,1))=4,INDEX(索引!$M:$M,D449,1)&amp;"00",INDEX(索引!$M:$M,D449,1))</f>
        <v>602300</v>
      </c>
      <c r="G449" s="69" t="str">
        <f>INDEX(索引!$L:$L,D449,1)</f>
        <v>申息师</v>
      </c>
      <c r="I449" s="206" t="str">
        <f>'[2]配置系数（士兵）'!I449</f>
        <v>60230011</v>
      </c>
      <c r="J449" s="206" t="str">
        <f>'[2]配置系数（士兵）'!J449</f>
        <v>私有特性1:受到策略伤害降低{0}%</v>
      </c>
      <c r="K449" s="206">
        <f>'[2]配置系数（士兵）'!K449</f>
        <v>0.5</v>
      </c>
      <c r="L449" s="206">
        <f>'[2]配置系数（士兵）'!L449</f>
        <v>0</v>
      </c>
      <c r="M449" s="206">
        <f>'[2]配置系数（士兵）'!M449</f>
        <v>0</v>
      </c>
      <c r="N449" s="206">
        <f>'[2]配置系数（士兵）'!N449</f>
        <v>100</v>
      </c>
      <c r="P449" s="206" t="str">
        <f>'[2]配置系数（士兵）'!P449</f>
        <v/>
      </c>
      <c r="Q449" s="206" t="str">
        <f>'[2]配置系数（士兵）'!Q449</f>
        <v/>
      </c>
      <c r="R449" s="206" t="str">
        <f>'[2]配置系数（士兵）'!R449</f>
        <v/>
      </c>
      <c r="S449" s="206">
        <f>'[2]配置系数（士兵）'!S449</f>
        <v>0</v>
      </c>
      <c r="T449" s="206">
        <f>'[2]配置系数（士兵）'!T449</f>
        <v>0</v>
      </c>
      <c r="U449" s="206">
        <f>'[2]配置系数（士兵）'!U449</f>
        <v>1</v>
      </c>
      <c r="W449" s="206" t="str">
        <f>'[2]配置系数（士兵）'!W449</f>
        <v/>
      </c>
      <c r="X449" s="206" t="str">
        <f>'[2]配置系数（士兵）'!X449</f>
        <v/>
      </c>
      <c r="Y449" s="206" t="str">
        <f>'[2]配置系数（士兵）'!Y449</f>
        <v/>
      </c>
      <c r="Z449" s="206">
        <f>'[2]配置系数（士兵）'!Z449</f>
        <v>0</v>
      </c>
      <c r="AA449" s="206">
        <f>'[2]配置系数（士兵）'!AA449</f>
        <v>0</v>
      </c>
      <c r="AB449" s="206">
        <f>'[2]配置系数（士兵）'!AB449</f>
        <v>1</v>
      </c>
    </row>
    <row r="450" spans="3:28" x14ac:dyDescent="0.15">
      <c r="C450" s="207">
        <v>443</v>
      </c>
      <c r="D450" s="69">
        <f>IFERROR(MATCH(C450,索引!Q:Q,0),D451)</f>
        <v>60</v>
      </c>
      <c r="E450" s="69">
        <f t="shared" si="7"/>
        <v>3</v>
      </c>
      <c r="F450" s="69" t="str">
        <f>IF(LEN(INDEX(索引!$M:$M,D450,1))=4,INDEX(索引!$M:$M,D450,1)&amp;"00",INDEX(索引!$M:$M,D450,1))</f>
        <v>602300</v>
      </c>
      <c r="G450" s="69" t="str">
        <f>INDEX(索引!$L:$L,D450,1)</f>
        <v>申息师</v>
      </c>
      <c r="I450" s="206" t="str">
        <f>'[2]配置系数（士兵）'!I450</f>
        <v/>
      </c>
      <c r="J450" s="206" t="str">
        <f>'[2]配置系数（士兵）'!J450</f>
        <v/>
      </c>
      <c r="K450" s="206" t="str">
        <f>'[2]配置系数（士兵）'!K450</f>
        <v/>
      </c>
      <c r="L450" s="206">
        <f>'[2]配置系数（士兵）'!L450</f>
        <v>0</v>
      </c>
      <c r="M450" s="206">
        <f>'[2]配置系数（士兵）'!M450</f>
        <v>0</v>
      </c>
      <c r="N450" s="206">
        <f>'[2]配置系数（士兵）'!N450</f>
        <v>1</v>
      </c>
      <c r="P450" s="206" t="str">
        <f>'[2]配置系数（士兵）'!P450</f>
        <v/>
      </c>
      <c r="Q450" s="206" t="str">
        <f>'[2]配置系数（士兵）'!Q450</f>
        <v/>
      </c>
      <c r="R450" s="206" t="str">
        <f>'[2]配置系数（士兵）'!R450</f>
        <v/>
      </c>
      <c r="S450" s="206">
        <f>'[2]配置系数（士兵）'!S450</f>
        <v>0</v>
      </c>
      <c r="T450" s="206">
        <f>'[2]配置系数（士兵）'!T450</f>
        <v>0</v>
      </c>
      <c r="U450" s="206">
        <f>'[2]配置系数（士兵）'!U450</f>
        <v>1</v>
      </c>
      <c r="W450" s="206" t="str">
        <f>'[2]配置系数（士兵）'!W450</f>
        <v/>
      </c>
      <c r="X450" s="206" t="str">
        <f>'[2]配置系数（士兵）'!X450</f>
        <v/>
      </c>
      <c r="Y450" s="206" t="str">
        <f>'[2]配置系数（士兵）'!Y450</f>
        <v/>
      </c>
      <c r="Z450" s="206">
        <f>'[2]配置系数（士兵）'!Z450</f>
        <v>0</v>
      </c>
      <c r="AA450" s="206">
        <f>'[2]配置系数（士兵）'!AA450</f>
        <v>0</v>
      </c>
      <c r="AB450" s="206">
        <f>'[2]配置系数（士兵）'!AB450</f>
        <v>1</v>
      </c>
    </row>
    <row r="451" spans="3:28" x14ac:dyDescent="0.15">
      <c r="C451" s="207">
        <v>444</v>
      </c>
      <c r="D451" s="69">
        <f>IFERROR(MATCH(C451,索引!Q:Q,0),D452)</f>
        <v>60</v>
      </c>
      <c r="E451" s="69">
        <f t="shared" si="7"/>
        <v>4</v>
      </c>
      <c r="F451" s="69" t="str">
        <f>IF(LEN(INDEX(索引!$M:$M,D451,1))=4,INDEX(索引!$M:$M,D451,1)&amp;"00",INDEX(索引!$M:$M,D451,1))</f>
        <v>602300</v>
      </c>
      <c r="G451" s="69" t="str">
        <f>INDEX(索引!$L:$L,D451,1)</f>
        <v>申息师</v>
      </c>
      <c r="I451" s="206" t="str">
        <f>'[2]配置系数（士兵）'!I451</f>
        <v/>
      </c>
      <c r="J451" s="206" t="str">
        <f>'[2]配置系数（士兵）'!J451</f>
        <v/>
      </c>
      <c r="K451" s="206" t="str">
        <f>'[2]配置系数（士兵）'!K451</f>
        <v/>
      </c>
      <c r="L451" s="206">
        <f>'[2]配置系数（士兵）'!L451</f>
        <v>0</v>
      </c>
      <c r="M451" s="206">
        <f>'[2]配置系数（士兵）'!M451</f>
        <v>0</v>
      </c>
      <c r="N451" s="206">
        <f>'[2]配置系数（士兵）'!N451</f>
        <v>1</v>
      </c>
      <c r="P451" s="206" t="str">
        <f>'[2]配置系数（士兵）'!P451</f>
        <v/>
      </c>
      <c r="Q451" s="206" t="str">
        <f>'[2]配置系数（士兵）'!Q451</f>
        <v/>
      </c>
      <c r="R451" s="206" t="str">
        <f>'[2]配置系数（士兵）'!R451</f>
        <v/>
      </c>
      <c r="S451" s="206">
        <f>'[2]配置系数（士兵）'!S451</f>
        <v>0</v>
      </c>
      <c r="T451" s="206">
        <f>'[2]配置系数（士兵）'!T451</f>
        <v>0</v>
      </c>
      <c r="U451" s="206">
        <f>'[2]配置系数（士兵）'!U451</f>
        <v>1</v>
      </c>
      <c r="W451" s="206" t="str">
        <f>'[2]配置系数（士兵）'!W451</f>
        <v/>
      </c>
      <c r="X451" s="206" t="str">
        <f>'[2]配置系数（士兵）'!X451</f>
        <v/>
      </c>
      <c r="Y451" s="206" t="str">
        <f>'[2]配置系数（士兵）'!Y451</f>
        <v/>
      </c>
      <c r="Z451" s="206">
        <f>'[2]配置系数（士兵）'!Z451</f>
        <v>0</v>
      </c>
      <c r="AA451" s="206">
        <f>'[2]配置系数（士兵）'!AA451</f>
        <v>0</v>
      </c>
      <c r="AB451" s="206">
        <f>'[2]配置系数（士兵）'!AB451</f>
        <v>1</v>
      </c>
    </row>
    <row r="452" spans="3:28" x14ac:dyDescent="0.15">
      <c r="C452" s="207">
        <v>445</v>
      </c>
      <c r="D452" s="69">
        <f>IFERROR(MATCH(C452,索引!Q:Q,0),D453)</f>
        <v>60</v>
      </c>
      <c r="E452" s="69">
        <f t="shared" si="7"/>
        <v>5</v>
      </c>
      <c r="F452" s="69" t="str">
        <f>IF(LEN(INDEX(索引!$M:$M,D452,1))=4,INDEX(索引!$M:$M,D452,1)&amp;"00",INDEX(索引!$M:$M,D452,1))</f>
        <v>602300</v>
      </c>
      <c r="G452" s="69" t="str">
        <f>INDEX(索引!$L:$L,D452,1)</f>
        <v>申息师</v>
      </c>
      <c r="I452" s="206" t="str">
        <f>'[2]配置系数（士兵）'!I452</f>
        <v/>
      </c>
      <c r="J452" s="206" t="str">
        <f>'[2]配置系数（士兵）'!J452</f>
        <v/>
      </c>
      <c r="K452" s="206" t="str">
        <f>'[2]配置系数（士兵）'!K452</f>
        <v/>
      </c>
      <c r="L452" s="206">
        <f>'[2]配置系数（士兵）'!L452</f>
        <v>0</v>
      </c>
      <c r="M452" s="206">
        <f>'[2]配置系数（士兵）'!M452</f>
        <v>0</v>
      </c>
      <c r="N452" s="206">
        <f>'[2]配置系数（士兵）'!N452</f>
        <v>1</v>
      </c>
      <c r="P452" s="206" t="str">
        <f>'[2]配置系数（士兵）'!P452</f>
        <v/>
      </c>
      <c r="Q452" s="206" t="str">
        <f>'[2]配置系数（士兵）'!Q452</f>
        <v/>
      </c>
      <c r="R452" s="206" t="str">
        <f>'[2]配置系数（士兵）'!R452</f>
        <v/>
      </c>
      <c r="S452" s="206">
        <f>'[2]配置系数（士兵）'!S452</f>
        <v>0</v>
      </c>
      <c r="T452" s="206">
        <f>'[2]配置系数（士兵）'!T452</f>
        <v>0</v>
      </c>
      <c r="U452" s="206">
        <f>'[2]配置系数（士兵）'!U452</f>
        <v>1</v>
      </c>
      <c r="W452" s="206" t="str">
        <f>'[2]配置系数（士兵）'!W452</f>
        <v/>
      </c>
      <c r="X452" s="206" t="str">
        <f>'[2]配置系数（士兵）'!X452</f>
        <v/>
      </c>
      <c r="Y452" s="206" t="str">
        <f>'[2]配置系数（士兵）'!Y452</f>
        <v/>
      </c>
      <c r="Z452" s="206">
        <f>'[2]配置系数（士兵）'!Z452</f>
        <v>0</v>
      </c>
      <c r="AA452" s="206">
        <f>'[2]配置系数（士兵）'!AA452</f>
        <v>0</v>
      </c>
      <c r="AB452" s="206">
        <f>'[2]配置系数（士兵）'!AB452</f>
        <v>1</v>
      </c>
    </row>
    <row r="453" spans="3:28" x14ac:dyDescent="0.15">
      <c r="C453" s="207">
        <v>446</v>
      </c>
      <c r="D453" s="69">
        <f>IFERROR(MATCH(C453,索引!Q:Q,0),D454)</f>
        <v>60</v>
      </c>
      <c r="E453" s="69">
        <f t="shared" si="7"/>
        <v>6</v>
      </c>
      <c r="F453" s="69" t="str">
        <f>IF(LEN(INDEX(索引!$M:$M,D453,1))=4,INDEX(索引!$M:$M,D453,1)&amp;"00",INDEX(索引!$M:$M,D453,1))</f>
        <v>602300</v>
      </c>
      <c r="G453" s="69" t="str">
        <f>INDEX(索引!$L:$L,D453,1)</f>
        <v>申息师</v>
      </c>
      <c r="I453" s="206" t="str">
        <f>'[2]配置系数（士兵）'!I453</f>
        <v/>
      </c>
      <c r="J453" s="206" t="str">
        <f>'[2]配置系数（士兵）'!J453</f>
        <v/>
      </c>
      <c r="K453" s="206" t="str">
        <f>'[2]配置系数（士兵）'!K453</f>
        <v/>
      </c>
      <c r="L453" s="206">
        <f>'[2]配置系数（士兵）'!L453</f>
        <v>0</v>
      </c>
      <c r="M453" s="206">
        <f>'[2]配置系数（士兵）'!M453</f>
        <v>0</v>
      </c>
      <c r="N453" s="206">
        <f>'[2]配置系数（士兵）'!N453</f>
        <v>1</v>
      </c>
      <c r="P453" s="206" t="str">
        <f>'[2]配置系数（士兵）'!P453</f>
        <v/>
      </c>
      <c r="Q453" s="206" t="str">
        <f>'[2]配置系数（士兵）'!Q453</f>
        <v/>
      </c>
      <c r="R453" s="206" t="str">
        <f>'[2]配置系数（士兵）'!R453</f>
        <v/>
      </c>
      <c r="S453" s="206">
        <f>'[2]配置系数（士兵）'!S453</f>
        <v>0</v>
      </c>
      <c r="T453" s="206">
        <f>'[2]配置系数（士兵）'!T453</f>
        <v>0</v>
      </c>
      <c r="U453" s="206">
        <f>'[2]配置系数（士兵）'!U453</f>
        <v>1</v>
      </c>
      <c r="W453" s="206" t="str">
        <f>'[2]配置系数（士兵）'!W453</f>
        <v/>
      </c>
      <c r="X453" s="206" t="str">
        <f>'[2]配置系数（士兵）'!X453</f>
        <v/>
      </c>
      <c r="Y453" s="206" t="str">
        <f>'[2]配置系数（士兵）'!Y453</f>
        <v/>
      </c>
      <c r="Z453" s="206">
        <f>'[2]配置系数（士兵）'!Z453</f>
        <v>0</v>
      </c>
      <c r="AA453" s="206">
        <f>'[2]配置系数（士兵）'!AA453</f>
        <v>0</v>
      </c>
      <c r="AB453" s="206">
        <f>'[2]配置系数（士兵）'!AB453</f>
        <v>1</v>
      </c>
    </row>
    <row r="454" spans="3:28" x14ac:dyDescent="0.15">
      <c r="C454" s="207">
        <v>447</v>
      </c>
      <c r="D454" s="69">
        <f>IFERROR(MATCH(C454,索引!Q:Q,0),D455)</f>
        <v>60</v>
      </c>
      <c r="E454" s="69">
        <f t="shared" si="7"/>
        <v>7</v>
      </c>
      <c r="F454" s="69" t="str">
        <f>IF(LEN(INDEX(索引!$M:$M,D454,1))=4,INDEX(索引!$M:$M,D454,1)&amp;"00",INDEX(索引!$M:$M,D454,1))</f>
        <v>602300</v>
      </c>
      <c r="G454" s="69" t="str">
        <f>INDEX(索引!$L:$L,D454,1)</f>
        <v>申息师</v>
      </c>
      <c r="I454" s="206" t="str">
        <f>'[2]配置系数（士兵）'!I454</f>
        <v/>
      </c>
      <c r="J454" s="206" t="str">
        <f>'[2]配置系数（士兵）'!J454</f>
        <v/>
      </c>
      <c r="K454" s="206" t="str">
        <f>'[2]配置系数（士兵）'!K454</f>
        <v/>
      </c>
      <c r="L454" s="206">
        <f>'[2]配置系数（士兵）'!L454</f>
        <v>0</v>
      </c>
      <c r="M454" s="206">
        <f>'[2]配置系数（士兵）'!M454</f>
        <v>0</v>
      </c>
      <c r="N454" s="206">
        <f>'[2]配置系数（士兵）'!N454</f>
        <v>1</v>
      </c>
      <c r="P454" s="206" t="str">
        <f>'[2]配置系数（士兵）'!P454</f>
        <v/>
      </c>
      <c r="Q454" s="206" t="str">
        <f>'[2]配置系数（士兵）'!Q454</f>
        <v/>
      </c>
      <c r="R454" s="206" t="str">
        <f>'[2]配置系数（士兵）'!R454</f>
        <v/>
      </c>
      <c r="S454" s="206">
        <f>'[2]配置系数（士兵）'!S454</f>
        <v>0</v>
      </c>
      <c r="T454" s="206">
        <f>'[2]配置系数（士兵）'!T454</f>
        <v>0</v>
      </c>
      <c r="U454" s="206">
        <f>'[2]配置系数（士兵）'!U454</f>
        <v>1</v>
      </c>
      <c r="W454" s="206" t="str">
        <f>'[2]配置系数（士兵）'!W454</f>
        <v/>
      </c>
      <c r="X454" s="206" t="str">
        <f>'[2]配置系数（士兵）'!X454</f>
        <v/>
      </c>
      <c r="Y454" s="206" t="str">
        <f>'[2]配置系数（士兵）'!Y454</f>
        <v/>
      </c>
      <c r="Z454" s="206">
        <f>'[2]配置系数（士兵）'!Z454</f>
        <v>0</v>
      </c>
      <c r="AA454" s="206">
        <f>'[2]配置系数（士兵）'!AA454</f>
        <v>0</v>
      </c>
      <c r="AB454" s="206">
        <f>'[2]配置系数（士兵）'!AB454</f>
        <v>1</v>
      </c>
    </row>
    <row r="455" spans="3:28" x14ac:dyDescent="0.15">
      <c r="C455" s="207">
        <v>448</v>
      </c>
      <c r="D455" s="69">
        <f>IFERROR(MATCH(C455,索引!Q:Q,0),D456)</f>
        <v>60</v>
      </c>
      <c r="E455" s="69">
        <f t="shared" si="7"/>
        <v>8</v>
      </c>
      <c r="F455" s="69" t="str">
        <f>IF(LEN(INDEX(索引!$M:$M,D455,1))=4,INDEX(索引!$M:$M,D455,1)&amp;"00",INDEX(索引!$M:$M,D455,1))</f>
        <v>602300</v>
      </c>
      <c r="G455" s="69" t="str">
        <f>INDEX(索引!$L:$L,D455,1)</f>
        <v>申息师</v>
      </c>
      <c r="I455" s="206" t="str">
        <f>'[2]配置系数（士兵）'!I455</f>
        <v/>
      </c>
      <c r="J455" s="206" t="str">
        <f>'[2]配置系数（士兵）'!J455</f>
        <v/>
      </c>
      <c r="K455" s="206" t="str">
        <f>'[2]配置系数（士兵）'!K455</f>
        <v/>
      </c>
      <c r="L455" s="206">
        <f>'[2]配置系数（士兵）'!L455</f>
        <v>0</v>
      </c>
      <c r="M455" s="206">
        <f>'[2]配置系数（士兵）'!M455</f>
        <v>0</v>
      </c>
      <c r="N455" s="206">
        <f>'[2]配置系数（士兵）'!N455</f>
        <v>1</v>
      </c>
      <c r="P455" s="206" t="str">
        <f>'[2]配置系数（士兵）'!P455</f>
        <v/>
      </c>
      <c r="Q455" s="206" t="str">
        <f>'[2]配置系数（士兵）'!Q455</f>
        <v/>
      </c>
      <c r="R455" s="206" t="str">
        <f>'[2]配置系数（士兵）'!R455</f>
        <v/>
      </c>
      <c r="S455" s="206">
        <f>'[2]配置系数（士兵）'!S455</f>
        <v>0</v>
      </c>
      <c r="T455" s="206">
        <f>'[2]配置系数（士兵）'!T455</f>
        <v>0</v>
      </c>
      <c r="U455" s="206">
        <f>'[2]配置系数（士兵）'!U455</f>
        <v>1</v>
      </c>
      <c r="W455" s="206" t="str">
        <f>'[2]配置系数（士兵）'!W455</f>
        <v/>
      </c>
      <c r="X455" s="206" t="str">
        <f>'[2]配置系数（士兵）'!X455</f>
        <v/>
      </c>
      <c r="Y455" s="206" t="str">
        <f>'[2]配置系数（士兵）'!Y455</f>
        <v/>
      </c>
      <c r="Z455" s="206">
        <f>'[2]配置系数（士兵）'!Z455</f>
        <v>0</v>
      </c>
      <c r="AA455" s="206">
        <f>'[2]配置系数（士兵）'!AA455</f>
        <v>0</v>
      </c>
      <c r="AB455" s="206">
        <f>'[2]配置系数（士兵）'!AB455</f>
        <v>1</v>
      </c>
    </row>
    <row r="456" spans="3:28" x14ac:dyDescent="0.15">
      <c r="C456" s="207">
        <v>449</v>
      </c>
      <c r="D456" s="69">
        <f>IFERROR(MATCH(C456,索引!Q:Q,0),D457)</f>
        <v>60</v>
      </c>
      <c r="E456" s="69">
        <f t="shared" si="7"/>
        <v>9</v>
      </c>
      <c r="F456" s="69" t="str">
        <f>IF(LEN(INDEX(索引!$M:$M,D456,1))=4,INDEX(索引!$M:$M,D456,1)&amp;"00",INDEX(索引!$M:$M,D456,1))</f>
        <v>602300</v>
      </c>
      <c r="G456" s="69" t="str">
        <f>INDEX(索引!$L:$L,D456,1)</f>
        <v>申息师</v>
      </c>
      <c r="I456" s="206" t="str">
        <f>'[2]配置系数（士兵）'!I456</f>
        <v/>
      </c>
      <c r="J456" s="206" t="str">
        <f>'[2]配置系数（士兵）'!J456</f>
        <v/>
      </c>
      <c r="K456" s="206" t="str">
        <f>'[2]配置系数（士兵）'!K456</f>
        <v/>
      </c>
      <c r="L456" s="206">
        <f>'[2]配置系数（士兵）'!L456</f>
        <v>0</v>
      </c>
      <c r="M456" s="206">
        <f>'[2]配置系数（士兵）'!M456</f>
        <v>0</v>
      </c>
      <c r="N456" s="206">
        <f>'[2]配置系数（士兵）'!N456</f>
        <v>1</v>
      </c>
      <c r="P456" s="206" t="str">
        <f>'[2]配置系数（士兵）'!P456</f>
        <v/>
      </c>
      <c r="Q456" s="206" t="str">
        <f>'[2]配置系数（士兵）'!Q456</f>
        <v/>
      </c>
      <c r="R456" s="206" t="str">
        <f>'[2]配置系数（士兵）'!R456</f>
        <v/>
      </c>
      <c r="S456" s="206">
        <f>'[2]配置系数（士兵）'!S456</f>
        <v>0</v>
      </c>
      <c r="T456" s="206">
        <f>'[2]配置系数（士兵）'!T456</f>
        <v>0</v>
      </c>
      <c r="U456" s="206">
        <f>'[2]配置系数（士兵）'!U456</f>
        <v>1</v>
      </c>
      <c r="W456" s="206" t="str">
        <f>'[2]配置系数（士兵）'!W456</f>
        <v/>
      </c>
      <c r="X456" s="206" t="str">
        <f>'[2]配置系数（士兵）'!X456</f>
        <v/>
      </c>
      <c r="Y456" s="206" t="str">
        <f>'[2]配置系数（士兵）'!Y456</f>
        <v/>
      </c>
      <c r="Z456" s="206">
        <f>'[2]配置系数（士兵）'!Z456</f>
        <v>0</v>
      </c>
      <c r="AA456" s="206">
        <f>'[2]配置系数（士兵）'!AA456</f>
        <v>0</v>
      </c>
      <c r="AB456" s="206">
        <f>'[2]配置系数（士兵）'!AB456</f>
        <v>1</v>
      </c>
    </row>
    <row r="457" spans="3:28" x14ac:dyDescent="0.15">
      <c r="C457" s="207">
        <v>450</v>
      </c>
      <c r="D457" s="69">
        <f>IFERROR(MATCH(C457,索引!Q:Q,0),D458)</f>
        <v>60</v>
      </c>
      <c r="E457" s="69">
        <f t="shared" si="7"/>
        <v>10</v>
      </c>
      <c r="F457" s="69" t="str">
        <f>IF(LEN(INDEX(索引!$M:$M,D457,1))=4,INDEX(索引!$M:$M,D457,1)&amp;"00",INDEX(索引!$M:$M,D457,1))</f>
        <v>602300</v>
      </c>
      <c r="G457" s="69" t="str">
        <f>INDEX(索引!$L:$L,D457,1)</f>
        <v>申息师</v>
      </c>
      <c r="I457" s="206" t="str">
        <f>'[2]配置系数（士兵）'!I457</f>
        <v/>
      </c>
      <c r="J457" s="206" t="str">
        <f>'[2]配置系数（士兵）'!J457</f>
        <v/>
      </c>
      <c r="K457" s="206" t="str">
        <f>'[2]配置系数（士兵）'!K457</f>
        <v/>
      </c>
      <c r="L457" s="206">
        <f>'[2]配置系数（士兵）'!L457</f>
        <v>0</v>
      </c>
      <c r="M457" s="206">
        <f>'[2]配置系数（士兵）'!M457</f>
        <v>0</v>
      </c>
      <c r="N457" s="206">
        <f>'[2]配置系数（士兵）'!N457</f>
        <v>1</v>
      </c>
      <c r="P457" s="206" t="str">
        <f>'[2]配置系数（士兵）'!P457</f>
        <v/>
      </c>
      <c r="Q457" s="206" t="str">
        <f>'[2]配置系数（士兵）'!Q457</f>
        <v/>
      </c>
      <c r="R457" s="206" t="str">
        <f>'[2]配置系数（士兵）'!R457</f>
        <v/>
      </c>
      <c r="S457" s="206">
        <f>'[2]配置系数（士兵）'!S457</f>
        <v>0</v>
      </c>
      <c r="T457" s="206">
        <f>'[2]配置系数（士兵）'!T457</f>
        <v>0</v>
      </c>
      <c r="U457" s="206">
        <f>'[2]配置系数（士兵）'!U457</f>
        <v>1</v>
      </c>
      <c r="W457" s="206" t="str">
        <f>'[2]配置系数（士兵）'!W457</f>
        <v/>
      </c>
      <c r="X457" s="206" t="str">
        <f>'[2]配置系数（士兵）'!X457</f>
        <v/>
      </c>
      <c r="Y457" s="206" t="str">
        <f>'[2]配置系数（士兵）'!Y457</f>
        <v/>
      </c>
      <c r="Z457" s="206">
        <f>'[2]配置系数（士兵）'!Z457</f>
        <v>0</v>
      </c>
      <c r="AA457" s="206">
        <f>'[2]配置系数（士兵）'!AA457</f>
        <v>0</v>
      </c>
      <c r="AB457" s="206">
        <f>'[2]配置系数（士兵）'!AB457</f>
        <v>1</v>
      </c>
    </row>
    <row r="458" spans="3:28" x14ac:dyDescent="0.15">
      <c r="C458" s="207">
        <v>451</v>
      </c>
      <c r="D458" s="69">
        <f>IFERROR(MATCH(C458,索引!Q:Q,0),D459)</f>
        <v>61</v>
      </c>
      <c r="E458" s="69">
        <f t="shared" si="7"/>
        <v>1</v>
      </c>
      <c r="F458" s="69">
        <f>IF(LEN(INDEX(索引!$M:$M,D458,1))=4,INDEX(索引!$M:$M,D458,1)&amp;"00",INDEX(索引!$M:$M,D458,1))</f>
        <v>600110</v>
      </c>
      <c r="G458" s="69" t="str">
        <f>INDEX(索引!$L:$L,D458,1)</f>
        <v>重甲武卒</v>
      </c>
      <c r="I458" s="206" t="str">
        <f>'[2]配置系数（士兵）'!I458</f>
        <v>60011001</v>
      </c>
      <c r="J458" s="206" t="str">
        <f>'[2]配置系数（士兵）'!J458</f>
        <v>普通攻击:对单体敌人造成{0}%的武力伤害</v>
      </c>
      <c r="K458" s="206">
        <f>'[2]配置系数（士兵）'!K458</f>
        <v>0.28999999999999998</v>
      </c>
      <c r="L458" s="206">
        <f>'[2]配置系数（士兵）'!L458</f>
        <v>0</v>
      </c>
      <c r="M458" s="206">
        <f>'[2]配置系数（士兵）'!M458</f>
        <v>0</v>
      </c>
      <c r="N458" s="206">
        <f>'[2]配置系数（士兵）'!N458</f>
        <v>100</v>
      </c>
      <c r="P458" s="206" t="str">
        <f>'[2]配置系数（士兵）'!P458</f>
        <v>60011002</v>
      </c>
      <c r="Q458" s="206" t="str">
        <f>'[2]配置系数（士兵）'!Q458</f>
        <v>普通攻击:对单体敌人造成{0}%的武力伤害</v>
      </c>
      <c r="R458" s="206">
        <f>'[2]配置系数（士兵）'!R458</f>
        <v>0.31</v>
      </c>
      <c r="S458" s="206">
        <f>'[2]配置系数（士兵）'!S458</f>
        <v>0</v>
      </c>
      <c r="T458" s="206">
        <f>'[2]配置系数（士兵）'!T458</f>
        <v>0</v>
      </c>
      <c r="U458" s="206">
        <f>'[2]配置系数（士兵）'!U458</f>
        <v>1</v>
      </c>
      <c r="W458" s="206" t="str">
        <f>'[2]配置系数（士兵）'!W458</f>
        <v>60011003</v>
      </c>
      <c r="X458" s="206" t="str">
        <f>'[2]配置系数（士兵）'!X458</f>
        <v>普通攻击:对单体敌人造成{0}%的武力伤害</v>
      </c>
      <c r="Y458" s="206">
        <f>'[2]配置系数（士兵）'!Y458</f>
        <v>1.1100000000000001</v>
      </c>
      <c r="Z458" s="206">
        <f>'[2]配置系数（士兵）'!Z458</f>
        <v>0</v>
      </c>
      <c r="AA458" s="206">
        <f>'[2]配置系数（士兵）'!AA458</f>
        <v>0</v>
      </c>
      <c r="AB458" s="206">
        <f>'[2]配置系数（士兵）'!AB458</f>
        <v>1</v>
      </c>
    </row>
    <row r="459" spans="3:28" x14ac:dyDescent="0.15">
      <c r="C459" s="207">
        <v>452</v>
      </c>
      <c r="D459" s="69">
        <f>IFERROR(MATCH(C459,索引!Q:Q,0),D460)</f>
        <v>61</v>
      </c>
      <c r="E459" s="69">
        <f t="shared" si="7"/>
        <v>2</v>
      </c>
      <c r="F459" s="69">
        <f>IF(LEN(INDEX(索引!$M:$M,D459,1))=4,INDEX(索引!$M:$M,D459,1)&amp;"00",INDEX(索引!$M:$M,D459,1))</f>
        <v>600110</v>
      </c>
      <c r="G459" s="69" t="str">
        <f>INDEX(索引!$L:$L,D459,1)</f>
        <v>重甲武卒</v>
      </c>
      <c r="I459" s="206" t="str">
        <f>'[2]配置系数（士兵）'!I459</f>
        <v>60011011</v>
      </c>
      <c r="J459" s="206" t="str">
        <f>'[2]配置系数（士兵）'!J459</f>
        <v>私有特性1:受到武力伤害减少{0}%</v>
      </c>
      <c r="K459" s="206">
        <f>'[2]配置系数（士兵）'!K459</f>
        <v>0.25</v>
      </c>
      <c r="L459" s="206">
        <f>'[2]配置系数（士兵）'!L459</f>
        <v>0</v>
      </c>
      <c r="M459" s="206">
        <f>'[2]配置系数（士兵）'!M459</f>
        <v>0</v>
      </c>
      <c r="N459" s="206">
        <f>'[2]配置系数（士兵）'!N459</f>
        <v>100</v>
      </c>
      <c r="P459" s="206" t="str">
        <f>'[2]配置系数（士兵）'!P459</f>
        <v/>
      </c>
      <c r="Q459" s="206" t="str">
        <f>'[2]配置系数（士兵）'!Q459</f>
        <v/>
      </c>
      <c r="R459" s="206" t="str">
        <f>'[2]配置系数（士兵）'!R459</f>
        <v/>
      </c>
      <c r="S459" s="206">
        <f>'[2]配置系数（士兵）'!S459</f>
        <v>0</v>
      </c>
      <c r="T459" s="206">
        <f>'[2]配置系数（士兵）'!T459</f>
        <v>0</v>
      </c>
      <c r="U459" s="206">
        <f>'[2]配置系数（士兵）'!U459</f>
        <v>1</v>
      </c>
      <c r="W459" s="206" t="str">
        <f>'[2]配置系数（士兵）'!W459</f>
        <v/>
      </c>
      <c r="X459" s="206" t="str">
        <f>'[2]配置系数（士兵）'!X459</f>
        <v/>
      </c>
      <c r="Y459" s="206" t="str">
        <f>'[2]配置系数（士兵）'!Y459</f>
        <v/>
      </c>
      <c r="Z459" s="206">
        <f>'[2]配置系数（士兵）'!Z459</f>
        <v>0</v>
      </c>
      <c r="AA459" s="206">
        <f>'[2]配置系数（士兵）'!AA459</f>
        <v>0</v>
      </c>
      <c r="AB459" s="206">
        <f>'[2]配置系数（士兵）'!AB459</f>
        <v>1</v>
      </c>
    </row>
    <row r="460" spans="3:28" x14ac:dyDescent="0.15">
      <c r="C460" s="207">
        <v>453</v>
      </c>
      <c r="D460" s="69">
        <f>IFERROR(MATCH(C460,索引!Q:Q,0),D461)</f>
        <v>61</v>
      </c>
      <c r="E460" s="69">
        <f t="shared" si="7"/>
        <v>3</v>
      </c>
      <c r="F460" s="69">
        <f>IF(LEN(INDEX(索引!$M:$M,D460,1))=4,INDEX(索引!$M:$M,D460,1)&amp;"00",INDEX(索引!$M:$M,D460,1))</f>
        <v>600110</v>
      </c>
      <c r="G460" s="69" t="str">
        <f>INDEX(索引!$L:$L,D460,1)</f>
        <v>重甲武卒</v>
      </c>
      <c r="I460" s="206" t="str">
        <f>'[2]配置系数（士兵）'!I460</f>
        <v>60011021</v>
      </c>
      <c r="J460" s="206" t="str">
        <f>'[2]配置系数（士兵）'!J460</f>
        <v>私有特性2:格挡{0}%远程伤害</v>
      </c>
      <c r="K460" s="206">
        <f>'[2]配置系数（士兵）'!K460</f>
        <v>0.25</v>
      </c>
      <c r="L460" s="206">
        <f>'[2]配置系数（士兵）'!L460</f>
        <v>0</v>
      </c>
      <c r="M460" s="206">
        <f>'[2]配置系数（士兵）'!M460</f>
        <v>0</v>
      </c>
      <c r="N460" s="206">
        <f>'[2]配置系数（士兵）'!N460</f>
        <v>100</v>
      </c>
      <c r="P460" s="206" t="str">
        <f>'[2]配置系数（士兵）'!P460</f>
        <v/>
      </c>
      <c r="Q460" s="206" t="str">
        <f>'[2]配置系数（士兵）'!Q460</f>
        <v/>
      </c>
      <c r="R460" s="206" t="str">
        <f>'[2]配置系数（士兵）'!R460</f>
        <v/>
      </c>
      <c r="S460" s="206">
        <f>'[2]配置系数（士兵）'!S460</f>
        <v>0</v>
      </c>
      <c r="T460" s="206">
        <f>'[2]配置系数（士兵）'!T460</f>
        <v>0</v>
      </c>
      <c r="U460" s="206">
        <f>'[2]配置系数（士兵）'!U460</f>
        <v>1</v>
      </c>
      <c r="W460" s="206" t="str">
        <f>'[2]配置系数（士兵）'!W460</f>
        <v/>
      </c>
      <c r="X460" s="206" t="str">
        <f>'[2]配置系数（士兵）'!X460</f>
        <v/>
      </c>
      <c r="Y460" s="206" t="str">
        <f>'[2]配置系数（士兵）'!Y460</f>
        <v/>
      </c>
      <c r="Z460" s="206">
        <f>'[2]配置系数（士兵）'!Z460</f>
        <v>0</v>
      </c>
      <c r="AA460" s="206">
        <f>'[2]配置系数（士兵）'!AA460</f>
        <v>0</v>
      </c>
      <c r="AB460" s="206">
        <f>'[2]配置系数（士兵）'!AB460</f>
        <v>1</v>
      </c>
    </row>
    <row r="461" spans="3:28" x14ac:dyDescent="0.15">
      <c r="C461" s="207">
        <v>454</v>
      </c>
      <c r="D461" s="69">
        <f>IFERROR(MATCH(C461,索引!Q:Q,0),D462)</f>
        <v>61</v>
      </c>
      <c r="E461" s="69">
        <f t="shared" si="7"/>
        <v>4</v>
      </c>
      <c r="F461" s="69">
        <f>IF(LEN(INDEX(索引!$M:$M,D461,1))=4,INDEX(索引!$M:$M,D461,1)&amp;"00",INDEX(索引!$M:$M,D461,1))</f>
        <v>600110</v>
      </c>
      <c r="G461" s="69" t="str">
        <f>INDEX(索引!$L:$L,D461,1)</f>
        <v>重甲武卒</v>
      </c>
      <c r="I461" s="206" t="str">
        <f>'[2]配置系数（士兵）'!I461</f>
        <v>60011031</v>
      </c>
      <c r="J461" s="206" t="str">
        <f>'[2]配置系数（士兵）'!J461</f>
        <v>私有特性3:抵御敌人冲锋，并且对冲锋自己的敌军造成攻击力{0}%武力伤害</v>
      </c>
      <c r="K461" s="206">
        <f>'[2]配置系数（士兵）'!K461</f>
        <v>0.4</v>
      </c>
      <c r="L461" s="206">
        <f>'[2]配置系数（士兵）'!L461</f>
        <v>0</v>
      </c>
      <c r="M461" s="206">
        <f>'[2]配置系数（士兵）'!M461</f>
        <v>0</v>
      </c>
      <c r="N461" s="206">
        <f>'[2]配置系数（士兵）'!N461</f>
        <v>100</v>
      </c>
      <c r="P461" s="206" t="str">
        <f>'[2]配置系数（士兵）'!P461</f>
        <v/>
      </c>
      <c r="Q461" s="206" t="str">
        <f>'[2]配置系数（士兵）'!Q461</f>
        <v/>
      </c>
      <c r="R461" s="206" t="str">
        <f>'[2]配置系数（士兵）'!R461</f>
        <v/>
      </c>
      <c r="S461" s="206">
        <f>'[2]配置系数（士兵）'!S461</f>
        <v>0</v>
      </c>
      <c r="T461" s="206">
        <f>'[2]配置系数（士兵）'!T461</f>
        <v>0</v>
      </c>
      <c r="U461" s="206">
        <f>'[2]配置系数（士兵）'!U461</f>
        <v>1</v>
      </c>
      <c r="W461" s="206" t="str">
        <f>'[2]配置系数（士兵）'!W461</f>
        <v/>
      </c>
      <c r="X461" s="206" t="str">
        <f>'[2]配置系数（士兵）'!X461</f>
        <v/>
      </c>
      <c r="Y461" s="206" t="str">
        <f>'[2]配置系数（士兵）'!Y461</f>
        <v/>
      </c>
      <c r="Z461" s="206">
        <f>'[2]配置系数（士兵）'!Z461</f>
        <v>0</v>
      </c>
      <c r="AA461" s="206">
        <f>'[2]配置系数（士兵）'!AA461</f>
        <v>0</v>
      </c>
      <c r="AB461" s="206">
        <f>'[2]配置系数（士兵）'!AB461</f>
        <v>1</v>
      </c>
    </row>
    <row r="462" spans="3:28" x14ac:dyDescent="0.15">
      <c r="C462" s="207">
        <v>455</v>
      </c>
      <c r="D462" s="69">
        <f>IFERROR(MATCH(C462,索引!Q:Q,0),D463)</f>
        <v>61</v>
      </c>
      <c r="E462" s="69">
        <f t="shared" si="7"/>
        <v>5</v>
      </c>
      <c r="F462" s="69">
        <f>IF(LEN(INDEX(索引!$M:$M,D462,1))=4,INDEX(索引!$M:$M,D462,1)&amp;"00",INDEX(索引!$M:$M,D462,1))</f>
        <v>600110</v>
      </c>
      <c r="G462" s="69" t="str">
        <f>INDEX(索引!$L:$L,D462,1)</f>
        <v>重甲武卒</v>
      </c>
      <c r="I462" s="206" t="str">
        <f>'[2]配置系数（士兵）'!I462</f>
        <v>60011041</v>
      </c>
      <c r="J462" s="206" t="str">
        <f>'[2]配置系数（士兵）'!J462</f>
        <v>私有特性4:惧怕策略攻击，受到策略伤害增加{0}%</v>
      </c>
      <c r="K462" s="206">
        <f>'[2]配置系数（士兵）'!K462</f>
        <v>-0.2</v>
      </c>
      <c r="L462" s="206">
        <f>'[2]配置系数（士兵）'!L462</f>
        <v>0</v>
      </c>
      <c r="M462" s="206">
        <f>'[2]配置系数（士兵）'!M462</f>
        <v>0</v>
      </c>
      <c r="N462" s="206">
        <f>'[2]配置系数（士兵）'!N462</f>
        <v>-100</v>
      </c>
      <c r="P462" s="206" t="str">
        <f>'[2]配置系数（士兵）'!P462</f>
        <v/>
      </c>
      <c r="Q462" s="206" t="str">
        <f>'[2]配置系数（士兵）'!Q462</f>
        <v/>
      </c>
      <c r="R462" s="206" t="str">
        <f>'[2]配置系数（士兵）'!R462</f>
        <v/>
      </c>
      <c r="S462" s="206">
        <f>'[2]配置系数（士兵）'!S462</f>
        <v>0</v>
      </c>
      <c r="T462" s="206">
        <f>'[2]配置系数（士兵）'!T462</f>
        <v>0</v>
      </c>
      <c r="U462" s="206">
        <f>'[2]配置系数（士兵）'!U462</f>
        <v>1</v>
      </c>
      <c r="W462" s="206" t="str">
        <f>'[2]配置系数（士兵）'!W462</f>
        <v/>
      </c>
      <c r="X462" s="206" t="str">
        <f>'[2]配置系数（士兵）'!X462</f>
        <v/>
      </c>
      <c r="Y462" s="206" t="str">
        <f>'[2]配置系数（士兵）'!Y462</f>
        <v/>
      </c>
      <c r="Z462" s="206">
        <f>'[2]配置系数（士兵）'!Z462</f>
        <v>0</v>
      </c>
      <c r="AA462" s="206">
        <f>'[2]配置系数（士兵）'!AA462</f>
        <v>0</v>
      </c>
      <c r="AB462" s="206">
        <f>'[2]配置系数（士兵）'!AB462</f>
        <v>1</v>
      </c>
    </row>
    <row r="463" spans="3:28" x14ac:dyDescent="0.15">
      <c r="C463" s="207">
        <v>456</v>
      </c>
      <c r="D463" s="69">
        <f>IFERROR(MATCH(C463,索引!Q:Q,0),D464)</f>
        <v>61</v>
      </c>
      <c r="E463" s="69">
        <f t="shared" si="7"/>
        <v>6</v>
      </c>
      <c r="F463" s="69">
        <f>IF(LEN(INDEX(索引!$M:$M,D463,1))=4,INDEX(索引!$M:$M,D463,1)&amp;"00",INDEX(索引!$M:$M,D463,1))</f>
        <v>600110</v>
      </c>
      <c r="G463" s="69" t="str">
        <f>INDEX(索引!$L:$L,D463,1)</f>
        <v>重甲武卒</v>
      </c>
      <c r="I463" s="206" t="str">
        <f>'[2]配置系数（士兵）'!I463</f>
        <v/>
      </c>
      <c r="J463" s="206" t="str">
        <f>'[2]配置系数（士兵）'!J463</f>
        <v/>
      </c>
      <c r="K463" s="206" t="str">
        <f>'[2]配置系数（士兵）'!K463</f>
        <v/>
      </c>
      <c r="L463" s="206">
        <f>'[2]配置系数（士兵）'!L463</f>
        <v>0</v>
      </c>
      <c r="M463" s="206">
        <f>'[2]配置系数（士兵）'!M463</f>
        <v>0</v>
      </c>
      <c r="N463" s="206">
        <f>'[2]配置系数（士兵）'!N463</f>
        <v>1</v>
      </c>
      <c r="P463" s="206" t="str">
        <f>'[2]配置系数（士兵）'!P463</f>
        <v/>
      </c>
      <c r="Q463" s="206" t="str">
        <f>'[2]配置系数（士兵）'!Q463</f>
        <v/>
      </c>
      <c r="R463" s="206" t="str">
        <f>'[2]配置系数（士兵）'!R463</f>
        <v/>
      </c>
      <c r="S463" s="206">
        <f>'[2]配置系数（士兵）'!S463</f>
        <v>0</v>
      </c>
      <c r="T463" s="206">
        <f>'[2]配置系数（士兵）'!T463</f>
        <v>0</v>
      </c>
      <c r="U463" s="206">
        <f>'[2]配置系数（士兵）'!U463</f>
        <v>1</v>
      </c>
      <c r="W463" s="206" t="str">
        <f>'[2]配置系数（士兵）'!W463</f>
        <v/>
      </c>
      <c r="X463" s="206" t="str">
        <f>'[2]配置系数（士兵）'!X463</f>
        <v/>
      </c>
      <c r="Y463" s="206" t="str">
        <f>'[2]配置系数（士兵）'!Y463</f>
        <v/>
      </c>
      <c r="Z463" s="206">
        <f>'[2]配置系数（士兵）'!Z463</f>
        <v>0</v>
      </c>
      <c r="AA463" s="206">
        <f>'[2]配置系数（士兵）'!AA463</f>
        <v>0</v>
      </c>
      <c r="AB463" s="206">
        <f>'[2]配置系数（士兵）'!AB463</f>
        <v>1</v>
      </c>
    </row>
    <row r="464" spans="3:28" x14ac:dyDescent="0.15">
      <c r="C464" s="207">
        <v>457</v>
      </c>
      <c r="D464" s="69">
        <f>IFERROR(MATCH(C464,索引!Q:Q,0),D465)</f>
        <v>61</v>
      </c>
      <c r="E464" s="69">
        <f t="shared" ref="E464:E527" si="8">MIN(IF(G464=G463,E463+1,1),11)</f>
        <v>7</v>
      </c>
      <c r="F464" s="69">
        <f>IF(LEN(INDEX(索引!$M:$M,D464,1))=4,INDEX(索引!$M:$M,D464,1)&amp;"00",INDEX(索引!$M:$M,D464,1))</f>
        <v>600110</v>
      </c>
      <c r="G464" s="69" t="str">
        <f>INDEX(索引!$L:$L,D464,1)</f>
        <v>重甲武卒</v>
      </c>
      <c r="I464" s="206" t="str">
        <f>'[2]配置系数（士兵）'!I464</f>
        <v/>
      </c>
      <c r="J464" s="206" t="str">
        <f>'[2]配置系数（士兵）'!J464</f>
        <v/>
      </c>
      <c r="K464" s="206" t="str">
        <f>'[2]配置系数（士兵）'!K464</f>
        <v/>
      </c>
      <c r="L464" s="206">
        <f>'[2]配置系数（士兵）'!L464</f>
        <v>0</v>
      </c>
      <c r="M464" s="206">
        <f>'[2]配置系数（士兵）'!M464</f>
        <v>0</v>
      </c>
      <c r="N464" s="206">
        <f>'[2]配置系数（士兵）'!N464</f>
        <v>1</v>
      </c>
      <c r="P464" s="206" t="str">
        <f>'[2]配置系数（士兵）'!P464</f>
        <v/>
      </c>
      <c r="Q464" s="206" t="str">
        <f>'[2]配置系数（士兵）'!Q464</f>
        <v/>
      </c>
      <c r="R464" s="206" t="str">
        <f>'[2]配置系数（士兵）'!R464</f>
        <v/>
      </c>
      <c r="S464" s="206">
        <f>'[2]配置系数（士兵）'!S464</f>
        <v>0</v>
      </c>
      <c r="T464" s="206">
        <f>'[2]配置系数（士兵）'!T464</f>
        <v>0</v>
      </c>
      <c r="U464" s="206">
        <f>'[2]配置系数（士兵）'!U464</f>
        <v>1</v>
      </c>
      <c r="W464" s="206" t="str">
        <f>'[2]配置系数（士兵）'!W464</f>
        <v/>
      </c>
      <c r="X464" s="206" t="str">
        <f>'[2]配置系数（士兵）'!X464</f>
        <v/>
      </c>
      <c r="Y464" s="206" t="str">
        <f>'[2]配置系数（士兵）'!Y464</f>
        <v/>
      </c>
      <c r="Z464" s="206">
        <f>'[2]配置系数（士兵）'!Z464</f>
        <v>0</v>
      </c>
      <c r="AA464" s="206">
        <f>'[2]配置系数（士兵）'!AA464</f>
        <v>0</v>
      </c>
      <c r="AB464" s="206">
        <f>'[2]配置系数（士兵）'!AB464</f>
        <v>1</v>
      </c>
    </row>
    <row r="465" spans="3:28" x14ac:dyDescent="0.15">
      <c r="C465" s="207">
        <v>458</v>
      </c>
      <c r="D465" s="69">
        <f>IFERROR(MATCH(C465,索引!Q:Q,0),D466)</f>
        <v>61</v>
      </c>
      <c r="E465" s="69">
        <f t="shared" si="8"/>
        <v>8</v>
      </c>
      <c r="F465" s="69">
        <f>IF(LEN(INDEX(索引!$M:$M,D465,1))=4,INDEX(索引!$M:$M,D465,1)&amp;"00",INDEX(索引!$M:$M,D465,1))</f>
        <v>600110</v>
      </c>
      <c r="G465" s="69" t="str">
        <f>INDEX(索引!$L:$L,D465,1)</f>
        <v>重甲武卒</v>
      </c>
      <c r="I465" s="206" t="str">
        <f>'[2]配置系数（士兵）'!I465</f>
        <v/>
      </c>
      <c r="J465" s="206" t="str">
        <f>'[2]配置系数（士兵）'!J465</f>
        <v/>
      </c>
      <c r="K465" s="206" t="str">
        <f>'[2]配置系数（士兵）'!K465</f>
        <v/>
      </c>
      <c r="L465" s="206">
        <f>'[2]配置系数（士兵）'!L465</f>
        <v>0</v>
      </c>
      <c r="M465" s="206">
        <f>'[2]配置系数（士兵）'!M465</f>
        <v>0</v>
      </c>
      <c r="N465" s="206">
        <f>'[2]配置系数（士兵）'!N465</f>
        <v>1</v>
      </c>
      <c r="P465" s="206" t="str">
        <f>'[2]配置系数（士兵）'!P465</f>
        <v/>
      </c>
      <c r="Q465" s="206" t="str">
        <f>'[2]配置系数（士兵）'!Q465</f>
        <v/>
      </c>
      <c r="R465" s="206" t="str">
        <f>'[2]配置系数（士兵）'!R465</f>
        <v/>
      </c>
      <c r="S465" s="206">
        <f>'[2]配置系数（士兵）'!S465</f>
        <v>0</v>
      </c>
      <c r="T465" s="206">
        <f>'[2]配置系数（士兵）'!T465</f>
        <v>0</v>
      </c>
      <c r="U465" s="206">
        <f>'[2]配置系数（士兵）'!U465</f>
        <v>1</v>
      </c>
      <c r="W465" s="206" t="str">
        <f>'[2]配置系数（士兵）'!W465</f>
        <v/>
      </c>
      <c r="X465" s="206" t="str">
        <f>'[2]配置系数（士兵）'!X465</f>
        <v/>
      </c>
      <c r="Y465" s="206" t="str">
        <f>'[2]配置系数（士兵）'!Y465</f>
        <v/>
      </c>
      <c r="Z465" s="206">
        <f>'[2]配置系数（士兵）'!Z465</f>
        <v>0</v>
      </c>
      <c r="AA465" s="206">
        <f>'[2]配置系数（士兵）'!AA465</f>
        <v>0</v>
      </c>
      <c r="AB465" s="206">
        <f>'[2]配置系数（士兵）'!AB465</f>
        <v>1</v>
      </c>
    </row>
    <row r="466" spans="3:28" x14ac:dyDescent="0.15">
      <c r="C466" s="207">
        <v>459</v>
      </c>
      <c r="D466" s="69">
        <f>IFERROR(MATCH(C466,索引!Q:Q,0),D467)</f>
        <v>61</v>
      </c>
      <c r="E466" s="69">
        <f t="shared" si="8"/>
        <v>9</v>
      </c>
      <c r="F466" s="69">
        <f>IF(LEN(INDEX(索引!$M:$M,D466,1))=4,INDEX(索引!$M:$M,D466,1)&amp;"00",INDEX(索引!$M:$M,D466,1))</f>
        <v>600110</v>
      </c>
      <c r="G466" s="69" t="str">
        <f>INDEX(索引!$L:$L,D466,1)</f>
        <v>重甲武卒</v>
      </c>
      <c r="I466" s="206" t="str">
        <f>'[2]配置系数（士兵）'!I466</f>
        <v/>
      </c>
      <c r="J466" s="206" t="str">
        <f>'[2]配置系数（士兵）'!J466</f>
        <v/>
      </c>
      <c r="K466" s="206" t="str">
        <f>'[2]配置系数（士兵）'!K466</f>
        <v/>
      </c>
      <c r="L466" s="206">
        <f>'[2]配置系数（士兵）'!L466</f>
        <v>0</v>
      </c>
      <c r="M466" s="206">
        <f>'[2]配置系数（士兵）'!M466</f>
        <v>0</v>
      </c>
      <c r="N466" s="206">
        <f>'[2]配置系数（士兵）'!N466</f>
        <v>1</v>
      </c>
      <c r="P466" s="206" t="str">
        <f>'[2]配置系数（士兵）'!P466</f>
        <v/>
      </c>
      <c r="Q466" s="206" t="str">
        <f>'[2]配置系数（士兵）'!Q466</f>
        <v/>
      </c>
      <c r="R466" s="206" t="str">
        <f>'[2]配置系数（士兵）'!R466</f>
        <v/>
      </c>
      <c r="S466" s="206">
        <f>'[2]配置系数（士兵）'!S466</f>
        <v>0</v>
      </c>
      <c r="T466" s="206">
        <f>'[2]配置系数（士兵）'!T466</f>
        <v>0</v>
      </c>
      <c r="U466" s="206">
        <f>'[2]配置系数（士兵）'!U466</f>
        <v>1</v>
      </c>
      <c r="W466" s="206" t="str">
        <f>'[2]配置系数（士兵）'!W466</f>
        <v/>
      </c>
      <c r="X466" s="206" t="str">
        <f>'[2]配置系数（士兵）'!X466</f>
        <v/>
      </c>
      <c r="Y466" s="206" t="str">
        <f>'[2]配置系数（士兵）'!Y466</f>
        <v/>
      </c>
      <c r="Z466" s="206">
        <f>'[2]配置系数（士兵）'!Z466</f>
        <v>0</v>
      </c>
      <c r="AA466" s="206">
        <f>'[2]配置系数（士兵）'!AA466</f>
        <v>0</v>
      </c>
      <c r="AB466" s="206">
        <f>'[2]配置系数（士兵）'!AB466</f>
        <v>1</v>
      </c>
    </row>
    <row r="467" spans="3:28" x14ac:dyDescent="0.15">
      <c r="C467" s="207">
        <v>460</v>
      </c>
      <c r="D467" s="69">
        <f>IFERROR(MATCH(C467,索引!Q:Q,0),D468)</f>
        <v>61</v>
      </c>
      <c r="E467" s="69">
        <f t="shared" si="8"/>
        <v>10</v>
      </c>
      <c r="F467" s="69">
        <f>IF(LEN(INDEX(索引!$M:$M,D467,1))=4,INDEX(索引!$M:$M,D467,1)&amp;"00",INDEX(索引!$M:$M,D467,1))</f>
        <v>600110</v>
      </c>
      <c r="G467" s="69" t="str">
        <f>INDEX(索引!$L:$L,D467,1)</f>
        <v>重甲武卒</v>
      </c>
      <c r="I467" s="206" t="str">
        <f>'[2]配置系数（士兵）'!I467</f>
        <v/>
      </c>
      <c r="J467" s="206" t="str">
        <f>'[2]配置系数（士兵）'!J467</f>
        <v/>
      </c>
      <c r="K467" s="206" t="str">
        <f>'[2]配置系数（士兵）'!K467</f>
        <v/>
      </c>
      <c r="L467" s="206">
        <f>'[2]配置系数（士兵）'!L467</f>
        <v>0</v>
      </c>
      <c r="M467" s="206">
        <f>'[2]配置系数（士兵）'!M467</f>
        <v>0</v>
      </c>
      <c r="N467" s="206">
        <f>'[2]配置系数（士兵）'!N467</f>
        <v>1</v>
      </c>
      <c r="P467" s="206" t="str">
        <f>'[2]配置系数（士兵）'!P467</f>
        <v/>
      </c>
      <c r="Q467" s="206" t="str">
        <f>'[2]配置系数（士兵）'!Q467</f>
        <v/>
      </c>
      <c r="R467" s="206" t="str">
        <f>'[2]配置系数（士兵）'!R467</f>
        <v/>
      </c>
      <c r="S467" s="206">
        <f>'[2]配置系数（士兵）'!S467</f>
        <v>0</v>
      </c>
      <c r="T467" s="206">
        <f>'[2]配置系数（士兵）'!T467</f>
        <v>0</v>
      </c>
      <c r="U467" s="206">
        <f>'[2]配置系数（士兵）'!U467</f>
        <v>1</v>
      </c>
      <c r="W467" s="206" t="str">
        <f>'[2]配置系数（士兵）'!W467</f>
        <v/>
      </c>
      <c r="X467" s="206" t="str">
        <f>'[2]配置系数（士兵）'!X467</f>
        <v/>
      </c>
      <c r="Y467" s="206" t="str">
        <f>'[2]配置系数（士兵）'!Y467</f>
        <v/>
      </c>
      <c r="Z467" s="206">
        <f>'[2]配置系数（士兵）'!Z467</f>
        <v>0</v>
      </c>
      <c r="AA467" s="206">
        <f>'[2]配置系数（士兵）'!AA467</f>
        <v>0</v>
      </c>
      <c r="AB467" s="206">
        <f>'[2]配置系数（士兵）'!AB467</f>
        <v>1</v>
      </c>
    </row>
    <row r="468" spans="3:28" x14ac:dyDescent="0.15">
      <c r="C468" s="207">
        <v>461</v>
      </c>
      <c r="D468" s="69">
        <f>IFERROR(MATCH(C468,索引!Q:Q,0),D469)</f>
        <v>62</v>
      </c>
      <c r="E468" s="69">
        <f t="shared" si="8"/>
        <v>1</v>
      </c>
      <c r="F468" s="69">
        <f>IF(LEN(INDEX(索引!$M:$M,D468,1))=4,INDEX(索引!$M:$M,D468,1)&amp;"00",INDEX(索引!$M:$M,D468,1))</f>
        <v>600354</v>
      </c>
      <c r="G468" s="69" t="str">
        <f>INDEX(索引!$L:$L,D468,1)</f>
        <v>击刹</v>
      </c>
      <c r="I468" s="206" t="str">
        <f>'[2]配置系数（士兵）'!I468</f>
        <v>60035401</v>
      </c>
      <c r="J468" s="206" t="str">
        <f>'[2]配置系数（士兵）'!J468</f>
        <v>普通攻击:对单体敌人造成{0}%的武力伤害</v>
      </c>
      <c r="K468" s="206">
        <f>'[2]配置系数（士兵）'!K468</f>
        <v>0.4</v>
      </c>
      <c r="L468" s="206">
        <f>'[2]配置系数（士兵）'!L468</f>
        <v>0</v>
      </c>
      <c r="M468" s="206">
        <f>'[2]配置系数（士兵）'!M468</f>
        <v>0</v>
      </c>
      <c r="N468" s="206">
        <f>'[2]配置系数（士兵）'!N468</f>
        <v>100</v>
      </c>
      <c r="P468" s="206" t="str">
        <f>'[2]配置系数（士兵）'!P468</f>
        <v>60035402</v>
      </c>
      <c r="Q468" s="206" t="str">
        <f>'[2]配置系数（士兵）'!Q468</f>
        <v>普通攻击:对单体敌人造成{0}%的武力伤害</v>
      </c>
      <c r="R468" s="206">
        <f>'[2]配置系数（士兵）'!R468</f>
        <v>0.42</v>
      </c>
      <c r="S468" s="206">
        <f>'[2]配置系数（士兵）'!S468</f>
        <v>0</v>
      </c>
      <c r="T468" s="206">
        <f>'[2]配置系数（士兵）'!T468</f>
        <v>0</v>
      </c>
      <c r="U468" s="206">
        <f>'[2]配置系数（士兵）'!U468</f>
        <v>1</v>
      </c>
      <c r="W468" s="206" t="str">
        <f>'[2]配置系数（士兵）'!W468</f>
        <v>60035403</v>
      </c>
      <c r="X468" s="206" t="str">
        <f>'[2]配置系数（士兵）'!X468</f>
        <v>普通攻击:对单体敌人造成{0}%的武力伤害</v>
      </c>
      <c r="Y468" s="206">
        <f>'[2]配置系数（士兵）'!Y468</f>
        <v>1</v>
      </c>
      <c r="Z468" s="206">
        <f>'[2]配置系数（士兵）'!Z468</f>
        <v>0</v>
      </c>
      <c r="AA468" s="206">
        <f>'[2]配置系数（士兵）'!AA468</f>
        <v>0</v>
      </c>
      <c r="AB468" s="206">
        <f>'[2]配置系数（士兵）'!AB468</f>
        <v>1</v>
      </c>
    </row>
    <row r="469" spans="3:28" x14ac:dyDescent="0.15">
      <c r="C469" s="207">
        <v>462</v>
      </c>
      <c r="D469" s="69">
        <f>IFERROR(MATCH(C469,索引!Q:Q,0),D470)</f>
        <v>62</v>
      </c>
      <c r="E469" s="69">
        <f t="shared" si="8"/>
        <v>2</v>
      </c>
      <c r="F469" s="69">
        <f>IF(LEN(INDEX(索引!$M:$M,D469,1))=4,INDEX(索引!$M:$M,D469,1)&amp;"00",INDEX(索引!$M:$M,D469,1))</f>
        <v>600354</v>
      </c>
      <c r="G469" s="69" t="str">
        <f>INDEX(索引!$L:$L,D469,1)</f>
        <v>击刹</v>
      </c>
      <c r="I469" s="206" t="str">
        <f>'[2]配置系数（士兵）'!I469</f>
        <v>60035411</v>
      </c>
      <c r="J469" s="206" t="str">
        <f>'[2]配置系数（士兵）'!J469</f>
        <v>私有特性1:攻击{0}%概率额外攻击两个目标，造成攻击力{1}%伤害。</v>
      </c>
      <c r="K469" s="206">
        <f>'[2]配置系数（士兵）'!K469</f>
        <v>0.08</v>
      </c>
      <c r="L469" s="206">
        <f>'[2]配置系数（士兵）'!L469</f>
        <v>0</v>
      </c>
      <c r="M469" s="206">
        <f>'[2]配置系数（士兵）'!M469</f>
        <v>0</v>
      </c>
      <c r="N469" s="206">
        <f>'[2]配置系数（士兵）'!N469</f>
        <v>100</v>
      </c>
      <c r="P469" s="206" t="str">
        <f>'[2]配置系数（士兵）'!P469</f>
        <v>60035412</v>
      </c>
      <c r="Q469" s="206" t="str">
        <f>'[2]配置系数（士兵）'!Q469</f>
        <v>私有特性1:攻击{0}%概率额外攻击两个目标，造成攻击力{1}%伤害。</v>
      </c>
      <c r="R469" s="206">
        <f>'[2]配置系数（士兵）'!R469</f>
        <v>0.4</v>
      </c>
      <c r="S469" s="206">
        <f>'[2]配置系数（士兵）'!S469</f>
        <v>0</v>
      </c>
      <c r="T469" s="206">
        <f>'[2]配置系数（士兵）'!T469</f>
        <v>0</v>
      </c>
      <c r="U469" s="206">
        <f>'[2]配置系数（士兵）'!U469</f>
        <v>100</v>
      </c>
      <c r="W469" s="206" t="str">
        <f>'[2]配置系数（士兵）'!W469</f>
        <v/>
      </c>
      <c r="X469" s="206" t="str">
        <f>'[2]配置系数（士兵）'!X469</f>
        <v/>
      </c>
      <c r="Y469" s="206" t="str">
        <f>'[2]配置系数（士兵）'!Y469</f>
        <v/>
      </c>
      <c r="Z469" s="206">
        <f>'[2]配置系数（士兵）'!Z469</f>
        <v>0</v>
      </c>
      <c r="AA469" s="206">
        <f>'[2]配置系数（士兵）'!AA469</f>
        <v>0</v>
      </c>
      <c r="AB469" s="206">
        <f>'[2]配置系数（士兵）'!AB469</f>
        <v>1</v>
      </c>
    </row>
    <row r="470" spans="3:28" x14ac:dyDescent="0.15">
      <c r="C470" s="207">
        <v>463</v>
      </c>
      <c r="D470" s="69">
        <f>IFERROR(MATCH(C470,索引!Q:Q,0),D471)</f>
        <v>62</v>
      </c>
      <c r="E470" s="69">
        <f t="shared" si="8"/>
        <v>3</v>
      </c>
      <c r="F470" s="69">
        <f>IF(LEN(INDEX(索引!$M:$M,D470,1))=4,INDEX(索引!$M:$M,D470,1)&amp;"00",INDEX(索引!$M:$M,D470,1))</f>
        <v>600354</v>
      </c>
      <c r="G470" s="69" t="str">
        <f>INDEX(索引!$L:$L,D470,1)</f>
        <v>击刹</v>
      </c>
      <c r="I470" s="206" t="str">
        <f>'[2]配置系数（士兵）'!I470</f>
        <v>60035421</v>
      </c>
      <c r="J470" s="206" t="str">
        <f>'[2]配置系数（士兵）'!J470</f>
        <v>私有特性2:射程比较远</v>
      </c>
      <c r="K470" s="206" t="str">
        <f>'[2]配置系数（士兵）'!K470</f>
        <v/>
      </c>
      <c r="L470" s="206">
        <f>'[2]配置系数（士兵）'!L470</f>
        <v>0</v>
      </c>
      <c r="M470" s="206">
        <f>'[2]配置系数（士兵）'!M470</f>
        <v>0</v>
      </c>
      <c r="N470" s="206">
        <f>'[2]配置系数（士兵）'!N470</f>
        <v>1</v>
      </c>
      <c r="P470" s="206" t="str">
        <f>'[2]配置系数（士兵）'!P470</f>
        <v/>
      </c>
      <c r="Q470" s="206" t="str">
        <f>'[2]配置系数（士兵）'!Q470</f>
        <v/>
      </c>
      <c r="R470" s="206" t="str">
        <f>'[2]配置系数（士兵）'!R470</f>
        <v/>
      </c>
      <c r="S470" s="206">
        <f>'[2]配置系数（士兵）'!S470</f>
        <v>0</v>
      </c>
      <c r="T470" s="206">
        <f>'[2]配置系数（士兵）'!T470</f>
        <v>0</v>
      </c>
      <c r="U470" s="206">
        <f>'[2]配置系数（士兵）'!U470</f>
        <v>1</v>
      </c>
      <c r="W470" s="206" t="str">
        <f>'[2]配置系数（士兵）'!W470</f>
        <v/>
      </c>
      <c r="X470" s="206" t="str">
        <f>'[2]配置系数（士兵）'!X470</f>
        <v/>
      </c>
      <c r="Y470" s="206" t="str">
        <f>'[2]配置系数（士兵）'!Y470</f>
        <v/>
      </c>
      <c r="Z470" s="206">
        <f>'[2]配置系数（士兵）'!Z470</f>
        <v>0</v>
      </c>
      <c r="AA470" s="206">
        <f>'[2]配置系数（士兵）'!AA470</f>
        <v>0</v>
      </c>
      <c r="AB470" s="206">
        <f>'[2]配置系数（士兵）'!AB470</f>
        <v>1</v>
      </c>
    </row>
    <row r="471" spans="3:28" x14ac:dyDescent="0.15">
      <c r="C471" s="207">
        <v>464</v>
      </c>
      <c r="D471" s="69">
        <f>IFERROR(MATCH(C471,索引!Q:Q,0),D472)</f>
        <v>62</v>
      </c>
      <c r="E471" s="69">
        <f t="shared" si="8"/>
        <v>4</v>
      </c>
      <c r="F471" s="69">
        <f>IF(LEN(INDEX(索引!$M:$M,D471,1))=4,INDEX(索引!$M:$M,D471,1)&amp;"00",INDEX(索引!$M:$M,D471,1))</f>
        <v>600354</v>
      </c>
      <c r="G471" s="69" t="str">
        <f>INDEX(索引!$L:$L,D471,1)</f>
        <v>击刹</v>
      </c>
      <c r="I471" s="206" t="str">
        <f>'[2]配置系数（士兵）'!I471</f>
        <v>60035431</v>
      </c>
      <c r="J471" s="206" t="str">
        <f>'[2]配置系数（士兵）'!J471</f>
        <v>私有特性3:周围没有友军士兵时，攻速提升{0}</v>
      </c>
      <c r="K471" s="206">
        <f>'[2]配置系数（士兵）'!K471</f>
        <v>30</v>
      </c>
      <c r="L471" s="206">
        <f>'[2]配置系数（士兵）'!L471</f>
        <v>0</v>
      </c>
      <c r="M471" s="206">
        <f>'[2]配置系数（士兵）'!M471</f>
        <v>0</v>
      </c>
      <c r="N471" s="206">
        <f>'[2]配置系数（士兵）'!N471</f>
        <v>1</v>
      </c>
      <c r="P471" s="206" t="str">
        <f>'[2]配置系数（士兵）'!P471</f>
        <v/>
      </c>
      <c r="Q471" s="206" t="str">
        <f>'[2]配置系数（士兵）'!Q471</f>
        <v/>
      </c>
      <c r="R471" s="206" t="str">
        <f>'[2]配置系数（士兵）'!R471</f>
        <v/>
      </c>
      <c r="S471" s="206">
        <f>'[2]配置系数（士兵）'!S471</f>
        <v>0</v>
      </c>
      <c r="T471" s="206">
        <f>'[2]配置系数（士兵）'!T471</f>
        <v>0</v>
      </c>
      <c r="U471" s="206">
        <f>'[2]配置系数（士兵）'!U471</f>
        <v>1</v>
      </c>
      <c r="W471" s="206" t="str">
        <f>'[2]配置系数（士兵）'!W471</f>
        <v/>
      </c>
      <c r="X471" s="206" t="str">
        <f>'[2]配置系数（士兵）'!X471</f>
        <v/>
      </c>
      <c r="Y471" s="206" t="str">
        <f>'[2]配置系数（士兵）'!Y471</f>
        <v/>
      </c>
      <c r="Z471" s="206">
        <f>'[2]配置系数（士兵）'!Z471</f>
        <v>0</v>
      </c>
      <c r="AA471" s="206">
        <f>'[2]配置系数（士兵）'!AA471</f>
        <v>0</v>
      </c>
      <c r="AB471" s="206">
        <f>'[2]配置系数（士兵）'!AB471</f>
        <v>1</v>
      </c>
    </row>
    <row r="472" spans="3:28" x14ac:dyDescent="0.15">
      <c r="C472" s="207">
        <v>465</v>
      </c>
      <c r="D472" s="69">
        <f>IFERROR(MATCH(C472,索引!Q:Q,0),D473)</f>
        <v>62</v>
      </c>
      <c r="E472" s="69">
        <f t="shared" si="8"/>
        <v>5</v>
      </c>
      <c r="F472" s="69">
        <f>IF(LEN(INDEX(索引!$M:$M,D472,1))=4,INDEX(索引!$M:$M,D472,1)&amp;"00",INDEX(索引!$M:$M,D472,1))</f>
        <v>600354</v>
      </c>
      <c r="G472" s="69" t="str">
        <f>INDEX(索引!$L:$L,D472,1)</f>
        <v>击刹</v>
      </c>
      <c r="I472" s="206" t="str">
        <f>'[2]配置系数（士兵）'!I472</f>
        <v/>
      </c>
      <c r="J472" s="206" t="str">
        <f>'[2]配置系数（士兵）'!J472</f>
        <v/>
      </c>
      <c r="K472" s="206" t="str">
        <f>'[2]配置系数（士兵）'!K472</f>
        <v/>
      </c>
      <c r="L472" s="206">
        <f>'[2]配置系数（士兵）'!L472</f>
        <v>0</v>
      </c>
      <c r="M472" s="206">
        <f>'[2]配置系数（士兵）'!M472</f>
        <v>0</v>
      </c>
      <c r="N472" s="206">
        <f>'[2]配置系数（士兵）'!N472</f>
        <v>1</v>
      </c>
      <c r="P472" s="206" t="str">
        <f>'[2]配置系数（士兵）'!P472</f>
        <v/>
      </c>
      <c r="Q472" s="206" t="str">
        <f>'[2]配置系数（士兵）'!Q472</f>
        <v/>
      </c>
      <c r="R472" s="206" t="str">
        <f>'[2]配置系数（士兵）'!R472</f>
        <v/>
      </c>
      <c r="S472" s="206">
        <f>'[2]配置系数（士兵）'!S472</f>
        <v>0</v>
      </c>
      <c r="T472" s="206">
        <f>'[2]配置系数（士兵）'!T472</f>
        <v>0</v>
      </c>
      <c r="U472" s="206">
        <f>'[2]配置系数（士兵）'!U472</f>
        <v>1</v>
      </c>
      <c r="W472" s="206" t="str">
        <f>'[2]配置系数（士兵）'!W472</f>
        <v/>
      </c>
      <c r="X472" s="206" t="str">
        <f>'[2]配置系数（士兵）'!X472</f>
        <v/>
      </c>
      <c r="Y472" s="206" t="str">
        <f>'[2]配置系数（士兵）'!Y472</f>
        <v/>
      </c>
      <c r="Z472" s="206">
        <f>'[2]配置系数（士兵）'!Z472</f>
        <v>0</v>
      </c>
      <c r="AA472" s="206">
        <f>'[2]配置系数（士兵）'!AA472</f>
        <v>0</v>
      </c>
      <c r="AB472" s="206">
        <f>'[2]配置系数（士兵）'!AB472</f>
        <v>1</v>
      </c>
    </row>
    <row r="473" spans="3:28" x14ac:dyDescent="0.15">
      <c r="C473" s="207">
        <v>466</v>
      </c>
      <c r="D473" s="69">
        <f>IFERROR(MATCH(C473,索引!Q:Q,0),D474)</f>
        <v>62</v>
      </c>
      <c r="E473" s="69">
        <f t="shared" si="8"/>
        <v>6</v>
      </c>
      <c r="F473" s="69">
        <f>IF(LEN(INDEX(索引!$M:$M,D473,1))=4,INDEX(索引!$M:$M,D473,1)&amp;"00",INDEX(索引!$M:$M,D473,1))</f>
        <v>600354</v>
      </c>
      <c r="G473" s="69" t="str">
        <f>INDEX(索引!$L:$L,D473,1)</f>
        <v>击刹</v>
      </c>
      <c r="I473" s="206" t="str">
        <f>'[2]配置系数（士兵）'!I473</f>
        <v/>
      </c>
      <c r="J473" s="206" t="str">
        <f>'[2]配置系数（士兵）'!J473</f>
        <v/>
      </c>
      <c r="K473" s="206" t="str">
        <f>'[2]配置系数（士兵）'!K473</f>
        <v/>
      </c>
      <c r="L473" s="206">
        <f>'[2]配置系数（士兵）'!L473</f>
        <v>0</v>
      </c>
      <c r="M473" s="206">
        <f>'[2]配置系数（士兵）'!M473</f>
        <v>0</v>
      </c>
      <c r="N473" s="206">
        <f>'[2]配置系数（士兵）'!N473</f>
        <v>1</v>
      </c>
      <c r="P473" s="206" t="str">
        <f>'[2]配置系数（士兵）'!P473</f>
        <v/>
      </c>
      <c r="Q473" s="206" t="str">
        <f>'[2]配置系数（士兵）'!Q473</f>
        <v/>
      </c>
      <c r="R473" s="206" t="str">
        <f>'[2]配置系数（士兵）'!R473</f>
        <v/>
      </c>
      <c r="S473" s="206">
        <f>'[2]配置系数（士兵）'!S473</f>
        <v>0</v>
      </c>
      <c r="T473" s="206">
        <f>'[2]配置系数（士兵）'!T473</f>
        <v>0</v>
      </c>
      <c r="U473" s="206">
        <f>'[2]配置系数（士兵）'!U473</f>
        <v>1</v>
      </c>
      <c r="W473" s="206" t="str">
        <f>'[2]配置系数（士兵）'!W473</f>
        <v/>
      </c>
      <c r="X473" s="206" t="str">
        <f>'[2]配置系数（士兵）'!X473</f>
        <v/>
      </c>
      <c r="Y473" s="206" t="str">
        <f>'[2]配置系数（士兵）'!Y473</f>
        <v/>
      </c>
      <c r="Z473" s="206">
        <f>'[2]配置系数（士兵）'!Z473</f>
        <v>0</v>
      </c>
      <c r="AA473" s="206">
        <f>'[2]配置系数（士兵）'!AA473</f>
        <v>0</v>
      </c>
      <c r="AB473" s="206">
        <f>'[2]配置系数（士兵）'!AB473</f>
        <v>1</v>
      </c>
    </row>
    <row r="474" spans="3:28" x14ac:dyDescent="0.15">
      <c r="C474" s="207">
        <v>467</v>
      </c>
      <c r="D474" s="69">
        <f>IFERROR(MATCH(C474,索引!Q:Q,0),D475)</f>
        <v>62</v>
      </c>
      <c r="E474" s="69">
        <f t="shared" si="8"/>
        <v>7</v>
      </c>
      <c r="F474" s="69">
        <f>IF(LEN(INDEX(索引!$M:$M,D474,1))=4,INDEX(索引!$M:$M,D474,1)&amp;"00",INDEX(索引!$M:$M,D474,1))</f>
        <v>600354</v>
      </c>
      <c r="G474" s="69" t="str">
        <f>INDEX(索引!$L:$L,D474,1)</f>
        <v>击刹</v>
      </c>
      <c r="I474" s="206" t="str">
        <f>'[2]配置系数（士兵）'!I474</f>
        <v/>
      </c>
      <c r="J474" s="206" t="str">
        <f>'[2]配置系数（士兵）'!J474</f>
        <v/>
      </c>
      <c r="K474" s="206" t="str">
        <f>'[2]配置系数（士兵）'!K474</f>
        <v/>
      </c>
      <c r="L474" s="206">
        <f>'[2]配置系数（士兵）'!L474</f>
        <v>0</v>
      </c>
      <c r="M474" s="206">
        <f>'[2]配置系数（士兵）'!M474</f>
        <v>0</v>
      </c>
      <c r="N474" s="206">
        <f>'[2]配置系数（士兵）'!N474</f>
        <v>1</v>
      </c>
      <c r="P474" s="206" t="str">
        <f>'[2]配置系数（士兵）'!P474</f>
        <v/>
      </c>
      <c r="Q474" s="206" t="str">
        <f>'[2]配置系数（士兵）'!Q474</f>
        <v/>
      </c>
      <c r="R474" s="206" t="str">
        <f>'[2]配置系数（士兵）'!R474</f>
        <v/>
      </c>
      <c r="S474" s="206">
        <f>'[2]配置系数（士兵）'!S474</f>
        <v>0</v>
      </c>
      <c r="T474" s="206">
        <f>'[2]配置系数（士兵）'!T474</f>
        <v>0</v>
      </c>
      <c r="U474" s="206">
        <f>'[2]配置系数（士兵）'!U474</f>
        <v>1</v>
      </c>
      <c r="W474" s="206" t="str">
        <f>'[2]配置系数（士兵）'!W474</f>
        <v/>
      </c>
      <c r="X474" s="206" t="str">
        <f>'[2]配置系数（士兵）'!X474</f>
        <v/>
      </c>
      <c r="Y474" s="206" t="str">
        <f>'[2]配置系数（士兵）'!Y474</f>
        <v/>
      </c>
      <c r="Z474" s="206">
        <f>'[2]配置系数（士兵）'!Z474</f>
        <v>0</v>
      </c>
      <c r="AA474" s="206">
        <f>'[2]配置系数（士兵）'!AA474</f>
        <v>0</v>
      </c>
      <c r="AB474" s="206">
        <f>'[2]配置系数（士兵）'!AB474</f>
        <v>1</v>
      </c>
    </row>
    <row r="475" spans="3:28" x14ac:dyDescent="0.15">
      <c r="C475" s="207">
        <v>468</v>
      </c>
      <c r="D475" s="69">
        <f>IFERROR(MATCH(C475,索引!Q:Q,0),D476)</f>
        <v>62</v>
      </c>
      <c r="E475" s="69">
        <f t="shared" si="8"/>
        <v>8</v>
      </c>
      <c r="F475" s="69">
        <f>IF(LEN(INDEX(索引!$M:$M,D475,1))=4,INDEX(索引!$M:$M,D475,1)&amp;"00",INDEX(索引!$M:$M,D475,1))</f>
        <v>600354</v>
      </c>
      <c r="G475" s="69" t="str">
        <f>INDEX(索引!$L:$L,D475,1)</f>
        <v>击刹</v>
      </c>
      <c r="I475" s="206" t="str">
        <f>'[2]配置系数（士兵）'!I475</f>
        <v/>
      </c>
      <c r="J475" s="206" t="str">
        <f>'[2]配置系数（士兵）'!J475</f>
        <v/>
      </c>
      <c r="K475" s="206" t="str">
        <f>'[2]配置系数（士兵）'!K475</f>
        <v/>
      </c>
      <c r="L475" s="206">
        <f>'[2]配置系数（士兵）'!L475</f>
        <v>0</v>
      </c>
      <c r="M475" s="206">
        <f>'[2]配置系数（士兵）'!M475</f>
        <v>0</v>
      </c>
      <c r="N475" s="206">
        <f>'[2]配置系数（士兵）'!N475</f>
        <v>1</v>
      </c>
      <c r="P475" s="206" t="str">
        <f>'[2]配置系数（士兵）'!P475</f>
        <v/>
      </c>
      <c r="Q475" s="206" t="str">
        <f>'[2]配置系数（士兵）'!Q475</f>
        <v/>
      </c>
      <c r="R475" s="206" t="str">
        <f>'[2]配置系数（士兵）'!R475</f>
        <v/>
      </c>
      <c r="S475" s="206">
        <f>'[2]配置系数（士兵）'!S475</f>
        <v>0</v>
      </c>
      <c r="T475" s="206">
        <f>'[2]配置系数（士兵）'!T475</f>
        <v>0</v>
      </c>
      <c r="U475" s="206">
        <f>'[2]配置系数（士兵）'!U475</f>
        <v>1</v>
      </c>
      <c r="W475" s="206" t="str">
        <f>'[2]配置系数（士兵）'!W475</f>
        <v/>
      </c>
      <c r="X475" s="206" t="str">
        <f>'[2]配置系数（士兵）'!X475</f>
        <v/>
      </c>
      <c r="Y475" s="206" t="str">
        <f>'[2]配置系数（士兵）'!Y475</f>
        <v/>
      </c>
      <c r="Z475" s="206">
        <f>'[2]配置系数（士兵）'!Z475</f>
        <v>0</v>
      </c>
      <c r="AA475" s="206">
        <f>'[2]配置系数（士兵）'!AA475</f>
        <v>0</v>
      </c>
      <c r="AB475" s="206">
        <f>'[2]配置系数（士兵）'!AB475</f>
        <v>1</v>
      </c>
    </row>
    <row r="476" spans="3:28" x14ac:dyDescent="0.15">
      <c r="C476" s="207">
        <v>469</v>
      </c>
      <c r="D476" s="69">
        <f>IFERROR(MATCH(C476,索引!Q:Q,0),D477)</f>
        <v>62</v>
      </c>
      <c r="E476" s="69">
        <f t="shared" si="8"/>
        <v>9</v>
      </c>
      <c r="F476" s="69">
        <f>IF(LEN(INDEX(索引!$M:$M,D476,1))=4,INDEX(索引!$M:$M,D476,1)&amp;"00",INDEX(索引!$M:$M,D476,1))</f>
        <v>600354</v>
      </c>
      <c r="G476" s="69" t="str">
        <f>INDEX(索引!$L:$L,D476,1)</f>
        <v>击刹</v>
      </c>
      <c r="I476" s="206" t="str">
        <f>'[2]配置系数（士兵）'!I476</f>
        <v/>
      </c>
      <c r="J476" s="206" t="str">
        <f>'[2]配置系数（士兵）'!J476</f>
        <v/>
      </c>
      <c r="K476" s="206" t="str">
        <f>'[2]配置系数（士兵）'!K476</f>
        <v/>
      </c>
      <c r="L476" s="206">
        <f>'[2]配置系数（士兵）'!L476</f>
        <v>0</v>
      </c>
      <c r="M476" s="206">
        <f>'[2]配置系数（士兵）'!M476</f>
        <v>0</v>
      </c>
      <c r="N476" s="206">
        <f>'[2]配置系数（士兵）'!N476</f>
        <v>1</v>
      </c>
      <c r="P476" s="206" t="str">
        <f>'[2]配置系数（士兵）'!P476</f>
        <v/>
      </c>
      <c r="Q476" s="206" t="str">
        <f>'[2]配置系数（士兵）'!Q476</f>
        <v/>
      </c>
      <c r="R476" s="206" t="str">
        <f>'[2]配置系数（士兵）'!R476</f>
        <v/>
      </c>
      <c r="S476" s="206">
        <f>'[2]配置系数（士兵）'!S476</f>
        <v>0</v>
      </c>
      <c r="T476" s="206">
        <f>'[2]配置系数（士兵）'!T476</f>
        <v>0</v>
      </c>
      <c r="U476" s="206">
        <f>'[2]配置系数（士兵）'!U476</f>
        <v>1</v>
      </c>
      <c r="W476" s="206" t="str">
        <f>'[2]配置系数（士兵）'!W476</f>
        <v/>
      </c>
      <c r="X476" s="206" t="str">
        <f>'[2]配置系数（士兵）'!X476</f>
        <v/>
      </c>
      <c r="Y476" s="206" t="str">
        <f>'[2]配置系数（士兵）'!Y476</f>
        <v/>
      </c>
      <c r="Z476" s="206">
        <f>'[2]配置系数（士兵）'!Z476</f>
        <v>0</v>
      </c>
      <c r="AA476" s="206">
        <f>'[2]配置系数（士兵）'!AA476</f>
        <v>0</v>
      </c>
      <c r="AB476" s="206">
        <f>'[2]配置系数（士兵）'!AB476</f>
        <v>1</v>
      </c>
    </row>
    <row r="477" spans="3:28" x14ac:dyDescent="0.15">
      <c r="C477" s="207">
        <v>470</v>
      </c>
      <c r="D477" s="69">
        <f>IFERROR(MATCH(C477,索引!Q:Q,0),D478)</f>
        <v>62</v>
      </c>
      <c r="E477" s="69">
        <f t="shared" si="8"/>
        <v>10</v>
      </c>
      <c r="F477" s="69">
        <f>IF(LEN(INDEX(索引!$M:$M,D477,1))=4,INDEX(索引!$M:$M,D477,1)&amp;"00",INDEX(索引!$M:$M,D477,1))</f>
        <v>600354</v>
      </c>
      <c r="G477" s="69" t="str">
        <f>INDEX(索引!$L:$L,D477,1)</f>
        <v>击刹</v>
      </c>
      <c r="I477" s="206" t="str">
        <f>'[2]配置系数（士兵）'!I477</f>
        <v/>
      </c>
      <c r="J477" s="206" t="str">
        <f>'[2]配置系数（士兵）'!J477</f>
        <v/>
      </c>
      <c r="K477" s="206" t="str">
        <f>'[2]配置系数（士兵）'!K477</f>
        <v/>
      </c>
      <c r="L477" s="206">
        <f>'[2]配置系数（士兵）'!L477</f>
        <v>0</v>
      </c>
      <c r="M477" s="206">
        <f>'[2]配置系数（士兵）'!M477</f>
        <v>0</v>
      </c>
      <c r="N477" s="206">
        <f>'[2]配置系数（士兵）'!N477</f>
        <v>1</v>
      </c>
      <c r="P477" s="206" t="str">
        <f>'[2]配置系数（士兵）'!P477</f>
        <v/>
      </c>
      <c r="Q477" s="206" t="str">
        <f>'[2]配置系数（士兵）'!Q477</f>
        <v/>
      </c>
      <c r="R477" s="206" t="str">
        <f>'[2]配置系数（士兵）'!R477</f>
        <v/>
      </c>
      <c r="S477" s="206">
        <f>'[2]配置系数（士兵）'!S477</f>
        <v>0</v>
      </c>
      <c r="T477" s="206">
        <f>'[2]配置系数（士兵）'!T477</f>
        <v>0</v>
      </c>
      <c r="U477" s="206">
        <f>'[2]配置系数（士兵）'!U477</f>
        <v>1</v>
      </c>
      <c r="W477" s="206" t="str">
        <f>'[2]配置系数（士兵）'!W477</f>
        <v/>
      </c>
      <c r="X477" s="206" t="str">
        <f>'[2]配置系数（士兵）'!X477</f>
        <v/>
      </c>
      <c r="Y477" s="206" t="str">
        <f>'[2]配置系数（士兵）'!Y477</f>
        <v/>
      </c>
      <c r="Z477" s="206">
        <f>'[2]配置系数（士兵）'!Z477</f>
        <v>0</v>
      </c>
      <c r="AA477" s="206">
        <f>'[2]配置系数（士兵）'!AA477</f>
        <v>0</v>
      </c>
      <c r="AB477" s="206">
        <f>'[2]配置系数（士兵）'!AB477</f>
        <v>1</v>
      </c>
    </row>
    <row r="478" spans="3:28" x14ac:dyDescent="0.15">
      <c r="C478" s="207">
        <v>471</v>
      </c>
      <c r="D478" s="69">
        <f>IFERROR(MATCH(C478,索引!Q:Q,0),D479)</f>
        <v>63</v>
      </c>
      <c r="E478" s="69">
        <f t="shared" si="8"/>
        <v>1</v>
      </c>
      <c r="F478" s="69">
        <f>IF(LEN(INDEX(索引!$M:$M,D478,1))=4,INDEX(索引!$M:$M,D478,1)&amp;"00",INDEX(索引!$M:$M,D478,1))</f>
        <v>600305</v>
      </c>
      <c r="G478" s="69" t="str">
        <f>INDEX(索引!$L:$L,D478,1)</f>
        <v>乱音营</v>
      </c>
      <c r="I478" s="206" t="str">
        <f>'[2]配置系数（士兵）'!I478</f>
        <v>60030501</v>
      </c>
      <c r="J478" s="206" t="str">
        <f>'[2]配置系数（士兵）'!J478</f>
        <v>普通攻击:对单体敌人造成{0}%的武力伤害</v>
      </c>
      <c r="K478" s="206">
        <f>'[2]配置系数（士兵）'!K478</f>
        <v>0</v>
      </c>
      <c r="L478" s="206">
        <f>'[2]配置系数（士兵）'!L478</f>
        <v>0</v>
      </c>
      <c r="M478" s="206">
        <f>'[2]配置系数（士兵）'!M478</f>
        <v>0</v>
      </c>
      <c r="N478" s="206">
        <f>'[2]配置系数（士兵）'!N478</f>
        <v>100</v>
      </c>
      <c r="P478" s="206" t="str">
        <f>'[2]配置系数（士兵）'!P478</f>
        <v>60030502</v>
      </c>
      <c r="Q478" s="206" t="str">
        <f>'[2]配置系数（士兵）'!Q478</f>
        <v>普通攻击:对单体敌人造成{0}%的武力伤害</v>
      </c>
      <c r="R478" s="206">
        <f>'[2]配置系数（士兵）'!R478</f>
        <v>1.4</v>
      </c>
      <c r="S478" s="206">
        <f>'[2]配置系数（士兵）'!S478</f>
        <v>0</v>
      </c>
      <c r="T478" s="206">
        <f>'[2]配置系数（士兵）'!T478</f>
        <v>0</v>
      </c>
      <c r="U478" s="206">
        <f>'[2]配置系数（士兵）'!U478</f>
        <v>1</v>
      </c>
      <c r="W478" s="206" t="str">
        <f>'[2]配置系数（士兵）'!W478</f>
        <v>60030503</v>
      </c>
      <c r="X478" s="206" t="str">
        <f>'[2]配置系数（士兵）'!X478</f>
        <v>普通攻击:对单体敌人造成{0}%的武力伤害</v>
      </c>
      <c r="Y478" s="206">
        <f>'[2]配置系数（士兵）'!Y478</f>
        <v>1</v>
      </c>
      <c r="Z478" s="206">
        <f>'[2]配置系数（士兵）'!Z478</f>
        <v>0</v>
      </c>
      <c r="AA478" s="206">
        <f>'[2]配置系数（士兵）'!AA478</f>
        <v>0</v>
      </c>
      <c r="AB478" s="206">
        <f>'[2]配置系数（士兵）'!AB478</f>
        <v>1</v>
      </c>
    </row>
    <row r="479" spans="3:28" x14ac:dyDescent="0.15">
      <c r="C479" s="207">
        <v>472</v>
      </c>
      <c r="D479" s="69">
        <f>IFERROR(MATCH(C479,索引!Q:Q,0),D480)</f>
        <v>63</v>
      </c>
      <c r="E479" s="69">
        <f t="shared" si="8"/>
        <v>2</v>
      </c>
      <c r="F479" s="69">
        <f>IF(LEN(INDEX(索引!$M:$M,D479,1))=4,INDEX(索引!$M:$M,D479,1)&amp;"00",INDEX(索引!$M:$M,D479,1))</f>
        <v>600305</v>
      </c>
      <c r="G479" s="69" t="str">
        <f>INDEX(索引!$L:$L,D479,1)</f>
        <v>乱音营</v>
      </c>
      <c r="I479" s="206" t="str">
        <f>'[2]配置系数（士兵）'!I479</f>
        <v>60030511</v>
      </c>
      <c r="J479" s="206" t="str">
        <f>'[2]配置系数（士兵）'!J479</f>
        <v>私有特性1:每{0}秒弹奏一次乐曲，使范围内最多3名敌军武将降低{1}怒气，最多3名士兵降低{2}士气</v>
      </c>
      <c r="K479" s="206">
        <f>'[2]配置系数（士兵）'!K479</f>
        <v>10</v>
      </c>
      <c r="L479" s="206">
        <f>'[2]配置系数（士兵）'!L479</f>
        <v>0</v>
      </c>
      <c r="M479" s="206">
        <f>'[2]配置系数（士兵）'!M479</f>
        <v>0</v>
      </c>
      <c r="N479" s="206">
        <f>'[2]配置系数（士兵）'!N479</f>
        <v>1</v>
      </c>
      <c r="P479" s="206" t="str">
        <f>'[2]配置系数（士兵）'!P479</f>
        <v>60030512</v>
      </c>
      <c r="Q479" s="206" t="str">
        <f>'[2]配置系数（士兵）'!Q479</f>
        <v>私有特性1:每{0}秒弹奏一次乐曲，使范围内最多3名敌军武将降低{1}怒气，最多3名士兵降低{2}士气</v>
      </c>
      <c r="R479" s="206">
        <f>'[2]配置系数（士兵）'!R479</f>
        <v>-32</v>
      </c>
      <c r="S479" s="206">
        <f>'[2]配置系数（士兵）'!S479</f>
        <v>0</v>
      </c>
      <c r="T479" s="206">
        <f>'[2]配置系数（士兵）'!T479</f>
        <v>0</v>
      </c>
      <c r="U479" s="206">
        <f>'[2]配置系数（士兵）'!U479</f>
        <v>-1</v>
      </c>
      <c r="W479" s="206" t="str">
        <f>'[2]配置系数（士兵）'!W479</f>
        <v>60030513</v>
      </c>
      <c r="X479" s="206" t="str">
        <f>'[2]配置系数（士兵）'!X479</f>
        <v>私有特性1:每{0}秒弹奏一次乐曲，使范围内最多3名敌军武将降低{1}怒气，最多3名士兵降低{2}士气</v>
      </c>
      <c r="Y479" s="206">
        <f>'[2]配置系数（士兵）'!Y479</f>
        <v>-16</v>
      </c>
      <c r="Z479" s="206">
        <f>'[2]配置系数（士兵）'!Z479</f>
        <v>0</v>
      </c>
      <c r="AA479" s="206">
        <f>'[2]配置系数（士兵）'!AA479</f>
        <v>0</v>
      </c>
      <c r="AB479" s="206">
        <f>'[2]配置系数（士兵）'!AB479</f>
        <v>-1</v>
      </c>
    </row>
    <row r="480" spans="3:28" x14ac:dyDescent="0.15">
      <c r="C480" s="207">
        <v>473</v>
      </c>
      <c r="D480" s="69">
        <f>IFERROR(MATCH(C480,索引!Q:Q,0),D481)</f>
        <v>63</v>
      </c>
      <c r="E480" s="69">
        <f t="shared" si="8"/>
        <v>3</v>
      </c>
      <c r="F480" s="69">
        <f>IF(LEN(INDEX(索引!$M:$M,D480,1))=4,INDEX(索引!$M:$M,D480,1)&amp;"00",INDEX(索引!$M:$M,D480,1))</f>
        <v>600305</v>
      </c>
      <c r="G480" s="69" t="str">
        <f>INDEX(索引!$L:$L,D480,1)</f>
        <v>乱音营</v>
      </c>
      <c r="I480" s="206" t="str">
        <f>'[2]配置系数（士兵）'!I480</f>
        <v/>
      </c>
      <c r="J480" s="206" t="str">
        <f>'[2]配置系数（士兵）'!J480</f>
        <v/>
      </c>
      <c r="K480" s="206" t="str">
        <f>'[2]配置系数（士兵）'!K480</f>
        <v/>
      </c>
      <c r="L480" s="206">
        <f>'[2]配置系数（士兵）'!L480</f>
        <v>0</v>
      </c>
      <c r="M480" s="206">
        <f>'[2]配置系数（士兵）'!M480</f>
        <v>0</v>
      </c>
      <c r="N480" s="206">
        <f>'[2]配置系数（士兵）'!N480</f>
        <v>1</v>
      </c>
      <c r="P480" s="206" t="str">
        <f>'[2]配置系数（士兵）'!P480</f>
        <v/>
      </c>
      <c r="Q480" s="206" t="str">
        <f>'[2]配置系数（士兵）'!Q480</f>
        <v/>
      </c>
      <c r="R480" s="206" t="str">
        <f>'[2]配置系数（士兵）'!R480</f>
        <v/>
      </c>
      <c r="S480" s="206">
        <f>'[2]配置系数（士兵）'!S480</f>
        <v>0</v>
      </c>
      <c r="T480" s="206">
        <f>'[2]配置系数（士兵）'!T480</f>
        <v>0</v>
      </c>
      <c r="U480" s="206">
        <f>'[2]配置系数（士兵）'!U480</f>
        <v>1</v>
      </c>
      <c r="W480" s="206" t="str">
        <f>'[2]配置系数（士兵）'!W480</f>
        <v/>
      </c>
      <c r="X480" s="206" t="str">
        <f>'[2]配置系数（士兵）'!X480</f>
        <v/>
      </c>
      <c r="Y480" s="206" t="str">
        <f>'[2]配置系数（士兵）'!Y480</f>
        <v/>
      </c>
      <c r="Z480" s="206">
        <f>'[2]配置系数（士兵）'!Z480</f>
        <v>0</v>
      </c>
      <c r="AA480" s="206">
        <f>'[2]配置系数（士兵）'!AA480</f>
        <v>0</v>
      </c>
      <c r="AB480" s="206">
        <f>'[2]配置系数（士兵）'!AB480</f>
        <v>1</v>
      </c>
    </row>
    <row r="481" spans="3:28" x14ac:dyDescent="0.15">
      <c r="C481" s="207">
        <v>474</v>
      </c>
      <c r="D481" s="69">
        <f>IFERROR(MATCH(C481,索引!Q:Q,0),D482)</f>
        <v>63</v>
      </c>
      <c r="E481" s="69">
        <f t="shared" si="8"/>
        <v>4</v>
      </c>
      <c r="F481" s="69">
        <f>IF(LEN(INDEX(索引!$M:$M,D481,1))=4,INDEX(索引!$M:$M,D481,1)&amp;"00",INDEX(索引!$M:$M,D481,1))</f>
        <v>600305</v>
      </c>
      <c r="G481" s="69" t="str">
        <f>INDEX(索引!$L:$L,D481,1)</f>
        <v>乱音营</v>
      </c>
      <c r="I481" s="206" t="str">
        <f>'[2]配置系数（士兵）'!I481</f>
        <v/>
      </c>
      <c r="J481" s="206" t="str">
        <f>'[2]配置系数（士兵）'!J481</f>
        <v/>
      </c>
      <c r="K481" s="206" t="str">
        <f>'[2]配置系数（士兵）'!K481</f>
        <v/>
      </c>
      <c r="L481" s="206">
        <f>'[2]配置系数（士兵）'!L481</f>
        <v>0</v>
      </c>
      <c r="M481" s="206">
        <f>'[2]配置系数（士兵）'!M481</f>
        <v>0</v>
      </c>
      <c r="N481" s="206">
        <f>'[2]配置系数（士兵）'!N481</f>
        <v>1</v>
      </c>
      <c r="P481" s="206" t="str">
        <f>'[2]配置系数（士兵）'!P481</f>
        <v/>
      </c>
      <c r="Q481" s="206" t="str">
        <f>'[2]配置系数（士兵）'!Q481</f>
        <v/>
      </c>
      <c r="R481" s="206" t="str">
        <f>'[2]配置系数（士兵）'!R481</f>
        <v/>
      </c>
      <c r="S481" s="206">
        <f>'[2]配置系数（士兵）'!S481</f>
        <v>0</v>
      </c>
      <c r="T481" s="206">
        <f>'[2]配置系数（士兵）'!T481</f>
        <v>0</v>
      </c>
      <c r="U481" s="206">
        <f>'[2]配置系数（士兵）'!U481</f>
        <v>1</v>
      </c>
      <c r="W481" s="206" t="str">
        <f>'[2]配置系数（士兵）'!W481</f>
        <v/>
      </c>
      <c r="X481" s="206" t="str">
        <f>'[2]配置系数（士兵）'!X481</f>
        <v/>
      </c>
      <c r="Y481" s="206" t="str">
        <f>'[2]配置系数（士兵）'!Y481</f>
        <v/>
      </c>
      <c r="Z481" s="206">
        <f>'[2]配置系数（士兵）'!Z481</f>
        <v>0</v>
      </c>
      <c r="AA481" s="206">
        <f>'[2]配置系数（士兵）'!AA481</f>
        <v>0</v>
      </c>
      <c r="AB481" s="206">
        <f>'[2]配置系数（士兵）'!AB481</f>
        <v>1</v>
      </c>
    </row>
    <row r="482" spans="3:28" x14ac:dyDescent="0.15">
      <c r="C482" s="207">
        <v>475</v>
      </c>
      <c r="D482" s="69">
        <f>IFERROR(MATCH(C482,索引!Q:Q,0),D483)</f>
        <v>63</v>
      </c>
      <c r="E482" s="69">
        <f t="shared" si="8"/>
        <v>5</v>
      </c>
      <c r="F482" s="69">
        <f>IF(LEN(INDEX(索引!$M:$M,D482,1))=4,INDEX(索引!$M:$M,D482,1)&amp;"00",INDEX(索引!$M:$M,D482,1))</f>
        <v>600305</v>
      </c>
      <c r="G482" s="69" t="str">
        <f>INDEX(索引!$L:$L,D482,1)</f>
        <v>乱音营</v>
      </c>
      <c r="I482" s="206" t="str">
        <f>'[2]配置系数（士兵）'!I482</f>
        <v/>
      </c>
      <c r="J482" s="206" t="str">
        <f>'[2]配置系数（士兵）'!J482</f>
        <v/>
      </c>
      <c r="K482" s="206" t="str">
        <f>'[2]配置系数（士兵）'!K482</f>
        <v/>
      </c>
      <c r="L482" s="206">
        <f>'[2]配置系数（士兵）'!L482</f>
        <v>0</v>
      </c>
      <c r="M482" s="206">
        <f>'[2]配置系数（士兵）'!M482</f>
        <v>0</v>
      </c>
      <c r="N482" s="206">
        <f>'[2]配置系数（士兵）'!N482</f>
        <v>1</v>
      </c>
      <c r="P482" s="206" t="str">
        <f>'[2]配置系数（士兵）'!P482</f>
        <v/>
      </c>
      <c r="Q482" s="206" t="str">
        <f>'[2]配置系数（士兵）'!Q482</f>
        <v/>
      </c>
      <c r="R482" s="206" t="str">
        <f>'[2]配置系数（士兵）'!R482</f>
        <v/>
      </c>
      <c r="S482" s="206">
        <f>'[2]配置系数（士兵）'!S482</f>
        <v>0</v>
      </c>
      <c r="T482" s="206">
        <f>'[2]配置系数（士兵）'!T482</f>
        <v>0</v>
      </c>
      <c r="U482" s="206">
        <f>'[2]配置系数（士兵）'!U482</f>
        <v>1</v>
      </c>
      <c r="W482" s="206" t="str">
        <f>'[2]配置系数（士兵）'!W482</f>
        <v/>
      </c>
      <c r="X482" s="206" t="str">
        <f>'[2]配置系数（士兵）'!X482</f>
        <v/>
      </c>
      <c r="Y482" s="206" t="str">
        <f>'[2]配置系数（士兵）'!Y482</f>
        <v/>
      </c>
      <c r="Z482" s="206">
        <f>'[2]配置系数（士兵）'!Z482</f>
        <v>0</v>
      </c>
      <c r="AA482" s="206">
        <f>'[2]配置系数（士兵）'!AA482</f>
        <v>0</v>
      </c>
      <c r="AB482" s="206">
        <f>'[2]配置系数（士兵）'!AB482</f>
        <v>1</v>
      </c>
    </row>
    <row r="483" spans="3:28" x14ac:dyDescent="0.15">
      <c r="C483" s="207">
        <v>476</v>
      </c>
      <c r="D483" s="69">
        <f>IFERROR(MATCH(C483,索引!Q:Q,0),D484)</f>
        <v>63</v>
      </c>
      <c r="E483" s="69">
        <f t="shared" si="8"/>
        <v>6</v>
      </c>
      <c r="F483" s="69">
        <f>IF(LEN(INDEX(索引!$M:$M,D483,1))=4,INDEX(索引!$M:$M,D483,1)&amp;"00",INDEX(索引!$M:$M,D483,1))</f>
        <v>600305</v>
      </c>
      <c r="G483" s="69" t="str">
        <f>INDEX(索引!$L:$L,D483,1)</f>
        <v>乱音营</v>
      </c>
      <c r="I483" s="206" t="str">
        <f>'[2]配置系数（士兵）'!I483</f>
        <v/>
      </c>
      <c r="J483" s="206" t="str">
        <f>'[2]配置系数（士兵）'!J483</f>
        <v/>
      </c>
      <c r="K483" s="206" t="str">
        <f>'[2]配置系数（士兵）'!K483</f>
        <v/>
      </c>
      <c r="L483" s="206">
        <f>'[2]配置系数（士兵）'!L483</f>
        <v>0</v>
      </c>
      <c r="M483" s="206">
        <f>'[2]配置系数（士兵）'!M483</f>
        <v>0</v>
      </c>
      <c r="N483" s="206">
        <f>'[2]配置系数（士兵）'!N483</f>
        <v>1</v>
      </c>
      <c r="P483" s="206" t="str">
        <f>'[2]配置系数（士兵）'!P483</f>
        <v/>
      </c>
      <c r="Q483" s="206" t="str">
        <f>'[2]配置系数（士兵）'!Q483</f>
        <v/>
      </c>
      <c r="R483" s="206" t="str">
        <f>'[2]配置系数（士兵）'!R483</f>
        <v/>
      </c>
      <c r="S483" s="206">
        <f>'[2]配置系数（士兵）'!S483</f>
        <v>0</v>
      </c>
      <c r="T483" s="206">
        <f>'[2]配置系数（士兵）'!T483</f>
        <v>0</v>
      </c>
      <c r="U483" s="206">
        <f>'[2]配置系数（士兵）'!U483</f>
        <v>1</v>
      </c>
      <c r="W483" s="206" t="str">
        <f>'[2]配置系数（士兵）'!W483</f>
        <v/>
      </c>
      <c r="X483" s="206" t="str">
        <f>'[2]配置系数（士兵）'!X483</f>
        <v/>
      </c>
      <c r="Y483" s="206" t="str">
        <f>'[2]配置系数（士兵）'!Y483</f>
        <v/>
      </c>
      <c r="Z483" s="206">
        <f>'[2]配置系数（士兵）'!Z483</f>
        <v>0</v>
      </c>
      <c r="AA483" s="206">
        <f>'[2]配置系数（士兵）'!AA483</f>
        <v>0</v>
      </c>
      <c r="AB483" s="206">
        <f>'[2]配置系数（士兵）'!AB483</f>
        <v>1</v>
      </c>
    </row>
    <row r="484" spans="3:28" x14ac:dyDescent="0.15">
      <c r="C484" s="207">
        <v>477</v>
      </c>
      <c r="D484" s="69">
        <f>IFERROR(MATCH(C484,索引!Q:Q,0),D485)</f>
        <v>63</v>
      </c>
      <c r="E484" s="69">
        <f t="shared" si="8"/>
        <v>7</v>
      </c>
      <c r="F484" s="69">
        <f>IF(LEN(INDEX(索引!$M:$M,D484,1))=4,INDEX(索引!$M:$M,D484,1)&amp;"00",INDEX(索引!$M:$M,D484,1))</f>
        <v>600305</v>
      </c>
      <c r="G484" s="69" t="str">
        <f>INDEX(索引!$L:$L,D484,1)</f>
        <v>乱音营</v>
      </c>
      <c r="I484" s="206" t="str">
        <f>'[2]配置系数（士兵）'!I484</f>
        <v/>
      </c>
      <c r="J484" s="206" t="str">
        <f>'[2]配置系数（士兵）'!J484</f>
        <v/>
      </c>
      <c r="K484" s="206" t="str">
        <f>'[2]配置系数（士兵）'!K484</f>
        <v/>
      </c>
      <c r="L484" s="206">
        <f>'[2]配置系数（士兵）'!L484</f>
        <v>0</v>
      </c>
      <c r="M484" s="206">
        <f>'[2]配置系数（士兵）'!M484</f>
        <v>0</v>
      </c>
      <c r="N484" s="206">
        <f>'[2]配置系数（士兵）'!N484</f>
        <v>1</v>
      </c>
      <c r="P484" s="206" t="str">
        <f>'[2]配置系数（士兵）'!P484</f>
        <v/>
      </c>
      <c r="Q484" s="206" t="str">
        <f>'[2]配置系数（士兵）'!Q484</f>
        <v/>
      </c>
      <c r="R484" s="206" t="str">
        <f>'[2]配置系数（士兵）'!R484</f>
        <v/>
      </c>
      <c r="S484" s="206">
        <f>'[2]配置系数（士兵）'!S484</f>
        <v>0</v>
      </c>
      <c r="T484" s="206">
        <f>'[2]配置系数（士兵）'!T484</f>
        <v>0</v>
      </c>
      <c r="U484" s="206">
        <f>'[2]配置系数（士兵）'!U484</f>
        <v>1</v>
      </c>
      <c r="W484" s="206" t="str">
        <f>'[2]配置系数（士兵）'!W484</f>
        <v/>
      </c>
      <c r="X484" s="206" t="str">
        <f>'[2]配置系数（士兵）'!X484</f>
        <v/>
      </c>
      <c r="Y484" s="206" t="str">
        <f>'[2]配置系数（士兵）'!Y484</f>
        <v/>
      </c>
      <c r="Z484" s="206">
        <f>'[2]配置系数（士兵）'!Z484</f>
        <v>0</v>
      </c>
      <c r="AA484" s="206">
        <f>'[2]配置系数（士兵）'!AA484</f>
        <v>0</v>
      </c>
      <c r="AB484" s="206">
        <f>'[2]配置系数（士兵）'!AB484</f>
        <v>1</v>
      </c>
    </row>
    <row r="485" spans="3:28" x14ac:dyDescent="0.15">
      <c r="C485" s="207">
        <v>478</v>
      </c>
      <c r="D485" s="69">
        <f>IFERROR(MATCH(C485,索引!Q:Q,0),D486)</f>
        <v>63</v>
      </c>
      <c r="E485" s="69">
        <f t="shared" si="8"/>
        <v>8</v>
      </c>
      <c r="F485" s="69">
        <f>IF(LEN(INDEX(索引!$M:$M,D485,1))=4,INDEX(索引!$M:$M,D485,1)&amp;"00",INDEX(索引!$M:$M,D485,1))</f>
        <v>600305</v>
      </c>
      <c r="G485" s="69" t="str">
        <f>INDEX(索引!$L:$L,D485,1)</f>
        <v>乱音营</v>
      </c>
      <c r="I485" s="206" t="str">
        <f>'[2]配置系数（士兵）'!I485</f>
        <v/>
      </c>
      <c r="J485" s="206" t="str">
        <f>'[2]配置系数（士兵）'!J485</f>
        <v/>
      </c>
      <c r="K485" s="206" t="str">
        <f>'[2]配置系数（士兵）'!K485</f>
        <v/>
      </c>
      <c r="L485" s="206">
        <f>'[2]配置系数（士兵）'!L485</f>
        <v>0</v>
      </c>
      <c r="M485" s="206">
        <f>'[2]配置系数（士兵）'!M485</f>
        <v>0</v>
      </c>
      <c r="N485" s="206">
        <f>'[2]配置系数（士兵）'!N485</f>
        <v>1</v>
      </c>
      <c r="P485" s="206" t="str">
        <f>'[2]配置系数（士兵）'!P485</f>
        <v/>
      </c>
      <c r="Q485" s="206" t="str">
        <f>'[2]配置系数（士兵）'!Q485</f>
        <v/>
      </c>
      <c r="R485" s="206" t="str">
        <f>'[2]配置系数（士兵）'!R485</f>
        <v/>
      </c>
      <c r="S485" s="206">
        <f>'[2]配置系数（士兵）'!S485</f>
        <v>0</v>
      </c>
      <c r="T485" s="206">
        <f>'[2]配置系数（士兵）'!T485</f>
        <v>0</v>
      </c>
      <c r="U485" s="206">
        <f>'[2]配置系数（士兵）'!U485</f>
        <v>1</v>
      </c>
      <c r="W485" s="206" t="str">
        <f>'[2]配置系数（士兵）'!W485</f>
        <v/>
      </c>
      <c r="X485" s="206" t="str">
        <f>'[2]配置系数（士兵）'!X485</f>
        <v/>
      </c>
      <c r="Y485" s="206" t="str">
        <f>'[2]配置系数（士兵）'!Y485</f>
        <v/>
      </c>
      <c r="Z485" s="206">
        <f>'[2]配置系数（士兵）'!Z485</f>
        <v>0</v>
      </c>
      <c r="AA485" s="206">
        <f>'[2]配置系数（士兵）'!AA485</f>
        <v>0</v>
      </c>
      <c r="AB485" s="206">
        <f>'[2]配置系数（士兵）'!AB485</f>
        <v>1</v>
      </c>
    </row>
    <row r="486" spans="3:28" x14ac:dyDescent="0.15">
      <c r="C486" s="207">
        <v>479</v>
      </c>
      <c r="D486" s="69">
        <f>IFERROR(MATCH(C486,索引!Q:Q,0),D487)</f>
        <v>63</v>
      </c>
      <c r="E486" s="69">
        <f t="shared" si="8"/>
        <v>9</v>
      </c>
      <c r="F486" s="69">
        <f>IF(LEN(INDEX(索引!$M:$M,D486,1))=4,INDEX(索引!$M:$M,D486,1)&amp;"00",INDEX(索引!$M:$M,D486,1))</f>
        <v>600305</v>
      </c>
      <c r="G486" s="69" t="str">
        <f>INDEX(索引!$L:$L,D486,1)</f>
        <v>乱音营</v>
      </c>
      <c r="I486" s="206" t="str">
        <f>'[2]配置系数（士兵）'!I486</f>
        <v/>
      </c>
      <c r="J486" s="206" t="str">
        <f>'[2]配置系数（士兵）'!J486</f>
        <v/>
      </c>
      <c r="K486" s="206" t="str">
        <f>'[2]配置系数（士兵）'!K486</f>
        <v/>
      </c>
      <c r="L486" s="206">
        <f>'[2]配置系数（士兵）'!L486</f>
        <v>0</v>
      </c>
      <c r="M486" s="206">
        <f>'[2]配置系数（士兵）'!M486</f>
        <v>0</v>
      </c>
      <c r="N486" s="206">
        <f>'[2]配置系数（士兵）'!N486</f>
        <v>1</v>
      </c>
      <c r="P486" s="206" t="str">
        <f>'[2]配置系数（士兵）'!P486</f>
        <v/>
      </c>
      <c r="Q486" s="206" t="str">
        <f>'[2]配置系数（士兵）'!Q486</f>
        <v/>
      </c>
      <c r="R486" s="206" t="str">
        <f>'[2]配置系数（士兵）'!R486</f>
        <v/>
      </c>
      <c r="S486" s="206">
        <f>'[2]配置系数（士兵）'!S486</f>
        <v>0</v>
      </c>
      <c r="T486" s="206">
        <f>'[2]配置系数（士兵）'!T486</f>
        <v>0</v>
      </c>
      <c r="U486" s="206">
        <f>'[2]配置系数（士兵）'!U486</f>
        <v>1</v>
      </c>
      <c r="W486" s="206" t="str">
        <f>'[2]配置系数（士兵）'!W486</f>
        <v/>
      </c>
      <c r="X486" s="206" t="str">
        <f>'[2]配置系数（士兵）'!X486</f>
        <v/>
      </c>
      <c r="Y486" s="206" t="str">
        <f>'[2]配置系数（士兵）'!Y486</f>
        <v/>
      </c>
      <c r="Z486" s="206">
        <f>'[2]配置系数（士兵）'!Z486</f>
        <v>0</v>
      </c>
      <c r="AA486" s="206">
        <f>'[2]配置系数（士兵）'!AA486</f>
        <v>0</v>
      </c>
      <c r="AB486" s="206">
        <f>'[2]配置系数（士兵）'!AB486</f>
        <v>1</v>
      </c>
    </row>
    <row r="487" spans="3:28" x14ac:dyDescent="0.15">
      <c r="C487" s="207">
        <v>480</v>
      </c>
      <c r="D487" s="69">
        <f>IFERROR(MATCH(C487,索引!Q:Q,0),D488)</f>
        <v>63</v>
      </c>
      <c r="E487" s="69">
        <f t="shared" si="8"/>
        <v>10</v>
      </c>
      <c r="F487" s="69">
        <f>IF(LEN(INDEX(索引!$M:$M,D487,1))=4,INDEX(索引!$M:$M,D487,1)&amp;"00",INDEX(索引!$M:$M,D487,1))</f>
        <v>600305</v>
      </c>
      <c r="G487" s="69" t="str">
        <f>INDEX(索引!$L:$L,D487,1)</f>
        <v>乱音营</v>
      </c>
      <c r="I487" s="206" t="str">
        <f>'[2]配置系数（士兵）'!I487</f>
        <v/>
      </c>
      <c r="J487" s="206" t="str">
        <f>'[2]配置系数（士兵）'!J487</f>
        <v/>
      </c>
      <c r="K487" s="206" t="str">
        <f>'[2]配置系数（士兵）'!K487</f>
        <v/>
      </c>
      <c r="L487" s="206">
        <f>'[2]配置系数（士兵）'!L487</f>
        <v>0</v>
      </c>
      <c r="M487" s="206">
        <f>'[2]配置系数（士兵）'!M487</f>
        <v>0</v>
      </c>
      <c r="N487" s="206">
        <f>'[2]配置系数（士兵）'!N487</f>
        <v>1</v>
      </c>
      <c r="P487" s="206" t="str">
        <f>'[2]配置系数（士兵）'!P487</f>
        <v/>
      </c>
      <c r="Q487" s="206" t="str">
        <f>'[2]配置系数（士兵）'!Q487</f>
        <v/>
      </c>
      <c r="R487" s="206" t="str">
        <f>'[2]配置系数（士兵）'!R487</f>
        <v/>
      </c>
      <c r="S487" s="206">
        <f>'[2]配置系数（士兵）'!S487</f>
        <v>0</v>
      </c>
      <c r="T487" s="206">
        <f>'[2]配置系数（士兵）'!T487</f>
        <v>0</v>
      </c>
      <c r="U487" s="206">
        <f>'[2]配置系数（士兵）'!U487</f>
        <v>1</v>
      </c>
      <c r="W487" s="206" t="str">
        <f>'[2]配置系数（士兵）'!W487</f>
        <v/>
      </c>
      <c r="X487" s="206" t="str">
        <f>'[2]配置系数（士兵）'!X487</f>
        <v/>
      </c>
      <c r="Y487" s="206" t="str">
        <f>'[2]配置系数（士兵）'!Y487</f>
        <v/>
      </c>
      <c r="Z487" s="206">
        <f>'[2]配置系数（士兵）'!Z487</f>
        <v>0</v>
      </c>
      <c r="AA487" s="206">
        <f>'[2]配置系数（士兵）'!AA487</f>
        <v>0</v>
      </c>
      <c r="AB487" s="206">
        <f>'[2]配置系数（士兵）'!AB487</f>
        <v>1</v>
      </c>
    </row>
    <row r="488" spans="3:28" x14ac:dyDescent="0.15">
      <c r="C488" s="207">
        <v>481</v>
      </c>
      <c r="D488" s="69">
        <f>IFERROR(MATCH(C488,索引!Q:Q,0),D489)</f>
        <v>64</v>
      </c>
      <c r="E488" s="69">
        <f t="shared" si="8"/>
        <v>1</v>
      </c>
      <c r="F488" s="69" t="str">
        <f>IF(LEN(INDEX(索引!$M:$M,D488,1))=4,INDEX(索引!$M:$M,D488,1)&amp;"00",INDEX(索引!$M:$M,D488,1))</f>
        <v>603200</v>
      </c>
      <c r="G488" s="69" t="str">
        <f>INDEX(索引!$L:$L,D488,1)</f>
        <v>火牛营</v>
      </c>
      <c r="I488" s="206" t="str">
        <f>'[2]配置系数（士兵）'!I488</f>
        <v>60320001</v>
      </c>
      <c r="J488" s="206" t="str">
        <f>'[2]配置系数（士兵）'!J488</f>
        <v>普通攻击:对单体敌人造成{0}%的武力伤害</v>
      </c>
      <c r="K488" s="206">
        <f>'[2]配置系数（士兵）'!K488</f>
        <v>0</v>
      </c>
      <c r="L488" s="206">
        <f>'[2]配置系数（士兵）'!L488</f>
        <v>0</v>
      </c>
      <c r="M488" s="206">
        <f>'[2]配置系数（士兵）'!M488</f>
        <v>0</v>
      </c>
      <c r="N488" s="206">
        <f>'[2]配置系数（士兵）'!N488</f>
        <v>100</v>
      </c>
      <c r="P488" s="206" t="str">
        <f>'[2]配置系数（士兵）'!P488</f>
        <v>60320002</v>
      </c>
      <c r="Q488" s="206" t="str">
        <f>'[2]配置系数（士兵）'!Q488</f>
        <v>普通攻击:对单体敌人造成{0}%的武力伤害</v>
      </c>
      <c r="R488" s="206">
        <f>'[2]配置系数（士兵）'!R488</f>
        <v>0.78</v>
      </c>
      <c r="S488" s="206">
        <f>'[2]配置系数（士兵）'!S488</f>
        <v>0</v>
      </c>
      <c r="T488" s="206">
        <f>'[2]配置系数（士兵）'!T488</f>
        <v>0</v>
      </c>
      <c r="U488" s="206">
        <f>'[2]配置系数（士兵）'!U488</f>
        <v>1</v>
      </c>
      <c r="W488" s="206" t="str">
        <f>'[2]配置系数（士兵）'!W488</f>
        <v>60320003</v>
      </c>
      <c r="X488" s="206" t="str">
        <f>'[2]配置系数（士兵）'!X488</f>
        <v>普通攻击:对单体敌人造成{0}%的武力伤害</v>
      </c>
      <c r="Y488" s="206">
        <f>'[2]配置系数（士兵）'!Y488</f>
        <v>1.1100000000000001</v>
      </c>
      <c r="Z488" s="206">
        <f>'[2]配置系数（士兵）'!Z488</f>
        <v>0</v>
      </c>
      <c r="AA488" s="206">
        <f>'[2]配置系数（士兵）'!AA488</f>
        <v>0</v>
      </c>
      <c r="AB488" s="206">
        <f>'[2]配置系数（士兵）'!AB488</f>
        <v>1</v>
      </c>
    </row>
    <row r="489" spans="3:28" x14ac:dyDescent="0.15">
      <c r="C489" s="207">
        <v>482</v>
      </c>
      <c r="D489" s="69">
        <f>IFERROR(MATCH(C489,索引!Q:Q,0),D490)</f>
        <v>64</v>
      </c>
      <c r="E489" s="69">
        <f t="shared" si="8"/>
        <v>2</v>
      </c>
      <c r="F489" s="69" t="str">
        <f>IF(LEN(INDEX(索引!$M:$M,D489,1))=4,INDEX(索引!$M:$M,D489,1)&amp;"00",INDEX(索引!$M:$M,D489,1))</f>
        <v>603200</v>
      </c>
      <c r="G489" s="69" t="str">
        <f>INDEX(索引!$L:$L,D489,1)</f>
        <v>火牛营</v>
      </c>
      <c r="I489" s="206" t="str">
        <f>'[2]配置系数（士兵）'!I489</f>
        <v>60320011</v>
      </c>
      <c r="J489" s="206" t="str">
        <f>'[2]配置系数（士兵）'!J489</f>
        <v>私有特性1:每隔5秒，对随机目标方向进行一次冲锋，造成{0}%目标当前生命的真实伤害</v>
      </c>
      <c r="K489" s="206">
        <f>'[2]配置系数（士兵）'!K489</f>
        <v>0.13</v>
      </c>
      <c r="L489" s="206">
        <f>'[2]配置系数（士兵）'!L489</f>
        <v>0</v>
      </c>
      <c r="M489" s="206">
        <f>'[2]配置系数（士兵）'!M489</f>
        <v>0</v>
      </c>
      <c r="N489" s="206">
        <f>'[2]配置系数（士兵）'!N489</f>
        <v>100</v>
      </c>
      <c r="P489" s="206" t="str">
        <f>'[2]配置系数（士兵）'!P489</f>
        <v/>
      </c>
      <c r="Q489" s="206" t="str">
        <f>'[2]配置系数（士兵）'!Q489</f>
        <v/>
      </c>
      <c r="R489" s="206" t="str">
        <f>'[2]配置系数（士兵）'!R489</f>
        <v/>
      </c>
      <c r="S489" s="206">
        <f>'[2]配置系数（士兵）'!S489</f>
        <v>0</v>
      </c>
      <c r="T489" s="206">
        <f>'[2]配置系数（士兵）'!T489</f>
        <v>0</v>
      </c>
      <c r="U489" s="206">
        <f>'[2]配置系数（士兵）'!U489</f>
        <v>1</v>
      </c>
      <c r="W489" s="206" t="str">
        <f>'[2]配置系数（士兵）'!W489</f>
        <v/>
      </c>
      <c r="X489" s="206" t="str">
        <f>'[2]配置系数（士兵）'!X489</f>
        <v/>
      </c>
      <c r="Y489" s="206" t="str">
        <f>'[2]配置系数（士兵）'!Y489</f>
        <v/>
      </c>
      <c r="Z489" s="206">
        <f>'[2]配置系数（士兵）'!Z489</f>
        <v>0</v>
      </c>
      <c r="AA489" s="206">
        <f>'[2]配置系数（士兵）'!AA489</f>
        <v>0</v>
      </c>
      <c r="AB489" s="206">
        <f>'[2]配置系数（士兵）'!AB489</f>
        <v>1</v>
      </c>
    </row>
    <row r="490" spans="3:28" x14ac:dyDescent="0.15">
      <c r="C490" s="207">
        <v>483</v>
      </c>
      <c r="D490" s="69">
        <f>IFERROR(MATCH(C490,索引!Q:Q,0),D491)</f>
        <v>64</v>
      </c>
      <c r="E490" s="69">
        <f t="shared" si="8"/>
        <v>3</v>
      </c>
      <c r="F490" s="69" t="str">
        <f>IF(LEN(INDEX(索引!$M:$M,D490,1))=4,INDEX(索引!$M:$M,D490,1)&amp;"00",INDEX(索引!$M:$M,D490,1))</f>
        <v>603200</v>
      </c>
      <c r="G490" s="69" t="str">
        <f>INDEX(索引!$L:$L,D490,1)</f>
        <v>火牛营</v>
      </c>
      <c r="I490" s="206" t="str">
        <f>'[2]配置系数（士兵）'!I490</f>
        <v>60320021</v>
      </c>
      <c r="J490" s="206" t="str">
        <f>'[2]配置系数（士兵）'!J490</f>
        <v>私有特性2:每秒损失自身{0}%最大生命值</v>
      </c>
      <c r="K490" s="206">
        <f>'[2]配置系数（士兵）'!K490</f>
        <v>-0.01</v>
      </c>
      <c r="L490" s="206">
        <f>'[2]配置系数（士兵）'!L490</f>
        <v>0</v>
      </c>
      <c r="M490" s="206">
        <f>'[2]配置系数（士兵）'!M490</f>
        <v>0</v>
      </c>
      <c r="N490" s="206">
        <f>'[2]配置系数（士兵）'!N490</f>
        <v>-100</v>
      </c>
      <c r="P490" s="206" t="str">
        <f>'[2]配置系数（士兵）'!P490</f>
        <v/>
      </c>
      <c r="Q490" s="206" t="str">
        <f>'[2]配置系数（士兵）'!Q490</f>
        <v/>
      </c>
      <c r="R490" s="206" t="str">
        <f>'[2]配置系数（士兵）'!R490</f>
        <v/>
      </c>
      <c r="S490" s="206">
        <f>'[2]配置系数（士兵）'!S490</f>
        <v>0</v>
      </c>
      <c r="T490" s="206">
        <f>'[2]配置系数（士兵）'!T490</f>
        <v>0</v>
      </c>
      <c r="U490" s="206">
        <f>'[2]配置系数（士兵）'!U490</f>
        <v>1</v>
      </c>
      <c r="W490" s="206" t="str">
        <f>'[2]配置系数（士兵）'!W490</f>
        <v/>
      </c>
      <c r="X490" s="206" t="str">
        <f>'[2]配置系数（士兵）'!X490</f>
        <v/>
      </c>
      <c r="Y490" s="206" t="str">
        <f>'[2]配置系数（士兵）'!Y490</f>
        <v/>
      </c>
      <c r="Z490" s="206">
        <f>'[2]配置系数（士兵）'!Z490</f>
        <v>0</v>
      </c>
      <c r="AA490" s="206">
        <f>'[2]配置系数（士兵）'!AA490</f>
        <v>0</v>
      </c>
      <c r="AB490" s="206">
        <f>'[2]配置系数（士兵）'!AB490</f>
        <v>1</v>
      </c>
    </row>
    <row r="491" spans="3:28" x14ac:dyDescent="0.15">
      <c r="C491" s="207">
        <v>484</v>
      </c>
      <c r="D491" s="69">
        <f>IFERROR(MATCH(C491,索引!Q:Q,0),D492)</f>
        <v>64</v>
      </c>
      <c r="E491" s="69">
        <f t="shared" si="8"/>
        <v>4</v>
      </c>
      <c r="F491" s="69" t="str">
        <f>IF(LEN(INDEX(索引!$M:$M,D491,1))=4,INDEX(索引!$M:$M,D491,1)&amp;"00",INDEX(索引!$M:$M,D491,1))</f>
        <v>603200</v>
      </c>
      <c r="G491" s="69" t="str">
        <f>INDEX(索引!$L:$L,D491,1)</f>
        <v>火牛营</v>
      </c>
      <c r="I491" s="206" t="str">
        <f>'[2]配置系数（士兵）'!I491</f>
        <v/>
      </c>
      <c r="J491" s="206" t="str">
        <f>'[2]配置系数（士兵）'!J491</f>
        <v/>
      </c>
      <c r="K491" s="206" t="str">
        <f>'[2]配置系数（士兵）'!K491</f>
        <v/>
      </c>
      <c r="L491" s="206">
        <f>'[2]配置系数（士兵）'!L491</f>
        <v>0</v>
      </c>
      <c r="M491" s="206">
        <f>'[2]配置系数（士兵）'!M491</f>
        <v>0</v>
      </c>
      <c r="N491" s="206">
        <f>'[2]配置系数（士兵）'!N491</f>
        <v>1</v>
      </c>
      <c r="P491" s="206" t="str">
        <f>'[2]配置系数（士兵）'!P491</f>
        <v/>
      </c>
      <c r="Q491" s="206" t="str">
        <f>'[2]配置系数（士兵）'!Q491</f>
        <v/>
      </c>
      <c r="R491" s="206" t="str">
        <f>'[2]配置系数（士兵）'!R491</f>
        <v/>
      </c>
      <c r="S491" s="206">
        <f>'[2]配置系数（士兵）'!S491</f>
        <v>0</v>
      </c>
      <c r="T491" s="206">
        <f>'[2]配置系数（士兵）'!T491</f>
        <v>0</v>
      </c>
      <c r="U491" s="206">
        <f>'[2]配置系数（士兵）'!U491</f>
        <v>1</v>
      </c>
      <c r="W491" s="206" t="str">
        <f>'[2]配置系数（士兵）'!W491</f>
        <v/>
      </c>
      <c r="X491" s="206" t="str">
        <f>'[2]配置系数（士兵）'!X491</f>
        <v/>
      </c>
      <c r="Y491" s="206" t="str">
        <f>'[2]配置系数（士兵）'!Y491</f>
        <v/>
      </c>
      <c r="Z491" s="206">
        <f>'[2]配置系数（士兵）'!Z491</f>
        <v>0</v>
      </c>
      <c r="AA491" s="206">
        <f>'[2]配置系数（士兵）'!AA491</f>
        <v>0</v>
      </c>
      <c r="AB491" s="206">
        <f>'[2]配置系数（士兵）'!AB491</f>
        <v>1</v>
      </c>
    </row>
    <row r="492" spans="3:28" x14ac:dyDescent="0.15">
      <c r="C492" s="207">
        <v>485</v>
      </c>
      <c r="D492" s="69">
        <f>IFERROR(MATCH(C492,索引!Q:Q,0),D493)</f>
        <v>64</v>
      </c>
      <c r="E492" s="69">
        <f t="shared" si="8"/>
        <v>5</v>
      </c>
      <c r="F492" s="69" t="str">
        <f>IF(LEN(INDEX(索引!$M:$M,D492,1))=4,INDEX(索引!$M:$M,D492,1)&amp;"00",INDEX(索引!$M:$M,D492,1))</f>
        <v>603200</v>
      </c>
      <c r="G492" s="69" t="str">
        <f>INDEX(索引!$L:$L,D492,1)</f>
        <v>火牛营</v>
      </c>
      <c r="I492" s="206" t="str">
        <f>'[2]配置系数（士兵）'!I492</f>
        <v/>
      </c>
      <c r="J492" s="206" t="str">
        <f>'[2]配置系数（士兵）'!J492</f>
        <v/>
      </c>
      <c r="K492" s="206" t="str">
        <f>'[2]配置系数（士兵）'!K492</f>
        <v/>
      </c>
      <c r="L492" s="206">
        <f>'[2]配置系数（士兵）'!L492</f>
        <v>0</v>
      </c>
      <c r="M492" s="206">
        <f>'[2]配置系数（士兵）'!M492</f>
        <v>0</v>
      </c>
      <c r="N492" s="206">
        <f>'[2]配置系数（士兵）'!N492</f>
        <v>1</v>
      </c>
      <c r="P492" s="206" t="str">
        <f>'[2]配置系数（士兵）'!P492</f>
        <v/>
      </c>
      <c r="Q492" s="206" t="str">
        <f>'[2]配置系数（士兵）'!Q492</f>
        <v/>
      </c>
      <c r="R492" s="206" t="str">
        <f>'[2]配置系数（士兵）'!R492</f>
        <v/>
      </c>
      <c r="S492" s="206">
        <f>'[2]配置系数（士兵）'!S492</f>
        <v>0</v>
      </c>
      <c r="T492" s="206">
        <f>'[2]配置系数（士兵）'!T492</f>
        <v>0</v>
      </c>
      <c r="U492" s="206">
        <f>'[2]配置系数（士兵）'!U492</f>
        <v>1</v>
      </c>
      <c r="W492" s="206" t="str">
        <f>'[2]配置系数（士兵）'!W492</f>
        <v/>
      </c>
      <c r="X492" s="206" t="str">
        <f>'[2]配置系数（士兵）'!X492</f>
        <v/>
      </c>
      <c r="Y492" s="206" t="str">
        <f>'[2]配置系数（士兵）'!Y492</f>
        <v/>
      </c>
      <c r="Z492" s="206">
        <f>'[2]配置系数（士兵）'!Z492</f>
        <v>0</v>
      </c>
      <c r="AA492" s="206">
        <f>'[2]配置系数（士兵）'!AA492</f>
        <v>0</v>
      </c>
      <c r="AB492" s="206">
        <f>'[2]配置系数（士兵）'!AB492</f>
        <v>1</v>
      </c>
    </row>
    <row r="493" spans="3:28" x14ac:dyDescent="0.15">
      <c r="C493" s="207">
        <v>486</v>
      </c>
      <c r="D493" s="69">
        <f>IFERROR(MATCH(C493,索引!Q:Q,0),D494)</f>
        <v>64</v>
      </c>
      <c r="E493" s="69">
        <f t="shared" si="8"/>
        <v>6</v>
      </c>
      <c r="F493" s="69" t="str">
        <f>IF(LEN(INDEX(索引!$M:$M,D493,1))=4,INDEX(索引!$M:$M,D493,1)&amp;"00",INDEX(索引!$M:$M,D493,1))</f>
        <v>603200</v>
      </c>
      <c r="G493" s="69" t="str">
        <f>INDEX(索引!$L:$L,D493,1)</f>
        <v>火牛营</v>
      </c>
      <c r="I493" s="206" t="str">
        <f>'[2]配置系数（士兵）'!I493</f>
        <v/>
      </c>
      <c r="J493" s="206" t="str">
        <f>'[2]配置系数（士兵）'!J493</f>
        <v/>
      </c>
      <c r="K493" s="206" t="str">
        <f>'[2]配置系数（士兵）'!K493</f>
        <v/>
      </c>
      <c r="L493" s="206">
        <f>'[2]配置系数（士兵）'!L493</f>
        <v>0</v>
      </c>
      <c r="M493" s="206">
        <f>'[2]配置系数（士兵）'!M493</f>
        <v>0</v>
      </c>
      <c r="N493" s="206">
        <f>'[2]配置系数（士兵）'!N493</f>
        <v>1</v>
      </c>
      <c r="P493" s="206" t="str">
        <f>'[2]配置系数（士兵）'!P493</f>
        <v/>
      </c>
      <c r="Q493" s="206" t="str">
        <f>'[2]配置系数（士兵）'!Q493</f>
        <v/>
      </c>
      <c r="R493" s="206" t="str">
        <f>'[2]配置系数（士兵）'!R493</f>
        <v/>
      </c>
      <c r="S493" s="206">
        <f>'[2]配置系数（士兵）'!S493</f>
        <v>0</v>
      </c>
      <c r="T493" s="206">
        <f>'[2]配置系数（士兵）'!T493</f>
        <v>0</v>
      </c>
      <c r="U493" s="206">
        <f>'[2]配置系数（士兵）'!U493</f>
        <v>1</v>
      </c>
      <c r="W493" s="206" t="str">
        <f>'[2]配置系数（士兵）'!W493</f>
        <v/>
      </c>
      <c r="X493" s="206" t="str">
        <f>'[2]配置系数（士兵）'!X493</f>
        <v/>
      </c>
      <c r="Y493" s="206" t="str">
        <f>'[2]配置系数（士兵）'!Y493</f>
        <v/>
      </c>
      <c r="Z493" s="206">
        <f>'[2]配置系数（士兵）'!Z493</f>
        <v>0</v>
      </c>
      <c r="AA493" s="206">
        <f>'[2]配置系数（士兵）'!AA493</f>
        <v>0</v>
      </c>
      <c r="AB493" s="206">
        <f>'[2]配置系数（士兵）'!AB493</f>
        <v>1</v>
      </c>
    </row>
    <row r="494" spans="3:28" x14ac:dyDescent="0.15">
      <c r="C494" s="207">
        <v>487</v>
      </c>
      <c r="D494" s="69">
        <f>IFERROR(MATCH(C494,索引!Q:Q,0),D495)</f>
        <v>64</v>
      </c>
      <c r="E494" s="69">
        <f t="shared" si="8"/>
        <v>7</v>
      </c>
      <c r="F494" s="69" t="str">
        <f>IF(LEN(INDEX(索引!$M:$M,D494,1))=4,INDEX(索引!$M:$M,D494,1)&amp;"00",INDEX(索引!$M:$M,D494,1))</f>
        <v>603200</v>
      </c>
      <c r="G494" s="69" t="str">
        <f>INDEX(索引!$L:$L,D494,1)</f>
        <v>火牛营</v>
      </c>
      <c r="I494" s="206" t="str">
        <f>'[2]配置系数（士兵）'!I494</f>
        <v/>
      </c>
      <c r="J494" s="206" t="str">
        <f>'[2]配置系数（士兵）'!J494</f>
        <v/>
      </c>
      <c r="K494" s="206" t="str">
        <f>'[2]配置系数（士兵）'!K494</f>
        <v/>
      </c>
      <c r="L494" s="206">
        <f>'[2]配置系数（士兵）'!L494</f>
        <v>0</v>
      </c>
      <c r="M494" s="206">
        <f>'[2]配置系数（士兵）'!M494</f>
        <v>0</v>
      </c>
      <c r="N494" s="206">
        <f>'[2]配置系数（士兵）'!N494</f>
        <v>1</v>
      </c>
      <c r="P494" s="206" t="str">
        <f>'[2]配置系数（士兵）'!P494</f>
        <v/>
      </c>
      <c r="Q494" s="206" t="str">
        <f>'[2]配置系数（士兵）'!Q494</f>
        <v/>
      </c>
      <c r="R494" s="206" t="str">
        <f>'[2]配置系数（士兵）'!R494</f>
        <v/>
      </c>
      <c r="S494" s="206">
        <f>'[2]配置系数（士兵）'!S494</f>
        <v>0</v>
      </c>
      <c r="T494" s="206">
        <f>'[2]配置系数（士兵）'!T494</f>
        <v>0</v>
      </c>
      <c r="U494" s="206">
        <f>'[2]配置系数（士兵）'!U494</f>
        <v>1</v>
      </c>
      <c r="W494" s="206" t="str">
        <f>'[2]配置系数（士兵）'!W494</f>
        <v/>
      </c>
      <c r="X494" s="206" t="str">
        <f>'[2]配置系数（士兵）'!X494</f>
        <v/>
      </c>
      <c r="Y494" s="206" t="str">
        <f>'[2]配置系数（士兵）'!Y494</f>
        <v/>
      </c>
      <c r="Z494" s="206">
        <f>'[2]配置系数（士兵）'!Z494</f>
        <v>0</v>
      </c>
      <c r="AA494" s="206">
        <f>'[2]配置系数（士兵）'!AA494</f>
        <v>0</v>
      </c>
      <c r="AB494" s="206">
        <f>'[2]配置系数（士兵）'!AB494</f>
        <v>1</v>
      </c>
    </row>
    <row r="495" spans="3:28" x14ac:dyDescent="0.15">
      <c r="C495" s="207">
        <v>488</v>
      </c>
      <c r="D495" s="69">
        <f>IFERROR(MATCH(C495,索引!Q:Q,0),D496)</f>
        <v>64</v>
      </c>
      <c r="E495" s="69">
        <f t="shared" si="8"/>
        <v>8</v>
      </c>
      <c r="F495" s="69" t="str">
        <f>IF(LEN(INDEX(索引!$M:$M,D495,1))=4,INDEX(索引!$M:$M,D495,1)&amp;"00",INDEX(索引!$M:$M,D495,1))</f>
        <v>603200</v>
      </c>
      <c r="G495" s="69" t="str">
        <f>INDEX(索引!$L:$L,D495,1)</f>
        <v>火牛营</v>
      </c>
      <c r="I495" s="206" t="str">
        <f>'[2]配置系数（士兵）'!I495</f>
        <v/>
      </c>
      <c r="J495" s="206" t="str">
        <f>'[2]配置系数（士兵）'!J495</f>
        <v/>
      </c>
      <c r="K495" s="206" t="str">
        <f>'[2]配置系数（士兵）'!K495</f>
        <v/>
      </c>
      <c r="L495" s="206">
        <f>'[2]配置系数（士兵）'!L495</f>
        <v>0</v>
      </c>
      <c r="M495" s="206">
        <f>'[2]配置系数（士兵）'!M495</f>
        <v>0</v>
      </c>
      <c r="N495" s="206">
        <f>'[2]配置系数（士兵）'!N495</f>
        <v>1</v>
      </c>
      <c r="P495" s="206" t="str">
        <f>'[2]配置系数（士兵）'!P495</f>
        <v/>
      </c>
      <c r="Q495" s="206" t="str">
        <f>'[2]配置系数（士兵）'!Q495</f>
        <v/>
      </c>
      <c r="R495" s="206" t="str">
        <f>'[2]配置系数（士兵）'!R495</f>
        <v/>
      </c>
      <c r="S495" s="206">
        <f>'[2]配置系数（士兵）'!S495</f>
        <v>0</v>
      </c>
      <c r="T495" s="206">
        <f>'[2]配置系数（士兵）'!T495</f>
        <v>0</v>
      </c>
      <c r="U495" s="206">
        <f>'[2]配置系数（士兵）'!U495</f>
        <v>1</v>
      </c>
      <c r="W495" s="206" t="str">
        <f>'[2]配置系数（士兵）'!W495</f>
        <v/>
      </c>
      <c r="X495" s="206" t="str">
        <f>'[2]配置系数（士兵）'!X495</f>
        <v/>
      </c>
      <c r="Y495" s="206" t="str">
        <f>'[2]配置系数（士兵）'!Y495</f>
        <v/>
      </c>
      <c r="Z495" s="206">
        <f>'[2]配置系数（士兵）'!Z495</f>
        <v>0</v>
      </c>
      <c r="AA495" s="206">
        <f>'[2]配置系数（士兵）'!AA495</f>
        <v>0</v>
      </c>
      <c r="AB495" s="206">
        <f>'[2]配置系数（士兵）'!AB495</f>
        <v>1</v>
      </c>
    </row>
    <row r="496" spans="3:28" x14ac:dyDescent="0.15">
      <c r="C496" s="207">
        <v>489</v>
      </c>
      <c r="D496" s="69">
        <f>IFERROR(MATCH(C496,索引!Q:Q,0),D497)</f>
        <v>64</v>
      </c>
      <c r="E496" s="69">
        <f t="shared" si="8"/>
        <v>9</v>
      </c>
      <c r="F496" s="69" t="str">
        <f>IF(LEN(INDEX(索引!$M:$M,D496,1))=4,INDEX(索引!$M:$M,D496,1)&amp;"00",INDEX(索引!$M:$M,D496,1))</f>
        <v>603200</v>
      </c>
      <c r="G496" s="69" t="str">
        <f>INDEX(索引!$L:$L,D496,1)</f>
        <v>火牛营</v>
      </c>
      <c r="I496" s="206" t="str">
        <f>'[2]配置系数（士兵）'!I496</f>
        <v/>
      </c>
      <c r="J496" s="206" t="str">
        <f>'[2]配置系数（士兵）'!J496</f>
        <v/>
      </c>
      <c r="K496" s="206" t="str">
        <f>'[2]配置系数（士兵）'!K496</f>
        <v/>
      </c>
      <c r="L496" s="206">
        <f>'[2]配置系数（士兵）'!L496</f>
        <v>0</v>
      </c>
      <c r="M496" s="206">
        <f>'[2]配置系数（士兵）'!M496</f>
        <v>0</v>
      </c>
      <c r="N496" s="206">
        <f>'[2]配置系数（士兵）'!N496</f>
        <v>1</v>
      </c>
      <c r="P496" s="206" t="str">
        <f>'[2]配置系数（士兵）'!P496</f>
        <v/>
      </c>
      <c r="Q496" s="206" t="str">
        <f>'[2]配置系数（士兵）'!Q496</f>
        <v/>
      </c>
      <c r="R496" s="206" t="str">
        <f>'[2]配置系数（士兵）'!R496</f>
        <v/>
      </c>
      <c r="S496" s="206">
        <f>'[2]配置系数（士兵）'!S496</f>
        <v>0</v>
      </c>
      <c r="T496" s="206">
        <f>'[2]配置系数（士兵）'!T496</f>
        <v>0</v>
      </c>
      <c r="U496" s="206">
        <f>'[2]配置系数（士兵）'!U496</f>
        <v>1</v>
      </c>
      <c r="W496" s="206" t="str">
        <f>'[2]配置系数（士兵）'!W496</f>
        <v/>
      </c>
      <c r="X496" s="206" t="str">
        <f>'[2]配置系数（士兵）'!X496</f>
        <v/>
      </c>
      <c r="Y496" s="206" t="str">
        <f>'[2]配置系数（士兵）'!Y496</f>
        <v/>
      </c>
      <c r="Z496" s="206">
        <f>'[2]配置系数（士兵）'!Z496</f>
        <v>0</v>
      </c>
      <c r="AA496" s="206">
        <f>'[2]配置系数（士兵）'!AA496</f>
        <v>0</v>
      </c>
      <c r="AB496" s="206">
        <f>'[2]配置系数（士兵）'!AB496</f>
        <v>1</v>
      </c>
    </row>
    <row r="497" spans="3:28" x14ac:dyDescent="0.15">
      <c r="C497" s="207">
        <v>490</v>
      </c>
      <c r="D497" s="69">
        <f>IFERROR(MATCH(C497,索引!Q:Q,0),D498)</f>
        <v>64</v>
      </c>
      <c r="E497" s="69">
        <f t="shared" si="8"/>
        <v>10</v>
      </c>
      <c r="F497" s="69" t="str">
        <f>IF(LEN(INDEX(索引!$M:$M,D497,1))=4,INDEX(索引!$M:$M,D497,1)&amp;"00",INDEX(索引!$M:$M,D497,1))</f>
        <v>603200</v>
      </c>
      <c r="G497" s="69" t="str">
        <f>INDEX(索引!$L:$L,D497,1)</f>
        <v>火牛营</v>
      </c>
      <c r="I497" s="206" t="str">
        <f>'[2]配置系数（士兵）'!I497</f>
        <v/>
      </c>
      <c r="J497" s="206" t="str">
        <f>'[2]配置系数（士兵）'!J497</f>
        <v/>
      </c>
      <c r="K497" s="206" t="str">
        <f>'[2]配置系数（士兵）'!K497</f>
        <v/>
      </c>
      <c r="L497" s="206">
        <f>'[2]配置系数（士兵）'!L497</f>
        <v>0</v>
      </c>
      <c r="M497" s="206">
        <f>'[2]配置系数（士兵）'!M497</f>
        <v>0</v>
      </c>
      <c r="N497" s="206">
        <f>'[2]配置系数（士兵）'!N497</f>
        <v>1</v>
      </c>
      <c r="P497" s="206" t="str">
        <f>'[2]配置系数（士兵）'!P497</f>
        <v/>
      </c>
      <c r="Q497" s="206" t="str">
        <f>'[2]配置系数（士兵）'!Q497</f>
        <v/>
      </c>
      <c r="R497" s="206" t="str">
        <f>'[2]配置系数（士兵）'!R497</f>
        <v/>
      </c>
      <c r="S497" s="206">
        <f>'[2]配置系数（士兵）'!S497</f>
        <v>0</v>
      </c>
      <c r="T497" s="206">
        <f>'[2]配置系数（士兵）'!T497</f>
        <v>0</v>
      </c>
      <c r="U497" s="206">
        <f>'[2]配置系数（士兵）'!U497</f>
        <v>1</v>
      </c>
      <c r="W497" s="206" t="str">
        <f>'[2]配置系数（士兵）'!W497</f>
        <v/>
      </c>
      <c r="X497" s="206" t="str">
        <f>'[2]配置系数（士兵）'!X497</f>
        <v/>
      </c>
      <c r="Y497" s="206" t="str">
        <f>'[2]配置系数（士兵）'!Y497</f>
        <v/>
      </c>
      <c r="Z497" s="206">
        <f>'[2]配置系数（士兵）'!Z497</f>
        <v>0</v>
      </c>
      <c r="AA497" s="206">
        <f>'[2]配置系数（士兵）'!AA497</f>
        <v>0</v>
      </c>
      <c r="AB497" s="206">
        <f>'[2]配置系数（士兵）'!AB497</f>
        <v>1</v>
      </c>
    </row>
    <row r="498" spans="3:28" x14ac:dyDescent="0.15">
      <c r="C498" s="207">
        <v>491</v>
      </c>
      <c r="D498" s="69">
        <f>IFERROR(MATCH(C498,索引!Q:Q,0),D499)</f>
        <v>65</v>
      </c>
      <c r="E498" s="69">
        <f t="shared" si="8"/>
        <v>1</v>
      </c>
      <c r="F498" s="69">
        <f>IF(LEN(INDEX(索引!$M:$M,D498,1))=4,INDEX(索引!$M:$M,D498,1)&amp;"00",INDEX(索引!$M:$M,D498,1))</f>
        <v>600108</v>
      </c>
      <c r="G498" s="69" t="str">
        <f>INDEX(索引!$L:$L,D498,1)</f>
        <v>先登死士</v>
      </c>
      <c r="I498" s="206" t="str">
        <f>'[2]配置系数（士兵）'!I498</f>
        <v>60010801</v>
      </c>
      <c r="J498" s="206" t="str">
        <f>'[2]配置系数（士兵）'!J498</f>
        <v>普通攻击:对单体敌人造成{0}%的武力伤害</v>
      </c>
      <c r="K498" s="206">
        <f>'[2]配置系数（士兵）'!K498</f>
        <v>0.3</v>
      </c>
      <c r="L498" s="206">
        <f>'[2]配置系数（士兵）'!L498</f>
        <v>0</v>
      </c>
      <c r="M498" s="206">
        <f>'[2]配置系数（士兵）'!M498</f>
        <v>0</v>
      </c>
      <c r="N498" s="206">
        <f>'[2]配置系数（士兵）'!N498</f>
        <v>100</v>
      </c>
      <c r="P498" s="206" t="str">
        <f>'[2]配置系数（士兵）'!P498</f>
        <v>60010802</v>
      </c>
      <c r="Q498" s="206" t="str">
        <f>'[2]配置系数（士兵）'!Q498</f>
        <v>普通攻击:对单体敌人造成{0}%的武力伤害</v>
      </c>
      <c r="R498" s="206">
        <f>'[2]配置系数（士兵）'!R498</f>
        <v>0.31</v>
      </c>
      <c r="S498" s="206">
        <f>'[2]配置系数（士兵）'!S498</f>
        <v>0</v>
      </c>
      <c r="T498" s="206">
        <f>'[2]配置系数（士兵）'!T498</f>
        <v>0</v>
      </c>
      <c r="U498" s="206">
        <f>'[2]配置系数（士兵）'!U498</f>
        <v>1</v>
      </c>
      <c r="W498" s="206" t="str">
        <f>'[2]配置系数（士兵）'!W498</f>
        <v>60010803</v>
      </c>
      <c r="X498" s="206" t="str">
        <f>'[2]配置系数（士兵）'!X498</f>
        <v>普通攻击:对单体敌人造成{0}%的武力伤害</v>
      </c>
      <c r="Y498" s="206">
        <f>'[2]配置系数（士兵）'!Y498</f>
        <v>1.1100000000000001</v>
      </c>
      <c r="Z498" s="206">
        <f>'[2]配置系数（士兵）'!Z498</f>
        <v>0</v>
      </c>
      <c r="AA498" s="206">
        <f>'[2]配置系数（士兵）'!AA498</f>
        <v>0</v>
      </c>
      <c r="AB498" s="206">
        <f>'[2]配置系数（士兵）'!AB498</f>
        <v>1</v>
      </c>
    </row>
    <row r="499" spans="3:28" x14ac:dyDescent="0.15">
      <c r="C499" s="207">
        <v>492</v>
      </c>
      <c r="D499" s="69">
        <f>IFERROR(MATCH(C499,索引!Q:Q,0),D500)</f>
        <v>65</v>
      </c>
      <c r="E499" s="69">
        <f t="shared" si="8"/>
        <v>2</v>
      </c>
      <c r="F499" s="69">
        <f>IF(LEN(INDEX(索引!$M:$M,D499,1))=4,INDEX(索引!$M:$M,D499,1)&amp;"00",INDEX(索引!$M:$M,D499,1))</f>
        <v>600108</v>
      </c>
      <c r="G499" s="69" t="str">
        <f>INDEX(索引!$L:$L,D499,1)</f>
        <v>先登死士</v>
      </c>
      <c r="I499" s="206" t="str">
        <f>'[2]配置系数（士兵）'!I499</f>
        <v>60010811</v>
      </c>
      <c r="J499" s="206" t="str">
        <f>'[2]配置系数（士兵）'!J499</f>
        <v>私有特性1:提升目标攻城攻击</v>
      </c>
      <c r="K499" s="206">
        <f>'[2]配置系数（士兵）'!K499</f>
        <v>300</v>
      </c>
      <c r="L499" s="206">
        <f>'[2]配置系数（士兵）'!L499</f>
        <v>0</v>
      </c>
      <c r="M499" s="206">
        <f>'[2]配置系数（士兵）'!M499</f>
        <v>0</v>
      </c>
      <c r="N499" s="206">
        <f>'[2]配置系数（士兵）'!N499</f>
        <v>1</v>
      </c>
      <c r="P499" s="206" t="str">
        <f>'[2]配置系数（士兵）'!P499</f>
        <v/>
      </c>
      <c r="Q499" s="206" t="str">
        <f>'[2]配置系数（士兵）'!Q499</f>
        <v/>
      </c>
      <c r="R499" s="206" t="str">
        <f>'[2]配置系数（士兵）'!R499</f>
        <v/>
      </c>
      <c r="S499" s="206">
        <f>'[2]配置系数（士兵）'!S499</f>
        <v>0</v>
      </c>
      <c r="T499" s="206">
        <f>'[2]配置系数（士兵）'!T499</f>
        <v>0</v>
      </c>
      <c r="U499" s="206">
        <f>'[2]配置系数（士兵）'!U499</f>
        <v>1</v>
      </c>
      <c r="W499" s="206" t="str">
        <f>'[2]配置系数（士兵）'!W499</f>
        <v/>
      </c>
      <c r="X499" s="206" t="str">
        <f>'[2]配置系数（士兵）'!X499</f>
        <v/>
      </c>
      <c r="Y499" s="206" t="str">
        <f>'[2]配置系数（士兵）'!Y499</f>
        <v/>
      </c>
      <c r="Z499" s="206">
        <f>'[2]配置系数（士兵）'!Z499</f>
        <v>0</v>
      </c>
      <c r="AA499" s="206">
        <f>'[2]配置系数（士兵）'!AA499</f>
        <v>0</v>
      </c>
      <c r="AB499" s="206">
        <f>'[2]配置系数（士兵）'!AB499</f>
        <v>1</v>
      </c>
    </row>
    <row r="500" spans="3:28" x14ac:dyDescent="0.15">
      <c r="C500" s="207">
        <v>493</v>
      </c>
      <c r="D500" s="69">
        <f>IFERROR(MATCH(C500,索引!Q:Q,0),D501)</f>
        <v>65</v>
      </c>
      <c r="E500" s="69">
        <f t="shared" si="8"/>
        <v>3</v>
      </c>
      <c r="F500" s="69">
        <f>IF(LEN(INDEX(索引!$M:$M,D500,1))=4,INDEX(索引!$M:$M,D500,1)&amp;"00",INDEX(索引!$M:$M,D500,1))</f>
        <v>600108</v>
      </c>
      <c r="G500" s="69" t="str">
        <f>INDEX(索引!$L:$L,D500,1)</f>
        <v>先登死士</v>
      </c>
      <c r="I500" s="206" t="str">
        <f>'[2]配置系数（士兵）'!I500</f>
        <v/>
      </c>
      <c r="J500" s="206" t="str">
        <f>'[2]配置系数（士兵）'!J500</f>
        <v/>
      </c>
      <c r="K500" s="206" t="str">
        <f>'[2]配置系数（士兵）'!K500</f>
        <v/>
      </c>
      <c r="L500" s="206">
        <f>'[2]配置系数（士兵）'!L500</f>
        <v>0</v>
      </c>
      <c r="M500" s="206">
        <f>'[2]配置系数（士兵）'!M500</f>
        <v>0</v>
      </c>
      <c r="N500" s="206">
        <f>'[2]配置系数（士兵）'!N500</f>
        <v>1</v>
      </c>
      <c r="P500" s="206" t="str">
        <f>'[2]配置系数（士兵）'!P500</f>
        <v/>
      </c>
      <c r="Q500" s="206" t="str">
        <f>'[2]配置系数（士兵）'!Q500</f>
        <v/>
      </c>
      <c r="R500" s="206" t="str">
        <f>'[2]配置系数（士兵）'!R500</f>
        <v/>
      </c>
      <c r="S500" s="206">
        <f>'[2]配置系数（士兵）'!S500</f>
        <v>0</v>
      </c>
      <c r="T500" s="206">
        <f>'[2]配置系数（士兵）'!T500</f>
        <v>0</v>
      </c>
      <c r="U500" s="206">
        <f>'[2]配置系数（士兵）'!U500</f>
        <v>1</v>
      </c>
      <c r="W500" s="206" t="str">
        <f>'[2]配置系数（士兵）'!W500</f>
        <v/>
      </c>
      <c r="X500" s="206" t="str">
        <f>'[2]配置系数（士兵）'!X500</f>
        <v/>
      </c>
      <c r="Y500" s="206" t="str">
        <f>'[2]配置系数（士兵）'!Y500</f>
        <v/>
      </c>
      <c r="Z500" s="206">
        <f>'[2]配置系数（士兵）'!Z500</f>
        <v>0</v>
      </c>
      <c r="AA500" s="206">
        <f>'[2]配置系数（士兵）'!AA500</f>
        <v>0</v>
      </c>
      <c r="AB500" s="206">
        <f>'[2]配置系数（士兵）'!AB500</f>
        <v>1</v>
      </c>
    </row>
    <row r="501" spans="3:28" x14ac:dyDescent="0.15">
      <c r="C501" s="207">
        <v>494</v>
      </c>
      <c r="D501" s="69">
        <f>IFERROR(MATCH(C501,索引!Q:Q,0),D502)</f>
        <v>65</v>
      </c>
      <c r="E501" s="69">
        <f t="shared" si="8"/>
        <v>4</v>
      </c>
      <c r="F501" s="69">
        <f>IF(LEN(INDEX(索引!$M:$M,D501,1))=4,INDEX(索引!$M:$M,D501,1)&amp;"00",INDEX(索引!$M:$M,D501,1))</f>
        <v>600108</v>
      </c>
      <c r="G501" s="69" t="str">
        <f>INDEX(索引!$L:$L,D501,1)</f>
        <v>先登死士</v>
      </c>
      <c r="I501" s="206" t="str">
        <f>'[2]配置系数（士兵）'!I501</f>
        <v/>
      </c>
      <c r="J501" s="206" t="str">
        <f>'[2]配置系数（士兵）'!J501</f>
        <v/>
      </c>
      <c r="K501" s="206" t="str">
        <f>'[2]配置系数（士兵）'!K501</f>
        <v/>
      </c>
      <c r="L501" s="206">
        <f>'[2]配置系数（士兵）'!L501</f>
        <v>0</v>
      </c>
      <c r="M501" s="206">
        <f>'[2]配置系数（士兵）'!M501</f>
        <v>0</v>
      </c>
      <c r="N501" s="206">
        <f>'[2]配置系数（士兵）'!N501</f>
        <v>1</v>
      </c>
      <c r="P501" s="206" t="str">
        <f>'[2]配置系数（士兵）'!P501</f>
        <v/>
      </c>
      <c r="Q501" s="206" t="str">
        <f>'[2]配置系数（士兵）'!Q501</f>
        <v/>
      </c>
      <c r="R501" s="206" t="str">
        <f>'[2]配置系数（士兵）'!R501</f>
        <v/>
      </c>
      <c r="S501" s="206">
        <f>'[2]配置系数（士兵）'!S501</f>
        <v>0</v>
      </c>
      <c r="T501" s="206">
        <f>'[2]配置系数（士兵）'!T501</f>
        <v>0</v>
      </c>
      <c r="U501" s="206">
        <f>'[2]配置系数（士兵）'!U501</f>
        <v>1</v>
      </c>
      <c r="W501" s="206" t="str">
        <f>'[2]配置系数（士兵）'!W501</f>
        <v/>
      </c>
      <c r="X501" s="206" t="str">
        <f>'[2]配置系数（士兵）'!X501</f>
        <v/>
      </c>
      <c r="Y501" s="206" t="str">
        <f>'[2]配置系数（士兵）'!Y501</f>
        <v/>
      </c>
      <c r="Z501" s="206">
        <f>'[2]配置系数（士兵）'!Z501</f>
        <v>0</v>
      </c>
      <c r="AA501" s="206">
        <f>'[2]配置系数（士兵）'!AA501</f>
        <v>0</v>
      </c>
      <c r="AB501" s="206">
        <f>'[2]配置系数（士兵）'!AB501</f>
        <v>1</v>
      </c>
    </row>
    <row r="502" spans="3:28" x14ac:dyDescent="0.15">
      <c r="C502" s="207">
        <v>495</v>
      </c>
      <c r="D502" s="69">
        <f>IFERROR(MATCH(C502,索引!Q:Q,0),D503)</f>
        <v>65</v>
      </c>
      <c r="E502" s="69">
        <f t="shared" si="8"/>
        <v>5</v>
      </c>
      <c r="F502" s="69">
        <f>IF(LEN(INDEX(索引!$M:$M,D502,1))=4,INDEX(索引!$M:$M,D502,1)&amp;"00",INDEX(索引!$M:$M,D502,1))</f>
        <v>600108</v>
      </c>
      <c r="G502" s="69" t="str">
        <f>INDEX(索引!$L:$L,D502,1)</f>
        <v>先登死士</v>
      </c>
      <c r="I502" s="206" t="str">
        <f>'[2]配置系数（士兵）'!I502</f>
        <v/>
      </c>
      <c r="J502" s="206" t="str">
        <f>'[2]配置系数（士兵）'!J502</f>
        <v/>
      </c>
      <c r="K502" s="206" t="str">
        <f>'[2]配置系数（士兵）'!K502</f>
        <v/>
      </c>
      <c r="L502" s="206">
        <f>'[2]配置系数（士兵）'!L502</f>
        <v>0</v>
      </c>
      <c r="M502" s="206">
        <f>'[2]配置系数（士兵）'!M502</f>
        <v>0</v>
      </c>
      <c r="N502" s="206">
        <f>'[2]配置系数（士兵）'!N502</f>
        <v>1</v>
      </c>
      <c r="P502" s="206" t="str">
        <f>'[2]配置系数（士兵）'!P502</f>
        <v/>
      </c>
      <c r="Q502" s="206" t="str">
        <f>'[2]配置系数（士兵）'!Q502</f>
        <v/>
      </c>
      <c r="R502" s="206" t="str">
        <f>'[2]配置系数（士兵）'!R502</f>
        <v/>
      </c>
      <c r="S502" s="206">
        <f>'[2]配置系数（士兵）'!S502</f>
        <v>0</v>
      </c>
      <c r="T502" s="206">
        <f>'[2]配置系数（士兵）'!T502</f>
        <v>0</v>
      </c>
      <c r="U502" s="206">
        <f>'[2]配置系数（士兵）'!U502</f>
        <v>1</v>
      </c>
      <c r="W502" s="206" t="str">
        <f>'[2]配置系数（士兵）'!W502</f>
        <v/>
      </c>
      <c r="X502" s="206" t="str">
        <f>'[2]配置系数（士兵）'!X502</f>
        <v/>
      </c>
      <c r="Y502" s="206" t="str">
        <f>'[2]配置系数（士兵）'!Y502</f>
        <v/>
      </c>
      <c r="Z502" s="206">
        <f>'[2]配置系数（士兵）'!Z502</f>
        <v>0</v>
      </c>
      <c r="AA502" s="206">
        <f>'[2]配置系数（士兵）'!AA502</f>
        <v>0</v>
      </c>
      <c r="AB502" s="206">
        <f>'[2]配置系数（士兵）'!AB502</f>
        <v>1</v>
      </c>
    </row>
    <row r="503" spans="3:28" x14ac:dyDescent="0.15">
      <c r="C503" s="207">
        <v>496</v>
      </c>
      <c r="D503" s="69">
        <f>IFERROR(MATCH(C503,索引!Q:Q,0),D504)</f>
        <v>65</v>
      </c>
      <c r="E503" s="69">
        <f t="shared" si="8"/>
        <v>6</v>
      </c>
      <c r="F503" s="69">
        <f>IF(LEN(INDEX(索引!$M:$M,D503,1))=4,INDEX(索引!$M:$M,D503,1)&amp;"00",INDEX(索引!$M:$M,D503,1))</f>
        <v>600108</v>
      </c>
      <c r="G503" s="69" t="str">
        <f>INDEX(索引!$L:$L,D503,1)</f>
        <v>先登死士</v>
      </c>
      <c r="I503" s="206" t="str">
        <f>'[2]配置系数（士兵）'!I503</f>
        <v/>
      </c>
      <c r="J503" s="206" t="str">
        <f>'[2]配置系数（士兵）'!J503</f>
        <v/>
      </c>
      <c r="K503" s="206" t="str">
        <f>'[2]配置系数（士兵）'!K503</f>
        <v/>
      </c>
      <c r="L503" s="206">
        <f>'[2]配置系数（士兵）'!L503</f>
        <v>0</v>
      </c>
      <c r="M503" s="206">
        <f>'[2]配置系数（士兵）'!M503</f>
        <v>0</v>
      </c>
      <c r="N503" s="206">
        <f>'[2]配置系数（士兵）'!N503</f>
        <v>1</v>
      </c>
      <c r="P503" s="206" t="str">
        <f>'[2]配置系数（士兵）'!P503</f>
        <v/>
      </c>
      <c r="Q503" s="206" t="str">
        <f>'[2]配置系数（士兵）'!Q503</f>
        <v/>
      </c>
      <c r="R503" s="206" t="str">
        <f>'[2]配置系数（士兵）'!R503</f>
        <v/>
      </c>
      <c r="S503" s="206">
        <f>'[2]配置系数（士兵）'!S503</f>
        <v>0</v>
      </c>
      <c r="T503" s="206">
        <f>'[2]配置系数（士兵）'!T503</f>
        <v>0</v>
      </c>
      <c r="U503" s="206">
        <f>'[2]配置系数（士兵）'!U503</f>
        <v>1</v>
      </c>
      <c r="W503" s="206" t="str">
        <f>'[2]配置系数（士兵）'!W503</f>
        <v/>
      </c>
      <c r="X503" s="206" t="str">
        <f>'[2]配置系数（士兵）'!X503</f>
        <v/>
      </c>
      <c r="Y503" s="206" t="str">
        <f>'[2]配置系数（士兵）'!Y503</f>
        <v/>
      </c>
      <c r="Z503" s="206">
        <f>'[2]配置系数（士兵）'!Z503</f>
        <v>0</v>
      </c>
      <c r="AA503" s="206">
        <f>'[2]配置系数（士兵）'!AA503</f>
        <v>0</v>
      </c>
      <c r="AB503" s="206">
        <f>'[2]配置系数（士兵）'!AB503</f>
        <v>1</v>
      </c>
    </row>
    <row r="504" spans="3:28" x14ac:dyDescent="0.15">
      <c r="C504" s="207">
        <v>497</v>
      </c>
      <c r="D504" s="69">
        <f>IFERROR(MATCH(C504,索引!Q:Q,0),D505)</f>
        <v>65</v>
      </c>
      <c r="E504" s="69">
        <f t="shared" si="8"/>
        <v>7</v>
      </c>
      <c r="F504" s="69">
        <f>IF(LEN(INDEX(索引!$M:$M,D504,1))=4,INDEX(索引!$M:$M,D504,1)&amp;"00",INDEX(索引!$M:$M,D504,1))</f>
        <v>600108</v>
      </c>
      <c r="G504" s="69" t="str">
        <f>INDEX(索引!$L:$L,D504,1)</f>
        <v>先登死士</v>
      </c>
      <c r="I504" s="206" t="str">
        <f>'[2]配置系数（士兵）'!I504</f>
        <v/>
      </c>
      <c r="J504" s="206" t="str">
        <f>'[2]配置系数（士兵）'!J504</f>
        <v/>
      </c>
      <c r="K504" s="206" t="str">
        <f>'[2]配置系数（士兵）'!K504</f>
        <v/>
      </c>
      <c r="L504" s="206">
        <f>'[2]配置系数（士兵）'!L504</f>
        <v>0</v>
      </c>
      <c r="M504" s="206">
        <f>'[2]配置系数（士兵）'!M504</f>
        <v>0</v>
      </c>
      <c r="N504" s="206">
        <f>'[2]配置系数（士兵）'!N504</f>
        <v>1</v>
      </c>
      <c r="P504" s="206" t="str">
        <f>'[2]配置系数（士兵）'!P504</f>
        <v/>
      </c>
      <c r="Q504" s="206" t="str">
        <f>'[2]配置系数（士兵）'!Q504</f>
        <v/>
      </c>
      <c r="R504" s="206" t="str">
        <f>'[2]配置系数（士兵）'!R504</f>
        <v/>
      </c>
      <c r="S504" s="206">
        <f>'[2]配置系数（士兵）'!S504</f>
        <v>0</v>
      </c>
      <c r="T504" s="206">
        <f>'[2]配置系数（士兵）'!T504</f>
        <v>0</v>
      </c>
      <c r="U504" s="206">
        <f>'[2]配置系数（士兵）'!U504</f>
        <v>1</v>
      </c>
      <c r="W504" s="206" t="str">
        <f>'[2]配置系数（士兵）'!W504</f>
        <v/>
      </c>
      <c r="X504" s="206" t="str">
        <f>'[2]配置系数（士兵）'!X504</f>
        <v/>
      </c>
      <c r="Y504" s="206" t="str">
        <f>'[2]配置系数（士兵）'!Y504</f>
        <v/>
      </c>
      <c r="Z504" s="206">
        <f>'[2]配置系数（士兵）'!Z504</f>
        <v>0</v>
      </c>
      <c r="AA504" s="206">
        <f>'[2]配置系数（士兵）'!AA504</f>
        <v>0</v>
      </c>
      <c r="AB504" s="206">
        <f>'[2]配置系数（士兵）'!AB504</f>
        <v>1</v>
      </c>
    </row>
    <row r="505" spans="3:28" x14ac:dyDescent="0.15">
      <c r="C505" s="207">
        <v>498</v>
      </c>
      <c r="D505" s="69">
        <f>IFERROR(MATCH(C505,索引!Q:Q,0),D506)</f>
        <v>65</v>
      </c>
      <c r="E505" s="69">
        <f t="shared" si="8"/>
        <v>8</v>
      </c>
      <c r="F505" s="69">
        <f>IF(LEN(INDEX(索引!$M:$M,D505,1))=4,INDEX(索引!$M:$M,D505,1)&amp;"00",INDEX(索引!$M:$M,D505,1))</f>
        <v>600108</v>
      </c>
      <c r="G505" s="69" t="str">
        <f>INDEX(索引!$L:$L,D505,1)</f>
        <v>先登死士</v>
      </c>
      <c r="I505" s="206" t="str">
        <f>'[2]配置系数（士兵）'!I505</f>
        <v/>
      </c>
      <c r="J505" s="206" t="str">
        <f>'[2]配置系数（士兵）'!J505</f>
        <v/>
      </c>
      <c r="K505" s="206" t="str">
        <f>'[2]配置系数（士兵）'!K505</f>
        <v/>
      </c>
      <c r="L505" s="206">
        <f>'[2]配置系数（士兵）'!L505</f>
        <v>0</v>
      </c>
      <c r="M505" s="206">
        <f>'[2]配置系数（士兵）'!M505</f>
        <v>0</v>
      </c>
      <c r="N505" s="206">
        <f>'[2]配置系数（士兵）'!N505</f>
        <v>1</v>
      </c>
      <c r="P505" s="206" t="str">
        <f>'[2]配置系数（士兵）'!P505</f>
        <v/>
      </c>
      <c r="Q505" s="206" t="str">
        <f>'[2]配置系数（士兵）'!Q505</f>
        <v/>
      </c>
      <c r="R505" s="206" t="str">
        <f>'[2]配置系数（士兵）'!R505</f>
        <v/>
      </c>
      <c r="S505" s="206">
        <f>'[2]配置系数（士兵）'!S505</f>
        <v>0</v>
      </c>
      <c r="T505" s="206">
        <f>'[2]配置系数（士兵）'!T505</f>
        <v>0</v>
      </c>
      <c r="U505" s="206">
        <f>'[2]配置系数（士兵）'!U505</f>
        <v>1</v>
      </c>
      <c r="W505" s="206" t="str">
        <f>'[2]配置系数（士兵）'!W505</f>
        <v/>
      </c>
      <c r="X505" s="206" t="str">
        <f>'[2]配置系数（士兵）'!X505</f>
        <v/>
      </c>
      <c r="Y505" s="206" t="str">
        <f>'[2]配置系数（士兵）'!Y505</f>
        <v/>
      </c>
      <c r="Z505" s="206">
        <f>'[2]配置系数（士兵）'!Z505</f>
        <v>0</v>
      </c>
      <c r="AA505" s="206">
        <f>'[2]配置系数（士兵）'!AA505</f>
        <v>0</v>
      </c>
      <c r="AB505" s="206">
        <f>'[2]配置系数（士兵）'!AB505</f>
        <v>1</v>
      </c>
    </row>
    <row r="506" spans="3:28" x14ac:dyDescent="0.15">
      <c r="C506" s="207">
        <v>499</v>
      </c>
      <c r="D506" s="69">
        <f>IFERROR(MATCH(C506,索引!Q:Q,0),D507)</f>
        <v>65</v>
      </c>
      <c r="E506" s="69">
        <f t="shared" si="8"/>
        <v>9</v>
      </c>
      <c r="F506" s="69">
        <f>IF(LEN(INDEX(索引!$M:$M,D506,1))=4,INDEX(索引!$M:$M,D506,1)&amp;"00",INDEX(索引!$M:$M,D506,1))</f>
        <v>600108</v>
      </c>
      <c r="G506" s="69" t="str">
        <f>INDEX(索引!$L:$L,D506,1)</f>
        <v>先登死士</v>
      </c>
      <c r="I506" s="206" t="str">
        <f>'[2]配置系数（士兵）'!I506</f>
        <v/>
      </c>
      <c r="J506" s="206" t="str">
        <f>'[2]配置系数（士兵）'!J506</f>
        <v/>
      </c>
      <c r="K506" s="206" t="str">
        <f>'[2]配置系数（士兵）'!K506</f>
        <v/>
      </c>
      <c r="L506" s="206">
        <f>'[2]配置系数（士兵）'!L506</f>
        <v>0</v>
      </c>
      <c r="M506" s="206">
        <f>'[2]配置系数（士兵）'!M506</f>
        <v>0</v>
      </c>
      <c r="N506" s="206">
        <f>'[2]配置系数（士兵）'!N506</f>
        <v>1</v>
      </c>
      <c r="P506" s="206" t="str">
        <f>'[2]配置系数（士兵）'!P506</f>
        <v/>
      </c>
      <c r="Q506" s="206" t="str">
        <f>'[2]配置系数（士兵）'!Q506</f>
        <v/>
      </c>
      <c r="R506" s="206" t="str">
        <f>'[2]配置系数（士兵）'!R506</f>
        <v/>
      </c>
      <c r="S506" s="206">
        <f>'[2]配置系数（士兵）'!S506</f>
        <v>0</v>
      </c>
      <c r="T506" s="206">
        <f>'[2]配置系数（士兵）'!T506</f>
        <v>0</v>
      </c>
      <c r="U506" s="206">
        <f>'[2]配置系数（士兵）'!U506</f>
        <v>1</v>
      </c>
      <c r="W506" s="206" t="str">
        <f>'[2]配置系数（士兵）'!W506</f>
        <v/>
      </c>
      <c r="X506" s="206" t="str">
        <f>'[2]配置系数（士兵）'!X506</f>
        <v/>
      </c>
      <c r="Y506" s="206" t="str">
        <f>'[2]配置系数（士兵）'!Y506</f>
        <v/>
      </c>
      <c r="Z506" s="206">
        <f>'[2]配置系数（士兵）'!Z506</f>
        <v>0</v>
      </c>
      <c r="AA506" s="206">
        <f>'[2]配置系数（士兵）'!AA506</f>
        <v>0</v>
      </c>
      <c r="AB506" s="206">
        <f>'[2]配置系数（士兵）'!AB506</f>
        <v>1</v>
      </c>
    </row>
    <row r="507" spans="3:28" x14ac:dyDescent="0.15">
      <c r="C507" s="207">
        <v>500</v>
      </c>
      <c r="D507" s="69">
        <f>IFERROR(MATCH(C507,索引!Q:Q,0),D508)</f>
        <v>65</v>
      </c>
      <c r="E507" s="69">
        <f t="shared" si="8"/>
        <v>10</v>
      </c>
      <c r="F507" s="69">
        <f>IF(LEN(INDEX(索引!$M:$M,D507,1))=4,INDEX(索引!$M:$M,D507,1)&amp;"00",INDEX(索引!$M:$M,D507,1))</f>
        <v>600108</v>
      </c>
      <c r="G507" s="69" t="str">
        <f>INDEX(索引!$L:$L,D507,1)</f>
        <v>先登死士</v>
      </c>
      <c r="I507" s="206" t="str">
        <f>'[2]配置系数（士兵）'!I507</f>
        <v/>
      </c>
      <c r="J507" s="206" t="str">
        <f>'[2]配置系数（士兵）'!J507</f>
        <v/>
      </c>
      <c r="K507" s="206" t="str">
        <f>'[2]配置系数（士兵）'!K507</f>
        <v/>
      </c>
      <c r="L507" s="206">
        <f>'[2]配置系数（士兵）'!L507</f>
        <v>0</v>
      </c>
      <c r="M507" s="206">
        <f>'[2]配置系数（士兵）'!M507</f>
        <v>0</v>
      </c>
      <c r="N507" s="206">
        <f>'[2]配置系数（士兵）'!N507</f>
        <v>1</v>
      </c>
      <c r="P507" s="206" t="str">
        <f>'[2]配置系数（士兵）'!P507</f>
        <v/>
      </c>
      <c r="Q507" s="206" t="str">
        <f>'[2]配置系数（士兵）'!Q507</f>
        <v/>
      </c>
      <c r="R507" s="206" t="str">
        <f>'[2]配置系数（士兵）'!R507</f>
        <v/>
      </c>
      <c r="S507" s="206">
        <f>'[2]配置系数（士兵）'!S507</f>
        <v>0</v>
      </c>
      <c r="T507" s="206">
        <f>'[2]配置系数（士兵）'!T507</f>
        <v>0</v>
      </c>
      <c r="U507" s="206">
        <f>'[2]配置系数（士兵）'!U507</f>
        <v>1</v>
      </c>
      <c r="W507" s="206" t="str">
        <f>'[2]配置系数（士兵）'!W507</f>
        <v/>
      </c>
      <c r="X507" s="206" t="str">
        <f>'[2]配置系数（士兵）'!X507</f>
        <v/>
      </c>
      <c r="Y507" s="206" t="str">
        <f>'[2]配置系数（士兵）'!Y507</f>
        <v/>
      </c>
      <c r="Z507" s="206">
        <f>'[2]配置系数（士兵）'!Z507</f>
        <v>0</v>
      </c>
      <c r="AA507" s="206">
        <f>'[2]配置系数（士兵）'!AA507</f>
        <v>0</v>
      </c>
      <c r="AB507" s="206">
        <f>'[2]配置系数（士兵）'!AB507</f>
        <v>1</v>
      </c>
    </row>
    <row r="508" spans="3:28" x14ac:dyDescent="0.15">
      <c r="C508" s="207">
        <v>501</v>
      </c>
      <c r="D508" s="69">
        <f>IFERROR(MATCH(C508,索引!Q:Q,0),D509)</f>
        <v>66</v>
      </c>
      <c r="E508" s="69">
        <f t="shared" si="8"/>
        <v>1</v>
      </c>
      <c r="F508" s="69" t="str">
        <f>IF(LEN(INDEX(索引!$M:$M,D508,1))=4,INDEX(索引!$M:$M,D508,1)&amp;"00",INDEX(索引!$M:$M,D508,1))</f>
        <v>603400</v>
      </c>
      <c r="G508" s="69" t="str">
        <f>INDEX(索引!$L:$L,D508,1)</f>
        <v>山贼</v>
      </c>
      <c r="I508" s="206" t="str">
        <f>'[2]配置系数（士兵）'!I508</f>
        <v>60340001</v>
      </c>
      <c r="J508" s="206" t="str">
        <f>'[2]配置系数（士兵）'!J508</f>
        <v>普通攻击:对单体敌人造成{0}%的武力伤害</v>
      </c>
      <c r="K508" s="206">
        <f>'[2]配置系数（士兵）'!K508</f>
        <v>0.31</v>
      </c>
      <c r="L508" s="206">
        <f>'[2]配置系数（士兵）'!L508</f>
        <v>0</v>
      </c>
      <c r="M508" s="206">
        <f>'[2]配置系数（士兵）'!M508</f>
        <v>0</v>
      </c>
      <c r="N508" s="206">
        <f>'[2]配置系数（士兵）'!N508</f>
        <v>100</v>
      </c>
      <c r="P508" s="206" t="str">
        <f>'[2]配置系数（士兵）'!P508</f>
        <v>60340002</v>
      </c>
      <c r="Q508" s="206" t="str">
        <f>'[2]配置系数（士兵）'!Q508</f>
        <v>普通攻击:对单体敌人造成{0}%的武力伤害</v>
      </c>
      <c r="R508" s="206">
        <f>'[2]配置系数（士兵）'!R508</f>
        <v>0.31</v>
      </c>
      <c r="S508" s="206">
        <f>'[2]配置系数（士兵）'!S508</f>
        <v>0</v>
      </c>
      <c r="T508" s="206">
        <f>'[2]配置系数（士兵）'!T508</f>
        <v>0</v>
      </c>
      <c r="U508" s="206">
        <f>'[2]配置系数（士兵）'!U508</f>
        <v>1</v>
      </c>
      <c r="W508" s="206" t="str">
        <f>'[2]配置系数（士兵）'!W508</f>
        <v>60340003</v>
      </c>
      <c r="X508" s="206" t="str">
        <f>'[2]配置系数（士兵）'!X508</f>
        <v>普通攻击:对单体敌人造成{0}%的武力伤害</v>
      </c>
      <c r="Y508" s="206">
        <f>'[2]配置系数（士兵）'!Y508</f>
        <v>1.1100000000000001</v>
      </c>
      <c r="Z508" s="206">
        <f>'[2]配置系数（士兵）'!Z508</f>
        <v>0</v>
      </c>
      <c r="AA508" s="206">
        <f>'[2]配置系数（士兵）'!AA508</f>
        <v>0</v>
      </c>
      <c r="AB508" s="206">
        <f>'[2]配置系数（士兵）'!AB508</f>
        <v>1</v>
      </c>
    </row>
    <row r="509" spans="3:28" x14ac:dyDescent="0.15">
      <c r="C509" s="207">
        <v>502</v>
      </c>
      <c r="D509" s="69">
        <f>IFERROR(MATCH(C509,索引!Q:Q,0),D510)</f>
        <v>66</v>
      </c>
      <c r="E509" s="69">
        <f t="shared" si="8"/>
        <v>2</v>
      </c>
      <c r="F509" s="69" t="str">
        <f>IF(LEN(INDEX(索引!$M:$M,D509,1))=4,INDEX(索引!$M:$M,D509,1)&amp;"00",INDEX(索引!$M:$M,D509,1))</f>
        <v>603400</v>
      </c>
      <c r="G509" s="69" t="str">
        <f>INDEX(索引!$L:$L,D509,1)</f>
        <v>山贼</v>
      </c>
      <c r="I509" s="206" t="str">
        <f>'[2]配置系数（士兵）'!I509</f>
        <v>60340011</v>
      </c>
      <c r="J509" s="206" t="str">
        <f>'[2]配置系数（士兵）'!J509</f>
        <v>私有特性1:掠夺必定额外掠夺20%资源，无视负重</v>
      </c>
      <c r="K509" s="206" t="str">
        <f>'[2]配置系数（士兵）'!K509</f>
        <v/>
      </c>
      <c r="L509" s="206">
        <f>'[2]配置系数（士兵）'!L509</f>
        <v>0</v>
      </c>
      <c r="M509" s="206">
        <f>'[2]配置系数（士兵）'!M509</f>
        <v>0</v>
      </c>
      <c r="N509" s="206">
        <f>'[2]配置系数（士兵）'!N509</f>
        <v>1</v>
      </c>
      <c r="P509" s="206" t="str">
        <f>'[2]配置系数（士兵）'!P509</f>
        <v/>
      </c>
      <c r="Q509" s="206" t="str">
        <f>'[2]配置系数（士兵）'!Q509</f>
        <v/>
      </c>
      <c r="R509" s="206" t="str">
        <f>'[2]配置系数（士兵）'!R509</f>
        <v/>
      </c>
      <c r="S509" s="206">
        <f>'[2]配置系数（士兵）'!S509</f>
        <v>0</v>
      </c>
      <c r="T509" s="206">
        <f>'[2]配置系数（士兵）'!T509</f>
        <v>0</v>
      </c>
      <c r="U509" s="206">
        <f>'[2]配置系数（士兵）'!U509</f>
        <v>1</v>
      </c>
      <c r="W509" s="206" t="str">
        <f>'[2]配置系数（士兵）'!W509</f>
        <v/>
      </c>
      <c r="X509" s="206" t="str">
        <f>'[2]配置系数（士兵）'!X509</f>
        <v/>
      </c>
      <c r="Y509" s="206" t="str">
        <f>'[2]配置系数（士兵）'!Y509</f>
        <v/>
      </c>
      <c r="Z509" s="206">
        <f>'[2]配置系数（士兵）'!Z509</f>
        <v>0</v>
      </c>
      <c r="AA509" s="206">
        <f>'[2]配置系数（士兵）'!AA509</f>
        <v>0</v>
      </c>
      <c r="AB509" s="206">
        <f>'[2]配置系数（士兵）'!AB509</f>
        <v>1</v>
      </c>
    </row>
    <row r="510" spans="3:28" x14ac:dyDescent="0.15">
      <c r="C510" s="207">
        <v>503</v>
      </c>
      <c r="D510" s="69">
        <f>IFERROR(MATCH(C510,索引!Q:Q,0),D511)</f>
        <v>66</v>
      </c>
      <c r="E510" s="69">
        <f t="shared" si="8"/>
        <v>3</v>
      </c>
      <c r="F510" s="69" t="str">
        <f>IF(LEN(INDEX(索引!$M:$M,D510,1))=4,INDEX(索引!$M:$M,D510,1)&amp;"00",INDEX(索引!$M:$M,D510,1))</f>
        <v>603400</v>
      </c>
      <c r="G510" s="69" t="str">
        <f>INDEX(索引!$L:$L,D510,1)</f>
        <v>山贼</v>
      </c>
      <c r="I510" s="206" t="str">
        <f>'[2]配置系数（士兵）'!I510</f>
        <v/>
      </c>
      <c r="J510" s="206" t="str">
        <f>'[2]配置系数（士兵）'!J510</f>
        <v/>
      </c>
      <c r="K510" s="206" t="str">
        <f>'[2]配置系数（士兵）'!K510</f>
        <v/>
      </c>
      <c r="L510" s="206">
        <f>'[2]配置系数（士兵）'!L510</f>
        <v>0</v>
      </c>
      <c r="M510" s="206">
        <f>'[2]配置系数（士兵）'!M510</f>
        <v>0</v>
      </c>
      <c r="N510" s="206">
        <f>'[2]配置系数（士兵）'!N510</f>
        <v>1</v>
      </c>
      <c r="P510" s="206" t="str">
        <f>'[2]配置系数（士兵）'!P510</f>
        <v/>
      </c>
      <c r="Q510" s="206" t="str">
        <f>'[2]配置系数（士兵）'!Q510</f>
        <v/>
      </c>
      <c r="R510" s="206" t="str">
        <f>'[2]配置系数（士兵）'!R510</f>
        <v/>
      </c>
      <c r="S510" s="206">
        <f>'[2]配置系数（士兵）'!S510</f>
        <v>0</v>
      </c>
      <c r="T510" s="206">
        <f>'[2]配置系数（士兵）'!T510</f>
        <v>0</v>
      </c>
      <c r="U510" s="206">
        <f>'[2]配置系数（士兵）'!U510</f>
        <v>1</v>
      </c>
      <c r="W510" s="206" t="str">
        <f>'[2]配置系数（士兵）'!W510</f>
        <v/>
      </c>
      <c r="X510" s="206" t="str">
        <f>'[2]配置系数（士兵）'!X510</f>
        <v/>
      </c>
      <c r="Y510" s="206" t="str">
        <f>'[2]配置系数（士兵）'!Y510</f>
        <v/>
      </c>
      <c r="Z510" s="206">
        <f>'[2]配置系数（士兵）'!Z510</f>
        <v>0</v>
      </c>
      <c r="AA510" s="206">
        <f>'[2]配置系数（士兵）'!AA510</f>
        <v>0</v>
      </c>
      <c r="AB510" s="206">
        <f>'[2]配置系数（士兵）'!AB510</f>
        <v>1</v>
      </c>
    </row>
    <row r="511" spans="3:28" x14ac:dyDescent="0.15">
      <c r="C511" s="207">
        <v>504</v>
      </c>
      <c r="D511" s="69">
        <f>IFERROR(MATCH(C511,索引!Q:Q,0),D512)</f>
        <v>66</v>
      </c>
      <c r="E511" s="69">
        <f t="shared" si="8"/>
        <v>4</v>
      </c>
      <c r="F511" s="69" t="str">
        <f>IF(LEN(INDEX(索引!$M:$M,D511,1))=4,INDEX(索引!$M:$M,D511,1)&amp;"00",INDEX(索引!$M:$M,D511,1))</f>
        <v>603400</v>
      </c>
      <c r="G511" s="69" t="str">
        <f>INDEX(索引!$L:$L,D511,1)</f>
        <v>山贼</v>
      </c>
      <c r="I511" s="206" t="str">
        <f>'[2]配置系数（士兵）'!I511</f>
        <v/>
      </c>
      <c r="J511" s="206" t="str">
        <f>'[2]配置系数（士兵）'!J511</f>
        <v/>
      </c>
      <c r="K511" s="206" t="str">
        <f>'[2]配置系数（士兵）'!K511</f>
        <v/>
      </c>
      <c r="L511" s="206">
        <f>'[2]配置系数（士兵）'!L511</f>
        <v>0</v>
      </c>
      <c r="M511" s="206">
        <f>'[2]配置系数（士兵）'!M511</f>
        <v>0</v>
      </c>
      <c r="N511" s="206">
        <f>'[2]配置系数（士兵）'!N511</f>
        <v>1</v>
      </c>
      <c r="P511" s="206" t="str">
        <f>'[2]配置系数（士兵）'!P511</f>
        <v/>
      </c>
      <c r="Q511" s="206" t="str">
        <f>'[2]配置系数（士兵）'!Q511</f>
        <v/>
      </c>
      <c r="R511" s="206" t="str">
        <f>'[2]配置系数（士兵）'!R511</f>
        <v/>
      </c>
      <c r="S511" s="206">
        <f>'[2]配置系数（士兵）'!S511</f>
        <v>0</v>
      </c>
      <c r="T511" s="206">
        <f>'[2]配置系数（士兵）'!T511</f>
        <v>0</v>
      </c>
      <c r="U511" s="206">
        <f>'[2]配置系数（士兵）'!U511</f>
        <v>1</v>
      </c>
      <c r="W511" s="206" t="str">
        <f>'[2]配置系数（士兵）'!W511</f>
        <v/>
      </c>
      <c r="X511" s="206" t="str">
        <f>'[2]配置系数（士兵）'!X511</f>
        <v/>
      </c>
      <c r="Y511" s="206" t="str">
        <f>'[2]配置系数（士兵）'!Y511</f>
        <v/>
      </c>
      <c r="Z511" s="206">
        <f>'[2]配置系数（士兵）'!Z511</f>
        <v>0</v>
      </c>
      <c r="AA511" s="206">
        <f>'[2]配置系数（士兵）'!AA511</f>
        <v>0</v>
      </c>
      <c r="AB511" s="206">
        <f>'[2]配置系数（士兵）'!AB511</f>
        <v>1</v>
      </c>
    </row>
    <row r="512" spans="3:28" x14ac:dyDescent="0.15">
      <c r="C512" s="207">
        <v>505</v>
      </c>
      <c r="D512" s="69">
        <f>IFERROR(MATCH(C512,索引!Q:Q,0),D513)</f>
        <v>66</v>
      </c>
      <c r="E512" s="69">
        <f t="shared" si="8"/>
        <v>5</v>
      </c>
      <c r="F512" s="69" t="str">
        <f>IF(LEN(INDEX(索引!$M:$M,D512,1))=4,INDEX(索引!$M:$M,D512,1)&amp;"00",INDEX(索引!$M:$M,D512,1))</f>
        <v>603400</v>
      </c>
      <c r="G512" s="69" t="str">
        <f>INDEX(索引!$L:$L,D512,1)</f>
        <v>山贼</v>
      </c>
      <c r="I512" s="206" t="str">
        <f>'[2]配置系数（士兵）'!I512</f>
        <v/>
      </c>
      <c r="J512" s="206" t="str">
        <f>'[2]配置系数（士兵）'!J512</f>
        <v/>
      </c>
      <c r="K512" s="206" t="str">
        <f>'[2]配置系数（士兵）'!K512</f>
        <v/>
      </c>
      <c r="L512" s="206">
        <f>'[2]配置系数（士兵）'!L512</f>
        <v>0</v>
      </c>
      <c r="M512" s="206">
        <f>'[2]配置系数（士兵）'!M512</f>
        <v>0</v>
      </c>
      <c r="N512" s="206">
        <f>'[2]配置系数（士兵）'!N512</f>
        <v>1</v>
      </c>
      <c r="P512" s="206" t="str">
        <f>'[2]配置系数（士兵）'!P512</f>
        <v/>
      </c>
      <c r="Q512" s="206" t="str">
        <f>'[2]配置系数（士兵）'!Q512</f>
        <v/>
      </c>
      <c r="R512" s="206" t="str">
        <f>'[2]配置系数（士兵）'!R512</f>
        <v/>
      </c>
      <c r="S512" s="206">
        <f>'[2]配置系数（士兵）'!S512</f>
        <v>0</v>
      </c>
      <c r="T512" s="206">
        <f>'[2]配置系数（士兵）'!T512</f>
        <v>0</v>
      </c>
      <c r="U512" s="206">
        <f>'[2]配置系数（士兵）'!U512</f>
        <v>1</v>
      </c>
      <c r="W512" s="206" t="str">
        <f>'[2]配置系数（士兵）'!W512</f>
        <v/>
      </c>
      <c r="X512" s="206" t="str">
        <f>'[2]配置系数（士兵）'!X512</f>
        <v/>
      </c>
      <c r="Y512" s="206" t="str">
        <f>'[2]配置系数（士兵）'!Y512</f>
        <v/>
      </c>
      <c r="Z512" s="206">
        <f>'[2]配置系数（士兵）'!Z512</f>
        <v>0</v>
      </c>
      <c r="AA512" s="206">
        <f>'[2]配置系数（士兵）'!AA512</f>
        <v>0</v>
      </c>
      <c r="AB512" s="206">
        <f>'[2]配置系数（士兵）'!AB512</f>
        <v>1</v>
      </c>
    </row>
    <row r="513" spans="3:28" x14ac:dyDescent="0.15">
      <c r="C513" s="207">
        <v>506</v>
      </c>
      <c r="D513" s="69">
        <f>IFERROR(MATCH(C513,索引!Q:Q,0),D514)</f>
        <v>66</v>
      </c>
      <c r="E513" s="69">
        <f t="shared" si="8"/>
        <v>6</v>
      </c>
      <c r="F513" s="69" t="str">
        <f>IF(LEN(INDEX(索引!$M:$M,D513,1))=4,INDEX(索引!$M:$M,D513,1)&amp;"00",INDEX(索引!$M:$M,D513,1))</f>
        <v>603400</v>
      </c>
      <c r="G513" s="69" t="str">
        <f>INDEX(索引!$L:$L,D513,1)</f>
        <v>山贼</v>
      </c>
      <c r="I513" s="206" t="str">
        <f>'[2]配置系数（士兵）'!I513</f>
        <v/>
      </c>
      <c r="J513" s="206" t="str">
        <f>'[2]配置系数（士兵）'!J513</f>
        <v/>
      </c>
      <c r="K513" s="206" t="str">
        <f>'[2]配置系数（士兵）'!K513</f>
        <v/>
      </c>
      <c r="L513" s="206">
        <f>'[2]配置系数（士兵）'!L513</f>
        <v>0</v>
      </c>
      <c r="M513" s="206">
        <f>'[2]配置系数（士兵）'!M513</f>
        <v>0</v>
      </c>
      <c r="N513" s="206">
        <f>'[2]配置系数（士兵）'!N513</f>
        <v>1</v>
      </c>
      <c r="P513" s="206" t="str">
        <f>'[2]配置系数（士兵）'!P513</f>
        <v/>
      </c>
      <c r="Q513" s="206" t="str">
        <f>'[2]配置系数（士兵）'!Q513</f>
        <v/>
      </c>
      <c r="R513" s="206" t="str">
        <f>'[2]配置系数（士兵）'!R513</f>
        <v/>
      </c>
      <c r="S513" s="206">
        <f>'[2]配置系数（士兵）'!S513</f>
        <v>0</v>
      </c>
      <c r="T513" s="206">
        <f>'[2]配置系数（士兵）'!T513</f>
        <v>0</v>
      </c>
      <c r="U513" s="206">
        <f>'[2]配置系数（士兵）'!U513</f>
        <v>1</v>
      </c>
      <c r="W513" s="206" t="str">
        <f>'[2]配置系数（士兵）'!W513</f>
        <v/>
      </c>
      <c r="X513" s="206" t="str">
        <f>'[2]配置系数（士兵）'!X513</f>
        <v/>
      </c>
      <c r="Y513" s="206" t="str">
        <f>'[2]配置系数（士兵）'!Y513</f>
        <v/>
      </c>
      <c r="Z513" s="206">
        <f>'[2]配置系数（士兵）'!Z513</f>
        <v>0</v>
      </c>
      <c r="AA513" s="206">
        <f>'[2]配置系数（士兵）'!AA513</f>
        <v>0</v>
      </c>
      <c r="AB513" s="206">
        <f>'[2]配置系数（士兵）'!AB513</f>
        <v>1</v>
      </c>
    </row>
    <row r="514" spans="3:28" x14ac:dyDescent="0.15">
      <c r="C514" s="207">
        <v>507</v>
      </c>
      <c r="D514" s="69">
        <f>IFERROR(MATCH(C514,索引!Q:Q,0),D515)</f>
        <v>66</v>
      </c>
      <c r="E514" s="69">
        <f t="shared" si="8"/>
        <v>7</v>
      </c>
      <c r="F514" s="69" t="str">
        <f>IF(LEN(INDEX(索引!$M:$M,D514,1))=4,INDEX(索引!$M:$M,D514,1)&amp;"00",INDEX(索引!$M:$M,D514,1))</f>
        <v>603400</v>
      </c>
      <c r="G514" s="69" t="str">
        <f>INDEX(索引!$L:$L,D514,1)</f>
        <v>山贼</v>
      </c>
      <c r="I514" s="206" t="str">
        <f>'[2]配置系数（士兵）'!I514</f>
        <v/>
      </c>
      <c r="J514" s="206" t="str">
        <f>'[2]配置系数（士兵）'!J514</f>
        <v/>
      </c>
      <c r="K514" s="206" t="str">
        <f>'[2]配置系数（士兵）'!K514</f>
        <v/>
      </c>
      <c r="L514" s="206">
        <f>'[2]配置系数（士兵）'!L514</f>
        <v>0</v>
      </c>
      <c r="M514" s="206">
        <f>'[2]配置系数（士兵）'!M514</f>
        <v>0</v>
      </c>
      <c r="N514" s="206">
        <f>'[2]配置系数（士兵）'!N514</f>
        <v>1</v>
      </c>
      <c r="P514" s="206" t="str">
        <f>'[2]配置系数（士兵）'!P514</f>
        <v/>
      </c>
      <c r="Q514" s="206" t="str">
        <f>'[2]配置系数（士兵）'!Q514</f>
        <v/>
      </c>
      <c r="R514" s="206" t="str">
        <f>'[2]配置系数（士兵）'!R514</f>
        <v/>
      </c>
      <c r="S514" s="206">
        <f>'[2]配置系数（士兵）'!S514</f>
        <v>0</v>
      </c>
      <c r="T514" s="206">
        <f>'[2]配置系数（士兵）'!T514</f>
        <v>0</v>
      </c>
      <c r="U514" s="206">
        <f>'[2]配置系数（士兵）'!U514</f>
        <v>1</v>
      </c>
      <c r="W514" s="206" t="str">
        <f>'[2]配置系数（士兵）'!W514</f>
        <v/>
      </c>
      <c r="X514" s="206" t="str">
        <f>'[2]配置系数（士兵）'!X514</f>
        <v/>
      </c>
      <c r="Y514" s="206" t="str">
        <f>'[2]配置系数（士兵）'!Y514</f>
        <v/>
      </c>
      <c r="Z514" s="206">
        <f>'[2]配置系数（士兵）'!Z514</f>
        <v>0</v>
      </c>
      <c r="AA514" s="206">
        <f>'[2]配置系数（士兵）'!AA514</f>
        <v>0</v>
      </c>
      <c r="AB514" s="206">
        <f>'[2]配置系数（士兵）'!AB514</f>
        <v>1</v>
      </c>
    </row>
    <row r="515" spans="3:28" x14ac:dyDescent="0.15">
      <c r="C515" s="207">
        <v>508</v>
      </c>
      <c r="D515" s="69">
        <f>IFERROR(MATCH(C515,索引!Q:Q,0),D516)</f>
        <v>66</v>
      </c>
      <c r="E515" s="69">
        <f t="shared" si="8"/>
        <v>8</v>
      </c>
      <c r="F515" s="69" t="str">
        <f>IF(LEN(INDEX(索引!$M:$M,D515,1))=4,INDEX(索引!$M:$M,D515,1)&amp;"00",INDEX(索引!$M:$M,D515,1))</f>
        <v>603400</v>
      </c>
      <c r="G515" s="69" t="str">
        <f>INDEX(索引!$L:$L,D515,1)</f>
        <v>山贼</v>
      </c>
      <c r="I515" s="206" t="str">
        <f>'[2]配置系数（士兵）'!I515</f>
        <v/>
      </c>
      <c r="J515" s="206" t="str">
        <f>'[2]配置系数（士兵）'!J515</f>
        <v/>
      </c>
      <c r="K515" s="206" t="str">
        <f>'[2]配置系数（士兵）'!K515</f>
        <v/>
      </c>
      <c r="L515" s="206">
        <f>'[2]配置系数（士兵）'!L515</f>
        <v>0</v>
      </c>
      <c r="M515" s="206">
        <f>'[2]配置系数（士兵）'!M515</f>
        <v>0</v>
      </c>
      <c r="N515" s="206">
        <f>'[2]配置系数（士兵）'!N515</f>
        <v>1</v>
      </c>
      <c r="P515" s="206" t="str">
        <f>'[2]配置系数（士兵）'!P515</f>
        <v/>
      </c>
      <c r="Q515" s="206" t="str">
        <f>'[2]配置系数（士兵）'!Q515</f>
        <v/>
      </c>
      <c r="R515" s="206" t="str">
        <f>'[2]配置系数（士兵）'!R515</f>
        <v/>
      </c>
      <c r="S515" s="206">
        <f>'[2]配置系数（士兵）'!S515</f>
        <v>0</v>
      </c>
      <c r="T515" s="206">
        <f>'[2]配置系数（士兵）'!T515</f>
        <v>0</v>
      </c>
      <c r="U515" s="206">
        <f>'[2]配置系数（士兵）'!U515</f>
        <v>1</v>
      </c>
      <c r="W515" s="206" t="str">
        <f>'[2]配置系数（士兵）'!W515</f>
        <v/>
      </c>
      <c r="X515" s="206" t="str">
        <f>'[2]配置系数（士兵）'!X515</f>
        <v/>
      </c>
      <c r="Y515" s="206" t="str">
        <f>'[2]配置系数（士兵）'!Y515</f>
        <v/>
      </c>
      <c r="Z515" s="206">
        <f>'[2]配置系数（士兵）'!Z515</f>
        <v>0</v>
      </c>
      <c r="AA515" s="206">
        <f>'[2]配置系数（士兵）'!AA515</f>
        <v>0</v>
      </c>
      <c r="AB515" s="206">
        <f>'[2]配置系数（士兵）'!AB515</f>
        <v>1</v>
      </c>
    </row>
    <row r="516" spans="3:28" x14ac:dyDescent="0.15">
      <c r="C516" s="207">
        <v>509</v>
      </c>
      <c r="D516" s="69">
        <f>IFERROR(MATCH(C516,索引!Q:Q,0),D517)</f>
        <v>66</v>
      </c>
      <c r="E516" s="69">
        <f t="shared" si="8"/>
        <v>9</v>
      </c>
      <c r="F516" s="69" t="str">
        <f>IF(LEN(INDEX(索引!$M:$M,D516,1))=4,INDEX(索引!$M:$M,D516,1)&amp;"00",INDEX(索引!$M:$M,D516,1))</f>
        <v>603400</v>
      </c>
      <c r="G516" s="69" t="str">
        <f>INDEX(索引!$L:$L,D516,1)</f>
        <v>山贼</v>
      </c>
      <c r="I516" s="206" t="str">
        <f>'[2]配置系数（士兵）'!I516</f>
        <v/>
      </c>
      <c r="J516" s="206" t="str">
        <f>'[2]配置系数（士兵）'!J516</f>
        <v/>
      </c>
      <c r="K516" s="206" t="str">
        <f>'[2]配置系数（士兵）'!K516</f>
        <v/>
      </c>
      <c r="L516" s="206">
        <f>'[2]配置系数（士兵）'!L516</f>
        <v>0</v>
      </c>
      <c r="M516" s="206">
        <f>'[2]配置系数（士兵）'!M516</f>
        <v>0</v>
      </c>
      <c r="N516" s="206">
        <f>'[2]配置系数（士兵）'!N516</f>
        <v>1</v>
      </c>
      <c r="P516" s="206" t="str">
        <f>'[2]配置系数（士兵）'!P516</f>
        <v/>
      </c>
      <c r="Q516" s="206" t="str">
        <f>'[2]配置系数（士兵）'!Q516</f>
        <v/>
      </c>
      <c r="R516" s="206" t="str">
        <f>'[2]配置系数（士兵）'!R516</f>
        <v/>
      </c>
      <c r="S516" s="206">
        <f>'[2]配置系数（士兵）'!S516</f>
        <v>0</v>
      </c>
      <c r="T516" s="206">
        <f>'[2]配置系数（士兵）'!T516</f>
        <v>0</v>
      </c>
      <c r="U516" s="206">
        <f>'[2]配置系数（士兵）'!U516</f>
        <v>1</v>
      </c>
      <c r="W516" s="206" t="str">
        <f>'[2]配置系数（士兵）'!W516</f>
        <v/>
      </c>
      <c r="X516" s="206" t="str">
        <f>'[2]配置系数（士兵）'!X516</f>
        <v/>
      </c>
      <c r="Y516" s="206" t="str">
        <f>'[2]配置系数（士兵）'!Y516</f>
        <v/>
      </c>
      <c r="Z516" s="206">
        <f>'[2]配置系数（士兵）'!Z516</f>
        <v>0</v>
      </c>
      <c r="AA516" s="206">
        <f>'[2]配置系数（士兵）'!AA516</f>
        <v>0</v>
      </c>
      <c r="AB516" s="206">
        <f>'[2]配置系数（士兵）'!AB516</f>
        <v>1</v>
      </c>
    </row>
    <row r="517" spans="3:28" x14ac:dyDescent="0.15">
      <c r="C517" s="207">
        <v>510</v>
      </c>
      <c r="D517" s="69">
        <f>IFERROR(MATCH(C517,索引!Q:Q,0),D518)</f>
        <v>66</v>
      </c>
      <c r="E517" s="69">
        <f t="shared" si="8"/>
        <v>10</v>
      </c>
      <c r="F517" s="69" t="str">
        <f>IF(LEN(INDEX(索引!$M:$M,D517,1))=4,INDEX(索引!$M:$M,D517,1)&amp;"00",INDEX(索引!$M:$M,D517,1))</f>
        <v>603400</v>
      </c>
      <c r="G517" s="69" t="str">
        <f>INDEX(索引!$L:$L,D517,1)</f>
        <v>山贼</v>
      </c>
      <c r="I517" s="206" t="str">
        <f>'[2]配置系数（士兵）'!I517</f>
        <v/>
      </c>
      <c r="J517" s="206" t="str">
        <f>'[2]配置系数（士兵）'!J517</f>
        <v/>
      </c>
      <c r="K517" s="206" t="str">
        <f>'[2]配置系数（士兵）'!K517</f>
        <v/>
      </c>
      <c r="L517" s="206">
        <f>'[2]配置系数（士兵）'!L517</f>
        <v>0</v>
      </c>
      <c r="M517" s="206">
        <f>'[2]配置系数（士兵）'!M517</f>
        <v>0</v>
      </c>
      <c r="N517" s="206">
        <f>'[2]配置系数（士兵）'!N517</f>
        <v>1</v>
      </c>
      <c r="P517" s="206" t="str">
        <f>'[2]配置系数（士兵）'!P517</f>
        <v/>
      </c>
      <c r="Q517" s="206" t="str">
        <f>'[2]配置系数（士兵）'!Q517</f>
        <v/>
      </c>
      <c r="R517" s="206" t="str">
        <f>'[2]配置系数（士兵）'!R517</f>
        <v/>
      </c>
      <c r="S517" s="206">
        <f>'[2]配置系数（士兵）'!S517</f>
        <v>0</v>
      </c>
      <c r="T517" s="206">
        <f>'[2]配置系数（士兵）'!T517</f>
        <v>0</v>
      </c>
      <c r="U517" s="206">
        <f>'[2]配置系数（士兵）'!U517</f>
        <v>1</v>
      </c>
      <c r="W517" s="206" t="str">
        <f>'[2]配置系数（士兵）'!W517</f>
        <v/>
      </c>
      <c r="X517" s="206" t="str">
        <f>'[2]配置系数（士兵）'!X517</f>
        <v/>
      </c>
      <c r="Y517" s="206" t="str">
        <f>'[2]配置系数（士兵）'!Y517</f>
        <v/>
      </c>
      <c r="Z517" s="206">
        <f>'[2]配置系数（士兵）'!Z517</f>
        <v>0</v>
      </c>
      <c r="AA517" s="206">
        <f>'[2]配置系数（士兵）'!AA517</f>
        <v>0</v>
      </c>
      <c r="AB517" s="206">
        <f>'[2]配置系数（士兵）'!AB517</f>
        <v>1</v>
      </c>
    </row>
    <row r="518" spans="3:28" x14ac:dyDescent="0.15">
      <c r="C518" s="207">
        <v>511</v>
      </c>
      <c r="D518" s="69">
        <f>IFERROR(MATCH(C518,索引!Q:Q,0),D519)</f>
        <v>67</v>
      </c>
      <c r="E518" s="69">
        <f t="shared" si="8"/>
        <v>1</v>
      </c>
      <c r="F518" s="69" t="str">
        <f>IF(LEN(INDEX(索引!$M:$M,D518,1))=4,INDEX(索引!$M:$M,D518,1)&amp;"00",INDEX(索引!$M:$M,D518,1))</f>
        <v>603300</v>
      </c>
      <c r="G518" s="69" t="str">
        <f>INDEX(索引!$L:$L,D518,1)</f>
        <v>象兵</v>
      </c>
      <c r="I518" s="206" t="str">
        <f>'[2]配置系数（士兵）'!I518</f>
        <v>60330001</v>
      </c>
      <c r="J518" s="206" t="str">
        <f>'[2]配置系数（士兵）'!J518</f>
        <v>普通攻击:对单体敌人造成{0}%的武力伤害</v>
      </c>
      <c r="K518" s="206">
        <f>'[2]配置系数（士兵）'!K518</f>
        <v>0.37</v>
      </c>
      <c r="L518" s="206">
        <f>'[2]配置系数（士兵）'!L518</f>
        <v>0</v>
      </c>
      <c r="M518" s="206">
        <f>'[2]配置系数（士兵）'!M518</f>
        <v>0</v>
      </c>
      <c r="N518" s="206">
        <f>'[2]配置系数（士兵）'!N518</f>
        <v>100</v>
      </c>
      <c r="P518" s="206" t="str">
        <f>'[2]配置系数（士兵）'!P518</f>
        <v>60330002</v>
      </c>
      <c r="Q518" s="206" t="str">
        <f>'[2]配置系数（士兵）'!Q518</f>
        <v>普通攻击:对单体敌人造成{0}%的武力伤害</v>
      </c>
      <c r="R518" s="206">
        <f>'[2]配置系数（士兵）'!R518</f>
        <v>0.31</v>
      </c>
      <c r="S518" s="206">
        <f>'[2]配置系数（士兵）'!S518</f>
        <v>0</v>
      </c>
      <c r="T518" s="206">
        <f>'[2]配置系数（士兵）'!T518</f>
        <v>0</v>
      </c>
      <c r="U518" s="206">
        <f>'[2]配置系数（士兵）'!U518</f>
        <v>1</v>
      </c>
      <c r="W518" s="206" t="str">
        <f>'[2]配置系数（士兵）'!W518</f>
        <v>60330003</v>
      </c>
      <c r="X518" s="206" t="str">
        <f>'[2]配置系数（士兵）'!X518</f>
        <v>普通攻击:对单体敌人造成{0}%的武力伤害</v>
      </c>
      <c r="Y518" s="206">
        <f>'[2]配置系数（士兵）'!Y518</f>
        <v>1.1100000000000001</v>
      </c>
      <c r="Z518" s="206">
        <f>'[2]配置系数（士兵）'!Z518</f>
        <v>0</v>
      </c>
      <c r="AA518" s="206">
        <f>'[2]配置系数（士兵）'!AA518</f>
        <v>0</v>
      </c>
      <c r="AB518" s="206">
        <f>'[2]配置系数（士兵）'!AB518</f>
        <v>1</v>
      </c>
    </row>
    <row r="519" spans="3:28" x14ac:dyDescent="0.15">
      <c r="C519" s="207">
        <v>512</v>
      </c>
      <c r="D519" s="69">
        <f>IFERROR(MATCH(C519,索引!Q:Q,0),D520)</f>
        <v>67</v>
      </c>
      <c r="E519" s="69">
        <f t="shared" si="8"/>
        <v>2</v>
      </c>
      <c r="F519" s="69" t="str">
        <f>IF(LEN(INDEX(索引!$M:$M,D519,1))=4,INDEX(索引!$M:$M,D519,1)&amp;"00",INDEX(索引!$M:$M,D519,1))</f>
        <v>603300</v>
      </c>
      <c r="G519" s="69" t="str">
        <f>INDEX(索引!$L:$L,D519,1)</f>
        <v>象兵</v>
      </c>
      <c r="I519" s="206" t="str">
        <f>'[2]配置系数（士兵）'!I519</f>
        <v>60330011</v>
      </c>
      <c r="J519" s="206" t="str">
        <f>'[2]配置系数（士兵）'!J519</f>
        <v>私有特性1:每{0}次普攻，造成一次攻击力{1}%的武力伤害，并且附带击飞效果</v>
      </c>
      <c r="K519" s="206">
        <f>'[2]配置系数（士兵）'!K519</f>
        <v>6</v>
      </c>
      <c r="L519" s="206">
        <f>'[2]配置系数（士兵）'!L519</f>
        <v>0</v>
      </c>
      <c r="M519" s="206">
        <f>'[2]配置系数（士兵）'!M519</f>
        <v>0</v>
      </c>
      <c r="N519" s="206">
        <f>'[2]配置系数（士兵）'!N519</f>
        <v>1</v>
      </c>
      <c r="P519" s="206" t="str">
        <f>'[2]配置系数（士兵）'!P519</f>
        <v>60330012</v>
      </c>
      <c r="Q519" s="206" t="str">
        <f>'[2]配置系数（士兵）'!Q519</f>
        <v>私有特性1:每{0}次普攻，造成一次攻击力{1}%的武力伤害，并且附带击飞效果</v>
      </c>
      <c r="R519" s="206">
        <f>'[2]配置系数（士兵）'!R519</f>
        <v>0.37</v>
      </c>
      <c r="S519" s="206">
        <f>'[2]配置系数（士兵）'!S519</f>
        <v>0</v>
      </c>
      <c r="T519" s="206">
        <f>'[2]配置系数（士兵）'!T519</f>
        <v>0</v>
      </c>
      <c r="U519" s="206">
        <f>'[2]配置系数（士兵）'!U519</f>
        <v>100</v>
      </c>
      <c r="W519" s="206" t="str">
        <f>'[2]配置系数（士兵）'!W519</f>
        <v>60330013</v>
      </c>
      <c r="X519" s="206" t="str">
        <f>'[2]配置系数（士兵）'!X519</f>
        <v>私有特性1:每{0}次普攻，造成一次攻击力{1}%的武力伤害，并且附带击飞效果</v>
      </c>
      <c r="Y519" s="206">
        <f>'[2]配置系数（士兵）'!Y519</f>
        <v>1</v>
      </c>
      <c r="Z519" s="206">
        <f>'[2]配置系数（士兵）'!Z519</f>
        <v>0</v>
      </c>
      <c r="AA519" s="206">
        <f>'[2]配置系数（士兵）'!AA519</f>
        <v>0</v>
      </c>
      <c r="AB519" s="206">
        <f>'[2]配置系数（士兵）'!AB519</f>
        <v>1</v>
      </c>
    </row>
    <row r="520" spans="3:28" x14ac:dyDescent="0.15">
      <c r="C520" s="207">
        <v>513</v>
      </c>
      <c r="D520" s="69">
        <f>IFERROR(MATCH(C520,索引!Q:Q,0),D521)</f>
        <v>67</v>
      </c>
      <c r="E520" s="69">
        <f t="shared" si="8"/>
        <v>3</v>
      </c>
      <c r="F520" s="69" t="str">
        <f>IF(LEN(INDEX(索引!$M:$M,D520,1))=4,INDEX(索引!$M:$M,D520,1)&amp;"00",INDEX(索引!$M:$M,D520,1))</f>
        <v>603300</v>
      </c>
      <c r="G520" s="69" t="str">
        <f>INDEX(索引!$L:$L,D520,1)</f>
        <v>象兵</v>
      </c>
      <c r="I520" s="206" t="str">
        <f>'[2]配置系数（士兵）'!I520</f>
        <v>60330021</v>
      </c>
      <c r="J520" s="206" t="str">
        <f>'[2]配置系数（士兵）'!J520</f>
        <v>私有特性2:自身一定范围内，每10秒降低敌方{0}士气</v>
      </c>
      <c r="K520" s="206">
        <f>'[2]配置系数（士兵）'!K520</f>
        <v>-20</v>
      </c>
      <c r="L520" s="206">
        <f>'[2]配置系数（士兵）'!L520</f>
        <v>0</v>
      </c>
      <c r="M520" s="206">
        <f>'[2]配置系数（士兵）'!M520</f>
        <v>0</v>
      </c>
      <c r="N520" s="206">
        <f>'[2]配置系数（士兵）'!N520</f>
        <v>-1</v>
      </c>
      <c r="P520" s="206" t="str">
        <f>'[2]配置系数（士兵）'!P520</f>
        <v/>
      </c>
      <c r="Q520" s="206" t="str">
        <f>'[2]配置系数（士兵）'!Q520</f>
        <v/>
      </c>
      <c r="R520" s="206" t="str">
        <f>'[2]配置系数（士兵）'!R520</f>
        <v/>
      </c>
      <c r="S520" s="206">
        <f>'[2]配置系数（士兵）'!S520</f>
        <v>0</v>
      </c>
      <c r="T520" s="206">
        <f>'[2]配置系数（士兵）'!T520</f>
        <v>0</v>
      </c>
      <c r="U520" s="206">
        <f>'[2]配置系数（士兵）'!U520</f>
        <v>1</v>
      </c>
      <c r="W520" s="206" t="str">
        <f>'[2]配置系数（士兵）'!W520</f>
        <v/>
      </c>
      <c r="X520" s="206" t="str">
        <f>'[2]配置系数（士兵）'!X520</f>
        <v/>
      </c>
      <c r="Y520" s="206" t="str">
        <f>'[2]配置系数（士兵）'!Y520</f>
        <v/>
      </c>
      <c r="Z520" s="206">
        <f>'[2]配置系数（士兵）'!Z520</f>
        <v>0</v>
      </c>
      <c r="AA520" s="206">
        <f>'[2]配置系数（士兵）'!AA520</f>
        <v>0</v>
      </c>
      <c r="AB520" s="206">
        <f>'[2]配置系数（士兵）'!AB520</f>
        <v>1</v>
      </c>
    </row>
    <row r="521" spans="3:28" x14ac:dyDescent="0.15">
      <c r="C521" s="207">
        <v>514</v>
      </c>
      <c r="D521" s="69">
        <f>IFERROR(MATCH(C521,索引!Q:Q,0),D522)</f>
        <v>67</v>
      </c>
      <c r="E521" s="69">
        <f t="shared" si="8"/>
        <v>4</v>
      </c>
      <c r="F521" s="69" t="str">
        <f>IF(LEN(INDEX(索引!$M:$M,D521,1))=4,INDEX(索引!$M:$M,D521,1)&amp;"00",INDEX(索引!$M:$M,D521,1))</f>
        <v>603300</v>
      </c>
      <c r="G521" s="69" t="str">
        <f>INDEX(索引!$L:$L,D521,1)</f>
        <v>象兵</v>
      </c>
      <c r="I521" s="206" t="str">
        <f>'[2]配置系数（士兵）'!I521</f>
        <v>60330031</v>
      </c>
      <c r="J521" s="206" t="str">
        <f>'[2]配置系数（士兵）'!J521</f>
        <v>私有特性3:这个单位血量很多，不容易被击败。</v>
      </c>
      <c r="K521" s="206">
        <f>'[2]配置系数（士兵）'!K521</f>
        <v>0.1</v>
      </c>
      <c r="L521" s="206">
        <f>'[2]配置系数（士兵）'!L521</f>
        <v>0</v>
      </c>
      <c r="M521" s="206">
        <f>'[2]配置系数（士兵）'!M521</f>
        <v>0</v>
      </c>
      <c r="N521" s="206">
        <f>'[2]配置系数（士兵）'!N521</f>
        <v>1</v>
      </c>
      <c r="P521" s="206" t="str">
        <f>'[2]配置系数（士兵）'!P521</f>
        <v/>
      </c>
      <c r="Q521" s="206" t="str">
        <f>'[2]配置系数（士兵）'!Q521</f>
        <v/>
      </c>
      <c r="R521" s="206" t="str">
        <f>'[2]配置系数（士兵）'!R521</f>
        <v/>
      </c>
      <c r="S521" s="206">
        <f>'[2]配置系数（士兵）'!S521</f>
        <v>0</v>
      </c>
      <c r="T521" s="206">
        <f>'[2]配置系数（士兵）'!T521</f>
        <v>0</v>
      </c>
      <c r="U521" s="206">
        <f>'[2]配置系数（士兵）'!U521</f>
        <v>1</v>
      </c>
      <c r="W521" s="206" t="str">
        <f>'[2]配置系数（士兵）'!W521</f>
        <v/>
      </c>
      <c r="X521" s="206" t="str">
        <f>'[2]配置系数（士兵）'!X521</f>
        <v/>
      </c>
      <c r="Y521" s="206" t="str">
        <f>'[2]配置系数（士兵）'!Y521</f>
        <v/>
      </c>
      <c r="Z521" s="206">
        <f>'[2]配置系数（士兵）'!Z521</f>
        <v>0</v>
      </c>
      <c r="AA521" s="206">
        <f>'[2]配置系数（士兵）'!AA521</f>
        <v>0</v>
      </c>
      <c r="AB521" s="206">
        <f>'[2]配置系数（士兵）'!AB521</f>
        <v>1</v>
      </c>
    </row>
    <row r="522" spans="3:28" x14ac:dyDescent="0.15">
      <c r="C522" s="207">
        <v>515</v>
      </c>
      <c r="D522" s="69">
        <f>IFERROR(MATCH(C522,索引!Q:Q,0),D523)</f>
        <v>67</v>
      </c>
      <c r="E522" s="69">
        <f t="shared" si="8"/>
        <v>5</v>
      </c>
      <c r="F522" s="69" t="str">
        <f>IF(LEN(INDEX(索引!$M:$M,D522,1))=4,INDEX(索引!$M:$M,D522,1)&amp;"00",INDEX(索引!$M:$M,D522,1))</f>
        <v>603300</v>
      </c>
      <c r="G522" s="69" t="str">
        <f>INDEX(索引!$L:$L,D522,1)</f>
        <v>象兵</v>
      </c>
      <c r="I522" s="206" t="str">
        <f>'[2]配置系数（士兵）'!I522</f>
        <v/>
      </c>
      <c r="J522" s="206" t="str">
        <f>'[2]配置系数（士兵）'!J522</f>
        <v/>
      </c>
      <c r="K522" s="206" t="str">
        <f>'[2]配置系数（士兵）'!K522</f>
        <v/>
      </c>
      <c r="L522" s="206">
        <f>'[2]配置系数（士兵）'!L522</f>
        <v>0</v>
      </c>
      <c r="M522" s="206">
        <f>'[2]配置系数（士兵）'!M522</f>
        <v>0</v>
      </c>
      <c r="N522" s="206">
        <f>'[2]配置系数（士兵）'!N522</f>
        <v>1</v>
      </c>
      <c r="P522" s="206" t="str">
        <f>'[2]配置系数（士兵）'!P522</f>
        <v/>
      </c>
      <c r="Q522" s="206" t="str">
        <f>'[2]配置系数（士兵）'!Q522</f>
        <v/>
      </c>
      <c r="R522" s="206" t="str">
        <f>'[2]配置系数（士兵）'!R522</f>
        <v/>
      </c>
      <c r="S522" s="206">
        <f>'[2]配置系数（士兵）'!S522</f>
        <v>0</v>
      </c>
      <c r="T522" s="206">
        <f>'[2]配置系数（士兵）'!T522</f>
        <v>0</v>
      </c>
      <c r="U522" s="206">
        <f>'[2]配置系数（士兵）'!U522</f>
        <v>1</v>
      </c>
      <c r="W522" s="206" t="str">
        <f>'[2]配置系数（士兵）'!W522</f>
        <v/>
      </c>
      <c r="X522" s="206" t="str">
        <f>'[2]配置系数（士兵）'!X522</f>
        <v/>
      </c>
      <c r="Y522" s="206" t="str">
        <f>'[2]配置系数（士兵）'!Y522</f>
        <v/>
      </c>
      <c r="Z522" s="206">
        <f>'[2]配置系数（士兵）'!Z522</f>
        <v>0</v>
      </c>
      <c r="AA522" s="206">
        <f>'[2]配置系数（士兵）'!AA522</f>
        <v>0</v>
      </c>
      <c r="AB522" s="206">
        <f>'[2]配置系数（士兵）'!AB522</f>
        <v>1</v>
      </c>
    </row>
    <row r="523" spans="3:28" x14ac:dyDescent="0.15">
      <c r="C523" s="207">
        <v>516</v>
      </c>
      <c r="D523" s="69">
        <f>IFERROR(MATCH(C523,索引!Q:Q,0),D524)</f>
        <v>67</v>
      </c>
      <c r="E523" s="69">
        <f t="shared" si="8"/>
        <v>6</v>
      </c>
      <c r="F523" s="69" t="str">
        <f>IF(LEN(INDEX(索引!$M:$M,D523,1))=4,INDEX(索引!$M:$M,D523,1)&amp;"00",INDEX(索引!$M:$M,D523,1))</f>
        <v>603300</v>
      </c>
      <c r="G523" s="69" t="str">
        <f>INDEX(索引!$L:$L,D523,1)</f>
        <v>象兵</v>
      </c>
      <c r="I523" s="206" t="str">
        <f>'[2]配置系数（士兵）'!I523</f>
        <v/>
      </c>
      <c r="J523" s="206" t="str">
        <f>'[2]配置系数（士兵）'!J523</f>
        <v/>
      </c>
      <c r="K523" s="206" t="str">
        <f>'[2]配置系数（士兵）'!K523</f>
        <v/>
      </c>
      <c r="L523" s="206">
        <f>'[2]配置系数（士兵）'!L523</f>
        <v>0</v>
      </c>
      <c r="M523" s="206">
        <f>'[2]配置系数（士兵）'!M523</f>
        <v>0</v>
      </c>
      <c r="N523" s="206">
        <f>'[2]配置系数（士兵）'!N523</f>
        <v>1</v>
      </c>
      <c r="P523" s="206" t="str">
        <f>'[2]配置系数（士兵）'!P523</f>
        <v/>
      </c>
      <c r="Q523" s="206" t="str">
        <f>'[2]配置系数（士兵）'!Q523</f>
        <v/>
      </c>
      <c r="R523" s="206" t="str">
        <f>'[2]配置系数（士兵）'!R523</f>
        <v/>
      </c>
      <c r="S523" s="206">
        <f>'[2]配置系数（士兵）'!S523</f>
        <v>0</v>
      </c>
      <c r="T523" s="206">
        <f>'[2]配置系数（士兵）'!T523</f>
        <v>0</v>
      </c>
      <c r="U523" s="206">
        <f>'[2]配置系数（士兵）'!U523</f>
        <v>1</v>
      </c>
      <c r="W523" s="206" t="str">
        <f>'[2]配置系数（士兵）'!W523</f>
        <v/>
      </c>
      <c r="X523" s="206" t="str">
        <f>'[2]配置系数（士兵）'!X523</f>
        <v/>
      </c>
      <c r="Y523" s="206" t="str">
        <f>'[2]配置系数（士兵）'!Y523</f>
        <v/>
      </c>
      <c r="Z523" s="206">
        <f>'[2]配置系数（士兵）'!Z523</f>
        <v>0</v>
      </c>
      <c r="AA523" s="206">
        <f>'[2]配置系数（士兵）'!AA523</f>
        <v>0</v>
      </c>
      <c r="AB523" s="206">
        <f>'[2]配置系数（士兵）'!AB523</f>
        <v>1</v>
      </c>
    </row>
    <row r="524" spans="3:28" x14ac:dyDescent="0.15">
      <c r="C524" s="207">
        <v>517</v>
      </c>
      <c r="D524" s="69">
        <f>IFERROR(MATCH(C524,索引!Q:Q,0),D525)</f>
        <v>67</v>
      </c>
      <c r="E524" s="69">
        <f t="shared" si="8"/>
        <v>7</v>
      </c>
      <c r="F524" s="69" t="str">
        <f>IF(LEN(INDEX(索引!$M:$M,D524,1))=4,INDEX(索引!$M:$M,D524,1)&amp;"00",INDEX(索引!$M:$M,D524,1))</f>
        <v>603300</v>
      </c>
      <c r="G524" s="69" t="str">
        <f>INDEX(索引!$L:$L,D524,1)</f>
        <v>象兵</v>
      </c>
      <c r="I524" s="206" t="str">
        <f>'[2]配置系数（士兵）'!I524</f>
        <v/>
      </c>
      <c r="J524" s="206" t="str">
        <f>'[2]配置系数（士兵）'!J524</f>
        <v/>
      </c>
      <c r="K524" s="206" t="str">
        <f>'[2]配置系数（士兵）'!K524</f>
        <v/>
      </c>
      <c r="L524" s="206">
        <f>'[2]配置系数（士兵）'!L524</f>
        <v>0</v>
      </c>
      <c r="M524" s="206">
        <f>'[2]配置系数（士兵）'!M524</f>
        <v>0</v>
      </c>
      <c r="N524" s="206">
        <f>'[2]配置系数（士兵）'!N524</f>
        <v>1</v>
      </c>
      <c r="P524" s="206" t="str">
        <f>'[2]配置系数（士兵）'!P524</f>
        <v/>
      </c>
      <c r="Q524" s="206" t="str">
        <f>'[2]配置系数（士兵）'!Q524</f>
        <v/>
      </c>
      <c r="R524" s="206" t="str">
        <f>'[2]配置系数（士兵）'!R524</f>
        <v/>
      </c>
      <c r="S524" s="206">
        <f>'[2]配置系数（士兵）'!S524</f>
        <v>0</v>
      </c>
      <c r="T524" s="206">
        <f>'[2]配置系数（士兵）'!T524</f>
        <v>0</v>
      </c>
      <c r="U524" s="206">
        <f>'[2]配置系数（士兵）'!U524</f>
        <v>1</v>
      </c>
      <c r="W524" s="206" t="str">
        <f>'[2]配置系数（士兵）'!W524</f>
        <v/>
      </c>
      <c r="X524" s="206" t="str">
        <f>'[2]配置系数（士兵）'!X524</f>
        <v/>
      </c>
      <c r="Y524" s="206" t="str">
        <f>'[2]配置系数（士兵）'!Y524</f>
        <v/>
      </c>
      <c r="Z524" s="206">
        <f>'[2]配置系数（士兵）'!Z524</f>
        <v>0</v>
      </c>
      <c r="AA524" s="206">
        <f>'[2]配置系数（士兵）'!AA524</f>
        <v>0</v>
      </c>
      <c r="AB524" s="206">
        <f>'[2]配置系数（士兵）'!AB524</f>
        <v>1</v>
      </c>
    </row>
    <row r="525" spans="3:28" x14ac:dyDescent="0.15">
      <c r="C525" s="207">
        <v>518</v>
      </c>
      <c r="D525" s="69">
        <f>IFERROR(MATCH(C525,索引!Q:Q,0),D526)</f>
        <v>67</v>
      </c>
      <c r="E525" s="69">
        <f t="shared" si="8"/>
        <v>8</v>
      </c>
      <c r="F525" s="69" t="str">
        <f>IF(LEN(INDEX(索引!$M:$M,D525,1))=4,INDEX(索引!$M:$M,D525,1)&amp;"00",INDEX(索引!$M:$M,D525,1))</f>
        <v>603300</v>
      </c>
      <c r="G525" s="69" t="str">
        <f>INDEX(索引!$L:$L,D525,1)</f>
        <v>象兵</v>
      </c>
      <c r="I525" s="206" t="str">
        <f>'[2]配置系数（士兵）'!I525</f>
        <v/>
      </c>
      <c r="J525" s="206" t="str">
        <f>'[2]配置系数（士兵）'!J525</f>
        <v/>
      </c>
      <c r="K525" s="206" t="str">
        <f>'[2]配置系数（士兵）'!K525</f>
        <v/>
      </c>
      <c r="L525" s="206">
        <f>'[2]配置系数（士兵）'!L525</f>
        <v>0</v>
      </c>
      <c r="M525" s="206">
        <f>'[2]配置系数（士兵）'!M525</f>
        <v>0</v>
      </c>
      <c r="N525" s="206">
        <f>'[2]配置系数（士兵）'!N525</f>
        <v>1</v>
      </c>
      <c r="P525" s="206" t="str">
        <f>'[2]配置系数（士兵）'!P525</f>
        <v/>
      </c>
      <c r="Q525" s="206" t="str">
        <f>'[2]配置系数（士兵）'!Q525</f>
        <v/>
      </c>
      <c r="R525" s="206" t="str">
        <f>'[2]配置系数（士兵）'!R525</f>
        <v/>
      </c>
      <c r="S525" s="206">
        <f>'[2]配置系数（士兵）'!S525</f>
        <v>0</v>
      </c>
      <c r="T525" s="206">
        <f>'[2]配置系数（士兵）'!T525</f>
        <v>0</v>
      </c>
      <c r="U525" s="206">
        <f>'[2]配置系数（士兵）'!U525</f>
        <v>1</v>
      </c>
      <c r="W525" s="206" t="str">
        <f>'[2]配置系数（士兵）'!W525</f>
        <v/>
      </c>
      <c r="X525" s="206" t="str">
        <f>'[2]配置系数（士兵）'!X525</f>
        <v/>
      </c>
      <c r="Y525" s="206" t="str">
        <f>'[2]配置系数（士兵）'!Y525</f>
        <v/>
      </c>
      <c r="Z525" s="206">
        <f>'[2]配置系数（士兵）'!Z525</f>
        <v>0</v>
      </c>
      <c r="AA525" s="206">
        <f>'[2]配置系数（士兵）'!AA525</f>
        <v>0</v>
      </c>
      <c r="AB525" s="206">
        <f>'[2]配置系数（士兵）'!AB525</f>
        <v>1</v>
      </c>
    </row>
    <row r="526" spans="3:28" x14ac:dyDescent="0.15">
      <c r="C526" s="207">
        <v>519</v>
      </c>
      <c r="D526" s="69">
        <f>IFERROR(MATCH(C526,索引!Q:Q,0),D527)</f>
        <v>67</v>
      </c>
      <c r="E526" s="69">
        <f t="shared" si="8"/>
        <v>9</v>
      </c>
      <c r="F526" s="69" t="str">
        <f>IF(LEN(INDEX(索引!$M:$M,D526,1))=4,INDEX(索引!$M:$M,D526,1)&amp;"00",INDEX(索引!$M:$M,D526,1))</f>
        <v>603300</v>
      </c>
      <c r="G526" s="69" t="str">
        <f>INDEX(索引!$L:$L,D526,1)</f>
        <v>象兵</v>
      </c>
      <c r="I526" s="206" t="str">
        <f>'[2]配置系数（士兵）'!I526</f>
        <v/>
      </c>
      <c r="J526" s="206" t="str">
        <f>'[2]配置系数（士兵）'!J526</f>
        <v/>
      </c>
      <c r="K526" s="206" t="str">
        <f>'[2]配置系数（士兵）'!K526</f>
        <v/>
      </c>
      <c r="L526" s="206">
        <f>'[2]配置系数（士兵）'!L526</f>
        <v>0</v>
      </c>
      <c r="M526" s="206">
        <f>'[2]配置系数（士兵）'!M526</f>
        <v>0</v>
      </c>
      <c r="N526" s="206">
        <f>'[2]配置系数（士兵）'!N526</f>
        <v>1</v>
      </c>
      <c r="P526" s="206" t="str">
        <f>'[2]配置系数（士兵）'!P526</f>
        <v/>
      </c>
      <c r="Q526" s="206" t="str">
        <f>'[2]配置系数（士兵）'!Q526</f>
        <v/>
      </c>
      <c r="R526" s="206" t="str">
        <f>'[2]配置系数（士兵）'!R526</f>
        <v/>
      </c>
      <c r="S526" s="206">
        <f>'[2]配置系数（士兵）'!S526</f>
        <v>0</v>
      </c>
      <c r="T526" s="206">
        <f>'[2]配置系数（士兵）'!T526</f>
        <v>0</v>
      </c>
      <c r="U526" s="206">
        <f>'[2]配置系数（士兵）'!U526</f>
        <v>1</v>
      </c>
      <c r="W526" s="206" t="str">
        <f>'[2]配置系数（士兵）'!W526</f>
        <v/>
      </c>
      <c r="X526" s="206" t="str">
        <f>'[2]配置系数（士兵）'!X526</f>
        <v/>
      </c>
      <c r="Y526" s="206" t="str">
        <f>'[2]配置系数（士兵）'!Y526</f>
        <v/>
      </c>
      <c r="Z526" s="206">
        <f>'[2]配置系数（士兵）'!Z526</f>
        <v>0</v>
      </c>
      <c r="AA526" s="206">
        <f>'[2]配置系数（士兵）'!AA526</f>
        <v>0</v>
      </c>
      <c r="AB526" s="206">
        <f>'[2]配置系数（士兵）'!AB526</f>
        <v>1</v>
      </c>
    </row>
    <row r="527" spans="3:28" x14ac:dyDescent="0.15">
      <c r="C527" s="207">
        <v>520</v>
      </c>
      <c r="D527" s="69">
        <f>IFERROR(MATCH(C527,索引!Q:Q,0),D528)</f>
        <v>67</v>
      </c>
      <c r="E527" s="69">
        <f t="shared" si="8"/>
        <v>10</v>
      </c>
      <c r="F527" s="69" t="str">
        <f>IF(LEN(INDEX(索引!$M:$M,D527,1))=4,INDEX(索引!$M:$M,D527,1)&amp;"00",INDEX(索引!$M:$M,D527,1))</f>
        <v>603300</v>
      </c>
      <c r="G527" s="69" t="str">
        <f>INDEX(索引!$L:$L,D527,1)</f>
        <v>象兵</v>
      </c>
      <c r="I527" s="206" t="str">
        <f>'[2]配置系数（士兵）'!I527</f>
        <v/>
      </c>
      <c r="J527" s="206" t="str">
        <f>'[2]配置系数（士兵）'!J527</f>
        <v/>
      </c>
      <c r="K527" s="206" t="str">
        <f>'[2]配置系数（士兵）'!K527</f>
        <v/>
      </c>
      <c r="L527" s="206">
        <f>'[2]配置系数（士兵）'!L527</f>
        <v>0</v>
      </c>
      <c r="M527" s="206">
        <f>'[2]配置系数（士兵）'!M527</f>
        <v>0</v>
      </c>
      <c r="N527" s="206">
        <f>'[2]配置系数（士兵）'!N527</f>
        <v>1</v>
      </c>
      <c r="P527" s="206" t="str">
        <f>'[2]配置系数（士兵）'!P527</f>
        <v/>
      </c>
      <c r="Q527" s="206" t="str">
        <f>'[2]配置系数（士兵）'!Q527</f>
        <v/>
      </c>
      <c r="R527" s="206" t="str">
        <f>'[2]配置系数（士兵）'!R527</f>
        <v/>
      </c>
      <c r="S527" s="206">
        <f>'[2]配置系数（士兵）'!S527</f>
        <v>0</v>
      </c>
      <c r="T527" s="206">
        <f>'[2]配置系数（士兵）'!T527</f>
        <v>0</v>
      </c>
      <c r="U527" s="206">
        <f>'[2]配置系数（士兵）'!U527</f>
        <v>1</v>
      </c>
      <c r="W527" s="206" t="str">
        <f>'[2]配置系数（士兵）'!W527</f>
        <v/>
      </c>
      <c r="X527" s="206" t="str">
        <f>'[2]配置系数（士兵）'!X527</f>
        <v/>
      </c>
      <c r="Y527" s="206" t="str">
        <f>'[2]配置系数（士兵）'!Y527</f>
        <v/>
      </c>
      <c r="Z527" s="206">
        <f>'[2]配置系数（士兵）'!Z527</f>
        <v>0</v>
      </c>
      <c r="AA527" s="206">
        <f>'[2]配置系数（士兵）'!AA527</f>
        <v>0</v>
      </c>
      <c r="AB527" s="206">
        <f>'[2]配置系数（士兵）'!AB527</f>
        <v>1</v>
      </c>
    </row>
    <row r="528" spans="3:28" x14ac:dyDescent="0.15">
      <c r="C528" s="207">
        <v>521</v>
      </c>
      <c r="D528" s="69">
        <f>IFERROR(MATCH(C528,索引!Q:Q,0),D529)</f>
        <v>68</v>
      </c>
      <c r="E528" s="69">
        <f t="shared" ref="E528:E591" si="9">MIN(IF(G528=G527,E527+1,1),11)</f>
        <v>1</v>
      </c>
      <c r="F528" s="69">
        <f>IF(LEN(INDEX(索引!$M:$M,D528,1))=4,INDEX(索引!$M:$M,D528,1)&amp;"00",INDEX(索引!$M:$M,D528,1))</f>
        <v>600411</v>
      </c>
      <c r="G528" s="69" t="str">
        <f>INDEX(索引!$L:$L,D528,1)</f>
        <v>机关木人</v>
      </c>
      <c r="I528" s="206" t="str">
        <f>'[2]配置系数（士兵）'!I528</f>
        <v>60041101</v>
      </c>
      <c r="J528" s="206" t="str">
        <f>'[2]配置系数（士兵）'!J528</f>
        <v>普通攻击:对单体敌人造成{0}%的武力伤害</v>
      </c>
      <c r="K528" s="206">
        <f>'[2]配置系数（士兵）'!K528</f>
        <v>0.6</v>
      </c>
      <c r="L528" s="206">
        <f>'[2]配置系数（士兵）'!L528</f>
        <v>0</v>
      </c>
      <c r="M528" s="206">
        <f>'[2]配置系数（士兵）'!M528</f>
        <v>0</v>
      </c>
      <c r="N528" s="206">
        <f>'[2]配置系数（士兵）'!N528</f>
        <v>100</v>
      </c>
      <c r="P528" s="206" t="str">
        <f>'[2]配置系数（士兵）'!P528</f>
        <v>60041102</v>
      </c>
      <c r="Q528" s="206" t="str">
        <f>'[2]配置系数（士兵）'!Q528</f>
        <v>普通攻击:对单体敌人造成{0}%的武力伤害</v>
      </c>
      <c r="R528" s="206">
        <f>'[2]配置系数（士兵）'!R528</f>
        <v>0.62</v>
      </c>
      <c r="S528" s="206">
        <f>'[2]配置系数（士兵）'!S528</f>
        <v>0</v>
      </c>
      <c r="T528" s="206">
        <f>'[2]配置系数（士兵）'!T528</f>
        <v>0</v>
      </c>
      <c r="U528" s="206">
        <f>'[2]配置系数（士兵）'!U528</f>
        <v>1</v>
      </c>
      <c r="W528" s="206" t="str">
        <f>'[2]配置系数（士兵）'!W528</f>
        <v>60041103</v>
      </c>
      <c r="X528" s="206" t="str">
        <f>'[2]配置系数（士兵）'!X528</f>
        <v>普通攻击:对单体敌人造成{0}%的武力伤害</v>
      </c>
      <c r="Y528" s="206">
        <f>'[2]配置系数（士兵）'!Y528</f>
        <v>1.1100000000000001</v>
      </c>
      <c r="Z528" s="206">
        <f>'[2]配置系数（士兵）'!Z528</f>
        <v>0</v>
      </c>
      <c r="AA528" s="206">
        <f>'[2]配置系数（士兵）'!AA528</f>
        <v>0</v>
      </c>
      <c r="AB528" s="206">
        <f>'[2]配置系数（士兵）'!AB528</f>
        <v>1</v>
      </c>
    </row>
    <row r="529" spans="3:28" x14ac:dyDescent="0.15">
      <c r="C529" s="207">
        <v>522</v>
      </c>
      <c r="D529" s="69">
        <f>IFERROR(MATCH(C529,索引!Q:Q,0),D530)</f>
        <v>68</v>
      </c>
      <c r="E529" s="69">
        <f t="shared" si="9"/>
        <v>2</v>
      </c>
      <c r="F529" s="69">
        <f>IF(LEN(INDEX(索引!$M:$M,D529,1))=4,INDEX(索引!$M:$M,D529,1)&amp;"00",INDEX(索引!$M:$M,D529,1))</f>
        <v>600411</v>
      </c>
      <c r="G529" s="69" t="str">
        <f>INDEX(索引!$L:$L,D529,1)</f>
        <v>机关木人</v>
      </c>
      <c r="I529" s="206" t="str">
        <f>'[2]配置系数（士兵）'!I529</f>
        <v>60041111</v>
      </c>
      <c r="J529" s="206" t="str">
        <f>'[2]配置系数（士兵）'!J529</f>
        <v>私有特性1:大地图驻守，可以切换远程模式，攻击变成范围伤害且附带击飞</v>
      </c>
      <c r="K529" s="206">
        <f>'[2]配置系数（士兵）'!K529</f>
        <v>0.5</v>
      </c>
      <c r="L529" s="206">
        <f>'[2]配置系数（士兵）'!L529</f>
        <v>0</v>
      </c>
      <c r="M529" s="206">
        <f>'[2]配置系数（士兵）'!M529</f>
        <v>0</v>
      </c>
      <c r="N529" s="206">
        <f>'[2]配置系数（士兵）'!N529</f>
        <v>1</v>
      </c>
      <c r="P529" s="206" t="str">
        <f>'[2]配置系数（士兵）'!P529</f>
        <v/>
      </c>
      <c r="Q529" s="206" t="str">
        <f>'[2]配置系数（士兵）'!Q529</f>
        <v/>
      </c>
      <c r="R529" s="206" t="str">
        <f>'[2]配置系数（士兵）'!R529</f>
        <v/>
      </c>
      <c r="S529" s="206">
        <f>'[2]配置系数（士兵）'!S529</f>
        <v>0</v>
      </c>
      <c r="T529" s="206">
        <f>'[2]配置系数（士兵）'!T529</f>
        <v>0</v>
      </c>
      <c r="U529" s="206">
        <f>'[2]配置系数（士兵）'!U529</f>
        <v>1</v>
      </c>
      <c r="W529" s="206" t="str">
        <f>'[2]配置系数（士兵）'!W529</f>
        <v/>
      </c>
      <c r="X529" s="206" t="str">
        <f>'[2]配置系数（士兵）'!X529</f>
        <v/>
      </c>
      <c r="Y529" s="206" t="str">
        <f>'[2]配置系数（士兵）'!Y529</f>
        <v/>
      </c>
      <c r="Z529" s="206">
        <f>'[2]配置系数（士兵）'!Z529</f>
        <v>0</v>
      </c>
      <c r="AA529" s="206">
        <f>'[2]配置系数（士兵）'!AA529</f>
        <v>0</v>
      </c>
      <c r="AB529" s="206">
        <f>'[2]配置系数（士兵）'!AB529</f>
        <v>1</v>
      </c>
    </row>
    <row r="530" spans="3:28" x14ac:dyDescent="0.15">
      <c r="C530" s="207">
        <v>523</v>
      </c>
      <c r="D530" s="69">
        <f>IFERROR(MATCH(C530,索引!Q:Q,0),D531)</f>
        <v>68</v>
      </c>
      <c r="E530" s="69">
        <f t="shared" si="9"/>
        <v>3</v>
      </c>
      <c r="F530" s="69">
        <f>IF(LEN(INDEX(索引!$M:$M,D530,1))=4,INDEX(索引!$M:$M,D530,1)&amp;"00",INDEX(索引!$M:$M,D530,1))</f>
        <v>600411</v>
      </c>
      <c r="G530" s="69" t="str">
        <f>INDEX(索引!$L:$L,D530,1)</f>
        <v>机关木人</v>
      </c>
      <c r="I530" s="206" t="str">
        <f>'[2]配置系数（士兵）'!I530</f>
        <v>60041121</v>
      </c>
      <c r="J530" s="206" t="str">
        <f>'[2]配置系数（士兵）'!J530</f>
        <v>私有特性2:器械单位不会被击飞</v>
      </c>
      <c r="K530" s="206" t="str">
        <f>'[2]配置系数（士兵）'!K530</f>
        <v/>
      </c>
      <c r="L530" s="206">
        <f>'[2]配置系数（士兵）'!L530</f>
        <v>0</v>
      </c>
      <c r="M530" s="206">
        <f>'[2]配置系数（士兵）'!M530</f>
        <v>0</v>
      </c>
      <c r="N530" s="206">
        <f>'[2]配置系数（士兵）'!N530</f>
        <v>1</v>
      </c>
      <c r="P530" s="206" t="str">
        <f>'[2]配置系数（士兵）'!P530</f>
        <v/>
      </c>
      <c r="Q530" s="206" t="str">
        <f>'[2]配置系数（士兵）'!Q530</f>
        <v/>
      </c>
      <c r="R530" s="206" t="str">
        <f>'[2]配置系数（士兵）'!R530</f>
        <v/>
      </c>
      <c r="S530" s="206">
        <f>'[2]配置系数（士兵）'!S530</f>
        <v>0</v>
      </c>
      <c r="T530" s="206">
        <f>'[2]配置系数（士兵）'!T530</f>
        <v>0</v>
      </c>
      <c r="U530" s="206">
        <f>'[2]配置系数（士兵）'!U530</f>
        <v>1</v>
      </c>
      <c r="W530" s="206" t="str">
        <f>'[2]配置系数（士兵）'!W530</f>
        <v/>
      </c>
      <c r="X530" s="206" t="str">
        <f>'[2]配置系数（士兵）'!X530</f>
        <v/>
      </c>
      <c r="Y530" s="206" t="str">
        <f>'[2]配置系数（士兵）'!Y530</f>
        <v/>
      </c>
      <c r="Z530" s="206">
        <f>'[2]配置系数（士兵）'!Z530</f>
        <v>0</v>
      </c>
      <c r="AA530" s="206">
        <f>'[2]配置系数（士兵）'!AA530</f>
        <v>0</v>
      </c>
      <c r="AB530" s="206">
        <f>'[2]配置系数（士兵）'!AB530</f>
        <v>1</v>
      </c>
    </row>
    <row r="531" spans="3:28" x14ac:dyDescent="0.15">
      <c r="C531" s="207">
        <v>524</v>
      </c>
      <c r="D531" s="69">
        <f>IFERROR(MATCH(C531,索引!Q:Q,0),D532)</f>
        <v>68</v>
      </c>
      <c r="E531" s="69">
        <f t="shared" si="9"/>
        <v>4</v>
      </c>
      <c r="F531" s="69">
        <f>IF(LEN(INDEX(索引!$M:$M,D531,1))=4,INDEX(索引!$M:$M,D531,1)&amp;"00",INDEX(索引!$M:$M,D531,1))</f>
        <v>600411</v>
      </c>
      <c r="G531" s="69" t="str">
        <f>INDEX(索引!$L:$L,D531,1)</f>
        <v>机关木人</v>
      </c>
      <c r="I531" s="206" t="str">
        <f>'[2]配置系数（士兵）'!I531</f>
        <v/>
      </c>
      <c r="J531" s="206" t="str">
        <f>'[2]配置系数（士兵）'!J531</f>
        <v/>
      </c>
      <c r="K531" s="206" t="str">
        <f>'[2]配置系数（士兵）'!K531</f>
        <v/>
      </c>
      <c r="L531" s="206">
        <f>'[2]配置系数（士兵）'!L531</f>
        <v>0</v>
      </c>
      <c r="M531" s="206">
        <f>'[2]配置系数（士兵）'!M531</f>
        <v>0</v>
      </c>
      <c r="N531" s="206">
        <f>'[2]配置系数（士兵）'!N531</f>
        <v>1</v>
      </c>
      <c r="P531" s="206" t="str">
        <f>'[2]配置系数（士兵）'!P531</f>
        <v/>
      </c>
      <c r="Q531" s="206" t="str">
        <f>'[2]配置系数（士兵）'!Q531</f>
        <v/>
      </c>
      <c r="R531" s="206" t="str">
        <f>'[2]配置系数（士兵）'!R531</f>
        <v/>
      </c>
      <c r="S531" s="206">
        <f>'[2]配置系数（士兵）'!S531</f>
        <v>0</v>
      </c>
      <c r="T531" s="206">
        <f>'[2]配置系数（士兵）'!T531</f>
        <v>0</v>
      </c>
      <c r="U531" s="206">
        <f>'[2]配置系数（士兵）'!U531</f>
        <v>1</v>
      </c>
      <c r="W531" s="206" t="str">
        <f>'[2]配置系数（士兵）'!W531</f>
        <v/>
      </c>
      <c r="X531" s="206" t="str">
        <f>'[2]配置系数（士兵）'!X531</f>
        <v/>
      </c>
      <c r="Y531" s="206" t="str">
        <f>'[2]配置系数（士兵）'!Y531</f>
        <v/>
      </c>
      <c r="Z531" s="206">
        <f>'[2]配置系数（士兵）'!Z531</f>
        <v>0</v>
      </c>
      <c r="AA531" s="206">
        <f>'[2]配置系数（士兵）'!AA531</f>
        <v>0</v>
      </c>
      <c r="AB531" s="206">
        <f>'[2]配置系数（士兵）'!AB531</f>
        <v>1</v>
      </c>
    </row>
    <row r="532" spans="3:28" x14ac:dyDescent="0.15">
      <c r="C532" s="207">
        <v>525</v>
      </c>
      <c r="D532" s="69">
        <f>IFERROR(MATCH(C532,索引!Q:Q,0),D533)</f>
        <v>68</v>
      </c>
      <c r="E532" s="69">
        <f t="shared" si="9"/>
        <v>5</v>
      </c>
      <c r="F532" s="69">
        <f>IF(LEN(INDEX(索引!$M:$M,D532,1))=4,INDEX(索引!$M:$M,D532,1)&amp;"00",INDEX(索引!$M:$M,D532,1))</f>
        <v>600411</v>
      </c>
      <c r="G532" s="69" t="str">
        <f>INDEX(索引!$L:$L,D532,1)</f>
        <v>机关木人</v>
      </c>
      <c r="I532" s="206" t="str">
        <f>'[2]配置系数（士兵）'!I532</f>
        <v/>
      </c>
      <c r="J532" s="206" t="str">
        <f>'[2]配置系数（士兵）'!J532</f>
        <v/>
      </c>
      <c r="K532" s="206" t="str">
        <f>'[2]配置系数（士兵）'!K532</f>
        <v/>
      </c>
      <c r="L532" s="206">
        <f>'[2]配置系数（士兵）'!L532</f>
        <v>0</v>
      </c>
      <c r="M532" s="206">
        <f>'[2]配置系数（士兵）'!M532</f>
        <v>0</v>
      </c>
      <c r="N532" s="206">
        <f>'[2]配置系数（士兵）'!N532</f>
        <v>1</v>
      </c>
      <c r="P532" s="206" t="str">
        <f>'[2]配置系数（士兵）'!P532</f>
        <v/>
      </c>
      <c r="Q532" s="206" t="str">
        <f>'[2]配置系数（士兵）'!Q532</f>
        <v/>
      </c>
      <c r="R532" s="206" t="str">
        <f>'[2]配置系数（士兵）'!R532</f>
        <v/>
      </c>
      <c r="S532" s="206">
        <f>'[2]配置系数（士兵）'!S532</f>
        <v>0</v>
      </c>
      <c r="T532" s="206">
        <f>'[2]配置系数（士兵）'!T532</f>
        <v>0</v>
      </c>
      <c r="U532" s="206">
        <f>'[2]配置系数（士兵）'!U532</f>
        <v>1</v>
      </c>
      <c r="W532" s="206" t="str">
        <f>'[2]配置系数（士兵）'!W532</f>
        <v/>
      </c>
      <c r="X532" s="206" t="str">
        <f>'[2]配置系数（士兵）'!X532</f>
        <v/>
      </c>
      <c r="Y532" s="206" t="str">
        <f>'[2]配置系数（士兵）'!Y532</f>
        <v/>
      </c>
      <c r="Z532" s="206">
        <f>'[2]配置系数（士兵）'!Z532</f>
        <v>0</v>
      </c>
      <c r="AA532" s="206">
        <f>'[2]配置系数（士兵）'!AA532</f>
        <v>0</v>
      </c>
      <c r="AB532" s="206">
        <f>'[2]配置系数（士兵）'!AB532</f>
        <v>1</v>
      </c>
    </row>
    <row r="533" spans="3:28" x14ac:dyDescent="0.15">
      <c r="C533" s="207">
        <v>526</v>
      </c>
      <c r="D533" s="69">
        <f>IFERROR(MATCH(C533,索引!Q:Q,0),D534)</f>
        <v>68</v>
      </c>
      <c r="E533" s="69">
        <f t="shared" si="9"/>
        <v>6</v>
      </c>
      <c r="F533" s="69">
        <f>IF(LEN(INDEX(索引!$M:$M,D533,1))=4,INDEX(索引!$M:$M,D533,1)&amp;"00",INDEX(索引!$M:$M,D533,1))</f>
        <v>600411</v>
      </c>
      <c r="G533" s="69" t="str">
        <f>INDEX(索引!$L:$L,D533,1)</f>
        <v>机关木人</v>
      </c>
      <c r="I533" s="206" t="str">
        <f>'[2]配置系数（士兵）'!I533</f>
        <v/>
      </c>
      <c r="J533" s="206" t="str">
        <f>'[2]配置系数（士兵）'!J533</f>
        <v/>
      </c>
      <c r="K533" s="206" t="str">
        <f>'[2]配置系数（士兵）'!K533</f>
        <v/>
      </c>
      <c r="L533" s="206">
        <f>'[2]配置系数（士兵）'!L533</f>
        <v>0</v>
      </c>
      <c r="M533" s="206">
        <f>'[2]配置系数（士兵）'!M533</f>
        <v>0</v>
      </c>
      <c r="N533" s="206">
        <f>'[2]配置系数（士兵）'!N533</f>
        <v>1</v>
      </c>
      <c r="P533" s="206" t="str">
        <f>'[2]配置系数（士兵）'!P533</f>
        <v/>
      </c>
      <c r="Q533" s="206" t="str">
        <f>'[2]配置系数（士兵）'!Q533</f>
        <v/>
      </c>
      <c r="R533" s="206" t="str">
        <f>'[2]配置系数（士兵）'!R533</f>
        <v/>
      </c>
      <c r="S533" s="206">
        <f>'[2]配置系数（士兵）'!S533</f>
        <v>0</v>
      </c>
      <c r="T533" s="206">
        <f>'[2]配置系数（士兵）'!T533</f>
        <v>0</v>
      </c>
      <c r="U533" s="206">
        <f>'[2]配置系数（士兵）'!U533</f>
        <v>1</v>
      </c>
      <c r="W533" s="206" t="str">
        <f>'[2]配置系数（士兵）'!W533</f>
        <v/>
      </c>
      <c r="X533" s="206" t="str">
        <f>'[2]配置系数（士兵）'!X533</f>
        <v/>
      </c>
      <c r="Y533" s="206" t="str">
        <f>'[2]配置系数（士兵）'!Y533</f>
        <v/>
      </c>
      <c r="Z533" s="206">
        <f>'[2]配置系数（士兵）'!Z533</f>
        <v>0</v>
      </c>
      <c r="AA533" s="206">
        <f>'[2]配置系数（士兵）'!AA533</f>
        <v>0</v>
      </c>
      <c r="AB533" s="206">
        <f>'[2]配置系数（士兵）'!AB533</f>
        <v>1</v>
      </c>
    </row>
    <row r="534" spans="3:28" x14ac:dyDescent="0.15">
      <c r="C534" s="207">
        <v>527</v>
      </c>
      <c r="D534" s="69">
        <f>IFERROR(MATCH(C534,索引!Q:Q,0),D535)</f>
        <v>68</v>
      </c>
      <c r="E534" s="69">
        <f t="shared" si="9"/>
        <v>7</v>
      </c>
      <c r="F534" s="69">
        <f>IF(LEN(INDEX(索引!$M:$M,D534,1))=4,INDEX(索引!$M:$M,D534,1)&amp;"00",INDEX(索引!$M:$M,D534,1))</f>
        <v>600411</v>
      </c>
      <c r="G534" s="69" t="str">
        <f>INDEX(索引!$L:$L,D534,1)</f>
        <v>机关木人</v>
      </c>
      <c r="I534" s="206" t="str">
        <f>'[2]配置系数（士兵）'!I534</f>
        <v/>
      </c>
      <c r="J534" s="206" t="str">
        <f>'[2]配置系数（士兵）'!J534</f>
        <v/>
      </c>
      <c r="K534" s="206" t="str">
        <f>'[2]配置系数（士兵）'!K534</f>
        <v/>
      </c>
      <c r="L534" s="206">
        <f>'[2]配置系数（士兵）'!L534</f>
        <v>0</v>
      </c>
      <c r="M534" s="206">
        <f>'[2]配置系数（士兵）'!M534</f>
        <v>0</v>
      </c>
      <c r="N534" s="206">
        <f>'[2]配置系数（士兵）'!N534</f>
        <v>1</v>
      </c>
      <c r="P534" s="206" t="str">
        <f>'[2]配置系数（士兵）'!P534</f>
        <v/>
      </c>
      <c r="Q534" s="206" t="str">
        <f>'[2]配置系数（士兵）'!Q534</f>
        <v/>
      </c>
      <c r="R534" s="206" t="str">
        <f>'[2]配置系数（士兵）'!R534</f>
        <v/>
      </c>
      <c r="S534" s="206">
        <f>'[2]配置系数（士兵）'!S534</f>
        <v>0</v>
      </c>
      <c r="T534" s="206">
        <f>'[2]配置系数（士兵）'!T534</f>
        <v>0</v>
      </c>
      <c r="U534" s="206">
        <f>'[2]配置系数（士兵）'!U534</f>
        <v>1</v>
      </c>
      <c r="W534" s="206" t="str">
        <f>'[2]配置系数（士兵）'!W534</f>
        <v/>
      </c>
      <c r="X534" s="206" t="str">
        <f>'[2]配置系数（士兵）'!X534</f>
        <v/>
      </c>
      <c r="Y534" s="206" t="str">
        <f>'[2]配置系数（士兵）'!Y534</f>
        <v/>
      </c>
      <c r="Z534" s="206">
        <f>'[2]配置系数（士兵）'!Z534</f>
        <v>0</v>
      </c>
      <c r="AA534" s="206">
        <f>'[2]配置系数（士兵）'!AA534</f>
        <v>0</v>
      </c>
      <c r="AB534" s="206">
        <f>'[2]配置系数（士兵）'!AB534</f>
        <v>1</v>
      </c>
    </row>
    <row r="535" spans="3:28" x14ac:dyDescent="0.15">
      <c r="C535" s="207">
        <v>528</v>
      </c>
      <c r="D535" s="69">
        <f>IFERROR(MATCH(C535,索引!Q:Q,0),D536)</f>
        <v>68</v>
      </c>
      <c r="E535" s="69">
        <f t="shared" si="9"/>
        <v>8</v>
      </c>
      <c r="F535" s="69">
        <f>IF(LEN(INDEX(索引!$M:$M,D535,1))=4,INDEX(索引!$M:$M,D535,1)&amp;"00",INDEX(索引!$M:$M,D535,1))</f>
        <v>600411</v>
      </c>
      <c r="G535" s="69" t="str">
        <f>INDEX(索引!$L:$L,D535,1)</f>
        <v>机关木人</v>
      </c>
      <c r="I535" s="206" t="str">
        <f>'[2]配置系数（士兵）'!I535</f>
        <v/>
      </c>
      <c r="J535" s="206" t="str">
        <f>'[2]配置系数（士兵）'!J535</f>
        <v/>
      </c>
      <c r="K535" s="206" t="str">
        <f>'[2]配置系数（士兵）'!K535</f>
        <v/>
      </c>
      <c r="L535" s="206">
        <f>'[2]配置系数（士兵）'!L535</f>
        <v>0</v>
      </c>
      <c r="M535" s="206">
        <f>'[2]配置系数（士兵）'!M535</f>
        <v>0</v>
      </c>
      <c r="N535" s="206">
        <f>'[2]配置系数（士兵）'!N535</f>
        <v>1</v>
      </c>
      <c r="P535" s="206" t="str">
        <f>'[2]配置系数（士兵）'!P535</f>
        <v/>
      </c>
      <c r="Q535" s="206" t="str">
        <f>'[2]配置系数（士兵）'!Q535</f>
        <v/>
      </c>
      <c r="R535" s="206" t="str">
        <f>'[2]配置系数（士兵）'!R535</f>
        <v/>
      </c>
      <c r="S535" s="206">
        <f>'[2]配置系数（士兵）'!S535</f>
        <v>0</v>
      </c>
      <c r="T535" s="206">
        <f>'[2]配置系数（士兵）'!T535</f>
        <v>0</v>
      </c>
      <c r="U535" s="206">
        <f>'[2]配置系数（士兵）'!U535</f>
        <v>1</v>
      </c>
      <c r="W535" s="206" t="str">
        <f>'[2]配置系数（士兵）'!W535</f>
        <v/>
      </c>
      <c r="X535" s="206" t="str">
        <f>'[2]配置系数（士兵）'!X535</f>
        <v/>
      </c>
      <c r="Y535" s="206" t="str">
        <f>'[2]配置系数（士兵）'!Y535</f>
        <v/>
      </c>
      <c r="Z535" s="206">
        <f>'[2]配置系数（士兵）'!Z535</f>
        <v>0</v>
      </c>
      <c r="AA535" s="206">
        <f>'[2]配置系数（士兵）'!AA535</f>
        <v>0</v>
      </c>
      <c r="AB535" s="206">
        <f>'[2]配置系数（士兵）'!AB535</f>
        <v>1</v>
      </c>
    </row>
    <row r="536" spans="3:28" x14ac:dyDescent="0.15">
      <c r="C536" s="207">
        <v>529</v>
      </c>
      <c r="D536" s="69">
        <f>IFERROR(MATCH(C536,索引!Q:Q,0),D537)</f>
        <v>68</v>
      </c>
      <c r="E536" s="69">
        <f t="shared" si="9"/>
        <v>9</v>
      </c>
      <c r="F536" s="69">
        <f>IF(LEN(INDEX(索引!$M:$M,D536,1))=4,INDEX(索引!$M:$M,D536,1)&amp;"00",INDEX(索引!$M:$M,D536,1))</f>
        <v>600411</v>
      </c>
      <c r="G536" s="69" t="str">
        <f>INDEX(索引!$L:$L,D536,1)</f>
        <v>机关木人</v>
      </c>
      <c r="I536" s="206" t="str">
        <f>'[2]配置系数（士兵）'!I536</f>
        <v/>
      </c>
      <c r="J536" s="206" t="str">
        <f>'[2]配置系数（士兵）'!J536</f>
        <v/>
      </c>
      <c r="K536" s="206" t="str">
        <f>'[2]配置系数（士兵）'!K536</f>
        <v/>
      </c>
      <c r="L536" s="206">
        <f>'[2]配置系数（士兵）'!L536</f>
        <v>0</v>
      </c>
      <c r="M536" s="206">
        <f>'[2]配置系数（士兵）'!M536</f>
        <v>0</v>
      </c>
      <c r="N536" s="206">
        <f>'[2]配置系数（士兵）'!N536</f>
        <v>1</v>
      </c>
      <c r="P536" s="206" t="str">
        <f>'[2]配置系数（士兵）'!P536</f>
        <v/>
      </c>
      <c r="Q536" s="206" t="str">
        <f>'[2]配置系数（士兵）'!Q536</f>
        <v/>
      </c>
      <c r="R536" s="206" t="str">
        <f>'[2]配置系数（士兵）'!R536</f>
        <v/>
      </c>
      <c r="S536" s="206">
        <f>'[2]配置系数（士兵）'!S536</f>
        <v>0</v>
      </c>
      <c r="T536" s="206">
        <f>'[2]配置系数（士兵）'!T536</f>
        <v>0</v>
      </c>
      <c r="U536" s="206">
        <f>'[2]配置系数（士兵）'!U536</f>
        <v>1</v>
      </c>
      <c r="W536" s="206" t="str">
        <f>'[2]配置系数（士兵）'!W536</f>
        <v/>
      </c>
      <c r="X536" s="206" t="str">
        <f>'[2]配置系数（士兵）'!X536</f>
        <v/>
      </c>
      <c r="Y536" s="206" t="str">
        <f>'[2]配置系数（士兵）'!Y536</f>
        <v/>
      </c>
      <c r="Z536" s="206">
        <f>'[2]配置系数（士兵）'!Z536</f>
        <v>0</v>
      </c>
      <c r="AA536" s="206">
        <f>'[2]配置系数（士兵）'!AA536</f>
        <v>0</v>
      </c>
      <c r="AB536" s="206">
        <f>'[2]配置系数（士兵）'!AB536</f>
        <v>1</v>
      </c>
    </row>
    <row r="537" spans="3:28" x14ac:dyDescent="0.15">
      <c r="C537" s="207">
        <v>530</v>
      </c>
      <c r="D537" s="69">
        <f>IFERROR(MATCH(C537,索引!Q:Q,0),D538)</f>
        <v>68</v>
      </c>
      <c r="E537" s="69">
        <f t="shared" si="9"/>
        <v>10</v>
      </c>
      <c r="F537" s="69">
        <f>IF(LEN(INDEX(索引!$M:$M,D537,1))=4,INDEX(索引!$M:$M,D537,1)&amp;"00",INDEX(索引!$M:$M,D537,1))</f>
        <v>600411</v>
      </c>
      <c r="G537" s="69" t="str">
        <f>INDEX(索引!$L:$L,D537,1)</f>
        <v>机关木人</v>
      </c>
      <c r="I537" s="206" t="str">
        <f>'[2]配置系数（士兵）'!I537</f>
        <v/>
      </c>
      <c r="J537" s="206" t="str">
        <f>'[2]配置系数（士兵）'!J537</f>
        <v/>
      </c>
      <c r="K537" s="206" t="str">
        <f>'[2]配置系数（士兵）'!K537</f>
        <v/>
      </c>
      <c r="L537" s="206">
        <f>'[2]配置系数（士兵）'!L537</f>
        <v>0</v>
      </c>
      <c r="M537" s="206">
        <f>'[2]配置系数（士兵）'!M537</f>
        <v>0</v>
      </c>
      <c r="N537" s="206">
        <f>'[2]配置系数（士兵）'!N537</f>
        <v>1</v>
      </c>
      <c r="P537" s="206" t="str">
        <f>'[2]配置系数（士兵）'!P537</f>
        <v/>
      </c>
      <c r="Q537" s="206" t="str">
        <f>'[2]配置系数（士兵）'!Q537</f>
        <v/>
      </c>
      <c r="R537" s="206" t="str">
        <f>'[2]配置系数（士兵）'!R537</f>
        <v/>
      </c>
      <c r="S537" s="206">
        <f>'[2]配置系数（士兵）'!S537</f>
        <v>0</v>
      </c>
      <c r="T537" s="206">
        <f>'[2]配置系数（士兵）'!T537</f>
        <v>0</v>
      </c>
      <c r="U537" s="206">
        <f>'[2]配置系数（士兵）'!U537</f>
        <v>1</v>
      </c>
      <c r="W537" s="206" t="str">
        <f>'[2]配置系数（士兵）'!W537</f>
        <v/>
      </c>
      <c r="X537" s="206" t="str">
        <f>'[2]配置系数（士兵）'!X537</f>
        <v/>
      </c>
      <c r="Y537" s="206" t="str">
        <f>'[2]配置系数（士兵）'!Y537</f>
        <v/>
      </c>
      <c r="Z537" s="206">
        <f>'[2]配置系数（士兵）'!Z537</f>
        <v>0</v>
      </c>
      <c r="AA537" s="206">
        <f>'[2]配置系数（士兵）'!AA537</f>
        <v>0</v>
      </c>
      <c r="AB537" s="206">
        <f>'[2]配置系数（士兵）'!AB537</f>
        <v>1</v>
      </c>
    </row>
    <row r="538" spans="3:28" x14ac:dyDescent="0.15">
      <c r="C538" s="207">
        <v>531</v>
      </c>
      <c r="D538" s="69">
        <f>IFERROR(MATCH(C538,索引!Q:Q,0),D539)</f>
        <v>69</v>
      </c>
      <c r="E538" s="69">
        <f t="shared" si="9"/>
        <v>1</v>
      </c>
      <c r="F538" s="69" t="str">
        <f>IF(LEN(INDEX(索引!$M:$M,D538,1))=4,INDEX(索引!$M:$M,D538,1)&amp;"00",INDEX(索引!$M:$M,D538,1))</f>
        <v>605300</v>
      </c>
      <c r="G538" s="69" t="str">
        <f>INDEX(索引!$L:$L,D538,1)</f>
        <v>星官</v>
      </c>
      <c r="I538" s="206" t="str">
        <f>'[2]配置系数（士兵）'!I538</f>
        <v>60530001</v>
      </c>
      <c r="J538" s="206" t="str">
        <f>'[2]配置系数（士兵）'!J538</f>
        <v>普通攻击:对单体敌人造成{0}%的武力伤害</v>
      </c>
      <c r="K538" s="206">
        <f>'[2]配置系数（士兵）'!K538</f>
        <v>0</v>
      </c>
      <c r="L538" s="206">
        <f>'[2]配置系数（士兵）'!L538</f>
        <v>0</v>
      </c>
      <c r="M538" s="206">
        <f>'[2]配置系数（士兵）'!M538</f>
        <v>0</v>
      </c>
      <c r="N538" s="206">
        <f>'[2]配置系数（士兵）'!N538</f>
        <v>100</v>
      </c>
      <c r="P538" s="206" t="str">
        <f>'[2]配置系数（士兵）'!P538</f>
        <v>60530002</v>
      </c>
      <c r="Q538" s="206" t="str">
        <f>'[2]配置系数（士兵）'!Q538</f>
        <v>普通攻击:对单体敌人造成{0}%的武力伤害</v>
      </c>
      <c r="R538" s="206">
        <f>'[2]配置系数（士兵）'!R538</f>
        <v>0.28000000000000003</v>
      </c>
      <c r="S538" s="206">
        <f>'[2]配置系数（士兵）'!S538</f>
        <v>0</v>
      </c>
      <c r="T538" s="206">
        <f>'[2]配置系数（士兵）'!T538</f>
        <v>0</v>
      </c>
      <c r="U538" s="206">
        <f>'[2]配置系数（士兵）'!U538</f>
        <v>1</v>
      </c>
      <c r="W538" s="206" t="str">
        <f>'[2]配置系数（士兵）'!W538</f>
        <v>60530003</v>
      </c>
      <c r="X538" s="206" t="str">
        <f>'[2]配置系数（士兵）'!X538</f>
        <v>普通攻击:对单体敌人造成{0}%的武力伤害</v>
      </c>
      <c r="Y538" s="206">
        <f>'[2]配置系数（士兵）'!Y538</f>
        <v>1</v>
      </c>
      <c r="Z538" s="206">
        <f>'[2]配置系数（士兵）'!Z538</f>
        <v>0</v>
      </c>
      <c r="AA538" s="206">
        <f>'[2]配置系数（士兵）'!AA538</f>
        <v>0</v>
      </c>
      <c r="AB538" s="206">
        <f>'[2]配置系数（士兵）'!AB538</f>
        <v>1</v>
      </c>
    </row>
    <row r="539" spans="3:28" x14ac:dyDescent="0.15">
      <c r="C539" s="207">
        <v>532</v>
      </c>
      <c r="D539" s="69">
        <f>IFERROR(MATCH(C539,索引!Q:Q,0),D540)</f>
        <v>69</v>
      </c>
      <c r="E539" s="69">
        <f t="shared" si="9"/>
        <v>2</v>
      </c>
      <c r="F539" s="69" t="str">
        <f>IF(LEN(INDEX(索引!$M:$M,D539,1))=4,INDEX(索引!$M:$M,D539,1)&amp;"00",INDEX(索引!$M:$M,D539,1))</f>
        <v>605300</v>
      </c>
      <c r="G539" s="69" t="str">
        <f>INDEX(索引!$L:$L,D539,1)</f>
        <v>星官</v>
      </c>
      <c r="I539" s="206" t="str">
        <f>'[2]配置系数（士兵）'!I539</f>
        <v>60530011</v>
      </c>
      <c r="J539" s="206" t="str">
        <f>'[2]配置系数（士兵）'!J539</f>
        <v>私有特性1:每{0}秒召唤雷电对范围内目标每秒造成{1}%攻击力的伤害，持续{2}秒</v>
      </c>
      <c r="K539" s="206">
        <f>'[2]配置系数（士兵）'!K539</f>
        <v>10</v>
      </c>
      <c r="L539" s="206">
        <f>'[2]配置系数（士兵）'!L539</f>
        <v>0</v>
      </c>
      <c r="M539" s="206">
        <f>'[2]配置系数（士兵）'!M539</f>
        <v>0</v>
      </c>
      <c r="N539" s="206">
        <f>'[2]配置系数（士兵）'!N539</f>
        <v>1</v>
      </c>
      <c r="P539" s="206" t="str">
        <f>'[2]配置系数（士兵）'!P539</f>
        <v>60530012</v>
      </c>
      <c r="Q539" s="206" t="str">
        <f>'[2]配置系数（士兵）'!Q539</f>
        <v>私有特性1:每{0}秒召唤雷电对范围内目标每秒造成{1}%攻击力的伤害，持续{2}秒</v>
      </c>
      <c r="R539" s="206">
        <f>'[2]配置系数（士兵）'!R539</f>
        <v>0.16</v>
      </c>
      <c r="S539" s="206">
        <f>'[2]配置系数（士兵）'!S539</f>
        <v>0</v>
      </c>
      <c r="T539" s="206">
        <f>'[2]配置系数（士兵）'!T539</f>
        <v>0</v>
      </c>
      <c r="U539" s="206">
        <f>'[2]配置系数（士兵）'!U539</f>
        <v>100</v>
      </c>
      <c r="W539" s="206" t="str">
        <f>'[2]配置系数（士兵）'!W539</f>
        <v>60530013</v>
      </c>
      <c r="X539" s="206" t="str">
        <f>'[2]配置系数（士兵）'!X539</f>
        <v>私有特性1:每{0}秒召唤雷电对范围内目标每秒造成{1}%攻击力的伤害，持续{2}秒</v>
      </c>
      <c r="Y539" s="206">
        <f>'[2]配置系数（士兵）'!Y539</f>
        <v>5</v>
      </c>
      <c r="Z539" s="206">
        <f>'[2]配置系数（士兵）'!Z539</f>
        <v>0</v>
      </c>
      <c r="AA539" s="206">
        <f>'[2]配置系数（士兵）'!AA539</f>
        <v>0</v>
      </c>
      <c r="AB539" s="206">
        <f>'[2]配置系数（士兵）'!AB539</f>
        <v>1</v>
      </c>
    </row>
    <row r="540" spans="3:28" x14ac:dyDescent="0.15">
      <c r="C540" s="207">
        <v>533</v>
      </c>
      <c r="D540" s="69">
        <f>IFERROR(MATCH(C540,索引!Q:Q,0),D541)</f>
        <v>69</v>
      </c>
      <c r="E540" s="69">
        <f t="shared" si="9"/>
        <v>3</v>
      </c>
      <c r="F540" s="69" t="str">
        <f>IF(LEN(INDEX(索引!$M:$M,D540,1))=4,INDEX(索引!$M:$M,D540,1)&amp;"00",INDEX(索引!$M:$M,D540,1))</f>
        <v>605300</v>
      </c>
      <c r="G540" s="69" t="str">
        <f>INDEX(索引!$L:$L,D540,1)</f>
        <v>星官</v>
      </c>
      <c r="I540" s="206" t="str">
        <f>'[2]配置系数（士兵）'!I540</f>
        <v>60530021</v>
      </c>
      <c r="J540" s="206" t="str">
        <f>'[2]配置系数（士兵）'!J540</f>
        <v>私有特性2:每{0}秒召唤雷电对范围内目标每秒造成{1}%攻击力的伤害，持续{2}秒，驻守时范围扩大一倍</v>
      </c>
      <c r="K540" s="206">
        <f>'[2]配置系数（士兵）'!K540</f>
        <v>10</v>
      </c>
      <c r="L540" s="206">
        <f>'[2]配置系数（士兵）'!L540</f>
        <v>0</v>
      </c>
      <c r="M540" s="206">
        <f>'[2]配置系数（士兵）'!M540</f>
        <v>0</v>
      </c>
      <c r="N540" s="206">
        <f>'[2]配置系数（士兵）'!N540</f>
        <v>1</v>
      </c>
      <c r="P540" s="206" t="str">
        <f>'[2]配置系数（士兵）'!P540</f>
        <v>60530022</v>
      </c>
      <c r="Q540" s="206" t="str">
        <f>'[2]配置系数（士兵）'!Q540</f>
        <v>私有特性2:每{0}秒召唤雷电对范围内目标每秒造成{1}%攻击力的伤害，持续{2}秒，驻守时范围扩大一倍</v>
      </c>
      <c r="R540" s="206">
        <f>'[2]配置系数（士兵）'!R540</f>
        <v>0.16</v>
      </c>
      <c r="S540" s="206">
        <f>'[2]配置系数（士兵）'!S540</f>
        <v>0</v>
      </c>
      <c r="T540" s="206">
        <f>'[2]配置系数（士兵）'!T540</f>
        <v>0</v>
      </c>
      <c r="U540" s="206">
        <f>'[2]配置系数（士兵）'!U540</f>
        <v>100</v>
      </c>
      <c r="W540" s="206" t="str">
        <f>'[2]配置系数（士兵）'!W540</f>
        <v>60530023</v>
      </c>
      <c r="X540" s="206" t="str">
        <f>'[2]配置系数（士兵）'!X540</f>
        <v>私有特性2:每{0}秒召唤雷电对范围内目标每秒造成{1}%攻击力的伤害，持续{2}秒，驻守时范围扩大一倍</v>
      </c>
      <c r="Y540" s="206">
        <f>'[2]配置系数（士兵）'!Y540</f>
        <v>5</v>
      </c>
      <c r="Z540" s="206">
        <f>'[2]配置系数（士兵）'!Z540</f>
        <v>0</v>
      </c>
      <c r="AA540" s="206">
        <f>'[2]配置系数（士兵）'!AA540</f>
        <v>0</v>
      </c>
      <c r="AB540" s="206">
        <f>'[2]配置系数（士兵）'!AB540</f>
        <v>1</v>
      </c>
    </row>
    <row r="541" spans="3:28" x14ac:dyDescent="0.15">
      <c r="C541" s="207">
        <v>534</v>
      </c>
      <c r="D541" s="69">
        <f>IFERROR(MATCH(C541,索引!Q:Q,0),D542)</f>
        <v>69</v>
      </c>
      <c r="E541" s="69">
        <f t="shared" si="9"/>
        <v>4</v>
      </c>
      <c r="F541" s="69" t="str">
        <f>IF(LEN(INDEX(索引!$M:$M,D541,1))=4,INDEX(索引!$M:$M,D541,1)&amp;"00",INDEX(索引!$M:$M,D541,1))</f>
        <v>605300</v>
      </c>
      <c r="G541" s="69" t="str">
        <f>INDEX(索引!$L:$L,D541,1)</f>
        <v>星官</v>
      </c>
      <c r="I541" s="206" t="str">
        <f>'[2]配置系数（士兵）'!I541</f>
        <v/>
      </c>
      <c r="J541" s="206" t="str">
        <f>'[2]配置系数（士兵）'!J541</f>
        <v/>
      </c>
      <c r="K541" s="206" t="str">
        <f>'[2]配置系数（士兵）'!K541</f>
        <v/>
      </c>
      <c r="L541" s="206">
        <f>'[2]配置系数（士兵）'!L541</f>
        <v>0</v>
      </c>
      <c r="M541" s="206">
        <f>'[2]配置系数（士兵）'!M541</f>
        <v>0</v>
      </c>
      <c r="N541" s="206">
        <f>'[2]配置系数（士兵）'!N541</f>
        <v>1</v>
      </c>
      <c r="P541" s="206" t="str">
        <f>'[2]配置系数（士兵）'!P541</f>
        <v/>
      </c>
      <c r="Q541" s="206" t="str">
        <f>'[2]配置系数（士兵）'!Q541</f>
        <v/>
      </c>
      <c r="R541" s="206" t="str">
        <f>'[2]配置系数（士兵）'!R541</f>
        <v/>
      </c>
      <c r="S541" s="206">
        <f>'[2]配置系数（士兵）'!S541</f>
        <v>0</v>
      </c>
      <c r="T541" s="206">
        <f>'[2]配置系数（士兵）'!T541</f>
        <v>0</v>
      </c>
      <c r="U541" s="206">
        <f>'[2]配置系数（士兵）'!U541</f>
        <v>1</v>
      </c>
      <c r="W541" s="206" t="str">
        <f>'[2]配置系数（士兵）'!W541</f>
        <v/>
      </c>
      <c r="X541" s="206" t="str">
        <f>'[2]配置系数（士兵）'!X541</f>
        <v/>
      </c>
      <c r="Y541" s="206" t="str">
        <f>'[2]配置系数（士兵）'!Y541</f>
        <v/>
      </c>
      <c r="Z541" s="206">
        <f>'[2]配置系数（士兵）'!Z541</f>
        <v>0</v>
      </c>
      <c r="AA541" s="206">
        <f>'[2]配置系数（士兵）'!AA541</f>
        <v>0</v>
      </c>
      <c r="AB541" s="206">
        <f>'[2]配置系数（士兵）'!AB541</f>
        <v>1</v>
      </c>
    </row>
    <row r="542" spans="3:28" x14ac:dyDescent="0.15">
      <c r="C542" s="207">
        <v>535</v>
      </c>
      <c r="D542" s="69">
        <f>IFERROR(MATCH(C542,索引!Q:Q,0),D543)</f>
        <v>69</v>
      </c>
      <c r="E542" s="69">
        <f t="shared" si="9"/>
        <v>5</v>
      </c>
      <c r="F542" s="69" t="str">
        <f>IF(LEN(INDEX(索引!$M:$M,D542,1))=4,INDEX(索引!$M:$M,D542,1)&amp;"00",INDEX(索引!$M:$M,D542,1))</f>
        <v>605300</v>
      </c>
      <c r="G542" s="69" t="str">
        <f>INDEX(索引!$L:$L,D542,1)</f>
        <v>星官</v>
      </c>
      <c r="I542" s="206" t="str">
        <f>'[2]配置系数（士兵）'!I542</f>
        <v/>
      </c>
      <c r="J542" s="206" t="str">
        <f>'[2]配置系数（士兵）'!J542</f>
        <v/>
      </c>
      <c r="K542" s="206" t="str">
        <f>'[2]配置系数（士兵）'!K542</f>
        <v/>
      </c>
      <c r="L542" s="206">
        <f>'[2]配置系数（士兵）'!L542</f>
        <v>0</v>
      </c>
      <c r="M542" s="206">
        <f>'[2]配置系数（士兵）'!M542</f>
        <v>0</v>
      </c>
      <c r="N542" s="206">
        <f>'[2]配置系数（士兵）'!N542</f>
        <v>1</v>
      </c>
      <c r="P542" s="206" t="str">
        <f>'[2]配置系数（士兵）'!P542</f>
        <v/>
      </c>
      <c r="Q542" s="206" t="str">
        <f>'[2]配置系数（士兵）'!Q542</f>
        <v/>
      </c>
      <c r="R542" s="206" t="str">
        <f>'[2]配置系数（士兵）'!R542</f>
        <v/>
      </c>
      <c r="S542" s="206">
        <f>'[2]配置系数（士兵）'!S542</f>
        <v>0</v>
      </c>
      <c r="T542" s="206">
        <f>'[2]配置系数（士兵）'!T542</f>
        <v>0</v>
      </c>
      <c r="U542" s="206">
        <f>'[2]配置系数（士兵）'!U542</f>
        <v>1</v>
      </c>
      <c r="W542" s="206" t="str">
        <f>'[2]配置系数（士兵）'!W542</f>
        <v/>
      </c>
      <c r="X542" s="206" t="str">
        <f>'[2]配置系数（士兵）'!X542</f>
        <v/>
      </c>
      <c r="Y542" s="206" t="str">
        <f>'[2]配置系数（士兵）'!Y542</f>
        <v/>
      </c>
      <c r="Z542" s="206">
        <f>'[2]配置系数（士兵）'!Z542</f>
        <v>0</v>
      </c>
      <c r="AA542" s="206">
        <f>'[2]配置系数（士兵）'!AA542</f>
        <v>0</v>
      </c>
      <c r="AB542" s="206">
        <f>'[2]配置系数（士兵）'!AB542</f>
        <v>1</v>
      </c>
    </row>
    <row r="543" spans="3:28" x14ac:dyDescent="0.15">
      <c r="C543" s="207">
        <v>536</v>
      </c>
      <c r="D543" s="69">
        <f>IFERROR(MATCH(C543,索引!Q:Q,0),D544)</f>
        <v>69</v>
      </c>
      <c r="E543" s="69">
        <f t="shared" si="9"/>
        <v>6</v>
      </c>
      <c r="F543" s="69" t="str">
        <f>IF(LEN(INDEX(索引!$M:$M,D543,1))=4,INDEX(索引!$M:$M,D543,1)&amp;"00",INDEX(索引!$M:$M,D543,1))</f>
        <v>605300</v>
      </c>
      <c r="G543" s="69" t="str">
        <f>INDEX(索引!$L:$L,D543,1)</f>
        <v>星官</v>
      </c>
      <c r="I543" s="206" t="str">
        <f>'[2]配置系数（士兵）'!I543</f>
        <v/>
      </c>
      <c r="J543" s="206" t="str">
        <f>'[2]配置系数（士兵）'!J543</f>
        <v/>
      </c>
      <c r="K543" s="206" t="str">
        <f>'[2]配置系数（士兵）'!K543</f>
        <v/>
      </c>
      <c r="L543" s="206">
        <f>'[2]配置系数（士兵）'!L543</f>
        <v>0</v>
      </c>
      <c r="M543" s="206">
        <f>'[2]配置系数（士兵）'!M543</f>
        <v>0</v>
      </c>
      <c r="N543" s="206">
        <f>'[2]配置系数（士兵）'!N543</f>
        <v>1</v>
      </c>
      <c r="P543" s="206" t="str">
        <f>'[2]配置系数（士兵）'!P543</f>
        <v/>
      </c>
      <c r="Q543" s="206" t="str">
        <f>'[2]配置系数（士兵）'!Q543</f>
        <v/>
      </c>
      <c r="R543" s="206" t="str">
        <f>'[2]配置系数（士兵）'!R543</f>
        <v/>
      </c>
      <c r="S543" s="206">
        <f>'[2]配置系数（士兵）'!S543</f>
        <v>0</v>
      </c>
      <c r="T543" s="206">
        <f>'[2]配置系数（士兵）'!T543</f>
        <v>0</v>
      </c>
      <c r="U543" s="206">
        <f>'[2]配置系数（士兵）'!U543</f>
        <v>1</v>
      </c>
      <c r="W543" s="206" t="str">
        <f>'[2]配置系数（士兵）'!W543</f>
        <v/>
      </c>
      <c r="X543" s="206" t="str">
        <f>'[2]配置系数（士兵）'!X543</f>
        <v/>
      </c>
      <c r="Y543" s="206" t="str">
        <f>'[2]配置系数（士兵）'!Y543</f>
        <v/>
      </c>
      <c r="Z543" s="206">
        <f>'[2]配置系数（士兵）'!Z543</f>
        <v>0</v>
      </c>
      <c r="AA543" s="206">
        <f>'[2]配置系数（士兵）'!AA543</f>
        <v>0</v>
      </c>
      <c r="AB543" s="206">
        <f>'[2]配置系数（士兵）'!AB543</f>
        <v>1</v>
      </c>
    </row>
    <row r="544" spans="3:28" x14ac:dyDescent="0.15">
      <c r="C544" s="207">
        <v>537</v>
      </c>
      <c r="D544" s="69">
        <f>IFERROR(MATCH(C544,索引!Q:Q,0),D545)</f>
        <v>69</v>
      </c>
      <c r="E544" s="69">
        <f t="shared" si="9"/>
        <v>7</v>
      </c>
      <c r="F544" s="69" t="str">
        <f>IF(LEN(INDEX(索引!$M:$M,D544,1))=4,INDEX(索引!$M:$M,D544,1)&amp;"00",INDEX(索引!$M:$M,D544,1))</f>
        <v>605300</v>
      </c>
      <c r="G544" s="69" t="str">
        <f>INDEX(索引!$L:$L,D544,1)</f>
        <v>星官</v>
      </c>
      <c r="I544" s="206" t="str">
        <f>'[2]配置系数（士兵）'!I544</f>
        <v/>
      </c>
      <c r="J544" s="206" t="str">
        <f>'[2]配置系数（士兵）'!J544</f>
        <v/>
      </c>
      <c r="K544" s="206" t="str">
        <f>'[2]配置系数（士兵）'!K544</f>
        <v/>
      </c>
      <c r="L544" s="206">
        <f>'[2]配置系数（士兵）'!L544</f>
        <v>0</v>
      </c>
      <c r="M544" s="206">
        <f>'[2]配置系数（士兵）'!M544</f>
        <v>0</v>
      </c>
      <c r="N544" s="206">
        <f>'[2]配置系数（士兵）'!N544</f>
        <v>1</v>
      </c>
      <c r="P544" s="206" t="str">
        <f>'[2]配置系数（士兵）'!P544</f>
        <v/>
      </c>
      <c r="Q544" s="206" t="str">
        <f>'[2]配置系数（士兵）'!Q544</f>
        <v/>
      </c>
      <c r="R544" s="206" t="str">
        <f>'[2]配置系数（士兵）'!R544</f>
        <v/>
      </c>
      <c r="S544" s="206">
        <f>'[2]配置系数（士兵）'!S544</f>
        <v>0</v>
      </c>
      <c r="T544" s="206">
        <f>'[2]配置系数（士兵）'!T544</f>
        <v>0</v>
      </c>
      <c r="U544" s="206">
        <f>'[2]配置系数（士兵）'!U544</f>
        <v>1</v>
      </c>
      <c r="W544" s="206" t="str">
        <f>'[2]配置系数（士兵）'!W544</f>
        <v/>
      </c>
      <c r="X544" s="206" t="str">
        <f>'[2]配置系数（士兵）'!X544</f>
        <v/>
      </c>
      <c r="Y544" s="206" t="str">
        <f>'[2]配置系数（士兵）'!Y544</f>
        <v/>
      </c>
      <c r="Z544" s="206">
        <f>'[2]配置系数（士兵）'!Z544</f>
        <v>0</v>
      </c>
      <c r="AA544" s="206">
        <f>'[2]配置系数（士兵）'!AA544</f>
        <v>0</v>
      </c>
      <c r="AB544" s="206">
        <f>'[2]配置系数（士兵）'!AB544</f>
        <v>1</v>
      </c>
    </row>
    <row r="545" spans="3:28" x14ac:dyDescent="0.15">
      <c r="C545" s="207">
        <v>538</v>
      </c>
      <c r="D545" s="69">
        <f>IFERROR(MATCH(C545,索引!Q:Q,0),D546)</f>
        <v>69</v>
      </c>
      <c r="E545" s="69">
        <f t="shared" si="9"/>
        <v>8</v>
      </c>
      <c r="F545" s="69" t="str">
        <f>IF(LEN(INDEX(索引!$M:$M,D545,1))=4,INDEX(索引!$M:$M,D545,1)&amp;"00",INDEX(索引!$M:$M,D545,1))</f>
        <v>605300</v>
      </c>
      <c r="G545" s="69" t="str">
        <f>INDEX(索引!$L:$L,D545,1)</f>
        <v>星官</v>
      </c>
      <c r="I545" s="206" t="str">
        <f>'[2]配置系数（士兵）'!I545</f>
        <v/>
      </c>
      <c r="J545" s="206" t="str">
        <f>'[2]配置系数（士兵）'!J545</f>
        <v/>
      </c>
      <c r="K545" s="206" t="str">
        <f>'[2]配置系数（士兵）'!K545</f>
        <v/>
      </c>
      <c r="L545" s="206">
        <f>'[2]配置系数（士兵）'!L545</f>
        <v>0</v>
      </c>
      <c r="M545" s="206">
        <f>'[2]配置系数（士兵）'!M545</f>
        <v>0</v>
      </c>
      <c r="N545" s="206">
        <f>'[2]配置系数（士兵）'!N545</f>
        <v>1</v>
      </c>
      <c r="P545" s="206" t="str">
        <f>'[2]配置系数（士兵）'!P545</f>
        <v/>
      </c>
      <c r="Q545" s="206" t="str">
        <f>'[2]配置系数（士兵）'!Q545</f>
        <v/>
      </c>
      <c r="R545" s="206" t="str">
        <f>'[2]配置系数（士兵）'!R545</f>
        <v/>
      </c>
      <c r="S545" s="206">
        <f>'[2]配置系数（士兵）'!S545</f>
        <v>0</v>
      </c>
      <c r="T545" s="206">
        <f>'[2]配置系数（士兵）'!T545</f>
        <v>0</v>
      </c>
      <c r="U545" s="206">
        <f>'[2]配置系数（士兵）'!U545</f>
        <v>1</v>
      </c>
      <c r="W545" s="206" t="str">
        <f>'[2]配置系数（士兵）'!W545</f>
        <v/>
      </c>
      <c r="X545" s="206" t="str">
        <f>'[2]配置系数（士兵）'!X545</f>
        <v/>
      </c>
      <c r="Y545" s="206" t="str">
        <f>'[2]配置系数（士兵）'!Y545</f>
        <v/>
      </c>
      <c r="Z545" s="206">
        <f>'[2]配置系数（士兵）'!Z545</f>
        <v>0</v>
      </c>
      <c r="AA545" s="206">
        <f>'[2]配置系数（士兵）'!AA545</f>
        <v>0</v>
      </c>
      <c r="AB545" s="206">
        <f>'[2]配置系数（士兵）'!AB545</f>
        <v>1</v>
      </c>
    </row>
    <row r="546" spans="3:28" x14ac:dyDescent="0.15">
      <c r="C546" s="207">
        <v>539</v>
      </c>
      <c r="D546" s="69">
        <f>IFERROR(MATCH(C546,索引!Q:Q,0),D547)</f>
        <v>69</v>
      </c>
      <c r="E546" s="69">
        <f t="shared" si="9"/>
        <v>9</v>
      </c>
      <c r="F546" s="69" t="str">
        <f>IF(LEN(INDEX(索引!$M:$M,D546,1))=4,INDEX(索引!$M:$M,D546,1)&amp;"00",INDEX(索引!$M:$M,D546,1))</f>
        <v>605300</v>
      </c>
      <c r="G546" s="69" t="str">
        <f>INDEX(索引!$L:$L,D546,1)</f>
        <v>星官</v>
      </c>
      <c r="I546" s="206" t="str">
        <f>'[2]配置系数（士兵）'!I546</f>
        <v/>
      </c>
      <c r="J546" s="206" t="str">
        <f>'[2]配置系数（士兵）'!J546</f>
        <v/>
      </c>
      <c r="K546" s="206" t="str">
        <f>'[2]配置系数（士兵）'!K546</f>
        <v/>
      </c>
      <c r="L546" s="206">
        <f>'[2]配置系数（士兵）'!L546</f>
        <v>0</v>
      </c>
      <c r="M546" s="206">
        <f>'[2]配置系数（士兵）'!M546</f>
        <v>0</v>
      </c>
      <c r="N546" s="206">
        <f>'[2]配置系数（士兵）'!N546</f>
        <v>1</v>
      </c>
      <c r="P546" s="206" t="str">
        <f>'[2]配置系数（士兵）'!P546</f>
        <v/>
      </c>
      <c r="Q546" s="206" t="str">
        <f>'[2]配置系数（士兵）'!Q546</f>
        <v/>
      </c>
      <c r="R546" s="206" t="str">
        <f>'[2]配置系数（士兵）'!R546</f>
        <v/>
      </c>
      <c r="S546" s="206">
        <f>'[2]配置系数（士兵）'!S546</f>
        <v>0</v>
      </c>
      <c r="T546" s="206">
        <f>'[2]配置系数（士兵）'!T546</f>
        <v>0</v>
      </c>
      <c r="U546" s="206">
        <f>'[2]配置系数（士兵）'!U546</f>
        <v>1</v>
      </c>
      <c r="W546" s="206" t="str">
        <f>'[2]配置系数（士兵）'!W546</f>
        <v/>
      </c>
      <c r="X546" s="206" t="str">
        <f>'[2]配置系数（士兵）'!X546</f>
        <v/>
      </c>
      <c r="Y546" s="206" t="str">
        <f>'[2]配置系数（士兵）'!Y546</f>
        <v/>
      </c>
      <c r="Z546" s="206">
        <f>'[2]配置系数（士兵）'!Z546</f>
        <v>0</v>
      </c>
      <c r="AA546" s="206">
        <f>'[2]配置系数（士兵）'!AA546</f>
        <v>0</v>
      </c>
      <c r="AB546" s="206">
        <f>'[2]配置系数（士兵）'!AB546</f>
        <v>1</v>
      </c>
    </row>
    <row r="547" spans="3:28" x14ac:dyDescent="0.15">
      <c r="C547" s="207">
        <v>540</v>
      </c>
      <c r="D547" s="69">
        <f>IFERROR(MATCH(C547,索引!Q:Q,0),D548)</f>
        <v>69</v>
      </c>
      <c r="E547" s="69">
        <f t="shared" si="9"/>
        <v>10</v>
      </c>
      <c r="F547" s="69" t="str">
        <f>IF(LEN(INDEX(索引!$M:$M,D547,1))=4,INDEX(索引!$M:$M,D547,1)&amp;"00",INDEX(索引!$M:$M,D547,1))</f>
        <v>605300</v>
      </c>
      <c r="G547" s="69" t="str">
        <f>INDEX(索引!$L:$L,D547,1)</f>
        <v>星官</v>
      </c>
      <c r="I547" s="206" t="str">
        <f>'[2]配置系数（士兵）'!I547</f>
        <v/>
      </c>
      <c r="J547" s="206" t="str">
        <f>'[2]配置系数（士兵）'!J547</f>
        <v/>
      </c>
      <c r="K547" s="206" t="str">
        <f>'[2]配置系数（士兵）'!K547</f>
        <v/>
      </c>
      <c r="L547" s="206">
        <f>'[2]配置系数（士兵）'!L547</f>
        <v>0</v>
      </c>
      <c r="M547" s="206">
        <f>'[2]配置系数（士兵）'!M547</f>
        <v>0</v>
      </c>
      <c r="N547" s="206">
        <f>'[2]配置系数（士兵）'!N547</f>
        <v>1</v>
      </c>
      <c r="P547" s="206" t="str">
        <f>'[2]配置系数（士兵）'!P547</f>
        <v/>
      </c>
      <c r="Q547" s="206" t="str">
        <f>'[2]配置系数（士兵）'!Q547</f>
        <v/>
      </c>
      <c r="R547" s="206" t="str">
        <f>'[2]配置系数（士兵）'!R547</f>
        <v/>
      </c>
      <c r="S547" s="206">
        <f>'[2]配置系数（士兵）'!S547</f>
        <v>0</v>
      </c>
      <c r="T547" s="206">
        <f>'[2]配置系数（士兵）'!T547</f>
        <v>0</v>
      </c>
      <c r="U547" s="206">
        <f>'[2]配置系数（士兵）'!U547</f>
        <v>1</v>
      </c>
      <c r="W547" s="206" t="str">
        <f>'[2]配置系数（士兵）'!W547</f>
        <v/>
      </c>
      <c r="X547" s="206" t="str">
        <f>'[2]配置系数（士兵）'!X547</f>
        <v/>
      </c>
      <c r="Y547" s="206" t="str">
        <f>'[2]配置系数（士兵）'!Y547</f>
        <v/>
      </c>
      <c r="Z547" s="206">
        <f>'[2]配置系数（士兵）'!Z547</f>
        <v>0</v>
      </c>
      <c r="AA547" s="206">
        <f>'[2]配置系数（士兵）'!AA547</f>
        <v>0</v>
      </c>
      <c r="AB547" s="206">
        <f>'[2]配置系数（士兵）'!AB547</f>
        <v>1</v>
      </c>
    </row>
    <row r="548" spans="3:28" x14ac:dyDescent="0.15">
      <c r="C548" s="207">
        <v>541</v>
      </c>
      <c r="D548" s="69">
        <f>IFERROR(MATCH(C548,索引!Q:Q,0),D549)</f>
        <v>70</v>
      </c>
      <c r="E548" s="69">
        <f t="shared" si="9"/>
        <v>1</v>
      </c>
      <c r="F548" s="69" t="str">
        <f>IF(LEN(INDEX(索引!$M:$M,D548,1))=4,INDEX(索引!$M:$M,D548,1)&amp;"00",INDEX(索引!$M:$M,D548,1))</f>
        <v>602400</v>
      </c>
      <c r="G548" s="69" t="str">
        <f>INDEX(索引!$L:$L,D548,1)</f>
        <v>金瓜武士</v>
      </c>
      <c r="I548" s="206" t="str">
        <f>'[2]配置系数（士兵）'!I548</f>
        <v>60240001</v>
      </c>
      <c r="J548" s="206" t="str">
        <f>'[2]配置系数（士兵）'!J548</f>
        <v>普通攻击:对单体敌人造成{0}%的武力伤害</v>
      </c>
      <c r="K548" s="206">
        <f>'[2]配置系数（士兵）'!K548</f>
        <v>0.32</v>
      </c>
      <c r="L548" s="206">
        <f>'[2]配置系数（士兵）'!L548</f>
        <v>0</v>
      </c>
      <c r="M548" s="206">
        <f>'[2]配置系数（士兵）'!M548</f>
        <v>0</v>
      </c>
      <c r="N548" s="206">
        <f>'[2]配置系数（士兵）'!N548</f>
        <v>100</v>
      </c>
      <c r="P548" s="206" t="str">
        <f>'[2]配置系数（士兵）'!P548</f>
        <v>60240002</v>
      </c>
      <c r="Q548" s="206" t="str">
        <f>'[2]配置系数（士兵）'!Q548</f>
        <v>普通攻击:对单体敌人造成{0}%的武力伤害</v>
      </c>
      <c r="R548" s="206">
        <f>'[2]配置系数（士兵）'!R548</f>
        <v>0.31</v>
      </c>
      <c r="S548" s="206">
        <f>'[2]配置系数（士兵）'!S548</f>
        <v>0</v>
      </c>
      <c r="T548" s="206">
        <f>'[2]配置系数（士兵）'!T548</f>
        <v>0</v>
      </c>
      <c r="U548" s="206">
        <f>'[2]配置系数（士兵）'!U548</f>
        <v>1</v>
      </c>
      <c r="W548" s="206" t="str">
        <f>'[2]配置系数（士兵）'!W548</f>
        <v>60240003</v>
      </c>
      <c r="X548" s="206" t="str">
        <f>'[2]配置系数（士兵）'!X548</f>
        <v>普通攻击:对单体敌人造成{0}%的武力伤害</v>
      </c>
      <c r="Y548" s="206">
        <f>'[2]配置系数（士兵）'!Y548</f>
        <v>1.1100000000000001</v>
      </c>
      <c r="Z548" s="206">
        <f>'[2]配置系数（士兵）'!Z548</f>
        <v>0</v>
      </c>
      <c r="AA548" s="206">
        <f>'[2]配置系数（士兵）'!AA548</f>
        <v>0</v>
      </c>
      <c r="AB548" s="206">
        <f>'[2]配置系数（士兵）'!AB548</f>
        <v>1</v>
      </c>
    </row>
    <row r="549" spans="3:28" x14ac:dyDescent="0.15">
      <c r="C549" s="207">
        <v>542</v>
      </c>
      <c r="D549" s="69">
        <f>IFERROR(MATCH(C549,索引!Q:Q,0),D550)</f>
        <v>70</v>
      </c>
      <c r="E549" s="69">
        <f t="shared" si="9"/>
        <v>2</v>
      </c>
      <c r="F549" s="69" t="str">
        <f>IF(LEN(INDEX(索引!$M:$M,D549,1))=4,INDEX(索引!$M:$M,D549,1)&amp;"00",INDEX(索引!$M:$M,D549,1))</f>
        <v>602400</v>
      </c>
      <c r="G549" s="69" t="str">
        <f>INDEX(索引!$L:$L,D549,1)</f>
        <v>金瓜武士</v>
      </c>
      <c r="I549" s="206" t="str">
        <f>'[2]配置系数（士兵）'!I549</f>
        <v>60240011</v>
      </c>
      <c r="J549" s="206" t="str">
        <f>'[2]配置系数（士兵）'!J549</f>
        <v>私有特性1:提升目标攻城攻击</v>
      </c>
      <c r="K549" s="206">
        <f>'[2]配置系数（士兵）'!K549</f>
        <v>650</v>
      </c>
      <c r="L549" s="206">
        <f>'[2]配置系数（士兵）'!L549</f>
        <v>0</v>
      </c>
      <c r="M549" s="206">
        <f>'[2]配置系数（士兵）'!M549</f>
        <v>0</v>
      </c>
      <c r="N549" s="206">
        <f>'[2]配置系数（士兵）'!N549</f>
        <v>1</v>
      </c>
      <c r="P549" s="206" t="str">
        <f>'[2]配置系数（士兵）'!P549</f>
        <v/>
      </c>
      <c r="Q549" s="206" t="str">
        <f>'[2]配置系数（士兵）'!Q549</f>
        <v/>
      </c>
      <c r="R549" s="206" t="str">
        <f>'[2]配置系数（士兵）'!R549</f>
        <v/>
      </c>
      <c r="S549" s="206">
        <f>'[2]配置系数（士兵）'!S549</f>
        <v>0</v>
      </c>
      <c r="T549" s="206">
        <f>'[2]配置系数（士兵）'!T549</f>
        <v>0</v>
      </c>
      <c r="U549" s="206">
        <f>'[2]配置系数（士兵）'!U549</f>
        <v>1</v>
      </c>
      <c r="W549" s="206" t="str">
        <f>'[2]配置系数（士兵）'!W549</f>
        <v/>
      </c>
      <c r="X549" s="206" t="str">
        <f>'[2]配置系数（士兵）'!X549</f>
        <v/>
      </c>
      <c r="Y549" s="206" t="str">
        <f>'[2]配置系数（士兵）'!Y549</f>
        <v/>
      </c>
      <c r="Z549" s="206">
        <f>'[2]配置系数（士兵）'!Z549</f>
        <v>0</v>
      </c>
      <c r="AA549" s="206">
        <f>'[2]配置系数（士兵）'!AA549</f>
        <v>0</v>
      </c>
      <c r="AB549" s="206">
        <f>'[2]配置系数（士兵）'!AB549</f>
        <v>1</v>
      </c>
    </row>
    <row r="550" spans="3:28" x14ac:dyDescent="0.15">
      <c r="C550" s="207">
        <v>543</v>
      </c>
      <c r="D550" s="69">
        <f>IFERROR(MATCH(C550,索引!Q:Q,0),D551)</f>
        <v>70</v>
      </c>
      <c r="E550" s="69">
        <f t="shared" si="9"/>
        <v>3</v>
      </c>
      <c r="F550" s="69" t="str">
        <f>IF(LEN(INDEX(索引!$M:$M,D550,1))=4,INDEX(索引!$M:$M,D550,1)&amp;"00",INDEX(索引!$M:$M,D550,1))</f>
        <v>602400</v>
      </c>
      <c r="G550" s="69" t="str">
        <f>INDEX(索引!$L:$L,D550,1)</f>
        <v>金瓜武士</v>
      </c>
      <c r="I550" s="206" t="str">
        <f>'[2]配置系数（士兵）'!I550</f>
        <v/>
      </c>
      <c r="J550" s="206" t="str">
        <f>'[2]配置系数（士兵）'!J550</f>
        <v/>
      </c>
      <c r="K550" s="206" t="str">
        <f>'[2]配置系数（士兵）'!K550</f>
        <v/>
      </c>
      <c r="L550" s="206">
        <f>'[2]配置系数（士兵）'!L550</f>
        <v>0</v>
      </c>
      <c r="M550" s="206">
        <f>'[2]配置系数（士兵）'!M550</f>
        <v>0</v>
      </c>
      <c r="N550" s="206">
        <f>'[2]配置系数（士兵）'!N550</f>
        <v>1</v>
      </c>
      <c r="P550" s="206" t="str">
        <f>'[2]配置系数（士兵）'!P550</f>
        <v/>
      </c>
      <c r="Q550" s="206" t="str">
        <f>'[2]配置系数（士兵）'!Q550</f>
        <v/>
      </c>
      <c r="R550" s="206" t="str">
        <f>'[2]配置系数（士兵）'!R550</f>
        <v/>
      </c>
      <c r="S550" s="206">
        <f>'[2]配置系数（士兵）'!S550</f>
        <v>0</v>
      </c>
      <c r="T550" s="206">
        <f>'[2]配置系数（士兵）'!T550</f>
        <v>0</v>
      </c>
      <c r="U550" s="206">
        <f>'[2]配置系数（士兵）'!U550</f>
        <v>1</v>
      </c>
      <c r="W550" s="206" t="str">
        <f>'[2]配置系数（士兵）'!W550</f>
        <v/>
      </c>
      <c r="X550" s="206" t="str">
        <f>'[2]配置系数（士兵）'!X550</f>
        <v/>
      </c>
      <c r="Y550" s="206" t="str">
        <f>'[2]配置系数（士兵）'!Y550</f>
        <v/>
      </c>
      <c r="Z550" s="206">
        <f>'[2]配置系数（士兵）'!Z550</f>
        <v>0</v>
      </c>
      <c r="AA550" s="206">
        <f>'[2]配置系数（士兵）'!AA550</f>
        <v>0</v>
      </c>
      <c r="AB550" s="206">
        <f>'[2]配置系数（士兵）'!AB550</f>
        <v>1</v>
      </c>
    </row>
    <row r="551" spans="3:28" x14ac:dyDescent="0.15">
      <c r="C551" s="207">
        <v>544</v>
      </c>
      <c r="D551" s="69">
        <f>IFERROR(MATCH(C551,索引!Q:Q,0),D552)</f>
        <v>70</v>
      </c>
      <c r="E551" s="69">
        <f t="shared" si="9"/>
        <v>4</v>
      </c>
      <c r="F551" s="69" t="str">
        <f>IF(LEN(INDEX(索引!$M:$M,D551,1))=4,INDEX(索引!$M:$M,D551,1)&amp;"00",INDEX(索引!$M:$M,D551,1))</f>
        <v>602400</v>
      </c>
      <c r="G551" s="69" t="str">
        <f>INDEX(索引!$L:$L,D551,1)</f>
        <v>金瓜武士</v>
      </c>
      <c r="I551" s="206" t="str">
        <f>'[2]配置系数（士兵）'!I551</f>
        <v/>
      </c>
      <c r="J551" s="206" t="str">
        <f>'[2]配置系数（士兵）'!J551</f>
        <v/>
      </c>
      <c r="K551" s="206" t="str">
        <f>'[2]配置系数（士兵）'!K551</f>
        <v/>
      </c>
      <c r="L551" s="206">
        <f>'[2]配置系数（士兵）'!L551</f>
        <v>0</v>
      </c>
      <c r="M551" s="206">
        <f>'[2]配置系数（士兵）'!M551</f>
        <v>0</v>
      </c>
      <c r="N551" s="206">
        <f>'[2]配置系数（士兵）'!N551</f>
        <v>1</v>
      </c>
      <c r="P551" s="206" t="str">
        <f>'[2]配置系数（士兵）'!P551</f>
        <v/>
      </c>
      <c r="Q551" s="206" t="str">
        <f>'[2]配置系数（士兵）'!Q551</f>
        <v/>
      </c>
      <c r="R551" s="206" t="str">
        <f>'[2]配置系数（士兵）'!R551</f>
        <v/>
      </c>
      <c r="S551" s="206">
        <f>'[2]配置系数（士兵）'!S551</f>
        <v>0</v>
      </c>
      <c r="T551" s="206">
        <f>'[2]配置系数（士兵）'!T551</f>
        <v>0</v>
      </c>
      <c r="U551" s="206">
        <f>'[2]配置系数（士兵）'!U551</f>
        <v>1</v>
      </c>
      <c r="W551" s="206" t="str">
        <f>'[2]配置系数（士兵）'!W551</f>
        <v/>
      </c>
      <c r="X551" s="206" t="str">
        <f>'[2]配置系数（士兵）'!X551</f>
        <v/>
      </c>
      <c r="Y551" s="206" t="str">
        <f>'[2]配置系数（士兵）'!Y551</f>
        <v/>
      </c>
      <c r="Z551" s="206">
        <f>'[2]配置系数（士兵）'!Z551</f>
        <v>0</v>
      </c>
      <c r="AA551" s="206">
        <f>'[2]配置系数（士兵）'!AA551</f>
        <v>0</v>
      </c>
      <c r="AB551" s="206">
        <f>'[2]配置系数（士兵）'!AB551</f>
        <v>1</v>
      </c>
    </row>
    <row r="552" spans="3:28" x14ac:dyDescent="0.15">
      <c r="C552" s="207">
        <v>545</v>
      </c>
      <c r="D552" s="69">
        <f>IFERROR(MATCH(C552,索引!Q:Q,0),D553)</f>
        <v>70</v>
      </c>
      <c r="E552" s="69">
        <f t="shared" si="9"/>
        <v>5</v>
      </c>
      <c r="F552" s="69" t="str">
        <f>IF(LEN(INDEX(索引!$M:$M,D552,1))=4,INDEX(索引!$M:$M,D552,1)&amp;"00",INDEX(索引!$M:$M,D552,1))</f>
        <v>602400</v>
      </c>
      <c r="G552" s="69" t="str">
        <f>INDEX(索引!$L:$L,D552,1)</f>
        <v>金瓜武士</v>
      </c>
      <c r="I552" s="206" t="str">
        <f>'[2]配置系数（士兵）'!I552</f>
        <v/>
      </c>
      <c r="J552" s="206" t="str">
        <f>'[2]配置系数（士兵）'!J552</f>
        <v/>
      </c>
      <c r="K552" s="206" t="str">
        <f>'[2]配置系数（士兵）'!K552</f>
        <v/>
      </c>
      <c r="L552" s="206">
        <f>'[2]配置系数（士兵）'!L552</f>
        <v>0</v>
      </c>
      <c r="M552" s="206">
        <f>'[2]配置系数（士兵）'!M552</f>
        <v>0</v>
      </c>
      <c r="N552" s="206">
        <f>'[2]配置系数（士兵）'!N552</f>
        <v>1</v>
      </c>
      <c r="P552" s="206" t="str">
        <f>'[2]配置系数（士兵）'!P552</f>
        <v/>
      </c>
      <c r="Q552" s="206" t="str">
        <f>'[2]配置系数（士兵）'!Q552</f>
        <v/>
      </c>
      <c r="R552" s="206" t="str">
        <f>'[2]配置系数（士兵）'!R552</f>
        <v/>
      </c>
      <c r="S552" s="206">
        <f>'[2]配置系数（士兵）'!S552</f>
        <v>0</v>
      </c>
      <c r="T552" s="206">
        <f>'[2]配置系数（士兵）'!T552</f>
        <v>0</v>
      </c>
      <c r="U552" s="206">
        <f>'[2]配置系数（士兵）'!U552</f>
        <v>1</v>
      </c>
      <c r="W552" s="206" t="str">
        <f>'[2]配置系数（士兵）'!W552</f>
        <v/>
      </c>
      <c r="X552" s="206" t="str">
        <f>'[2]配置系数（士兵）'!X552</f>
        <v/>
      </c>
      <c r="Y552" s="206" t="str">
        <f>'[2]配置系数（士兵）'!Y552</f>
        <v/>
      </c>
      <c r="Z552" s="206">
        <f>'[2]配置系数（士兵）'!Z552</f>
        <v>0</v>
      </c>
      <c r="AA552" s="206">
        <f>'[2]配置系数（士兵）'!AA552</f>
        <v>0</v>
      </c>
      <c r="AB552" s="206">
        <f>'[2]配置系数（士兵）'!AB552</f>
        <v>1</v>
      </c>
    </row>
    <row r="553" spans="3:28" x14ac:dyDescent="0.15">
      <c r="C553" s="207">
        <v>546</v>
      </c>
      <c r="D553" s="69">
        <f>IFERROR(MATCH(C553,索引!Q:Q,0),D554)</f>
        <v>70</v>
      </c>
      <c r="E553" s="69">
        <f t="shared" si="9"/>
        <v>6</v>
      </c>
      <c r="F553" s="69" t="str">
        <f>IF(LEN(INDEX(索引!$M:$M,D553,1))=4,INDEX(索引!$M:$M,D553,1)&amp;"00",INDEX(索引!$M:$M,D553,1))</f>
        <v>602400</v>
      </c>
      <c r="G553" s="69" t="str">
        <f>INDEX(索引!$L:$L,D553,1)</f>
        <v>金瓜武士</v>
      </c>
      <c r="I553" s="206" t="str">
        <f>'[2]配置系数（士兵）'!I553</f>
        <v/>
      </c>
      <c r="J553" s="206" t="str">
        <f>'[2]配置系数（士兵）'!J553</f>
        <v/>
      </c>
      <c r="K553" s="206" t="str">
        <f>'[2]配置系数（士兵）'!K553</f>
        <v/>
      </c>
      <c r="L553" s="206">
        <f>'[2]配置系数（士兵）'!L553</f>
        <v>0</v>
      </c>
      <c r="M553" s="206">
        <f>'[2]配置系数（士兵）'!M553</f>
        <v>0</v>
      </c>
      <c r="N553" s="206">
        <f>'[2]配置系数（士兵）'!N553</f>
        <v>1</v>
      </c>
      <c r="P553" s="206" t="str">
        <f>'[2]配置系数（士兵）'!P553</f>
        <v/>
      </c>
      <c r="Q553" s="206" t="str">
        <f>'[2]配置系数（士兵）'!Q553</f>
        <v/>
      </c>
      <c r="R553" s="206" t="str">
        <f>'[2]配置系数（士兵）'!R553</f>
        <v/>
      </c>
      <c r="S553" s="206">
        <f>'[2]配置系数（士兵）'!S553</f>
        <v>0</v>
      </c>
      <c r="T553" s="206">
        <f>'[2]配置系数（士兵）'!T553</f>
        <v>0</v>
      </c>
      <c r="U553" s="206">
        <f>'[2]配置系数（士兵）'!U553</f>
        <v>1</v>
      </c>
      <c r="W553" s="206" t="str">
        <f>'[2]配置系数（士兵）'!W553</f>
        <v/>
      </c>
      <c r="X553" s="206" t="str">
        <f>'[2]配置系数（士兵）'!X553</f>
        <v/>
      </c>
      <c r="Y553" s="206" t="str">
        <f>'[2]配置系数（士兵）'!Y553</f>
        <v/>
      </c>
      <c r="Z553" s="206">
        <f>'[2]配置系数（士兵）'!Z553</f>
        <v>0</v>
      </c>
      <c r="AA553" s="206">
        <f>'[2]配置系数（士兵）'!AA553</f>
        <v>0</v>
      </c>
      <c r="AB553" s="206">
        <f>'[2]配置系数（士兵）'!AB553</f>
        <v>1</v>
      </c>
    </row>
    <row r="554" spans="3:28" x14ac:dyDescent="0.15">
      <c r="C554" s="207">
        <v>547</v>
      </c>
      <c r="D554" s="69">
        <f>IFERROR(MATCH(C554,索引!Q:Q,0),D555)</f>
        <v>70</v>
      </c>
      <c r="E554" s="69">
        <f t="shared" si="9"/>
        <v>7</v>
      </c>
      <c r="F554" s="69" t="str">
        <f>IF(LEN(INDEX(索引!$M:$M,D554,1))=4,INDEX(索引!$M:$M,D554,1)&amp;"00",INDEX(索引!$M:$M,D554,1))</f>
        <v>602400</v>
      </c>
      <c r="G554" s="69" t="str">
        <f>INDEX(索引!$L:$L,D554,1)</f>
        <v>金瓜武士</v>
      </c>
      <c r="I554" s="206" t="str">
        <f>'[2]配置系数（士兵）'!I554</f>
        <v/>
      </c>
      <c r="J554" s="206" t="str">
        <f>'[2]配置系数（士兵）'!J554</f>
        <v/>
      </c>
      <c r="K554" s="206" t="str">
        <f>'[2]配置系数（士兵）'!K554</f>
        <v/>
      </c>
      <c r="L554" s="206">
        <f>'[2]配置系数（士兵）'!L554</f>
        <v>0</v>
      </c>
      <c r="M554" s="206">
        <f>'[2]配置系数（士兵）'!M554</f>
        <v>0</v>
      </c>
      <c r="N554" s="206">
        <f>'[2]配置系数（士兵）'!N554</f>
        <v>1</v>
      </c>
      <c r="P554" s="206" t="str">
        <f>'[2]配置系数（士兵）'!P554</f>
        <v/>
      </c>
      <c r="Q554" s="206" t="str">
        <f>'[2]配置系数（士兵）'!Q554</f>
        <v/>
      </c>
      <c r="R554" s="206" t="str">
        <f>'[2]配置系数（士兵）'!R554</f>
        <v/>
      </c>
      <c r="S554" s="206">
        <f>'[2]配置系数（士兵）'!S554</f>
        <v>0</v>
      </c>
      <c r="T554" s="206">
        <f>'[2]配置系数（士兵）'!T554</f>
        <v>0</v>
      </c>
      <c r="U554" s="206">
        <f>'[2]配置系数（士兵）'!U554</f>
        <v>1</v>
      </c>
      <c r="W554" s="206" t="str">
        <f>'[2]配置系数（士兵）'!W554</f>
        <v/>
      </c>
      <c r="X554" s="206" t="str">
        <f>'[2]配置系数（士兵）'!X554</f>
        <v/>
      </c>
      <c r="Y554" s="206" t="str">
        <f>'[2]配置系数（士兵）'!Y554</f>
        <v/>
      </c>
      <c r="Z554" s="206">
        <f>'[2]配置系数（士兵）'!Z554</f>
        <v>0</v>
      </c>
      <c r="AA554" s="206">
        <f>'[2]配置系数（士兵）'!AA554</f>
        <v>0</v>
      </c>
      <c r="AB554" s="206">
        <f>'[2]配置系数（士兵）'!AB554</f>
        <v>1</v>
      </c>
    </row>
    <row r="555" spans="3:28" x14ac:dyDescent="0.15">
      <c r="C555" s="207">
        <v>548</v>
      </c>
      <c r="D555" s="69">
        <f>IFERROR(MATCH(C555,索引!Q:Q,0),D556)</f>
        <v>70</v>
      </c>
      <c r="E555" s="69">
        <f t="shared" si="9"/>
        <v>8</v>
      </c>
      <c r="F555" s="69" t="str">
        <f>IF(LEN(INDEX(索引!$M:$M,D555,1))=4,INDEX(索引!$M:$M,D555,1)&amp;"00",INDEX(索引!$M:$M,D555,1))</f>
        <v>602400</v>
      </c>
      <c r="G555" s="69" t="str">
        <f>INDEX(索引!$L:$L,D555,1)</f>
        <v>金瓜武士</v>
      </c>
      <c r="I555" s="206" t="str">
        <f>'[2]配置系数（士兵）'!I555</f>
        <v/>
      </c>
      <c r="J555" s="206" t="str">
        <f>'[2]配置系数（士兵）'!J555</f>
        <v/>
      </c>
      <c r="K555" s="206" t="str">
        <f>'[2]配置系数（士兵）'!K555</f>
        <v/>
      </c>
      <c r="L555" s="206">
        <f>'[2]配置系数（士兵）'!L555</f>
        <v>0</v>
      </c>
      <c r="M555" s="206">
        <f>'[2]配置系数（士兵）'!M555</f>
        <v>0</v>
      </c>
      <c r="N555" s="206">
        <f>'[2]配置系数（士兵）'!N555</f>
        <v>1</v>
      </c>
      <c r="P555" s="206" t="str">
        <f>'[2]配置系数（士兵）'!P555</f>
        <v/>
      </c>
      <c r="Q555" s="206" t="str">
        <f>'[2]配置系数（士兵）'!Q555</f>
        <v/>
      </c>
      <c r="R555" s="206" t="str">
        <f>'[2]配置系数（士兵）'!R555</f>
        <v/>
      </c>
      <c r="S555" s="206">
        <f>'[2]配置系数（士兵）'!S555</f>
        <v>0</v>
      </c>
      <c r="T555" s="206">
        <f>'[2]配置系数（士兵）'!T555</f>
        <v>0</v>
      </c>
      <c r="U555" s="206">
        <f>'[2]配置系数（士兵）'!U555</f>
        <v>1</v>
      </c>
      <c r="W555" s="206" t="str">
        <f>'[2]配置系数（士兵）'!W555</f>
        <v/>
      </c>
      <c r="X555" s="206" t="str">
        <f>'[2]配置系数（士兵）'!X555</f>
        <v/>
      </c>
      <c r="Y555" s="206" t="str">
        <f>'[2]配置系数（士兵）'!Y555</f>
        <v/>
      </c>
      <c r="Z555" s="206">
        <f>'[2]配置系数（士兵）'!Z555</f>
        <v>0</v>
      </c>
      <c r="AA555" s="206">
        <f>'[2]配置系数（士兵）'!AA555</f>
        <v>0</v>
      </c>
      <c r="AB555" s="206">
        <f>'[2]配置系数（士兵）'!AB555</f>
        <v>1</v>
      </c>
    </row>
    <row r="556" spans="3:28" x14ac:dyDescent="0.15">
      <c r="C556" s="207">
        <v>549</v>
      </c>
      <c r="D556" s="69">
        <f>IFERROR(MATCH(C556,索引!Q:Q,0),D557)</f>
        <v>70</v>
      </c>
      <c r="E556" s="69">
        <f t="shared" si="9"/>
        <v>9</v>
      </c>
      <c r="F556" s="69" t="str">
        <f>IF(LEN(INDEX(索引!$M:$M,D556,1))=4,INDEX(索引!$M:$M,D556,1)&amp;"00",INDEX(索引!$M:$M,D556,1))</f>
        <v>602400</v>
      </c>
      <c r="G556" s="69" t="str">
        <f>INDEX(索引!$L:$L,D556,1)</f>
        <v>金瓜武士</v>
      </c>
      <c r="I556" s="206" t="str">
        <f>'[2]配置系数（士兵）'!I556</f>
        <v/>
      </c>
      <c r="J556" s="206" t="str">
        <f>'[2]配置系数（士兵）'!J556</f>
        <v/>
      </c>
      <c r="K556" s="206" t="str">
        <f>'[2]配置系数（士兵）'!K556</f>
        <v/>
      </c>
      <c r="L556" s="206">
        <f>'[2]配置系数（士兵）'!L556</f>
        <v>0</v>
      </c>
      <c r="M556" s="206">
        <f>'[2]配置系数（士兵）'!M556</f>
        <v>0</v>
      </c>
      <c r="N556" s="206">
        <f>'[2]配置系数（士兵）'!N556</f>
        <v>1</v>
      </c>
      <c r="P556" s="206" t="str">
        <f>'[2]配置系数（士兵）'!P556</f>
        <v/>
      </c>
      <c r="Q556" s="206" t="str">
        <f>'[2]配置系数（士兵）'!Q556</f>
        <v/>
      </c>
      <c r="R556" s="206" t="str">
        <f>'[2]配置系数（士兵）'!R556</f>
        <v/>
      </c>
      <c r="S556" s="206">
        <f>'[2]配置系数（士兵）'!S556</f>
        <v>0</v>
      </c>
      <c r="T556" s="206">
        <f>'[2]配置系数（士兵）'!T556</f>
        <v>0</v>
      </c>
      <c r="U556" s="206">
        <f>'[2]配置系数（士兵）'!U556</f>
        <v>1</v>
      </c>
      <c r="W556" s="206" t="str">
        <f>'[2]配置系数（士兵）'!W556</f>
        <v/>
      </c>
      <c r="X556" s="206" t="str">
        <f>'[2]配置系数（士兵）'!X556</f>
        <v/>
      </c>
      <c r="Y556" s="206" t="str">
        <f>'[2]配置系数（士兵）'!Y556</f>
        <v/>
      </c>
      <c r="Z556" s="206">
        <f>'[2]配置系数（士兵）'!Z556</f>
        <v>0</v>
      </c>
      <c r="AA556" s="206">
        <f>'[2]配置系数（士兵）'!AA556</f>
        <v>0</v>
      </c>
      <c r="AB556" s="206">
        <f>'[2]配置系数（士兵）'!AB556</f>
        <v>1</v>
      </c>
    </row>
    <row r="557" spans="3:28" x14ac:dyDescent="0.15">
      <c r="C557" s="207">
        <v>550</v>
      </c>
      <c r="D557" s="69">
        <f>IFERROR(MATCH(C557,索引!Q:Q,0),D558)</f>
        <v>70</v>
      </c>
      <c r="E557" s="69">
        <f t="shared" si="9"/>
        <v>10</v>
      </c>
      <c r="F557" s="69" t="str">
        <f>IF(LEN(INDEX(索引!$M:$M,D557,1))=4,INDEX(索引!$M:$M,D557,1)&amp;"00",INDEX(索引!$M:$M,D557,1))</f>
        <v>602400</v>
      </c>
      <c r="G557" s="69" t="str">
        <f>INDEX(索引!$L:$L,D557,1)</f>
        <v>金瓜武士</v>
      </c>
      <c r="I557" s="206" t="str">
        <f>'[2]配置系数（士兵）'!I557</f>
        <v/>
      </c>
      <c r="J557" s="206" t="str">
        <f>'[2]配置系数（士兵）'!J557</f>
        <v/>
      </c>
      <c r="K557" s="206" t="str">
        <f>'[2]配置系数（士兵）'!K557</f>
        <v/>
      </c>
      <c r="L557" s="206">
        <f>'[2]配置系数（士兵）'!L557</f>
        <v>0</v>
      </c>
      <c r="M557" s="206">
        <f>'[2]配置系数（士兵）'!M557</f>
        <v>0</v>
      </c>
      <c r="N557" s="206">
        <f>'[2]配置系数（士兵）'!N557</f>
        <v>1</v>
      </c>
      <c r="P557" s="206" t="str">
        <f>'[2]配置系数（士兵）'!P557</f>
        <v/>
      </c>
      <c r="Q557" s="206" t="str">
        <f>'[2]配置系数（士兵）'!Q557</f>
        <v/>
      </c>
      <c r="R557" s="206" t="str">
        <f>'[2]配置系数（士兵）'!R557</f>
        <v/>
      </c>
      <c r="S557" s="206">
        <f>'[2]配置系数（士兵）'!S557</f>
        <v>0</v>
      </c>
      <c r="T557" s="206">
        <f>'[2]配置系数（士兵）'!T557</f>
        <v>0</v>
      </c>
      <c r="U557" s="206">
        <f>'[2]配置系数（士兵）'!U557</f>
        <v>1</v>
      </c>
      <c r="W557" s="206" t="str">
        <f>'[2]配置系数（士兵）'!W557</f>
        <v/>
      </c>
      <c r="X557" s="206" t="str">
        <f>'[2]配置系数（士兵）'!X557</f>
        <v/>
      </c>
      <c r="Y557" s="206" t="str">
        <f>'[2]配置系数（士兵）'!Y557</f>
        <v/>
      </c>
      <c r="Z557" s="206">
        <f>'[2]配置系数（士兵）'!Z557</f>
        <v>0</v>
      </c>
      <c r="AA557" s="206">
        <f>'[2]配置系数（士兵）'!AA557</f>
        <v>0</v>
      </c>
      <c r="AB557" s="206">
        <f>'[2]配置系数（士兵）'!AB557</f>
        <v>1</v>
      </c>
    </row>
    <row r="558" spans="3:28" x14ac:dyDescent="0.15">
      <c r="C558" s="207">
        <v>551</v>
      </c>
      <c r="D558" s="69">
        <f>IFERROR(MATCH(C558,索引!Q:Q,0),D559)</f>
        <v>73</v>
      </c>
      <c r="E558" s="69">
        <f t="shared" si="9"/>
        <v>1</v>
      </c>
      <c r="F558" s="69" t="str">
        <f>IF(LEN(INDEX(索引!$M:$M,D558,1))=4,INDEX(索引!$M:$M,D558,1)&amp;"00",INDEX(索引!$M:$M,D558,1))</f>
        <v>601300</v>
      </c>
      <c r="G558" s="69" t="str">
        <f>INDEX(索引!$L:$L,D558,1)</f>
        <v>吴钩</v>
      </c>
      <c r="I558" s="206" t="str">
        <f>'[2]配置系数（士兵）'!I558</f>
        <v>60130001</v>
      </c>
      <c r="J558" s="206" t="str">
        <f>'[2]配置系数（士兵）'!J558</f>
        <v>普通攻击:对单体敌人造成{0}%的武力伤害</v>
      </c>
      <c r="K558" s="206">
        <f>'[2]配置系数（士兵）'!K558</f>
        <v>0.28000000000000003</v>
      </c>
      <c r="L558" s="206">
        <f>'[2]配置系数（士兵）'!L558</f>
        <v>0</v>
      </c>
      <c r="M558" s="206">
        <f>'[2]配置系数（士兵）'!M558</f>
        <v>0</v>
      </c>
      <c r="N558" s="206">
        <f>'[2]配置系数（士兵）'!N558</f>
        <v>100</v>
      </c>
      <c r="P558" s="206" t="str">
        <f>'[2]配置系数（士兵）'!P558</f>
        <v>60130002</v>
      </c>
      <c r="Q558" s="206" t="str">
        <f>'[2]配置系数（士兵）'!Q558</f>
        <v>普通攻击:对单体敌人造成{0}%的武力伤害</v>
      </c>
      <c r="R558" s="206">
        <f>'[2]配置系数（士兵）'!R558</f>
        <v>0.31</v>
      </c>
      <c r="S558" s="206">
        <f>'[2]配置系数（士兵）'!S558</f>
        <v>0</v>
      </c>
      <c r="T558" s="206">
        <f>'[2]配置系数（士兵）'!T558</f>
        <v>0</v>
      </c>
      <c r="U558" s="206">
        <f>'[2]配置系数（士兵）'!U558</f>
        <v>1</v>
      </c>
      <c r="W558" s="206" t="str">
        <f>'[2]配置系数（士兵）'!W558</f>
        <v>60130003</v>
      </c>
      <c r="X558" s="206" t="str">
        <f>'[2]配置系数（士兵）'!X558</f>
        <v>普通攻击:对单体敌人造成{0}%的武力伤害</v>
      </c>
      <c r="Y558" s="206">
        <f>'[2]配置系数（士兵）'!Y558</f>
        <v>1.1100000000000001</v>
      </c>
      <c r="Z558" s="206">
        <f>'[2]配置系数（士兵）'!Z558</f>
        <v>0</v>
      </c>
      <c r="AA558" s="206">
        <f>'[2]配置系数（士兵）'!AA558</f>
        <v>0</v>
      </c>
      <c r="AB558" s="206">
        <f>'[2]配置系数（士兵）'!AB558</f>
        <v>1</v>
      </c>
    </row>
    <row r="559" spans="3:28" x14ac:dyDescent="0.15">
      <c r="C559" s="207">
        <v>552</v>
      </c>
      <c r="D559" s="69">
        <f>IFERROR(MATCH(C559,索引!Q:Q,0),D560)</f>
        <v>73</v>
      </c>
      <c r="E559" s="69">
        <f t="shared" si="9"/>
        <v>2</v>
      </c>
      <c r="F559" s="69" t="str">
        <f>IF(LEN(INDEX(索引!$M:$M,D559,1))=4,INDEX(索引!$M:$M,D559,1)&amp;"00",INDEX(索引!$M:$M,D559,1))</f>
        <v>601300</v>
      </c>
      <c r="G559" s="69" t="str">
        <f>INDEX(索引!$L:$L,D559,1)</f>
        <v>吴钩</v>
      </c>
      <c r="I559" s="206" t="str">
        <f>'[2]配置系数（士兵）'!I559</f>
        <v>60130011</v>
      </c>
      <c r="J559" s="206" t="str">
        <f>'[2]配置系数（士兵）'!J559</f>
        <v>私有特性1:吴钩的特殊兵器可以让他在受到近战伤害时格挡{0}%伤害</v>
      </c>
      <c r="K559" s="206">
        <f>'[2]配置系数（士兵）'!K559</f>
        <v>0.12</v>
      </c>
      <c r="L559" s="206">
        <f>'[2]配置系数（士兵）'!L559</f>
        <v>0</v>
      </c>
      <c r="M559" s="206">
        <f>'[2]配置系数（士兵）'!M559</f>
        <v>0</v>
      </c>
      <c r="N559" s="206">
        <f>'[2]配置系数（士兵）'!N559</f>
        <v>100</v>
      </c>
      <c r="P559" s="206" t="str">
        <f>'[2]配置系数（士兵）'!P559</f>
        <v/>
      </c>
      <c r="Q559" s="206" t="str">
        <f>'[2]配置系数（士兵）'!Q559</f>
        <v/>
      </c>
      <c r="R559" s="206" t="str">
        <f>'[2]配置系数（士兵）'!R559</f>
        <v/>
      </c>
      <c r="S559" s="206">
        <f>'[2]配置系数（士兵）'!S559</f>
        <v>0</v>
      </c>
      <c r="T559" s="206">
        <f>'[2]配置系数（士兵）'!T559</f>
        <v>0</v>
      </c>
      <c r="U559" s="206">
        <f>'[2]配置系数（士兵）'!U559</f>
        <v>1</v>
      </c>
      <c r="W559" s="206" t="str">
        <f>'[2]配置系数（士兵）'!W559</f>
        <v/>
      </c>
      <c r="X559" s="206" t="str">
        <f>'[2]配置系数（士兵）'!X559</f>
        <v/>
      </c>
      <c r="Y559" s="206" t="str">
        <f>'[2]配置系数（士兵）'!Y559</f>
        <v/>
      </c>
      <c r="Z559" s="206">
        <f>'[2]配置系数（士兵）'!Z559</f>
        <v>0</v>
      </c>
      <c r="AA559" s="206">
        <f>'[2]配置系数（士兵）'!AA559</f>
        <v>0</v>
      </c>
      <c r="AB559" s="206">
        <f>'[2]配置系数（士兵）'!AB559</f>
        <v>1</v>
      </c>
    </row>
    <row r="560" spans="3:28" x14ac:dyDescent="0.15">
      <c r="C560" s="207">
        <v>553</v>
      </c>
      <c r="D560" s="69">
        <f>IFERROR(MATCH(C560,索引!Q:Q,0),D561)</f>
        <v>73</v>
      </c>
      <c r="E560" s="69">
        <f t="shared" si="9"/>
        <v>3</v>
      </c>
      <c r="F560" s="69" t="str">
        <f>IF(LEN(INDEX(索引!$M:$M,D560,1))=4,INDEX(索引!$M:$M,D560,1)&amp;"00",INDEX(索引!$M:$M,D560,1))</f>
        <v>601300</v>
      </c>
      <c r="G560" s="69" t="str">
        <f>INDEX(索引!$L:$L,D560,1)</f>
        <v>吴钩</v>
      </c>
      <c r="I560" s="206" t="str">
        <f>'[2]配置系数（士兵）'!I560</f>
        <v>60130021</v>
      </c>
      <c r="J560" s="206" t="str">
        <f>'[2]配置系数（士兵）'!J560</f>
        <v>私有特性2:攻击附带{0}%破甲效果，持续{0}秒（不叠加）</v>
      </c>
      <c r="K560" s="206">
        <f>'[2]配置系数（士兵）'!K560</f>
        <v>-0.12</v>
      </c>
      <c r="L560" s="206">
        <f>'[2]配置系数（士兵）'!L560</f>
        <v>0</v>
      </c>
      <c r="M560" s="206">
        <f>'[2]配置系数（士兵）'!M560</f>
        <v>0</v>
      </c>
      <c r="N560" s="206">
        <f>'[2]配置系数（士兵）'!N560</f>
        <v>-100</v>
      </c>
      <c r="P560" s="206" t="str">
        <f>'[2]配置系数（士兵）'!P560</f>
        <v>60130022</v>
      </c>
      <c r="Q560" s="206" t="str">
        <f>'[2]配置系数（士兵）'!Q560</f>
        <v>私有特性2:攻击附带{0}%破甲效果，持续{0}秒（不叠加）</v>
      </c>
      <c r="R560" s="206">
        <f>'[2]配置系数（士兵）'!R560</f>
        <v>5</v>
      </c>
      <c r="S560" s="206">
        <f>'[2]配置系数（士兵）'!S560</f>
        <v>0</v>
      </c>
      <c r="T560" s="206">
        <f>'[2]配置系数（士兵）'!T560</f>
        <v>0</v>
      </c>
      <c r="U560" s="206">
        <f>'[2]配置系数（士兵）'!U560</f>
        <v>1</v>
      </c>
      <c r="W560" s="206" t="str">
        <f>'[2]配置系数（士兵）'!W560</f>
        <v/>
      </c>
      <c r="X560" s="206" t="str">
        <f>'[2]配置系数（士兵）'!X560</f>
        <v/>
      </c>
      <c r="Y560" s="206" t="str">
        <f>'[2]配置系数（士兵）'!Y560</f>
        <v/>
      </c>
      <c r="Z560" s="206">
        <f>'[2]配置系数（士兵）'!Z560</f>
        <v>0</v>
      </c>
      <c r="AA560" s="206">
        <f>'[2]配置系数（士兵）'!AA560</f>
        <v>0</v>
      </c>
      <c r="AB560" s="206">
        <f>'[2]配置系数（士兵）'!AB560</f>
        <v>1</v>
      </c>
    </row>
    <row r="561" spans="3:28" x14ac:dyDescent="0.15">
      <c r="C561" s="207">
        <v>554</v>
      </c>
      <c r="D561" s="69">
        <f>IFERROR(MATCH(C561,索引!Q:Q,0),D562)</f>
        <v>73</v>
      </c>
      <c r="E561" s="69">
        <f t="shared" si="9"/>
        <v>4</v>
      </c>
      <c r="F561" s="69" t="str">
        <f>IF(LEN(INDEX(索引!$M:$M,D561,1))=4,INDEX(索引!$M:$M,D561,1)&amp;"00",INDEX(索引!$M:$M,D561,1))</f>
        <v>601300</v>
      </c>
      <c r="G561" s="69" t="str">
        <f>INDEX(索引!$L:$L,D561,1)</f>
        <v>吴钩</v>
      </c>
      <c r="I561" s="206" t="str">
        <f>'[2]配置系数（士兵）'!I561</f>
        <v/>
      </c>
      <c r="J561" s="206" t="str">
        <f>'[2]配置系数（士兵）'!J561</f>
        <v/>
      </c>
      <c r="K561" s="206" t="str">
        <f>'[2]配置系数（士兵）'!K561</f>
        <v/>
      </c>
      <c r="L561" s="206">
        <f>'[2]配置系数（士兵）'!L561</f>
        <v>0</v>
      </c>
      <c r="M561" s="206">
        <f>'[2]配置系数（士兵）'!M561</f>
        <v>0</v>
      </c>
      <c r="N561" s="206">
        <f>'[2]配置系数（士兵）'!N561</f>
        <v>1</v>
      </c>
      <c r="P561" s="206" t="str">
        <f>'[2]配置系数（士兵）'!P561</f>
        <v/>
      </c>
      <c r="Q561" s="206" t="str">
        <f>'[2]配置系数（士兵）'!Q561</f>
        <v/>
      </c>
      <c r="R561" s="206" t="str">
        <f>'[2]配置系数（士兵）'!R561</f>
        <v/>
      </c>
      <c r="S561" s="206">
        <f>'[2]配置系数（士兵）'!S561</f>
        <v>0</v>
      </c>
      <c r="T561" s="206">
        <f>'[2]配置系数（士兵）'!T561</f>
        <v>0</v>
      </c>
      <c r="U561" s="206">
        <f>'[2]配置系数（士兵）'!U561</f>
        <v>1</v>
      </c>
      <c r="W561" s="206" t="str">
        <f>'[2]配置系数（士兵）'!W561</f>
        <v/>
      </c>
      <c r="X561" s="206" t="str">
        <f>'[2]配置系数（士兵）'!X561</f>
        <v/>
      </c>
      <c r="Y561" s="206" t="str">
        <f>'[2]配置系数（士兵）'!Y561</f>
        <v/>
      </c>
      <c r="Z561" s="206">
        <f>'[2]配置系数（士兵）'!Z561</f>
        <v>0</v>
      </c>
      <c r="AA561" s="206">
        <f>'[2]配置系数（士兵）'!AA561</f>
        <v>0</v>
      </c>
      <c r="AB561" s="206">
        <f>'[2]配置系数（士兵）'!AB561</f>
        <v>1</v>
      </c>
    </row>
    <row r="562" spans="3:28" x14ac:dyDescent="0.15">
      <c r="C562" s="207">
        <v>555</v>
      </c>
      <c r="D562" s="69">
        <f>IFERROR(MATCH(C562,索引!Q:Q,0),D563)</f>
        <v>73</v>
      </c>
      <c r="E562" s="69">
        <f t="shared" si="9"/>
        <v>5</v>
      </c>
      <c r="F562" s="69" t="str">
        <f>IF(LEN(INDEX(索引!$M:$M,D562,1))=4,INDEX(索引!$M:$M,D562,1)&amp;"00",INDEX(索引!$M:$M,D562,1))</f>
        <v>601300</v>
      </c>
      <c r="G562" s="69" t="str">
        <f>INDEX(索引!$L:$L,D562,1)</f>
        <v>吴钩</v>
      </c>
      <c r="I562" s="206" t="str">
        <f>'[2]配置系数（士兵）'!I562</f>
        <v/>
      </c>
      <c r="J562" s="206" t="str">
        <f>'[2]配置系数（士兵）'!J562</f>
        <v/>
      </c>
      <c r="K562" s="206" t="str">
        <f>'[2]配置系数（士兵）'!K562</f>
        <v/>
      </c>
      <c r="L562" s="206">
        <f>'[2]配置系数（士兵）'!L562</f>
        <v>0</v>
      </c>
      <c r="M562" s="206">
        <f>'[2]配置系数（士兵）'!M562</f>
        <v>0</v>
      </c>
      <c r="N562" s="206">
        <f>'[2]配置系数（士兵）'!N562</f>
        <v>1</v>
      </c>
      <c r="P562" s="206" t="str">
        <f>'[2]配置系数（士兵）'!P562</f>
        <v/>
      </c>
      <c r="Q562" s="206" t="str">
        <f>'[2]配置系数（士兵）'!Q562</f>
        <v/>
      </c>
      <c r="R562" s="206" t="str">
        <f>'[2]配置系数（士兵）'!R562</f>
        <v/>
      </c>
      <c r="S562" s="206">
        <f>'[2]配置系数（士兵）'!S562</f>
        <v>0</v>
      </c>
      <c r="T562" s="206">
        <f>'[2]配置系数（士兵）'!T562</f>
        <v>0</v>
      </c>
      <c r="U562" s="206">
        <f>'[2]配置系数（士兵）'!U562</f>
        <v>1</v>
      </c>
      <c r="W562" s="206" t="str">
        <f>'[2]配置系数（士兵）'!W562</f>
        <v/>
      </c>
      <c r="X562" s="206" t="str">
        <f>'[2]配置系数（士兵）'!X562</f>
        <v/>
      </c>
      <c r="Y562" s="206" t="str">
        <f>'[2]配置系数（士兵）'!Y562</f>
        <v/>
      </c>
      <c r="Z562" s="206">
        <f>'[2]配置系数（士兵）'!Z562</f>
        <v>0</v>
      </c>
      <c r="AA562" s="206">
        <f>'[2]配置系数（士兵）'!AA562</f>
        <v>0</v>
      </c>
      <c r="AB562" s="206">
        <f>'[2]配置系数（士兵）'!AB562</f>
        <v>1</v>
      </c>
    </row>
    <row r="563" spans="3:28" x14ac:dyDescent="0.15">
      <c r="C563" s="207">
        <v>556</v>
      </c>
      <c r="D563" s="69">
        <f>IFERROR(MATCH(C563,索引!Q:Q,0),D564)</f>
        <v>73</v>
      </c>
      <c r="E563" s="69">
        <f t="shared" si="9"/>
        <v>6</v>
      </c>
      <c r="F563" s="69" t="str">
        <f>IF(LEN(INDEX(索引!$M:$M,D563,1))=4,INDEX(索引!$M:$M,D563,1)&amp;"00",INDEX(索引!$M:$M,D563,1))</f>
        <v>601300</v>
      </c>
      <c r="G563" s="69" t="str">
        <f>INDEX(索引!$L:$L,D563,1)</f>
        <v>吴钩</v>
      </c>
      <c r="I563" s="206" t="str">
        <f>'[2]配置系数（士兵）'!I563</f>
        <v/>
      </c>
      <c r="J563" s="206" t="str">
        <f>'[2]配置系数（士兵）'!J563</f>
        <v/>
      </c>
      <c r="K563" s="206" t="str">
        <f>'[2]配置系数（士兵）'!K563</f>
        <v/>
      </c>
      <c r="L563" s="206">
        <f>'[2]配置系数（士兵）'!L563</f>
        <v>0</v>
      </c>
      <c r="M563" s="206">
        <f>'[2]配置系数（士兵）'!M563</f>
        <v>0</v>
      </c>
      <c r="N563" s="206">
        <f>'[2]配置系数（士兵）'!N563</f>
        <v>1</v>
      </c>
      <c r="P563" s="206" t="str">
        <f>'[2]配置系数（士兵）'!P563</f>
        <v/>
      </c>
      <c r="Q563" s="206" t="str">
        <f>'[2]配置系数（士兵）'!Q563</f>
        <v/>
      </c>
      <c r="R563" s="206" t="str">
        <f>'[2]配置系数（士兵）'!R563</f>
        <v/>
      </c>
      <c r="S563" s="206">
        <f>'[2]配置系数（士兵）'!S563</f>
        <v>0</v>
      </c>
      <c r="T563" s="206">
        <f>'[2]配置系数（士兵）'!T563</f>
        <v>0</v>
      </c>
      <c r="U563" s="206">
        <f>'[2]配置系数（士兵）'!U563</f>
        <v>1</v>
      </c>
      <c r="W563" s="206" t="str">
        <f>'[2]配置系数（士兵）'!W563</f>
        <v/>
      </c>
      <c r="X563" s="206" t="str">
        <f>'[2]配置系数（士兵）'!X563</f>
        <v/>
      </c>
      <c r="Y563" s="206" t="str">
        <f>'[2]配置系数（士兵）'!Y563</f>
        <v/>
      </c>
      <c r="Z563" s="206">
        <f>'[2]配置系数（士兵）'!Z563</f>
        <v>0</v>
      </c>
      <c r="AA563" s="206">
        <f>'[2]配置系数（士兵）'!AA563</f>
        <v>0</v>
      </c>
      <c r="AB563" s="206">
        <f>'[2]配置系数（士兵）'!AB563</f>
        <v>1</v>
      </c>
    </row>
    <row r="564" spans="3:28" x14ac:dyDescent="0.15">
      <c r="C564" s="207">
        <v>557</v>
      </c>
      <c r="D564" s="69">
        <f>IFERROR(MATCH(C564,索引!Q:Q,0),D565)</f>
        <v>73</v>
      </c>
      <c r="E564" s="69">
        <f t="shared" si="9"/>
        <v>7</v>
      </c>
      <c r="F564" s="69" t="str">
        <f>IF(LEN(INDEX(索引!$M:$M,D564,1))=4,INDEX(索引!$M:$M,D564,1)&amp;"00",INDEX(索引!$M:$M,D564,1))</f>
        <v>601300</v>
      </c>
      <c r="G564" s="69" t="str">
        <f>INDEX(索引!$L:$L,D564,1)</f>
        <v>吴钩</v>
      </c>
      <c r="I564" s="206" t="str">
        <f>'[2]配置系数（士兵）'!I564</f>
        <v/>
      </c>
      <c r="J564" s="206" t="str">
        <f>'[2]配置系数（士兵）'!J564</f>
        <v/>
      </c>
      <c r="K564" s="206" t="str">
        <f>'[2]配置系数（士兵）'!K564</f>
        <v/>
      </c>
      <c r="L564" s="206">
        <f>'[2]配置系数（士兵）'!L564</f>
        <v>0</v>
      </c>
      <c r="M564" s="206">
        <f>'[2]配置系数（士兵）'!M564</f>
        <v>0</v>
      </c>
      <c r="N564" s="206">
        <f>'[2]配置系数（士兵）'!N564</f>
        <v>1</v>
      </c>
      <c r="P564" s="206" t="str">
        <f>'[2]配置系数（士兵）'!P564</f>
        <v/>
      </c>
      <c r="Q564" s="206" t="str">
        <f>'[2]配置系数（士兵）'!Q564</f>
        <v/>
      </c>
      <c r="R564" s="206" t="str">
        <f>'[2]配置系数（士兵）'!R564</f>
        <v/>
      </c>
      <c r="S564" s="206">
        <f>'[2]配置系数（士兵）'!S564</f>
        <v>0</v>
      </c>
      <c r="T564" s="206">
        <f>'[2]配置系数（士兵）'!T564</f>
        <v>0</v>
      </c>
      <c r="U564" s="206">
        <f>'[2]配置系数（士兵）'!U564</f>
        <v>1</v>
      </c>
      <c r="W564" s="206" t="str">
        <f>'[2]配置系数（士兵）'!W564</f>
        <v/>
      </c>
      <c r="X564" s="206" t="str">
        <f>'[2]配置系数（士兵）'!X564</f>
        <v/>
      </c>
      <c r="Y564" s="206" t="str">
        <f>'[2]配置系数（士兵）'!Y564</f>
        <v/>
      </c>
      <c r="Z564" s="206">
        <f>'[2]配置系数（士兵）'!Z564</f>
        <v>0</v>
      </c>
      <c r="AA564" s="206">
        <f>'[2]配置系数（士兵）'!AA564</f>
        <v>0</v>
      </c>
      <c r="AB564" s="206">
        <f>'[2]配置系数（士兵）'!AB564</f>
        <v>1</v>
      </c>
    </row>
    <row r="565" spans="3:28" x14ac:dyDescent="0.15">
      <c r="C565" s="207">
        <v>558</v>
      </c>
      <c r="D565" s="69">
        <f>IFERROR(MATCH(C565,索引!Q:Q,0),D566)</f>
        <v>73</v>
      </c>
      <c r="E565" s="69">
        <f t="shared" si="9"/>
        <v>8</v>
      </c>
      <c r="F565" s="69" t="str">
        <f>IF(LEN(INDEX(索引!$M:$M,D565,1))=4,INDEX(索引!$M:$M,D565,1)&amp;"00",INDEX(索引!$M:$M,D565,1))</f>
        <v>601300</v>
      </c>
      <c r="G565" s="69" t="str">
        <f>INDEX(索引!$L:$L,D565,1)</f>
        <v>吴钩</v>
      </c>
      <c r="I565" s="206" t="str">
        <f>'[2]配置系数（士兵）'!I565</f>
        <v/>
      </c>
      <c r="J565" s="206" t="str">
        <f>'[2]配置系数（士兵）'!J565</f>
        <v/>
      </c>
      <c r="K565" s="206" t="str">
        <f>'[2]配置系数（士兵）'!K565</f>
        <v/>
      </c>
      <c r="L565" s="206">
        <f>'[2]配置系数（士兵）'!L565</f>
        <v>0</v>
      </c>
      <c r="M565" s="206">
        <f>'[2]配置系数（士兵）'!M565</f>
        <v>0</v>
      </c>
      <c r="N565" s="206">
        <f>'[2]配置系数（士兵）'!N565</f>
        <v>1</v>
      </c>
      <c r="P565" s="206" t="str">
        <f>'[2]配置系数（士兵）'!P565</f>
        <v/>
      </c>
      <c r="Q565" s="206" t="str">
        <f>'[2]配置系数（士兵）'!Q565</f>
        <v/>
      </c>
      <c r="R565" s="206" t="str">
        <f>'[2]配置系数（士兵）'!R565</f>
        <v/>
      </c>
      <c r="S565" s="206">
        <f>'[2]配置系数（士兵）'!S565</f>
        <v>0</v>
      </c>
      <c r="T565" s="206">
        <f>'[2]配置系数（士兵）'!T565</f>
        <v>0</v>
      </c>
      <c r="U565" s="206">
        <f>'[2]配置系数（士兵）'!U565</f>
        <v>1</v>
      </c>
      <c r="W565" s="206" t="str">
        <f>'[2]配置系数（士兵）'!W565</f>
        <v/>
      </c>
      <c r="X565" s="206" t="str">
        <f>'[2]配置系数（士兵）'!X565</f>
        <v/>
      </c>
      <c r="Y565" s="206" t="str">
        <f>'[2]配置系数（士兵）'!Y565</f>
        <v/>
      </c>
      <c r="Z565" s="206">
        <f>'[2]配置系数（士兵）'!Z565</f>
        <v>0</v>
      </c>
      <c r="AA565" s="206">
        <f>'[2]配置系数（士兵）'!AA565</f>
        <v>0</v>
      </c>
      <c r="AB565" s="206">
        <f>'[2]配置系数（士兵）'!AB565</f>
        <v>1</v>
      </c>
    </row>
    <row r="566" spans="3:28" x14ac:dyDescent="0.15">
      <c r="C566" s="207">
        <v>559</v>
      </c>
      <c r="D566" s="69">
        <f>IFERROR(MATCH(C566,索引!Q:Q,0),D567)</f>
        <v>73</v>
      </c>
      <c r="E566" s="69">
        <f t="shared" si="9"/>
        <v>9</v>
      </c>
      <c r="F566" s="69" t="str">
        <f>IF(LEN(INDEX(索引!$M:$M,D566,1))=4,INDEX(索引!$M:$M,D566,1)&amp;"00",INDEX(索引!$M:$M,D566,1))</f>
        <v>601300</v>
      </c>
      <c r="G566" s="69" t="str">
        <f>INDEX(索引!$L:$L,D566,1)</f>
        <v>吴钩</v>
      </c>
      <c r="I566" s="206" t="str">
        <f>'[2]配置系数（士兵）'!I566</f>
        <v/>
      </c>
      <c r="J566" s="206" t="str">
        <f>'[2]配置系数（士兵）'!J566</f>
        <v/>
      </c>
      <c r="K566" s="206" t="str">
        <f>'[2]配置系数（士兵）'!K566</f>
        <v/>
      </c>
      <c r="L566" s="206">
        <f>'[2]配置系数（士兵）'!L566</f>
        <v>0</v>
      </c>
      <c r="M566" s="206">
        <f>'[2]配置系数（士兵）'!M566</f>
        <v>0</v>
      </c>
      <c r="N566" s="206">
        <f>'[2]配置系数（士兵）'!N566</f>
        <v>1</v>
      </c>
      <c r="P566" s="206" t="str">
        <f>'[2]配置系数（士兵）'!P566</f>
        <v/>
      </c>
      <c r="Q566" s="206" t="str">
        <f>'[2]配置系数（士兵）'!Q566</f>
        <v/>
      </c>
      <c r="R566" s="206" t="str">
        <f>'[2]配置系数（士兵）'!R566</f>
        <v/>
      </c>
      <c r="S566" s="206">
        <f>'[2]配置系数（士兵）'!S566</f>
        <v>0</v>
      </c>
      <c r="T566" s="206">
        <f>'[2]配置系数（士兵）'!T566</f>
        <v>0</v>
      </c>
      <c r="U566" s="206">
        <f>'[2]配置系数（士兵）'!U566</f>
        <v>1</v>
      </c>
      <c r="W566" s="206" t="str">
        <f>'[2]配置系数（士兵）'!W566</f>
        <v/>
      </c>
      <c r="X566" s="206" t="str">
        <f>'[2]配置系数（士兵）'!X566</f>
        <v/>
      </c>
      <c r="Y566" s="206" t="str">
        <f>'[2]配置系数（士兵）'!Y566</f>
        <v/>
      </c>
      <c r="Z566" s="206">
        <f>'[2]配置系数（士兵）'!Z566</f>
        <v>0</v>
      </c>
      <c r="AA566" s="206">
        <f>'[2]配置系数（士兵）'!AA566</f>
        <v>0</v>
      </c>
      <c r="AB566" s="206">
        <f>'[2]配置系数（士兵）'!AB566</f>
        <v>1</v>
      </c>
    </row>
    <row r="567" spans="3:28" x14ac:dyDescent="0.15">
      <c r="C567" s="207">
        <v>560</v>
      </c>
      <c r="D567" s="69">
        <f>IFERROR(MATCH(C567,索引!Q:Q,0),D568)</f>
        <v>73</v>
      </c>
      <c r="E567" s="69">
        <f t="shared" si="9"/>
        <v>10</v>
      </c>
      <c r="F567" s="69" t="str">
        <f>IF(LEN(INDEX(索引!$M:$M,D567,1))=4,INDEX(索引!$M:$M,D567,1)&amp;"00",INDEX(索引!$M:$M,D567,1))</f>
        <v>601300</v>
      </c>
      <c r="G567" s="69" t="str">
        <f>INDEX(索引!$L:$L,D567,1)</f>
        <v>吴钩</v>
      </c>
      <c r="I567" s="206" t="str">
        <f>'[2]配置系数（士兵）'!I567</f>
        <v/>
      </c>
      <c r="J567" s="206" t="str">
        <f>'[2]配置系数（士兵）'!J567</f>
        <v/>
      </c>
      <c r="K567" s="206" t="str">
        <f>'[2]配置系数（士兵）'!K567</f>
        <v/>
      </c>
      <c r="L567" s="206">
        <f>'[2]配置系数（士兵）'!L567</f>
        <v>0</v>
      </c>
      <c r="M567" s="206">
        <f>'[2]配置系数（士兵）'!M567</f>
        <v>0</v>
      </c>
      <c r="N567" s="206">
        <f>'[2]配置系数（士兵）'!N567</f>
        <v>1</v>
      </c>
      <c r="P567" s="206" t="str">
        <f>'[2]配置系数（士兵）'!P567</f>
        <v/>
      </c>
      <c r="Q567" s="206" t="str">
        <f>'[2]配置系数（士兵）'!Q567</f>
        <v/>
      </c>
      <c r="R567" s="206" t="str">
        <f>'[2]配置系数（士兵）'!R567</f>
        <v/>
      </c>
      <c r="S567" s="206">
        <f>'[2]配置系数（士兵）'!S567</f>
        <v>0</v>
      </c>
      <c r="T567" s="206">
        <f>'[2]配置系数（士兵）'!T567</f>
        <v>0</v>
      </c>
      <c r="U567" s="206">
        <f>'[2]配置系数（士兵）'!U567</f>
        <v>1</v>
      </c>
      <c r="W567" s="206" t="str">
        <f>'[2]配置系数（士兵）'!W567</f>
        <v/>
      </c>
      <c r="X567" s="206" t="str">
        <f>'[2]配置系数（士兵）'!X567</f>
        <v/>
      </c>
      <c r="Y567" s="206" t="str">
        <f>'[2]配置系数（士兵）'!Y567</f>
        <v/>
      </c>
      <c r="Z567" s="206">
        <f>'[2]配置系数（士兵）'!Z567</f>
        <v>0</v>
      </c>
      <c r="AA567" s="206">
        <f>'[2]配置系数（士兵）'!AA567</f>
        <v>0</v>
      </c>
      <c r="AB567" s="206">
        <f>'[2]配置系数（士兵）'!AB567</f>
        <v>1</v>
      </c>
    </row>
    <row r="568" spans="3:28" x14ac:dyDescent="0.15">
      <c r="C568" s="207">
        <v>561</v>
      </c>
      <c r="D568" s="69">
        <f>IFERROR(MATCH(C568,索引!Q:Q,0),D569)</f>
        <v>85</v>
      </c>
      <c r="E568" s="69">
        <f t="shared" si="9"/>
        <v>1</v>
      </c>
      <c r="F568" s="69">
        <f>IF(LEN(INDEX(索引!$M:$M,D568,1))=4,INDEX(索引!$M:$M,D568,1)&amp;"00",INDEX(索引!$M:$M,D568,1))</f>
        <v>600401</v>
      </c>
      <c r="G568" s="69" t="str">
        <f>INDEX(索引!$L:$L,D568,1)</f>
        <v>拒马</v>
      </c>
      <c r="I568" s="206" t="str">
        <f>'[2]配置系数（士兵）'!I568</f>
        <v>60040101</v>
      </c>
      <c r="J568" s="206" t="str">
        <f>'[2]配置系数（士兵）'!J568</f>
        <v>普通攻击:对单体敌人造成{0}%的武力伤害</v>
      </c>
      <c r="K568" s="206">
        <f>'[2]配置系数（士兵）'!K568</f>
        <v>0.28000000000000003</v>
      </c>
      <c r="L568" s="206">
        <f>'[2]配置系数（士兵）'!L568</f>
        <v>0</v>
      </c>
      <c r="M568" s="206">
        <f>'[2]配置系数（士兵）'!M568</f>
        <v>0</v>
      </c>
      <c r="N568" s="206">
        <f>'[2]配置系数（士兵）'!N568</f>
        <v>100</v>
      </c>
      <c r="P568" s="206" t="str">
        <f>'[2]配置系数（士兵）'!P568</f>
        <v>60040102</v>
      </c>
      <c r="Q568" s="206" t="str">
        <f>'[2]配置系数（士兵）'!Q568</f>
        <v>普通攻击:对单体敌人造成{0}%的武力伤害</v>
      </c>
      <c r="R568" s="206">
        <f>'[2]配置系数（士兵）'!R568</f>
        <v>0.31</v>
      </c>
      <c r="S568" s="206">
        <f>'[2]配置系数（士兵）'!S568</f>
        <v>0</v>
      </c>
      <c r="T568" s="206">
        <f>'[2]配置系数（士兵）'!T568</f>
        <v>0</v>
      </c>
      <c r="U568" s="206">
        <f>'[2]配置系数（士兵）'!U568</f>
        <v>1</v>
      </c>
      <c r="W568" s="206" t="str">
        <f>'[2]配置系数（士兵）'!W568</f>
        <v>60040103</v>
      </c>
      <c r="X568" s="206" t="str">
        <f>'[2]配置系数（士兵）'!X568</f>
        <v>普通攻击:对单体敌人造成{0}%的武力伤害</v>
      </c>
      <c r="Y568" s="206">
        <f>'[2]配置系数（士兵）'!Y568</f>
        <v>1.1100000000000001</v>
      </c>
      <c r="Z568" s="206">
        <f>'[2]配置系数（士兵）'!Z568</f>
        <v>0</v>
      </c>
      <c r="AA568" s="206">
        <f>'[2]配置系数（士兵）'!AA568</f>
        <v>0</v>
      </c>
      <c r="AB568" s="206">
        <f>'[2]配置系数（士兵）'!AB568</f>
        <v>1</v>
      </c>
    </row>
    <row r="569" spans="3:28" x14ac:dyDescent="0.15">
      <c r="C569" s="207">
        <v>562</v>
      </c>
      <c r="D569" s="69">
        <f>IFERROR(MATCH(C569,索引!Q:Q,0),D570)</f>
        <v>85</v>
      </c>
      <c r="E569" s="69">
        <f t="shared" si="9"/>
        <v>2</v>
      </c>
      <c r="F569" s="69">
        <f>IF(LEN(INDEX(索引!$M:$M,D569,1))=4,INDEX(索引!$M:$M,D569,1)&amp;"00",INDEX(索引!$M:$M,D569,1))</f>
        <v>600401</v>
      </c>
      <c r="G569" s="69" t="str">
        <f>INDEX(索引!$L:$L,D569,1)</f>
        <v>拒马</v>
      </c>
      <c r="I569" s="206" t="str">
        <f>'[2]配置系数（士兵）'!I569</f>
        <v/>
      </c>
      <c r="J569" s="206" t="str">
        <f>'[2]配置系数（士兵）'!J569</f>
        <v/>
      </c>
      <c r="K569" s="206" t="str">
        <f>'[2]配置系数（士兵）'!K569</f>
        <v/>
      </c>
      <c r="L569" s="206">
        <f>'[2]配置系数（士兵）'!L569</f>
        <v>0</v>
      </c>
      <c r="M569" s="206">
        <f>'[2]配置系数（士兵）'!M569</f>
        <v>0</v>
      </c>
      <c r="N569" s="206">
        <f>'[2]配置系数（士兵）'!N569</f>
        <v>1</v>
      </c>
      <c r="P569" s="206" t="str">
        <f>'[2]配置系数（士兵）'!P569</f>
        <v/>
      </c>
      <c r="Q569" s="206" t="str">
        <f>'[2]配置系数（士兵）'!Q569</f>
        <v/>
      </c>
      <c r="R569" s="206" t="str">
        <f>'[2]配置系数（士兵）'!R569</f>
        <v/>
      </c>
      <c r="S569" s="206">
        <f>'[2]配置系数（士兵）'!S569</f>
        <v>0</v>
      </c>
      <c r="T569" s="206">
        <f>'[2]配置系数（士兵）'!T569</f>
        <v>0</v>
      </c>
      <c r="U569" s="206">
        <f>'[2]配置系数（士兵）'!U569</f>
        <v>1</v>
      </c>
      <c r="W569" s="206" t="str">
        <f>'[2]配置系数（士兵）'!W569</f>
        <v/>
      </c>
      <c r="X569" s="206" t="str">
        <f>'[2]配置系数（士兵）'!X569</f>
        <v/>
      </c>
      <c r="Y569" s="206" t="str">
        <f>'[2]配置系数（士兵）'!Y569</f>
        <v/>
      </c>
      <c r="Z569" s="206">
        <f>'[2]配置系数（士兵）'!Z569</f>
        <v>0</v>
      </c>
      <c r="AA569" s="206">
        <f>'[2]配置系数（士兵）'!AA569</f>
        <v>0</v>
      </c>
      <c r="AB569" s="206">
        <f>'[2]配置系数（士兵）'!AB569</f>
        <v>1</v>
      </c>
    </row>
    <row r="570" spans="3:28" x14ac:dyDescent="0.15">
      <c r="C570" s="207">
        <v>563</v>
      </c>
      <c r="D570" s="69">
        <f>IFERROR(MATCH(C570,索引!Q:Q,0),D571)</f>
        <v>85</v>
      </c>
      <c r="E570" s="69">
        <f t="shared" si="9"/>
        <v>3</v>
      </c>
      <c r="F570" s="69">
        <f>IF(LEN(INDEX(索引!$M:$M,D570,1))=4,INDEX(索引!$M:$M,D570,1)&amp;"00",INDEX(索引!$M:$M,D570,1))</f>
        <v>600401</v>
      </c>
      <c r="G570" s="69" t="str">
        <f>INDEX(索引!$L:$L,D570,1)</f>
        <v>拒马</v>
      </c>
      <c r="I570" s="206" t="str">
        <f>'[2]配置系数（士兵）'!I570</f>
        <v/>
      </c>
      <c r="J570" s="206" t="str">
        <f>'[2]配置系数（士兵）'!J570</f>
        <v/>
      </c>
      <c r="K570" s="206" t="str">
        <f>'[2]配置系数（士兵）'!K570</f>
        <v/>
      </c>
      <c r="L570" s="206">
        <f>'[2]配置系数（士兵）'!L570</f>
        <v>0</v>
      </c>
      <c r="M570" s="206">
        <f>'[2]配置系数（士兵）'!M570</f>
        <v>0</v>
      </c>
      <c r="N570" s="206">
        <f>'[2]配置系数（士兵）'!N570</f>
        <v>1</v>
      </c>
      <c r="P570" s="206" t="str">
        <f>'[2]配置系数（士兵）'!P570</f>
        <v/>
      </c>
      <c r="Q570" s="206" t="str">
        <f>'[2]配置系数（士兵）'!Q570</f>
        <v/>
      </c>
      <c r="R570" s="206" t="str">
        <f>'[2]配置系数（士兵）'!R570</f>
        <v/>
      </c>
      <c r="S570" s="206">
        <f>'[2]配置系数（士兵）'!S570</f>
        <v>0</v>
      </c>
      <c r="T570" s="206">
        <f>'[2]配置系数（士兵）'!T570</f>
        <v>0</v>
      </c>
      <c r="U570" s="206">
        <f>'[2]配置系数（士兵）'!U570</f>
        <v>1</v>
      </c>
      <c r="W570" s="206" t="str">
        <f>'[2]配置系数（士兵）'!W570</f>
        <v/>
      </c>
      <c r="X570" s="206" t="str">
        <f>'[2]配置系数（士兵）'!X570</f>
        <v/>
      </c>
      <c r="Y570" s="206" t="str">
        <f>'[2]配置系数（士兵）'!Y570</f>
        <v/>
      </c>
      <c r="Z570" s="206">
        <f>'[2]配置系数（士兵）'!Z570</f>
        <v>0</v>
      </c>
      <c r="AA570" s="206">
        <f>'[2]配置系数（士兵）'!AA570</f>
        <v>0</v>
      </c>
      <c r="AB570" s="206">
        <f>'[2]配置系数（士兵）'!AB570</f>
        <v>1</v>
      </c>
    </row>
    <row r="571" spans="3:28" x14ac:dyDescent="0.15">
      <c r="C571" s="207">
        <v>564</v>
      </c>
      <c r="D571" s="69">
        <f>IFERROR(MATCH(C571,索引!Q:Q,0),D572)</f>
        <v>85</v>
      </c>
      <c r="E571" s="69">
        <f t="shared" si="9"/>
        <v>4</v>
      </c>
      <c r="F571" s="69">
        <f>IF(LEN(INDEX(索引!$M:$M,D571,1))=4,INDEX(索引!$M:$M,D571,1)&amp;"00",INDEX(索引!$M:$M,D571,1))</f>
        <v>600401</v>
      </c>
      <c r="G571" s="69" t="str">
        <f>INDEX(索引!$L:$L,D571,1)</f>
        <v>拒马</v>
      </c>
      <c r="I571" s="206" t="str">
        <f>'[2]配置系数（士兵）'!I571</f>
        <v/>
      </c>
      <c r="J571" s="206" t="str">
        <f>'[2]配置系数（士兵）'!J571</f>
        <v/>
      </c>
      <c r="K571" s="206" t="str">
        <f>'[2]配置系数（士兵）'!K571</f>
        <v/>
      </c>
      <c r="L571" s="206">
        <f>'[2]配置系数（士兵）'!L571</f>
        <v>0</v>
      </c>
      <c r="M571" s="206">
        <f>'[2]配置系数（士兵）'!M571</f>
        <v>0</v>
      </c>
      <c r="N571" s="206">
        <f>'[2]配置系数（士兵）'!N571</f>
        <v>1</v>
      </c>
      <c r="P571" s="206" t="str">
        <f>'[2]配置系数（士兵）'!P571</f>
        <v/>
      </c>
      <c r="Q571" s="206" t="str">
        <f>'[2]配置系数（士兵）'!Q571</f>
        <v/>
      </c>
      <c r="R571" s="206" t="str">
        <f>'[2]配置系数（士兵）'!R571</f>
        <v/>
      </c>
      <c r="S571" s="206">
        <f>'[2]配置系数（士兵）'!S571</f>
        <v>0</v>
      </c>
      <c r="T571" s="206">
        <f>'[2]配置系数（士兵）'!T571</f>
        <v>0</v>
      </c>
      <c r="U571" s="206">
        <f>'[2]配置系数（士兵）'!U571</f>
        <v>1</v>
      </c>
      <c r="W571" s="206" t="str">
        <f>'[2]配置系数（士兵）'!W571</f>
        <v/>
      </c>
      <c r="X571" s="206" t="str">
        <f>'[2]配置系数（士兵）'!X571</f>
        <v/>
      </c>
      <c r="Y571" s="206" t="str">
        <f>'[2]配置系数（士兵）'!Y571</f>
        <v/>
      </c>
      <c r="Z571" s="206">
        <f>'[2]配置系数（士兵）'!Z571</f>
        <v>0</v>
      </c>
      <c r="AA571" s="206">
        <f>'[2]配置系数（士兵）'!AA571</f>
        <v>0</v>
      </c>
      <c r="AB571" s="206">
        <f>'[2]配置系数（士兵）'!AB571</f>
        <v>1</v>
      </c>
    </row>
    <row r="572" spans="3:28" x14ac:dyDescent="0.15">
      <c r="C572" s="207">
        <v>565</v>
      </c>
      <c r="D572" s="69">
        <f>IFERROR(MATCH(C572,索引!Q:Q,0),D573)</f>
        <v>85</v>
      </c>
      <c r="E572" s="69">
        <f t="shared" si="9"/>
        <v>5</v>
      </c>
      <c r="F572" s="69">
        <f>IF(LEN(INDEX(索引!$M:$M,D572,1))=4,INDEX(索引!$M:$M,D572,1)&amp;"00",INDEX(索引!$M:$M,D572,1))</f>
        <v>600401</v>
      </c>
      <c r="G572" s="69" t="str">
        <f>INDEX(索引!$L:$L,D572,1)</f>
        <v>拒马</v>
      </c>
      <c r="I572" s="206" t="str">
        <f>'[2]配置系数（士兵）'!I572</f>
        <v/>
      </c>
      <c r="J572" s="206" t="str">
        <f>'[2]配置系数（士兵）'!J572</f>
        <v/>
      </c>
      <c r="K572" s="206" t="str">
        <f>'[2]配置系数（士兵）'!K572</f>
        <v/>
      </c>
      <c r="L572" s="206">
        <f>'[2]配置系数（士兵）'!L572</f>
        <v>0</v>
      </c>
      <c r="M572" s="206">
        <f>'[2]配置系数（士兵）'!M572</f>
        <v>0</v>
      </c>
      <c r="N572" s="206">
        <f>'[2]配置系数（士兵）'!N572</f>
        <v>1</v>
      </c>
      <c r="P572" s="206" t="str">
        <f>'[2]配置系数（士兵）'!P572</f>
        <v/>
      </c>
      <c r="Q572" s="206" t="str">
        <f>'[2]配置系数（士兵）'!Q572</f>
        <v/>
      </c>
      <c r="R572" s="206" t="str">
        <f>'[2]配置系数（士兵）'!R572</f>
        <v/>
      </c>
      <c r="S572" s="206">
        <f>'[2]配置系数（士兵）'!S572</f>
        <v>0</v>
      </c>
      <c r="T572" s="206">
        <f>'[2]配置系数（士兵）'!T572</f>
        <v>0</v>
      </c>
      <c r="U572" s="206">
        <f>'[2]配置系数（士兵）'!U572</f>
        <v>1</v>
      </c>
      <c r="W572" s="206" t="str">
        <f>'[2]配置系数（士兵）'!W572</f>
        <v/>
      </c>
      <c r="X572" s="206" t="str">
        <f>'[2]配置系数（士兵）'!X572</f>
        <v/>
      </c>
      <c r="Y572" s="206" t="str">
        <f>'[2]配置系数（士兵）'!Y572</f>
        <v/>
      </c>
      <c r="Z572" s="206">
        <f>'[2]配置系数（士兵）'!Z572</f>
        <v>0</v>
      </c>
      <c r="AA572" s="206">
        <f>'[2]配置系数（士兵）'!AA572</f>
        <v>0</v>
      </c>
      <c r="AB572" s="206">
        <f>'[2]配置系数（士兵）'!AB572</f>
        <v>1</v>
      </c>
    </row>
    <row r="573" spans="3:28" x14ac:dyDescent="0.15">
      <c r="C573" s="207">
        <v>566</v>
      </c>
      <c r="D573" s="69">
        <f>IFERROR(MATCH(C573,索引!Q:Q,0),D574)</f>
        <v>85</v>
      </c>
      <c r="E573" s="69">
        <f t="shared" si="9"/>
        <v>6</v>
      </c>
      <c r="F573" s="69">
        <f>IF(LEN(INDEX(索引!$M:$M,D573,1))=4,INDEX(索引!$M:$M,D573,1)&amp;"00",INDEX(索引!$M:$M,D573,1))</f>
        <v>600401</v>
      </c>
      <c r="G573" s="69" t="str">
        <f>INDEX(索引!$L:$L,D573,1)</f>
        <v>拒马</v>
      </c>
      <c r="I573" s="206" t="str">
        <f>'[2]配置系数（士兵）'!I573</f>
        <v/>
      </c>
      <c r="J573" s="206" t="str">
        <f>'[2]配置系数（士兵）'!J573</f>
        <v/>
      </c>
      <c r="K573" s="206" t="str">
        <f>'[2]配置系数（士兵）'!K573</f>
        <v/>
      </c>
      <c r="L573" s="206">
        <f>'[2]配置系数（士兵）'!L573</f>
        <v>0</v>
      </c>
      <c r="M573" s="206">
        <f>'[2]配置系数（士兵）'!M573</f>
        <v>0</v>
      </c>
      <c r="N573" s="206">
        <f>'[2]配置系数（士兵）'!N573</f>
        <v>1</v>
      </c>
      <c r="P573" s="206" t="str">
        <f>'[2]配置系数（士兵）'!P573</f>
        <v/>
      </c>
      <c r="Q573" s="206" t="str">
        <f>'[2]配置系数（士兵）'!Q573</f>
        <v/>
      </c>
      <c r="R573" s="206" t="str">
        <f>'[2]配置系数（士兵）'!R573</f>
        <v/>
      </c>
      <c r="S573" s="206">
        <f>'[2]配置系数（士兵）'!S573</f>
        <v>0</v>
      </c>
      <c r="T573" s="206">
        <f>'[2]配置系数（士兵）'!T573</f>
        <v>0</v>
      </c>
      <c r="U573" s="206">
        <f>'[2]配置系数（士兵）'!U573</f>
        <v>1</v>
      </c>
      <c r="W573" s="206" t="str">
        <f>'[2]配置系数（士兵）'!W573</f>
        <v/>
      </c>
      <c r="X573" s="206" t="str">
        <f>'[2]配置系数（士兵）'!X573</f>
        <v/>
      </c>
      <c r="Y573" s="206" t="str">
        <f>'[2]配置系数（士兵）'!Y573</f>
        <v/>
      </c>
      <c r="Z573" s="206">
        <f>'[2]配置系数（士兵）'!Z573</f>
        <v>0</v>
      </c>
      <c r="AA573" s="206">
        <f>'[2]配置系数（士兵）'!AA573</f>
        <v>0</v>
      </c>
      <c r="AB573" s="206">
        <f>'[2]配置系数（士兵）'!AB573</f>
        <v>1</v>
      </c>
    </row>
    <row r="574" spans="3:28" x14ac:dyDescent="0.15">
      <c r="C574" s="207">
        <v>567</v>
      </c>
      <c r="D574" s="69">
        <f>IFERROR(MATCH(C574,索引!Q:Q,0),D575)</f>
        <v>85</v>
      </c>
      <c r="E574" s="69">
        <f t="shared" si="9"/>
        <v>7</v>
      </c>
      <c r="F574" s="69">
        <f>IF(LEN(INDEX(索引!$M:$M,D574,1))=4,INDEX(索引!$M:$M,D574,1)&amp;"00",INDEX(索引!$M:$M,D574,1))</f>
        <v>600401</v>
      </c>
      <c r="G574" s="69" t="str">
        <f>INDEX(索引!$L:$L,D574,1)</f>
        <v>拒马</v>
      </c>
      <c r="I574" s="206" t="str">
        <f>'[2]配置系数（士兵）'!I574</f>
        <v/>
      </c>
      <c r="J574" s="206" t="str">
        <f>'[2]配置系数（士兵）'!J574</f>
        <v/>
      </c>
      <c r="K574" s="206" t="str">
        <f>'[2]配置系数（士兵）'!K574</f>
        <v/>
      </c>
      <c r="L574" s="206">
        <f>'[2]配置系数（士兵）'!L574</f>
        <v>0</v>
      </c>
      <c r="M574" s="206">
        <f>'[2]配置系数（士兵）'!M574</f>
        <v>0</v>
      </c>
      <c r="N574" s="206">
        <f>'[2]配置系数（士兵）'!N574</f>
        <v>1</v>
      </c>
      <c r="P574" s="206" t="str">
        <f>'[2]配置系数（士兵）'!P574</f>
        <v/>
      </c>
      <c r="Q574" s="206" t="str">
        <f>'[2]配置系数（士兵）'!Q574</f>
        <v/>
      </c>
      <c r="R574" s="206" t="str">
        <f>'[2]配置系数（士兵）'!R574</f>
        <v/>
      </c>
      <c r="S574" s="206">
        <f>'[2]配置系数（士兵）'!S574</f>
        <v>0</v>
      </c>
      <c r="T574" s="206">
        <f>'[2]配置系数（士兵）'!T574</f>
        <v>0</v>
      </c>
      <c r="U574" s="206">
        <f>'[2]配置系数（士兵）'!U574</f>
        <v>1</v>
      </c>
      <c r="W574" s="206" t="str">
        <f>'[2]配置系数（士兵）'!W574</f>
        <v/>
      </c>
      <c r="X574" s="206" t="str">
        <f>'[2]配置系数（士兵）'!X574</f>
        <v/>
      </c>
      <c r="Y574" s="206" t="str">
        <f>'[2]配置系数（士兵）'!Y574</f>
        <v/>
      </c>
      <c r="Z574" s="206">
        <f>'[2]配置系数（士兵）'!Z574</f>
        <v>0</v>
      </c>
      <c r="AA574" s="206">
        <f>'[2]配置系数（士兵）'!AA574</f>
        <v>0</v>
      </c>
      <c r="AB574" s="206">
        <f>'[2]配置系数（士兵）'!AB574</f>
        <v>1</v>
      </c>
    </row>
    <row r="575" spans="3:28" x14ac:dyDescent="0.15">
      <c r="C575" s="207">
        <v>568</v>
      </c>
      <c r="D575" s="69">
        <f>IFERROR(MATCH(C575,索引!Q:Q,0),D576)</f>
        <v>85</v>
      </c>
      <c r="E575" s="69">
        <f t="shared" si="9"/>
        <v>8</v>
      </c>
      <c r="F575" s="69">
        <f>IF(LEN(INDEX(索引!$M:$M,D575,1))=4,INDEX(索引!$M:$M,D575,1)&amp;"00",INDEX(索引!$M:$M,D575,1))</f>
        <v>600401</v>
      </c>
      <c r="G575" s="69" t="str">
        <f>INDEX(索引!$L:$L,D575,1)</f>
        <v>拒马</v>
      </c>
      <c r="I575" s="206" t="str">
        <f>'[2]配置系数（士兵）'!I575</f>
        <v/>
      </c>
      <c r="J575" s="206" t="str">
        <f>'[2]配置系数（士兵）'!J575</f>
        <v/>
      </c>
      <c r="K575" s="206" t="str">
        <f>'[2]配置系数（士兵）'!K575</f>
        <v/>
      </c>
      <c r="L575" s="206">
        <f>'[2]配置系数（士兵）'!L575</f>
        <v>0</v>
      </c>
      <c r="M575" s="206">
        <f>'[2]配置系数（士兵）'!M575</f>
        <v>0</v>
      </c>
      <c r="N575" s="206">
        <f>'[2]配置系数（士兵）'!N575</f>
        <v>1</v>
      </c>
      <c r="P575" s="206" t="str">
        <f>'[2]配置系数（士兵）'!P575</f>
        <v/>
      </c>
      <c r="Q575" s="206" t="str">
        <f>'[2]配置系数（士兵）'!Q575</f>
        <v/>
      </c>
      <c r="R575" s="206" t="str">
        <f>'[2]配置系数（士兵）'!R575</f>
        <v/>
      </c>
      <c r="S575" s="206">
        <f>'[2]配置系数（士兵）'!S575</f>
        <v>0</v>
      </c>
      <c r="T575" s="206">
        <f>'[2]配置系数（士兵）'!T575</f>
        <v>0</v>
      </c>
      <c r="U575" s="206">
        <f>'[2]配置系数（士兵）'!U575</f>
        <v>1</v>
      </c>
      <c r="W575" s="206" t="str">
        <f>'[2]配置系数（士兵）'!W575</f>
        <v/>
      </c>
      <c r="X575" s="206" t="str">
        <f>'[2]配置系数（士兵）'!X575</f>
        <v/>
      </c>
      <c r="Y575" s="206" t="str">
        <f>'[2]配置系数（士兵）'!Y575</f>
        <v/>
      </c>
      <c r="Z575" s="206">
        <f>'[2]配置系数（士兵）'!Z575</f>
        <v>0</v>
      </c>
      <c r="AA575" s="206">
        <f>'[2]配置系数（士兵）'!AA575</f>
        <v>0</v>
      </c>
      <c r="AB575" s="206">
        <f>'[2]配置系数（士兵）'!AB575</f>
        <v>1</v>
      </c>
    </row>
    <row r="576" spans="3:28" x14ac:dyDescent="0.15">
      <c r="C576" s="207">
        <v>569</v>
      </c>
      <c r="D576" s="69">
        <f>IFERROR(MATCH(C576,索引!Q:Q,0),D577)</f>
        <v>85</v>
      </c>
      <c r="E576" s="69">
        <f t="shared" si="9"/>
        <v>9</v>
      </c>
      <c r="F576" s="69">
        <f>IF(LEN(INDEX(索引!$M:$M,D576,1))=4,INDEX(索引!$M:$M,D576,1)&amp;"00",INDEX(索引!$M:$M,D576,1))</f>
        <v>600401</v>
      </c>
      <c r="G576" s="69" t="str">
        <f>INDEX(索引!$L:$L,D576,1)</f>
        <v>拒马</v>
      </c>
      <c r="I576" s="206" t="str">
        <f>'[2]配置系数（士兵）'!I576</f>
        <v/>
      </c>
      <c r="J576" s="206" t="str">
        <f>'[2]配置系数（士兵）'!J576</f>
        <v/>
      </c>
      <c r="K576" s="206" t="str">
        <f>'[2]配置系数（士兵）'!K576</f>
        <v/>
      </c>
      <c r="L576" s="206">
        <f>'[2]配置系数（士兵）'!L576</f>
        <v>0</v>
      </c>
      <c r="M576" s="206">
        <f>'[2]配置系数（士兵）'!M576</f>
        <v>0</v>
      </c>
      <c r="N576" s="206">
        <f>'[2]配置系数（士兵）'!N576</f>
        <v>1</v>
      </c>
      <c r="P576" s="206" t="str">
        <f>'[2]配置系数（士兵）'!P576</f>
        <v/>
      </c>
      <c r="Q576" s="206" t="str">
        <f>'[2]配置系数（士兵）'!Q576</f>
        <v/>
      </c>
      <c r="R576" s="206" t="str">
        <f>'[2]配置系数（士兵）'!R576</f>
        <v/>
      </c>
      <c r="S576" s="206">
        <f>'[2]配置系数（士兵）'!S576</f>
        <v>0</v>
      </c>
      <c r="T576" s="206">
        <f>'[2]配置系数（士兵）'!T576</f>
        <v>0</v>
      </c>
      <c r="U576" s="206">
        <f>'[2]配置系数（士兵）'!U576</f>
        <v>1</v>
      </c>
      <c r="W576" s="206" t="str">
        <f>'[2]配置系数（士兵）'!W576</f>
        <v/>
      </c>
      <c r="X576" s="206" t="str">
        <f>'[2]配置系数（士兵）'!X576</f>
        <v/>
      </c>
      <c r="Y576" s="206" t="str">
        <f>'[2]配置系数（士兵）'!Y576</f>
        <v/>
      </c>
      <c r="Z576" s="206">
        <f>'[2]配置系数（士兵）'!Z576</f>
        <v>0</v>
      </c>
      <c r="AA576" s="206">
        <f>'[2]配置系数（士兵）'!AA576</f>
        <v>0</v>
      </c>
      <c r="AB576" s="206">
        <f>'[2]配置系数（士兵）'!AB576</f>
        <v>1</v>
      </c>
    </row>
    <row r="577" spans="3:28" x14ac:dyDescent="0.15">
      <c r="C577" s="207">
        <v>570</v>
      </c>
      <c r="D577" s="69">
        <f>IFERROR(MATCH(C577,索引!Q:Q,0),D578)</f>
        <v>85</v>
      </c>
      <c r="E577" s="69">
        <f t="shared" si="9"/>
        <v>10</v>
      </c>
      <c r="F577" s="69">
        <f>IF(LEN(INDEX(索引!$M:$M,D577,1))=4,INDEX(索引!$M:$M,D577,1)&amp;"00",INDEX(索引!$M:$M,D577,1))</f>
        <v>600401</v>
      </c>
      <c r="G577" s="69" t="str">
        <f>INDEX(索引!$L:$L,D577,1)</f>
        <v>拒马</v>
      </c>
      <c r="I577" s="206" t="str">
        <f>'[2]配置系数（士兵）'!I577</f>
        <v/>
      </c>
      <c r="J577" s="206" t="str">
        <f>'[2]配置系数（士兵）'!J577</f>
        <v/>
      </c>
      <c r="K577" s="206" t="str">
        <f>'[2]配置系数（士兵）'!K577</f>
        <v/>
      </c>
      <c r="L577" s="206">
        <f>'[2]配置系数（士兵）'!L577</f>
        <v>0</v>
      </c>
      <c r="M577" s="206">
        <f>'[2]配置系数（士兵）'!M577</f>
        <v>0</v>
      </c>
      <c r="N577" s="206">
        <f>'[2]配置系数（士兵）'!N577</f>
        <v>1</v>
      </c>
      <c r="P577" s="206" t="str">
        <f>'[2]配置系数（士兵）'!P577</f>
        <v/>
      </c>
      <c r="Q577" s="206" t="str">
        <f>'[2]配置系数（士兵）'!Q577</f>
        <v/>
      </c>
      <c r="R577" s="206" t="str">
        <f>'[2]配置系数（士兵）'!R577</f>
        <v/>
      </c>
      <c r="S577" s="206">
        <f>'[2]配置系数（士兵）'!S577</f>
        <v>0</v>
      </c>
      <c r="T577" s="206">
        <f>'[2]配置系数（士兵）'!T577</f>
        <v>0</v>
      </c>
      <c r="U577" s="206">
        <f>'[2]配置系数（士兵）'!U577</f>
        <v>1</v>
      </c>
      <c r="W577" s="206" t="str">
        <f>'[2]配置系数（士兵）'!W577</f>
        <v/>
      </c>
      <c r="X577" s="206" t="str">
        <f>'[2]配置系数（士兵）'!X577</f>
        <v/>
      </c>
      <c r="Y577" s="206" t="str">
        <f>'[2]配置系数（士兵）'!Y577</f>
        <v/>
      </c>
      <c r="Z577" s="206">
        <f>'[2]配置系数（士兵）'!Z577</f>
        <v>0</v>
      </c>
      <c r="AA577" s="206">
        <f>'[2]配置系数（士兵）'!AA577</f>
        <v>0</v>
      </c>
      <c r="AB577" s="206">
        <f>'[2]配置系数（士兵）'!AB577</f>
        <v>1</v>
      </c>
    </row>
    <row r="578" spans="3:28" x14ac:dyDescent="0.15">
      <c r="C578" s="207">
        <v>571</v>
      </c>
      <c r="D578" s="69">
        <f>IFERROR(MATCH(C578,索引!Q:Q,0),D579)</f>
        <v>89</v>
      </c>
      <c r="E578" s="69">
        <f t="shared" si="9"/>
        <v>1</v>
      </c>
      <c r="F578" s="69">
        <f>IF(LEN(INDEX(索引!$M:$M,D578,1))=4,INDEX(索引!$M:$M,D578,1)&amp;"00",INDEX(索引!$M:$M,D578,1))</f>
        <v>600206</v>
      </c>
      <c r="G578" s="69" t="str">
        <f>INDEX(索引!$L:$L,D578,1)</f>
        <v>豪狶骑士</v>
      </c>
      <c r="I578" s="206" t="str">
        <f>'[2]配置系数（士兵）'!I578</f>
        <v>60020601</v>
      </c>
      <c r="J578" s="206" t="str">
        <f>'[2]配置系数（士兵）'!J578</f>
        <v>普通攻击:对单体敌人造成{0}%的武力伤害</v>
      </c>
      <c r="K578" s="206">
        <f>'[2]配置系数（士兵）'!K578</f>
        <v>0.38</v>
      </c>
      <c r="L578" s="206">
        <f>'[2]配置系数（士兵）'!L578</f>
        <v>0</v>
      </c>
      <c r="M578" s="206">
        <f>'[2]配置系数（士兵）'!M578</f>
        <v>0</v>
      </c>
      <c r="N578" s="206">
        <f>'[2]配置系数（士兵）'!N578</f>
        <v>100</v>
      </c>
      <c r="P578" s="206" t="str">
        <f>'[2]配置系数（士兵）'!P578</f>
        <v>60020602</v>
      </c>
      <c r="Q578" s="206" t="str">
        <f>'[2]配置系数（士兵）'!Q578</f>
        <v>普通攻击:对单体敌人造成{0}%的武力伤害</v>
      </c>
      <c r="R578" s="206">
        <f>'[2]配置系数（士兵）'!R578</f>
        <v>0.31</v>
      </c>
      <c r="S578" s="206">
        <f>'[2]配置系数（士兵）'!S578</f>
        <v>0</v>
      </c>
      <c r="T578" s="206">
        <f>'[2]配置系数（士兵）'!T578</f>
        <v>0</v>
      </c>
      <c r="U578" s="206">
        <f>'[2]配置系数（士兵）'!U578</f>
        <v>1</v>
      </c>
      <c r="W578" s="206" t="str">
        <f>'[2]配置系数（士兵）'!W578</f>
        <v>60020603</v>
      </c>
      <c r="X578" s="206" t="str">
        <f>'[2]配置系数（士兵）'!X578</f>
        <v>普通攻击:对单体敌人造成{0}%的武力伤害</v>
      </c>
      <c r="Y578" s="206">
        <f>'[2]配置系数（士兵）'!Y578</f>
        <v>1.1100000000000001</v>
      </c>
      <c r="Z578" s="206">
        <f>'[2]配置系数（士兵）'!Z578</f>
        <v>0</v>
      </c>
      <c r="AA578" s="206">
        <f>'[2]配置系数（士兵）'!AA578</f>
        <v>0</v>
      </c>
      <c r="AB578" s="206">
        <f>'[2]配置系数（士兵）'!AB578</f>
        <v>1</v>
      </c>
    </row>
    <row r="579" spans="3:28" x14ac:dyDescent="0.15">
      <c r="C579" s="207">
        <v>572</v>
      </c>
      <c r="D579" s="69">
        <f>IFERROR(MATCH(C579,索引!Q:Q,0),D580)</f>
        <v>89</v>
      </c>
      <c r="E579" s="69">
        <f t="shared" si="9"/>
        <v>2</v>
      </c>
      <c r="F579" s="69">
        <f>IF(LEN(INDEX(索引!$M:$M,D579,1))=4,INDEX(索引!$M:$M,D579,1)&amp;"00",INDEX(索引!$M:$M,D579,1))</f>
        <v>600206</v>
      </c>
      <c r="G579" s="69" t="str">
        <f>INDEX(索引!$L:$L,D579,1)</f>
        <v>豪狶骑士</v>
      </c>
      <c r="I579" s="206" t="str">
        <f>'[2]配置系数（士兵）'!I579</f>
        <v>60020611</v>
      </c>
      <c r="J579" s="206" t="str">
        <f>'[2]配置系数（士兵）'!J579</f>
        <v>私有特性1:每损失20％最大生命值（血量恢复清除对应加成），伤害提升{0}%和{1}攻击速度。</v>
      </c>
      <c r="K579" s="206">
        <f>'[2]配置系数（士兵）'!K579</f>
        <v>0.1</v>
      </c>
      <c r="L579" s="206">
        <f>'[2]配置系数（士兵）'!L579</f>
        <v>0</v>
      </c>
      <c r="M579" s="206">
        <f>'[2]配置系数（士兵）'!M579</f>
        <v>0</v>
      </c>
      <c r="N579" s="206">
        <f>'[2]配置系数（士兵）'!N579</f>
        <v>100</v>
      </c>
      <c r="P579" s="206" t="str">
        <f>'[2]配置系数（士兵）'!P579</f>
        <v>60020612</v>
      </c>
      <c r="Q579" s="206" t="str">
        <f>'[2]配置系数（士兵）'!Q579</f>
        <v>私有特性1:每损失20％最大生命值（血量恢复清除对应加成），伤害提升{0}%和{1}攻击速度。</v>
      </c>
      <c r="R579" s="206">
        <f>'[2]配置系数（士兵）'!R579</f>
        <v>10</v>
      </c>
      <c r="S579" s="206">
        <f>'[2]配置系数（士兵）'!S579</f>
        <v>0</v>
      </c>
      <c r="T579" s="206">
        <f>'[2]配置系数（士兵）'!T579</f>
        <v>0</v>
      </c>
      <c r="U579" s="206">
        <f>'[2]配置系数（士兵）'!U579</f>
        <v>1</v>
      </c>
      <c r="W579" s="206" t="str">
        <f>'[2]配置系数（士兵）'!W579</f>
        <v/>
      </c>
      <c r="X579" s="206" t="str">
        <f>'[2]配置系数（士兵）'!X579</f>
        <v/>
      </c>
      <c r="Y579" s="206" t="str">
        <f>'[2]配置系数（士兵）'!Y579</f>
        <v/>
      </c>
      <c r="Z579" s="206">
        <f>'[2]配置系数（士兵）'!Z579</f>
        <v>0</v>
      </c>
      <c r="AA579" s="206">
        <f>'[2]配置系数（士兵）'!AA579</f>
        <v>0</v>
      </c>
      <c r="AB579" s="206">
        <f>'[2]配置系数（士兵）'!AB579</f>
        <v>1</v>
      </c>
    </row>
    <row r="580" spans="3:28" x14ac:dyDescent="0.15">
      <c r="C580" s="207">
        <v>573</v>
      </c>
      <c r="D580" s="69">
        <f>IFERROR(MATCH(C580,索引!Q:Q,0),D581)</f>
        <v>89</v>
      </c>
      <c r="E580" s="69">
        <f t="shared" si="9"/>
        <v>3</v>
      </c>
      <c r="F580" s="69">
        <f>IF(LEN(INDEX(索引!$M:$M,D580,1))=4,INDEX(索引!$M:$M,D580,1)&amp;"00",INDEX(索引!$M:$M,D580,1))</f>
        <v>600206</v>
      </c>
      <c r="G580" s="69" t="str">
        <f>INDEX(索引!$L:$L,D580,1)</f>
        <v>豪狶骑士</v>
      </c>
      <c r="I580" s="206" t="str">
        <f>'[2]配置系数（士兵）'!I580</f>
        <v>60020621</v>
      </c>
      <c r="J580" s="206" t="str">
        <f>'[2]配置系数（士兵）'!J580</f>
        <v>私有特性2:豪狶骑士攻击的当前目标死亡之后会冲向下一个攻击目标造成攻击{0}%伤害，自身获得{1}%的闪避效果，持续{2}秒（可叠加）。</v>
      </c>
      <c r="K580" s="206">
        <f>'[2]配置系数（士兵）'!K580</f>
        <v>0.9</v>
      </c>
      <c r="L580" s="206">
        <f>'[2]配置系数（士兵）'!L580</f>
        <v>0</v>
      </c>
      <c r="M580" s="206">
        <f>'[2]配置系数（士兵）'!M580</f>
        <v>0</v>
      </c>
      <c r="N580" s="206">
        <f>'[2]配置系数（士兵）'!N580</f>
        <v>100</v>
      </c>
      <c r="P580" s="206" t="str">
        <f>'[2]配置系数（士兵）'!P580</f>
        <v>60020622</v>
      </c>
      <c r="Q580" s="206" t="str">
        <f>'[2]配置系数（士兵）'!Q580</f>
        <v>私有特性2:豪狶骑士攻击的当前目标死亡之后会冲向下一个攻击目标造成攻击{0}%伤害，自身获得{1}%的闪避效果，持续{2}秒（可叠加）。</v>
      </c>
      <c r="R580" s="206">
        <f>'[2]配置系数（士兵）'!R580</f>
        <v>0.05</v>
      </c>
      <c r="S580" s="206">
        <f>'[2]配置系数（士兵）'!S580</f>
        <v>0</v>
      </c>
      <c r="T580" s="206">
        <f>'[2]配置系数（士兵）'!T580</f>
        <v>0</v>
      </c>
      <c r="U580" s="206">
        <f>'[2]配置系数（士兵）'!U580</f>
        <v>100</v>
      </c>
      <c r="W580" s="206" t="str">
        <f>'[2]配置系数（士兵）'!W580</f>
        <v>60020623</v>
      </c>
      <c r="X580" s="206" t="str">
        <f>'[2]配置系数（士兵）'!X580</f>
        <v>私有特性2:豪狶骑士攻击的当前目标死亡之后会冲向下一个攻击目标造成攻击{0}%伤害，自身获得{1}%的闪避效果，持续{2}秒（可叠加）。</v>
      </c>
      <c r="Y580" s="206">
        <f>'[2]配置系数（士兵）'!Y580</f>
        <v>10</v>
      </c>
      <c r="Z580" s="206">
        <f>'[2]配置系数（士兵）'!Z580</f>
        <v>0</v>
      </c>
      <c r="AA580" s="206">
        <f>'[2]配置系数（士兵）'!AA580</f>
        <v>0</v>
      </c>
      <c r="AB580" s="206">
        <f>'[2]配置系数（士兵）'!AB580</f>
        <v>1</v>
      </c>
    </row>
    <row r="581" spans="3:28" x14ac:dyDescent="0.15">
      <c r="C581" s="207">
        <v>574</v>
      </c>
      <c r="D581" s="69">
        <f>IFERROR(MATCH(C581,索引!Q:Q,0),D582)</f>
        <v>89</v>
      </c>
      <c r="E581" s="69">
        <f t="shared" si="9"/>
        <v>4</v>
      </c>
      <c r="F581" s="69">
        <f>IF(LEN(INDEX(索引!$M:$M,D581,1))=4,INDEX(索引!$M:$M,D581,1)&amp;"00",INDEX(索引!$M:$M,D581,1))</f>
        <v>600206</v>
      </c>
      <c r="G581" s="69" t="str">
        <f>INDEX(索引!$L:$L,D581,1)</f>
        <v>豪狶骑士</v>
      </c>
      <c r="I581" s="206" t="str">
        <f>'[2]配置系数（士兵）'!I581</f>
        <v>60020631</v>
      </c>
      <c r="J581" s="206" t="str">
        <f>'[2]配置系数（士兵）'!J581</f>
        <v>私有特性3:骑兵绕后成功后，只会被一支弓兵队伍攻击。</v>
      </c>
      <c r="K581" s="206" t="str">
        <f>'[2]配置系数（士兵）'!K581</f>
        <v/>
      </c>
      <c r="L581" s="206">
        <f>'[2]配置系数（士兵）'!L581</f>
        <v>0</v>
      </c>
      <c r="M581" s="206">
        <f>'[2]配置系数（士兵）'!M581</f>
        <v>0</v>
      </c>
      <c r="N581" s="206">
        <f>'[2]配置系数（士兵）'!N581</f>
        <v>1</v>
      </c>
      <c r="P581" s="206" t="str">
        <f>'[2]配置系数（士兵）'!P581</f>
        <v/>
      </c>
      <c r="Q581" s="206" t="str">
        <f>'[2]配置系数（士兵）'!Q581</f>
        <v/>
      </c>
      <c r="R581" s="206" t="str">
        <f>'[2]配置系数（士兵）'!R581</f>
        <v/>
      </c>
      <c r="S581" s="206">
        <f>'[2]配置系数（士兵）'!S581</f>
        <v>0</v>
      </c>
      <c r="T581" s="206">
        <f>'[2]配置系数（士兵）'!T581</f>
        <v>0</v>
      </c>
      <c r="U581" s="206">
        <f>'[2]配置系数（士兵）'!U581</f>
        <v>1</v>
      </c>
      <c r="W581" s="206" t="str">
        <f>'[2]配置系数（士兵）'!W581</f>
        <v/>
      </c>
      <c r="X581" s="206" t="str">
        <f>'[2]配置系数（士兵）'!X581</f>
        <v/>
      </c>
      <c r="Y581" s="206" t="str">
        <f>'[2]配置系数（士兵）'!Y581</f>
        <v/>
      </c>
      <c r="Z581" s="206">
        <f>'[2]配置系数（士兵）'!Z581</f>
        <v>0</v>
      </c>
      <c r="AA581" s="206">
        <f>'[2]配置系数（士兵）'!AA581</f>
        <v>0</v>
      </c>
      <c r="AB581" s="206">
        <f>'[2]配置系数（士兵）'!AB581</f>
        <v>1</v>
      </c>
    </row>
    <row r="582" spans="3:28" x14ac:dyDescent="0.15">
      <c r="C582" s="207">
        <v>575</v>
      </c>
      <c r="D582" s="69">
        <f>IFERROR(MATCH(C582,索引!Q:Q,0),D583)</f>
        <v>89</v>
      </c>
      <c r="E582" s="69">
        <f t="shared" si="9"/>
        <v>5</v>
      </c>
      <c r="F582" s="69">
        <f>IF(LEN(INDEX(索引!$M:$M,D582,1))=4,INDEX(索引!$M:$M,D582,1)&amp;"00",INDEX(索引!$M:$M,D582,1))</f>
        <v>600206</v>
      </c>
      <c r="G582" s="69" t="str">
        <f>INDEX(索引!$L:$L,D582,1)</f>
        <v>豪狶骑士</v>
      </c>
      <c r="I582" s="206" t="str">
        <f>'[2]配置系数（士兵）'!I582</f>
        <v>60020641</v>
      </c>
      <c r="J582" s="206" t="str">
        <f>'[2]配置系数（士兵）'!J582</f>
        <v>私有特性4:移动时增加{0}%闪避</v>
      </c>
      <c r="K582" s="206">
        <f>'[2]配置系数（士兵）'!K582</f>
        <v>0.5</v>
      </c>
      <c r="L582" s="206">
        <f>'[2]配置系数（士兵）'!L582</f>
        <v>0</v>
      </c>
      <c r="M582" s="206">
        <f>'[2]配置系数（士兵）'!M582</f>
        <v>0</v>
      </c>
      <c r="N582" s="206">
        <f>'[2]配置系数（士兵）'!N582</f>
        <v>100</v>
      </c>
      <c r="P582" s="206" t="str">
        <f>'[2]配置系数（士兵）'!P582</f>
        <v/>
      </c>
      <c r="Q582" s="206" t="str">
        <f>'[2]配置系数（士兵）'!Q582</f>
        <v/>
      </c>
      <c r="R582" s="206" t="str">
        <f>'[2]配置系数（士兵）'!R582</f>
        <v/>
      </c>
      <c r="S582" s="206">
        <f>'[2]配置系数（士兵）'!S582</f>
        <v>0</v>
      </c>
      <c r="T582" s="206">
        <f>'[2]配置系数（士兵）'!T582</f>
        <v>0</v>
      </c>
      <c r="U582" s="206">
        <f>'[2]配置系数（士兵）'!U582</f>
        <v>1</v>
      </c>
      <c r="W582" s="206" t="str">
        <f>'[2]配置系数（士兵）'!W582</f>
        <v/>
      </c>
      <c r="X582" s="206" t="str">
        <f>'[2]配置系数（士兵）'!X582</f>
        <v/>
      </c>
      <c r="Y582" s="206" t="str">
        <f>'[2]配置系数（士兵）'!Y582</f>
        <v/>
      </c>
      <c r="Z582" s="206">
        <f>'[2]配置系数（士兵）'!Z582</f>
        <v>0</v>
      </c>
      <c r="AA582" s="206">
        <f>'[2]配置系数（士兵）'!AA582</f>
        <v>0</v>
      </c>
      <c r="AB582" s="206">
        <f>'[2]配置系数（士兵）'!AB582</f>
        <v>1</v>
      </c>
    </row>
    <row r="583" spans="3:28" x14ac:dyDescent="0.15">
      <c r="C583" s="207">
        <v>576</v>
      </c>
      <c r="D583" s="69">
        <f>IFERROR(MATCH(C583,索引!Q:Q,0),D584)</f>
        <v>89</v>
      </c>
      <c r="E583" s="69">
        <f t="shared" si="9"/>
        <v>6</v>
      </c>
      <c r="F583" s="69">
        <f>IF(LEN(INDEX(索引!$M:$M,D583,1))=4,INDEX(索引!$M:$M,D583,1)&amp;"00",INDEX(索引!$M:$M,D583,1))</f>
        <v>600206</v>
      </c>
      <c r="G583" s="69" t="str">
        <f>INDEX(索引!$L:$L,D583,1)</f>
        <v>豪狶骑士</v>
      </c>
      <c r="I583" s="206" t="str">
        <f>'[2]配置系数（士兵）'!I583</f>
        <v/>
      </c>
      <c r="J583" s="206" t="str">
        <f>'[2]配置系数（士兵）'!J583</f>
        <v/>
      </c>
      <c r="K583" s="206" t="str">
        <f>'[2]配置系数（士兵）'!K583</f>
        <v/>
      </c>
      <c r="L583" s="206">
        <f>'[2]配置系数（士兵）'!L583</f>
        <v>0</v>
      </c>
      <c r="M583" s="206">
        <f>'[2]配置系数（士兵）'!M583</f>
        <v>0</v>
      </c>
      <c r="N583" s="206">
        <f>'[2]配置系数（士兵）'!N583</f>
        <v>1</v>
      </c>
      <c r="P583" s="206" t="str">
        <f>'[2]配置系数（士兵）'!P583</f>
        <v/>
      </c>
      <c r="Q583" s="206" t="str">
        <f>'[2]配置系数（士兵）'!Q583</f>
        <v/>
      </c>
      <c r="R583" s="206" t="str">
        <f>'[2]配置系数（士兵）'!R583</f>
        <v/>
      </c>
      <c r="S583" s="206">
        <f>'[2]配置系数（士兵）'!S583</f>
        <v>0</v>
      </c>
      <c r="T583" s="206">
        <f>'[2]配置系数（士兵）'!T583</f>
        <v>0</v>
      </c>
      <c r="U583" s="206">
        <f>'[2]配置系数（士兵）'!U583</f>
        <v>1</v>
      </c>
      <c r="W583" s="206" t="str">
        <f>'[2]配置系数（士兵）'!W583</f>
        <v/>
      </c>
      <c r="X583" s="206" t="str">
        <f>'[2]配置系数（士兵）'!X583</f>
        <v/>
      </c>
      <c r="Y583" s="206" t="str">
        <f>'[2]配置系数（士兵）'!Y583</f>
        <v/>
      </c>
      <c r="Z583" s="206">
        <f>'[2]配置系数（士兵）'!Z583</f>
        <v>0</v>
      </c>
      <c r="AA583" s="206">
        <f>'[2]配置系数（士兵）'!AA583</f>
        <v>0</v>
      </c>
      <c r="AB583" s="206">
        <f>'[2]配置系数（士兵）'!AB583</f>
        <v>1</v>
      </c>
    </row>
    <row r="584" spans="3:28" x14ac:dyDescent="0.15">
      <c r="C584" s="207">
        <v>577</v>
      </c>
      <c r="D584" s="69">
        <f>IFERROR(MATCH(C584,索引!Q:Q,0),D585)</f>
        <v>89</v>
      </c>
      <c r="E584" s="69">
        <f t="shared" si="9"/>
        <v>7</v>
      </c>
      <c r="F584" s="69">
        <f>IF(LEN(INDEX(索引!$M:$M,D584,1))=4,INDEX(索引!$M:$M,D584,1)&amp;"00",INDEX(索引!$M:$M,D584,1))</f>
        <v>600206</v>
      </c>
      <c r="G584" s="69" t="str">
        <f>INDEX(索引!$L:$L,D584,1)</f>
        <v>豪狶骑士</v>
      </c>
      <c r="I584" s="206" t="str">
        <f>'[2]配置系数（士兵）'!I584</f>
        <v/>
      </c>
      <c r="J584" s="206" t="str">
        <f>'[2]配置系数（士兵）'!J584</f>
        <v/>
      </c>
      <c r="K584" s="206" t="str">
        <f>'[2]配置系数（士兵）'!K584</f>
        <v/>
      </c>
      <c r="L584" s="206">
        <f>'[2]配置系数（士兵）'!L584</f>
        <v>0</v>
      </c>
      <c r="M584" s="206">
        <f>'[2]配置系数（士兵）'!M584</f>
        <v>0</v>
      </c>
      <c r="N584" s="206">
        <f>'[2]配置系数（士兵）'!N584</f>
        <v>1</v>
      </c>
      <c r="P584" s="206" t="str">
        <f>'[2]配置系数（士兵）'!P584</f>
        <v/>
      </c>
      <c r="Q584" s="206" t="str">
        <f>'[2]配置系数（士兵）'!Q584</f>
        <v/>
      </c>
      <c r="R584" s="206" t="str">
        <f>'[2]配置系数（士兵）'!R584</f>
        <v/>
      </c>
      <c r="S584" s="206">
        <f>'[2]配置系数（士兵）'!S584</f>
        <v>0</v>
      </c>
      <c r="T584" s="206">
        <f>'[2]配置系数（士兵）'!T584</f>
        <v>0</v>
      </c>
      <c r="U584" s="206">
        <f>'[2]配置系数（士兵）'!U584</f>
        <v>1</v>
      </c>
      <c r="W584" s="206" t="str">
        <f>'[2]配置系数（士兵）'!W584</f>
        <v/>
      </c>
      <c r="X584" s="206" t="str">
        <f>'[2]配置系数（士兵）'!X584</f>
        <v/>
      </c>
      <c r="Y584" s="206" t="str">
        <f>'[2]配置系数（士兵）'!Y584</f>
        <v/>
      </c>
      <c r="Z584" s="206">
        <f>'[2]配置系数（士兵）'!Z584</f>
        <v>0</v>
      </c>
      <c r="AA584" s="206">
        <f>'[2]配置系数（士兵）'!AA584</f>
        <v>0</v>
      </c>
      <c r="AB584" s="206">
        <f>'[2]配置系数（士兵）'!AB584</f>
        <v>1</v>
      </c>
    </row>
    <row r="585" spans="3:28" x14ac:dyDescent="0.15">
      <c r="C585" s="207">
        <v>578</v>
      </c>
      <c r="D585" s="69">
        <f>IFERROR(MATCH(C585,索引!Q:Q,0),D586)</f>
        <v>89</v>
      </c>
      <c r="E585" s="69">
        <f t="shared" si="9"/>
        <v>8</v>
      </c>
      <c r="F585" s="69">
        <f>IF(LEN(INDEX(索引!$M:$M,D585,1))=4,INDEX(索引!$M:$M,D585,1)&amp;"00",INDEX(索引!$M:$M,D585,1))</f>
        <v>600206</v>
      </c>
      <c r="G585" s="69" t="str">
        <f>INDEX(索引!$L:$L,D585,1)</f>
        <v>豪狶骑士</v>
      </c>
      <c r="I585" s="206" t="str">
        <f>'[2]配置系数（士兵）'!I585</f>
        <v/>
      </c>
      <c r="J585" s="206" t="str">
        <f>'[2]配置系数（士兵）'!J585</f>
        <v/>
      </c>
      <c r="K585" s="206" t="str">
        <f>'[2]配置系数（士兵）'!K585</f>
        <v/>
      </c>
      <c r="L585" s="206">
        <f>'[2]配置系数（士兵）'!L585</f>
        <v>0</v>
      </c>
      <c r="M585" s="206">
        <f>'[2]配置系数（士兵）'!M585</f>
        <v>0</v>
      </c>
      <c r="N585" s="206">
        <f>'[2]配置系数（士兵）'!N585</f>
        <v>1</v>
      </c>
      <c r="P585" s="206" t="str">
        <f>'[2]配置系数（士兵）'!P585</f>
        <v/>
      </c>
      <c r="Q585" s="206" t="str">
        <f>'[2]配置系数（士兵）'!Q585</f>
        <v/>
      </c>
      <c r="R585" s="206" t="str">
        <f>'[2]配置系数（士兵）'!R585</f>
        <v/>
      </c>
      <c r="S585" s="206">
        <f>'[2]配置系数（士兵）'!S585</f>
        <v>0</v>
      </c>
      <c r="T585" s="206">
        <f>'[2]配置系数（士兵）'!T585</f>
        <v>0</v>
      </c>
      <c r="U585" s="206">
        <f>'[2]配置系数（士兵）'!U585</f>
        <v>1</v>
      </c>
      <c r="W585" s="206" t="str">
        <f>'[2]配置系数（士兵）'!W585</f>
        <v/>
      </c>
      <c r="X585" s="206" t="str">
        <f>'[2]配置系数（士兵）'!X585</f>
        <v/>
      </c>
      <c r="Y585" s="206" t="str">
        <f>'[2]配置系数（士兵）'!Y585</f>
        <v/>
      </c>
      <c r="Z585" s="206">
        <f>'[2]配置系数（士兵）'!Z585</f>
        <v>0</v>
      </c>
      <c r="AA585" s="206">
        <f>'[2]配置系数（士兵）'!AA585</f>
        <v>0</v>
      </c>
      <c r="AB585" s="206">
        <f>'[2]配置系数（士兵）'!AB585</f>
        <v>1</v>
      </c>
    </row>
    <row r="586" spans="3:28" x14ac:dyDescent="0.15">
      <c r="C586" s="207">
        <v>579</v>
      </c>
      <c r="D586" s="69">
        <f>IFERROR(MATCH(C586,索引!Q:Q,0),D587)</f>
        <v>89</v>
      </c>
      <c r="E586" s="69">
        <f t="shared" si="9"/>
        <v>9</v>
      </c>
      <c r="F586" s="69">
        <f>IF(LEN(INDEX(索引!$M:$M,D586,1))=4,INDEX(索引!$M:$M,D586,1)&amp;"00",INDEX(索引!$M:$M,D586,1))</f>
        <v>600206</v>
      </c>
      <c r="G586" s="69" t="str">
        <f>INDEX(索引!$L:$L,D586,1)</f>
        <v>豪狶骑士</v>
      </c>
      <c r="I586" s="206" t="str">
        <f>'[2]配置系数（士兵）'!I586</f>
        <v/>
      </c>
      <c r="J586" s="206" t="str">
        <f>'[2]配置系数（士兵）'!J586</f>
        <v/>
      </c>
      <c r="K586" s="206" t="str">
        <f>'[2]配置系数（士兵）'!K586</f>
        <v/>
      </c>
      <c r="L586" s="206">
        <f>'[2]配置系数（士兵）'!L586</f>
        <v>0</v>
      </c>
      <c r="M586" s="206">
        <f>'[2]配置系数（士兵）'!M586</f>
        <v>0</v>
      </c>
      <c r="N586" s="206">
        <f>'[2]配置系数（士兵）'!N586</f>
        <v>1</v>
      </c>
      <c r="P586" s="206" t="str">
        <f>'[2]配置系数（士兵）'!P586</f>
        <v/>
      </c>
      <c r="Q586" s="206" t="str">
        <f>'[2]配置系数（士兵）'!Q586</f>
        <v/>
      </c>
      <c r="R586" s="206" t="str">
        <f>'[2]配置系数（士兵）'!R586</f>
        <v/>
      </c>
      <c r="S586" s="206">
        <f>'[2]配置系数（士兵）'!S586</f>
        <v>0</v>
      </c>
      <c r="T586" s="206">
        <f>'[2]配置系数（士兵）'!T586</f>
        <v>0</v>
      </c>
      <c r="U586" s="206">
        <f>'[2]配置系数（士兵）'!U586</f>
        <v>1</v>
      </c>
      <c r="W586" s="206" t="str">
        <f>'[2]配置系数（士兵）'!W586</f>
        <v/>
      </c>
      <c r="X586" s="206" t="str">
        <f>'[2]配置系数（士兵）'!X586</f>
        <v/>
      </c>
      <c r="Y586" s="206" t="str">
        <f>'[2]配置系数（士兵）'!Y586</f>
        <v/>
      </c>
      <c r="Z586" s="206">
        <f>'[2]配置系数（士兵）'!Z586</f>
        <v>0</v>
      </c>
      <c r="AA586" s="206">
        <f>'[2]配置系数（士兵）'!AA586</f>
        <v>0</v>
      </c>
      <c r="AB586" s="206">
        <f>'[2]配置系数（士兵）'!AB586</f>
        <v>1</v>
      </c>
    </row>
    <row r="587" spans="3:28" x14ac:dyDescent="0.15">
      <c r="C587" s="207">
        <v>580</v>
      </c>
      <c r="D587" s="69">
        <f>IFERROR(MATCH(C587,索引!Q:Q,0),D588)</f>
        <v>89</v>
      </c>
      <c r="E587" s="69">
        <f t="shared" si="9"/>
        <v>10</v>
      </c>
      <c r="F587" s="69">
        <f>IF(LEN(INDEX(索引!$M:$M,D587,1))=4,INDEX(索引!$M:$M,D587,1)&amp;"00",INDEX(索引!$M:$M,D587,1))</f>
        <v>600206</v>
      </c>
      <c r="G587" s="69" t="str">
        <f>INDEX(索引!$L:$L,D587,1)</f>
        <v>豪狶骑士</v>
      </c>
      <c r="I587" s="206" t="str">
        <f>'[2]配置系数（士兵）'!I587</f>
        <v/>
      </c>
      <c r="J587" s="206" t="str">
        <f>'[2]配置系数（士兵）'!J587</f>
        <v/>
      </c>
      <c r="K587" s="206" t="str">
        <f>'[2]配置系数（士兵）'!K587</f>
        <v/>
      </c>
      <c r="L587" s="206">
        <f>'[2]配置系数（士兵）'!L587</f>
        <v>0</v>
      </c>
      <c r="M587" s="206">
        <f>'[2]配置系数（士兵）'!M587</f>
        <v>0</v>
      </c>
      <c r="N587" s="206">
        <f>'[2]配置系数（士兵）'!N587</f>
        <v>1</v>
      </c>
      <c r="P587" s="206" t="str">
        <f>'[2]配置系数（士兵）'!P587</f>
        <v/>
      </c>
      <c r="Q587" s="206" t="str">
        <f>'[2]配置系数（士兵）'!Q587</f>
        <v/>
      </c>
      <c r="R587" s="206" t="str">
        <f>'[2]配置系数（士兵）'!R587</f>
        <v/>
      </c>
      <c r="S587" s="206">
        <f>'[2]配置系数（士兵）'!S587</f>
        <v>0</v>
      </c>
      <c r="T587" s="206">
        <f>'[2]配置系数（士兵）'!T587</f>
        <v>0</v>
      </c>
      <c r="U587" s="206">
        <f>'[2]配置系数（士兵）'!U587</f>
        <v>1</v>
      </c>
      <c r="W587" s="206" t="str">
        <f>'[2]配置系数（士兵）'!W587</f>
        <v/>
      </c>
      <c r="X587" s="206" t="str">
        <f>'[2]配置系数（士兵）'!X587</f>
        <v/>
      </c>
      <c r="Y587" s="206" t="str">
        <f>'[2]配置系数（士兵）'!Y587</f>
        <v/>
      </c>
      <c r="Z587" s="206">
        <f>'[2]配置系数（士兵）'!Z587</f>
        <v>0</v>
      </c>
      <c r="AA587" s="206">
        <f>'[2]配置系数（士兵）'!AA587</f>
        <v>0</v>
      </c>
      <c r="AB587" s="206">
        <f>'[2]配置系数（士兵）'!AB587</f>
        <v>1</v>
      </c>
    </row>
    <row r="588" spans="3:28" x14ac:dyDescent="0.15">
      <c r="C588" s="207">
        <v>581</v>
      </c>
      <c r="D588" s="69">
        <f>IFERROR(MATCH(C588,索引!Q:Q,0),D589)</f>
        <v>90</v>
      </c>
      <c r="E588" s="69">
        <f t="shared" si="9"/>
        <v>1</v>
      </c>
      <c r="F588" s="69">
        <f>IF(LEN(INDEX(索引!$M:$M,D588,1))=4,INDEX(索引!$M:$M,D588,1)&amp;"00",INDEX(索引!$M:$M,D588,1))</f>
        <v>600207</v>
      </c>
      <c r="G588" s="69" t="str">
        <f>INDEX(索引!$L:$L,D588,1)</f>
        <v>犬戎狼骑兵</v>
      </c>
      <c r="I588" s="206" t="str">
        <f>'[2]配置系数（士兵）'!I588</f>
        <v>60020701</v>
      </c>
      <c r="J588" s="206" t="str">
        <f>'[2]配置系数（士兵）'!J588</f>
        <v>普通攻击:对单体敌人造成{0}%的武力伤害</v>
      </c>
      <c r="K588" s="206">
        <f>'[2]配置系数（士兵）'!K588</f>
        <v>0.31</v>
      </c>
      <c r="L588" s="206">
        <f>'[2]配置系数（士兵）'!L588</f>
        <v>0</v>
      </c>
      <c r="M588" s="206">
        <f>'[2]配置系数（士兵）'!M588</f>
        <v>0</v>
      </c>
      <c r="N588" s="206">
        <f>'[2]配置系数（士兵）'!N588</f>
        <v>100</v>
      </c>
      <c r="P588" s="206" t="str">
        <f>'[2]配置系数（士兵）'!P588</f>
        <v>60020702</v>
      </c>
      <c r="Q588" s="206" t="str">
        <f>'[2]配置系数（士兵）'!Q588</f>
        <v>普通攻击:对单体敌人造成{0}%的武力伤害</v>
      </c>
      <c r="R588" s="206">
        <f>'[2]配置系数（士兵）'!R588</f>
        <v>0.31</v>
      </c>
      <c r="S588" s="206">
        <f>'[2]配置系数（士兵）'!S588</f>
        <v>0</v>
      </c>
      <c r="T588" s="206">
        <f>'[2]配置系数（士兵）'!T588</f>
        <v>0</v>
      </c>
      <c r="U588" s="206">
        <f>'[2]配置系数（士兵）'!U588</f>
        <v>1</v>
      </c>
      <c r="W588" s="206" t="str">
        <f>'[2]配置系数（士兵）'!W588</f>
        <v>60020703</v>
      </c>
      <c r="X588" s="206" t="str">
        <f>'[2]配置系数（士兵）'!X588</f>
        <v>普通攻击:对单体敌人造成{0}%的武力伤害</v>
      </c>
      <c r="Y588" s="206">
        <f>'[2]配置系数（士兵）'!Y588</f>
        <v>1.1100000000000001</v>
      </c>
      <c r="Z588" s="206">
        <f>'[2]配置系数（士兵）'!Z588</f>
        <v>0</v>
      </c>
      <c r="AA588" s="206">
        <f>'[2]配置系数（士兵）'!AA588</f>
        <v>0</v>
      </c>
      <c r="AB588" s="206">
        <f>'[2]配置系数（士兵）'!AB588</f>
        <v>1</v>
      </c>
    </row>
    <row r="589" spans="3:28" x14ac:dyDescent="0.15">
      <c r="C589" s="207">
        <v>582</v>
      </c>
      <c r="D589" s="69">
        <f>IFERROR(MATCH(C589,索引!Q:Q,0),D590)</f>
        <v>90</v>
      </c>
      <c r="E589" s="69">
        <f t="shared" si="9"/>
        <v>2</v>
      </c>
      <c r="F589" s="69">
        <f>IF(LEN(INDEX(索引!$M:$M,D589,1))=4,INDEX(索引!$M:$M,D589,1)&amp;"00",INDEX(索引!$M:$M,D589,1))</f>
        <v>600207</v>
      </c>
      <c r="G589" s="69" t="str">
        <f>INDEX(索引!$L:$L,D589,1)</f>
        <v>犬戎狼骑兵</v>
      </c>
      <c r="I589" s="206" t="str">
        <f>'[2]配置系数（士兵）'!I589</f>
        <v>60020711</v>
      </c>
      <c r="J589" s="206" t="str">
        <f>'[2]配置系数（士兵）'!J589</f>
        <v>私有特性1:犬戎狼骑兵撕咬目标使其进入重伤效果，每秒造成攻击{0}%伤害持续8秒，若攻击目标死亡恢复自身最大生命{1}%的生命值。</v>
      </c>
      <c r="K589" s="206">
        <f>'[2]配置系数（士兵）'!K589</f>
        <v>0.02</v>
      </c>
      <c r="L589" s="206">
        <f>'[2]配置系数（士兵）'!L589</f>
        <v>0</v>
      </c>
      <c r="M589" s="206">
        <f>'[2]配置系数（士兵）'!M589</f>
        <v>0</v>
      </c>
      <c r="N589" s="206">
        <f>'[2]配置系数（士兵）'!N589</f>
        <v>100</v>
      </c>
      <c r="P589" s="206" t="str">
        <f>'[2]配置系数（士兵）'!P589</f>
        <v>60020712</v>
      </c>
      <c r="Q589" s="206" t="str">
        <f>'[2]配置系数（士兵）'!Q589</f>
        <v>私有特性1:犬戎狼骑兵撕咬目标使其进入重伤效果，每秒造成攻击{0}%伤害持续8秒，若攻击目标死亡恢复自身最大生命{1}%的生命值。</v>
      </c>
      <c r="R589" s="206">
        <f>'[2]配置系数（士兵）'!R589</f>
        <v>0.1</v>
      </c>
      <c r="S589" s="206">
        <f>'[2]配置系数（士兵）'!S589</f>
        <v>0</v>
      </c>
      <c r="T589" s="206">
        <f>'[2]配置系数（士兵）'!T589</f>
        <v>0</v>
      </c>
      <c r="U589" s="206">
        <f>'[2]配置系数（士兵）'!U589</f>
        <v>100</v>
      </c>
      <c r="W589" s="206" t="str">
        <f>'[2]配置系数（士兵）'!W589</f>
        <v/>
      </c>
      <c r="X589" s="206" t="str">
        <f>'[2]配置系数（士兵）'!X589</f>
        <v/>
      </c>
      <c r="Y589" s="206" t="str">
        <f>'[2]配置系数（士兵）'!Y589</f>
        <v/>
      </c>
      <c r="Z589" s="206">
        <f>'[2]配置系数（士兵）'!Z589</f>
        <v>0</v>
      </c>
      <c r="AA589" s="206">
        <f>'[2]配置系数（士兵）'!AA589</f>
        <v>0</v>
      </c>
      <c r="AB589" s="206">
        <f>'[2]配置系数（士兵）'!AB589</f>
        <v>1</v>
      </c>
    </row>
    <row r="590" spans="3:28" x14ac:dyDescent="0.15">
      <c r="C590" s="207">
        <v>583</v>
      </c>
      <c r="D590" s="69">
        <f>IFERROR(MATCH(C590,索引!Q:Q,0),D591)</f>
        <v>90</v>
      </c>
      <c r="E590" s="69">
        <f t="shared" si="9"/>
        <v>3</v>
      </c>
      <c r="F590" s="69">
        <f>IF(LEN(INDEX(索引!$M:$M,D590,1))=4,INDEX(索引!$M:$M,D590,1)&amp;"00",INDEX(索引!$M:$M,D590,1))</f>
        <v>600207</v>
      </c>
      <c r="G590" s="69" t="str">
        <f>INDEX(索引!$L:$L,D590,1)</f>
        <v>犬戎狼骑兵</v>
      </c>
      <c r="I590" s="206" t="str">
        <f>'[2]配置系数（士兵）'!I590</f>
        <v>60020721</v>
      </c>
      <c r="J590" s="206" t="str">
        <f>'[2]配置系数（士兵）'!J590</f>
        <v>私有特性2:战场中狼群出没使敌方骑兵坐骑产生惧怕，每10秒降低敌方{0}点士气。</v>
      </c>
      <c r="K590" s="206">
        <f>'[2]配置系数（士兵）'!K590</f>
        <v>-5</v>
      </c>
      <c r="L590" s="206">
        <f>'[2]配置系数（士兵）'!L590</f>
        <v>0</v>
      </c>
      <c r="M590" s="206">
        <f>'[2]配置系数（士兵）'!M590</f>
        <v>0</v>
      </c>
      <c r="N590" s="206">
        <f>'[2]配置系数（士兵）'!N590</f>
        <v>-1</v>
      </c>
      <c r="P590" s="206" t="str">
        <f>'[2]配置系数（士兵）'!P590</f>
        <v/>
      </c>
      <c r="Q590" s="206" t="str">
        <f>'[2]配置系数（士兵）'!Q590</f>
        <v/>
      </c>
      <c r="R590" s="206" t="str">
        <f>'[2]配置系数（士兵）'!R590</f>
        <v/>
      </c>
      <c r="S590" s="206">
        <f>'[2]配置系数（士兵）'!S590</f>
        <v>0</v>
      </c>
      <c r="T590" s="206">
        <f>'[2]配置系数（士兵）'!T590</f>
        <v>0</v>
      </c>
      <c r="U590" s="206">
        <f>'[2]配置系数（士兵）'!U590</f>
        <v>1</v>
      </c>
      <c r="W590" s="206" t="str">
        <f>'[2]配置系数（士兵）'!W590</f>
        <v/>
      </c>
      <c r="X590" s="206" t="str">
        <f>'[2]配置系数（士兵）'!X590</f>
        <v/>
      </c>
      <c r="Y590" s="206" t="str">
        <f>'[2]配置系数（士兵）'!Y590</f>
        <v/>
      </c>
      <c r="Z590" s="206">
        <f>'[2]配置系数（士兵）'!Z590</f>
        <v>0</v>
      </c>
      <c r="AA590" s="206">
        <f>'[2]配置系数（士兵）'!AA590</f>
        <v>0</v>
      </c>
      <c r="AB590" s="206">
        <f>'[2]配置系数（士兵）'!AB590</f>
        <v>1</v>
      </c>
    </row>
    <row r="591" spans="3:28" x14ac:dyDescent="0.15">
      <c r="C591" s="207">
        <v>584</v>
      </c>
      <c r="D591" s="69">
        <f>IFERROR(MATCH(C591,索引!Q:Q,0),D592)</f>
        <v>90</v>
      </c>
      <c r="E591" s="69">
        <f t="shared" si="9"/>
        <v>4</v>
      </c>
      <c r="F591" s="69">
        <f>IF(LEN(INDEX(索引!$M:$M,D591,1))=4,INDEX(索引!$M:$M,D591,1)&amp;"00",INDEX(索引!$M:$M,D591,1))</f>
        <v>600207</v>
      </c>
      <c r="G591" s="69" t="str">
        <f>INDEX(索引!$L:$L,D591,1)</f>
        <v>犬戎狼骑兵</v>
      </c>
      <c r="I591" s="206" t="str">
        <f>'[2]配置系数（士兵）'!I591</f>
        <v>60020731</v>
      </c>
      <c r="J591" s="206" t="str">
        <f>'[2]配置系数（士兵）'!J591</f>
        <v>私有特性3:骑兵绕后成功后，只会被一支弓兵队伍攻击。</v>
      </c>
      <c r="K591" s="206" t="str">
        <f>'[2]配置系数（士兵）'!K591</f>
        <v/>
      </c>
      <c r="L591" s="206">
        <f>'[2]配置系数（士兵）'!L591</f>
        <v>0</v>
      </c>
      <c r="M591" s="206">
        <f>'[2]配置系数（士兵）'!M591</f>
        <v>0</v>
      </c>
      <c r="N591" s="206">
        <f>'[2]配置系数（士兵）'!N591</f>
        <v>1</v>
      </c>
      <c r="P591" s="206" t="str">
        <f>'[2]配置系数（士兵）'!P591</f>
        <v/>
      </c>
      <c r="Q591" s="206" t="str">
        <f>'[2]配置系数（士兵）'!Q591</f>
        <v/>
      </c>
      <c r="R591" s="206" t="str">
        <f>'[2]配置系数（士兵）'!R591</f>
        <v/>
      </c>
      <c r="S591" s="206">
        <f>'[2]配置系数（士兵）'!S591</f>
        <v>0</v>
      </c>
      <c r="T591" s="206">
        <f>'[2]配置系数（士兵）'!T591</f>
        <v>0</v>
      </c>
      <c r="U591" s="206">
        <f>'[2]配置系数（士兵）'!U591</f>
        <v>1</v>
      </c>
      <c r="W591" s="206" t="str">
        <f>'[2]配置系数（士兵）'!W591</f>
        <v/>
      </c>
      <c r="X591" s="206" t="str">
        <f>'[2]配置系数（士兵）'!X591</f>
        <v/>
      </c>
      <c r="Y591" s="206" t="str">
        <f>'[2]配置系数（士兵）'!Y591</f>
        <v/>
      </c>
      <c r="Z591" s="206">
        <f>'[2]配置系数（士兵）'!Z591</f>
        <v>0</v>
      </c>
      <c r="AA591" s="206">
        <f>'[2]配置系数（士兵）'!AA591</f>
        <v>0</v>
      </c>
      <c r="AB591" s="206">
        <f>'[2]配置系数（士兵）'!AB591</f>
        <v>1</v>
      </c>
    </row>
    <row r="592" spans="3:28" x14ac:dyDescent="0.15">
      <c r="C592" s="207">
        <v>585</v>
      </c>
      <c r="D592" s="69">
        <f>IFERROR(MATCH(C592,索引!Q:Q,0),D593)</f>
        <v>90</v>
      </c>
      <c r="E592" s="69">
        <f t="shared" ref="E592:E600" si="10">MIN(IF(G592=G591,E591+1,1),11)</f>
        <v>5</v>
      </c>
      <c r="F592" s="69">
        <f>IF(LEN(INDEX(索引!$M:$M,D592,1))=4,INDEX(索引!$M:$M,D592,1)&amp;"00",INDEX(索引!$M:$M,D592,1))</f>
        <v>600207</v>
      </c>
      <c r="G592" s="69" t="str">
        <f>INDEX(索引!$L:$L,D592,1)</f>
        <v>犬戎狼骑兵</v>
      </c>
      <c r="I592" s="206" t="str">
        <f>'[2]配置系数（士兵）'!I592</f>
        <v>60020741</v>
      </c>
      <c r="J592" s="206" t="str">
        <f>'[2]配置系数（士兵）'!J592</f>
        <v>私有特性4:移动时增加{0}%闪避</v>
      </c>
      <c r="K592" s="206">
        <f>'[2]配置系数（士兵）'!K592</f>
        <v>0.45</v>
      </c>
      <c r="L592" s="206">
        <f>'[2]配置系数（士兵）'!L592</f>
        <v>0</v>
      </c>
      <c r="M592" s="206">
        <f>'[2]配置系数（士兵）'!M592</f>
        <v>0</v>
      </c>
      <c r="N592" s="206">
        <f>'[2]配置系数（士兵）'!N592</f>
        <v>100</v>
      </c>
      <c r="P592" s="206" t="str">
        <f>'[2]配置系数（士兵）'!P592</f>
        <v/>
      </c>
      <c r="Q592" s="206" t="str">
        <f>'[2]配置系数（士兵）'!Q592</f>
        <v/>
      </c>
      <c r="R592" s="206" t="str">
        <f>'[2]配置系数（士兵）'!R592</f>
        <v/>
      </c>
      <c r="S592" s="206">
        <f>'[2]配置系数（士兵）'!S592</f>
        <v>0</v>
      </c>
      <c r="T592" s="206">
        <f>'[2]配置系数（士兵）'!T592</f>
        <v>0</v>
      </c>
      <c r="U592" s="206">
        <f>'[2]配置系数（士兵）'!U592</f>
        <v>1</v>
      </c>
      <c r="W592" s="206" t="str">
        <f>'[2]配置系数（士兵）'!W592</f>
        <v/>
      </c>
      <c r="X592" s="206" t="str">
        <f>'[2]配置系数（士兵）'!X592</f>
        <v/>
      </c>
      <c r="Y592" s="206" t="str">
        <f>'[2]配置系数（士兵）'!Y592</f>
        <v/>
      </c>
      <c r="Z592" s="206">
        <f>'[2]配置系数（士兵）'!Z592</f>
        <v>0</v>
      </c>
      <c r="AA592" s="206">
        <f>'[2]配置系数（士兵）'!AA592</f>
        <v>0</v>
      </c>
      <c r="AB592" s="206">
        <f>'[2]配置系数（士兵）'!AB592</f>
        <v>1</v>
      </c>
    </row>
    <row r="593" spans="3:28" x14ac:dyDescent="0.15">
      <c r="C593" s="207">
        <v>586</v>
      </c>
      <c r="D593" s="69">
        <f>IFERROR(MATCH(C593,索引!Q:Q,0),D594)</f>
        <v>90</v>
      </c>
      <c r="E593" s="69">
        <f t="shared" si="10"/>
        <v>6</v>
      </c>
      <c r="F593" s="69">
        <f>IF(LEN(INDEX(索引!$M:$M,D593,1))=4,INDEX(索引!$M:$M,D593,1)&amp;"00",INDEX(索引!$M:$M,D593,1))</f>
        <v>600207</v>
      </c>
      <c r="G593" s="69" t="str">
        <f>INDEX(索引!$L:$L,D593,1)</f>
        <v>犬戎狼骑兵</v>
      </c>
      <c r="I593" s="206" t="str">
        <f>'[2]配置系数（士兵）'!I593</f>
        <v/>
      </c>
      <c r="J593" s="206" t="str">
        <f>'[2]配置系数（士兵）'!J593</f>
        <v/>
      </c>
      <c r="K593" s="206" t="str">
        <f>'[2]配置系数（士兵）'!K593</f>
        <v/>
      </c>
      <c r="L593" s="206">
        <f>'[2]配置系数（士兵）'!L593</f>
        <v>0</v>
      </c>
      <c r="M593" s="206">
        <f>'[2]配置系数（士兵）'!M593</f>
        <v>0</v>
      </c>
      <c r="N593" s="206">
        <f>'[2]配置系数（士兵）'!N593</f>
        <v>1</v>
      </c>
      <c r="P593" s="206" t="str">
        <f>'[2]配置系数（士兵）'!P593</f>
        <v/>
      </c>
      <c r="Q593" s="206" t="str">
        <f>'[2]配置系数（士兵）'!Q593</f>
        <v/>
      </c>
      <c r="R593" s="206" t="str">
        <f>'[2]配置系数（士兵）'!R593</f>
        <v/>
      </c>
      <c r="S593" s="206">
        <f>'[2]配置系数（士兵）'!S593</f>
        <v>0</v>
      </c>
      <c r="T593" s="206">
        <f>'[2]配置系数（士兵）'!T593</f>
        <v>0</v>
      </c>
      <c r="U593" s="206">
        <f>'[2]配置系数（士兵）'!U593</f>
        <v>1</v>
      </c>
      <c r="W593" s="206" t="str">
        <f>'[2]配置系数（士兵）'!W593</f>
        <v/>
      </c>
      <c r="X593" s="206" t="str">
        <f>'[2]配置系数（士兵）'!X593</f>
        <v/>
      </c>
      <c r="Y593" s="206" t="str">
        <f>'[2]配置系数（士兵）'!Y593</f>
        <v/>
      </c>
      <c r="Z593" s="206">
        <f>'[2]配置系数（士兵）'!Z593</f>
        <v>0</v>
      </c>
      <c r="AA593" s="206">
        <f>'[2]配置系数（士兵）'!AA593</f>
        <v>0</v>
      </c>
      <c r="AB593" s="206">
        <f>'[2]配置系数（士兵）'!AB593</f>
        <v>1</v>
      </c>
    </row>
    <row r="594" spans="3:28" x14ac:dyDescent="0.15">
      <c r="C594" s="207">
        <v>587</v>
      </c>
      <c r="D594" s="69">
        <f>IFERROR(MATCH(C594,索引!Q:Q,0),D595)</f>
        <v>90</v>
      </c>
      <c r="E594" s="69">
        <f t="shared" si="10"/>
        <v>7</v>
      </c>
      <c r="F594" s="69">
        <f>IF(LEN(INDEX(索引!$M:$M,D594,1))=4,INDEX(索引!$M:$M,D594,1)&amp;"00",INDEX(索引!$M:$M,D594,1))</f>
        <v>600207</v>
      </c>
      <c r="G594" s="69" t="str">
        <f>INDEX(索引!$L:$L,D594,1)</f>
        <v>犬戎狼骑兵</v>
      </c>
      <c r="I594" s="206" t="str">
        <f>'[2]配置系数（士兵）'!I594</f>
        <v/>
      </c>
      <c r="J594" s="206" t="str">
        <f>'[2]配置系数（士兵）'!J594</f>
        <v/>
      </c>
      <c r="K594" s="206" t="str">
        <f>'[2]配置系数（士兵）'!K594</f>
        <v/>
      </c>
      <c r="L594" s="206">
        <f>'[2]配置系数（士兵）'!L594</f>
        <v>0</v>
      </c>
      <c r="M594" s="206">
        <f>'[2]配置系数（士兵）'!M594</f>
        <v>0</v>
      </c>
      <c r="N594" s="206">
        <f>'[2]配置系数（士兵）'!N594</f>
        <v>1</v>
      </c>
      <c r="P594" s="206" t="str">
        <f>'[2]配置系数（士兵）'!P594</f>
        <v/>
      </c>
      <c r="Q594" s="206" t="str">
        <f>'[2]配置系数（士兵）'!Q594</f>
        <v/>
      </c>
      <c r="R594" s="206" t="str">
        <f>'[2]配置系数（士兵）'!R594</f>
        <v/>
      </c>
      <c r="S594" s="206">
        <f>'[2]配置系数（士兵）'!S594</f>
        <v>0</v>
      </c>
      <c r="T594" s="206">
        <f>'[2]配置系数（士兵）'!T594</f>
        <v>0</v>
      </c>
      <c r="U594" s="206">
        <f>'[2]配置系数（士兵）'!U594</f>
        <v>1</v>
      </c>
      <c r="W594" s="206" t="str">
        <f>'[2]配置系数（士兵）'!W594</f>
        <v/>
      </c>
      <c r="X594" s="206" t="str">
        <f>'[2]配置系数（士兵）'!X594</f>
        <v/>
      </c>
      <c r="Y594" s="206" t="str">
        <f>'[2]配置系数（士兵）'!Y594</f>
        <v/>
      </c>
      <c r="Z594" s="206">
        <f>'[2]配置系数（士兵）'!Z594</f>
        <v>0</v>
      </c>
      <c r="AA594" s="206">
        <f>'[2]配置系数（士兵）'!AA594</f>
        <v>0</v>
      </c>
      <c r="AB594" s="206">
        <f>'[2]配置系数（士兵）'!AB594</f>
        <v>1</v>
      </c>
    </row>
    <row r="595" spans="3:28" x14ac:dyDescent="0.15">
      <c r="C595" s="207">
        <v>588</v>
      </c>
      <c r="D595" s="69">
        <f>IFERROR(MATCH(C595,索引!Q:Q,0),D596)</f>
        <v>90</v>
      </c>
      <c r="E595" s="69">
        <f t="shared" si="10"/>
        <v>8</v>
      </c>
      <c r="F595" s="69">
        <f>IF(LEN(INDEX(索引!$M:$M,D595,1))=4,INDEX(索引!$M:$M,D595,1)&amp;"00",INDEX(索引!$M:$M,D595,1))</f>
        <v>600207</v>
      </c>
      <c r="G595" s="69" t="str">
        <f>INDEX(索引!$L:$L,D595,1)</f>
        <v>犬戎狼骑兵</v>
      </c>
      <c r="I595" s="206" t="str">
        <f>'[2]配置系数（士兵）'!I595</f>
        <v/>
      </c>
      <c r="J595" s="206" t="str">
        <f>'[2]配置系数（士兵）'!J595</f>
        <v/>
      </c>
      <c r="K595" s="206" t="str">
        <f>'[2]配置系数（士兵）'!K595</f>
        <v/>
      </c>
      <c r="L595" s="206">
        <f>'[2]配置系数（士兵）'!L595</f>
        <v>0</v>
      </c>
      <c r="M595" s="206">
        <f>'[2]配置系数（士兵）'!M595</f>
        <v>0</v>
      </c>
      <c r="N595" s="206">
        <f>'[2]配置系数（士兵）'!N595</f>
        <v>1</v>
      </c>
      <c r="P595" s="206" t="str">
        <f>'[2]配置系数（士兵）'!P595</f>
        <v/>
      </c>
      <c r="Q595" s="206" t="str">
        <f>'[2]配置系数（士兵）'!Q595</f>
        <v/>
      </c>
      <c r="R595" s="206" t="str">
        <f>'[2]配置系数（士兵）'!R595</f>
        <v/>
      </c>
      <c r="S595" s="206">
        <f>'[2]配置系数（士兵）'!S595</f>
        <v>0</v>
      </c>
      <c r="T595" s="206">
        <f>'[2]配置系数（士兵）'!T595</f>
        <v>0</v>
      </c>
      <c r="U595" s="206">
        <f>'[2]配置系数（士兵）'!U595</f>
        <v>1</v>
      </c>
      <c r="W595" s="206" t="str">
        <f>'[2]配置系数（士兵）'!W595</f>
        <v/>
      </c>
      <c r="X595" s="206" t="str">
        <f>'[2]配置系数（士兵）'!X595</f>
        <v/>
      </c>
      <c r="Y595" s="206" t="str">
        <f>'[2]配置系数（士兵）'!Y595</f>
        <v/>
      </c>
      <c r="Z595" s="206">
        <f>'[2]配置系数（士兵）'!Z595</f>
        <v>0</v>
      </c>
      <c r="AA595" s="206">
        <f>'[2]配置系数（士兵）'!AA595</f>
        <v>0</v>
      </c>
      <c r="AB595" s="206">
        <f>'[2]配置系数（士兵）'!AB595</f>
        <v>1</v>
      </c>
    </row>
    <row r="596" spans="3:28" x14ac:dyDescent="0.15">
      <c r="C596" s="207">
        <v>589</v>
      </c>
      <c r="D596" s="69">
        <f>IFERROR(MATCH(C596,索引!Q:Q,0),D597)</f>
        <v>90</v>
      </c>
      <c r="E596" s="69">
        <f t="shared" si="10"/>
        <v>9</v>
      </c>
      <c r="F596" s="69">
        <f>IF(LEN(INDEX(索引!$M:$M,D596,1))=4,INDEX(索引!$M:$M,D596,1)&amp;"00",INDEX(索引!$M:$M,D596,1))</f>
        <v>600207</v>
      </c>
      <c r="G596" s="69" t="str">
        <f>INDEX(索引!$L:$L,D596,1)</f>
        <v>犬戎狼骑兵</v>
      </c>
      <c r="I596" s="206" t="str">
        <f>'[2]配置系数（士兵）'!I596</f>
        <v/>
      </c>
      <c r="J596" s="206" t="str">
        <f>'[2]配置系数（士兵）'!J596</f>
        <v/>
      </c>
      <c r="K596" s="206" t="str">
        <f>'[2]配置系数（士兵）'!K596</f>
        <v/>
      </c>
      <c r="L596" s="206">
        <f>'[2]配置系数（士兵）'!L596</f>
        <v>0</v>
      </c>
      <c r="M596" s="206">
        <f>'[2]配置系数（士兵）'!M596</f>
        <v>0</v>
      </c>
      <c r="N596" s="206">
        <f>'[2]配置系数（士兵）'!N596</f>
        <v>1</v>
      </c>
      <c r="P596" s="206" t="str">
        <f>'[2]配置系数（士兵）'!P596</f>
        <v/>
      </c>
      <c r="Q596" s="206" t="str">
        <f>'[2]配置系数（士兵）'!Q596</f>
        <v/>
      </c>
      <c r="R596" s="206" t="str">
        <f>'[2]配置系数（士兵）'!R596</f>
        <v/>
      </c>
      <c r="S596" s="206">
        <f>'[2]配置系数（士兵）'!S596</f>
        <v>0</v>
      </c>
      <c r="T596" s="206">
        <f>'[2]配置系数（士兵）'!T596</f>
        <v>0</v>
      </c>
      <c r="U596" s="206">
        <f>'[2]配置系数（士兵）'!U596</f>
        <v>1</v>
      </c>
      <c r="W596" s="206" t="str">
        <f>'[2]配置系数（士兵）'!W596</f>
        <v/>
      </c>
      <c r="X596" s="206" t="str">
        <f>'[2]配置系数（士兵）'!X596</f>
        <v/>
      </c>
      <c r="Y596" s="206" t="str">
        <f>'[2]配置系数（士兵）'!Y596</f>
        <v/>
      </c>
      <c r="Z596" s="206">
        <f>'[2]配置系数（士兵）'!Z596</f>
        <v>0</v>
      </c>
      <c r="AA596" s="206">
        <f>'[2]配置系数（士兵）'!AA596</f>
        <v>0</v>
      </c>
      <c r="AB596" s="206">
        <f>'[2]配置系数（士兵）'!AB596</f>
        <v>1</v>
      </c>
    </row>
    <row r="597" spans="3:28" x14ac:dyDescent="0.15">
      <c r="C597" s="207">
        <v>590</v>
      </c>
      <c r="D597" s="69">
        <f>IFERROR(MATCH(C597,索引!Q:Q,0),D598)</f>
        <v>90</v>
      </c>
      <c r="E597" s="69">
        <f t="shared" si="10"/>
        <v>10</v>
      </c>
      <c r="F597" s="69">
        <f>IF(LEN(INDEX(索引!$M:$M,D597,1))=4,INDEX(索引!$M:$M,D597,1)&amp;"00",INDEX(索引!$M:$M,D597,1))</f>
        <v>600207</v>
      </c>
      <c r="G597" s="69" t="str">
        <f>INDEX(索引!$L:$L,D597,1)</f>
        <v>犬戎狼骑兵</v>
      </c>
      <c r="I597" s="206" t="str">
        <f>'[2]配置系数（士兵）'!I597</f>
        <v/>
      </c>
      <c r="J597" s="206" t="str">
        <f>'[2]配置系数（士兵）'!J597</f>
        <v/>
      </c>
      <c r="K597" s="206" t="str">
        <f>'[2]配置系数（士兵）'!K597</f>
        <v/>
      </c>
      <c r="L597" s="206">
        <f>'[2]配置系数（士兵）'!L597</f>
        <v>0</v>
      </c>
      <c r="M597" s="206">
        <f>'[2]配置系数（士兵）'!M597</f>
        <v>0</v>
      </c>
      <c r="N597" s="206">
        <f>'[2]配置系数（士兵）'!N597</f>
        <v>1</v>
      </c>
      <c r="P597" s="206" t="str">
        <f>'[2]配置系数（士兵）'!P597</f>
        <v/>
      </c>
      <c r="Q597" s="206" t="str">
        <f>'[2]配置系数（士兵）'!Q597</f>
        <v/>
      </c>
      <c r="R597" s="206" t="str">
        <f>'[2]配置系数（士兵）'!R597</f>
        <v/>
      </c>
      <c r="S597" s="206">
        <f>'[2]配置系数（士兵）'!S597</f>
        <v>0</v>
      </c>
      <c r="T597" s="206">
        <f>'[2]配置系数（士兵）'!T597</f>
        <v>0</v>
      </c>
      <c r="U597" s="206">
        <f>'[2]配置系数（士兵）'!U597</f>
        <v>1</v>
      </c>
      <c r="W597" s="206" t="str">
        <f>'[2]配置系数（士兵）'!W597</f>
        <v/>
      </c>
      <c r="X597" s="206" t="str">
        <f>'[2]配置系数（士兵）'!X597</f>
        <v/>
      </c>
      <c r="Y597" s="206" t="str">
        <f>'[2]配置系数（士兵）'!Y597</f>
        <v/>
      </c>
      <c r="Z597" s="206">
        <f>'[2]配置系数（士兵）'!Z597</f>
        <v>0</v>
      </c>
      <c r="AA597" s="206">
        <f>'[2]配置系数（士兵）'!AA597</f>
        <v>0</v>
      </c>
      <c r="AB597" s="206">
        <f>'[2]配置系数（士兵）'!AB597</f>
        <v>1</v>
      </c>
    </row>
    <row r="598" spans="3:28" x14ac:dyDescent="0.15">
      <c r="C598" s="207">
        <v>591</v>
      </c>
      <c r="D598" s="69">
        <f>IFERROR(MATCH(C598,索引!Q:Q,0),D599)</f>
        <v>91</v>
      </c>
      <c r="E598" s="69">
        <f t="shared" si="10"/>
        <v>1</v>
      </c>
      <c r="F598" s="69">
        <f>IF(LEN(INDEX(索引!$M:$M,D598,1))=4,INDEX(索引!$M:$M,D598,1)&amp;"00",INDEX(索引!$M:$M,D598,1))</f>
        <v>600306</v>
      </c>
      <c r="G598" s="69" t="str">
        <f>INDEX(索引!$L:$L,D598,1)</f>
        <v>方士营</v>
      </c>
      <c r="I598" s="206" t="str">
        <f>'[2]配置系数（士兵）'!I598</f>
        <v>60030601</v>
      </c>
      <c r="J598" s="206" t="str">
        <f>'[2]配置系数（士兵）'!J598</f>
        <v>普通攻击:对单体敌人造成{0}%的武力伤害</v>
      </c>
      <c r="K598" s="206">
        <f>'[2]配置系数（士兵）'!K598</f>
        <v>0.21</v>
      </c>
      <c r="L598" s="206">
        <f>'[2]配置系数（士兵）'!L598</f>
        <v>0</v>
      </c>
      <c r="M598" s="206">
        <f>'[2]配置系数（士兵）'!M598</f>
        <v>0</v>
      </c>
      <c r="N598" s="206">
        <f>'[2]配置系数（士兵）'!N598</f>
        <v>100</v>
      </c>
      <c r="P598" s="206" t="str">
        <f>'[2]配置系数（士兵）'!P598</f>
        <v>60030602</v>
      </c>
      <c r="Q598" s="206" t="str">
        <f>'[2]配置系数（士兵）'!Q598</f>
        <v>普通攻击:对单体敌人造成{0}%的武力伤害</v>
      </c>
      <c r="R598" s="206">
        <f>'[2]配置系数（士兵）'!R598</f>
        <v>0.21</v>
      </c>
      <c r="S598" s="206">
        <f>'[2]配置系数（士兵）'!S598</f>
        <v>0</v>
      </c>
      <c r="T598" s="206">
        <f>'[2]配置系数（士兵）'!T598</f>
        <v>0</v>
      </c>
      <c r="U598" s="206">
        <f>'[2]配置系数（士兵）'!U598</f>
        <v>1</v>
      </c>
      <c r="W598" s="206" t="str">
        <f>'[2]配置系数（士兵）'!W598</f>
        <v>60030603</v>
      </c>
      <c r="X598" s="206" t="str">
        <f>'[2]配置系数（士兵）'!X598</f>
        <v>普通攻击:对单体敌人造成{0}%的武力伤害</v>
      </c>
      <c r="Y598" s="206">
        <f>'[2]配置系数（士兵）'!Y598</f>
        <v>1</v>
      </c>
      <c r="Z598" s="206">
        <f>'[2]配置系数（士兵）'!Z598</f>
        <v>0</v>
      </c>
      <c r="AA598" s="206">
        <f>'[2]配置系数（士兵）'!AA598</f>
        <v>0</v>
      </c>
      <c r="AB598" s="206">
        <f>'[2]配置系数（士兵）'!AB598</f>
        <v>1</v>
      </c>
    </row>
    <row r="599" spans="3:28" x14ac:dyDescent="0.15">
      <c r="C599" s="207">
        <v>592</v>
      </c>
      <c r="D599" s="69">
        <f>IFERROR(MATCH(C599,索引!Q:Q,0),D600)</f>
        <v>91</v>
      </c>
      <c r="E599" s="69">
        <f t="shared" si="10"/>
        <v>2</v>
      </c>
      <c r="F599" s="69">
        <f>IF(LEN(INDEX(索引!$M:$M,D599,1))=4,INDEX(索引!$M:$M,D599,1)&amp;"00",INDEX(索引!$M:$M,D599,1))</f>
        <v>600306</v>
      </c>
      <c r="G599" s="69" t="str">
        <f>INDEX(索引!$L:$L,D599,1)</f>
        <v>方士营</v>
      </c>
      <c r="I599" s="206" t="str">
        <f>'[2]配置系数（士兵）'!I599</f>
        <v>60030611</v>
      </c>
      <c r="J599" s="206" t="str">
        <f>'[2]配置系数（士兵）'!J599</f>
        <v>私有特性1:每{0}次普攻后下一次普攻释放火球点燃目标，被灼烧的敌人每秒受到方士攻击{1}%的策略伤害，持续{2}秒。</v>
      </c>
      <c r="K599" s="206">
        <f>'[2]配置系数（士兵）'!K599</f>
        <v>3</v>
      </c>
      <c r="L599" s="206">
        <f>'[2]配置系数（士兵）'!L599</f>
        <v>0</v>
      </c>
      <c r="M599" s="206">
        <f>'[2]配置系数（士兵）'!M599</f>
        <v>0</v>
      </c>
      <c r="N599" s="206">
        <f>'[2]配置系数（士兵）'!N599</f>
        <v>1</v>
      </c>
      <c r="P599" s="206" t="str">
        <f>'[2]配置系数（士兵）'!P599</f>
        <v>60030612</v>
      </c>
      <c r="Q599" s="206" t="str">
        <f>'[2]配置系数（士兵）'!Q599</f>
        <v>私有特性1:每{0}次普攻后下一次普攻释放火球点燃目标，被灼烧的敌人每秒受到方士攻击{1}%的策略伤害，持续{2}秒。</v>
      </c>
      <c r="R599" s="206">
        <f>'[2]配置系数（士兵）'!R599</f>
        <v>0.02</v>
      </c>
      <c r="S599" s="206">
        <f>'[2]配置系数（士兵）'!S599</f>
        <v>0</v>
      </c>
      <c r="T599" s="206">
        <f>'[2]配置系数（士兵）'!T599</f>
        <v>0</v>
      </c>
      <c r="U599" s="206">
        <f>'[2]配置系数（士兵）'!U599</f>
        <v>100</v>
      </c>
      <c r="W599" s="206" t="str">
        <f>'[2]配置系数（士兵）'!W599</f>
        <v>60030613</v>
      </c>
      <c r="X599" s="206" t="str">
        <f>'[2]配置系数（士兵）'!X599</f>
        <v>私有特性1:每{0}次普攻后下一次普攻释放火球点燃目标，被灼烧的敌人每秒受到方士攻击{1}%的策略伤害，持续{2}秒。</v>
      </c>
      <c r="Y599" s="206">
        <f>'[2]配置系数（士兵）'!Y599</f>
        <v>6</v>
      </c>
      <c r="Z599" s="206">
        <f>'[2]配置系数（士兵）'!Z599</f>
        <v>0</v>
      </c>
      <c r="AA599" s="206">
        <f>'[2]配置系数（士兵）'!AA599</f>
        <v>0</v>
      </c>
      <c r="AB599" s="206">
        <f>'[2]配置系数（士兵）'!AB599</f>
        <v>1</v>
      </c>
    </row>
    <row r="600" spans="3:28" x14ac:dyDescent="0.15">
      <c r="C600" s="207">
        <v>593</v>
      </c>
      <c r="D600" s="69">
        <f>IFERROR(MATCH(C600,索引!Q:Q,0),D601)</f>
        <v>91</v>
      </c>
      <c r="E600" s="69">
        <f t="shared" si="10"/>
        <v>3</v>
      </c>
      <c r="F600" s="69">
        <f>IF(LEN(INDEX(索引!$M:$M,D600,1))=4,INDEX(索引!$M:$M,D600,1)&amp;"00",INDEX(索引!$M:$M,D600,1))</f>
        <v>600306</v>
      </c>
      <c r="G600" s="69" t="str">
        <f>INDEX(索引!$L:$L,D600,1)</f>
        <v>方士营</v>
      </c>
      <c r="I600" s="206" t="str">
        <f>'[2]配置系数（士兵）'!I600</f>
        <v>60030621</v>
      </c>
      <c r="J600" s="206" t="str">
        <f>'[2]配置系数（士兵）'!J600</f>
        <v>私有特性2:自己身边有友军部队时伤害增加{0}%</v>
      </c>
      <c r="K600" s="206">
        <f>'[2]配置系数（士兵）'!K600</f>
        <v>0.32</v>
      </c>
      <c r="L600" s="206">
        <f>'[2]配置系数（士兵）'!L600</f>
        <v>0</v>
      </c>
      <c r="M600" s="206">
        <f>'[2]配置系数（士兵）'!M600</f>
        <v>0</v>
      </c>
      <c r="N600" s="206">
        <f>'[2]配置系数（士兵）'!N600</f>
        <v>100</v>
      </c>
      <c r="P600" s="206" t="str">
        <f>'[2]配置系数（士兵）'!P600</f>
        <v/>
      </c>
      <c r="Q600" s="206" t="str">
        <f>'[2]配置系数（士兵）'!Q600</f>
        <v/>
      </c>
      <c r="R600" s="206" t="str">
        <f>'[2]配置系数（士兵）'!R600</f>
        <v/>
      </c>
      <c r="S600" s="206">
        <f>'[2]配置系数（士兵）'!S600</f>
        <v>0</v>
      </c>
      <c r="T600" s="206">
        <f>'[2]配置系数（士兵）'!T600</f>
        <v>0</v>
      </c>
      <c r="U600" s="206">
        <f>'[2]配置系数（士兵）'!U600</f>
        <v>1</v>
      </c>
      <c r="W600" s="206" t="str">
        <f>'[2]配置系数（士兵）'!W600</f>
        <v/>
      </c>
      <c r="X600" s="206" t="str">
        <f>'[2]配置系数（士兵）'!X600</f>
        <v/>
      </c>
      <c r="Y600" s="206" t="str">
        <f>'[2]配置系数（士兵）'!Y600</f>
        <v/>
      </c>
      <c r="Z600" s="206">
        <f>'[2]配置系数（士兵）'!Z600</f>
        <v>0</v>
      </c>
      <c r="AA600" s="206">
        <f>'[2]配置系数（士兵）'!AA600</f>
        <v>0</v>
      </c>
      <c r="AB600" s="206">
        <f>'[2]配置系数（士兵）'!AB600</f>
        <v>1</v>
      </c>
    </row>
    <row r="601" spans="3:28" x14ac:dyDescent="0.15">
      <c r="C601" s="207">
        <v>594</v>
      </c>
      <c r="D601" s="69">
        <f>IFERROR(MATCH(C601,索引!Q:Q,0),D602)</f>
        <v>91</v>
      </c>
      <c r="E601" s="69">
        <f t="shared" ref="E601:E664" si="11">MIN(IF(G601=G600,E600+1,1),11)</f>
        <v>4</v>
      </c>
      <c r="F601" s="69">
        <f>IF(LEN(INDEX(索引!$M:$M,D601,1))=4,INDEX(索引!$M:$M,D601,1)&amp;"00",INDEX(索引!$M:$M,D601,1))</f>
        <v>600306</v>
      </c>
      <c r="G601" s="69" t="str">
        <f>INDEX(索引!$L:$L,D601,1)</f>
        <v>方士营</v>
      </c>
      <c r="I601" s="206" t="str">
        <f>'[2]配置系数（士兵）'!I601</f>
        <v>60030631</v>
      </c>
      <c r="J601" s="206" t="str">
        <f>'[2]配置系数（士兵）'!J601</f>
        <v>私有特性3:攻击处于灼烧灼烧状态的敌方单位时有{0}%概率引燃目标周围敌方目标，每秒受到方士{1}%的策略伤害，持续{2}秒。</v>
      </c>
      <c r="K601" s="206">
        <f>'[2]配置系数（士兵）'!K601</f>
        <v>0.25</v>
      </c>
      <c r="L601" s="206">
        <f>'[2]配置系数（士兵）'!L601</f>
        <v>0</v>
      </c>
      <c r="M601" s="206">
        <f>'[2]配置系数（士兵）'!M601</f>
        <v>0</v>
      </c>
      <c r="N601" s="206">
        <f>'[2]配置系数（士兵）'!N601</f>
        <v>100</v>
      </c>
      <c r="P601" s="206" t="str">
        <f>'[2]配置系数（士兵）'!P601</f>
        <v>60030632</v>
      </c>
      <c r="Q601" s="206" t="str">
        <f>'[2]配置系数（士兵）'!Q601</f>
        <v>私有特性3:攻击处于灼烧灼烧状态的敌方单位时有{0}%概率引燃目标周围敌方目标，每秒受到方士{1}%的策略伤害，持续{2}秒。</v>
      </c>
      <c r="R601" s="206">
        <f>'[2]配置系数（士兵）'!R601</f>
        <v>0.05</v>
      </c>
      <c r="S601" s="206">
        <f>'[2]配置系数（士兵）'!S601</f>
        <v>0</v>
      </c>
      <c r="T601" s="206">
        <f>'[2]配置系数（士兵）'!T601</f>
        <v>0</v>
      </c>
      <c r="U601" s="206">
        <f>'[2]配置系数（士兵）'!U601</f>
        <v>100</v>
      </c>
      <c r="W601" s="206" t="str">
        <f>'[2]配置系数（士兵）'!W601</f>
        <v>60030633</v>
      </c>
      <c r="X601" s="206" t="str">
        <f>'[2]配置系数（士兵）'!X601</f>
        <v>私有特性3:攻击处于灼烧灼烧状态的敌方单位时有{0}%概率引燃目标周围敌方目标，每秒受到方士{1}%的策略伤害，持续{2}秒。</v>
      </c>
      <c r="Y601" s="206">
        <f>'[2]配置系数（士兵）'!Y601</f>
        <v>6</v>
      </c>
      <c r="Z601" s="206">
        <f>'[2]配置系数（士兵）'!Z601</f>
        <v>0</v>
      </c>
      <c r="AA601" s="206">
        <f>'[2]配置系数（士兵）'!AA601</f>
        <v>0</v>
      </c>
      <c r="AB601" s="206">
        <f>'[2]配置系数（士兵）'!AB601</f>
        <v>1</v>
      </c>
    </row>
    <row r="602" spans="3:28" x14ac:dyDescent="0.15">
      <c r="C602" s="207">
        <v>595</v>
      </c>
      <c r="D602" s="69">
        <f>IFERROR(MATCH(C602,索引!Q:Q,0),D603)</f>
        <v>91</v>
      </c>
      <c r="E602" s="69">
        <f t="shared" si="11"/>
        <v>5</v>
      </c>
      <c r="F602" s="69">
        <f>IF(LEN(INDEX(索引!$M:$M,D602,1))=4,INDEX(索引!$M:$M,D602,1)&amp;"00",INDEX(索引!$M:$M,D602,1))</f>
        <v>600306</v>
      </c>
      <c r="G602" s="69" t="str">
        <f>INDEX(索引!$L:$L,D602,1)</f>
        <v>方士营</v>
      </c>
      <c r="I602" s="206" t="str">
        <f>'[2]配置系数（士兵）'!I602</f>
        <v/>
      </c>
      <c r="J602" s="206" t="str">
        <f>'[2]配置系数（士兵）'!J602</f>
        <v/>
      </c>
      <c r="K602" s="206" t="str">
        <f>'[2]配置系数（士兵）'!K602</f>
        <v/>
      </c>
      <c r="L602" s="206">
        <f>'[2]配置系数（士兵）'!L602</f>
        <v>0</v>
      </c>
      <c r="M602" s="206">
        <f>'[2]配置系数（士兵）'!M602</f>
        <v>0</v>
      </c>
      <c r="N602" s="206">
        <f>'[2]配置系数（士兵）'!N602</f>
        <v>1</v>
      </c>
      <c r="P602" s="206" t="str">
        <f>'[2]配置系数（士兵）'!P602</f>
        <v/>
      </c>
      <c r="Q602" s="206" t="str">
        <f>'[2]配置系数（士兵）'!Q602</f>
        <v/>
      </c>
      <c r="R602" s="206" t="str">
        <f>'[2]配置系数（士兵）'!R602</f>
        <v/>
      </c>
      <c r="S602" s="206">
        <f>'[2]配置系数（士兵）'!S602</f>
        <v>0</v>
      </c>
      <c r="T602" s="206">
        <f>'[2]配置系数（士兵）'!T602</f>
        <v>0</v>
      </c>
      <c r="U602" s="206">
        <f>'[2]配置系数（士兵）'!U602</f>
        <v>1</v>
      </c>
      <c r="W602" s="206" t="str">
        <f>'[2]配置系数（士兵）'!W602</f>
        <v/>
      </c>
      <c r="X602" s="206" t="str">
        <f>'[2]配置系数（士兵）'!X602</f>
        <v/>
      </c>
      <c r="Y602" s="206" t="str">
        <f>'[2]配置系数（士兵）'!Y602</f>
        <v/>
      </c>
      <c r="Z602" s="206">
        <f>'[2]配置系数（士兵）'!Z602</f>
        <v>0</v>
      </c>
      <c r="AA602" s="206">
        <f>'[2]配置系数（士兵）'!AA602</f>
        <v>0</v>
      </c>
      <c r="AB602" s="206">
        <f>'[2]配置系数（士兵）'!AB602</f>
        <v>1</v>
      </c>
    </row>
    <row r="603" spans="3:28" x14ac:dyDescent="0.15">
      <c r="C603" s="207">
        <v>596</v>
      </c>
      <c r="D603" s="69">
        <f>IFERROR(MATCH(C603,索引!Q:Q,0),D604)</f>
        <v>91</v>
      </c>
      <c r="E603" s="69">
        <f t="shared" si="11"/>
        <v>6</v>
      </c>
      <c r="F603" s="69">
        <f>IF(LEN(INDEX(索引!$M:$M,D603,1))=4,INDEX(索引!$M:$M,D603,1)&amp;"00",INDEX(索引!$M:$M,D603,1))</f>
        <v>600306</v>
      </c>
      <c r="G603" s="69" t="str">
        <f>INDEX(索引!$L:$L,D603,1)</f>
        <v>方士营</v>
      </c>
      <c r="I603" s="206" t="str">
        <f>'[2]配置系数（士兵）'!I603</f>
        <v/>
      </c>
      <c r="J603" s="206" t="str">
        <f>'[2]配置系数（士兵）'!J603</f>
        <v/>
      </c>
      <c r="K603" s="206" t="str">
        <f>'[2]配置系数（士兵）'!K603</f>
        <v/>
      </c>
      <c r="L603" s="206">
        <f>'[2]配置系数（士兵）'!L603</f>
        <v>0</v>
      </c>
      <c r="M603" s="206">
        <f>'[2]配置系数（士兵）'!M603</f>
        <v>0</v>
      </c>
      <c r="N603" s="206">
        <f>'[2]配置系数（士兵）'!N603</f>
        <v>1</v>
      </c>
      <c r="P603" s="206" t="str">
        <f>'[2]配置系数（士兵）'!P603</f>
        <v/>
      </c>
      <c r="Q603" s="206" t="str">
        <f>'[2]配置系数（士兵）'!Q603</f>
        <v/>
      </c>
      <c r="R603" s="206" t="str">
        <f>'[2]配置系数（士兵）'!R603</f>
        <v/>
      </c>
      <c r="S603" s="206">
        <f>'[2]配置系数（士兵）'!S603</f>
        <v>0</v>
      </c>
      <c r="T603" s="206">
        <f>'[2]配置系数（士兵）'!T603</f>
        <v>0</v>
      </c>
      <c r="U603" s="206">
        <f>'[2]配置系数（士兵）'!U603</f>
        <v>1</v>
      </c>
      <c r="W603" s="206" t="str">
        <f>'[2]配置系数（士兵）'!W603</f>
        <v/>
      </c>
      <c r="X603" s="206" t="str">
        <f>'[2]配置系数（士兵）'!X603</f>
        <v/>
      </c>
      <c r="Y603" s="206" t="str">
        <f>'[2]配置系数（士兵）'!Y603</f>
        <v/>
      </c>
      <c r="Z603" s="206">
        <f>'[2]配置系数（士兵）'!Z603</f>
        <v>0</v>
      </c>
      <c r="AA603" s="206">
        <f>'[2]配置系数（士兵）'!AA603</f>
        <v>0</v>
      </c>
      <c r="AB603" s="206">
        <f>'[2]配置系数（士兵）'!AB603</f>
        <v>1</v>
      </c>
    </row>
    <row r="604" spans="3:28" x14ac:dyDescent="0.15">
      <c r="C604" s="207">
        <v>597</v>
      </c>
      <c r="D604" s="69">
        <f>IFERROR(MATCH(C604,索引!Q:Q,0),D605)</f>
        <v>91</v>
      </c>
      <c r="E604" s="69">
        <f t="shared" si="11"/>
        <v>7</v>
      </c>
      <c r="F604" s="69">
        <f>IF(LEN(INDEX(索引!$M:$M,D604,1))=4,INDEX(索引!$M:$M,D604,1)&amp;"00",INDEX(索引!$M:$M,D604,1))</f>
        <v>600306</v>
      </c>
      <c r="G604" s="69" t="str">
        <f>INDEX(索引!$L:$L,D604,1)</f>
        <v>方士营</v>
      </c>
      <c r="I604" s="206" t="str">
        <f>'[2]配置系数（士兵）'!I604</f>
        <v/>
      </c>
      <c r="J604" s="206" t="str">
        <f>'[2]配置系数（士兵）'!J604</f>
        <v/>
      </c>
      <c r="K604" s="206" t="str">
        <f>'[2]配置系数（士兵）'!K604</f>
        <v/>
      </c>
      <c r="L604" s="206">
        <f>'[2]配置系数（士兵）'!L604</f>
        <v>0</v>
      </c>
      <c r="M604" s="206">
        <f>'[2]配置系数（士兵）'!M604</f>
        <v>0</v>
      </c>
      <c r="N604" s="206">
        <f>'[2]配置系数（士兵）'!N604</f>
        <v>1</v>
      </c>
      <c r="P604" s="206" t="str">
        <f>'[2]配置系数（士兵）'!P604</f>
        <v/>
      </c>
      <c r="Q604" s="206" t="str">
        <f>'[2]配置系数（士兵）'!Q604</f>
        <v/>
      </c>
      <c r="R604" s="206" t="str">
        <f>'[2]配置系数（士兵）'!R604</f>
        <v/>
      </c>
      <c r="S604" s="206">
        <f>'[2]配置系数（士兵）'!S604</f>
        <v>0</v>
      </c>
      <c r="T604" s="206">
        <f>'[2]配置系数（士兵）'!T604</f>
        <v>0</v>
      </c>
      <c r="U604" s="206">
        <f>'[2]配置系数（士兵）'!U604</f>
        <v>1</v>
      </c>
      <c r="W604" s="206" t="str">
        <f>'[2]配置系数（士兵）'!W604</f>
        <v/>
      </c>
      <c r="X604" s="206" t="str">
        <f>'[2]配置系数（士兵）'!X604</f>
        <v/>
      </c>
      <c r="Y604" s="206" t="str">
        <f>'[2]配置系数（士兵）'!Y604</f>
        <v/>
      </c>
      <c r="Z604" s="206">
        <f>'[2]配置系数（士兵）'!Z604</f>
        <v>0</v>
      </c>
      <c r="AA604" s="206">
        <f>'[2]配置系数（士兵）'!AA604</f>
        <v>0</v>
      </c>
      <c r="AB604" s="206">
        <f>'[2]配置系数（士兵）'!AB604</f>
        <v>1</v>
      </c>
    </row>
    <row r="605" spans="3:28" x14ac:dyDescent="0.15">
      <c r="C605" s="207">
        <v>598</v>
      </c>
      <c r="D605" s="69">
        <f>IFERROR(MATCH(C605,索引!Q:Q,0),D606)</f>
        <v>91</v>
      </c>
      <c r="E605" s="69">
        <f t="shared" si="11"/>
        <v>8</v>
      </c>
      <c r="F605" s="69">
        <f>IF(LEN(INDEX(索引!$M:$M,D605,1))=4,INDEX(索引!$M:$M,D605,1)&amp;"00",INDEX(索引!$M:$M,D605,1))</f>
        <v>600306</v>
      </c>
      <c r="G605" s="69" t="str">
        <f>INDEX(索引!$L:$L,D605,1)</f>
        <v>方士营</v>
      </c>
      <c r="I605" s="206" t="str">
        <f>'[2]配置系数（士兵）'!I605</f>
        <v/>
      </c>
      <c r="J605" s="206" t="str">
        <f>'[2]配置系数（士兵）'!J605</f>
        <v/>
      </c>
      <c r="K605" s="206" t="str">
        <f>'[2]配置系数（士兵）'!K605</f>
        <v/>
      </c>
      <c r="L605" s="206">
        <f>'[2]配置系数（士兵）'!L605</f>
        <v>0</v>
      </c>
      <c r="M605" s="206">
        <f>'[2]配置系数（士兵）'!M605</f>
        <v>0</v>
      </c>
      <c r="N605" s="206">
        <f>'[2]配置系数（士兵）'!N605</f>
        <v>1</v>
      </c>
      <c r="P605" s="206" t="str">
        <f>'[2]配置系数（士兵）'!P605</f>
        <v/>
      </c>
      <c r="Q605" s="206" t="str">
        <f>'[2]配置系数（士兵）'!Q605</f>
        <v/>
      </c>
      <c r="R605" s="206" t="str">
        <f>'[2]配置系数（士兵）'!R605</f>
        <v/>
      </c>
      <c r="S605" s="206">
        <f>'[2]配置系数（士兵）'!S605</f>
        <v>0</v>
      </c>
      <c r="T605" s="206">
        <f>'[2]配置系数（士兵）'!T605</f>
        <v>0</v>
      </c>
      <c r="U605" s="206">
        <f>'[2]配置系数（士兵）'!U605</f>
        <v>1</v>
      </c>
      <c r="W605" s="206" t="str">
        <f>'[2]配置系数（士兵）'!W605</f>
        <v/>
      </c>
      <c r="X605" s="206" t="str">
        <f>'[2]配置系数（士兵）'!X605</f>
        <v/>
      </c>
      <c r="Y605" s="206" t="str">
        <f>'[2]配置系数（士兵）'!Y605</f>
        <v/>
      </c>
      <c r="Z605" s="206">
        <f>'[2]配置系数（士兵）'!Z605</f>
        <v>0</v>
      </c>
      <c r="AA605" s="206">
        <f>'[2]配置系数（士兵）'!AA605</f>
        <v>0</v>
      </c>
      <c r="AB605" s="206">
        <f>'[2]配置系数（士兵）'!AB605</f>
        <v>1</v>
      </c>
    </row>
    <row r="606" spans="3:28" x14ac:dyDescent="0.15">
      <c r="C606" s="207">
        <v>599</v>
      </c>
      <c r="D606" s="69">
        <f>IFERROR(MATCH(C606,索引!Q:Q,0),D607)</f>
        <v>91</v>
      </c>
      <c r="E606" s="69">
        <f t="shared" si="11"/>
        <v>9</v>
      </c>
      <c r="F606" s="69">
        <f>IF(LEN(INDEX(索引!$M:$M,D606,1))=4,INDEX(索引!$M:$M,D606,1)&amp;"00",INDEX(索引!$M:$M,D606,1))</f>
        <v>600306</v>
      </c>
      <c r="G606" s="69" t="str">
        <f>INDEX(索引!$L:$L,D606,1)</f>
        <v>方士营</v>
      </c>
      <c r="I606" s="206" t="str">
        <f>'[2]配置系数（士兵）'!I606</f>
        <v/>
      </c>
      <c r="J606" s="206" t="str">
        <f>'[2]配置系数（士兵）'!J606</f>
        <v/>
      </c>
      <c r="K606" s="206" t="str">
        <f>'[2]配置系数（士兵）'!K606</f>
        <v/>
      </c>
      <c r="L606" s="206">
        <f>'[2]配置系数（士兵）'!L606</f>
        <v>0</v>
      </c>
      <c r="M606" s="206">
        <f>'[2]配置系数（士兵）'!M606</f>
        <v>0</v>
      </c>
      <c r="N606" s="206">
        <f>'[2]配置系数（士兵）'!N606</f>
        <v>1</v>
      </c>
      <c r="P606" s="206" t="str">
        <f>'[2]配置系数（士兵）'!P606</f>
        <v/>
      </c>
      <c r="Q606" s="206" t="str">
        <f>'[2]配置系数（士兵）'!Q606</f>
        <v/>
      </c>
      <c r="R606" s="206" t="str">
        <f>'[2]配置系数（士兵）'!R606</f>
        <v/>
      </c>
      <c r="S606" s="206">
        <f>'[2]配置系数（士兵）'!S606</f>
        <v>0</v>
      </c>
      <c r="T606" s="206">
        <f>'[2]配置系数（士兵）'!T606</f>
        <v>0</v>
      </c>
      <c r="U606" s="206">
        <f>'[2]配置系数（士兵）'!U606</f>
        <v>1</v>
      </c>
      <c r="W606" s="206" t="str">
        <f>'[2]配置系数（士兵）'!W606</f>
        <v/>
      </c>
      <c r="X606" s="206" t="str">
        <f>'[2]配置系数（士兵）'!X606</f>
        <v/>
      </c>
      <c r="Y606" s="206" t="str">
        <f>'[2]配置系数（士兵）'!Y606</f>
        <v/>
      </c>
      <c r="Z606" s="206">
        <f>'[2]配置系数（士兵）'!Z606</f>
        <v>0</v>
      </c>
      <c r="AA606" s="206">
        <f>'[2]配置系数（士兵）'!AA606</f>
        <v>0</v>
      </c>
      <c r="AB606" s="206">
        <f>'[2]配置系数（士兵）'!AB606</f>
        <v>1</v>
      </c>
    </row>
    <row r="607" spans="3:28" x14ac:dyDescent="0.15">
      <c r="C607" s="207">
        <v>600</v>
      </c>
      <c r="D607" s="69">
        <f>IFERROR(MATCH(C607,索引!Q:Q,0),D608)</f>
        <v>91</v>
      </c>
      <c r="E607" s="69">
        <f t="shared" si="11"/>
        <v>10</v>
      </c>
      <c r="F607" s="69">
        <f>IF(LEN(INDEX(索引!$M:$M,D607,1))=4,INDEX(索引!$M:$M,D607,1)&amp;"00",INDEX(索引!$M:$M,D607,1))</f>
        <v>600306</v>
      </c>
      <c r="G607" s="69" t="str">
        <f>INDEX(索引!$L:$L,D607,1)</f>
        <v>方士营</v>
      </c>
      <c r="I607" s="206" t="str">
        <f>'[2]配置系数（士兵）'!I607</f>
        <v/>
      </c>
      <c r="J607" s="206" t="str">
        <f>'[2]配置系数（士兵）'!J607</f>
        <v/>
      </c>
      <c r="K607" s="206" t="str">
        <f>'[2]配置系数（士兵）'!K607</f>
        <v/>
      </c>
      <c r="L607" s="206">
        <f>'[2]配置系数（士兵）'!L607</f>
        <v>0</v>
      </c>
      <c r="M607" s="206">
        <f>'[2]配置系数（士兵）'!M607</f>
        <v>0</v>
      </c>
      <c r="N607" s="206">
        <f>'[2]配置系数（士兵）'!N607</f>
        <v>1</v>
      </c>
      <c r="P607" s="206" t="str">
        <f>'[2]配置系数（士兵）'!P607</f>
        <v/>
      </c>
      <c r="Q607" s="206" t="str">
        <f>'[2]配置系数（士兵）'!Q607</f>
        <v/>
      </c>
      <c r="R607" s="206" t="str">
        <f>'[2]配置系数（士兵）'!R607</f>
        <v/>
      </c>
      <c r="S607" s="206">
        <f>'[2]配置系数（士兵）'!S607</f>
        <v>0</v>
      </c>
      <c r="T607" s="206">
        <f>'[2]配置系数（士兵）'!T607</f>
        <v>0</v>
      </c>
      <c r="U607" s="206">
        <f>'[2]配置系数（士兵）'!U607</f>
        <v>1</v>
      </c>
      <c r="W607" s="206" t="str">
        <f>'[2]配置系数（士兵）'!W607</f>
        <v/>
      </c>
      <c r="X607" s="206" t="str">
        <f>'[2]配置系数（士兵）'!X607</f>
        <v/>
      </c>
      <c r="Y607" s="206" t="str">
        <f>'[2]配置系数（士兵）'!Y607</f>
        <v/>
      </c>
      <c r="Z607" s="206">
        <f>'[2]配置系数（士兵）'!Z607</f>
        <v>0</v>
      </c>
      <c r="AA607" s="206">
        <f>'[2]配置系数（士兵）'!AA607</f>
        <v>0</v>
      </c>
      <c r="AB607" s="206">
        <f>'[2]配置系数（士兵）'!AB607</f>
        <v>1</v>
      </c>
    </row>
    <row r="608" spans="3:28" x14ac:dyDescent="0.15">
      <c r="C608" s="207">
        <v>601</v>
      </c>
      <c r="D608" s="69">
        <f>IFERROR(MATCH(C608,索引!Q:Q,0),D609)</f>
        <v>92</v>
      </c>
      <c r="E608" s="69">
        <f t="shared" si="11"/>
        <v>1</v>
      </c>
      <c r="F608" s="69">
        <f>IF(LEN(INDEX(索引!$M:$M,D608,1))=4,INDEX(索引!$M:$M,D608,1)&amp;"00",INDEX(索引!$M:$M,D608,1))</f>
        <v>600253</v>
      </c>
      <c r="G608" s="69" t="str">
        <f>INDEX(索引!$L:$L,D608,1)</f>
        <v>铁甲犀战车</v>
      </c>
      <c r="I608" s="206" t="str">
        <f>'[2]配置系数（士兵）'!I608</f>
        <v>60025301</v>
      </c>
      <c r="J608" s="206" t="str">
        <f>'[2]配置系数（士兵）'!J608</f>
        <v>普通攻击:对单体敌人造成{0}%的武力伤害</v>
      </c>
      <c r="K608" s="206">
        <f>'[2]配置系数（士兵）'!K608</f>
        <v>0.32</v>
      </c>
      <c r="L608" s="206">
        <f>'[2]配置系数（士兵）'!L608</f>
        <v>0</v>
      </c>
      <c r="M608" s="206">
        <f>'[2]配置系数（士兵）'!M608</f>
        <v>0</v>
      </c>
      <c r="N608" s="206">
        <f>'[2]配置系数（士兵）'!N608</f>
        <v>100</v>
      </c>
      <c r="P608" s="206" t="str">
        <f>'[2]配置系数（士兵）'!P608</f>
        <v>60025302</v>
      </c>
      <c r="Q608" s="206" t="str">
        <f>'[2]配置系数（士兵）'!Q608</f>
        <v>普通攻击:对单体敌人造成{0}%的武力伤害</v>
      </c>
      <c r="R608" s="206">
        <f>'[2]配置系数（士兵）'!R608</f>
        <v>0.31</v>
      </c>
      <c r="S608" s="206">
        <f>'[2]配置系数（士兵）'!S608</f>
        <v>0</v>
      </c>
      <c r="T608" s="206">
        <f>'[2]配置系数（士兵）'!T608</f>
        <v>0</v>
      </c>
      <c r="U608" s="206">
        <f>'[2]配置系数（士兵）'!U608</f>
        <v>1</v>
      </c>
      <c r="W608" s="206" t="str">
        <f>'[2]配置系数（士兵）'!W608</f>
        <v>60025303</v>
      </c>
      <c r="X608" s="206" t="str">
        <f>'[2]配置系数（士兵）'!X608</f>
        <v>普通攻击:对单体敌人造成{0}%的武力伤害</v>
      </c>
      <c r="Y608" s="206">
        <f>'[2]配置系数（士兵）'!Y608</f>
        <v>1.1100000000000001</v>
      </c>
      <c r="Z608" s="206">
        <f>'[2]配置系数（士兵）'!Z608</f>
        <v>0</v>
      </c>
      <c r="AA608" s="206">
        <f>'[2]配置系数（士兵）'!AA608</f>
        <v>0</v>
      </c>
      <c r="AB608" s="206">
        <f>'[2]配置系数（士兵）'!AB608</f>
        <v>1</v>
      </c>
    </row>
    <row r="609" spans="3:28" x14ac:dyDescent="0.15">
      <c r="C609" s="207">
        <v>602</v>
      </c>
      <c r="D609" s="69">
        <f>IFERROR(MATCH(C609,索引!Q:Q,0),D610)</f>
        <v>92</v>
      </c>
      <c r="E609" s="69">
        <f t="shared" si="11"/>
        <v>2</v>
      </c>
      <c r="F609" s="69">
        <f>IF(LEN(INDEX(索引!$M:$M,D609,1))=4,INDEX(索引!$M:$M,D609,1)&amp;"00",INDEX(索引!$M:$M,D609,1))</f>
        <v>600253</v>
      </c>
      <c r="G609" s="69" t="str">
        <f>INDEX(索引!$L:$L,D609,1)</f>
        <v>铁甲犀战车</v>
      </c>
      <c r="I609" s="206" t="str">
        <f>'[2]配置系数（士兵）'!I609</f>
        <v>60025311</v>
      </c>
      <c r="J609" s="206" t="str">
        <f>'[2]配置系数（士兵）'!J609</f>
        <v>私有特性1:战车单位免疫击飞击退</v>
      </c>
      <c r="K609" s="206" t="str">
        <f>'[2]配置系数（士兵）'!K609</f>
        <v/>
      </c>
      <c r="L609" s="206">
        <f>'[2]配置系数（士兵）'!L609</f>
        <v>0</v>
      </c>
      <c r="M609" s="206">
        <f>'[2]配置系数（士兵）'!M609</f>
        <v>0</v>
      </c>
      <c r="N609" s="206">
        <f>'[2]配置系数（士兵）'!N609</f>
        <v>1</v>
      </c>
      <c r="P609" s="206" t="str">
        <f>'[2]配置系数（士兵）'!P609</f>
        <v/>
      </c>
      <c r="Q609" s="206" t="str">
        <f>'[2]配置系数（士兵）'!Q609</f>
        <v/>
      </c>
      <c r="R609" s="206" t="str">
        <f>'[2]配置系数（士兵）'!R609</f>
        <v/>
      </c>
      <c r="S609" s="206">
        <f>'[2]配置系数（士兵）'!S609</f>
        <v>0</v>
      </c>
      <c r="T609" s="206">
        <f>'[2]配置系数（士兵）'!T609</f>
        <v>0</v>
      </c>
      <c r="U609" s="206">
        <f>'[2]配置系数（士兵）'!U609</f>
        <v>1</v>
      </c>
      <c r="W609" s="206" t="str">
        <f>'[2]配置系数（士兵）'!W609</f>
        <v/>
      </c>
      <c r="X609" s="206" t="str">
        <f>'[2]配置系数（士兵）'!X609</f>
        <v/>
      </c>
      <c r="Y609" s="206" t="str">
        <f>'[2]配置系数（士兵）'!Y609</f>
        <v/>
      </c>
      <c r="Z609" s="206">
        <f>'[2]配置系数（士兵）'!Z609</f>
        <v>0</v>
      </c>
      <c r="AA609" s="206">
        <f>'[2]配置系数（士兵）'!AA609</f>
        <v>0</v>
      </c>
      <c r="AB609" s="206">
        <f>'[2]配置系数（士兵）'!AB609</f>
        <v>1</v>
      </c>
    </row>
    <row r="610" spans="3:28" x14ac:dyDescent="0.15">
      <c r="C610" s="207">
        <v>603</v>
      </c>
      <c r="D610" s="69">
        <f>IFERROR(MATCH(C610,索引!Q:Q,0),D611)</f>
        <v>92</v>
      </c>
      <c r="E610" s="69">
        <f t="shared" si="11"/>
        <v>3</v>
      </c>
      <c r="F610" s="69">
        <f>IF(LEN(INDEX(索引!$M:$M,D610,1))=4,INDEX(索引!$M:$M,D610,1)&amp;"00",INDEX(索引!$M:$M,D610,1))</f>
        <v>600253</v>
      </c>
      <c r="G610" s="69" t="str">
        <f>INDEX(索引!$L:$L,D610,1)</f>
        <v>铁甲犀战车</v>
      </c>
      <c r="I610" s="206" t="str">
        <f>'[2]配置系数（士兵）'!I610</f>
        <v>60025321</v>
      </c>
      <c r="J610" s="206" t="str">
        <f>'[2]配置系数（士兵）'!J610</f>
        <v>私有特性2:铁甲犀牛的出现恐吓了敌军，自身一定范围内，每10秒降低敌方{0}士气</v>
      </c>
      <c r="K610" s="206">
        <f>'[2]配置系数（士兵）'!K610</f>
        <v>-18</v>
      </c>
      <c r="L610" s="206">
        <f>'[2]配置系数（士兵）'!L610</f>
        <v>0</v>
      </c>
      <c r="M610" s="206">
        <f>'[2]配置系数（士兵）'!M610</f>
        <v>0</v>
      </c>
      <c r="N610" s="206">
        <f>'[2]配置系数（士兵）'!N610</f>
        <v>-1</v>
      </c>
      <c r="P610" s="206" t="str">
        <f>'[2]配置系数（士兵）'!P610</f>
        <v/>
      </c>
      <c r="Q610" s="206" t="str">
        <f>'[2]配置系数（士兵）'!Q610</f>
        <v/>
      </c>
      <c r="R610" s="206" t="str">
        <f>'[2]配置系数（士兵）'!R610</f>
        <v/>
      </c>
      <c r="S610" s="206">
        <f>'[2]配置系数（士兵）'!S610</f>
        <v>0</v>
      </c>
      <c r="T610" s="206">
        <f>'[2]配置系数（士兵）'!T610</f>
        <v>0</v>
      </c>
      <c r="U610" s="206">
        <f>'[2]配置系数（士兵）'!U610</f>
        <v>1</v>
      </c>
      <c r="W610" s="206" t="str">
        <f>'[2]配置系数（士兵）'!W610</f>
        <v/>
      </c>
      <c r="X610" s="206" t="str">
        <f>'[2]配置系数（士兵）'!X610</f>
        <v/>
      </c>
      <c r="Y610" s="206" t="str">
        <f>'[2]配置系数（士兵）'!Y610</f>
        <v/>
      </c>
      <c r="Z610" s="206">
        <f>'[2]配置系数（士兵）'!Z610</f>
        <v>0</v>
      </c>
      <c r="AA610" s="206">
        <f>'[2]配置系数（士兵）'!AA610</f>
        <v>0</v>
      </c>
      <c r="AB610" s="206">
        <f>'[2]配置系数（士兵）'!AB610</f>
        <v>1</v>
      </c>
    </row>
    <row r="611" spans="3:28" x14ac:dyDescent="0.15">
      <c r="C611" s="207">
        <v>604</v>
      </c>
      <c r="D611" s="69">
        <f>IFERROR(MATCH(C611,索引!Q:Q,0),D612)</f>
        <v>92</v>
      </c>
      <c r="E611" s="69">
        <f t="shared" si="11"/>
        <v>4</v>
      </c>
      <c r="F611" s="69">
        <f>IF(LEN(INDEX(索引!$M:$M,D611,1))=4,INDEX(索引!$M:$M,D611,1)&amp;"00",INDEX(索引!$M:$M,D611,1))</f>
        <v>600253</v>
      </c>
      <c r="G611" s="69" t="str">
        <f>INDEX(索引!$L:$L,D611,1)</f>
        <v>铁甲犀战车</v>
      </c>
      <c r="I611" s="206" t="str">
        <f>'[2]配置系数（士兵）'!I611</f>
        <v>60025331</v>
      </c>
      <c r="J611" s="206" t="str">
        <f>'[2]配置系数（士兵）'!J611</f>
        <v>私有特性3:战车车身庞大，战斗时可以吸引两支部队攻击自己。</v>
      </c>
      <c r="K611" s="206" t="str">
        <f>'[2]配置系数（士兵）'!K611</f>
        <v/>
      </c>
      <c r="L611" s="206">
        <f>'[2]配置系数（士兵）'!L611</f>
        <v>0</v>
      </c>
      <c r="M611" s="206">
        <f>'[2]配置系数（士兵）'!M611</f>
        <v>0</v>
      </c>
      <c r="N611" s="206">
        <f>'[2]配置系数（士兵）'!N611</f>
        <v>1</v>
      </c>
      <c r="P611" s="206" t="str">
        <f>'[2]配置系数（士兵）'!P611</f>
        <v/>
      </c>
      <c r="Q611" s="206" t="str">
        <f>'[2]配置系数（士兵）'!Q611</f>
        <v/>
      </c>
      <c r="R611" s="206" t="str">
        <f>'[2]配置系数（士兵）'!R611</f>
        <v/>
      </c>
      <c r="S611" s="206">
        <f>'[2]配置系数（士兵）'!S611</f>
        <v>0</v>
      </c>
      <c r="T611" s="206">
        <f>'[2]配置系数（士兵）'!T611</f>
        <v>0</v>
      </c>
      <c r="U611" s="206">
        <f>'[2]配置系数（士兵）'!U611</f>
        <v>1</v>
      </c>
      <c r="W611" s="206" t="str">
        <f>'[2]配置系数（士兵）'!W611</f>
        <v/>
      </c>
      <c r="X611" s="206" t="str">
        <f>'[2]配置系数（士兵）'!X611</f>
        <v/>
      </c>
      <c r="Y611" s="206" t="str">
        <f>'[2]配置系数（士兵）'!Y611</f>
        <v/>
      </c>
      <c r="Z611" s="206">
        <f>'[2]配置系数（士兵）'!Z611</f>
        <v>0</v>
      </c>
      <c r="AA611" s="206">
        <f>'[2]配置系数（士兵）'!AA611</f>
        <v>0</v>
      </c>
      <c r="AB611" s="206">
        <f>'[2]配置系数（士兵）'!AB611</f>
        <v>1</v>
      </c>
    </row>
    <row r="612" spans="3:28" x14ac:dyDescent="0.15">
      <c r="C612" s="207">
        <v>605</v>
      </c>
      <c r="D612" s="69">
        <f>IFERROR(MATCH(C612,索引!Q:Q,0),D613)</f>
        <v>92</v>
      </c>
      <c r="E612" s="69">
        <f t="shared" si="11"/>
        <v>5</v>
      </c>
      <c r="F612" s="69">
        <f>IF(LEN(INDEX(索引!$M:$M,D612,1))=4,INDEX(索引!$M:$M,D612,1)&amp;"00",INDEX(索引!$M:$M,D612,1))</f>
        <v>600253</v>
      </c>
      <c r="G612" s="69" t="str">
        <f>INDEX(索引!$L:$L,D612,1)</f>
        <v>铁甲犀战车</v>
      </c>
      <c r="I612" s="206" t="str">
        <f>'[2]配置系数（士兵）'!I612</f>
        <v>60025341</v>
      </c>
      <c r="J612" s="206" t="str">
        <f>'[2]配置系数（士兵）'!J612</f>
        <v>私有特性4:铁甲犀战车首次血量降低至60%时，短暂冲锋向后击退敌人并造成攻击{0}%伤害。</v>
      </c>
      <c r="K612" s="206">
        <f>'[2]配置系数（士兵）'!K612</f>
        <v>2</v>
      </c>
      <c r="L612" s="206">
        <f>'[2]配置系数（士兵）'!L612</f>
        <v>0</v>
      </c>
      <c r="M612" s="206">
        <f>'[2]配置系数（士兵）'!M612</f>
        <v>0</v>
      </c>
      <c r="N612" s="206">
        <f>'[2]配置系数（士兵）'!N612</f>
        <v>100</v>
      </c>
      <c r="P612" s="206" t="str">
        <f>'[2]配置系数（士兵）'!P612</f>
        <v/>
      </c>
      <c r="Q612" s="206" t="str">
        <f>'[2]配置系数（士兵）'!Q612</f>
        <v/>
      </c>
      <c r="R612" s="206" t="str">
        <f>'[2]配置系数（士兵）'!R612</f>
        <v/>
      </c>
      <c r="S612" s="206">
        <f>'[2]配置系数（士兵）'!S612</f>
        <v>0</v>
      </c>
      <c r="T612" s="206">
        <f>'[2]配置系数（士兵）'!T612</f>
        <v>0</v>
      </c>
      <c r="U612" s="206">
        <f>'[2]配置系数（士兵）'!U612</f>
        <v>1</v>
      </c>
      <c r="W612" s="206" t="str">
        <f>'[2]配置系数（士兵）'!W612</f>
        <v/>
      </c>
      <c r="X612" s="206" t="str">
        <f>'[2]配置系数（士兵）'!X612</f>
        <v/>
      </c>
      <c r="Y612" s="206" t="str">
        <f>'[2]配置系数（士兵）'!Y612</f>
        <v/>
      </c>
      <c r="Z612" s="206">
        <f>'[2]配置系数（士兵）'!Z612</f>
        <v>0</v>
      </c>
      <c r="AA612" s="206">
        <f>'[2]配置系数（士兵）'!AA612</f>
        <v>0</v>
      </c>
      <c r="AB612" s="206">
        <f>'[2]配置系数（士兵）'!AB612</f>
        <v>1</v>
      </c>
    </row>
    <row r="613" spans="3:28" x14ac:dyDescent="0.15">
      <c r="C613" s="207">
        <v>606</v>
      </c>
      <c r="D613" s="69">
        <f>IFERROR(MATCH(C613,索引!Q:Q,0),D614)</f>
        <v>92</v>
      </c>
      <c r="E613" s="69">
        <f t="shared" si="11"/>
        <v>6</v>
      </c>
      <c r="F613" s="69">
        <f>IF(LEN(INDEX(索引!$M:$M,D613,1))=4,INDEX(索引!$M:$M,D613,1)&amp;"00",INDEX(索引!$M:$M,D613,1))</f>
        <v>600253</v>
      </c>
      <c r="G613" s="69" t="str">
        <f>INDEX(索引!$L:$L,D613,1)</f>
        <v>铁甲犀战车</v>
      </c>
      <c r="I613" s="206" t="str">
        <f>'[2]配置系数（士兵）'!I613</f>
        <v/>
      </c>
      <c r="J613" s="206" t="str">
        <f>'[2]配置系数（士兵）'!J613</f>
        <v/>
      </c>
      <c r="K613" s="206" t="str">
        <f>'[2]配置系数（士兵）'!K613</f>
        <v/>
      </c>
      <c r="L613" s="206">
        <f>'[2]配置系数（士兵）'!L613</f>
        <v>0</v>
      </c>
      <c r="M613" s="206">
        <f>'[2]配置系数（士兵）'!M613</f>
        <v>0</v>
      </c>
      <c r="N613" s="206">
        <f>'[2]配置系数（士兵）'!N613</f>
        <v>1</v>
      </c>
      <c r="P613" s="206" t="str">
        <f>'[2]配置系数（士兵）'!P613</f>
        <v/>
      </c>
      <c r="Q613" s="206" t="str">
        <f>'[2]配置系数（士兵）'!Q613</f>
        <v/>
      </c>
      <c r="R613" s="206" t="str">
        <f>'[2]配置系数（士兵）'!R613</f>
        <v/>
      </c>
      <c r="S613" s="206">
        <f>'[2]配置系数（士兵）'!S613</f>
        <v>0</v>
      </c>
      <c r="T613" s="206">
        <f>'[2]配置系数（士兵）'!T613</f>
        <v>0</v>
      </c>
      <c r="U613" s="206">
        <f>'[2]配置系数（士兵）'!U613</f>
        <v>1</v>
      </c>
      <c r="W613" s="206" t="str">
        <f>'[2]配置系数（士兵）'!W613</f>
        <v/>
      </c>
      <c r="X613" s="206" t="str">
        <f>'[2]配置系数（士兵）'!X613</f>
        <v/>
      </c>
      <c r="Y613" s="206" t="str">
        <f>'[2]配置系数（士兵）'!Y613</f>
        <v/>
      </c>
      <c r="Z613" s="206">
        <f>'[2]配置系数（士兵）'!Z613</f>
        <v>0</v>
      </c>
      <c r="AA613" s="206">
        <f>'[2]配置系数（士兵）'!AA613</f>
        <v>0</v>
      </c>
      <c r="AB613" s="206">
        <f>'[2]配置系数（士兵）'!AB613</f>
        <v>1</v>
      </c>
    </row>
    <row r="614" spans="3:28" x14ac:dyDescent="0.15">
      <c r="C614" s="207">
        <v>607</v>
      </c>
      <c r="D614" s="69">
        <f>IFERROR(MATCH(C614,索引!Q:Q,0),D615)</f>
        <v>92</v>
      </c>
      <c r="E614" s="69">
        <f t="shared" si="11"/>
        <v>7</v>
      </c>
      <c r="F614" s="69">
        <f>IF(LEN(INDEX(索引!$M:$M,D614,1))=4,INDEX(索引!$M:$M,D614,1)&amp;"00",INDEX(索引!$M:$M,D614,1))</f>
        <v>600253</v>
      </c>
      <c r="G614" s="69" t="str">
        <f>INDEX(索引!$L:$L,D614,1)</f>
        <v>铁甲犀战车</v>
      </c>
      <c r="I614" s="206" t="str">
        <f>'[2]配置系数（士兵）'!I614</f>
        <v/>
      </c>
      <c r="J614" s="206" t="str">
        <f>'[2]配置系数（士兵）'!J614</f>
        <v/>
      </c>
      <c r="K614" s="206" t="str">
        <f>'[2]配置系数（士兵）'!K614</f>
        <v/>
      </c>
      <c r="L614" s="206">
        <f>'[2]配置系数（士兵）'!L614</f>
        <v>0</v>
      </c>
      <c r="M614" s="206">
        <f>'[2]配置系数（士兵）'!M614</f>
        <v>0</v>
      </c>
      <c r="N614" s="206">
        <f>'[2]配置系数（士兵）'!N614</f>
        <v>1</v>
      </c>
      <c r="P614" s="206" t="str">
        <f>'[2]配置系数（士兵）'!P614</f>
        <v/>
      </c>
      <c r="Q614" s="206" t="str">
        <f>'[2]配置系数（士兵）'!Q614</f>
        <v/>
      </c>
      <c r="R614" s="206" t="str">
        <f>'[2]配置系数（士兵）'!R614</f>
        <v/>
      </c>
      <c r="S614" s="206">
        <f>'[2]配置系数（士兵）'!S614</f>
        <v>0</v>
      </c>
      <c r="T614" s="206">
        <f>'[2]配置系数（士兵）'!T614</f>
        <v>0</v>
      </c>
      <c r="U614" s="206">
        <f>'[2]配置系数（士兵）'!U614</f>
        <v>1</v>
      </c>
      <c r="W614" s="206" t="str">
        <f>'[2]配置系数（士兵）'!W614</f>
        <v/>
      </c>
      <c r="X614" s="206" t="str">
        <f>'[2]配置系数（士兵）'!X614</f>
        <v/>
      </c>
      <c r="Y614" s="206" t="str">
        <f>'[2]配置系数（士兵）'!Y614</f>
        <v/>
      </c>
      <c r="Z614" s="206">
        <f>'[2]配置系数（士兵）'!Z614</f>
        <v>0</v>
      </c>
      <c r="AA614" s="206">
        <f>'[2]配置系数（士兵）'!AA614</f>
        <v>0</v>
      </c>
      <c r="AB614" s="206">
        <f>'[2]配置系数（士兵）'!AB614</f>
        <v>1</v>
      </c>
    </row>
    <row r="615" spans="3:28" x14ac:dyDescent="0.15">
      <c r="C615" s="207">
        <v>608</v>
      </c>
      <c r="D615" s="69">
        <f>IFERROR(MATCH(C615,索引!Q:Q,0),D616)</f>
        <v>92</v>
      </c>
      <c r="E615" s="69">
        <f t="shared" si="11"/>
        <v>8</v>
      </c>
      <c r="F615" s="69">
        <f>IF(LEN(INDEX(索引!$M:$M,D615,1))=4,INDEX(索引!$M:$M,D615,1)&amp;"00",INDEX(索引!$M:$M,D615,1))</f>
        <v>600253</v>
      </c>
      <c r="G615" s="69" t="str">
        <f>INDEX(索引!$L:$L,D615,1)</f>
        <v>铁甲犀战车</v>
      </c>
      <c r="I615" s="206" t="str">
        <f>'[2]配置系数（士兵）'!I615</f>
        <v/>
      </c>
      <c r="J615" s="206" t="str">
        <f>'[2]配置系数（士兵）'!J615</f>
        <v/>
      </c>
      <c r="K615" s="206" t="str">
        <f>'[2]配置系数（士兵）'!K615</f>
        <v/>
      </c>
      <c r="L615" s="206">
        <f>'[2]配置系数（士兵）'!L615</f>
        <v>0</v>
      </c>
      <c r="M615" s="206">
        <f>'[2]配置系数（士兵）'!M615</f>
        <v>0</v>
      </c>
      <c r="N615" s="206">
        <f>'[2]配置系数（士兵）'!N615</f>
        <v>1</v>
      </c>
      <c r="P615" s="206" t="str">
        <f>'[2]配置系数（士兵）'!P615</f>
        <v/>
      </c>
      <c r="Q615" s="206" t="str">
        <f>'[2]配置系数（士兵）'!Q615</f>
        <v/>
      </c>
      <c r="R615" s="206" t="str">
        <f>'[2]配置系数（士兵）'!R615</f>
        <v/>
      </c>
      <c r="S615" s="206">
        <f>'[2]配置系数（士兵）'!S615</f>
        <v>0</v>
      </c>
      <c r="T615" s="206">
        <f>'[2]配置系数（士兵）'!T615</f>
        <v>0</v>
      </c>
      <c r="U615" s="206">
        <f>'[2]配置系数（士兵）'!U615</f>
        <v>1</v>
      </c>
      <c r="W615" s="206" t="str">
        <f>'[2]配置系数（士兵）'!W615</f>
        <v/>
      </c>
      <c r="X615" s="206" t="str">
        <f>'[2]配置系数（士兵）'!X615</f>
        <v/>
      </c>
      <c r="Y615" s="206" t="str">
        <f>'[2]配置系数（士兵）'!Y615</f>
        <v/>
      </c>
      <c r="Z615" s="206">
        <f>'[2]配置系数（士兵）'!Z615</f>
        <v>0</v>
      </c>
      <c r="AA615" s="206">
        <f>'[2]配置系数（士兵）'!AA615</f>
        <v>0</v>
      </c>
      <c r="AB615" s="206">
        <f>'[2]配置系数（士兵）'!AB615</f>
        <v>1</v>
      </c>
    </row>
    <row r="616" spans="3:28" x14ac:dyDescent="0.15">
      <c r="C616" s="207">
        <v>609</v>
      </c>
      <c r="D616" s="69">
        <f>IFERROR(MATCH(C616,索引!Q:Q,0),D617)</f>
        <v>92</v>
      </c>
      <c r="E616" s="69">
        <f t="shared" si="11"/>
        <v>9</v>
      </c>
      <c r="F616" s="69">
        <f>IF(LEN(INDEX(索引!$M:$M,D616,1))=4,INDEX(索引!$M:$M,D616,1)&amp;"00",INDEX(索引!$M:$M,D616,1))</f>
        <v>600253</v>
      </c>
      <c r="G616" s="69" t="str">
        <f>INDEX(索引!$L:$L,D616,1)</f>
        <v>铁甲犀战车</v>
      </c>
      <c r="I616" s="206" t="str">
        <f>'[2]配置系数（士兵）'!I616</f>
        <v/>
      </c>
      <c r="J616" s="206" t="str">
        <f>'[2]配置系数（士兵）'!J616</f>
        <v/>
      </c>
      <c r="K616" s="206" t="str">
        <f>'[2]配置系数（士兵）'!K616</f>
        <v/>
      </c>
      <c r="L616" s="206">
        <f>'[2]配置系数（士兵）'!L616</f>
        <v>0</v>
      </c>
      <c r="M616" s="206">
        <f>'[2]配置系数（士兵）'!M616</f>
        <v>0</v>
      </c>
      <c r="N616" s="206">
        <f>'[2]配置系数（士兵）'!N616</f>
        <v>1</v>
      </c>
      <c r="P616" s="206" t="str">
        <f>'[2]配置系数（士兵）'!P616</f>
        <v/>
      </c>
      <c r="Q616" s="206" t="str">
        <f>'[2]配置系数（士兵）'!Q616</f>
        <v/>
      </c>
      <c r="R616" s="206" t="str">
        <f>'[2]配置系数（士兵）'!R616</f>
        <v/>
      </c>
      <c r="S616" s="206">
        <f>'[2]配置系数（士兵）'!S616</f>
        <v>0</v>
      </c>
      <c r="T616" s="206">
        <f>'[2]配置系数（士兵）'!T616</f>
        <v>0</v>
      </c>
      <c r="U616" s="206">
        <f>'[2]配置系数（士兵）'!U616</f>
        <v>1</v>
      </c>
      <c r="W616" s="206" t="str">
        <f>'[2]配置系数（士兵）'!W616</f>
        <v/>
      </c>
      <c r="X616" s="206" t="str">
        <f>'[2]配置系数（士兵）'!X616</f>
        <v/>
      </c>
      <c r="Y616" s="206" t="str">
        <f>'[2]配置系数（士兵）'!Y616</f>
        <v/>
      </c>
      <c r="Z616" s="206">
        <f>'[2]配置系数（士兵）'!Z616</f>
        <v>0</v>
      </c>
      <c r="AA616" s="206">
        <f>'[2]配置系数（士兵）'!AA616</f>
        <v>0</v>
      </c>
      <c r="AB616" s="206">
        <f>'[2]配置系数（士兵）'!AB616</f>
        <v>1</v>
      </c>
    </row>
    <row r="617" spans="3:28" x14ac:dyDescent="0.15">
      <c r="C617" s="207">
        <v>610</v>
      </c>
      <c r="D617" s="69">
        <f>IFERROR(MATCH(C617,索引!Q:Q,0),D618)</f>
        <v>92</v>
      </c>
      <c r="E617" s="69">
        <f t="shared" si="11"/>
        <v>10</v>
      </c>
      <c r="F617" s="69">
        <f>IF(LEN(INDEX(索引!$M:$M,D617,1))=4,INDEX(索引!$M:$M,D617,1)&amp;"00",INDEX(索引!$M:$M,D617,1))</f>
        <v>600253</v>
      </c>
      <c r="G617" s="69" t="str">
        <f>INDEX(索引!$L:$L,D617,1)</f>
        <v>铁甲犀战车</v>
      </c>
      <c r="I617" s="206" t="str">
        <f>'[2]配置系数（士兵）'!I617</f>
        <v/>
      </c>
      <c r="J617" s="206" t="str">
        <f>'[2]配置系数（士兵）'!J617</f>
        <v/>
      </c>
      <c r="K617" s="206" t="str">
        <f>'[2]配置系数（士兵）'!K617</f>
        <v/>
      </c>
      <c r="L617" s="206">
        <f>'[2]配置系数（士兵）'!L617</f>
        <v>0</v>
      </c>
      <c r="M617" s="206">
        <f>'[2]配置系数（士兵）'!M617</f>
        <v>0</v>
      </c>
      <c r="N617" s="206">
        <f>'[2]配置系数（士兵）'!N617</f>
        <v>1</v>
      </c>
      <c r="P617" s="206" t="str">
        <f>'[2]配置系数（士兵）'!P617</f>
        <v/>
      </c>
      <c r="Q617" s="206" t="str">
        <f>'[2]配置系数（士兵）'!Q617</f>
        <v/>
      </c>
      <c r="R617" s="206" t="str">
        <f>'[2]配置系数（士兵）'!R617</f>
        <v/>
      </c>
      <c r="S617" s="206">
        <f>'[2]配置系数（士兵）'!S617</f>
        <v>0</v>
      </c>
      <c r="T617" s="206">
        <f>'[2]配置系数（士兵）'!T617</f>
        <v>0</v>
      </c>
      <c r="U617" s="206">
        <f>'[2]配置系数（士兵）'!U617</f>
        <v>1</v>
      </c>
      <c r="W617" s="206" t="str">
        <f>'[2]配置系数（士兵）'!W617</f>
        <v/>
      </c>
      <c r="X617" s="206" t="str">
        <f>'[2]配置系数（士兵）'!X617</f>
        <v/>
      </c>
      <c r="Y617" s="206" t="str">
        <f>'[2]配置系数（士兵）'!Y617</f>
        <v/>
      </c>
      <c r="Z617" s="206">
        <f>'[2]配置系数（士兵）'!Z617</f>
        <v>0</v>
      </c>
      <c r="AA617" s="206">
        <f>'[2]配置系数（士兵）'!AA617</f>
        <v>0</v>
      </c>
      <c r="AB617" s="206">
        <f>'[2]配置系数（士兵）'!AB617</f>
        <v>1</v>
      </c>
    </row>
    <row r="618" spans="3:28" x14ac:dyDescent="0.15">
      <c r="C618" s="207">
        <v>611</v>
      </c>
      <c r="D618" s="69">
        <f>IFERROR(MATCH(C618,索引!Q:Q,0),D619)</f>
        <v>93</v>
      </c>
      <c r="E618" s="69">
        <f t="shared" si="11"/>
        <v>1</v>
      </c>
      <c r="F618" s="69">
        <f>IF(LEN(INDEX(索引!$M:$M,D618,1))=4,INDEX(索引!$M:$M,D618,1)&amp;"00",INDEX(索引!$M:$M,D618,1))</f>
        <v>600208</v>
      </c>
      <c r="G618" s="69" t="str">
        <f>INDEX(索引!$L:$L,D618,1)</f>
        <v>铁甲犀骑兵</v>
      </c>
      <c r="I618" s="206" t="str">
        <f>'[2]配置系数（士兵）'!I618</f>
        <v>60020801</v>
      </c>
      <c r="J618" s="206" t="str">
        <f>'[2]配置系数（士兵）'!J618</f>
        <v>普通攻击:对单体敌人造成{0}%的武力伤害</v>
      </c>
      <c r="K618" s="206">
        <f>'[2]配置系数（士兵）'!K618</f>
        <v>0.45</v>
      </c>
      <c r="L618" s="206">
        <f>'[2]配置系数（士兵）'!L618</f>
        <v>0</v>
      </c>
      <c r="M618" s="206">
        <f>'[2]配置系数（士兵）'!M618</f>
        <v>0</v>
      </c>
      <c r="N618" s="206">
        <f>'[2]配置系数（士兵）'!N618</f>
        <v>100</v>
      </c>
      <c r="P618" s="206" t="str">
        <f>'[2]配置系数（士兵）'!P618</f>
        <v>60020802</v>
      </c>
      <c r="Q618" s="206" t="str">
        <f>'[2]配置系数（士兵）'!Q618</f>
        <v>普通攻击:对单体敌人造成{0}%的武力伤害</v>
      </c>
      <c r="R618" s="206">
        <f>'[2]配置系数（士兵）'!R618</f>
        <v>0.31</v>
      </c>
      <c r="S618" s="206">
        <f>'[2]配置系数（士兵）'!S618</f>
        <v>0</v>
      </c>
      <c r="T618" s="206">
        <f>'[2]配置系数（士兵）'!T618</f>
        <v>0</v>
      </c>
      <c r="U618" s="206">
        <f>'[2]配置系数（士兵）'!U618</f>
        <v>1</v>
      </c>
      <c r="W618" s="206" t="str">
        <f>'[2]配置系数（士兵）'!W618</f>
        <v>60020803</v>
      </c>
      <c r="X618" s="206" t="str">
        <f>'[2]配置系数（士兵）'!X618</f>
        <v>普通攻击:对单体敌人造成{0}%的武力伤害</v>
      </c>
      <c r="Y618" s="206">
        <f>'[2]配置系数（士兵）'!Y618</f>
        <v>1.1100000000000001</v>
      </c>
      <c r="Z618" s="206">
        <f>'[2]配置系数（士兵）'!Z618</f>
        <v>0</v>
      </c>
      <c r="AA618" s="206">
        <f>'[2]配置系数（士兵）'!AA618</f>
        <v>0</v>
      </c>
      <c r="AB618" s="206">
        <f>'[2]配置系数（士兵）'!AB618</f>
        <v>1</v>
      </c>
    </row>
    <row r="619" spans="3:28" x14ac:dyDescent="0.15">
      <c r="C619" s="207">
        <v>612</v>
      </c>
      <c r="D619" s="69">
        <f>IFERROR(MATCH(C619,索引!Q:Q,0),D620)</f>
        <v>93</v>
      </c>
      <c r="E619" s="69">
        <f t="shared" si="11"/>
        <v>2</v>
      </c>
      <c r="F619" s="69">
        <f>IF(LEN(INDEX(索引!$M:$M,D619,1))=4,INDEX(索引!$M:$M,D619,1)&amp;"00",INDEX(索引!$M:$M,D619,1))</f>
        <v>600208</v>
      </c>
      <c r="G619" s="69" t="str">
        <f>INDEX(索引!$L:$L,D619,1)</f>
        <v>铁甲犀骑兵</v>
      </c>
      <c r="I619" s="206" t="str">
        <f>'[2]配置系数（士兵）'!I619</f>
        <v>60020811</v>
      </c>
      <c r="J619" s="206" t="str">
        <f>'[2]配置系数（士兵）'!J619</f>
        <v>私有特性1:每{0}次普通攻击使用犀角猛击敌人，造成攻击{1}%伤害并击推敌人。</v>
      </c>
      <c r="K619" s="206">
        <f>'[2]配置系数（士兵）'!K619</f>
        <v>4</v>
      </c>
      <c r="L619" s="206">
        <f>'[2]配置系数（士兵）'!L619</f>
        <v>0</v>
      </c>
      <c r="M619" s="206">
        <f>'[2]配置系数（士兵）'!M619</f>
        <v>0</v>
      </c>
      <c r="N619" s="206">
        <f>'[2]配置系数（士兵）'!N619</f>
        <v>1</v>
      </c>
      <c r="P619" s="206" t="str">
        <f>'[2]配置系数（士兵）'!P619</f>
        <v>60020812</v>
      </c>
      <c r="Q619" s="206" t="str">
        <f>'[2]配置系数（士兵）'!Q619</f>
        <v>私有特性1:每{0}次普通攻击使用犀角猛击敌人，造成攻击{1}%伤害并击推敌人。</v>
      </c>
      <c r="R619" s="206">
        <f>'[2]配置系数（士兵）'!R619</f>
        <v>0.8</v>
      </c>
      <c r="S619" s="206">
        <f>'[2]配置系数（士兵）'!S619</f>
        <v>0</v>
      </c>
      <c r="T619" s="206">
        <f>'[2]配置系数（士兵）'!T619</f>
        <v>0</v>
      </c>
      <c r="U619" s="206">
        <f>'[2]配置系数（士兵）'!U619</f>
        <v>100</v>
      </c>
      <c r="W619" s="206" t="str">
        <f>'[2]配置系数（士兵）'!W619</f>
        <v/>
      </c>
      <c r="X619" s="206" t="str">
        <f>'[2]配置系数（士兵）'!X619</f>
        <v/>
      </c>
      <c r="Y619" s="206" t="str">
        <f>'[2]配置系数（士兵）'!Y619</f>
        <v/>
      </c>
      <c r="Z619" s="206">
        <f>'[2]配置系数（士兵）'!Z619</f>
        <v>0</v>
      </c>
      <c r="AA619" s="206">
        <f>'[2]配置系数（士兵）'!AA619</f>
        <v>0</v>
      </c>
      <c r="AB619" s="206">
        <f>'[2]配置系数（士兵）'!AB619</f>
        <v>1</v>
      </c>
    </row>
    <row r="620" spans="3:28" x14ac:dyDescent="0.15">
      <c r="C620" s="207">
        <v>613</v>
      </c>
      <c r="D620" s="69">
        <f>IFERROR(MATCH(C620,索引!Q:Q,0),D621)</f>
        <v>93</v>
      </c>
      <c r="E620" s="69">
        <f t="shared" si="11"/>
        <v>3</v>
      </c>
      <c r="F620" s="69">
        <f>IF(LEN(INDEX(索引!$M:$M,D620,1))=4,INDEX(索引!$M:$M,D620,1)&amp;"00",INDEX(索引!$M:$M,D620,1))</f>
        <v>600208</v>
      </c>
      <c r="G620" s="69" t="str">
        <f>INDEX(索引!$L:$L,D620,1)</f>
        <v>铁甲犀骑兵</v>
      </c>
      <c r="I620" s="206" t="str">
        <f>'[2]配置系数（士兵）'!I620</f>
        <v>60020821</v>
      </c>
      <c r="J620" s="206" t="str">
        <f>'[2]配置系数（士兵）'!J620</f>
        <v>私有特性2:骑兵绕后成功后，只会被一支弓兵队伍攻击。</v>
      </c>
      <c r="K620" s="206" t="str">
        <f>'[2]配置系数（士兵）'!K620</f>
        <v/>
      </c>
      <c r="L620" s="206">
        <f>'[2]配置系数（士兵）'!L620</f>
        <v>0</v>
      </c>
      <c r="M620" s="206">
        <f>'[2]配置系数（士兵）'!M620</f>
        <v>0</v>
      </c>
      <c r="N620" s="206">
        <f>'[2]配置系数（士兵）'!N620</f>
        <v>1</v>
      </c>
      <c r="P620" s="206" t="str">
        <f>'[2]配置系数（士兵）'!P620</f>
        <v/>
      </c>
      <c r="Q620" s="206" t="str">
        <f>'[2]配置系数（士兵）'!Q620</f>
        <v/>
      </c>
      <c r="R620" s="206" t="str">
        <f>'[2]配置系数（士兵）'!R620</f>
        <v/>
      </c>
      <c r="S620" s="206">
        <f>'[2]配置系数（士兵）'!S620</f>
        <v>0</v>
      </c>
      <c r="T620" s="206">
        <f>'[2]配置系数（士兵）'!T620</f>
        <v>0</v>
      </c>
      <c r="U620" s="206">
        <f>'[2]配置系数（士兵）'!U620</f>
        <v>1</v>
      </c>
      <c r="W620" s="206" t="str">
        <f>'[2]配置系数（士兵）'!W620</f>
        <v/>
      </c>
      <c r="X620" s="206" t="str">
        <f>'[2]配置系数（士兵）'!X620</f>
        <v/>
      </c>
      <c r="Y620" s="206" t="str">
        <f>'[2]配置系数（士兵）'!Y620</f>
        <v/>
      </c>
      <c r="Z620" s="206">
        <f>'[2]配置系数（士兵）'!Z620</f>
        <v>0</v>
      </c>
      <c r="AA620" s="206">
        <f>'[2]配置系数（士兵）'!AA620</f>
        <v>0</v>
      </c>
      <c r="AB620" s="206">
        <f>'[2]配置系数（士兵）'!AB620</f>
        <v>1</v>
      </c>
    </row>
    <row r="621" spans="3:28" x14ac:dyDescent="0.15">
      <c r="C621" s="207">
        <v>614</v>
      </c>
      <c r="D621" s="69">
        <f>IFERROR(MATCH(C621,索引!Q:Q,0),D622)</f>
        <v>93</v>
      </c>
      <c r="E621" s="69">
        <f t="shared" si="11"/>
        <v>4</v>
      </c>
      <c r="F621" s="69">
        <f>IF(LEN(INDEX(索引!$M:$M,D621,1))=4,INDEX(索引!$M:$M,D621,1)&amp;"00",INDEX(索引!$M:$M,D621,1))</f>
        <v>600208</v>
      </c>
      <c r="G621" s="69" t="str">
        <f>INDEX(索引!$L:$L,D621,1)</f>
        <v>铁甲犀骑兵</v>
      </c>
      <c r="I621" s="206" t="str">
        <f>'[2]配置系数（士兵）'!I621</f>
        <v>60020831</v>
      </c>
      <c r="J621" s="206" t="str">
        <f>'[2]配置系数（士兵）'!J621</f>
        <v>私有特性3:犀牛的出现恐吓了敌军，自身一定范围内，每10秒降低敌方{0}点士气</v>
      </c>
      <c r="K621" s="206">
        <f>'[2]配置系数（士兵）'!K621</f>
        <v>-10</v>
      </c>
      <c r="L621" s="206">
        <f>'[2]配置系数（士兵）'!L621</f>
        <v>0</v>
      </c>
      <c r="M621" s="206">
        <f>'[2]配置系数（士兵）'!M621</f>
        <v>0</v>
      </c>
      <c r="N621" s="206">
        <f>'[2]配置系数（士兵）'!N621</f>
        <v>-1</v>
      </c>
      <c r="P621" s="206" t="str">
        <f>'[2]配置系数（士兵）'!P621</f>
        <v/>
      </c>
      <c r="Q621" s="206" t="str">
        <f>'[2]配置系数（士兵）'!Q621</f>
        <v/>
      </c>
      <c r="R621" s="206" t="str">
        <f>'[2]配置系数（士兵）'!R621</f>
        <v/>
      </c>
      <c r="S621" s="206">
        <f>'[2]配置系数（士兵）'!S621</f>
        <v>0</v>
      </c>
      <c r="T621" s="206">
        <f>'[2]配置系数（士兵）'!T621</f>
        <v>0</v>
      </c>
      <c r="U621" s="206">
        <f>'[2]配置系数（士兵）'!U621</f>
        <v>1</v>
      </c>
      <c r="W621" s="206" t="str">
        <f>'[2]配置系数（士兵）'!W621</f>
        <v/>
      </c>
      <c r="X621" s="206" t="str">
        <f>'[2]配置系数（士兵）'!X621</f>
        <v/>
      </c>
      <c r="Y621" s="206" t="str">
        <f>'[2]配置系数（士兵）'!Y621</f>
        <v/>
      </c>
      <c r="Z621" s="206">
        <f>'[2]配置系数（士兵）'!Z621</f>
        <v>0</v>
      </c>
      <c r="AA621" s="206">
        <f>'[2]配置系数（士兵）'!AA621</f>
        <v>0</v>
      </c>
      <c r="AB621" s="206">
        <f>'[2]配置系数（士兵）'!AB621</f>
        <v>1</v>
      </c>
    </row>
    <row r="622" spans="3:28" x14ac:dyDescent="0.15">
      <c r="C622" s="207">
        <v>615</v>
      </c>
      <c r="D622" s="69">
        <f>IFERROR(MATCH(C622,索引!Q:Q,0),D623)</f>
        <v>93</v>
      </c>
      <c r="E622" s="69">
        <f t="shared" si="11"/>
        <v>5</v>
      </c>
      <c r="F622" s="69">
        <f>IF(LEN(INDEX(索引!$M:$M,D622,1))=4,INDEX(索引!$M:$M,D622,1)&amp;"00",INDEX(索引!$M:$M,D622,1))</f>
        <v>600208</v>
      </c>
      <c r="G622" s="69" t="str">
        <f>INDEX(索引!$L:$L,D622,1)</f>
        <v>铁甲犀骑兵</v>
      </c>
      <c r="I622" s="206" t="str">
        <f>'[2]配置系数（士兵）'!I622</f>
        <v>60020841</v>
      </c>
      <c r="J622" s="206" t="str">
        <f>'[2]配置系数（士兵）'!J622</f>
        <v>私有特性4:移动时增加{0}%闪避</v>
      </c>
      <c r="K622" s="206">
        <f>'[2]配置系数（士兵）'!K622</f>
        <v>0.5</v>
      </c>
      <c r="L622" s="206">
        <f>'[2]配置系数（士兵）'!L622</f>
        <v>0</v>
      </c>
      <c r="M622" s="206">
        <f>'[2]配置系数（士兵）'!M622</f>
        <v>0</v>
      </c>
      <c r="N622" s="206">
        <f>'[2]配置系数（士兵）'!N622</f>
        <v>100</v>
      </c>
      <c r="P622" s="206" t="str">
        <f>'[2]配置系数（士兵）'!P622</f>
        <v/>
      </c>
      <c r="Q622" s="206" t="str">
        <f>'[2]配置系数（士兵）'!Q622</f>
        <v/>
      </c>
      <c r="R622" s="206" t="str">
        <f>'[2]配置系数（士兵）'!R622</f>
        <v/>
      </c>
      <c r="S622" s="206">
        <f>'[2]配置系数（士兵）'!S622</f>
        <v>0</v>
      </c>
      <c r="T622" s="206">
        <f>'[2]配置系数（士兵）'!T622</f>
        <v>0</v>
      </c>
      <c r="U622" s="206">
        <f>'[2]配置系数（士兵）'!U622</f>
        <v>1</v>
      </c>
      <c r="W622" s="206" t="str">
        <f>'[2]配置系数（士兵）'!W622</f>
        <v/>
      </c>
      <c r="X622" s="206" t="str">
        <f>'[2]配置系数（士兵）'!X622</f>
        <v/>
      </c>
      <c r="Y622" s="206" t="str">
        <f>'[2]配置系数（士兵）'!Y622</f>
        <v/>
      </c>
      <c r="Z622" s="206">
        <f>'[2]配置系数（士兵）'!Z622</f>
        <v>0</v>
      </c>
      <c r="AA622" s="206">
        <f>'[2]配置系数（士兵）'!AA622</f>
        <v>0</v>
      </c>
      <c r="AB622" s="206">
        <f>'[2]配置系数（士兵）'!AB622</f>
        <v>1</v>
      </c>
    </row>
    <row r="623" spans="3:28" x14ac:dyDescent="0.15">
      <c r="C623" s="207">
        <v>616</v>
      </c>
      <c r="D623" s="69">
        <f>IFERROR(MATCH(C623,索引!Q:Q,0),D624)</f>
        <v>93</v>
      </c>
      <c r="E623" s="69">
        <f t="shared" si="11"/>
        <v>6</v>
      </c>
      <c r="F623" s="69">
        <f>IF(LEN(INDEX(索引!$M:$M,D623,1))=4,INDEX(索引!$M:$M,D623,1)&amp;"00",INDEX(索引!$M:$M,D623,1))</f>
        <v>600208</v>
      </c>
      <c r="G623" s="69" t="str">
        <f>INDEX(索引!$L:$L,D623,1)</f>
        <v>铁甲犀骑兵</v>
      </c>
      <c r="I623" s="206" t="str">
        <f>'[2]配置系数（士兵）'!I623</f>
        <v/>
      </c>
      <c r="J623" s="206" t="str">
        <f>'[2]配置系数（士兵）'!J623</f>
        <v/>
      </c>
      <c r="K623" s="206" t="str">
        <f>'[2]配置系数（士兵）'!K623</f>
        <v/>
      </c>
      <c r="L623" s="206">
        <f>'[2]配置系数（士兵）'!L623</f>
        <v>0</v>
      </c>
      <c r="M623" s="206">
        <f>'[2]配置系数（士兵）'!M623</f>
        <v>0</v>
      </c>
      <c r="N623" s="206">
        <f>'[2]配置系数（士兵）'!N623</f>
        <v>1</v>
      </c>
      <c r="P623" s="206" t="str">
        <f>'[2]配置系数（士兵）'!P623</f>
        <v/>
      </c>
      <c r="Q623" s="206" t="str">
        <f>'[2]配置系数（士兵）'!Q623</f>
        <v/>
      </c>
      <c r="R623" s="206" t="str">
        <f>'[2]配置系数（士兵）'!R623</f>
        <v/>
      </c>
      <c r="S623" s="206">
        <f>'[2]配置系数（士兵）'!S623</f>
        <v>0</v>
      </c>
      <c r="T623" s="206">
        <f>'[2]配置系数（士兵）'!T623</f>
        <v>0</v>
      </c>
      <c r="U623" s="206">
        <f>'[2]配置系数（士兵）'!U623</f>
        <v>1</v>
      </c>
      <c r="W623" s="206" t="str">
        <f>'[2]配置系数（士兵）'!W623</f>
        <v/>
      </c>
      <c r="X623" s="206" t="str">
        <f>'[2]配置系数（士兵）'!X623</f>
        <v/>
      </c>
      <c r="Y623" s="206" t="str">
        <f>'[2]配置系数（士兵）'!Y623</f>
        <v/>
      </c>
      <c r="Z623" s="206">
        <f>'[2]配置系数（士兵）'!Z623</f>
        <v>0</v>
      </c>
      <c r="AA623" s="206">
        <f>'[2]配置系数（士兵）'!AA623</f>
        <v>0</v>
      </c>
      <c r="AB623" s="206">
        <f>'[2]配置系数（士兵）'!AB623</f>
        <v>1</v>
      </c>
    </row>
    <row r="624" spans="3:28" x14ac:dyDescent="0.15">
      <c r="C624" s="207">
        <v>617</v>
      </c>
      <c r="D624" s="69">
        <f>IFERROR(MATCH(C624,索引!Q:Q,0),D625)</f>
        <v>93</v>
      </c>
      <c r="E624" s="69">
        <f t="shared" si="11"/>
        <v>7</v>
      </c>
      <c r="F624" s="69">
        <f>IF(LEN(INDEX(索引!$M:$M,D624,1))=4,INDEX(索引!$M:$M,D624,1)&amp;"00",INDEX(索引!$M:$M,D624,1))</f>
        <v>600208</v>
      </c>
      <c r="G624" s="69" t="str">
        <f>INDEX(索引!$L:$L,D624,1)</f>
        <v>铁甲犀骑兵</v>
      </c>
      <c r="I624" s="206" t="str">
        <f>'[2]配置系数（士兵）'!I624</f>
        <v/>
      </c>
      <c r="J624" s="206" t="str">
        <f>'[2]配置系数（士兵）'!J624</f>
        <v/>
      </c>
      <c r="K624" s="206" t="str">
        <f>'[2]配置系数（士兵）'!K624</f>
        <v/>
      </c>
      <c r="L624" s="206">
        <f>'[2]配置系数（士兵）'!L624</f>
        <v>0</v>
      </c>
      <c r="M624" s="206">
        <f>'[2]配置系数（士兵）'!M624</f>
        <v>0</v>
      </c>
      <c r="N624" s="206">
        <f>'[2]配置系数（士兵）'!N624</f>
        <v>1</v>
      </c>
      <c r="P624" s="206" t="str">
        <f>'[2]配置系数（士兵）'!P624</f>
        <v/>
      </c>
      <c r="Q624" s="206" t="str">
        <f>'[2]配置系数（士兵）'!Q624</f>
        <v/>
      </c>
      <c r="R624" s="206" t="str">
        <f>'[2]配置系数（士兵）'!R624</f>
        <v/>
      </c>
      <c r="S624" s="206">
        <f>'[2]配置系数（士兵）'!S624</f>
        <v>0</v>
      </c>
      <c r="T624" s="206">
        <f>'[2]配置系数（士兵）'!T624</f>
        <v>0</v>
      </c>
      <c r="U624" s="206">
        <f>'[2]配置系数（士兵）'!U624</f>
        <v>1</v>
      </c>
      <c r="W624" s="206" t="str">
        <f>'[2]配置系数（士兵）'!W624</f>
        <v/>
      </c>
      <c r="X624" s="206" t="str">
        <f>'[2]配置系数（士兵）'!X624</f>
        <v/>
      </c>
      <c r="Y624" s="206" t="str">
        <f>'[2]配置系数（士兵）'!Y624</f>
        <v/>
      </c>
      <c r="Z624" s="206">
        <f>'[2]配置系数（士兵）'!Z624</f>
        <v>0</v>
      </c>
      <c r="AA624" s="206">
        <f>'[2]配置系数（士兵）'!AA624</f>
        <v>0</v>
      </c>
      <c r="AB624" s="206">
        <f>'[2]配置系数（士兵）'!AB624</f>
        <v>1</v>
      </c>
    </row>
    <row r="625" spans="3:28" x14ac:dyDescent="0.15">
      <c r="C625" s="207">
        <v>618</v>
      </c>
      <c r="D625" s="69">
        <f>IFERROR(MATCH(C625,索引!Q:Q,0),D626)</f>
        <v>93</v>
      </c>
      <c r="E625" s="69">
        <f t="shared" si="11"/>
        <v>8</v>
      </c>
      <c r="F625" s="69">
        <f>IF(LEN(INDEX(索引!$M:$M,D625,1))=4,INDEX(索引!$M:$M,D625,1)&amp;"00",INDEX(索引!$M:$M,D625,1))</f>
        <v>600208</v>
      </c>
      <c r="G625" s="69" t="str">
        <f>INDEX(索引!$L:$L,D625,1)</f>
        <v>铁甲犀骑兵</v>
      </c>
      <c r="I625" s="206" t="str">
        <f>'[2]配置系数（士兵）'!I625</f>
        <v/>
      </c>
      <c r="J625" s="206" t="str">
        <f>'[2]配置系数（士兵）'!J625</f>
        <v/>
      </c>
      <c r="K625" s="206" t="str">
        <f>'[2]配置系数（士兵）'!K625</f>
        <v/>
      </c>
      <c r="L625" s="206">
        <f>'[2]配置系数（士兵）'!L625</f>
        <v>0</v>
      </c>
      <c r="M625" s="206">
        <f>'[2]配置系数（士兵）'!M625</f>
        <v>0</v>
      </c>
      <c r="N625" s="206">
        <f>'[2]配置系数（士兵）'!N625</f>
        <v>1</v>
      </c>
      <c r="P625" s="206" t="str">
        <f>'[2]配置系数（士兵）'!P625</f>
        <v/>
      </c>
      <c r="Q625" s="206" t="str">
        <f>'[2]配置系数（士兵）'!Q625</f>
        <v/>
      </c>
      <c r="R625" s="206" t="str">
        <f>'[2]配置系数（士兵）'!R625</f>
        <v/>
      </c>
      <c r="S625" s="206">
        <f>'[2]配置系数（士兵）'!S625</f>
        <v>0</v>
      </c>
      <c r="T625" s="206">
        <f>'[2]配置系数（士兵）'!T625</f>
        <v>0</v>
      </c>
      <c r="U625" s="206">
        <f>'[2]配置系数（士兵）'!U625</f>
        <v>1</v>
      </c>
      <c r="W625" s="206" t="str">
        <f>'[2]配置系数（士兵）'!W625</f>
        <v/>
      </c>
      <c r="X625" s="206" t="str">
        <f>'[2]配置系数（士兵）'!X625</f>
        <v/>
      </c>
      <c r="Y625" s="206" t="str">
        <f>'[2]配置系数（士兵）'!Y625</f>
        <v/>
      </c>
      <c r="Z625" s="206">
        <f>'[2]配置系数（士兵）'!Z625</f>
        <v>0</v>
      </c>
      <c r="AA625" s="206">
        <f>'[2]配置系数（士兵）'!AA625</f>
        <v>0</v>
      </c>
      <c r="AB625" s="206">
        <f>'[2]配置系数（士兵）'!AB625</f>
        <v>1</v>
      </c>
    </row>
    <row r="626" spans="3:28" x14ac:dyDescent="0.15">
      <c r="C626" s="207">
        <v>619</v>
      </c>
      <c r="D626" s="69">
        <f>IFERROR(MATCH(C626,索引!Q:Q,0),D627)</f>
        <v>93</v>
      </c>
      <c r="E626" s="69">
        <f t="shared" si="11"/>
        <v>9</v>
      </c>
      <c r="F626" s="69">
        <f>IF(LEN(INDEX(索引!$M:$M,D626,1))=4,INDEX(索引!$M:$M,D626,1)&amp;"00",INDEX(索引!$M:$M,D626,1))</f>
        <v>600208</v>
      </c>
      <c r="G626" s="69" t="str">
        <f>INDEX(索引!$L:$L,D626,1)</f>
        <v>铁甲犀骑兵</v>
      </c>
      <c r="I626" s="206" t="str">
        <f>'[2]配置系数（士兵）'!I626</f>
        <v/>
      </c>
      <c r="J626" s="206" t="str">
        <f>'[2]配置系数（士兵）'!J626</f>
        <v/>
      </c>
      <c r="K626" s="206" t="str">
        <f>'[2]配置系数（士兵）'!K626</f>
        <v/>
      </c>
      <c r="L626" s="206">
        <f>'[2]配置系数（士兵）'!L626</f>
        <v>0</v>
      </c>
      <c r="M626" s="206">
        <f>'[2]配置系数（士兵）'!M626</f>
        <v>0</v>
      </c>
      <c r="N626" s="206">
        <f>'[2]配置系数（士兵）'!N626</f>
        <v>1</v>
      </c>
      <c r="P626" s="206" t="str">
        <f>'[2]配置系数（士兵）'!P626</f>
        <v/>
      </c>
      <c r="Q626" s="206" t="str">
        <f>'[2]配置系数（士兵）'!Q626</f>
        <v/>
      </c>
      <c r="R626" s="206" t="str">
        <f>'[2]配置系数（士兵）'!R626</f>
        <v/>
      </c>
      <c r="S626" s="206">
        <f>'[2]配置系数（士兵）'!S626</f>
        <v>0</v>
      </c>
      <c r="T626" s="206">
        <f>'[2]配置系数（士兵）'!T626</f>
        <v>0</v>
      </c>
      <c r="U626" s="206">
        <f>'[2]配置系数（士兵）'!U626</f>
        <v>1</v>
      </c>
      <c r="W626" s="206" t="str">
        <f>'[2]配置系数（士兵）'!W626</f>
        <v/>
      </c>
      <c r="X626" s="206" t="str">
        <f>'[2]配置系数（士兵）'!X626</f>
        <v/>
      </c>
      <c r="Y626" s="206" t="str">
        <f>'[2]配置系数（士兵）'!Y626</f>
        <v/>
      </c>
      <c r="Z626" s="206">
        <f>'[2]配置系数（士兵）'!Z626</f>
        <v>0</v>
      </c>
      <c r="AA626" s="206">
        <f>'[2]配置系数（士兵）'!AA626</f>
        <v>0</v>
      </c>
      <c r="AB626" s="206">
        <f>'[2]配置系数（士兵）'!AB626</f>
        <v>1</v>
      </c>
    </row>
    <row r="627" spans="3:28" x14ac:dyDescent="0.15">
      <c r="C627" s="207">
        <v>620</v>
      </c>
      <c r="D627" s="69">
        <f>IFERROR(MATCH(C627,索引!Q:Q,0),D628)</f>
        <v>93</v>
      </c>
      <c r="E627" s="69">
        <f t="shared" si="11"/>
        <v>10</v>
      </c>
      <c r="F627" s="69">
        <f>IF(LEN(INDEX(索引!$M:$M,D627,1))=4,INDEX(索引!$M:$M,D627,1)&amp;"00",INDEX(索引!$M:$M,D627,1))</f>
        <v>600208</v>
      </c>
      <c r="G627" s="69" t="str">
        <f>INDEX(索引!$L:$L,D627,1)</f>
        <v>铁甲犀骑兵</v>
      </c>
      <c r="I627" s="206" t="str">
        <f>'[2]配置系数（士兵）'!I627</f>
        <v/>
      </c>
      <c r="J627" s="206" t="str">
        <f>'[2]配置系数（士兵）'!J627</f>
        <v/>
      </c>
      <c r="K627" s="206" t="str">
        <f>'[2]配置系数（士兵）'!K627</f>
        <v/>
      </c>
      <c r="L627" s="206">
        <f>'[2]配置系数（士兵）'!L627</f>
        <v>0</v>
      </c>
      <c r="M627" s="206">
        <f>'[2]配置系数（士兵）'!M627</f>
        <v>0</v>
      </c>
      <c r="N627" s="206">
        <f>'[2]配置系数（士兵）'!N627</f>
        <v>1</v>
      </c>
      <c r="P627" s="206" t="str">
        <f>'[2]配置系数（士兵）'!P627</f>
        <v/>
      </c>
      <c r="Q627" s="206" t="str">
        <f>'[2]配置系数（士兵）'!Q627</f>
        <v/>
      </c>
      <c r="R627" s="206" t="str">
        <f>'[2]配置系数（士兵）'!R627</f>
        <v/>
      </c>
      <c r="S627" s="206">
        <f>'[2]配置系数（士兵）'!S627</f>
        <v>0</v>
      </c>
      <c r="T627" s="206">
        <f>'[2]配置系数（士兵）'!T627</f>
        <v>0</v>
      </c>
      <c r="U627" s="206">
        <f>'[2]配置系数（士兵）'!U627</f>
        <v>1</v>
      </c>
      <c r="W627" s="206" t="str">
        <f>'[2]配置系数（士兵）'!W627</f>
        <v/>
      </c>
      <c r="X627" s="206" t="str">
        <f>'[2]配置系数（士兵）'!X627</f>
        <v/>
      </c>
      <c r="Y627" s="206" t="str">
        <f>'[2]配置系数（士兵）'!Y627</f>
        <v/>
      </c>
      <c r="Z627" s="206">
        <f>'[2]配置系数（士兵）'!Z627</f>
        <v>0</v>
      </c>
      <c r="AA627" s="206">
        <f>'[2]配置系数（士兵）'!AA627</f>
        <v>0</v>
      </c>
      <c r="AB627" s="206">
        <f>'[2]配置系数（士兵）'!AB627</f>
        <v>1</v>
      </c>
    </row>
    <row r="628" spans="3:28" x14ac:dyDescent="0.15">
      <c r="C628" s="207">
        <v>621</v>
      </c>
      <c r="D628" s="69">
        <f>IFERROR(MATCH(C628,索引!Q:Q,0),D629)</f>
        <v>94</v>
      </c>
      <c r="E628" s="69">
        <f t="shared" si="11"/>
        <v>1</v>
      </c>
      <c r="F628" s="69">
        <f>IF(LEN(INDEX(索引!$M:$M,D628,1))=4,INDEX(索引!$M:$M,D628,1)&amp;"00",INDEX(索引!$M:$M,D628,1))</f>
        <v>600157</v>
      </c>
      <c r="G628" s="69" t="str">
        <f>INDEX(索引!$L:$L,D628,1)</f>
        <v>重锤勇士</v>
      </c>
      <c r="I628" s="206" t="str">
        <f>'[2]配置系数（士兵）'!I628</f>
        <v>60015701</v>
      </c>
      <c r="J628" s="206" t="str">
        <f>'[2]配置系数（士兵）'!J628</f>
        <v>普通攻击:对单体敌人造成{0}%的武力伤害</v>
      </c>
      <c r="K628" s="206">
        <f>'[2]配置系数（士兵）'!K628</f>
        <v>0.36</v>
      </c>
      <c r="L628" s="206">
        <f>'[2]配置系数（士兵）'!L628</f>
        <v>0</v>
      </c>
      <c r="M628" s="206">
        <f>'[2]配置系数（士兵）'!M628</f>
        <v>0</v>
      </c>
      <c r="N628" s="206">
        <f>'[2]配置系数（士兵）'!N628</f>
        <v>100</v>
      </c>
      <c r="P628" s="206" t="str">
        <f>'[2]配置系数（士兵）'!P628</f>
        <v>60015702</v>
      </c>
      <c r="Q628" s="206" t="str">
        <f>'[2]配置系数（士兵）'!Q628</f>
        <v>普通攻击:对单体敌人造成{0}%的武力伤害</v>
      </c>
      <c r="R628" s="206">
        <f>'[2]配置系数（士兵）'!R628</f>
        <v>0.31</v>
      </c>
      <c r="S628" s="206">
        <f>'[2]配置系数（士兵）'!S628</f>
        <v>0</v>
      </c>
      <c r="T628" s="206">
        <f>'[2]配置系数（士兵）'!T628</f>
        <v>0</v>
      </c>
      <c r="U628" s="206">
        <f>'[2]配置系数（士兵）'!U628</f>
        <v>1</v>
      </c>
      <c r="W628" s="206" t="str">
        <f>'[2]配置系数（士兵）'!W628</f>
        <v>60015703</v>
      </c>
      <c r="X628" s="206" t="str">
        <f>'[2]配置系数（士兵）'!X628</f>
        <v>普通攻击:对单体敌人造成{0}%的武力伤害</v>
      </c>
      <c r="Y628" s="206">
        <f>'[2]配置系数（士兵）'!Y628</f>
        <v>1.1100000000000001</v>
      </c>
      <c r="Z628" s="206">
        <f>'[2]配置系数（士兵）'!Z628</f>
        <v>0</v>
      </c>
      <c r="AA628" s="206">
        <f>'[2]配置系数（士兵）'!AA628</f>
        <v>0</v>
      </c>
      <c r="AB628" s="206">
        <f>'[2]配置系数（士兵）'!AB628</f>
        <v>1</v>
      </c>
    </row>
    <row r="629" spans="3:28" x14ac:dyDescent="0.15">
      <c r="C629" s="207">
        <v>622</v>
      </c>
      <c r="D629" s="69">
        <f>IFERROR(MATCH(C629,索引!Q:Q,0),D630)</f>
        <v>94</v>
      </c>
      <c r="E629" s="69">
        <f t="shared" si="11"/>
        <v>2</v>
      </c>
      <c r="F629" s="69">
        <f>IF(LEN(INDEX(索引!$M:$M,D629,1))=4,INDEX(索引!$M:$M,D629,1)&amp;"00",INDEX(索引!$M:$M,D629,1))</f>
        <v>600157</v>
      </c>
      <c r="G629" s="69" t="str">
        <f>INDEX(索引!$L:$L,D629,1)</f>
        <v>重锤勇士</v>
      </c>
      <c r="I629" s="206" t="str">
        <f>'[2]配置系数（士兵）'!I629</f>
        <v>60015711</v>
      </c>
      <c r="J629" s="206" t="str">
        <f>'[2]配置系数（士兵）'!J629</f>
        <v>私有特性1:重锤勇士普攻{0}%概率重击身边周围敌人额外造成攻击{1}%伤害并使其眩晕{2}秒。</v>
      </c>
      <c r="K629" s="206">
        <f>'[2]配置系数（士兵）'!K629</f>
        <v>0.2</v>
      </c>
      <c r="L629" s="206">
        <f>'[2]配置系数（士兵）'!L629</f>
        <v>0</v>
      </c>
      <c r="M629" s="206">
        <f>'[2]配置系数（士兵）'!M629</f>
        <v>0</v>
      </c>
      <c r="N629" s="206">
        <f>'[2]配置系数（士兵）'!N629</f>
        <v>100</v>
      </c>
      <c r="P629" s="206" t="str">
        <f>'[2]配置系数（士兵）'!P629</f>
        <v>60015712</v>
      </c>
      <c r="Q629" s="206" t="str">
        <f>'[2]配置系数（士兵）'!Q629</f>
        <v>私有特性1:重锤勇士普攻{0}%概率重击身边周围敌人额外造成攻击{1}%伤害并使其眩晕{2}秒。</v>
      </c>
      <c r="R629" s="206">
        <f>'[2]配置系数（士兵）'!R629</f>
        <v>0.2</v>
      </c>
      <c r="S629" s="206">
        <f>'[2]配置系数（士兵）'!S629</f>
        <v>0</v>
      </c>
      <c r="T629" s="206">
        <f>'[2]配置系数（士兵）'!T629</f>
        <v>0</v>
      </c>
      <c r="U629" s="206">
        <f>'[2]配置系数（士兵）'!U629</f>
        <v>100</v>
      </c>
      <c r="W629" s="206" t="str">
        <f>'[2]配置系数（士兵）'!W629</f>
        <v>60015713</v>
      </c>
      <c r="X629" s="206" t="str">
        <f>'[2]配置系数（士兵）'!X629</f>
        <v>私有特性1:重锤勇士普攻{0}%概率重击身边周围敌人额外造成攻击{1}%伤害并使其眩晕{2}秒。</v>
      </c>
      <c r="Y629" s="206">
        <f>'[2]配置系数（士兵）'!Y629</f>
        <v>2</v>
      </c>
      <c r="Z629" s="206">
        <f>'[2]配置系数（士兵）'!Z629</f>
        <v>0</v>
      </c>
      <c r="AA629" s="206">
        <f>'[2]配置系数（士兵）'!AA629</f>
        <v>0</v>
      </c>
      <c r="AB629" s="206">
        <f>'[2]配置系数（士兵）'!AB629</f>
        <v>1</v>
      </c>
    </row>
    <row r="630" spans="3:28" x14ac:dyDescent="0.15">
      <c r="C630" s="207">
        <v>623</v>
      </c>
      <c r="D630" s="69">
        <f>IFERROR(MATCH(C630,索引!Q:Q,0),D631)</f>
        <v>94</v>
      </c>
      <c r="E630" s="69">
        <f t="shared" si="11"/>
        <v>3</v>
      </c>
      <c r="F630" s="69">
        <f>IF(LEN(INDEX(索引!$M:$M,D630,1))=4,INDEX(索引!$M:$M,D630,1)&amp;"00",INDEX(索引!$M:$M,D630,1))</f>
        <v>600157</v>
      </c>
      <c r="G630" s="69" t="str">
        <f>INDEX(索引!$L:$L,D630,1)</f>
        <v>重锤勇士</v>
      </c>
      <c r="I630" s="206" t="str">
        <f>'[2]配置系数（士兵）'!I630</f>
        <v>60015721</v>
      </c>
      <c r="J630" s="206" t="str">
        <f>'[2]配置系数（士兵）'!J630</f>
        <v>私有特性2:重锤勇士体壮如牛，是步兵中最不容易被击倒击飞的士兵</v>
      </c>
      <c r="K630" s="206" t="str">
        <f>'[2]配置系数（士兵）'!K630</f>
        <v/>
      </c>
      <c r="L630" s="206">
        <f>'[2]配置系数（士兵）'!L630</f>
        <v>0</v>
      </c>
      <c r="M630" s="206">
        <f>'[2]配置系数（士兵）'!M630</f>
        <v>0</v>
      </c>
      <c r="N630" s="206">
        <f>'[2]配置系数（士兵）'!N630</f>
        <v>1</v>
      </c>
      <c r="P630" s="206" t="str">
        <f>'[2]配置系数（士兵）'!P630</f>
        <v/>
      </c>
      <c r="Q630" s="206" t="str">
        <f>'[2]配置系数（士兵）'!Q630</f>
        <v/>
      </c>
      <c r="R630" s="206" t="str">
        <f>'[2]配置系数（士兵）'!R630</f>
        <v/>
      </c>
      <c r="S630" s="206">
        <f>'[2]配置系数（士兵）'!S630</f>
        <v>0</v>
      </c>
      <c r="T630" s="206">
        <f>'[2]配置系数（士兵）'!T630</f>
        <v>0</v>
      </c>
      <c r="U630" s="206">
        <f>'[2]配置系数（士兵）'!U630</f>
        <v>1</v>
      </c>
      <c r="W630" s="206" t="str">
        <f>'[2]配置系数（士兵）'!W630</f>
        <v/>
      </c>
      <c r="X630" s="206" t="str">
        <f>'[2]配置系数（士兵）'!X630</f>
        <v/>
      </c>
      <c r="Y630" s="206" t="str">
        <f>'[2]配置系数（士兵）'!Y630</f>
        <v/>
      </c>
      <c r="Z630" s="206">
        <f>'[2]配置系数（士兵）'!Z630</f>
        <v>0</v>
      </c>
      <c r="AA630" s="206">
        <f>'[2]配置系数（士兵）'!AA630</f>
        <v>0</v>
      </c>
      <c r="AB630" s="206">
        <f>'[2]配置系数（士兵）'!AB630</f>
        <v>1</v>
      </c>
    </row>
    <row r="631" spans="3:28" x14ac:dyDescent="0.15">
      <c r="C631" s="207">
        <v>624</v>
      </c>
      <c r="D631" s="69">
        <f>IFERROR(MATCH(C631,索引!Q:Q,0),D632)</f>
        <v>94</v>
      </c>
      <c r="E631" s="69">
        <f t="shared" si="11"/>
        <v>4</v>
      </c>
      <c r="F631" s="69">
        <f>IF(LEN(INDEX(索引!$M:$M,D631,1))=4,INDEX(索引!$M:$M,D631,1)&amp;"00",INDEX(索引!$M:$M,D631,1))</f>
        <v>600157</v>
      </c>
      <c r="G631" s="69" t="str">
        <f>INDEX(索引!$L:$L,D631,1)</f>
        <v>重锤勇士</v>
      </c>
      <c r="I631" s="206" t="str">
        <f>'[2]配置系数（士兵）'!I631</f>
        <v>60015731</v>
      </c>
      <c r="J631" s="206" t="str">
        <f>'[2]配置系数（士兵）'!J631</f>
        <v>私有特性3:重锤勇士可以完全抵御敌人的冲锋，不受到任何冲锋伤害（怒气技能冲锋除外）</v>
      </c>
      <c r="K631" s="206" t="str">
        <f>'[2]配置系数（士兵）'!K631</f>
        <v/>
      </c>
      <c r="L631" s="206">
        <f>'[2]配置系数（士兵）'!L631</f>
        <v>0</v>
      </c>
      <c r="M631" s="206">
        <f>'[2]配置系数（士兵）'!M631</f>
        <v>0</v>
      </c>
      <c r="N631" s="206">
        <f>'[2]配置系数（士兵）'!N631</f>
        <v>1</v>
      </c>
      <c r="P631" s="206" t="str">
        <f>'[2]配置系数（士兵）'!P631</f>
        <v/>
      </c>
      <c r="Q631" s="206" t="str">
        <f>'[2]配置系数（士兵）'!Q631</f>
        <v/>
      </c>
      <c r="R631" s="206" t="str">
        <f>'[2]配置系数（士兵）'!R631</f>
        <v/>
      </c>
      <c r="S631" s="206">
        <f>'[2]配置系数（士兵）'!S631</f>
        <v>0</v>
      </c>
      <c r="T631" s="206">
        <f>'[2]配置系数（士兵）'!T631</f>
        <v>0</v>
      </c>
      <c r="U631" s="206">
        <f>'[2]配置系数（士兵）'!U631</f>
        <v>1</v>
      </c>
      <c r="W631" s="206" t="str">
        <f>'[2]配置系数（士兵）'!W631</f>
        <v/>
      </c>
      <c r="X631" s="206" t="str">
        <f>'[2]配置系数（士兵）'!X631</f>
        <v/>
      </c>
      <c r="Y631" s="206" t="str">
        <f>'[2]配置系数（士兵）'!Y631</f>
        <v/>
      </c>
      <c r="Z631" s="206">
        <f>'[2]配置系数（士兵）'!Z631</f>
        <v>0</v>
      </c>
      <c r="AA631" s="206">
        <f>'[2]配置系数（士兵）'!AA631</f>
        <v>0</v>
      </c>
      <c r="AB631" s="206">
        <f>'[2]配置系数（士兵）'!AB631</f>
        <v>1</v>
      </c>
    </row>
    <row r="632" spans="3:28" x14ac:dyDescent="0.15">
      <c r="C632" s="207">
        <v>625</v>
      </c>
      <c r="D632" s="69">
        <f>IFERROR(MATCH(C632,索引!Q:Q,0),D633)</f>
        <v>94</v>
      </c>
      <c r="E632" s="69">
        <f t="shared" si="11"/>
        <v>5</v>
      </c>
      <c r="F632" s="69">
        <f>IF(LEN(INDEX(索引!$M:$M,D632,1))=4,INDEX(索引!$M:$M,D632,1)&amp;"00",INDEX(索引!$M:$M,D632,1))</f>
        <v>600157</v>
      </c>
      <c r="G632" s="69" t="str">
        <f>INDEX(索引!$L:$L,D632,1)</f>
        <v>重锤勇士</v>
      </c>
      <c r="I632" s="206" t="str">
        <f>'[2]配置系数（士兵）'!I632</f>
        <v/>
      </c>
      <c r="J632" s="206" t="str">
        <f>'[2]配置系数（士兵）'!J632</f>
        <v/>
      </c>
      <c r="K632" s="206" t="str">
        <f>'[2]配置系数（士兵）'!K632</f>
        <v/>
      </c>
      <c r="L632" s="206">
        <f>'[2]配置系数（士兵）'!L632</f>
        <v>0</v>
      </c>
      <c r="M632" s="206">
        <f>'[2]配置系数（士兵）'!M632</f>
        <v>0</v>
      </c>
      <c r="N632" s="206">
        <f>'[2]配置系数（士兵）'!N632</f>
        <v>1</v>
      </c>
      <c r="P632" s="206" t="str">
        <f>'[2]配置系数（士兵）'!P632</f>
        <v/>
      </c>
      <c r="Q632" s="206" t="str">
        <f>'[2]配置系数（士兵）'!Q632</f>
        <v/>
      </c>
      <c r="R632" s="206" t="str">
        <f>'[2]配置系数（士兵）'!R632</f>
        <v/>
      </c>
      <c r="S632" s="206">
        <f>'[2]配置系数（士兵）'!S632</f>
        <v>0</v>
      </c>
      <c r="T632" s="206">
        <f>'[2]配置系数（士兵）'!T632</f>
        <v>0</v>
      </c>
      <c r="U632" s="206">
        <f>'[2]配置系数（士兵）'!U632</f>
        <v>1</v>
      </c>
      <c r="W632" s="206" t="str">
        <f>'[2]配置系数（士兵）'!W632</f>
        <v/>
      </c>
      <c r="X632" s="206" t="str">
        <f>'[2]配置系数（士兵）'!X632</f>
        <v/>
      </c>
      <c r="Y632" s="206" t="str">
        <f>'[2]配置系数（士兵）'!Y632</f>
        <v/>
      </c>
      <c r="Z632" s="206">
        <f>'[2]配置系数（士兵）'!Z632</f>
        <v>0</v>
      </c>
      <c r="AA632" s="206">
        <f>'[2]配置系数（士兵）'!AA632</f>
        <v>0</v>
      </c>
      <c r="AB632" s="206">
        <f>'[2]配置系数（士兵）'!AB632</f>
        <v>1</v>
      </c>
    </row>
    <row r="633" spans="3:28" x14ac:dyDescent="0.15">
      <c r="C633" s="207">
        <v>626</v>
      </c>
      <c r="D633" s="69">
        <f>IFERROR(MATCH(C633,索引!Q:Q,0),D634)</f>
        <v>94</v>
      </c>
      <c r="E633" s="69">
        <f t="shared" si="11"/>
        <v>6</v>
      </c>
      <c r="F633" s="69">
        <f>IF(LEN(INDEX(索引!$M:$M,D633,1))=4,INDEX(索引!$M:$M,D633,1)&amp;"00",INDEX(索引!$M:$M,D633,1))</f>
        <v>600157</v>
      </c>
      <c r="G633" s="69" t="str">
        <f>INDEX(索引!$L:$L,D633,1)</f>
        <v>重锤勇士</v>
      </c>
      <c r="I633" s="206" t="str">
        <f>'[2]配置系数（士兵）'!I633</f>
        <v/>
      </c>
      <c r="J633" s="206" t="str">
        <f>'[2]配置系数（士兵）'!J633</f>
        <v/>
      </c>
      <c r="K633" s="206" t="str">
        <f>'[2]配置系数（士兵）'!K633</f>
        <v/>
      </c>
      <c r="L633" s="206">
        <f>'[2]配置系数（士兵）'!L633</f>
        <v>0</v>
      </c>
      <c r="M633" s="206">
        <f>'[2]配置系数（士兵）'!M633</f>
        <v>0</v>
      </c>
      <c r="N633" s="206">
        <f>'[2]配置系数（士兵）'!N633</f>
        <v>1</v>
      </c>
      <c r="P633" s="206" t="str">
        <f>'[2]配置系数（士兵）'!P633</f>
        <v/>
      </c>
      <c r="Q633" s="206" t="str">
        <f>'[2]配置系数（士兵）'!Q633</f>
        <v/>
      </c>
      <c r="R633" s="206" t="str">
        <f>'[2]配置系数（士兵）'!R633</f>
        <v/>
      </c>
      <c r="S633" s="206">
        <f>'[2]配置系数（士兵）'!S633</f>
        <v>0</v>
      </c>
      <c r="T633" s="206">
        <f>'[2]配置系数（士兵）'!T633</f>
        <v>0</v>
      </c>
      <c r="U633" s="206">
        <f>'[2]配置系数（士兵）'!U633</f>
        <v>1</v>
      </c>
      <c r="W633" s="206" t="str">
        <f>'[2]配置系数（士兵）'!W633</f>
        <v/>
      </c>
      <c r="X633" s="206" t="str">
        <f>'[2]配置系数（士兵）'!X633</f>
        <v/>
      </c>
      <c r="Y633" s="206" t="str">
        <f>'[2]配置系数（士兵）'!Y633</f>
        <v/>
      </c>
      <c r="Z633" s="206">
        <f>'[2]配置系数（士兵）'!Z633</f>
        <v>0</v>
      </c>
      <c r="AA633" s="206">
        <f>'[2]配置系数（士兵）'!AA633</f>
        <v>0</v>
      </c>
      <c r="AB633" s="206">
        <f>'[2]配置系数（士兵）'!AB633</f>
        <v>1</v>
      </c>
    </row>
    <row r="634" spans="3:28" x14ac:dyDescent="0.15">
      <c r="C634" s="207">
        <v>627</v>
      </c>
      <c r="D634" s="69">
        <f>IFERROR(MATCH(C634,索引!Q:Q,0),D635)</f>
        <v>94</v>
      </c>
      <c r="E634" s="69">
        <f t="shared" si="11"/>
        <v>7</v>
      </c>
      <c r="F634" s="69">
        <f>IF(LEN(INDEX(索引!$M:$M,D634,1))=4,INDEX(索引!$M:$M,D634,1)&amp;"00",INDEX(索引!$M:$M,D634,1))</f>
        <v>600157</v>
      </c>
      <c r="G634" s="69" t="str">
        <f>INDEX(索引!$L:$L,D634,1)</f>
        <v>重锤勇士</v>
      </c>
      <c r="I634" s="206" t="str">
        <f>'[2]配置系数（士兵）'!I634</f>
        <v/>
      </c>
      <c r="J634" s="206" t="str">
        <f>'[2]配置系数（士兵）'!J634</f>
        <v/>
      </c>
      <c r="K634" s="206" t="str">
        <f>'[2]配置系数（士兵）'!K634</f>
        <v/>
      </c>
      <c r="L634" s="206">
        <f>'[2]配置系数（士兵）'!L634</f>
        <v>0</v>
      </c>
      <c r="M634" s="206">
        <f>'[2]配置系数（士兵）'!M634</f>
        <v>0</v>
      </c>
      <c r="N634" s="206">
        <f>'[2]配置系数（士兵）'!N634</f>
        <v>1</v>
      </c>
      <c r="P634" s="206" t="str">
        <f>'[2]配置系数（士兵）'!P634</f>
        <v/>
      </c>
      <c r="Q634" s="206" t="str">
        <f>'[2]配置系数（士兵）'!Q634</f>
        <v/>
      </c>
      <c r="R634" s="206" t="str">
        <f>'[2]配置系数（士兵）'!R634</f>
        <v/>
      </c>
      <c r="S634" s="206">
        <f>'[2]配置系数（士兵）'!S634</f>
        <v>0</v>
      </c>
      <c r="T634" s="206">
        <f>'[2]配置系数（士兵）'!T634</f>
        <v>0</v>
      </c>
      <c r="U634" s="206">
        <f>'[2]配置系数（士兵）'!U634</f>
        <v>1</v>
      </c>
      <c r="W634" s="206" t="str">
        <f>'[2]配置系数（士兵）'!W634</f>
        <v/>
      </c>
      <c r="X634" s="206" t="str">
        <f>'[2]配置系数（士兵）'!X634</f>
        <v/>
      </c>
      <c r="Y634" s="206" t="str">
        <f>'[2]配置系数（士兵）'!Y634</f>
        <v/>
      </c>
      <c r="Z634" s="206">
        <f>'[2]配置系数（士兵）'!Z634</f>
        <v>0</v>
      </c>
      <c r="AA634" s="206">
        <f>'[2]配置系数（士兵）'!AA634</f>
        <v>0</v>
      </c>
      <c r="AB634" s="206">
        <f>'[2]配置系数（士兵）'!AB634</f>
        <v>1</v>
      </c>
    </row>
    <row r="635" spans="3:28" x14ac:dyDescent="0.15">
      <c r="C635" s="207">
        <v>628</v>
      </c>
      <c r="D635" s="69">
        <f>IFERROR(MATCH(C635,索引!Q:Q,0),D636)</f>
        <v>94</v>
      </c>
      <c r="E635" s="69">
        <f t="shared" si="11"/>
        <v>8</v>
      </c>
      <c r="F635" s="69">
        <f>IF(LEN(INDEX(索引!$M:$M,D635,1))=4,INDEX(索引!$M:$M,D635,1)&amp;"00",INDEX(索引!$M:$M,D635,1))</f>
        <v>600157</v>
      </c>
      <c r="G635" s="69" t="str">
        <f>INDEX(索引!$L:$L,D635,1)</f>
        <v>重锤勇士</v>
      </c>
      <c r="I635" s="206" t="str">
        <f>'[2]配置系数（士兵）'!I635</f>
        <v/>
      </c>
      <c r="J635" s="206" t="str">
        <f>'[2]配置系数（士兵）'!J635</f>
        <v/>
      </c>
      <c r="K635" s="206" t="str">
        <f>'[2]配置系数（士兵）'!K635</f>
        <v/>
      </c>
      <c r="L635" s="206">
        <f>'[2]配置系数（士兵）'!L635</f>
        <v>0</v>
      </c>
      <c r="M635" s="206">
        <f>'[2]配置系数（士兵）'!M635</f>
        <v>0</v>
      </c>
      <c r="N635" s="206">
        <f>'[2]配置系数（士兵）'!N635</f>
        <v>1</v>
      </c>
      <c r="P635" s="206" t="str">
        <f>'[2]配置系数（士兵）'!P635</f>
        <v/>
      </c>
      <c r="Q635" s="206" t="str">
        <f>'[2]配置系数（士兵）'!Q635</f>
        <v/>
      </c>
      <c r="R635" s="206" t="str">
        <f>'[2]配置系数（士兵）'!R635</f>
        <v/>
      </c>
      <c r="S635" s="206">
        <f>'[2]配置系数（士兵）'!S635</f>
        <v>0</v>
      </c>
      <c r="T635" s="206">
        <f>'[2]配置系数（士兵）'!T635</f>
        <v>0</v>
      </c>
      <c r="U635" s="206">
        <f>'[2]配置系数（士兵）'!U635</f>
        <v>1</v>
      </c>
      <c r="W635" s="206" t="str">
        <f>'[2]配置系数（士兵）'!W635</f>
        <v/>
      </c>
      <c r="X635" s="206" t="str">
        <f>'[2]配置系数（士兵）'!X635</f>
        <v/>
      </c>
      <c r="Y635" s="206" t="str">
        <f>'[2]配置系数（士兵）'!Y635</f>
        <v/>
      </c>
      <c r="Z635" s="206">
        <f>'[2]配置系数（士兵）'!Z635</f>
        <v>0</v>
      </c>
      <c r="AA635" s="206">
        <f>'[2]配置系数（士兵）'!AA635</f>
        <v>0</v>
      </c>
      <c r="AB635" s="206">
        <f>'[2]配置系数（士兵）'!AB635</f>
        <v>1</v>
      </c>
    </row>
    <row r="636" spans="3:28" x14ac:dyDescent="0.15">
      <c r="C636" s="207">
        <v>629</v>
      </c>
      <c r="D636" s="69">
        <f>IFERROR(MATCH(C636,索引!Q:Q,0),D637)</f>
        <v>94</v>
      </c>
      <c r="E636" s="69">
        <f t="shared" si="11"/>
        <v>9</v>
      </c>
      <c r="F636" s="69">
        <f>IF(LEN(INDEX(索引!$M:$M,D636,1))=4,INDEX(索引!$M:$M,D636,1)&amp;"00",INDEX(索引!$M:$M,D636,1))</f>
        <v>600157</v>
      </c>
      <c r="G636" s="69" t="str">
        <f>INDEX(索引!$L:$L,D636,1)</f>
        <v>重锤勇士</v>
      </c>
      <c r="I636" s="206" t="str">
        <f>'[2]配置系数（士兵）'!I636</f>
        <v/>
      </c>
      <c r="J636" s="206" t="str">
        <f>'[2]配置系数（士兵）'!J636</f>
        <v/>
      </c>
      <c r="K636" s="206" t="str">
        <f>'[2]配置系数（士兵）'!K636</f>
        <v/>
      </c>
      <c r="L636" s="206">
        <f>'[2]配置系数（士兵）'!L636</f>
        <v>0</v>
      </c>
      <c r="M636" s="206">
        <f>'[2]配置系数（士兵）'!M636</f>
        <v>0</v>
      </c>
      <c r="N636" s="206">
        <f>'[2]配置系数（士兵）'!N636</f>
        <v>1</v>
      </c>
      <c r="P636" s="206" t="str">
        <f>'[2]配置系数（士兵）'!P636</f>
        <v/>
      </c>
      <c r="Q636" s="206" t="str">
        <f>'[2]配置系数（士兵）'!Q636</f>
        <v/>
      </c>
      <c r="R636" s="206" t="str">
        <f>'[2]配置系数（士兵）'!R636</f>
        <v/>
      </c>
      <c r="S636" s="206">
        <f>'[2]配置系数（士兵）'!S636</f>
        <v>0</v>
      </c>
      <c r="T636" s="206">
        <f>'[2]配置系数（士兵）'!T636</f>
        <v>0</v>
      </c>
      <c r="U636" s="206">
        <f>'[2]配置系数（士兵）'!U636</f>
        <v>1</v>
      </c>
      <c r="W636" s="206" t="str">
        <f>'[2]配置系数（士兵）'!W636</f>
        <v/>
      </c>
      <c r="X636" s="206" t="str">
        <f>'[2]配置系数（士兵）'!X636</f>
        <v/>
      </c>
      <c r="Y636" s="206" t="str">
        <f>'[2]配置系数（士兵）'!Y636</f>
        <v/>
      </c>
      <c r="Z636" s="206">
        <f>'[2]配置系数（士兵）'!Z636</f>
        <v>0</v>
      </c>
      <c r="AA636" s="206">
        <f>'[2]配置系数（士兵）'!AA636</f>
        <v>0</v>
      </c>
      <c r="AB636" s="206">
        <f>'[2]配置系数（士兵）'!AB636</f>
        <v>1</v>
      </c>
    </row>
    <row r="637" spans="3:28" x14ac:dyDescent="0.15">
      <c r="C637" s="207">
        <v>630</v>
      </c>
      <c r="D637" s="69">
        <f>IFERROR(MATCH(C637,索引!Q:Q,0),D638)</f>
        <v>94</v>
      </c>
      <c r="E637" s="69">
        <f t="shared" si="11"/>
        <v>10</v>
      </c>
      <c r="F637" s="69">
        <f>IF(LEN(INDEX(索引!$M:$M,D637,1))=4,INDEX(索引!$M:$M,D637,1)&amp;"00",INDEX(索引!$M:$M,D637,1))</f>
        <v>600157</v>
      </c>
      <c r="G637" s="69" t="str">
        <f>INDEX(索引!$L:$L,D637,1)</f>
        <v>重锤勇士</v>
      </c>
      <c r="I637" s="206" t="str">
        <f>'[2]配置系数（士兵）'!I637</f>
        <v/>
      </c>
      <c r="J637" s="206" t="str">
        <f>'[2]配置系数（士兵）'!J637</f>
        <v/>
      </c>
      <c r="K637" s="206" t="str">
        <f>'[2]配置系数（士兵）'!K637</f>
        <v/>
      </c>
      <c r="L637" s="206">
        <f>'[2]配置系数（士兵）'!L637</f>
        <v>0</v>
      </c>
      <c r="M637" s="206">
        <f>'[2]配置系数（士兵）'!M637</f>
        <v>0</v>
      </c>
      <c r="N637" s="206">
        <f>'[2]配置系数（士兵）'!N637</f>
        <v>1</v>
      </c>
      <c r="P637" s="206" t="str">
        <f>'[2]配置系数（士兵）'!P637</f>
        <v/>
      </c>
      <c r="Q637" s="206" t="str">
        <f>'[2]配置系数（士兵）'!Q637</f>
        <v/>
      </c>
      <c r="R637" s="206" t="str">
        <f>'[2]配置系数（士兵）'!R637</f>
        <v/>
      </c>
      <c r="S637" s="206">
        <f>'[2]配置系数（士兵）'!S637</f>
        <v>0</v>
      </c>
      <c r="T637" s="206">
        <f>'[2]配置系数（士兵）'!T637</f>
        <v>0</v>
      </c>
      <c r="U637" s="206">
        <f>'[2]配置系数（士兵）'!U637</f>
        <v>1</v>
      </c>
      <c r="W637" s="206" t="str">
        <f>'[2]配置系数（士兵）'!W637</f>
        <v/>
      </c>
      <c r="X637" s="206" t="str">
        <f>'[2]配置系数（士兵）'!X637</f>
        <v/>
      </c>
      <c r="Y637" s="206" t="str">
        <f>'[2]配置系数（士兵）'!Y637</f>
        <v/>
      </c>
      <c r="Z637" s="206">
        <f>'[2]配置系数（士兵）'!Z637</f>
        <v>0</v>
      </c>
      <c r="AA637" s="206">
        <f>'[2]配置系数（士兵）'!AA637</f>
        <v>0</v>
      </c>
      <c r="AB637" s="206">
        <f>'[2]配置系数（士兵）'!AB637</f>
        <v>1</v>
      </c>
    </row>
    <row r="638" spans="3:28" x14ac:dyDescent="0.15">
      <c r="C638" s="207">
        <v>631</v>
      </c>
      <c r="D638" s="69">
        <f>IFERROR(MATCH(C638,索引!Q:Q,0),D639)</f>
        <v>95</v>
      </c>
      <c r="E638" s="69">
        <f t="shared" si="11"/>
        <v>1</v>
      </c>
      <c r="F638" s="69">
        <f>IF(LEN(INDEX(索引!$M:$M,D638,1))=4,INDEX(索引!$M:$M,D638,1)&amp;"00",INDEX(索引!$M:$M,D638,1))</f>
        <v>600111</v>
      </c>
      <c r="G638" s="69" t="str">
        <f>INDEX(索引!$L:$L,D638,1)</f>
        <v>精锐刀盾兵</v>
      </c>
      <c r="I638" s="206" t="str">
        <f>'[2]配置系数（士兵）'!I638</f>
        <v>60011101</v>
      </c>
      <c r="J638" s="206" t="str">
        <f>'[2]配置系数（士兵）'!J638</f>
        <v>普通攻击:对单体敌人造成{0}%的武力伤害</v>
      </c>
      <c r="K638" s="206">
        <f>'[2]配置系数（士兵）'!K638</f>
        <v>0</v>
      </c>
      <c r="L638" s="206">
        <f>'[2]配置系数（士兵）'!L638</f>
        <v>0</v>
      </c>
      <c r="M638" s="206">
        <f>'[2]配置系数（士兵）'!M638</f>
        <v>0</v>
      </c>
      <c r="N638" s="206">
        <f>'[2]配置系数（士兵）'!N638</f>
        <v>100</v>
      </c>
      <c r="P638" s="206" t="str">
        <f>'[2]配置系数（士兵）'!P638</f>
        <v>60011102</v>
      </c>
      <c r="Q638" s="206" t="str">
        <f>'[2]配置系数（士兵）'!Q638</f>
        <v>普通攻击:对单体敌人造成{0}%的武力伤害</v>
      </c>
      <c r="R638" s="206">
        <f>'[2]配置系数（士兵）'!R638</f>
        <v>0.31</v>
      </c>
      <c r="S638" s="206">
        <f>'[2]配置系数（士兵）'!S638</f>
        <v>0</v>
      </c>
      <c r="T638" s="206">
        <f>'[2]配置系数（士兵）'!T638</f>
        <v>0</v>
      </c>
      <c r="U638" s="206">
        <f>'[2]配置系数（士兵）'!U638</f>
        <v>1</v>
      </c>
      <c r="W638" s="206" t="str">
        <f>'[2]配置系数（士兵）'!W638</f>
        <v>60011103</v>
      </c>
      <c r="X638" s="206" t="str">
        <f>'[2]配置系数（士兵）'!X638</f>
        <v>普通攻击:对单体敌人造成{0}%的武力伤害</v>
      </c>
      <c r="Y638" s="206">
        <f>'[2]配置系数（士兵）'!Y638</f>
        <v>1.1100000000000001</v>
      </c>
      <c r="Z638" s="206">
        <f>'[2]配置系数（士兵）'!Z638</f>
        <v>0</v>
      </c>
      <c r="AA638" s="206">
        <f>'[2]配置系数（士兵）'!AA638</f>
        <v>0</v>
      </c>
      <c r="AB638" s="206">
        <f>'[2]配置系数（士兵）'!AB638</f>
        <v>1</v>
      </c>
    </row>
    <row r="639" spans="3:28" x14ac:dyDescent="0.15">
      <c r="C639" s="207">
        <v>632</v>
      </c>
      <c r="D639" s="69">
        <f>IFERROR(MATCH(C639,索引!Q:Q,0),D640)</f>
        <v>95</v>
      </c>
      <c r="E639" s="69">
        <f t="shared" si="11"/>
        <v>2</v>
      </c>
      <c r="F639" s="69">
        <f>IF(LEN(INDEX(索引!$M:$M,D639,1))=4,INDEX(索引!$M:$M,D639,1)&amp;"00",INDEX(索引!$M:$M,D639,1))</f>
        <v>600111</v>
      </c>
      <c r="G639" s="69" t="str">
        <f>INDEX(索引!$L:$L,D639,1)</f>
        <v>精锐刀盾兵</v>
      </c>
      <c r="I639" s="206" t="str">
        <f>'[2]配置系数（士兵）'!I639</f>
        <v>60011111</v>
      </c>
      <c r="J639" s="206" t="str">
        <f>'[2]配置系数（士兵）'!J639</f>
        <v>私有特性1:精锐刀盾兵护甲装备精良，自身防御提高{0}。</v>
      </c>
      <c r="K639" s="206">
        <f>'[2]配置系数（士兵）'!K639</f>
        <v>1200</v>
      </c>
      <c r="L639" s="206">
        <f>'[2]配置系数（士兵）'!L639</f>
        <v>0</v>
      </c>
      <c r="M639" s="206">
        <f>'[2]配置系数（士兵）'!M639</f>
        <v>0</v>
      </c>
      <c r="N639" s="206">
        <f>'[2]配置系数（士兵）'!N639</f>
        <v>1</v>
      </c>
      <c r="P639" s="206" t="str">
        <f>'[2]配置系数（士兵）'!P639</f>
        <v/>
      </c>
      <c r="Q639" s="206" t="str">
        <f>'[2]配置系数（士兵）'!Q639</f>
        <v/>
      </c>
      <c r="R639" s="206" t="str">
        <f>'[2]配置系数（士兵）'!R639</f>
        <v/>
      </c>
      <c r="S639" s="206">
        <f>'[2]配置系数（士兵）'!S639</f>
        <v>0</v>
      </c>
      <c r="T639" s="206">
        <f>'[2]配置系数（士兵）'!T639</f>
        <v>0</v>
      </c>
      <c r="U639" s="206">
        <f>'[2]配置系数（士兵）'!U639</f>
        <v>1</v>
      </c>
      <c r="W639" s="206" t="str">
        <f>'[2]配置系数（士兵）'!W639</f>
        <v/>
      </c>
      <c r="X639" s="206" t="str">
        <f>'[2]配置系数（士兵）'!X639</f>
        <v/>
      </c>
      <c r="Y639" s="206" t="str">
        <f>'[2]配置系数（士兵）'!Y639</f>
        <v/>
      </c>
      <c r="Z639" s="206">
        <f>'[2]配置系数（士兵）'!Z639</f>
        <v>0</v>
      </c>
      <c r="AA639" s="206">
        <f>'[2]配置系数（士兵）'!AA639</f>
        <v>0</v>
      </c>
      <c r="AB639" s="206">
        <f>'[2]配置系数（士兵）'!AB639</f>
        <v>1</v>
      </c>
    </row>
    <row r="640" spans="3:28" x14ac:dyDescent="0.15">
      <c r="C640" s="207">
        <v>633</v>
      </c>
      <c r="D640" s="69">
        <f>IFERROR(MATCH(C640,索引!Q:Q,0),D641)</f>
        <v>95</v>
      </c>
      <c r="E640" s="69">
        <f t="shared" si="11"/>
        <v>3</v>
      </c>
      <c r="F640" s="69">
        <f>IF(LEN(INDEX(索引!$M:$M,D640,1))=4,INDEX(索引!$M:$M,D640,1)&amp;"00",INDEX(索引!$M:$M,D640,1))</f>
        <v>600111</v>
      </c>
      <c r="G640" s="69" t="str">
        <f>INDEX(索引!$L:$L,D640,1)</f>
        <v>精锐刀盾兵</v>
      </c>
      <c r="I640" s="206" t="str">
        <f>'[2]配置系数（士兵）'!I640</f>
        <v>60011121</v>
      </c>
      <c r="J640" s="206" t="str">
        <f>'[2]配置系数（士兵）'!J640</f>
        <v>私有特性2:每10秒精锐刀盾兵随机挑衅自身小范围内一个武将或士兵。被挑衅的单位普攻有{0}%概率缴械自己2秒，挑衅持续15秒。（挑衅可被清除）</v>
      </c>
      <c r="K640" s="206">
        <f>'[2]配置系数（士兵）'!K640</f>
        <v>0.1</v>
      </c>
      <c r="L640" s="206">
        <f>'[2]配置系数（士兵）'!L640</f>
        <v>0</v>
      </c>
      <c r="M640" s="206">
        <f>'[2]配置系数（士兵）'!M640</f>
        <v>0</v>
      </c>
      <c r="N640" s="206">
        <f>'[2]配置系数（士兵）'!N640</f>
        <v>100</v>
      </c>
      <c r="P640" s="206" t="str">
        <f>'[2]配置系数（士兵）'!P640</f>
        <v/>
      </c>
      <c r="Q640" s="206" t="str">
        <f>'[2]配置系数（士兵）'!Q640</f>
        <v/>
      </c>
      <c r="R640" s="206" t="str">
        <f>'[2]配置系数（士兵）'!R640</f>
        <v/>
      </c>
      <c r="S640" s="206">
        <f>'[2]配置系数（士兵）'!S640</f>
        <v>0</v>
      </c>
      <c r="T640" s="206">
        <f>'[2]配置系数（士兵）'!T640</f>
        <v>0</v>
      </c>
      <c r="U640" s="206">
        <f>'[2]配置系数（士兵）'!U640</f>
        <v>1</v>
      </c>
      <c r="W640" s="206" t="str">
        <f>'[2]配置系数（士兵）'!W640</f>
        <v/>
      </c>
      <c r="X640" s="206" t="str">
        <f>'[2]配置系数（士兵）'!X640</f>
        <v/>
      </c>
      <c r="Y640" s="206" t="str">
        <f>'[2]配置系数（士兵）'!Y640</f>
        <v/>
      </c>
      <c r="Z640" s="206">
        <f>'[2]配置系数（士兵）'!Z640</f>
        <v>0</v>
      </c>
      <c r="AA640" s="206">
        <f>'[2]配置系数（士兵）'!AA640</f>
        <v>0</v>
      </c>
      <c r="AB640" s="206">
        <f>'[2]配置系数（士兵）'!AB640</f>
        <v>1</v>
      </c>
    </row>
    <row r="641" spans="3:28" x14ac:dyDescent="0.15">
      <c r="C641" s="207">
        <v>634</v>
      </c>
      <c r="D641" s="69">
        <f>IFERROR(MATCH(C641,索引!Q:Q,0),D642)</f>
        <v>95</v>
      </c>
      <c r="E641" s="69">
        <f t="shared" si="11"/>
        <v>4</v>
      </c>
      <c r="F641" s="69">
        <f>IF(LEN(INDEX(索引!$M:$M,D641,1))=4,INDEX(索引!$M:$M,D641,1)&amp;"00",INDEX(索引!$M:$M,D641,1))</f>
        <v>600111</v>
      </c>
      <c r="G641" s="69" t="str">
        <f>INDEX(索引!$L:$L,D641,1)</f>
        <v>精锐刀盾兵</v>
      </c>
      <c r="I641" s="206" t="str">
        <f>'[2]配置系数（士兵）'!I641</f>
        <v>60011131</v>
      </c>
      <c r="J641" s="206" t="str">
        <f>'[2]配置系数（士兵）'!J641</f>
        <v>私有特性3:精锐刀盾兵擅长防守，战斗时可以吸引两支部队攻击自己。</v>
      </c>
      <c r="K641" s="206" t="str">
        <f>'[2]配置系数（士兵）'!K641</f>
        <v/>
      </c>
      <c r="L641" s="206">
        <f>'[2]配置系数（士兵）'!L641</f>
        <v>0</v>
      </c>
      <c r="M641" s="206">
        <f>'[2]配置系数（士兵）'!M641</f>
        <v>0</v>
      </c>
      <c r="N641" s="206">
        <f>'[2]配置系数（士兵）'!N641</f>
        <v>1</v>
      </c>
      <c r="P641" s="206" t="str">
        <f>'[2]配置系数（士兵）'!P641</f>
        <v/>
      </c>
      <c r="Q641" s="206" t="str">
        <f>'[2]配置系数（士兵）'!Q641</f>
        <v/>
      </c>
      <c r="R641" s="206" t="str">
        <f>'[2]配置系数（士兵）'!R641</f>
        <v/>
      </c>
      <c r="S641" s="206">
        <f>'[2]配置系数（士兵）'!S641</f>
        <v>0</v>
      </c>
      <c r="T641" s="206">
        <f>'[2]配置系数（士兵）'!T641</f>
        <v>0</v>
      </c>
      <c r="U641" s="206">
        <f>'[2]配置系数（士兵）'!U641</f>
        <v>1</v>
      </c>
      <c r="W641" s="206" t="str">
        <f>'[2]配置系数（士兵）'!W641</f>
        <v/>
      </c>
      <c r="X641" s="206" t="str">
        <f>'[2]配置系数（士兵）'!X641</f>
        <v/>
      </c>
      <c r="Y641" s="206" t="str">
        <f>'[2]配置系数（士兵）'!Y641</f>
        <v/>
      </c>
      <c r="Z641" s="206">
        <f>'[2]配置系数（士兵）'!Z641</f>
        <v>0</v>
      </c>
      <c r="AA641" s="206">
        <f>'[2]配置系数（士兵）'!AA641</f>
        <v>0</v>
      </c>
      <c r="AB641" s="206">
        <f>'[2]配置系数（士兵）'!AB641</f>
        <v>1</v>
      </c>
    </row>
    <row r="642" spans="3:28" x14ac:dyDescent="0.15">
      <c r="C642" s="207">
        <v>635</v>
      </c>
      <c r="D642" s="69">
        <f>IFERROR(MATCH(C642,索引!Q:Q,0),D643)</f>
        <v>95</v>
      </c>
      <c r="E642" s="69">
        <f t="shared" si="11"/>
        <v>5</v>
      </c>
      <c r="F642" s="69">
        <f>IF(LEN(INDEX(索引!$M:$M,D642,1))=4,INDEX(索引!$M:$M,D642,1)&amp;"00",INDEX(索引!$M:$M,D642,1))</f>
        <v>600111</v>
      </c>
      <c r="G642" s="69" t="str">
        <f>INDEX(索引!$L:$L,D642,1)</f>
        <v>精锐刀盾兵</v>
      </c>
      <c r="I642" s="206" t="str">
        <f>'[2]配置系数（士兵）'!I642</f>
        <v/>
      </c>
      <c r="J642" s="206" t="str">
        <f>'[2]配置系数（士兵）'!J642</f>
        <v/>
      </c>
      <c r="K642" s="206" t="str">
        <f>'[2]配置系数（士兵）'!K642</f>
        <v/>
      </c>
      <c r="L642" s="206">
        <f>'[2]配置系数（士兵）'!L642</f>
        <v>0</v>
      </c>
      <c r="M642" s="206">
        <f>'[2]配置系数（士兵）'!M642</f>
        <v>0</v>
      </c>
      <c r="N642" s="206">
        <f>'[2]配置系数（士兵）'!N642</f>
        <v>1</v>
      </c>
      <c r="P642" s="206" t="str">
        <f>'[2]配置系数（士兵）'!P642</f>
        <v/>
      </c>
      <c r="Q642" s="206" t="str">
        <f>'[2]配置系数（士兵）'!Q642</f>
        <v/>
      </c>
      <c r="R642" s="206" t="str">
        <f>'[2]配置系数（士兵）'!R642</f>
        <v/>
      </c>
      <c r="S642" s="206">
        <f>'[2]配置系数（士兵）'!S642</f>
        <v>0</v>
      </c>
      <c r="T642" s="206">
        <f>'[2]配置系数（士兵）'!T642</f>
        <v>0</v>
      </c>
      <c r="U642" s="206">
        <f>'[2]配置系数（士兵）'!U642</f>
        <v>1</v>
      </c>
      <c r="W642" s="206" t="str">
        <f>'[2]配置系数（士兵）'!W642</f>
        <v/>
      </c>
      <c r="X642" s="206" t="str">
        <f>'[2]配置系数（士兵）'!X642</f>
        <v/>
      </c>
      <c r="Y642" s="206" t="str">
        <f>'[2]配置系数（士兵）'!Y642</f>
        <v/>
      </c>
      <c r="Z642" s="206">
        <f>'[2]配置系数（士兵）'!Z642</f>
        <v>0</v>
      </c>
      <c r="AA642" s="206">
        <f>'[2]配置系数（士兵）'!AA642</f>
        <v>0</v>
      </c>
      <c r="AB642" s="206">
        <f>'[2]配置系数（士兵）'!AB642</f>
        <v>1</v>
      </c>
    </row>
    <row r="643" spans="3:28" x14ac:dyDescent="0.15">
      <c r="C643" s="207">
        <v>636</v>
      </c>
      <c r="D643" s="69">
        <f>IFERROR(MATCH(C643,索引!Q:Q,0),D644)</f>
        <v>95</v>
      </c>
      <c r="E643" s="69">
        <f t="shared" si="11"/>
        <v>6</v>
      </c>
      <c r="F643" s="69">
        <f>IF(LEN(INDEX(索引!$M:$M,D643,1))=4,INDEX(索引!$M:$M,D643,1)&amp;"00",INDEX(索引!$M:$M,D643,1))</f>
        <v>600111</v>
      </c>
      <c r="G643" s="69" t="str">
        <f>INDEX(索引!$L:$L,D643,1)</f>
        <v>精锐刀盾兵</v>
      </c>
      <c r="I643" s="206" t="str">
        <f>'[2]配置系数（士兵）'!I643</f>
        <v/>
      </c>
      <c r="J643" s="206" t="str">
        <f>'[2]配置系数（士兵）'!J643</f>
        <v/>
      </c>
      <c r="K643" s="206" t="str">
        <f>'[2]配置系数（士兵）'!K643</f>
        <v/>
      </c>
      <c r="L643" s="206">
        <f>'[2]配置系数（士兵）'!L643</f>
        <v>0</v>
      </c>
      <c r="M643" s="206">
        <f>'[2]配置系数（士兵）'!M643</f>
        <v>0</v>
      </c>
      <c r="N643" s="206">
        <f>'[2]配置系数（士兵）'!N643</f>
        <v>1</v>
      </c>
      <c r="P643" s="206" t="str">
        <f>'[2]配置系数（士兵）'!P643</f>
        <v/>
      </c>
      <c r="Q643" s="206" t="str">
        <f>'[2]配置系数（士兵）'!Q643</f>
        <v/>
      </c>
      <c r="R643" s="206" t="str">
        <f>'[2]配置系数（士兵）'!R643</f>
        <v/>
      </c>
      <c r="S643" s="206">
        <f>'[2]配置系数（士兵）'!S643</f>
        <v>0</v>
      </c>
      <c r="T643" s="206">
        <f>'[2]配置系数（士兵）'!T643</f>
        <v>0</v>
      </c>
      <c r="U643" s="206">
        <f>'[2]配置系数（士兵）'!U643</f>
        <v>1</v>
      </c>
      <c r="W643" s="206" t="str">
        <f>'[2]配置系数（士兵）'!W643</f>
        <v/>
      </c>
      <c r="X643" s="206" t="str">
        <f>'[2]配置系数（士兵）'!X643</f>
        <v/>
      </c>
      <c r="Y643" s="206" t="str">
        <f>'[2]配置系数（士兵）'!Y643</f>
        <v/>
      </c>
      <c r="Z643" s="206">
        <f>'[2]配置系数（士兵）'!Z643</f>
        <v>0</v>
      </c>
      <c r="AA643" s="206">
        <f>'[2]配置系数（士兵）'!AA643</f>
        <v>0</v>
      </c>
      <c r="AB643" s="206">
        <f>'[2]配置系数（士兵）'!AB643</f>
        <v>1</v>
      </c>
    </row>
    <row r="644" spans="3:28" x14ac:dyDescent="0.15">
      <c r="C644" s="207">
        <v>637</v>
      </c>
      <c r="D644" s="69">
        <f>IFERROR(MATCH(C644,索引!Q:Q,0),D645)</f>
        <v>95</v>
      </c>
      <c r="E644" s="69">
        <f t="shared" si="11"/>
        <v>7</v>
      </c>
      <c r="F644" s="69">
        <f>IF(LEN(INDEX(索引!$M:$M,D644,1))=4,INDEX(索引!$M:$M,D644,1)&amp;"00",INDEX(索引!$M:$M,D644,1))</f>
        <v>600111</v>
      </c>
      <c r="G644" s="69" t="str">
        <f>INDEX(索引!$L:$L,D644,1)</f>
        <v>精锐刀盾兵</v>
      </c>
      <c r="I644" s="206" t="str">
        <f>'[2]配置系数（士兵）'!I644</f>
        <v/>
      </c>
      <c r="J644" s="206" t="str">
        <f>'[2]配置系数（士兵）'!J644</f>
        <v/>
      </c>
      <c r="K644" s="206" t="str">
        <f>'[2]配置系数（士兵）'!K644</f>
        <v/>
      </c>
      <c r="L644" s="206">
        <f>'[2]配置系数（士兵）'!L644</f>
        <v>0</v>
      </c>
      <c r="M644" s="206">
        <f>'[2]配置系数（士兵）'!M644</f>
        <v>0</v>
      </c>
      <c r="N644" s="206">
        <f>'[2]配置系数（士兵）'!N644</f>
        <v>1</v>
      </c>
      <c r="P644" s="206" t="str">
        <f>'[2]配置系数（士兵）'!P644</f>
        <v/>
      </c>
      <c r="Q644" s="206" t="str">
        <f>'[2]配置系数（士兵）'!Q644</f>
        <v/>
      </c>
      <c r="R644" s="206" t="str">
        <f>'[2]配置系数（士兵）'!R644</f>
        <v/>
      </c>
      <c r="S644" s="206">
        <f>'[2]配置系数（士兵）'!S644</f>
        <v>0</v>
      </c>
      <c r="T644" s="206">
        <f>'[2]配置系数（士兵）'!T644</f>
        <v>0</v>
      </c>
      <c r="U644" s="206">
        <f>'[2]配置系数（士兵）'!U644</f>
        <v>1</v>
      </c>
      <c r="W644" s="206" t="str">
        <f>'[2]配置系数（士兵）'!W644</f>
        <v/>
      </c>
      <c r="X644" s="206" t="str">
        <f>'[2]配置系数（士兵）'!X644</f>
        <v/>
      </c>
      <c r="Y644" s="206" t="str">
        <f>'[2]配置系数（士兵）'!Y644</f>
        <v/>
      </c>
      <c r="Z644" s="206">
        <f>'[2]配置系数（士兵）'!Z644</f>
        <v>0</v>
      </c>
      <c r="AA644" s="206">
        <f>'[2]配置系数（士兵）'!AA644</f>
        <v>0</v>
      </c>
      <c r="AB644" s="206">
        <f>'[2]配置系数（士兵）'!AB644</f>
        <v>1</v>
      </c>
    </row>
    <row r="645" spans="3:28" x14ac:dyDescent="0.15">
      <c r="C645" s="207">
        <v>638</v>
      </c>
      <c r="D645" s="69">
        <f>IFERROR(MATCH(C645,索引!Q:Q,0),D646)</f>
        <v>95</v>
      </c>
      <c r="E645" s="69">
        <f t="shared" si="11"/>
        <v>8</v>
      </c>
      <c r="F645" s="69">
        <f>IF(LEN(INDEX(索引!$M:$M,D645,1))=4,INDEX(索引!$M:$M,D645,1)&amp;"00",INDEX(索引!$M:$M,D645,1))</f>
        <v>600111</v>
      </c>
      <c r="G645" s="69" t="str">
        <f>INDEX(索引!$L:$L,D645,1)</f>
        <v>精锐刀盾兵</v>
      </c>
      <c r="I645" s="206" t="str">
        <f>'[2]配置系数（士兵）'!I645</f>
        <v/>
      </c>
      <c r="J645" s="206" t="str">
        <f>'[2]配置系数（士兵）'!J645</f>
        <v/>
      </c>
      <c r="K645" s="206" t="str">
        <f>'[2]配置系数（士兵）'!K645</f>
        <v/>
      </c>
      <c r="L645" s="206">
        <f>'[2]配置系数（士兵）'!L645</f>
        <v>0</v>
      </c>
      <c r="M645" s="206">
        <f>'[2]配置系数（士兵）'!M645</f>
        <v>0</v>
      </c>
      <c r="N645" s="206">
        <f>'[2]配置系数（士兵）'!N645</f>
        <v>1</v>
      </c>
      <c r="P645" s="206" t="str">
        <f>'[2]配置系数（士兵）'!P645</f>
        <v/>
      </c>
      <c r="Q645" s="206" t="str">
        <f>'[2]配置系数（士兵）'!Q645</f>
        <v/>
      </c>
      <c r="R645" s="206" t="str">
        <f>'[2]配置系数（士兵）'!R645</f>
        <v/>
      </c>
      <c r="S645" s="206">
        <f>'[2]配置系数（士兵）'!S645</f>
        <v>0</v>
      </c>
      <c r="T645" s="206">
        <f>'[2]配置系数（士兵）'!T645</f>
        <v>0</v>
      </c>
      <c r="U645" s="206">
        <f>'[2]配置系数（士兵）'!U645</f>
        <v>1</v>
      </c>
      <c r="W645" s="206" t="str">
        <f>'[2]配置系数（士兵）'!W645</f>
        <v/>
      </c>
      <c r="X645" s="206" t="str">
        <f>'[2]配置系数（士兵）'!X645</f>
        <v/>
      </c>
      <c r="Y645" s="206" t="str">
        <f>'[2]配置系数（士兵）'!Y645</f>
        <v/>
      </c>
      <c r="Z645" s="206">
        <f>'[2]配置系数（士兵）'!Z645</f>
        <v>0</v>
      </c>
      <c r="AA645" s="206">
        <f>'[2]配置系数（士兵）'!AA645</f>
        <v>0</v>
      </c>
      <c r="AB645" s="206">
        <f>'[2]配置系数（士兵）'!AB645</f>
        <v>1</v>
      </c>
    </row>
    <row r="646" spans="3:28" x14ac:dyDescent="0.15">
      <c r="C646" s="207">
        <v>639</v>
      </c>
      <c r="D646" s="69">
        <f>IFERROR(MATCH(C646,索引!Q:Q,0),D647)</f>
        <v>95</v>
      </c>
      <c r="E646" s="69">
        <f t="shared" si="11"/>
        <v>9</v>
      </c>
      <c r="F646" s="69">
        <f>IF(LEN(INDEX(索引!$M:$M,D646,1))=4,INDEX(索引!$M:$M,D646,1)&amp;"00",INDEX(索引!$M:$M,D646,1))</f>
        <v>600111</v>
      </c>
      <c r="G646" s="69" t="str">
        <f>INDEX(索引!$L:$L,D646,1)</f>
        <v>精锐刀盾兵</v>
      </c>
      <c r="I646" s="206" t="str">
        <f>'[2]配置系数（士兵）'!I646</f>
        <v/>
      </c>
      <c r="J646" s="206" t="str">
        <f>'[2]配置系数（士兵）'!J646</f>
        <v/>
      </c>
      <c r="K646" s="206" t="str">
        <f>'[2]配置系数（士兵）'!K646</f>
        <v/>
      </c>
      <c r="L646" s="206">
        <f>'[2]配置系数（士兵）'!L646</f>
        <v>0</v>
      </c>
      <c r="M646" s="206">
        <f>'[2]配置系数（士兵）'!M646</f>
        <v>0</v>
      </c>
      <c r="N646" s="206">
        <f>'[2]配置系数（士兵）'!N646</f>
        <v>1</v>
      </c>
      <c r="P646" s="206" t="str">
        <f>'[2]配置系数（士兵）'!P646</f>
        <v/>
      </c>
      <c r="Q646" s="206" t="str">
        <f>'[2]配置系数（士兵）'!Q646</f>
        <v/>
      </c>
      <c r="R646" s="206" t="str">
        <f>'[2]配置系数（士兵）'!R646</f>
        <v/>
      </c>
      <c r="S646" s="206">
        <f>'[2]配置系数（士兵）'!S646</f>
        <v>0</v>
      </c>
      <c r="T646" s="206">
        <f>'[2]配置系数（士兵）'!T646</f>
        <v>0</v>
      </c>
      <c r="U646" s="206">
        <f>'[2]配置系数（士兵）'!U646</f>
        <v>1</v>
      </c>
      <c r="W646" s="206" t="str">
        <f>'[2]配置系数（士兵）'!W646</f>
        <v/>
      </c>
      <c r="X646" s="206" t="str">
        <f>'[2]配置系数（士兵）'!X646</f>
        <v/>
      </c>
      <c r="Y646" s="206" t="str">
        <f>'[2]配置系数（士兵）'!Y646</f>
        <v/>
      </c>
      <c r="Z646" s="206">
        <f>'[2]配置系数（士兵）'!Z646</f>
        <v>0</v>
      </c>
      <c r="AA646" s="206">
        <f>'[2]配置系数（士兵）'!AA646</f>
        <v>0</v>
      </c>
      <c r="AB646" s="206">
        <f>'[2]配置系数（士兵）'!AB646</f>
        <v>1</v>
      </c>
    </row>
    <row r="647" spans="3:28" x14ac:dyDescent="0.15">
      <c r="C647" s="207">
        <v>640</v>
      </c>
      <c r="D647" s="69">
        <f>IFERROR(MATCH(C647,索引!Q:Q,0),D648)</f>
        <v>95</v>
      </c>
      <c r="E647" s="69">
        <f t="shared" si="11"/>
        <v>10</v>
      </c>
      <c r="F647" s="69">
        <f>IF(LEN(INDEX(索引!$M:$M,D647,1))=4,INDEX(索引!$M:$M,D647,1)&amp;"00",INDEX(索引!$M:$M,D647,1))</f>
        <v>600111</v>
      </c>
      <c r="G647" s="69" t="str">
        <f>INDEX(索引!$L:$L,D647,1)</f>
        <v>精锐刀盾兵</v>
      </c>
      <c r="I647" s="206" t="str">
        <f>'[2]配置系数（士兵）'!I647</f>
        <v/>
      </c>
      <c r="J647" s="206" t="str">
        <f>'[2]配置系数（士兵）'!J647</f>
        <v/>
      </c>
      <c r="K647" s="206" t="str">
        <f>'[2]配置系数（士兵）'!K647</f>
        <v/>
      </c>
      <c r="L647" s="206">
        <f>'[2]配置系数（士兵）'!L647</f>
        <v>0</v>
      </c>
      <c r="M647" s="206">
        <f>'[2]配置系数（士兵）'!M647</f>
        <v>0</v>
      </c>
      <c r="N647" s="206">
        <f>'[2]配置系数（士兵）'!N647</f>
        <v>1</v>
      </c>
      <c r="P647" s="206" t="str">
        <f>'[2]配置系数（士兵）'!P647</f>
        <v/>
      </c>
      <c r="Q647" s="206" t="str">
        <f>'[2]配置系数（士兵）'!Q647</f>
        <v/>
      </c>
      <c r="R647" s="206" t="str">
        <f>'[2]配置系数（士兵）'!R647</f>
        <v/>
      </c>
      <c r="S647" s="206">
        <f>'[2]配置系数（士兵）'!S647</f>
        <v>0</v>
      </c>
      <c r="T647" s="206">
        <f>'[2]配置系数（士兵）'!T647</f>
        <v>0</v>
      </c>
      <c r="U647" s="206">
        <f>'[2]配置系数（士兵）'!U647</f>
        <v>1</v>
      </c>
      <c r="W647" s="206" t="str">
        <f>'[2]配置系数（士兵）'!W647</f>
        <v/>
      </c>
      <c r="X647" s="206" t="str">
        <f>'[2]配置系数（士兵）'!X647</f>
        <v/>
      </c>
      <c r="Y647" s="206" t="str">
        <f>'[2]配置系数（士兵）'!Y647</f>
        <v/>
      </c>
      <c r="Z647" s="206">
        <f>'[2]配置系数（士兵）'!Z647</f>
        <v>0</v>
      </c>
      <c r="AA647" s="206">
        <f>'[2]配置系数（士兵）'!AA647</f>
        <v>0</v>
      </c>
      <c r="AB647" s="206">
        <f>'[2]配置系数（士兵）'!AB647</f>
        <v>1</v>
      </c>
    </row>
    <row r="648" spans="3:28" x14ac:dyDescent="0.15">
      <c r="C648" s="207">
        <v>641</v>
      </c>
      <c r="D648" s="69">
        <f>IFERROR(MATCH(C648,索引!Q:Q,0),D649)</f>
        <v>96</v>
      </c>
      <c r="E648" s="69">
        <f t="shared" si="11"/>
        <v>1</v>
      </c>
      <c r="F648" s="69">
        <f>IF(LEN(INDEX(索引!$M:$M,D648,1))=4,INDEX(索引!$M:$M,D648,1)&amp;"00",INDEX(索引!$M:$M,D648,1))</f>
        <v>600356</v>
      </c>
      <c r="G648" s="69" t="str">
        <f>INDEX(索引!$L:$L,D648,1)</f>
        <v>连弩兵</v>
      </c>
      <c r="I648" s="206" t="str">
        <f>'[2]配置系数（士兵）'!I648</f>
        <v>60035601</v>
      </c>
      <c r="J648" s="206" t="str">
        <f>'[2]配置系数（士兵）'!J648</f>
        <v>普通攻击:对单体敌人造成{0}%的武力伤害</v>
      </c>
      <c r="K648" s="206">
        <f>'[2]配置系数（士兵）'!K648</f>
        <v>0.21</v>
      </c>
      <c r="L648" s="206">
        <f>'[2]配置系数（士兵）'!L648</f>
        <v>0</v>
      </c>
      <c r="M648" s="206">
        <f>'[2]配置系数（士兵）'!M648</f>
        <v>0</v>
      </c>
      <c r="N648" s="206">
        <f>'[2]配置系数（士兵）'!N648</f>
        <v>100</v>
      </c>
      <c r="P648" s="206" t="str">
        <f>'[2]配置系数（士兵）'!P648</f>
        <v>60035602</v>
      </c>
      <c r="Q648" s="206" t="str">
        <f>'[2]配置系数（士兵）'!Q648</f>
        <v>普通攻击:对单体敌人造成{0}%的武力伤害</v>
      </c>
      <c r="R648" s="206">
        <f>'[2]配置系数（士兵）'!R648</f>
        <v>0.21</v>
      </c>
      <c r="S648" s="206">
        <f>'[2]配置系数（士兵）'!S648</f>
        <v>0</v>
      </c>
      <c r="T648" s="206">
        <f>'[2]配置系数（士兵）'!T648</f>
        <v>0</v>
      </c>
      <c r="U648" s="206">
        <f>'[2]配置系数（士兵）'!U648</f>
        <v>1</v>
      </c>
      <c r="W648" s="206" t="str">
        <f>'[2]配置系数（士兵）'!W648</f>
        <v>60035603</v>
      </c>
      <c r="X648" s="206" t="str">
        <f>'[2]配置系数（士兵）'!X648</f>
        <v>普通攻击:对单体敌人造成{0}%的武力伤害</v>
      </c>
      <c r="Y648" s="206">
        <f>'[2]配置系数（士兵）'!Y648</f>
        <v>1</v>
      </c>
      <c r="Z648" s="206">
        <f>'[2]配置系数（士兵）'!Z648</f>
        <v>0</v>
      </c>
      <c r="AA648" s="206">
        <f>'[2]配置系数（士兵）'!AA648</f>
        <v>0</v>
      </c>
      <c r="AB648" s="206">
        <f>'[2]配置系数（士兵）'!AB648</f>
        <v>1</v>
      </c>
    </row>
    <row r="649" spans="3:28" x14ac:dyDescent="0.15">
      <c r="C649" s="207">
        <v>642</v>
      </c>
      <c r="D649" s="69">
        <f>IFERROR(MATCH(C649,索引!Q:Q,0),D650)</f>
        <v>96</v>
      </c>
      <c r="E649" s="69">
        <f t="shared" si="11"/>
        <v>2</v>
      </c>
      <c r="F649" s="69">
        <f>IF(LEN(INDEX(索引!$M:$M,D649,1))=4,INDEX(索引!$M:$M,D649,1)&amp;"00",INDEX(索引!$M:$M,D649,1))</f>
        <v>600356</v>
      </c>
      <c r="G649" s="69" t="str">
        <f>INDEX(索引!$L:$L,D649,1)</f>
        <v>连弩兵</v>
      </c>
      <c r="I649" s="206" t="str">
        <f>'[2]配置系数（士兵）'!I649</f>
        <v>60035611</v>
      </c>
      <c r="J649" s="206" t="str">
        <f>'[2]配置系数（士兵）'!J649</f>
        <v>私有特性1:连弩兵配备连弩可装填两发箭矢，每次普通攻击连续射出两支箭矢。有{0}%概率击退敌军。</v>
      </c>
      <c r="K649" s="206">
        <f>'[2]配置系数（士兵）'!K649</f>
        <v>0.2</v>
      </c>
      <c r="L649" s="206">
        <f>'[2]配置系数（士兵）'!L649</f>
        <v>0</v>
      </c>
      <c r="M649" s="206">
        <f>'[2]配置系数（士兵）'!M649</f>
        <v>0</v>
      </c>
      <c r="N649" s="206">
        <f>'[2]配置系数（士兵）'!N649</f>
        <v>100</v>
      </c>
      <c r="P649" s="206" t="str">
        <f>'[2]配置系数（士兵）'!P649</f>
        <v>60035612</v>
      </c>
      <c r="Q649" s="206" t="str">
        <f>'[2]配置系数（士兵）'!Q649</f>
        <v>私有特性1:连弩兵配备连弩可装填两发箭矢，每次普通攻击连续射出两支箭矢。有{0}%概率击退敌军。</v>
      </c>
      <c r="R649" s="206">
        <f>'[2]配置系数（士兵）'!R649</f>
        <v>0.5</v>
      </c>
      <c r="S649" s="206">
        <f>'[2]配置系数（士兵）'!S649</f>
        <v>0</v>
      </c>
      <c r="T649" s="206">
        <f>'[2]配置系数（士兵）'!T649</f>
        <v>0</v>
      </c>
      <c r="U649" s="206">
        <f>'[2]配置系数（士兵）'!U649</f>
        <v>1</v>
      </c>
      <c r="W649" s="206" t="str">
        <f>'[2]配置系数（士兵）'!W649</f>
        <v/>
      </c>
      <c r="X649" s="206" t="str">
        <f>'[2]配置系数（士兵）'!X649</f>
        <v/>
      </c>
      <c r="Y649" s="206" t="str">
        <f>'[2]配置系数（士兵）'!Y649</f>
        <v/>
      </c>
      <c r="Z649" s="206">
        <f>'[2]配置系数（士兵）'!Z649</f>
        <v>0</v>
      </c>
      <c r="AA649" s="206">
        <f>'[2]配置系数（士兵）'!AA649</f>
        <v>0</v>
      </c>
      <c r="AB649" s="206">
        <f>'[2]配置系数（士兵）'!AB649</f>
        <v>1</v>
      </c>
    </row>
    <row r="650" spans="3:28" x14ac:dyDescent="0.15">
      <c r="C650" s="207">
        <v>643</v>
      </c>
      <c r="D650" s="69">
        <f>IFERROR(MATCH(C650,索引!Q:Q,0),D651)</f>
        <v>96</v>
      </c>
      <c r="E650" s="69">
        <f t="shared" si="11"/>
        <v>3</v>
      </c>
      <c r="F650" s="69">
        <f>IF(LEN(INDEX(索引!$M:$M,D650,1))=4,INDEX(索引!$M:$M,D650,1)&amp;"00",INDEX(索引!$M:$M,D650,1))</f>
        <v>600356</v>
      </c>
      <c r="G650" s="69" t="str">
        <f>INDEX(索引!$L:$L,D650,1)</f>
        <v>连弩兵</v>
      </c>
      <c r="I650" s="206" t="str">
        <f>'[2]配置系数（士兵）'!I650</f>
        <v>60035621</v>
      </c>
      <c r="J650" s="206" t="str">
        <f>'[2]配置系数（士兵）'!J650</f>
        <v>私有特性2:造成伤害时无视目标{0}%护甲</v>
      </c>
      <c r="K650" s="206">
        <f>'[2]配置系数（士兵）'!K650</f>
        <v>0.6</v>
      </c>
      <c r="L650" s="206">
        <f>'[2]配置系数（士兵）'!L650</f>
        <v>0</v>
      </c>
      <c r="M650" s="206">
        <f>'[2]配置系数（士兵）'!M650</f>
        <v>0</v>
      </c>
      <c r="N650" s="206">
        <f>'[2]配置系数（士兵）'!N650</f>
        <v>100</v>
      </c>
      <c r="P650" s="206" t="str">
        <f>'[2]配置系数（士兵）'!P650</f>
        <v/>
      </c>
      <c r="Q650" s="206" t="str">
        <f>'[2]配置系数（士兵）'!Q650</f>
        <v/>
      </c>
      <c r="R650" s="206" t="str">
        <f>'[2]配置系数（士兵）'!R650</f>
        <v/>
      </c>
      <c r="S650" s="206">
        <f>'[2]配置系数（士兵）'!S650</f>
        <v>0</v>
      </c>
      <c r="T650" s="206">
        <f>'[2]配置系数（士兵）'!T650</f>
        <v>0</v>
      </c>
      <c r="U650" s="206">
        <f>'[2]配置系数（士兵）'!U650</f>
        <v>1</v>
      </c>
      <c r="W650" s="206" t="str">
        <f>'[2]配置系数（士兵）'!W650</f>
        <v/>
      </c>
      <c r="X650" s="206" t="str">
        <f>'[2]配置系数（士兵）'!X650</f>
        <v/>
      </c>
      <c r="Y650" s="206" t="str">
        <f>'[2]配置系数（士兵）'!Y650</f>
        <v/>
      </c>
      <c r="Z650" s="206">
        <f>'[2]配置系数（士兵）'!Z650</f>
        <v>0</v>
      </c>
      <c r="AA650" s="206">
        <f>'[2]配置系数（士兵）'!AA650</f>
        <v>0</v>
      </c>
      <c r="AB650" s="206">
        <f>'[2]配置系数（士兵）'!AB650</f>
        <v>1</v>
      </c>
    </row>
    <row r="651" spans="3:28" x14ac:dyDescent="0.15">
      <c r="C651" s="207">
        <v>644</v>
      </c>
      <c r="D651" s="69">
        <f>IFERROR(MATCH(C651,索引!Q:Q,0),D652)</f>
        <v>96</v>
      </c>
      <c r="E651" s="69">
        <f t="shared" si="11"/>
        <v>4</v>
      </c>
      <c r="F651" s="69">
        <f>IF(LEN(INDEX(索引!$M:$M,D651,1))=4,INDEX(索引!$M:$M,D651,1)&amp;"00",INDEX(索引!$M:$M,D651,1))</f>
        <v>600356</v>
      </c>
      <c r="G651" s="69" t="str">
        <f>INDEX(索引!$L:$L,D651,1)</f>
        <v>连弩兵</v>
      </c>
      <c r="I651" s="206" t="str">
        <f>'[2]配置系数（士兵）'!I651</f>
        <v>60035631</v>
      </c>
      <c r="J651" s="206" t="str">
        <f>'[2]配置系数（士兵）'!J651</f>
        <v>私有特性3:弩兵不会攻击同一目标，当自己周围没有友军士兵部队时，攻速增加{0}，士兵脚下出现加速特效。</v>
      </c>
      <c r="K651" s="206">
        <f>'[2]配置系数（士兵）'!K651</f>
        <v>50</v>
      </c>
      <c r="L651" s="206">
        <f>'[2]配置系数（士兵）'!L651</f>
        <v>0</v>
      </c>
      <c r="M651" s="206">
        <f>'[2]配置系数（士兵）'!M651</f>
        <v>0</v>
      </c>
      <c r="N651" s="206">
        <f>'[2]配置系数（士兵）'!N651</f>
        <v>1</v>
      </c>
      <c r="P651" s="206" t="str">
        <f>'[2]配置系数（士兵）'!P651</f>
        <v/>
      </c>
      <c r="Q651" s="206" t="str">
        <f>'[2]配置系数（士兵）'!Q651</f>
        <v/>
      </c>
      <c r="R651" s="206" t="str">
        <f>'[2]配置系数（士兵）'!R651</f>
        <v/>
      </c>
      <c r="S651" s="206">
        <f>'[2]配置系数（士兵）'!S651</f>
        <v>0</v>
      </c>
      <c r="T651" s="206">
        <f>'[2]配置系数（士兵）'!T651</f>
        <v>0</v>
      </c>
      <c r="U651" s="206">
        <f>'[2]配置系数（士兵）'!U651</f>
        <v>1</v>
      </c>
      <c r="W651" s="206" t="str">
        <f>'[2]配置系数（士兵）'!W651</f>
        <v/>
      </c>
      <c r="X651" s="206" t="str">
        <f>'[2]配置系数（士兵）'!X651</f>
        <v/>
      </c>
      <c r="Y651" s="206" t="str">
        <f>'[2]配置系数（士兵）'!Y651</f>
        <v/>
      </c>
      <c r="Z651" s="206">
        <f>'[2]配置系数（士兵）'!Z651</f>
        <v>0</v>
      </c>
      <c r="AA651" s="206">
        <f>'[2]配置系数（士兵）'!AA651</f>
        <v>0</v>
      </c>
      <c r="AB651" s="206">
        <f>'[2]配置系数（士兵）'!AB651</f>
        <v>1</v>
      </c>
    </row>
    <row r="652" spans="3:28" x14ac:dyDescent="0.15">
      <c r="C652" s="207">
        <v>645</v>
      </c>
      <c r="D652" s="69">
        <f>IFERROR(MATCH(C652,索引!Q:Q,0),D653)</f>
        <v>96</v>
      </c>
      <c r="E652" s="69">
        <f t="shared" si="11"/>
        <v>5</v>
      </c>
      <c r="F652" s="69">
        <f>IF(LEN(INDEX(索引!$M:$M,D652,1))=4,INDEX(索引!$M:$M,D652,1)&amp;"00",INDEX(索引!$M:$M,D652,1))</f>
        <v>600356</v>
      </c>
      <c r="G652" s="69" t="str">
        <f>INDEX(索引!$L:$L,D652,1)</f>
        <v>连弩兵</v>
      </c>
      <c r="I652" s="206" t="str">
        <f>'[2]配置系数（士兵）'!I652</f>
        <v>60035641</v>
      </c>
      <c r="J652" s="206" t="str">
        <f>'[2]配置系数（士兵）'!J652</f>
        <v>私有特性4:连弩兵的普通攻击会额外造成目标最大生命值{0}%真实伤害。</v>
      </c>
      <c r="K652" s="206">
        <f>'[2]配置系数（士兵）'!K652</f>
        <v>5.0000000000000001E-3</v>
      </c>
      <c r="L652" s="206">
        <f>'[2]配置系数（士兵）'!L652</f>
        <v>0</v>
      </c>
      <c r="M652" s="206">
        <f>'[2]配置系数（士兵）'!M652</f>
        <v>0</v>
      </c>
      <c r="N652" s="206">
        <f>'[2]配置系数（士兵）'!N652</f>
        <v>100</v>
      </c>
      <c r="P652" s="206" t="str">
        <f>'[2]配置系数（士兵）'!P652</f>
        <v/>
      </c>
      <c r="Q652" s="206" t="str">
        <f>'[2]配置系数（士兵）'!Q652</f>
        <v/>
      </c>
      <c r="R652" s="206" t="str">
        <f>'[2]配置系数（士兵）'!R652</f>
        <v/>
      </c>
      <c r="S652" s="206">
        <f>'[2]配置系数（士兵）'!S652</f>
        <v>0</v>
      </c>
      <c r="T652" s="206">
        <f>'[2]配置系数（士兵）'!T652</f>
        <v>0</v>
      </c>
      <c r="U652" s="206">
        <f>'[2]配置系数（士兵）'!U652</f>
        <v>1</v>
      </c>
      <c r="W652" s="206" t="str">
        <f>'[2]配置系数（士兵）'!W652</f>
        <v/>
      </c>
      <c r="X652" s="206" t="str">
        <f>'[2]配置系数（士兵）'!X652</f>
        <v/>
      </c>
      <c r="Y652" s="206" t="str">
        <f>'[2]配置系数（士兵）'!Y652</f>
        <v/>
      </c>
      <c r="Z652" s="206">
        <f>'[2]配置系数（士兵）'!Z652</f>
        <v>0</v>
      </c>
      <c r="AA652" s="206">
        <f>'[2]配置系数（士兵）'!AA652</f>
        <v>0</v>
      </c>
      <c r="AB652" s="206">
        <f>'[2]配置系数（士兵）'!AB652</f>
        <v>1</v>
      </c>
    </row>
    <row r="653" spans="3:28" x14ac:dyDescent="0.15">
      <c r="C653" s="207">
        <v>646</v>
      </c>
      <c r="D653" s="69">
        <f>IFERROR(MATCH(C653,索引!Q:Q,0),D654)</f>
        <v>96</v>
      </c>
      <c r="E653" s="69">
        <f t="shared" si="11"/>
        <v>6</v>
      </c>
      <c r="F653" s="69">
        <f>IF(LEN(INDEX(索引!$M:$M,D653,1))=4,INDEX(索引!$M:$M,D653,1)&amp;"00",INDEX(索引!$M:$M,D653,1))</f>
        <v>600356</v>
      </c>
      <c r="G653" s="69" t="str">
        <f>INDEX(索引!$L:$L,D653,1)</f>
        <v>连弩兵</v>
      </c>
      <c r="I653" s="206" t="str">
        <f>'[2]配置系数（士兵）'!I653</f>
        <v/>
      </c>
      <c r="J653" s="206" t="str">
        <f>'[2]配置系数（士兵）'!J653</f>
        <v/>
      </c>
      <c r="K653" s="206" t="str">
        <f>'[2]配置系数（士兵）'!K653</f>
        <v/>
      </c>
      <c r="L653" s="206">
        <f>'[2]配置系数（士兵）'!L653</f>
        <v>0</v>
      </c>
      <c r="M653" s="206">
        <f>'[2]配置系数（士兵）'!M653</f>
        <v>0</v>
      </c>
      <c r="N653" s="206">
        <f>'[2]配置系数（士兵）'!N653</f>
        <v>1</v>
      </c>
      <c r="P653" s="206" t="str">
        <f>'[2]配置系数（士兵）'!P653</f>
        <v/>
      </c>
      <c r="Q653" s="206" t="str">
        <f>'[2]配置系数（士兵）'!Q653</f>
        <v/>
      </c>
      <c r="R653" s="206" t="str">
        <f>'[2]配置系数（士兵）'!R653</f>
        <v/>
      </c>
      <c r="S653" s="206">
        <f>'[2]配置系数（士兵）'!S653</f>
        <v>0</v>
      </c>
      <c r="T653" s="206">
        <f>'[2]配置系数（士兵）'!T653</f>
        <v>0</v>
      </c>
      <c r="U653" s="206">
        <f>'[2]配置系数（士兵）'!U653</f>
        <v>1</v>
      </c>
      <c r="W653" s="206" t="str">
        <f>'[2]配置系数（士兵）'!W653</f>
        <v/>
      </c>
      <c r="X653" s="206" t="str">
        <f>'[2]配置系数（士兵）'!X653</f>
        <v/>
      </c>
      <c r="Y653" s="206" t="str">
        <f>'[2]配置系数（士兵）'!Y653</f>
        <v/>
      </c>
      <c r="Z653" s="206">
        <f>'[2]配置系数（士兵）'!Z653</f>
        <v>0</v>
      </c>
      <c r="AA653" s="206">
        <f>'[2]配置系数（士兵）'!AA653</f>
        <v>0</v>
      </c>
      <c r="AB653" s="206">
        <f>'[2]配置系数（士兵）'!AB653</f>
        <v>1</v>
      </c>
    </row>
    <row r="654" spans="3:28" x14ac:dyDescent="0.15">
      <c r="C654" s="207">
        <v>647</v>
      </c>
      <c r="D654" s="69">
        <f>IFERROR(MATCH(C654,索引!Q:Q,0),D655)</f>
        <v>96</v>
      </c>
      <c r="E654" s="69">
        <f t="shared" si="11"/>
        <v>7</v>
      </c>
      <c r="F654" s="69">
        <f>IF(LEN(INDEX(索引!$M:$M,D654,1))=4,INDEX(索引!$M:$M,D654,1)&amp;"00",INDEX(索引!$M:$M,D654,1))</f>
        <v>600356</v>
      </c>
      <c r="G654" s="69" t="str">
        <f>INDEX(索引!$L:$L,D654,1)</f>
        <v>连弩兵</v>
      </c>
      <c r="I654" s="206" t="str">
        <f>'[2]配置系数（士兵）'!I654</f>
        <v/>
      </c>
      <c r="J654" s="206" t="str">
        <f>'[2]配置系数（士兵）'!J654</f>
        <v/>
      </c>
      <c r="K654" s="206" t="str">
        <f>'[2]配置系数（士兵）'!K654</f>
        <v/>
      </c>
      <c r="L654" s="206">
        <f>'[2]配置系数（士兵）'!L654</f>
        <v>0</v>
      </c>
      <c r="M654" s="206">
        <f>'[2]配置系数（士兵）'!M654</f>
        <v>0</v>
      </c>
      <c r="N654" s="206">
        <f>'[2]配置系数（士兵）'!N654</f>
        <v>1</v>
      </c>
      <c r="P654" s="206" t="str">
        <f>'[2]配置系数（士兵）'!P654</f>
        <v/>
      </c>
      <c r="Q654" s="206" t="str">
        <f>'[2]配置系数（士兵）'!Q654</f>
        <v/>
      </c>
      <c r="R654" s="206" t="str">
        <f>'[2]配置系数（士兵）'!R654</f>
        <v/>
      </c>
      <c r="S654" s="206">
        <f>'[2]配置系数（士兵）'!S654</f>
        <v>0</v>
      </c>
      <c r="T654" s="206">
        <f>'[2]配置系数（士兵）'!T654</f>
        <v>0</v>
      </c>
      <c r="U654" s="206">
        <f>'[2]配置系数（士兵）'!U654</f>
        <v>1</v>
      </c>
      <c r="W654" s="206" t="str">
        <f>'[2]配置系数（士兵）'!W654</f>
        <v/>
      </c>
      <c r="X654" s="206" t="str">
        <f>'[2]配置系数（士兵）'!X654</f>
        <v/>
      </c>
      <c r="Y654" s="206" t="str">
        <f>'[2]配置系数（士兵）'!Y654</f>
        <v/>
      </c>
      <c r="Z654" s="206">
        <f>'[2]配置系数（士兵）'!Z654</f>
        <v>0</v>
      </c>
      <c r="AA654" s="206">
        <f>'[2]配置系数（士兵）'!AA654</f>
        <v>0</v>
      </c>
      <c r="AB654" s="206">
        <f>'[2]配置系数（士兵）'!AB654</f>
        <v>1</v>
      </c>
    </row>
    <row r="655" spans="3:28" x14ac:dyDescent="0.15">
      <c r="C655" s="207">
        <v>648</v>
      </c>
      <c r="D655" s="69">
        <f>IFERROR(MATCH(C655,索引!Q:Q,0),D656)</f>
        <v>96</v>
      </c>
      <c r="E655" s="69">
        <f t="shared" si="11"/>
        <v>8</v>
      </c>
      <c r="F655" s="69">
        <f>IF(LEN(INDEX(索引!$M:$M,D655,1))=4,INDEX(索引!$M:$M,D655,1)&amp;"00",INDEX(索引!$M:$M,D655,1))</f>
        <v>600356</v>
      </c>
      <c r="G655" s="69" t="str">
        <f>INDEX(索引!$L:$L,D655,1)</f>
        <v>连弩兵</v>
      </c>
      <c r="I655" s="206" t="str">
        <f>'[2]配置系数（士兵）'!I655</f>
        <v/>
      </c>
      <c r="J655" s="206" t="str">
        <f>'[2]配置系数（士兵）'!J655</f>
        <v/>
      </c>
      <c r="K655" s="206" t="str">
        <f>'[2]配置系数（士兵）'!K655</f>
        <v/>
      </c>
      <c r="L655" s="206">
        <f>'[2]配置系数（士兵）'!L655</f>
        <v>0</v>
      </c>
      <c r="M655" s="206">
        <f>'[2]配置系数（士兵）'!M655</f>
        <v>0</v>
      </c>
      <c r="N655" s="206">
        <f>'[2]配置系数（士兵）'!N655</f>
        <v>1</v>
      </c>
      <c r="P655" s="206" t="str">
        <f>'[2]配置系数（士兵）'!P655</f>
        <v/>
      </c>
      <c r="Q655" s="206" t="str">
        <f>'[2]配置系数（士兵）'!Q655</f>
        <v/>
      </c>
      <c r="R655" s="206" t="str">
        <f>'[2]配置系数（士兵）'!R655</f>
        <v/>
      </c>
      <c r="S655" s="206">
        <f>'[2]配置系数（士兵）'!S655</f>
        <v>0</v>
      </c>
      <c r="T655" s="206">
        <f>'[2]配置系数（士兵）'!T655</f>
        <v>0</v>
      </c>
      <c r="U655" s="206">
        <f>'[2]配置系数（士兵）'!U655</f>
        <v>1</v>
      </c>
      <c r="W655" s="206" t="str">
        <f>'[2]配置系数（士兵）'!W655</f>
        <v/>
      </c>
      <c r="X655" s="206" t="str">
        <f>'[2]配置系数（士兵）'!X655</f>
        <v/>
      </c>
      <c r="Y655" s="206" t="str">
        <f>'[2]配置系数（士兵）'!Y655</f>
        <v/>
      </c>
      <c r="Z655" s="206">
        <f>'[2]配置系数（士兵）'!Z655</f>
        <v>0</v>
      </c>
      <c r="AA655" s="206">
        <f>'[2]配置系数（士兵）'!AA655</f>
        <v>0</v>
      </c>
      <c r="AB655" s="206">
        <f>'[2]配置系数（士兵）'!AB655</f>
        <v>1</v>
      </c>
    </row>
    <row r="656" spans="3:28" x14ac:dyDescent="0.15">
      <c r="C656" s="207">
        <v>649</v>
      </c>
      <c r="D656" s="69">
        <f>IFERROR(MATCH(C656,索引!Q:Q,0),D657)</f>
        <v>96</v>
      </c>
      <c r="E656" s="69">
        <f t="shared" si="11"/>
        <v>9</v>
      </c>
      <c r="F656" s="69">
        <f>IF(LEN(INDEX(索引!$M:$M,D656,1))=4,INDEX(索引!$M:$M,D656,1)&amp;"00",INDEX(索引!$M:$M,D656,1))</f>
        <v>600356</v>
      </c>
      <c r="G656" s="69" t="str">
        <f>INDEX(索引!$L:$L,D656,1)</f>
        <v>连弩兵</v>
      </c>
      <c r="I656" s="206" t="str">
        <f>'[2]配置系数（士兵）'!I656</f>
        <v/>
      </c>
      <c r="J656" s="206" t="str">
        <f>'[2]配置系数（士兵）'!J656</f>
        <v/>
      </c>
      <c r="K656" s="206" t="str">
        <f>'[2]配置系数（士兵）'!K656</f>
        <v/>
      </c>
      <c r="L656" s="206">
        <f>'[2]配置系数（士兵）'!L656</f>
        <v>0</v>
      </c>
      <c r="M656" s="206">
        <f>'[2]配置系数（士兵）'!M656</f>
        <v>0</v>
      </c>
      <c r="N656" s="206">
        <f>'[2]配置系数（士兵）'!N656</f>
        <v>1</v>
      </c>
      <c r="P656" s="206" t="str">
        <f>'[2]配置系数（士兵）'!P656</f>
        <v/>
      </c>
      <c r="Q656" s="206" t="str">
        <f>'[2]配置系数（士兵）'!Q656</f>
        <v/>
      </c>
      <c r="R656" s="206" t="str">
        <f>'[2]配置系数（士兵）'!R656</f>
        <v/>
      </c>
      <c r="S656" s="206">
        <f>'[2]配置系数（士兵）'!S656</f>
        <v>0</v>
      </c>
      <c r="T656" s="206">
        <f>'[2]配置系数（士兵）'!T656</f>
        <v>0</v>
      </c>
      <c r="U656" s="206">
        <f>'[2]配置系数（士兵）'!U656</f>
        <v>1</v>
      </c>
      <c r="W656" s="206" t="str">
        <f>'[2]配置系数（士兵）'!W656</f>
        <v/>
      </c>
      <c r="X656" s="206" t="str">
        <f>'[2]配置系数（士兵）'!X656</f>
        <v/>
      </c>
      <c r="Y656" s="206" t="str">
        <f>'[2]配置系数（士兵）'!Y656</f>
        <v/>
      </c>
      <c r="Z656" s="206">
        <f>'[2]配置系数（士兵）'!Z656</f>
        <v>0</v>
      </c>
      <c r="AA656" s="206">
        <f>'[2]配置系数（士兵）'!AA656</f>
        <v>0</v>
      </c>
      <c r="AB656" s="206">
        <f>'[2]配置系数（士兵）'!AB656</f>
        <v>1</v>
      </c>
    </row>
    <row r="657" spans="3:28" x14ac:dyDescent="0.15">
      <c r="C657" s="207">
        <v>650</v>
      </c>
      <c r="D657" s="69">
        <f>IFERROR(MATCH(C657,索引!Q:Q,0),D658)</f>
        <v>96</v>
      </c>
      <c r="E657" s="69">
        <f t="shared" si="11"/>
        <v>10</v>
      </c>
      <c r="F657" s="69">
        <f>IF(LEN(INDEX(索引!$M:$M,D657,1))=4,INDEX(索引!$M:$M,D657,1)&amp;"00",INDEX(索引!$M:$M,D657,1))</f>
        <v>600356</v>
      </c>
      <c r="G657" s="69" t="str">
        <f>INDEX(索引!$L:$L,D657,1)</f>
        <v>连弩兵</v>
      </c>
      <c r="I657" s="206" t="str">
        <f>'[2]配置系数（士兵）'!I657</f>
        <v/>
      </c>
      <c r="J657" s="206" t="str">
        <f>'[2]配置系数（士兵）'!J657</f>
        <v/>
      </c>
      <c r="K657" s="206" t="str">
        <f>'[2]配置系数（士兵）'!K657</f>
        <v/>
      </c>
      <c r="L657" s="206">
        <f>'[2]配置系数（士兵）'!L657</f>
        <v>0</v>
      </c>
      <c r="M657" s="206">
        <f>'[2]配置系数（士兵）'!M657</f>
        <v>0</v>
      </c>
      <c r="N657" s="206">
        <f>'[2]配置系数（士兵）'!N657</f>
        <v>1</v>
      </c>
      <c r="P657" s="206" t="str">
        <f>'[2]配置系数（士兵）'!P657</f>
        <v/>
      </c>
      <c r="Q657" s="206" t="str">
        <f>'[2]配置系数（士兵）'!Q657</f>
        <v/>
      </c>
      <c r="R657" s="206" t="str">
        <f>'[2]配置系数（士兵）'!R657</f>
        <v/>
      </c>
      <c r="S657" s="206">
        <f>'[2]配置系数（士兵）'!S657</f>
        <v>0</v>
      </c>
      <c r="T657" s="206">
        <f>'[2]配置系数（士兵）'!T657</f>
        <v>0</v>
      </c>
      <c r="U657" s="206">
        <f>'[2]配置系数（士兵）'!U657</f>
        <v>1</v>
      </c>
      <c r="W657" s="206" t="str">
        <f>'[2]配置系数（士兵）'!W657</f>
        <v/>
      </c>
      <c r="X657" s="206" t="str">
        <f>'[2]配置系数（士兵）'!X657</f>
        <v/>
      </c>
      <c r="Y657" s="206" t="str">
        <f>'[2]配置系数（士兵）'!Y657</f>
        <v/>
      </c>
      <c r="Z657" s="206">
        <f>'[2]配置系数（士兵）'!Z657</f>
        <v>0</v>
      </c>
      <c r="AA657" s="206">
        <f>'[2]配置系数（士兵）'!AA657</f>
        <v>0</v>
      </c>
      <c r="AB657" s="206">
        <f>'[2]配置系数（士兵）'!AB657</f>
        <v>1</v>
      </c>
    </row>
    <row r="658" spans="3:28" x14ac:dyDescent="0.15">
      <c r="C658" s="207">
        <v>651</v>
      </c>
      <c r="D658" s="69">
        <f>IFERROR(MATCH(C658,索引!Q:Q,0),D659)</f>
        <v>0</v>
      </c>
      <c r="E658" s="69">
        <f t="shared" si="11"/>
        <v>1</v>
      </c>
      <c r="F658" s="69">
        <f>IF(LEN(INDEX(索引!$M:$M,D658,1))=4,INDEX(索引!$M:$M,D658,1)&amp;"00",INDEX(索引!$M:$M,D658,1))</f>
        <v>0</v>
      </c>
      <c r="G658" s="69">
        <f>INDEX(索引!$L:$L,D658,1)</f>
        <v>0</v>
      </c>
      <c r="I658" s="206" t="str">
        <f>'[2]配置系数（士兵）'!I658</f>
        <v/>
      </c>
      <c r="J658" s="206" t="str">
        <f>'[2]配置系数（士兵）'!J658</f>
        <v/>
      </c>
      <c r="K658" s="206" t="str">
        <f>'[2]配置系数（士兵）'!K658</f>
        <v/>
      </c>
      <c r="L658" s="206">
        <f>'[2]配置系数（士兵）'!L658</f>
        <v>0</v>
      </c>
      <c r="M658" s="206">
        <f>'[2]配置系数（士兵）'!M658</f>
        <v>0</v>
      </c>
      <c r="N658" s="206">
        <f>'[2]配置系数（士兵）'!N658</f>
        <v>1</v>
      </c>
      <c r="P658" s="206" t="str">
        <f>'[2]配置系数（士兵）'!P658</f>
        <v/>
      </c>
      <c r="Q658" s="206" t="str">
        <f>'[2]配置系数（士兵）'!Q658</f>
        <v/>
      </c>
      <c r="R658" s="206" t="str">
        <f>'[2]配置系数（士兵）'!R658</f>
        <v/>
      </c>
      <c r="S658" s="206">
        <f>'[2]配置系数（士兵）'!S658</f>
        <v>0</v>
      </c>
      <c r="T658" s="206">
        <f>'[2]配置系数（士兵）'!T658</f>
        <v>0</v>
      </c>
      <c r="U658" s="206">
        <f>'[2]配置系数（士兵）'!U658</f>
        <v>1</v>
      </c>
      <c r="W658" s="206" t="str">
        <f>'[2]配置系数（士兵）'!W658</f>
        <v/>
      </c>
      <c r="X658" s="206" t="str">
        <f>'[2]配置系数（士兵）'!X658</f>
        <v/>
      </c>
      <c r="Y658" s="206" t="str">
        <f>'[2]配置系数（士兵）'!Y658</f>
        <v/>
      </c>
      <c r="Z658" s="206">
        <f>'[2]配置系数（士兵）'!Z658</f>
        <v>0</v>
      </c>
      <c r="AA658" s="206">
        <f>'[2]配置系数（士兵）'!AA658</f>
        <v>0</v>
      </c>
      <c r="AB658" s="206">
        <f>'[2]配置系数（士兵）'!AB658</f>
        <v>1</v>
      </c>
    </row>
    <row r="659" spans="3:28" x14ac:dyDescent="0.15">
      <c r="C659" s="207">
        <v>652</v>
      </c>
      <c r="D659" s="69">
        <f>IFERROR(MATCH(C659,索引!Q:Q,0),D660)</f>
        <v>0</v>
      </c>
      <c r="E659" s="69">
        <f t="shared" si="11"/>
        <v>2</v>
      </c>
      <c r="F659" s="69">
        <f>IF(LEN(INDEX(索引!$M:$M,D659,1))=4,INDEX(索引!$M:$M,D659,1)&amp;"00",INDEX(索引!$M:$M,D659,1))</f>
        <v>0</v>
      </c>
      <c r="G659" s="69">
        <f>INDEX(索引!$L:$L,D659,1)</f>
        <v>0</v>
      </c>
      <c r="I659" s="206" t="str">
        <f>'[2]配置系数（士兵）'!I659</f>
        <v/>
      </c>
      <c r="J659" s="206" t="str">
        <f>'[2]配置系数（士兵）'!J659</f>
        <v/>
      </c>
      <c r="K659" s="206" t="str">
        <f>'[2]配置系数（士兵）'!K659</f>
        <v/>
      </c>
      <c r="L659" s="206">
        <f>'[2]配置系数（士兵）'!L659</f>
        <v>0</v>
      </c>
      <c r="M659" s="206">
        <f>'[2]配置系数（士兵）'!M659</f>
        <v>0</v>
      </c>
      <c r="N659" s="206">
        <f>'[2]配置系数（士兵）'!N659</f>
        <v>1</v>
      </c>
      <c r="P659" s="206" t="str">
        <f>'[2]配置系数（士兵）'!P659</f>
        <v/>
      </c>
      <c r="Q659" s="206" t="str">
        <f>'[2]配置系数（士兵）'!Q659</f>
        <v/>
      </c>
      <c r="R659" s="206" t="str">
        <f>'[2]配置系数（士兵）'!R659</f>
        <v/>
      </c>
      <c r="S659" s="206">
        <f>'[2]配置系数（士兵）'!S659</f>
        <v>0</v>
      </c>
      <c r="T659" s="206">
        <f>'[2]配置系数（士兵）'!T659</f>
        <v>0</v>
      </c>
      <c r="U659" s="206">
        <f>'[2]配置系数（士兵）'!U659</f>
        <v>1</v>
      </c>
      <c r="W659" s="206" t="str">
        <f>'[2]配置系数（士兵）'!W659</f>
        <v/>
      </c>
      <c r="X659" s="206" t="str">
        <f>'[2]配置系数（士兵）'!X659</f>
        <v/>
      </c>
      <c r="Y659" s="206" t="str">
        <f>'[2]配置系数（士兵）'!Y659</f>
        <v/>
      </c>
      <c r="Z659" s="206">
        <f>'[2]配置系数（士兵）'!Z659</f>
        <v>0</v>
      </c>
      <c r="AA659" s="206">
        <f>'[2]配置系数（士兵）'!AA659</f>
        <v>0</v>
      </c>
      <c r="AB659" s="206">
        <f>'[2]配置系数（士兵）'!AB659</f>
        <v>1</v>
      </c>
    </row>
    <row r="660" spans="3:28" x14ac:dyDescent="0.15">
      <c r="C660" s="207">
        <v>653</v>
      </c>
      <c r="D660" s="69">
        <f>IFERROR(MATCH(C660,索引!Q:Q,0),D661)</f>
        <v>0</v>
      </c>
      <c r="E660" s="69">
        <f t="shared" si="11"/>
        <v>3</v>
      </c>
      <c r="F660" s="69">
        <f>IF(LEN(INDEX(索引!$M:$M,D660,1))=4,INDEX(索引!$M:$M,D660,1)&amp;"00",INDEX(索引!$M:$M,D660,1))</f>
        <v>0</v>
      </c>
      <c r="G660" s="69">
        <f>INDEX(索引!$L:$L,D660,1)</f>
        <v>0</v>
      </c>
      <c r="I660" s="206" t="str">
        <f>'[2]配置系数（士兵）'!I660</f>
        <v/>
      </c>
      <c r="J660" s="206" t="str">
        <f>'[2]配置系数（士兵）'!J660</f>
        <v/>
      </c>
      <c r="K660" s="206" t="str">
        <f>'[2]配置系数（士兵）'!K660</f>
        <v/>
      </c>
      <c r="L660" s="206">
        <f>'[2]配置系数（士兵）'!L660</f>
        <v>0</v>
      </c>
      <c r="M660" s="206">
        <f>'[2]配置系数（士兵）'!M660</f>
        <v>0</v>
      </c>
      <c r="N660" s="206">
        <f>'[2]配置系数（士兵）'!N660</f>
        <v>1</v>
      </c>
      <c r="P660" s="206" t="str">
        <f>'[2]配置系数（士兵）'!P660</f>
        <v/>
      </c>
      <c r="Q660" s="206" t="str">
        <f>'[2]配置系数（士兵）'!Q660</f>
        <v/>
      </c>
      <c r="R660" s="206" t="str">
        <f>'[2]配置系数（士兵）'!R660</f>
        <v/>
      </c>
      <c r="S660" s="206">
        <f>'[2]配置系数（士兵）'!S660</f>
        <v>0</v>
      </c>
      <c r="T660" s="206">
        <f>'[2]配置系数（士兵）'!T660</f>
        <v>0</v>
      </c>
      <c r="U660" s="206">
        <f>'[2]配置系数（士兵）'!U660</f>
        <v>1</v>
      </c>
      <c r="W660" s="206" t="str">
        <f>'[2]配置系数（士兵）'!W660</f>
        <v/>
      </c>
      <c r="X660" s="206" t="str">
        <f>'[2]配置系数（士兵）'!X660</f>
        <v/>
      </c>
      <c r="Y660" s="206" t="str">
        <f>'[2]配置系数（士兵）'!Y660</f>
        <v/>
      </c>
      <c r="Z660" s="206">
        <f>'[2]配置系数（士兵）'!Z660</f>
        <v>0</v>
      </c>
      <c r="AA660" s="206">
        <f>'[2]配置系数（士兵）'!AA660</f>
        <v>0</v>
      </c>
      <c r="AB660" s="206">
        <f>'[2]配置系数（士兵）'!AB660</f>
        <v>1</v>
      </c>
    </row>
    <row r="661" spans="3:28" x14ac:dyDescent="0.15">
      <c r="C661" s="207">
        <v>654</v>
      </c>
      <c r="D661" s="69">
        <f>IFERROR(MATCH(C661,索引!Q:Q,0),D662)</f>
        <v>0</v>
      </c>
      <c r="E661" s="69">
        <f t="shared" si="11"/>
        <v>4</v>
      </c>
      <c r="F661" s="69">
        <f>IF(LEN(INDEX(索引!$M:$M,D661,1))=4,INDEX(索引!$M:$M,D661,1)&amp;"00",INDEX(索引!$M:$M,D661,1))</f>
        <v>0</v>
      </c>
      <c r="G661" s="69">
        <f>INDEX(索引!$L:$L,D661,1)</f>
        <v>0</v>
      </c>
      <c r="I661" s="206" t="str">
        <f>'[2]配置系数（士兵）'!I661</f>
        <v/>
      </c>
      <c r="J661" s="206" t="str">
        <f>'[2]配置系数（士兵）'!J661</f>
        <v/>
      </c>
      <c r="K661" s="206" t="str">
        <f>'[2]配置系数（士兵）'!K661</f>
        <v/>
      </c>
      <c r="L661" s="206">
        <f>'[2]配置系数（士兵）'!L661</f>
        <v>0</v>
      </c>
      <c r="M661" s="206">
        <f>'[2]配置系数（士兵）'!M661</f>
        <v>0</v>
      </c>
      <c r="N661" s="206">
        <f>'[2]配置系数（士兵）'!N661</f>
        <v>1</v>
      </c>
      <c r="P661" s="206" t="str">
        <f>'[2]配置系数（士兵）'!P661</f>
        <v/>
      </c>
      <c r="Q661" s="206" t="str">
        <f>'[2]配置系数（士兵）'!Q661</f>
        <v/>
      </c>
      <c r="R661" s="206" t="str">
        <f>'[2]配置系数（士兵）'!R661</f>
        <v/>
      </c>
      <c r="S661" s="206">
        <f>'[2]配置系数（士兵）'!S661</f>
        <v>0</v>
      </c>
      <c r="T661" s="206">
        <f>'[2]配置系数（士兵）'!T661</f>
        <v>0</v>
      </c>
      <c r="U661" s="206">
        <f>'[2]配置系数（士兵）'!U661</f>
        <v>1</v>
      </c>
      <c r="W661" s="206" t="str">
        <f>'[2]配置系数（士兵）'!W661</f>
        <v/>
      </c>
      <c r="X661" s="206" t="str">
        <f>'[2]配置系数（士兵）'!X661</f>
        <v/>
      </c>
      <c r="Y661" s="206" t="str">
        <f>'[2]配置系数（士兵）'!Y661</f>
        <v/>
      </c>
      <c r="Z661" s="206">
        <f>'[2]配置系数（士兵）'!Z661</f>
        <v>0</v>
      </c>
      <c r="AA661" s="206">
        <f>'[2]配置系数（士兵）'!AA661</f>
        <v>0</v>
      </c>
      <c r="AB661" s="206">
        <f>'[2]配置系数（士兵）'!AB661</f>
        <v>1</v>
      </c>
    </row>
    <row r="662" spans="3:28" x14ac:dyDescent="0.15">
      <c r="C662" s="207">
        <v>655</v>
      </c>
      <c r="D662" s="69">
        <f>IFERROR(MATCH(C662,索引!Q:Q,0),D663)</f>
        <v>0</v>
      </c>
      <c r="E662" s="69">
        <f t="shared" si="11"/>
        <v>5</v>
      </c>
      <c r="F662" s="69">
        <f>IF(LEN(INDEX(索引!$M:$M,D662,1))=4,INDEX(索引!$M:$M,D662,1)&amp;"00",INDEX(索引!$M:$M,D662,1))</f>
        <v>0</v>
      </c>
      <c r="G662" s="69">
        <f>INDEX(索引!$L:$L,D662,1)</f>
        <v>0</v>
      </c>
      <c r="I662" s="206" t="str">
        <f>'[2]配置系数（士兵）'!I662</f>
        <v/>
      </c>
      <c r="J662" s="206" t="str">
        <f>'[2]配置系数（士兵）'!J662</f>
        <v/>
      </c>
      <c r="K662" s="206" t="str">
        <f>'[2]配置系数（士兵）'!K662</f>
        <v/>
      </c>
      <c r="L662" s="206">
        <f>'[2]配置系数（士兵）'!L662</f>
        <v>0</v>
      </c>
      <c r="M662" s="206">
        <f>'[2]配置系数（士兵）'!M662</f>
        <v>0</v>
      </c>
      <c r="N662" s="206">
        <f>'[2]配置系数（士兵）'!N662</f>
        <v>1</v>
      </c>
      <c r="P662" s="206" t="str">
        <f>'[2]配置系数（士兵）'!P662</f>
        <v/>
      </c>
      <c r="Q662" s="206" t="str">
        <f>'[2]配置系数（士兵）'!Q662</f>
        <v/>
      </c>
      <c r="R662" s="206" t="str">
        <f>'[2]配置系数（士兵）'!R662</f>
        <v/>
      </c>
      <c r="S662" s="206">
        <f>'[2]配置系数（士兵）'!S662</f>
        <v>0</v>
      </c>
      <c r="T662" s="206">
        <f>'[2]配置系数（士兵）'!T662</f>
        <v>0</v>
      </c>
      <c r="U662" s="206">
        <f>'[2]配置系数（士兵）'!U662</f>
        <v>1</v>
      </c>
      <c r="W662" s="206" t="str">
        <f>'[2]配置系数（士兵）'!W662</f>
        <v/>
      </c>
      <c r="X662" s="206" t="str">
        <f>'[2]配置系数（士兵）'!X662</f>
        <v/>
      </c>
      <c r="Y662" s="206" t="str">
        <f>'[2]配置系数（士兵）'!Y662</f>
        <v/>
      </c>
      <c r="Z662" s="206">
        <f>'[2]配置系数（士兵）'!Z662</f>
        <v>0</v>
      </c>
      <c r="AA662" s="206">
        <f>'[2]配置系数（士兵）'!AA662</f>
        <v>0</v>
      </c>
      <c r="AB662" s="206">
        <f>'[2]配置系数（士兵）'!AB662</f>
        <v>1</v>
      </c>
    </row>
    <row r="663" spans="3:28" x14ac:dyDescent="0.15">
      <c r="C663" s="207">
        <v>656</v>
      </c>
      <c r="D663" s="69">
        <f>IFERROR(MATCH(C663,索引!Q:Q,0),D664)</f>
        <v>0</v>
      </c>
      <c r="E663" s="69">
        <f t="shared" si="11"/>
        <v>6</v>
      </c>
      <c r="F663" s="69">
        <f>IF(LEN(INDEX(索引!$M:$M,D663,1))=4,INDEX(索引!$M:$M,D663,1)&amp;"00",INDEX(索引!$M:$M,D663,1))</f>
        <v>0</v>
      </c>
      <c r="G663" s="69">
        <f>INDEX(索引!$L:$L,D663,1)</f>
        <v>0</v>
      </c>
      <c r="I663" s="206" t="str">
        <f>'[2]配置系数（士兵）'!I663</f>
        <v/>
      </c>
      <c r="J663" s="206" t="str">
        <f>'[2]配置系数（士兵）'!J663</f>
        <v/>
      </c>
      <c r="K663" s="206" t="str">
        <f>'[2]配置系数（士兵）'!K663</f>
        <v/>
      </c>
      <c r="L663" s="206">
        <f>'[2]配置系数（士兵）'!L663</f>
        <v>0</v>
      </c>
      <c r="M663" s="206">
        <f>'[2]配置系数（士兵）'!M663</f>
        <v>0</v>
      </c>
      <c r="N663" s="206">
        <f>'[2]配置系数（士兵）'!N663</f>
        <v>1</v>
      </c>
      <c r="P663" s="206" t="str">
        <f>'[2]配置系数（士兵）'!P663</f>
        <v/>
      </c>
      <c r="Q663" s="206" t="str">
        <f>'[2]配置系数（士兵）'!Q663</f>
        <v/>
      </c>
      <c r="R663" s="206" t="str">
        <f>'[2]配置系数（士兵）'!R663</f>
        <v/>
      </c>
      <c r="S663" s="206">
        <f>'[2]配置系数（士兵）'!S663</f>
        <v>0</v>
      </c>
      <c r="T663" s="206">
        <f>'[2]配置系数（士兵）'!T663</f>
        <v>0</v>
      </c>
      <c r="U663" s="206">
        <f>'[2]配置系数（士兵）'!U663</f>
        <v>1</v>
      </c>
      <c r="W663" s="206" t="str">
        <f>'[2]配置系数（士兵）'!W663</f>
        <v/>
      </c>
      <c r="X663" s="206" t="str">
        <f>'[2]配置系数（士兵）'!X663</f>
        <v/>
      </c>
      <c r="Y663" s="206" t="str">
        <f>'[2]配置系数（士兵）'!Y663</f>
        <v/>
      </c>
      <c r="Z663" s="206">
        <f>'[2]配置系数（士兵）'!Z663</f>
        <v>0</v>
      </c>
      <c r="AA663" s="206">
        <f>'[2]配置系数（士兵）'!AA663</f>
        <v>0</v>
      </c>
      <c r="AB663" s="206">
        <f>'[2]配置系数（士兵）'!AB663</f>
        <v>1</v>
      </c>
    </row>
    <row r="664" spans="3:28" x14ac:dyDescent="0.15">
      <c r="C664" s="207">
        <v>657</v>
      </c>
      <c r="D664" s="69">
        <f>IFERROR(MATCH(C664,索引!Q:Q,0),D665)</f>
        <v>0</v>
      </c>
      <c r="E664" s="69">
        <f t="shared" si="11"/>
        <v>7</v>
      </c>
      <c r="F664" s="69">
        <f>IF(LEN(INDEX(索引!$M:$M,D664,1))=4,INDEX(索引!$M:$M,D664,1)&amp;"00",INDEX(索引!$M:$M,D664,1))</f>
        <v>0</v>
      </c>
      <c r="G664" s="69">
        <f>INDEX(索引!$L:$L,D664,1)</f>
        <v>0</v>
      </c>
      <c r="I664" s="206" t="str">
        <f>'[2]配置系数（士兵）'!I664</f>
        <v/>
      </c>
      <c r="J664" s="206" t="str">
        <f>'[2]配置系数（士兵）'!J664</f>
        <v/>
      </c>
      <c r="K664" s="206" t="str">
        <f>'[2]配置系数（士兵）'!K664</f>
        <v/>
      </c>
      <c r="L664" s="206">
        <f>'[2]配置系数（士兵）'!L664</f>
        <v>0</v>
      </c>
      <c r="M664" s="206">
        <f>'[2]配置系数（士兵）'!M664</f>
        <v>0</v>
      </c>
      <c r="N664" s="206">
        <f>'[2]配置系数（士兵）'!N664</f>
        <v>1</v>
      </c>
      <c r="P664" s="206" t="str">
        <f>'[2]配置系数（士兵）'!P664</f>
        <v/>
      </c>
      <c r="Q664" s="206" t="str">
        <f>'[2]配置系数（士兵）'!Q664</f>
        <v/>
      </c>
      <c r="R664" s="206" t="str">
        <f>'[2]配置系数（士兵）'!R664</f>
        <v/>
      </c>
      <c r="S664" s="206">
        <f>'[2]配置系数（士兵）'!S664</f>
        <v>0</v>
      </c>
      <c r="T664" s="206">
        <f>'[2]配置系数（士兵）'!T664</f>
        <v>0</v>
      </c>
      <c r="U664" s="206">
        <f>'[2]配置系数（士兵）'!U664</f>
        <v>1</v>
      </c>
      <c r="W664" s="206" t="str">
        <f>'[2]配置系数（士兵）'!W664</f>
        <v/>
      </c>
      <c r="X664" s="206" t="str">
        <f>'[2]配置系数（士兵）'!X664</f>
        <v/>
      </c>
      <c r="Y664" s="206" t="str">
        <f>'[2]配置系数（士兵）'!Y664</f>
        <v/>
      </c>
      <c r="Z664" s="206">
        <f>'[2]配置系数（士兵）'!Z664</f>
        <v>0</v>
      </c>
      <c r="AA664" s="206">
        <f>'[2]配置系数（士兵）'!AA664</f>
        <v>0</v>
      </c>
      <c r="AB664" s="206">
        <f>'[2]配置系数（士兵）'!AB664</f>
        <v>1</v>
      </c>
    </row>
    <row r="665" spans="3:28" x14ac:dyDescent="0.15">
      <c r="C665" s="207">
        <v>658</v>
      </c>
      <c r="D665" s="69">
        <f>IFERROR(MATCH(C665,索引!Q:Q,0),D666)</f>
        <v>0</v>
      </c>
      <c r="E665" s="69">
        <f t="shared" ref="E665:E728" si="12">MIN(IF(G665=G664,E664+1,1),11)</f>
        <v>8</v>
      </c>
      <c r="F665" s="69">
        <f>IF(LEN(INDEX(索引!$M:$M,D665,1))=4,INDEX(索引!$M:$M,D665,1)&amp;"00",INDEX(索引!$M:$M,D665,1))</f>
        <v>0</v>
      </c>
      <c r="G665" s="69">
        <f>INDEX(索引!$L:$L,D665,1)</f>
        <v>0</v>
      </c>
      <c r="I665" s="206" t="str">
        <f>'[2]配置系数（士兵）'!I665</f>
        <v/>
      </c>
      <c r="J665" s="206" t="str">
        <f>'[2]配置系数（士兵）'!J665</f>
        <v/>
      </c>
      <c r="K665" s="206" t="str">
        <f>'[2]配置系数（士兵）'!K665</f>
        <v/>
      </c>
      <c r="L665" s="206">
        <f>'[2]配置系数（士兵）'!L665</f>
        <v>0</v>
      </c>
      <c r="M665" s="206">
        <f>'[2]配置系数（士兵）'!M665</f>
        <v>0</v>
      </c>
      <c r="N665" s="206">
        <f>'[2]配置系数（士兵）'!N665</f>
        <v>1</v>
      </c>
      <c r="P665" s="206" t="str">
        <f>'[2]配置系数（士兵）'!P665</f>
        <v/>
      </c>
      <c r="Q665" s="206" t="str">
        <f>'[2]配置系数（士兵）'!Q665</f>
        <v/>
      </c>
      <c r="R665" s="206" t="str">
        <f>'[2]配置系数（士兵）'!R665</f>
        <v/>
      </c>
      <c r="S665" s="206">
        <f>'[2]配置系数（士兵）'!S665</f>
        <v>0</v>
      </c>
      <c r="T665" s="206">
        <f>'[2]配置系数（士兵）'!T665</f>
        <v>0</v>
      </c>
      <c r="U665" s="206">
        <f>'[2]配置系数（士兵）'!U665</f>
        <v>1</v>
      </c>
      <c r="W665" s="206" t="str">
        <f>'[2]配置系数（士兵）'!W665</f>
        <v/>
      </c>
      <c r="X665" s="206" t="str">
        <f>'[2]配置系数（士兵）'!X665</f>
        <v/>
      </c>
      <c r="Y665" s="206" t="str">
        <f>'[2]配置系数（士兵）'!Y665</f>
        <v/>
      </c>
      <c r="Z665" s="206">
        <f>'[2]配置系数（士兵）'!Z665</f>
        <v>0</v>
      </c>
      <c r="AA665" s="206">
        <f>'[2]配置系数（士兵）'!AA665</f>
        <v>0</v>
      </c>
      <c r="AB665" s="206">
        <f>'[2]配置系数（士兵）'!AB665</f>
        <v>1</v>
      </c>
    </row>
    <row r="666" spans="3:28" x14ac:dyDescent="0.15">
      <c r="C666" s="207">
        <v>659</v>
      </c>
      <c r="D666" s="69">
        <f>IFERROR(MATCH(C666,索引!Q:Q,0),D667)</f>
        <v>0</v>
      </c>
      <c r="E666" s="69">
        <f t="shared" si="12"/>
        <v>9</v>
      </c>
      <c r="F666" s="69">
        <f>IF(LEN(INDEX(索引!$M:$M,D666,1))=4,INDEX(索引!$M:$M,D666,1)&amp;"00",INDEX(索引!$M:$M,D666,1))</f>
        <v>0</v>
      </c>
      <c r="G666" s="69">
        <f>INDEX(索引!$L:$L,D666,1)</f>
        <v>0</v>
      </c>
      <c r="I666" s="206" t="str">
        <f>'[2]配置系数（士兵）'!I666</f>
        <v/>
      </c>
      <c r="J666" s="206" t="str">
        <f>'[2]配置系数（士兵）'!J666</f>
        <v/>
      </c>
      <c r="K666" s="206" t="str">
        <f>'[2]配置系数（士兵）'!K666</f>
        <v/>
      </c>
      <c r="L666" s="206">
        <f>'[2]配置系数（士兵）'!L666</f>
        <v>0</v>
      </c>
      <c r="M666" s="206">
        <f>'[2]配置系数（士兵）'!M666</f>
        <v>0</v>
      </c>
      <c r="N666" s="206">
        <f>'[2]配置系数（士兵）'!N666</f>
        <v>1</v>
      </c>
      <c r="P666" s="206" t="str">
        <f>'[2]配置系数（士兵）'!P666</f>
        <v/>
      </c>
      <c r="Q666" s="206" t="str">
        <f>'[2]配置系数（士兵）'!Q666</f>
        <v/>
      </c>
      <c r="R666" s="206" t="str">
        <f>'[2]配置系数（士兵）'!R666</f>
        <v/>
      </c>
      <c r="S666" s="206">
        <f>'[2]配置系数（士兵）'!S666</f>
        <v>0</v>
      </c>
      <c r="T666" s="206">
        <f>'[2]配置系数（士兵）'!T666</f>
        <v>0</v>
      </c>
      <c r="U666" s="206">
        <f>'[2]配置系数（士兵）'!U666</f>
        <v>1</v>
      </c>
      <c r="W666" s="206" t="str">
        <f>'[2]配置系数（士兵）'!W666</f>
        <v/>
      </c>
      <c r="X666" s="206" t="str">
        <f>'[2]配置系数（士兵）'!X666</f>
        <v/>
      </c>
      <c r="Y666" s="206" t="str">
        <f>'[2]配置系数（士兵）'!Y666</f>
        <v/>
      </c>
      <c r="Z666" s="206">
        <f>'[2]配置系数（士兵）'!Z666</f>
        <v>0</v>
      </c>
      <c r="AA666" s="206">
        <f>'[2]配置系数（士兵）'!AA666</f>
        <v>0</v>
      </c>
      <c r="AB666" s="206">
        <f>'[2]配置系数（士兵）'!AB666</f>
        <v>1</v>
      </c>
    </row>
    <row r="667" spans="3:28" x14ac:dyDescent="0.15">
      <c r="C667" s="207">
        <v>660</v>
      </c>
      <c r="D667" s="69">
        <f>IFERROR(MATCH(C667,索引!Q:Q,0),D668)</f>
        <v>0</v>
      </c>
      <c r="E667" s="69">
        <f t="shared" si="12"/>
        <v>10</v>
      </c>
      <c r="F667" s="69">
        <f>IF(LEN(INDEX(索引!$M:$M,D667,1))=4,INDEX(索引!$M:$M,D667,1)&amp;"00",INDEX(索引!$M:$M,D667,1))</f>
        <v>0</v>
      </c>
      <c r="G667" s="69">
        <f>INDEX(索引!$L:$L,D667,1)</f>
        <v>0</v>
      </c>
      <c r="I667" s="206" t="str">
        <f>'[2]配置系数（士兵）'!I667</f>
        <v/>
      </c>
      <c r="J667" s="206" t="str">
        <f>'[2]配置系数（士兵）'!J667</f>
        <v/>
      </c>
      <c r="K667" s="206" t="str">
        <f>'[2]配置系数（士兵）'!K667</f>
        <v/>
      </c>
      <c r="L667" s="206">
        <f>'[2]配置系数（士兵）'!L667</f>
        <v>0</v>
      </c>
      <c r="M667" s="206">
        <f>'[2]配置系数（士兵）'!M667</f>
        <v>0</v>
      </c>
      <c r="N667" s="206">
        <f>'[2]配置系数（士兵）'!N667</f>
        <v>1</v>
      </c>
      <c r="P667" s="206" t="str">
        <f>'[2]配置系数（士兵）'!P667</f>
        <v/>
      </c>
      <c r="Q667" s="206" t="str">
        <f>'[2]配置系数（士兵）'!Q667</f>
        <v/>
      </c>
      <c r="R667" s="206" t="str">
        <f>'[2]配置系数（士兵）'!R667</f>
        <v/>
      </c>
      <c r="S667" s="206">
        <f>'[2]配置系数（士兵）'!S667</f>
        <v>0</v>
      </c>
      <c r="T667" s="206">
        <f>'[2]配置系数（士兵）'!T667</f>
        <v>0</v>
      </c>
      <c r="U667" s="206">
        <f>'[2]配置系数（士兵）'!U667</f>
        <v>1</v>
      </c>
      <c r="W667" s="206" t="str">
        <f>'[2]配置系数（士兵）'!W667</f>
        <v/>
      </c>
      <c r="X667" s="206" t="str">
        <f>'[2]配置系数（士兵）'!X667</f>
        <v/>
      </c>
      <c r="Y667" s="206" t="str">
        <f>'[2]配置系数（士兵）'!Y667</f>
        <v/>
      </c>
      <c r="Z667" s="206">
        <f>'[2]配置系数（士兵）'!Z667</f>
        <v>0</v>
      </c>
      <c r="AA667" s="206">
        <f>'[2]配置系数（士兵）'!AA667</f>
        <v>0</v>
      </c>
      <c r="AB667" s="206">
        <f>'[2]配置系数（士兵）'!AB667</f>
        <v>1</v>
      </c>
    </row>
    <row r="668" spans="3:28" x14ac:dyDescent="0.15">
      <c r="C668" s="207">
        <v>661</v>
      </c>
      <c r="D668" s="69">
        <f>IFERROR(MATCH(C668,索引!Q:Q,0),D669)</f>
        <v>0</v>
      </c>
      <c r="E668" s="69">
        <f t="shared" si="12"/>
        <v>11</v>
      </c>
      <c r="F668" s="69">
        <f>IF(LEN(INDEX(索引!$M:$M,D668,1))=4,INDEX(索引!$M:$M,D668,1)&amp;"00",INDEX(索引!$M:$M,D668,1))</f>
        <v>0</v>
      </c>
      <c r="G668" s="69">
        <f>INDEX(索引!$L:$L,D668,1)</f>
        <v>0</v>
      </c>
      <c r="I668" s="206" t="str">
        <f>'[2]配置系数（士兵）'!I668</f>
        <v/>
      </c>
      <c r="J668" s="206" t="str">
        <f>'[2]配置系数（士兵）'!J668</f>
        <v/>
      </c>
      <c r="K668" s="206" t="str">
        <f>'[2]配置系数（士兵）'!K668</f>
        <v/>
      </c>
      <c r="L668" s="206">
        <f>'[2]配置系数（士兵）'!L668</f>
        <v>0</v>
      </c>
      <c r="M668" s="206">
        <f>'[2]配置系数（士兵）'!M668</f>
        <v>0</v>
      </c>
      <c r="N668" s="206">
        <f>'[2]配置系数（士兵）'!N668</f>
        <v>1</v>
      </c>
      <c r="P668" s="206" t="str">
        <f>'[2]配置系数（士兵）'!P668</f>
        <v/>
      </c>
      <c r="Q668" s="206" t="str">
        <f>'[2]配置系数（士兵）'!Q668</f>
        <v/>
      </c>
      <c r="R668" s="206" t="str">
        <f>'[2]配置系数（士兵）'!R668</f>
        <v/>
      </c>
      <c r="S668" s="206">
        <f>'[2]配置系数（士兵）'!S668</f>
        <v>0</v>
      </c>
      <c r="T668" s="206">
        <f>'[2]配置系数（士兵）'!T668</f>
        <v>0</v>
      </c>
      <c r="U668" s="206">
        <f>'[2]配置系数（士兵）'!U668</f>
        <v>1</v>
      </c>
      <c r="W668" s="206" t="str">
        <f>'[2]配置系数（士兵）'!W668</f>
        <v/>
      </c>
      <c r="X668" s="206" t="str">
        <f>'[2]配置系数（士兵）'!X668</f>
        <v/>
      </c>
      <c r="Y668" s="206" t="str">
        <f>'[2]配置系数（士兵）'!Y668</f>
        <v/>
      </c>
      <c r="Z668" s="206">
        <f>'[2]配置系数（士兵）'!Z668</f>
        <v>0</v>
      </c>
      <c r="AA668" s="206">
        <f>'[2]配置系数（士兵）'!AA668</f>
        <v>0</v>
      </c>
      <c r="AB668" s="206">
        <f>'[2]配置系数（士兵）'!AB668</f>
        <v>1</v>
      </c>
    </row>
    <row r="669" spans="3:28" x14ac:dyDescent="0.15">
      <c r="C669" s="207">
        <v>662</v>
      </c>
      <c r="D669" s="69">
        <f>IFERROR(MATCH(C669,索引!Q:Q,0),D670)</f>
        <v>0</v>
      </c>
      <c r="E669" s="69">
        <f t="shared" si="12"/>
        <v>11</v>
      </c>
      <c r="F669" s="69">
        <f>IF(LEN(INDEX(索引!$M:$M,D669,1))=4,INDEX(索引!$M:$M,D669,1)&amp;"00",INDEX(索引!$M:$M,D669,1))</f>
        <v>0</v>
      </c>
      <c r="G669" s="69">
        <f>INDEX(索引!$L:$L,D669,1)</f>
        <v>0</v>
      </c>
      <c r="I669" s="206" t="str">
        <f>'[2]配置系数（士兵）'!I669</f>
        <v/>
      </c>
      <c r="J669" s="206" t="str">
        <f>'[2]配置系数（士兵）'!J669</f>
        <v/>
      </c>
      <c r="K669" s="206" t="str">
        <f>'[2]配置系数（士兵）'!K669</f>
        <v/>
      </c>
      <c r="L669" s="206">
        <f>'[2]配置系数（士兵）'!L669</f>
        <v>0</v>
      </c>
      <c r="M669" s="206">
        <f>'[2]配置系数（士兵）'!M669</f>
        <v>0</v>
      </c>
      <c r="N669" s="206">
        <f>'[2]配置系数（士兵）'!N669</f>
        <v>1</v>
      </c>
      <c r="P669" s="206" t="str">
        <f>'[2]配置系数（士兵）'!P669</f>
        <v/>
      </c>
      <c r="Q669" s="206" t="str">
        <f>'[2]配置系数（士兵）'!Q669</f>
        <v/>
      </c>
      <c r="R669" s="206" t="str">
        <f>'[2]配置系数（士兵）'!R669</f>
        <v/>
      </c>
      <c r="S669" s="206">
        <f>'[2]配置系数（士兵）'!S669</f>
        <v>0</v>
      </c>
      <c r="T669" s="206">
        <f>'[2]配置系数（士兵）'!T669</f>
        <v>0</v>
      </c>
      <c r="U669" s="206">
        <f>'[2]配置系数（士兵）'!U669</f>
        <v>1</v>
      </c>
      <c r="W669" s="206" t="str">
        <f>'[2]配置系数（士兵）'!W669</f>
        <v/>
      </c>
      <c r="X669" s="206" t="str">
        <f>'[2]配置系数（士兵）'!X669</f>
        <v/>
      </c>
      <c r="Y669" s="206" t="str">
        <f>'[2]配置系数（士兵）'!Y669</f>
        <v/>
      </c>
      <c r="Z669" s="206">
        <f>'[2]配置系数（士兵）'!Z669</f>
        <v>0</v>
      </c>
      <c r="AA669" s="206">
        <f>'[2]配置系数（士兵）'!AA669</f>
        <v>0</v>
      </c>
      <c r="AB669" s="206">
        <f>'[2]配置系数（士兵）'!AB669</f>
        <v>1</v>
      </c>
    </row>
    <row r="670" spans="3:28" x14ac:dyDescent="0.15">
      <c r="C670" s="207">
        <v>663</v>
      </c>
      <c r="D670" s="69">
        <f>IFERROR(MATCH(C670,索引!Q:Q,0),D671)</f>
        <v>0</v>
      </c>
      <c r="E670" s="69">
        <f t="shared" si="12"/>
        <v>11</v>
      </c>
      <c r="F670" s="69">
        <f>IF(LEN(INDEX(索引!$M:$M,D670,1))=4,INDEX(索引!$M:$M,D670,1)&amp;"00",INDEX(索引!$M:$M,D670,1))</f>
        <v>0</v>
      </c>
      <c r="G670" s="69">
        <f>INDEX(索引!$L:$L,D670,1)</f>
        <v>0</v>
      </c>
      <c r="I670" s="206" t="str">
        <f>'[2]配置系数（士兵）'!I670</f>
        <v/>
      </c>
      <c r="J670" s="206" t="str">
        <f>'[2]配置系数（士兵）'!J670</f>
        <v/>
      </c>
      <c r="K670" s="206" t="str">
        <f>'[2]配置系数（士兵）'!K670</f>
        <v/>
      </c>
      <c r="L670" s="206">
        <f>'[2]配置系数（士兵）'!L670</f>
        <v>0</v>
      </c>
      <c r="M670" s="206">
        <f>'[2]配置系数（士兵）'!M670</f>
        <v>0</v>
      </c>
      <c r="N670" s="206">
        <f>'[2]配置系数（士兵）'!N670</f>
        <v>1</v>
      </c>
      <c r="P670" s="206" t="str">
        <f>'[2]配置系数（士兵）'!P670</f>
        <v/>
      </c>
      <c r="Q670" s="206" t="str">
        <f>'[2]配置系数（士兵）'!Q670</f>
        <v/>
      </c>
      <c r="R670" s="206" t="str">
        <f>'[2]配置系数（士兵）'!R670</f>
        <v/>
      </c>
      <c r="S670" s="206">
        <f>'[2]配置系数（士兵）'!S670</f>
        <v>0</v>
      </c>
      <c r="T670" s="206">
        <f>'[2]配置系数（士兵）'!T670</f>
        <v>0</v>
      </c>
      <c r="U670" s="206">
        <f>'[2]配置系数（士兵）'!U670</f>
        <v>1</v>
      </c>
      <c r="W670" s="206" t="str">
        <f>'[2]配置系数（士兵）'!W670</f>
        <v/>
      </c>
      <c r="X670" s="206" t="str">
        <f>'[2]配置系数（士兵）'!X670</f>
        <v/>
      </c>
      <c r="Y670" s="206" t="str">
        <f>'[2]配置系数（士兵）'!Y670</f>
        <v/>
      </c>
      <c r="Z670" s="206">
        <f>'[2]配置系数（士兵）'!Z670</f>
        <v>0</v>
      </c>
      <c r="AA670" s="206">
        <f>'[2]配置系数（士兵）'!AA670</f>
        <v>0</v>
      </c>
      <c r="AB670" s="206">
        <f>'[2]配置系数（士兵）'!AB670</f>
        <v>1</v>
      </c>
    </row>
    <row r="671" spans="3:28" x14ac:dyDescent="0.15">
      <c r="C671" s="207">
        <v>664</v>
      </c>
      <c r="D671" s="69">
        <f>IFERROR(MATCH(C671,索引!Q:Q,0),D672)</f>
        <v>0</v>
      </c>
      <c r="E671" s="69">
        <f t="shared" si="12"/>
        <v>11</v>
      </c>
      <c r="F671" s="69">
        <f>IF(LEN(INDEX(索引!$M:$M,D671,1))=4,INDEX(索引!$M:$M,D671,1)&amp;"00",INDEX(索引!$M:$M,D671,1))</f>
        <v>0</v>
      </c>
      <c r="G671" s="69">
        <f>INDEX(索引!$L:$L,D671,1)</f>
        <v>0</v>
      </c>
      <c r="I671" s="206" t="str">
        <f>'[2]配置系数（士兵）'!I671</f>
        <v/>
      </c>
      <c r="J671" s="206" t="str">
        <f>'[2]配置系数（士兵）'!J671</f>
        <v/>
      </c>
      <c r="K671" s="206" t="str">
        <f>'[2]配置系数（士兵）'!K671</f>
        <v/>
      </c>
      <c r="L671" s="206">
        <f>'[2]配置系数（士兵）'!L671</f>
        <v>0</v>
      </c>
      <c r="M671" s="206">
        <f>'[2]配置系数（士兵）'!M671</f>
        <v>0</v>
      </c>
      <c r="N671" s="206">
        <f>'[2]配置系数（士兵）'!N671</f>
        <v>1</v>
      </c>
      <c r="P671" s="206" t="str">
        <f>'[2]配置系数（士兵）'!P671</f>
        <v/>
      </c>
      <c r="Q671" s="206" t="str">
        <f>'[2]配置系数（士兵）'!Q671</f>
        <v/>
      </c>
      <c r="R671" s="206" t="str">
        <f>'[2]配置系数（士兵）'!R671</f>
        <v/>
      </c>
      <c r="S671" s="206">
        <f>'[2]配置系数（士兵）'!S671</f>
        <v>0</v>
      </c>
      <c r="T671" s="206">
        <f>'[2]配置系数（士兵）'!T671</f>
        <v>0</v>
      </c>
      <c r="U671" s="206">
        <f>'[2]配置系数（士兵）'!U671</f>
        <v>1</v>
      </c>
      <c r="W671" s="206" t="str">
        <f>'[2]配置系数（士兵）'!W671</f>
        <v/>
      </c>
      <c r="X671" s="206" t="str">
        <f>'[2]配置系数（士兵）'!X671</f>
        <v/>
      </c>
      <c r="Y671" s="206" t="str">
        <f>'[2]配置系数（士兵）'!Y671</f>
        <v/>
      </c>
      <c r="Z671" s="206">
        <f>'[2]配置系数（士兵）'!Z671</f>
        <v>0</v>
      </c>
      <c r="AA671" s="206">
        <f>'[2]配置系数（士兵）'!AA671</f>
        <v>0</v>
      </c>
      <c r="AB671" s="206">
        <f>'[2]配置系数（士兵）'!AB671</f>
        <v>1</v>
      </c>
    </row>
    <row r="672" spans="3:28" x14ac:dyDescent="0.15">
      <c r="C672" s="207">
        <v>665</v>
      </c>
      <c r="D672" s="69">
        <f>IFERROR(MATCH(C672,索引!Q:Q,0),D673)</f>
        <v>0</v>
      </c>
      <c r="E672" s="69">
        <f t="shared" si="12"/>
        <v>11</v>
      </c>
      <c r="F672" s="69">
        <f>IF(LEN(INDEX(索引!$M:$M,D672,1))=4,INDEX(索引!$M:$M,D672,1)&amp;"00",INDEX(索引!$M:$M,D672,1))</f>
        <v>0</v>
      </c>
      <c r="G672" s="69">
        <f>INDEX(索引!$L:$L,D672,1)</f>
        <v>0</v>
      </c>
      <c r="I672" s="206" t="str">
        <f>'[2]配置系数（士兵）'!I672</f>
        <v/>
      </c>
      <c r="J672" s="206" t="str">
        <f>'[2]配置系数（士兵）'!J672</f>
        <v/>
      </c>
      <c r="K672" s="206" t="str">
        <f>'[2]配置系数（士兵）'!K672</f>
        <v/>
      </c>
      <c r="L672" s="206">
        <f>'[2]配置系数（士兵）'!L672</f>
        <v>0</v>
      </c>
      <c r="M672" s="206">
        <f>'[2]配置系数（士兵）'!M672</f>
        <v>0</v>
      </c>
      <c r="N672" s="206">
        <f>'[2]配置系数（士兵）'!N672</f>
        <v>1</v>
      </c>
      <c r="P672" s="206" t="str">
        <f>'[2]配置系数（士兵）'!P672</f>
        <v/>
      </c>
      <c r="Q672" s="206" t="str">
        <f>'[2]配置系数（士兵）'!Q672</f>
        <v/>
      </c>
      <c r="R672" s="206" t="str">
        <f>'[2]配置系数（士兵）'!R672</f>
        <v/>
      </c>
      <c r="S672" s="206">
        <f>'[2]配置系数（士兵）'!S672</f>
        <v>0</v>
      </c>
      <c r="T672" s="206">
        <f>'[2]配置系数（士兵）'!T672</f>
        <v>0</v>
      </c>
      <c r="U672" s="206">
        <f>'[2]配置系数（士兵）'!U672</f>
        <v>1</v>
      </c>
      <c r="W672" s="206" t="str">
        <f>'[2]配置系数（士兵）'!W672</f>
        <v/>
      </c>
      <c r="X672" s="206" t="str">
        <f>'[2]配置系数（士兵）'!X672</f>
        <v/>
      </c>
      <c r="Y672" s="206" t="str">
        <f>'[2]配置系数（士兵）'!Y672</f>
        <v/>
      </c>
      <c r="Z672" s="206">
        <f>'[2]配置系数（士兵）'!Z672</f>
        <v>0</v>
      </c>
      <c r="AA672" s="206">
        <f>'[2]配置系数（士兵）'!AA672</f>
        <v>0</v>
      </c>
      <c r="AB672" s="206">
        <f>'[2]配置系数（士兵）'!AB672</f>
        <v>1</v>
      </c>
    </row>
    <row r="673" spans="3:28" x14ac:dyDescent="0.15">
      <c r="C673" s="207">
        <v>666</v>
      </c>
      <c r="D673" s="69">
        <f>IFERROR(MATCH(C673,索引!Q:Q,0),D674)</f>
        <v>0</v>
      </c>
      <c r="E673" s="69">
        <f t="shared" si="12"/>
        <v>11</v>
      </c>
      <c r="F673" s="69">
        <f>IF(LEN(INDEX(索引!$M:$M,D673,1))=4,INDEX(索引!$M:$M,D673,1)&amp;"00",INDEX(索引!$M:$M,D673,1))</f>
        <v>0</v>
      </c>
      <c r="G673" s="69">
        <f>INDEX(索引!$L:$L,D673,1)</f>
        <v>0</v>
      </c>
      <c r="I673" s="206" t="str">
        <f>'[2]配置系数（士兵）'!I673</f>
        <v/>
      </c>
      <c r="J673" s="206" t="str">
        <f>'[2]配置系数（士兵）'!J673</f>
        <v/>
      </c>
      <c r="K673" s="206" t="str">
        <f>'[2]配置系数（士兵）'!K673</f>
        <v/>
      </c>
      <c r="L673" s="206">
        <f>'[2]配置系数（士兵）'!L673</f>
        <v>0</v>
      </c>
      <c r="M673" s="206">
        <f>'[2]配置系数（士兵）'!M673</f>
        <v>0</v>
      </c>
      <c r="N673" s="206">
        <f>'[2]配置系数（士兵）'!N673</f>
        <v>1</v>
      </c>
      <c r="P673" s="206" t="str">
        <f>'[2]配置系数（士兵）'!P673</f>
        <v/>
      </c>
      <c r="Q673" s="206" t="str">
        <f>'[2]配置系数（士兵）'!Q673</f>
        <v/>
      </c>
      <c r="R673" s="206" t="str">
        <f>'[2]配置系数（士兵）'!R673</f>
        <v/>
      </c>
      <c r="S673" s="206">
        <f>'[2]配置系数（士兵）'!S673</f>
        <v>0</v>
      </c>
      <c r="T673" s="206">
        <f>'[2]配置系数（士兵）'!T673</f>
        <v>0</v>
      </c>
      <c r="U673" s="206">
        <f>'[2]配置系数（士兵）'!U673</f>
        <v>1</v>
      </c>
      <c r="W673" s="206" t="str">
        <f>'[2]配置系数（士兵）'!W673</f>
        <v/>
      </c>
      <c r="X673" s="206" t="str">
        <f>'[2]配置系数（士兵）'!X673</f>
        <v/>
      </c>
      <c r="Y673" s="206" t="str">
        <f>'[2]配置系数（士兵）'!Y673</f>
        <v/>
      </c>
      <c r="Z673" s="206">
        <f>'[2]配置系数（士兵）'!Z673</f>
        <v>0</v>
      </c>
      <c r="AA673" s="206">
        <f>'[2]配置系数（士兵）'!AA673</f>
        <v>0</v>
      </c>
      <c r="AB673" s="206">
        <f>'[2]配置系数（士兵）'!AB673</f>
        <v>1</v>
      </c>
    </row>
    <row r="674" spans="3:28" x14ac:dyDescent="0.15">
      <c r="C674" s="207">
        <v>667</v>
      </c>
      <c r="D674" s="69">
        <f>IFERROR(MATCH(C674,索引!Q:Q,0),D675)</f>
        <v>0</v>
      </c>
      <c r="E674" s="69">
        <f t="shared" si="12"/>
        <v>11</v>
      </c>
      <c r="F674" s="69">
        <f>IF(LEN(INDEX(索引!$M:$M,D674,1))=4,INDEX(索引!$M:$M,D674,1)&amp;"00",INDEX(索引!$M:$M,D674,1))</f>
        <v>0</v>
      </c>
      <c r="G674" s="69">
        <f>INDEX(索引!$L:$L,D674,1)</f>
        <v>0</v>
      </c>
      <c r="I674" s="206" t="str">
        <f>'[2]配置系数（士兵）'!I674</f>
        <v/>
      </c>
      <c r="J674" s="206" t="str">
        <f>'[2]配置系数（士兵）'!J674</f>
        <v/>
      </c>
      <c r="K674" s="206" t="str">
        <f>'[2]配置系数（士兵）'!K674</f>
        <v/>
      </c>
      <c r="L674" s="206">
        <f>'[2]配置系数（士兵）'!L674</f>
        <v>0</v>
      </c>
      <c r="M674" s="206">
        <f>'[2]配置系数（士兵）'!M674</f>
        <v>0</v>
      </c>
      <c r="N674" s="206">
        <f>'[2]配置系数（士兵）'!N674</f>
        <v>1</v>
      </c>
      <c r="P674" s="206" t="str">
        <f>'[2]配置系数（士兵）'!P674</f>
        <v/>
      </c>
      <c r="Q674" s="206" t="str">
        <f>'[2]配置系数（士兵）'!Q674</f>
        <v/>
      </c>
      <c r="R674" s="206" t="str">
        <f>'[2]配置系数（士兵）'!R674</f>
        <v/>
      </c>
      <c r="S674" s="206">
        <f>'[2]配置系数（士兵）'!S674</f>
        <v>0</v>
      </c>
      <c r="T674" s="206">
        <f>'[2]配置系数（士兵）'!T674</f>
        <v>0</v>
      </c>
      <c r="U674" s="206">
        <f>'[2]配置系数（士兵）'!U674</f>
        <v>1</v>
      </c>
      <c r="W674" s="206" t="str">
        <f>'[2]配置系数（士兵）'!W674</f>
        <v/>
      </c>
      <c r="X674" s="206" t="str">
        <f>'[2]配置系数（士兵）'!X674</f>
        <v/>
      </c>
      <c r="Y674" s="206" t="str">
        <f>'[2]配置系数（士兵）'!Y674</f>
        <v/>
      </c>
      <c r="Z674" s="206">
        <f>'[2]配置系数（士兵）'!Z674</f>
        <v>0</v>
      </c>
      <c r="AA674" s="206">
        <f>'[2]配置系数（士兵）'!AA674</f>
        <v>0</v>
      </c>
      <c r="AB674" s="206">
        <f>'[2]配置系数（士兵）'!AB674</f>
        <v>1</v>
      </c>
    </row>
    <row r="675" spans="3:28" x14ac:dyDescent="0.15">
      <c r="C675" s="207">
        <v>668</v>
      </c>
      <c r="D675" s="69">
        <f>IFERROR(MATCH(C675,索引!Q:Q,0),D676)</f>
        <v>0</v>
      </c>
      <c r="E675" s="69">
        <f t="shared" si="12"/>
        <v>11</v>
      </c>
      <c r="F675" s="69">
        <f>IF(LEN(INDEX(索引!$M:$M,D675,1))=4,INDEX(索引!$M:$M,D675,1)&amp;"00",INDEX(索引!$M:$M,D675,1))</f>
        <v>0</v>
      </c>
      <c r="G675" s="69">
        <f>INDEX(索引!$L:$L,D675,1)</f>
        <v>0</v>
      </c>
      <c r="I675" s="206" t="str">
        <f>'[2]配置系数（士兵）'!I675</f>
        <v/>
      </c>
      <c r="J675" s="206" t="str">
        <f>'[2]配置系数（士兵）'!J675</f>
        <v/>
      </c>
      <c r="K675" s="206" t="str">
        <f>'[2]配置系数（士兵）'!K675</f>
        <v/>
      </c>
      <c r="L675" s="206">
        <f>'[2]配置系数（士兵）'!L675</f>
        <v>0</v>
      </c>
      <c r="M675" s="206">
        <f>'[2]配置系数（士兵）'!M675</f>
        <v>0</v>
      </c>
      <c r="N675" s="206">
        <f>'[2]配置系数（士兵）'!N675</f>
        <v>1</v>
      </c>
      <c r="P675" s="206" t="str">
        <f>'[2]配置系数（士兵）'!P675</f>
        <v/>
      </c>
      <c r="Q675" s="206" t="str">
        <f>'[2]配置系数（士兵）'!Q675</f>
        <v/>
      </c>
      <c r="R675" s="206" t="str">
        <f>'[2]配置系数（士兵）'!R675</f>
        <v/>
      </c>
      <c r="S675" s="206">
        <f>'[2]配置系数（士兵）'!S675</f>
        <v>0</v>
      </c>
      <c r="T675" s="206">
        <f>'[2]配置系数（士兵）'!T675</f>
        <v>0</v>
      </c>
      <c r="U675" s="206">
        <f>'[2]配置系数（士兵）'!U675</f>
        <v>1</v>
      </c>
      <c r="W675" s="206" t="str">
        <f>'[2]配置系数（士兵）'!W675</f>
        <v/>
      </c>
      <c r="X675" s="206" t="str">
        <f>'[2]配置系数（士兵）'!X675</f>
        <v/>
      </c>
      <c r="Y675" s="206" t="str">
        <f>'[2]配置系数（士兵）'!Y675</f>
        <v/>
      </c>
      <c r="Z675" s="206">
        <f>'[2]配置系数（士兵）'!Z675</f>
        <v>0</v>
      </c>
      <c r="AA675" s="206">
        <f>'[2]配置系数（士兵）'!AA675</f>
        <v>0</v>
      </c>
      <c r="AB675" s="206">
        <f>'[2]配置系数（士兵）'!AB675</f>
        <v>1</v>
      </c>
    </row>
    <row r="676" spans="3:28" x14ac:dyDescent="0.15">
      <c r="C676" s="207">
        <v>669</v>
      </c>
      <c r="D676" s="69">
        <f>IFERROR(MATCH(C676,索引!Q:Q,0),D677)</f>
        <v>0</v>
      </c>
      <c r="E676" s="69">
        <f t="shared" si="12"/>
        <v>11</v>
      </c>
      <c r="F676" s="69">
        <f>IF(LEN(INDEX(索引!$M:$M,D676,1))=4,INDEX(索引!$M:$M,D676,1)&amp;"00",INDEX(索引!$M:$M,D676,1))</f>
        <v>0</v>
      </c>
      <c r="G676" s="69">
        <f>INDEX(索引!$L:$L,D676,1)</f>
        <v>0</v>
      </c>
      <c r="I676" s="206" t="str">
        <f>'[2]配置系数（士兵）'!I676</f>
        <v/>
      </c>
      <c r="J676" s="206" t="str">
        <f>'[2]配置系数（士兵）'!J676</f>
        <v/>
      </c>
      <c r="K676" s="206" t="str">
        <f>'[2]配置系数（士兵）'!K676</f>
        <v/>
      </c>
      <c r="L676" s="206">
        <f>'[2]配置系数（士兵）'!L676</f>
        <v>0</v>
      </c>
      <c r="M676" s="206">
        <f>'[2]配置系数（士兵）'!M676</f>
        <v>0</v>
      </c>
      <c r="N676" s="206">
        <f>'[2]配置系数（士兵）'!N676</f>
        <v>1</v>
      </c>
      <c r="P676" s="206" t="str">
        <f>'[2]配置系数（士兵）'!P676</f>
        <v/>
      </c>
      <c r="Q676" s="206" t="str">
        <f>'[2]配置系数（士兵）'!Q676</f>
        <v/>
      </c>
      <c r="R676" s="206" t="str">
        <f>'[2]配置系数（士兵）'!R676</f>
        <v/>
      </c>
      <c r="S676" s="206">
        <f>'[2]配置系数（士兵）'!S676</f>
        <v>0</v>
      </c>
      <c r="T676" s="206">
        <f>'[2]配置系数（士兵）'!T676</f>
        <v>0</v>
      </c>
      <c r="U676" s="206">
        <f>'[2]配置系数（士兵）'!U676</f>
        <v>1</v>
      </c>
      <c r="W676" s="206" t="str">
        <f>'[2]配置系数（士兵）'!W676</f>
        <v/>
      </c>
      <c r="X676" s="206" t="str">
        <f>'[2]配置系数（士兵）'!X676</f>
        <v/>
      </c>
      <c r="Y676" s="206" t="str">
        <f>'[2]配置系数（士兵）'!Y676</f>
        <v/>
      </c>
      <c r="Z676" s="206">
        <f>'[2]配置系数（士兵）'!Z676</f>
        <v>0</v>
      </c>
      <c r="AA676" s="206">
        <f>'[2]配置系数（士兵）'!AA676</f>
        <v>0</v>
      </c>
      <c r="AB676" s="206">
        <f>'[2]配置系数（士兵）'!AB676</f>
        <v>1</v>
      </c>
    </row>
    <row r="677" spans="3:28" x14ac:dyDescent="0.15">
      <c r="C677" s="207">
        <v>670</v>
      </c>
      <c r="D677" s="69">
        <f>IFERROR(MATCH(C677,索引!Q:Q,0),D678)</f>
        <v>0</v>
      </c>
      <c r="E677" s="69">
        <f t="shared" si="12"/>
        <v>11</v>
      </c>
      <c r="F677" s="69">
        <f>IF(LEN(INDEX(索引!$M:$M,D677,1))=4,INDEX(索引!$M:$M,D677,1)&amp;"00",INDEX(索引!$M:$M,D677,1))</f>
        <v>0</v>
      </c>
      <c r="G677" s="69">
        <f>INDEX(索引!$L:$L,D677,1)</f>
        <v>0</v>
      </c>
      <c r="I677" s="206" t="str">
        <f>'[2]配置系数（士兵）'!I677</f>
        <v/>
      </c>
      <c r="J677" s="206" t="str">
        <f>'[2]配置系数（士兵）'!J677</f>
        <v/>
      </c>
      <c r="K677" s="206" t="str">
        <f>'[2]配置系数（士兵）'!K677</f>
        <v/>
      </c>
      <c r="L677" s="206">
        <f>'[2]配置系数（士兵）'!L677</f>
        <v>0</v>
      </c>
      <c r="M677" s="206">
        <f>'[2]配置系数（士兵）'!M677</f>
        <v>0</v>
      </c>
      <c r="N677" s="206">
        <f>'[2]配置系数（士兵）'!N677</f>
        <v>1</v>
      </c>
      <c r="P677" s="206" t="str">
        <f>'[2]配置系数（士兵）'!P677</f>
        <v/>
      </c>
      <c r="Q677" s="206" t="str">
        <f>'[2]配置系数（士兵）'!Q677</f>
        <v/>
      </c>
      <c r="R677" s="206" t="str">
        <f>'[2]配置系数（士兵）'!R677</f>
        <v/>
      </c>
      <c r="S677" s="206">
        <f>'[2]配置系数（士兵）'!S677</f>
        <v>0</v>
      </c>
      <c r="T677" s="206">
        <f>'[2]配置系数（士兵）'!T677</f>
        <v>0</v>
      </c>
      <c r="U677" s="206">
        <f>'[2]配置系数（士兵）'!U677</f>
        <v>1</v>
      </c>
      <c r="W677" s="206" t="str">
        <f>'[2]配置系数（士兵）'!W677</f>
        <v/>
      </c>
      <c r="X677" s="206" t="str">
        <f>'[2]配置系数（士兵）'!X677</f>
        <v/>
      </c>
      <c r="Y677" s="206" t="str">
        <f>'[2]配置系数（士兵）'!Y677</f>
        <v/>
      </c>
      <c r="Z677" s="206">
        <f>'[2]配置系数（士兵）'!Z677</f>
        <v>0</v>
      </c>
      <c r="AA677" s="206">
        <f>'[2]配置系数（士兵）'!AA677</f>
        <v>0</v>
      </c>
      <c r="AB677" s="206">
        <f>'[2]配置系数（士兵）'!AB677</f>
        <v>1</v>
      </c>
    </row>
    <row r="678" spans="3:28" x14ac:dyDescent="0.15">
      <c r="C678" s="207">
        <v>671</v>
      </c>
      <c r="D678" s="69">
        <f>IFERROR(MATCH(C678,索引!Q:Q,0),D679)</f>
        <v>0</v>
      </c>
      <c r="E678" s="69">
        <f t="shared" si="12"/>
        <v>11</v>
      </c>
      <c r="F678" s="69">
        <f>IF(LEN(INDEX(索引!$M:$M,D678,1))=4,INDEX(索引!$M:$M,D678,1)&amp;"00",INDEX(索引!$M:$M,D678,1))</f>
        <v>0</v>
      </c>
      <c r="G678" s="69">
        <f>INDEX(索引!$L:$L,D678,1)</f>
        <v>0</v>
      </c>
      <c r="I678" s="206" t="str">
        <f>'[2]配置系数（士兵）'!I678</f>
        <v/>
      </c>
      <c r="J678" s="206" t="str">
        <f>'[2]配置系数（士兵）'!J678</f>
        <v/>
      </c>
      <c r="K678" s="206" t="str">
        <f>'[2]配置系数（士兵）'!K678</f>
        <v/>
      </c>
      <c r="L678" s="206">
        <f>'[2]配置系数（士兵）'!L678</f>
        <v>0</v>
      </c>
      <c r="M678" s="206">
        <f>'[2]配置系数（士兵）'!M678</f>
        <v>0</v>
      </c>
      <c r="N678" s="206">
        <f>'[2]配置系数（士兵）'!N678</f>
        <v>1</v>
      </c>
      <c r="P678" s="206" t="str">
        <f>'[2]配置系数（士兵）'!P678</f>
        <v/>
      </c>
      <c r="Q678" s="206" t="str">
        <f>'[2]配置系数（士兵）'!Q678</f>
        <v/>
      </c>
      <c r="R678" s="206" t="str">
        <f>'[2]配置系数（士兵）'!R678</f>
        <v/>
      </c>
      <c r="S678" s="206">
        <f>'[2]配置系数（士兵）'!S678</f>
        <v>0</v>
      </c>
      <c r="T678" s="206">
        <f>'[2]配置系数（士兵）'!T678</f>
        <v>0</v>
      </c>
      <c r="U678" s="206">
        <f>'[2]配置系数（士兵）'!U678</f>
        <v>1</v>
      </c>
      <c r="W678" s="206" t="str">
        <f>'[2]配置系数（士兵）'!W678</f>
        <v/>
      </c>
      <c r="X678" s="206" t="str">
        <f>'[2]配置系数（士兵）'!X678</f>
        <v/>
      </c>
      <c r="Y678" s="206" t="str">
        <f>'[2]配置系数（士兵）'!Y678</f>
        <v/>
      </c>
      <c r="Z678" s="206">
        <f>'[2]配置系数（士兵）'!Z678</f>
        <v>0</v>
      </c>
      <c r="AA678" s="206">
        <f>'[2]配置系数（士兵）'!AA678</f>
        <v>0</v>
      </c>
      <c r="AB678" s="206">
        <f>'[2]配置系数（士兵）'!AB678</f>
        <v>1</v>
      </c>
    </row>
    <row r="679" spans="3:28" x14ac:dyDescent="0.15">
      <c r="C679" s="207">
        <v>672</v>
      </c>
      <c r="D679" s="69">
        <f>IFERROR(MATCH(C679,索引!Q:Q,0),D680)</f>
        <v>0</v>
      </c>
      <c r="E679" s="69">
        <f t="shared" si="12"/>
        <v>11</v>
      </c>
      <c r="F679" s="69">
        <f>IF(LEN(INDEX(索引!$M:$M,D679,1))=4,INDEX(索引!$M:$M,D679,1)&amp;"00",INDEX(索引!$M:$M,D679,1))</f>
        <v>0</v>
      </c>
      <c r="G679" s="69">
        <f>INDEX(索引!$L:$L,D679,1)</f>
        <v>0</v>
      </c>
      <c r="I679" s="206" t="str">
        <f>'[2]配置系数（士兵）'!I679</f>
        <v/>
      </c>
      <c r="J679" s="206" t="str">
        <f>'[2]配置系数（士兵）'!J679</f>
        <v/>
      </c>
      <c r="K679" s="206" t="str">
        <f>'[2]配置系数（士兵）'!K679</f>
        <v/>
      </c>
      <c r="L679" s="206">
        <f>'[2]配置系数（士兵）'!L679</f>
        <v>0</v>
      </c>
      <c r="M679" s="206">
        <f>'[2]配置系数（士兵）'!M679</f>
        <v>0</v>
      </c>
      <c r="N679" s="206">
        <f>'[2]配置系数（士兵）'!N679</f>
        <v>1</v>
      </c>
      <c r="P679" s="206" t="str">
        <f>'[2]配置系数（士兵）'!P679</f>
        <v/>
      </c>
      <c r="Q679" s="206" t="str">
        <f>'[2]配置系数（士兵）'!Q679</f>
        <v/>
      </c>
      <c r="R679" s="206" t="str">
        <f>'[2]配置系数（士兵）'!R679</f>
        <v/>
      </c>
      <c r="S679" s="206">
        <f>'[2]配置系数（士兵）'!S679</f>
        <v>0</v>
      </c>
      <c r="T679" s="206">
        <f>'[2]配置系数（士兵）'!T679</f>
        <v>0</v>
      </c>
      <c r="U679" s="206">
        <f>'[2]配置系数（士兵）'!U679</f>
        <v>1</v>
      </c>
      <c r="W679" s="206" t="str">
        <f>'[2]配置系数（士兵）'!W679</f>
        <v/>
      </c>
      <c r="X679" s="206" t="str">
        <f>'[2]配置系数（士兵）'!X679</f>
        <v/>
      </c>
      <c r="Y679" s="206" t="str">
        <f>'[2]配置系数（士兵）'!Y679</f>
        <v/>
      </c>
      <c r="Z679" s="206">
        <f>'[2]配置系数（士兵）'!Z679</f>
        <v>0</v>
      </c>
      <c r="AA679" s="206">
        <f>'[2]配置系数（士兵）'!AA679</f>
        <v>0</v>
      </c>
      <c r="AB679" s="206">
        <f>'[2]配置系数（士兵）'!AB679</f>
        <v>1</v>
      </c>
    </row>
    <row r="680" spans="3:28" x14ac:dyDescent="0.15">
      <c r="C680" s="207">
        <v>673</v>
      </c>
      <c r="D680" s="69">
        <f>IFERROR(MATCH(C680,索引!Q:Q,0),D681)</f>
        <v>0</v>
      </c>
      <c r="E680" s="69">
        <f t="shared" si="12"/>
        <v>11</v>
      </c>
      <c r="F680" s="69">
        <f>IF(LEN(INDEX(索引!$M:$M,D680,1))=4,INDEX(索引!$M:$M,D680,1)&amp;"00",INDEX(索引!$M:$M,D680,1))</f>
        <v>0</v>
      </c>
      <c r="G680" s="69">
        <f>INDEX(索引!$L:$L,D680,1)</f>
        <v>0</v>
      </c>
      <c r="I680" s="206" t="str">
        <f>'[2]配置系数（士兵）'!I680</f>
        <v/>
      </c>
      <c r="J680" s="206" t="str">
        <f>'[2]配置系数（士兵）'!J680</f>
        <v/>
      </c>
      <c r="K680" s="206" t="str">
        <f>'[2]配置系数（士兵）'!K680</f>
        <v/>
      </c>
      <c r="L680" s="206">
        <f>'[2]配置系数（士兵）'!L680</f>
        <v>0</v>
      </c>
      <c r="M680" s="206">
        <f>'[2]配置系数（士兵）'!M680</f>
        <v>0</v>
      </c>
      <c r="N680" s="206">
        <f>'[2]配置系数（士兵）'!N680</f>
        <v>1</v>
      </c>
      <c r="P680" s="206" t="str">
        <f>'[2]配置系数（士兵）'!P680</f>
        <v/>
      </c>
      <c r="Q680" s="206" t="str">
        <f>'[2]配置系数（士兵）'!Q680</f>
        <v/>
      </c>
      <c r="R680" s="206" t="str">
        <f>'[2]配置系数（士兵）'!R680</f>
        <v/>
      </c>
      <c r="S680" s="206">
        <f>'[2]配置系数（士兵）'!S680</f>
        <v>0</v>
      </c>
      <c r="T680" s="206">
        <f>'[2]配置系数（士兵）'!T680</f>
        <v>0</v>
      </c>
      <c r="U680" s="206">
        <f>'[2]配置系数（士兵）'!U680</f>
        <v>1</v>
      </c>
      <c r="W680" s="206" t="str">
        <f>'[2]配置系数（士兵）'!W680</f>
        <v/>
      </c>
      <c r="X680" s="206" t="str">
        <f>'[2]配置系数（士兵）'!X680</f>
        <v/>
      </c>
      <c r="Y680" s="206" t="str">
        <f>'[2]配置系数（士兵）'!Y680</f>
        <v/>
      </c>
      <c r="Z680" s="206">
        <f>'[2]配置系数（士兵）'!Z680</f>
        <v>0</v>
      </c>
      <c r="AA680" s="206">
        <f>'[2]配置系数（士兵）'!AA680</f>
        <v>0</v>
      </c>
      <c r="AB680" s="206">
        <f>'[2]配置系数（士兵）'!AB680</f>
        <v>1</v>
      </c>
    </row>
    <row r="681" spans="3:28" x14ac:dyDescent="0.15">
      <c r="C681" s="207">
        <v>674</v>
      </c>
      <c r="D681" s="69">
        <f>IFERROR(MATCH(C681,索引!Q:Q,0),D682)</f>
        <v>0</v>
      </c>
      <c r="E681" s="69">
        <f t="shared" si="12"/>
        <v>11</v>
      </c>
      <c r="F681" s="69">
        <f>IF(LEN(INDEX(索引!$M:$M,D681,1))=4,INDEX(索引!$M:$M,D681,1)&amp;"00",INDEX(索引!$M:$M,D681,1))</f>
        <v>0</v>
      </c>
      <c r="G681" s="69">
        <f>INDEX(索引!$L:$L,D681,1)</f>
        <v>0</v>
      </c>
      <c r="I681" s="206" t="str">
        <f>'[2]配置系数（士兵）'!I681</f>
        <v/>
      </c>
      <c r="J681" s="206" t="str">
        <f>'[2]配置系数（士兵）'!J681</f>
        <v/>
      </c>
      <c r="K681" s="206" t="str">
        <f>'[2]配置系数（士兵）'!K681</f>
        <v/>
      </c>
      <c r="L681" s="206">
        <f>'[2]配置系数（士兵）'!L681</f>
        <v>0</v>
      </c>
      <c r="M681" s="206">
        <f>'[2]配置系数（士兵）'!M681</f>
        <v>0</v>
      </c>
      <c r="N681" s="206">
        <f>'[2]配置系数（士兵）'!N681</f>
        <v>1</v>
      </c>
      <c r="P681" s="206" t="str">
        <f>'[2]配置系数（士兵）'!P681</f>
        <v/>
      </c>
      <c r="Q681" s="206" t="str">
        <f>'[2]配置系数（士兵）'!Q681</f>
        <v/>
      </c>
      <c r="R681" s="206" t="str">
        <f>'[2]配置系数（士兵）'!R681</f>
        <v/>
      </c>
      <c r="S681" s="206">
        <f>'[2]配置系数（士兵）'!S681</f>
        <v>0</v>
      </c>
      <c r="T681" s="206">
        <f>'[2]配置系数（士兵）'!T681</f>
        <v>0</v>
      </c>
      <c r="U681" s="206">
        <f>'[2]配置系数（士兵）'!U681</f>
        <v>1</v>
      </c>
      <c r="W681" s="206" t="str">
        <f>'[2]配置系数（士兵）'!W681</f>
        <v/>
      </c>
      <c r="X681" s="206" t="str">
        <f>'[2]配置系数（士兵）'!X681</f>
        <v/>
      </c>
      <c r="Y681" s="206" t="str">
        <f>'[2]配置系数（士兵）'!Y681</f>
        <v/>
      </c>
      <c r="Z681" s="206">
        <f>'[2]配置系数（士兵）'!Z681</f>
        <v>0</v>
      </c>
      <c r="AA681" s="206">
        <f>'[2]配置系数（士兵）'!AA681</f>
        <v>0</v>
      </c>
      <c r="AB681" s="206">
        <f>'[2]配置系数（士兵）'!AB681</f>
        <v>1</v>
      </c>
    </row>
    <row r="682" spans="3:28" x14ac:dyDescent="0.15">
      <c r="C682" s="207">
        <v>675</v>
      </c>
      <c r="D682" s="69">
        <f>IFERROR(MATCH(C682,索引!Q:Q,0),D683)</f>
        <v>0</v>
      </c>
      <c r="E682" s="69">
        <f t="shared" si="12"/>
        <v>11</v>
      </c>
      <c r="F682" s="69">
        <f>IF(LEN(INDEX(索引!$M:$M,D682,1))=4,INDEX(索引!$M:$M,D682,1)&amp;"00",INDEX(索引!$M:$M,D682,1))</f>
        <v>0</v>
      </c>
      <c r="G682" s="69">
        <f>INDEX(索引!$L:$L,D682,1)</f>
        <v>0</v>
      </c>
      <c r="I682" s="206" t="str">
        <f>'[2]配置系数（士兵）'!I682</f>
        <v/>
      </c>
      <c r="J682" s="206" t="str">
        <f>'[2]配置系数（士兵）'!J682</f>
        <v/>
      </c>
      <c r="K682" s="206" t="str">
        <f>'[2]配置系数（士兵）'!K682</f>
        <v/>
      </c>
      <c r="L682" s="206">
        <f>'[2]配置系数（士兵）'!L682</f>
        <v>0</v>
      </c>
      <c r="M682" s="206">
        <f>'[2]配置系数（士兵）'!M682</f>
        <v>0</v>
      </c>
      <c r="N682" s="206">
        <f>'[2]配置系数（士兵）'!N682</f>
        <v>1</v>
      </c>
      <c r="P682" s="206" t="str">
        <f>'[2]配置系数（士兵）'!P682</f>
        <v/>
      </c>
      <c r="Q682" s="206" t="str">
        <f>'[2]配置系数（士兵）'!Q682</f>
        <v/>
      </c>
      <c r="R682" s="206" t="str">
        <f>'[2]配置系数（士兵）'!R682</f>
        <v/>
      </c>
      <c r="S682" s="206">
        <f>'[2]配置系数（士兵）'!S682</f>
        <v>0</v>
      </c>
      <c r="T682" s="206">
        <f>'[2]配置系数（士兵）'!T682</f>
        <v>0</v>
      </c>
      <c r="U682" s="206">
        <f>'[2]配置系数（士兵）'!U682</f>
        <v>1</v>
      </c>
      <c r="W682" s="206" t="str">
        <f>'[2]配置系数（士兵）'!W682</f>
        <v/>
      </c>
      <c r="X682" s="206" t="str">
        <f>'[2]配置系数（士兵）'!X682</f>
        <v/>
      </c>
      <c r="Y682" s="206" t="str">
        <f>'[2]配置系数（士兵）'!Y682</f>
        <v/>
      </c>
      <c r="Z682" s="206">
        <f>'[2]配置系数（士兵）'!Z682</f>
        <v>0</v>
      </c>
      <c r="AA682" s="206">
        <f>'[2]配置系数（士兵）'!AA682</f>
        <v>0</v>
      </c>
      <c r="AB682" s="206">
        <f>'[2]配置系数（士兵）'!AB682</f>
        <v>1</v>
      </c>
    </row>
    <row r="683" spans="3:28" x14ac:dyDescent="0.15">
      <c r="C683" s="207">
        <v>676</v>
      </c>
      <c r="D683" s="69">
        <f>IFERROR(MATCH(C683,索引!Q:Q,0),D684)</f>
        <v>0</v>
      </c>
      <c r="E683" s="69">
        <f t="shared" si="12"/>
        <v>11</v>
      </c>
      <c r="F683" s="69">
        <f>IF(LEN(INDEX(索引!$M:$M,D683,1))=4,INDEX(索引!$M:$M,D683,1)&amp;"00",INDEX(索引!$M:$M,D683,1))</f>
        <v>0</v>
      </c>
      <c r="G683" s="69">
        <f>INDEX(索引!$L:$L,D683,1)</f>
        <v>0</v>
      </c>
      <c r="I683" s="206" t="str">
        <f>'[2]配置系数（士兵）'!I683</f>
        <v/>
      </c>
      <c r="J683" s="206" t="str">
        <f>'[2]配置系数（士兵）'!J683</f>
        <v/>
      </c>
      <c r="K683" s="206" t="str">
        <f>'[2]配置系数（士兵）'!K683</f>
        <v/>
      </c>
      <c r="L683" s="206">
        <f>'[2]配置系数（士兵）'!L683</f>
        <v>0</v>
      </c>
      <c r="M683" s="206">
        <f>'[2]配置系数（士兵）'!M683</f>
        <v>0</v>
      </c>
      <c r="N683" s="206">
        <f>'[2]配置系数（士兵）'!N683</f>
        <v>1</v>
      </c>
      <c r="P683" s="206" t="str">
        <f>'[2]配置系数（士兵）'!P683</f>
        <v/>
      </c>
      <c r="Q683" s="206" t="str">
        <f>'[2]配置系数（士兵）'!Q683</f>
        <v/>
      </c>
      <c r="R683" s="206" t="str">
        <f>'[2]配置系数（士兵）'!R683</f>
        <v/>
      </c>
      <c r="S683" s="206">
        <f>'[2]配置系数（士兵）'!S683</f>
        <v>0</v>
      </c>
      <c r="T683" s="206">
        <f>'[2]配置系数（士兵）'!T683</f>
        <v>0</v>
      </c>
      <c r="U683" s="206">
        <f>'[2]配置系数（士兵）'!U683</f>
        <v>1</v>
      </c>
      <c r="W683" s="206" t="str">
        <f>'[2]配置系数（士兵）'!W683</f>
        <v/>
      </c>
      <c r="X683" s="206" t="str">
        <f>'[2]配置系数（士兵）'!X683</f>
        <v/>
      </c>
      <c r="Y683" s="206" t="str">
        <f>'[2]配置系数（士兵）'!Y683</f>
        <v/>
      </c>
      <c r="Z683" s="206">
        <f>'[2]配置系数（士兵）'!Z683</f>
        <v>0</v>
      </c>
      <c r="AA683" s="206">
        <f>'[2]配置系数（士兵）'!AA683</f>
        <v>0</v>
      </c>
      <c r="AB683" s="206">
        <f>'[2]配置系数（士兵）'!AB683</f>
        <v>1</v>
      </c>
    </row>
    <row r="684" spans="3:28" x14ac:dyDescent="0.15">
      <c r="C684" s="207">
        <v>677</v>
      </c>
      <c r="D684" s="69">
        <f>IFERROR(MATCH(C684,索引!Q:Q,0),D685)</f>
        <v>0</v>
      </c>
      <c r="E684" s="69">
        <f t="shared" si="12"/>
        <v>11</v>
      </c>
      <c r="F684" s="69">
        <f>IF(LEN(INDEX(索引!$M:$M,D684,1))=4,INDEX(索引!$M:$M,D684,1)&amp;"00",INDEX(索引!$M:$M,D684,1))</f>
        <v>0</v>
      </c>
      <c r="G684" s="69">
        <f>INDEX(索引!$L:$L,D684,1)</f>
        <v>0</v>
      </c>
      <c r="I684" s="206" t="str">
        <f>'[2]配置系数（士兵）'!I684</f>
        <v/>
      </c>
      <c r="J684" s="206" t="str">
        <f>'[2]配置系数（士兵）'!J684</f>
        <v/>
      </c>
      <c r="K684" s="206" t="str">
        <f>'[2]配置系数（士兵）'!K684</f>
        <v/>
      </c>
      <c r="L684" s="206">
        <f>'[2]配置系数（士兵）'!L684</f>
        <v>0</v>
      </c>
      <c r="M684" s="206">
        <f>'[2]配置系数（士兵）'!M684</f>
        <v>0</v>
      </c>
      <c r="N684" s="206">
        <f>'[2]配置系数（士兵）'!N684</f>
        <v>1</v>
      </c>
      <c r="P684" s="206" t="str">
        <f>'[2]配置系数（士兵）'!P684</f>
        <v/>
      </c>
      <c r="Q684" s="206" t="str">
        <f>'[2]配置系数（士兵）'!Q684</f>
        <v/>
      </c>
      <c r="R684" s="206" t="str">
        <f>'[2]配置系数（士兵）'!R684</f>
        <v/>
      </c>
      <c r="S684" s="206">
        <f>'[2]配置系数（士兵）'!S684</f>
        <v>0</v>
      </c>
      <c r="T684" s="206">
        <f>'[2]配置系数（士兵）'!T684</f>
        <v>0</v>
      </c>
      <c r="U684" s="206">
        <f>'[2]配置系数（士兵）'!U684</f>
        <v>1</v>
      </c>
      <c r="W684" s="206" t="str">
        <f>'[2]配置系数（士兵）'!W684</f>
        <v/>
      </c>
      <c r="X684" s="206" t="str">
        <f>'[2]配置系数（士兵）'!X684</f>
        <v/>
      </c>
      <c r="Y684" s="206" t="str">
        <f>'[2]配置系数（士兵）'!Y684</f>
        <v/>
      </c>
      <c r="Z684" s="206">
        <f>'[2]配置系数（士兵）'!Z684</f>
        <v>0</v>
      </c>
      <c r="AA684" s="206">
        <f>'[2]配置系数（士兵）'!AA684</f>
        <v>0</v>
      </c>
      <c r="AB684" s="206">
        <f>'[2]配置系数（士兵）'!AB684</f>
        <v>1</v>
      </c>
    </row>
    <row r="685" spans="3:28" x14ac:dyDescent="0.15">
      <c r="C685" s="207">
        <v>678</v>
      </c>
      <c r="D685" s="69">
        <f>IFERROR(MATCH(C685,索引!Q:Q,0),D686)</f>
        <v>0</v>
      </c>
      <c r="E685" s="69">
        <f t="shared" si="12"/>
        <v>11</v>
      </c>
      <c r="F685" s="69">
        <f>IF(LEN(INDEX(索引!$M:$M,D685,1))=4,INDEX(索引!$M:$M,D685,1)&amp;"00",INDEX(索引!$M:$M,D685,1))</f>
        <v>0</v>
      </c>
      <c r="G685" s="69">
        <f>INDEX(索引!$L:$L,D685,1)</f>
        <v>0</v>
      </c>
      <c r="I685" s="206" t="str">
        <f>'[2]配置系数（士兵）'!I685</f>
        <v/>
      </c>
      <c r="J685" s="206" t="str">
        <f>'[2]配置系数（士兵）'!J685</f>
        <v/>
      </c>
      <c r="K685" s="206" t="str">
        <f>'[2]配置系数（士兵）'!K685</f>
        <v/>
      </c>
      <c r="L685" s="206">
        <f>'[2]配置系数（士兵）'!L685</f>
        <v>0</v>
      </c>
      <c r="M685" s="206">
        <f>'[2]配置系数（士兵）'!M685</f>
        <v>0</v>
      </c>
      <c r="N685" s="206">
        <f>'[2]配置系数（士兵）'!N685</f>
        <v>1</v>
      </c>
      <c r="P685" s="206" t="str">
        <f>'[2]配置系数（士兵）'!P685</f>
        <v/>
      </c>
      <c r="Q685" s="206" t="str">
        <f>'[2]配置系数（士兵）'!Q685</f>
        <v/>
      </c>
      <c r="R685" s="206" t="str">
        <f>'[2]配置系数（士兵）'!R685</f>
        <v/>
      </c>
      <c r="S685" s="206">
        <f>'[2]配置系数（士兵）'!S685</f>
        <v>0</v>
      </c>
      <c r="T685" s="206">
        <f>'[2]配置系数（士兵）'!T685</f>
        <v>0</v>
      </c>
      <c r="U685" s="206">
        <f>'[2]配置系数（士兵）'!U685</f>
        <v>1</v>
      </c>
      <c r="W685" s="206" t="str">
        <f>'[2]配置系数（士兵）'!W685</f>
        <v/>
      </c>
      <c r="X685" s="206" t="str">
        <f>'[2]配置系数（士兵）'!X685</f>
        <v/>
      </c>
      <c r="Y685" s="206" t="str">
        <f>'[2]配置系数（士兵）'!Y685</f>
        <v/>
      </c>
      <c r="Z685" s="206">
        <f>'[2]配置系数（士兵）'!Z685</f>
        <v>0</v>
      </c>
      <c r="AA685" s="206">
        <f>'[2]配置系数（士兵）'!AA685</f>
        <v>0</v>
      </c>
      <c r="AB685" s="206">
        <f>'[2]配置系数（士兵）'!AB685</f>
        <v>1</v>
      </c>
    </row>
    <row r="686" spans="3:28" x14ac:dyDescent="0.15">
      <c r="C686" s="207">
        <v>679</v>
      </c>
      <c r="D686" s="69">
        <f>IFERROR(MATCH(C686,索引!Q:Q,0),D687)</f>
        <v>0</v>
      </c>
      <c r="E686" s="69">
        <f t="shared" si="12"/>
        <v>11</v>
      </c>
      <c r="F686" s="69">
        <f>IF(LEN(INDEX(索引!$M:$M,D686,1))=4,INDEX(索引!$M:$M,D686,1)&amp;"00",INDEX(索引!$M:$M,D686,1))</f>
        <v>0</v>
      </c>
      <c r="G686" s="69">
        <f>INDEX(索引!$L:$L,D686,1)</f>
        <v>0</v>
      </c>
      <c r="I686" s="206" t="str">
        <f>'[2]配置系数（士兵）'!I686</f>
        <v/>
      </c>
      <c r="J686" s="206" t="str">
        <f>'[2]配置系数（士兵）'!J686</f>
        <v/>
      </c>
      <c r="K686" s="206" t="str">
        <f>'[2]配置系数（士兵）'!K686</f>
        <v/>
      </c>
      <c r="L686" s="206">
        <f>'[2]配置系数（士兵）'!L686</f>
        <v>0</v>
      </c>
      <c r="M686" s="206">
        <f>'[2]配置系数（士兵）'!M686</f>
        <v>0</v>
      </c>
      <c r="N686" s="206">
        <f>'[2]配置系数（士兵）'!N686</f>
        <v>1</v>
      </c>
      <c r="P686" s="206" t="str">
        <f>'[2]配置系数（士兵）'!P686</f>
        <v/>
      </c>
      <c r="Q686" s="206" t="str">
        <f>'[2]配置系数（士兵）'!Q686</f>
        <v/>
      </c>
      <c r="R686" s="206" t="str">
        <f>'[2]配置系数（士兵）'!R686</f>
        <v/>
      </c>
      <c r="S686" s="206">
        <f>'[2]配置系数（士兵）'!S686</f>
        <v>0</v>
      </c>
      <c r="T686" s="206">
        <f>'[2]配置系数（士兵）'!T686</f>
        <v>0</v>
      </c>
      <c r="U686" s="206">
        <f>'[2]配置系数（士兵）'!U686</f>
        <v>1</v>
      </c>
      <c r="W686" s="206" t="str">
        <f>'[2]配置系数（士兵）'!W686</f>
        <v/>
      </c>
      <c r="X686" s="206" t="str">
        <f>'[2]配置系数（士兵）'!X686</f>
        <v/>
      </c>
      <c r="Y686" s="206" t="str">
        <f>'[2]配置系数（士兵）'!Y686</f>
        <v/>
      </c>
      <c r="Z686" s="206">
        <f>'[2]配置系数（士兵）'!Z686</f>
        <v>0</v>
      </c>
      <c r="AA686" s="206">
        <f>'[2]配置系数（士兵）'!AA686</f>
        <v>0</v>
      </c>
      <c r="AB686" s="206">
        <f>'[2]配置系数（士兵）'!AB686</f>
        <v>1</v>
      </c>
    </row>
    <row r="687" spans="3:28" x14ac:dyDescent="0.15">
      <c r="C687" s="207">
        <v>680</v>
      </c>
      <c r="D687" s="69">
        <f>IFERROR(MATCH(C687,索引!Q:Q,0),D688)</f>
        <v>0</v>
      </c>
      <c r="E687" s="69">
        <f t="shared" si="12"/>
        <v>11</v>
      </c>
      <c r="F687" s="69">
        <f>IF(LEN(INDEX(索引!$M:$M,D687,1))=4,INDEX(索引!$M:$M,D687,1)&amp;"00",INDEX(索引!$M:$M,D687,1))</f>
        <v>0</v>
      </c>
      <c r="G687" s="69">
        <f>INDEX(索引!$L:$L,D687,1)</f>
        <v>0</v>
      </c>
      <c r="I687" s="206" t="str">
        <f>'[2]配置系数（士兵）'!I687</f>
        <v/>
      </c>
      <c r="J687" s="206" t="str">
        <f>'[2]配置系数（士兵）'!J687</f>
        <v/>
      </c>
      <c r="K687" s="206" t="str">
        <f>'[2]配置系数（士兵）'!K687</f>
        <v/>
      </c>
      <c r="L687" s="206">
        <f>'[2]配置系数（士兵）'!L687</f>
        <v>0</v>
      </c>
      <c r="M687" s="206">
        <f>'[2]配置系数（士兵）'!M687</f>
        <v>0</v>
      </c>
      <c r="N687" s="206">
        <f>'[2]配置系数（士兵）'!N687</f>
        <v>1</v>
      </c>
      <c r="P687" s="206" t="str">
        <f>'[2]配置系数（士兵）'!P687</f>
        <v/>
      </c>
      <c r="Q687" s="206" t="str">
        <f>'[2]配置系数（士兵）'!Q687</f>
        <v/>
      </c>
      <c r="R687" s="206" t="str">
        <f>'[2]配置系数（士兵）'!R687</f>
        <v/>
      </c>
      <c r="S687" s="206">
        <f>'[2]配置系数（士兵）'!S687</f>
        <v>0</v>
      </c>
      <c r="T687" s="206">
        <f>'[2]配置系数（士兵）'!T687</f>
        <v>0</v>
      </c>
      <c r="U687" s="206">
        <f>'[2]配置系数（士兵）'!U687</f>
        <v>1</v>
      </c>
      <c r="W687" s="206" t="str">
        <f>'[2]配置系数（士兵）'!W687</f>
        <v/>
      </c>
      <c r="X687" s="206" t="str">
        <f>'[2]配置系数（士兵）'!X687</f>
        <v/>
      </c>
      <c r="Y687" s="206" t="str">
        <f>'[2]配置系数（士兵）'!Y687</f>
        <v/>
      </c>
      <c r="Z687" s="206">
        <f>'[2]配置系数（士兵）'!Z687</f>
        <v>0</v>
      </c>
      <c r="AA687" s="206">
        <f>'[2]配置系数（士兵）'!AA687</f>
        <v>0</v>
      </c>
      <c r="AB687" s="206">
        <f>'[2]配置系数（士兵）'!AB687</f>
        <v>1</v>
      </c>
    </row>
    <row r="688" spans="3:28" x14ac:dyDescent="0.15">
      <c r="C688" s="207">
        <v>681</v>
      </c>
      <c r="D688" s="69">
        <f>IFERROR(MATCH(C688,索引!Q:Q,0),D689)</f>
        <v>0</v>
      </c>
      <c r="E688" s="69">
        <f t="shared" si="12"/>
        <v>11</v>
      </c>
      <c r="F688" s="69">
        <f>IF(LEN(INDEX(索引!$M:$M,D688,1))=4,INDEX(索引!$M:$M,D688,1)&amp;"00",INDEX(索引!$M:$M,D688,1))</f>
        <v>0</v>
      </c>
      <c r="G688" s="69">
        <f>INDEX(索引!$L:$L,D688,1)</f>
        <v>0</v>
      </c>
      <c r="I688" s="206" t="str">
        <f>'[2]配置系数（士兵）'!I688</f>
        <v/>
      </c>
      <c r="J688" s="206" t="str">
        <f>'[2]配置系数（士兵）'!J688</f>
        <v/>
      </c>
      <c r="K688" s="206" t="str">
        <f>'[2]配置系数（士兵）'!K688</f>
        <v/>
      </c>
      <c r="L688" s="206">
        <f>'[2]配置系数（士兵）'!L688</f>
        <v>0</v>
      </c>
      <c r="M688" s="206">
        <f>'[2]配置系数（士兵）'!M688</f>
        <v>0</v>
      </c>
      <c r="N688" s="206">
        <f>'[2]配置系数（士兵）'!N688</f>
        <v>1</v>
      </c>
      <c r="P688" s="206" t="str">
        <f>'[2]配置系数（士兵）'!P688</f>
        <v/>
      </c>
      <c r="Q688" s="206" t="str">
        <f>'[2]配置系数（士兵）'!Q688</f>
        <v/>
      </c>
      <c r="R688" s="206" t="str">
        <f>'[2]配置系数（士兵）'!R688</f>
        <v/>
      </c>
      <c r="S688" s="206">
        <f>'[2]配置系数（士兵）'!S688</f>
        <v>0</v>
      </c>
      <c r="T688" s="206">
        <f>'[2]配置系数（士兵）'!T688</f>
        <v>0</v>
      </c>
      <c r="U688" s="206">
        <f>'[2]配置系数（士兵）'!U688</f>
        <v>1</v>
      </c>
      <c r="W688" s="206" t="str">
        <f>'[2]配置系数（士兵）'!W688</f>
        <v/>
      </c>
      <c r="X688" s="206" t="str">
        <f>'[2]配置系数（士兵）'!X688</f>
        <v/>
      </c>
      <c r="Y688" s="206" t="str">
        <f>'[2]配置系数（士兵）'!Y688</f>
        <v/>
      </c>
      <c r="Z688" s="206">
        <f>'[2]配置系数（士兵）'!Z688</f>
        <v>0</v>
      </c>
      <c r="AA688" s="206">
        <f>'[2]配置系数（士兵）'!AA688</f>
        <v>0</v>
      </c>
      <c r="AB688" s="206">
        <f>'[2]配置系数（士兵）'!AB688</f>
        <v>1</v>
      </c>
    </row>
    <row r="689" spans="3:28" x14ac:dyDescent="0.15">
      <c r="C689" s="207">
        <v>682</v>
      </c>
      <c r="D689" s="69">
        <f>IFERROR(MATCH(C689,索引!Q:Q,0),D690)</f>
        <v>0</v>
      </c>
      <c r="E689" s="69">
        <f t="shared" si="12"/>
        <v>11</v>
      </c>
      <c r="F689" s="69">
        <f>IF(LEN(INDEX(索引!$M:$M,D689,1))=4,INDEX(索引!$M:$M,D689,1)&amp;"00",INDEX(索引!$M:$M,D689,1))</f>
        <v>0</v>
      </c>
      <c r="G689" s="69">
        <f>INDEX(索引!$L:$L,D689,1)</f>
        <v>0</v>
      </c>
      <c r="I689" s="206" t="str">
        <f>'[2]配置系数（士兵）'!I689</f>
        <v/>
      </c>
      <c r="J689" s="206" t="str">
        <f>'[2]配置系数（士兵）'!J689</f>
        <v/>
      </c>
      <c r="K689" s="206" t="str">
        <f>'[2]配置系数（士兵）'!K689</f>
        <v/>
      </c>
      <c r="L689" s="206">
        <f>'[2]配置系数（士兵）'!L689</f>
        <v>0</v>
      </c>
      <c r="M689" s="206">
        <f>'[2]配置系数（士兵）'!M689</f>
        <v>0</v>
      </c>
      <c r="N689" s="206">
        <f>'[2]配置系数（士兵）'!N689</f>
        <v>1</v>
      </c>
      <c r="P689" s="206" t="str">
        <f>'[2]配置系数（士兵）'!P689</f>
        <v/>
      </c>
      <c r="Q689" s="206" t="str">
        <f>'[2]配置系数（士兵）'!Q689</f>
        <v/>
      </c>
      <c r="R689" s="206" t="str">
        <f>'[2]配置系数（士兵）'!R689</f>
        <v/>
      </c>
      <c r="S689" s="206">
        <f>'[2]配置系数（士兵）'!S689</f>
        <v>0</v>
      </c>
      <c r="T689" s="206">
        <f>'[2]配置系数（士兵）'!T689</f>
        <v>0</v>
      </c>
      <c r="U689" s="206">
        <f>'[2]配置系数（士兵）'!U689</f>
        <v>1</v>
      </c>
      <c r="W689" s="206" t="str">
        <f>'[2]配置系数（士兵）'!W689</f>
        <v/>
      </c>
      <c r="X689" s="206" t="str">
        <f>'[2]配置系数（士兵）'!X689</f>
        <v/>
      </c>
      <c r="Y689" s="206" t="str">
        <f>'[2]配置系数（士兵）'!Y689</f>
        <v/>
      </c>
      <c r="Z689" s="206">
        <f>'[2]配置系数（士兵）'!Z689</f>
        <v>0</v>
      </c>
      <c r="AA689" s="206">
        <f>'[2]配置系数（士兵）'!AA689</f>
        <v>0</v>
      </c>
      <c r="AB689" s="206">
        <f>'[2]配置系数（士兵）'!AB689</f>
        <v>1</v>
      </c>
    </row>
    <row r="690" spans="3:28" x14ac:dyDescent="0.15">
      <c r="C690" s="207">
        <v>683</v>
      </c>
      <c r="D690" s="69">
        <f>IFERROR(MATCH(C690,索引!Q:Q,0),D691)</f>
        <v>0</v>
      </c>
      <c r="E690" s="69">
        <f t="shared" si="12"/>
        <v>11</v>
      </c>
      <c r="F690" s="69">
        <f>IF(LEN(INDEX(索引!$M:$M,D690,1))=4,INDEX(索引!$M:$M,D690,1)&amp;"00",INDEX(索引!$M:$M,D690,1))</f>
        <v>0</v>
      </c>
      <c r="G690" s="69">
        <f>INDEX(索引!$L:$L,D690,1)</f>
        <v>0</v>
      </c>
      <c r="I690" s="206" t="str">
        <f>'[2]配置系数（士兵）'!I690</f>
        <v/>
      </c>
      <c r="J690" s="206" t="str">
        <f>'[2]配置系数（士兵）'!J690</f>
        <v/>
      </c>
      <c r="K690" s="206" t="str">
        <f>'[2]配置系数（士兵）'!K690</f>
        <v/>
      </c>
      <c r="L690" s="206">
        <f>'[2]配置系数（士兵）'!L690</f>
        <v>0</v>
      </c>
      <c r="M690" s="206">
        <f>'[2]配置系数（士兵）'!M690</f>
        <v>0</v>
      </c>
      <c r="N690" s="206">
        <f>'[2]配置系数（士兵）'!N690</f>
        <v>1</v>
      </c>
      <c r="P690" s="206" t="str">
        <f>'[2]配置系数（士兵）'!P690</f>
        <v/>
      </c>
      <c r="Q690" s="206" t="str">
        <f>'[2]配置系数（士兵）'!Q690</f>
        <v/>
      </c>
      <c r="R690" s="206" t="str">
        <f>'[2]配置系数（士兵）'!R690</f>
        <v/>
      </c>
      <c r="S690" s="206">
        <f>'[2]配置系数（士兵）'!S690</f>
        <v>0</v>
      </c>
      <c r="T690" s="206">
        <f>'[2]配置系数（士兵）'!T690</f>
        <v>0</v>
      </c>
      <c r="U690" s="206">
        <f>'[2]配置系数（士兵）'!U690</f>
        <v>1</v>
      </c>
      <c r="W690" s="206" t="str">
        <f>'[2]配置系数（士兵）'!W690</f>
        <v/>
      </c>
      <c r="X690" s="206" t="str">
        <f>'[2]配置系数（士兵）'!X690</f>
        <v/>
      </c>
      <c r="Y690" s="206" t="str">
        <f>'[2]配置系数（士兵）'!Y690</f>
        <v/>
      </c>
      <c r="Z690" s="206">
        <f>'[2]配置系数（士兵）'!Z690</f>
        <v>0</v>
      </c>
      <c r="AA690" s="206">
        <f>'[2]配置系数（士兵）'!AA690</f>
        <v>0</v>
      </c>
      <c r="AB690" s="206">
        <f>'[2]配置系数（士兵）'!AB690</f>
        <v>1</v>
      </c>
    </row>
    <row r="691" spans="3:28" x14ac:dyDescent="0.15">
      <c r="C691" s="207">
        <v>684</v>
      </c>
      <c r="D691" s="69">
        <f>IFERROR(MATCH(C691,索引!Q:Q,0),D692)</f>
        <v>0</v>
      </c>
      <c r="E691" s="69">
        <f t="shared" si="12"/>
        <v>11</v>
      </c>
      <c r="F691" s="69">
        <f>IF(LEN(INDEX(索引!$M:$M,D691,1))=4,INDEX(索引!$M:$M,D691,1)&amp;"00",INDEX(索引!$M:$M,D691,1))</f>
        <v>0</v>
      </c>
      <c r="G691" s="69">
        <f>INDEX(索引!$L:$L,D691,1)</f>
        <v>0</v>
      </c>
      <c r="I691" s="206" t="str">
        <f>'[2]配置系数（士兵）'!I691</f>
        <v/>
      </c>
      <c r="J691" s="206" t="str">
        <f>'[2]配置系数（士兵）'!J691</f>
        <v/>
      </c>
      <c r="K691" s="206" t="str">
        <f>'[2]配置系数（士兵）'!K691</f>
        <v/>
      </c>
      <c r="L691" s="206">
        <f>'[2]配置系数（士兵）'!L691</f>
        <v>0</v>
      </c>
      <c r="M691" s="206">
        <f>'[2]配置系数（士兵）'!M691</f>
        <v>0</v>
      </c>
      <c r="N691" s="206">
        <f>'[2]配置系数（士兵）'!N691</f>
        <v>1</v>
      </c>
      <c r="P691" s="206" t="str">
        <f>'[2]配置系数（士兵）'!P691</f>
        <v/>
      </c>
      <c r="Q691" s="206" t="str">
        <f>'[2]配置系数（士兵）'!Q691</f>
        <v/>
      </c>
      <c r="R691" s="206" t="str">
        <f>'[2]配置系数（士兵）'!R691</f>
        <v/>
      </c>
      <c r="S691" s="206">
        <f>'[2]配置系数（士兵）'!S691</f>
        <v>0</v>
      </c>
      <c r="T691" s="206">
        <f>'[2]配置系数（士兵）'!T691</f>
        <v>0</v>
      </c>
      <c r="U691" s="206">
        <f>'[2]配置系数（士兵）'!U691</f>
        <v>1</v>
      </c>
      <c r="W691" s="206" t="str">
        <f>'[2]配置系数（士兵）'!W691</f>
        <v/>
      </c>
      <c r="X691" s="206" t="str">
        <f>'[2]配置系数（士兵）'!X691</f>
        <v/>
      </c>
      <c r="Y691" s="206" t="str">
        <f>'[2]配置系数（士兵）'!Y691</f>
        <v/>
      </c>
      <c r="Z691" s="206">
        <f>'[2]配置系数（士兵）'!Z691</f>
        <v>0</v>
      </c>
      <c r="AA691" s="206">
        <f>'[2]配置系数（士兵）'!AA691</f>
        <v>0</v>
      </c>
      <c r="AB691" s="206">
        <f>'[2]配置系数（士兵）'!AB691</f>
        <v>1</v>
      </c>
    </row>
    <row r="692" spans="3:28" x14ac:dyDescent="0.15">
      <c r="C692" s="207">
        <v>685</v>
      </c>
      <c r="D692" s="69">
        <f>IFERROR(MATCH(C692,索引!Q:Q,0),D693)</f>
        <v>0</v>
      </c>
      <c r="E692" s="69">
        <f t="shared" si="12"/>
        <v>11</v>
      </c>
      <c r="F692" s="69">
        <f>IF(LEN(INDEX(索引!$M:$M,D692,1))=4,INDEX(索引!$M:$M,D692,1)&amp;"00",INDEX(索引!$M:$M,D692,1))</f>
        <v>0</v>
      </c>
      <c r="G692" s="69">
        <f>INDEX(索引!$L:$L,D692,1)</f>
        <v>0</v>
      </c>
      <c r="I692" s="206" t="str">
        <f>'[2]配置系数（士兵）'!I692</f>
        <v/>
      </c>
      <c r="J692" s="206" t="str">
        <f>'[2]配置系数（士兵）'!J692</f>
        <v/>
      </c>
      <c r="K692" s="206" t="str">
        <f>'[2]配置系数（士兵）'!K692</f>
        <v/>
      </c>
      <c r="L692" s="206">
        <f>'[2]配置系数（士兵）'!L692</f>
        <v>0</v>
      </c>
      <c r="M692" s="206">
        <f>'[2]配置系数（士兵）'!M692</f>
        <v>0</v>
      </c>
      <c r="N692" s="206">
        <f>'[2]配置系数（士兵）'!N692</f>
        <v>1</v>
      </c>
      <c r="P692" s="206" t="str">
        <f>'[2]配置系数（士兵）'!P692</f>
        <v/>
      </c>
      <c r="Q692" s="206" t="str">
        <f>'[2]配置系数（士兵）'!Q692</f>
        <v/>
      </c>
      <c r="R692" s="206" t="str">
        <f>'[2]配置系数（士兵）'!R692</f>
        <v/>
      </c>
      <c r="S692" s="206">
        <f>'[2]配置系数（士兵）'!S692</f>
        <v>0</v>
      </c>
      <c r="T692" s="206">
        <f>'[2]配置系数（士兵）'!T692</f>
        <v>0</v>
      </c>
      <c r="U692" s="206">
        <f>'[2]配置系数（士兵）'!U692</f>
        <v>1</v>
      </c>
      <c r="W692" s="206" t="str">
        <f>'[2]配置系数（士兵）'!W692</f>
        <v/>
      </c>
      <c r="X692" s="206" t="str">
        <f>'[2]配置系数（士兵）'!X692</f>
        <v/>
      </c>
      <c r="Y692" s="206" t="str">
        <f>'[2]配置系数（士兵）'!Y692</f>
        <v/>
      </c>
      <c r="Z692" s="206">
        <f>'[2]配置系数（士兵）'!Z692</f>
        <v>0</v>
      </c>
      <c r="AA692" s="206">
        <f>'[2]配置系数（士兵）'!AA692</f>
        <v>0</v>
      </c>
      <c r="AB692" s="206">
        <f>'[2]配置系数（士兵）'!AB692</f>
        <v>1</v>
      </c>
    </row>
    <row r="693" spans="3:28" x14ac:dyDescent="0.15">
      <c r="C693" s="207">
        <v>686</v>
      </c>
      <c r="D693" s="69">
        <f>IFERROR(MATCH(C693,索引!Q:Q,0),D694)</f>
        <v>0</v>
      </c>
      <c r="E693" s="69">
        <f t="shared" si="12"/>
        <v>11</v>
      </c>
      <c r="F693" s="69">
        <f>IF(LEN(INDEX(索引!$M:$M,D693,1))=4,INDEX(索引!$M:$M,D693,1)&amp;"00",INDEX(索引!$M:$M,D693,1))</f>
        <v>0</v>
      </c>
      <c r="G693" s="69">
        <f>INDEX(索引!$L:$L,D693,1)</f>
        <v>0</v>
      </c>
      <c r="I693" s="206" t="str">
        <f>'[2]配置系数（士兵）'!I693</f>
        <v/>
      </c>
      <c r="J693" s="206" t="str">
        <f>'[2]配置系数（士兵）'!J693</f>
        <v/>
      </c>
      <c r="K693" s="206" t="str">
        <f>'[2]配置系数（士兵）'!K693</f>
        <v/>
      </c>
      <c r="L693" s="206">
        <f>'[2]配置系数（士兵）'!L693</f>
        <v>0</v>
      </c>
      <c r="M693" s="206">
        <f>'[2]配置系数（士兵）'!M693</f>
        <v>0</v>
      </c>
      <c r="N693" s="206">
        <f>'[2]配置系数（士兵）'!N693</f>
        <v>1</v>
      </c>
      <c r="P693" s="206" t="str">
        <f>'[2]配置系数（士兵）'!P693</f>
        <v/>
      </c>
      <c r="Q693" s="206" t="str">
        <f>'[2]配置系数（士兵）'!Q693</f>
        <v/>
      </c>
      <c r="R693" s="206" t="str">
        <f>'[2]配置系数（士兵）'!R693</f>
        <v/>
      </c>
      <c r="S693" s="206">
        <f>'[2]配置系数（士兵）'!S693</f>
        <v>0</v>
      </c>
      <c r="T693" s="206">
        <f>'[2]配置系数（士兵）'!T693</f>
        <v>0</v>
      </c>
      <c r="U693" s="206">
        <f>'[2]配置系数（士兵）'!U693</f>
        <v>1</v>
      </c>
      <c r="W693" s="206" t="str">
        <f>'[2]配置系数（士兵）'!W693</f>
        <v/>
      </c>
      <c r="X693" s="206" t="str">
        <f>'[2]配置系数（士兵）'!X693</f>
        <v/>
      </c>
      <c r="Y693" s="206" t="str">
        <f>'[2]配置系数（士兵）'!Y693</f>
        <v/>
      </c>
      <c r="Z693" s="206">
        <f>'[2]配置系数（士兵）'!Z693</f>
        <v>0</v>
      </c>
      <c r="AA693" s="206">
        <f>'[2]配置系数（士兵）'!AA693</f>
        <v>0</v>
      </c>
      <c r="AB693" s="206">
        <f>'[2]配置系数（士兵）'!AB693</f>
        <v>1</v>
      </c>
    </row>
    <row r="694" spans="3:28" x14ac:dyDescent="0.15">
      <c r="C694" s="207">
        <v>687</v>
      </c>
      <c r="D694" s="69">
        <f>IFERROR(MATCH(C694,索引!Q:Q,0),D695)</f>
        <v>0</v>
      </c>
      <c r="E694" s="69">
        <f t="shared" si="12"/>
        <v>11</v>
      </c>
      <c r="F694" s="69">
        <f>IF(LEN(INDEX(索引!$M:$M,D694,1))=4,INDEX(索引!$M:$M,D694,1)&amp;"00",INDEX(索引!$M:$M,D694,1))</f>
        <v>0</v>
      </c>
      <c r="G694" s="69">
        <f>INDEX(索引!$L:$L,D694,1)</f>
        <v>0</v>
      </c>
      <c r="I694" s="206" t="str">
        <f>'[2]配置系数（士兵）'!I694</f>
        <v/>
      </c>
      <c r="J694" s="206" t="str">
        <f>'[2]配置系数（士兵）'!J694</f>
        <v/>
      </c>
      <c r="K694" s="206" t="str">
        <f>'[2]配置系数（士兵）'!K694</f>
        <v/>
      </c>
      <c r="L694" s="206">
        <f>'[2]配置系数（士兵）'!L694</f>
        <v>0</v>
      </c>
      <c r="M694" s="206">
        <f>'[2]配置系数（士兵）'!M694</f>
        <v>0</v>
      </c>
      <c r="N694" s="206">
        <f>'[2]配置系数（士兵）'!N694</f>
        <v>1</v>
      </c>
      <c r="P694" s="206" t="str">
        <f>'[2]配置系数（士兵）'!P694</f>
        <v/>
      </c>
      <c r="Q694" s="206" t="str">
        <f>'[2]配置系数（士兵）'!Q694</f>
        <v/>
      </c>
      <c r="R694" s="206" t="str">
        <f>'[2]配置系数（士兵）'!R694</f>
        <v/>
      </c>
      <c r="S694" s="206">
        <f>'[2]配置系数（士兵）'!S694</f>
        <v>0</v>
      </c>
      <c r="T694" s="206">
        <f>'[2]配置系数（士兵）'!T694</f>
        <v>0</v>
      </c>
      <c r="U694" s="206">
        <f>'[2]配置系数（士兵）'!U694</f>
        <v>1</v>
      </c>
      <c r="W694" s="206" t="str">
        <f>'[2]配置系数（士兵）'!W694</f>
        <v/>
      </c>
      <c r="X694" s="206" t="str">
        <f>'[2]配置系数（士兵）'!X694</f>
        <v/>
      </c>
      <c r="Y694" s="206" t="str">
        <f>'[2]配置系数（士兵）'!Y694</f>
        <v/>
      </c>
      <c r="Z694" s="206">
        <f>'[2]配置系数（士兵）'!Z694</f>
        <v>0</v>
      </c>
      <c r="AA694" s="206">
        <f>'[2]配置系数（士兵）'!AA694</f>
        <v>0</v>
      </c>
      <c r="AB694" s="206">
        <f>'[2]配置系数（士兵）'!AB694</f>
        <v>1</v>
      </c>
    </row>
    <row r="695" spans="3:28" x14ac:dyDescent="0.15">
      <c r="C695" s="207">
        <v>688</v>
      </c>
      <c r="D695" s="69">
        <f>IFERROR(MATCH(C695,索引!Q:Q,0),D696)</f>
        <v>0</v>
      </c>
      <c r="E695" s="69">
        <f t="shared" si="12"/>
        <v>11</v>
      </c>
      <c r="F695" s="69">
        <f>IF(LEN(INDEX(索引!$M:$M,D695,1))=4,INDEX(索引!$M:$M,D695,1)&amp;"00",INDEX(索引!$M:$M,D695,1))</f>
        <v>0</v>
      </c>
      <c r="G695" s="69">
        <f>INDEX(索引!$L:$L,D695,1)</f>
        <v>0</v>
      </c>
      <c r="I695" s="206" t="str">
        <f>'[2]配置系数（士兵）'!I695</f>
        <v/>
      </c>
      <c r="J695" s="206" t="str">
        <f>'[2]配置系数（士兵）'!J695</f>
        <v/>
      </c>
      <c r="K695" s="206" t="str">
        <f>'[2]配置系数（士兵）'!K695</f>
        <v/>
      </c>
      <c r="L695" s="206">
        <f>'[2]配置系数（士兵）'!L695</f>
        <v>0</v>
      </c>
      <c r="M695" s="206">
        <f>'[2]配置系数（士兵）'!M695</f>
        <v>0</v>
      </c>
      <c r="N695" s="206">
        <f>'[2]配置系数（士兵）'!N695</f>
        <v>1</v>
      </c>
      <c r="P695" s="206" t="str">
        <f>'[2]配置系数（士兵）'!P695</f>
        <v/>
      </c>
      <c r="Q695" s="206" t="str">
        <f>'[2]配置系数（士兵）'!Q695</f>
        <v/>
      </c>
      <c r="R695" s="206" t="str">
        <f>'[2]配置系数（士兵）'!R695</f>
        <v/>
      </c>
      <c r="S695" s="206">
        <f>'[2]配置系数（士兵）'!S695</f>
        <v>0</v>
      </c>
      <c r="T695" s="206">
        <f>'[2]配置系数（士兵）'!T695</f>
        <v>0</v>
      </c>
      <c r="U695" s="206">
        <f>'[2]配置系数（士兵）'!U695</f>
        <v>1</v>
      </c>
      <c r="W695" s="206" t="str">
        <f>'[2]配置系数（士兵）'!W695</f>
        <v/>
      </c>
      <c r="X695" s="206" t="str">
        <f>'[2]配置系数（士兵）'!X695</f>
        <v/>
      </c>
      <c r="Y695" s="206" t="str">
        <f>'[2]配置系数（士兵）'!Y695</f>
        <v/>
      </c>
      <c r="Z695" s="206">
        <f>'[2]配置系数（士兵）'!Z695</f>
        <v>0</v>
      </c>
      <c r="AA695" s="206">
        <f>'[2]配置系数（士兵）'!AA695</f>
        <v>0</v>
      </c>
      <c r="AB695" s="206">
        <f>'[2]配置系数（士兵）'!AB695</f>
        <v>1</v>
      </c>
    </row>
    <row r="696" spans="3:28" x14ac:dyDescent="0.15">
      <c r="C696" s="207">
        <v>689</v>
      </c>
      <c r="D696" s="69">
        <f>IFERROR(MATCH(C696,索引!Q:Q,0),D697)</f>
        <v>0</v>
      </c>
      <c r="E696" s="69">
        <f t="shared" si="12"/>
        <v>11</v>
      </c>
      <c r="F696" s="69">
        <f>IF(LEN(INDEX(索引!$M:$M,D696,1))=4,INDEX(索引!$M:$M,D696,1)&amp;"00",INDEX(索引!$M:$M,D696,1))</f>
        <v>0</v>
      </c>
      <c r="G696" s="69">
        <f>INDEX(索引!$L:$L,D696,1)</f>
        <v>0</v>
      </c>
      <c r="I696" s="206" t="str">
        <f>'[2]配置系数（士兵）'!I696</f>
        <v/>
      </c>
      <c r="J696" s="206" t="str">
        <f>'[2]配置系数（士兵）'!J696</f>
        <v/>
      </c>
      <c r="K696" s="206" t="str">
        <f>'[2]配置系数（士兵）'!K696</f>
        <v/>
      </c>
      <c r="L696" s="206">
        <f>'[2]配置系数（士兵）'!L696</f>
        <v>0</v>
      </c>
      <c r="M696" s="206">
        <f>'[2]配置系数（士兵）'!M696</f>
        <v>0</v>
      </c>
      <c r="N696" s="206">
        <f>'[2]配置系数（士兵）'!N696</f>
        <v>1</v>
      </c>
      <c r="P696" s="206" t="str">
        <f>'[2]配置系数（士兵）'!P696</f>
        <v/>
      </c>
      <c r="Q696" s="206" t="str">
        <f>'[2]配置系数（士兵）'!Q696</f>
        <v/>
      </c>
      <c r="R696" s="206" t="str">
        <f>'[2]配置系数（士兵）'!R696</f>
        <v/>
      </c>
      <c r="S696" s="206">
        <f>'[2]配置系数（士兵）'!S696</f>
        <v>0</v>
      </c>
      <c r="T696" s="206">
        <f>'[2]配置系数（士兵）'!T696</f>
        <v>0</v>
      </c>
      <c r="U696" s="206">
        <f>'[2]配置系数（士兵）'!U696</f>
        <v>1</v>
      </c>
      <c r="W696" s="206" t="str">
        <f>'[2]配置系数（士兵）'!W696</f>
        <v/>
      </c>
      <c r="X696" s="206" t="str">
        <f>'[2]配置系数（士兵）'!X696</f>
        <v/>
      </c>
      <c r="Y696" s="206" t="str">
        <f>'[2]配置系数（士兵）'!Y696</f>
        <v/>
      </c>
      <c r="Z696" s="206">
        <f>'[2]配置系数（士兵）'!Z696</f>
        <v>0</v>
      </c>
      <c r="AA696" s="206">
        <f>'[2]配置系数（士兵）'!AA696</f>
        <v>0</v>
      </c>
      <c r="AB696" s="206">
        <f>'[2]配置系数（士兵）'!AB696</f>
        <v>1</v>
      </c>
    </row>
    <row r="697" spans="3:28" x14ac:dyDescent="0.15">
      <c r="C697" s="207">
        <v>690</v>
      </c>
      <c r="D697" s="69">
        <f>IFERROR(MATCH(C697,索引!Q:Q,0),D698)</f>
        <v>0</v>
      </c>
      <c r="E697" s="69">
        <f t="shared" si="12"/>
        <v>11</v>
      </c>
      <c r="F697" s="69">
        <f>IF(LEN(INDEX(索引!$M:$M,D697,1))=4,INDEX(索引!$M:$M,D697,1)&amp;"00",INDEX(索引!$M:$M,D697,1))</f>
        <v>0</v>
      </c>
      <c r="G697" s="69">
        <f>INDEX(索引!$L:$L,D697,1)</f>
        <v>0</v>
      </c>
      <c r="I697" s="206" t="str">
        <f>'[2]配置系数（士兵）'!I697</f>
        <v/>
      </c>
      <c r="J697" s="206" t="str">
        <f>'[2]配置系数（士兵）'!J697</f>
        <v/>
      </c>
      <c r="K697" s="206" t="str">
        <f>'[2]配置系数（士兵）'!K697</f>
        <v/>
      </c>
      <c r="L697" s="206">
        <f>'[2]配置系数（士兵）'!L697</f>
        <v>0</v>
      </c>
      <c r="M697" s="206">
        <f>'[2]配置系数（士兵）'!M697</f>
        <v>0</v>
      </c>
      <c r="N697" s="206">
        <f>'[2]配置系数（士兵）'!N697</f>
        <v>1</v>
      </c>
      <c r="P697" s="206" t="str">
        <f>'[2]配置系数（士兵）'!P697</f>
        <v/>
      </c>
      <c r="Q697" s="206" t="str">
        <f>'[2]配置系数（士兵）'!Q697</f>
        <v/>
      </c>
      <c r="R697" s="206" t="str">
        <f>'[2]配置系数（士兵）'!R697</f>
        <v/>
      </c>
      <c r="S697" s="206">
        <f>'[2]配置系数（士兵）'!S697</f>
        <v>0</v>
      </c>
      <c r="T697" s="206">
        <f>'[2]配置系数（士兵）'!T697</f>
        <v>0</v>
      </c>
      <c r="U697" s="206">
        <f>'[2]配置系数（士兵）'!U697</f>
        <v>1</v>
      </c>
      <c r="W697" s="206" t="str">
        <f>'[2]配置系数（士兵）'!W697</f>
        <v/>
      </c>
      <c r="X697" s="206" t="str">
        <f>'[2]配置系数（士兵）'!X697</f>
        <v/>
      </c>
      <c r="Y697" s="206" t="str">
        <f>'[2]配置系数（士兵）'!Y697</f>
        <v/>
      </c>
      <c r="Z697" s="206">
        <f>'[2]配置系数（士兵）'!Z697</f>
        <v>0</v>
      </c>
      <c r="AA697" s="206">
        <f>'[2]配置系数（士兵）'!AA697</f>
        <v>0</v>
      </c>
      <c r="AB697" s="206">
        <f>'[2]配置系数（士兵）'!AB697</f>
        <v>1</v>
      </c>
    </row>
    <row r="698" spans="3:28" x14ac:dyDescent="0.15">
      <c r="C698" s="207">
        <v>691</v>
      </c>
      <c r="D698" s="69">
        <f>IFERROR(MATCH(C698,索引!Q:Q,0),D699)</f>
        <v>0</v>
      </c>
      <c r="E698" s="69">
        <f t="shared" si="12"/>
        <v>11</v>
      </c>
      <c r="F698" s="69">
        <f>IF(LEN(INDEX(索引!$M:$M,D698,1))=4,INDEX(索引!$M:$M,D698,1)&amp;"00",INDEX(索引!$M:$M,D698,1))</f>
        <v>0</v>
      </c>
      <c r="G698" s="69">
        <f>INDEX(索引!$L:$L,D698,1)</f>
        <v>0</v>
      </c>
      <c r="I698" s="206" t="str">
        <f>'[2]配置系数（士兵）'!I698</f>
        <v/>
      </c>
      <c r="J698" s="206" t="str">
        <f>'[2]配置系数（士兵）'!J698</f>
        <v/>
      </c>
      <c r="K698" s="206" t="str">
        <f>'[2]配置系数（士兵）'!K698</f>
        <v/>
      </c>
      <c r="L698" s="206">
        <f>'[2]配置系数（士兵）'!L698</f>
        <v>0</v>
      </c>
      <c r="M698" s="206">
        <f>'[2]配置系数（士兵）'!M698</f>
        <v>0</v>
      </c>
      <c r="N698" s="206">
        <f>'[2]配置系数（士兵）'!N698</f>
        <v>1</v>
      </c>
      <c r="P698" s="206" t="str">
        <f>'[2]配置系数（士兵）'!P698</f>
        <v/>
      </c>
      <c r="Q698" s="206" t="str">
        <f>'[2]配置系数（士兵）'!Q698</f>
        <v/>
      </c>
      <c r="R698" s="206" t="str">
        <f>'[2]配置系数（士兵）'!R698</f>
        <v/>
      </c>
      <c r="S698" s="206">
        <f>'[2]配置系数（士兵）'!S698</f>
        <v>0</v>
      </c>
      <c r="T698" s="206">
        <f>'[2]配置系数（士兵）'!T698</f>
        <v>0</v>
      </c>
      <c r="U698" s="206">
        <f>'[2]配置系数（士兵）'!U698</f>
        <v>1</v>
      </c>
      <c r="W698" s="206" t="str">
        <f>'[2]配置系数（士兵）'!W698</f>
        <v/>
      </c>
      <c r="X698" s="206" t="str">
        <f>'[2]配置系数（士兵）'!X698</f>
        <v/>
      </c>
      <c r="Y698" s="206" t="str">
        <f>'[2]配置系数（士兵）'!Y698</f>
        <v/>
      </c>
      <c r="Z698" s="206">
        <f>'[2]配置系数（士兵）'!Z698</f>
        <v>0</v>
      </c>
      <c r="AA698" s="206">
        <f>'[2]配置系数（士兵）'!AA698</f>
        <v>0</v>
      </c>
      <c r="AB698" s="206">
        <f>'[2]配置系数（士兵）'!AB698</f>
        <v>1</v>
      </c>
    </row>
    <row r="699" spans="3:28" x14ac:dyDescent="0.15">
      <c r="C699" s="207">
        <v>692</v>
      </c>
      <c r="D699" s="69">
        <f>IFERROR(MATCH(C699,索引!Q:Q,0),D700)</f>
        <v>0</v>
      </c>
      <c r="E699" s="69">
        <f t="shared" si="12"/>
        <v>11</v>
      </c>
      <c r="F699" s="69">
        <f>IF(LEN(INDEX(索引!$M:$M,D699,1))=4,INDEX(索引!$M:$M,D699,1)&amp;"00",INDEX(索引!$M:$M,D699,1))</f>
        <v>0</v>
      </c>
      <c r="G699" s="69">
        <f>INDEX(索引!$L:$L,D699,1)</f>
        <v>0</v>
      </c>
      <c r="I699" s="206" t="str">
        <f>'[2]配置系数（士兵）'!I699</f>
        <v/>
      </c>
      <c r="J699" s="206" t="str">
        <f>'[2]配置系数（士兵）'!J699</f>
        <v/>
      </c>
      <c r="K699" s="206" t="str">
        <f>'[2]配置系数（士兵）'!K699</f>
        <v/>
      </c>
      <c r="L699" s="206">
        <f>'[2]配置系数（士兵）'!L699</f>
        <v>0</v>
      </c>
      <c r="M699" s="206">
        <f>'[2]配置系数（士兵）'!M699</f>
        <v>0</v>
      </c>
      <c r="N699" s="206">
        <f>'[2]配置系数（士兵）'!N699</f>
        <v>1</v>
      </c>
      <c r="P699" s="206" t="str">
        <f>'[2]配置系数（士兵）'!P699</f>
        <v/>
      </c>
      <c r="Q699" s="206" t="str">
        <f>'[2]配置系数（士兵）'!Q699</f>
        <v/>
      </c>
      <c r="R699" s="206" t="str">
        <f>'[2]配置系数（士兵）'!R699</f>
        <v/>
      </c>
      <c r="S699" s="206">
        <f>'[2]配置系数（士兵）'!S699</f>
        <v>0</v>
      </c>
      <c r="T699" s="206">
        <f>'[2]配置系数（士兵）'!T699</f>
        <v>0</v>
      </c>
      <c r="U699" s="206">
        <f>'[2]配置系数（士兵）'!U699</f>
        <v>1</v>
      </c>
      <c r="W699" s="206" t="str">
        <f>'[2]配置系数（士兵）'!W699</f>
        <v/>
      </c>
      <c r="X699" s="206" t="str">
        <f>'[2]配置系数（士兵）'!X699</f>
        <v/>
      </c>
      <c r="Y699" s="206" t="str">
        <f>'[2]配置系数（士兵）'!Y699</f>
        <v/>
      </c>
      <c r="Z699" s="206">
        <f>'[2]配置系数（士兵）'!Z699</f>
        <v>0</v>
      </c>
      <c r="AA699" s="206">
        <f>'[2]配置系数（士兵）'!AA699</f>
        <v>0</v>
      </c>
      <c r="AB699" s="206">
        <f>'[2]配置系数（士兵）'!AB699</f>
        <v>1</v>
      </c>
    </row>
    <row r="700" spans="3:28" x14ac:dyDescent="0.15">
      <c r="C700" s="207">
        <v>693</v>
      </c>
      <c r="D700" s="69">
        <f>IFERROR(MATCH(C700,索引!Q:Q,0),D701)</f>
        <v>0</v>
      </c>
      <c r="E700" s="69">
        <f t="shared" si="12"/>
        <v>11</v>
      </c>
      <c r="F700" s="69">
        <f>IF(LEN(INDEX(索引!$M:$M,D700,1))=4,INDEX(索引!$M:$M,D700,1)&amp;"00",INDEX(索引!$M:$M,D700,1))</f>
        <v>0</v>
      </c>
      <c r="G700" s="69">
        <f>INDEX(索引!$L:$L,D700,1)</f>
        <v>0</v>
      </c>
      <c r="I700" s="206" t="str">
        <f>'[2]配置系数（士兵）'!I700</f>
        <v/>
      </c>
      <c r="J700" s="206" t="str">
        <f>'[2]配置系数（士兵）'!J700</f>
        <v/>
      </c>
      <c r="K700" s="206" t="str">
        <f>'[2]配置系数（士兵）'!K700</f>
        <v/>
      </c>
      <c r="L700" s="206">
        <f>'[2]配置系数（士兵）'!L700</f>
        <v>0</v>
      </c>
      <c r="M700" s="206">
        <f>'[2]配置系数（士兵）'!M700</f>
        <v>0</v>
      </c>
      <c r="N700" s="206">
        <f>'[2]配置系数（士兵）'!N700</f>
        <v>1</v>
      </c>
      <c r="P700" s="206" t="str">
        <f>'[2]配置系数（士兵）'!P700</f>
        <v/>
      </c>
      <c r="Q700" s="206" t="str">
        <f>'[2]配置系数（士兵）'!Q700</f>
        <v/>
      </c>
      <c r="R700" s="206" t="str">
        <f>'[2]配置系数（士兵）'!R700</f>
        <v/>
      </c>
      <c r="S700" s="206">
        <f>'[2]配置系数（士兵）'!S700</f>
        <v>0</v>
      </c>
      <c r="T700" s="206">
        <f>'[2]配置系数（士兵）'!T700</f>
        <v>0</v>
      </c>
      <c r="U700" s="206">
        <f>'[2]配置系数（士兵）'!U700</f>
        <v>1</v>
      </c>
      <c r="W700" s="206" t="str">
        <f>'[2]配置系数（士兵）'!W700</f>
        <v/>
      </c>
      <c r="X700" s="206" t="str">
        <f>'[2]配置系数（士兵）'!X700</f>
        <v/>
      </c>
      <c r="Y700" s="206" t="str">
        <f>'[2]配置系数（士兵）'!Y700</f>
        <v/>
      </c>
      <c r="Z700" s="206">
        <f>'[2]配置系数（士兵）'!Z700</f>
        <v>0</v>
      </c>
      <c r="AA700" s="206">
        <f>'[2]配置系数（士兵）'!AA700</f>
        <v>0</v>
      </c>
      <c r="AB700" s="206">
        <f>'[2]配置系数（士兵）'!AB700</f>
        <v>1</v>
      </c>
    </row>
    <row r="701" spans="3:28" x14ac:dyDescent="0.15">
      <c r="C701" s="207">
        <v>694</v>
      </c>
      <c r="D701" s="69">
        <f>IFERROR(MATCH(C701,索引!Q:Q,0),D702)</f>
        <v>0</v>
      </c>
      <c r="E701" s="69">
        <f t="shared" si="12"/>
        <v>11</v>
      </c>
      <c r="F701" s="69">
        <f>IF(LEN(INDEX(索引!$M:$M,D701,1))=4,INDEX(索引!$M:$M,D701,1)&amp;"00",INDEX(索引!$M:$M,D701,1))</f>
        <v>0</v>
      </c>
      <c r="G701" s="69">
        <f>INDEX(索引!$L:$L,D701,1)</f>
        <v>0</v>
      </c>
      <c r="I701" s="206" t="str">
        <f>'[2]配置系数（士兵）'!I701</f>
        <v/>
      </c>
      <c r="J701" s="206" t="str">
        <f>'[2]配置系数（士兵）'!J701</f>
        <v/>
      </c>
      <c r="K701" s="206" t="str">
        <f>'[2]配置系数（士兵）'!K701</f>
        <v/>
      </c>
      <c r="L701" s="206">
        <f>'[2]配置系数（士兵）'!L701</f>
        <v>0</v>
      </c>
      <c r="M701" s="206">
        <f>'[2]配置系数（士兵）'!M701</f>
        <v>0</v>
      </c>
      <c r="N701" s="206">
        <f>'[2]配置系数（士兵）'!N701</f>
        <v>1</v>
      </c>
      <c r="P701" s="206" t="str">
        <f>'[2]配置系数（士兵）'!P701</f>
        <v/>
      </c>
      <c r="Q701" s="206" t="str">
        <f>'[2]配置系数（士兵）'!Q701</f>
        <v/>
      </c>
      <c r="R701" s="206" t="str">
        <f>'[2]配置系数（士兵）'!R701</f>
        <v/>
      </c>
      <c r="S701" s="206">
        <f>'[2]配置系数（士兵）'!S701</f>
        <v>0</v>
      </c>
      <c r="T701" s="206">
        <f>'[2]配置系数（士兵）'!T701</f>
        <v>0</v>
      </c>
      <c r="U701" s="206">
        <f>'[2]配置系数（士兵）'!U701</f>
        <v>1</v>
      </c>
      <c r="W701" s="206" t="str">
        <f>'[2]配置系数（士兵）'!W701</f>
        <v/>
      </c>
      <c r="X701" s="206" t="str">
        <f>'[2]配置系数（士兵）'!X701</f>
        <v/>
      </c>
      <c r="Y701" s="206" t="str">
        <f>'[2]配置系数（士兵）'!Y701</f>
        <v/>
      </c>
      <c r="Z701" s="206">
        <f>'[2]配置系数（士兵）'!Z701</f>
        <v>0</v>
      </c>
      <c r="AA701" s="206">
        <f>'[2]配置系数（士兵）'!AA701</f>
        <v>0</v>
      </c>
      <c r="AB701" s="206">
        <f>'[2]配置系数（士兵）'!AB701</f>
        <v>1</v>
      </c>
    </row>
    <row r="702" spans="3:28" x14ac:dyDescent="0.15">
      <c r="C702" s="207">
        <v>695</v>
      </c>
      <c r="D702" s="69">
        <f>IFERROR(MATCH(C702,索引!Q:Q,0),D703)</f>
        <v>0</v>
      </c>
      <c r="E702" s="69">
        <f t="shared" si="12"/>
        <v>11</v>
      </c>
      <c r="F702" s="69">
        <f>IF(LEN(INDEX(索引!$M:$M,D702,1))=4,INDEX(索引!$M:$M,D702,1)&amp;"00",INDEX(索引!$M:$M,D702,1))</f>
        <v>0</v>
      </c>
      <c r="G702" s="69">
        <f>INDEX(索引!$L:$L,D702,1)</f>
        <v>0</v>
      </c>
      <c r="I702" s="206" t="str">
        <f>'[2]配置系数（士兵）'!I702</f>
        <v/>
      </c>
      <c r="J702" s="206" t="str">
        <f>'[2]配置系数（士兵）'!J702</f>
        <v/>
      </c>
      <c r="K702" s="206" t="str">
        <f>'[2]配置系数（士兵）'!K702</f>
        <v/>
      </c>
      <c r="L702" s="206">
        <f>'[2]配置系数（士兵）'!L702</f>
        <v>0</v>
      </c>
      <c r="M702" s="206">
        <f>'[2]配置系数（士兵）'!M702</f>
        <v>0</v>
      </c>
      <c r="N702" s="206">
        <f>'[2]配置系数（士兵）'!N702</f>
        <v>1</v>
      </c>
      <c r="P702" s="206" t="str">
        <f>'[2]配置系数（士兵）'!P702</f>
        <v/>
      </c>
      <c r="Q702" s="206" t="str">
        <f>'[2]配置系数（士兵）'!Q702</f>
        <v/>
      </c>
      <c r="R702" s="206" t="str">
        <f>'[2]配置系数（士兵）'!R702</f>
        <v/>
      </c>
      <c r="S702" s="206">
        <f>'[2]配置系数（士兵）'!S702</f>
        <v>0</v>
      </c>
      <c r="T702" s="206">
        <f>'[2]配置系数（士兵）'!T702</f>
        <v>0</v>
      </c>
      <c r="U702" s="206">
        <f>'[2]配置系数（士兵）'!U702</f>
        <v>1</v>
      </c>
      <c r="W702" s="206" t="str">
        <f>'[2]配置系数（士兵）'!W702</f>
        <v/>
      </c>
      <c r="X702" s="206" t="str">
        <f>'[2]配置系数（士兵）'!X702</f>
        <v/>
      </c>
      <c r="Y702" s="206" t="str">
        <f>'[2]配置系数（士兵）'!Y702</f>
        <v/>
      </c>
      <c r="Z702" s="206">
        <f>'[2]配置系数（士兵）'!Z702</f>
        <v>0</v>
      </c>
      <c r="AA702" s="206">
        <f>'[2]配置系数（士兵）'!AA702</f>
        <v>0</v>
      </c>
      <c r="AB702" s="206">
        <f>'[2]配置系数（士兵）'!AB702</f>
        <v>1</v>
      </c>
    </row>
    <row r="703" spans="3:28" x14ac:dyDescent="0.15">
      <c r="C703" s="207">
        <v>696</v>
      </c>
      <c r="D703" s="69">
        <f>IFERROR(MATCH(C703,索引!Q:Q,0),D704)</f>
        <v>0</v>
      </c>
      <c r="E703" s="69">
        <f t="shared" si="12"/>
        <v>11</v>
      </c>
      <c r="F703" s="69">
        <f>IF(LEN(INDEX(索引!$M:$M,D703,1))=4,INDEX(索引!$M:$M,D703,1)&amp;"00",INDEX(索引!$M:$M,D703,1))</f>
        <v>0</v>
      </c>
      <c r="G703" s="69">
        <f>INDEX(索引!$L:$L,D703,1)</f>
        <v>0</v>
      </c>
      <c r="I703" s="206" t="str">
        <f>'[2]配置系数（士兵）'!I703</f>
        <v/>
      </c>
      <c r="J703" s="206" t="str">
        <f>'[2]配置系数（士兵）'!J703</f>
        <v/>
      </c>
      <c r="K703" s="206" t="str">
        <f>'[2]配置系数（士兵）'!K703</f>
        <v/>
      </c>
      <c r="L703" s="206">
        <f>'[2]配置系数（士兵）'!L703</f>
        <v>0</v>
      </c>
      <c r="M703" s="206">
        <f>'[2]配置系数（士兵）'!M703</f>
        <v>0</v>
      </c>
      <c r="N703" s="206">
        <f>'[2]配置系数（士兵）'!N703</f>
        <v>1</v>
      </c>
      <c r="P703" s="206" t="str">
        <f>'[2]配置系数（士兵）'!P703</f>
        <v/>
      </c>
      <c r="Q703" s="206" t="str">
        <f>'[2]配置系数（士兵）'!Q703</f>
        <v/>
      </c>
      <c r="R703" s="206" t="str">
        <f>'[2]配置系数（士兵）'!R703</f>
        <v/>
      </c>
      <c r="S703" s="206">
        <f>'[2]配置系数（士兵）'!S703</f>
        <v>0</v>
      </c>
      <c r="T703" s="206">
        <f>'[2]配置系数（士兵）'!T703</f>
        <v>0</v>
      </c>
      <c r="U703" s="206">
        <f>'[2]配置系数（士兵）'!U703</f>
        <v>1</v>
      </c>
      <c r="W703" s="206" t="str">
        <f>'[2]配置系数（士兵）'!W703</f>
        <v/>
      </c>
      <c r="X703" s="206" t="str">
        <f>'[2]配置系数（士兵）'!X703</f>
        <v/>
      </c>
      <c r="Y703" s="206" t="str">
        <f>'[2]配置系数（士兵）'!Y703</f>
        <v/>
      </c>
      <c r="Z703" s="206">
        <f>'[2]配置系数（士兵）'!Z703</f>
        <v>0</v>
      </c>
      <c r="AA703" s="206">
        <f>'[2]配置系数（士兵）'!AA703</f>
        <v>0</v>
      </c>
      <c r="AB703" s="206">
        <f>'[2]配置系数（士兵）'!AB703</f>
        <v>1</v>
      </c>
    </row>
    <row r="704" spans="3:28" x14ac:dyDescent="0.15">
      <c r="C704" s="207">
        <v>697</v>
      </c>
      <c r="D704" s="69">
        <f>IFERROR(MATCH(C704,索引!Q:Q,0),D705)</f>
        <v>0</v>
      </c>
      <c r="E704" s="69">
        <f t="shared" si="12"/>
        <v>11</v>
      </c>
      <c r="F704" s="69">
        <f>IF(LEN(INDEX(索引!$M:$M,D704,1))=4,INDEX(索引!$M:$M,D704,1)&amp;"00",INDEX(索引!$M:$M,D704,1))</f>
        <v>0</v>
      </c>
      <c r="G704" s="69">
        <f>INDEX(索引!$L:$L,D704,1)</f>
        <v>0</v>
      </c>
      <c r="I704" s="206" t="str">
        <f>'[2]配置系数（士兵）'!I704</f>
        <v/>
      </c>
      <c r="J704" s="206" t="str">
        <f>'[2]配置系数（士兵）'!J704</f>
        <v/>
      </c>
      <c r="K704" s="206" t="str">
        <f>'[2]配置系数（士兵）'!K704</f>
        <v/>
      </c>
      <c r="L704" s="206">
        <f>'[2]配置系数（士兵）'!L704</f>
        <v>0</v>
      </c>
      <c r="M704" s="206">
        <f>'[2]配置系数（士兵）'!M704</f>
        <v>0</v>
      </c>
      <c r="N704" s="206">
        <f>'[2]配置系数（士兵）'!N704</f>
        <v>1</v>
      </c>
      <c r="P704" s="206" t="str">
        <f>'[2]配置系数（士兵）'!P704</f>
        <v/>
      </c>
      <c r="Q704" s="206" t="str">
        <f>'[2]配置系数（士兵）'!Q704</f>
        <v/>
      </c>
      <c r="R704" s="206" t="str">
        <f>'[2]配置系数（士兵）'!R704</f>
        <v/>
      </c>
      <c r="S704" s="206">
        <f>'[2]配置系数（士兵）'!S704</f>
        <v>0</v>
      </c>
      <c r="T704" s="206">
        <f>'[2]配置系数（士兵）'!T704</f>
        <v>0</v>
      </c>
      <c r="U704" s="206">
        <f>'[2]配置系数（士兵）'!U704</f>
        <v>1</v>
      </c>
      <c r="W704" s="206" t="str">
        <f>'[2]配置系数（士兵）'!W704</f>
        <v/>
      </c>
      <c r="X704" s="206" t="str">
        <f>'[2]配置系数（士兵）'!X704</f>
        <v/>
      </c>
      <c r="Y704" s="206" t="str">
        <f>'[2]配置系数（士兵）'!Y704</f>
        <v/>
      </c>
      <c r="Z704" s="206">
        <f>'[2]配置系数（士兵）'!Z704</f>
        <v>0</v>
      </c>
      <c r="AA704" s="206">
        <f>'[2]配置系数（士兵）'!AA704</f>
        <v>0</v>
      </c>
      <c r="AB704" s="206">
        <f>'[2]配置系数（士兵）'!AB704</f>
        <v>1</v>
      </c>
    </row>
    <row r="705" spans="3:28" x14ac:dyDescent="0.15">
      <c r="C705" s="207">
        <v>698</v>
      </c>
      <c r="D705" s="69">
        <f>IFERROR(MATCH(C705,索引!Q:Q,0),D706)</f>
        <v>0</v>
      </c>
      <c r="E705" s="69">
        <f t="shared" si="12"/>
        <v>11</v>
      </c>
      <c r="F705" s="69">
        <f>IF(LEN(INDEX(索引!$M:$M,D705,1))=4,INDEX(索引!$M:$M,D705,1)&amp;"00",INDEX(索引!$M:$M,D705,1))</f>
        <v>0</v>
      </c>
      <c r="G705" s="69">
        <f>INDEX(索引!$L:$L,D705,1)</f>
        <v>0</v>
      </c>
      <c r="I705" s="206" t="str">
        <f>'[2]配置系数（士兵）'!I705</f>
        <v/>
      </c>
      <c r="J705" s="206" t="str">
        <f>'[2]配置系数（士兵）'!J705</f>
        <v/>
      </c>
      <c r="K705" s="206" t="str">
        <f>'[2]配置系数（士兵）'!K705</f>
        <v/>
      </c>
      <c r="L705" s="206">
        <f>'[2]配置系数（士兵）'!L705</f>
        <v>0</v>
      </c>
      <c r="M705" s="206">
        <f>'[2]配置系数（士兵）'!M705</f>
        <v>0</v>
      </c>
      <c r="N705" s="206">
        <f>'[2]配置系数（士兵）'!N705</f>
        <v>1</v>
      </c>
      <c r="P705" s="206" t="str">
        <f>'[2]配置系数（士兵）'!P705</f>
        <v/>
      </c>
      <c r="Q705" s="206" t="str">
        <f>'[2]配置系数（士兵）'!Q705</f>
        <v/>
      </c>
      <c r="R705" s="206" t="str">
        <f>'[2]配置系数（士兵）'!R705</f>
        <v/>
      </c>
      <c r="S705" s="206">
        <f>'[2]配置系数（士兵）'!S705</f>
        <v>0</v>
      </c>
      <c r="T705" s="206">
        <f>'[2]配置系数（士兵）'!T705</f>
        <v>0</v>
      </c>
      <c r="U705" s="206">
        <f>'[2]配置系数（士兵）'!U705</f>
        <v>1</v>
      </c>
      <c r="W705" s="206" t="str">
        <f>'[2]配置系数（士兵）'!W705</f>
        <v/>
      </c>
      <c r="X705" s="206" t="str">
        <f>'[2]配置系数（士兵）'!X705</f>
        <v/>
      </c>
      <c r="Y705" s="206" t="str">
        <f>'[2]配置系数（士兵）'!Y705</f>
        <v/>
      </c>
      <c r="Z705" s="206">
        <f>'[2]配置系数（士兵）'!Z705</f>
        <v>0</v>
      </c>
      <c r="AA705" s="206">
        <f>'[2]配置系数（士兵）'!AA705</f>
        <v>0</v>
      </c>
      <c r="AB705" s="206">
        <f>'[2]配置系数（士兵）'!AB705</f>
        <v>1</v>
      </c>
    </row>
    <row r="706" spans="3:28" x14ac:dyDescent="0.15">
      <c r="C706" s="207">
        <v>699</v>
      </c>
      <c r="D706" s="69">
        <f>IFERROR(MATCH(C706,索引!Q:Q,0),D707)</f>
        <v>0</v>
      </c>
      <c r="E706" s="69">
        <f t="shared" si="12"/>
        <v>11</v>
      </c>
      <c r="F706" s="69">
        <f>IF(LEN(INDEX(索引!$M:$M,D706,1))=4,INDEX(索引!$M:$M,D706,1)&amp;"00",INDEX(索引!$M:$M,D706,1))</f>
        <v>0</v>
      </c>
      <c r="G706" s="69">
        <f>INDEX(索引!$L:$L,D706,1)</f>
        <v>0</v>
      </c>
      <c r="I706" s="206" t="str">
        <f>'[2]配置系数（士兵）'!I706</f>
        <v/>
      </c>
      <c r="J706" s="206" t="str">
        <f>'[2]配置系数（士兵）'!J706</f>
        <v/>
      </c>
      <c r="K706" s="206" t="str">
        <f>'[2]配置系数（士兵）'!K706</f>
        <v/>
      </c>
      <c r="L706" s="206">
        <f>'[2]配置系数（士兵）'!L706</f>
        <v>0</v>
      </c>
      <c r="M706" s="206">
        <f>'[2]配置系数（士兵）'!M706</f>
        <v>0</v>
      </c>
      <c r="N706" s="206">
        <f>'[2]配置系数（士兵）'!N706</f>
        <v>1</v>
      </c>
      <c r="P706" s="206" t="str">
        <f>'[2]配置系数（士兵）'!P706</f>
        <v/>
      </c>
      <c r="Q706" s="206" t="str">
        <f>'[2]配置系数（士兵）'!Q706</f>
        <v/>
      </c>
      <c r="R706" s="206" t="str">
        <f>'[2]配置系数（士兵）'!R706</f>
        <v/>
      </c>
      <c r="S706" s="206">
        <f>'[2]配置系数（士兵）'!S706</f>
        <v>0</v>
      </c>
      <c r="T706" s="206">
        <f>'[2]配置系数（士兵）'!T706</f>
        <v>0</v>
      </c>
      <c r="U706" s="206">
        <f>'[2]配置系数（士兵）'!U706</f>
        <v>1</v>
      </c>
      <c r="W706" s="206" t="str">
        <f>'[2]配置系数（士兵）'!W706</f>
        <v/>
      </c>
      <c r="X706" s="206" t="str">
        <f>'[2]配置系数（士兵）'!X706</f>
        <v/>
      </c>
      <c r="Y706" s="206" t="str">
        <f>'[2]配置系数（士兵）'!Y706</f>
        <v/>
      </c>
      <c r="Z706" s="206">
        <f>'[2]配置系数（士兵）'!Z706</f>
        <v>0</v>
      </c>
      <c r="AA706" s="206">
        <f>'[2]配置系数（士兵）'!AA706</f>
        <v>0</v>
      </c>
      <c r="AB706" s="206">
        <f>'[2]配置系数（士兵）'!AB706</f>
        <v>1</v>
      </c>
    </row>
    <row r="707" spans="3:28" x14ac:dyDescent="0.15">
      <c r="C707" s="207">
        <v>700</v>
      </c>
      <c r="D707" s="69">
        <f>IFERROR(MATCH(C707,索引!Q:Q,0),D708)</f>
        <v>0</v>
      </c>
      <c r="E707" s="69">
        <f t="shared" si="12"/>
        <v>11</v>
      </c>
      <c r="F707" s="69">
        <f>IF(LEN(INDEX(索引!$M:$M,D707,1))=4,INDEX(索引!$M:$M,D707,1)&amp;"00",INDEX(索引!$M:$M,D707,1))</f>
        <v>0</v>
      </c>
      <c r="G707" s="69">
        <f>INDEX(索引!$L:$L,D707,1)</f>
        <v>0</v>
      </c>
      <c r="I707" s="206" t="str">
        <f>'[2]配置系数（士兵）'!I707</f>
        <v/>
      </c>
      <c r="J707" s="206" t="str">
        <f>'[2]配置系数（士兵）'!J707</f>
        <v/>
      </c>
      <c r="K707" s="206" t="str">
        <f>'[2]配置系数（士兵）'!K707</f>
        <v/>
      </c>
      <c r="L707" s="206">
        <f>'[2]配置系数（士兵）'!L707</f>
        <v>0</v>
      </c>
      <c r="M707" s="206">
        <f>'[2]配置系数（士兵）'!M707</f>
        <v>0</v>
      </c>
      <c r="N707" s="206">
        <f>'[2]配置系数（士兵）'!N707</f>
        <v>1</v>
      </c>
      <c r="P707" s="206" t="str">
        <f>'[2]配置系数（士兵）'!P707</f>
        <v/>
      </c>
      <c r="Q707" s="206" t="str">
        <f>'[2]配置系数（士兵）'!Q707</f>
        <v/>
      </c>
      <c r="R707" s="206" t="str">
        <f>'[2]配置系数（士兵）'!R707</f>
        <v/>
      </c>
      <c r="S707" s="206">
        <f>'[2]配置系数（士兵）'!S707</f>
        <v>0</v>
      </c>
      <c r="T707" s="206">
        <f>'[2]配置系数（士兵）'!T707</f>
        <v>0</v>
      </c>
      <c r="U707" s="206">
        <f>'[2]配置系数（士兵）'!U707</f>
        <v>1</v>
      </c>
      <c r="W707" s="206" t="str">
        <f>'[2]配置系数（士兵）'!W707</f>
        <v/>
      </c>
      <c r="X707" s="206" t="str">
        <f>'[2]配置系数（士兵）'!X707</f>
        <v/>
      </c>
      <c r="Y707" s="206" t="str">
        <f>'[2]配置系数（士兵）'!Y707</f>
        <v/>
      </c>
      <c r="Z707" s="206">
        <f>'[2]配置系数（士兵）'!Z707</f>
        <v>0</v>
      </c>
      <c r="AA707" s="206">
        <f>'[2]配置系数（士兵）'!AA707</f>
        <v>0</v>
      </c>
      <c r="AB707" s="206">
        <f>'[2]配置系数（士兵）'!AB707</f>
        <v>1</v>
      </c>
    </row>
    <row r="708" spans="3:28" x14ac:dyDescent="0.15">
      <c r="C708" s="207">
        <v>701</v>
      </c>
      <c r="D708" s="69">
        <f>IFERROR(MATCH(C708,索引!Q:Q,0),D709)</f>
        <v>0</v>
      </c>
      <c r="E708" s="69">
        <f t="shared" si="12"/>
        <v>11</v>
      </c>
      <c r="F708" s="69">
        <f>IF(LEN(INDEX(索引!$M:$M,D708,1))=4,INDEX(索引!$M:$M,D708,1)&amp;"00",INDEX(索引!$M:$M,D708,1))</f>
        <v>0</v>
      </c>
      <c r="G708" s="69">
        <f>INDEX(索引!$L:$L,D708,1)</f>
        <v>0</v>
      </c>
      <c r="I708" s="206" t="str">
        <f>'[2]配置系数（士兵）'!I708</f>
        <v/>
      </c>
      <c r="J708" s="206" t="str">
        <f>'[2]配置系数（士兵）'!J708</f>
        <v/>
      </c>
      <c r="K708" s="206" t="str">
        <f>'[2]配置系数（士兵）'!K708</f>
        <v/>
      </c>
      <c r="L708" s="206">
        <f>'[2]配置系数（士兵）'!L708</f>
        <v>0</v>
      </c>
      <c r="M708" s="206">
        <f>'[2]配置系数（士兵）'!M708</f>
        <v>0</v>
      </c>
      <c r="N708" s="206">
        <f>'[2]配置系数（士兵）'!N708</f>
        <v>1</v>
      </c>
      <c r="P708" s="206" t="str">
        <f>'[2]配置系数（士兵）'!P708</f>
        <v/>
      </c>
      <c r="Q708" s="206" t="str">
        <f>'[2]配置系数（士兵）'!Q708</f>
        <v/>
      </c>
      <c r="R708" s="206" t="str">
        <f>'[2]配置系数（士兵）'!R708</f>
        <v/>
      </c>
      <c r="S708" s="206">
        <f>'[2]配置系数（士兵）'!S708</f>
        <v>0</v>
      </c>
      <c r="T708" s="206">
        <f>'[2]配置系数（士兵）'!T708</f>
        <v>0</v>
      </c>
      <c r="U708" s="206">
        <f>'[2]配置系数（士兵）'!U708</f>
        <v>1</v>
      </c>
      <c r="W708" s="206" t="str">
        <f>'[2]配置系数（士兵）'!W708</f>
        <v/>
      </c>
      <c r="X708" s="206" t="str">
        <f>'[2]配置系数（士兵）'!X708</f>
        <v/>
      </c>
      <c r="Y708" s="206" t="str">
        <f>'[2]配置系数（士兵）'!Y708</f>
        <v/>
      </c>
      <c r="Z708" s="206">
        <f>'[2]配置系数（士兵）'!Z708</f>
        <v>0</v>
      </c>
      <c r="AA708" s="206">
        <f>'[2]配置系数（士兵）'!AA708</f>
        <v>0</v>
      </c>
      <c r="AB708" s="206">
        <f>'[2]配置系数（士兵）'!AB708</f>
        <v>1</v>
      </c>
    </row>
    <row r="709" spans="3:28" x14ac:dyDescent="0.15">
      <c r="C709" s="207">
        <v>702</v>
      </c>
      <c r="D709" s="69">
        <f>IFERROR(MATCH(C709,索引!Q:Q,0),D710)</f>
        <v>0</v>
      </c>
      <c r="E709" s="69">
        <f t="shared" si="12"/>
        <v>11</v>
      </c>
      <c r="F709" s="69">
        <f>IF(LEN(INDEX(索引!$M:$M,D709,1))=4,INDEX(索引!$M:$M,D709,1)&amp;"00",INDEX(索引!$M:$M,D709,1))</f>
        <v>0</v>
      </c>
      <c r="G709" s="69">
        <f>INDEX(索引!$L:$L,D709,1)</f>
        <v>0</v>
      </c>
      <c r="I709" s="206" t="str">
        <f>'[2]配置系数（士兵）'!I709</f>
        <v/>
      </c>
      <c r="J709" s="206" t="str">
        <f>'[2]配置系数（士兵）'!J709</f>
        <v/>
      </c>
      <c r="K709" s="206" t="str">
        <f>'[2]配置系数（士兵）'!K709</f>
        <v/>
      </c>
      <c r="L709" s="206">
        <f>'[2]配置系数（士兵）'!L709</f>
        <v>0</v>
      </c>
      <c r="M709" s="206">
        <f>'[2]配置系数（士兵）'!M709</f>
        <v>0</v>
      </c>
      <c r="N709" s="206">
        <f>'[2]配置系数（士兵）'!N709</f>
        <v>1</v>
      </c>
      <c r="P709" s="206" t="str">
        <f>'[2]配置系数（士兵）'!P709</f>
        <v/>
      </c>
      <c r="Q709" s="206" t="str">
        <f>'[2]配置系数（士兵）'!Q709</f>
        <v/>
      </c>
      <c r="R709" s="206" t="str">
        <f>'[2]配置系数（士兵）'!R709</f>
        <v/>
      </c>
      <c r="S709" s="206">
        <f>'[2]配置系数（士兵）'!S709</f>
        <v>0</v>
      </c>
      <c r="T709" s="206">
        <f>'[2]配置系数（士兵）'!T709</f>
        <v>0</v>
      </c>
      <c r="U709" s="206">
        <f>'[2]配置系数（士兵）'!U709</f>
        <v>1</v>
      </c>
      <c r="W709" s="206" t="str">
        <f>'[2]配置系数（士兵）'!W709</f>
        <v/>
      </c>
      <c r="X709" s="206" t="str">
        <f>'[2]配置系数（士兵）'!X709</f>
        <v/>
      </c>
      <c r="Y709" s="206" t="str">
        <f>'[2]配置系数（士兵）'!Y709</f>
        <v/>
      </c>
      <c r="Z709" s="206">
        <f>'[2]配置系数（士兵）'!Z709</f>
        <v>0</v>
      </c>
      <c r="AA709" s="206">
        <f>'[2]配置系数（士兵）'!AA709</f>
        <v>0</v>
      </c>
      <c r="AB709" s="206">
        <f>'[2]配置系数（士兵）'!AB709</f>
        <v>1</v>
      </c>
    </row>
    <row r="710" spans="3:28" x14ac:dyDescent="0.15">
      <c r="C710" s="207">
        <v>703</v>
      </c>
      <c r="D710" s="69">
        <f>IFERROR(MATCH(C710,索引!Q:Q,0),D711)</f>
        <v>0</v>
      </c>
      <c r="E710" s="69">
        <f t="shared" si="12"/>
        <v>11</v>
      </c>
      <c r="F710" s="69">
        <f>IF(LEN(INDEX(索引!$M:$M,D710,1))=4,INDEX(索引!$M:$M,D710,1)&amp;"00",INDEX(索引!$M:$M,D710,1))</f>
        <v>0</v>
      </c>
      <c r="G710" s="69">
        <f>INDEX(索引!$L:$L,D710,1)</f>
        <v>0</v>
      </c>
      <c r="I710" s="206" t="str">
        <f>'[2]配置系数（士兵）'!I710</f>
        <v/>
      </c>
      <c r="J710" s="206" t="str">
        <f>'[2]配置系数（士兵）'!J710</f>
        <v/>
      </c>
      <c r="K710" s="206" t="str">
        <f>'[2]配置系数（士兵）'!K710</f>
        <v/>
      </c>
      <c r="L710" s="206">
        <f>'[2]配置系数（士兵）'!L710</f>
        <v>0</v>
      </c>
      <c r="M710" s="206">
        <f>'[2]配置系数（士兵）'!M710</f>
        <v>0</v>
      </c>
      <c r="N710" s="206">
        <f>'[2]配置系数（士兵）'!N710</f>
        <v>1</v>
      </c>
      <c r="P710" s="206" t="str">
        <f>'[2]配置系数（士兵）'!P710</f>
        <v/>
      </c>
      <c r="Q710" s="206" t="str">
        <f>'[2]配置系数（士兵）'!Q710</f>
        <v/>
      </c>
      <c r="R710" s="206" t="str">
        <f>'[2]配置系数（士兵）'!R710</f>
        <v/>
      </c>
      <c r="S710" s="206">
        <f>'[2]配置系数（士兵）'!S710</f>
        <v>0</v>
      </c>
      <c r="T710" s="206">
        <f>'[2]配置系数（士兵）'!T710</f>
        <v>0</v>
      </c>
      <c r="U710" s="206">
        <f>'[2]配置系数（士兵）'!U710</f>
        <v>1</v>
      </c>
      <c r="W710" s="206" t="str">
        <f>'[2]配置系数（士兵）'!W710</f>
        <v/>
      </c>
      <c r="X710" s="206" t="str">
        <f>'[2]配置系数（士兵）'!X710</f>
        <v/>
      </c>
      <c r="Y710" s="206" t="str">
        <f>'[2]配置系数（士兵）'!Y710</f>
        <v/>
      </c>
      <c r="Z710" s="206">
        <f>'[2]配置系数（士兵）'!Z710</f>
        <v>0</v>
      </c>
      <c r="AA710" s="206">
        <f>'[2]配置系数（士兵）'!AA710</f>
        <v>0</v>
      </c>
      <c r="AB710" s="206">
        <f>'[2]配置系数（士兵）'!AB710</f>
        <v>1</v>
      </c>
    </row>
    <row r="711" spans="3:28" x14ac:dyDescent="0.15">
      <c r="C711" s="207">
        <v>704</v>
      </c>
      <c r="D711" s="69">
        <f>IFERROR(MATCH(C711,索引!Q:Q,0),D712)</f>
        <v>0</v>
      </c>
      <c r="E711" s="69">
        <f t="shared" si="12"/>
        <v>11</v>
      </c>
      <c r="F711" s="69">
        <f>IF(LEN(INDEX(索引!$M:$M,D711,1))=4,INDEX(索引!$M:$M,D711,1)&amp;"00",INDEX(索引!$M:$M,D711,1))</f>
        <v>0</v>
      </c>
      <c r="G711" s="69">
        <f>INDEX(索引!$L:$L,D711,1)</f>
        <v>0</v>
      </c>
      <c r="I711" s="206" t="str">
        <f>'[2]配置系数（士兵）'!I711</f>
        <v/>
      </c>
      <c r="J711" s="206" t="str">
        <f>'[2]配置系数（士兵）'!J711</f>
        <v/>
      </c>
      <c r="K711" s="206" t="str">
        <f>'[2]配置系数（士兵）'!K711</f>
        <v/>
      </c>
      <c r="L711" s="206">
        <f>'[2]配置系数（士兵）'!L711</f>
        <v>0</v>
      </c>
      <c r="M711" s="206">
        <f>'[2]配置系数（士兵）'!M711</f>
        <v>0</v>
      </c>
      <c r="N711" s="206">
        <f>'[2]配置系数（士兵）'!N711</f>
        <v>1</v>
      </c>
      <c r="P711" s="206" t="str">
        <f>'[2]配置系数（士兵）'!P711</f>
        <v/>
      </c>
      <c r="Q711" s="206" t="str">
        <f>'[2]配置系数（士兵）'!Q711</f>
        <v/>
      </c>
      <c r="R711" s="206" t="str">
        <f>'[2]配置系数（士兵）'!R711</f>
        <v/>
      </c>
      <c r="S711" s="206">
        <f>'[2]配置系数（士兵）'!S711</f>
        <v>0</v>
      </c>
      <c r="T711" s="206">
        <f>'[2]配置系数（士兵）'!T711</f>
        <v>0</v>
      </c>
      <c r="U711" s="206">
        <f>'[2]配置系数（士兵）'!U711</f>
        <v>1</v>
      </c>
      <c r="W711" s="206" t="str">
        <f>'[2]配置系数（士兵）'!W711</f>
        <v/>
      </c>
      <c r="X711" s="206" t="str">
        <f>'[2]配置系数（士兵）'!X711</f>
        <v/>
      </c>
      <c r="Y711" s="206" t="str">
        <f>'[2]配置系数（士兵）'!Y711</f>
        <v/>
      </c>
      <c r="Z711" s="206">
        <f>'[2]配置系数（士兵）'!Z711</f>
        <v>0</v>
      </c>
      <c r="AA711" s="206">
        <f>'[2]配置系数（士兵）'!AA711</f>
        <v>0</v>
      </c>
      <c r="AB711" s="206">
        <f>'[2]配置系数（士兵）'!AB711</f>
        <v>1</v>
      </c>
    </row>
    <row r="712" spans="3:28" x14ac:dyDescent="0.15">
      <c r="C712" s="207">
        <v>705</v>
      </c>
      <c r="D712" s="69">
        <f>IFERROR(MATCH(C712,索引!Q:Q,0),D713)</f>
        <v>0</v>
      </c>
      <c r="E712" s="69">
        <f t="shared" si="12"/>
        <v>11</v>
      </c>
      <c r="F712" s="69">
        <f>IF(LEN(INDEX(索引!$M:$M,D712,1))=4,INDEX(索引!$M:$M,D712,1)&amp;"00",INDEX(索引!$M:$M,D712,1))</f>
        <v>0</v>
      </c>
      <c r="G712" s="69">
        <f>INDEX(索引!$L:$L,D712,1)</f>
        <v>0</v>
      </c>
      <c r="I712" s="206" t="str">
        <f>'[2]配置系数（士兵）'!I712</f>
        <v/>
      </c>
      <c r="J712" s="206" t="str">
        <f>'[2]配置系数（士兵）'!J712</f>
        <v/>
      </c>
      <c r="K712" s="206" t="str">
        <f>'[2]配置系数（士兵）'!K712</f>
        <v/>
      </c>
      <c r="L712" s="206">
        <f>'[2]配置系数（士兵）'!L712</f>
        <v>0</v>
      </c>
      <c r="M712" s="206">
        <f>'[2]配置系数（士兵）'!M712</f>
        <v>0</v>
      </c>
      <c r="N712" s="206">
        <f>'[2]配置系数（士兵）'!N712</f>
        <v>1</v>
      </c>
      <c r="P712" s="206" t="str">
        <f>'[2]配置系数（士兵）'!P712</f>
        <v/>
      </c>
      <c r="Q712" s="206" t="str">
        <f>'[2]配置系数（士兵）'!Q712</f>
        <v/>
      </c>
      <c r="R712" s="206" t="str">
        <f>'[2]配置系数（士兵）'!R712</f>
        <v/>
      </c>
      <c r="S712" s="206">
        <f>'[2]配置系数（士兵）'!S712</f>
        <v>0</v>
      </c>
      <c r="T712" s="206">
        <f>'[2]配置系数（士兵）'!T712</f>
        <v>0</v>
      </c>
      <c r="U712" s="206">
        <f>'[2]配置系数（士兵）'!U712</f>
        <v>1</v>
      </c>
      <c r="W712" s="206" t="str">
        <f>'[2]配置系数（士兵）'!W712</f>
        <v/>
      </c>
      <c r="X712" s="206" t="str">
        <f>'[2]配置系数（士兵）'!X712</f>
        <v/>
      </c>
      <c r="Y712" s="206" t="str">
        <f>'[2]配置系数（士兵）'!Y712</f>
        <v/>
      </c>
      <c r="Z712" s="206">
        <f>'[2]配置系数（士兵）'!Z712</f>
        <v>0</v>
      </c>
      <c r="AA712" s="206">
        <f>'[2]配置系数（士兵）'!AA712</f>
        <v>0</v>
      </c>
      <c r="AB712" s="206">
        <f>'[2]配置系数（士兵）'!AB712</f>
        <v>1</v>
      </c>
    </row>
    <row r="713" spans="3:28" x14ac:dyDescent="0.15">
      <c r="C713" s="207">
        <v>706</v>
      </c>
      <c r="D713" s="69">
        <f>IFERROR(MATCH(C713,索引!Q:Q,0),D714)</f>
        <v>0</v>
      </c>
      <c r="E713" s="69">
        <f t="shared" si="12"/>
        <v>11</v>
      </c>
      <c r="F713" s="69">
        <f>IF(LEN(INDEX(索引!$M:$M,D713,1))=4,INDEX(索引!$M:$M,D713,1)&amp;"00",INDEX(索引!$M:$M,D713,1))</f>
        <v>0</v>
      </c>
      <c r="G713" s="69">
        <f>INDEX(索引!$L:$L,D713,1)</f>
        <v>0</v>
      </c>
      <c r="I713" s="206" t="str">
        <f>'[2]配置系数（士兵）'!I713</f>
        <v/>
      </c>
      <c r="J713" s="206" t="str">
        <f>'[2]配置系数（士兵）'!J713</f>
        <v/>
      </c>
      <c r="K713" s="206" t="str">
        <f>'[2]配置系数（士兵）'!K713</f>
        <v/>
      </c>
      <c r="L713" s="206">
        <f>'[2]配置系数（士兵）'!L713</f>
        <v>0</v>
      </c>
      <c r="M713" s="206">
        <f>'[2]配置系数（士兵）'!M713</f>
        <v>0</v>
      </c>
      <c r="N713" s="206">
        <f>'[2]配置系数（士兵）'!N713</f>
        <v>1</v>
      </c>
      <c r="P713" s="206" t="str">
        <f>'[2]配置系数（士兵）'!P713</f>
        <v/>
      </c>
      <c r="Q713" s="206" t="str">
        <f>'[2]配置系数（士兵）'!Q713</f>
        <v/>
      </c>
      <c r="R713" s="206" t="str">
        <f>'[2]配置系数（士兵）'!R713</f>
        <v/>
      </c>
      <c r="S713" s="206">
        <f>'[2]配置系数（士兵）'!S713</f>
        <v>0</v>
      </c>
      <c r="T713" s="206">
        <f>'[2]配置系数（士兵）'!T713</f>
        <v>0</v>
      </c>
      <c r="U713" s="206">
        <f>'[2]配置系数（士兵）'!U713</f>
        <v>1</v>
      </c>
      <c r="W713" s="206" t="str">
        <f>'[2]配置系数（士兵）'!W713</f>
        <v/>
      </c>
      <c r="X713" s="206" t="str">
        <f>'[2]配置系数（士兵）'!X713</f>
        <v/>
      </c>
      <c r="Y713" s="206" t="str">
        <f>'[2]配置系数（士兵）'!Y713</f>
        <v/>
      </c>
      <c r="Z713" s="206">
        <f>'[2]配置系数（士兵）'!Z713</f>
        <v>0</v>
      </c>
      <c r="AA713" s="206">
        <f>'[2]配置系数（士兵）'!AA713</f>
        <v>0</v>
      </c>
      <c r="AB713" s="206">
        <f>'[2]配置系数（士兵）'!AB713</f>
        <v>1</v>
      </c>
    </row>
    <row r="714" spans="3:28" x14ac:dyDescent="0.15">
      <c r="C714" s="207">
        <v>707</v>
      </c>
      <c r="D714" s="69">
        <f>IFERROR(MATCH(C714,索引!Q:Q,0),D715)</f>
        <v>0</v>
      </c>
      <c r="E714" s="69">
        <f t="shared" si="12"/>
        <v>11</v>
      </c>
      <c r="F714" s="69">
        <f>IF(LEN(INDEX(索引!$M:$M,D714,1))=4,INDEX(索引!$M:$M,D714,1)&amp;"00",INDEX(索引!$M:$M,D714,1))</f>
        <v>0</v>
      </c>
      <c r="G714" s="69">
        <f>INDEX(索引!$L:$L,D714,1)</f>
        <v>0</v>
      </c>
      <c r="I714" s="206" t="str">
        <f>'[2]配置系数（士兵）'!I714</f>
        <v/>
      </c>
      <c r="J714" s="206" t="str">
        <f>'[2]配置系数（士兵）'!J714</f>
        <v/>
      </c>
      <c r="K714" s="206" t="str">
        <f>'[2]配置系数（士兵）'!K714</f>
        <v/>
      </c>
      <c r="L714" s="206">
        <f>'[2]配置系数（士兵）'!L714</f>
        <v>0</v>
      </c>
      <c r="M714" s="206">
        <f>'[2]配置系数（士兵）'!M714</f>
        <v>0</v>
      </c>
      <c r="N714" s="206">
        <f>'[2]配置系数（士兵）'!N714</f>
        <v>1</v>
      </c>
      <c r="P714" s="206" t="str">
        <f>'[2]配置系数（士兵）'!P714</f>
        <v/>
      </c>
      <c r="Q714" s="206" t="str">
        <f>'[2]配置系数（士兵）'!Q714</f>
        <v/>
      </c>
      <c r="R714" s="206" t="str">
        <f>'[2]配置系数（士兵）'!R714</f>
        <v/>
      </c>
      <c r="S714" s="206">
        <f>'[2]配置系数（士兵）'!S714</f>
        <v>0</v>
      </c>
      <c r="T714" s="206">
        <f>'[2]配置系数（士兵）'!T714</f>
        <v>0</v>
      </c>
      <c r="U714" s="206">
        <f>'[2]配置系数（士兵）'!U714</f>
        <v>1</v>
      </c>
      <c r="W714" s="206" t="str">
        <f>'[2]配置系数（士兵）'!W714</f>
        <v/>
      </c>
      <c r="X714" s="206" t="str">
        <f>'[2]配置系数（士兵）'!X714</f>
        <v/>
      </c>
      <c r="Y714" s="206" t="str">
        <f>'[2]配置系数（士兵）'!Y714</f>
        <v/>
      </c>
      <c r="Z714" s="206">
        <f>'[2]配置系数（士兵）'!Z714</f>
        <v>0</v>
      </c>
      <c r="AA714" s="206">
        <f>'[2]配置系数（士兵）'!AA714</f>
        <v>0</v>
      </c>
      <c r="AB714" s="206">
        <f>'[2]配置系数（士兵）'!AB714</f>
        <v>1</v>
      </c>
    </row>
    <row r="715" spans="3:28" x14ac:dyDescent="0.15">
      <c r="C715" s="207">
        <v>708</v>
      </c>
      <c r="D715" s="69">
        <f>IFERROR(MATCH(C715,索引!Q:Q,0),D716)</f>
        <v>0</v>
      </c>
      <c r="E715" s="69">
        <f t="shared" si="12"/>
        <v>11</v>
      </c>
      <c r="F715" s="69">
        <f>IF(LEN(INDEX(索引!$M:$M,D715,1))=4,INDEX(索引!$M:$M,D715,1)&amp;"00",INDEX(索引!$M:$M,D715,1))</f>
        <v>0</v>
      </c>
      <c r="G715" s="69">
        <f>INDEX(索引!$L:$L,D715,1)</f>
        <v>0</v>
      </c>
      <c r="I715" s="206" t="str">
        <f>'[2]配置系数（士兵）'!I715</f>
        <v/>
      </c>
      <c r="J715" s="206" t="str">
        <f>'[2]配置系数（士兵）'!J715</f>
        <v/>
      </c>
      <c r="K715" s="206" t="str">
        <f>'[2]配置系数（士兵）'!K715</f>
        <v/>
      </c>
      <c r="L715" s="206">
        <f>'[2]配置系数（士兵）'!L715</f>
        <v>0</v>
      </c>
      <c r="M715" s="206">
        <f>'[2]配置系数（士兵）'!M715</f>
        <v>0</v>
      </c>
      <c r="N715" s="206">
        <f>'[2]配置系数（士兵）'!N715</f>
        <v>1</v>
      </c>
      <c r="P715" s="206" t="str">
        <f>'[2]配置系数（士兵）'!P715</f>
        <v/>
      </c>
      <c r="Q715" s="206" t="str">
        <f>'[2]配置系数（士兵）'!Q715</f>
        <v/>
      </c>
      <c r="R715" s="206" t="str">
        <f>'[2]配置系数（士兵）'!R715</f>
        <v/>
      </c>
      <c r="S715" s="206">
        <f>'[2]配置系数（士兵）'!S715</f>
        <v>0</v>
      </c>
      <c r="T715" s="206">
        <f>'[2]配置系数（士兵）'!T715</f>
        <v>0</v>
      </c>
      <c r="U715" s="206">
        <f>'[2]配置系数（士兵）'!U715</f>
        <v>1</v>
      </c>
      <c r="W715" s="206" t="str">
        <f>'[2]配置系数（士兵）'!W715</f>
        <v/>
      </c>
      <c r="X715" s="206" t="str">
        <f>'[2]配置系数（士兵）'!X715</f>
        <v/>
      </c>
      <c r="Y715" s="206" t="str">
        <f>'[2]配置系数（士兵）'!Y715</f>
        <v/>
      </c>
      <c r="Z715" s="206">
        <f>'[2]配置系数（士兵）'!Z715</f>
        <v>0</v>
      </c>
      <c r="AA715" s="206">
        <f>'[2]配置系数（士兵）'!AA715</f>
        <v>0</v>
      </c>
      <c r="AB715" s="206">
        <f>'[2]配置系数（士兵）'!AB715</f>
        <v>1</v>
      </c>
    </row>
    <row r="716" spans="3:28" x14ac:dyDescent="0.15">
      <c r="C716" s="207">
        <v>709</v>
      </c>
      <c r="D716" s="69">
        <f>IFERROR(MATCH(C716,索引!Q:Q,0),D717)</f>
        <v>0</v>
      </c>
      <c r="E716" s="69">
        <f t="shared" si="12"/>
        <v>11</v>
      </c>
      <c r="F716" s="69">
        <f>IF(LEN(INDEX(索引!$M:$M,D716,1))=4,INDEX(索引!$M:$M,D716,1)&amp;"00",INDEX(索引!$M:$M,D716,1))</f>
        <v>0</v>
      </c>
      <c r="G716" s="69">
        <f>INDEX(索引!$L:$L,D716,1)</f>
        <v>0</v>
      </c>
      <c r="I716" s="206" t="str">
        <f>'[2]配置系数（士兵）'!I716</f>
        <v/>
      </c>
      <c r="J716" s="206" t="str">
        <f>'[2]配置系数（士兵）'!J716</f>
        <v/>
      </c>
      <c r="K716" s="206" t="str">
        <f>'[2]配置系数（士兵）'!K716</f>
        <v/>
      </c>
      <c r="L716" s="206">
        <f>'[2]配置系数（士兵）'!L716</f>
        <v>0</v>
      </c>
      <c r="M716" s="206">
        <f>'[2]配置系数（士兵）'!M716</f>
        <v>0</v>
      </c>
      <c r="N716" s="206">
        <f>'[2]配置系数（士兵）'!N716</f>
        <v>1</v>
      </c>
      <c r="P716" s="206" t="str">
        <f>'[2]配置系数（士兵）'!P716</f>
        <v/>
      </c>
      <c r="Q716" s="206" t="str">
        <f>'[2]配置系数（士兵）'!Q716</f>
        <v/>
      </c>
      <c r="R716" s="206" t="str">
        <f>'[2]配置系数（士兵）'!R716</f>
        <v/>
      </c>
      <c r="S716" s="206">
        <f>'[2]配置系数（士兵）'!S716</f>
        <v>0</v>
      </c>
      <c r="T716" s="206">
        <f>'[2]配置系数（士兵）'!T716</f>
        <v>0</v>
      </c>
      <c r="U716" s="206">
        <f>'[2]配置系数（士兵）'!U716</f>
        <v>1</v>
      </c>
      <c r="W716" s="206" t="str">
        <f>'[2]配置系数（士兵）'!W716</f>
        <v/>
      </c>
      <c r="X716" s="206" t="str">
        <f>'[2]配置系数（士兵）'!X716</f>
        <v/>
      </c>
      <c r="Y716" s="206" t="str">
        <f>'[2]配置系数（士兵）'!Y716</f>
        <v/>
      </c>
      <c r="Z716" s="206">
        <f>'[2]配置系数（士兵）'!Z716</f>
        <v>0</v>
      </c>
      <c r="AA716" s="206">
        <f>'[2]配置系数（士兵）'!AA716</f>
        <v>0</v>
      </c>
      <c r="AB716" s="206">
        <f>'[2]配置系数（士兵）'!AB716</f>
        <v>1</v>
      </c>
    </row>
    <row r="717" spans="3:28" x14ac:dyDescent="0.15">
      <c r="C717" s="207">
        <v>710</v>
      </c>
      <c r="D717" s="69">
        <f>IFERROR(MATCH(C717,索引!Q:Q,0),D718)</f>
        <v>0</v>
      </c>
      <c r="E717" s="69">
        <f t="shared" si="12"/>
        <v>11</v>
      </c>
      <c r="F717" s="69">
        <f>IF(LEN(INDEX(索引!$M:$M,D717,1))=4,INDEX(索引!$M:$M,D717,1)&amp;"00",INDEX(索引!$M:$M,D717,1))</f>
        <v>0</v>
      </c>
      <c r="G717" s="69">
        <f>INDEX(索引!$L:$L,D717,1)</f>
        <v>0</v>
      </c>
      <c r="I717" s="206" t="str">
        <f>'[2]配置系数（士兵）'!I717</f>
        <v/>
      </c>
      <c r="J717" s="206" t="str">
        <f>'[2]配置系数（士兵）'!J717</f>
        <v/>
      </c>
      <c r="K717" s="206" t="str">
        <f>'[2]配置系数（士兵）'!K717</f>
        <v/>
      </c>
      <c r="L717" s="206">
        <f>'[2]配置系数（士兵）'!L717</f>
        <v>0</v>
      </c>
      <c r="M717" s="206">
        <f>'[2]配置系数（士兵）'!M717</f>
        <v>0</v>
      </c>
      <c r="N717" s="206">
        <f>'[2]配置系数（士兵）'!N717</f>
        <v>1</v>
      </c>
      <c r="P717" s="206" t="str">
        <f>'[2]配置系数（士兵）'!P717</f>
        <v/>
      </c>
      <c r="Q717" s="206" t="str">
        <f>'[2]配置系数（士兵）'!Q717</f>
        <v/>
      </c>
      <c r="R717" s="206" t="str">
        <f>'[2]配置系数（士兵）'!R717</f>
        <v/>
      </c>
      <c r="S717" s="206">
        <f>'[2]配置系数（士兵）'!S717</f>
        <v>0</v>
      </c>
      <c r="T717" s="206">
        <f>'[2]配置系数（士兵）'!T717</f>
        <v>0</v>
      </c>
      <c r="U717" s="206">
        <f>'[2]配置系数（士兵）'!U717</f>
        <v>1</v>
      </c>
      <c r="W717" s="206" t="str">
        <f>'[2]配置系数（士兵）'!W717</f>
        <v/>
      </c>
      <c r="X717" s="206" t="str">
        <f>'[2]配置系数（士兵）'!X717</f>
        <v/>
      </c>
      <c r="Y717" s="206" t="str">
        <f>'[2]配置系数（士兵）'!Y717</f>
        <v/>
      </c>
      <c r="Z717" s="206">
        <f>'[2]配置系数（士兵）'!Z717</f>
        <v>0</v>
      </c>
      <c r="AA717" s="206">
        <f>'[2]配置系数（士兵）'!AA717</f>
        <v>0</v>
      </c>
      <c r="AB717" s="206">
        <f>'[2]配置系数（士兵）'!AB717</f>
        <v>1</v>
      </c>
    </row>
    <row r="718" spans="3:28" x14ac:dyDescent="0.15">
      <c r="C718" s="207">
        <v>711</v>
      </c>
      <c r="D718" s="69">
        <f>IFERROR(MATCH(C718,索引!Q:Q,0),D719)</f>
        <v>0</v>
      </c>
      <c r="E718" s="69">
        <f t="shared" si="12"/>
        <v>11</v>
      </c>
      <c r="F718" s="69">
        <f>IF(LEN(INDEX(索引!$M:$M,D718,1))=4,INDEX(索引!$M:$M,D718,1)&amp;"00",INDEX(索引!$M:$M,D718,1))</f>
        <v>0</v>
      </c>
      <c r="G718" s="69">
        <f>INDEX(索引!$L:$L,D718,1)</f>
        <v>0</v>
      </c>
      <c r="I718" s="206" t="str">
        <f>'[2]配置系数（士兵）'!I718</f>
        <v/>
      </c>
      <c r="J718" s="206" t="str">
        <f>'[2]配置系数（士兵）'!J718</f>
        <v/>
      </c>
      <c r="K718" s="206" t="str">
        <f>'[2]配置系数（士兵）'!K718</f>
        <v/>
      </c>
      <c r="L718" s="206">
        <f>'[2]配置系数（士兵）'!L718</f>
        <v>0</v>
      </c>
      <c r="M718" s="206">
        <f>'[2]配置系数（士兵）'!M718</f>
        <v>0</v>
      </c>
      <c r="N718" s="206">
        <f>'[2]配置系数（士兵）'!N718</f>
        <v>1</v>
      </c>
      <c r="P718" s="206" t="str">
        <f>'[2]配置系数（士兵）'!P718</f>
        <v/>
      </c>
      <c r="Q718" s="206" t="str">
        <f>'[2]配置系数（士兵）'!Q718</f>
        <v/>
      </c>
      <c r="R718" s="206" t="str">
        <f>'[2]配置系数（士兵）'!R718</f>
        <v/>
      </c>
      <c r="S718" s="206">
        <f>'[2]配置系数（士兵）'!S718</f>
        <v>0</v>
      </c>
      <c r="T718" s="206">
        <f>'[2]配置系数（士兵）'!T718</f>
        <v>0</v>
      </c>
      <c r="U718" s="206">
        <f>'[2]配置系数（士兵）'!U718</f>
        <v>1</v>
      </c>
      <c r="W718" s="206" t="str">
        <f>'[2]配置系数（士兵）'!W718</f>
        <v/>
      </c>
      <c r="X718" s="206" t="str">
        <f>'[2]配置系数（士兵）'!X718</f>
        <v/>
      </c>
      <c r="Y718" s="206" t="str">
        <f>'[2]配置系数（士兵）'!Y718</f>
        <v/>
      </c>
      <c r="Z718" s="206">
        <f>'[2]配置系数（士兵）'!Z718</f>
        <v>0</v>
      </c>
      <c r="AA718" s="206">
        <f>'[2]配置系数（士兵）'!AA718</f>
        <v>0</v>
      </c>
      <c r="AB718" s="206">
        <f>'[2]配置系数（士兵）'!AB718</f>
        <v>1</v>
      </c>
    </row>
    <row r="719" spans="3:28" x14ac:dyDescent="0.15">
      <c r="C719" s="207">
        <v>712</v>
      </c>
      <c r="D719" s="69">
        <f>IFERROR(MATCH(C719,索引!Q:Q,0),D720)</f>
        <v>0</v>
      </c>
      <c r="E719" s="69">
        <f t="shared" si="12"/>
        <v>11</v>
      </c>
      <c r="F719" s="69">
        <f>IF(LEN(INDEX(索引!$M:$M,D719,1))=4,INDEX(索引!$M:$M,D719,1)&amp;"00",INDEX(索引!$M:$M,D719,1))</f>
        <v>0</v>
      </c>
      <c r="G719" s="69">
        <f>INDEX(索引!$L:$L,D719,1)</f>
        <v>0</v>
      </c>
      <c r="I719" s="206" t="str">
        <f>'[2]配置系数（士兵）'!I719</f>
        <v/>
      </c>
      <c r="J719" s="206" t="str">
        <f>'[2]配置系数（士兵）'!J719</f>
        <v/>
      </c>
      <c r="K719" s="206" t="str">
        <f>'[2]配置系数（士兵）'!K719</f>
        <v/>
      </c>
      <c r="L719" s="206">
        <f>'[2]配置系数（士兵）'!L719</f>
        <v>0</v>
      </c>
      <c r="M719" s="206">
        <f>'[2]配置系数（士兵）'!M719</f>
        <v>0</v>
      </c>
      <c r="N719" s="206">
        <f>'[2]配置系数（士兵）'!N719</f>
        <v>1</v>
      </c>
      <c r="P719" s="206" t="str">
        <f>'[2]配置系数（士兵）'!P719</f>
        <v/>
      </c>
      <c r="Q719" s="206" t="str">
        <f>'[2]配置系数（士兵）'!Q719</f>
        <v/>
      </c>
      <c r="R719" s="206" t="str">
        <f>'[2]配置系数（士兵）'!R719</f>
        <v/>
      </c>
      <c r="S719" s="206">
        <f>'[2]配置系数（士兵）'!S719</f>
        <v>0</v>
      </c>
      <c r="T719" s="206">
        <f>'[2]配置系数（士兵）'!T719</f>
        <v>0</v>
      </c>
      <c r="U719" s="206">
        <f>'[2]配置系数（士兵）'!U719</f>
        <v>1</v>
      </c>
      <c r="W719" s="206" t="str">
        <f>'[2]配置系数（士兵）'!W719</f>
        <v/>
      </c>
      <c r="X719" s="206" t="str">
        <f>'[2]配置系数（士兵）'!X719</f>
        <v/>
      </c>
      <c r="Y719" s="206" t="str">
        <f>'[2]配置系数（士兵）'!Y719</f>
        <v/>
      </c>
      <c r="Z719" s="206">
        <f>'[2]配置系数（士兵）'!Z719</f>
        <v>0</v>
      </c>
      <c r="AA719" s="206">
        <f>'[2]配置系数（士兵）'!AA719</f>
        <v>0</v>
      </c>
      <c r="AB719" s="206">
        <f>'[2]配置系数（士兵）'!AB719</f>
        <v>1</v>
      </c>
    </row>
    <row r="720" spans="3:28" x14ac:dyDescent="0.15">
      <c r="C720" s="207">
        <v>713</v>
      </c>
      <c r="D720" s="69">
        <f>IFERROR(MATCH(C720,索引!Q:Q,0),D721)</f>
        <v>0</v>
      </c>
      <c r="E720" s="69">
        <f t="shared" si="12"/>
        <v>11</v>
      </c>
      <c r="F720" s="69">
        <f>IF(LEN(INDEX(索引!$M:$M,D720,1))=4,INDEX(索引!$M:$M,D720,1)&amp;"00",INDEX(索引!$M:$M,D720,1))</f>
        <v>0</v>
      </c>
      <c r="G720" s="69">
        <f>INDEX(索引!$L:$L,D720,1)</f>
        <v>0</v>
      </c>
      <c r="I720" s="206" t="str">
        <f>'[2]配置系数（士兵）'!I720</f>
        <v/>
      </c>
      <c r="J720" s="206" t="str">
        <f>'[2]配置系数（士兵）'!J720</f>
        <v/>
      </c>
      <c r="K720" s="206" t="str">
        <f>'[2]配置系数（士兵）'!K720</f>
        <v/>
      </c>
      <c r="L720" s="206">
        <f>'[2]配置系数（士兵）'!L720</f>
        <v>0</v>
      </c>
      <c r="M720" s="206">
        <f>'[2]配置系数（士兵）'!M720</f>
        <v>0</v>
      </c>
      <c r="N720" s="206">
        <f>'[2]配置系数（士兵）'!N720</f>
        <v>1</v>
      </c>
      <c r="P720" s="206" t="str">
        <f>'[2]配置系数（士兵）'!P720</f>
        <v/>
      </c>
      <c r="Q720" s="206" t="str">
        <f>'[2]配置系数（士兵）'!Q720</f>
        <v/>
      </c>
      <c r="R720" s="206" t="str">
        <f>'[2]配置系数（士兵）'!R720</f>
        <v/>
      </c>
      <c r="S720" s="206">
        <f>'[2]配置系数（士兵）'!S720</f>
        <v>0</v>
      </c>
      <c r="T720" s="206">
        <f>'[2]配置系数（士兵）'!T720</f>
        <v>0</v>
      </c>
      <c r="U720" s="206">
        <f>'[2]配置系数（士兵）'!U720</f>
        <v>1</v>
      </c>
      <c r="W720" s="206" t="str">
        <f>'[2]配置系数（士兵）'!W720</f>
        <v/>
      </c>
      <c r="X720" s="206" t="str">
        <f>'[2]配置系数（士兵）'!X720</f>
        <v/>
      </c>
      <c r="Y720" s="206" t="str">
        <f>'[2]配置系数（士兵）'!Y720</f>
        <v/>
      </c>
      <c r="Z720" s="206">
        <f>'[2]配置系数（士兵）'!Z720</f>
        <v>0</v>
      </c>
      <c r="AA720" s="206">
        <f>'[2]配置系数（士兵）'!AA720</f>
        <v>0</v>
      </c>
      <c r="AB720" s="206">
        <f>'[2]配置系数（士兵）'!AB720</f>
        <v>1</v>
      </c>
    </row>
    <row r="721" spans="3:28" x14ac:dyDescent="0.15">
      <c r="C721" s="207">
        <v>714</v>
      </c>
      <c r="D721" s="69">
        <f>IFERROR(MATCH(C721,索引!Q:Q,0),D722)</f>
        <v>0</v>
      </c>
      <c r="E721" s="69">
        <f t="shared" si="12"/>
        <v>11</v>
      </c>
      <c r="F721" s="69">
        <f>IF(LEN(INDEX(索引!$M:$M,D721,1))=4,INDEX(索引!$M:$M,D721,1)&amp;"00",INDEX(索引!$M:$M,D721,1))</f>
        <v>0</v>
      </c>
      <c r="G721" s="69">
        <f>INDEX(索引!$L:$L,D721,1)</f>
        <v>0</v>
      </c>
      <c r="I721" s="206" t="str">
        <f>'[2]配置系数（士兵）'!I721</f>
        <v/>
      </c>
      <c r="J721" s="206" t="str">
        <f>'[2]配置系数（士兵）'!J721</f>
        <v/>
      </c>
      <c r="K721" s="206" t="str">
        <f>'[2]配置系数（士兵）'!K721</f>
        <v/>
      </c>
      <c r="L721" s="206">
        <f>'[2]配置系数（士兵）'!L721</f>
        <v>0</v>
      </c>
      <c r="M721" s="206">
        <f>'[2]配置系数（士兵）'!M721</f>
        <v>0</v>
      </c>
      <c r="N721" s="206">
        <f>'[2]配置系数（士兵）'!N721</f>
        <v>1</v>
      </c>
      <c r="P721" s="206" t="str">
        <f>'[2]配置系数（士兵）'!P721</f>
        <v/>
      </c>
      <c r="Q721" s="206" t="str">
        <f>'[2]配置系数（士兵）'!Q721</f>
        <v/>
      </c>
      <c r="R721" s="206" t="str">
        <f>'[2]配置系数（士兵）'!R721</f>
        <v/>
      </c>
      <c r="S721" s="206">
        <f>'[2]配置系数（士兵）'!S721</f>
        <v>0</v>
      </c>
      <c r="T721" s="206">
        <f>'[2]配置系数（士兵）'!T721</f>
        <v>0</v>
      </c>
      <c r="U721" s="206">
        <f>'[2]配置系数（士兵）'!U721</f>
        <v>1</v>
      </c>
      <c r="W721" s="206" t="str">
        <f>'[2]配置系数（士兵）'!W721</f>
        <v/>
      </c>
      <c r="X721" s="206" t="str">
        <f>'[2]配置系数（士兵）'!X721</f>
        <v/>
      </c>
      <c r="Y721" s="206" t="str">
        <f>'[2]配置系数（士兵）'!Y721</f>
        <v/>
      </c>
      <c r="Z721" s="206">
        <f>'[2]配置系数（士兵）'!Z721</f>
        <v>0</v>
      </c>
      <c r="AA721" s="206">
        <f>'[2]配置系数（士兵）'!AA721</f>
        <v>0</v>
      </c>
      <c r="AB721" s="206">
        <f>'[2]配置系数（士兵）'!AB721</f>
        <v>1</v>
      </c>
    </row>
    <row r="722" spans="3:28" x14ac:dyDescent="0.15">
      <c r="C722" s="207">
        <v>715</v>
      </c>
      <c r="D722" s="69">
        <f>IFERROR(MATCH(C722,索引!Q:Q,0),D723)</f>
        <v>0</v>
      </c>
      <c r="E722" s="69">
        <f t="shared" si="12"/>
        <v>11</v>
      </c>
      <c r="F722" s="69">
        <f>IF(LEN(INDEX(索引!$M:$M,D722,1))=4,INDEX(索引!$M:$M,D722,1)&amp;"00",INDEX(索引!$M:$M,D722,1))</f>
        <v>0</v>
      </c>
      <c r="G722" s="69">
        <f>INDEX(索引!$L:$L,D722,1)</f>
        <v>0</v>
      </c>
      <c r="I722" s="206" t="str">
        <f>'[2]配置系数（士兵）'!I722</f>
        <v/>
      </c>
      <c r="J722" s="206" t="str">
        <f>'[2]配置系数（士兵）'!J722</f>
        <v/>
      </c>
      <c r="K722" s="206" t="str">
        <f>'[2]配置系数（士兵）'!K722</f>
        <v/>
      </c>
      <c r="L722" s="206">
        <f>'[2]配置系数（士兵）'!L722</f>
        <v>0</v>
      </c>
      <c r="M722" s="206">
        <f>'[2]配置系数（士兵）'!M722</f>
        <v>0</v>
      </c>
      <c r="N722" s="206">
        <f>'[2]配置系数（士兵）'!N722</f>
        <v>1</v>
      </c>
      <c r="P722" s="206" t="str">
        <f>'[2]配置系数（士兵）'!P722</f>
        <v/>
      </c>
      <c r="Q722" s="206" t="str">
        <f>'[2]配置系数（士兵）'!Q722</f>
        <v/>
      </c>
      <c r="R722" s="206" t="str">
        <f>'[2]配置系数（士兵）'!R722</f>
        <v/>
      </c>
      <c r="S722" s="206">
        <f>'[2]配置系数（士兵）'!S722</f>
        <v>0</v>
      </c>
      <c r="T722" s="206">
        <f>'[2]配置系数（士兵）'!T722</f>
        <v>0</v>
      </c>
      <c r="U722" s="206">
        <f>'[2]配置系数（士兵）'!U722</f>
        <v>1</v>
      </c>
      <c r="W722" s="206" t="str">
        <f>'[2]配置系数（士兵）'!W722</f>
        <v/>
      </c>
      <c r="X722" s="206" t="str">
        <f>'[2]配置系数（士兵）'!X722</f>
        <v/>
      </c>
      <c r="Y722" s="206" t="str">
        <f>'[2]配置系数（士兵）'!Y722</f>
        <v/>
      </c>
      <c r="Z722" s="206">
        <f>'[2]配置系数（士兵）'!Z722</f>
        <v>0</v>
      </c>
      <c r="AA722" s="206">
        <f>'[2]配置系数（士兵）'!AA722</f>
        <v>0</v>
      </c>
      <c r="AB722" s="206">
        <f>'[2]配置系数（士兵）'!AB722</f>
        <v>1</v>
      </c>
    </row>
    <row r="723" spans="3:28" x14ac:dyDescent="0.15">
      <c r="C723" s="207">
        <v>716</v>
      </c>
      <c r="D723" s="69">
        <f>IFERROR(MATCH(C723,索引!Q:Q,0),D724)</f>
        <v>0</v>
      </c>
      <c r="E723" s="69">
        <f t="shared" si="12"/>
        <v>11</v>
      </c>
      <c r="F723" s="69">
        <f>IF(LEN(INDEX(索引!$M:$M,D723,1))=4,INDEX(索引!$M:$M,D723,1)&amp;"00",INDEX(索引!$M:$M,D723,1))</f>
        <v>0</v>
      </c>
      <c r="G723" s="69">
        <f>INDEX(索引!$L:$L,D723,1)</f>
        <v>0</v>
      </c>
      <c r="I723" s="206" t="str">
        <f>'[2]配置系数（士兵）'!I723</f>
        <v/>
      </c>
      <c r="J723" s="206" t="str">
        <f>'[2]配置系数（士兵）'!J723</f>
        <v/>
      </c>
      <c r="K723" s="206" t="str">
        <f>'[2]配置系数（士兵）'!K723</f>
        <v/>
      </c>
      <c r="L723" s="206">
        <f>'[2]配置系数（士兵）'!L723</f>
        <v>0</v>
      </c>
      <c r="M723" s="206">
        <f>'[2]配置系数（士兵）'!M723</f>
        <v>0</v>
      </c>
      <c r="N723" s="206">
        <f>'[2]配置系数（士兵）'!N723</f>
        <v>1</v>
      </c>
      <c r="P723" s="206" t="str">
        <f>'[2]配置系数（士兵）'!P723</f>
        <v/>
      </c>
      <c r="Q723" s="206" t="str">
        <f>'[2]配置系数（士兵）'!Q723</f>
        <v/>
      </c>
      <c r="R723" s="206" t="str">
        <f>'[2]配置系数（士兵）'!R723</f>
        <v/>
      </c>
      <c r="S723" s="206">
        <f>'[2]配置系数（士兵）'!S723</f>
        <v>0</v>
      </c>
      <c r="T723" s="206">
        <f>'[2]配置系数（士兵）'!T723</f>
        <v>0</v>
      </c>
      <c r="U723" s="206">
        <f>'[2]配置系数（士兵）'!U723</f>
        <v>1</v>
      </c>
      <c r="W723" s="206" t="str">
        <f>'[2]配置系数（士兵）'!W723</f>
        <v/>
      </c>
      <c r="X723" s="206" t="str">
        <f>'[2]配置系数（士兵）'!X723</f>
        <v/>
      </c>
      <c r="Y723" s="206" t="str">
        <f>'[2]配置系数（士兵）'!Y723</f>
        <v/>
      </c>
      <c r="Z723" s="206">
        <f>'[2]配置系数（士兵）'!Z723</f>
        <v>0</v>
      </c>
      <c r="AA723" s="206">
        <f>'[2]配置系数（士兵）'!AA723</f>
        <v>0</v>
      </c>
      <c r="AB723" s="206">
        <f>'[2]配置系数（士兵）'!AB723</f>
        <v>1</v>
      </c>
    </row>
    <row r="724" spans="3:28" x14ac:dyDescent="0.15">
      <c r="C724" s="207">
        <v>717</v>
      </c>
      <c r="D724" s="69">
        <f>IFERROR(MATCH(C724,索引!Q:Q,0),D725)</f>
        <v>0</v>
      </c>
      <c r="E724" s="69">
        <f t="shared" si="12"/>
        <v>11</v>
      </c>
      <c r="F724" s="69">
        <f>IF(LEN(INDEX(索引!$M:$M,D724,1))=4,INDEX(索引!$M:$M,D724,1)&amp;"00",INDEX(索引!$M:$M,D724,1))</f>
        <v>0</v>
      </c>
      <c r="G724" s="69">
        <f>INDEX(索引!$L:$L,D724,1)</f>
        <v>0</v>
      </c>
      <c r="I724" s="206" t="str">
        <f>'[2]配置系数（士兵）'!I724</f>
        <v/>
      </c>
      <c r="J724" s="206" t="str">
        <f>'[2]配置系数（士兵）'!J724</f>
        <v/>
      </c>
      <c r="K724" s="206" t="str">
        <f>'[2]配置系数（士兵）'!K724</f>
        <v/>
      </c>
      <c r="L724" s="206">
        <f>'[2]配置系数（士兵）'!L724</f>
        <v>0</v>
      </c>
      <c r="M724" s="206">
        <f>'[2]配置系数（士兵）'!M724</f>
        <v>0</v>
      </c>
      <c r="N724" s="206">
        <f>'[2]配置系数（士兵）'!N724</f>
        <v>1</v>
      </c>
      <c r="P724" s="206" t="str">
        <f>'[2]配置系数（士兵）'!P724</f>
        <v/>
      </c>
      <c r="Q724" s="206" t="str">
        <f>'[2]配置系数（士兵）'!Q724</f>
        <v/>
      </c>
      <c r="R724" s="206" t="str">
        <f>'[2]配置系数（士兵）'!R724</f>
        <v/>
      </c>
      <c r="S724" s="206">
        <f>'[2]配置系数（士兵）'!S724</f>
        <v>0</v>
      </c>
      <c r="T724" s="206">
        <f>'[2]配置系数（士兵）'!T724</f>
        <v>0</v>
      </c>
      <c r="U724" s="206">
        <f>'[2]配置系数（士兵）'!U724</f>
        <v>1</v>
      </c>
      <c r="W724" s="206" t="str">
        <f>'[2]配置系数（士兵）'!W724</f>
        <v/>
      </c>
      <c r="X724" s="206" t="str">
        <f>'[2]配置系数（士兵）'!X724</f>
        <v/>
      </c>
      <c r="Y724" s="206" t="str">
        <f>'[2]配置系数（士兵）'!Y724</f>
        <v/>
      </c>
      <c r="Z724" s="206">
        <f>'[2]配置系数（士兵）'!Z724</f>
        <v>0</v>
      </c>
      <c r="AA724" s="206">
        <f>'[2]配置系数（士兵）'!AA724</f>
        <v>0</v>
      </c>
      <c r="AB724" s="206">
        <f>'[2]配置系数（士兵）'!AB724</f>
        <v>1</v>
      </c>
    </row>
    <row r="725" spans="3:28" x14ac:dyDescent="0.15">
      <c r="C725" s="207">
        <v>718</v>
      </c>
      <c r="D725" s="69">
        <f>IFERROR(MATCH(C725,索引!Q:Q,0),D726)</f>
        <v>0</v>
      </c>
      <c r="E725" s="69">
        <f t="shared" si="12"/>
        <v>11</v>
      </c>
      <c r="F725" s="69">
        <f>IF(LEN(INDEX(索引!$M:$M,D725,1))=4,INDEX(索引!$M:$M,D725,1)&amp;"00",INDEX(索引!$M:$M,D725,1))</f>
        <v>0</v>
      </c>
      <c r="G725" s="69">
        <f>INDEX(索引!$L:$L,D725,1)</f>
        <v>0</v>
      </c>
      <c r="I725" s="206" t="str">
        <f>'[2]配置系数（士兵）'!I725</f>
        <v/>
      </c>
      <c r="J725" s="206" t="str">
        <f>'[2]配置系数（士兵）'!J725</f>
        <v/>
      </c>
      <c r="K725" s="206" t="str">
        <f>'[2]配置系数（士兵）'!K725</f>
        <v/>
      </c>
      <c r="L725" s="206">
        <f>'[2]配置系数（士兵）'!L725</f>
        <v>0</v>
      </c>
      <c r="M725" s="206">
        <f>'[2]配置系数（士兵）'!M725</f>
        <v>0</v>
      </c>
      <c r="N725" s="206">
        <f>'[2]配置系数（士兵）'!N725</f>
        <v>1</v>
      </c>
      <c r="P725" s="206" t="str">
        <f>'[2]配置系数（士兵）'!P725</f>
        <v/>
      </c>
      <c r="Q725" s="206" t="str">
        <f>'[2]配置系数（士兵）'!Q725</f>
        <v/>
      </c>
      <c r="R725" s="206" t="str">
        <f>'[2]配置系数（士兵）'!R725</f>
        <v/>
      </c>
      <c r="S725" s="206">
        <f>'[2]配置系数（士兵）'!S725</f>
        <v>0</v>
      </c>
      <c r="T725" s="206">
        <f>'[2]配置系数（士兵）'!T725</f>
        <v>0</v>
      </c>
      <c r="U725" s="206">
        <f>'[2]配置系数（士兵）'!U725</f>
        <v>1</v>
      </c>
      <c r="W725" s="206" t="str">
        <f>'[2]配置系数（士兵）'!W725</f>
        <v/>
      </c>
      <c r="X725" s="206" t="str">
        <f>'[2]配置系数（士兵）'!X725</f>
        <v/>
      </c>
      <c r="Y725" s="206" t="str">
        <f>'[2]配置系数（士兵）'!Y725</f>
        <v/>
      </c>
      <c r="Z725" s="206">
        <f>'[2]配置系数（士兵）'!Z725</f>
        <v>0</v>
      </c>
      <c r="AA725" s="206">
        <f>'[2]配置系数（士兵）'!AA725</f>
        <v>0</v>
      </c>
      <c r="AB725" s="206">
        <f>'[2]配置系数（士兵）'!AB725</f>
        <v>1</v>
      </c>
    </row>
    <row r="726" spans="3:28" x14ac:dyDescent="0.15">
      <c r="C726" s="207">
        <v>719</v>
      </c>
      <c r="D726" s="69">
        <f>IFERROR(MATCH(C726,索引!Q:Q,0),D727)</f>
        <v>0</v>
      </c>
      <c r="E726" s="69">
        <f t="shared" si="12"/>
        <v>11</v>
      </c>
      <c r="F726" s="69">
        <f>IF(LEN(INDEX(索引!$M:$M,D726,1))=4,INDEX(索引!$M:$M,D726,1)&amp;"00",INDEX(索引!$M:$M,D726,1))</f>
        <v>0</v>
      </c>
      <c r="G726" s="69">
        <f>INDEX(索引!$L:$L,D726,1)</f>
        <v>0</v>
      </c>
      <c r="I726" s="206" t="str">
        <f>'[2]配置系数（士兵）'!I726</f>
        <v/>
      </c>
      <c r="J726" s="206" t="str">
        <f>'[2]配置系数（士兵）'!J726</f>
        <v/>
      </c>
      <c r="K726" s="206" t="str">
        <f>'[2]配置系数（士兵）'!K726</f>
        <v/>
      </c>
      <c r="L726" s="206">
        <f>'[2]配置系数（士兵）'!L726</f>
        <v>0</v>
      </c>
      <c r="M726" s="206">
        <f>'[2]配置系数（士兵）'!M726</f>
        <v>0</v>
      </c>
      <c r="N726" s="206">
        <f>'[2]配置系数（士兵）'!N726</f>
        <v>1</v>
      </c>
      <c r="P726" s="206" t="str">
        <f>'[2]配置系数（士兵）'!P726</f>
        <v/>
      </c>
      <c r="Q726" s="206" t="str">
        <f>'[2]配置系数（士兵）'!Q726</f>
        <v/>
      </c>
      <c r="R726" s="206" t="str">
        <f>'[2]配置系数（士兵）'!R726</f>
        <v/>
      </c>
      <c r="S726" s="206">
        <f>'[2]配置系数（士兵）'!S726</f>
        <v>0</v>
      </c>
      <c r="T726" s="206">
        <f>'[2]配置系数（士兵）'!T726</f>
        <v>0</v>
      </c>
      <c r="U726" s="206">
        <f>'[2]配置系数（士兵）'!U726</f>
        <v>1</v>
      </c>
      <c r="W726" s="206" t="str">
        <f>'[2]配置系数（士兵）'!W726</f>
        <v/>
      </c>
      <c r="X726" s="206" t="str">
        <f>'[2]配置系数（士兵）'!X726</f>
        <v/>
      </c>
      <c r="Y726" s="206" t="str">
        <f>'[2]配置系数（士兵）'!Y726</f>
        <v/>
      </c>
      <c r="Z726" s="206">
        <f>'[2]配置系数（士兵）'!Z726</f>
        <v>0</v>
      </c>
      <c r="AA726" s="206">
        <f>'[2]配置系数（士兵）'!AA726</f>
        <v>0</v>
      </c>
      <c r="AB726" s="206">
        <f>'[2]配置系数（士兵）'!AB726</f>
        <v>1</v>
      </c>
    </row>
    <row r="727" spans="3:28" x14ac:dyDescent="0.15">
      <c r="C727" s="207">
        <v>720</v>
      </c>
      <c r="D727" s="69">
        <f>IFERROR(MATCH(C727,索引!Q:Q,0),D728)</f>
        <v>0</v>
      </c>
      <c r="E727" s="69">
        <f t="shared" si="12"/>
        <v>11</v>
      </c>
      <c r="F727" s="69">
        <f>IF(LEN(INDEX(索引!$M:$M,D727,1))=4,INDEX(索引!$M:$M,D727,1)&amp;"00",INDEX(索引!$M:$M,D727,1))</f>
        <v>0</v>
      </c>
      <c r="G727" s="69">
        <f>INDEX(索引!$L:$L,D727,1)</f>
        <v>0</v>
      </c>
      <c r="I727" s="206" t="str">
        <f>'[2]配置系数（士兵）'!I727</f>
        <v/>
      </c>
      <c r="J727" s="206" t="str">
        <f>'[2]配置系数（士兵）'!J727</f>
        <v/>
      </c>
      <c r="K727" s="206" t="str">
        <f>'[2]配置系数（士兵）'!K727</f>
        <v/>
      </c>
      <c r="L727" s="206">
        <f>'[2]配置系数（士兵）'!L727</f>
        <v>0</v>
      </c>
      <c r="M727" s="206">
        <f>'[2]配置系数（士兵）'!M727</f>
        <v>0</v>
      </c>
      <c r="N727" s="206">
        <f>'[2]配置系数（士兵）'!N727</f>
        <v>1</v>
      </c>
      <c r="P727" s="206" t="str">
        <f>'[2]配置系数（士兵）'!P727</f>
        <v/>
      </c>
      <c r="Q727" s="206" t="str">
        <f>'[2]配置系数（士兵）'!Q727</f>
        <v/>
      </c>
      <c r="R727" s="206" t="str">
        <f>'[2]配置系数（士兵）'!R727</f>
        <v/>
      </c>
      <c r="S727" s="206">
        <f>'[2]配置系数（士兵）'!S727</f>
        <v>0</v>
      </c>
      <c r="T727" s="206">
        <f>'[2]配置系数（士兵）'!T727</f>
        <v>0</v>
      </c>
      <c r="U727" s="206">
        <f>'[2]配置系数（士兵）'!U727</f>
        <v>1</v>
      </c>
      <c r="W727" s="206" t="str">
        <f>'[2]配置系数（士兵）'!W727</f>
        <v/>
      </c>
      <c r="X727" s="206" t="str">
        <f>'[2]配置系数（士兵）'!X727</f>
        <v/>
      </c>
      <c r="Y727" s="206" t="str">
        <f>'[2]配置系数（士兵）'!Y727</f>
        <v/>
      </c>
      <c r="Z727" s="206">
        <f>'[2]配置系数（士兵）'!Z727</f>
        <v>0</v>
      </c>
      <c r="AA727" s="206">
        <f>'[2]配置系数（士兵）'!AA727</f>
        <v>0</v>
      </c>
      <c r="AB727" s="206">
        <f>'[2]配置系数（士兵）'!AB727</f>
        <v>1</v>
      </c>
    </row>
    <row r="728" spans="3:28" x14ac:dyDescent="0.15">
      <c r="C728" s="207">
        <v>721</v>
      </c>
      <c r="D728" s="69">
        <f>IFERROR(MATCH(C728,索引!Q:Q,0),D729)</f>
        <v>0</v>
      </c>
      <c r="E728" s="69">
        <f t="shared" si="12"/>
        <v>11</v>
      </c>
      <c r="F728" s="69">
        <f>IF(LEN(INDEX(索引!$M:$M,D728,1))=4,INDEX(索引!$M:$M,D728,1)&amp;"00",INDEX(索引!$M:$M,D728,1))</f>
        <v>0</v>
      </c>
      <c r="G728" s="69">
        <f>INDEX(索引!$L:$L,D728,1)</f>
        <v>0</v>
      </c>
      <c r="I728" s="206" t="str">
        <f>'[2]配置系数（士兵）'!I728</f>
        <v/>
      </c>
      <c r="J728" s="206" t="str">
        <f>'[2]配置系数（士兵）'!J728</f>
        <v/>
      </c>
      <c r="K728" s="206" t="str">
        <f>'[2]配置系数（士兵）'!K728</f>
        <v/>
      </c>
      <c r="L728" s="206">
        <f>'[2]配置系数（士兵）'!L728</f>
        <v>0</v>
      </c>
      <c r="M728" s="206">
        <f>'[2]配置系数（士兵）'!M728</f>
        <v>0</v>
      </c>
      <c r="N728" s="206">
        <f>'[2]配置系数（士兵）'!N728</f>
        <v>1</v>
      </c>
      <c r="P728" s="206" t="str">
        <f>'[2]配置系数（士兵）'!P728</f>
        <v/>
      </c>
      <c r="Q728" s="206" t="str">
        <f>'[2]配置系数（士兵）'!Q728</f>
        <v/>
      </c>
      <c r="R728" s="206" t="str">
        <f>'[2]配置系数（士兵）'!R728</f>
        <v/>
      </c>
      <c r="S728" s="206">
        <f>'[2]配置系数（士兵）'!S728</f>
        <v>0</v>
      </c>
      <c r="T728" s="206">
        <f>'[2]配置系数（士兵）'!T728</f>
        <v>0</v>
      </c>
      <c r="U728" s="206">
        <f>'[2]配置系数（士兵）'!U728</f>
        <v>1</v>
      </c>
      <c r="W728" s="206" t="str">
        <f>'[2]配置系数（士兵）'!W728</f>
        <v/>
      </c>
      <c r="X728" s="206" t="str">
        <f>'[2]配置系数（士兵）'!X728</f>
        <v/>
      </c>
      <c r="Y728" s="206" t="str">
        <f>'[2]配置系数（士兵）'!Y728</f>
        <v/>
      </c>
      <c r="Z728" s="206">
        <f>'[2]配置系数（士兵）'!Z728</f>
        <v>0</v>
      </c>
      <c r="AA728" s="206">
        <f>'[2]配置系数（士兵）'!AA728</f>
        <v>0</v>
      </c>
      <c r="AB728" s="206">
        <f>'[2]配置系数（士兵）'!AB728</f>
        <v>1</v>
      </c>
    </row>
    <row r="729" spans="3:28" x14ac:dyDescent="0.15">
      <c r="C729" s="207">
        <v>722</v>
      </c>
      <c r="D729" s="69">
        <f>IFERROR(MATCH(C729,索引!Q:Q,0),D730)</f>
        <v>0</v>
      </c>
      <c r="E729" s="69">
        <f t="shared" ref="E729:E752" si="13">MIN(IF(G729=G728,E728+1,1),11)</f>
        <v>11</v>
      </c>
      <c r="F729" s="69">
        <f>IF(LEN(INDEX(索引!$M:$M,D729,1))=4,INDEX(索引!$M:$M,D729,1)&amp;"00",INDEX(索引!$M:$M,D729,1))</f>
        <v>0</v>
      </c>
      <c r="G729" s="69">
        <f>INDEX(索引!$L:$L,D729,1)</f>
        <v>0</v>
      </c>
      <c r="I729" s="206" t="str">
        <f>'[2]配置系数（士兵）'!I729</f>
        <v/>
      </c>
      <c r="J729" s="206" t="str">
        <f>'[2]配置系数（士兵）'!J729</f>
        <v/>
      </c>
      <c r="K729" s="206" t="str">
        <f>'[2]配置系数（士兵）'!K729</f>
        <v/>
      </c>
      <c r="L729" s="206">
        <f>'[2]配置系数（士兵）'!L729</f>
        <v>0</v>
      </c>
      <c r="M729" s="206">
        <f>'[2]配置系数（士兵）'!M729</f>
        <v>0</v>
      </c>
      <c r="N729" s="206">
        <f>'[2]配置系数（士兵）'!N729</f>
        <v>1</v>
      </c>
      <c r="P729" s="206" t="str">
        <f>'[2]配置系数（士兵）'!P729</f>
        <v/>
      </c>
      <c r="Q729" s="206" t="str">
        <f>'[2]配置系数（士兵）'!Q729</f>
        <v/>
      </c>
      <c r="R729" s="206" t="str">
        <f>'[2]配置系数（士兵）'!R729</f>
        <v/>
      </c>
      <c r="S729" s="206">
        <f>'[2]配置系数（士兵）'!S729</f>
        <v>0</v>
      </c>
      <c r="T729" s="206">
        <f>'[2]配置系数（士兵）'!T729</f>
        <v>0</v>
      </c>
      <c r="U729" s="206">
        <f>'[2]配置系数（士兵）'!U729</f>
        <v>1</v>
      </c>
      <c r="W729" s="206" t="str">
        <f>'[2]配置系数（士兵）'!W729</f>
        <v/>
      </c>
      <c r="X729" s="206" t="str">
        <f>'[2]配置系数（士兵）'!X729</f>
        <v/>
      </c>
      <c r="Y729" s="206" t="str">
        <f>'[2]配置系数（士兵）'!Y729</f>
        <v/>
      </c>
      <c r="Z729" s="206">
        <f>'[2]配置系数（士兵）'!Z729</f>
        <v>0</v>
      </c>
      <c r="AA729" s="206">
        <f>'[2]配置系数（士兵）'!AA729</f>
        <v>0</v>
      </c>
      <c r="AB729" s="206">
        <f>'[2]配置系数（士兵）'!AB729</f>
        <v>1</v>
      </c>
    </row>
    <row r="730" spans="3:28" x14ac:dyDescent="0.15">
      <c r="C730" s="207">
        <v>723</v>
      </c>
      <c r="D730" s="69">
        <f>IFERROR(MATCH(C730,索引!Q:Q,0),D731)</f>
        <v>0</v>
      </c>
      <c r="E730" s="69">
        <f t="shared" si="13"/>
        <v>11</v>
      </c>
      <c r="F730" s="69">
        <f>IF(LEN(INDEX(索引!$M:$M,D730,1))=4,INDEX(索引!$M:$M,D730,1)&amp;"00",INDEX(索引!$M:$M,D730,1))</f>
        <v>0</v>
      </c>
      <c r="G730" s="69">
        <f>INDEX(索引!$L:$L,D730,1)</f>
        <v>0</v>
      </c>
      <c r="I730" s="206" t="str">
        <f>'[2]配置系数（士兵）'!I730</f>
        <v/>
      </c>
      <c r="J730" s="206" t="str">
        <f>'[2]配置系数（士兵）'!J730</f>
        <v/>
      </c>
      <c r="K730" s="206" t="str">
        <f>'[2]配置系数（士兵）'!K730</f>
        <v/>
      </c>
      <c r="L730" s="206">
        <f>'[2]配置系数（士兵）'!L730</f>
        <v>0</v>
      </c>
      <c r="M730" s="206">
        <f>'[2]配置系数（士兵）'!M730</f>
        <v>0</v>
      </c>
      <c r="N730" s="206">
        <f>'[2]配置系数（士兵）'!N730</f>
        <v>1</v>
      </c>
      <c r="P730" s="206" t="str">
        <f>'[2]配置系数（士兵）'!P730</f>
        <v/>
      </c>
      <c r="Q730" s="206" t="str">
        <f>'[2]配置系数（士兵）'!Q730</f>
        <v/>
      </c>
      <c r="R730" s="206" t="str">
        <f>'[2]配置系数（士兵）'!R730</f>
        <v/>
      </c>
      <c r="S730" s="206">
        <f>'[2]配置系数（士兵）'!S730</f>
        <v>0</v>
      </c>
      <c r="T730" s="206">
        <f>'[2]配置系数（士兵）'!T730</f>
        <v>0</v>
      </c>
      <c r="U730" s="206">
        <f>'[2]配置系数（士兵）'!U730</f>
        <v>1</v>
      </c>
      <c r="W730" s="206" t="str">
        <f>'[2]配置系数（士兵）'!W730</f>
        <v/>
      </c>
      <c r="X730" s="206" t="str">
        <f>'[2]配置系数（士兵）'!X730</f>
        <v/>
      </c>
      <c r="Y730" s="206" t="str">
        <f>'[2]配置系数（士兵）'!Y730</f>
        <v/>
      </c>
      <c r="Z730" s="206">
        <f>'[2]配置系数（士兵）'!Z730</f>
        <v>0</v>
      </c>
      <c r="AA730" s="206">
        <f>'[2]配置系数（士兵）'!AA730</f>
        <v>0</v>
      </c>
      <c r="AB730" s="206">
        <f>'[2]配置系数（士兵）'!AB730</f>
        <v>1</v>
      </c>
    </row>
    <row r="731" spans="3:28" x14ac:dyDescent="0.15">
      <c r="C731" s="207">
        <v>724</v>
      </c>
      <c r="D731" s="69">
        <f>IFERROR(MATCH(C731,索引!Q:Q,0),D732)</f>
        <v>0</v>
      </c>
      <c r="E731" s="69">
        <f t="shared" si="13"/>
        <v>11</v>
      </c>
      <c r="F731" s="69">
        <f>IF(LEN(INDEX(索引!$M:$M,D731,1))=4,INDEX(索引!$M:$M,D731,1)&amp;"00",INDEX(索引!$M:$M,D731,1))</f>
        <v>0</v>
      </c>
      <c r="G731" s="69">
        <f>INDEX(索引!$L:$L,D731,1)</f>
        <v>0</v>
      </c>
      <c r="I731" s="206" t="str">
        <f>'[2]配置系数（士兵）'!I731</f>
        <v/>
      </c>
      <c r="J731" s="206" t="str">
        <f>'[2]配置系数（士兵）'!J731</f>
        <v/>
      </c>
      <c r="K731" s="206" t="str">
        <f>'[2]配置系数（士兵）'!K731</f>
        <v/>
      </c>
      <c r="L731" s="206">
        <f>'[2]配置系数（士兵）'!L731</f>
        <v>0</v>
      </c>
      <c r="M731" s="206">
        <f>'[2]配置系数（士兵）'!M731</f>
        <v>0</v>
      </c>
      <c r="N731" s="206">
        <f>'[2]配置系数（士兵）'!N731</f>
        <v>1</v>
      </c>
      <c r="P731" s="206" t="str">
        <f>'[2]配置系数（士兵）'!P731</f>
        <v/>
      </c>
      <c r="Q731" s="206" t="str">
        <f>'[2]配置系数（士兵）'!Q731</f>
        <v/>
      </c>
      <c r="R731" s="206" t="str">
        <f>'[2]配置系数（士兵）'!R731</f>
        <v/>
      </c>
      <c r="S731" s="206">
        <f>'[2]配置系数（士兵）'!S731</f>
        <v>0</v>
      </c>
      <c r="T731" s="206">
        <f>'[2]配置系数（士兵）'!T731</f>
        <v>0</v>
      </c>
      <c r="U731" s="206">
        <f>'[2]配置系数（士兵）'!U731</f>
        <v>1</v>
      </c>
      <c r="W731" s="206" t="str">
        <f>'[2]配置系数（士兵）'!W731</f>
        <v/>
      </c>
      <c r="X731" s="206" t="str">
        <f>'[2]配置系数（士兵）'!X731</f>
        <v/>
      </c>
      <c r="Y731" s="206" t="str">
        <f>'[2]配置系数（士兵）'!Y731</f>
        <v/>
      </c>
      <c r="Z731" s="206">
        <f>'[2]配置系数（士兵）'!Z731</f>
        <v>0</v>
      </c>
      <c r="AA731" s="206">
        <f>'[2]配置系数（士兵）'!AA731</f>
        <v>0</v>
      </c>
      <c r="AB731" s="206">
        <f>'[2]配置系数（士兵）'!AB731</f>
        <v>1</v>
      </c>
    </row>
    <row r="732" spans="3:28" x14ac:dyDescent="0.15">
      <c r="C732" s="207">
        <v>725</v>
      </c>
      <c r="D732" s="69">
        <f>IFERROR(MATCH(C732,索引!Q:Q,0),D733)</f>
        <v>0</v>
      </c>
      <c r="E732" s="69">
        <f t="shared" si="13"/>
        <v>11</v>
      </c>
      <c r="F732" s="69">
        <f>IF(LEN(INDEX(索引!$M:$M,D732,1))=4,INDEX(索引!$M:$M,D732,1)&amp;"00",INDEX(索引!$M:$M,D732,1))</f>
        <v>0</v>
      </c>
      <c r="G732" s="69">
        <f>INDEX(索引!$L:$L,D732,1)</f>
        <v>0</v>
      </c>
      <c r="I732" s="206" t="str">
        <f>'[2]配置系数（士兵）'!I732</f>
        <v/>
      </c>
      <c r="J732" s="206" t="str">
        <f>'[2]配置系数（士兵）'!J732</f>
        <v/>
      </c>
      <c r="K732" s="206" t="str">
        <f>'[2]配置系数（士兵）'!K732</f>
        <v/>
      </c>
      <c r="L732" s="206">
        <f>'[2]配置系数（士兵）'!L732</f>
        <v>0</v>
      </c>
      <c r="M732" s="206">
        <f>'[2]配置系数（士兵）'!M732</f>
        <v>0</v>
      </c>
      <c r="N732" s="206">
        <f>'[2]配置系数（士兵）'!N732</f>
        <v>1</v>
      </c>
      <c r="P732" s="206" t="str">
        <f>'[2]配置系数（士兵）'!P732</f>
        <v/>
      </c>
      <c r="Q732" s="206" t="str">
        <f>'[2]配置系数（士兵）'!Q732</f>
        <v/>
      </c>
      <c r="R732" s="206" t="str">
        <f>'[2]配置系数（士兵）'!R732</f>
        <v/>
      </c>
      <c r="S732" s="206">
        <f>'[2]配置系数（士兵）'!S732</f>
        <v>0</v>
      </c>
      <c r="T732" s="206">
        <f>'[2]配置系数（士兵）'!T732</f>
        <v>0</v>
      </c>
      <c r="U732" s="206">
        <f>'[2]配置系数（士兵）'!U732</f>
        <v>1</v>
      </c>
      <c r="W732" s="206" t="str">
        <f>'[2]配置系数（士兵）'!W732</f>
        <v/>
      </c>
      <c r="X732" s="206" t="str">
        <f>'[2]配置系数（士兵）'!X732</f>
        <v/>
      </c>
      <c r="Y732" s="206" t="str">
        <f>'[2]配置系数（士兵）'!Y732</f>
        <v/>
      </c>
      <c r="Z732" s="206">
        <f>'[2]配置系数（士兵）'!Z732</f>
        <v>0</v>
      </c>
      <c r="AA732" s="206">
        <f>'[2]配置系数（士兵）'!AA732</f>
        <v>0</v>
      </c>
      <c r="AB732" s="206">
        <f>'[2]配置系数（士兵）'!AB732</f>
        <v>1</v>
      </c>
    </row>
    <row r="733" spans="3:28" x14ac:dyDescent="0.15">
      <c r="C733" s="207">
        <v>726</v>
      </c>
      <c r="D733" s="69">
        <f>IFERROR(MATCH(C733,索引!Q:Q,0),D734)</f>
        <v>0</v>
      </c>
      <c r="E733" s="69">
        <f t="shared" si="13"/>
        <v>11</v>
      </c>
      <c r="F733" s="69">
        <f>IF(LEN(INDEX(索引!$M:$M,D733,1))=4,INDEX(索引!$M:$M,D733,1)&amp;"00",INDEX(索引!$M:$M,D733,1))</f>
        <v>0</v>
      </c>
      <c r="G733" s="69">
        <f>INDEX(索引!$L:$L,D733,1)</f>
        <v>0</v>
      </c>
      <c r="I733" s="206" t="str">
        <f>'[2]配置系数（士兵）'!I733</f>
        <v/>
      </c>
      <c r="J733" s="206" t="str">
        <f>'[2]配置系数（士兵）'!J733</f>
        <v/>
      </c>
      <c r="K733" s="206" t="str">
        <f>'[2]配置系数（士兵）'!K733</f>
        <v/>
      </c>
      <c r="L733" s="206">
        <f>'[2]配置系数（士兵）'!L733</f>
        <v>0</v>
      </c>
      <c r="M733" s="206">
        <f>'[2]配置系数（士兵）'!M733</f>
        <v>0</v>
      </c>
      <c r="N733" s="206">
        <f>'[2]配置系数（士兵）'!N733</f>
        <v>1</v>
      </c>
      <c r="P733" s="206" t="str">
        <f>'[2]配置系数（士兵）'!P733</f>
        <v/>
      </c>
      <c r="Q733" s="206" t="str">
        <f>'[2]配置系数（士兵）'!Q733</f>
        <v/>
      </c>
      <c r="R733" s="206" t="str">
        <f>'[2]配置系数（士兵）'!R733</f>
        <v/>
      </c>
      <c r="S733" s="206">
        <f>'[2]配置系数（士兵）'!S733</f>
        <v>0</v>
      </c>
      <c r="T733" s="206">
        <f>'[2]配置系数（士兵）'!T733</f>
        <v>0</v>
      </c>
      <c r="U733" s="206">
        <f>'[2]配置系数（士兵）'!U733</f>
        <v>1</v>
      </c>
      <c r="W733" s="206" t="str">
        <f>'[2]配置系数（士兵）'!W733</f>
        <v/>
      </c>
      <c r="X733" s="206" t="str">
        <f>'[2]配置系数（士兵）'!X733</f>
        <v/>
      </c>
      <c r="Y733" s="206" t="str">
        <f>'[2]配置系数（士兵）'!Y733</f>
        <v/>
      </c>
      <c r="Z733" s="206">
        <f>'[2]配置系数（士兵）'!Z733</f>
        <v>0</v>
      </c>
      <c r="AA733" s="206">
        <f>'[2]配置系数（士兵）'!AA733</f>
        <v>0</v>
      </c>
      <c r="AB733" s="206">
        <f>'[2]配置系数（士兵）'!AB733</f>
        <v>1</v>
      </c>
    </row>
    <row r="734" spans="3:28" x14ac:dyDescent="0.15">
      <c r="C734" s="207">
        <v>727</v>
      </c>
      <c r="D734" s="69">
        <f>IFERROR(MATCH(C734,索引!Q:Q,0),D735)</f>
        <v>0</v>
      </c>
      <c r="E734" s="69">
        <f t="shared" si="13"/>
        <v>11</v>
      </c>
      <c r="F734" s="69">
        <f>IF(LEN(INDEX(索引!$M:$M,D734,1))=4,INDEX(索引!$M:$M,D734,1)&amp;"00",INDEX(索引!$M:$M,D734,1))</f>
        <v>0</v>
      </c>
      <c r="G734" s="69">
        <f>INDEX(索引!$L:$L,D734,1)</f>
        <v>0</v>
      </c>
      <c r="I734" s="206" t="str">
        <f>'[2]配置系数（士兵）'!I734</f>
        <v/>
      </c>
      <c r="J734" s="206" t="str">
        <f>'[2]配置系数（士兵）'!J734</f>
        <v/>
      </c>
      <c r="K734" s="206" t="str">
        <f>'[2]配置系数（士兵）'!K734</f>
        <v/>
      </c>
      <c r="L734" s="206">
        <f>'[2]配置系数（士兵）'!L734</f>
        <v>0</v>
      </c>
      <c r="M734" s="206">
        <f>'[2]配置系数（士兵）'!M734</f>
        <v>0</v>
      </c>
      <c r="N734" s="206">
        <f>'[2]配置系数（士兵）'!N734</f>
        <v>1</v>
      </c>
      <c r="P734" s="206" t="str">
        <f>'[2]配置系数（士兵）'!P734</f>
        <v/>
      </c>
      <c r="Q734" s="206" t="str">
        <f>'[2]配置系数（士兵）'!Q734</f>
        <v/>
      </c>
      <c r="R734" s="206" t="str">
        <f>'[2]配置系数（士兵）'!R734</f>
        <v/>
      </c>
      <c r="S734" s="206">
        <f>'[2]配置系数（士兵）'!S734</f>
        <v>0</v>
      </c>
      <c r="T734" s="206">
        <f>'[2]配置系数（士兵）'!T734</f>
        <v>0</v>
      </c>
      <c r="U734" s="206">
        <f>'[2]配置系数（士兵）'!U734</f>
        <v>1</v>
      </c>
      <c r="W734" s="206" t="str">
        <f>'[2]配置系数（士兵）'!W734</f>
        <v/>
      </c>
      <c r="X734" s="206" t="str">
        <f>'[2]配置系数（士兵）'!X734</f>
        <v/>
      </c>
      <c r="Y734" s="206" t="str">
        <f>'[2]配置系数（士兵）'!Y734</f>
        <v/>
      </c>
      <c r="Z734" s="206">
        <f>'[2]配置系数（士兵）'!Z734</f>
        <v>0</v>
      </c>
      <c r="AA734" s="206">
        <f>'[2]配置系数（士兵）'!AA734</f>
        <v>0</v>
      </c>
      <c r="AB734" s="206">
        <f>'[2]配置系数（士兵）'!AB734</f>
        <v>1</v>
      </c>
    </row>
    <row r="735" spans="3:28" x14ac:dyDescent="0.15">
      <c r="C735" s="207">
        <v>728</v>
      </c>
      <c r="D735" s="69">
        <f>IFERROR(MATCH(C735,索引!Q:Q,0),D736)</f>
        <v>0</v>
      </c>
      <c r="E735" s="69">
        <f t="shared" si="13"/>
        <v>11</v>
      </c>
      <c r="F735" s="69">
        <f>IF(LEN(INDEX(索引!$M:$M,D735,1))=4,INDEX(索引!$M:$M,D735,1)&amp;"00",INDEX(索引!$M:$M,D735,1))</f>
        <v>0</v>
      </c>
      <c r="G735" s="69">
        <f>INDEX(索引!$L:$L,D735,1)</f>
        <v>0</v>
      </c>
      <c r="I735" s="206" t="str">
        <f>'[2]配置系数（士兵）'!I735</f>
        <v/>
      </c>
      <c r="J735" s="206" t="str">
        <f>'[2]配置系数（士兵）'!J735</f>
        <v/>
      </c>
      <c r="K735" s="206" t="str">
        <f>'[2]配置系数（士兵）'!K735</f>
        <v/>
      </c>
      <c r="L735" s="206">
        <f>'[2]配置系数（士兵）'!L735</f>
        <v>0</v>
      </c>
      <c r="M735" s="206">
        <f>'[2]配置系数（士兵）'!M735</f>
        <v>0</v>
      </c>
      <c r="N735" s="206">
        <f>'[2]配置系数（士兵）'!N735</f>
        <v>1</v>
      </c>
      <c r="P735" s="206" t="str">
        <f>'[2]配置系数（士兵）'!P735</f>
        <v/>
      </c>
      <c r="Q735" s="206" t="str">
        <f>'[2]配置系数（士兵）'!Q735</f>
        <v/>
      </c>
      <c r="R735" s="206" t="str">
        <f>'[2]配置系数（士兵）'!R735</f>
        <v/>
      </c>
      <c r="S735" s="206">
        <f>'[2]配置系数（士兵）'!S735</f>
        <v>0</v>
      </c>
      <c r="T735" s="206">
        <f>'[2]配置系数（士兵）'!T735</f>
        <v>0</v>
      </c>
      <c r="U735" s="206">
        <f>'[2]配置系数（士兵）'!U735</f>
        <v>1</v>
      </c>
      <c r="W735" s="206" t="str">
        <f>'[2]配置系数（士兵）'!W735</f>
        <v/>
      </c>
      <c r="X735" s="206" t="str">
        <f>'[2]配置系数（士兵）'!X735</f>
        <v/>
      </c>
      <c r="Y735" s="206" t="str">
        <f>'[2]配置系数（士兵）'!Y735</f>
        <v/>
      </c>
      <c r="Z735" s="206">
        <f>'[2]配置系数（士兵）'!Z735</f>
        <v>0</v>
      </c>
      <c r="AA735" s="206">
        <f>'[2]配置系数（士兵）'!AA735</f>
        <v>0</v>
      </c>
      <c r="AB735" s="206">
        <f>'[2]配置系数（士兵）'!AB735</f>
        <v>1</v>
      </c>
    </row>
    <row r="736" spans="3:28" x14ac:dyDescent="0.15">
      <c r="C736" s="207">
        <v>729</v>
      </c>
      <c r="D736" s="69">
        <f>IFERROR(MATCH(C736,索引!Q:Q,0),D737)</f>
        <v>0</v>
      </c>
      <c r="E736" s="69">
        <f t="shared" si="13"/>
        <v>11</v>
      </c>
      <c r="F736" s="69">
        <f>IF(LEN(INDEX(索引!$M:$M,D736,1))=4,INDEX(索引!$M:$M,D736,1)&amp;"00",INDEX(索引!$M:$M,D736,1))</f>
        <v>0</v>
      </c>
      <c r="G736" s="69">
        <f>INDEX(索引!$L:$L,D736,1)</f>
        <v>0</v>
      </c>
      <c r="I736" s="206" t="str">
        <f>'[2]配置系数（士兵）'!I736</f>
        <v/>
      </c>
      <c r="J736" s="206" t="str">
        <f>'[2]配置系数（士兵）'!J736</f>
        <v/>
      </c>
      <c r="K736" s="206" t="str">
        <f>'[2]配置系数（士兵）'!K736</f>
        <v/>
      </c>
      <c r="L736" s="206">
        <f>'[2]配置系数（士兵）'!L736</f>
        <v>0</v>
      </c>
      <c r="M736" s="206">
        <f>'[2]配置系数（士兵）'!M736</f>
        <v>0</v>
      </c>
      <c r="N736" s="206">
        <f>'[2]配置系数（士兵）'!N736</f>
        <v>1</v>
      </c>
      <c r="P736" s="206" t="str">
        <f>'[2]配置系数（士兵）'!P736</f>
        <v/>
      </c>
      <c r="Q736" s="206" t="str">
        <f>'[2]配置系数（士兵）'!Q736</f>
        <v/>
      </c>
      <c r="R736" s="206" t="str">
        <f>'[2]配置系数（士兵）'!R736</f>
        <v/>
      </c>
      <c r="S736" s="206">
        <f>'[2]配置系数（士兵）'!S736</f>
        <v>0</v>
      </c>
      <c r="T736" s="206">
        <f>'[2]配置系数（士兵）'!T736</f>
        <v>0</v>
      </c>
      <c r="U736" s="206">
        <f>'[2]配置系数（士兵）'!U736</f>
        <v>1</v>
      </c>
      <c r="W736" s="206" t="str">
        <f>'[2]配置系数（士兵）'!W736</f>
        <v/>
      </c>
      <c r="X736" s="206" t="str">
        <f>'[2]配置系数（士兵）'!X736</f>
        <v/>
      </c>
      <c r="Y736" s="206" t="str">
        <f>'[2]配置系数（士兵）'!Y736</f>
        <v/>
      </c>
      <c r="Z736" s="206">
        <f>'[2]配置系数（士兵）'!Z736</f>
        <v>0</v>
      </c>
      <c r="AA736" s="206">
        <f>'[2]配置系数（士兵）'!AA736</f>
        <v>0</v>
      </c>
      <c r="AB736" s="206">
        <f>'[2]配置系数（士兵）'!AB736</f>
        <v>1</v>
      </c>
    </row>
    <row r="737" spans="3:28" x14ac:dyDescent="0.15">
      <c r="C737" s="207">
        <v>730</v>
      </c>
      <c r="D737" s="69">
        <f>IFERROR(MATCH(C737,索引!Q:Q,0),D738)</f>
        <v>0</v>
      </c>
      <c r="E737" s="69">
        <f t="shared" si="13"/>
        <v>11</v>
      </c>
      <c r="F737" s="69">
        <f>IF(LEN(INDEX(索引!$M:$M,D737,1))=4,INDEX(索引!$M:$M,D737,1)&amp;"00",INDEX(索引!$M:$M,D737,1))</f>
        <v>0</v>
      </c>
      <c r="G737" s="69">
        <f>INDEX(索引!$L:$L,D737,1)</f>
        <v>0</v>
      </c>
      <c r="I737" s="206" t="str">
        <f>'[2]配置系数（士兵）'!I737</f>
        <v/>
      </c>
      <c r="J737" s="206" t="str">
        <f>'[2]配置系数（士兵）'!J737</f>
        <v/>
      </c>
      <c r="K737" s="206" t="str">
        <f>'[2]配置系数（士兵）'!K737</f>
        <v/>
      </c>
      <c r="L737" s="206">
        <f>'[2]配置系数（士兵）'!L737</f>
        <v>0</v>
      </c>
      <c r="M737" s="206">
        <f>'[2]配置系数（士兵）'!M737</f>
        <v>0</v>
      </c>
      <c r="N737" s="206">
        <f>'[2]配置系数（士兵）'!N737</f>
        <v>1</v>
      </c>
      <c r="P737" s="206" t="str">
        <f>'[2]配置系数（士兵）'!P737</f>
        <v/>
      </c>
      <c r="Q737" s="206" t="str">
        <f>'[2]配置系数（士兵）'!Q737</f>
        <v/>
      </c>
      <c r="R737" s="206" t="str">
        <f>'[2]配置系数（士兵）'!R737</f>
        <v/>
      </c>
      <c r="S737" s="206">
        <f>'[2]配置系数（士兵）'!S737</f>
        <v>0</v>
      </c>
      <c r="T737" s="206">
        <f>'[2]配置系数（士兵）'!T737</f>
        <v>0</v>
      </c>
      <c r="U737" s="206">
        <f>'[2]配置系数（士兵）'!U737</f>
        <v>1</v>
      </c>
      <c r="W737" s="206" t="str">
        <f>'[2]配置系数（士兵）'!W737</f>
        <v/>
      </c>
      <c r="X737" s="206" t="str">
        <f>'[2]配置系数（士兵）'!X737</f>
        <v/>
      </c>
      <c r="Y737" s="206" t="str">
        <f>'[2]配置系数（士兵）'!Y737</f>
        <v/>
      </c>
      <c r="Z737" s="206">
        <f>'[2]配置系数（士兵）'!Z737</f>
        <v>0</v>
      </c>
      <c r="AA737" s="206">
        <f>'[2]配置系数（士兵）'!AA737</f>
        <v>0</v>
      </c>
      <c r="AB737" s="206">
        <f>'[2]配置系数（士兵）'!AB737</f>
        <v>1</v>
      </c>
    </row>
    <row r="738" spans="3:28" x14ac:dyDescent="0.15">
      <c r="C738" s="207">
        <v>731</v>
      </c>
      <c r="D738" s="69">
        <f>IFERROR(MATCH(C738,索引!Q:Q,0),D739)</f>
        <v>0</v>
      </c>
      <c r="E738" s="69">
        <f t="shared" si="13"/>
        <v>11</v>
      </c>
      <c r="F738" s="69">
        <f>IF(LEN(INDEX(索引!$M:$M,D738,1))=4,INDEX(索引!$M:$M,D738,1)&amp;"00",INDEX(索引!$M:$M,D738,1))</f>
        <v>0</v>
      </c>
      <c r="G738" s="69">
        <f>INDEX(索引!$L:$L,D738,1)</f>
        <v>0</v>
      </c>
      <c r="I738" s="206" t="str">
        <f>'[2]配置系数（士兵）'!I738</f>
        <v/>
      </c>
      <c r="J738" s="206" t="str">
        <f>'[2]配置系数（士兵）'!J738</f>
        <v/>
      </c>
      <c r="K738" s="206" t="str">
        <f>'[2]配置系数（士兵）'!K738</f>
        <v/>
      </c>
      <c r="L738" s="206">
        <f>'[2]配置系数（士兵）'!L738</f>
        <v>0</v>
      </c>
      <c r="M738" s="206">
        <f>'[2]配置系数（士兵）'!M738</f>
        <v>0</v>
      </c>
      <c r="N738" s="206">
        <f>'[2]配置系数（士兵）'!N738</f>
        <v>1</v>
      </c>
      <c r="P738" s="206" t="str">
        <f>'[2]配置系数（士兵）'!P738</f>
        <v/>
      </c>
      <c r="Q738" s="206" t="str">
        <f>'[2]配置系数（士兵）'!Q738</f>
        <v/>
      </c>
      <c r="R738" s="206" t="str">
        <f>'[2]配置系数（士兵）'!R738</f>
        <v/>
      </c>
      <c r="S738" s="206">
        <f>'[2]配置系数（士兵）'!S738</f>
        <v>0</v>
      </c>
      <c r="T738" s="206">
        <f>'[2]配置系数（士兵）'!T738</f>
        <v>0</v>
      </c>
      <c r="U738" s="206">
        <f>'[2]配置系数（士兵）'!U738</f>
        <v>1</v>
      </c>
      <c r="W738" s="206" t="str">
        <f>'[2]配置系数（士兵）'!W738</f>
        <v/>
      </c>
      <c r="X738" s="206" t="str">
        <f>'[2]配置系数（士兵）'!X738</f>
        <v/>
      </c>
      <c r="Y738" s="206" t="str">
        <f>'[2]配置系数（士兵）'!Y738</f>
        <v/>
      </c>
      <c r="Z738" s="206">
        <f>'[2]配置系数（士兵）'!Z738</f>
        <v>0</v>
      </c>
      <c r="AA738" s="206">
        <f>'[2]配置系数（士兵）'!AA738</f>
        <v>0</v>
      </c>
      <c r="AB738" s="206">
        <f>'[2]配置系数（士兵）'!AB738</f>
        <v>1</v>
      </c>
    </row>
    <row r="739" spans="3:28" x14ac:dyDescent="0.15">
      <c r="C739" s="207">
        <v>732</v>
      </c>
      <c r="D739" s="69">
        <f>IFERROR(MATCH(C739,索引!Q:Q,0),D740)</f>
        <v>0</v>
      </c>
      <c r="E739" s="69">
        <f t="shared" si="13"/>
        <v>11</v>
      </c>
      <c r="F739" s="69">
        <f>IF(LEN(INDEX(索引!$M:$M,D739,1))=4,INDEX(索引!$M:$M,D739,1)&amp;"00",INDEX(索引!$M:$M,D739,1))</f>
        <v>0</v>
      </c>
      <c r="G739" s="69">
        <f>INDEX(索引!$L:$L,D739,1)</f>
        <v>0</v>
      </c>
      <c r="I739" s="206" t="str">
        <f>'[2]配置系数（士兵）'!I739</f>
        <v/>
      </c>
      <c r="J739" s="206" t="str">
        <f>'[2]配置系数（士兵）'!J739</f>
        <v/>
      </c>
      <c r="K739" s="206" t="str">
        <f>'[2]配置系数（士兵）'!K739</f>
        <v/>
      </c>
      <c r="L739" s="206">
        <f>'[2]配置系数（士兵）'!L739</f>
        <v>0</v>
      </c>
      <c r="M739" s="206">
        <f>'[2]配置系数（士兵）'!M739</f>
        <v>0</v>
      </c>
      <c r="N739" s="206">
        <f>'[2]配置系数（士兵）'!N739</f>
        <v>1</v>
      </c>
      <c r="P739" s="206" t="str">
        <f>'[2]配置系数（士兵）'!P739</f>
        <v/>
      </c>
      <c r="Q739" s="206" t="str">
        <f>'[2]配置系数（士兵）'!Q739</f>
        <v/>
      </c>
      <c r="R739" s="206" t="str">
        <f>'[2]配置系数（士兵）'!R739</f>
        <v/>
      </c>
      <c r="S739" s="206">
        <f>'[2]配置系数（士兵）'!S739</f>
        <v>0</v>
      </c>
      <c r="T739" s="206">
        <f>'[2]配置系数（士兵）'!T739</f>
        <v>0</v>
      </c>
      <c r="U739" s="206">
        <f>'[2]配置系数（士兵）'!U739</f>
        <v>1</v>
      </c>
      <c r="W739" s="206" t="str">
        <f>'[2]配置系数（士兵）'!W739</f>
        <v/>
      </c>
      <c r="X739" s="206" t="str">
        <f>'[2]配置系数（士兵）'!X739</f>
        <v/>
      </c>
      <c r="Y739" s="206" t="str">
        <f>'[2]配置系数（士兵）'!Y739</f>
        <v/>
      </c>
      <c r="Z739" s="206">
        <f>'[2]配置系数（士兵）'!Z739</f>
        <v>0</v>
      </c>
      <c r="AA739" s="206">
        <f>'[2]配置系数（士兵）'!AA739</f>
        <v>0</v>
      </c>
      <c r="AB739" s="206">
        <f>'[2]配置系数（士兵）'!AB739</f>
        <v>1</v>
      </c>
    </row>
    <row r="740" spans="3:28" x14ac:dyDescent="0.15">
      <c r="C740" s="207">
        <v>733</v>
      </c>
      <c r="D740" s="69">
        <f>IFERROR(MATCH(C740,索引!Q:Q,0),D741)</f>
        <v>0</v>
      </c>
      <c r="E740" s="69">
        <f t="shared" si="13"/>
        <v>11</v>
      </c>
      <c r="F740" s="69">
        <f>IF(LEN(INDEX(索引!$M:$M,D740,1))=4,INDEX(索引!$M:$M,D740,1)&amp;"00",INDEX(索引!$M:$M,D740,1))</f>
        <v>0</v>
      </c>
      <c r="G740" s="69">
        <f>INDEX(索引!$L:$L,D740,1)</f>
        <v>0</v>
      </c>
      <c r="I740" s="206" t="str">
        <f>'[2]配置系数（士兵）'!I740</f>
        <v/>
      </c>
      <c r="J740" s="206" t="str">
        <f>'[2]配置系数（士兵）'!J740</f>
        <v/>
      </c>
      <c r="K740" s="206" t="str">
        <f>'[2]配置系数（士兵）'!K740</f>
        <v/>
      </c>
      <c r="L740" s="206">
        <f>'[2]配置系数（士兵）'!L740</f>
        <v>0</v>
      </c>
      <c r="M740" s="206">
        <f>'[2]配置系数（士兵）'!M740</f>
        <v>0</v>
      </c>
      <c r="N740" s="206">
        <f>'[2]配置系数（士兵）'!N740</f>
        <v>1</v>
      </c>
      <c r="P740" s="206" t="str">
        <f>'[2]配置系数（士兵）'!P740</f>
        <v/>
      </c>
      <c r="Q740" s="206" t="str">
        <f>'[2]配置系数（士兵）'!Q740</f>
        <v/>
      </c>
      <c r="R740" s="206" t="str">
        <f>'[2]配置系数（士兵）'!R740</f>
        <v/>
      </c>
      <c r="S740" s="206">
        <f>'[2]配置系数（士兵）'!S740</f>
        <v>0</v>
      </c>
      <c r="T740" s="206">
        <f>'[2]配置系数（士兵）'!T740</f>
        <v>0</v>
      </c>
      <c r="U740" s="206">
        <f>'[2]配置系数（士兵）'!U740</f>
        <v>1</v>
      </c>
      <c r="W740" s="206" t="str">
        <f>'[2]配置系数（士兵）'!W740</f>
        <v/>
      </c>
      <c r="X740" s="206" t="str">
        <f>'[2]配置系数（士兵）'!X740</f>
        <v/>
      </c>
      <c r="Y740" s="206" t="str">
        <f>'[2]配置系数（士兵）'!Y740</f>
        <v/>
      </c>
      <c r="Z740" s="206">
        <f>'[2]配置系数（士兵）'!Z740</f>
        <v>0</v>
      </c>
      <c r="AA740" s="206">
        <f>'[2]配置系数（士兵）'!AA740</f>
        <v>0</v>
      </c>
      <c r="AB740" s="206">
        <f>'[2]配置系数（士兵）'!AB740</f>
        <v>1</v>
      </c>
    </row>
    <row r="741" spans="3:28" x14ac:dyDescent="0.15">
      <c r="C741" s="207">
        <v>734</v>
      </c>
      <c r="D741" s="69">
        <f>IFERROR(MATCH(C741,索引!Q:Q,0),D742)</f>
        <v>0</v>
      </c>
      <c r="E741" s="69">
        <f t="shared" si="13"/>
        <v>11</v>
      </c>
      <c r="F741" s="69">
        <f>IF(LEN(INDEX(索引!$M:$M,D741,1))=4,INDEX(索引!$M:$M,D741,1)&amp;"00",INDEX(索引!$M:$M,D741,1))</f>
        <v>0</v>
      </c>
      <c r="G741" s="69">
        <f>INDEX(索引!$L:$L,D741,1)</f>
        <v>0</v>
      </c>
      <c r="I741" s="206" t="str">
        <f>'[2]配置系数（士兵）'!I741</f>
        <v/>
      </c>
      <c r="J741" s="206" t="str">
        <f>'[2]配置系数（士兵）'!J741</f>
        <v/>
      </c>
      <c r="K741" s="206" t="str">
        <f>'[2]配置系数（士兵）'!K741</f>
        <v/>
      </c>
      <c r="L741" s="206">
        <f>'[2]配置系数（士兵）'!L741</f>
        <v>0</v>
      </c>
      <c r="M741" s="206">
        <f>'[2]配置系数（士兵）'!M741</f>
        <v>0</v>
      </c>
      <c r="N741" s="206">
        <f>'[2]配置系数（士兵）'!N741</f>
        <v>1</v>
      </c>
      <c r="P741" s="206" t="str">
        <f>'[2]配置系数（士兵）'!P741</f>
        <v/>
      </c>
      <c r="Q741" s="206" t="str">
        <f>'[2]配置系数（士兵）'!Q741</f>
        <v/>
      </c>
      <c r="R741" s="206" t="str">
        <f>'[2]配置系数（士兵）'!R741</f>
        <v/>
      </c>
      <c r="S741" s="206">
        <f>'[2]配置系数（士兵）'!S741</f>
        <v>0</v>
      </c>
      <c r="T741" s="206">
        <f>'[2]配置系数（士兵）'!T741</f>
        <v>0</v>
      </c>
      <c r="U741" s="206">
        <f>'[2]配置系数（士兵）'!U741</f>
        <v>1</v>
      </c>
      <c r="W741" s="206" t="str">
        <f>'[2]配置系数（士兵）'!W741</f>
        <v/>
      </c>
      <c r="X741" s="206" t="str">
        <f>'[2]配置系数（士兵）'!X741</f>
        <v/>
      </c>
      <c r="Y741" s="206" t="str">
        <f>'[2]配置系数（士兵）'!Y741</f>
        <v/>
      </c>
      <c r="Z741" s="206">
        <f>'[2]配置系数（士兵）'!Z741</f>
        <v>0</v>
      </c>
      <c r="AA741" s="206">
        <f>'[2]配置系数（士兵）'!AA741</f>
        <v>0</v>
      </c>
      <c r="AB741" s="206">
        <f>'[2]配置系数（士兵）'!AB741</f>
        <v>1</v>
      </c>
    </row>
    <row r="742" spans="3:28" x14ac:dyDescent="0.15">
      <c r="C742" s="207">
        <v>735</v>
      </c>
      <c r="D742" s="69">
        <f>IFERROR(MATCH(C742,索引!Q:Q,0),D743)</f>
        <v>0</v>
      </c>
      <c r="E742" s="69">
        <f t="shared" si="13"/>
        <v>11</v>
      </c>
      <c r="F742" s="69">
        <f>IF(LEN(INDEX(索引!$M:$M,D742,1))=4,INDEX(索引!$M:$M,D742,1)&amp;"00",INDEX(索引!$M:$M,D742,1))</f>
        <v>0</v>
      </c>
      <c r="G742" s="69">
        <f>INDEX(索引!$L:$L,D742,1)</f>
        <v>0</v>
      </c>
      <c r="I742" s="206" t="str">
        <f>'[2]配置系数（士兵）'!I742</f>
        <v/>
      </c>
      <c r="J742" s="206" t="str">
        <f>'[2]配置系数（士兵）'!J742</f>
        <v/>
      </c>
      <c r="K742" s="206" t="str">
        <f>'[2]配置系数（士兵）'!K742</f>
        <v/>
      </c>
      <c r="L742" s="206">
        <f>'[2]配置系数（士兵）'!L742</f>
        <v>0</v>
      </c>
      <c r="M742" s="206">
        <f>'[2]配置系数（士兵）'!M742</f>
        <v>0</v>
      </c>
      <c r="N742" s="206">
        <f>'[2]配置系数（士兵）'!N742</f>
        <v>1</v>
      </c>
      <c r="P742" s="206" t="str">
        <f>'[2]配置系数（士兵）'!P742</f>
        <v/>
      </c>
      <c r="Q742" s="206" t="str">
        <f>'[2]配置系数（士兵）'!Q742</f>
        <v/>
      </c>
      <c r="R742" s="206" t="str">
        <f>'[2]配置系数（士兵）'!R742</f>
        <v/>
      </c>
      <c r="S742" s="206">
        <f>'[2]配置系数（士兵）'!S742</f>
        <v>0</v>
      </c>
      <c r="T742" s="206">
        <f>'[2]配置系数（士兵）'!T742</f>
        <v>0</v>
      </c>
      <c r="U742" s="206">
        <f>'[2]配置系数（士兵）'!U742</f>
        <v>1</v>
      </c>
      <c r="W742" s="206" t="str">
        <f>'[2]配置系数（士兵）'!W742</f>
        <v/>
      </c>
      <c r="X742" s="206" t="str">
        <f>'[2]配置系数（士兵）'!X742</f>
        <v/>
      </c>
      <c r="Y742" s="206" t="str">
        <f>'[2]配置系数（士兵）'!Y742</f>
        <v/>
      </c>
      <c r="Z742" s="206">
        <f>'[2]配置系数（士兵）'!Z742</f>
        <v>0</v>
      </c>
      <c r="AA742" s="206">
        <f>'[2]配置系数（士兵）'!AA742</f>
        <v>0</v>
      </c>
      <c r="AB742" s="206">
        <f>'[2]配置系数（士兵）'!AB742</f>
        <v>1</v>
      </c>
    </row>
    <row r="743" spans="3:28" x14ac:dyDescent="0.15">
      <c r="C743" s="207">
        <v>736</v>
      </c>
      <c r="D743" s="69">
        <f>IFERROR(MATCH(C743,索引!Q:Q,0),D744)</f>
        <v>0</v>
      </c>
      <c r="E743" s="69">
        <f t="shared" si="13"/>
        <v>11</v>
      </c>
      <c r="F743" s="69">
        <f>IF(LEN(INDEX(索引!$M:$M,D743,1))=4,INDEX(索引!$M:$M,D743,1)&amp;"00",INDEX(索引!$M:$M,D743,1))</f>
        <v>0</v>
      </c>
      <c r="G743" s="69">
        <f>INDEX(索引!$L:$L,D743,1)</f>
        <v>0</v>
      </c>
      <c r="I743" s="206" t="str">
        <f>'[2]配置系数（士兵）'!I743</f>
        <v/>
      </c>
      <c r="J743" s="206" t="str">
        <f>'[2]配置系数（士兵）'!J743</f>
        <v/>
      </c>
      <c r="K743" s="206" t="str">
        <f>'[2]配置系数（士兵）'!K743</f>
        <v/>
      </c>
      <c r="L743" s="206">
        <f>'[2]配置系数（士兵）'!L743</f>
        <v>0</v>
      </c>
      <c r="M743" s="206">
        <f>'[2]配置系数（士兵）'!M743</f>
        <v>0</v>
      </c>
      <c r="N743" s="206">
        <f>'[2]配置系数（士兵）'!N743</f>
        <v>1</v>
      </c>
      <c r="P743" s="206" t="str">
        <f>'[2]配置系数（士兵）'!P743</f>
        <v/>
      </c>
      <c r="Q743" s="206" t="str">
        <f>'[2]配置系数（士兵）'!Q743</f>
        <v/>
      </c>
      <c r="R743" s="206" t="str">
        <f>'[2]配置系数（士兵）'!R743</f>
        <v/>
      </c>
      <c r="S743" s="206">
        <f>'[2]配置系数（士兵）'!S743</f>
        <v>0</v>
      </c>
      <c r="T743" s="206">
        <f>'[2]配置系数（士兵）'!T743</f>
        <v>0</v>
      </c>
      <c r="U743" s="206">
        <f>'[2]配置系数（士兵）'!U743</f>
        <v>1</v>
      </c>
      <c r="W743" s="206" t="str">
        <f>'[2]配置系数（士兵）'!W743</f>
        <v/>
      </c>
      <c r="X743" s="206" t="str">
        <f>'[2]配置系数（士兵）'!X743</f>
        <v/>
      </c>
      <c r="Y743" s="206" t="str">
        <f>'[2]配置系数（士兵）'!Y743</f>
        <v/>
      </c>
      <c r="Z743" s="206">
        <f>'[2]配置系数（士兵）'!Z743</f>
        <v>0</v>
      </c>
      <c r="AA743" s="206">
        <f>'[2]配置系数（士兵）'!AA743</f>
        <v>0</v>
      </c>
      <c r="AB743" s="206">
        <f>'[2]配置系数（士兵）'!AB743</f>
        <v>1</v>
      </c>
    </row>
    <row r="744" spans="3:28" x14ac:dyDescent="0.15">
      <c r="C744" s="207">
        <v>737</v>
      </c>
      <c r="D744" s="69">
        <f>IFERROR(MATCH(C744,索引!Q:Q,0),D745)</f>
        <v>0</v>
      </c>
      <c r="E744" s="69">
        <f t="shared" si="13"/>
        <v>11</v>
      </c>
      <c r="F744" s="69">
        <f>IF(LEN(INDEX(索引!$M:$M,D744,1))=4,INDEX(索引!$M:$M,D744,1)&amp;"00",INDEX(索引!$M:$M,D744,1))</f>
        <v>0</v>
      </c>
      <c r="G744" s="69">
        <f>INDEX(索引!$L:$L,D744,1)</f>
        <v>0</v>
      </c>
      <c r="I744" s="206" t="str">
        <f>'[2]配置系数（士兵）'!I744</f>
        <v/>
      </c>
      <c r="J744" s="206" t="str">
        <f>'[2]配置系数（士兵）'!J744</f>
        <v/>
      </c>
      <c r="K744" s="206" t="str">
        <f>'[2]配置系数（士兵）'!K744</f>
        <v/>
      </c>
      <c r="L744" s="206">
        <f>'[2]配置系数（士兵）'!L744</f>
        <v>0</v>
      </c>
      <c r="M744" s="206">
        <f>'[2]配置系数（士兵）'!M744</f>
        <v>0</v>
      </c>
      <c r="N744" s="206">
        <f>'[2]配置系数（士兵）'!N744</f>
        <v>1</v>
      </c>
      <c r="P744" s="206" t="str">
        <f>'[2]配置系数（士兵）'!P744</f>
        <v/>
      </c>
      <c r="Q744" s="206" t="str">
        <f>'[2]配置系数（士兵）'!Q744</f>
        <v/>
      </c>
      <c r="R744" s="206" t="str">
        <f>'[2]配置系数（士兵）'!R744</f>
        <v/>
      </c>
      <c r="S744" s="206">
        <f>'[2]配置系数（士兵）'!S744</f>
        <v>0</v>
      </c>
      <c r="T744" s="206">
        <f>'[2]配置系数（士兵）'!T744</f>
        <v>0</v>
      </c>
      <c r="U744" s="206">
        <f>'[2]配置系数（士兵）'!U744</f>
        <v>1</v>
      </c>
      <c r="W744" s="206" t="str">
        <f>'[2]配置系数（士兵）'!W744</f>
        <v/>
      </c>
      <c r="X744" s="206" t="str">
        <f>'[2]配置系数（士兵）'!X744</f>
        <v/>
      </c>
      <c r="Y744" s="206" t="str">
        <f>'[2]配置系数（士兵）'!Y744</f>
        <v/>
      </c>
      <c r="Z744" s="206">
        <f>'[2]配置系数（士兵）'!Z744</f>
        <v>0</v>
      </c>
      <c r="AA744" s="206">
        <f>'[2]配置系数（士兵）'!AA744</f>
        <v>0</v>
      </c>
      <c r="AB744" s="206">
        <f>'[2]配置系数（士兵）'!AB744</f>
        <v>1</v>
      </c>
    </row>
    <row r="745" spans="3:28" x14ac:dyDescent="0.15">
      <c r="C745" s="207">
        <v>738</v>
      </c>
      <c r="D745" s="69">
        <f>IFERROR(MATCH(C745,索引!Q:Q,0),D746)</f>
        <v>0</v>
      </c>
      <c r="E745" s="69">
        <f t="shared" si="13"/>
        <v>11</v>
      </c>
      <c r="F745" s="69">
        <f>IF(LEN(INDEX(索引!$M:$M,D745,1))=4,INDEX(索引!$M:$M,D745,1)&amp;"00",INDEX(索引!$M:$M,D745,1))</f>
        <v>0</v>
      </c>
      <c r="G745" s="69">
        <f>INDEX(索引!$L:$L,D745,1)</f>
        <v>0</v>
      </c>
      <c r="I745" s="206" t="str">
        <f>'[2]配置系数（士兵）'!I745</f>
        <v/>
      </c>
      <c r="J745" s="206" t="str">
        <f>'[2]配置系数（士兵）'!J745</f>
        <v/>
      </c>
      <c r="K745" s="206" t="str">
        <f>'[2]配置系数（士兵）'!K745</f>
        <v/>
      </c>
      <c r="L745" s="206">
        <f>'[2]配置系数（士兵）'!L745</f>
        <v>0</v>
      </c>
      <c r="M745" s="206">
        <f>'[2]配置系数（士兵）'!M745</f>
        <v>0</v>
      </c>
      <c r="N745" s="206">
        <f>'[2]配置系数（士兵）'!N745</f>
        <v>1</v>
      </c>
      <c r="P745" s="206" t="str">
        <f>'[2]配置系数（士兵）'!P745</f>
        <v/>
      </c>
      <c r="Q745" s="206" t="str">
        <f>'[2]配置系数（士兵）'!Q745</f>
        <v/>
      </c>
      <c r="R745" s="206" t="str">
        <f>'[2]配置系数（士兵）'!R745</f>
        <v/>
      </c>
      <c r="S745" s="206">
        <f>'[2]配置系数（士兵）'!S745</f>
        <v>0</v>
      </c>
      <c r="T745" s="206">
        <f>'[2]配置系数（士兵）'!T745</f>
        <v>0</v>
      </c>
      <c r="U745" s="206">
        <f>'[2]配置系数（士兵）'!U745</f>
        <v>1</v>
      </c>
      <c r="W745" s="206" t="str">
        <f>'[2]配置系数（士兵）'!W745</f>
        <v/>
      </c>
      <c r="X745" s="206" t="str">
        <f>'[2]配置系数（士兵）'!X745</f>
        <v/>
      </c>
      <c r="Y745" s="206" t="str">
        <f>'[2]配置系数（士兵）'!Y745</f>
        <v/>
      </c>
      <c r="Z745" s="206">
        <f>'[2]配置系数（士兵）'!Z745</f>
        <v>0</v>
      </c>
      <c r="AA745" s="206">
        <f>'[2]配置系数（士兵）'!AA745</f>
        <v>0</v>
      </c>
      <c r="AB745" s="206">
        <f>'[2]配置系数（士兵）'!AB745</f>
        <v>1</v>
      </c>
    </row>
    <row r="746" spans="3:28" x14ac:dyDescent="0.15">
      <c r="C746" s="207">
        <v>739</v>
      </c>
      <c r="D746" s="69">
        <f>IFERROR(MATCH(C746,索引!Q:Q,0),D747)</f>
        <v>0</v>
      </c>
      <c r="E746" s="69">
        <f t="shared" si="13"/>
        <v>11</v>
      </c>
      <c r="F746" s="69">
        <f>IF(LEN(INDEX(索引!$M:$M,D746,1))=4,INDEX(索引!$M:$M,D746,1)&amp;"00",INDEX(索引!$M:$M,D746,1))</f>
        <v>0</v>
      </c>
      <c r="G746" s="69">
        <f>INDEX(索引!$L:$L,D746,1)</f>
        <v>0</v>
      </c>
      <c r="I746" s="206" t="str">
        <f>'[2]配置系数（士兵）'!I746</f>
        <v/>
      </c>
      <c r="J746" s="206" t="str">
        <f>'[2]配置系数（士兵）'!J746</f>
        <v/>
      </c>
      <c r="K746" s="206" t="str">
        <f>'[2]配置系数（士兵）'!K746</f>
        <v/>
      </c>
      <c r="L746" s="206">
        <f>'[2]配置系数（士兵）'!L746</f>
        <v>0</v>
      </c>
      <c r="M746" s="206">
        <f>'[2]配置系数（士兵）'!M746</f>
        <v>0</v>
      </c>
      <c r="N746" s="206">
        <f>'[2]配置系数（士兵）'!N746</f>
        <v>1</v>
      </c>
      <c r="P746" s="206" t="str">
        <f>'[2]配置系数（士兵）'!P746</f>
        <v/>
      </c>
      <c r="Q746" s="206" t="str">
        <f>'[2]配置系数（士兵）'!Q746</f>
        <v/>
      </c>
      <c r="R746" s="206" t="str">
        <f>'[2]配置系数（士兵）'!R746</f>
        <v/>
      </c>
      <c r="S746" s="206">
        <f>'[2]配置系数（士兵）'!S746</f>
        <v>0</v>
      </c>
      <c r="T746" s="206">
        <f>'[2]配置系数（士兵）'!T746</f>
        <v>0</v>
      </c>
      <c r="U746" s="206">
        <f>'[2]配置系数（士兵）'!U746</f>
        <v>1</v>
      </c>
      <c r="W746" s="206" t="str">
        <f>'[2]配置系数（士兵）'!W746</f>
        <v/>
      </c>
      <c r="X746" s="206" t="str">
        <f>'[2]配置系数（士兵）'!X746</f>
        <v/>
      </c>
      <c r="Y746" s="206" t="str">
        <f>'[2]配置系数（士兵）'!Y746</f>
        <v/>
      </c>
      <c r="Z746" s="206">
        <f>'[2]配置系数（士兵）'!Z746</f>
        <v>0</v>
      </c>
      <c r="AA746" s="206">
        <f>'[2]配置系数（士兵）'!AA746</f>
        <v>0</v>
      </c>
      <c r="AB746" s="206">
        <f>'[2]配置系数（士兵）'!AB746</f>
        <v>1</v>
      </c>
    </row>
    <row r="747" spans="3:28" x14ac:dyDescent="0.15">
      <c r="C747" s="207">
        <v>740</v>
      </c>
      <c r="D747" s="69">
        <f>IFERROR(MATCH(C747,索引!Q:Q,0),D748)</f>
        <v>0</v>
      </c>
      <c r="E747" s="69">
        <f t="shared" si="13"/>
        <v>11</v>
      </c>
      <c r="F747" s="69">
        <f>IF(LEN(INDEX(索引!$M:$M,D747,1))=4,INDEX(索引!$M:$M,D747,1)&amp;"00",INDEX(索引!$M:$M,D747,1))</f>
        <v>0</v>
      </c>
      <c r="G747" s="69">
        <f>INDEX(索引!$L:$L,D747,1)</f>
        <v>0</v>
      </c>
      <c r="I747" s="206" t="str">
        <f>'[2]配置系数（士兵）'!I747</f>
        <v/>
      </c>
      <c r="J747" s="206" t="str">
        <f>'[2]配置系数（士兵）'!J747</f>
        <v/>
      </c>
      <c r="K747" s="206" t="str">
        <f>'[2]配置系数（士兵）'!K747</f>
        <v/>
      </c>
      <c r="L747" s="206">
        <f>'[2]配置系数（士兵）'!L747</f>
        <v>0</v>
      </c>
      <c r="M747" s="206">
        <f>'[2]配置系数（士兵）'!M747</f>
        <v>0</v>
      </c>
      <c r="N747" s="206">
        <f>'[2]配置系数（士兵）'!N747</f>
        <v>1</v>
      </c>
      <c r="P747" s="206" t="str">
        <f>'[2]配置系数（士兵）'!P747</f>
        <v/>
      </c>
      <c r="Q747" s="206" t="str">
        <f>'[2]配置系数（士兵）'!Q747</f>
        <v/>
      </c>
      <c r="R747" s="206" t="str">
        <f>'[2]配置系数（士兵）'!R747</f>
        <v/>
      </c>
      <c r="S747" s="206">
        <f>'[2]配置系数（士兵）'!S747</f>
        <v>0</v>
      </c>
      <c r="T747" s="206">
        <f>'[2]配置系数（士兵）'!T747</f>
        <v>0</v>
      </c>
      <c r="U747" s="206">
        <f>'[2]配置系数（士兵）'!U747</f>
        <v>1</v>
      </c>
      <c r="W747" s="206" t="str">
        <f>'[2]配置系数（士兵）'!W747</f>
        <v/>
      </c>
      <c r="X747" s="206" t="str">
        <f>'[2]配置系数（士兵）'!X747</f>
        <v/>
      </c>
      <c r="Y747" s="206" t="str">
        <f>'[2]配置系数（士兵）'!Y747</f>
        <v/>
      </c>
      <c r="Z747" s="206">
        <f>'[2]配置系数（士兵）'!Z747</f>
        <v>0</v>
      </c>
      <c r="AA747" s="206">
        <f>'[2]配置系数（士兵）'!AA747</f>
        <v>0</v>
      </c>
      <c r="AB747" s="206">
        <f>'[2]配置系数（士兵）'!AB747</f>
        <v>1</v>
      </c>
    </row>
    <row r="748" spans="3:28" x14ac:dyDescent="0.15">
      <c r="C748" s="207">
        <v>741</v>
      </c>
      <c r="D748" s="69">
        <f>IFERROR(MATCH(C748,索引!Q:Q,0),D749)</f>
        <v>0</v>
      </c>
      <c r="E748" s="69">
        <f t="shared" si="13"/>
        <v>11</v>
      </c>
      <c r="F748" s="69">
        <f>IF(LEN(INDEX(索引!$M:$M,D748,1))=4,INDEX(索引!$M:$M,D748,1)&amp;"00",INDEX(索引!$M:$M,D748,1))</f>
        <v>0</v>
      </c>
      <c r="G748" s="69">
        <f>INDEX(索引!$L:$L,D748,1)</f>
        <v>0</v>
      </c>
      <c r="I748" s="206" t="str">
        <f>'[2]配置系数（士兵）'!I748</f>
        <v/>
      </c>
      <c r="J748" s="206" t="str">
        <f>'[2]配置系数（士兵）'!J748</f>
        <v/>
      </c>
      <c r="K748" s="206" t="str">
        <f>'[2]配置系数（士兵）'!K748</f>
        <v/>
      </c>
      <c r="L748" s="206">
        <f>'[2]配置系数（士兵）'!L748</f>
        <v>0</v>
      </c>
      <c r="M748" s="206">
        <f>'[2]配置系数（士兵）'!M748</f>
        <v>0</v>
      </c>
      <c r="N748" s="206">
        <f>'[2]配置系数（士兵）'!N748</f>
        <v>1</v>
      </c>
      <c r="P748" s="206" t="str">
        <f>'[2]配置系数（士兵）'!P748</f>
        <v/>
      </c>
      <c r="Q748" s="206" t="str">
        <f>'[2]配置系数（士兵）'!Q748</f>
        <v/>
      </c>
      <c r="R748" s="206" t="str">
        <f>'[2]配置系数（士兵）'!R748</f>
        <v/>
      </c>
      <c r="S748" s="206">
        <f>'[2]配置系数（士兵）'!S748</f>
        <v>0</v>
      </c>
      <c r="T748" s="206">
        <f>'[2]配置系数（士兵）'!T748</f>
        <v>0</v>
      </c>
      <c r="U748" s="206">
        <f>'[2]配置系数（士兵）'!U748</f>
        <v>1</v>
      </c>
      <c r="W748" s="206" t="str">
        <f>'[2]配置系数（士兵）'!W748</f>
        <v/>
      </c>
      <c r="X748" s="206" t="str">
        <f>'[2]配置系数（士兵）'!X748</f>
        <v/>
      </c>
      <c r="Y748" s="206" t="str">
        <f>'[2]配置系数（士兵）'!Y748</f>
        <v/>
      </c>
      <c r="Z748" s="206">
        <f>'[2]配置系数（士兵）'!Z748</f>
        <v>0</v>
      </c>
      <c r="AA748" s="206">
        <f>'[2]配置系数（士兵）'!AA748</f>
        <v>0</v>
      </c>
      <c r="AB748" s="206">
        <f>'[2]配置系数（士兵）'!AB748</f>
        <v>1</v>
      </c>
    </row>
    <row r="749" spans="3:28" x14ac:dyDescent="0.15">
      <c r="C749" s="207">
        <v>742</v>
      </c>
      <c r="D749" s="69">
        <f>IFERROR(MATCH(C749,索引!Q:Q,0),D750)</f>
        <v>0</v>
      </c>
      <c r="E749" s="69">
        <f t="shared" si="13"/>
        <v>11</v>
      </c>
      <c r="F749" s="69">
        <f>IF(LEN(INDEX(索引!$M:$M,D749,1))=4,INDEX(索引!$M:$M,D749,1)&amp;"00",INDEX(索引!$M:$M,D749,1))</f>
        <v>0</v>
      </c>
      <c r="G749" s="69">
        <f>INDEX(索引!$L:$L,D749,1)</f>
        <v>0</v>
      </c>
      <c r="I749" s="206" t="str">
        <f>'[2]配置系数（士兵）'!I749</f>
        <v/>
      </c>
      <c r="J749" s="206" t="str">
        <f>'[2]配置系数（士兵）'!J749</f>
        <v/>
      </c>
      <c r="K749" s="206" t="str">
        <f>'[2]配置系数（士兵）'!K749</f>
        <v/>
      </c>
      <c r="L749" s="206">
        <f>'[2]配置系数（士兵）'!L749</f>
        <v>0</v>
      </c>
      <c r="M749" s="206">
        <f>'[2]配置系数（士兵）'!M749</f>
        <v>0</v>
      </c>
      <c r="N749" s="206">
        <f>'[2]配置系数（士兵）'!N749</f>
        <v>1</v>
      </c>
      <c r="P749" s="206" t="str">
        <f>'[2]配置系数（士兵）'!P749</f>
        <v/>
      </c>
      <c r="Q749" s="206" t="str">
        <f>'[2]配置系数（士兵）'!Q749</f>
        <v/>
      </c>
      <c r="R749" s="206" t="str">
        <f>'[2]配置系数（士兵）'!R749</f>
        <v/>
      </c>
      <c r="S749" s="206">
        <f>'[2]配置系数（士兵）'!S749</f>
        <v>0</v>
      </c>
      <c r="T749" s="206">
        <f>'[2]配置系数（士兵）'!T749</f>
        <v>0</v>
      </c>
      <c r="U749" s="206">
        <f>'[2]配置系数（士兵）'!U749</f>
        <v>1</v>
      </c>
      <c r="W749" s="206" t="str">
        <f>'[2]配置系数（士兵）'!W749</f>
        <v/>
      </c>
      <c r="X749" s="206" t="str">
        <f>'[2]配置系数（士兵）'!X749</f>
        <v/>
      </c>
      <c r="Y749" s="206" t="str">
        <f>'[2]配置系数（士兵）'!Y749</f>
        <v/>
      </c>
      <c r="Z749" s="206">
        <f>'[2]配置系数（士兵）'!Z749</f>
        <v>0</v>
      </c>
      <c r="AA749" s="206">
        <f>'[2]配置系数（士兵）'!AA749</f>
        <v>0</v>
      </c>
      <c r="AB749" s="206">
        <f>'[2]配置系数（士兵）'!AB749</f>
        <v>1</v>
      </c>
    </row>
    <row r="750" spans="3:28" x14ac:dyDescent="0.15">
      <c r="C750" s="207">
        <v>743</v>
      </c>
      <c r="D750" s="69">
        <f>IFERROR(MATCH(C750,索引!Q:Q,0),D751)</f>
        <v>0</v>
      </c>
      <c r="E750" s="69">
        <f t="shared" si="13"/>
        <v>11</v>
      </c>
      <c r="F750" s="69">
        <f>IF(LEN(INDEX(索引!$M:$M,D750,1))=4,INDEX(索引!$M:$M,D750,1)&amp;"00",INDEX(索引!$M:$M,D750,1))</f>
        <v>0</v>
      </c>
      <c r="G750" s="69">
        <f>INDEX(索引!$L:$L,D750,1)</f>
        <v>0</v>
      </c>
      <c r="I750" s="206" t="str">
        <f>'[2]配置系数（士兵）'!I750</f>
        <v/>
      </c>
      <c r="J750" s="206" t="str">
        <f>'[2]配置系数（士兵）'!J750</f>
        <v/>
      </c>
      <c r="K750" s="206" t="str">
        <f>'[2]配置系数（士兵）'!K750</f>
        <v/>
      </c>
      <c r="L750" s="206">
        <f>'[2]配置系数（士兵）'!L750</f>
        <v>0</v>
      </c>
      <c r="M750" s="206">
        <f>'[2]配置系数（士兵）'!M750</f>
        <v>0</v>
      </c>
      <c r="N750" s="206">
        <f>'[2]配置系数（士兵）'!N750</f>
        <v>1</v>
      </c>
      <c r="P750" s="206" t="str">
        <f>'[2]配置系数（士兵）'!P750</f>
        <v/>
      </c>
      <c r="Q750" s="206" t="str">
        <f>'[2]配置系数（士兵）'!Q750</f>
        <v/>
      </c>
      <c r="R750" s="206" t="str">
        <f>'[2]配置系数（士兵）'!R750</f>
        <v/>
      </c>
      <c r="S750" s="206">
        <f>'[2]配置系数（士兵）'!S750</f>
        <v>0</v>
      </c>
      <c r="T750" s="206">
        <f>'[2]配置系数（士兵）'!T750</f>
        <v>0</v>
      </c>
      <c r="U750" s="206">
        <f>'[2]配置系数（士兵）'!U750</f>
        <v>1</v>
      </c>
      <c r="W750" s="206" t="str">
        <f>'[2]配置系数（士兵）'!W750</f>
        <v/>
      </c>
      <c r="X750" s="206" t="str">
        <f>'[2]配置系数（士兵）'!X750</f>
        <v/>
      </c>
      <c r="Y750" s="206" t="str">
        <f>'[2]配置系数（士兵）'!Y750</f>
        <v/>
      </c>
      <c r="Z750" s="206">
        <f>'[2]配置系数（士兵）'!Z750</f>
        <v>0</v>
      </c>
      <c r="AA750" s="206">
        <f>'[2]配置系数（士兵）'!AA750</f>
        <v>0</v>
      </c>
      <c r="AB750" s="206">
        <f>'[2]配置系数（士兵）'!AB750</f>
        <v>1</v>
      </c>
    </row>
    <row r="751" spans="3:28" x14ac:dyDescent="0.15">
      <c r="C751" s="207">
        <v>744</v>
      </c>
      <c r="D751" s="69">
        <f>IFERROR(MATCH(C751,索引!Q:Q,0),D752)</f>
        <v>0</v>
      </c>
      <c r="E751" s="69">
        <f t="shared" si="13"/>
        <v>11</v>
      </c>
      <c r="F751" s="69">
        <f>IF(LEN(INDEX(索引!$M:$M,D751,1))=4,INDEX(索引!$M:$M,D751,1)&amp;"00",INDEX(索引!$M:$M,D751,1))</f>
        <v>0</v>
      </c>
      <c r="G751" s="69">
        <f>INDEX(索引!$L:$L,D751,1)</f>
        <v>0</v>
      </c>
      <c r="I751" s="206" t="str">
        <f>'[2]配置系数（士兵）'!I751</f>
        <v/>
      </c>
      <c r="J751" s="206" t="str">
        <f>'[2]配置系数（士兵）'!J751</f>
        <v/>
      </c>
      <c r="K751" s="206" t="str">
        <f>'[2]配置系数（士兵）'!K751</f>
        <v/>
      </c>
      <c r="L751" s="206">
        <f>'[2]配置系数（士兵）'!L751</f>
        <v>0</v>
      </c>
      <c r="M751" s="206">
        <f>'[2]配置系数（士兵）'!M751</f>
        <v>0</v>
      </c>
      <c r="N751" s="206">
        <f>'[2]配置系数（士兵）'!N751</f>
        <v>1</v>
      </c>
      <c r="P751" s="206" t="str">
        <f>'[2]配置系数（士兵）'!P751</f>
        <v/>
      </c>
      <c r="Q751" s="206" t="str">
        <f>'[2]配置系数（士兵）'!Q751</f>
        <v/>
      </c>
      <c r="R751" s="206" t="str">
        <f>'[2]配置系数（士兵）'!R751</f>
        <v/>
      </c>
      <c r="S751" s="206">
        <f>'[2]配置系数（士兵）'!S751</f>
        <v>0</v>
      </c>
      <c r="T751" s="206">
        <f>'[2]配置系数（士兵）'!T751</f>
        <v>0</v>
      </c>
      <c r="U751" s="206">
        <f>'[2]配置系数（士兵）'!U751</f>
        <v>1</v>
      </c>
      <c r="W751" s="206" t="str">
        <f>'[2]配置系数（士兵）'!W751</f>
        <v/>
      </c>
      <c r="X751" s="206" t="str">
        <f>'[2]配置系数（士兵）'!X751</f>
        <v/>
      </c>
      <c r="Y751" s="206" t="str">
        <f>'[2]配置系数（士兵）'!Y751</f>
        <v/>
      </c>
      <c r="Z751" s="206">
        <f>'[2]配置系数（士兵）'!Z751</f>
        <v>0</v>
      </c>
      <c r="AA751" s="206">
        <f>'[2]配置系数（士兵）'!AA751</f>
        <v>0</v>
      </c>
      <c r="AB751" s="206">
        <f>'[2]配置系数（士兵）'!AB751</f>
        <v>1</v>
      </c>
    </row>
    <row r="752" spans="3:28" x14ac:dyDescent="0.15">
      <c r="C752" s="207">
        <v>745</v>
      </c>
      <c r="D752" s="69">
        <f>IFERROR(MATCH(C752,索引!Q:Q,0),D753)</f>
        <v>0</v>
      </c>
      <c r="E752" s="69">
        <f t="shared" si="13"/>
        <v>11</v>
      </c>
      <c r="F752" s="69">
        <f>IF(LEN(INDEX(索引!$M:$M,D752,1))=4,INDEX(索引!$M:$M,D752,1)&amp;"00",INDEX(索引!$M:$M,D752,1))</f>
        <v>0</v>
      </c>
      <c r="G752" s="69">
        <f>INDEX(索引!$L:$L,D752,1)</f>
        <v>0</v>
      </c>
      <c r="I752" s="206" t="str">
        <f>'[2]配置系数（士兵）'!I752</f>
        <v/>
      </c>
      <c r="J752" s="206" t="str">
        <f>'[2]配置系数（士兵）'!J752</f>
        <v/>
      </c>
      <c r="K752" s="206" t="str">
        <f>'[2]配置系数（士兵）'!K752</f>
        <v/>
      </c>
      <c r="L752" s="206">
        <f>'[2]配置系数（士兵）'!L752</f>
        <v>0</v>
      </c>
      <c r="M752" s="206">
        <f>'[2]配置系数（士兵）'!M752</f>
        <v>0</v>
      </c>
      <c r="N752" s="206">
        <f>'[2]配置系数（士兵）'!N752</f>
        <v>1</v>
      </c>
      <c r="P752" s="206" t="str">
        <f>'[2]配置系数（士兵）'!P752</f>
        <v/>
      </c>
      <c r="Q752" s="206" t="str">
        <f>'[2]配置系数（士兵）'!Q752</f>
        <v/>
      </c>
      <c r="R752" s="206" t="str">
        <f>'[2]配置系数（士兵）'!R752</f>
        <v/>
      </c>
      <c r="S752" s="206">
        <f>'[2]配置系数（士兵）'!S752</f>
        <v>0</v>
      </c>
      <c r="T752" s="206">
        <f>'[2]配置系数（士兵）'!T752</f>
        <v>0</v>
      </c>
      <c r="U752" s="206">
        <f>'[2]配置系数（士兵）'!U752</f>
        <v>1</v>
      </c>
      <c r="W752" s="206" t="str">
        <f>'[2]配置系数（士兵）'!W752</f>
        <v/>
      </c>
      <c r="X752" s="206" t="str">
        <f>'[2]配置系数（士兵）'!X752</f>
        <v/>
      </c>
      <c r="Y752" s="206" t="str">
        <f>'[2]配置系数（士兵）'!Y752</f>
        <v/>
      </c>
      <c r="Z752" s="206">
        <f>'[2]配置系数（士兵）'!Z752</f>
        <v>0</v>
      </c>
      <c r="AA752" s="206">
        <f>'[2]配置系数（士兵）'!AA752</f>
        <v>0</v>
      </c>
      <c r="AB752" s="206">
        <f>'[2]配置系数（士兵）'!AB752</f>
        <v>1</v>
      </c>
    </row>
  </sheetData>
  <phoneticPr fontId="2" type="noConversion"/>
  <dataValidations count="1">
    <dataValidation type="list" allowBlank="1" showInputMessage="1" showErrorMessage="1" sqref="I5:I6 P5:P6 W5:W6" xr:uid="{00000000-0002-0000-0700-000000000000}">
      <formula1>"attack,skill"</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F3:AM200"/>
  <sheetViews>
    <sheetView topLeftCell="A52" workbookViewId="0">
      <selection activeCell="G70" sqref="G70"/>
    </sheetView>
  </sheetViews>
  <sheetFormatPr defaultRowHeight="12" x14ac:dyDescent="0.15"/>
  <cols>
    <col min="1" max="6" width="9" style="138"/>
    <col min="7" max="7" width="52.5" style="138" customWidth="1"/>
    <col min="8" max="9" width="9" style="183"/>
    <col min="10" max="13" width="9" style="138"/>
    <col min="14" max="14" width="39.625" style="138" bestFit="1" customWidth="1"/>
    <col min="15" max="16" width="9" style="183"/>
    <col min="17" max="20" width="9" style="138"/>
    <col min="21" max="21" width="39.625" style="138" bestFit="1" customWidth="1"/>
    <col min="22" max="23" width="9" style="183"/>
    <col min="24" max="27" width="9" style="138"/>
    <col min="28" max="28" width="39.625" style="138" bestFit="1" customWidth="1"/>
    <col min="29" max="30" width="9" style="183"/>
    <col min="31" max="34" width="9" style="138"/>
    <col min="35" max="35" width="39.625" style="138" bestFit="1" customWidth="1"/>
    <col min="36" max="37" width="9" style="183"/>
    <col min="38" max="16384" width="9" style="138"/>
  </cols>
  <sheetData>
    <row r="3" spans="6:39" x14ac:dyDescent="0.15">
      <c r="F3" s="138" t="s">
        <v>181</v>
      </c>
      <c r="M3" s="138" t="s">
        <v>188</v>
      </c>
      <c r="T3" s="138" t="s">
        <v>189</v>
      </c>
      <c r="AA3" s="138" t="s">
        <v>189</v>
      </c>
      <c r="AH3" s="138" t="s">
        <v>189</v>
      </c>
    </row>
    <row r="4" spans="6:39" x14ac:dyDescent="0.15">
      <c r="F4" s="139" t="s">
        <v>176</v>
      </c>
      <c r="G4" s="139" t="s">
        <v>34</v>
      </c>
      <c r="H4" s="184" t="s">
        <v>82</v>
      </c>
      <c r="I4" s="184" t="s">
        <v>175</v>
      </c>
      <c r="J4" s="139" t="s">
        <v>83</v>
      </c>
      <c r="K4" s="139" t="s">
        <v>187</v>
      </c>
      <c r="M4" s="139" t="s">
        <v>176</v>
      </c>
      <c r="N4" s="139" t="s">
        <v>34</v>
      </c>
      <c r="O4" s="184" t="s">
        <v>82</v>
      </c>
      <c r="P4" s="184" t="s">
        <v>175</v>
      </c>
      <c r="Q4" s="139" t="s">
        <v>83</v>
      </c>
      <c r="R4" s="139" t="s">
        <v>187</v>
      </c>
      <c r="T4" s="139" t="s">
        <v>176</v>
      </c>
      <c r="U4" s="139" t="s">
        <v>34</v>
      </c>
      <c r="V4" s="184" t="s">
        <v>82</v>
      </c>
      <c r="W4" s="184" t="s">
        <v>175</v>
      </c>
      <c r="X4" s="139" t="s">
        <v>83</v>
      </c>
      <c r="Y4" s="139" t="s">
        <v>187</v>
      </c>
      <c r="AA4" s="139" t="s">
        <v>176</v>
      </c>
      <c r="AB4" s="139" t="s">
        <v>34</v>
      </c>
      <c r="AC4" s="184" t="s">
        <v>82</v>
      </c>
      <c r="AD4" s="184" t="s">
        <v>175</v>
      </c>
      <c r="AE4" s="139" t="s">
        <v>83</v>
      </c>
      <c r="AF4" s="139" t="s">
        <v>187</v>
      </c>
      <c r="AH4" s="139" t="s">
        <v>176</v>
      </c>
      <c r="AI4" s="139" t="s">
        <v>34</v>
      </c>
      <c r="AJ4" s="184" t="s">
        <v>82</v>
      </c>
      <c r="AK4" s="184" t="s">
        <v>175</v>
      </c>
      <c r="AL4" s="139" t="s">
        <v>83</v>
      </c>
      <c r="AM4" s="139" t="s">
        <v>187</v>
      </c>
    </row>
    <row r="5" spans="6:39" x14ac:dyDescent="0.15">
      <c r="F5" s="140"/>
      <c r="G5" s="140"/>
      <c r="H5" s="185"/>
      <c r="I5" s="185"/>
      <c r="J5" s="140"/>
      <c r="K5" s="141"/>
      <c r="M5" s="140"/>
      <c r="N5" s="140"/>
      <c r="O5" s="185"/>
      <c r="P5" s="185"/>
      <c r="Q5" s="140"/>
      <c r="R5" s="141"/>
      <c r="T5" s="140"/>
      <c r="U5" s="140"/>
      <c r="V5" s="185"/>
      <c r="W5" s="185"/>
      <c r="X5" s="140"/>
      <c r="Y5" s="141"/>
      <c r="AA5" s="140"/>
      <c r="AB5" s="140"/>
      <c r="AC5" s="185"/>
      <c r="AD5" s="185"/>
      <c r="AE5" s="140"/>
      <c r="AF5" s="141"/>
      <c r="AH5" s="140"/>
      <c r="AI5" s="140"/>
      <c r="AJ5" s="185"/>
      <c r="AK5" s="185"/>
      <c r="AL5" s="140"/>
      <c r="AM5" s="141"/>
    </row>
    <row r="6" spans="6:39" x14ac:dyDescent="0.15">
      <c r="F6" s="140"/>
      <c r="G6" s="140"/>
      <c r="H6" s="185"/>
      <c r="I6" s="185"/>
      <c r="J6" s="140"/>
      <c r="K6" s="141"/>
      <c r="M6" s="140"/>
      <c r="N6" s="140"/>
      <c r="O6" s="185"/>
      <c r="P6" s="185"/>
      <c r="Q6" s="140"/>
      <c r="R6" s="141"/>
      <c r="T6" s="140"/>
      <c r="U6" s="140"/>
      <c r="V6" s="185"/>
      <c r="W6" s="185"/>
      <c r="X6" s="140"/>
      <c r="Y6" s="141"/>
      <c r="AA6" s="140"/>
      <c r="AB6" s="140"/>
      <c r="AC6" s="185"/>
      <c r="AD6" s="185"/>
      <c r="AE6" s="140"/>
      <c r="AF6" s="141"/>
      <c r="AH6" s="140"/>
      <c r="AI6" s="140"/>
      <c r="AJ6" s="185"/>
      <c r="AK6" s="185"/>
      <c r="AL6" s="140"/>
      <c r="AM6" s="141"/>
    </row>
    <row r="7" spans="6:39" x14ac:dyDescent="0.15">
      <c r="F7" s="140" t="s">
        <v>84</v>
      </c>
      <c r="G7" s="140" t="s">
        <v>182</v>
      </c>
      <c r="H7" s="185" t="s">
        <v>183</v>
      </c>
      <c r="I7" s="185" t="s">
        <v>184</v>
      </c>
      <c r="J7" s="140" t="s">
        <v>185</v>
      </c>
      <c r="K7" s="140" t="s">
        <v>186</v>
      </c>
      <c r="M7" s="140" t="s">
        <v>84</v>
      </c>
      <c r="N7" s="140" t="s">
        <v>182</v>
      </c>
      <c r="O7" s="185" t="s">
        <v>183</v>
      </c>
      <c r="P7" s="185" t="s">
        <v>184</v>
      </c>
      <c r="Q7" s="140" t="s">
        <v>185</v>
      </c>
      <c r="R7" s="140" t="s">
        <v>186</v>
      </c>
      <c r="T7" s="140" t="s">
        <v>84</v>
      </c>
      <c r="U7" s="140" t="s">
        <v>182</v>
      </c>
      <c r="V7" s="185" t="s">
        <v>183</v>
      </c>
      <c r="W7" s="185" t="s">
        <v>184</v>
      </c>
      <c r="X7" s="140" t="s">
        <v>185</v>
      </c>
      <c r="Y7" s="140" t="s">
        <v>186</v>
      </c>
      <c r="AA7" s="140" t="s">
        <v>84</v>
      </c>
      <c r="AB7" s="140" t="s">
        <v>182</v>
      </c>
      <c r="AC7" s="185" t="s">
        <v>183</v>
      </c>
      <c r="AD7" s="185" t="s">
        <v>184</v>
      </c>
      <c r="AE7" s="140" t="s">
        <v>185</v>
      </c>
      <c r="AF7" s="140" t="s">
        <v>186</v>
      </c>
      <c r="AH7" s="140" t="s">
        <v>84</v>
      </c>
      <c r="AI7" s="140" t="s">
        <v>182</v>
      </c>
      <c r="AJ7" s="185" t="s">
        <v>183</v>
      </c>
      <c r="AK7" s="185" t="s">
        <v>184</v>
      </c>
      <c r="AL7" s="140" t="s">
        <v>185</v>
      </c>
      <c r="AM7" s="140" t="s">
        <v>186</v>
      </c>
    </row>
    <row r="8" spans="6:39" x14ac:dyDescent="0.15">
      <c r="F8" s="141" t="str">
        <f>IF(索引!T7="","",索引!T7&amp;1)</f>
        <v>300011</v>
      </c>
      <c r="G8" s="205" t="str">
        <f>INDEX('[6]配置系数（兵法）'!G:G,MATCH($F8,'[6]配置系数（兵法）'!$F:$F,0))</f>
        <v>开场时，使我军全体步兵受到伤害降低 {0}%，持续 {1}秒。</v>
      </c>
      <c r="H8" s="205">
        <f>INDEX('[6]配置系数（兵法）'!H:H,MATCH($F8,'[6]配置系数（兵法）'!$F:$F,0))</f>
        <v>4.9000000000000002E-2</v>
      </c>
      <c r="I8" s="205">
        <f>INDEX('[6]配置系数（兵法）'!I:I,MATCH($F8,'[6]配置系数（兵法）'!$F:$F,0))</f>
        <v>8.0000000000000002E-3</v>
      </c>
      <c r="J8" s="205" t="str">
        <f>INDEX('[6]配置系数（兵法）'!J:J,MATCH($F8,'[6]配置系数（兵法）'!$F:$F,0))</f>
        <v>0+0+0+0+0+0+0+0+0+0+0+0+0+0+0+0+0+0+0+0+0+0+0+0+0+0+0+0+0+0+0+0+0+0+0</v>
      </c>
      <c r="K8" s="205">
        <f>INDEX('[6]配置系数（兵法）'!K:K,MATCH($F8,'[6]配置系数（兵法）'!$F:$F,0))</f>
        <v>100</v>
      </c>
      <c r="M8" s="141" t="str">
        <f>IF(索引!T7="","",索引!T7&amp;2)</f>
        <v>300012</v>
      </c>
      <c r="N8" s="205" t="str">
        <f>INDEX('[6]配置系数（兵法）'!N:N,MATCH($M8,'[6]配置系数（兵法）'!$M:$M,0))</f>
        <v>开场时，使我军全体步兵受到伤害降低 {0}%，持续 {1}秒。</v>
      </c>
      <c r="O8" s="205">
        <f>INDEX('[6]配置系数（兵法）'!O:O,MATCH($M8,'[6]配置系数（兵法）'!$M:$M,0))</f>
        <v>40</v>
      </c>
      <c r="P8" s="205">
        <f>INDEX('[6]配置系数（兵法）'!P:P,MATCH($M8,'[6]配置系数（兵法）'!$M:$M,0))</f>
        <v>0</v>
      </c>
      <c r="Q8" s="205" t="str">
        <f>INDEX('[6]配置系数（兵法）'!Q:Q,MATCH($M8,'[6]配置系数（兵法）'!$M:$M,0))</f>
        <v>0+0+0+0+0+0+0+0+0+0+0+0+0+0+0+0+0+0+0+0+0+0+0+0+0+0+0+0+0+0+0+0+0+0+0</v>
      </c>
      <c r="R8" s="205">
        <f>INDEX('[6]配置系数（兵法）'!R:R,MATCH($M8,'[6]配置系数（兵法）'!$M:$M,0))</f>
        <v>1</v>
      </c>
      <c r="T8" s="141" t="str">
        <f>IF(索引!T7="","",索引!T7&amp;3)</f>
        <v>300013</v>
      </c>
      <c r="U8" s="205" t="str">
        <f>INDEX('[6]配置系数（兵法）'!U:U,MATCH($T8,'[6]配置系数（兵法）'!$T:$T,0))</f>
        <v/>
      </c>
      <c r="V8" s="205" t="str">
        <f>INDEX('[6]配置系数（兵法）'!V:V,MATCH($T8,'[6]配置系数（兵法）'!$T:$T,0))</f>
        <v/>
      </c>
      <c r="W8" s="205" t="str">
        <f>INDEX('[6]配置系数（兵法）'!W:W,MATCH($T8,'[6]配置系数（兵法）'!$T:$T,0))</f>
        <v/>
      </c>
      <c r="X8" s="205" t="str">
        <f>INDEX('[6]配置系数（兵法）'!X:X,MATCH($T8,'[6]配置系数（兵法）'!$T:$T,0))</f>
        <v>0+0+0+0+0+0+0+0+0+0+0+0+0+0+0+0+0+0+0+0+0+0+0+0+0+0+0+0+0+0+0+0+0+0+0</v>
      </c>
      <c r="Y8" s="205">
        <f>INDEX('[6]配置系数（兵法）'!Y:Y,MATCH($T8,'[6]配置系数（兵法）'!$T:$T,0))</f>
        <v>1</v>
      </c>
      <c r="AA8" s="141" t="str">
        <f>IF(索引!T7="","",索引!T7&amp;4)</f>
        <v>300014</v>
      </c>
      <c r="AB8" s="205" t="str">
        <f>INDEX('[6]配置系数（兵法）'!AB:AB,MATCH($AA8,'[6]配置系数（兵法）'!$AA:$AA,0))</f>
        <v/>
      </c>
      <c r="AC8" s="205" t="str">
        <f>INDEX('[6]配置系数（兵法）'!AC:AC,MATCH($AA8,'[6]配置系数（兵法）'!$AA:$AA,0))</f>
        <v/>
      </c>
      <c r="AD8" s="205" t="str">
        <f>INDEX('[6]配置系数（兵法）'!AD:AD,MATCH($AA8,'[6]配置系数（兵法）'!$AA:$AA,0))</f>
        <v/>
      </c>
      <c r="AE8" s="205" t="str">
        <f>INDEX('[6]配置系数（兵法）'!AE:AE,MATCH($AA8,'[6]配置系数（兵法）'!$AA:$AA,0))</f>
        <v>0+0+0+0+0+0+0+0+0+0+0+0+0+0+0+0+0+0+0+0+0+0+0+0+0+0+0+0+0+0+0+0+0+0+0</v>
      </c>
      <c r="AF8" s="205">
        <f>INDEX('[6]配置系数（兵法）'!AF:AF,MATCH($AA8,'[6]配置系数（兵法）'!$AA:$AA,0))</f>
        <v>1</v>
      </c>
      <c r="AH8" s="141" t="str">
        <f>IF(索引!T7="","",索引!T7&amp;5)</f>
        <v>300015</v>
      </c>
      <c r="AI8" s="205" t="str">
        <f>INDEX('[6]配置系数（兵法）'!AI:AI,MATCH($AH8,'[6]配置系数（兵法）'!$AH:$AH,0))</f>
        <v/>
      </c>
      <c r="AJ8" s="205" t="str">
        <f>INDEX('[6]配置系数（兵法）'!AJ:AJ,MATCH($AH8,'[6]配置系数（兵法）'!$AH:$AH,0))</f>
        <v/>
      </c>
      <c r="AK8" s="205" t="str">
        <f>INDEX('[6]配置系数（兵法）'!AK:AK,MATCH($AH8,'[6]配置系数（兵法）'!$AH:$AH,0))</f>
        <v/>
      </c>
      <c r="AL8" s="205" t="str">
        <f>INDEX('[6]配置系数（兵法）'!AL:AL,MATCH($AH8,'[6]配置系数（兵法）'!$AH:$AH,0))</f>
        <v>0+0+0+0+0+0+0+0+0+0+0+0+0+0+0+0+0+0+0+0+0+0+0+0+0+0+0+0+0+0+0+0+0+0+0</v>
      </c>
      <c r="AM8" s="205">
        <f>INDEX('[6]配置系数（兵法）'!AM:AM,MATCH($AH8,'[6]配置系数（兵法）'!$AH:$AH,0))</f>
        <v>1</v>
      </c>
    </row>
    <row r="9" spans="6:39" x14ac:dyDescent="0.15">
      <c r="F9" s="141" t="str">
        <f>IF(索引!T8="","",索引!T8&amp;1)</f>
        <v>300021</v>
      </c>
      <c r="G9" s="205" t="str">
        <f>INDEX('[6]配置系数（兵法）'!G:G,MATCH($F9,'[6]配置系数（兵法）'!$F:$F,0))</f>
        <v>开场时，增加自身及自身小兵伤害 {0}%，持续 {1}秒。</v>
      </c>
      <c r="H9" s="205">
        <f>INDEX('[6]配置系数（兵法）'!H:H,MATCH($F9,'[6]配置系数（兵法）'!$F:$F,0))</f>
        <v>7.5999999999999998E-2</v>
      </c>
      <c r="I9" s="205">
        <f>INDEX('[6]配置系数（兵法）'!I:I,MATCH($F9,'[6]配置系数（兵法）'!$F:$F,0))</f>
        <v>1.2E-2</v>
      </c>
      <c r="J9" s="205" t="str">
        <f>INDEX('[6]配置系数（兵法）'!J:J,MATCH($F9,'[6]配置系数（兵法）'!$F:$F,0))</f>
        <v>0+0+0+0+0+0+0+0+0+0+0+0+0+0+0+0+0+0+0+0+0+0+0+0+0+0+0+0+0+0+0+0+0+0+0</v>
      </c>
      <c r="K9" s="205">
        <f>INDEX('[6]配置系数（兵法）'!K:K,MATCH($F9,'[6]配置系数（兵法）'!$F:$F,0))</f>
        <v>100</v>
      </c>
      <c r="M9" s="141" t="str">
        <f>IF(索引!T8="","",索引!T8&amp;2)</f>
        <v>300022</v>
      </c>
      <c r="N9" s="205" t="str">
        <f>INDEX('[6]配置系数（兵法）'!N:N,MATCH($M9,'[6]配置系数（兵法）'!$M:$M,0))</f>
        <v>开场时，增加自身及自身小兵伤害 {0}%，持续 {1}秒。</v>
      </c>
      <c r="O9" s="205">
        <f>INDEX('[6]配置系数（兵法）'!O:O,MATCH($M9,'[6]配置系数（兵法）'!$M:$M,0))</f>
        <v>40</v>
      </c>
      <c r="P9" s="205">
        <f>INDEX('[6]配置系数（兵法）'!P:P,MATCH($M9,'[6]配置系数（兵法）'!$M:$M,0))</f>
        <v>0</v>
      </c>
      <c r="Q9" s="205" t="str">
        <f>INDEX('[6]配置系数（兵法）'!Q:Q,MATCH($M9,'[6]配置系数（兵法）'!$M:$M,0))</f>
        <v>0+0+0+0+0+0+0+0+0+0+0+0+0+0+0+0+0+0+0+0+0+0+0+0+0+0+0+0+0+0+0+0+0+0+0</v>
      </c>
      <c r="R9" s="205">
        <f>INDEX('[6]配置系数（兵法）'!R:R,MATCH($M9,'[6]配置系数（兵法）'!$M:$M,0))</f>
        <v>1</v>
      </c>
      <c r="T9" s="141" t="str">
        <f>IF(索引!T8="","",索引!T8&amp;3)</f>
        <v>300023</v>
      </c>
      <c r="U9" s="205" t="str">
        <f>INDEX('[6]配置系数（兵法）'!U:U,MATCH($T9,'[6]配置系数（兵法）'!$T:$T,0))</f>
        <v/>
      </c>
      <c r="V9" s="205" t="str">
        <f>INDEX('[6]配置系数（兵法）'!V:V,MATCH($T9,'[6]配置系数（兵法）'!$T:$T,0))</f>
        <v/>
      </c>
      <c r="W9" s="205" t="str">
        <f>INDEX('[6]配置系数（兵法）'!W:W,MATCH($T9,'[6]配置系数（兵法）'!$T:$T,0))</f>
        <v/>
      </c>
      <c r="X9" s="205" t="str">
        <f>INDEX('[6]配置系数（兵法）'!X:X,MATCH($T9,'[6]配置系数（兵法）'!$T:$T,0))</f>
        <v>0+0+0+0+0+0+0+0+0+0+0+0+0+0+0+0+0+0+0+0+0+0+0+0+0+0+0+0+0+0+0+0+0+0+0</v>
      </c>
      <c r="Y9" s="205">
        <f>INDEX('[6]配置系数（兵法）'!Y:Y,MATCH($T9,'[6]配置系数（兵法）'!$T:$T,0))</f>
        <v>1</v>
      </c>
      <c r="AA9" s="141" t="str">
        <f>IF(索引!T8="","",索引!T8&amp;4)</f>
        <v>300024</v>
      </c>
      <c r="AB9" s="205" t="str">
        <f>INDEX('[6]配置系数（兵法）'!AB:AB,MATCH($AA9,'[6]配置系数（兵法）'!$AA:$AA,0))</f>
        <v/>
      </c>
      <c r="AC9" s="205" t="str">
        <f>INDEX('[6]配置系数（兵法）'!AC:AC,MATCH($AA9,'[6]配置系数（兵法）'!$AA:$AA,0))</f>
        <v/>
      </c>
      <c r="AD9" s="205" t="str">
        <f>INDEX('[6]配置系数（兵法）'!AD:AD,MATCH($AA9,'[6]配置系数（兵法）'!$AA:$AA,0))</f>
        <v/>
      </c>
      <c r="AE9" s="205" t="str">
        <f>INDEX('[6]配置系数（兵法）'!AE:AE,MATCH($AA9,'[6]配置系数（兵法）'!$AA:$AA,0))</f>
        <v>0+0+0+0+0+0+0+0+0+0+0+0+0+0+0+0+0+0+0+0+0+0+0+0+0+0+0+0+0+0+0+0+0+0+0</v>
      </c>
      <c r="AF9" s="205">
        <f>INDEX('[6]配置系数（兵法）'!AF:AF,MATCH($AA9,'[6]配置系数（兵法）'!$AA:$AA,0))</f>
        <v>1</v>
      </c>
      <c r="AH9" s="141" t="str">
        <f>IF(索引!T8="","",索引!T8&amp;5)</f>
        <v>300025</v>
      </c>
      <c r="AI9" s="205" t="str">
        <f>INDEX('[6]配置系数（兵法）'!AI:AI,MATCH($AH9,'[6]配置系数（兵法）'!$AH:$AH,0))</f>
        <v/>
      </c>
      <c r="AJ9" s="205" t="str">
        <f>INDEX('[6]配置系数（兵法）'!AJ:AJ,MATCH($AH9,'[6]配置系数（兵法）'!$AH:$AH,0))</f>
        <v/>
      </c>
      <c r="AK9" s="205" t="str">
        <f>INDEX('[6]配置系数（兵法）'!AK:AK,MATCH($AH9,'[6]配置系数（兵法）'!$AH:$AH,0))</f>
        <v/>
      </c>
      <c r="AL9" s="205" t="str">
        <f>INDEX('[6]配置系数（兵法）'!AL:AL,MATCH($AH9,'[6]配置系数（兵法）'!$AH:$AH,0))</f>
        <v>0+0+0+0+0+0+0+0+0+0+0+0+0+0+0+0+0+0+0+0+0+0+0+0+0+0+0+0+0+0+0+0+0+0+0</v>
      </c>
      <c r="AM9" s="205">
        <f>INDEX('[6]配置系数（兵法）'!AM:AM,MATCH($AH9,'[6]配置系数（兵法）'!$AH:$AH,0))</f>
        <v>1</v>
      </c>
    </row>
    <row r="10" spans="6:39" x14ac:dyDescent="0.15">
      <c r="F10" s="141" t="str">
        <f>IF(索引!T9="","",索引!T9&amp;1)</f>
        <v>300051</v>
      </c>
      <c r="G10" s="205" t="str">
        <f>INDEX('[6]配置系数（兵法）'!G:G,MATCH($F10,'[6]配置系数（兵法）'!$F:$F,0))</f>
        <v>自身生命低于{0}%时，对自身朝向方向扇形范围造成自身攻击力 {1}%武力伤害，如果自己血量低于目标血量额外造成自身攻击力 {2}%武力伤害。</v>
      </c>
      <c r="H10" s="205">
        <f>INDEX('[6]配置系数（兵法）'!H:H,MATCH($F10,'[6]配置系数（兵法）'!$F:$F,0))</f>
        <v>0.35</v>
      </c>
      <c r="I10" s="205">
        <f>INDEX('[6]配置系数（兵法）'!I:I,MATCH($F10,'[6]配置系数（兵法）'!$F:$F,0))</f>
        <v>0</v>
      </c>
      <c r="J10" s="205" t="str">
        <f>INDEX('[6]配置系数（兵法）'!J:J,MATCH($F10,'[6]配置系数（兵法）'!$F:$F,0))</f>
        <v>0+0+0+0+0+0+0+0+0+0+0+0+0+0+0+0+0+0+0+0+0+0+0+0+0+0+0+0+0+0+0+0+0+0+0</v>
      </c>
      <c r="K10" s="205">
        <f>INDEX('[6]配置系数（兵法）'!K:K,MATCH($F10,'[6]配置系数（兵法）'!$F:$F,0))</f>
        <v>100</v>
      </c>
      <c r="M10" s="141" t="str">
        <f>IF(索引!T9="","",索引!T9&amp;2)</f>
        <v>300052</v>
      </c>
      <c r="N10" s="205" t="str">
        <f>INDEX('[6]配置系数（兵法）'!N:N,MATCH($M10,'[6]配置系数（兵法）'!$M:$M,0))</f>
        <v>自身生命低于{0}%时，对自身朝向方向扇形范围造成自身攻击力 {1}%武力伤害，如果自己血量低于目标血量额外造成自身攻击力 {2}%武力伤害。</v>
      </c>
      <c r="O10" s="205">
        <f>INDEX('[6]配置系数（兵法）'!O:O,MATCH($M10,'[6]配置系数（兵法）'!$M:$M,0))</f>
        <v>0.61599999999999999</v>
      </c>
      <c r="P10" s="205">
        <f>INDEX('[6]配置系数（兵法）'!P:P,MATCH($M10,'[6]配置系数（兵法）'!$M:$M,0))</f>
        <v>2.5999999999999999E-2</v>
      </c>
      <c r="Q10" s="205" t="str">
        <f>INDEX('[6]配置系数（兵法）'!Q:Q,MATCH($M10,'[6]配置系数（兵法）'!$M:$M,0))</f>
        <v>0+0+0+0+0+0+0+0+0+0+0+0+0+0+0+0+0+0+0+0+0+0+0+0+0+0+0+0+0+0+0+0+0+0+0</v>
      </c>
      <c r="R10" s="205">
        <f>INDEX('[6]配置系数（兵法）'!R:R,MATCH($M10,'[6]配置系数（兵法）'!$M:$M,0))</f>
        <v>100</v>
      </c>
      <c r="T10" s="141" t="str">
        <f>IF(索引!T9="","",索引!T9&amp;3)</f>
        <v>300053</v>
      </c>
      <c r="U10" s="205" t="str">
        <f>INDEX('[6]配置系数（兵法）'!U:U,MATCH($T10,'[6]配置系数（兵法）'!$T:$T,0))</f>
        <v>自身生命低于{0}%时，对自身朝向方向扇形范围造成自身攻击力 {1}%武力伤害，如果自己血量低于目标血量额外造成自身攻击力 {2}%武力伤害。</v>
      </c>
      <c r="V10" s="205">
        <f>INDEX('[6]配置系数（兵法）'!V:V,MATCH($T10,'[6]配置系数（兵法）'!$T:$T,0))</f>
        <v>0.308</v>
      </c>
      <c r="W10" s="205">
        <f>INDEX('[6]配置系数（兵法）'!W:W,MATCH($T10,'[6]配置系数（兵法）'!$T:$T,0))</f>
        <v>1.2999999999999999E-2</v>
      </c>
      <c r="X10" s="205" t="str">
        <f>INDEX('[6]配置系数（兵法）'!X:X,MATCH($T10,'[6]配置系数（兵法）'!$T:$T,0))</f>
        <v>0+0+0+0+0+0+0+0+0+0+0+0+0+0+0+0+0+0+0+0+0+0+0+0+0+0+0+0+0+0+0+0+0+0+0</v>
      </c>
      <c r="Y10" s="205">
        <f>INDEX('[6]配置系数（兵法）'!Y:Y,MATCH($T10,'[6]配置系数（兵法）'!$T:$T,0))</f>
        <v>100</v>
      </c>
      <c r="AA10" s="141" t="str">
        <f>IF(索引!T9="","",索引!T9&amp;4)</f>
        <v>300054</v>
      </c>
      <c r="AB10" s="205" t="str">
        <f>INDEX('[6]配置系数（兵法）'!AB:AB,MATCH($AA10,'[6]配置系数（兵法）'!$AA:$AA,0))</f>
        <v/>
      </c>
      <c r="AC10" s="205" t="str">
        <f>INDEX('[6]配置系数（兵法）'!AC:AC,MATCH($AA10,'[6]配置系数（兵法）'!$AA:$AA,0))</f>
        <v/>
      </c>
      <c r="AD10" s="205" t="str">
        <f>INDEX('[6]配置系数（兵法）'!AD:AD,MATCH($AA10,'[6]配置系数（兵法）'!$AA:$AA,0))</f>
        <v/>
      </c>
      <c r="AE10" s="205" t="str">
        <f>INDEX('[6]配置系数（兵法）'!AE:AE,MATCH($AA10,'[6]配置系数（兵法）'!$AA:$AA,0))</f>
        <v>0+0+0+0+0+0+0+0+0+0+0+0+0+0+0+0+0+0+0+0+0+0+0+0+0+0+0+0+0+0+0+0+0+0+0</v>
      </c>
      <c r="AF10" s="205">
        <f>INDEX('[6]配置系数（兵法）'!AF:AF,MATCH($AA10,'[6]配置系数（兵法）'!$AA:$AA,0))</f>
        <v>1</v>
      </c>
      <c r="AH10" s="141" t="str">
        <f>IF(索引!T9="","",索引!T9&amp;5)</f>
        <v>300055</v>
      </c>
      <c r="AI10" s="205" t="str">
        <f>INDEX('[6]配置系数（兵法）'!AI:AI,MATCH($AH10,'[6]配置系数（兵法）'!$AH:$AH,0))</f>
        <v/>
      </c>
      <c r="AJ10" s="205" t="str">
        <f>INDEX('[6]配置系数（兵法）'!AJ:AJ,MATCH($AH10,'[6]配置系数（兵法）'!$AH:$AH,0))</f>
        <v/>
      </c>
      <c r="AK10" s="205" t="str">
        <f>INDEX('[6]配置系数（兵法）'!AK:AK,MATCH($AH10,'[6]配置系数（兵法）'!$AH:$AH,0))</f>
        <v/>
      </c>
      <c r="AL10" s="205" t="str">
        <f>INDEX('[6]配置系数（兵法）'!AL:AL,MATCH($AH10,'[6]配置系数（兵法）'!$AH:$AH,0))</f>
        <v>0+0+0+0+0+0+0+0+0+0+0+0+0+0+0+0+0+0+0+0+0+0+0+0+0+0+0+0+0+0+0+0+0+0+0</v>
      </c>
      <c r="AM10" s="205">
        <f>INDEX('[6]配置系数（兵法）'!AM:AM,MATCH($AH10,'[6]配置系数（兵法）'!$AH:$AH,0))</f>
        <v>1</v>
      </c>
    </row>
    <row r="11" spans="6:39" x14ac:dyDescent="0.15">
      <c r="F11" s="141" t="str">
        <f>IF(索引!T10="","",索引!T10&amp;1)</f>
        <v>301011</v>
      </c>
      <c r="G11" s="205" t="str">
        <f>INDEX('[6]配置系数（兵法）'!G:G,MATCH($F11,'[6]配置系数（兵法）'!$F:$F,0))</f>
        <v>自身受到的伤害降低{0}%,同时自身造成的伤害降低{1}%，自身生命提高{2}%</v>
      </c>
      <c r="H11" s="205">
        <f>INDEX('[6]配置系数（兵法）'!H:H,MATCH($F11,'[6]配置系数（兵法）'!$F:$F,0))</f>
        <v>7.2999999999999995E-2</v>
      </c>
      <c r="I11" s="205">
        <f>INDEX('[6]配置系数（兵法）'!I:I,MATCH($F11,'[6]配置系数（兵法）'!$F:$F,0))</f>
        <v>8.0000000000000002E-3</v>
      </c>
      <c r="J11" s="205" t="str">
        <f>INDEX('[6]配置系数（兵法）'!J:J,MATCH($F11,'[6]配置系数（兵法）'!$F:$F,0))</f>
        <v>0+0+0+0+0+0+0+0+0+0+0+0+0+0+0+0+0+0+0+0+0+0+0+0+0+0+0+0+0+0+0+0+0+0+0</v>
      </c>
      <c r="K11" s="205">
        <f>INDEX('[6]配置系数（兵法）'!K:K,MATCH($F11,'[6]配置系数（兵法）'!$F:$F,0))</f>
        <v>100</v>
      </c>
      <c r="M11" s="141" t="str">
        <f>IF(索引!T10="","",索引!T10&amp;2)</f>
        <v>301012</v>
      </c>
      <c r="N11" s="205" t="str">
        <f>INDEX('[6]配置系数（兵法）'!N:N,MATCH($M11,'[6]配置系数（兵法）'!$M:$M,0))</f>
        <v>自身受到的伤害降低{0}%,同时自身造成的伤害降低{1}%，自身生命提高{2}%</v>
      </c>
      <c r="O11" s="205">
        <f>INDEX('[6]配置系数（兵法）'!O:O,MATCH($M11,'[6]配置系数（兵法）'!$M:$M,0))</f>
        <v>-0.7</v>
      </c>
      <c r="P11" s="205">
        <f>INDEX('[6]配置系数（兵法）'!P:P,MATCH($M11,'[6]配置系数（兵法）'!$M:$M,0))</f>
        <v>0</v>
      </c>
      <c r="Q11" s="205" t="str">
        <f>INDEX('[6]配置系数（兵法）'!Q:Q,MATCH($M11,'[6]配置系数（兵法）'!$M:$M,0))</f>
        <v>0+0+0+0+0+0+0+0+0+0+0+0+0+0+0+0+0+0+0+0+0+0+0+0+0+0+0+0+0+0+0+0+0+0+0</v>
      </c>
      <c r="R11" s="205">
        <f>INDEX('[6]配置系数（兵法）'!R:R,MATCH($M11,'[6]配置系数（兵法）'!$M:$M,0))</f>
        <v>-100</v>
      </c>
      <c r="T11" s="141" t="str">
        <f>IF(索引!T10="","",索引!T10&amp;3)</f>
        <v>301013</v>
      </c>
      <c r="U11" s="205" t="str">
        <f>INDEX('[6]配置系数（兵法）'!U:U,MATCH($T11,'[6]配置系数（兵法）'!$T:$T,0))</f>
        <v>自身受到的伤害降低{0}%,同时自身造成的伤害降低{1}%，自身生命提高{2}%</v>
      </c>
      <c r="V11" s="205">
        <f>INDEX('[6]配置系数（兵法）'!V:V,MATCH($T11,'[6]配置系数（兵法）'!$T:$T,0))</f>
        <v>0.11899999999999999</v>
      </c>
      <c r="W11" s="205">
        <f>INDEX('[6]配置系数（兵法）'!W:W,MATCH($T11,'[6]配置系数（兵法）'!$T:$T,0))</f>
        <v>1.0999999999999999E-2</v>
      </c>
      <c r="X11" s="205" t="str">
        <f>INDEX('[6]配置系数（兵法）'!X:X,MATCH($T11,'[6]配置系数（兵法）'!$T:$T,0))</f>
        <v>0+0+0+0+0+0+0+0+0+0+0+0+0+0+0+0+0+0+0+0+0+0+0+0+0+0+0+0+0+0+0+0+0+0+0</v>
      </c>
      <c r="Y11" s="205">
        <f>INDEX('[6]配置系数（兵法）'!Y:Y,MATCH($T11,'[6]配置系数（兵法）'!$T:$T,0))</f>
        <v>100</v>
      </c>
      <c r="AA11" s="141" t="str">
        <f>IF(索引!T10="","",索引!T10&amp;4)</f>
        <v>301014</v>
      </c>
      <c r="AB11" s="205" t="str">
        <f>INDEX('[6]配置系数（兵法）'!AB:AB,MATCH($AA11,'[6]配置系数（兵法）'!$AA:$AA,0))</f>
        <v/>
      </c>
      <c r="AC11" s="205" t="str">
        <f>INDEX('[6]配置系数（兵法）'!AC:AC,MATCH($AA11,'[6]配置系数（兵法）'!$AA:$AA,0))</f>
        <v/>
      </c>
      <c r="AD11" s="205" t="str">
        <f>INDEX('[6]配置系数（兵法）'!AD:AD,MATCH($AA11,'[6]配置系数（兵法）'!$AA:$AA,0))</f>
        <v/>
      </c>
      <c r="AE11" s="205" t="str">
        <f>INDEX('[6]配置系数（兵法）'!AE:AE,MATCH($AA11,'[6]配置系数（兵法）'!$AA:$AA,0))</f>
        <v>0+0+0+0+0+0+0+0+0+0+0+0+0+0+0+0+0+0+0+0+0+0+0+0+0+0+0+0+0+0+0+0+0+0+0</v>
      </c>
      <c r="AF11" s="205">
        <f>INDEX('[6]配置系数（兵法）'!AF:AF,MATCH($AA11,'[6]配置系数（兵法）'!$AA:$AA,0))</f>
        <v>1</v>
      </c>
      <c r="AH11" s="141" t="str">
        <f>IF(索引!T10="","",索引!T10&amp;5)</f>
        <v>301015</v>
      </c>
      <c r="AI11" s="205" t="str">
        <f>INDEX('[6]配置系数（兵法）'!AI:AI,MATCH($AH11,'[6]配置系数（兵法）'!$AH:$AH,0))</f>
        <v/>
      </c>
      <c r="AJ11" s="205" t="str">
        <f>INDEX('[6]配置系数（兵法）'!AJ:AJ,MATCH($AH11,'[6]配置系数（兵法）'!$AH:$AH,0))</f>
        <v/>
      </c>
      <c r="AK11" s="205" t="str">
        <f>INDEX('[6]配置系数（兵法）'!AK:AK,MATCH($AH11,'[6]配置系数（兵法）'!$AH:$AH,0))</f>
        <v/>
      </c>
      <c r="AL11" s="205" t="str">
        <f>INDEX('[6]配置系数（兵法）'!AL:AL,MATCH($AH11,'[6]配置系数（兵法）'!$AH:$AH,0))</f>
        <v>0+0+0+0+0+0+0+0+0+0+0+0+0+0+0+0+0+0+0+0+0+0+0+0+0+0+0+0+0+0+0+0+0+0+0</v>
      </c>
      <c r="AM11" s="205">
        <f>INDEX('[6]配置系数（兵法）'!AM:AM,MATCH($AH11,'[6]配置系数（兵法）'!$AH:$AH,0))</f>
        <v>1</v>
      </c>
    </row>
    <row r="12" spans="6:39" x14ac:dyDescent="0.15">
      <c r="F12" s="141" t="str">
        <f>IF(索引!T11="","",索引!T11&amp;1)</f>
        <v>301021</v>
      </c>
      <c r="G12" s="205" t="str">
        <f>INDEX('[6]配置系数（兵法）'!G:G,MATCH($F12,'[6]配置系数（兵法）'!$F:$F,0))</f>
        <v>开场时，对战场所有敌军士兵随机造成5次伤害，每次造成自身攻击力 {0}%的策略伤害。</v>
      </c>
      <c r="H12" s="205">
        <f>INDEX('[6]配置系数（兵法）'!H:H,MATCH($F12,'[6]配置系数（兵法）'!$F:$F,0))</f>
        <v>0.25900000000000001</v>
      </c>
      <c r="I12" s="205">
        <f>INDEX('[6]配置系数（兵法）'!I:I,MATCH($F12,'[6]配置系数（兵法）'!$F:$F,0))</f>
        <v>1.4E-2</v>
      </c>
      <c r="J12" s="205" t="str">
        <f>INDEX('[6]配置系数（兵法）'!J:J,MATCH($F12,'[6]配置系数（兵法）'!$F:$F,0))</f>
        <v>0+0+0+0+0+0+0+0+0+0+0+0+0+0+0+0+0+0+0+0+0+0+0+0+0+0+0+0+0+0+0+0+0+0+0</v>
      </c>
      <c r="K12" s="205">
        <f>INDEX('[6]配置系数（兵法）'!K:K,MATCH($F12,'[6]配置系数（兵法）'!$F:$F,0))</f>
        <v>100</v>
      </c>
      <c r="M12" s="141" t="str">
        <f>IF(索引!T11="","",索引!T11&amp;2)</f>
        <v>301022</v>
      </c>
      <c r="N12" s="205" t="str">
        <f>INDEX('[6]配置系数（兵法）'!N:N,MATCH($M12,'[6]配置系数（兵法）'!$M:$M,0))</f>
        <v/>
      </c>
      <c r="O12" s="205" t="str">
        <f>INDEX('[6]配置系数（兵法）'!O:O,MATCH($M12,'[6]配置系数（兵法）'!$M:$M,0))</f>
        <v/>
      </c>
      <c r="P12" s="205" t="str">
        <f>INDEX('[6]配置系数（兵法）'!P:P,MATCH($M12,'[6]配置系数（兵法）'!$M:$M,0))</f>
        <v/>
      </c>
      <c r="Q12" s="205" t="str">
        <f>INDEX('[6]配置系数（兵法）'!Q:Q,MATCH($M12,'[6]配置系数（兵法）'!$M:$M,0))</f>
        <v>0+0+0+0+0+0+0+0+0+0+0+0+0+0+0+0+0+0+0+0+0+0+0+0+0+0+0+0+0+0+0+0+0+0+0</v>
      </c>
      <c r="R12" s="205">
        <f>INDEX('[6]配置系数（兵法）'!R:R,MATCH($M12,'[6]配置系数（兵法）'!$M:$M,0))</f>
        <v>1</v>
      </c>
      <c r="T12" s="141" t="str">
        <f>IF(索引!T11="","",索引!T11&amp;3)</f>
        <v>301023</v>
      </c>
      <c r="U12" s="205" t="str">
        <f>INDEX('[6]配置系数（兵法）'!U:U,MATCH($T12,'[6]配置系数（兵法）'!$T:$T,0))</f>
        <v/>
      </c>
      <c r="V12" s="205" t="str">
        <f>INDEX('[6]配置系数（兵法）'!V:V,MATCH($T12,'[6]配置系数（兵法）'!$T:$T,0))</f>
        <v/>
      </c>
      <c r="W12" s="205" t="str">
        <f>INDEX('[6]配置系数（兵法）'!W:W,MATCH($T12,'[6]配置系数（兵法）'!$T:$T,0))</f>
        <v/>
      </c>
      <c r="X12" s="205" t="str">
        <f>INDEX('[6]配置系数（兵法）'!X:X,MATCH($T12,'[6]配置系数（兵法）'!$T:$T,0))</f>
        <v>0+0+0+0+0+0+0+0+0+0+0+0+0+0+0+0+0+0+0+0+0+0+0+0+0+0+0+0+0+0+0+0+0+0+0</v>
      </c>
      <c r="Y12" s="205">
        <f>INDEX('[6]配置系数（兵法）'!Y:Y,MATCH($T12,'[6]配置系数（兵法）'!$T:$T,0))</f>
        <v>1</v>
      </c>
      <c r="AA12" s="141" t="str">
        <f>IF(索引!T11="","",索引!T11&amp;4)</f>
        <v>301024</v>
      </c>
      <c r="AB12" s="205" t="str">
        <f>INDEX('[6]配置系数（兵法）'!AB:AB,MATCH($AA12,'[6]配置系数（兵法）'!$AA:$AA,0))</f>
        <v/>
      </c>
      <c r="AC12" s="205" t="str">
        <f>INDEX('[6]配置系数（兵法）'!AC:AC,MATCH($AA12,'[6]配置系数（兵法）'!$AA:$AA,0))</f>
        <v/>
      </c>
      <c r="AD12" s="205" t="str">
        <f>INDEX('[6]配置系数（兵法）'!AD:AD,MATCH($AA12,'[6]配置系数（兵法）'!$AA:$AA,0))</f>
        <v/>
      </c>
      <c r="AE12" s="205" t="str">
        <f>INDEX('[6]配置系数（兵法）'!AE:AE,MATCH($AA12,'[6]配置系数（兵法）'!$AA:$AA,0))</f>
        <v>0+0+0+0+0+0+0+0+0+0+0+0+0+0+0+0+0+0+0+0+0+0+0+0+0+0+0+0+0+0+0+0+0+0+0</v>
      </c>
      <c r="AF12" s="205">
        <f>INDEX('[6]配置系数（兵法）'!AF:AF,MATCH($AA12,'[6]配置系数（兵法）'!$AA:$AA,0))</f>
        <v>1</v>
      </c>
      <c r="AH12" s="141" t="str">
        <f>IF(索引!T11="","",索引!T11&amp;5)</f>
        <v>301025</v>
      </c>
      <c r="AI12" s="205" t="str">
        <f>INDEX('[6]配置系数（兵法）'!AI:AI,MATCH($AH12,'[6]配置系数（兵法）'!$AH:$AH,0))</f>
        <v/>
      </c>
      <c r="AJ12" s="205" t="str">
        <f>INDEX('[6]配置系数（兵法）'!AJ:AJ,MATCH($AH12,'[6]配置系数（兵法）'!$AH:$AH,0))</f>
        <v/>
      </c>
      <c r="AK12" s="205" t="str">
        <f>INDEX('[6]配置系数（兵法）'!AK:AK,MATCH($AH12,'[6]配置系数（兵法）'!$AH:$AH,0))</f>
        <v/>
      </c>
      <c r="AL12" s="205" t="str">
        <f>INDEX('[6]配置系数（兵法）'!AL:AL,MATCH($AH12,'[6]配置系数（兵法）'!$AH:$AH,0))</f>
        <v>0+0+0+0+0+0+0+0+0+0+0+0+0+0+0+0+0+0+0+0+0+0+0+0+0+0+0+0+0+0+0+0+0+0+0</v>
      </c>
      <c r="AM12" s="205">
        <f>INDEX('[6]配置系数（兵法）'!AM:AM,MATCH($AH12,'[6]配置系数（兵法）'!$AH:$AH,0))</f>
        <v>1</v>
      </c>
    </row>
    <row r="13" spans="6:39" x14ac:dyDescent="0.15">
      <c r="F13" s="141" t="str">
        <f>IF(索引!T12="","",索引!T12&amp;1)</f>
        <v>301031</v>
      </c>
      <c r="G13" s="205" t="str">
        <f>INDEX('[6]配置系数（兵法）'!G:G,MATCH($F13,'[6]配置系数（兵法）'!$F:$F,0))</f>
        <v>对士兵造成的伤害提高{0}%，对武将造成的伤害降低{1}%</v>
      </c>
      <c r="H13" s="205">
        <f>INDEX('[6]配置系数（兵法）'!H:H,MATCH($F13,'[6]配置系数（兵法）'!$F:$F,0))</f>
        <v>0.18</v>
      </c>
      <c r="I13" s="205">
        <f>INDEX('[6]配置系数（兵法）'!I:I,MATCH($F13,'[6]配置系数（兵法）'!$F:$F,0))</f>
        <v>1.9E-2</v>
      </c>
      <c r="J13" s="205" t="str">
        <f>INDEX('[6]配置系数（兵法）'!J:J,MATCH($F13,'[6]配置系数（兵法）'!$F:$F,0))</f>
        <v>0+0+0+0+0+0+0+0+0+0+0+0+0+0+0+0+0+0+0+0+0+0+0+0+0+0+0+0+0+0+0+0+0+0+0</v>
      </c>
      <c r="K13" s="205">
        <f>INDEX('[6]配置系数（兵法）'!K:K,MATCH($F13,'[6]配置系数（兵法）'!$F:$F,0))</f>
        <v>100</v>
      </c>
      <c r="M13" s="141" t="str">
        <f>IF(索引!T12="","",索引!T12&amp;2)</f>
        <v>301032</v>
      </c>
      <c r="N13" s="205" t="str">
        <f>INDEX('[6]配置系数（兵法）'!N:N,MATCH($M13,'[6]配置系数（兵法）'!$M:$M,0))</f>
        <v>对士兵造成的伤害提高{0}%，对武将造成的伤害降低{1}%</v>
      </c>
      <c r="O13" s="205">
        <f>INDEX('[6]配置系数（兵法）'!O:O,MATCH($M13,'[6]配置系数（兵法）'!$M:$M,0))</f>
        <v>-0.3</v>
      </c>
      <c r="P13" s="205">
        <f>INDEX('[6]配置系数（兵法）'!P:P,MATCH($M13,'[6]配置系数（兵法）'!$M:$M,0))</f>
        <v>0</v>
      </c>
      <c r="Q13" s="205" t="str">
        <f>INDEX('[6]配置系数（兵法）'!Q:Q,MATCH($M13,'[6]配置系数（兵法）'!$M:$M,0))</f>
        <v>0+0+0+0+0+0+0+0+0+0+0+0+0+0+0+0+0+0+0+0+0+0+0+0+0+0+0+0+0+0+0+0+0+0+0</v>
      </c>
      <c r="R13" s="205">
        <f>INDEX('[6]配置系数（兵法）'!R:R,MATCH($M13,'[6]配置系数（兵法）'!$M:$M,0))</f>
        <v>-100</v>
      </c>
      <c r="T13" s="141" t="str">
        <f>IF(索引!T12="","",索引!T12&amp;3)</f>
        <v>301033</v>
      </c>
      <c r="U13" s="205" t="str">
        <f>INDEX('[6]配置系数（兵法）'!U:U,MATCH($T13,'[6]配置系数（兵法）'!$T:$T,0))</f>
        <v/>
      </c>
      <c r="V13" s="205" t="str">
        <f>INDEX('[6]配置系数（兵法）'!V:V,MATCH($T13,'[6]配置系数（兵法）'!$T:$T,0))</f>
        <v/>
      </c>
      <c r="W13" s="205" t="str">
        <f>INDEX('[6]配置系数（兵法）'!W:W,MATCH($T13,'[6]配置系数（兵法）'!$T:$T,0))</f>
        <v/>
      </c>
      <c r="X13" s="205" t="str">
        <f>INDEX('[6]配置系数（兵法）'!X:X,MATCH($T13,'[6]配置系数（兵法）'!$T:$T,0))</f>
        <v>0+0+0+0+0+0+0+0+0+0+0+0+0+0+0+0+0+0+0+0+0+0+0+0+0+0+0+0+0+0+0+0+0+0+0</v>
      </c>
      <c r="Y13" s="205">
        <f>INDEX('[6]配置系数（兵法）'!Y:Y,MATCH($T13,'[6]配置系数（兵法）'!$T:$T,0))</f>
        <v>1</v>
      </c>
      <c r="AA13" s="141" t="str">
        <f>IF(索引!T12="","",索引!T12&amp;4)</f>
        <v>301034</v>
      </c>
      <c r="AB13" s="205" t="str">
        <f>INDEX('[6]配置系数（兵法）'!AB:AB,MATCH($AA13,'[6]配置系数（兵法）'!$AA:$AA,0))</f>
        <v/>
      </c>
      <c r="AC13" s="205" t="str">
        <f>INDEX('[6]配置系数（兵法）'!AC:AC,MATCH($AA13,'[6]配置系数（兵法）'!$AA:$AA,0))</f>
        <v/>
      </c>
      <c r="AD13" s="205" t="str">
        <f>INDEX('[6]配置系数（兵法）'!AD:AD,MATCH($AA13,'[6]配置系数（兵法）'!$AA:$AA,0))</f>
        <v/>
      </c>
      <c r="AE13" s="205" t="str">
        <f>INDEX('[6]配置系数（兵法）'!AE:AE,MATCH($AA13,'[6]配置系数（兵法）'!$AA:$AA,0))</f>
        <v>0+0+0+0+0+0+0+0+0+0+0+0+0+0+0+0+0+0+0+0+0+0+0+0+0+0+0+0+0+0+0+0+0+0+0</v>
      </c>
      <c r="AF13" s="205">
        <f>INDEX('[6]配置系数（兵法）'!AF:AF,MATCH($AA13,'[6]配置系数（兵法）'!$AA:$AA,0))</f>
        <v>1</v>
      </c>
      <c r="AH13" s="141" t="str">
        <f>IF(索引!T12="","",索引!T12&amp;5)</f>
        <v>301035</v>
      </c>
      <c r="AI13" s="205" t="str">
        <f>INDEX('[6]配置系数（兵法）'!AI:AI,MATCH($AH13,'[6]配置系数（兵法）'!$AH:$AH,0))</f>
        <v/>
      </c>
      <c r="AJ13" s="205" t="str">
        <f>INDEX('[6]配置系数（兵法）'!AJ:AJ,MATCH($AH13,'[6]配置系数（兵法）'!$AH:$AH,0))</f>
        <v/>
      </c>
      <c r="AK13" s="205" t="str">
        <f>INDEX('[6]配置系数（兵法）'!AK:AK,MATCH($AH13,'[6]配置系数（兵法）'!$AH:$AH,0))</f>
        <v/>
      </c>
      <c r="AL13" s="205" t="str">
        <f>INDEX('[6]配置系数（兵法）'!AL:AL,MATCH($AH13,'[6]配置系数（兵法）'!$AH:$AH,0))</f>
        <v>0+0+0+0+0+0+0+0+0+0+0+0+0+0+0+0+0+0+0+0+0+0+0+0+0+0+0+0+0+0+0+0+0+0+0</v>
      </c>
      <c r="AM13" s="205">
        <f>INDEX('[6]配置系数（兵法）'!AM:AM,MATCH($AH13,'[6]配置系数（兵法）'!$AH:$AH,0))</f>
        <v>1</v>
      </c>
    </row>
    <row r="14" spans="6:39" x14ac:dyDescent="0.15">
      <c r="F14" s="141" t="str">
        <f>IF(索引!T13="","",索引!T13&amp;1)</f>
        <v>301041</v>
      </c>
      <c r="G14" s="205" t="str">
        <f>INDEX('[6]配置系数（兵法）'!G:G,MATCH($F14,'[6]配置系数（兵法）'!$F:$F,0))</f>
        <v>25秒时，随机敌方3名武将，使其不能释放主动技能（附带打断），持续 {0}秒。</v>
      </c>
      <c r="H14" s="205">
        <f>INDEX('[6]配置系数（兵法）'!H:H,MATCH($F14,'[6]配置系数（兵法）'!$F:$F,0))</f>
        <v>5.3</v>
      </c>
      <c r="I14" s="205">
        <f>INDEX('[6]配置系数（兵法）'!I:I,MATCH($F14,'[6]配置系数（兵法）'!$F:$F,0))</f>
        <v>0.7</v>
      </c>
      <c r="J14" s="205" t="str">
        <f>INDEX('[6]配置系数（兵法）'!J:J,MATCH($F14,'[6]配置系数（兵法）'!$F:$F,0))</f>
        <v>0+0+0+0+0+0+0+0+0+0+0+0+0+0+0+0+0+0+0+0+0+0+0+0+0+0+0+0+0+0+0+0+0+0+0</v>
      </c>
      <c r="K14" s="205">
        <f>INDEX('[6]配置系数（兵法）'!K:K,MATCH($F14,'[6]配置系数（兵法）'!$F:$F,0))</f>
        <v>1</v>
      </c>
      <c r="M14" s="141" t="str">
        <f>IF(索引!T13="","",索引!T13&amp;2)</f>
        <v>301042</v>
      </c>
      <c r="N14" s="205" t="str">
        <f>INDEX('[6]配置系数（兵法）'!N:N,MATCH($M14,'[6]配置系数（兵法）'!$M:$M,0))</f>
        <v/>
      </c>
      <c r="O14" s="205" t="str">
        <f>INDEX('[6]配置系数（兵法）'!O:O,MATCH($M14,'[6]配置系数（兵法）'!$M:$M,0))</f>
        <v/>
      </c>
      <c r="P14" s="205" t="str">
        <f>INDEX('[6]配置系数（兵法）'!P:P,MATCH($M14,'[6]配置系数（兵法）'!$M:$M,0))</f>
        <v/>
      </c>
      <c r="Q14" s="205" t="str">
        <f>INDEX('[6]配置系数（兵法）'!Q:Q,MATCH($M14,'[6]配置系数（兵法）'!$M:$M,0))</f>
        <v>0+0+0+0+0+0+0+0+0+0+0+0+0+0+0+0+0+0+0+0+0+0+0+0+0+0+0+0+0+0+0+0+0+0+0</v>
      </c>
      <c r="R14" s="205">
        <f>INDEX('[6]配置系数（兵法）'!R:R,MATCH($M14,'[6]配置系数（兵法）'!$M:$M,0))</f>
        <v>1</v>
      </c>
      <c r="T14" s="141" t="str">
        <f>IF(索引!T13="","",索引!T13&amp;3)</f>
        <v>301043</v>
      </c>
      <c r="U14" s="205" t="str">
        <f>INDEX('[6]配置系数（兵法）'!U:U,MATCH($T14,'[6]配置系数（兵法）'!$T:$T,0))</f>
        <v/>
      </c>
      <c r="V14" s="205" t="str">
        <f>INDEX('[6]配置系数（兵法）'!V:V,MATCH($T14,'[6]配置系数（兵法）'!$T:$T,0))</f>
        <v/>
      </c>
      <c r="W14" s="205" t="str">
        <f>INDEX('[6]配置系数（兵法）'!W:W,MATCH($T14,'[6]配置系数（兵法）'!$T:$T,0))</f>
        <v/>
      </c>
      <c r="X14" s="205" t="str">
        <f>INDEX('[6]配置系数（兵法）'!X:X,MATCH($T14,'[6]配置系数（兵法）'!$T:$T,0))</f>
        <v>0+0+0+0+0+0+0+0+0+0+0+0+0+0+0+0+0+0+0+0+0+0+0+0+0+0+0+0+0+0+0+0+0+0+0</v>
      </c>
      <c r="Y14" s="205">
        <f>INDEX('[6]配置系数（兵法）'!Y:Y,MATCH($T14,'[6]配置系数（兵法）'!$T:$T,0))</f>
        <v>1</v>
      </c>
      <c r="AA14" s="141" t="str">
        <f>IF(索引!T13="","",索引!T13&amp;4)</f>
        <v>301044</v>
      </c>
      <c r="AB14" s="205" t="str">
        <f>INDEX('[6]配置系数（兵法）'!AB:AB,MATCH($AA14,'[6]配置系数（兵法）'!$AA:$AA,0))</f>
        <v/>
      </c>
      <c r="AC14" s="205" t="str">
        <f>INDEX('[6]配置系数（兵法）'!AC:AC,MATCH($AA14,'[6]配置系数（兵法）'!$AA:$AA,0))</f>
        <v/>
      </c>
      <c r="AD14" s="205" t="str">
        <f>INDEX('[6]配置系数（兵法）'!AD:AD,MATCH($AA14,'[6]配置系数（兵法）'!$AA:$AA,0))</f>
        <v/>
      </c>
      <c r="AE14" s="205" t="str">
        <f>INDEX('[6]配置系数（兵法）'!AE:AE,MATCH($AA14,'[6]配置系数（兵法）'!$AA:$AA,0))</f>
        <v>0+0+0+0+0+0+0+0+0+0+0+0+0+0+0+0+0+0+0+0+0+0+0+0+0+0+0+0+0+0+0+0+0+0+0</v>
      </c>
      <c r="AF14" s="205">
        <f>INDEX('[6]配置系数（兵法）'!AF:AF,MATCH($AA14,'[6]配置系数（兵法）'!$AA:$AA,0))</f>
        <v>1</v>
      </c>
      <c r="AH14" s="141" t="str">
        <f>IF(索引!T13="","",索引!T13&amp;5)</f>
        <v>301045</v>
      </c>
      <c r="AI14" s="205" t="str">
        <f>INDEX('[6]配置系数（兵法）'!AI:AI,MATCH($AH14,'[6]配置系数（兵法）'!$AH:$AH,0))</f>
        <v/>
      </c>
      <c r="AJ14" s="205" t="str">
        <f>INDEX('[6]配置系数（兵法）'!AJ:AJ,MATCH($AH14,'[6]配置系数（兵法）'!$AH:$AH,0))</f>
        <v/>
      </c>
      <c r="AK14" s="205" t="str">
        <f>INDEX('[6]配置系数（兵法）'!AK:AK,MATCH($AH14,'[6]配置系数（兵法）'!$AH:$AH,0))</f>
        <v/>
      </c>
      <c r="AL14" s="205" t="str">
        <f>INDEX('[6]配置系数（兵法）'!AL:AL,MATCH($AH14,'[6]配置系数（兵法）'!$AH:$AH,0))</f>
        <v>0+0+0+0+0+0+0+0+0+0+0+0+0+0+0+0+0+0+0+0+0+0+0+0+0+0+0+0+0+0+0+0+0+0+0</v>
      </c>
      <c r="AM14" s="205">
        <f>INDEX('[6]配置系数（兵法）'!AM:AM,MATCH($AH14,'[6]配置系数（兵法）'!$AH:$AH,0))</f>
        <v>1</v>
      </c>
    </row>
    <row r="15" spans="6:39" x14ac:dyDescent="0.15">
      <c r="F15" s="141" t="str">
        <f>IF(索引!T14="","",索引!T14&amp;1)</f>
        <v>301051</v>
      </c>
      <c r="G15" s="205" t="str">
        <f>INDEX('[6]配置系数（兵法）'!G:G,MATCH($F15,'[6]配置系数（兵法）'!$F:$F,0))</f>
        <v>自身普通攻击，造成的伤害，会对自己前方扇形范围的敌人造成{0}%当次普攻伤害的分裂伤害。</v>
      </c>
      <c r="H15" s="205">
        <f>INDEX('[6]配置系数（兵法）'!H:H,MATCH($F15,'[6]配置系数（兵法）'!$F:$F,0))</f>
        <v>0.19500000000000001</v>
      </c>
      <c r="I15" s="205">
        <f>INDEX('[6]配置系数（兵法）'!I:I,MATCH($F15,'[6]配置系数（兵法）'!$F:$F,0))</f>
        <v>0.01</v>
      </c>
      <c r="J15" s="205" t="str">
        <f>INDEX('[6]配置系数（兵法）'!J:J,MATCH($F15,'[6]配置系数（兵法）'!$F:$F,0))</f>
        <v>0+0+0+0+0+0+0+0+0+0+0+0+0+0+0+0+0+0+0+0+0+0+0+0+0+0+0+0+0+0+0+0+0+0+0</v>
      </c>
      <c r="K15" s="205">
        <f>INDEX('[6]配置系数（兵法）'!K:K,MATCH($F15,'[6]配置系数（兵法）'!$F:$F,0))</f>
        <v>100</v>
      </c>
      <c r="M15" s="141" t="str">
        <f>IF(索引!T14="","",索引!T14&amp;2)</f>
        <v>301052</v>
      </c>
      <c r="N15" s="205" t="str">
        <f>INDEX('[6]配置系数（兵法）'!N:N,MATCH($M15,'[6]配置系数（兵法）'!$M:$M,0))</f>
        <v/>
      </c>
      <c r="O15" s="205" t="str">
        <f>INDEX('[6]配置系数（兵法）'!O:O,MATCH($M15,'[6]配置系数（兵法）'!$M:$M,0))</f>
        <v/>
      </c>
      <c r="P15" s="205" t="str">
        <f>INDEX('[6]配置系数（兵法）'!P:P,MATCH($M15,'[6]配置系数（兵法）'!$M:$M,0))</f>
        <v/>
      </c>
      <c r="Q15" s="205" t="str">
        <f>INDEX('[6]配置系数（兵法）'!Q:Q,MATCH($M15,'[6]配置系数（兵法）'!$M:$M,0))</f>
        <v>0+0+0+0+0+0+0+0+0+0+0+0+0+0+0+0+0+0+0+0+0+0+0+0+0+0+0+0+0+0+0+0+0+0+0</v>
      </c>
      <c r="R15" s="205">
        <f>INDEX('[6]配置系数（兵法）'!R:R,MATCH($M15,'[6]配置系数（兵法）'!$M:$M,0))</f>
        <v>1</v>
      </c>
      <c r="T15" s="141" t="str">
        <f>IF(索引!T14="","",索引!T14&amp;3)</f>
        <v>301053</v>
      </c>
      <c r="U15" s="205" t="str">
        <f>INDEX('[6]配置系数（兵法）'!U:U,MATCH($T15,'[6]配置系数（兵法）'!$T:$T,0))</f>
        <v/>
      </c>
      <c r="V15" s="205" t="str">
        <f>INDEX('[6]配置系数（兵法）'!V:V,MATCH($T15,'[6]配置系数（兵法）'!$T:$T,0))</f>
        <v/>
      </c>
      <c r="W15" s="205" t="str">
        <f>INDEX('[6]配置系数（兵法）'!W:W,MATCH($T15,'[6]配置系数（兵法）'!$T:$T,0))</f>
        <v/>
      </c>
      <c r="X15" s="205" t="str">
        <f>INDEX('[6]配置系数（兵法）'!X:X,MATCH($T15,'[6]配置系数（兵法）'!$T:$T,0))</f>
        <v>0+0+0+0+0+0+0+0+0+0+0+0+0+0+0+0+0+0+0+0+0+0+0+0+0+0+0+0+0+0+0+0+0+0+0</v>
      </c>
      <c r="Y15" s="205">
        <f>INDEX('[6]配置系数（兵法）'!Y:Y,MATCH($T15,'[6]配置系数（兵法）'!$T:$T,0))</f>
        <v>1</v>
      </c>
      <c r="AA15" s="141" t="str">
        <f>IF(索引!T14="","",索引!T14&amp;4)</f>
        <v>301054</v>
      </c>
      <c r="AB15" s="205" t="str">
        <f>INDEX('[6]配置系数（兵法）'!AB:AB,MATCH($AA15,'[6]配置系数（兵法）'!$AA:$AA,0))</f>
        <v/>
      </c>
      <c r="AC15" s="205" t="str">
        <f>INDEX('[6]配置系数（兵法）'!AC:AC,MATCH($AA15,'[6]配置系数（兵法）'!$AA:$AA,0))</f>
        <v/>
      </c>
      <c r="AD15" s="205" t="str">
        <f>INDEX('[6]配置系数（兵法）'!AD:AD,MATCH($AA15,'[6]配置系数（兵法）'!$AA:$AA,0))</f>
        <v/>
      </c>
      <c r="AE15" s="205" t="str">
        <f>INDEX('[6]配置系数（兵法）'!AE:AE,MATCH($AA15,'[6]配置系数（兵法）'!$AA:$AA,0))</f>
        <v>0+0+0+0+0+0+0+0+0+0+0+0+0+0+0+0+0+0+0+0+0+0+0+0+0+0+0+0+0+0+0+0+0+0+0</v>
      </c>
      <c r="AF15" s="205">
        <f>INDEX('[6]配置系数（兵法）'!AF:AF,MATCH($AA15,'[6]配置系数（兵法）'!$AA:$AA,0))</f>
        <v>1</v>
      </c>
      <c r="AH15" s="141" t="str">
        <f>IF(索引!T14="","",索引!T14&amp;5)</f>
        <v>301055</v>
      </c>
      <c r="AI15" s="205" t="str">
        <f>INDEX('[6]配置系数（兵法）'!AI:AI,MATCH($AH15,'[6]配置系数（兵法）'!$AH:$AH,0))</f>
        <v/>
      </c>
      <c r="AJ15" s="205" t="str">
        <f>INDEX('[6]配置系数（兵法）'!AJ:AJ,MATCH($AH15,'[6]配置系数（兵法）'!$AH:$AH,0))</f>
        <v/>
      </c>
      <c r="AK15" s="205" t="str">
        <f>INDEX('[6]配置系数（兵法）'!AK:AK,MATCH($AH15,'[6]配置系数（兵法）'!$AH:$AH,0))</f>
        <v/>
      </c>
      <c r="AL15" s="205" t="str">
        <f>INDEX('[6]配置系数（兵法）'!AL:AL,MATCH($AH15,'[6]配置系数（兵法）'!$AH:$AH,0))</f>
        <v>0+0+0+0+0+0+0+0+0+0+0+0+0+0+0+0+0+0+0+0+0+0+0+0+0+0+0+0+0+0+0+0+0+0+0</v>
      </c>
      <c r="AM15" s="205">
        <f>INDEX('[6]配置系数（兵法）'!AM:AM,MATCH($AH15,'[6]配置系数（兵法）'!$AH:$AH,0))</f>
        <v>1</v>
      </c>
    </row>
    <row r="16" spans="6:39" x14ac:dyDescent="0.15">
      <c r="F16" s="141" t="str">
        <f>IF(索引!T15="","",索引!T15&amp;1)</f>
        <v>301061</v>
      </c>
      <c r="G16" s="205" t="str">
        <f>INDEX('[6]配置系数（兵法）'!G:G,MATCH($F16,'[6]配置系数（兵法）'!$F:$F,0))</f>
        <v>5秒时，清除敌方4个单位一个有益buff，如果目标为士兵，同时减少{0}点士气</v>
      </c>
      <c r="H16" s="205">
        <f>INDEX('[6]配置系数（兵法）'!H:H,MATCH($F16,'[6]配置系数（兵法）'!$F:$F,0))</f>
        <v>-9.4</v>
      </c>
      <c r="I16" s="205">
        <f>INDEX('[6]配置系数（兵法）'!I:I,MATCH($F16,'[6]配置系数（兵法）'!$F:$F,0))</f>
        <v>-1.2</v>
      </c>
      <c r="J16" s="205" t="str">
        <f>INDEX('[6]配置系数（兵法）'!J:J,MATCH($F16,'[6]配置系数（兵法）'!$F:$F,0))</f>
        <v>0+0+0+0+0+0+0+0+0+0+0+0+0+0+0+0+0+0+0+0+0+0+0+0+0+0+0+0+0+0+0+0+0+0+0</v>
      </c>
      <c r="K16" s="205">
        <f>INDEX('[6]配置系数（兵法）'!K:K,MATCH($F16,'[6]配置系数（兵法）'!$F:$F,0))</f>
        <v>-1</v>
      </c>
      <c r="M16" s="141" t="str">
        <f>IF(索引!T15="","",索引!T15&amp;2)</f>
        <v>301062</v>
      </c>
      <c r="N16" s="205" t="str">
        <f>INDEX('[6]配置系数（兵法）'!N:N,MATCH($M16,'[6]配置系数（兵法）'!$M:$M,0))</f>
        <v/>
      </c>
      <c r="O16" s="205" t="str">
        <f>INDEX('[6]配置系数（兵法）'!O:O,MATCH($M16,'[6]配置系数（兵法）'!$M:$M,0))</f>
        <v/>
      </c>
      <c r="P16" s="205" t="str">
        <f>INDEX('[6]配置系数（兵法）'!P:P,MATCH($M16,'[6]配置系数（兵法）'!$M:$M,0))</f>
        <v/>
      </c>
      <c r="Q16" s="205" t="str">
        <f>INDEX('[6]配置系数（兵法）'!Q:Q,MATCH($M16,'[6]配置系数（兵法）'!$M:$M,0))</f>
        <v>0+0+0+0+0+0+0+0+0+0+0+0+0+0+0+0+0+0+0+0+0+0+0+0+0+0+0+0+0+0+0+0+0+0+0</v>
      </c>
      <c r="R16" s="205">
        <f>INDEX('[6]配置系数（兵法）'!R:R,MATCH($M16,'[6]配置系数（兵法）'!$M:$M,0))</f>
        <v>1</v>
      </c>
      <c r="T16" s="141" t="str">
        <f>IF(索引!T15="","",索引!T15&amp;3)</f>
        <v>301063</v>
      </c>
      <c r="U16" s="205" t="str">
        <f>INDEX('[6]配置系数（兵法）'!U:U,MATCH($T16,'[6]配置系数（兵法）'!$T:$T,0))</f>
        <v/>
      </c>
      <c r="V16" s="205" t="str">
        <f>INDEX('[6]配置系数（兵法）'!V:V,MATCH($T16,'[6]配置系数（兵法）'!$T:$T,0))</f>
        <v/>
      </c>
      <c r="W16" s="205" t="str">
        <f>INDEX('[6]配置系数（兵法）'!W:W,MATCH($T16,'[6]配置系数（兵法）'!$T:$T,0))</f>
        <v/>
      </c>
      <c r="X16" s="205" t="str">
        <f>INDEX('[6]配置系数（兵法）'!X:X,MATCH($T16,'[6]配置系数（兵法）'!$T:$T,0))</f>
        <v>0+0+0+0+0+0+0+0+0+0+0+0+0+0+0+0+0+0+0+0+0+0+0+0+0+0+0+0+0+0+0+0+0+0+0</v>
      </c>
      <c r="Y16" s="205">
        <f>INDEX('[6]配置系数（兵法）'!Y:Y,MATCH($T16,'[6]配置系数（兵法）'!$T:$T,0))</f>
        <v>1</v>
      </c>
      <c r="AA16" s="141" t="str">
        <f>IF(索引!T15="","",索引!T15&amp;4)</f>
        <v>301064</v>
      </c>
      <c r="AB16" s="205" t="str">
        <f>INDEX('[6]配置系数（兵法）'!AB:AB,MATCH($AA16,'[6]配置系数（兵法）'!$AA:$AA,0))</f>
        <v/>
      </c>
      <c r="AC16" s="205" t="str">
        <f>INDEX('[6]配置系数（兵法）'!AC:AC,MATCH($AA16,'[6]配置系数（兵法）'!$AA:$AA,0))</f>
        <v/>
      </c>
      <c r="AD16" s="205" t="str">
        <f>INDEX('[6]配置系数（兵法）'!AD:AD,MATCH($AA16,'[6]配置系数（兵法）'!$AA:$AA,0))</f>
        <v/>
      </c>
      <c r="AE16" s="205" t="str">
        <f>INDEX('[6]配置系数（兵法）'!AE:AE,MATCH($AA16,'[6]配置系数（兵法）'!$AA:$AA,0))</f>
        <v>0+0+0+0+0+0+0+0+0+0+0+0+0+0+0+0+0+0+0+0+0+0+0+0+0+0+0+0+0+0+0+0+0+0+0</v>
      </c>
      <c r="AF16" s="205">
        <f>INDEX('[6]配置系数（兵法）'!AF:AF,MATCH($AA16,'[6]配置系数（兵法）'!$AA:$AA,0))</f>
        <v>1</v>
      </c>
      <c r="AH16" s="141" t="str">
        <f>IF(索引!T15="","",索引!T15&amp;5)</f>
        <v>301065</v>
      </c>
      <c r="AI16" s="205" t="str">
        <f>INDEX('[6]配置系数（兵法）'!AI:AI,MATCH($AH16,'[6]配置系数（兵法）'!$AH:$AH,0))</f>
        <v/>
      </c>
      <c r="AJ16" s="205" t="str">
        <f>INDEX('[6]配置系数（兵法）'!AJ:AJ,MATCH($AH16,'[6]配置系数（兵法）'!$AH:$AH,0))</f>
        <v/>
      </c>
      <c r="AK16" s="205" t="str">
        <f>INDEX('[6]配置系数（兵法）'!AK:AK,MATCH($AH16,'[6]配置系数（兵法）'!$AH:$AH,0))</f>
        <v/>
      </c>
      <c r="AL16" s="205" t="str">
        <f>INDEX('[6]配置系数（兵法）'!AL:AL,MATCH($AH16,'[6]配置系数（兵法）'!$AH:$AH,0))</f>
        <v>0+0+0+0+0+0+0+0+0+0+0+0+0+0+0+0+0+0+0+0+0+0+0+0+0+0+0+0+0+0+0+0+0+0+0</v>
      </c>
      <c r="AM16" s="205">
        <f>INDEX('[6]配置系数（兵法）'!AM:AM,MATCH($AH16,'[6]配置系数（兵法）'!$AH:$AH,0))</f>
        <v>1</v>
      </c>
    </row>
    <row r="17" spans="6:39" x14ac:dyDescent="0.15">
      <c r="F17" s="141" t="str">
        <f>IF(索引!T16="","",索引!T16&amp;1)</f>
        <v>301071</v>
      </c>
      <c r="G17" s="205" t="str">
        <f>INDEX('[6]配置系数（兵法）'!G:G,MATCH($F17,'[6]配置系数（兵法）'!$F:$F,0))</f>
        <v>释放怒气后，自身与统率的士兵获得{0}%生命夺取效果，持续10秒。（可驱散）</v>
      </c>
      <c r="H17" s="205">
        <f>INDEX('[6]配置系数（兵法）'!H:H,MATCH($F17,'[6]配置系数（兵法）'!$F:$F,0))</f>
        <v>0.09</v>
      </c>
      <c r="I17" s="205">
        <f>INDEX('[6]配置系数（兵法）'!I:I,MATCH($F17,'[6]配置系数（兵法）'!$F:$F,0))</f>
        <v>1.0999999999999999E-2</v>
      </c>
      <c r="J17" s="205" t="str">
        <f>INDEX('[6]配置系数（兵法）'!J:J,MATCH($F17,'[6]配置系数（兵法）'!$F:$F,0))</f>
        <v>0+0+0+0+0+0+0+0+0+0+0+0+0+0+0+0+0+0+0+0+0+0+0+0+0+0+0+0+0+0+0+0+0+0+0</v>
      </c>
      <c r="K17" s="205">
        <f>INDEX('[6]配置系数（兵法）'!K:K,MATCH($F17,'[6]配置系数（兵法）'!$F:$F,0))</f>
        <v>100</v>
      </c>
      <c r="M17" s="141" t="str">
        <f>IF(索引!T16="","",索引!T16&amp;2)</f>
        <v>301072</v>
      </c>
      <c r="N17" s="205" t="str">
        <f>INDEX('[6]配置系数（兵法）'!N:N,MATCH($M17,'[6]配置系数（兵法）'!$M:$M,0))</f>
        <v/>
      </c>
      <c r="O17" s="205" t="str">
        <f>INDEX('[6]配置系数（兵法）'!O:O,MATCH($M17,'[6]配置系数（兵法）'!$M:$M,0))</f>
        <v/>
      </c>
      <c r="P17" s="205" t="str">
        <f>INDEX('[6]配置系数（兵法）'!P:P,MATCH($M17,'[6]配置系数（兵法）'!$M:$M,0))</f>
        <v/>
      </c>
      <c r="Q17" s="205" t="str">
        <f>INDEX('[6]配置系数（兵法）'!Q:Q,MATCH($M17,'[6]配置系数（兵法）'!$M:$M,0))</f>
        <v>0+0+0+0+0+0+0+0+0+0+0+0+0+0+0+0+0+0+0+0+0+0+0+0+0+0+0+0+0+0+0+0+0+0+0</v>
      </c>
      <c r="R17" s="205">
        <f>INDEX('[6]配置系数（兵法）'!R:R,MATCH($M17,'[6]配置系数（兵法）'!$M:$M,0))</f>
        <v>1</v>
      </c>
      <c r="T17" s="141" t="str">
        <f>IF(索引!T16="","",索引!T16&amp;3)</f>
        <v>301073</v>
      </c>
      <c r="U17" s="205" t="str">
        <f>INDEX('[6]配置系数（兵法）'!U:U,MATCH($T17,'[6]配置系数（兵法）'!$T:$T,0))</f>
        <v/>
      </c>
      <c r="V17" s="205" t="str">
        <f>INDEX('[6]配置系数（兵法）'!V:V,MATCH($T17,'[6]配置系数（兵法）'!$T:$T,0))</f>
        <v/>
      </c>
      <c r="W17" s="205" t="str">
        <f>INDEX('[6]配置系数（兵法）'!W:W,MATCH($T17,'[6]配置系数（兵法）'!$T:$T,0))</f>
        <v/>
      </c>
      <c r="X17" s="205" t="str">
        <f>INDEX('[6]配置系数（兵法）'!X:X,MATCH($T17,'[6]配置系数（兵法）'!$T:$T,0))</f>
        <v>0+0+0+0+0+0+0+0+0+0+0+0+0+0+0+0+0+0+0+0+0+0+0+0+0+0+0+0+0+0+0+0+0+0+0</v>
      </c>
      <c r="Y17" s="205">
        <f>INDEX('[6]配置系数（兵法）'!Y:Y,MATCH($T17,'[6]配置系数（兵法）'!$T:$T,0))</f>
        <v>1</v>
      </c>
      <c r="AA17" s="141" t="str">
        <f>IF(索引!T16="","",索引!T16&amp;4)</f>
        <v>301074</v>
      </c>
      <c r="AB17" s="205" t="str">
        <f>INDEX('[6]配置系数（兵法）'!AB:AB,MATCH($AA17,'[6]配置系数（兵法）'!$AA:$AA,0))</f>
        <v/>
      </c>
      <c r="AC17" s="205" t="str">
        <f>INDEX('[6]配置系数（兵法）'!AC:AC,MATCH($AA17,'[6]配置系数（兵法）'!$AA:$AA,0))</f>
        <v/>
      </c>
      <c r="AD17" s="205" t="str">
        <f>INDEX('[6]配置系数（兵法）'!AD:AD,MATCH($AA17,'[6]配置系数（兵法）'!$AA:$AA,0))</f>
        <v/>
      </c>
      <c r="AE17" s="205" t="str">
        <f>INDEX('[6]配置系数（兵法）'!AE:AE,MATCH($AA17,'[6]配置系数（兵法）'!$AA:$AA,0))</f>
        <v>0+0+0+0+0+0+0+0+0+0+0+0+0+0+0+0+0+0+0+0+0+0+0+0+0+0+0+0+0+0+0+0+0+0+0</v>
      </c>
      <c r="AF17" s="205">
        <f>INDEX('[6]配置系数（兵法）'!AF:AF,MATCH($AA17,'[6]配置系数（兵法）'!$AA:$AA,0))</f>
        <v>1</v>
      </c>
      <c r="AH17" s="141" t="str">
        <f>IF(索引!T16="","",索引!T16&amp;5)</f>
        <v>301075</v>
      </c>
      <c r="AI17" s="205" t="str">
        <f>INDEX('[6]配置系数（兵法）'!AI:AI,MATCH($AH17,'[6]配置系数（兵法）'!$AH:$AH,0))</f>
        <v/>
      </c>
      <c r="AJ17" s="205" t="str">
        <f>INDEX('[6]配置系数（兵法）'!AJ:AJ,MATCH($AH17,'[6]配置系数（兵法）'!$AH:$AH,0))</f>
        <v/>
      </c>
      <c r="AK17" s="205" t="str">
        <f>INDEX('[6]配置系数（兵法）'!AK:AK,MATCH($AH17,'[6]配置系数（兵法）'!$AH:$AH,0))</f>
        <v/>
      </c>
      <c r="AL17" s="205" t="str">
        <f>INDEX('[6]配置系数（兵法）'!AL:AL,MATCH($AH17,'[6]配置系数（兵法）'!$AH:$AH,0))</f>
        <v>0+0+0+0+0+0+0+0+0+0+0+0+0+0+0+0+0+0+0+0+0+0+0+0+0+0+0+0+0+0+0+0+0+0+0</v>
      </c>
      <c r="AM17" s="205">
        <f>INDEX('[6]配置系数（兵法）'!AM:AM,MATCH($AH17,'[6]配置系数（兵法）'!$AH:$AH,0))</f>
        <v>1</v>
      </c>
    </row>
    <row r="18" spans="6:39" x14ac:dyDescent="0.15">
      <c r="F18" s="141" t="str">
        <f>IF(索引!T17="","",索引!T17&amp;1)</f>
        <v>301081</v>
      </c>
      <c r="G18" s="205" t="str">
        <f>INDEX('[6]配置系数（兵法）'!G:G,MATCH($F18,'[6]配置系数（兵法）'!$F:$F,0))</f>
        <v>自身部队受到普通攻击，会对敌人造成自身伤害{0}%的武力伤害。</v>
      </c>
      <c r="H18" s="205">
        <f>INDEX('[6]配置系数（兵法）'!H:H,MATCH($F18,'[6]配置系数（兵法）'!$F:$F,0))</f>
        <v>1.7999999999999999E-2</v>
      </c>
      <c r="I18" s="205">
        <f>INDEX('[6]配置系数（兵法）'!I:I,MATCH($F18,'[6]配置系数（兵法）'!$F:$F,0))</f>
        <v>1E-3</v>
      </c>
      <c r="J18" s="205" t="str">
        <f>INDEX('[6]配置系数（兵法）'!J:J,MATCH($F18,'[6]配置系数（兵法）'!$F:$F,0))</f>
        <v>0+0+0+0+0+0+0+0+0+0+0+0+0+0+0+0+0+0+0+0+0+0+0+0+0+0+0+0+0+0+0+0+0+0+0</v>
      </c>
      <c r="K18" s="205">
        <f>INDEX('[6]配置系数（兵法）'!K:K,MATCH($F18,'[6]配置系数（兵法）'!$F:$F,0))</f>
        <v>100</v>
      </c>
      <c r="M18" s="141" t="str">
        <f>IF(索引!T17="","",索引!T17&amp;2)</f>
        <v>301082</v>
      </c>
      <c r="N18" s="205" t="str">
        <f>INDEX('[6]配置系数（兵法）'!N:N,MATCH($M18,'[6]配置系数（兵法）'!$M:$M,0))</f>
        <v/>
      </c>
      <c r="O18" s="205" t="str">
        <f>INDEX('[6]配置系数（兵法）'!O:O,MATCH($M18,'[6]配置系数（兵法）'!$M:$M,0))</f>
        <v/>
      </c>
      <c r="P18" s="205" t="str">
        <f>INDEX('[6]配置系数（兵法）'!P:P,MATCH($M18,'[6]配置系数（兵法）'!$M:$M,0))</f>
        <v/>
      </c>
      <c r="Q18" s="205" t="str">
        <f>INDEX('[6]配置系数（兵法）'!Q:Q,MATCH($M18,'[6]配置系数（兵法）'!$M:$M,0))</f>
        <v>0+0+0+0+0+0+0+0+0+0+0+0+0+0+0+0+0+0+0+0+0+0+0+0+0+0+0+0+0+0+0+0+0+0+0</v>
      </c>
      <c r="R18" s="205">
        <f>INDEX('[6]配置系数（兵法）'!R:R,MATCH($M18,'[6]配置系数（兵法）'!$M:$M,0))</f>
        <v>1</v>
      </c>
      <c r="T18" s="141" t="str">
        <f>IF(索引!T17="","",索引!T17&amp;3)</f>
        <v>301083</v>
      </c>
      <c r="U18" s="205" t="str">
        <f>INDEX('[6]配置系数（兵法）'!U:U,MATCH($T18,'[6]配置系数（兵法）'!$T:$T,0))</f>
        <v/>
      </c>
      <c r="V18" s="205" t="str">
        <f>INDEX('[6]配置系数（兵法）'!V:V,MATCH($T18,'[6]配置系数（兵法）'!$T:$T,0))</f>
        <v/>
      </c>
      <c r="W18" s="205" t="str">
        <f>INDEX('[6]配置系数（兵法）'!W:W,MATCH($T18,'[6]配置系数（兵法）'!$T:$T,0))</f>
        <v/>
      </c>
      <c r="X18" s="205" t="str">
        <f>INDEX('[6]配置系数（兵法）'!X:X,MATCH($T18,'[6]配置系数（兵法）'!$T:$T,0))</f>
        <v>0+0+0+0+0+0+0+0+0+0+0+0+0+0+0+0+0+0+0+0+0+0+0+0+0+0+0+0+0+0+0+0+0+0+0</v>
      </c>
      <c r="Y18" s="205">
        <f>INDEX('[6]配置系数（兵法）'!Y:Y,MATCH($T18,'[6]配置系数（兵法）'!$T:$T,0))</f>
        <v>1</v>
      </c>
      <c r="AA18" s="141" t="str">
        <f>IF(索引!T17="","",索引!T17&amp;4)</f>
        <v>301084</v>
      </c>
      <c r="AB18" s="205" t="str">
        <f>INDEX('[6]配置系数（兵法）'!AB:AB,MATCH($AA18,'[6]配置系数（兵法）'!$AA:$AA,0))</f>
        <v/>
      </c>
      <c r="AC18" s="205" t="str">
        <f>INDEX('[6]配置系数（兵法）'!AC:AC,MATCH($AA18,'[6]配置系数（兵法）'!$AA:$AA,0))</f>
        <v/>
      </c>
      <c r="AD18" s="205" t="str">
        <f>INDEX('[6]配置系数（兵法）'!AD:AD,MATCH($AA18,'[6]配置系数（兵法）'!$AA:$AA,0))</f>
        <v/>
      </c>
      <c r="AE18" s="205" t="str">
        <f>INDEX('[6]配置系数（兵法）'!AE:AE,MATCH($AA18,'[6]配置系数（兵法）'!$AA:$AA,0))</f>
        <v>0+0+0+0+0+0+0+0+0+0+0+0+0+0+0+0+0+0+0+0+0+0+0+0+0+0+0+0+0+0+0+0+0+0+0</v>
      </c>
      <c r="AF18" s="205">
        <f>INDEX('[6]配置系数（兵法）'!AF:AF,MATCH($AA18,'[6]配置系数（兵法）'!$AA:$AA,0))</f>
        <v>1</v>
      </c>
      <c r="AH18" s="141" t="str">
        <f>IF(索引!T17="","",索引!T17&amp;5)</f>
        <v>301085</v>
      </c>
      <c r="AI18" s="205" t="str">
        <f>INDEX('[6]配置系数（兵法）'!AI:AI,MATCH($AH18,'[6]配置系数（兵法）'!$AH:$AH,0))</f>
        <v/>
      </c>
      <c r="AJ18" s="205" t="str">
        <f>INDEX('[6]配置系数（兵法）'!AJ:AJ,MATCH($AH18,'[6]配置系数（兵法）'!$AH:$AH,0))</f>
        <v/>
      </c>
      <c r="AK18" s="205" t="str">
        <f>INDEX('[6]配置系数（兵法）'!AK:AK,MATCH($AH18,'[6]配置系数（兵法）'!$AH:$AH,0))</f>
        <v/>
      </c>
      <c r="AL18" s="205" t="str">
        <f>INDEX('[6]配置系数（兵法）'!AL:AL,MATCH($AH18,'[6]配置系数（兵法）'!$AH:$AH,0))</f>
        <v>0+0+0+0+0+0+0+0+0+0+0+0+0+0+0+0+0+0+0+0+0+0+0+0+0+0+0+0+0+0+0+0+0+0+0</v>
      </c>
      <c r="AM18" s="205">
        <f>INDEX('[6]配置系数（兵法）'!AM:AM,MATCH($AH18,'[6]配置系数（兵法）'!$AH:$AH,0))</f>
        <v>1</v>
      </c>
    </row>
    <row r="19" spans="6:39" x14ac:dyDescent="0.15">
      <c r="F19" s="141" t="str">
        <f>IF(索引!T18="","",索引!T18&amp;1)</f>
        <v>301091</v>
      </c>
      <c r="G19" s="205" t="str">
        <f>INDEX('[6]配置系数（兵法）'!G:G,MATCH($F19,'[6]配置系数（兵法）'!$F:$F,0))</f>
        <v>自身与率领的士兵生命值/兵力低于50%时，自身/士兵的伤害减免提升{0}%，持续12秒。（不可驱散）</v>
      </c>
      <c r="H19" s="205">
        <f>INDEX('[6]配置系数（兵法）'!H:H,MATCH($F19,'[6]配置系数（兵法）'!$F:$F,0))</f>
        <v>0.1</v>
      </c>
      <c r="I19" s="205">
        <f>INDEX('[6]配置系数（兵法）'!I:I,MATCH($F19,'[6]配置系数（兵法）'!$F:$F,0))</f>
        <v>0.01</v>
      </c>
      <c r="J19" s="205" t="str">
        <f>INDEX('[6]配置系数（兵法）'!J:J,MATCH($F19,'[6]配置系数（兵法）'!$F:$F,0))</f>
        <v>0+0+0+0+0+0+0+0+0+0+0+0+0+0+0+0+0+0+0+0+0+0+0+0+0+0+0+0+0+0+0+0+0+0+0</v>
      </c>
      <c r="K19" s="205">
        <f>INDEX('[6]配置系数（兵法）'!K:K,MATCH($F19,'[6]配置系数（兵法）'!$F:$F,0))</f>
        <v>100</v>
      </c>
      <c r="M19" s="141" t="str">
        <f>IF(索引!T18="","",索引!T18&amp;2)</f>
        <v>301092</v>
      </c>
      <c r="N19" s="205" t="str">
        <f>INDEX('[6]配置系数（兵法）'!N:N,MATCH($M19,'[6]配置系数（兵法）'!$M:$M,0))</f>
        <v/>
      </c>
      <c r="O19" s="205" t="str">
        <f>INDEX('[6]配置系数（兵法）'!O:O,MATCH($M19,'[6]配置系数（兵法）'!$M:$M,0))</f>
        <v/>
      </c>
      <c r="P19" s="205" t="str">
        <f>INDEX('[6]配置系数（兵法）'!P:P,MATCH($M19,'[6]配置系数（兵法）'!$M:$M,0))</f>
        <v/>
      </c>
      <c r="Q19" s="205" t="str">
        <f>INDEX('[6]配置系数（兵法）'!Q:Q,MATCH($M19,'[6]配置系数（兵法）'!$M:$M,0))</f>
        <v>0+0+0+0+0+0+0+0+0+0+0+0+0+0+0+0+0+0+0+0+0+0+0+0+0+0+0+0+0+0+0+0+0+0+0</v>
      </c>
      <c r="R19" s="205">
        <f>INDEX('[6]配置系数（兵法）'!R:R,MATCH($M19,'[6]配置系数（兵法）'!$M:$M,0))</f>
        <v>1</v>
      </c>
      <c r="T19" s="141" t="str">
        <f>IF(索引!T18="","",索引!T18&amp;3)</f>
        <v>301093</v>
      </c>
      <c r="U19" s="205" t="str">
        <f>INDEX('[6]配置系数（兵法）'!U:U,MATCH($T19,'[6]配置系数（兵法）'!$T:$T,0))</f>
        <v/>
      </c>
      <c r="V19" s="205" t="str">
        <f>INDEX('[6]配置系数（兵法）'!V:V,MATCH($T19,'[6]配置系数（兵法）'!$T:$T,0))</f>
        <v/>
      </c>
      <c r="W19" s="205" t="str">
        <f>INDEX('[6]配置系数（兵法）'!W:W,MATCH($T19,'[6]配置系数（兵法）'!$T:$T,0))</f>
        <v/>
      </c>
      <c r="X19" s="205" t="str">
        <f>INDEX('[6]配置系数（兵法）'!X:X,MATCH($T19,'[6]配置系数（兵法）'!$T:$T,0))</f>
        <v>0+0+0+0+0+0+0+0+0+0+0+0+0+0+0+0+0+0+0+0+0+0+0+0+0+0+0+0+0+0+0+0+0+0+0</v>
      </c>
      <c r="Y19" s="205">
        <f>INDEX('[6]配置系数（兵法）'!Y:Y,MATCH($T19,'[6]配置系数（兵法）'!$T:$T,0))</f>
        <v>1</v>
      </c>
      <c r="AA19" s="141" t="str">
        <f>IF(索引!T18="","",索引!T18&amp;4)</f>
        <v>301094</v>
      </c>
      <c r="AB19" s="205" t="str">
        <f>INDEX('[6]配置系数（兵法）'!AB:AB,MATCH($AA19,'[6]配置系数（兵法）'!$AA:$AA,0))</f>
        <v/>
      </c>
      <c r="AC19" s="205" t="str">
        <f>INDEX('[6]配置系数（兵法）'!AC:AC,MATCH($AA19,'[6]配置系数（兵法）'!$AA:$AA,0))</f>
        <v/>
      </c>
      <c r="AD19" s="205" t="str">
        <f>INDEX('[6]配置系数（兵法）'!AD:AD,MATCH($AA19,'[6]配置系数（兵法）'!$AA:$AA,0))</f>
        <v/>
      </c>
      <c r="AE19" s="205" t="str">
        <f>INDEX('[6]配置系数（兵法）'!AE:AE,MATCH($AA19,'[6]配置系数（兵法）'!$AA:$AA,0))</f>
        <v>0+0+0+0+0+0+0+0+0+0+0+0+0+0+0+0+0+0+0+0+0+0+0+0+0+0+0+0+0+0+0+0+0+0+0</v>
      </c>
      <c r="AF19" s="205">
        <f>INDEX('[6]配置系数（兵法）'!AF:AF,MATCH($AA19,'[6]配置系数（兵法）'!$AA:$AA,0))</f>
        <v>1</v>
      </c>
      <c r="AH19" s="141" t="str">
        <f>IF(索引!T18="","",索引!T18&amp;5)</f>
        <v>301095</v>
      </c>
      <c r="AI19" s="205" t="str">
        <f>INDEX('[6]配置系数（兵法）'!AI:AI,MATCH($AH19,'[6]配置系数（兵法）'!$AH:$AH,0))</f>
        <v/>
      </c>
      <c r="AJ19" s="205" t="str">
        <f>INDEX('[6]配置系数（兵法）'!AJ:AJ,MATCH($AH19,'[6]配置系数（兵法）'!$AH:$AH,0))</f>
        <v/>
      </c>
      <c r="AK19" s="205" t="str">
        <f>INDEX('[6]配置系数（兵法）'!AK:AK,MATCH($AH19,'[6]配置系数（兵法）'!$AH:$AH,0))</f>
        <v/>
      </c>
      <c r="AL19" s="205" t="str">
        <f>INDEX('[6]配置系数（兵法）'!AL:AL,MATCH($AH19,'[6]配置系数（兵法）'!$AH:$AH,0))</f>
        <v>0+0+0+0+0+0+0+0+0+0+0+0+0+0+0+0+0+0+0+0+0+0+0+0+0+0+0+0+0+0+0+0+0+0+0</v>
      </c>
      <c r="AM19" s="205">
        <f>INDEX('[6]配置系数（兵法）'!AM:AM,MATCH($AH19,'[6]配置系数（兵法）'!$AH:$AH,0))</f>
        <v>1</v>
      </c>
    </row>
    <row r="20" spans="6:39" x14ac:dyDescent="0.15">
      <c r="F20" s="141" t="str">
        <f>IF(索引!T19="","",索引!T19&amp;1)</f>
        <v>301101</v>
      </c>
      <c r="G20" s="205" t="str">
        <f>INDEX('[6]配置系数（兵法）'!G:G,MATCH($F20,'[6]配置系数（兵法）'!$F:$F,0))</f>
        <v>自身生命低于{0}%时，对目标造成自身攻击力 {1}%的武力伤害，如果自己血量高于目标血量则额外造成自身攻击力 {2}%武力伤害。</v>
      </c>
      <c r="H20" s="205">
        <f>INDEX('[6]配置系数（兵法）'!H:H,MATCH($F20,'[6]配置系数（兵法）'!$F:$F,0))</f>
        <v>0.6</v>
      </c>
      <c r="I20" s="205">
        <f>INDEX('[6]配置系数（兵法）'!I:I,MATCH($F20,'[6]配置系数（兵法）'!$F:$F,0))</f>
        <v>0</v>
      </c>
      <c r="J20" s="205" t="str">
        <f>INDEX('[6]配置系数（兵法）'!J:J,MATCH($F20,'[6]配置系数（兵法）'!$F:$F,0))</f>
        <v>0+0+0+0+0+0+0+0+0+0+0+0+0+0+0+0+0+0+0+0+0+0+0+0+0+0+0+0+0+0+0+0+0+0+0</v>
      </c>
      <c r="K20" s="205">
        <f>INDEX('[6]配置系数（兵法）'!K:K,MATCH($F20,'[6]配置系数（兵法）'!$F:$F,0))</f>
        <v>100</v>
      </c>
      <c r="M20" s="141" t="str">
        <f>IF(索引!T19="","",索引!T19&amp;2)</f>
        <v>301102</v>
      </c>
      <c r="N20" s="205" t="str">
        <f>INDEX('[6]配置系数（兵法）'!N:N,MATCH($M20,'[6]配置系数（兵法）'!$M:$M,0))</f>
        <v>自身生命低于{0}%时，对目标造成自身攻击力 {1}%的武力伤害，如果自己血量高于目标血量则额外造成自身攻击力 {2}%武力伤害。</v>
      </c>
      <c r="O20" s="205">
        <f>INDEX('[6]配置系数（兵法）'!O:O,MATCH($M20,'[6]配置系数（兵法）'!$M:$M,0))</f>
        <v>0.72</v>
      </c>
      <c r="P20" s="205">
        <f>INDEX('[6]配置系数（兵法）'!P:P,MATCH($M20,'[6]配置系数（兵法）'!$M:$M,0))</f>
        <v>3.7999999999999999E-2</v>
      </c>
      <c r="Q20" s="205" t="str">
        <f>INDEX('[6]配置系数（兵法）'!Q:Q,MATCH($M20,'[6]配置系数（兵法）'!$M:$M,0))</f>
        <v>0+0+0+0+0+0+0+0+0+0+0+0+0+0+0+0+0+0+0+0+0+0+0+0+0+0+0+0+0+0+0+0+0+0+0</v>
      </c>
      <c r="R20" s="205">
        <f>INDEX('[6]配置系数（兵法）'!R:R,MATCH($M20,'[6]配置系数（兵法）'!$M:$M,0))</f>
        <v>100</v>
      </c>
      <c r="T20" s="141" t="str">
        <f>IF(索引!T19="","",索引!T19&amp;3)</f>
        <v>301103</v>
      </c>
      <c r="U20" s="205" t="str">
        <f>INDEX('[6]配置系数（兵法）'!U:U,MATCH($T20,'[6]配置系数（兵法）'!$T:$T,0))</f>
        <v>自身生命低于{0}%时，对目标造成自身攻击力 {1}%的武力伤害，如果自己血量高于目标血量则额外造成自身攻击力 {2}%武力伤害。</v>
      </c>
      <c r="V20" s="205">
        <f>INDEX('[6]配置系数（兵法）'!V:V,MATCH($T20,'[6]配置系数（兵法）'!$T:$T,0))</f>
        <v>0.36</v>
      </c>
      <c r="W20" s="205">
        <f>INDEX('[6]配置系数（兵法）'!W:W,MATCH($T20,'[6]配置系数（兵法）'!$T:$T,0))</f>
        <v>1.9E-2</v>
      </c>
      <c r="X20" s="205" t="str">
        <f>INDEX('[6]配置系数（兵法）'!X:X,MATCH($T20,'[6]配置系数（兵法）'!$T:$T,0))</f>
        <v>0+0+0+0+0+0+0+0+0+0+0+0+0+0+0+0+0+0+0+0+0+0+0+0+0+0+0+0+0+0+0+0+0+0+0</v>
      </c>
      <c r="Y20" s="205">
        <f>INDEX('[6]配置系数（兵法）'!Y:Y,MATCH($T20,'[6]配置系数（兵法）'!$T:$T,0))</f>
        <v>100</v>
      </c>
      <c r="AA20" s="141" t="str">
        <f>IF(索引!T19="","",索引!T19&amp;4)</f>
        <v>301104</v>
      </c>
      <c r="AB20" s="205" t="str">
        <f>INDEX('[6]配置系数（兵法）'!AB:AB,MATCH($AA20,'[6]配置系数（兵法）'!$AA:$AA,0))</f>
        <v/>
      </c>
      <c r="AC20" s="205" t="str">
        <f>INDEX('[6]配置系数（兵法）'!AC:AC,MATCH($AA20,'[6]配置系数（兵法）'!$AA:$AA,0))</f>
        <v/>
      </c>
      <c r="AD20" s="205" t="str">
        <f>INDEX('[6]配置系数（兵法）'!AD:AD,MATCH($AA20,'[6]配置系数（兵法）'!$AA:$AA,0))</f>
        <v/>
      </c>
      <c r="AE20" s="205" t="str">
        <f>INDEX('[6]配置系数（兵法）'!AE:AE,MATCH($AA20,'[6]配置系数（兵法）'!$AA:$AA,0))</f>
        <v>0+0+0+0+0+0+0+0+0+0+0+0+0+0+0+0+0+0+0+0+0+0+0+0+0+0+0+0+0+0+0+0+0+0+0</v>
      </c>
      <c r="AF20" s="205">
        <f>INDEX('[6]配置系数（兵法）'!AF:AF,MATCH($AA20,'[6]配置系数（兵法）'!$AA:$AA,0))</f>
        <v>1</v>
      </c>
      <c r="AH20" s="141" t="str">
        <f>IF(索引!T19="","",索引!T19&amp;5)</f>
        <v>301105</v>
      </c>
      <c r="AI20" s="205" t="str">
        <f>INDEX('[6]配置系数（兵法）'!AI:AI,MATCH($AH20,'[6]配置系数（兵法）'!$AH:$AH,0))</f>
        <v/>
      </c>
      <c r="AJ20" s="205" t="str">
        <f>INDEX('[6]配置系数（兵法）'!AJ:AJ,MATCH($AH20,'[6]配置系数（兵法）'!$AH:$AH,0))</f>
        <v/>
      </c>
      <c r="AK20" s="205" t="str">
        <f>INDEX('[6]配置系数（兵法）'!AK:AK,MATCH($AH20,'[6]配置系数（兵法）'!$AH:$AH,0))</f>
        <v/>
      </c>
      <c r="AL20" s="205" t="str">
        <f>INDEX('[6]配置系数（兵法）'!AL:AL,MATCH($AH20,'[6]配置系数（兵法）'!$AH:$AH,0))</f>
        <v>0+0+0+0+0+0+0+0+0+0+0+0+0+0+0+0+0+0+0+0+0+0+0+0+0+0+0+0+0+0+0+0+0+0+0</v>
      </c>
      <c r="AM20" s="205">
        <f>INDEX('[6]配置系数（兵法）'!AM:AM,MATCH($AH20,'[6]配置系数（兵法）'!$AH:$AH,0))</f>
        <v>1</v>
      </c>
    </row>
    <row r="21" spans="6:39" x14ac:dyDescent="0.15">
      <c r="F21" s="141" t="str">
        <f>IF(索引!T20="","",索引!T20&amp;1)</f>
        <v>301111</v>
      </c>
      <c r="G21" s="205" t="str">
        <f>INDEX('[6]配置系数（兵法）'!G:G,MATCH($F21,'[6]配置系数（兵法）'!$F:$F,0))</f>
        <v>开场增加暴击概率{0}%</v>
      </c>
      <c r="H21" s="205">
        <f>INDEX('[6]配置系数（兵法）'!H:H,MATCH($F21,'[6]配置系数（兵法）'!$F:$F,0))</f>
        <v>0.19</v>
      </c>
      <c r="I21" s="205">
        <f>INDEX('[6]配置系数（兵法）'!I:I,MATCH($F21,'[6]配置系数（兵法）'!$F:$F,0))</f>
        <v>1.7999999999999999E-2</v>
      </c>
      <c r="J21" s="205" t="str">
        <f>INDEX('[6]配置系数（兵法）'!J:J,MATCH($F21,'[6]配置系数（兵法）'!$F:$F,0))</f>
        <v>0+0+0+0+0+0+0+0+0+0+0+0+0+0+0+0+0+0+0+0+0+0+0+0+0+0+0+0+0+0+0+0+0+0+0</v>
      </c>
      <c r="K21" s="205">
        <f>INDEX('[6]配置系数（兵法）'!K:K,MATCH($F21,'[6]配置系数（兵法）'!$F:$F,0))</f>
        <v>100</v>
      </c>
      <c r="M21" s="141" t="str">
        <f>IF(索引!T20="","",索引!T20&amp;2)</f>
        <v>301112</v>
      </c>
      <c r="N21" s="205" t="str">
        <f>INDEX('[6]配置系数（兵法）'!N:N,MATCH($M21,'[6]配置系数（兵法）'!$M:$M,0))</f>
        <v/>
      </c>
      <c r="O21" s="205" t="str">
        <f>INDEX('[6]配置系数（兵法）'!O:O,MATCH($M21,'[6]配置系数（兵法）'!$M:$M,0))</f>
        <v/>
      </c>
      <c r="P21" s="205" t="str">
        <f>INDEX('[6]配置系数（兵法）'!P:P,MATCH($M21,'[6]配置系数（兵法）'!$M:$M,0))</f>
        <v/>
      </c>
      <c r="Q21" s="205" t="str">
        <f>INDEX('[6]配置系数（兵法）'!Q:Q,MATCH($M21,'[6]配置系数（兵法）'!$M:$M,0))</f>
        <v>0+0+0+0+0+0+0+0+0+0+0+0+0+0+0+0+0+0+0+0+0+0+0+0+0+0+0+0+0+0+0+0+0+0+0</v>
      </c>
      <c r="R21" s="205">
        <f>INDEX('[6]配置系数（兵法）'!R:R,MATCH($M21,'[6]配置系数（兵法）'!$M:$M,0))</f>
        <v>1</v>
      </c>
      <c r="T21" s="141" t="str">
        <f>IF(索引!T20="","",索引!T20&amp;3)</f>
        <v>301113</v>
      </c>
      <c r="U21" s="205" t="str">
        <f>INDEX('[6]配置系数（兵法）'!U:U,MATCH($T21,'[6]配置系数（兵法）'!$T:$T,0))</f>
        <v/>
      </c>
      <c r="V21" s="205" t="str">
        <f>INDEX('[6]配置系数（兵法）'!V:V,MATCH($T21,'[6]配置系数（兵法）'!$T:$T,0))</f>
        <v/>
      </c>
      <c r="W21" s="205" t="str">
        <f>INDEX('[6]配置系数（兵法）'!W:W,MATCH($T21,'[6]配置系数（兵法）'!$T:$T,0))</f>
        <v/>
      </c>
      <c r="X21" s="205" t="str">
        <f>INDEX('[6]配置系数（兵法）'!X:X,MATCH($T21,'[6]配置系数（兵法）'!$T:$T,0))</f>
        <v>0+0+0+0+0+0+0+0+0+0+0+0+0+0+0+0+0+0+0+0+0+0+0+0+0+0+0+0+0+0+0+0+0+0+0</v>
      </c>
      <c r="Y21" s="205">
        <f>INDEX('[6]配置系数（兵法）'!Y:Y,MATCH($T21,'[6]配置系数（兵法）'!$T:$T,0))</f>
        <v>1</v>
      </c>
      <c r="AA21" s="141" t="str">
        <f>IF(索引!T20="","",索引!T20&amp;4)</f>
        <v>301114</v>
      </c>
      <c r="AB21" s="205" t="str">
        <f>INDEX('[6]配置系数（兵法）'!AB:AB,MATCH($AA21,'[6]配置系数（兵法）'!$AA:$AA,0))</f>
        <v/>
      </c>
      <c r="AC21" s="205" t="str">
        <f>INDEX('[6]配置系数（兵法）'!AC:AC,MATCH($AA21,'[6]配置系数（兵法）'!$AA:$AA,0))</f>
        <v/>
      </c>
      <c r="AD21" s="205" t="str">
        <f>INDEX('[6]配置系数（兵法）'!AD:AD,MATCH($AA21,'[6]配置系数（兵法）'!$AA:$AA,0))</f>
        <v/>
      </c>
      <c r="AE21" s="205" t="str">
        <f>INDEX('[6]配置系数（兵法）'!AE:AE,MATCH($AA21,'[6]配置系数（兵法）'!$AA:$AA,0))</f>
        <v>0+0+0+0+0+0+0+0+0+0+0+0+0+0+0+0+0+0+0+0+0+0+0+0+0+0+0+0+0+0+0+0+0+0+0</v>
      </c>
      <c r="AF21" s="205">
        <f>INDEX('[6]配置系数（兵法）'!AF:AF,MATCH($AA21,'[6]配置系数（兵法）'!$AA:$AA,0))</f>
        <v>1</v>
      </c>
      <c r="AH21" s="141" t="str">
        <f>IF(索引!T20="","",索引!T20&amp;5)</f>
        <v>301115</v>
      </c>
      <c r="AI21" s="205" t="str">
        <f>INDEX('[6]配置系数（兵法）'!AI:AI,MATCH($AH21,'[6]配置系数（兵法）'!$AH:$AH,0))</f>
        <v/>
      </c>
      <c r="AJ21" s="205" t="str">
        <f>INDEX('[6]配置系数（兵法）'!AJ:AJ,MATCH($AH21,'[6]配置系数（兵法）'!$AH:$AH,0))</f>
        <v/>
      </c>
      <c r="AK21" s="205" t="str">
        <f>INDEX('[6]配置系数（兵法）'!AK:AK,MATCH($AH21,'[6]配置系数（兵法）'!$AH:$AH,0))</f>
        <v/>
      </c>
      <c r="AL21" s="205" t="str">
        <f>INDEX('[6]配置系数（兵法）'!AL:AL,MATCH($AH21,'[6]配置系数（兵法）'!$AH:$AH,0))</f>
        <v>0+0+0+0+0+0+0+0+0+0+0+0+0+0+0+0+0+0+0+0+0+0+0+0+0+0+0+0+0+0+0+0+0+0+0</v>
      </c>
      <c r="AM21" s="205">
        <f>INDEX('[6]配置系数（兵法）'!AM:AM,MATCH($AH21,'[6]配置系数（兵法）'!$AH:$AH,0))</f>
        <v>1</v>
      </c>
    </row>
    <row r="22" spans="6:39" x14ac:dyDescent="0.15">
      <c r="F22" s="141" t="str">
        <f>IF(索引!T21="","",索引!T21&amp;1)</f>
        <v>301121</v>
      </c>
      <c r="G22" s="205" t="str">
        <f>INDEX('[6]配置系数（兵法）'!G:G,MATCH($F22,'[6]配置系数（兵法）'!$F:$F,0))</f>
        <v>普通攻击{0}%概率造成攻击力{1}%额外伤害</v>
      </c>
      <c r="H22" s="205">
        <f>INDEX('[6]配置系数（兵法）'!H:H,MATCH($F22,'[6]配置系数（兵法）'!$F:$F,0))</f>
        <v>0.5</v>
      </c>
      <c r="I22" s="205">
        <f>INDEX('[6]配置系数（兵法）'!I:I,MATCH($F22,'[6]配置系数（兵法）'!$F:$F,0))</f>
        <v>0</v>
      </c>
      <c r="J22" s="205" t="str">
        <f>INDEX('[6]配置系数（兵法）'!J:J,MATCH($F22,'[6]配置系数（兵法）'!$F:$F,0))</f>
        <v>0+0+0+0+0+0+0+0+0+0+0+0+0+0+0+0+0+0+0+0+0+0+0+0+0+0+0+0+0+0+0+0+0+0+0</v>
      </c>
      <c r="K22" s="205">
        <f>INDEX('[6]配置系数（兵法）'!K:K,MATCH($F22,'[6]配置系数（兵法）'!$F:$F,0))</f>
        <v>100</v>
      </c>
      <c r="M22" s="141" t="str">
        <f>IF(索引!T21="","",索引!T21&amp;2)</f>
        <v>301122</v>
      </c>
      <c r="N22" s="205" t="str">
        <f>INDEX('[6]配置系数（兵法）'!N:N,MATCH($M22,'[6]配置系数（兵法）'!$M:$M,0))</f>
        <v>普通攻击{0}%概率造成攻击力{1}%额外伤害</v>
      </c>
      <c r="O22" s="205">
        <f>INDEX('[6]配置系数（兵法）'!O:O,MATCH($M22,'[6]配置系数（兵法）'!$M:$M,0))</f>
        <v>7.0000000000000007E-2</v>
      </c>
      <c r="P22" s="205">
        <f>INDEX('[6]配置系数（兵法）'!P:P,MATCH($M22,'[6]配置系数（兵法）'!$M:$M,0))</f>
        <v>8.9999999999999993E-3</v>
      </c>
      <c r="Q22" s="205" t="str">
        <f>INDEX('[6]配置系数（兵法）'!Q:Q,MATCH($M22,'[6]配置系数（兵法）'!$M:$M,0))</f>
        <v>0+0+0+0+0+0+0+0+0+0+0+0+0+0+0+0+0+0+0+0+0+0+0+0+0+0+0+0+0+0+0+0+0+0+0</v>
      </c>
      <c r="R22" s="205">
        <f>INDEX('[6]配置系数（兵法）'!R:R,MATCH($M22,'[6]配置系数（兵法）'!$M:$M,0))</f>
        <v>100</v>
      </c>
      <c r="T22" s="141" t="str">
        <f>IF(索引!T21="","",索引!T21&amp;3)</f>
        <v>301123</v>
      </c>
      <c r="U22" s="205" t="str">
        <f>INDEX('[6]配置系数（兵法）'!U:U,MATCH($T22,'[6]配置系数（兵法）'!$T:$T,0))</f>
        <v/>
      </c>
      <c r="V22" s="205" t="str">
        <f>INDEX('[6]配置系数（兵法）'!V:V,MATCH($T22,'[6]配置系数（兵法）'!$T:$T,0))</f>
        <v/>
      </c>
      <c r="W22" s="205" t="str">
        <f>INDEX('[6]配置系数（兵法）'!W:W,MATCH($T22,'[6]配置系数（兵法）'!$T:$T,0))</f>
        <v/>
      </c>
      <c r="X22" s="205" t="str">
        <f>INDEX('[6]配置系数（兵法）'!X:X,MATCH($T22,'[6]配置系数（兵法）'!$T:$T,0))</f>
        <v>0+0+0+0+0+0+0+0+0+0+0+0+0+0+0+0+0+0+0+0+0+0+0+0+0+0+0+0+0+0+0+0+0+0+0</v>
      </c>
      <c r="Y22" s="205">
        <f>INDEX('[6]配置系数（兵法）'!Y:Y,MATCH($T22,'[6]配置系数（兵法）'!$T:$T,0))</f>
        <v>1</v>
      </c>
      <c r="AA22" s="141" t="str">
        <f>IF(索引!T21="","",索引!T21&amp;4)</f>
        <v>301124</v>
      </c>
      <c r="AB22" s="205" t="str">
        <f>INDEX('[6]配置系数（兵法）'!AB:AB,MATCH($AA22,'[6]配置系数（兵法）'!$AA:$AA,0))</f>
        <v/>
      </c>
      <c r="AC22" s="205" t="str">
        <f>INDEX('[6]配置系数（兵法）'!AC:AC,MATCH($AA22,'[6]配置系数（兵法）'!$AA:$AA,0))</f>
        <v/>
      </c>
      <c r="AD22" s="205" t="str">
        <f>INDEX('[6]配置系数（兵法）'!AD:AD,MATCH($AA22,'[6]配置系数（兵法）'!$AA:$AA,0))</f>
        <v/>
      </c>
      <c r="AE22" s="205" t="str">
        <f>INDEX('[6]配置系数（兵法）'!AE:AE,MATCH($AA22,'[6]配置系数（兵法）'!$AA:$AA,0))</f>
        <v>0+0+0+0+0+0+0+0+0+0+0+0+0+0+0+0+0+0+0+0+0+0+0+0+0+0+0+0+0+0+0+0+0+0+0</v>
      </c>
      <c r="AF22" s="205">
        <f>INDEX('[6]配置系数（兵法）'!AF:AF,MATCH($AA22,'[6]配置系数（兵法）'!$AA:$AA,0))</f>
        <v>1</v>
      </c>
      <c r="AH22" s="141" t="str">
        <f>IF(索引!T21="","",索引!T21&amp;5)</f>
        <v>301125</v>
      </c>
      <c r="AI22" s="205" t="str">
        <f>INDEX('[6]配置系数（兵法）'!AI:AI,MATCH($AH22,'[6]配置系数（兵法）'!$AH:$AH,0))</f>
        <v/>
      </c>
      <c r="AJ22" s="205" t="str">
        <f>INDEX('[6]配置系数（兵法）'!AJ:AJ,MATCH($AH22,'[6]配置系数（兵法）'!$AH:$AH,0))</f>
        <v/>
      </c>
      <c r="AK22" s="205" t="str">
        <f>INDEX('[6]配置系数（兵法）'!AK:AK,MATCH($AH22,'[6]配置系数（兵法）'!$AH:$AH,0))</f>
        <v/>
      </c>
      <c r="AL22" s="205" t="str">
        <f>INDEX('[6]配置系数（兵法）'!AL:AL,MATCH($AH22,'[6]配置系数（兵法）'!$AH:$AH,0))</f>
        <v>0+0+0+0+0+0+0+0+0+0+0+0+0+0+0+0+0+0+0+0+0+0+0+0+0+0+0+0+0+0+0+0+0+0+0</v>
      </c>
      <c r="AM22" s="205">
        <f>INDEX('[6]配置系数（兵法）'!AM:AM,MATCH($AH22,'[6]配置系数（兵法）'!$AH:$AH,0))</f>
        <v>1</v>
      </c>
    </row>
    <row r="23" spans="6:39" x14ac:dyDescent="0.15">
      <c r="F23" s="141" t="str">
        <f>IF(索引!T22="","",索引!T22&amp;1)</f>
        <v>301131</v>
      </c>
      <c r="G23" s="205" t="str">
        <f>INDEX('[6]配置系数（兵法）'!G:G,MATCH($F23,'[6]配置系数（兵法）'!$F:$F,0))</f>
        <v>开场增加{0}点怒气</v>
      </c>
      <c r="H23" s="205">
        <f>INDEX('[6]配置系数（兵法）'!H:H,MATCH($F23,'[6]配置系数（兵法）'!$F:$F,0))</f>
        <v>21.5</v>
      </c>
      <c r="I23" s="205">
        <f>INDEX('[6]配置系数（兵法）'!I:I,MATCH($F23,'[6]配置系数（兵法）'!$F:$F,0))</f>
        <v>3.1</v>
      </c>
      <c r="J23" s="205" t="str">
        <f>INDEX('[6]配置系数（兵法）'!J:J,MATCH($F23,'[6]配置系数（兵法）'!$F:$F,0))</f>
        <v>0+0+0+0+0+0+0+0+0+0+0+0+0+0+0+0+0+0+0+0+0+0+0+0+0+0+0+0+0+0+0+0+0+0+0</v>
      </c>
      <c r="K23" s="205">
        <f>INDEX('[6]配置系数（兵法）'!K:K,MATCH($F23,'[6]配置系数（兵法）'!$F:$F,0))</f>
        <v>1</v>
      </c>
      <c r="M23" s="141" t="str">
        <f>IF(索引!T22="","",索引!T22&amp;2)</f>
        <v>301132</v>
      </c>
      <c r="N23" s="205" t="str">
        <f>INDEX('[6]配置系数（兵法）'!N:N,MATCH($M23,'[6]配置系数（兵法）'!$M:$M,0))</f>
        <v/>
      </c>
      <c r="O23" s="205" t="str">
        <f>INDEX('[6]配置系数（兵法）'!O:O,MATCH($M23,'[6]配置系数（兵法）'!$M:$M,0))</f>
        <v/>
      </c>
      <c r="P23" s="205" t="str">
        <f>INDEX('[6]配置系数（兵法）'!P:P,MATCH($M23,'[6]配置系数（兵法）'!$M:$M,0))</f>
        <v/>
      </c>
      <c r="Q23" s="205" t="str">
        <f>INDEX('[6]配置系数（兵法）'!Q:Q,MATCH($M23,'[6]配置系数（兵法）'!$M:$M,0))</f>
        <v>0+0+0+0+0+0+0+0+0+0+0+0+0+0+0+0+0+0+0+0+0+0+0+0+0+0+0+0+0+0+0+0+0+0+0</v>
      </c>
      <c r="R23" s="205">
        <f>INDEX('[6]配置系数（兵法）'!R:R,MATCH($M23,'[6]配置系数（兵法）'!$M:$M,0))</f>
        <v>1</v>
      </c>
      <c r="T23" s="141" t="str">
        <f>IF(索引!T22="","",索引!T22&amp;3)</f>
        <v>301133</v>
      </c>
      <c r="U23" s="205" t="str">
        <f>INDEX('[6]配置系数（兵法）'!U:U,MATCH($T23,'[6]配置系数（兵法）'!$T:$T,0))</f>
        <v/>
      </c>
      <c r="V23" s="205" t="str">
        <f>INDEX('[6]配置系数（兵法）'!V:V,MATCH($T23,'[6]配置系数（兵法）'!$T:$T,0))</f>
        <v/>
      </c>
      <c r="W23" s="205" t="str">
        <f>INDEX('[6]配置系数（兵法）'!W:W,MATCH($T23,'[6]配置系数（兵法）'!$T:$T,0))</f>
        <v/>
      </c>
      <c r="X23" s="205" t="str">
        <f>INDEX('[6]配置系数（兵法）'!X:X,MATCH($T23,'[6]配置系数（兵法）'!$T:$T,0))</f>
        <v>0+0+0+0+0+0+0+0+0+0+0+0+0+0+0+0+0+0+0+0+0+0+0+0+0+0+0+0+0+0+0+0+0+0+0</v>
      </c>
      <c r="Y23" s="205">
        <f>INDEX('[6]配置系数（兵法）'!Y:Y,MATCH($T23,'[6]配置系数（兵法）'!$T:$T,0))</f>
        <v>1</v>
      </c>
      <c r="AA23" s="141" t="str">
        <f>IF(索引!T22="","",索引!T22&amp;4)</f>
        <v>301134</v>
      </c>
      <c r="AB23" s="205" t="str">
        <f>INDEX('[6]配置系数（兵法）'!AB:AB,MATCH($AA23,'[6]配置系数（兵法）'!$AA:$AA,0))</f>
        <v/>
      </c>
      <c r="AC23" s="205" t="str">
        <f>INDEX('[6]配置系数（兵法）'!AC:AC,MATCH($AA23,'[6]配置系数（兵法）'!$AA:$AA,0))</f>
        <v/>
      </c>
      <c r="AD23" s="205" t="str">
        <f>INDEX('[6]配置系数（兵法）'!AD:AD,MATCH($AA23,'[6]配置系数（兵法）'!$AA:$AA,0))</f>
        <v/>
      </c>
      <c r="AE23" s="205" t="str">
        <f>INDEX('[6]配置系数（兵法）'!AE:AE,MATCH($AA23,'[6]配置系数（兵法）'!$AA:$AA,0))</f>
        <v>0+0+0+0+0+0+0+0+0+0+0+0+0+0+0+0+0+0+0+0+0+0+0+0+0+0+0+0+0+0+0+0+0+0+0</v>
      </c>
      <c r="AF23" s="205">
        <f>INDEX('[6]配置系数（兵法）'!AF:AF,MATCH($AA23,'[6]配置系数（兵法）'!$AA:$AA,0))</f>
        <v>1</v>
      </c>
      <c r="AH23" s="141" t="str">
        <f>IF(索引!T22="","",索引!T22&amp;5)</f>
        <v>301135</v>
      </c>
      <c r="AI23" s="205" t="str">
        <f>INDEX('[6]配置系数（兵法）'!AI:AI,MATCH($AH23,'[6]配置系数（兵法）'!$AH:$AH,0))</f>
        <v/>
      </c>
      <c r="AJ23" s="205" t="str">
        <f>INDEX('[6]配置系数（兵法）'!AJ:AJ,MATCH($AH23,'[6]配置系数（兵法）'!$AH:$AH,0))</f>
        <v/>
      </c>
      <c r="AK23" s="205" t="str">
        <f>INDEX('[6]配置系数（兵法）'!AK:AK,MATCH($AH23,'[6]配置系数（兵法）'!$AH:$AH,0))</f>
        <v/>
      </c>
      <c r="AL23" s="205" t="str">
        <f>INDEX('[6]配置系数（兵法）'!AL:AL,MATCH($AH23,'[6]配置系数（兵法）'!$AH:$AH,0))</f>
        <v>0+0+0+0+0+0+0+0+0+0+0+0+0+0+0+0+0+0+0+0+0+0+0+0+0+0+0+0+0+0+0+0+0+0+0</v>
      </c>
      <c r="AM23" s="205">
        <f>INDEX('[6]配置系数（兵法）'!AM:AM,MATCH($AH23,'[6]配置系数（兵法）'!$AH:$AH,0))</f>
        <v>1</v>
      </c>
    </row>
    <row r="24" spans="6:39" x14ac:dyDescent="0.15">
      <c r="F24" s="141" t="str">
        <f>IF(索引!T23="","",索引!T23&amp;1)</f>
        <v>301141</v>
      </c>
      <c r="G24" s="205" t="str">
        <f>INDEX('[6]配置系数（兵法）'!G:G,MATCH($F24,'[6]配置系数（兵法）'!$F:$F,0))</f>
        <v>开场使自身沉默，持续{0}秒，三十秒后攻击速度提高 {1}，持续{2}秒，普攻回怒降低{3}%</v>
      </c>
      <c r="H24" s="205">
        <f>INDEX('[6]配置系数（兵法）'!H:H,MATCH($F24,'[6]配置系数（兵法）'!$F:$F,0))</f>
        <v>40</v>
      </c>
      <c r="I24" s="205">
        <f>INDEX('[6]配置系数（兵法）'!I:I,MATCH($F24,'[6]配置系数（兵法）'!$F:$F,0))</f>
        <v>0</v>
      </c>
      <c r="J24" s="205" t="str">
        <f>INDEX('[6]配置系数（兵法）'!J:J,MATCH($F24,'[6]配置系数（兵法）'!$F:$F,0))</f>
        <v>0+0+0+0+0+0+0+0+0+0+0+0+0+0+0+0+0+0+0+0+0+0+0+0+0+0+0+0+0+0+0+0+0+0+0</v>
      </c>
      <c r="K24" s="205">
        <f>INDEX('[6]配置系数（兵法）'!K:K,MATCH($F24,'[6]配置系数（兵法）'!$F:$F,0))</f>
        <v>1</v>
      </c>
      <c r="M24" s="141" t="str">
        <f>IF(索引!T23="","",索引!T23&amp;2)</f>
        <v>301142</v>
      </c>
      <c r="N24" s="205" t="str">
        <f>INDEX('[6]配置系数（兵法）'!N:N,MATCH($M24,'[6]配置系数（兵法）'!$M:$M,0))</f>
        <v>开场使自身沉默，持续{0}秒，三十秒后攻击速度提高 {1}，持续{2}秒，普攻回怒降低{3}%</v>
      </c>
      <c r="O24" s="205">
        <f>INDEX('[6]配置系数（兵法）'!O:O,MATCH($M24,'[6]配置系数（兵法）'!$M:$M,0))</f>
        <v>37.6</v>
      </c>
      <c r="P24" s="205">
        <f>INDEX('[6]配置系数（兵法）'!P:P,MATCH($M24,'[6]配置系数（兵法）'!$M:$M,0))</f>
        <v>4.8</v>
      </c>
      <c r="Q24" s="205" t="str">
        <f>INDEX('[6]配置系数（兵法）'!Q:Q,MATCH($M24,'[6]配置系数（兵法）'!$M:$M,0))</f>
        <v>0+0+0+0+0+0+0+0+0+0+0+0+0+0+0+0+0+0+0+0+0+0+0+0+0+0+0+0+0+0+0+0+0+0+0</v>
      </c>
      <c r="R24" s="205">
        <f>INDEX('[6]配置系数（兵法）'!R:R,MATCH($M24,'[6]配置系数（兵法）'!$M:$M,0))</f>
        <v>1</v>
      </c>
      <c r="T24" s="141" t="str">
        <f>IF(索引!T23="","",索引!T23&amp;3)</f>
        <v>301143</v>
      </c>
      <c r="U24" s="205" t="str">
        <f>INDEX('[6]配置系数（兵法）'!U:U,MATCH($T24,'[6]配置系数（兵法）'!$T:$T,0))</f>
        <v>开场使自身沉默，持续{0}秒，三十秒后攻击速度提高 {1}，持续{2}秒，普攻回怒降低{3}%</v>
      </c>
      <c r="V24" s="205">
        <f>INDEX('[6]配置系数（兵法）'!V:V,MATCH($T24,'[6]配置系数（兵法）'!$T:$T,0))</f>
        <v>45</v>
      </c>
      <c r="W24" s="205">
        <f>INDEX('[6]配置系数（兵法）'!W:W,MATCH($T24,'[6]配置系数（兵法）'!$T:$T,0))</f>
        <v>0</v>
      </c>
      <c r="X24" s="205" t="str">
        <f>INDEX('[6]配置系数（兵法）'!X:X,MATCH($T24,'[6]配置系数（兵法）'!$T:$T,0))</f>
        <v>0+0+0+0+0+0+0+0+0+0+0+0+0+0+0+0+0+0+0+0+0+0+0+0+0+0+0+0+0+0+0+0+0+0+0</v>
      </c>
      <c r="Y24" s="205">
        <f>INDEX('[6]配置系数（兵法）'!Y:Y,MATCH($T24,'[6]配置系数（兵法）'!$T:$T,0))</f>
        <v>1</v>
      </c>
      <c r="AA24" s="141" t="str">
        <f>IF(索引!T23="","",索引!T23&amp;4)</f>
        <v>301144</v>
      </c>
      <c r="AB24" s="205" t="str">
        <f>INDEX('[6]配置系数（兵法）'!AB:AB,MATCH($AA24,'[6]配置系数（兵法）'!$AA:$AA,0))</f>
        <v>开场使自身沉默，持续{0}秒，三十秒后攻击速度提高 {1}，持续{2}秒，普攻回怒降低{3}%</v>
      </c>
      <c r="AC24" s="205">
        <f>INDEX('[6]配置系数（兵法）'!AC:AC,MATCH($AA24,'[6]配置系数（兵法）'!$AA:$AA,0))</f>
        <v>-0.125</v>
      </c>
      <c r="AD24" s="205">
        <f>INDEX('[6]配置系数（兵法）'!AD:AD,MATCH($AA24,'[6]配置系数（兵法）'!$AA:$AA,0))</f>
        <v>-1.6E-2</v>
      </c>
      <c r="AE24" s="205" t="str">
        <f>INDEX('[6]配置系数（兵法）'!AE:AE,MATCH($AA24,'[6]配置系数（兵法）'!$AA:$AA,0))</f>
        <v>0+0+0+0+0+0+0+0+0+0+0+0+0+0+0+0+0+0+0+0+0+0+0+0+0+0+0+0+0+0+0+0+0+0+0</v>
      </c>
      <c r="AF24" s="205">
        <f>INDEX('[6]配置系数（兵法）'!AF:AF,MATCH($AA24,'[6]配置系数（兵法）'!$AA:$AA,0))</f>
        <v>-100</v>
      </c>
      <c r="AH24" s="141" t="str">
        <f>IF(索引!T23="","",索引!T23&amp;5)</f>
        <v>301145</v>
      </c>
      <c r="AI24" s="205" t="str">
        <f>INDEX('[6]配置系数（兵法）'!AI:AI,MATCH($AH24,'[6]配置系数（兵法）'!$AH:$AH,0))</f>
        <v/>
      </c>
      <c r="AJ24" s="205" t="str">
        <f>INDEX('[6]配置系数（兵法）'!AJ:AJ,MATCH($AH24,'[6]配置系数（兵法）'!$AH:$AH,0))</f>
        <v/>
      </c>
      <c r="AK24" s="205" t="str">
        <f>INDEX('[6]配置系数（兵法）'!AK:AK,MATCH($AH24,'[6]配置系数（兵法）'!$AH:$AH,0))</f>
        <v/>
      </c>
      <c r="AL24" s="205" t="str">
        <f>INDEX('[6]配置系数（兵法）'!AL:AL,MATCH($AH24,'[6]配置系数（兵法）'!$AH:$AH,0))</f>
        <v>0+0+0+0+0+0+0+0+0+0+0+0+0+0+0+0+0+0+0+0+0+0+0+0+0+0+0+0+0+0+0+0+0+0+0</v>
      </c>
      <c r="AM24" s="205">
        <f>INDEX('[6]配置系数（兵法）'!AM:AM,MATCH($AH24,'[6]配置系数（兵法）'!$AH:$AH,0))</f>
        <v>1</v>
      </c>
    </row>
    <row r="25" spans="6:39" x14ac:dyDescent="0.15">
      <c r="F25" s="141" t="str">
        <f>IF(索引!T24="","",索引!T24&amp;1)</f>
        <v>301151</v>
      </c>
      <c r="G25" s="205" t="str">
        <f>INDEX('[6]配置系数（兵法）'!G:G,MATCH($F25,'[6]配置系数（兵法）'!$F:$F,0))</f>
        <v>自身被敌人近身时，会将自身与敌人朝反方向推开一定距离，并且自身攻击距离增加，攻击速度提升{0}，持续{1}秒。（触发cd{2}秒）提升攻击速度时普攻获得怒气减少{3}%。</v>
      </c>
      <c r="H25" s="205">
        <f>INDEX('[6]配置系数（兵法）'!H:H,MATCH($F25,'[6]配置系数（兵法）'!$F:$F,0))</f>
        <v>47</v>
      </c>
      <c r="I25" s="205">
        <f>INDEX('[6]配置系数（兵法）'!I:I,MATCH($F25,'[6]配置系数（兵法）'!$F:$F,0))</f>
        <v>6</v>
      </c>
      <c r="J25" s="205" t="str">
        <f>INDEX('[6]配置系数（兵法）'!J:J,MATCH($F25,'[6]配置系数（兵法）'!$F:$F,0))</f>
        <v>0+0+0+0+0+0+0+0+0+0+0+0+0+0+0+0+0+0+0+0+0+0+0+0+0+0+0+0+0+0+0+0+0+0+0</v>
      </c>
      <c r="K25" s="205">
        <f>INDEX('[6]配置系数（兵法）'!K:K,MATCH($F25,'[6]配置系数（兵法）'!$F:$F,0))</f>
        <v>1</v>
      </c>
      <c r="M25" s="141" t="str">
        <f>IF(索引!T24="","",索引!T24&amp;2)</f>
        <v>301152</v>
      </c>
      <c r="N25" s="205" t="str">
        <f>INDEX('[6]配置系数（兵法）'!N:N,MATCH($M25,'[6]配置系数（兵法）'!$M:$M,0))</f>
        <v>自身被敌人近身时，会将自身与敌人朝反方向推开一定距离，并且自身攻击距离增加，攻击速度提升{0}，持续{1}秒。（触发cd{2}秒）提升攻击速度时普攻获得怒气减少{3}%。</v>
      </c>
      <c r="O25" s="205">
        <f>INDEX('[6]配置系数（兵法）'!O:O,MATCH($M25,'[6]配置系数（兵法）'!$M:$M,0))</f>
        <v>5</v>
      </c>
      <c r="P25" s="205">
        <f>INDEX('[6]配置系数（兵法）'!P:P,MATCH($M25,'[6]配置系数（兵法）'!$M:$M,0))</f>
        <v>0</v>
      </c>
      <c r="Q25" s="205" t="str">
        <f>INDEX('[6]配置系数（兵法）'!Q:Q,MATCH($M25,'[6]配置系数（兵法）'!$M:$M,0))</f>
        <v>0+0+0+0+0+0+0+0+0+0+0+0+0+0+0+0+0+0+0+0+0+0+0+0+0+0+0+0+0+0+0+0+0+0+0</v>
      </c>
      <c r="R25" s="205">
        <f>INDEX('[6]配置系数（兵法）'!R:R,MATCH($M25,'[6]配置系数（兵法）'!$M:$M,0))</f>
        <v>1</v>
      </c>
      <c r="T25" s="141" t="str">
        <f>IF(索引!T24="","",索引!T24&amp;3)</f>
        <v>301153</v>
      </c>
      <c r="U25" s="205" t="str">
        <f>INDEX('[6]配置系数（兵法）'!U:U,MATCH($T25,'[6]配置系数（兵法）'!$T:$T,0))</f>
        <v>自身被敌人近身时，会将自身与敌人朝反方向推开一定距离，并且自身攻击距离增加，攻击速度提升{0}，持续{1}秒。（触发cd{2}秒）提升攻击速度时普攻获得怒气减少{3}%。</v>
      </c>
      <c r="V25" s="205">
        <f>INDEX('[6]配置系数（兵法）'!V:V,MATCH($T25,'[6]配置系数（兵法）'!$T:$T,0))</f>
        <v>20</v>
      </c>
      <c r="W25" s="205">
        <f>INDEX('[6]配置系数（兵法）'!W:W,MATCH($T25,'[6]配置系数（兵法）'!$T:$T,0))</f>
        <v>0</v>
      </c>
      <c r="X25" s="205" t="str">
        <f>INDEX('[6]配置系数（兵法）'!X:X,MATCH($T25,'[6]配置系数（兵法）'!$T:$T,0))</f>
        <v>0+0+0+0+0+0+0+0+0+0+0+0+0+0+0+0+0+0+0+0+0+0+0+0+0+0+0+0+0+0+0+0+0+0+0</v>
      </c>
      <c r="Y25" s="205">
        <f>INDEX('[6]配置系数（兵法）'!Y:Y,MATCH($T25,'[6]配置系数（兵法）'!$T:$T,0))</f>
        <v>1</v>
      </c>
      <c r="AA25" s="141" t="str">
        <f>IF(索引!T24="","",索引!T24&amp;4)</f>
        <v>301154</v>
      </c>
      <c r="AB25" s="205" t="str">
        <f>INDEX('[6]配置系数（兵法）'!AB:AB,MATCH($AA25,'[6]配置系数（兵法）'!$AA:$AA,0))</f>
        <v>自身被敌人近身时，会将自身与敌人朝反方向推开一定距离，并且自身攻击距离增加，攻击速度提升{0}，持续{1}秒。（触发cd{2}秒）提升攻击速度时普攻获得怒气减少{3}%。</v>
      </c>
      <c r="AC25" s="205">
        <f>INDEX('[6]配置系数（兵法）'!AC:AC,MATCH($AA25,'[6]配置系数（兵法）'!$AA:$AA,0))</f>
        <v>-0.13400000000000001</v>
      </c>
      <c r="AD25" s="205">
        <f>INDEX('[6]配置系数（兵法）'!AD:AD,MATCH($AA25,'[6]配置系数（兵法）'!$AA:$AA,0))</f>
        <v>-1.7000000000000001E-2</v>
      </c>
      <c r="AE25" s="205" t="str">
        <f>INDEX('[6]配置系数（兵法）'!AE:AE,MATCH($AA25,'[6]配置系数（兵法）'!$AA:$AA,0))</f>
        <v>0+0+0+0+0+0+0+0+0+0+0+0+0+0+0+0+0+0+0+0+0+0+0+0+0+0+0+0+0+0+0+0+0+0+0</v>
      </c>
      <c r="AF25" s="205">
        <f>INDEX('[6]配置系数（兵法）'!AF:AF,MATCH($AA25,'[6]配置系数（兵法）'!$AA:$AA,0))</f>
        <v>-100</v>
      </c>
      <c r="AH25" s="141" t="str">
        <f>IF(索引!T24="","",索引!T24&amp;5)</f>
        <v>301155</v>
      </c>
      <c r="AI25" s="205" t="str">
        <f>INDEX('[6]配置系数（兵法）'!AI:AI,MATCH($AH25,'[6]配置系数（兵法）'!$AH:$AH,0))</f>
        <v/>
      </c>
      <c r="AJ25" s="205" t="str">
        <f>INDEX('[6]配置系数（兵法）'!AJ:AJ,MATCH($AH25,'[6]配置系数（兵法）'!$AH:$AH,0))</f>
        <v/>
      </c>
      <c r="AK25" s="205" t="str">
        <f>INDEX('[6]配置系数（兵法）'!AK:AK,MATCH($AH25,'[6]配置系数（兵法）'!$AH:$AH,0))</f>
        <v/>
      </c>
      <c r="AL25" s="205" t="str">
        <f>INDEX('[6]配置系数（兵法）'!AL:AL,MATCH($AH25,'[6]配置系数（兵法）'!$AH:$AH,0))</f>
        <v>0+0+0+0+0+0+0+0+0+0+0+0+0+0+0+0+0+0+0+0+0+0+0+0+0+0+0+0+0+0+0+0+0+0+0</v>
      </c>
      <c r="AM25" s="205">
        <f>INDEX('[6]配置系数（兵法）'!AM:AM,MATCH($AH25,'[6]配置系数（兵法）'!$AH:$AH,0))</f>
        <v>1</v>
      </c>
    </row>
    <row r="26" spans="6:39" x14ac:dyDescent="0.15">
      <c r="F26" s="141" t="str">
        <f>IF(索引!T25="","",索引!T25&amp;1)</f>
        <v>302011</v>
      </c>
      <c r="G26" s="205" t="str">
        <f>INDEX('[6]配置系数（兵法）'!G:G,MATCH($F26,'[6]配置系数（兵法）'!$F:$F,0))</f>
        <v>{0}秒时，为生命值最低的3队友军士兵每秒恢复{1}%攻击力的生命，持续{2}秒</v>
      </c>
      <c r="H26" s="205">
        <f>INDEX('[6]配置系数（兵法）'!H:H,MATCH($F26,'[6]配置系数（兵法）'!$F:$F,0))</f>
        <v>40</v>
      </c>
      <c r="I26" s="205">
        <f>INDEX('[6]配置系数（兵法）'!I:I,MATCH($F26,'[6]配置系数（兵法）'!$F:$F,0))</f>
        <v>0</v>
      </c>
      <c r="J26" s="205" t="str">
        <f>INDEX('[6]配置系数（兵法）'!J:J,MATCH($F26,'[6]配置系数（兵法）'!$F:$F,0))</f>
        <v>0+0+0+0+0+0+0+0+0+0+0+0+0+0+0+0+0+0+0+0+0+0+0+0+0+0+0+0+0+0+0+0+0+0+0</v>
      </c>
      <c r="K26" s="205">
        <f>INDEX('[6]配置系数（兵法）'!K:K,MATCH($F26,'[6]配置系数（兵法）'!$F:$F,0))</f>
        <v>1</v>
      </c>
      <c r="M26" s="141" t="str">
        <f>IF(索引!T25="","",索引!T25&amp;2)</f>
        <v>302012</v>
      </c>
      <c r="N26" s="205" t="str">
        <f>INDEX('[6]配置系数（兵法）'!N:N,MATCH($M26,'[6]配置系数（兵法）'!$M:$M,0))</f>
        <v>{0}秒时，为生命值最低的3队友军士兵每秒恢复{1}%攻击力的生命，持续{2}秒</v>
      </c>
      <c r="O26" s="205">
        <f>INDEX('[6]配置系数（兵法）'!O:O,MATCH($M26,'[6]配置系数（兵法）'!$M:$M,0))</f>
        <v>9.4E-2</v>
      </c>
      <c r="P26" s="205">
        <f>INDEX('[6]配置系数（兵法）'!P:P,MATCH($M26,'[6]配置系数（兵法）'!$M:$M,0))</f>
        <v>1.2E-2</v>
      </c>
      <c r="Q26" s="205" t="str">
        <f>INDEX('[6]配置系数（兵法）'!Q:Q,MATCH($M26,'[6]配置系数（兵法）'!$M:$M,0))</f>
        <v>0+0+0+0+0+0+0+0+0+0+0+0+0+0+0+0+0+0+0+0+0+0+0+0+0+0+0+0+0+0+0+0+0+0+0</v>
      </c>
      <c r="R26" s="205">
        <f>INDEX('[6]配置系数（兵法）'!R:R,MATCH($M26,'[6]配置系数（兵法）'!$M:$M,0))</f>
        <v>100</v>
      </c>
      <c r="T26" s="141" t="str">
        <f>IF(索引!T25="","",索引!T25&amp;3)</f>
        <v>302013</v>
      </c>
      <c r="U26" s="205" t="str">
        <f>INDEX('[6]配置系数（兵法）'!U:U,MATCH($T26,'[6]配置系数（兵法）'!$T:$T,0))</f>
        <v>{0}秒时，为生命值最低的3队友军士兵每秒恢复{1}%攻击力的生命，持续{2}秒</v>
      </c>
      <c r="V26" s="205">
        <f>INDEX('[6]配置系数（兵法）'!V:V,MATCH($T26,'[6]配置系数（兵法）'!$T:$T,0))</f>
        <v>5</v>
      </c>
      <c r="W26" s="205">
        <f>INDEX('[6]配置系数（兵法）'!W:W,MATCH($T26,'[6]配置系数（兵法）'!$T:$T,0))</f>
        <v>0</v>
      </c>
      <c r="X26" s="205" t="str">
        <f>INDEX('[6]配置系数（兵法）'!X:X,MATCH($T26,'[6]配置系数（兵法）'!$T:$T,0))</f>
        <v>0+0+0+0+0+0+0+0+0+0+0+0+0+0+0+0+0+0+0+0+0+0+0+0+0+0+0+0+0+0+0+0+0+0+0</v>
      </c>
      <c r="Y26" s="205">
        <f>INDEX('[6]配置系数（兵法）'!Y:Y,MATCH($T26,'[6]配置系数（兵法）'!$T:$T,0))</f>
        <v>1</v>
      </c>
      <c r="AA26" s="141" t="str">
        <f>IF(索引!T25="","",索引!T25&amp;4)</f>
        <v>302014</v>
      </c>
      <c r="AB26" s="205" t="str">
        <f>INDEX('[6]配置系数（兵法）'!AB:AB,MATCH($AA26,'[6]配置系数（兵法）'!$AA:$AA,0))</f>
        <v/>
      </c>
      <c r="AC26" s="205" t="str">
        <f>INDEX('[6]配置系数（兵法）'!AC:AC,MATCH($AA26,'[6]配置系数（兵法）'!$AA:$AA,0))</f>
        <v/>
      </c>
      <c r="AD26" s="205" t="str">
        <f>INDEX('[6]配置系数（兵法）'!AD:AD,MATCH($AA26,'[6]配置系数（兵法）'!$AA:$AA,0))</f>
        <v/>
      </c>
      <c r="AE26" s="205" t="str">
        <f>INDEX('[6]配置系数（兵法）'!AE:AE,MATCH($AA26,'[6]配置系数（兵法）'!$AA:$AA,0))</f>
        <v>0+0+0+0+0+0+0+0+0+0+0+0+0+0+0+0+0+0+0+0+0+0+0+0+0+0+0+0+0+0+0+0+0+0+0</v>
      </c>
      <c r="AF26" s="205">
        <f>INDEX('[6]配置系数（兵法）'!AF:AF,MATCH($AA26,'[6]配置系数（兵法）'!$AA:$AA,0))</f>
        <v>1</v>
      </c>
      <c r="AH26" s="141" t="str">
        <f>IF(索引!T25="","",索引!T25&amp;5)</f>
        <v>302015</v>
      </c>
      <c r="AI26" s="205" t="str">
        <f>INDEX('[6]配置系数（兵法）'!AI:AI,MATCH($AH26,'[6]配置系数（兵法）'!$AH:$AH,0))</f>
        <v/>
      </c>
      <c r="AJ26" s="205" t="str">
        <f>INDEX('[6]配置系数（兵法）'!AJ:AJ,MATCH($AH26,'[6]配置系数（兵法）'!$AH:$AH,0))</f>
        <v/>
      </c>
      <c r="AK26" s="205" t="str">
        <f>INDEX('[6]配置系数（兵法）'!AK:AK,MATCH($AH26,'[6]配置系数（兵法）'!$AH:$AH,0))</f>
        <v/>
      </c>
      <c r="AL26" s="205" t="str">
        <f>INDEX('[6]配置系数（兵法）'!AL:AL,MATCH($AH26,'[6]配置系数（兵法）'!$AH:$AH,0))</f>
        <v>0+0+0+0+0+0+0+0+0+0+0+0+0+0+0+0+0+0+0+0+0+0+0+0+0+0+0+0+0+0+0+0+0+0+0</v>
      </c>
      <c r="AM26" s="205">
        <f>INDEX('[6]配置系数（兵法）'!AM:AM,MATCH($AH26,'[6]配置系数（兵法）'!$AH:$AH,0))</f>
        <v>1</v>
      </c>
    </row>
    <row r="27" spans="6:39" x14ac:dyDescent="0.15">
      <c r="F27" s="141" t="str">
        <f>IF(索引!T26="","",索引!T26&amp;1)</f>
        <v>302021</v>
      </c>
      <c r="G27" s="205" t="str">
        <f>INDEX('[6]配置系数（兵法）'!G:G,MATCH($F27,'[6]配置系数（兵法）'!$F:$F,0))</f>
        <v>自身每{0}秒额外获得{1}点怒气</v>
      </c>
      <c r="H27" s="205">
        <f>INDEX('[6]配置系数（兵法）'!H:H,MATCH($F27,'[6]配置系数（兵法）'!$F:$F,0))</f>
        <v>5</v>
      </c>
      <c r="I27" s="205">
        <f>INDEX('[6]配置系数（兵法）'!I:I,MATCH($F27,'[6]配置系数（兵法）'!$F:$F,0))</f>
        <v>0</v>
      </c>
      <c r="J27" s="205" t="str">
        <f>INDEX('[6]配置系数（兵法）'!J:J,MATCH($F27,'[6]配置系数（兵法）'!$F:$F,0))</f>
        <v>0+0+0+0+0+0+0+0+0+0+0+0+0+0+0+0+0+0+0+0+0+0+0+0+0+0+0+0+0+0+0+0+0+0+0</v>
      </c>
      <c r="K27" s="205">
        <f>INDEX('[6]配置系数（兵法）'!K:K,MATCH($F27,'[6]配置系数（兵法）'!$F:$F,0))</f>
        <v>1</v>
      </c>
      <c r="M27" s="141" t="str">
        <f>IF(索引!T26="","",索引!T26&amp;2)</f>
        <v>302022</v>
      </c>
      <c r="N27" s="205" t="str">
        <f>INDEX('[6]配置系数（兵法）'!N:N,MATCH($M27,'[6]配置系数（兵法）'!$M:$M,0))</f>
        <v>自身每{0}秒额外获得{1}点怒气</v>
      </c>
      <c r="O27" s="205">
        <f>INDEX('[6]配置系数（兵法）'!O:O,MATCH($M27,'[6]配置系数（兵法）'!$M:$M,0))</f>
        <v>4.3</v>
      </c>
      <c r="P27" s="205">
        <f>INDEX('[6]配置系数（兵法）'!P:P,MATCH($M27,'[6]配置系数（兵法）'!$M:$M,0))</f>
        <v>0.4</v>
      </c>
      <c r="Q27" s="205" t="str">
        <f>INDEX('[6]配置系数（兵法）'!Q:Q,MATCH($M27,'[6]配置系数（兵法）'!$M:$M,0))</f>
        <v>0+0+0+0+0+0+0+0+0+0+0+0+0+0+0+0+0+0+0+0+0+0+0+0+0+0+0+0+0+0+0+0+0+0+0</v>
      </c>
      <c r="R27" s="205">
        <f>INDEX('[6]配置系数（兵法）'!R:R,MATCH($M27,'[6]配置系数（兵法）'!$M:$M,0))</f>
        <v>1</v>
      </c>
      <c r="T27" s="141" t="str">
        <f>IF(索引!T26="","",索引!T26&amp;3)</f>
        <v>302023</v>
      </c>
      <c r="U27" s="205" t="str">
        <f>INDEX('[6]配置系数（兵法）'!U:U,MATCH($T27,'[6]配置系数（兵法）'!$T:$T,0))</f>
        <v/>
      </c>
      <c r="V27" s="205" t="str">
        <f>INDEX('[6]配置系数（兵法）'!V:V,MATCH($T27,'[6]配置系数（兵法）'!$T:$T,0))</f>
        <v/>
      </c>
      <c r="W27" s="205" t="str">
        <f>INDEX('[6]配置系数（兵法）'!W:W,MATCH($T27,'[6]配置系数（兵法）'!$T:$T,0))</f>
        <v/>
      </c>
      <c r="X27" s="205" t="str">
        <f>INDEX('[6]配置系数（兵法）'!X:X,MATCH($T27,'[6]配置系数（兵法）'!$T:$T,0))</f>
        <v>0+0+0+0+0+0+0+0+0+0+0+0+0+0+0+0+0+0+0+0+0+0+0+0+0+0+0+0+0+0+0+0+0+0+0</v>
      </c>
      <c r="Y27" s="205">
        <f>INDEX('[6]配置系数（兵法）'!Y:Y,MATCH($T27,'[6]配置系数（兵法）'!$T:$T,0))</f>
        <v>1</v>
      </c>
      <c r="AA27" s="141" t="str">
        <f>IF(索引!T26="","",索引!T26&amp;4)</f>
        <v>302024</v>
      </c>
      <c r="AB27" s="205" t="str">
        <f>INDEX('[6]配置系数（兵法）'!AB:AB,MATCH($AA27,'[6]配置系数（兵法）'!$AA:$AA,0))</f>
        <v/>
      </c>
      <c r="AC27" s="205" t="str">
        <f>INDEX('[6]配置系数（兵法）'!AC:AC,MATCH($AA27,'[6]配置系数（兵法）'!$AA:$AA,0))</f>
        <v/>
      </c>
      <c r="AD27" s="205" t="str">
        <f>INDEX('[6]配置系数（兵法）'!AD:AD,MATCH($AA27,'[6]配置系数（兵法）'!$AA:$AA,0))</f>
        <v/>
      </c>
      <c r="AE27" s="205" t="str">
        <f>INDEX('[6]配置系数（兵法）'!AE:AE,MATCH($AA27,'[6]配置系数（兵法）'!$AA:$AA,0))</f>
        <v>0+0+0+0+0+0+0+0+0+0+0+0+0+0+0+0+0+0+0+0+0+0+0+0+0+0+0+0+0+0+0+0+0+0+0</v>
      </c>
      <c r="AF27" s="205">
        <f>INDEX('[6]配置系数（兵法）'!AF:AF,MATCH($AA27,'[6]配置系数（兵法）'!$AA:$AA,0))</f>
        <v>1</v>
      </c>
      <c r="AH27" s="141" t="str">
        <f>IF(索引!T26="","",索引!T26&amp;5)</f>
        <v>302025</v>
      </c>
      <c r="AI27" s="205" t="str">
        <f>INDEX('[6]配置系数（兵法）'!AI:AI,MATCH($AH27,'[6]配置系数（兵法）'!$AH:$AH,0))</f>
        <v/>
      </c>
      <c r="AJ27" s="205" t="str">
        <f>INDEX('[6]配置系数（兵法）'!AJ:AJ,MATCH($AH27,'[6]配置系数（兵法）'!$AH:$AH,0))</f>
        <v/>
      </c>
      <c r="AK27" s="205" t="str">
        <f>INDEX('[6]配置系数（兵法）'!AK:AK,MATCH($AH27,'[6]配置系数（兵法）'!$AH:$AH,0))</f>
        <v/>
      </c>
      <c r="AL27" s="205" t="str">
        <f>INDEX('[6]配置系数（兵法）'!AL:AL,MATCH($AH27,'[6]配置系数（兵法）'!$AH:$AH,0))</f>
        <v>0+0+0+0+0+0+0+0+0+0+0+0+0+0+0+0+0+0+0+0+0+0+0+0+0+0+0+0+0+0+0+0+0+0+0</v>
      </c>
      <c r="AM27" s="205">
        <f>INDEX('[6]配置系数（兵法）'!AM:AM,MATCH($AH27,'[6]配置系数（兵法）'!$AH:$AH,0))</f>
        <v>1</v>
      </c>
    </row>
    <row r="28" spans="6:39" x14ac:dyDescent="0.15">
      <c r="F28" s="141" t="str">
        <f>IF(索引!T27="","",索引!T27&amp;1)</f>
        <v>302031</v>
      </c>
      <c r="G28" s="205" t="str">
        <f>INDEX('[6]配置系数（兵法）'!G:G,MATCH($F28,'[6]配置系数（兵法）'!$F:$F,0))</f>
        <v>武将获得{0}点护甲，士兵获得{1}%士气减伤</v>
      </c>
      <c r="H28" s="205">
        <f>INDEX('[6]配置系数（兵法）'!H:H,MATCH($F28,'[6]配置系数（兵法）'!$F:$F,0))</f>
        <v>142.69999999999999</v>
      </c>
      <c r="I28" s="205">
        <f>INDEX('[6]配置系数（兵法）'!I:I,MATCH($F28,'[6]配置系数（兵法）'!$F:$F,0))</f>
        <v>13.5</v>
      </c>
      <c r="J28" s="205" t="str">
        <f>INDEX('[6]配置系数（兵法）'!J:J,MATCH($F28,'[6]配置系数（兵法）'!$F:$F,0))</f>
        <v>0+0+0+0+0+0+0+0+0+0+0+0+0+0+0+0+0+0+0+0+0+0+0+0+0+0+0+0+0+0+0+0+0+0+0</v>
      </c>
      <c r="K28" s="205">
        <f>INDEX('[6]配置系数（兵法）'!K:K,MATCH($F28,'[6]配置系数（兵法）'!$F:$F,0))</f>
        <v>1</v>
      </c>
      <c r="M28" s="141" t="str">
        <f>IF(索引!T27="","",索引!T27&amp;2)</f>
        <v>302032</v>
      </c>
      <c r="N28" s="205" t="str">
        <f>INDEX('[6]配置系数（兵法）'!N:N,MATCH($M28,'[6]配置系数（兵法）'!$M:$M,0))</f>
        <v>武将获得{0}点护甲，士兵获得{1}%士气减伤</v>
      </c>
      <c r="O28" s="205">
        <f>INDEX('[6]配置系数（兵法）'!O:O,MATCH($M28,'[6]配置系数（兵法）'!$M:$M,0))</f>
        <v>0.11899999999999999</v>
      </c>
      <c r="P28" s="205">
        <f>INDEX('[6]配置系数（兵法）'!P:P,MATCH($M28,'[6]配置系数（兵法）'!$M:$M,0))</f>
        <v>1.0999999999999999E-2</v>
      </c>
      <c r="Q28" s="205" t="str">
        <f>INDEX('[6]配置系数（兵法）'!Q:Q,MATCH($M28,'[6]配置系数（兵法）'!$M:$M,0))</f>
        <v>0+0+0+0+0+0+0+0+0+0+0+0+0+0+0+0+0+0+0+0+0+0+0+0+0+0+0+0+0+0+0+0+0+0+0</v>
      </c>
      <c r="R28" s="205">
        <f>INDEX('[6]配置系数（兵法）'!R:R,MATCH($M28,'[6]配置系数（兵法）'!$M:$M,0))</f>
        <v>100</v>
      </c>
      <c r="T28" s="141" t="str">
        <f>IF(索引!T27="","",索引!T27&amp;3)</f>
        <v>302033</v>
      </c>
      <c r="U28" s="205" t="str">
        <f>INDEX('[6]配置系数（兵法）'!U:U,MATCH($T28,'[6]配置系数（兵法）'!$T:$T,0))</f>
        <v/>
      </c>
      <c r="V28" s="205" t="str">
        <f>INDEX('[6]配置系数（兵法）'!V:V,MATCH($T28,'[6]配置系数（兵法）'!$T:$T,0))</f>
        <v/>
      </c>
      <c r="W28" s="205" t="str">
        <f>INDEX('[6]配置系数（兵法）'!W:W,MATCH($T28,'[6]配置系数（兵法）'!$T:$T,0))</f>
        <v/>
      </c>
      <c r="X28" s="205" t="str">
        <f>INDEX('[6]配置系数（兵法）'!X:X,MATCH($T28,'[6]配置系数（兵法）'!$T:$T,0))</f>
        <v>0+0+0+0+0+0+0+0+0+0+0+0+0+0+0+0+0+0+0+0+0+0+0+0+0+0+0+0+0+0+0+0+0+0+0</v>
      </c>
      <c r="Y28" s="205">
        <f>INDEX('[6]配置系数（兵法）'!Y:Y,MATCH($T28,'[6]配置系数（兵法）'!$T:$T,0))</f>
        <v>1</v>
      </c>
      <c r="AA28" s="141" t="str">
        <f>IF(索引!T27="","",索引!T27&amp;4)</f>
        <v>302034</v>
      </c>
      <c r="AB28" s="205" t="str">
        <f>INDEX('[6]配置系数（兵法）'!AB:AB,MATCH($AA28,'[6]配置系数（兵法）'!$AA:$AA,0))</f>
        <v/>
      </c>
      <c r="AC28" s="205" t="str">
        <f>INDEX('[6]配置系数（兵法）'!AC:AC,MATCH($AA28,'[6]配置系数（兵法）'!$AA:$AA,0))</f>
        <v/>
      </c>
      <c r="AD28" s="205" t="str">
        <f>INDEX('[6]配置系数（兵法）'!AD:AD,MATCH($AA28,'[6]配置系数（兵法）'!$AA:$AA,0))</f>
        <v/>
      </c>
      <c r="AE28" s="205" t="str">
        <f>INDEX('[6]配置系数（兵法）'!AE:AE,MATCH($AA28,'[6]配置系数（兵法）'!$AA:$AA,0))</f>
        <v>0+0+0+0+0+0+0+0+0+0+0+0+0+0+0+0+0+0+0+0+0+0+0+0+0+0+0+0+0+0+0+0+0+0+0</v>
      </c>
      <c r="AF28" s="205">
        <f>INDEX('[6]配置系数（兵法）'!AF:AF,MATCH($AA28,'[6]配置系数（兵法）'!$AA:$AA,0))</f>
        <v>1</v>
      </c>
      <c r="AH28" s="141" t="str">
        <f>IF(索引!T27="","",索引!T27&amp;5)</f>
        <v>302035</v>
      </c>
      <c r="AI28" s="205" t="str">
        <f>INDEX('[6]配置系数（兵法）'!AI:AI,MATCH($AH28,'[6]配置系数（兵法）'!$AH:$AH,0))</f>
        <v/>
      </c>
      <c r="AJ28" s="205" t="str">
        <f>INDEX('[6]配置系数（兵法）'!AJ:AJ,MATCH($AH28,'[6]配置系数（兵法）'!$AH:$AH,0))</f>
        <v/>
      </c>
      <c r="AK28" s="205" t="str">
        <f>INDEX('[6]配置系数（兵法）'!AK:AK,MATCH($AH28,'[6]配置系数（兵法）'!$AH:$AH,0))</f>
        <v/>
      </c>
      <c r="AL28" s="205" t="str">
        <f>INDEX('[6]配置系数（兵法）'!AL:AL,MATCH($AH28,'[6]配置系数（兵法）'!$AH:$AH,0))</f>
        <v>0+0+0+0+0+0+0+0+0+0+0+0+0+0+0+0+0+0+0+0+0+0+0+0+0+0+0+0+0+0+0+0+0+0+0</v>
      </c>
      <c r="AM28" s="205">
        <f>INDEX('[6]配置系数（兵法）'!AM:AM,MATCH($AH28,'[6]配置系数（兵法）'!$AH:$AH,0))</f>
        <v>1</v>
      </c>
    </row>
    <row r="29" spans="6:39" x14ac:dyDescent="0.15">
      <c r="F29" s="141" t="str">
        <f>IF(索引!T28="","",索引!T28&amp;1)</f>
        <v>302041</v>
      </c>
      <c r="G29" s="205" t="str">
        <f>INDEX('[6]配置系数（兵法）'!G:G,MATCH($F29,'[6]配置系数（兵法）'!$F:$F,0))</f>
        <v>{0}秒时，对生命最低的{1}个敌方单位每{2}秒造成{3}%攻击力的策略伤害，造成伤害的同时施加禁疗效果，持续{4}秒</v>
      </c>
      <c r="H29" s="205">
        <f>INDEX('[6]配置系数（兵法）'!H:H,MATCH($F29,'[6]配置系数（兵法）'!$F:$F,0))</f>
        <v>25</v>
      </c>
      <c r="I29" s="205">
        <f>INDEX('[6]配置系数（兵法）'!I:I,MATCH($F29,'[6]配置系数（兵法）'!$F:$F,0))</f>
        <v>0</v>
      </c>
      <c r="J29" s="205" t="str">
        <f>INDEX('[6]配置系数（兵法）'!J:J,MATCH($F29,'[6]配置系数（兵法）'!$F:$F,0))</f>
        <v>0+0+0+0+0+0+0+0+0+0+0+0+0+0+0+0+0+0+0+0+0+0+0+0+0+0+0+0+0+0+0+0+0+0+0</v>
      </c>
      <c r="K29" s="205">
        <f>INDEX('[6]配置系数（兵法）'!K:K,MATCH($F29,'[6]配置系数（兵法）'!$F:$F,0))</f>
        <v>1</v>
      </c>
      <c r="M29" s="141" t="str">
        <f>IF(索引!T28="","",索引!T28&amp;2)</f>
        <v>302042</v>
      </c>
      <c r="N29" s="205" t="str">
        <f>INDEX('[6]配置系数（兵法）'!N:N,MATCH($M29,'[6]配置系数（兵法）'!$M:$M,0))</f>
        <v>{0}秒时，对生命最低的{1}个敌方单位每{2}秒造成{3}%攻击力的策略伤害，造成伤害的同时施加禁疗效果，持续{4}秒</v>
      </c>
      <c r="O29" s="205">
        <f>INDEX('[6]配置系数（兵法）'!O:O,MATCH($M29,'[6]配置系数（兵法）'!$M:$M,0))</f>
        <v>3</v>
      </c>
      <c r="P29" s="205">
        <f>INDEX('[6]配置系数（兵法）'!P:P,MATCH($M29,'[6]配置系数（兵法）'!$M:$M,0))</f>
        <v>0</v>
      </c>
      <c r="Q29" s="205" t="str">
        <f>INDEX('[6]配置系数（兵法）'!Q:Q,MATCH($M29,'[6]配置系数（兵法）'!$M:$M,0))</f>
        <v>0+0+0+0+0+0+0+0+0+0+0+0+0+0+0+0+0+0+0+0+0+0+0+0+0+0+0+0+0+0+0+0+0+0+0</v>
      </c>
      <c r="R29" s="205">
        <f>INDEX('[6]配置系数（兵法）'!R:R,MATCH($M29,'[6]配置系数（兵法）'!$M:$M,0))</f>
        <v>1</v>
      </c>
      <c r="T29" s="141" t="str">
        <f>IF(索引!T28="","",索引!T28&amp;3)</f>
        <v>302043</v>
      </c>
      <c r="U29" s="205" t="str">
        <f>INDEX('[6]配置系数（兵法）'!U:U,MATCH($T29,'[6]配置系数（兵法）'!$T:$T,0))</f>
        <v>{0}秒时，对生命最低的{1}个敌方单位每{2}秒造成{3}%攻击力的策略伤害，造成伤害的同时施加禁疗效果，持续{4}秒</v>
      </c>
      <c r="V29" s="205">
        <f>INDEX('[6]配置系数（兵法）'!V:V,MATCH($T29,'[6]配置系数（兵法）'!$T:$T,0))</f>
        <v>3</v>
      </c>
      <c r="W29" s="205">
        <f>INDEX('[6]配置系数（兵法）'!W:W,MATCH($T29,'[6]配置系数（兵法）'!$T:$T,0))</f>
        <v>0</v>
      </c>
      <c r="X29" s="205" t="str">
        <f>INDEX('[6]配置系数（兵法）'!X:X,MATCH($T29,'[6]配置系数（兵法）'!$T:$T,0))</f>
        <v>0+0+0+0+0+0+0+0+0+0+0+0+0+0+0+0+0+0+0+0+0+0+0+0+0+0+0+0+0+0+0+0+0+0+0</v>
      </c>
      <c r="Y29" s="205">
        <f>INDEX('[6]配置系数（兵法）'!Y:Y,MATCH($T29,'[6]配置系数（兵法）'!$T:$T,0))</f>
        <v>1</v>
      </c>
      <c r="AA29" s="141" t="str">
        <f>IF(索引!T28="","",索引!T28&amp;4)</f>
        <v>302044</v>
      </c>
      <c r="AB29" s="205" t="str">
        <f>INDEX('[6]配置系数（兵法）'!AB:AB,MATCH($AA29,'[6]配置系数（兵法）'!$AA:$AA,0))</f>
        <v>{0}秒时，对生命最低的{1}个敌方单位每{2}秒造成{3}%攻击力的策略伤害，造成伤害的同时施加禁疗效果，持续{4}秒</v>
      </c>
      <c r="AC29" s="205">
        <f>INDEX('[6]配置系数（兵法）'!AC:AC,MATCH($AA29,'[6]配置系数（兵法）'!$AA:$AA,0))</f>
        <v>0.2</v>
      </c>
      <c r="AD29" s="205">
        <f>INDEX('[6]配置系数（兵法）'!AD:AD,MATCH($AA29,'[6]配置系数（兵法）'!$AA:$AA,0))</f>
        <v>0</v>
      </c>
      <c r="AE29" s="205" t="str">
        <f>INDEX('[6]配置系数（兵法）'!AE:AE,MATCH($AA29,'[6]配置系数（兵法）'!$AA:$AA,0))</f>
        <v>0+0+0+0+0+0+0+0+0+0+0+0+0+0+0+0+0+0+0+0+0+0+0+0+0+0+0+0+0+0+0+0+0+0+0</v>
      </c>
      <c r="AF29" s="205">
        <f>INDEX('[6]配置系数（兵法）'!AF:AF,MATCH($AA29,'[6]配置系数（兵法）'!$AA:$AA,0))</f>
        <v>100</v>
      </c>
      <c r="AH29" s="141" t="str">
        <f>IF(索引!T28="","",索引!T28&amp;5)</f>
        <v>302045</v>
      </c>
      <c r="AI29" s="205" t="str">
        <f>INDEX('[6]配置系数（兵法）'!AI:AI,MATCH($AH29,'[6]配置系数（兵法）'!$AH:$AH,0))</f>
        <v>{0}秒时，对生命最低的{1}个敌方单位每{2}秒造成{3}%攻击力的策略伤害，造成伤害的同时施加禁疗效果，持续{4}秒</v>
      </c>
      <c r="AJ29" s="205">
        <f>INDEX('[6]配置系数（兵法）'!AJ:AJ,MATCH($AH29,'[6]配置系数（兵法）'!$AH:$AH,0))</f>
        <v>8.3000000000000007</v>
      </c>
      <c r="AK29" s="205">
        <f>INDEX('[6]配置系数（兵法）'!AK:AK,MATCH($AH29,'[6]配置系数（兵法）'!$AH:$AH,0))</f>
        <v>0.4</v>
      </c>
      <c r="AL29" s="205" t="str">
        <f>INDEX('[6]配置系数（兵法）'!AL:AL,MATCH($AH29,'[6]配置系数（兵法）'!$AH:$AH,0))</f>
        <v>0+0+0+0+0+0+0+0+0+0+0+0+0+0+0+0+0+0+0+0+0+0+0+0+0+0+0+0+0+0+0+0+0+0+0</v>
      </c>
      <c r="AM29" s="205">
        <f>INDEX('[6]配置系数（兵法）'!AM:AM,MATCH($AH29,'[6]配置系数（兵法）'!$AH:$AH,0))</f>
        <v>1</v>
      </c>
    </row>
    <row r="30" spans="6:39" x14ac:dyDescent="0.15">
      <c r="F30" s="141" t="str">
        <f>IF(索引!T29="","",索引!T29&amp;1)</f>
        <v>302051</v>
      </c>
      <c r="G30" s="205" t="str">
        <f>INDEX('[6]配置系数（兵法）'!G:G,MATCH($F30,'[6]配置系数（兵法）'!$F:$F,0))</f>
        <v>每次普通攻击伤害有{0}%概率造成雷击效果，对敌人造成攻击力{1}%策略伤害，并且眩晕{2}秒。</v>
      </c>
      <c r="H30" s="205">
        <f>INDEX('[6]配置系数（兵法）'!H:H,MATCH($F30,'[6]配置系数（兵法）'!$F:$F,0))</f>
        <v>0.25</v>
      </c>
      <c r="I30" s="205">
        <f>INDEX('[6]配置系数（兵法）'!I:I,MATCH($F30,'[6]配置系数（兵法）'!$F:$F,0))</f>
        <v>0</v>
      </c>
      <c r="J30" s="205" t="str">
        <f>INDEX('[6]配置系数（兵法）'!J:J,MATCH($F30,'[6]配置系数（兵法）'!$F:$F,0))</f>
        <v>0+0+0+0+0+0+0+0+0+0+0+0+0+0+0+0+0+0+0+0+0+0+0+0+0+0+0+0+0+0+0+0+0+0+0</v>
      </c>
      <c r="K30" s="205">
        <f>INDEX('[6]配置系数（兵法）'!K:K,MATCH($F30,'[6]配置系数（兵法）'!$F:$F,0))</f>
        <v>100</v>
      </c>
      <c r="M30" s="141" t="str">
        <f>IF(索引!T29="","",索引!T29&amp;2)</f>
        <v>302052</v>
      </c>
      <c r="N30" s="205" t="str">
        <f>INDEX('[6]配置系数（兵法）'!N:N,MATCH($M30,'[6]配置系数（兵法）'!$M:$M,0))</f>
        <v>每次普通攻击伤害有{0}%概率造成雷击效果，对敌人造成攻击力{1}%策略伤害，并且眩晕{2}秒。</v>
      </c>
      <c r="O30" s="205">
        <f>INDEX('[6]配置系数（兵法）'!O:O,MATCH($M30,'[6]配置系数（兵法）'!$M:$M,0))</f>
        <v>0.379</v>
      </c>
      <c r="P30" s="205">
        <f>INDEX('[6]配置系数（兵法）'!P:P,MATCH($M30,'[6]配置系数（兵法）'!$M:$M,0))</f>
        <v>1.7999999999999999E-2</v>
      </c>
      <c r="Q30" s="205" t="str">
        <f>INDEX('[6]配置系数（兵法）'!Q:Q,MATCH($M30,'[6]配置系数（兵法）'!$M:$M,0))</f>
        <v>0+0+0+0+0+0+0+0+0+0+0+0+0+0+0+0+0+0+0+0+0+0+0+0+0+0+0+0+0+0+0+0+0+0+0</v>
      </c>
      <c r="R30" s="205">
        <f>INDEX('[6]配置系数（兵法）'!R:R,MATCH($M30,'[6]配置系数（兵法）'!$M:$M,0))</f>
        <v>100</v>
      </c>
      <c r="T30" s="141" t="str">
        <f>IF(索引!T29="","",索引!T29&amp;3)</f>
        <v>302053</v>
      </c>
      <c r="U30" s="205" t="str">
        <f>INDEX('[6]配置系数（兵法）'!U:U,MATCH($T30,'[6]配置系数（兵法）'!$T:$T,0))</f>
        <v>每次普通攻击伤害有{0}%概率造成雷击效果，对敌人造成攻击力{1}%策略伤害，并且眩晕{2}秒。</v>
      </c>
      <c r="V30" s="205">
        <f>INDEX('[6]配置系数（兵法）'!V:V,MATCH($T30,'[6]配置系数（兵法）'!$T:$T,0))</f>
        <v>2</v>
      </c>
      <c r="W30" s="205">
        <f>INDEX('[6]配置系数（兵法）'!W:W,MATCH($T30,'[6]配置系数（兵法）'!$T:$T,0))</f>
        <v>0</v>
      </c>
      <c r="X30" s="205" t="str">
        <f>INDEX('[6]配置系数（兵法）'!X:X,MATCH($T30,'[6]配置系数（兵法）'!$T:$T,0))</f>
        <v>0+0+0+0+0+0+0+0+0+0+0+0+0+0+0+0+0+0+0+0+0+0+0+0+0+0+0+0+0+0+0+0+0+0+0</v>
      </c>
      <c r="Y30" s="205">
        <f>INDEX('[6]配置系数（兵法）'!Y:Y,MATCH($T30,'[6]配置系数（兵法）'!$T:$T,0))</f>
        <v>1</v>
      </c>
      <c r="AA30" s="141" t="str">
        <f>IF(索引!T29="","",索引!T29&amp;4)</f>
        <v>302054</v>
      </c>
      <c r="AB30" s="205" t="str">
        <f>INDEX('[6]配置系数（兵法）'!AB:AB,MATCH($AA30,'[6]配置系数（兵法）'!$AA:$AA,0))</f>
        <v/>
      </c>
      <c r="AC30" s="205" t="str">
        <f>INDEX('[6]配置系数（兵法）'!AC:AC,MATCH($AA30,'[6]配置系数（兵法）'!$AA:$AA,0))</f>
        <v/>
      </c>
      <c r="AD30" s="205" t="str">
        <f>INDEX('[6]配置系数（兵法）'!AD:AD,MATCH($AA30,'[6]配置系数（兵法）'!$AA:$AA,0))</f>
        <v/>
      </c>
      <c r="AE30" s="205" t="str">
        <f>INDEX('[6]配置系数（兵法）'!AE:AE,MATCH($AA30,'[6]配置系数（兵法）'!$AA:$AA,0))</f>
        <v>0+0+0+0+0+0+0+0+0+0+0+0+0+0+0+0+0+0+0+0+0+0+0+0+0+0+0+0+0+0+0+0+0+0+0</v>
      </c>
      <c r="AF30" s="205">
        <f>INDEX('[6]配置系数（兵法）'!AF:AF,MATCH($AA30,'[6]配置系数（兵法）'!$AA:$AA,0))</f>
        <v>1</v>
      </c>
      <c r="AH30" s="141" t="str">
        <f>IF(索引!T29="","",索引!T29&amp;5)</f>
        <v>302055</v>
      </c>
      <c r="AI30" s="205" t="str">
        <f>INDEX('[6]配置系数（兵法）'!AI:AI,MATCH($AH30,'[6]配置系数（兵法）'!$AH:$AH,0))</f>
        <v/>
      </c>
      <c r="AJ30" s="205" t="str">
        <f>INDEX('[6]配置系数（兵法）'!AJ:AJ,MATCH($AH30,'[6]配置系数（兵法）'!$AH:$AH,0))</f>
        <v/>
      </c>
      <c r="AK30" s="205" t="str">
        <f>INDEX('[6]配置系数（兵法）'!AK:AK,MATCH($AH30,'[6]配置系数（兵法）'!$AH:$AH,0))</f>
        <v/>
      </c>
      <c r="AL30" s="205" t="str">
        <f>INDEX('[6]配置系数（兵法）'!AL:AL,MATCH($AH30,'[6]配置系数（兵法）'!$AH:$AH,0))</f>
        <v>0+0+0+0+0+0+0+0+0+0+0+0+0+0+0+0+0+0+0+0+0+0+0+0+0+0+0+0+0+0+0+0+0+0+0</v>
      </c>
      <c r="AM30" s="205">
        <f>INDEX('[6]配置系数（兵法）'!AM:AM,MATCH($AH30,'[6]配置系数（兵法）'!$AH:$AH,0))</f>
        <v>1</v>
      </c>
    </row>
    <row r="31" spans="6:39" x14ac:dyDescent="0.15">
      <c r="F31" s="141" t="str">
        <f>IF(索引!T30="","",索引!T30&amp;1)</f>
        <v>302061</v>
      </c>
      <c r="G31" s="205" t="str">
        <f>INDEX('[6]配置系数（兵法）'!G:G,MATCH($F31,'[6]配置系数（兵法）'!$F:$F,0))</f>
        <v>二十秒，三十秒， 四十秒，为血量最低的三支士兵部队恢复自身攻击力{0}%兵力，受智力影响。</v>
      </c>
      <c r="H31" s="205">
        <f>INDEX('[6]配置系数（兵法）'!H:H,MATCH($F31,'[6]配置系数（兵法）'!$F:$F,0))</f>
        <v>0.20499999999999999</v>
      </c>
      <c r="I31" s="205">
        <f>INDEX('[6]配置系数（兵法）'!I:I,MATCH($F31,'[6]配置系数（兵法）'!$F:$F,0))</f>
        <v>1.9E-2</v>
      </c>
      <c r="J31" s="205" t="str">
        <f>INDEX('[6]配置系数（兵法）'!J:J,MATCH($F31,'[6]配置系数（兵法）'!$F:$F,0))</f>
        <v>0+0+0+0+0+0+0+0+0+0+0+0+0+0+0+0+0+0+0+0+0+0+0+0+0+0+0+0+0+0+0+0+0+0+0</v>
      </c>
      <c r="K31" s="205">
        <f>INDEX('[6]配置系数（兵法）'!K:K,MATCH($F31,'[6]配置系数（兵法）'!$F:$F,0))</f>
        <v>100</v>
      </c>
      <c r="M31" s="141" t="str">
        <f>IF(索引!T30="","",索引!T30&amp;2)</f>
        <v>302062</v>
      </c>
      <c r="N31" s="205" t="str">
        <f>INDEX('[6]配置系数（兵法）'!N:N,MATCH($M31,'[6]配置系数（兵法）'!$M:$M,0))</f>
        <v/>
      </c>
      <c r="O31" s="205" t="str">
        <f>INDEX('[6]配置系数（兵法）'!O:O,MATCH($M31,'[6]配置系数（兵法）'!$M:$M,0))</f>
        <v/>
      </c>
      <c r="P31" s="205" t="str">
        <f>INDEX('[6]配置系数（兵法）'!P:P,MATCH($M31,'[6]配置系数（兵法）'!$M:$M,0))</f>
        <v/>
      </c>
      <c r="Q31" s="205" t="str">
        <f>INDEX('[6]配置系数（兵法）'!Q:Q,MATCH($M31,'[6]配置系数（兵法）'!$M:$M,0))</f>
        <v>0+0+0+0+0+0+0+0+0+0+0+0+0+0+0+0+0+0+0+0+0+0+0+0+0+0+0+0+0+0+0+0+0+0+0</v>
      </c>
      <c r="R31" s="205">
        <f>INDEX('[6]配置系数（兵法）'!R:R,MATCH($M31,'[6]配置系数（兵法）'!$M:$M,0))</f>
        <v>1</v>
      </c>
      <c r="T31" s="141" t="str">
        <f>IF(索引!T30="","",索引!T30&amp;3)</f>
        <v>302063</v>
      </c>
      <c r="U31" s="205" t="str">
        <f>INDEX('[6]配置系数（兵法）'!U:U,MATCH($T31,'[6]配置系数（兵法）'!$T:$T,0))</f>
        <v/>
      </c>
      <c r="V31" s="205" t="str">
        <f>INDEX('[6]配置系数（兵法）'!V:V,MATCH($T31,'[6]配置系数（兵法）'!$T:$T,0))</f>
        <v/>
      </c>
      <c r="W31" s="205" t="str">
        <f>INDEX('[6]配置系数（兵法）'!W:W,MATCH($T31,'[6]配置系数（兵法）'!$T:$T,0))</f>
        <v/>
      </c>
      <c r="X31" s="205" t="str">
        <f>INDEX('[6]配置系数（兵法）'!X:X,MATCH($T31,'[6]配置系数（兵法）'!$T:$T,0))</f>
        <v>0+0+0+0+0+0+0+0+0+0+0+0+0+0+0+0+0+0+0+0+0+0+0+0+0+0+0+0+0+0+0+0+0+0+0</v>
      </c>
      <c r="Y31" s="205">
        <f>INDEX('[6]配置系数（兵法）'!Y:Y,MATCH($T31,'[6]配置系数（兵法）'!$T:$T,0))</f>
        <v>1</v>
      </c>
      <c r="AA31" s="141" t="str">
        <f>IF(索引!T30="","",索引!T30&amp;4)</f>
        <v>302064</v>
      </c>
      <c r="AB31" s="205" t="str">
        <f>INDEX('[6]配置系数（兵法）'!AB:AB,MATCH($AA31,'[6]配置系数（兵法）'!$AA:$AA,0))</f>
        <v/>
      </c>
      <c r="AC31" s="205" t="str">
        <f>INDEX('[6]配置系数（兵法）'!AC:AC,MATCH($AA31,'[6]配置系数（兵法）'!$AA:$AA,0))</f>
        <v/>
      </c>
      <c r="AD31" s="205" t="str">
        <f>INDEX('[6]配置系数（兵法）'!AD:AD,MATCH($AA31,'[6]配置系数（兵法）'!$AA:$AA,0))</f>
        <v/>
      </c>
      <c r="AE31" s="205" t="str">
        <f>INDEX('[6]配置系数（兵法）'!AE:AE,MATCH($AA31,'[6]配置系数（兵法）'!$AA:$AA,0))</f>
        <v>0+0+0+0+0+0+0+0+0+0+0+0+0+0+0+0+0+0+0+0+0+0+0+0+0+0+0+0+0+0+0+0+0+0+0</v>
      </c>
      <c r="AF31" s="205">
        <f>INDEX('[6]配置系数（兵法）'!AF:AF,MATCH($AA31,'[6]配置系数（兵法）'!$AA:$AA,0))</f>
        <v>1</v>
      </c>
      <c r="AH31" s="141" t="str">
        <f>IF(索引!T30="","",索引!T30&amp;5)</f>
        <v>302065</v>
      </c>
      <c r="AI31" s="205" t="str">
        <f>INDEX('[6]配置系数（兵法）'!AI:AI,MATCH($AH31,'[6]配置系数（兵法）'!$AH:$AH,0))</f>
        <v/>
      </c>
      <c r="AJ31" s="205" t="str">
        <f>INDEX('[6]配置系数（兵法）'!AJ:AJ,MATCH($AH31,'[6]配置系数（兵法）'!$AH:$AH,0))</f>
        <v/>
      </c>
      <c r="AK31" s="205" t="str">
        <f>INDEX('[6]配置系数（兵法）'!AK:AK,MATCH($AH31,'[6]配置系数（兵法）'!$AH:$AH,0))</f>
        <v/>
      </c>
      <c r="AL31" s="205" t="str">
        <f>INDEX('[6]配置系数（兵法）'!AL:AL,MATCH($AH31,'[6]配置系数（兵法）'!$AH:$AH,0))</f>
        <v>0+0+0+0+0+0+0+0+0+0+0+0+0+0+0+0+0+0+0+0+0+0+0+0+0+0+0+0+0+0+0+0+0+0+0</v>
      </c>
      <c r="AM31" s="205">
        <f>INDEX('[6]配置系数（兵法）'!AM:AM,MATCH($AH31,'[6]配置系数（兵法）'!$AH:$AH,0))</f>
        <v>1</v>
      </c>
    </row>
    <row r="32" spans="6:39" x14ac:dyDescent="0.15">
      <c r="F32" s="141" t="str">
        <f>IF(索引!T31="","",索引!T31&amp;1)</f>
        <v>302071</v>
      </c>
      <c r="G32" s="205" t="str">
        <f>INDEX('[6]配置系数（兵法）'!G:G,MATCH($F32,'[6]配置系数（兵法）'!$F:$F,0))</f>
        <v>二十秒时，为我军血量最低的2个武将每3秒恢复自身攻击力{0}%的生命，持续{1}秒，受智力影响。</v>
      </c>
      <c r="H32" s="205">
        <f>INDEX('[6]配置系数（兵法）'!H:H,MATCH($F32,'[6]配置系数（兵法）'!$F:$F,0))</f>
        <v>0.06</v>
      </c>
      <c r="I32" s="205">
        <f>INDEX('[6]配置系数（兵法）'!I:I,MATCH($F32,'[6]配置系数（兵法）'!$F:$F,0))</f>
        <v>8.0000000000000002E-3</v>
      </c>
      <c r="J32" s="205" t="str">
        <f>INDEX('[6]配置系数（兵法）'!J:J,MATCH($F32,'[6]配置系数（兵法）'!$F:$F,0))</f>
        <v>0+0+0+0+0+0+0+0+0+0+0+0+0+0+0+0+0+0+0+0+0+0+0+0+0+0+0+0+0+0+0+0+0+0+0</v>
      </c>
      <c r="K32" s="205">
        <f>INDEX('[6]配置系数（兵法）'!K:K,MATCH($F32,'[6]配置系数（兵法）'!$F:$F,0))</f>
        <v>100</v>
      </c>
      <c r="M32" s="141" t="str">
        <f>IF(索引!T31="","",索引!T31&amp;2)</f>
        <v>302072</v>
      </c>
      <c r="N32" s="205" t="str">
        <f>INDEX('[6]配置系数（兵法）'!N:N,MATCH($M32,'[6]配置系数（兵法）'!$M:$M,0))</f>
        <v>二十秒时，为我军血量最低的2个武将每3秒恢复自身攻击力{0}%的生命，持续{1}秒，受智力影响。</v>
      </c>
      <c r="O32" s="205">
        <f>INDEX('[6]配置系数（兵法）'!O:O,MATCH($M32,'[6]配置系数（兵法）'!$M:$M,0))</f>
        <v>10</v>
      </c>
      <c r="P32" s="205">
        <f>INDEX('[6]配置系数（兵法）'!P:P,MATCH($M32,'[6]配置系数（兵法）'!$M:$M,0))</f>
        <v>0</v>
      </c>
      <c r="Q32" s="205" t="str">
        <f>INDEX('[6]配置系数（兵法）'!Q:Q,MATCH($M32,'[6]配置系数（兵法）'!$M:$M,0))</f>
        <v>0+0+0+0+0+0+0+0+0+0+0+0+0+0+0+0+0+0+0+0+0+0+0+0+0+0+0+0+0+0+0+0+0+0+0</v>
      </c>
      <c r="R32" s="205">
        <f>INDEX('[6]配置系数（兵法）'!R:R,MATCH($M32,'[6]配置系数（兵法）'!$M:$M,0))</f>
        <v>1</v>
      </c>
      <c r="T32" s="141" t="str">
        <f>IF(索引!T31="","",索引!T31&amp;3)</f>
        <v>302073</v>
      </c>
      <c r="U32" s="205" t="str">
        <f>INDEX('[6]配置系数（兵法）'!U:U,MATCH($T32,'[6]配置系数（兵法）'!$T:$T,0))</f>
        <v/>
      </c>
      <c r="V32" s="205" t="str">
        <f>INDEX('[6]配置系数（兵法）'!V:V,MATCH($T32,'[6]配置系数（兵法）'!$T:$T,0))</f>
        <v/>
      </c>
      <c r="W32" s="205" t="str">
        <f>INDEX('[6]配置系数（兵法）'!W:W,MATCH($T32,'[6]配置系数（兵法）'!$T:$T,0))</f>
        <v/>
      </c>
      <c r="X32" s="205" t="str">
        <f>INDEX('[6]配置系数（兵法）'!X:X,MATCH($T32,'[6]配置系数（兵法）'!$T:$T,0))</f>
        <v>0+0+0+0+0+0+0+0+0+0+0+0+0+0+0+0+0+0+0+0+0+0+0+0+0+0+0+0+0+0+0+0+0+0+0</v>
      </c>
      <c r="Y32" s="205">
        <f>INDEX('[6]配置系数（兵法）'!Y:Y,MATCH($T32,'[6]配置系数（兵法）'!$T:$T,0))</f>
        <v>1</v>
      </c>
      <c r="AA32" s="141" t="str">
        <f>IF(索引!T31="","",索引!T31&amp;4)</f>
        <v>302074</v>
      </c>
      <c r="AB32" s="205" t="str">
        <f>INDEX('[6]配置系数（兵法）'!AB:AB,MATCH($AA32,'[6]配置系数（兵法）'!$AA:$AA,0))</f>
        <v/>
      </c>
      <c r="AC32" s="205" t="str">
        <f>INDEX('[6]配置系数（兵法）'!AC:AC,MATCH($AA32,'[6]配置系数（兵法）'!$AA:$AA,0))</f>
        <v/>
      </c>
      <c r="AD32" s="205" t="str">
        <f>INDEX('[6]配置系数（兵法）'!AD:AD,MATCH($AA32,'[6]配置系数（兵法）'!$AA:$AA,0))</f>
        <v/>
      </c>
      <c r="AE32" s="205" t="str">
        <f>INDEX('[6]配置系数（兵法）'!AE:AE,MATCH($AA32,'[6]配置系数（兵法）'!$AA:$AA,0))</f>
        <v>0+0+0+0+0+0+0+0+0+0+0+0+0+0+0+0+0+0+0+0+0+0+0+0+0+0+0+0+0+0+0+0+0+0+0</v>
      </c>
      <c r="AF32" s="205">
        <f>INDEX('[6]配置系数（兵法）'!AF:AF,MATCH($AA32,'[6]配置系数（兵法）'!$AA:$AA,0))</f>
        <v>1</v>
      </c>
      <c r="AH32" s="141" t="str">
        <f>IF(索引!T31="","",索引!T31&amp;5)</f>
        <v>302075</v>
      </c>
      <c r="AI32" s="205" t="str">
        <f>INDEX('[6]配置系数（兵法）'!AI:AI,MATCH($AH32,'[6]配置系数（兵法）'!$AH:$AH,0))</f>
        <v/>
      </c>
      <c r="AJ32" s="205" t="str">
        <f>INDEX('[6]配置系数（兵法）'!AJ:AJ,MATCH($AH32,'[6]配置系数（兵法）'!$AH:$AH,0))</f>
        <v/>
      </c>
      <c r="AK32" s="205" t="str">
        <f>INDEX('[6]配置系数（兵法）'!AK:AK,MATCH($AH32,'[6]配置系数（兵法）'!$AH:$AH,0))</f>
        <v/>
      </c>
      <c r="AL32" s="205" t="str">
        <f>INDEX('[6]配置系数（兵法）'!AL:AL,MATCH($AH32,'[6]配置系数（兵法）'!$AH:$AH,0))</f>
        <v>0+0+0+0+0+0+0+0+0+0+0+0+0+0+0+0+0+0+0+0+0+0+0+0+0+0+0+0+0+0+0+0+0+0+0</v>
      </c>
      <c r="AM32" s="205">
        <f>INDEX('[6]配置系数（兵法）'!AM:AM,MATCH($AH32,'[6]配置系数（兵法）'!$AH:$AH,0))</f>
        <v>1</v>
      </c>
    </row>
    <row r="33" spans="6:39" x14ac:dyDescent="0.15">
      <c r="F33" s="141" t="str">
        <f>IF(索引!T32="","",索引!T32&amp;1)</f>
        <v>302081</v>
      </c>
      <c r="G33" s="205" t="str">
        <f>INDEX('[6]配置系数（兵法）'!G:G,MATCH($F33,'[6]配置系数（兵法）'!$F:$F,0))</f>
        <v>5秒时，清除敌军随机3个部队的增益效果，并使其武将怒气降低{0}，士兵受到的伤害增加{1}%，持续{2}秒。</v>
      </c>
      <c r="H33" s="205">
        <f>INDEX('[6]配置系数（兵法）'!H:H,MATCH($F33,'[6]配置系数（兵法）'!$F:$F,0))</f>
        <v>-6.7</v>
      </c>
      <c r="I33" s="205">
        <f>INDEX('[6]配置系数（兵法）'!I:I,MATCH($F33,'[6]配置系数（兵法）'!$F:$F,0))</f>
        <v>-0.6</v>
      </c>
      <c r="J33" s="205" t="str">
        <f>INDEX('[6]配置系数（兵法）'!J:J,MATCH($F33,'[6]配置系数（兵法）'!$F:$F,0))</f>
        <v>0+0+0+0+0+0+0+0+0+0+0+0+0+0+0+0+0+0+0+0+0+0+0+0+0+0+0+0+0+0+0+0+0+0+0</v>
      </c>
      <c r="K33" s="205">
        <f>INDEX('[6]配置系数（兵法）'!K:K,MATCH($F33,'[6]配置系数（兵法）'!$F:$F,0))</f>
        <v>-1</v>
      </c>
      <c r="M33" s="141" t="str">
        <f>IF(索引!T32="","",索引!T32&amp;2)</f>
        <v>302082</v>
      </c>
      <c r="N33" s="205" t="str">
        <f>INDEX('[6]配置系数（兵法）'!N:N,MATCH($M33,'[6]配置系数（兵法）'!$M:$M,0))</f>
        <v>5秒时，清除敌军随机3个部队的增益效果，并使其武将怒气降低{0}，士兵受到的伤害增加{1}%，持续{2}秒。</v>
      </c>
      <c r="O33" s="205">
        <f>INDEX('[6]配置系数（兵法）'!O:O,MATCH($M33,'[6]配置系数（兵法）'!$M:$M,0))</f>
        <v>-6.7000000000000004E-2</v>
      </c>
      <c r="P33" s="205">
        <f>INDEX('[6]配置系数（兵法）'!P:P,MATCH($M33,'[6]配置系数（兵法）'!$M:$M,0))</f>
        <v>-6.0000000000000001E-3</v>
      </c>
      <c r="Q33" s="205" t="str">
        <f>INDEX('[6]配置系数（兵法）'!Q:Q,MATCH($M33,'[6]配置系数（兵法）'!$M:$M,0))</f>
        <v>0+0+0+0+0+0+0+0+0+0+0+0+0+0+0+0+0+0+0+0+0+0+0+0+0+0+0+0+0+0+0+0+0+0+0</v>
      </c>
      <c r="R33" s="205">
        <f>INDEX('[6]配置系数（兵法）'!R:R,MATCH($M33,'[6]配置系数（兵法）'!$M:$M,0))</f>
        <v>-100</v>
      </c>
      <c r="T33" s="141" t="str">
        <f>IF(索引!T32="","",索引!T32&amp;3)</f>
        <v>302083</v>
      </c>
      <c r="U33" s="205" t="str">
        <f>INDEX('[6]配置系数（兵法）'!U:U,MATCH($T33,'[6]配置系数（兵法）'!$T:$T,0))</f>
        <v>5秒时，清除敌军随机3个部队的增益效果，并使其武将怒气降低{0}，士兵受到的伤害增加{1}%，持续{2}秒。</v>
      </c>
      <c r="V33" s="205">
        <f>INDEX('[6]配置系数（兵法）'!V:V,MATCH($T33,'[6]配置系数（兵法）'!$T:$T,0))</f>
        <v>15</v>
      </c>
      <c r="W33" s="205">
        <f>INDEX('[6]配置系数（兵法）'!W:W,MATCH($T33,'[6]配置系数（兵法）'!$T:$T,0))</f>
        <v>0</v>
      </c>
      <c r="X33" s="205" t="str">
        <f>INDEX('[6]配置系数（兵法）'!X:X,MATCH($T33,'[6]配置系数（兵法）'!$T:$T,0))</f>
        <v>0+0+0+0+0+0+0+0+0+0+0+0+0+0+0+0+0+0+0+0+0+0+0+0+0+0+0+0+0+0+0+0+0+0+0</v>
      </c>
      <c r="Y33" s="205">
        <f>INDEX('[6]配置系数（兵法）'!Y:Y,MATCH($T33,'[6]配置系数（兵法）'!$T:$T,0))</f>
        <v>1</v>
      </c>
      <c r="AA33" s="141" t="str">
        <f>IF(索引!T32="","",索引!T32&amp;4)</f>
        <v>302084</v>
      </c>
      <c r="AB33" s="205" t="str">
        <f>INDEX('[6]配置系数（兵法）'!AB:AB,MATCH($AA33,'[6]配置系数（兵法）'!$AA:$AA,0))</f>
        <v/>
      </c>
      <c r="AC33" s="205" t="str">
        <f>INDEX('[6]配置系数（兵法）'!AC:AC,MATCH($AA33,'[6]配置系数（兵法）'!$AA:$AA,0))</f>
        <v/>
      </c>
      <c r="AD33" s="205" t="str">
        <f>INDEX('[6]配置系数（兵法）'!AD:AD,MATCH($AA33,'[6]配置系数（兵法）'!$AA:$AA,0))</f>
        <v/>
      </c>
      <c r="AE33" s="205" t="str">
        <f>INDEX('[6]配置系数（兵法）'!AE:AE,MATCH($AA33,'[6]配置系数（兵法）'!$AA:$AA,0))</f>
        <v>0+0+0+0+0+0+0+0+0+0+0+0+0+0+0+0+0+0+0+0+0+0+0+0+0+0+0+0+0+0+0+0+0+0+0</v>
      </c>
      <c r="AF33" s="205">
        <f>INDEX('[6]配置系数（兵法）'!AF:AF,MATCH($AA33,'[6]配置系数（兵法）'!$AA:$AA,0))</f>
        <v>1</v>
      </c>
      <c r="AH33" s="141" t="str">
        <f>IF(索引!T32="","",索引!T32&amp;5)</f>
        <v>302085</v>
      </c>
      <c r="AI33" s="205" t="str">
        <f>INDEX('[6]配置系数（兵法）'!AI:AI,MATCH($AH33,'[6]配置系数（兵法）'!$AH:$AH,0))</f>
        <v/>
      </c>
      <c r="AJ33" s="205" t="str">
        <f>INDEX('[6]配置系数（兵法）'!AJ:AJ,MATCH($AH33,'[6]配置系数（兵法）'!$AH:$AH,0))</f>
        <v/>
      </c>
      <c r="AK33" s="205" t="str">
        <f>INDEX('[6]配置系数（兵法）'!AK:AK,MATCH($AH33,'[6]配置系数（兵法）'!$AH:$AH,0))</f>
        <v/>
      </c>
      <c r="AL33" s="205" t="str">
        <f>INDEX('[6]配置系数（兵法）'!AL:AL,MATCH($AH33,'[6]配置系数（兵法）'!$AH:$AH,0))</f>
        <v>0+0+0+0+0+0+0+0+0+0+0+0+0+0+0+0+0+0+0+0+0+0+0+0+0+0+0+0+0+0+0+0+0+0+0</v>
      </c>
      <c r="AM33" s="205">
        <f>INDEX('[6]配置系数（兵法）'!AM:AM,MATCH($AH33,'[6]配置系数（兵法）'!$AH:$AH,0))</f>
        <v>1</v>
      </c>
    </row>
    <row r="34" spans="6:39" x14ac:dyDescent="0.15">
      <c r="F34" s="141" t="str">
        <f>IF(索引!T33="","",索引!T33&amp;1)</f>
        <v>302091</v>
      </c>
      <c r="G34" s="205" t="str">
        <f>INDEX('[6]配置系数（兵法）'!G:G,MATCH($F34,'[6]配置系数（兵法）'!$F:$F,0))</f>
        <v>自身生命低于{0}%时，释放一道冲击波，对直线上的所有敌军造成自身攻击力{1}%的武力伤害，并且附带击退飞效果，被击退的敌人移动速度降低{2}%,持续{3}秒。</v>
      </c>
      <c r="H34" s="205">
        <f>INDEX('[6]配置系数（兵法）'!H:H,MATCH($F34,'[6]配置系数（兵法）'!$F:$F,0))</f>
        <v>0.4</v>
      </c>
      <c r="I34" s="205">
        <f>INDEX('[6]配置系数（兵法）'!I:I,MATCH($F34,'[6]配置系数（兵法）'!$F:$F,0))</f>
        <v>0</v>
      </c>
      <c r="J34" s="205" t="str">
        <f>INDEX('[6]配置系数（兵法）'!J:J,MATCH($F34,'[6]配置系数（兵法）'!$F:$F,0))</f>
        <v>0+0+0+0+0+0+0+0+0+0+0+0+0+0+0+0+0+0+0+0+0+0+0+0+0+0+0+0+0+0+0+0+0+0+0</v>
      </c>
      <c r="K34" s="205">
        <f>INDEX('[6]配置系数（兵法）'!K:K,MATCH($F34,'[6]配置系数（兵法）'!$F:$F,0))</f>
        <v>100</v>
      </c>
      <c r="M34" s="141" t="str">
        <f>IF(索引!T33="","",索引!T33&amp;2)</f>
        <v>302092</v>
      </c>
      <c r="N34" s="205" t="str">
        <f>INDEX('[6]配置系数（兵法）'!N:N,MATCH($M34,'[6]配置系数（兵法）'!$M:$M,0))</f>
        <v>自身生命低于{0}%时，释放一道冲击波，对直线上的所有敌军造成自身攻击力{1}%的武力伤害，并且附带击退飞效果，被击退的敌人移动速度降低{2}%,持续{3}秒。</v>
      </c>
      <c r="O34" s="205">
        <f>INDEX('[6]配置系数（兵法）'!O:O,MATCH($M34,'[6]配置系数（兵法）'!$M:$M,0))</f>
        <v>0.26500000000000001</v>
      </c>
      <c r="P34" s="205">
        <f>INDEX('[6]配置系数（兵法）'!P:P,MATCH($M34,'[6]配置系数（兵法）'!$M:$M,0))</f>
        <v>1.2999999999999999E-2</v>
      </c>
      <c r="Q34" s="205" t="str">
        <f>INDEX('[6]配置系数（兵法）'!Q:Q,MATCH($M34,'[6]配置系数（兵法）'!$M:$M,0))</f>
        <v>0+0+0+0+0+0+0+0+0+0+0+0+0+0+0+0+0+0+0+0+0+0+0+0+0+0+0+0+0+0+0+0+0+0+0</v>
      </c>
      <c r="R34" s="205">
        <f>INDEX('[6]配置系数（兵法）'!R:R,MATCH($M34,'[6]配置系数（兵法）'!$M:$M,0))</f>
        <v>100</v>
      </c>
      <c r="T34" s="141" t="str">
        <f>IF(索引!T33="","",索引!T33&amp;3)</f>
        <v>302093</v>
      </c>
      <c r="U34" s="205" t="str">
        <f>INDEX('[6]配置系数（兵法）'!U:U,MATCH($T34,'[6]配置系数（兵法）'!$T:$T,0))</f>
        <v>自身生命低于{0}%时，释放一道冲击波，对直线上的所有敌军造成自身攻击力{1}%的武力伤害，并且附带击退飞效果，被击退的敌人移动速度降低{2}%,持续{3}秒。</v>
      </c>
      <c r="V34" s="205">
        <f>INDEX('[6]配置系数（兵法）'!V:V,MATCH($T34,'[6]配置系数（兵法）'!$T:$T,0))</f>
        <v>-0.16700000000000001</v>
      </c>
      <c r="W34" s="205">
        <f>INDEX('[6]配置系数（兵法）'!W:W,MATCH($T34,'[6]配置系数（兵法）'!$T:$T,0))</f>
        <v>-1.6E-2</v>
      </c>
      <c r="X34" s="205" t="str">
        <f>INDEX('[6]配置系数（兵法）'!X:X,MATCH($T34,'[6]配置系数（兵法）'!$T:$T,0))</f>
        <v>0+0+0+0+0+0+0+0+0+0+0+0+0+0+0+0+0+0+0+0+0+0+0+0+0+0+0+0+0+0+0+0+0+0+0</v>
      </c>
      <c r="Y34" s="205">
        <f>INDEX('[6]配置系数（兵法）'!Y:Y,MATCH($T34,'[6]配置系数（兵法）'!$T:$T,0))</f>
        <v>-100</v>
      </c>
      <c r="AA34" s="141" t="str">
        <f>IF(索引!T33="","",索引!T33&amp;4)</f>
        <v>302094</v>
      </c>
      <c r="AB34" s="205" t="str">
        <f>INDEX('[6]配置系数（兵法）'!AB:AB,MATCH($AA34,'[6]配置系数（兵法）'!$AA:$AA,0))</f>
        <v>自身生命低于{0}%时，释放一道冲击波，对直线上的所有敌军造成自身攻击力{1}%的武力伤害，并且附带击退飞效果，被击退的敌人移动速度降低{2}%,持续{3}秒。</v>
      </c>
      <c r="AC34" s="205">
        <f>INDEX('[6]配置系数（兵法）'!AC:AC,MATCH($AA34,'[6]配置系数（兵法）'!$AA:$AA,0))</f>
        <v>15</v>
      </c>
      <c r="AD34" s="205">
        <f>INDEX('[6]配置系数（兵法）'!AD:AD,MATCH($AA34,'[6]配置系数（兵法）'!$AA:$AA,0))</f>
        <v>0</v>
      </c>
      <c r="AE34" s="205" t="str">
        <f>INDEX('[6]配置系数（兵法）'!AE:AE,MATCH($AA34,'[6]配置系数（兵法）'!$AA:$AA,0))</f>
        <v>0+0+0+0+0+0+0+0+0+0+0+0+0+0+0+0+0+0+0+0+0+0+0+0+0+0+0+0+0+0+0+0+0+0+0</v>
      </c>
      <c r="AF34" s="205">
        <f>INDEX('[6]配置系数（兵法）'!AF:AF,MATCH($AA34,'[6]配置系数（兵法）'!$AA:$AA,0))</f>
        <v>1</v>
      </c>
      <c r="AH34" s="141" t="str">
        <f>IF(索引!T33="","",索引!T33&amp;5)</f>
        <v>302095</v>
      </c>
      <c r="AI34" s="205" t="str">
        <f>INDEX('[6]配置系数（兵法）'!AI:AI,MATCH($AH34,'[6]配置系数（兵法）'!$AH:$AH,0))</f>
        <v>自身生命低于{0}%时，释放一道冲击波，对直线上的所有敌军造成自身攻击力{1}%的武力伤害，并且附带击退飞效果，被击退的敌人移动速度降低{2}%,持续{3}秒。</v>
      </c>
      <c r="AJ34" s="205">
        <f>INDEX('[6]配置系数（兵法）'!AJ:AJ,MATCH($AH34,'[6]配置系数（兵法）'!$AH:$AH,0))</f>
        <v>2</v>
      </c>
      <c r="AK34" s="205" t="str">
        <f>INDEX('[6]配置系数（兵法）'!AK:AK,MATCH($AH34,'[6]配置系数（兵法）'!$AH:$AH,0))</f>
        <v/>
      </c>
      <c r="AL34" s="205" t="str">
        <f>INDEX('[6]配置系数（兵法）'!AL:AL,MATCH($AH34,'[6]配置系数（兵法）'!$AH:$AH,0))</f>
        <v>0+0+0+0+0+0+0+0+0+0+0+0+0+0+0+0+0+0+0+0+0+0+0+0+0+0+0+0+0+0+0+0+0+0+0</v>
      </c>
      <c r="AM34" s="205">
        <f>INDEX('[6]配置系数（兵法）'!AM:AM,MATCH($AH34,'[6]配置系数（兵法）'!$AH:$AH,0))</f>
        <v>1</v>
      </c>
    </row>
    <row r="35" spans="6:39" x14ac:dyDescent="0.15">
      <c r="F35" s="141" t="str">
        <f>IF(索引!T34="","",索引!T34&amp;1)</f>
        <v>302101</v>
      </c>
      <c r="G35" s="205" t="str">
        <f>INDEX('[6]配置系数（兵法）'!G:G,MATCH($F35,'[6]配置系数（兵法）'!$F:$F,0))</f>
        <v>{0}秒时，随机选择{1}个敌方英雄，使其眩晕，持续{2}秒。</v>
      </c>
      <c r="H35" s="205">
        <f>INDEX('[6]配置系数（兵法）'!H:H,MATCH($F35,'[6]配置系数（兵法）'!$F:$F,0))</f>
        <v>30</v>
      </c>
      <c r="I35" s="205">
        <f>INDEX('[6]配置系数（兵法）'!I:I,MATCH($F35,'[6]配置系数（兵法）'!$F:$F,0))</f>
        <v>0</v>
      </c>
      <c r="J35" s="205" t="str">
        <f>INDEX('[6]配置系数（兵法）'!J:J,MATCH($F35,'[6]配置系数（兵法）'!$F:$F,0))</f>
        <v>0+0+0+0+0+0+0+0+0+0+0+0+0+0+0+0+0+0+0+0+0+0+0+0+0+0+0+0+0+0+0+0+0+0+0</v>
      </c>
      <c r="K35" s="205">
        <f>INDEX('[6]配置系数（兵法）'!K:K,MATCH($F35,'[6]配置系数（兵法）'!$F:$F,0))</f>
        <v>1</v>
      </c>
      <c r="M35" s="141" t="str">
        <f>IF(索引!T34="","",索引!T34&amp;2)</f>
        <v>302102</v>
      </c>
      <c r="N35" s="205" t="str">
        <f>INDEX('[6]配置系数（兵法）'!N:N,MATCH($M35,'[6]配置系数（兵法）'!$M:$M,0))</f>
        <v>{0}秒时，随机选择{1}个敌方英雄，使其眩晕，持续{2}秒。</v>
      </c>
      <c r="O35" s="205">
        <f>INDEX('[6]配置系数（兵法）'!O:O,MATCH($M35,'[6]配置系数（兵法）'!$M:$M,0))</f>
        <v>3</v>
      </c>
      <c r="P35" s="205">
        <f>INDEX('[6]配置系数（兵法）'!P:P,MATCH($M35,'[6]配置系数（兵法）'!$M:$M,0))</f>
        <v>0</v>
      </c>
      <c r="Q35" s="205" t="str">
        <f>INDEX('[6]配置系数（兵法）'!Q:Q,MATCH($M35,'[6]配置系数（兵法）'!$M:$M,0))</f>
        <v>0+0+0+0+0+0+0+0+0+0+0+0+0+0+0+0+0+0+0+0+0+0+0+0+0+0+0+0+0+0+0+0+0+0+0</v>
      </c>
      <c r="R35" s="205">
        <f>INDEX('[6]配置系数（兵法）'!R:R,MATCH($M35,'[6]配置系数（兵法）'!$M:$M,0))</f>
        <v>1</v>
      </c>
      <c r="T35" s="141" t="str">
        <f>IF(索引!T34="","",索引!T34&amp;3)</f>
        <v>302103</v>
      </c>
      <c r="U35" s="205" t="str">
        <f>INDEX('[6]配置系数（兵法）'!U:U,MATCH($T35,'[6]配置系数（兵法）'!$T:$T,0))</f>
        <v>{0}秒时，随机选择{1}个敌方英雄，使其眩晕，持续{2}秒。</v>
      </c>
      <c r="V35" s="205">
        <f>INDEX('[6]配置系数（兵法）'!V:V,MATCH($T35,'[6]配置系数（兵法）'!$T:$T,0))</f>
        <v>2.6</v>
      </c>
      <c r="W35" s="205">
        <f>INDEX('[6]配置系数（兵法）'!W:W,MATCH($T35,'[6]配置系数（兵法）'!$T:$T,0))</f>
        <v>0.2</v>
      </c>
      <c r="X35" s="205" t="str">
        <f>INDEX('[6]配置系数（兵法）'!X:X,MATCH($T35,'[6]配置系数（兵法）'!$T:$T,0))</f>
        <v>0+0+0+0+0+0+0+0+0+0+0+0+0+0+0+0+0+0+0+0+0+0+0+0+0+0+0+0+0+0+0+0+0+0+0</v>
      </c>
      <c r="Y35" s="205">
        <f>INDEX('[6]配置系数（兵法）'!Y:Y,MATCH($T35,'[6]配置系数（兵法）'!$T:$T,0))</f>
        <v>1</v>
      </c>
      <c r="AA35" s="141" t="str">
        <f>IF(索引!T34="","",索引!T34&amp;4)</f>
        <v>302104</v>
      </c>
      <c r="AB35" s="205" t="str">
        <f>INDEX('[6]配置系数（兵法）'!AB:AB,MATCH($AA35,'[6]配置系数（兵法）'!$AA:$AA,0))</f>
        <v>{0}秒时，随机选择{1}个敌方英雄，使其眩晕，持续{2}秒。</v>
      </c>
      <c r="AC35" s="205" t="str">
        <f>INDEX('[6]配置系数（兵法）'!AC:AC,MATCH($AA35,'[6]配置系数（兵法）'!$AA:$AA,0))</f>
        <v/>
      </c>
      <c r="AD35" s="205" t="str">
        <f>INDEX('[6]配置系数（兵法）'!AD:AD,MATCH($AA35,'[6]配置系数（兵法）'!$AA:$AA,0))</f>
        <v/>
      </c>
      <c r="AE35" s="205" t="str">
        <f>INDEX('[6]配置系数（兵法）'!AE:AE,MATCH($AA35,'[6]配置系数（兵法）'!$AA:$AA,0))</f>
        <v>0+0+0+0+0+0+0+0+0+0+0+0+0+0+0+0+0+0+0+0+0+0+0+0+0+0+0+0+0+0+0+0+0+0+0</v>
      </c>
      <c r="AF35" s="205">
        <f>INDEX('[6]配置系数（兵法）'!AF:AF,MATCH($AA35,'[6]配置系数（兵法）'!$AA:$AA,0))</f>
        <v>1</v>
      </c>
      <c r="AH35" s="141" t="str">
        <f>IF(索引!T34="","",索引!T34&amp;5)</f>
        <v>302105</v>
      </c>
      <c r="AI35" s="205" t="str">
        <f>INDEX('[6]配置系数（兵法）'!AI:AI,MATCH($AH35,'[6]配置系数（兵法）'!$AH:$AH,0))</f>
        <v/>
      </c>
      <c r="AJ35" s="205" t="str">
        <f>INDEX('[6]配置系数（兵法）'!AJ:AJ,MATCH($AH35,'[6]配置系数（兵法）'!$AH:$AH,0))</f>
        <v/>
      </c>
      <c r="AK35" s="205" t="str">
        <f>INDEX('[6]配置系数（兵法）'!AK:AK,MATCH($AH35,'[6]配置系数（兵法）'!$AH:$AH,0))</f>
        <v/>
      </c>
      <c r="AL35" s="205" t="str">
        <f>INDEX('[6]配置系数（兵法）'!AL:AL,MATCH($AH35,'[6]配置系数（兵法）'!$AH:$AH,0))</f>
        <v>0+0+0+0+0+0+0+0+0+0+0+0+0+0+0+0+0+0+0+0+0+0+0+0+0+0+0+0+0+0+0+0+0+0+0</v>
      </c>
      <c r="AM35" s="205">
        <f>INDEX('[6]配置系数（兵法）'!AM:AM,MATCH($AH35,'[6]配置系数（兵法）'!$AH:$AH,0))</f>
        <v>1</v>
      </c>
    </row>
    <row r="36" spans="6:39" x14ac:dyDescent="0.15">
      <c r="F36" s="141" t="str">
        <f>IF(索引!T35="","",索引!T35&amp;1)</f>
        <v>302111</v>
      </c>
      <c r="G36" s="205" t="str">
        <f>INDEX('[6]配置系数（兵法）'!G:G,MATCH($F36,'[6]配置系数（兵法）'!$F:$F,0))</f>
        <v>20秒，30秒， 40秒，我军生命最少的{0}个武将恢复自身攻击力{1}%的生命，受智力影响。</v>
      </c>
      <c r="H36" s="205">
        <f>INDEX('[6]配置系数（兵法）'!H:H,MATCH($F36,'[6]配置系数（兵法）'!$F:$F,0))</f>
        <v>2</v>
      </c>
      <c r="I36" s="205">
        <f>INDEX('[6]配置系数（兵法）'!I:I,MATCH($F36,'[6]配置系数（兵法）'!$F:$F,0))</f>
        <v>0</v>
      </c>
      <c r="J36" s="205" t="str">
        <f>INDEX('[6]配置系数（兵法）'!J:J,MATCH($F36,'[6]配置系数（兵法）'!$F:$F,0))</f>
        <v>0+0+0+0+0+0+0+0+0+0+0+0+0+0+0+0+0+0+0+0+0+0+0+0+0+0+0+0+0+0+0+0+0+0+0</v>
      </c>
      <c r="K36" s="205">
        <f>INDEX('[6]配置系数（兵法）'!K:K,MATCH($F36,'[6]配置系数（兵法）'!$F:$F,0))</f>
        <v>1</v>
      </c>
      <c r="M36" s="141" t="str">
        <f>IF(索引!T35="","",索引!T35&amp;2)</f>
        <v>302112</v>
      </c>
      <c r="N36" s="205" t="str">
        <f>INDEX('[6]配置系数（兵法）'!N:N,MATCH($M36,'[6]配置系数（兵法）'!$M:$M,0))</f>
        <v>20秒，30秒， 40秒，我军生命最少的{0}个武将恢复自身攻击力{1}%的生命，受智力影响。</v>
      </c>
      <c r="O36" s="205">
        <f>INDEX('[6]配置系数（兵法）'!O:O,MATCH($M36,'[6]配置系数（兵法）'!$M:$M,0))</f>
        <v>0.13300000000000001</v>
      </c>
      <c r="P36" s="205">
        <f>INDEX('[6]配置系数（兵法）'!P:P,MATCH($M36,'[6]配置系数（兵法）'!$M:$M,0))</f>
        <v>1.2999999999999999E-2</v>
      </c>
      <c r="Q36" s="205" t="str">
        <f>INDEX('[6]配置系数（兵法）'!Q:Q,MATCH($M36,'[6]配置系数（兵法）'!$M:$M,0))</f>
        <v>0+0+0+0+0+0+0+0+0+0+0+0+0+0+0+0+0+0+0+0+0+0+0+0+0+0+0+0+0+0+0+0+0+0+0</v>
      </c>
      <c r="R36" s="205">
        <f>INDEX('[6]配置系数（兵法）'!R:R,MATCH($M36,'[6]配置系数（兵法）'!$M:$M,0))</f>
        <v>100</v>
      </c>
      <c r="T36" s="141" t="str">
        <f>IF(索引!T35="","",索引!T35&amp;3)</f>
        <v>302113</v>
      </c>
      <c r="U36" s="205" t="str">
        <f>INDEX('[6]配置系数（兵法）'!U:U,MATCH($T36,'[6]配置系数（兵法）'!$T:$T,0))</f>
        <v/>
      </c>
      <c r="V36" s="205" t="str">
        <f>INDEX('[6]配置系数（兵法）'!V:V,MATCH($T36,'[6]配置系数（兵法）'!$T:$T,0))</f>
        <v/>
      </c>
      <c r="W36" s="205" t="str">
        <f>INDEX('[6]配置系数（兵法）'!W:W,MATCH($T36,'[6]配置系数（兵法）'!$T:$T,0))</f>
        <v/>
      </c>
      <c r="X36" s="205" t="str">
        <f>INDEX('[6]配置系数（兵法）'!X:X,MATCH($T36,'[6]配置系数（兵法）'!$T:$T,0))</f>
        <v>0+0+0+0+0+0+0+0+0+0+0+0+0+0+0+0+0+0+0+0+0+0+0+0+0+0+0+0+0+0+0+0+0+0+0</v>
      </c>
      <c r="Y36" s="205">
        <f>INDEX('[6]配置系数（兵法）'!Y:Y,MATCH($T36,'[6]配置系数（兵法）'!$T:$T,0))</f>
        <v>1</v>
      </c>
      <c r="AA36" s="141" t="str">
        <f>IF(索引!T35="","",索引!T35&amp;4)</f>
        <v>302114</v>
      </c>
      <c r="AB36" s="205" t="str">
        <f>INDEX('[6]配置系数（兵法）'!AB:AB,MATCH($AA36,'[6]配置系数（兵法）'!$AA:$AA,0))</f>
        <v/>
      </c>
      <c r="AC36" s="205" t="str">
        <f>INDEX('[6]配置系数（兵法）'!AC:AC,MATCH($AA36,'[6]配置系数（兵法）'!$AA:$AA,0))</f>
        <v/>
      </c>
      <c r="AD36" s="205" t="str">
        <f>INDEX('[6]配置系数（兵法）'!AD:AD,MATCH($AA36,'[6]配置系数（兵法）'!$AA:$AA,0))</f>
        <v/>
      </c>
      <c r="AE36" s="205" t="str">
        <f>INDEX('[6]配置系数（兵法）'!AE:AE,MATCH($AA36,'[6]配置系数（兵法）'!$AA:$AA,0))</f>
        <v>0+0+0+0+0+0+0+0+0+0+0+0+0+0+0+0+0+0+0+0+0+0+0+0+0+0+0+0+0+0+0+0+0+0+0</v>
      </c>
      <c r="AF36" s="205">
        <f>INDEX('[6]配置系数（兵法）'!AF:AF,MATCH($AA36,'[6]配置系数（兵法）'!$AA:$AA,0))</f>
        <v>1</v>
      </c>
      <c r="AH36" s="141" t="str">
        <f>IF(索引!T35="","",索引!T35&amp;5)</f>
        <v>302115</v>
      </c>
      <c r="AI36" s="205" t="str">
        <f>INDEX('[6]配置系数（兵法）'!AI:AI,MATCH($AH36,'[6]配置系数（兵法）'!$AH:$AH,0))</f>
        <v/>
      </c>
      <c r="AJ36" s="205" t="str">
        <f>INDEX('[6]配置系数（兵法）'!AJ:AJ,MATCH($AH36,'[6]配置系数（兵法）'!$AH:$AH,0))</f>
        <v/>
      </c>
      <c r="AK36" s="205" t="str">
        <f>INDEX('[6]配置系数（兵法）'!AK:AK,MATCH($AH36,'[6]配置系数（兵法）'!$AH:$AH,0))</f>
        <v/>
      </c>
      <c r="AL36" s="205" t="str">
        <f>INDEX('[6]配置系数（兵法）'!AL:AL,MATCH($AH36,'[6]配置系数（兵法）'!$AH:$AH,0))</f>
        <v>0+0+0+0+0+0+0+0+0+0+0+0+0+0+0+0+0+0+0+0+0+0+0+0+0+0+0+0+0+0+0+0+0+0+0</v>
      </c>
      <c r="AM36" s="205">
        <f>INDEX('[6]配置系数（兵法）'!AM:AM,MATCH($AH36,'[6]配置系数（兵法）'!$AH:$AH,0))</f>
        <v>1</v>
      </c>
    </row>
    <row r="37" spans="6:39" x14ac:dyDescent="0.15">
      <c r="F37" s="141" t="str">
        <f>IF(索引!T36="","",索引!T36&amp;1)</f>
        <v>302121</v>
      </c>
      <c r="G37" s="205" t="str">
        <f>INDEX('[6]配置系数（兵法）'!G:G,MATCH($F37,'[6]配置系数（兵法）'!$F:$F,0))</f>
        <v>{0}秒时，对敌方血量最少武将造成自身攻击力 {1}%策略伤害。</v>
      </c>
      <c r="H37" s="205">
        <f>INDEX('[6]配置系数（兵法）'!H:H,MATCH($F37,'[6]配置系数（兵法）'!$F:$F,0))</f>
        <v>74</v>
      </c>
      <c r="I37" s="205">
        <f>INDEX('[6]配置系数（兵法）'!I:I,MATCH($F37,'[6]配置系数（兵法）'!$F:$F,0))</f>
        <v>-0.5</v>
      </c>
      <c r="J37" s="205" t="str">
        <f>INDEX('[6]配置系数（兵法）'!J:J,MATCH($F37,'[6]配置系数（兵法）'!$F:$F,0))</f>
        <v>0+0+0+0+0+0+0+0+0+0+0+0+0+0+0+0+0+0+0+0+0+0+0+0+0+0+0+0+0+0+0+0+0+0+0</v>
      </c>
      <c r="K37" s="205">
        <f>INDEX('[6]配置系数（兵法）'!K:K,MATCH($F37,'[6]配置系数（兵法）'!$F:$F,0))</f>
        <v>1</v>
      </c>
      <c r="M37" s="141" t="str">
        <f>IF(索引!T36="","",索引!T36&amp;2)</f>
        <v>302122</v>
      </c>
      <c r="N37" s="205" t="str">
        <f>INDEX('[6]配置系数（兵法）'!N:N,MATCH($M37,'[6]配置系数（兵法）'!$M:$M,0))</f>
        <v>{0}秒时，对敌方血量最少武将造成自身攻击力 {1}%策略伤害。</v>
      </c>
      <c r="O37" s="205">
        <f>INDEX('[6]配置系数（兵法）'!O:O,MATCH($M37,'[6]配置系数（兵法）'!$M:$M,0))</f>
        <v>10</v>
      </c>
      <c r="P37" s="205">
        <f>INDEX('[6]配置系数（兵法）'!P:P,MATCH($M37,'[6]配置系数（兵法）'!$M:$M,0))</f>
        <v>0</v>
      </c>
      <c r="Q37" s="205" t="str">
        <f>INDEX('[6]配置系数（兵法）'!Q:Q,MATCH($M37,'[6]配置系数（兵法）'!$M:$M,0))</f>
        <v>0+0+0+0+0+0+0+0+0+0+0+0+0+0+0+0+0+0+0+0+0+0+0+0+0+0+0+0+0+0+0+0+0+0+0</v>
      </c>
      <c r="R37" s="205">
        <f>INDEX('[6]配置系数（兵法）'!R:R,MATCH($M37,'[6]配置系数（兵法）'!$M:$M,0))</f>
        <v>100</v>
      </c>
      <c r="T37" s="141" t="str">
        <f>IF(索引!T36="","",索引!T36&amp;3)</f>
        <v>302123</v>
      </c>
      <c r="U37" s="205" t="str">
        <f>INDEX('[6]配置系数（兵法）'!U:U,MATCH($T37,'[6]配置系数（兵法）'!$T:$T,0))</f>
        <v/>
      </c>
      <c r="V37" s="205" t="str">
        <f>INDEX('[6]配置系数（兵法）'!V:V,MATCH($T37,'[6]配置系数（兵法）'!$T:$T,0))</f>
        <v/>
      </c>
      <c r="W37" s="205" t="str">
        <f>INDEX('[6]配置系数（兵法）'!W:W,MATCH($T37,'[6]配置系数（兵法）'!$T:$T,0))</f>
        <v/>
      </c>
      <c r="X37" s="205" t="str">
        <f>INDEX('[6]配置系数（兵法）'!X:X,MATCH($T37,'[6]配置系数（兵法）'!$T:$T,0))</f>
        <v>0+0+0+0+0+0+0+0+0+0+0+0+0+0+0+0+0+0+0+0+0+0+0+0+0+0+0+0+0+0+0+0+0+0+0</v>
      </c>
      <c r="Y37" s="205">
        <f>INDEX('[6]配置系数（兵法）'!Y:Y,MATCH($T37,'[6]配置系数（兵法）'!$T:$T,0))</f>
        <v>1</v>
      </c>
      <c r="AA37" s="141" t="str">
        <f>IF(索引!T36="","",索引!T36&amp;4)</f>
        <v>302124</v>
      </c>
      <c r="AB37" s="205" t="str">
        <f>INDEX('[6]配置系数（兵法）'!AB:AB,MATCH($AA37,'[6]配置系数（兵法）'!$AA:$AA,0))</f>
        <v/>
      </c>
      <c r="AC37" s="205" t="str">
        <f>INDEX('[6]配置系数（兵法）'!AC:AC,MATCH($AA37,'[6]配置系数（兵法）'!$AA:$AA,0))</f>
        <v/>
      </c>
      <c r="AD37" s="205" t="str">
        <f>INDEX('[6]配置系数（兵法）'!AD:AD,MATCH($AA37,'[6]配置系数（兵法）'!$AA:$AA,0))</f>
        <v/>
      </c>
      <c r="AE37" s="205" t="str">
        <f>INDEX('[6]配置系数（兵法）'!AE:AE,MATCH($AA37,'[6]配置系数（兵法）'!$AA:$AA,0))</f>
        <v>0+0+0+0+0+0+0+0+0+0+0+0+0+0+0+0+0+0+0+0+0+0+0+0+0+0+0+0+0+0+0+0+0+0+0</v>
      </c>
      <c r="AF37" s="205">
        <f>INDEX('[6]配置系数（兵法）'!AF:AF,MATCH($AA37,'[6]配置系数（兵法）'!$AA:$AA,0))</f>
        <v>1</v>
      </c>
      <c r="AH37" s="141" t="str">
        <f>IF(索引!T36="","",索引!T36&amp;5)</f>
        <v>302125</v>
      </c>
      <c r="AI37" s="205" t="str">
        <f>INDEX('[6]配置系数（兵法）'!AI:AI,MATCH($AH37,'[6]配置系数（兵法）'!$AH:$AH,0))</f>
        <v/>
      </c>
      <c r="AJ37" s="205" t="str">
        <f>INDEX('[6]配置系数（兵法）'!AJ:AJ,MATCH($AH37,'[6]配置系数（兵法）'!$AH:$AH,0))</f>
        <v/>
      </c>
      <c r="AK37" s="205" t="str">
        <f>INDEX('[6]配置系数（兵法）'!AK:AK,MATCH($AH37,'[6]配置系数（兵法）'!$AH:$AH,0))</f>
        <v/>
      </c>
      <c r="AL37" s="205" t="str">
        <f>INDEX('[6]配置系数（兵法）'!AL:AL,MATCH($AH37,'[6]配置系数（兵法）'!$AH:$AH,0))</f>
        <v>0+0+0+0+0+0+0+0+0+0+0+0+0+0+0+0+0+0+0+0+0+0+0+0+0+0+0+0+0+0+0+0+0+0+0</v>
      </c>
      <c r="AM37" s="205">
        <f>INDEX('[6]配置系数（兵法）'!AM:AM,MATCH($AH37,'[6]配置系数（兵法）'!$AH:$AH,0))</f>
        <v>1</v>
      </c>
    </row>
    <row r="38" spans="6:39" x14ac:dyDescent="0.15">
      <c r="F38" s="141" t="str">
        <f>IF(索引!T37="","",索引!T37&amp;1)</f>
        <v>302131</v>
      </c>
      <c r="G38" s="205" t="str">
        <f>INDEX('[6]配置系数（兵法）'!G:G,MATCH($F38,'[6]配置系数（兵法）'!$F:$F,0))</f>
        <v>{0}秒时，降低敌方弓弩兵射程到{1}，持续{2}秒。</v>
      </c>
      <c r="H38" s="205">
        <f>INDEX('[6]配置系数（兵法）'!H:H,MATCH($F38,'[6]配置系数（兵法）'!$F:$F,0))</f>
        <v>32</v>
      </c>
      <c r="I38" s="205">
        <f>INDEX('[6]配置系数（兵法）'!I:I,MATCH($F38,'[6]配置系数（兵法）'!$F:$F,0))</f>
        <v>-0.5</v>
      </c>
      <c r="J38" s="205" t="str">
        <f>INDEX('[6]配置系数（兵法）'!J:J,MATCH($F38,'[6]配置系数（兵法）'!$F:$F,0))</f>
        <v>0+0+0+0+0+0+0+0+0+0+0+0+0+0+0+0+0+0+0+0+0+0+0+0+0+0+0+0+0+0+0+0+0+0+0</v>
      </c>
      <c r="K38" s="205">
        <f>INDEX('[6]配置系数（兵法）'!K:K,MATCH($F38,'[6]配置系数（兵法）'!$F:$F,0))</f>
        <v>1</v>
      </c>
      <c r="M38" s="141" t="str">
        <f>IF(索引!T37="","",索引!T37&amp;2)</f>
        <v>302132</v>
      </c>
      <c r="N38" s="205" t="str">
        <f>INDEX('[6]配置系数（兵法）'!N:N,MATCH($M38,'[6]配置系数（兵法）'!$M:$M,0))</f>
        <v>{0}秒时，降低敌方弓弩兵射程到{1}，持续{2}秒。</v>
      </c>
      <c r="O38" s="205">
        <f>INDEX('[6]配置系数（兵法）'!O:O,MATCH($M38,'[6]配置系数（兵法）'!$M:$M,0))</f>
        <v>30</v>
      </c>
      <c r="P38" s="205">
        <f>INDEX('[6]配置系数（兵法）'!P:P,MATCH($M38,'[6]配置系数（兵法）'!$M:$M,0))</f>
        <v>0</v>
      </c>
      <c r="Q38" s="205" t="str">
        <f>INDEX('[6]配置系数（兵法）'!Q:Q,MATCH($M38,'[6]配置系数（兵法）'!$M:$M,0))</f>
        <v>0+0+0+0+0+0+0+0+0+0+0+0+0+0+0+0+0+0+0+0+0+0+0+0+0+0+0+0+0+0+0+0+0+0+0</v>
      </c>
      <c r="R38" s="205">
        <f>INDEX('[6]配置系数（兵法）'!R:R,MATCH($M38,'[6]配置系数（兵法）'!$M:$M,0))</f>
        <v>1</v>
      </c>
      <c r="T38" s="141" t="str">
        <f>IF(索引!T37="","",索引!T37&amp;3)</f>
        <v>302133</v>
      </c>
      <c r="U38" s="205" t="str">
        <f>INDEX('[6]配置系数（兵法）'!U:U,MATCH($T38,'[6]配置系数（兵法）'!$T:$T,0))</f>
        <v>{0}秒时，降低敌方弓弩兵射程到{1}，持续{2}秒。</v>
      </c>
      <c r="V38" s="205">
        <f>INDEX('[6]配置系数（兵法）'!V:V,MATCH($T38,'[6]配置系数（兵法）'!$T:$T,0))</f>
        <v>20</v>
      </c>
      <c r="W38" s="205">
        <f>INDEX('[6]配置系数（兵法）'!W:W,MATCH($T38,'[6]配置系数（兵法）'!$T:$T,0))</f>
        <v>0</v>
      </c>
      <c r="X38" s="205" t="str">
        <f>INDEX('[6]配置系数（兵法）'!X:X,MATCH($T38,'[6]配置系数（兵法）'!$T:$T,0))</f>
        <v>0+0+0+0+0+0+0+0+0+0+0+0+0+0+0+0+0+0+0+0+0+0+0+0+0+0+0+0+0+0+0+0+0+0+0</v>
      </c>
      <c r="Y38" s="205">
        <f>INDEX('[6]配置系数（兵法）'!Y:Y,MATCH($T38,'[6]配置系数（兵法）'!$T:$T,0))</f>
        <v>1</v>
      </c>
      <c r="AA38" s="141" t="str">
        <f>IF(索引!T37="","",索引!T37&amp;4)</f>
        <v>302134</v>
      </c>
      <c r="AB38" s="205" t="str">
        <f>INDEX('[6]配置系数（兵法）'!AB:AB,MATCH($AA38,'[6]配置系数（兵法）'!$AA:$AA,0))</f>
        <v/>
      </c>
      <c r="AC38" s="205" t="str">
        <f>INDEX('[6]配置系数（兵法）'!AC:AC,MATCH($AA38,'[6]配置系数（兵法）'!$AA:$AA,0))</f>
        <v/>
      </c>
      <c r="AD38" s="205" t="str">
        <f>INDEX('[6]配置系数（兵法）'!AD:AD,MATCH($AA38,'[6]配置系数（兵法）'!$AA:$AA,0))</f>
        <v/>
      </c>
      <c r="AE38" s="205" t="str">
        <f>INDEX('[6]配置系数（兵法）'!AE:AE,MATCH($AA38,'[6]配置系数（兵法）'!$AA:$AA,0))</f>
        <v>0+0+0+0+0+0+0+0+0+0+0+0+0+0+0+0+0+0+0+0+0+0+0+0+0+0+0+0+0+0+0+0+0+0+0</v>
      </c>
      <c r="AF38" s="205">
        <f>INDEX('[6]配置系数（兵法）'!AF:AF,MATCH($AA38,'[6]配置系数（兵法）'!$AA:$AA,0))</f>
        <v>1</v>
      </c>
      <c r="AH38" s="141" t="str">
        <f>IF(索引!T37="","",索引!T37&amp;5)</f>
        <v>302135</v>
      </c>
      <c r="AI38" s="205" t="str">
        <f>INDEX('[6]配置系数（兵法）'!AI:AI,MATCH($AH38,'[6]配置系数（兵法）'!$AH:$AH,0))</f>
        <v/>
      </c>
      <c r="AJ38" s="205" t="str">
        <f>INDEX('[6]配置系数（兵法）'!AJ:AJ,MATCH($AH38,'[6]配置系数（兵法）'!$AH:$AH,0))</f>
        <v/>
      </c>
      <c r="AK38" s="205" t="str">
        <f>INDEX('[6]配置系数（兵法）'!AK:AK,MATCH($AH38,'[6]配置系数（兵法）'!$AH:$AH,0))</f>
        <v/>
      </c>
      <c r="AL38" s="205" t="str">
        <f>INDEX('[6]配置系数（兵法）'!AL:AL,MATCH($AH38,'[6]配置系数（兵法）'!$AH:$AH,0))</f>
        <v>0+0+0+0+0+0+0+0+0+0+0+0+0+0+0+0+0+0+0+0+0+0+0+0+0+0+0+0+0+0+0+0+0+0+0</v>
      </c>
      <c r="AM38" s="205">
        <f>INDEX('[6]配置系数（兵法）'!AM:AM,MATCH($AH38,'[6]配置系数（兵法）'!$AH:$AH,0))</f>
        <v>1</v>
      </c>
    </row>
    <row r="39" spans="6:39" x14ac:dyDescent="0.15">
      <c r="F39" s="141" t="str">
        <f>IF(索引!T38="","",索引!T38&amp;1)</f>
        <v>302141</v>
      </c>
      <c r="G39" s="205" t="str">
        <f>INDEX('[6]配置系数（兵法）'!G:G,MATCH($F39,'[6]配置系数（兵法）'!$F:$F,0))</f>
        <v>第20秒，40秒，60秒时，选择2个怒气最高的敌方武将，使其不能释放主动技能，持续{0}秒。</v>
      </c>
      <c r="H39" s="205">
        <f>INDEX('[6]配置系数（兵法）'!H:H,MATCH($F39,'[6]配置系数（兵法）'!$F:$F,0))</f>
        <v>3.3</v>
      </c>
      <c r="I39" s="205">
        <f>INDEX('[6]配置系数（兵法）'!I:I,MATCH($F39,'[6]配置系数（兵法）'!$F:$F,0))</f>
        <v>0.3</v>
      </c>
      <c r="J39" s="205" t="str">
        <f>INDEX('[6]配置系数（兵法）'!J:J,MATCH($F39,'[6]配置系数（兵法）'!$F:$F,0))</f>
        <v>0+0+0+0+0+0+0+0+0+0+0+0+0+0+0+0+0+0+0+0+0+0+0+0+0+0+0+0+0+0+0+0+0+0+0</v>
      </c>
      <c r="K39" s="205">
        <f>INDEX('[6]配置系数（兵法）'!K:K,MATCH($F39,'[6]配置系数（兵法）'!$F:$F,0))</f>
        <v>1</v>
      </c>
      <c r="M39" s="141" t="str">
        <f>IF(索引!T38="","",索引!T38&amp;2)</f>
        <v>302142</v>
      </c>
      <c r="N39" s="205" t="str">
        <f>INDEX('[6]配置系数（兵法）'!N:N,MATCH($M39,'[6]配置系数（兵法）'!$M:$M,0))</f>
        <v/>
      </c>
      <c r="O39" s="205" t="str">
        <f>INDEX('[6]配置系数（兵法）'!O:O,MATCH($M39,'[6]配置系数（兵法）'!$M:$M,0))</f>
        <v/>
      </c>
      <c r="P39" s="205" t="str">
        <f>INDEX('[6]配置系数（兵法）'!P:P,MATCH($M39,'[6]配置系数（兵法）'!$M:$M,0))</f>
        <v/>
      </c>
      <c r="Q39" s="205" t="str">
        <f>INDEX('[6]配置系数（兵法）'!Q:Q,MATCH($M39,'[6]配置系数（兵法）'!$M:$M,0))</f>
        <v>0+0+0+0+0+0+0+0+0+0+0+0+0+0+0+0+0+0+0+0+0+0+0+0+0+0+0+0+0+0+0+0+0+0+0</v>
      </c>
      <c r="R39" s="205">
        <f>INDEX('[6]配置系数（兵法）'!R:R,MATCH($M39,'[6]配置系数（兵法）'!$M:$M,0))</f>
        <v>1</v>
      </c>
      <c r="T39" s="141" t="str">
        <f>IF(索引!T38="","",索引!T38&amp;3)</f>
        <v>302143</v>
      </c>
      <c r="U39" s="205" t="str">
        <f>INDEX('[6]配置系数（兵法）'!U:U,MATCH($T39,'[6]配置系数（兵法）'!$T:$T,0))</f>
        <v/>
      </c>
      <c r="V39" s="205" t="str">
        <f>INDEX('[6]配置系数（兵法）'!V:V,MATCH($T39,'[6]配置系数（兵法）'!$T:$T,0))</f>
        <v/>
      </c>
      <c r="W39" s="205" t="str">
        <f>INDEX('[6]配置系数（兵法）'!W:W,MATCH($T39,'[6]配置系数（兵法）'!$T:$T,0))</f>
        <v/>
      </c>
      <c r="X39" s="205" t="str">
        <f>INDEX('[6]配置系数（兵法）'!X:X,MATCH($T39,'[6]配置系数（兵法）'!$T:$T,0))</f>
        <v>0+0+0+0+0+0+0+0+0+0+0+0+0+0+0+0+0+0+0+0+0+0+0+0+0+0+0+0+0+0+0+0+0+0+0</v>
      </c>
      <c r="Y39" s="205">
        <f>INDEX('[6]配置系数（兵法）'!Y:Y,MATCH($T39,'[6]配置系数（兵法）'!$T:$T,0))</f>
        <v>1</v>
      </c>
      <c r="AA39" s="141" t="str">
        <f>IF(索引!T38="","",索引!T38&amp;4)</f>
        <v>302144</v>
      </c>
      <c r="AB39" s="205" t="str">
        <f>INDEX('[6]配置系数（兵法）'!AB:AB,MATCH($AA39,'[6]配置系数（兵法）'!$AA:$AA,0))</f>
        <v/>
      </c>
      <c r="AC39" s="205" t="str">
        <f>INDEX('[6]配置系数（兵法）'!AC:AC,MATCH($AA39,'[6]配置系数（兵法）'!$AA:$AA,0))</f>
        <v/>
      </c>
      <c r="AD39" s="205" t="str">
        <f>INDEX('[6]配置系数（兵法）'!AD:AD,MATCH($AA39,'[6]配置系数（兵法）'!$AA:$AA,0))</f>
        <v/>
      </c>
      <c r="AE39" s="205" t="str">
        <f>INDEX('[6]配置系数（兵法）'!AE:AE,MATCH($AA39,'[6]配置系数（兵法）'!$AA:$AA,0))</f>
        <v>0+0+0+0+0+0+0+0+0+0+0+0+0+0+0+0+0+0+0+0+0+0+0+0+0+0+0+0+0+0+0+0+0+0+0</v>
      </c>
      <c r="AF39" s="205">
        <f>INDEX('[6]配置系数（兵法）'!AF:AF,MATCH($AA39,'[6]配置系数（兵法）'!$AA:$AA,0))</f>
        <v>1</v>
      </c>
      <c r="AH39" s="141" t="str">
        <f>IF(索引!T38="","",索引!T38&amp;5)</f>
        <v>302145</v>
      </c>
      <c r="AI39" s="205" t="str">
        <f>INDEX('[6]配置系数（兵法）'!AI:AI,MATCH($AH39,'[6]配置系数（兵法）'!$AH:$AH,0))</f>
        <v/>
      </c>
      <c r="AJ39" s="205" t="str">
        <f>INDEX('[6]配置系数（兵法）'!AJ:AJ,MATCH($AH39,'[6]配置系数（兵法）'!$AH:$AH,0))</f>
        <v/>
      </c>
      <c r="AK39" s="205" t="str">
        <f>INDEX('[6]配置系数（兵法）'!AK:AK,MATCH($AH39,'[6]配置系数（兵法）'!$AH:$AH,0))</f>
        <v/>
      </c>
      <c r="AL39" s="205" t="str">
        <f>INDEX('[6]配置系数（兵法）'!AL:AL,MATCH($AH39,'[6]配置系数（兵法）'!$AH:$AH,0))</f>
        <v>0+0+0+0+0+0+0+0+0+0+0+0+0+0+0+0+0+0+0+0+0+0+0+0+0+0+0+0+0+0+0+0+0+0+0</v>
      </c>
      <c r="AM39" s="205">
        <f>INDEX('[6]配置系数（兵法）'!AM:AM,MATCH($AH39,'[6]配置系数（兵法）'!$AH:$AH,0))</f>
        <v>1</v>
      </c>
    </row>
    <row r="40" spans="6:39" x14ac:dyDescent="0.15">
      <c r="F40" s="141" t="str">
        <f>IF(索引!T39="","",索引!T39&amp;1)</f>
        <v>302151</v>
      </c>
      <c r="G40" s="205" t="str">
        <f>INDEX('[6]配置系数（兵法）'!G:G,MATCH($F40,'[6]配置系数（兵法）'!$F:$F,0))</f>
        <v>开场时，自己与最近的2个部队伤害提升{0}%，持续{1}秒。</v>
      </c>
      <c r="H40" s="205">
        <f>INDEX('[6]配置系数（兵法）'!H:H,MATCH($F40,'[6]配置系数（兵法）'!$F:$F,0))</f>
        <v>7.0999999999999994E-2</v>
      </c>
      <c r="I40" s="205">
        <f>INDEX('[6]配置系数（兵法）'!I:I,MATCH($F40,'[6]配置系数（兵法）'!$F:$F,0))</f>
        <v>7.0000000000000001E-3</v>
      </c>
      <c r="J40" s="205" t="str">
        <f>INDEX('[6]配置系数（兵法）'!J:J,MATCH($F40,'[6]配置系数（兵法）'!$F:$F,0))</f>
        <v>0+0+0+0+0+0+0+0+0+0+0+0+0+0+0+0+0+0+0+0+0+0+0+0+0+0+0+0+0+0+0+0+0+0+0</v>
      </c>
      <c r="K40" s="205">
        <f>INDEX('[6]配置系数（兵法）'!K:K,MATCH($F40,'[6]配置系数（兵法）'!$F:$F,0))</f>
        <v>100</v>
      </c>
      <c r="M40" s="141" t="str">
        <f>IF(索引!T39="","",索引!T39&amp;2)</f>
        <v>302152</v>
      </c>
      <c r="N40" s="205" t="str">
        <f>INDEX('[6]配置系数（兵法）'!N:N,MATCH($M40,'[6]配置系数（兵法）'!$M:$M,0))</f>
        <v>开场时，自己与最近的2个部队伤害提升{0}%，持续{1}秒。</v>
      </c>
      <c r="O40" s="205">
        <f>INDEX('[6]配置系数（兵法）'!O:O,MATCH($M40,'[6]配置系数（兵法）'!$M:$M,0))</f>
        <v>40</v>
      </c>
      <c r="P40" s="205">
        <f>INDEX('[6]配置系数（兵法）'!P:P,MATCH($M40,'[6]配置系数（兵法）'!$M:$M,0))</f>
        <v>0</v>
      </c>
      <c r="Q40" s="205" t="str">
        <f>INDEX('[6]配置系数（兵法）'!Q:Q,MATCH($M40,'[6]配置系数（兵法）'!$M:$M,0))</f>
        <v>0+0+0+0+0+0+0+0+0+0+0+0+0+0+0+0+0+0+0+0+0+0+0+0+0+0+0+0+0+0+0+0+0+0+0</v>
      </c>
      <c r="R40" s="205">
        <f>INDEX('[6]配置系数（兵法）'!R:R,MATCH($M40,'[6]配置系数（兵法）'!$M:$M,0))</f>
        <v>1</v>
      </c>
      <c r="T40" s="141" t="str">
        <f>IF(索引!T39="","",索引!T39&amp;3)</f>
        <v>302153</v>
      </c>
      <c r="U40" s="205" t="str">
        <f>INDEX('[6]配置系数（兵法）'!U:U,MATCH($T40,'[6]配置系数（兵法）'!$T:$T,0))</f>
        <v/>
      </c>
      <c r="V40" s="205" t="str">
        <f>INDEX('[6]配置系数（兵法）'!V:V,MATCH($T40,'[6]配置系数（兵法）'!$T:$T,0))</f>
        <v/>
      </c>
      <c r="W40" s="205" t="str">
        <f>INDEX('[6]配置系数（兵法）'!W:W,MATCH($T40,'[6]配置系数（兵法）'!$T:$T,0))</f>
        <v/>
      </c>
      <c r="X40" s="205" t="str">
        <f>INDEX('[6]配置系数（兵法）'!X:X,MATCH($T40,'[6]配置系数（兵法）'!$T:$T,0))</f>
        <v>0+0+0+0+0+0+0+0+0+0+0+0+0+0+0+0+0+0+0+0+0+0+0+0+0+0+0+0+0+0+0+0+0+0+0</v>
      </c>
      <c r="Y40" s="205">
        <f>INDEX('[6]配置系数（兵法）'!Y:Y,MATCH($T40,'[6]配置系数（兵法）'!$T:$T,0))</f>
        <v>1</v>
      </c>
      <c r="AA40" s="141" t="str">
        <f>IF(索引!T39="","",索引!T39&amp;4)</f>
        <v>302154</v>
      </c>
      <c r="AB40" s="205" t="str">
        <f>INDEX('[6]配置系数（兵法）'!AB:AB,MATCH($AA40,'[6]配置系数（兵法）'!$AA:$AA,0))</f>
        <v/>
      </c>
      <c r="AC40" s="205" t="str">
        <f>INDEX('[6]配置系数（兵法）'!AC:AC,MATCH($AA40,'[6]配置系数（兵法）'!$AA:$AA,0))</f>
        <v/>
      </c>
      <c r="AD40" s="205" t="str">
        <f>INDEX('[6]配置系数（兵法）'!AD:AD,MATCH($AA40,'[6]配置系数（兵法）'!$AA:$AA,0))</f>
        <v/>
      </c>
      <c r="AE40" s="205" t="str">
        <f>INDEX('[6]配置系数（兵法）'!AE:AE,MATCH($AA40,'[6]配置系数（兵法）'!$AA:$AA,0))</f>
        <v>0+0+0+0+0+0+0+0+0+0+0+0+0+0+0+0+0+0+0+0+0+0+0+0+0+0+0+0+0+0+0+0+0+0+0</v>
      </c>
      <c r="AF40" s="205">
        <f>INDEX('[6]配置系数（兵法）'!AF:AF,MATCH($AA40,'[6]配置系数（兵法）'!$AA:$AA,0))</f>
        <v>1</v>
      </c>
      <c r="AH40" s="141" t="str">
        <f>IF(索引!T39="","",索引!T39&amp;5)</f>
        <v>302155</v>
      </c>
      <c r="AI40" s="205" t="str">
        <f>INDEX('[6]配置系数（兵法）'!AI:AI,MATCH($AH40,'[6]配置系数（兵法）'!$AH:$AH,0))</f>
        <v/>
      </c>
      <c r="AJ40" s="205" t="str">
        <f>INDEX('[6]配置系数（兵法）'!AJ:AJ,MATCH($AH40,'[6]配置系数（兵法）'!$AH:$AH,0))</f>
        <v/>
      </c>
      <c r="AK40" s="205" t="str">
        <f>INDEX('[6]配置系数（兵法）'!AK:AK,MATCH($AH40,'[6]配置系数（兵法）'!$AH:$AH,0))</f>
        <v/>
      </c>
      <c r="AL40" s="205" t="str">
        <f>INDEX('[6]配置系数（兵法）'!AL:AL,MATCH($AH40,'[6]配置系数（兵法）'!$AH:$AH,0))</f>
        <v>0+0+0+0+0+0+0+0+0+0+0+0+0+0+0+0+0+0+0+0+0+0+0+0+0+0+0+0+0+0+0+0+0+0+0</v>
      </c>
      <c r="AM40" s="205">
        <f>INDEX('[6]配置系数（兵法）'!AM:AM,MATCH($AH40,'[6]配置系数（兵法）'!$AH:$AH,0))</f>
        <v>1</v>
      </c>
    </row>
    <row r="41" spans="6:39" x14ac:dyDescent="0.15">
      <c r="F41" s="141" t="str">
        <f>IF(索引!T40="","",索引!T40&amp;1)</f>
        <v>302161</v>
      </c>
      <c r="G41" s="205" t="str">
        <f>INDEX('[6]配置系数（兵法）'!G:G,MATCH($F41,'[6]配置系数（兵法）'!$F:$F,0))</f>
        <v>开场时，自己与最近的2个部队免伤提升{0}%，持续{1}秒。</v>
      </c>
      <c r="H41" s="205">
        <f>INDEX('[6]配置系数（兵法）'!H:H,MATCH($F41,'[6]配置系数（兵法）'!$F:$F,0))</f>
        <v>8.1000000000000003E-2</v>
      </c>
      <c r="I41" s="205">
        <f>INDEX('[6]配置系数（兵法）'!I:I,MATCH($F41,'[6]配置系数（兵法）'!$F:$F,0))</f>
        <v>8.0000000000000002E-3</v>
      </c>
      <c r="J41" s="205" t="str">
        <f>INDEX('[6]配置系数（兵法）'!J:J,MATCH($F41,'[6]配置系数（兵法）'!$F:$F,0))</f>
        <v>0+0+0+0+0+0+0+0+0+0+0+0+0+0+0+0+0+0+0+0+0+0+0+0+0+0+0+0+0+0+0+0+0+0+0</v>
      </c>
      <c r="K41" s="205">
        <f>INDEX('[6]配置系数（兵法）'!K:K,MATCH($F41,'[6]配置系数（兵法）'!$F:$F,0))</f>
        <v>100</v>
      </c>
      <c r="M41" s="141" t="str">
        <f>IF(索引!T40="","",索引!T40&amp;2)</f>
        <v>302162</v>
      </c>
      <c r="N41" s="205" t="str">
        <f>INDEX('[6]配置系数（兵法）'!N:N,MATCH($M41,'[6]配置系数（兵法）'!$M:$M,0))</f>
        <v>开场时，自己与最近的2个部队免伤提升{0}%，持续{1}秒。</v>
      </c>
      <c r="O41" s="205">
        <f>INDEX('[6]配置系数（兵法）'!O:O,MATCH($M41,'[6]配置系数（兵法）'!$M:$M,0))</f>
        <v>40</v>
      </c>
      <c r="P41" s="205">
        <f>INDEX('[6]配置系数（兵法）'!P:P,MATCH($M41,'[6]配置系数（兵法）'!$M:$M,0))</f>
        <v>0</v>
      </c>
      <c r="Q41" s="205" t="str">
        <f>INDEX('[6]配置系数（兵法）'!Q:Q,MATCH($M41,'[6]配置系数（兵法）'!$M:$M,0))</f>
        <v>0+0+0+0+0+0+0+0+0+0+0+0+0+0+0+0+0+0+0+0+0+0+0+0+0+0+0+0+0+0+0+0+0+0+0</v>
      </c>
      <c r="R41" s="205">
        <f>INDEX('[6]配置系数（兵法）'!R:R,MATCH($M41,'[6]配置系数（兵法）'!$M:$M,0))</f>
        <v>1</v>
      </c>
      <c r="T41" s="141" t="str">
        <f>IF(索引!T40="","",索引!T40&amp;3)</f>
        <v>302163</v>
      </c>
      <c r="U41" s="205" t="str">
        <f>INDEX('[6]配置系数（兵法）'!U:U,MATCH($T41,'[6]配置系数（兵法）'!$T:$T,0))</f>
        <v/>
      </c>
      <c r="V41" s="205" t="str">
        <f>INDEX('[6]配置系数（兵法）'!V:V,MATCH($T41,'[6]配置系数（兵法）'!$T:$T,0))</f>
        <v/>
      </c>
      <c r="W41" s="205" t="str">
        <f>INDEX('[6]配置系数（兵法）'!W:W,MATCH($T41,'[6]配置系数（兵法）'!$T:$T,0))</f>
        <v/>
      </c>
      <c r="X41" s="205" t="str">
        <f>INDEX('[6]配置系数（兵法）'!X:X,MATCH($T41,'[6]配置系数（兵法）'!$T:$T,0))</f>
        <v>0+0+0+0+0+0+0+0+0+0+0+0+0+0+0+0+0+0+0+0+0+0+0+0+0+0+0+0+0+0+0+0+0+0+0</v>
      </c>
      <c r="Y41" s="205">
        <f>INDEX('[6]配置系数（兵法）'!Y:Y,MATCH($T41,'[6]配置系数（兵法）'!$T:$T,0))</f>
        <v>1</v>
      </c>
      <c r="AA41" s="141" t="str">
        <f>IF(索引!T40="","",索引!T40&amp;4)</f>
        <v>302164</v>
      </c>
      <c r="AB41" s="205" t="str">
        <f>INDEX('[6]配置系数（兵法）'!AB:AB,MATCH($AA41,'[6]配置系数（兵法）'!$AA:$AA,0))</f>
        <v/>
      </c>
      <c r="AC41" s="205" t="str">
        <f>INDEX('[6]配置系数（兵法）'!AC:AC,MATCH($AA41,'[6]配置系数（兵法）'!$AA:$AA,0))</f>
        <v/>
      </c>
      <c r="AD41" s="205" t="str">
        <f>INDEX('[6]配置系数（兵法）'!AD:AD,MATCH($AA41,'[6]配置系数（兵法）'!$AA:$AA,0))</f>
        <v/>
      </c>
      <c r="AE41" s="205" t="str">
        <f>INDEX('[6]配置系数（兵法）'!AE:AE,MATCH($AA41,'[6]配置系数（兵法）'!$AA:$AA,0))</f>
        <v>0+0+0+0+0+0+0+0+0+0+0+0+0+0+0+0+0+0+0+0+0+0+0+0+0+0+0+0+0+0+0+0+0+0+0</v>
      </c>
      <c r="AF41" s="205">
        <f>INDEX('[6]配置系数（兵法）'!AF:AF,MATCH($AA41,'[6]配置系数（兵法）'!$AA:$AA,0))</f>
        <v>1</v>
      </c>
      <c r="AH41" s="141" t="str">
        <f>IF(索引!T40="","",索引!T40&amp;5)</f>
        <v>302165</v>
      </c>
      <c r="AI41" s="205" t="str">
        <f>INDEX('[6]配置系数（兵法）'!AI:AI,MATCH($AH41,'[6]配置系数（兵法）'!$AH:$AH,0))</f>
        <v/>
      </c>
      <c r="AJ41" s="205" t="str">
        <f>INDEX('[6]配置系数（兵法）'!AJ:AJ,MATCH($AH41,'[6]配置系数（兵法）'!$AH:$AH,0))</f>
        <v/>
      </c>
      <c r="AK41" s="205" t="str">
        <f>INDEX('[6]配置系数（兵法）'!AK:AK,MATCH($AH41,'[6]配置系数（兵法）'!$AH:$AH,0))</f>
        <v/>
      </c>
      <c r="AL41" s="205" t="str">
        <f>INDEX('[6]配置系数（兵法）'!AL:AL,MATCH($AH41,'[6]配置系数（兵法）'!$AH:$AH,0))</f>
        <v>0+0+0+0+0+0+0+0+0+0+0+0+0+0+0+0+0+0+0+0+0+0+0+0+0+0+0+0+0+0+0+0+0+0+0</v>
      </c>
      <c r="AM41" s="205">
        <f>INDEX('[6]配置系数（兵法）'!AM:AM,MATCH($AH41,'[6]配置系数（兵法）'!$AH:$AH,0))</f>
        <v>1</v>
      </c>
    </row>
    <row r="42" spans="6:39" x14ac:dyDescent="0.15">
      <c r="F42" s="141" t="str">
        <f>IF(索引!T41="","",索引!T41&amp;1)</f>
        <v>302171</v>
      </c>
      <c r="G42" s="205" t="str">
        <f>INDEX('[6]配置系数（兵法）'!G:G,MATCH($F42,'[6]配置系数（兵法）'!$F:$F,0))</f>
        <v>自身每隔{0}秒，对所有敌人造成一次攻击力{1}%的策略伤害。</v>
      </c>
      <c r="H42" s="205">
        <f>INDEX('[6]配置系数（兵法）'!H:H,MATCH($F42,'[6]配置系数（兵法）'!$F:$F,0))</f>
        <v>5</v>
      </c>
      <c r="I42" s="205">
        <f>INDEX('[6]配置系数（兵法）'!I:I,MATCH($F42,'[6]配置系数（兵法）'!$F:$F,0))</f>
        <v>0</v>
      </c>
      <c r="J42" s="205" t="str">
        <f>INDEX('[6]配置系数（兵法）'!J:J,MATCH($F42,'[6]配置系数（兵法）'!$F:$F,0))</f>
        <v>0+0+0+0+0+0+0+0+0+0+0+0+0+0+0+0+0+0+0+0+0+0+0+0+0+0+0+0+0+0+0+0+0+0+0</v>
      </c>
      <c r="K42" s="205">
        <f>INDEX('[6]配置系数（兵法）'!K:K,MATCH($F42,'[6]配置系数（兵法）'!$F:$F,0))</f>
        <v>1</v>
      </c>
      <c r="M42" s="141" t="str">
        <f>IF(索引!T41="","",索引!T41&amp;2)</f>
        <v>302172</v>
      </c>
      <c r="N42" s="205" t="str">
        <f>INDEX('[6]配置系数（兵法）'!N:N,MATCH($M42,'[6]配置系数（兵法）'!$M:$M,0))</f>
        <v>自身每隔{0}秒，对所有敌人造成一次攻击力{1}%的策略伤害。</v>
      </c>
      <c r="O42" s="205">
        <f>INDEX('[6]配置系数（兵法）'!O:O,MATCH($M42,'[6]配置系数（兵法）'!$M:$M,0))</f>
        <v>2.1999999999999999E-2</v>
      </c>
      <c r="P42" s="205">
        <f>INDEX('[6]配置系数（兵法）'!P:P,MATCH($M42,'[6]配置系数（兵法）'!$M:$M,0))</f>
        <v>1E-3</v>
      </c>
      <c r="Q42" s="205" t="str">
        <f>INDEX('[6]配置系数（兵法）'!Q:Q,MATCH($M42,'[6]配置系数（兵法）'!$M:$M,0))</f>
        <v>0+0+0+0+0+0+0+0+0+0+0+0+0+0+0+0+0+0+0+0+0+0+0+0+0+0+0+0+0+0+0+0+0+0+0</v>
      </c>
      <c r="R42" s="205">
        <f>INDEX('[6]配置系数（兵法）'!R:R,MATCH($M42,'[6]配置系数（兵法）'!$M:$M,0))</f>
        <v>100</v>
      </c>
      <c r="T42" s="141" t="str">
        <f>IF(索引!T41="","",索引!T41&amp;3)</f>
        <v>302173</v>
      </c>
      <c r="U42" s="205" t="str">
        <f>INDEX('[6]配置系数（兵法）'!U:U,MATCH($T42,'[6]配置系数（兵法）'!$T:$T,0))</f>
        <v/>
      </c>
      <c r="V42" s="205" t="str">
        <f>INDEX('[6]配置系数（兵法）'!V:V,MATCH($T42,'[6]配置系数（兵法）'!$T:$T,0))</f>
        <v/>
      </c>
      <c r="W42" s="205" t="str">
        <f>INDEX('[6]配置系数（兵法）'!W:W,MATCH($T42,'[6]配置系数（兵法）'!$T:$T,0))</f>
        <v/>
      </c>
      <c r="X42" s="205" t="str">
        <f>INDEX('[6]配置系数（兵法）'!X:X,MATCH($T42,'[6]配置系数（兵法）'!$T:$T,0))</f>
        <v>0+0+0+0+0+0+0+0+0+0+0+0+0+0+0+0+0+0+0+0+0+0+0+0+0+0+0+0+0+0+0+0+0+0+0</v>
      </c>
      <c r="Y42" s="205">
        <f>INDEX('[6]配置系数（兵法）'!Y:Y,MATCH($T42,'[6]配置系数（兵法）'!$T:$T,0))</f>
        <v>1</v>
      </c>
      <c r="AA42" s="141" t="str">
        <f>IF(索引!T41="","",索引!T41&amp;4)</f>
        <v>302174</v>
      </c>
      <c r="AB42" s="205" t="str">
        <f>INDEX('[6]配置系数（兵法）'!AB:AB,MATCH($AA42,'[6]配置系数（兵法）'!$AA:$AA,0))</f>
        <v/>
      </c>
      <c r="AC42" s="205" t="str">
        <f>INDEX('[6]配置系数（兵法）'!AC:AC,MATCH($AA42,'[6]配置系数（兵法）'!$AA:$AA,0))</f>
        <v/>
      </c>
      <c r="AD42" s="205" t="str">
        <f>INDEX('[6]配置系数（兵法）'!AD:AD,MATCH($AA42,'[6]配置系数（兵法）'!$AA:$AA,0))</f>
        <v/>
      </c>
      <c r="AE42" s="205" t="str">
        <f>INDEX('[6]配置系数（兵法）'!AE:AE,MATCH($AA42,'[6]配置系数（兵法）'!$AA:$AA,0))</f>
        <v>0+0+0+0+0+0+0+0+0+0+0+0+0+0+0+0+0+0+0+0+0+0+0+0+0+0+0+0+0+0+0+0+0+0+0</v>
      </c>
      <c r="AF42" s="205">
        <f>INDEX('[6]配置系数（兵法）'!AF:AF,MATCH($AA42,'[6]配置系数（兵法）'!$AA:$AA,0))</f>
        <v>1</v>
      </c>
      <c r="AH42" s="141" t="str">
        <f>IF(索引!T41="","",索引!T41&amp;5)</f>
        <v>302175</v>
      </c>
      <c r="AI42" s="205" t="str">
        <f>INDEX('[6]配置系数（兵法）'!AI:AI,MATCH($AH42,'[6]配置系数（兵法）'!$AH:$AH,0))</f>
        <v/>
      </c>
      <c r="AJ42" s="205" t="str">
        <f>INDEX('[6]配置系数（兵法）'!AJ:AJ,MATCH($AH42,'[6]配置系数（兵法）'!$AH:$AH,0))</f>
        <v/>
      </c>
      <c r="AK42" s="205" t="str">
        <f>INDEX('[6]配置系数（兵法）'!AK:AK,MATCH($AH42,'[6]配置系数（兵法）'!$AH:$AH,0))</f>
        <v/>
      </c>
      <c r="AL42" s="205" t="str">
        <f>INDEX('[6]配置系数（兵法）'!AL:AL,MATCH($AH42,'[6]配置系数（兵法）'!$AH:$AH,0))</f>
        <v>0+0+0+0+0+0+0+0+0+0+0+0+0+0+0+0+0+0+0+0+0+0+0+0+0+0+0+0+0+0+0+0+0+0+0</v>
      </c>
      <c r="AM42" s="205">
        <f>INDEX('[6]配置系数（兵法）'!AM:AM,MATCH($AH42,'[6]配置系数（兵法）'!$AH:$AH,0))</f>
        <v>1</v>
      </c>
    </row>
    <row r="43" spans="6:39" x14ac:dyDescent="0.15">
      <c r="F43" s="141" t="str">
        <f>IF(索引!T42="","",索引!T42&amp;1)</f>
        <v>302181</v>
      </c>
      <c r="G43" s="205" t="str">
        <f>INDEX('[6]配置系数（兵法）'!G:G,MATCH($F43,'[6]配置系数（兵法）'!$F:$F,0))</f>
        <v>自身攻击速度提升{0}，但伤害降低{1}%。自身普攻回怒降低{2}%。</v>
      </c>
      <c r="H43" s="205">
        <f>INDEX('[6]配置系数（兵法）'!H:H,MATCH($F43,'[6]配置系数（兵法）'!$F:$F,0))</f>
        <v>66.599999999999994</v>
      </c>
      <c r="I43" s="205">
        <f>INDEX('[6]配置系数（兵法）'!I:I,MATCH($F43,'[6]配置系数（兵法）'!$F:$F,0))</f>
        <v>6.3</v>
      </c>
      <c r="J43" s="205" t="str">
        <f>INDEX('[6]配置系数（兵法）'!J:J,MATCH($F43,'[6]配置系数（兵法）'!$F:$F,0))</f>
        <v>0+0+0+0+0+0+0+0+0+0+0+0+0+0+0+0+0+0+0+0+0+0+0+0+0+0+0+0+0+0+0+0+0+0+0</v>
      </c>
      <c r="K43" s="205">
        <f>INDEX('[6]配置系数（兵法）'!K:K,MATCH($F43,'[6]配置系数（兵法）'!$F:$F,0))</f>
        <v>1</v>
      </c>
      <c r="M43" s="141" t="str">
        <f>IF(索引!T42="","",索引!T42&amp;2)</f>
        <v>302182</v>
      </c>
      <c r="N43" s="205" t="str">
        <f>INDEX('[6]配置系数（兵法）'!N:N,MATCH($M43,'[6]配置系数（兵法）'!$M:$M,0))</f>
        <v>自身攻击速度提升{0}，但伤害降低{1}%。自身普攻回怒降低{2}%。</v>
      </c>
      <c r="O43" s="205">
        <f>INDEX('[6]配置系数（兵法）'!O:O,MATCH($M43,'[6]配置系数（兵法）'!$M:$M,0))</f>
        <v>-0.3</v>
      </c>
      <c r="P43" s="205">
        <f>INDEX('[6]配置系数（兵法）'!P:P,MATCH($M43,'[6]配置系数（兵法）'!$M:$M,0))</f>
        <v>0</v>
      </c>
      <c r="Q43" s="205" t="str">
        <f>INDEX('[6]配置系数（兵法）'!Q:Q,MATCH($M43,'[6]配置系数（兵法）'!$M:$M,0))</f>
        <v>0+0+0+0+0+0+0+0+0+0+0+0+0+0+0+0+0+0+0+0+0+0+0+0+0+0+0+0+0+0+0+0+0+0+0</v>
      </c>
      <c r="R43" s="205">
        <f>INDEX('[6]配置系数（兵法）'!R:R,MATCH($M43,'[6]配置系数（兵法）'!$M:$M,0))</f>
        <v>-100</v>
      </c>
      <c r="T43" s="141" t="str">
        <f>IF(索引!T42="","",索引!T42&amp;3)</f>
        <v>302183</v>
      </c>
      <c r="U43" s="205" t="str">
        <f>INDEX('[6]配置系数（兵法）'!U:U,MATCH($T43,'[6]配置系数（兵法）'!$T:$T,0))</f>
        <v>自身攻击速度提升{0}，但伤害降低{1}%。自身普攻回怒降低{2}%。</v>
      </c>
      <c r="V43" s="205">
        <f>INDEX('[6]配置系数（兵法）'!V:V,MATCH($T43,'[6]配置系数（兵法）'!$T:$T,0))</f>
        <v>-0.17499999999999999</v>
      </c>
      <c r="W43" s="205">
        <f>INDEX('[6]配置系数（兵法）'!W:W,MATCH($T43,'[6]配置系数（兵法）'!$T:$T,0))</f>
        <v>-1.7000000000000001E-2</v>
      </c>
      <c r="X43" s="205" t="str">
        <f>INDEX('[6]配置系数（兵法）'!X:X,MATCH($T43,'[6]配置系数（兵法）'!$T:$T,0))</f>
        <v>0+0+0+0+0+0+0+0+0+0+0+0+0+0+0+0+0+0+0+0+0+0+0+0+0+0+0+0+0+0+0+0+0+0+0</v>
      </c>
      <c r="Y43" s="205">
        <f>INDEX('[6]配置系数（兵法）'!Y:Y,MATCH($T43,'[6]配置系数（兵法）'!$T:$T,0))</f>
        <v>-100</v>
      </c>
      <c r="AA43" s="141" t="str">
        <f>IF(索引!T42="","",索引!T42&amp;4)</f>
        <v>302184</v>
      </c>
      <c r="AB43" s="205" t="str">
        <f>INDEX('[6]配置系数（兵法）'!AB:AB,MATCH($AA43,'[6]配置系数（兵法）'!$AA:$AA,0))</f>
        <v/>
      </c>
      <c r="AC43" s="205" t="str">
        <f>INDEX('[6]配置系数（兵法）'!AC:AC,MATCH($AA43,'[6]配置系数（兵法）'!$AA:$AA,0))</f>
        <v/>
      </c>
      <c r="AD43" s="205" t="str">
        <f>INDEX('[6]配置系数（兵法）'!AD:AD,MATCH($AA43,'[6]配置系数（兵法）'!$AA:$AA,0))</f>
        <v/>
      </c>
      <c r="AE43" s="205" t="str">
        <f>INDEX('[6]配置系数（兵法）'!AE:AE,MATCH($AA43,'[6]配置系数（兵法）'!$AA:$AA,0))</f>
        <v>0+0+0+0+0+0+0+0+0+0+0+0+0+0+0+0+0+0+0+0+0+0+0+0+0+0+0+0+0+0+0+0+0+0+0</v>
      </c>
      <c r="AF43" s="205">
        <f>INDEX('[6]配置系数（兵法）'!AF:AF,MATCH($AA43,'[6]配置系数（兵法）'!$AA:$AA,0))</f>
        <v>1</v>
      </c>
      <c r="AH43" s="141" t="str">
        <f>IF(索引!T42="","",索引!T42&amp;5)</f>
        <v>302185</v>
      </c>
      <c r="AI43" s="205" t="str">
        <f>INDEX('[6]配置系数（兵法）'!AI:AI,MATCH($AH43,'[6]配置系数（兵法）'!$AH:$AH,0))</f>
        <v/>
      </c>
      <c r="AJ43" s="205" t="str">
        <f>INDEX('[6]配置系数（兵法）'!AJ:AJ,MATCH($AH43,'[6]配置系数（兵法）'!$AH:$AH,0))</f>
        <v/>
      </c>
      <c r="AK43" s="205" t="str">
        <f>INDEX('[6]配置系数（兵法）'!AK:AK,MATCH($AH43,'[6]配置系数（兵法）'!$AH:$AH,0))</f>
        <v/>
      </c>
      <c r="AL43" s="205" t="str">
        <f>INDEX('[6]配置系数（兵法）'!AL:AL,MATCH($AH43,'[6]配置系数（兵法）'!$AH:$AH,0))</f>
        <v>0+0+0+0+0+0+0+0+0+0+0+0+0+0+0+0+0+0+0+0+0+0+0+0+0+0+0+0+0+0+0+0+0+0+0</v>
      </c>
      <c r="AM43" s="205">
        <f>INDEX('[6]配置系数（兵法）'!AM:AM,MATCH($AH43,'[6]配置系数（兵法）'!$AH:$AH,0))</f>
        <v>1</v>
      </c>
    </row>
    <row r="44" spans="6:39" x14ac:dyDescent="0.15">
      <c r="F44" s="141" t="str">
        <f>IF(索引!T43="","",索引!T43&amp;1)</f>
        <v>302191</v>
      </c>
      <c r="G44" s="205" t="str">
        <f>INDEX('[6]配置系数（兵法）'!G:G,MATCH($F44,'[6]配置系数（兵法）'!$F:$F,0))</f>
        <v>提高自身暴击率{0}%，每隔{1}秒，普通攻击时，额外使用一次普通攻击。</v>
      </c>
      <c r="H44" s="205">
        <f>INDEX('[6]配置系数（兵法）'!H:H,MATCH($F44,'[6]配置系数（兵法）'!$F:$F,0))</f>
        <v>0.17799999999999999</v>
      </c>
      <c r="I44" s="205">
        <f>INDEX('[6]配置系数（兵法）'!I:I,MATCH($F44,'[6]配置系数（兵法）'!$F:$F,0))</f>
        <v>1.7000000000000001E-2</v>
      </c>
      <c r="J44" s="205" t="str">
        <f>INDEX('[6]配置系数（兵法）'!J:J,MATCH($F44,'[6]配置系数（兵法）'!$F:$F,0))</f>
        <v>0+0+0+0+0+0+0+0+0+0+0+0+0+0+0+0+0+0+0+0+0+0+0+0+0+0+0+0+0+0+0+0+0+0+0</v>
      </c>
      <c r="K44" s="205">
        <f>INDEX('[6]配置系数（兵法）'!K:K,MATCH($F44,'[6]配置系数（兵法）'!$F:$F,0))</f>
        <v>100</v>
      </c>
      <c r="M44" s="141" t="str">
        <f>IF(索引!T43="","",索引!T43&amp;2)</f>
        <v>302192</v>
      </c>
      <c r="N44" s="205" t="str">
        <f>INDEX('[6]配置系数（兵法）'!N:N,MATCH($M44,'[6]配置系数（兵法）'!$M:$M,0))</f>
        <v>提高自身暴击率{0}%，每隔{1}秒，普通攻击时，额外使用一次普通攻击。</v>
      </c>
      <c r="O44" s="205">
        <f>INDEX('[6]配置系数（兵法）'!O:O,MATCH($M44,'[6]配置系数（兵法）'!$M:$M,0))</f>
        <v>5</v>
      </c>
      <c r="P44" s="205">
        <f>INDEX('[6]配置系数（兵法）'!P:P,MATCH($M44,'[6]配置系数（兵法）'!$M:$M,0))</f>
        <v>0</v>
      </c>
      <c r="Q44" s="205" t="str">
        <f>INDEX('[6]配置系数（兵法）'!Q:Q,MATCH($M44,'[6]配置系数（兵法）'!$M:$M,0))</f>
        <v>0+0+0+0+0+0+0+0+0+0+0+0+0+0+0+0+0+0+0+0+0+0+0+0+0+0+0+0+0+0+0+0+0+0+0</v>
      </c>
      <c r="R44" s="205">
        <f>INDEX('[6]配置系数（兵法）'!R:R,MATCH($M44,'[6]配置系数（兵法）'!$M:$M,0))</f>
        <v>1</v>
      </c>
      <c r="T44" s="141" t="str">
        <f>IF(索引!T43="","",索引!T43&amp;3)</f>
        <v>302193</v>
      </c>
      <c r="U44" s="205" t="str">
        <f>INDEX('[6]配置系数（兵法）'!U:U,MATCH($T44,'[6]配置系数（兵法）'!$T:$T,0))</f>
        <v/>
      </c>
      <c r="V44" s="205" t="str">
        <f>INDEX('[6]配置系数（兵法）'!V:V,MATCH($T44,'[6]配置系数（兵法）'!$T:$T,0))</f>
        <v/>
      </c>
      <c r="W44" s="205" t="str">
        <f>INDEX('[6]配置系数（兵法）'!W:W,MATCH($T44,'[6]配置系数（兵法）'!$T:$T,0))</f>
        <v/>
      </c>
      <c r="X44" s="205" t="str">
        <f>INDEX('[6]配置系数（兵法）'!X:X,MATCH($T44,'[6]配置系数（兵法）'!$T:$T,0))</f>
        <v>0+0+0+0+0+0+0+0+0+0+0+0+0+0+0+0+0+0+0+0+0+0+0+0+0+0+0+0+0+0+0+0+0+0+0</v>
      </c>
      <c r="Y44" s="205">
        <f>INDEX('[6]配置系数（兵法）'!Y:Y,MATCH($T44,'[6]配置系数（兵法）'!$T:$T,0))</f>
        <v>1</v>
      </c>
      <c r="AA44" s="141" t="str">
        <f>IF(索引!T43="","",索引!T43&amp;4)</f>
        <v>302194</v>
      </c>
      <c r="AB44" s="205" t="str">
        <f>INDEX('[6]配置系数（兵法）'!AB:AB,MATCH($AA44,'[6]配置系数（兵法）'!$AA:$AA,0))</f>
        <v/>
      </c>
      <c r="AC44" s="205" t="str">
        <f>INDEX('[6]配置系数（兵法）'!AC:AC,MATCH($AA44,'[6]配置系数（兵法）'!$AA:$AA,0))</f>
        <v/>
      </c>
      <c r="AD44" s="205" t="str">
        <f>INDEX('[6]配置系数（兵法）'!AD:AD,MATCH($AA44,'[6]配置系数（兵法）'!$AA:$AA,0))</f>
        <v/>
      </c>
      <c r="AE44" s="205" t="str">
        <f>INDEX('[6]配置系数（兵法）'!AE:AE,MATCH($AA44,'[6]配置系数（兵法）'!$AA:$AA,0))</f>
        <v>0+0+0+0+0+0+0+0+0+0+0+0+0+0+0+0+0+0+0+0+0+0+0+0+0+0+0+0+0+0+0+0+0+0+0</v>
      </c>
      <c r="AF44" s="205">
        <f>INDEX('[6]配置系数（兵法）'!AF:AF,MATCH($AA44,'[6]配置系数（兵法）'!$AA:$AA,0))</f>
        <v>1</v>
      </c>
      <c r="AH44" s="141" t="str">
        <f>IF(索引!T43="","",索引!T43&amp;5)</f>
        <v>302195</v>
      </c>
      <c r="AI44" s="205" t="str">
        <f>INDEX('[6]配置系数（兵法）'!AI:AI,MATCH($AH44,'[6]配置系数（兵法）'!$AH:$AH,0))</f>
        <v/>
      </c>
      <c r="AJ44" s="205" t="str">
        <f>INDEX('[6]配置系数（兵法）'!AJ:AJ,MATCH($AH44,'[6]配置系数（兵法）'!$AH:$AH,0))</f>
        <v/>
      </c>
      <c r="AK44" s="205" t="str">
        <f>INDEX('[6]配置系数（兵法）'!AK:AK,MATCH($AH44,'[6]配置系数（兵法）'!$AH:$AH,0))</f>
        <v/>
      </c>
      <c r="AL44" s="205" t="str">
        <f>INDEX('[6]配置系数（兵法）'!AL:AL,MATCH($AH44,'[6]配置系数（兵法）'!$AH:$AH,0))</f>
        <v>0+0+0+0+0+0+0+0+0+0+0+0+0+0+0+0+0+0+0+0+0+0+0+0+0+0+0+0+0+0+0+0+0+0+0</v>
      </c>
      <c r="AM44" s="205">
        <f>INDEX('[6]配置系数（兵法）'!AM:AM,MATCH($AH44,'[6]配置系数（兵法）'!$AH:$AH,0))</f>
        <v>1</v>
      </c>
    </row>
    <row r="45" spans="6:39" x14ac:dyDescent="0.15">
      <c r="F45" s="141" t="str">
        <f>IF(索引!T44="","",索引!T44&amp;1)</f>
        <v>302201</v>
      </c>
      <c r="G45" s="205" t="str">
        <f>INDEX('[6]配置系数（兵法）'!G:G,MATCH($F45,'[6]配置系数（兵法）'!$F:$F,0))</f>
        <v>使攻击最高的女性武将部队获得{0}%暴击概率提升,再随机使2名女性武将部队获得{1}%伤害减免。</v>
      </c>
      <c r="H45" s="205">
        <f>INDEX('[6]配置系数（兵法）'!H:H,MATCH($F45,'[6]配置系数（兵法）'!$F:$F,0))</f>
        <v>0.14299999999999999</v>
      </c>
      <c r="I45" s="205">
        <f>INDEX('[6]配置系数（兵法）'!I:I,MATCH($F45,'[6]配置系数（兵法）'!$F:$F,0))</f>
        <v>1.2999999999999999E-2</v>
      </c>
      <c r="J45" s="205" t="str">
        <f>INDEX('[6]配置系数（兵法）'!J:J,MATCH($F45,'[6]配置系数（兵法）'!$F:$F,0))</f>
        <v>0+0+0+0+0+0+0+0+0+0+0+0+0+0+0+0+0+0+0+0+0+0+0+0+0+0+0+0+0+0+0+0+0+0+0</v>
      </c>
      <c r="K45" s="205">
        <f>INDEX('[6]配置系数（兵法）'!K:K,MATCH($F45,'[6]配置系数（兵法）'!$F:$F,0))</f>
        <v>100</v>
      </c>
      <c r="M45" s="141" t="str">
        <f>IF(索引!T44="","",索引!T44&amp;2)</f>
        <v>302202</v>
      </c>
      <c r="N45" s="205" t="str">
        <f>INDEX('[6]配置系数（兵法）'!N:N,MATCH($M45,'[6]配置系数（兵法）'!$M:$M,0))</f>
        <v>使攻击最高的女性武将部队获得{0}%暴击概率提升,再随机使2名女性武将部队获得{1}%伤害减免。</v>
      </c>
      <c r="O45" s="205">
        <f>INDEX('[6]配置系数（兵法）'!O:O,MATCH($M45,'[6]配置系数（兵法）'!$M:$M,0))</f>
        <v>5.7000000000000002E-2</v>
      </c>
      <c r="P45" s="205">
        <f>INDEX('[6]配置系数（兵法）'!P:P,MATCH($M45,'[6]配置系数（兵法）'!$M:$M,0))</f>
        <v>5.0000000000000001E-3</v>
      </c>
      <c r="Q45" s="205" t="str">
        <f>INDEX('[6]配置系数（兵法）'!Q:Q,MATCH($M45,'[6]配置系数（兵法）'!$M:$M,0))</f>
        <v>0+0+0+0+0+0+0+0+0+0+0+0+0+0+0+0+0+0+0+0+0+0+0+0+0+0+0+0+0+0+0+0+0+0+0</v>
      </c>
      <c r="R45" s="205">
        <f>INDEX('[6]配置系数（兵法）'!R:R,MATCH($M45,'[6]配置系数（兵法）'!$M:$M,0))</f>
        <v>100</v>
      </c>
      <c r="T45" s="141" t="str">
        <f>IF(索引!T44="","",索引!T44&amp;3)</f>
        <v>302203</v>
      </c>
      <c r="U45" s="205" t="str">
        <f>INDEX('[6]配置系数（兵法）'!U:U,MATCH($T45,'[6]配置系数（兵法）'!$T:$T,0))</f>
        <v/>
      </c>
      <c r="V45" s="205" t="str">
        <f>INDEX('[6]配置系数（兵法）'!V:V,MATCH($T45,'[6]配置系数（兵法）'!$T:$T,0))</f>
        <v/>
      </c>
      <c r="W45" s="205" t="str">
        <f>INDEX('[6]配置系数（兵法）'!W:W,MATCH($T45,'[6]配置系数（兵法）'!$T:$T,0))</f>
        <v/>
      </c>
      <c r="X45" s="205" t="str">
        <f>INDEX('[6]配置系数（兵法）'!X:X,MATCH($T45,'[6]配置系数（兵法）'!$T:$T,0))</f>
        <v>0+0+0+0+0+0+0+0+0+0+0+0+0+0+0+0+0+0+0+0+0+0+0+0+0+0+0+0+0+0+0+0+0+0+0</v>
      </c>
      <c r="Y45" s="205">
        <f>INDEX('[6]配置系数（兵法）'!Y:Y,MATCH($T45,'[6]配置系数（兵法）'!$T:$T,0))</f>
        <v>1</v>
      </c>
      <c r="AA45" s="141" t="str">
        <f>IF(索引!T44="","",索引!T44&amp;4)</f>
        <v>302204</v>
      </c>
      <c r="AB45" s="205" t="str">
        <f>INDEX('[6]配置系数（兵法）'!AB:AB,MATCH($AA45,'[6]配置系数（兵法）'!$AA:$AA,0))</f>
        <v/>
      </c>
      <c r="AC45" s="205" t="str">
        <f>INDEX('[6]配置系数（兵法）'!AC:AC,MATCH($AA45,'[6]配置系数（兵法）'!$AA:$AA,0))</f>
        <v/>
      </c>
      <c r="AD45" s="205" t="str">
        <f>INDEX('[6]配置系数（兵法）'!AD:AD,MATCH($AA45,'[6]配置系数（兵法）'!$AA:$AA,0))</f>
        <v/>
      </c>
      <c r="AE45" s="205" t="str">
        <f>INDEX('[6]配置系数（兵法）'!AE:AE,MATCH($AA45,'[6]配置系数（兵法）'!$AA:$AA,0))</f>
        <v>0+0+0+0+0+0+0+0+0+0+0+0+0+0+0+0+0+0+0+0+0+0+0+0+0+0+0+0+0+0+0+0+0+0+0</v>
      </c>
      <c r="AF45" s="205">
        <f>INDEX('[6]配置系数（兵法）'!AF:AF,MATCH($AA45,'[6]配置系数（兵法）'!$AA:$AA,0))</f>
        <v>1</v>
      </c>
      <c r="AH45" s="141" t="str">
        <f>IF(索引!T44="","",索引!T44&amp;5)</f>
        <v>302205</v>
      </c>
      <c r="AI45" s="205" t="str">
        <f>INDEX('[6]配置系数（兵法）'!AI:AI,MATCH($AH45,'[6]配置系数（兵法）'!$AH:$AH,0))</f>
        <v/>
      </c>
      <c r="AJ45" s="205" t="str">
        <f>INDEX('[6]配置系数（兵法）'!AJ:AJ,MATCH($AH45,'[6]配置系数（兵法）'!$AH:$AH,0))</f>
        <v/>
      </c>
      <c r="AK45" s="205" t="str">
        <f>INDEX('[6]配置系数（兵法）'!AK:AK,MATCH($AH45,'[6]配置系数（兵法）'!$AH:$AH,0))</f>
        <v/>
      </c>
      <c r="AL45" s="205" t="str">
        <f>INDEX('[6]配置系数（兵法）'!AL:AL,MATCH($AH45,'[6]配置系数（兵法）'!$AH:$AH,0))</f>
        <v>0+0+0+0+0+0+0+0+0+0+0+0+0+0+0+0+0+0+0+0+0+0+0+0+0+0+0+0+0+0+0+0+0+0+0</v>
      </c>
      <c r="AM45" s="205">
        <f>INDEX('[6]配置系数（兵法）'!AM:AM,MATCH($AH45,'[6]配置系数（兵法）'!$AH:$AH,0))</f>
        <v>1</v>
      </c>
    </row>
    <row r="46" spans="6:39" x14ac:dyDescent="0.15">
      <c r="F46" s="141" t="str">
        <f>IF(索引!T45="","",索引!T45&amp;1)</f>
        <v>302211</v>
      </c>
      <c r="G46" s="205" t="str">
        <f>INDEX('[6]配置系数（兵法）'!G:G,MATCH($F46,'[6]配置系数（兵法）'!$F:$F,0))</f>
        <v>施放怒气后3秒，为最近的2支友军部队净化负面及控制效果，移速提高10秒，骑兵部队会额外进行1次冲锋，造成攻击{0}%的武力伤害。（不再对携带者自身生效）</v>
      </c>
      <c r="H46" s="205">
        <f>INDEX('[6]配置系数（兵法）'!H:H,MATCH($F46,'[6]配置系数（兵法）'!$F:$F,0))</f>
        <v>0.11</v>
      </c>
      <c r="I46" s="205">
        <f>INDEX('[6]配置系数（兵法）'!I:I,MATCH($F46,'[6]配置系数（兵法）'!$F:$F,0))</f>
        <v>1.4E-2</v>
      </c>
      <c r="J46" s="205" t="str">
        <f>INDEX('[6]配置系数（兵法）'!J:J,MATCH($F46,'[6]配置系数（兵法）'!$F:$F,0))</f>
        <v>0+0+0+0+0+0+0+0+0+0+0+0+0+0+0+0+0+0+0+0+0+0+0+0+0+0+0+0+0+0+0+0+0+0+0</v>
      </c>
      <c r="K46" s="205">
        <f>INDEX('[6]配置系数（兵法）'!K:K,MATCH($F46,'[6]配置系数（兵法）'!$F:$F,0))</f>
        <v>100</v>
      </c>
      <c r="M46" s="141" t="str">
        <f>IF(索引!T45="","",索引!T45&amp;2)</f>
        <v>302212</v>
      </c>
      <c r="N46" s="205" t="str">
        <f>INDEX('[6]配置系数（兵法）'!N:N,MATCH($M46,'[6]配置系数（兵法）'!$M:$M,0))</f>
        <v/>
      </c>
      <c r="O46" s="205" t="str">
        <f>INDEX('[6]配置系数（兵法）'!O:O,MATCH($M46,'[6]配置系数（兵法）'!$M:$M,0))</f>
        <v/>
      </c>
      <c r="P46" s="205" t="str">
        <f>INDEX('[6]配置系数（兵法）'!P:P,MATCH($M46,'[6]配置系数（兵法）'!$M:$M,0))</f>
        <v/>
      </c>
      <c r="Q46" s="205" t="str">
        <f>INDEX('[6]配置系数（兵法）'!Q:Q,MATCH($M46,'[6]配置系数（兵法）'!$M:$M,0))</f>
        <v>0+0+0+0+0+0+0+0+0+0+0+0+0+0+0+0+0+0+0+0+0+0+0+0+0+0+0+0+0+0+0+0+0+0+0</v>
      </c>
      <c r="R46" s="205">
        <f>INDEX('[6]配置系数（兵法）'!R:R,MATCH($M46,'[6]配置系数（兵法）'!$M:$M,0))</f>
        <v>1</v>
      </c>
      <c r="T46" s="141" t="str">
        <f>IF(索引!T45="","",索引!T45&amp;3)</f>
        <v>302213</v>
      </c>
      <c r="U46" s="205" t="str">
        <f>INDEX('[6]配置系数（兵法）'!U:U,MATCH($T46,'[6]配置系数（兵法）'!$T:$T,0))</f>
        <v/>
      </c>
      <c r="V46" s="205" t="str">
        <f>INDEX('[6]配置系数（兵法）'!V:V,MATCH($T46,'[6]配置系数（兵法）'!$T:$T,0))</f>
        <v/>
      </c>
      <c r="W46" s="205" t="str">
        <f>INDEX('[6]配置系数（兵法）'!W:W,MATCH($T46,'[6]配置系数（兵法）'!$T:$T,0))</f>
        <v/>
      </c>
      <c r="X46" s="205" t="str">
        <f>INDEX('[6]配置系数（兵法）'!X:X,MATCH($T46,'[6]配置系数（兵法）'!$T:$T,0))</f>
        <v>0+0+0+0+0+0+0+0+0+0+0+0+0+0+0+0+0+0+0+0+0+0+0+0+0+0+0+0+0+0+0+0+0+0+0</v>
      </c>
      <c r="Y46" s="205">
        <f>INDEX('[6]配置系数（兵法）'!Y:Y,MATCH($T46,'[6]配置系数（兵法）'!$T:$T,0))</f>
        <v>1</v>
      </c>
      <c r="AA46" s="141" t="str">
        <f>IF(索引!T45="","",索引!T45&amp;4)</f>
        <v>302214</v>
      </c>
      <c r="AB46" s="205" t="str">
        <f>INDEX('[6]配置系数（兵法）'!AB:AB,MATCH($AA46,'[6]配置系数（兵法）'!$AA:$AA,0))</f>
        <v/>
      </c>
      <c r="AC46" s="205" t="str">
        <f>INDEX('[6]配置系数（兵法）'!AC:AC,MATCH($AA46,'[6]配置系数（兵法）'!$AA:$AA,0))</f>
        <v/>
      </c>
      <c r="AD46" s="205" t="str">
        <f>INDEX('[6]配置系数（兵法）'!AD:AD,MATCH($AA46,'[6]配置系数（兵法）'!$AA:$AA,0))</f>
        <v/>
      </c>
      <c r="AE46" s="205" t="str">
        <f>INDEX('[6]配置系数（兵法）'!AE:AE,MATCH($AA46,'[6]配置系数（兵法）'!$AA:$AA,0))</f>
        <v>0+0+0+0+0+0+0+0+0+0+0+0+0+0+0+0+0+0+0+0+0+0+0+0+0+0+0+0+0+0+0+0+0+0+0</v>
      </c>
      <c r="AF46" s="205">
        <f>INDEX('[6]配置系数（兵法）'!AF:AF,MATCH($AA46,'[6]配置系数（兵法）'!$AA:$AA,0))</f>
        <v>1</v>
      </c>
      <c r="AH46" s="141" t="str">
        <f>IF(索引!T45="","",索引!T45&amp;5)</f>
        <v>302215</v>
      </c>
      <c r="AI46" s="205" t="str">
        <f>INDEX('[6]配置系数（兵法）'!AI:AI,MATCH($AH46,'[6]配置系数（兵法）'!$AH:$AH,0))</f>
        <v/>
      </c>
      <c r="AJ46" s="205" t="str">
        <f>INDEX('[6]配置系数（兵法）'!AJ:AJ,MATCH($AH46,'[6]配置系数（兵法）'!$AH:$AH,0))</f>
        <v/>
      </c>
      <c r="AK46" s="205" t="str">
        <f>INDEX('[6]配置系数（兵法）'!AK:AK,MATCH($AH46,'[6]配置系数（兵法）'!$AH:$AH,0))</f>
        <v/>
      </c>
      <c r="AL46" s="205" t="str">
        <f>INDEX('[6]配置系数（兵法）'!AL:AL,MATCH($AH46,'[6]配置系数（兵法）'!$AH:$AH,0))</f>
        <v>0+0+0+0+0+0+0+0+0+0+0+0+0+0+0+0+0+0+0+0+0+0+0+0+0+0+0+0+0+0+0+0+0+0+0</v>
      </c>
      <c r="AM46" s="205">
        <f>INDEX('[6]配置系数（兵法）'!AM:AM,MATCH($AH46,'[6]配置系数（兵法）'!$AH:$AH,0))</f>
        <v>1</v>
      </c>
    </row>
    <row r="47" spans="6:39" x14ac:dyDescent="0.15">
      <c r="F47" s="141" t="str">
        <f>IF(索引!T46="","",索引!T46&amp;1)</f>
        <v>302221</v>
      </c>
      <c r="G47" s="205" t="str">
        <f>INDEX('[6]配置系数（兵法）'!G:G,MATCH($F47,'[6]配置系数（兵法）'!$F:$F,0))</f>
        <v>自身生命低于一半后，自身士兵立即脱离士气溃败效果，士气无法降低，士兵攻击速度提高{0}点，持续{1}秒.</v>
      </c>
      <c r="H47" s="205">
        <f>INDEX('[6]配置系数（兵法）'!H:H,MATCH($F47,'[6]配置系数（兵法）'!$F:$F,0))</f>
        <v>40</v>
      </c>
      <c r="I47" s="205">
        <f>INDEX('[6]配置系数（兵法）'!I:I,MATCH($F47,'[6]配置系数（兵法）'!$F:$F,0))</f>
        <v>4</v>
      </c>
      <c r="J47" s="205" t="str">
        <f>INDEX('[6]配置系数（兵法）'!J:J,MATCH($F47,'[6]配置系数（兵法）'!$F:$F,0))</f>
        <v>0+0+0+0+0+0+0+0+0+0+0+0+0+0+0+0+0+0+0+0+0+0+0+0+0+0+0+0+0+0+0+0+0+0+0</v>
      </c>
      <c r="K47" s="205">
        <f>INDEX('[6]配置系数（兵法）'!K:K,MATCH($F47,'[6]配置系数（兵法）'!$F:$F,0))</f>
        <v>1</v>
      </c>
      <c r="M47" s="141" t="str">
        <f>IF(索引!T46="","",索引!T46&amp;2)</f>
        <v>302222</v>
      </c>
      <c r="N47" s="205" t="str">
        <f>INDEX('[6]配置系数（兵法）'!N:N,MATCH($M47,'[6]配置系数（兵法）'!$M:$M,0))</f>
        <v>自身生命低于一半后，自身士兵立即脱离士气溃败效果，士气无法降低，士兵攻击速度提高{0}点，持续{1}秒.</v>
      </c>
      <c r="O47" s="205">
        <f>INDEX('[6]配置系数（兵法）'!O:O,MATCH($M47,'[6]配置系数（兵法）'!$M:$M,0))</f>
        <v>4</v>
      </c>
      <c r="P47" s="205">
        <f>INDEX('[6]配置系数（兵法）'!P:P,MATCH($M47,'[6]配置系数（兵法）'!$M:$M,0))</f>
        <v>0.6</v>
      </c>
      <c r="Q47" s="205" t="str">
        <f>INDEX('[6]配置系数（兵法）'!Q:Q,MATCH($M47,'[6]配置系数（兵法）'!$M:$M,0))</f>
        <v>0+0+0+0+0+0+0+0+0+0+0+0+0+0+0+0+0+0+0+0+0+0+0+0+0+0+0+0+0+0+0+0+0+0+0</v>
      </c>
      <c r="R47" s="205">
        <f>INDEX('[6]配置系数（兵法）'!R:R,MATCH($M47,'[6]配置系数（兵法）'!$M:$M,0))</f>
        <v>1</v>
      </c>
      <c r="T47" s="141" t="str">
        <f>IF(索引!T46="","",索引!T46&amp;3)</f>
        <v>302223</v>
      </c>
      <c r="U47" s="205" t="str">
        <f>INDEX('[6]配置系数（兵法）'!U:U,MATCH($T47,'[6]配置系数（兵法）'!$T:$T,0))</f>
        <v/>
      </c>
      <c r="V47" s="205" t="str">
        <f>INDEX('[6]配置系数（兵法）'!V:V,MATCH($T47,'[6]配置系数（兵法）'!$T:$T,0))</f>
        <v/>
      </c>
      <c r="W47" s="205" t="str">
        <f>INDEX('[6]配置系数（兵法）'!W:W,MATCH($T47,'[6]配置系数（兵法）'!$T:$T,0))</f>
        <v/>
      </c>
      <c r="X47" s="205" t="str">
        <f>INDEX('[6]配置系数（兵法）'!X:X,MATCH($T47,'[6]配置系数（兵法）'!$T:$T,0))</f>
        <v>0+0+0+0+0+0+0+0+0+0+0+0+0+0+0+0+0+0+0+0+0+0+0+0+0+0+0+0+0+0+0+0+0+0+0</v>
      </c>
      <c r="Y47" s="205">
        <f>INDEX('[6]配置系数（兵法）'!Y:Y,MATCH($T47,'[6]配置系数（兵法）'!$T:$T,0))</f>
        <v>1</v>
      </c>
      <c r="AA47" s="141" t="str">
        <f>IF(索引!T46="","",索引!T46&amp;4)</f>
        <v>302224</v>
      </c>
      <c r="AB47" s="205" t="str">
        <f>INDEX('[6]配置系数（兵法）'!AB:AB,MATCH($AA47,'[6]配置系数（兵法）'!$AA:$AA,0))</f>
        <v/>
      </c>
      <c r="AC47" s="205" t="str">
        <f>INDEX('[6]配置系数（兵法）'!AC:AC,MATCH($AA47,'[6]配置系数（兵法）'!$AA:$AA,0))</f>
        <v/>
      </c>
      <c r="AD47" s="205" t="str">
        <f>INDEX('[6]配置系数（兵法）'!AD:AD,MATCH($AA47,'[6]配置系数（兵法）'!$AA:$AA,0))</f>
        <v/>
      </c>
      <c r="AE47" s="205" t="str">
        <f>INDEX('[6]配置系数（兵法）'!AE:AE,MATCH($AA47,'[6]配置系数（兵法）'!$AA:$AA,0))</f>
        <v>0+0+0+0+0+0+0+0+0+0+0+0+0+0+0+0+0+0+0+0+0+0+0+0+0+0+0+0+0+0+0+0+0+0+0</v>
      </c>
      <c r="AF47" s="205">
        <f>INDEX('[6]配置系数（兵法）'!AF:AF,MATCH($AA47,'[6]配置系数（兵法）'!$AA:$AA,0))</f>
        <v>1</v>
      </c>
      <c r="AH47" s="141" t="str">
        <f>IF(索引!T46="","",索引!T46&amp;5)</f>
        <v>302225</v>
      </c>
      <c r="AI47" s="205" t="str">
        <f>INDEX('[6]配置系数（兵法）'!AI:AI,MATCH($AH47,'[6]配置系数（兵法）'!$AH:$AH,0))</f>
        <v/>
      </c>
      <c r="AJ47" s="205" t="str">
        <f>INDEX('[6]配置系数（兵法）'!AJ:AJ,MATCH($AH47,'[6]配置系数（兵法）'!$AH:$AH,0))</f>
        <v/>
      </c>
      <c r="AK47" s="205" t="str">
        <f>INDEX('[6]配置系数（兵法）'!AK:AK,MATCH($AH47,'[6]配置系数（兵法）'!$AH:$AH,0))</f>
        <v/>
      </c>
      <c r="AL47" s="205" t="str">
        <f>INDEX('[6]配置系数（兵法）'!AL:AL,MATCH($AH47,'[6]配置系数（兵法）'!$AH:$AH,0))</f>
        <v>0+0+0+0+0+0+0+0+0+0+0+0+0+0+0+0+0+0+0+0+0+0+0+0+0+0+0+0+0+0+0+0+0+0+0</v>
      </c>
      <c r="AM47" s="205">
        <f>INDEX('[6]配置系数（兵法）'!AM:AM,MATCH($AH47,'[6]配置系数（兵法）'!$AH:$AH,0))</f>
        <v>1</v>
      </c>
    </row>
    <row r="48" spans="6:39" x14ac:dyDescent="0.15">
      <c r="F48" s="141" t="str">
        <f>IF(索引!T47="","",索引!T47&amp;1)</f>
        <v>302231</v>
      </c>
      <c r="G48" s="205" t="str">
        <f>INDEX('[6]配置系数（兵法）'!G:G,MATCH($F48,'[6]配置系数（兵法）'!$F:$F,0))</f>
        <v>给予离自身最近的3个士兵部队蓄势待发效果，每当其士气值为一百时，则触发一次士气高昂，攻击速度增加{0}，并且获得{1}%吸血，持续{2}秒。（内置cd{3}秒）</v>
      </c>
      <c r="H48" s="205">
        <f>INDEX('[6]配置系数（兵法）'!H:H,MATCH($F48,'[6]配置系数（兵法）'!$F:$F,0))</f>
        <v>21.9</v>
      </c>
      <c r="I48" s="205">
        <f>INDEX('[6]配置系数（兵法）'!I:I,MATCH($F48,'[6]配置系数（兵法）'!$F:$F,0))</f>
        <v>2.1</v>
      </c>
      <c r="J48" s="205" t="str">
        <f>INDEX('[6]配置系数（兵法）'!J:J,MATCH($F48,'[6]配置系数（兵法）'!$F:$F,0))</f>
        <v>0+0+0+0+0+0+0+0+0+0+0+0+0+0+0+0+0+0+0+0+0+0+0+0+0+0+0+0+0+0+0+0+0+0+0</v>
      </c>
      <c r="K48" s="205">
        <f>INDEX('[6]配置系数（兵法）'!K:K,MATCH($F48,'[6]配置系数（兵法）'!$F:$F,0))</f>
        <v>1</v>
      </c>
      <c r="M48" s="141" t="str">
        <f>IF(索引!T47="","",索引!T47&amp;2)</f>
        <v>302232</v>
      </c>
      <c r="N48" s="205" t="str">
        <f>INDEX('[6]配置系数（兵法）'!N:N,MATCH($M48,'[6]配置系数（兵法）'!$M:$M,0))</f>
        <v>给予离自身最近的3个士兵部队蓄势待发效果，每当其士气值为一百时，则触发一次士气高昂，攻击速度增加{0}，并且获得{1}%吸血，持续{2}秒。（内置cd{3}秒）</v>
      </c>
      <c r="O48" s="205">
        <f>INDEX('[6]配置系数（兵法）'!O:O,MATCH($M48,'[6]配置系数（兵法）'!$M:$M,0))</f>
        <v>0.219</v>
      </c>
      <c r="P48" s="205">
        <f>INDEX('[6]配置系数（兵法）'!P:P,MATCH($M48,'[6]配置系数（兵法）'!$M:$M,0))</f>
        <v>2.1000000000000001E-2</v>
      </c>
      <c r="Q48" s="205" t="str">
        <f>INDEX('[6]配置系数（兵法）'!Q:Q,MATCH($M48,'[6]配置系数（兵法）'!$M:$M,0))</f>
        <v>0+0+0+0+0+0+0+0+0+0+0+0+0+0+0+0+0+0+0+0+0+0+0+0+0+0+0+0+0+0+0+0+0+0+0</v>
      </c>
      <c r="R48" s="205">
        <f>INDEX('[6]配置系数（兵法）'!R:R,MATCH($M48,'[6]配置系数（兵法）'!$M:$M,0))</f>
        <v>100</v>
      </c>
      <c r="T48" s="141" t="str">
        <f>IF(索引!T47="","",索引!T47&amp;3)</f>
        <v>302233</v>
      </c>
      <c r="U48" s="205" t="str">
        <f>INDEX('[6]配置系数（兵法）'!U:U,MATCH($T48,'[6]配置系数（兵法）'!$T:$T,0))</f>
        <v>给予离自身最近的3个士兵部队蓄势待发效果，每当其士气值为一百时，则触发一次士气高昂，攻击速度增加{0}，并且获得{1}%吸血，持续{2}秒。（内置cd{3}秒）</v>
      </c>
      <c r="V48" s="205">
        <f>INDEX('[6]配置系数（兵法）'!V:V,MATCH($T48,'[6]配置系数（兵法）'!$T:$T,0))</f>
        <v>10</v>
      </c>
      <c r="W48" s="205">
        <f>INDEX('[6]配置系数（兵法）'!W:W,MATCH($T48,'[6]配置系数（兵法）'!$T:$T,0))</f>
        <v>0</v>
      </c>
      <c r="X48" s="205" t="str">
        <f>INDEX('[6]配置系数（兵法）'!X:X,MATCH($T48,'[6]配置系数（兵法）'!$T:$T,0))</f>
        <v>0+0+0+0+0+0+0+0+0+0+0+0+0+0+0+0+0+0+0+0+0+0+0+0+0+0+0+0+0+0+0+0+0+0+0</v>
      </c>
      <c r="Y48" s="205">
        <f>INDEX('[6]配置系数（兵法）'!Y:Y,MATCH($T48,'[6]配置系数（兵法）'!$T:$T,0))</f>
        <v>1</v>
      </c>
      <c r="AA48" s="141" t="str">
        <f>IF(索引!T47="","",索引!T47&amp;4)</f>
        <v>302234</v>
      </c>
      <c r="AB48" s="205" t="str">
        <f>INDEX('[6]配置系数（兵法）'!AB:AB,MATCH($AA48,'[6]配置系数（兵法）'!$AA:$AA,0))</f>
        <v>给予离自身最近的3个士兵部队蓄势待发效果，每当其士气值为一百时，则触发一次士气高昂，攻击速度增加{0}，并且获得{1}%吸血，持续{2}秒。（内置cd{3}秒）</v>
      </c>
      <c r="AC48" s="205">
        <f>INDEX('[6]配置系数（兵法）'!AC:AC,MATCH($AA48,'[6]配置系数（兵法）'!$AA:$AA,0))</f>
        <v>20</v>
      </c>
      <c r="AD48" s="205">
        <f>INDEX('[6]配置系数（兵法）'!AD:AD,MATCH($AA48,'[6]配置系数（兵法）'!$AA:$AA,0))</f>
        <v>0</v>
      </c>
      <c r="AE48" s="205" t="str">
        <f>INDEX('[6]配置系数（兵法）'!AE:AE,MATCH($AA48,'[6]配置系数（兵法）'!$AA:$AA,0))</f>
        <v>0+0+0+0+0+0+0+0+0+0+0+0+0+0+0+0+0+0+0+0+0+0+0+0+0+0+0+0+0+0+0+0+0+0+0</v>
      </c>
      <c r="AF48" s="205">
        <f>INDEX('[6]配置系数（兵法）'!AF:AF,MATCH($AA48,'[6]配置系数（兵法）'!$AA:$AA,0))</f>
        <v>1</v>
      </c>
      <c r="AH48" s="141" t="str">
        <f>IF(索引!T47="","",索引!T47&amp;5)</f>
        <v>302235</v>
      </c>
      <c r="AI48" s="205" t="str">
        <f>INDEX('[6]配置系数（兵法）'!AI:AI,MATCH($AH48,'[6]配置系数（兵法）'!$AH:$AH,0))</f>
        <v/>
      </c>
      <c r="AJ48" s="205" t="str">
        <f>INDEX('[6]配置系数（兵法）'!AJ:AJ,MATCH($AH48,'[6]配置系数（兵法）'!$AH:$AH,0))</f>
        <v/>
      </c>
      <c r="AK48" s="205" t="str">
        <f>INDEX('[6]配置系数（兵法）'!AK:AK,MATCH($AH48,'[6]配置系数（兵法）'!$AH:$AH,0))</f>
        <v/>
      </c>
      <c r="AL48" s="205" t="str">
        <f>INDEX('[6]配置系数（兵法）'!AL:AL,MATCH($AH48,'[6]配置系数（兵法）'!$AH:$AH,0))</f>
        <v>0+0+0+0+0+0+0+0+0+0+0+0+0+0+0+0+0+0+0+0+0+0+0+0+0+0+0+0+0+0+0+0+0+0+0</v>
      </c>
      <c r="AM48" s="205">
        <f>INDEX('[6]配置系数（兵法）'!AM:AM,MATCH($AH48,'[6]配置系数（兵法）'!$AH:$AH,0))</f>
        <v>1</v>
      </c>
    </row>
    <row r="49" spans="6:39" x14ac:dyDescent="0.15">
      <c r="F49" s="141" t="str">
        <f>IF(索引!T48="","",索引!T48&amp;1)</f>
        <v>302241</v>
      </c>
      <c r="G49" s="205" t="str">
        <f>INDEX('[6]配置系数（兵法）'!G:G,MATCH($F49,'[6]配置系数（兵法）'!$F:$F,0))</f>
        <v>战斗开始后二十秒，三十秒，四十秒，每次使最近的一个敌方英雄向后传送移动{0}距离，移动速度降低{1}%，持续{2}秒</v>
      </c>
      <c r="H49" s="205">
        <f>INDEX('[6]配置系数（兵法）'!H:H,MATCH($F49,'[6]配置系数（兵法）'!$F:$F,0))</f>
        <v>47.6</v>
      </c>
      <c r="I49" s="205">
        <f>INDEX('[6]配置系数（兵法）'!I:I,MATCH($F49,'[6]配置系数（兵法）'!$F:$F,0))</f>
        <v>4.5</v>
      </c>
      <c r="J49" s="205" t="str">
        <f>INDEX('[6]配置系数（兵法）'!J:J,MATCH($F49,'[6]配置系数（兵法）'!$F:$F,0))</f>
        <v>0+0+0+0+0+0+0+0+0+0+0+0+0+0+0+0+0+0+0+0+0+0+0+0+0+0+0+0+0+0+0+0+0+0+0</v>
      </c>
      <c r="K49" s="205">
        <f>INDEX('[6]配置系数（兵法）'!K:K,MATCH($F49,'[6]配置系数（兵法）'!$F:$F,0))</f>
        <v>1</v>
      </c>
      <c r="M49" s="141" t="str">
        <f>IF(索引!T48="","",索引!T48&amp;2)</f>
        <v>302242</v>
      </c>
      <c r="N49" s="205" t="str">
        <f>INDEX('[6]配置系数（兵法）'!N:N,MATCH($M49,'[6]配置系数（兵法）'!$M:$M,0))</f>
        <v>战斗开始后二十秒，三十秒，四十秒，每次使最近的一个敌方英雄向后传送移动{0}距离，移动速度降低{1}%，持续{2}秒</v>
      </c>
      <c r="O49" s="205">
        <f>INDEX('[6]配置系数（兵法）'!O:O,MATCH($M49,'[6]配置系数（兵法）'!$M:$M,0))</f>
        <v>-0.5</v>
      </c>
      <c r="P49" s="205">
        <f>INDEX('[6]配置系数（兵法）'!P:P,MATCH($M49,'[6]配置系数（兵法）'!$M:$M,0))</f>
        <v>0</v>
      </c>
      <c r="Q49" s="205" t="str">
        <f>INDEX('[6]配置系数（兵法）'!Q:Q,MATCH($M49,'[6]配置系数（兵法）'!$M:$M,0))</f>
        <v>0+0+0+0+0+0+0+0+0+0+0+0+0+0+0+0+0+0+0+0+0+0+0+0+0+0+0+0+0+0+0+0+0+0+0</v>
      </c>
      <c r="R49" s="205">
        <f>INDEX('[6]配置系数（兵法）'!R:R,MATCH($M49,'[6]配置系数（兵法）'!$M:$M,0))</f>
        <v>-100</v>
      </c>
      <c r="T49" s="141" t="str">
        <f>IF(索引!T48="","",索引!T48&amp;3)</f>
        <v>302243</v>
      </c>
      <c r="U49" s="205" t="str">
        <f>INDEX('[6]配置系数（兵法）'!U:U,MATCH($T49,'[6]配置系数（兵法）'!$T:$T,0))</f>
        <v>战斗开始后二十秒，三十秒，四十秒，每次使最近的一个敌方英雄向后传送移动{0}距离，移动速度降低{1}%，持续{2}秒</v>
      </c>
      <c r="V49" s="205">
        <f>INDEX('[6]配置系数（兵法）'!V:V,MATCH($T49,'[6]配置系数（兵法）'!$T:$T,0))</f>
        <v>20</v>
      </c>
      <c r="W49" s="205">
        <f>INDEX('[6]配置系数（兵法）'!W:W,MATCH($T49,'[6]配置系数（兵法）'!$T:$T,0))</f>
        <v>0</v>
      </c>
      <c r="X49" s="205" t="str">
        <f>INDEX('[6]配置系数（兵法）'!X:X,MATCH($T49,'[6]配置系数（兵法）'!$T:$T,0))</f>
        <v>0+0+0+0+0+0+0+0+0+0+0+0+0+0+0+0+0+0+0+0+0+0+0+0+0+0+0+0+0+0+0+0+0+0+0</v>
      </c>
      <c r="Y49" s="205">
        <f>INDEX('[6]配置系数（兵法）'!Y:Y,MATCH($T49,'[6]配置系数（兵法）'!$T:$T,0))</f>
        <v>1</v>
      </c>
      <c r="AA49" s="141" t="str">
        <f>IF(索引!T48="","",索引!T48&amp;4)</f>
        <v>302244</v>
      </c>
      <c r="AB49" s="205" t="str">
        <f>INDEX('[6]配置系数（兵法）'!AB:AB,MATCH($AA49,'[6]配置系数（兵法）'!$AA:$AA,0))</f>
        <v/>
      </c>
      <c r="AC49" s="205" t="str">
        <f>INDEX('[6]配置系数（兵法）'!AC:AC,MATCH($AA49,'[6]配置系数（兵法）'!$AA:$AA,0))</f>
        <v/>
      </c>
      <c r="AD49" s="205" t="str">
        <f>INDEX('[6]配置系数（兵法）'!AD:AD,MATCH($AA49,'[6]配置系数（兵法）'!$AA:$AA,0))</f>
        <v/>
      </c>
      <c r="AE49" s="205" t="str">
        <f>INDEX('[6]配置系数（兵法）'!AE:AE,MATCH($AA49,'[6]配置系数（兵法）'!$AA:$AA,0))</f>
        <v>0+0+0+0+0+0+0+0+0+0+0+0+0+0+0+0+0+0+0+0+0+0+0+0+0+0+0+0+0+0+0+0+0+0+0</v>
      </c>
      <c r="AF49" s="205">
        <f>INDEX('[6]配置系数（兵法）'!AF:AF,MATCH($AA49,'[6]配置系数（兵法）'!$AA:$AA,0))</f>
        <v>1</v>
      </c>
      <c r="AH49" s="141" t="str">
        <f>IF(索引!T48="","",索引!T48&amp;5)</f>
        <v>302245</v>
      </c>
      <c r="AI49" s="205" t="str">
        <f>INDEX('[6]配置系数（兵法）'!AI:AI,MATCH($AH49,'[6]配置系数（兵法）'!$AH:$AH,0))</f>
        <v/>
      </c>
      <c r="AJ49" s="205" t="str">
        <f>INDEX('[6]配置系数（兵法）'!AJ:AJ,MATCH($AH49,'[6]配置系数（兵法）'!$AH:$AH,0))</f>
        <v/>
      </c>
      <c r="AK49" s="205" t="str">
        <f>INDEX('[6]配置系数（兵法）'!AK:AK,MATCH($AH49,'[6]配置系数（兵法）'!$AH:$AH,0))</f>
        <v/>
      </c>
      <c r="AL49" s="205" t="str">
        <f>INDEX('[6]配置系数（兵法）'!AL:AL,MATCH($AH49,'[6]配置系数（兵法）'!$AH:$AH,0))</f>
        <v>0+0+0+0+0+0+0+0+0+0+0+0+0+0+0+0+0+0+0+0+0+0+0+0+0+0+0+0+0+0+0+0+0+0+0</v>
      </c>
      <c r="AM49" s="205">
        <f>INDEX('[6]配置系数（兵法）'!AM:AM,MATCH($AH49,'[6]配置系数（兵法）'!$AH:$AH,0))</f>
        <v>1</v>
      </c>
    </row>
    <row r="50" spans="6:39" x14ac:dyDescent="0.15">
      <c r="F50" s="141" t="str">
        <f>IF(索引!T49="","",索引!T49&amp;1)</f>
        <v>302251</v>
      </c>
      <c r="G50" s="205" t="str">
        <f>INDEX('[6]配置系数（兵法）'!G:G,MATCH($F50,'[6]配置系数（兵法）'!$F:$F,0))</f>
        <v>战斗开始后{0}，{1}秒，将以自身为中心{2}码的敌人引力吸引过来，并造成{3}%攻击力的武力伤害。</v>
      </c>
      <c r="H50" s="205">
        <f>INDEX('[6]配置系数（兵法）'!H:H,MATCH($F50,'[6]配置系数（兵法）'!$F:$F,0))</f>
        <v>27</v>
      </c>
      <c r="I50" s="205">
        <f>INDEX('[6]配置系数（兵法）'!I:I,MATCH($F50,'[6]配置系数（兵法）'!$F:$F,0))</f>
        <v>-0.5</v>
      </c>
      <c r="J50" s="205" t="str">
        <f>INDEX('[6]配置系数（兵法）'!J:J,MATCH($F50,'[6]配置系数（兵法）'!$F:$F,0))</f>
        <v>0+0+0+0+0+0+0+0+0+0+0+0+0+0+0+0+0+0+0+0+0+0+0+0+0+0+0+0+0+0+0+0+0+0+0</v>
      </c>
      <c r="K50" s="205">
        <f>INDEX('[6]配置系数（兵法）'!K:K,MATCH($F50,'[6]配置系数（兵法）'!$F:$F,0))</f>
        <v>1</v>
      </c>
      <c r="M50" s="141" t="str">
        <f>IF(索引!T49="","",索引!T49&amp;2)</f>
        <v>302252</v>
      </c>
      <c r="N50" s="205" t="str">
        <f>INDEX('[6]配置系数（兵法）'!N:N,MATCH($M50,'[6]配置系数（兵法）'!$M:$M,0))</f>
        <v>战斗开始后{0}，{1}秒，将以自身为中心{2}码的敌人引力吸引过来，并造成{3}%攻击力的武力伤害。</v>
      </c>
      <c r="O50" s="205">
        <f>INDEX('[6]配置系数（兵法）'!O:O,MATCH($M50,'[6]配置系数（兵法）'!$M:$M,0))</f>
        <v>47</v>
      </c>
      <c r="P50" s="205">
        <f>INDEX('[6]配置系数（兵法）'!P:P,MATCH($M50,'[6]配置系数（兵法）'!$M:$M,0))</f>
        <v>-0.5</v>
      </c>
      <c r="Q50" s="205" t="str">
        <f>INDEX('[6]配置系数（兵法）'!Q:Q,MATCH($M50,'[6]配置系数（兵法）'!$M:$M,0))</f>
        <v>0+0+0+0+0+0+0+0+0+0+0+0+0+0+0+0+0+0+0+0+0+0+0+0+0+0+0+0+0+0+0+0+0+0+0</v>
      </c>
      <c r="R50" s="205">
        <f>INDEX('[6]配置系数（兵法）'!R:R,MATCH($M50,'[6]配置系数（兵法）'!$M:$M,0))</f>
        <v>1</v>
      </c>
      <c r="T50" s="141" t="str">
        <f>IF(索引!T49="","",索引!T49&amp;3)</f>
        <v>302253</v>
      </c>
      <c r="U50" s="205" t="str">
        <f>INDEX('[6]配置系数（兵法）'!U:U,MATCH($T50,'[6]配置系数（兵法）'!$T:$T,0))</f>
        <v>战斗开始后{0}，{1}秒，将以自身为中心{2}码的敌人引力吸引过来，并造成{3}%攻击力的武力伤害。</v>
      </c>
      <c r="V50" s="205">
        <f>INDEX('[6]配置系数（兵法）'!V:V,MATCH($T50,'[6]配置系数（兵法）'!$T:$T,0))</f>
        <v>210</v>
      </c>
      <c r="W50" s="205">
        <f>INDEX('[6]配置系数（兵法）'!W:W,MATCH($T50,'[6]配置系数（兵法）'!$T:$T,0))</f>
        <v>0</v>
      </c>
      <c r="X50" s="205" t="str">
        <f>INDEX('[6]配置系数（兵法）'!X:X,MATCH($T50,'[6]配置系数（兵法）'!$T:$T,0))</f>
        <v>0+0+0+0+0+0+0+0+0+0+0+0+0+0+0+0+0+0+0+0+0+0+0+0+0+0+0+0+0+0+0+0+0+0+0</v>
      </c>
      <c r="Y50" s="205">
        <f>INDEX('[6]配置系数（兵法）'!Y:Y,MATCH($T50,'[6]配置系数（兵法）'!$T:$T,0))</f>
        <v>1</v>
      </c>
      <c r="AA50" s="141" t="str">
        <f>IF(索引!T49="","",索引!T49&amp;4)</f>
        <v>302254</v>
      </c>
      <c r="AB50" s="205" t="str">
        <f>INDEX('[6]配置系数（兵法）'!AB:AB,MATCH($AA50,'[6]配置系数（兵法）'!$AA:$AA,0))</f>
        <v>战斗开始后{0}，{1}秒，将以自身为中心{2}码的敌人引力吸引过来，并造成{3}%攻击力的武力伤害。</v>
      </c>
      <c r="AC50" s="205">
        <f>INDEX('[6]配置系数（兵法）'!AC:AC,MATCH($AA50,'[6]配置系数（兵法）'!$AA:$AA,0))</f>
        <v>0.3</v>
      </c>
      <c r="AD50" s="205">
        <f>INDEX('[6]配置系数（兵法）'!AD:AD,MATCH($AA50,'[6]配置系数（兵法）'!$AA:$AA,0))</f>
        <v>0</v>
      </c>
      <c r="AE50" s="205" t="str">
        <f>INDEX('[6]配置系数（兵法）'!AE:AE,MATCH($AA50,'[6]配置系数（兵法）'!$AA:$AA,0))</f>
        <v>0+0+0+0+0+0+0+0+0+0+0+0+0+0+0+0+0+0+0+0+0+0+0+0+0+0+0+0+0+0+0+0+0+0+0</v>
      </c>
      <c r="AF50" s="205">
        <f>INDEX('[6]配置系数（兵法）'!AF:AF,MATCH($AA50,'[6]配置系数（兵法）'!$AA:$AA,0))</f>
        <v>100</v>
      </c>
      <c r="AH50" s="141" t="str">
        <f>IF(索引!T49="","",索引!T49&amp;5)</f>
        <v>302255</v>
      </c>
      <c r="AI50" s="205" t="str">
        <f>INDEX('[6]配置系数（兵法）'!AI:AI,MATCH($AH50,'[6]配置系数（兵法）'!$AH:$AH,0))</f>
        <v/>
      </c>
      <c r="AJ50" s="205" t="str">
        <f>INDEX('[6]配置系数（兵法）'!AJ:AJ,MATCH($AH50,'[6]配置系数（兵法）'!$AH:$AH,0))</f>
        <v/>
      </c>
      <c r="AK50" s="205" t="str">
        <f>INDEX('[6]配置系数（兵法）'!AK:AK,MATCH($AH50,'[6]配置系数（兵法）'!$AH:$AH,0))</f>
        <v/>
      </c>
      <c r="AL50" s="205" t="str">
        <f>INDEX('[6]配置系数（兵法）'!AL:AL,MATCH($AH50,'[6]配置系数（兵法）'!$AH:$AH,0))</f>
        <v>0+0+0+0+0+0+0+0+0+0+0+0+0+0+0+0+0+0+0+0+0+0+0+0+0+0+0+0+0+0+0+0+0+0+0</v>
      </c>
      <c r="AM50" s="205">
        <f>INDEX('[6]配置系数（兵法）'!AM:AM,MATCH($AH50,'[6]配置系数（兵法）'!$AH:$AH,0))</f>
        <v>1</v>
      </c>
    </row>
    <row r="51" spans="6:39" x14ac:dyDescent="0.15">
      <c r="F51" s="141" t="str">
        <f>IF(索引!T50="","",索引!T50&amp;1)</f>
        <v>302261</v>
      </c>
      <c r="G51" s="205" t="str">
        <f>INDEX('[6]配置系数（兵法）'!G:G,MATCH($F51,'[6]配置系数（兵法）'!$F:$F,0))</f>
        <v>战斗开始5秒后，自身与敌方离自身最远的一个武将，互相交换位置，并且自身免伤增加{0}%，持续{1}秒。</v>
      </c>
      <c r="H51" s="205">
        <f>INDEX('[6]配置系数（兵法）'!H:H,MATCH($F51,'[6]配置系数（兵法）'!$F:$F,0))</f>
        <v>7.0999999999999994E-2</v>
      </c>
      <c r="I51" s="205">
        <f>INDEX('[6]配置系数（兵法）'!I:I,MATCH($F51,'[6]配置系数（兵法）'!$F:$F,0))</f>
        <v>7.0000000000000001E-3</v>
      </c>
      <c r="J51" s="205" t="str">
        <f>INDEX('[6]配置系数（兵法）'!J:J,MATCH($F51,'[6]配置系数（兵法）'!$F:$F,0))</f>
        <v>0+0+0+0+0+0+0+0+0+0+0+0+0+0+0+0+0+0+0+0+0+0+0+0+0+0+0+0+0+0+0+0+0+0+0</v>
      </c>
      <c r="K51" s="205">
        <f>INDEX('[6]配置系数（兵法）'!K:K,MATCH($F51,'[6]配置系数（兵法）'!$F:$F,0))</f>
        <v>100</v>
      </c>
      <c r="M51" s="141" t="str">
        <f>IF(索引!T50="","",索引!T50&amp;2)</f>
        <v>302262</v>
      </c>
      <c r="N51" s="205" t="str">
        <f>INDEX('[6]配置系数（兵法）'!N:N,MATCH($M51,'[6]配置系数（兵法）'!$M:$M,0))</f>
        <v>战斗开始5秒后，自身与敌方离自身最远的一个武将，互相交换位置，并且自身免伤增加{0}%，持续{1}秒。</v>
      </c>
      <c r="O51" s="205">
        <f>INDEX('[6]配置系数（兵法）'!O:O,MATCH($M51,'[6]配置系数（兵法）'!$M:$M,0))</f>
        <v>30</v>
      </c>
      <c r="P51" s="205">
        <f>INDEX('[6]配置系数（兵法）'!P:P,MATCH($M51,'[6]配置系数（兵法）'!$M:$M,0))</f>
        <v>0</v>
      </c>
      <c r="Q51" s="205" t="str">
        <f>INDEX('[6]配置系数（兵法）'!Q:Q,MATCH($M51,'[6]配置系数（兵法）'!$M:$M,0))</f>
        <v>0+0+0+0+0+0+0+0+0+0+0+0+0+0+0+0+0+0+0+0+0+0+0+0+0+0+0+0+0+0+0+0+0+0+0</v>
      </c>
      <c r="R51" s="205">
        <f>INDEX('[6]配置系数（兵法）'!R:R,MATCH($M51,'[6]配置系数（兵法）'!$M:$M,0))</f>
        <v>1</v>
      </c>
      <c r="T51" s="141" t="str">
        <f>IF(索引!T50="","",索引!T50&amp;3)</f>
        <v>302263</v>
      </c>
      <c r="U51" s="205" t="str">
        <f>INDEX('[6]配置系数（兵法）'!U:U,MATCH($T51,'[6]配置系数（兵法）'!$T:$T,0))</f>
        <v/>
      </c>
      <c r="V51" s="205" t="str">
        <f>INDEX('[6]配置系数（兵法）'!V:V,MATCH($T51,'[6]配置系数（兵法）'!$T:$T,0))</f>
        <v/>
      </c>
      <c r="W51" s="205" t="str">
        <f>INDEX('[6]配置系数（兵法）'!W:W,MATCH($T51,'[6]配置系数（兵法）'!$T:$T,0))</f>
        <v/>
      </c>
      <c r="X51" s="205" t="str">
        <f>INDEX('[6]配置系数（兵法）'!X:X,MATCH($T51,'[6]配置系数（兵法）'!$T:$T,0))</f>
        <v>0+0+0+0+0+0+0+0+0+0+0+0+0+0+0+0+0+0+0+0+0+0+0+0+0+0+0+0+0+0+0+0+0+0+0</v>
      </c>
      <c r="Y51" s="205">
        <f>INDEX('[6]配置系数（兵法）'!Y:Y,MATCH($T51,'[6]配置系数（兵法）'!$T:$T,0))</f>
        <v>1</v>
      </c>
      <c r="AA51" s="141" t="str">
        <f>IF(索引!T50="","",索引!T50&amp;4)</f>
        <v>302264</v>
      </c>
      <c r="AB51" s="205" t="str">
        <f>INDEX('[6]配置系数（兵法）'!AB:AB,MATCH($AA51,'[6]配置系数（兵法）'!$AA:$AA,0))</f>
        <v/>
      </c>
      <c r="AC51" s="205" t="str">
        <f>INDEX('[6]配置系数（兵法）'!AC:AC,MATCH($AA51,'[6]配置系数（兵法）'!$AA:$AA,0))</f>
        <v/>
      </c>
      <c r="AD51" s="205" t="str">
        <f>INDEX('[6]配置系数（兵法）'!AD:AD,MATCH($AA51,'[6]配置系数（兵法）'!$AA:$AA,0))</f>
        <v/>
      </c>
      <c r="AE51" s="205" t="str">
        <f>INDEX('[6]配置系数（兵法）'!AE:AE,MATCH($AA51,'[6]配置系数（兵法）'!$AA:$AA,0))</f>
        <v>0+0+0+0+0+0+0+0+0+0+0+0+0+0+0+0+0+0+0+0+0+0+0+0+0+0+0+0+0+0+0+0+0+0+0</v>
      </c>
      <c r="AF51" s="205">
        <f>INDEX('[6]配置系数（兵法）'!AF:AF,MATCH($AA51,'[6]配置系数（兵法）'!$AA:$AA,0))</f>
        <v>1</v>
      </c>
      <c r="AH51" s="141" t="str">
        <f>IF(索引!T50="","",索引!T50&amp;5)</f>
        <v>302265</v>
      </c>
      <c r="AI51" s="205" t="str">
        <f>INDEX('[6]配置系数（兵法）'!AI:AI,MATCH($AH51,'[6]配置系数（兵法）'!$AH:$AH,0))</f>
        <v/>
      </c>
      <c r="AJ51" s="205" t="str">
        <f>INDEX('[6]配置系数（兵法）'!AJ:AJ,MATCH($AH51,'[6]配置系数（兵法）'!$AH:$AH,0))</f>
        <v/>
      </c>
      <c r="AK51" s="205" t="str">
        <f>INDEX('[6]配置系数（兵法）'!AK:AK,MATCH($AH51,'[6]配置系数（兵法）'!$AH:$AH,0))</f>
        <v/>
      </c>
      <c r="AL51" s="205" t="str">
        <f>INDEX('[6]配置系数（兵法）'!AL:AL,MATCH($AH51,'[6]配置系数（兵法）'!$AH:$AH,0))</f>
        <v>0+0+0+0+0+0+0+0+0+0+0+0+0+0+0+0+0+0+0+0+0+0+0+0+0+0+0+0+0+0+0+0+0+0+0</v>
      </c>
      <c r="AM51" s="205">
        <f>INDEX('[6]配置系数（兵法）'!AM:AM,MATCH($AH51,'[6]配置系数（兵法）'!$AH:$AH,0))</f>
        <v>1</v>
      </c>
    </row>
    <row r="52" spans="6:39" x14ac:dyDescent="0.15">
      <c r="F52" s="141" t="str">
        <f>IF(索引!T51="","",索引!T51&amp;1)</f>
        <v>302271</v>
      </c>
      <c r="G52" s="205" t="str">
        <f>INDEX('[6]配置系数（兵法）'!G:G,MATCH($F52,'[6]配置系数（兵法）'!$F:$F,0))</f>
        <v>自身与士兵韧性提升{0}%，并且受到普通攻击伤害时，有{1}%概率降低攻击方{2}攻击速度，持续{3}秒。</v>
      </c>
      <c r="H52" s="205">
        <f>INDEX('[6]配置系数（兵法）'!H:H,MATCH($F52,'[6]配置系数（兵法）'!$F:$F,0))</f>
        <v>0.14299999999999999</v>
      </c>
      <c r="I52" s="205">
        <f>INDEX('[6]配置系数（兵法）'!I:I,MATCH($F52,'[6]配置系数（兵法）'!$F:$F,0))</f>
        <v>1.2999999999999999E-2</v>
      </c>
      <c r="J52" s="205" t="str">
        <f>INDEX('[6]配置系数（兵法）'!J:J,MATCH($F52,'[6]配置系数（兵法）'!$F:$F,0))</f>
        <v>0+0+0+0+0+0+0+0+0+0+0+0+0+0+0+0+0+0+0+0+0+0+0+0+0+0+0+0+0+0+0+0+0+0+0</v>
      </c>
      <c r="K52" s="205">
        <f>INDEX('[6]配置系数（兵法）'!K:K,MATCH($F52,'[6]配置系数（兵法）'!$F:$F,0))</f>
        <v>100</v>
      </c>
      <c r="M52" s="141" t="str">
        <f>IF(索引!T51="","",索引!T51&amp;2)</f>
        <v>302272</v>
      </c>
      <c r="N52" s="205" t="str">
        <f>INDEX('[6]配置系数（兵法）'!N:N,MATCH($M52,'[6]配置系数（兵法）'!$M:$M,0))</f>
        <v>自身与士兵韧性提升{0}%，并且受到普通攻击伤害时，有{1}%概率降低攻击方{2}攻击速度，持续{3}秒。</v>
      </c>
      <c r="O52" s="205">
        <f>INDEX('[6]配置系数（兵法）'!O:O,MATCH($M52,'[6]配置系数（兵法）'!$M:$M,0))</f>
        <v>0.11899999999999999</v>
      </c>
      <c r="P52" s="205">
        <f>INDEX('[6]配置系数（兵法）'!P:P,MATCH($M52,'[6]配置系数（兵法）'!$M:$M,0))</f>
        <v>1.0999999999999999E-2</v>
      </c>
      <c r="Q52" s="205" t="str">
        <f>INDEX('[6]配置系数（兵法）'!Q:Q,MATCH($M52,'[6]配置系数（兵法）'!$M:$M,0))</f>
        <v>0+0+0+0+0+0+0+0+0+0+0+0+0+0+0+0+0+0+0+0+0+0+0+0+0+0+0+0+0+0+0+0+0+0+0</v>
      </c>
      <c r="R52" s="205">
        <f>INDEX('[6]配置系数（兵法）'!R:R,MATCH($M52,'[6]配置系数（兵法）'!$M:$M,0))</f>
        <v>100</v>
      </c>
      <c r="T52" s="141" t="str">
        <f>IF(索引!T51="","",索引!T51&amp;3)</f>
        <v>302273</v>
      </c>
      <c r="U52" s="205" t="str">
        <f>INDEX('[6]配置系数（兵法）'!U:U,MATCH($T52,'[6]配置系数（兵法）'!$T:$T,0))</f>
        <v>自身与士兵韧性提升{0}%，并且受到普通攻击伤害时，有{1}%概率降低攻击方{2}攻击速度，持续{3}秒。</v>
      </c>
      <c r="V52" s="205">
        <f>INDEX('[6]配置系数（兵法）'!V:V,MATCH($T52,'[6]配置系数（兵法）'!$T:$T,0))</f>
        <v>-60</v>
      </c>
      <c r="W52" s="205">
        <f>INDEX('[6]配置系数（兵法）'!W:W,MATCH($T52,'[6]配置系数（兵法）'!$T:$T,0))</f>
        <v>0</v>
      </c>
      <c r="X52" s="205" t="str">
        <f>INDEX('[6]配置系数（兵法）'!X:X,MATCH($T52,'[6]配置系数（兵法）'!$T:$T,0))</f>
        <v>0+0+0+0+0+0+0+0+0+0+0+0+0+0+0+0+0+0+0+0+0+0+0+0+0+0+0+0+0+0+0+0+0+0+0</v>
      </c>
      <c r="Y52" s="205">
        <f>INDEX('[6]配置系数（兵法）'!Y:Y,MATCH($T52,'[6]配置系数（兵法）'!$T:$T,0))</f>
        <v>-1</v>
      </c>
      <c r="AA52" s="141" t="str">
        <f>IF(索引!T51="","",索引!T51&amp;4)</f>
        <v>302274</v>
      </c>
      <c r="AB52" s="205" t="str">
        <f>INDEX('[6]配置系数（兵法）'!AB:AB,MATCH($AA52,'[6]配置系数（兵法）'!$AA:$AA,0))</f>
        <v>自身与士兵韧性提升{0}%，并且受到普通攻击伤害时，有{1}%概率降低攻击方{2}攻击速度，持续{3}秒。</v>
      </c>
      <c r="AC52" s="205">
        <f>INDEX('[6]配置系数（兵法）'!AC:AC,MATCH($AA52,'[6]配置系数（兵法）'!$AA:$AA,0))</f>
        <v>5</v>
      </c>
      <c r="AD52" s="205">
        <f>INDEX('[6]配置系数（兵法）'!AD:AD,MATCH($AA52,'[6]配置系数（兵法）'!$AA:$AA,0))</f>
        <v>0</v>
      </c>
      <c r="AE52" s="205" t="str">
        <f>INDEX('[6]配置系数（兵法）'!AE:AE,MATCH($AA52,'[6]配置系数（兵法）'!$AA:$AA,0))</f>
        <v>0+0+0+0+0+0+0+0+0+0+0+0+0+0+0+0+0+0+0+0+0+0+0+0+0+0+0+0+0+0+0+0+0+0+0</v>
      </c>
      <c r="AF52" s="205">
        <f>INDEX('[6]配置系数（兵法）'!AF:AF,MATCH($AA52,'[6]配置系数（兵法）'!$AA:$AA,0))</f>
        <v>1</v>
      </c>
      <c r="AH52" s="141" t="str">
        <f>IF(索引!T51="","",索引!T51&amp;5)</f>
        <v>302275</v>
      </c>
      <c r="AI52" s="205" t="str">
        <f>INDEX('[6]配置系数（兵法）'!AI:AI,MATCH($AH52,'[6]配置系数（兵法）'!$AH:$AH,0))</f>
        <v/>
      </c>
      <c r="AJ52" s="205" t="str">
        <f>INDEX('[6]配置系数（兵法）'!AJ:AJ,MATCH($AH52,'[6]配置系数（兵法）'!$AH:$AH,0))</f>
        <v/>
      </c>
      <c r="AK52" s="205" t="str">
        <f>INDEX('[6]配置系数（兵法）'!AK:AK,MATCH($AH52,'[6]配置系数（兵法）'!$AH:$AH,0))</f>
        <v/>
      </c>
      <c r="AL52" s="205" t="str">
        <f>INDEX('[6]配置系数（兵法）'!AL:AL,MATCH($AH52,'[6]配置系数（兵法）'!$AH:$AH,0))</f>
        <v>0+0+0+0+0+0+0+0+0+0+0+0+0+0+0+0+0+0+0+0+0+0+0+0+0+0+0+0+0+0+0+0+0+0+0</v>
      </c>
      <c r="AM52" s="205">
        <f>INDEX('[6]配置系数（兵法）'!AM:AM,MATCH($AH52,'[6]配置系数（兵法）'!$AH:$AH,0))</f>
        <v>1</v>
      </c>
    </row>
    <row r="53" spans="6:39" x14ac:dyDescent="0.15">
      <c r="F53" s="141" t="str">
        <f>IF(索引!T52="","",索引!T52&amp;1)</f>
        <v>303011</v>
      </c>
      <c r="G53" s="205" t="str">
        <f>INDEX('[6]配置系数（兵法）'!G:G,MATCH($F53,'[6]配置系数（兵法）'!$F:$F,0))</f>
        <v>开场时增加三个部队{0}攻击速度，持续{1}秒，同时受到增益的武将降低{2}%回怒</v>
      </c>
      <c r="H53" s="205">
        <f>INDEX('[6]配置系数（兵法）'!H:H,MATCH($F53,'[6]配置系数（兵法）'!$F:$F,0))</f>
        <v>33.299999999999997</v>
      </c>
      <c r="I53" s="205">
        <f>INDEX('[6]配置系数（兵法）'!I:I,MATCH($F53,'[6]配置系数（兵法）'!$F:$F,0))</f>
        <v>3.1</v>
      </c>
      <c r="J53" s="205" t="str">
        <f>INDEX('[6]配置系数（兵法）'!J:J,MATCH($F53,'[6]配置系数（兵法）'!$F:$F,0))</f>
        <v>0+0+0+0+0+0+0+0+0+0+0+0+0+0+0+0+0+0+0+0+0+0+0+0+0+0+0+0+0+0+0+0+0+0+0</v>
      </c>
      <c r="K53" s="205">
        <f>INDEX('[6]配置系数（兵法）'!K:K,MATCH($F53,'[6]配置系数（兵法）'!$F:$F,0))</f>
        <v>1</v>
      </c>
      <c r="M53" s="141" t="str">
        <f>IF(索引!T52="","",索引!T52&amp;2)</f>
        <v>303012</v>
      </c>
      <c r="N53" s="205" t="str">
        <f>INDEX('[6]配置系数（兵法）'!N:N,MATCH($M53,'[6]配置系数（兵法）'!$M:$M,0))</f>
        <v>开场时增加三个部队{0}攻击速度，持续{1}秒，同时受到增益的武将降低{2}%回怒</v>
      </c>
      <c r="O53" s="205">
        <f>INDEX('[6]配置系数（兵法）'!O:O,MATCH($M53,'[6]配置系数（兵法）'!$M:$M,0))</f>
        <v>30</v>
      </c>
      <c r="P53" s="205">
        <f>INDEX('[6]配置系数（兵法）'!P:P,MATCH($M53,'[6]配置系数（兵法）'!$M:$M,0))</f>
        <v>0</v>
      </c>
      <c r="Q53" s="205" t="str">
        <f>INDEX('[6]配置系数（兵法）'!Q:Q,MATCH($M53,'[6]配置系数（兵法）'!$M:$M,0))</f>
        <v>0+0+0+0+0+0+0+0+0+0+0+0+0+0+0+0+0+0+0+0+0+0+0+0+0+0+0+0+0+0+0+0+0+0+0</v>
      </c>
      <c r="R53" s="205">
        <f>INDEX('[6]配置系数（兵法）'!R:R,MATCH($M53,'[6]配置系数（兵法）'!$M:$M,0))</f>
        <v>1</v>
      </c>
      <c r="T53" s="141" t="str">
        <f>IF(索引!T52="","",索引!T52&amp;3)</f>
        <v>303013</v>
      </c>
      <c r="U53" s="205" t="str">
        <f>INDEX('[6]配置系数（兵法）'!U:U,MATCH($T53,'[6]配置系数（兵法）'!$T:$T,0))</f>
        <v>开场时增加三个部队{0}攻击速度，持续{1}秒，同时受到增益的武将降低{2}%回怒</v>
      </c>
      <c r="V53" s="205">
        <f>INDEX('[6]配置系数（兵法）'!V:V,MATCH($T53,'[6]配置系数（兵法）'!$T:$T,0))</f>
        <v>-0.13900000000000001</v>
      </c>
      <c r="W53" s="205">
        <f>INDEX('[6]配置系数（兵法）'!W:W,MATCH($T53,'[6]配置系数（兵法）'!$T:$T,0))</f>
        <v>-1.2999999999999999E-2</v>
      </c>
      <c r="X53" s="205" t="str">
        <f>INDEX('[6]配置系数（兵法）'!X:X,MATCH($T53,'[6]配置系数（兵法）'!$T:$T,0))</f>
        <v>0+0+0+0+0+0+0+0+0+0+0+0+0+0+0+0+0+0+0+0+0+0+0+0+0+0+0+0+0+0+0+0+0+0+0</v>
      </c>
      <c r="Y53" s="205">
        <f>INDEX('[6]配置系数（兵法）'!Y:Y,MATCH($T53,'[6]配置系数（兵法）'!$T:$T,0))</f>
        <v>-100</v>
      </c>
      <c r="AA53" s="141" t="str">
        <f>IF(索引!T52="","",索引!T52&amp;4)</f>
        <v>303014</v>
      </c>
      <c r="AB53" s="205" t="str">
        <f>INDEX('[6]配置系数（兵法）'!AB:AB,MATCH($AA53,'[6]配置系数（兵法）'!$AA:$AA,0))</f>
        <v/>
      </c>
      <c r="AC53" s="205" t="str">
        <f>INDEX('[6]配置系数（兵法）'!AC:AC,MATCH($AA53,'[6]配置系数（兵法）'!$AA:$AA,0))</f>
        <v/>
      </c>
      <c r="AD53" s="205" t="str">
        <f>INDEX('[6]配置系数（兵法）'!AD:AD,MATCH($AA53,'[6]配置系数（兵法）'!$AA:$AA,0))</f>
        <v/>
      </c>
      <c r="AE53" s="205" t="str">
        <f>INDEX('[6]配置系数（兵法）'!AE:AE,MATCH($AA53,'[6]配置系数（兵法）'!$AA:$AA,0))</f>
        <v>0+0+0+0+0+0+0+0+0+0+0+0+0+0+0+0+0+0+0+0+0+0+0+0+0+0+0+0+0+0+0+0+0+0+0</v>
      </c>
      <c r="AF53" s="205">
        <f>INDEX('[6]配置系数（兵法）'!AF:AF,MATCH($AA53,'[6]配置系数（兵法）'!$AA:$AA,0))</f>
        <v>1</v>
      </c>
      <c r="AH53" s="141" t="str">
        <f>IF(索引!T52="","",索引!T52&amp;5)</f>
        <v>303015</v>
      </c>
      <c r="AI53" s="205" t="str">
        <f>INDEX('[6]配置系数（兵法）'!AI:AI,MATCH($AH53,'[6]配置系数（兵法）'!$AH:$AH,0))</f>
        <v/>
      </c>
      <c r="AJ53" s="205" t="str">
        <f>INDEX('[6]配置系数（兵法）'!AJ:AJ,MATCH($AH53,'[6]配置系数（兵法）'!$AH:$AH,0))</f>
        <v/>
      </c>
      <c r="AK53" s="205" t="str">
        <f>INDEX('[6]配置系数（兵法）'!AK:AK,MATCH($AH53,'[6]配置系数（兵法）'!$AH:$AH,0))</f>
        <v/>
      </c>
      <c r="AL53" s="205" t="str">
        <f>INDEX('[6]配置系数（兵法）'!AL:AL,MATCH($AH53,'[6]配置系数（兵法）'!$AH:$AH,0))</f>
        <v>0+0+0+0+0+0+0+0+0+0+0+0+0+0+0+0+0+0+0+0+0+0+0+0+0+0+0+0+0+0+0+0+0+0+0</v>
      </c>
      <c r="AM53" s="205">
        <f>INDEX('[6]配置系数（兵法）'!AM:AM,MATCH($AH53,'[6]配置系数（兵法）'!$AH:$AH,0))</f>
        <v>1</v>
      </c>
    </row>
    <row r="54" spans="6:39" x14ac:dyDescent="0.15">
      <c r="F54" s="141" t="str">
        <f>IF(索引!T53="","",索引!T53&amp;1)</f>
        <v>303021</v>
      </c>
      <c r="G54" s="205" t="str">
        <f>INDEX('[6]配置系数（兵法）'!G:G,MATCH($F54,'[6]配置系数（兵法）'!$F:$F,0))</f>
        <v>士兵的普通攻击会对目标周围一定范围的最多3名敌人造成{0}%攻击力的策略伤害，内置cd{1}秒，概率为{2}%。</v>
      </c>
      <c r="H54" s="205">
        <f>INDEX('[6]配置系数（兵法）'!H:H,MATCH($F54,'[6]配置系数（兵法）'!$F:$F,0))</f>
        <v>0.114</v>
      </c>
      <c r="I54" s="205">
        <f>INDEX('[6]配置系数（兵法）'!I:I,MATCH($F54,'[6]配置系数（兵法）'!$F:$F,0))</f>
        <v>5.0000000000000001E-3</v>
      </c>
      <c r="J54" s="205" t="str">
        <f>INDEX('[6]配置系数（兵法）'!J:J,MATCH($F54,'[6]配置系数（兵法）'!$F:$F,0))</f>
        <v>0+0+0+0+0+0+0+0+0+0+0+0+0+0+0+0+0+0+0+0+0+0+0+0+0+0+0+0+0+0+0+0+0+0+0</v>
      </c>
      <c r="K54" s="205">
        <f>INDEX('[6]配置系数（兵法）'!K:K,MATCH($F54,'[6]配置系数（兵法）'!$F:$F,0))</f>
        <v>100</v>
      </c>
      <c r="M54" s="141" t="str">
        <f>IF(索引!T53="","",索引!T53&amp;2)</f>
        <v>303022</v>
      </c>
      <c r="N54" s="205" t="str">
        <f>INDEX('[6]配置系数（兵法）'!N:N,MATCH($M54,'[6]配置系数（兵法）'!$M:$M,0))</f>
        <v>士兵的普通攻击会对目标周围一定范围的最多3名敌人造成{0}%攻击力的策略伤害，内置cd{1}秒，概率为{2}%。</v>
      </c>
      <c r="O54" s="205">
        <f>INDEX('[6]配置系数（兵法）'!O:O,MATCH($M54,'[6]配置系数（兵法）'!$M:$M,0))</f>
        <v>3</v>
      </c>
      <c r="P54" s="205">
        <f>INDEX('[6]配置系数（兵法）'!P:P,MATCH($M54,'[6]配置系数（兵法）'!$M:$M,0))</f>
        <v>0</v>
      </c>
      <c r="Q54" s="205" t="str">
        <f>INDEX('[6]配置系数（兵法）'!Q:Q,MATCH($M54,'[6]配置系数（兵法）'!$M:$M,0))</f>
        <v>0+0+0+0+0+0+0+0+0+0+0+0+0+0+0+0+0+0+0+0+0+0+0+0+0+0+0+0+0+0+0+0+0+0+0</v>
      </c>
      <c r="R54" s="205">
        <f>INDEX('[6]配置系数（兵法）'!R:R,MATCH($M54,'[6]配置系数（兵法）'!$M:$M,0))</f>
        <v>1</v>
      </c>
      <c r="T54" s="141" t="str">
        <f>IF(索引!T53="","",索引!T53&amp;3)</f>
        <v>303023</v>
      </c>
      <c r="U54" s="205" t="str">
        <f>INDEX('[6]配置系数（兵法）'!U:U,MATCH($T54,'[6]配置系数（兵法）'!$T:$T,0))</f>
        <v>士兵的普通攻击会对目标周围一定范围的最多3名敌人造成{0}%攻击力的策略伤害，内置cd{1}秒，概率为{2}%。</v>
      </c>
      <c r="V54" s="205">
        <f>INDEX('[6]配置系数（兵法）'!V:V,MATCH($T54,'[6]配置系数（兵法）'!$T:$T,0))</f>
        <v>0.2</v>
      </c>
      <c r="W54" s="205">
        <f>INDEX('[6]配置系数（兵法）'!W:W,MATCH($T54,'[6]配置系数（兵法）'!$T:$T,0))</f>
        <v>0</v>
      </c>
      <c r="X54" s="205" t="str">
        <f>INDEX('[6]配置系数（兵法）'!X:X,MATCH($T54,'[6]配置系数（兵法）'!$T:$T,0))</f>
        <v>0+0+0+0+0+0+0+0+0+0+0+0+0+0+0+0+0+0+0+0+0+0+0+0+0+0+0+0+0+0+0+0+0+0+0</v>
      </c>
      <c r="Y54" s="205">
        <f>INDEX('[6]配置系数（兵法）'!Y:Y,MATCH($T54,'[6]配置系数（兵法）'!$T:$T,0))</f>
        <v>100</v>
      </c>
      <c r="AA54" s="141" t="str">
        <f>IF(索引!T53="","",索引!T53&amp;4)</f>
        <v>303024</v>
      </c>
      <c r="AB54" s="205" t="str">
        <f>INDEX('[6]配置系数（兵法）'!AB:AB,MATCH($AA54,'[6]配置系数（兵法）'!$AA:$AA,0))</f>
        <v/>
      </c>
      <c r="AC54" s="205" t="str">
        <f>INDEX('[6]配置系数（兵法）'!AC:AC,MATCH($AA54,'[6]配置系数（兵法）'!$AA:$AA,0))</f>
        <v/>
      </c>
      <c r="AD54" s="205" t="str">
        <f>INDEX('[6]配置系数（兵法）'!AD:AD,MATCH($AA54,'[6]配置系数（兵法）'!$AA:$AA,0))</f>
        <v/>
      </c>
      <c r="AE54" s="205" t="str">
        <f>INDEX('[6]配置系数（兵法）'!AE:AE,MATCH($AA54,'[6]配置系数（兵法）'!$AA:$AA,0))</f>
        <v>0+0+0+0+0+0+0+0+0+0+0+0+0+0+0+0+0+0+0+0+0+0+0+0+0+0+0+0+0+0+0+0+0+0+0</v>
      </c>
      <c r="AF54" s="205">
        <f>INDEX('[6]配置系数（兵法）'!AF:AF,MATCH($AA54,'[6]配置系数（兵法）'!$AA:$AA,0))</f>
        <v>1</v>
      </c>
      <c r="AH54" s="141" t="str">
        <f>IF(索引!T53="","",索引!T53&amp;5)</f>
        <v>303025</v>
      </c>
      <c r="AI54" s="205" t="str">
        <f>INDEX('[6]配置系数（兵法）'!AI:AI,MATCH($AH54,'[6]配置系数（兵法）'!$AH:$AH,0))</f>
        <v/>
      </c>
      <c r="AJ54" s="205" t="str">
        <f>INDEX('[6]配置系数（兵法）'!AJ:AJ,MATCH($AH54,'[6]配置系数（兵法）'!$AH:$AH,0))</f>
        <v/>
      </c>
      <c r="AK54" s="205" t="str">
        <f>INDEX('[6]配置系数（兵法）'!AK:AK,MATCH($AH54,'[6]配置系数（兵法）'!$AH:$AH,0))</f>
        <v/>
      </c>
      <c r="AL54" s="205" t="str">
        <f>INDEX('[6]配置系数（兵法）'!AL:AL,MATCH($AH54,'[6]配置系数（兵法）'!$AH:$AH,0))</f>
        <v>0+0+0+0+0+0+0+0+0+0+0+0+0+0+0+0+0+0+0+0+0+0+0+0+0+0+0+0+0+0+0+0+0+0+0</v>
      </c>
      <c r="AM54" s="205">
        <f>INDEX('[6]配置系数（兵法）'!AM:AM,MATCH($AH54,'[6]配置系数（兵法）'!$AH:$AH,0))</f>
        <v>1</v>
      </c>
    </row>
    <row r="55" spans="6:39" x14ac:dyDescent="0.15">
      <c r="F55" s="141" t="str">
        <f>IF(索引!T54="","",索引!T54&amp;1)</f>
        <v>303031</v>
      </c>
      <c r="G55" s="205" t="str">
        <f>INDEX('[6]配置系数（兵法）'!G:G,MATCH($F55,'[6]配置系数（兵法）'!$F:$F,0))</f>
        <v>自身生命低于{0}%时，嘲讽自身30码范围敌军,并且自己受到伤害降低 {1}%，持续 {2}秒。</v>
      </c>
      <c r="H55" s="205">
        <f>INDEX('[6]配置系数（兵法）'!H:H,MATCH($F55,'[6]配置系数（兵法）'!$F:$F,0))</f>
        <v>0.9</v>
      </c>
      <c r="I55" s="205">
        <f>INDEX('[6]配置系数（兵法）'!I:I,MATCH($F55,'[6]配置系数（兵法）'!$F:$F,0))</f>
        <v>0</v>
      </c>
      <c r="J55" s="205" t="str">
        <f>INDEX('[6]配置系数（兵法）'!J:J,MATCH($F55,'[6]配置系数（兵法）'!$F:$F,0))</f>
        <v>0+0+0+0+0+0+0+0+0+0+0+0+0+0+0+0+0+0+0+0+0+0+0+0+0+0+0+0+0+0+0+0+0+0+0</v>
      </c>
      <c r="K55" s="205">
        <f>INDEX('[6]配置系数（兵法）'!K:K,MATCH($F55,'[6]配置系数（兵法）'!$F:$F,0))</f>
        <v>100</v>
      </c>
      <c r="M55" s="141" t="str">
        <f>IF(索引!T54="","",索引!T54&amp;2)</f>
        <v>303032</v>
      </c>
      <c r="N55" s="205" t="str">
        <f>INDEX('[6]配置系数（兵法）'!N:N,MATCH($M55,'[6]配置系数（兵法）'!$M:$M,0))</f>
        <v>自身生命低于{0}%时，嘲讽自身30码范围敌军,并且自己受到伤害降低 {1}%，持续 {2}秒。</v>
      </c>
      <c r="O55" s="205">
        <f>INDEX('[6]配置系数（兵法）'!O:O,MATCH($M55,'[6]配置系数（兵法）'!$M:$M,0))</f>
        <v>9.5000000000000001E-2</v>
      </c>
      <c r="P55" s="205">
        <f>INDEX('[6]配置系数（兵法）'!P:P,MATCH($M55,'[6]配置系数（兵法）'!$M:$M,0))</f>
        <v>8.9999999999999993E-3</v>
      </c>
      <c r="Q55" s="205" t="str">
        <f>INDEX('[6]配置系数（兵法）'!Q:Q,MATCH($M55,'[6]配置系数（兵法）'!$M:$M,0))</f>
        <v>0+0+0+0+0+0+0+0+0+0+0+0+0+0+0+0+0+0+0+0+0+0+0+0+0+0+0+0+0+0+0+0+0+0+0</v>
      </c>
      <c r="R55" s="205">
        <f>INDEX('[6]配置系数（兵法）'!R:R,MATCH($M55,'[6]配置系数（兵法）'!$M:$M,0))</f>
        <v>100</v>
      </c>
      <c r="T55" s="141" t="str">
        <f>IF(索引!T54="","",索引!T54&amp;3)</f>
        <v>303033</v>
      </c>
      <c r="U55" s="205" t="str">
        <f>INDEX('[6]配置系数（兵法）'!U:U,MATCH($T55,'[6]配置系数（兵法）'!$T:$T,0))</f>
        <v>自身生命低于{0}%时，嘲讽自身30码范围敌军,并且自己受到伤害降低 {1}%，持续 {2}秒。</v>
      </c>
      <c r="V55" s="205">
        <f>INDEX('[6]配置系数（兵法）'!V:V,MATCH($T55,'[6]配置系数（兵法）'!$T:$T,0))</f>
        <v>20</v>
      </c>
      <c r="W55" s="205">
        <f>INDEX('[6]配置系数（兵法）'!W:W,MATCH($T55,'[6]配置系数（兵法）'!$T:$T,0))</f>
        <v>0</v>
      </c>
      <c r="X55" s="205" t="str">
        <f>INDEX('[6]配置系数（兵法）'!X:X,MATCH($T55,'[6]配置系数（兵法）'!$T:$T,0))</f>
        <v>0+0+0+0+0+0+0+0+0+0+0+0+0+0+0+0+0+0+0+0+0+0+0+0+0+0+0+0+0+0+0+0+0+0+0</v>
      </c>
      <c r="Y55" s="205">
        <f>INDEX('[6]配置系数（兵法）'!Y:Y,MATCH($T55,'[6]配置系数（兵法）'!$T:$T,0))</f>
        <v>1</v>
      </c>
      <c r="AA55" s="141" t="str">
        <f>IF(索引!T54="","",索引!T54&amp;4)</f>
        <v>303034</v>
      </c>
      <c r="AB55" s="205" t="str">
        <f>INDEX('[6]配置系数（兵法）'!AB:AB,MATCH($AA55,'[6]配置系数（兵法）'!$AA:$AA,0))</f>
        <v/>
      </c>
      <c r="AC55" s="205" t="str">
        <f>INDEX('[6]配置系数（兵法）'!AC:AC,MATCH($AA55,'[6]配置系数（兵法）'!$AA:$AA,0))</f>
        <v/>
      </c>
      <c r="AD55" s="205" t="str">
        <f>INDEX('[6]配置系数（兵法）'!AD:AD,MATCH($AA55,'[6]配置系数（兵法）'!$AA:$AA,0))</f>
        <v/>
      </c>
      <c r="AE55" s="205" t="str">
        <f>INDEX('[6]配置系数（兵法）'!AE:AE,MATCH($AA55,'[6]配置系数（兵法）'!$AA:$AA,0))</f>
        <v>0+0+0+0+0+0+0+0+0+0+0+0+0+0+0+0+0+0+0+0+0+0+0+0+0+0+0+0+0+0+0+0+0+0+0</v>
      </c>
      <c r="AF55" s="205">
        <f>INDEX('[6]配置系数（兵法）'!AF:AF,MATCH($AA55,'[6]配置系数（兵法）'!$AA:$AA,0))</f>
        <v>1</v>
      </c>
      <c r="AH55" s="141" t="str">
        <f>IF(索引!T54="","",索引!T54&amp;5)</f>
        <v>303035</v>
      </c>
      <c r="AI55" s="205" t="str">
        <f>INDEX('[6]配置系数（兵法）'!AI:AI,MATCH($AH55,'[6]配置系数（兵法）'!$AH:$AH,0))</f>
        <v/>
      </c>
      <c r="AJ55" s="205" t="str">
        <f>INDEX('[6]配置系数（兵法）'!AJ:AJ,MATCH($AH55,'[6]配置系数（兵法）'!$AH:$AH,0))</f>
        <v/>
      </c>
      <c r="AK55" s="205" t="str">
        <f>INDEX('[6]配置系数（兵法）'!AK:AK,MATCH($AH55,'[6]配置系数（兵法）'!$AH:$AH,0))</f>
        <v/>
      </c>
      <c r="AL55" s="205" t="str">
        <f>INDEX('[6]配置系数（兵法）'!AL:AL,MATCH($AH55,'[6]配置系数（兵法）'!$AH:$AH,0))</f>
        <v>0+0+0+0+0+0+0+0+0+0+0+0+0+0+0+0+0+0+0+0+0+0+0+0+0+0+0+0+0+0+0+0+0+0+0</v>
      </c>
      <c r="AM55" s="205">
        <f>INDEX('[6]配置系数（兵法）'!AM:AM,MATCH($AH55,'[6]配置系数（兵法）'!$AH:$AH,0))</f>
        <v>1</v>
      </c>
    </row>
    <row r="56" spans="6:39" x14ac:dyDescent="0.15">
      <c r="F56" s="141" t="str">
        <f>IF(索引!T55="","",索引!T55&amp;1)</f>
        <v>303041</v>
      </c>
      <c r="G56" s="205" t="str">
        <f>INDEX('[6]配置系数（兵法）'!G:G,MATCH($F56,'[6]配置系数（兵法）'!$F:$F,0))</f>
        <v>攻击目标阵亡后跳到生命值最低的敌人身前（优先敌方英雄），对其造成{0}%攻击的武力伤害，自身攻击力增加{1}%，并且沉默目标，效果均持续{2}秒</v>
      </c>
      <c r="H56" s="205">
        <f>INDEX('[6]配置系数（兵法）'!H:H,MATCH($F56,'[6]配置系数（兵法）'!$F:$F,0))</f>
        <v>0.22700000000000001</v>
      </c>
      <c r="I56" s="205">
        <f>INDEX('[6]配置系数（兵法）'!I:I,MATCH($F56,'[6]配置系数（兵法）'!$F:$F,0))</f>
        <v>1.0999999999999999E-2</v>
      </c>
      <c r="J56" s="205" t="str">
        <f>INDEX('[6]配置系数（兵法）'!J:J,MATCH($F56,'[6]配置系数（兵法）'!$F:$F,0))</f>
        <v>0+0+0+0+0+0+0+0+0+0+0+0+0+0+0+0+0+0+0+0+0+0+0+0+0+0+0+0+0+0+0+0+0+0+0</v>
      </c>
      <c r="K56" s="205">
        <f>INDEX('[6]配置系数（兵法）'!K:K,MATCH($F56,'[6]配置系数（兵法）'!$F:$F,0))</f>
        <v>100</v>
      </c>
      <c r="M56" s="141" t="str">
        <f>IF(索引!T55="","",索引!T55&amp;2)</f>
        <v>303042</v>
      </c>
      <c r="N56" s="205" t="str">
        <f>INDEX('[6]配置系数（兵法）'!N:N,MATCH($M56,'[6]配置系数（兵法）'!$M:$M,0))</f>
        <v>攻击目标阵亡后跳到生命值最低的敌人身前（优先敌方英雄），对其造成{0}%攻击的武力伤害，自身攻击力增加{1}%，并且沉默目标，效果均持续{2}秒</v>
      </c>
      <c r="O56" s="205">
        <f>INDEX('[6]配置系数（兵法）'!O:O,MATCH($M56,'[6]配置系数（兵法）'!$M:$M,0))</f>
        <v>9.5000000000000001E-2</v>
      </c>
      <c r="P56" s="205">
        <f>INDEX('[6]配置系数（兵法）'!P:P,MATCH($M56,'[6]配置系数（兵法）'!$M:$M,0))</f>
        <v>8.9999999999999993E-3</v>
      </c>
      <c r="Q56" s="205" t="str">
        <f>INDEX('[6]配置系数（兵法）'!Q:Q,MATCH($M56,'[6]配置系数（兵法）'!$M:$M,0))</f>
        <v>0+0+0+0+0+0+0+0+0+0+0+0+0+0+0+0+0+0+0+0+0+0+0+0+0+0+0+0+0+0+0+0+0+0+0</v>
      </c>
      <c r="R56" s="205">
        <f>INDEX('[6]配置系数（兵法）'!R:R,MATCH($M56,'[6]配置系数（兵法）'!$M:$M,0))</f>
        <v>100</v>
      </c>
      <c r="T56" s="141" t="str">
        <f>IF(索引!T55="","",索引!T55&amp;3)</f>
        <v>303043</v>
      </c>
      <c r="U56" s="205" t="str">
        <f>INDEX('[6]配置系数（兵法）'!U:U,MATCH($T56,'[6]配置系数（兵法）'!$T:$T,0))</f>
        <v>攻击目标阵亡后跳到生命值最低的敌人身前（优先敌方英雄），对其造成{0}%攻击的武力伤害，自身攻击力增加{1}%，并且沉默目标，效果均持续{2}秒</v>
      </c>
      <c r="V56" s="205">
        <f>INDEX('[6]配置系数（兵法）'!V:V,MATCH($T56,'[6]配置系数（兵法）'!$T:$T,0))</f>
        <v>5</v>
      </c>
      <c r="W56" s="205">
        <f>INDEX('[6]配置系数（兵法）'!W:W,MATCH($T56,'[6]配置系数（兵法）'!$T:$T,0))</f>
        <v>0</v>
      </c>
      <c r="X56" s="205" t="str">
        <f>INDEX('[6]配置系数（兵法）'!X:X,MATCH($T56,'[6]配置系数（兵法）'!$T:$T,0))</f>
        <v>0+0+0+0+0+0+0+0+0+0+0+0+0+0+0+0+0+0+0+0+0+0+0+0+0+0+0+0+0+0+0+0+0+0+0</v>
      </c>
      <c r="Y56" s="205">
        <f>INDEX('[6]配置系数（兵法）'!Y:Y,MATCH($T56,'[6]配置系数（兵法）'!$T:$T,0))</f>
        <v>1</v>
      </c>
      <c r="AA56" s="141" t="str">
        <f>IF(索引!T55="","",索引!T55&amp;4)</f>
        <v>303044</v>
      </c>
      <c r="AB56" s="205" t="str">
        <f>INDEX('[6]配置系数（兵法）'!AB:AB,MATCH($AA56,'[6]配置系数（兵法）'!$AA:$AA,0))</f>
        <v>攻击目标阵亡后跳到生命值最低的敌人身前（优先敌方英雄），对其造成{0}%攻击的武力伤害，自身攻击力增加{1}%，并且沉默目标，效果均持续{2}秒</v>
      </c>
      <c r="AC56" s="205">
        <f>INDEX('[6]配置系数（兵法）'!AC:AC,MATCH($AA56,'[6]配置系数（兵法）'!$AA:$AA,0))</f>
        <v>5</v>
      </c>
      <c r="AD56" s="205" t="str">
        <f>INDEX('[6]配置系数（兵法）'!AD:AD,MATCH($AA56,'[6]配置系数（兵法）'!$AA:$AA,0))</f>
        <v/>
      </c>
      <c r="AE56" s="205" t="str">
        <f>INDEX('[6]配置系数（兵法）'!AE:AE,MATCH($AA56,'[6]配置系数（兵法）'!$AA:$AA,0))</f>
        <v>0+0+0+0+0+0+0+0+0+0+0+0+0+0+0+0+0+0+0+0+0+0+0+0+0+0+0+0+0+0+0+0+0+0+0</v>
      </c>
      <c r="AF56" s="205">
        <f>INDEX('[6]配置系数（兵法）'!AF:AF,MATCH($AA56,'[6]配置系数（兵法）'!$AA:$AA,0))</f>
        <v>1</v>
      </c>
      <c r="AH56" s="141" t="str">
        <f>IF(索引!T55="","",索引!T55&amp;5)</f>
        <v>303045</v>
      </c>
      <c r="AI56" s="205" t="str">
        <f>INDEX('[6]配置系数（兵法）'!AI:AI,MATCH($AH56,'[6]配置系数（兵法）'!$AH:$AH,0))</f>
        <v/>
      </c>
      <c r="AJ56" s="205" t="str">
        <f>INDEX('[6]配置系数（兵法）'!AJ:AJ,MATCH($AH56,'[6]配置系数（兵法）'!$AH:$AH,0))</f>
        <v/>
      </c>
      <c r="AK56" s="205" t="str">
        <f>INDEX('[6]配置系数（兵法）'!AK:AK,MATCH($AH56,'[6]配置系数（兵法）'!$AH:$AH,0))</f>
        <v/>
      </c>
      <c r="AL56" s="205" t="str">
        <f>INDEX('[6]配置系数（兵法）'!AL:AL,MATCH($AH56,'[6]配置系数（兵法）'!$AH:$AH,0))</f>
        <v>0+0+0+0+0+0+0+0+0+0+0+0+0+0+0+0+0+0+0+0+0+0+0+0+0+0+0+0+0+0+0+0+0+0+0</v>
      </c>
      <c r="AM56" s="205">
        <f>INDEX('[6]配置系数（兵法）'!AM:AM,MATCH($AH56,'[6]配置系数（兵法）'!$AH:$AH,0))</f>
        <v>1</v>
      </c>
    </row>
    <row r="57" spans="6:39" x14ac:dyDescent="0.15">
      <c r="F57" s="141" t="str">
        <f>IF(索引!T56="","",索引!T56&amp;1)</f>
        <v>303051</v>
      </c>
      <c r="G57" s="205" t="str">
        <f>INDEX('[6]配置系数（兵法）'!G:G,MATCH($F57,'[6]配置系数（兵法）'!$F:$F,0))</f>
        <v>武将在{0}秒内受到{1}%自身最大生命值的伤害后，获得一个相当于自身最大生命{2}%的护盾，护盾持续时间{3}秒。可触发三次</v>
      </c>
      <c r="H57" s="205">
        <f>INDEX('[6]配置系数（兵法）'!H:H,MATCH($F57,'[6]配置系数（兵法）'!$F:$F,0))</f>
        <v>5</v>
      </c>
      <c r="I57" s="205">
        <f>INDEX('[6]配置系数（兵法）'!I:I,MATCH($F57,'[6]配置系数（兵法）'!$F:$F,0))</f>
        <v>0</v>
      </c>
      <c r="J57" s="205" t="str">
        <f>INDEX('[6]配置系数（兵法）'!J:J,MATCH($F57,'[6]配置系数（兵法）'!$F:$F,0))</f>
        <v>0+0+0+0+0+0+0+0+0+0+0+0+0+0+0+0+0+0+0+0+0+0+0+0+0+0+0+0+0+0+0+0+0+0+0</v>
      </c>
      <c r="K57" s="205">
        <f>INDEX('[6]配置系数（兵法）'!K:K,MATCH($F57,'[6]配置系数（兵法）'!$F:$F,0))</f>
        <v>1</v>
      </c>
      <c r="M57" s="141" t="str">
        <f>IF(索引!T56="","",索引!T56&amp;2)</f>
        <v>303052</v>
      </c>
      <c r="N57" s="205" t="str">
        <f>INDEX('[6]配置系数（兵法）'!N:N,MATCH($M57,'[6]配置系数（兵法）'!$M:$M,0))</f>
        <v>武将在{0}秒内受到{1}%自身最大生命值的伤害后，获得一个相当于自身最大生命{2}%的护盾，护盾持续时间{3}秒。可触发三次</v>
      </c>
      <c r="O57" s="205">
        <f>INDEX('[6]配置系数（兵法）'!O:O,MATCH($M57,'[6]配置系数（兵法）'!$M:$M,0))</f>
        <v>0.2</v>
      </c>
      <c r="P57" s="205">
        <f>INDEX('[6]配置系数（兵法）'!P:P,MATCH($M57,'[6]配置系数（兵法）'!$M:$M,0))</f>
        <v>0</v>
      </c>
      <c r="Q57" s="205" t="str">
        <f>INDEX('[6]配置系数（兵法）'!Q:Q,MATCH($M57,'[6]配置系数（兵法）'!$M:$M,0))</f>
        <v>0+0+0+0+0+0+0+0+0+0+0+0+0+0+0+0+0+0+0+0+0+0+0+0+0+0+0+0+0+0+0+0+0+0+0</v>
      </c>
      <c r="R57" s="205">
        <f>INDEX('[6]配置系数（兵法）'!R:R,MATCH($M57,'[6]配置系数（兵法）'!$M:$M,0))</f>
        <v>100</v>
      </c>
      <c r="T57" s="141" t="str">
        <f>IF(索引!T56="","",索引!T56&amp;3)</f>
        <v>303053</v>
      </c>
      <c r="U57" s="205" t="str">
        <f>INDEX('[6]配置系数（兵法）'!U:U,MATCH($T57,'[6]配置系数（兵法）'!$T:$T,0))</f>
        <v>武将在{0}秒内受到{1}%自身最大生命值的伤害后，获得一个相当于自身最大生命{2}%的护盾，护盾持续时间{3}秒。可触发三次</v>
      </c>
      <c r="V57" s="205">
        <f>INDEX('[6]配置系数（兵法）'!V:V,MATCH($T57,'[6]配置系数（兵法）'!$T:$T,0))</f>
        <v>7.2999999999999995E-2</v>
      </c>
      <c r="W57" s="205">
        <f>INDEX('[6]配置系数（兵法）'!W:W,MATCH($T57,'[6]配置系数（兵法）'!$T:$T,0))</f>
        <v>8.0000000000000002E-3</v>
      </c>
      <c r="X57" s="205" t="str">
        <f>INDEX('[6]配置系数（兵法）'!X:X,MATCH($T57,'[6]配置系数（兵法）'!$T:$T,0))</f>
        <v>0+0+0+0+0+0+0+0+0+0+0+0+0+0+0+0+0+0+0+0+0+0+0+0+0+0+0+0+0+0+0+0+0+0+0</v>
      </c>
      <c r="Y57" s="205">
        <f>INDEX('[6]配置系数（兵法）'!Y:Y,MATCH($T57,'[6]配置系数（兵法）'!$T:$T,0))</f>
        <v>100</v>
      </c>
      <c r="AA57" s="141" t="str">
        <f>IF(索引!T56="","",索引!T56&amp;4)</f>
        <v>303054</v>
      </c>
      <c r="AB57" s="205" t="str">
        <f>INDEX('[6]配置系数（兵法）'!AB:AB,MATCH($AA57,'[6]配置系数（兵法）'!$AA:$AA,0))</f>
        <v>武将在{0}秒内受到{1}%自身最大生命值的伤害后，获得一个相当于自身最大生命{2}%的护盾，护盾持续时间{3}秒。可触发三次</v>
      </c>
      <c r="AC57" s="205">
        <f>INDEX('[6]配置系数（兵法）'!AC:AC,MATCH($AA57,'[6]配置系数（兵法）'!$AA:$AA,0))</f>
        <v>10</v>
      </c>
      <c r="AD57" s="205">
        <f>INDEX('[6]配置系数（兵法）'!AD:AD,MATCH($AA57,'[6]配置系数（兵法）'!$AA:$AA,0))</f>
        <v>0</v>
      </c>
      <c r="AE57" s="205" t="str">
        <f>INDEX('[6]配置系数（兵法）'!AE:AE,MATCH($AA57,'[6]配置系数（兵法）'!$AA:$AA,0))</f>
        <v>0+0+0+0+0+0+0+0+0+0+0+0+0+0+0+0+0+0+0+0+0+0+0+0+0+0+0+0+0+0+0+0+0+0+0</v>
      </c>
      <c r="AF57" s="205">
        <f>INDEX('[6]配置系数（兵法）'!AF:AF,MATCH($AA57,'[6]配置系数（兵法）'!$AA:$AA,0))</f>
        <v>1</v>
      </c>
      <c r="AH57" s="141" t="str">
        <f>IF(索引!T56="","",索引!T56&amp;5)</f>
        <v>303055</v>
      </c>
      <c r="AI57" s="205" t="str">
        <f>INDEX('[6]配置系数（兵法）'!AI:AI,MATCH($AH57,'[6]配置系数（兵法）'!$AH:$AH,0))</f>
        <v/>
      </c>
      <c r="AJ57" s="205" t="str">
        <f>INDEX('[6]配置系数（兵法）'!AJ:AJ,MATCH($AH57,'[6]配置系数（兵法）'!$AH:$AH,0))</f>
        <v/>
      </c>
      <c r="AK57" s="205" t="str">
        <f>INDEX('[6]配置系数（兵法）'!AK:AK,MATCH($AH57,'[6]配置系数（兵法）'!$AH:$AH,0))</f>
        <v/>
      </c>
      <c r="AL57" s="205" t="str">
        <f>INDEX('[6]配置系数（兵法）'!AL:AL,MATCH($AH57,'[6]配置系数（兵法）'!$AH:$AH,0))</f>
        <v>0+0+0+0+0+0+0+0+0+0+0+0+0+0+0+0+0+0+0+0+0+0+0+0+0+0+0+0+0+0+0+0+0+0+0</v>
      </c>
      <c r="AM57" s="205">
        <f>INDEX('[6]配置系数（兵法）'!AM:AM,MATCH($AH57,'[6]配置系数（兵法）'!$AH:$AH,0))</f>
        <v>1</v>
      </c>
    </row>
    <row r="58" spans="6:39" x14ac:dyDescent="0.15">
      <c r="F58" s="141" t="str">
        <f>IF(索引!T57="","",索引!T57&amp;1)</f>
        <v>303061</v>
      </c>
      <c r="G58" s="205" t="str">
        <f>INDEX('[6]配置系数（兵法）'!G:G,MATCH($F58,'[6]配置系数（兵法）'!$F:$F,0))</f>
        <v>开场向战场中施放3根滚木冲向敌军，撞到敌军后爆炸造成攻击{0}%策略伤害并击飞，使其燃烧，每秒受到攻击3%策略伤害，持续8秒，且期间攻击速度降低{1}。</v>
      </c>
      <c r="H58" s="205">
        <f>INDEX('[6]配置系数（兵法）'!H:H,MATCH($F58,'[6]配置系数（兵法）'!$F:$F,0))</f>
        <v>0.14699999999999999</v>
      </c>
      <c r="I58" s="205">
        <f>INDEX('[6]配置系数（兵法）'!I:I,MATCH($F58,'[6]配置系数（兵法）'!$F:$F,0))</f>
        <v>1.2999999999999999E-2</v>
      </c>
      <c r="J58" s="205" t="str">
        <f>INDEX('[6]配置系数（兵法）'!J:J,MATCH($F58,'[6]配置系数（兵法）'!$F:$F,0))</f>
        <v>0+0+0+0+0+0+0+0+0+0+0+0+0+0+0+0+0+0+0+0+0+0+0+0+0+0+0+0+0+0+0+0+0+0+0</v>
      </c>
      <c r="K58" s="205">
        <f>INDEX('[6]配置系数（兵法）'!K:K,MATCH($F58,'[6]配置系数（兵法）'!$F:$F,0))</f>
        <v>100</v>
      </c>
      <c r="M58" s="141" t="str">
        <f>IF(索引!T57="","",索引!T57&amp;2)</f>
        <v>303062</v>
      </c>
      <c r="N58" s="205" t="str">
        <f>INDEX('[6]配置系数（兵法）'!N:N,MATCH($M58,'[6]配置系数（兵法）'!$M:$M,0))</f>
        <v>开场向战场中施放3根滚木冲向敌军，撞到敌军后爆炸造成攻击{0}%策略伤害并击飞，使其燃烧，每秒受到攻击3%策略伤害，持续8秒，且期间攻击速度降低{1}。</v>
      </c>
      <c r="O58" s="205">
        <f>INDEX('[6]配置系数（兵法）'!O:O,MATCH($M58,'[6]配置系数（兵法）'!$M:$M,0))</f>
        <v>-8</v>
      </c>
      <c r="P58" s="205">
        <f>INDEX('[6]配置系数（兵法）'!P:P,MATCH($M58,'[6]配置系数（兵法）'!$M:$M,0))</f>
        <v>-1.2</v>
      </c>
      <c r="Q58" s="205" t="str">
        <f>INDEX('[6]配置系数（兵法）'!Q:Q,MATCH($M58,'[6]配置系数（兵法）'!$M:$M,0))</f>
        <v>0+0+0+0+0+0+0+0+0+0+0+0+0+0+0+0+0+0+0+0+0+0+0+0+0+0+0+0+0+0+0+0+0+0+0</v>
      </c>
      <c r="R58" s="205">
        <f>INDEX('[6]配置系数（兵法）'!R:R,MATCH($M58,'[6]配置系数（兵法）'!$M:$M,0))</f>
        <v>-1</v>
      </c>
      <c r="T58" s="141" t="str">
        <f>IF(索引!T57="","",索引!T57&amp;3)</f>
        <v>303063</v>
      </c>
      <c r="U58" s="205" t="str">
        <f>INDEX('[6]配置系数（兵法）'!U:U,MATCH($T58,'[6]配置系数（兵法）'!$T:$T,0))</f>
        <v/>
      </c>
      <c r="V58" s="205" t="str">
        <f>INDEX('[6]配置系数（兵法）'!V:V,MATCH($T58,'[6]配置系数（兵法）'!$T:$T,0))</f>
        <v/>
      </c>
      <c r="W58" s="205" t="str">
        <f>INDEX('[6]配置系数（兵法）'!W:W,MATCH($T58,'[6]配置系数（兵法）'!$T:$T,0))</f>
        <v/>
      </c>
      <c r="X58" s="205" t="str">
        <f>INDEX('[6]配置系数（兵法）'!X:X,MATCH($T58,'[6]配置系数（兵法）'!$T:$T,0))</f>
        <v>0+0+0+0+0+0+0+0+0+0+0+0+0+0+0+0+0+0+0+0+0+0+0+0+0+0+0+0+0+0+0+0+0+0+0</v>
      </c>
      <c r="Y58" s="205">
        <f>INDEX('[6]配置系数（兵法）'!Y:Y,MATCH($T58,'[6]配置系数（兵法）'!$T:$T,0))</f>
        <v>1</v>
      </c>
      <c r="AA58" s="141" t="str">
        <f>IF(索引!T57="","",索引!T57&amp;4)</f>
        <v>303064</v>
      </c>
      <c r="AB58" s="205" t="str">
        <f>INDEX('[6]配置系数（兵法）'!AB:AB,MATCH($AA58,'[6]配置系数（兵法）'!$AA:$AA,0))</f>
        <v/>
      </c>
      <c r="AC58" s="205" t="str">
        <f>INDEX('[6]配置系数（兵法）'!AC:AC,MATCH($AA58,'[6]配置系数（兵法）'!$AA:$AA,0))</f>
        <v/>
      </c>
      <c r="AD58" s="205" t="str">
        <f>INDEX('[6]配置系数（兵法）'!AD:AD,MATCH($AA58,'[6]配置系数（兵法）'!$AA:$AA,0))</f>
        <v/>
      </c>
      <c r="AE58" s="205" t="str">
        <f>INDEX('[6]配置系数（兵法）'!AE:AE,MATCH($AA58,'[6]配置系数（兵法）'!$AA:$AA,0))</f>
        <v>0+0+0+0+0+0+0+0+0+0+0+0+0+0+0+0+0+0+0+0+0+0+0+0+0+0+0+0+0+0+0+0+0+0+0</v>
      </c>
      <c r="AF58" s="205">
        <f>INDEX('[6]配置系数（兵法）'!AF:AF,MATCH($AA58,'[6]配置系数（兵法）'!$AA:$AA,0))</f>
        <v>1</v>
      </c>
      <c r="AH58" s="141" t="str">
        <f>IF(索引!T57="","",索引!T57&amp;5)</f>
        <v>303065</v>
      </c>
      <c r="AI58" s="205" t="str">
        <f>INDEX('[6]配置系数（兵法）'!AI:AI,MATCH($AH58,'[6]配置系数（兵法）'!$AH:$AH,0))</f>
        <v/>
      </c>
      <c r="AJ58" s="205" t="str">
        <f>INDEX('[6]配置系数（兵法）'!AJ:AJ,MATCH($AH58,'[6]配置系数（兵法）'!$AH:$AH,0))</f>
        <v/>
      </c>
      <c r="AK58" s="205" t="str">
        <f>INDEX('[6]配置系数（兵法）'!AK:AK,MATCH($AH58,'[6]配置系数（兵法）'!$AH:$AH,0))</f>
        <v/>
      </c>
      <c r="AL58" s="205" t="str">
        <f>INDEX('[6]配置系数（兵法）'!AL:AL,MATCH($AH58,'[6]配置系数（兵法）'!$AH:$AH,0))</f>
        <v>0+0+0+0+0+0+0+0+0+0+0+0+0+0+0+0+0+0+0+0+0+0+0+0+0+0+0+0+0+0+0+0+0+0+0</v>
      </c>
      <c r="AM58" s="205">
        <f>INDEX('[6]配置系数（兵法）'!AM:AM,MATCH($AH58,'[6]配置系数（兵法）'!$AH:$AH,0))</f>
        <v>1</v>
      </c>
    </row>
    <row r="59" spans="6:39" x14ac:dyDescent="0.15">
      <c r="F59" s="141" t="str">
        <f>IF(索引!T58="","",索引!T58&amp;1)</f>
        <v>302281</v>
      </c>
      <c r="G59" s="205" t="str">
        <f>INDEX('[6]配置系数（兵法）'!G:G,MATCH($F59,'[6]配置系数（兵法）'!$F:$F,0))</f>
        <v>每次普通攻击，对生命值低于百分之四十的目标，附加一层每秒造成{0}%攻击力伤害的中毒，使其受到治疗效果降低60%，攻击目标死亡后，自身回复攻击力{1}%的生命值。</v>
      </c>
      <c r="H59" s="205">
        <f>INDEX('[6]配置系数（兵法）'!H:H,MATCH($F59,'[6]配置系数（兵法）'!$F:$F,0))</f>
        <v>0.114</v>
      </c>
      <c r="I59" s="205">
        <f>INDEX('[6]配置系数（兵法）'!I:I,MATCH($F59,'[6]配置系数（兵法）'!$F:$F,0))</f>
        <v>5.0000000000000001E-3</v>
      </c>
      <c r="J59" s="205" t="str">
        <f>INDEX('[6]配置系数（兵法）'!J:J,MATCH($F59,'[6]配置系数（兵法）'!$F:$F,0))</f>
        <v>0+0+0+0+0+0+0+0+0+0+0+0+0+0+0+0+0+0+0+0+0+0+0+0+0+0+0+0+0+0+0+0+0+0+0</v>
      </c>
      <c r="K59" s="205">
        <f>INDEX('[6]配置系数（兵法）'!K:K,MATCH($F59,'[6]配置系数（兵法）'!$F:$F,0))</f>
        <v>100</v>
      </c>
      <c r="M59" s="141" t="str">
        <f>IF(索引!T58="","",索引!T58&amp;2)</f>
        <v>302282</v>
      </c>
      <c r="N59" s="205" t="str">
        <f>INDEX('[6]配置系数（兵法）'!N:N,MATCH($M59,'[6]配置系数（兵法）'!$M:$M,0))</f>
        <v>每次普通攻击，对生命值低于百分之四十的目标，附加一层每秒造成{0}%攻击力伤害的中毒，使其受到治疗效果降低60%，攻击目标死亡后，自身回复攻击力{1}%的生命值。</v>
      </c>
      <c r="O59" s="205">
        <f>INDEX('[6]配置系数（兵法）'!O:O,MATCH($M59,'[6]配置系数（兵法）'!$M:$M,0))</f>
        <v>0.35699999999999998</v>
      </c>
      <c r="P59" s="205">
        <f>INDEX('[6]配置系数（兵法）'!P:P,MATCH($M59,'[6]配置系数（兵法）'!$M:$M,0))</f>
        <v>3.4000000000000002E-2</v>
      </c>
      <c r="Q59" s="205" t="str">
        <f>INDEX('[6]配置系数（兵法）'!Q:Q,MATCH($M59,'[6]配置系数（兵法）'!$M:$M,0))</f>
        <v>0+0+0+0+0+0+0+0+0+0+0+0+0+0+0+0+0+0+0+0+0+0+0+0+0+0+0+0+0+0+0+0+0+0+0</v>
      </c>
      <c r="R59" s="205">
        <f>INDEX('[6]配置系数（兵法）'!R:R,MATCH($M59,'[6]配置系数（兵法）'!$M:$M,0))</f>
        <v>100</v>
      </c>
      <c r="T59" s="141" t="str">
        <f>IF(索引!T58="","",索引!T58&amp;3)</f>
        <v>302283</v>
      </c>
      <c r="U59" s="205" t="str">
        <f>INDEX('[6]配置系数（兵法）'!U:U,MATCH($T59,'[6]配置系数（兵法）'!$T:$T,0))</f>
        <v/>
      </c>
      <c r="V59" s="205" t="str">
        <f>INDEX('[6]配置系数（兵法）'!V:V,MATCH($T59,'[6]配置系数（兵法）'!$T:$T,0))</f>
        <v/>
      </c>
      <c r="W59" s="205" t="str">
        <f>INDEX('[6]配置系数（兵法）'!W:W,MATCH($T59,'[6]配置系数（兵法）'!$T:$T,0))</f>
        <v/>
      </c>
      <c r="X59" s="205" t="str">
        <f>INDEX('[6]配置系数（兵法）'!X:X,MATCH($T59,'[6]配置系数（兵法）'!$T:$T,0))</f>
        <v>0+0+0+0+0+0+0+0+0+0+0+0+0+0+0+0+0+0+0+0+0+0+0+0+0+0+0+0+0+0+0+0+0+0+0</v>
      </c>
      <c r="Y59" s="205">
        <f>INDEX('[6]配置系数（兵法）'!Y:Y,MATCH($T59,'[6]配置系数（兵法）'!$T:$T,0))</f>
        <v>1</v>
      </c>
      <c r="AA59" s="141" t="str">
        <f>IF(索引!T58="","",索引!T58&amp;4)</f>
        <v>302284</v>
      </c>
      <c r="AB59" s="205" t="str">
        <f>INDEX('[6]配置系数（兵法）'!AB:AB,MATCH($AA59,'[6]配置系数（兵法）'!$AA:$AA,0))</f>
        <v/>
      </c>
      <c r="AC59" s="205" t="str">
        <f>INDEX('[6]配置系数（兵法）'!AC:AC,MATCH($AA59,'[6]配置系数（兵法）'!$AA:$AA,0))</f>
        <v/>
      </c>
      <c r="AD59" s="205" t="str">
        <f>INDEX('[6]配置系数（兵法）'!AD:AD,MATCH($AA59,'[6]配置系数（兵法）'!$AA:$AA,0))</f>
        <v/>
      </c>
      <c r="AE59" s="205" t="str">
        <f>INDEX('[6]配置系数（兵法）'!AE:AE,MATCH($AA59,'[6]配置系数（兵法）'!$AA:$AA,0))</f>
        <v>0+0+0+0+0+0+0+0+0+0+0+0+0+0+0+0+0+0+0+0+0+0+0+0+0+0+0+0+0+0+0+0+0+0+0</v>
      </c>
      <c r="AF59" s="205">
        <f>INDEX('[6]配置系数（兵法）'!AF:AF,MATCH($AA59,'[6]配置系数（兵法）'!$AA:$AA,0))</f>
        <v>1</v>
      </c>
      <c r="AH59" s="141" t="str">
        <f>IF(索引!T58="","",索引!T58&amp;5)</f>
        <v>302285</v>
      </c>
      <c r="AI59" s="205" t="str">
        <f>INDEX('[6]配置系数（兵法）'!AI:AI,MATCH($AH59,'[6]配置系数（兵法）'!$AH:$AH,0))</f>
        <v/>
      </c>
      <c r="AJ59" s="205" t="str">
        <f>INDEX('[6]配置系数（兵法）'!AJ:AJ,MATCH($AH59,'[6]配置系数（兵法）'!$AH:$AH,0))</f>
        <v/>
      </c>
      <c r="AK59" s="205" t="str">
        <f>INDEX('[6]配置系数（兵法）'!AK:AK,MATCH($AH59,'[6]配置系数（兵法）'!$AH:$AH,0))</f>
        <v/>
      </c>
      <c r="AL59" s="205" t="str">
        <f>INDEX('[6]配置系数（兵法）'!AL:AL,MATCH($AH59,'[6]配置系数（兵法）'!$AH:$AH,0))</f>
        <v>0+0+0+0+0+0+0+0+0+0+0+0+0+0+0+0+0+0+0+0+0+0+0+0+0+0+0+0+0+0+0+0+0+0+0</v>
      </c>
      <c r="AM59" s="205">
        <f>INDEX('[6]配置系数（兵法）'!AM:AM,MATCH($AH59,'[6]配置系数（兵法）'!$AH:$AH,0))</f>
        <v>1</v>
      </c>
    </row>
    <row r="60" spans="6:39" x14ac:dyDescent="0.15">
      <c r="F60" s="141" t="str">
        <f>IF(索引!T59="","",索引!T59&amp;1)</f>
        <v>302291</v>
      </c>
      <c r="G60" s="205" t="str">
        <f>INDEX('[6]配置系数（兵法）'!G:G,MATCH($F60,'[6]配置系数（兵法）'!$F:$F,0))</f>
        <v>自身周围如果没有友军英雄，则自身格挡{0}%远程伤害，并且伤害提升{1}%。</v>
      </c>
      <c r="H60" s="205">
        <f>INDEX('[6]配置系数（兵法）'!H:H,MATCH($F60,'[6]配置系数（兵法）'!$F:$F,0))</f>
        <v>0.11899999999999999</v>
      </c>
      <c r="I60" s="205">
        <f>INDEX('[6]配置系数（兵法）'!I:I,MATCH($F60,'[6]配置系数（兵法）'!$F:$F,0))</f>
        <v>1.0999999999999999E-2</v>
      </c>
      <c r="J60" s="205" t="str">
        <f>INDEX('[6]配置系数（兵法）'!J:J,MATCH($F60,'[6]配置系数（兵法）'!$F:$F,0))</f>
        <v>0+0+0+0+0+0+0+0+0+0+0+0+0+0+0+0+0+0+0+0+0+0+0+0+0+0+0+0+0+0+0+0+0+0+0</v>
      </c>
      <c r="K60" s="205">
        <f>INDEX('[6]配置系数（兵法）'!K:K,MATCH($F60,'[6]配置系数（兵法）'!$F:$F,0))</f>
        <v>100</v>
      </c>
      <c r="M60" s="141" t="str">
        <f>IF(索引!T59="","",索引!T59&amp;2)</f>
        <v>302292</v>
      </c>
      <c r="N60" s="205" t="str">
        <f>INDEX('[6]配置系数（兵法）'!N:N,MATCH($M60,'[6]配置系数（兵法）'!$M:$M,0))</f>
        <v>自身周围如果没有友军英雄，则自身格挡{0}%远程伤害，并且伤害提升{1}%。</v>
      </c>
      <c r="O60" s="205">
        <f>INDEX('[6]配置系数（兵法）'!O:O,MATCH($M60,'[6]配置系数（兵法）'!$M:$M,0))</f>
        <v>0.20499999999999999</v>
      </c>
      <c r="P60" s="205">
        <f>INDEX('[6]配置系数（兵法）'!P:P,MATCH($M60,'[6]配置系数（兵法）'!$M:$M,0))</f>
        <v>1.9E-2</v>
      </c>
      <c r="Q60" s="205" t="str">
        <f>INDEX('[6]配置系数（兵法）'!Q:Q,MATCH($M60,'[6]配置系数（兵法）'!$M:$M,0))</f>
        <v>0+0+0+0+0+0+0+0+0+0+0+0+0+0+0+0+0+0+0+0+0+0+0+0+0+0+0+0+0+0+0+0+0+0+0</v>
      </c>
      <c r="R60" s="205">
        <f>INDEX('[6]配置系数（兵法）'!R:R,MATCH($M60,'[6]配置系数（兵法）'!$M:$M,0))</f>
        <v>100</v>
      </c>
      <c r="T60" s="141" t="str">
        <f>IF(索引!T59="","",索引!T59&amp;3)</f>
        <v>302293</v>
      </c>
      <c r="U60" s="205" t="str">
        <f>INDEX('[6]配置系数（兵法）'!U:U,MATCH($T60,'[6]配置系数（兵法）'!$T:$T,0))</f>
        <v/>
      </c>
      <c r="V60" s="205" t="str">
        <f>INDEX('[6]配置系数（兵法）'!V:V,MATCH($T60,'[6]配置系数（兵法）'!$T:$T,0))</f>
        <v/>
      </c>
      <c r="W60" s="205" t="str">
        <f>INDEX('[6]配置系数（兵法）'!W:W,MATCH($T60,'[6]配置系数（兵法）'!$T:$T,0))</f>
        <v/>
      </c>
      <c r="X60" s="205" t="str">
        <f>INDEX('[6]配置系数（兵法）'!X:X,MATCH($T60,'[6]配置系数（兵法）'!$T:$T,0))</f>
        <v>0+0+0+0+0+0+0+0+0+0+0+0+0+0+0+0+0+0+0+0+0+0+0+0+0+0+0+0+0+0+0+0+0+0+0</v>
      </c>
      <c r="Y60" s="205">
        <f>INDEX('[6]配置系数（兵法）'!Y:Y,MATCH($T60,'[6]配置系数（兵法）'!$T:$T,0))</f>
        <v>1</v>
      </c>
      <c r="AA60" s="141" t="str">
        <f>IF(索引!T59="","",索引!T59&amp;4)</f>
        <v>302294</v>
      </c>
      <c r="AB60" s="205" t="str">
        <f>INDEX('[6]配置系数（兵法）'!AB:AB,MATCH($AA60,'[6]配置系数（兵法）'!$AA:$AA,0))</f>
        <v/>
      </c>
      <c r="AC60" s="205" t="str">
        <f>INDEX('[6]配置系数（兵法）'!AC:AC,MATCH($AA60,'[6]配置系数（兵法）'!$AA:$AA,0))</f>
        <v/>
      </c>
      <c r="AD60" s="205" t="str">
        <f>INDEX('[6]配置系数（兵法）'!AD:AD,MATCH($AA60,'[6]配置系数（兵法）'!$AA:$AA,0))</f>
        <v/>
      </c>
      <c r="AE60" s="205" t="str">
        <f>INDEX('[6]配置系数（兵法）'!AE:AE,MATCH($AA60,'[6]配置系数（兵法）'!$AA:$AA,0))</f>
        <v>0+0+0+0+0+0+0+0+0+0+0+0+0+0+0+0+0+0+0+0+0+0+0+0+0+0+0+0+0+0+0+0+0+0+0</v>
      </c>
      <c r="AF60" s="205">
        <f>INDEX('[6]配置系数（兵法）'!AF:AF,MATCH($AA60,'[6]配置系数（兵法）'!$AA:$AA,0))</f>
        <v>1</v>
      </c>
      <c r="AH60" s="141" t="str">
        <f>IF(索引!T59="","",索引!T59&amp;5)</f>
        <v>302295</v>
      </c>
      <c r="AI60" s="205" t="str">
        <f>INDEX('[6]配置系数（兵法）'!AI:AI,MATCH($AH60,'[6]配置系数（兵法）'!$AH:$AH,0))</f>
        <v/>
      </c>
      <c r="AJ60" s="205" t="str">
        <f>INDEX('[6]配置系数（兵法）'!AJ:AJ,MATCH($AH60,'[6]配置系数（兵法）'!$AH:$AH,0))</f>
        <v/>
      </c>
      <c r="AK60" s="205" t="str">
        <f>INDEX('[6]配置系数（兵法）'!AK:AK,MATCH($AH60,'[6]配置系数（兵法）'!$AH:$AH,0))</f>
        <v/>
      </c>
      <c r="AL60" s="205" t="str">
        <f>INDEX('[6]配置系数（兵法）'!AL:AL,MATCH($AH60,'[6]配置系数（兵法）'!$AH:$AH,0))</f>
        <v>0+0+0+0+0+0+0+0+0+0+0+0+0+0+0+0+0+0+0+0+0+0+0+0+0+0+0+0+0+0+0+0+0+0+0</v>
      </c>
      <c r="AM60" s="205">
        <f>INDEX('[6]配置系数（兵法）'!AM:AM,MATCH($AH60,'[6]配置系数（兵法）'!$AH:$AH,0))</f>
        <v>1</v>
      </c>
    </row>
    <row r="61" spans="6:39" x14ac:dyDescent="0.15">
      <c r="F61" s="141" t="str">
        <f>IF(索引!T60="","",索引!T60&amp;1)</f>
        <v>302301</v>
      </c>
      <c r="G61" s="205" t="str">
        <f>INDEX('[6]配置系数（兵法）'!G:G,MATCH($F61,'[6]配置系数（兵法）'!$F:$F,0))</f>
        <v>自身闪避增加{0}%，如果自身闪避成功，获得轻舞效果，回复自身{1}点怒气，并且获得{2}%的生命偷取效果，持续{3}秒。（轻舞效果间隔{4}秒）</v>
      </c>
      <c r="H61" s="205">
        <f>INDEX('[6]配置系数（兵法）'!H:H,MATCH($F61,'[6]配置系数（兵法）'!$F:$F,0))</f>
        <v>7.5999999999999998E-2</v>
      </c>
      <c r="I61" s="205">
        <f>INDEX('[6]配置系数（兵法）'!I:I,MATCH($F61,'[6]配置系数（兵法）'!$F:$F,0))</f>
        <v>7.0000000000000001E-3</v>
      </c>
      <c r="J61" s="205" t="str">
        <f>INDEX('[6]配置系数（兵法）'!J:J,MATCH($F61,'[6]配置系数（兵法）'!$F:$F,0))</f>
        <v>0+0+0+0+0+0+0+0+0+0+0+0+0+0+0+0+0+0+0+0+0+0+0+0+0+0+0+0+0+0+0+0+0+0+0</v>
      </c>
      <c r="K61" s="205">
        <f>INDEX('[6]配置系数（兵法）'!K:K,MATCH($F61,'[6]配置系数（兵法）'!$F:$F,0))</f>
        <v>100</v>
      </c>
      <c r="M61" s="141" t="str">
        <f>IF(索引!T60="","",索引!T60&amp;2)</f>
        <v>302302</v>
      </c>
      <c r="N61" s="205" t="str">
        <f>INDEX('[6]配置系数（兵法）'!N:N,MATCH($M61,'[6]配置系数（兵法）'!$M:$M,0))</f>
        <v>自身闪避增加{0}%，如果自身闪避成功，获得轻舞效果，回复自身{1}点怒气，并且获得{2}%的生命偷取效果，持续{3}秒。（轻舞效果间隔{4}秒）</v>
      </c>
      <c r="O61" s="205">
        <f>INDEX('[6]配置系数（兵法）'!O:O,MATCH($M61,'[6]配置系数（兵法）'!$M:$M,0))</f>
        <v>2.4</v>
      </c>
      <c r="P61" s="205">
        <f>INDEX('[6]配置系数（兵法）'!P:P,MATCH($M61,'[6]配置系数（兵法）'!$M:$M,0))</f>
        <v>0.2</v>
      </c>
      <c r="Q61" s="205" t="str">
        <f>INDEX('[6]配置系数（兵法）'!Q:Q,MATCH($M61,'[6]配置系数（兵法）'!$M:$M,0))</f>
        <v>0+0+0+0+0+0+0+0+0+0+0+0+0+0+0+0+0+0+0+0+0+0+0+0+0+0+0+0+0+0+0+0+0+0+0</v>
      </c>
      <c r="R61" s="205">
        <f>INDEX('[6]配置系数（兵法）'!R:R,MATCH($M61,'[6]配置系数（兵法）'!$M:$M,0))</f>
        <v>1</v>
      </c>
      <c r="T61" s="141" t="str">
        <f>IF(索引!T60="","",索引!T60&amp;3)</f>
        <v>302303</v>
      </c>
      <c r="U61" s="205" t="str">
        <f>INDEX('[6]配置系数（兵法）'!U:U,MATCH($T61,'[6]配置系数（兵法）'!$T:$T,0))</f>
        <v>自身闪避增加{0}%，如果自身闪避成功，获得轻舞效果，回复自身{1}点怒气，并且获得{2}%的生命偷取效果，持续{3}秒。（轻舞效果间隔{4}秒）</v>
      </c>
      <c r="V61" s="205">
        <f>INDEX('[6]配置系数（兵法）'!V:V,MATCH($T61,'[6]配置系数（兵法）'!$T:$T,0))</f>
        <v>5.8999999999999997E-2</v>
      </c>
      <c r="W61" s="205">
        <f>INDEX('[6]配置系数（兵法）'!W:W,MATCH($T61,'[6]配置系数（兵法）'!$T:$T,0))</f>
        <v>6.0000000000000001E-3</v>
      </c>
      <c r="X61" s="205" t="str">
        <f>INDEX('[6]配置系数（兵法）'!X:X,MATCH($T61,'[6]配置系数（兵法）'!$T:$T,0))</f>
        <v>0+0+0+0+0+0+0+0+0+0+0+0+0+0+0+0+0+0+0+0+0+0+0+0+0+0+0+0+0+0+0+0+0+0+0</v>
      </c>
      <c r="Y61" s="205">
        <f>INDEX('[6]配置系数（兵法）'!Y:Y,MATCH($T61,'[6]配置系数（兵法）'!$T:$T,0))</f>
        <v>100</v>
      </c>
      <c r="AA61" s="141" t="str">
        <f>IF(索引!T60="","",索引!T60&amp;4)</f>
        <v>302304</v>
      </c>
      <c r="AB61" s="205" t="str">
        <f>INDEX('[6]配置系数（兵法）'!AB:AB,MATCH($AA61,'[6]配置系数（兵法）'!$AA:$AA,0))</f>
        <v>自身闪避增加{0}%，如果自身闪避成功，获得轻舞效果，回复自身{1}点怒气，并且获得{2}%的生命偷取效果，持续{3}秒。（轻舞效果间隔{4}秒）</v>
      </c>
      <c r="AC61" s="205">
        <f>INDEX('[6]配置系数（兵法）'!AC:AC,MATCH($AA61,'[6]配置系数（兵法）'!$AA:$AA,0))</f>
        <v>4.5</v>
      </c>
      <c r="AD61" s="205">
        <f>INDEX('[6]配置系数（兵法）'!AD:AD,MATCH($AA61,'[6]配置系数（兵法）'!$AA:$AA,0))</f>
        <v>0</v>
      </c>
      <c r="AE61" s="205" t="str">
        <f>INDEX('[6]配置系数（兵法）'!AE:AE,MATCH($AA61,'[6]配置系数（兵法）'!$AA:$AA,0))</f>
        <v>0+0+0+0+0+0+0+0+0+0+0+0+0+0+0+0+0+0+0+0+0+0+0+0+0+0+0+0+0+0+0+0+0+0+0</v>
      </c>
      <c r="AF61" s="205">
        <f>INDEX('[6]配置系数（兵法）'!AF:AF,MATCH($AA61,'[6]配置系数（兵法）'!$AA:$AA,0))</f>
        <v>1</v>
      </c>
      <c r="AH61" s="141" t="str">
        <f>IF(索引!T60="","",索引!T60&amp;5)</f>
        <v>302305</v>
      </c>
      <c r="AI61" s="205" t="str">
        <f>INDEX('[6]配置系数（兵法）'!AI:AI,MATCH($AH61,'[6]配置系数（兵法）'!$AH:$AH,0))</f>
        <v>自身闪避增加{0}%，如果自身闪避成功，获得轻舞效果，回复自身{1}点怒气，并且获得{2}%的生命偷取效果，持续{3}秒。（轻舞效果间隔{4}秒）</v>
      </c>
      <c r="AJ61" s="205">
        <f>INDEX('[6]配置系数（兵法）'!AJ:AJ,MATCH($AH61,'[6]配置系数（兵法）'!$AH:$AH,0))</f>
        <v>5</v>
      </c>
      <c r="AK61" s="205">
        <f>INDEX('[6]配置系数（兵法）'!AK:AK,MATCH($AH61,'[6]配置系数（兵法）'!$AH:$AH,0))</f>
        <v>0</v>
      </c>
      <c r="AL61" s="205" t="str">
        <f>INDEX('[6]配置系数（兵法）'!AL:AL,MATCH($AH61,'[6]配置系数（兵法）'!$AH:$AH,0))</f>
        <v>0+0+0+0+0+0+0+0+0+0+0+0+0+0+0+0+0+0+0+0+0+0+0+0+0+0+0+0+0+0+0+0+0+0+0</v>
      </c>
      <c r="AM61" s="205">
        <f>INDEX('[6]配置系数（兵法）'!AM:AM,MATCH($AH61,'[6]配置系数（兵法）'!$AH:$AH,0))</f>
        <v>1</v>
      </c>
    </row>
    <row r="62" spans="6:39" x14ac:dyDescent="0.15">
      <c r="F62" s="141" t="str">
        <f>IF(索引!T61="","",索引!T61&amp;1)</f>
        <v>303101</v>
      </c>
      <c r="G62" s="205" t="str">
        <f>INDEX('[6]配置系数（兵法）'!G:G,MATCH($F62,'[6]配置系数（兵法）'!$F:$F,0))</f>
        <v>携带步兵时，武将士兵均会分担对方一半的伤害，且武将造成伤害的{0}%会治疗士兵，士兵造成伤害的{1}%会治疗武将</v>
      </c>
      <c r="H62" s="205">
        <f>INDEX('[6]配置系数（兵法）'!H:H,MATCH($F62,'[6]配置系数（兵法）'!$F:$F,0))</f>
        <v>8.2000000000000003E-2</v>
      </c>
      <c r="I62" s="205">
        <f>INDEX('[6]配置系数（兵法）'!I:I,MATCH($F62,'[6]配置系数（兵法）'!$F:$F,0))</f>
        <v>7.0000000000000001E-3</v>
      </c>
      <c r="J62" s="205" t="str">
        <f>INDEX('[6]配置系数（兵法）'!J:J,MATCH($F62,'[6]配置系数（兵法）'!$F:$F,0))</f>
        <v>0+0+0+0+0+0+0+0+0+0+0+0+0+0+0+0+0+0+0+0+0+0+0+0+0+0+0+0+0+0+0+0+0+0+0</v>
      </c>
      <c r="K62" s="205">
        <f>INDEX('[6]配置系数（兵法）'!K:K,MATCH($F62,'[6]配置系数（兵法）'!$F:$F,0))</f>
        <v>100</v>
      </c>
      <c r="M62" s="141" t="str">
        <f>IF(索引!T61="","",索引!T61&amp;2)</f>
        <v>303102</v>
      </c>
      <c r="N62" s="205" t="str">
        <f>INDEX('[6]配置系数（兵法）'!N:N,MATCH($M62,'[6]配置系数（兵法）'!$M:$M,0))</f>
        <v>携带步兵时，武将士兵均会分担对方一半的伤害，且武将造成伤害的{0}%会治疗士兵，士兵造成伤害的{1}%会治疗武将</v>
      </c>
      <c r="O62" s="205">
        <f>INDEX('[6]配置系数（兵法）'!O:O,MATCH($M62,'[6]配置系数（兵法）'!$M:$M,0))</f>
        <v>8.2000000000000003E-2</v>
      </c>
      <c r="P62" s="205">
        <f>INDEX('[6]配置系数（兵法）'!P:P,MATCH($M62,'[6]配置系数（兵法）'!$M:$M,0))</f>
        <v>7.0000000000000001E-3</v>
      </c>
      <c r="Q62" s="205" t="str">
        <f>INDEX('[6]配置系数（兵法）'!Q:Q,MATCH($M62,'[6]配置系数（兵法）'!$M:$M,0))</f>
        <v>0+0+0+0+0+0+0+0+0+0+0+0+0+0+0+0+0+0+0+0+0+0+0+0+0+0+0+0+0+0+0+0+0+0+0</v>
      </c>
      <c r="R62" s="205">
        <f>INDEX('[6]配置系数（兵法）'!R:R,MATCH($M62,'[6]配置系数（兵法）'!$M:$M,0))</f>
        <v>100</v>
      </c>
      <c r="T62" s="141" t="str">
        <f>IF(索引!T61="","",索引!T61&amp;3)</f>
        <v>303103</v>
      </c>
      <c r="U62" s="205" t="str">
        <f>INDEX('[6]配置系数（兵法）'!U:U,MATCH($T62,'[6]配置系数（兵法）'!$T:$T,0))</f>
        <v/>
      </c>
      <c r="V62" s="205" t="str">
        <f>INDEX('[6]配置系数（兵法）'!V:V,MATCH($T62,'[6]配置系数（兵法）'!$T:$T,0))</f>
        <v/>
      </c>
      <c r="W62" s="205" t="str">
        <f>INDEX('[6]配置系数（兵法）'!W:W,MATCH($T62,'[6]配置系数（兵法）'!$T:$T,0))</f>
        <v/>
      </c>
      <c r="X62" s="205" t="str">
        <f>INDEX('[6]配置系数（兵法）'!X:X,MATCH($T62,'[6]配置系数（兵法）'!$T:$T,0))</f>
        <v>0+0+0+0+0+0+0+0+0+0+0+0+0+0+0+0+0+0+0+0+0+0+0+0+0+0+0+0+0+0+0+0+0+0+0</v>
      </c>
      <c r="Y62" s="205">
        <f>INDEX('[6]配置系数（兵法）'!Y:Y,MATCH($T62,'[6]配置系数（兵法）'!$T:$T,0))</f>
        <v>1</v>
      </c>
      <c r="AA62" s="141" t="str">
        <f>IF(索引!T61="","",索引!T61&amp;4)</f>
        <v>303104</v>
      </c>
      <c r="AB62" s="205" t="str">
        <f>INDEX('[6]配置系数（兵法）'!AB:AB,MATCH($AA62,'[6]配置系数（兵法）'!$AA:$AA,0))</f>
        <v/>
      </c>
      <c r="AC62" s="205" t="str">
        <f>INDEX('[6]配置系数（兵法）'!AC:AC,MATCH($AA62,'[6]配置系数（兵法）'!$AA:$AA,0))</f>
        <v/>
      </c>
      <c r="AD62" s="205" t="str">
        <f>INDEX('[6]配置系数（兵法）'!AD:AD,MATCH($AA62,'[6]配置系数（兵法）'!$AA:$AA,0))</f>
        <v/>
      </c>
      <c r="AE62" s="205" t="str">
        <f>INDEX('[6]配置系数（兵法）'!AE:AE,MATCH($AA62,'[6]配置系数（兵法）'!$AA:$AA,0))</f>
        <v>0+0+0+0+0+0+0+0+0+0+0+0+0+0+0+0+0+0+0+0+0+0+0+0+0+0+0+0+0+0+0+0+0+0+0</v>
      </c>
      <c r="AF62" s="205">
        <f>INDEX('[6]配置系数（兵法）'!AF:AF,MATCH($AA62,'[6]配置系数（兵法）'!$AA:$AA,0))</f>
        <v>1</v>
      </c>
      <c r="AH62" s="141" t="str">
        <f>IF(索引!T61="","",索引!T61&amp;5)</f>
        <v>303105</v>
      </c>
      <c r="AI62" s="205" t="str">
        <f>INDEX('[6]配置系数（兵法）'!AI:AI,MATCH($AH62,'[6]配置系数（兵法）'!$AH:$AH,0))</f>
        <v/>
      </c>
      <c r="AJ62" s="205" t="str">
        <f>INDEX('[6]配置系数（兵法）'!AJ:AJ,MATCH($AH62,'[6]配置系数（兵法）'!$AH:$AH,0))</f>
        <v/>
      </c>
      <c r="AK62" s="205" t="str">
        <f>INDEX('[6]配置系数（兵法）'!AK:AK,MATCH($AH62,'[6]配置系数（兵法）'!$AH:$AH,0))</f>
        <v/>
      </c>
      <c r="AL62" s="205" t="str">
        <f>INDEX('[6]配置系数（兵法）'!AL:AL,MATCH($AH62,'[6]配置系数（兵法）'!$AH:$AH,0))</f>
        <v>0+0+0+0+0+0+0+0+0+0+0+0+0+0+0+0+0+0+0+0+0+0+0+0+0+0+0+0+0+0+0+0+0+0+0</v>
      </c>
      <c r="AM62" s="205">
        <f>INDEX('[6]配置系数（兵法）'!AM:AM,MATCH($AH62,'[6]配置系数（兵法）'!$AH:$AH,0))</f>
        <v>1</v>
      </c>
    </row>
    <row r="63" spans="6:39" x14ac:dyDescent="0.15">
      <c r="F63" s="141" t="str">
        <f>IF(索引!T62="","",索引!T62&amp;1)</f>
        <v>303111</v>
      </c>
      <c r="G63" s="205" t="str">
        <f>INDEX('[6]配置系数（兵法）'!G:G,MATCH($F63,'[6]配置系数（兵法）'!$F:$F,0))</f>
        <v>女性武将携带时，自身每隔8秒对随机2名武将造成{0}%攻击力的策略伤害，如果是男性武将则再降低其{1}点怒气</v>
      </c>
      <c r="H63" s="205">
        <f>INDEX('[6]配置系数（兵法）'!H:H,MATCH($F63,'[6]配置系数（兵法）'!$F:$F,0))</f>
        <v>0.125</v>
      </c>
      <c r="I63" s="205">
        <f>INDEX('[6]配置系数（兵法）'!I:I,MATCH($F63,'[6]配置系数（兵法）'!$F:$F,0))</f>
        <v>5.0000000000000001E-3</v>
      </c>
      <c r="J63" s="205" t="str">
        <f>INDEX('[6]配置系数（兵法）'!J:J,MATCH($F63,'[6]配置系数（兵法）'!$F:$F,0))</f>
        <v>0+0+0+0+0+0+0+0+0+0+0+0+0+0+0+0+0+0+0+0+0+0+0+0+0+0+0+0+0+0+0+0+0+0+0</v>
      </c>
      <c r="K63" s="205">
        <f>INDEX('[6]配置系数（兵法）'!K:K,MATCH($F63,'[6]配置系数（兵法）'!$F:$F,0))</f>
        <v>100</v>
      </c>
      <c r="M63" s="141" t="str">
        <f>IF(索引!T62="","",索引!T62&amp;2)</f>
        <v>303112</v>
      </c>
      <c r="N63" s="205" t="str">
        <f>INDEX('[6]配置系数（兵法）'!N:N,MATCH($M63,'[6]配置系数（兵法）'!$M:$M,0))</f>
        <v>女性武将携带时，自身每隔8秒对随机2名武将造成{0}%攻击力的策略伤害，如果是男性武将则再降低其{1}点怒气</v>
      </c>
      <c r="O63" s="205">
        <f>INDEX('[6]配置系数（兵法）'!O:O,MATCH($M63,'[6]配置系数（兵法）'!$M:$M,0))</f>
        <v>-5.5</v>
      </c>
      <c r="P63" s="205">
        <f>INDEX('[6]配置系数（兵法）'!P:P,MATCH($M63,'[6]配置系数（兵法）'!$M:$M,0))</f>
        <v>-0.7</v>
      </c>
      <c r="Q63" s="205" t="str">
        <f>INDEX('[6]配置系数（兵法）'!Q:Q,MATCH($M63,'[6]配置系数（兵法）'!$M:$M,0))</f>
        <v>0+0+0+0+0+0+0+0+0+0+0+0+0+0+0+0+0+0+0+0+0+0+0+0+0+0+0+0+0+0+0+0+0+0+0</v>
      </c>
      <c r="R63" s="205">
        <f>INDEX('[6]配置系数（兵法）'!R:R,MATCH($M63,'[6]配置系数（兵法）'!$M:$M,0))</f>
        <v>-1</v>
      </c>
      <c r="T63" s="141" t="str">
        <f>IF(索引!T62="","",索引!T62&amp;3)</f>
        <v>303113</v>
      </c>
      <c r="U63" s="205" t="str">
        <f>INDEX('[6]配置系数（兵法）'!U:U,MATCH($T63,'[6]配置系数（兵法）'!$T:$T,0))</f>
        <v/>
      </c>
      <c r="V63" s="205" t="str">
        <f>INDEX('[6]配置系数（兵法）'!V:V,MATCH($T63,'[6]配置系数（兵法）'!$T:$T,0))</f>
        <v/>
      </c>
      <c r="W63" s="205" t="str">
        <f>INDEX('[6]配置系数（兵法）'!W:W,MATCH($T63,'[6]配置系数（兵法）'!$T:$T,0))</f>
        <v/>
      </c>
      <c r="X63" s="205" t="str">
        <f>INDEX('[6]配置系数（兵法）'!X:X,MATCH($T63,'[6]配置系数（兵法）'!$T:$T,0))</f>
        <v>0+0+0+0+0+0+0+0+0+0+0+0+0+0+0+0+0+0+0+0+0+0+0+0+0+0+0+0+0+0+0+0+0+0+0</v>
      </c>
      <c r="Y63" s="205">
        <f>INDEX('[6]配置系数（兵法）'!Y:Y,MATCH($T63,'[6]配置系数（兵法）'!$T:$T,0))</f>
        <v>1</v>
      </c>
      <c r="AA63" s="141" t="str">
        <f>IF(索引!T62="","",索引!T62&amp;4)</f>
        <v>303114</v>
      </c>
      <c r="AB63" s="205" t="str">
        <f>INDEX('[6]配置系数（兵法）'!AB:AB,MATCH($AA63,'[6]配置系数（兵法）'!$AA:$AA,0))</f>
        <v/>
      </c>
      <c r="AC63" s="205" t="str">
        <f>INDEX('[6]配置系数（兵法）'!AC:AC,MATCH($AA63,'[6]配置系数（兵法）'!$AA:$AA,0))</f>
        <v/>
      </c>
      <c r="AD63" s="205" t="str">
        <f>INDEX('[6]配置系数（兵法）'!AD:AD,MATCH($AA63,'[6]配置系数（兵法）'!$AA:$AA,0))</f>
        <v/>
      </c>
      <c r="AE63" s="205" t="str">
        <f>INDEX('[6]配置系数（兵法）'!AE:AE,MATCH($AA63,'[6]配置系数（兵法）'!$AA:$AA,0))</f>
        <v>0+0+0+0+0+0+0+0+0+0+0+0+0+0+0+0+0+0+0+0+0+0+0+0+0+0+0+0+0+0+0+0+0+0+0</v>
      </c>
      <c r="AF63" s="205">
        <f>INDEX('[6]配置系数（兵法）'!AF:AF,MATCH($AA63,'[6]配置系数（兵法）'!$AA:$AA,0))</f>
        <v>1</v>
      </c>
      <c r="AH63" s="141" t="str">
        <f>IF(索引!T62="","",索引!T62&amp;5)</f>
        <v>303115</v>
      </c>
      <c r="AI63" s="205" t="str">
        <f>INDEX('[6]配置系数（兵法）'!AI:AI,MATCH($AH63,'[6]配置系数（兵法）'!$AH:$AH,0))</f>
        <v/>
      </c>
      <c r="AJ63" s="205" t="str">
        <f>INDEX('[6]配置系数（兵法）'!AJ:AJ,MATCH($AH63,'[6]配置系数（兵法）'!$AH:$AH,0))</f>
        <v/>
      </c>
      <c r="AK63" s="205" t="str">
        <f>INDEX('[6]配置系数（兵法）'!AK:AK,MATCH($AH63,'[6]配置系数（兵法）'!$AH:$AH,0))</f>
        <v/>
      </c>
      <c r="AL63" s="205" t="str">
        <f>INDEX('[6]配置系数（兵法）'!AL:AL,MATCH($AH63,'[6]配置系数（兵法）'!$AH:$AH,0))</f>
        <v>0+0+0+0+0+0+0+0+0+0+0+0+0+0+0+0+0+0+0+0+0+0+0+0+0+0+0+0+0+0+0+0+0+0+0</v>
      </c>
      <c r="AM63" s="205">
        <f>INDEX('[6]配置系数（兵法）'!AM:AM,MATCH($AH63,'[6]配置系数（兵法）'!$AH:$AH,0))</f>
        <v>1</v>
      </c>
    </row>
    <row r="64" spans="6:39" x14ac:dyDescent="0.15">
      <c r="F64" s="141" t="str">
        <f>IF(索引!T63="","",索引!T63&amp;1)</f>
        <v>303121</v>
      </c>
      <c r="G64" s="205" t="str">
        <f>INDEX('[6]配置系数（兵法）'!G:G,MATCH($F64,'[6]配置系数（兵法）'!$F:$F,0))</f>
        <v>自身与统率的士兵造成策略伤害时，有百分之四十的概率额外触发一次{0}%攻击力的策略伤害（内置cd1s）</v>
      </c>
      <c r="H64" s="205">
        <f>INDEX('[6]配置系数（兵法）'!H:H,MATCH($F64,'[6]配置系数（兵法）'!$F:$F,0))</f>
        <v>0.161</v>
      </c>
      <c r="I64" s="205">
        <f>INDEX('[6]配置系数（兵法）'!I:I,MATCH($F64,'[6]配置系数（兵法）'!$F:$F,0))</f>
        <v>8.0000000000000002E-3</v>
      </c>
      <c r="J64" s="205" t="str">
        <f>INDEX('[6]配置系数（兵法）'!J:J,MATCH($F64,'[6]配置系数（兵法）'!$F:$F,0))</f>
        <v>0+0+0+0+0+0+0+0+0+0+0+0+0+0+0+0+0+0+0+0+0+0+0+0+0+0+0+0+0+0+0+0+0+0+0</v>
      </c>
      <c r="K64" s="205">
        <f>INDEX('[6]配置系数（兵法）'!K:K,MATCH($F64,'[6]配置系数（兵法）'!$F:$F,0))</f>
        <v>100</v>
      </c>
      <c r="M64" s="141" t="str">
        <f>IF(索引!T63="","",索引!T63&amp;2)</f>
        <v>303122</v>
      </c>
      <c r="N64" s="205" t="str">
        <f>INDEX('[6]配置系数（兵法）'!N:N,MATCH($M64,'[6]配置系数（兵法）'!$M:$M,0))</f>
        <v/>
      </c>
      <c r="O64" s="205" t="str">
        <f>INDEX('[6]配置系数（兵法）'!O:O,MATCH($M64,'[6]配置系数（兵法）'!$M:$M,0))</f>
        <v/>
      </c>
      <c r="P64" s="205" t="str">
        <f>INDEX('[6]配置系数（兵法）'!P:P,MATCH($M64,'[6]配置系数（兵法）'!$M:$M,0))</f>
        <v/>
      </c>
      <c r="Q64" s="205" t="str">
        <f>INDEX('[6]配置系数（兵法）'!Q:Q,MATCH($M64,'[6]配置系数（兵法）'!$M:$M,0))</f>
        <v>0+0+0+0+0+0+0+0+0+0+0+0+0+0+0+0+0+0+0+0+0+0+0+0+0+0+0+0+0+0+0+0+0+0+0</v>
      </c>
      <c r="R64" s="205">
        <f>INDEX('[6]配置系数（兵法）'!R:R,MATCH($M64,'[6]配置系数（兵法）'!$M:$M,0))</f>
        <v>1</v>
      </c>
      <c r="T64" s="141" t="str">
        <f>IF(索引!T63="","",索引!T63&amp;3)</f>
        <v>303123</v>
      </c>
      <c r="U64" s="205" t="str">
        <f>INDEX('[6]配置系数（兵法）'!U:U,MATCH($T64,'[6]配置系数（兵法）'!$T:$T,0))</f>
        <v/>
      </c>
      <c r="V64" s="205" t="str">
        <f>INDEX('[6]配置系数（兵法）'!V:V,MATCH($T64,'[6]配置系数（兵法）'!$T:$T,0))</f>
        <v/>
      </c>
      <c r="W64" s="205" t="str">
        <f>INDEX('[6]配置系数（兵法）'!W:W,MATCH($T64,'[6]配置系数（兵法）'!$T:$T,0))</f>
        <v/>
      </c>
      <c r="X64" s="205" t="str">
        <f>INDEX('[6]配置系数（兵法）'!X:X,MATCH($T64,'[6]配置系数（兵法）'!$T:$T,0))</f>
        <v>0+0+0+0+0+0+0+0+0+0+0+0+0+0+0+0+0+0+0+0+0+0+0+0+0+0+0+0+0+0+0+0+0+0+0</v>
      </c>
      <c r="Y64" s="205">
        <f>INDEX('[6]配置系数（兵法）'!Y:Y,MATCH($T64,'[6]配置系数（兵法）'!$T:$T,0))</f>
        <v>1</v>
      </c>
      <c r="AA64" s="141" t="str">
        <f>IF(索引!T63="","",索引!T63&amp;4)</f>
        <v>303124</v>
      </c>
      <c r="AB64" s="205" t="str">
        <f>INDEX('[6]配置系数（兵法）'!AB:AB,MATCH($AA64,'[6]配置系数（兵法）'!$AA:$AA,0))</f>
        <v/>
      </c>
      <c r="AC64" s="205" t="str">
        <f>INDEX('[6]配置系数（兵法）'!AC:AC,MATCH($AA64,'[6]配置系数（兵法）'!$AA:$AA,0))</f>
        <v/>
      </c>
      <c r="AD64" s="205" t="str">
        <f>INDEX('[6]配置系数（兵法）'!AD:AD,MATCH($AA64,'[6]配置系数（兵法）'!$AA:$AA,0))</f>
        <v/>
      </c>
      <c r="AE64" s="205" t="str">
        <f>INDEX('[6]配置系数（兵法）'!AE:AE,MATCH($AA64,'[6]配置系数（兵法）'!$AA:$AA,0))</f>
        <v>0+0+0+0+0+0+0+0+0+0+0+0+0+0+0+0+0+0+0+0+0+0+0+0+0+0+0+0+0+0+0+0+0+0+0</v>
      </c>
      <c r="AF64" s="205">
        <f>INDEX('[6]配置系数（兵法）'!AF:AF,MATCH($AA64,'[6]配置系数（兵法）'!$AA:$AA,0))</f>
        <v>1</v>
      </c>
      <c r="AH64" s="141" t="str">
        <f>IF(索引!T63="","",索引!T63&amp;5)</f>
        <v>303125</v>
      </c>
      <c r="AI64" s="205" t="str">
        <f>INDEX('[6]配置系数（兵法）'!AI:AI,MATCH($AH64,'[6]配置系数（兵法）'!$AH:$AH,0))</f>
        <v/>
      </c>
      <c r="AJ64" s="205" t="str">
        <f>INDEX('[6]配置系数（兵法）'!AJ:AJ,MATCH($AH64,'[6]配置系数（兵法）'!$AH:$AH,0))</f>
        <v/>
      </c>
      <c r="AK64" s="205" t="str">
        <f>INDEX('[6]配置系数（兵法）'!AK:AK,MATCH($AH64,'[6]配置系数（兵法）'!$AH:$AH,0))</f>
        <v/>
      </c>
      <c r="AL64" s="205" t="str">
        <f>INDEX('[6]配置系数（兵法）'!AL:AL,MATCH($AH64,'[6]配置系数（兵法）'!$AH:$AH,0))</f>
        <v>0+0+0+0+0+0+0+0+0+0+0+0+0+0+0+0+0+0+0+0+0+0+0+0+0+0+0+0+0+0+0+0+0+0+0</v>
      </c>
      <c r="AM64" s="205">
        <f>INDEX('[6]配置系数（兵法）'!AM:AM,MATCH($AH64,'[6]配置系数（兵法）'!$AH:$AH,0))</f>
        <v>1</v>
      </c>
    </row>
    <row r="65" spans="6:39" x14ac:dyDescent="0.15">
      <c r="F65" s="141" t="str">
        <f>IF(索引!T64="","",索引!T64&amp;1)</f>
        <v>303131</v>
      </c>
      <c r="G65" s="205" t="str">
        <f>INDEX('[6]配置系数（兵法）'!G:G,MATCH($F65,'[6]配置系数（兵法）'!$F:$F,0))</f>
        <v>自身生命值低于一半时触发此效果（触发间隔二十秒），净化自身的负面与控制效果，并且给与自身一个攻击{0}%的护盾（持续时间8秒），如果护盾被击破，则自身暴击概率提升{1}%，持续15秒</v>
      </c>
      <c r="H65" s="205">
        <f>INDEX('[6]配置系数（兵法）'!H:H,MATCH($F65,'[6]配置系数（兵法）'!$F:$F,0))</f>
        <v>0.63400000000000001</v>
      </c>
      <c r="I65" s="205">
        <f>INDEX('[6]配置系数（兵法）'!I:I,MATCH($F65,'[6]配置系数（兵法）'!$F:$F,0))</f>
        <v>5.1999999999999998E-2</v>
      </c>
      <c r="J65" s="205" t="str">
        <f>INDEX('[6]配置系数（兵法）'!J:J,MATCH($F65,'[6]配置系数（兵法）'!$F:$F,0))</f>
        <v>0+0+0+0+0+0+0+0+0+0+0+0+0+0+0+0+0+0+0+0+0+0+0+0+0+0+0+0+0+0+0+0+0+0+0</v>
      </c>
      <c r="K65" s="205">
        <f>INDEX('[6]配置系数（兵法）'!K:K,MATCH($F65,'[6]配置系数（兵法）'!$F:$F,0))</f>
        <v>100</v>
      </c>
      <c r="M65" s="141" t="str">
        <f>IF(索引!T64="","",索引!T64&amp;2)</f>
        <v>303132</v>
      </c>
      <c r="N65" s="205" t="str">
        <f>INDEX('[6]配置系数（兵法）'!N:N,MATCH($M65,'[6]配置系数（兵法）'!$M:$M,0))</f>
        <v>自身生命值低于一半时触发此效果（触发间隔二十秒），净化自身的负面与控制效果，并且给与自身一个攻击{0}%的护盾（持续时间8秒），如果护盾被击破，则自身暴击概率提升{1}%，持续15秒</v>
      </c>
      <c r="O65" s="205">
        <f>INDEX('[6]配置系数（兵法）'!O:O,MATCH($M65,'[6]配置系数（兵法）'!$M:$M,0))</f>
        <v>0.26400000000000001</v>
      </c>
      <c r="P65" s="205">
        <f>INDEX('[6]配置系数（兵法）'!P:P,MATCH($M65,'[6]配置系数（兵法）'!$M:$M,0))</f>
        <v>2.1999999999999999E-2</v>
      </c>
      <c r="Q65" s="205" t="str">
        <f>INDEX('[6]配置系数（兵法）'!Q:Q,MATCH($M65,'[6]配置系数（兵法）'!$M:$M,0))</f>
        <v>0+0+0+0+0+0+0+0+0+0+0+0+0+0+0+0+0+0+0+0+0+0+0+0+0+0+0+0+0+0+0+0+0+0+0</v>
      </c>
      <c r="R65" s="205">
        <f>INDEX('[6]配置系数（兵法）'!R:R,MATCH($M65,'[6]配置系数（兵法）'!$M:$M,0))</f>
        <v>100</v>
      </c>
      <c r="T65" s="141" t="str">
        <f>IF(索引!T64="","",索引!T64&amp;3)</f>
        <v>303133</v>
      </c>
      <c r="U65" s="205" t="str">
        <f>INDEX('[6]配置系数（兵法）'!U:U,MATCH($T65,'[6]配置系数（兵法）'!$T:$T,0))</f>
        <v/>
      </c>
      <c r="V65" s="205" t="str">
        <f>INDEX('[6]配置系数（兵法）'!V:V,MATCH($T65,'[6]配置系数（兵法）'!$T:$T,0))</f>
        <v/>
      </c>
      <c r="W65" s="205" t="str">
        <f>INDEX('[6]配置系数（兵法）'!W:W,MATCH($T65,'[6]配置系数（兵法）'!$T:$T,0))</f>
        <v/>
      </c>
      <c r="X65" s="205" t="str">
        <f>INDEX('[6]配置系数（兵法）'!X:X,MATCH($T65,'[6]配置系数（兵法）'!$T:$T,0))</f>
        <v>0+0+0+0+0+0+0+0+0+0+0+0+0+0+0+0+0+0+0+0+0+0+0+0+0+0+0+0+0+0+0+0+0+0+0</v>
      </c>
      <c r="Y65" s="205">
        <f>INDEX('[6]配置系数（兵法）'!Y:Y,MATCH($T65,'[6]配置系数（兵法）'!$T:$T,0))</f>
        <v>1</v>
      </c>
      <c r="AA65" s="141" t="str">
        <f>IF(索引!T64="","",索引!T64&amp;4)</f>
        <v>303134</v>
      </c>
      <c r="AB65" s="205" t="str">
        <f>INDEX('[6]配置系数（兵法）'!AB:AB,MATCH($AA65,'[6]配置系数（兵法）'!$AA:$AA,0))</f>
        <v/>
      </c>
      <c r="AC65" s="205" t="str">
        <f>INDEX('[6]配置系数（兵法）'!AC:AC,MATCH($AA65,'[6]配置系数（兵法）'!$AA:$AA,0))</f>
        <v/>
      </c>
      <c r="AD65" s="205" t="str">
        <f>INDEX('[6]配置系数（兵法）'!AD:AD,MATCH($AA65,'[6]配置系数（兵法）'!$AA:$AA,0))</f>
        <v/>
      </c>
      <c r="AE65" s="205" t="str">
        <f>INDEX('[6]配置系数（兵法）'!AE:AE,MATCH($AA65,'[6]配置系数（兵法）'!$AA:$AA,0))</f>
        <v>0+0+0+0+0+0+0+0+0+0+0+0+0+0+0+0+0+0+0+0+0+0+0+0+0+0+0+0+0+0+0+0+0+0+0</v>
      </c>
      <c r="AF65" s="205">
        <f>INDEX('[6]配置系数（兵法）'!AF:AF,MATCH($AA65,'[6]配置系数（兵法）'!$AA:$AA,0))</f>
        <v>1</v>
      </c>
      <c r="AH65" s="141" t="str">
        <f>IF(索引!T64="","",索引!T64&amp;5)</f>
        <v>303135</v>
      </c>
      <c r="AI65" s="205" t="str">
        <f>INDEX('[6]配置系数（兵法）'!AI:AI,MATCH($AH65,'[6]配置系数（兵法）'!$AH:$AH,0))</f>
        <v/>
      </c>
      <c r="AJ65" s="205" t="str">
        <f>INDEX('[6]配置系数（兵法）'!AJ:AJ,MATCH($AH65,'[6]配置系数（兵法）'!$AH:$AH,0))</f>
        <v/>
      </c>
      <c r="AK65" s="205" t="str">
        <f>INDEX('[6]配置系数（兵法）'!AK:AK,MATCH($AH65,'[6]配置系数（兵法）'!$AH:$AH,0))</f>
        <v/>
      </c>
      <c r="AL65" s="205" t="str">
        <f>INDEX('[6]配置系数（兵法）'!AL:AL,MATCH($AH65,'[6]配置系数（兵法）'!$AH:$AH,0))</f>
        <v>0+0+0+0+0+0+0+0+0+0+0+0+0+0+0+0+0+0+0+0+0+0+0+0+0+0+0+0+0+0+0+0+0+0+0</v>
      </c>
      <c r="AM65" s="205">
        <f>INDEX('[6]配置系数（兵法）'!AM:AM,MATCH($AH65,'[6]配置系数（兵法）'!$AH:$AH,0))</f>
        <v>1</v>
      </c>
    </row>
    <row r="66" spans="6:39" x14ac:dyDescent="0.15">
      <c r="F66" s="141" t="str">
        <f>IF(索引!T65="","",索引!T65&amp;1)</f>
        <v>303141</v>
      </c>
      <c r="G66" s="205" t="str">
        <f>INDEX('[6]配置系数（兵法）'!G:G,MATCH($F66,'[6]配置系数（兵法）'!$F:$F,0))</f>
        <v>自身攻击速度降低五十（不可驱散），三十秒后，攻击速度恢复，并且攻击增加{0}%，暴击伤害增加{1}%。</v>
      </c>
      <c r="H66" s="205">
        <f>INDEX('[6]配置系数（兵法）'!H:H,MATCH($F66,'[6]配置系数（兵法）'!$F:$F,0))</f>
        <v>0.26400000000000001</v>
      </c>
      <c r="I66" s="205">
        <f>INDEX('[6]配置系数（兵法）'!I:I,MATCH($F66,'[6]配置系数（兵法）'!$F:$F,0))</f>
        <v>2.1999999999999999E-2</v>
      </c>
      <c r="J66" s="205" t="str">
        <f>INDEX('[6]配置系数（兵法）'!J:J,MATCH($F66,'[6]配置系数（兵法）'!$F:$F,0))</f>
        <v>0+0+0+0+0+0+0+0+0+0+0+0+0+0+0+0+0+0+0+0+0+0+0+0+0+0+0+0+0+0+0+0+0+0+0</v>
      </c>
      <c r="K66" s="205">
        <f>INDEX('[6]配置系数（兵法）'!K:K,MATCH($F66,'[6]配置系数（兵法）'!$F:$F,0))</f>
        <v>100</v>
      </c>
      <c r="M66" s="141" t="str">
        <f>IF(索引!T65="","",索引!T65&amp;2)</f>
        <v>303142</v>
      </c>
      <c r="N66" s="205" t="str">
        <f>INDEX('[6]配置系数（兵法）'!N:N,MATCH($M66,'[6]配置系数（兵法）'!$M:$M,0))</f>
        <v>自身攻击速度降低五十（不可驱散），三十秒后，攻击速度恢复，并且攻击增加{0}%，暴击伤害增加{1}%。</v>
      </c>
      <c r="O66" s="205">
        <f>INDEX('[6]配置系数（兵法）'!O:O,MATCH($M66,'[6]配置系数（兵法）'!$M:$M,0))</f>
        <v>0.52800000000000002</v>
      </c>
      <c r="P66" s="205">
        <f>INDEX('[6]配置系数（兵法）'!P:P,MATCH($M66,'[6]配置系数（兵法）'!$M:$M,0))</f>
        <v>4.2999999999999997E-2</v>
      </c>
      <c r="Q66" s="205" t="str">
        <f>INDEX('[6]配置系数（兵法）'!Q:Q,MATCH($M66,'[6]配置系数（兵法）'!$M:$M,0))</f>
        <v>0+0+0+0+0+0+0+0+0+0+0+0+0+0+0+0+0+0+0+0+0+0+0+0+0+0+0+0+0+0+0+0+0+0+0</v>
      </c>
      <c r="R66" s="205">
        <f>INDEX('[6]配置系数（兵法）'!R:R,MATCH($M66,'[6]配置系数（兵法）'!$M:$M,0))</f>
        <v>100</v>
      </c>
      <c r="T66" s="141" t="str">
        <f>IF(索引!T65="","",索引!T65&amp;3)</f>
        <v>303143</v>
      </c>
      <c r="U66" s="205" t="str">
        <f>INDEX('[6]配置系数（兵法）'!U:U,MATCH($T66,'[6]配置系数（兵法）'!$T:$T,0))</f>
        <v/>
      </c>
      <c r="V66" s="205" t="str">
        <f>INDEX('[6]配置系数（兵法）'!V:V,MATCH($T66,'[6]配置系数（兵法）'!$T:$T,0))</f>
        <v/>
      </c>
      <c r="W66" s="205" t="str">
        <f>INDEX('[6]配置系数（兵法）'!W:W,MATCH($T66,'[6]配置系数（兵法）'!$T:$T,0))</f>
        <v/>
      </c>
      <c r="X66" s="205" t="str">
        <f>INDEX('[6]配置系数（兵法）'!X:X,MATCH($T66,'[6]配置系数（兵法）'!$T:$T,0))</f>
        <v>0+0+0+0+0+0+0+0+0+0+0+0+0+0+0+0+0+0+0+0+0+0+0+0+0+0+0+0+0+0+0+0+0+0+0</v>
      </c>
      <c r="Y66" s="205">
        <f>INDEX('[6]配置系数（兵法）'!Y:Y,MATCH($T66,'[6]配置系数（兵法）'!$T:$T,0))</f>
        <v>1</v>
      </c>
      <c r="AA66" s="141" t="str">
        <f>IF(索引!T65="","",索引!T65&amp;4)</f>
        <v>303144</v>
      </c>
      <c r="AB66" s="205" t="str">
        <f>INDEX('[6]配置系数（兵法）'!AB:AB,MATCH($AA66,'[6]配置系数（兵法）'!$AA:$AA,0))</f>
        <v/>
      </c>
      <c r="AC66" s="205" t="str">
        <f>INDEX('[6]配置系数（兵法）'!AC:AC,MATCH($AA66,'[6]配置系数（兵法）'!$AA:$AA,0))</f>
        <v/>
      </c>
      <c r="AD66" s="205" t="str">
        <f>INDEX('[6]配置系数（兵法）'!AD:AD,MATCH($AA66,'[6]配置系数（兵法）'!$AA:$AA,0))</f>
        <v/>
      </c>
      <c r="AE66" s="205" t="str">
        <f>INDEX('[6]配置系数（兵法）'!AE:AE,MATCH($AA66,'[6]配置系数（兵法）'!$AA:$AA,0))</f>
        <v>0+0+0+0+0+0+0+0+0+0+0+0+0+0+0+0+0+0+0+0+0+0+0+0+0+0+0+0+0+0+0+0+0+0+0</v>
      </c>
      <c r="AF66" s="205">
        <f>INDEX('[6]配置系数（兵法）'!AF:AF,MATCH($AA66,'[6]配置系数（兵法）'!$AA:$AA,0))</f>
        <v>1</v>
      </c>
      <c r="AH66" s="141" t="str">
        <f>IF(索引!T65="","",索引!T65&amp;5)</f>
        <v>303145</v>
      </c>
      <c r="AI66" s="205" t="str">
        <f>INDEX('[6]配置系数（兵法）'!AI:AI,MATCH($AH66,'[6]配置系数（兵法）'!$AH:$AH,0))</f>
        <v/>
      </c>
      <c r="AJ66" s="205" t="str">
        <f>INDEX('[6]配置系数（兵法）'!AJ:AJ,MATCH($AH66,'[6]配置系数（兵法）'!$AH:$AH,0))</f>
        <v/>
      </c>
      <c r="AK66" s="205" t="str">
        <f>INDEX('[6]配置系数（兵法）'!AK:AK,MATCH($AH66,'[6]配置系数（兵法）'!$AH:$AH,0))</f>
        <v/>
      </c>
      <c r="AL66" s="205" t="str">
        <f>INDEX('[6]配置系数（兵法）'!AL:AL,MATCH($AH66,'[6]配置系数（兵法）'!$AH:$AH,0))</f>
        <v>0+0+0+0+0+0+0+0+0+0+0+0+0+0+0+0+0+0+0+0+0+0+0+0+0+0+0+0+0+0+0+0+0+0+0</v>
      </c>
      <c r="AM66" s="205">
        <f>INDEX('[6]配置系数（兵法）'!AM:AM,MATCH($AH66,'[6]配置系数（兵法）'!$AH:$AH,0))</f>
        <v>1</v>
      </c>
    </row>
    <row r="67" spans="6:39" x14ac:dyDescent="0.15">
      <c r="F67" s="141" t="str">
        <f>IF(索引!T66="","",索引!T66&amp;1)</f>
        <v>302311</v>
      </c>
      <c r="G67" s="205" t="str">
        <f>INDEX('[6]配置系数（兵法）'!G:G,MATCH($F67,'[6]配置系数（兵法）'!$F:$F,0))</f>
        <v>开场时，自己与自己最近的2个弓将获得绝处逢生效果。绝处逢生：受到致命伤害时触发，免疫死亡持续{0}秒，效果结束后恢复攻击力{1}%的生命值。</v>
      </c>
      <c r="H67" s="205">
        <f>INDEX('[6]配置系数（兵法）'!H:H,MATCH($F67,'[6]配置系数（兵法）'!$F:$F,0))</f>
        <v>1.5</v>
      </c>
      <c r="I67" s="205">
        <f>INDEX('[6]配置系数（兵法）'!I:I,MATCH($F67,'[6]配置系数（兵法）'!$F:$F,0))</f>
        <v>0.1</v>
      </c>
      <c r="J67" s="205" t="str">
        <f>INDEX('[6]配置系数（兵法）'!J:J,MATCH($F67,'[6]配置系数（兵法）'!$F:$F,0))</f>
        <v>0+0+0+0+0+0+0+0+0+0+0+0+0+0+0+0+0+0+0+0+0+0+0+0+0+0+0+0+0+0+0+0+0+0+0</v>
      </c>
      <c r="K67" s="205">
        <f>INDEX('[6]配置系数（兵法）'!K:K,MATCH($F67,'[6]配置系数（兵法）'!$F:$F,0))</f>
        <v>1</v>
      </c>
      <c r="M67" s="141" t="str">
        <f>IF(索引!T66="","",索引!T66&amp;2)</f>
        <v>302312</v>
      </c>
      <c r="N67" s="205" t="str">
        <f>INDEX('[6]配置系数（兵法）'!N:N,MATCH($M67,'[6]配置系数（兵法）'!$M:$M,0))</f>
        <v>开场时，自己与自己最近的2个弓将获得绝处逢生效果。绝处逢生：受到致命伤害时触发，免疫死亡持续{0}秒，效果结束后恢复攻击力{1}%的生命值。</v>
      </c>
      <c r="O67" s="205">
        <f>INDEX('[6]配置系数（兵法）'!O:O,MATCH($M67,'[6]配置系数（兵法）'!$M:$M,0))</f>
        <v>0.23</v>
      </c>
      <c r="P67" s="205">
        <f>INDEX('[6]配置系数（兵法）'!P:P,MATCH($M67,'[6]配置系数（兵法）'!$M:$M,0))</f>
        <v>2.1999999999999999E-2</v>
      </c>
      <c r="Q67" s="205" t="str">
        <f>INDEX('[6]配置系数（兵法）'!Q:Q,MATCH($M67,'[6]配置系数（兵法）'!$M:$M,0))</f>
        <v>0+0+0+0+0+0+0+0+0+0+0+0+0+0+0+0+0+0+0+0+0+0+0+0+0+0+0+0+0+0+0+0+0+0+0</v>
      </c>
      <c r="R67" s="205">
        <f>INDEX('[6]配置系数（兵法）'!R:R,MATCH($M67,'[6]配置系数（兵法）'!$M:$M,0))</f>
        <v>100</v>
      </c>
      <c r="T67" s="141" t="str">
        <f>IF(索引!T66="","",索引!T66&amp;3)</f>
        <v>302313</v>
      </c>
      <c r="U67" s="205" t="str">
        <f>INDEX('[6]配置系数（兵法）'!U:U,MATCH($T67,'[6]配置系数（兵法）'!$T:$T,0))</f>
        <v/>
      </c>
      <c r="V67" s="205" t="str">
        <f>INDEX('[6]配置系数（兵法）'!V:V,MATCH($T67,'[6]配置系数（兵法）'!$T:$T,0))</f>
        <v/>
      </c>
      <c r="W67" s="205" t="str">
        <f>INDEX('[6]配置系数（兵法）'!W:W,MATCH($T67,'[6]配置系数（兵法）'!$T:$T,0))</f>
        <v/>
      </c>
      <c r="X67" s="205" t="str">
        <f>INDEX('[6]配置系数（兵法）'!X:X,MATCH($T67,'[6]配置系数（兵法）'!$T:$T,0))</f>
        <v>0+0+0+0+0+0+0+0+0+0+0+0+0+0+0+0+0+0+0+0+0+0+0+0+0+0+0+0+0+0+0+0+0+0+0</v>
      </c>
      <c r="Y67" s="205">
        <f>INDEX('[6]配置系数（兵法）'!Y:Y,MATCH($T67,'[6]配置系数（兵法）'!$T:$T,0))</f>
        <v>1</v>
      </c>
      <c r="AA67" s="141" t="str">
        <f>IF(索引!T66="","",索引!T66&amp;4)</f>
        <v>302314</v>
      </c>
      <c r="AB67" s="205" t="str">
        <f>INDEX('[6]配置系数（兵法）'!AB:AB,MATCH($AA67,'[6]配置系数（兵法）'!$AA:$AA,0))</f>
        <v/>
      </c>
      <c r="AC67" s="205" t="str">
        <f>INDEX('[6]配置系数（兵法）'!AC:AC,MATCH($AA67,'[6]配置系数（兵法）'!$AA:$AA,0))</f>
        <v/>
      </c>
      <c r="AD67" s="205" t="str">
        <f>INDEX('[6]配置系数（兵法）'!AD:AD,MATCH($AA67,'[6]配置系数（兵法）'!$AA:$AA,0))</f>
        <v/>
      </c>
      <c r="AE67" s="205" t="str">
        <f>INDEX('[6]配置系数（兵法）'!AE:AE,MATCH($AA67,'[6]配置系数（兵法）'!$AA:$AA,0))</f>
        <v>0+0+0+0+0+0+0+0+0+0+0+0+0+0+0+0+0+0+0+0+0+0+0+0+0+0+0+0+0+0+0+0+0+0+0</v>
      </c>
      <c r="AF67" s="205">
        <f>INDEX('[6]配置系数（兵法）'!AF:AF,MATCH($AA67,'[6]配置系数（兵法）'!$AA:$AA,0))</f>
        <v>1</v>
      </c>
      <c r="AH67" s="141" t="str">
        <f>IF(索引!T66="","",索引!T66&amp;5)</f>
        <v>302315</v>
      </c>
      <c r="AI67" s="205" t="str">
        <f>INDEX('[6]配置系数（兵法）'!AI:AI,MATCH($AH67,'[6]配置系数（兵法）'!$AH:$AH,0))</f>
        <v/>
      </c>
      <c r="AJ67" s="205" t="str">
        <f>INDEX('[6]配置系数（兵法）'!AJ:AJ,MATCH($AH67,'[6]配置系数（兵法）'!$AH:$AH,0))</f>
        <v/>
      </c>
      <c r="AK67" s="205" t="str">
        <f>INDEX('[6]配置系数（兵法）'!AK:AK,MATCH($AH67,'[6]配置系数（兵法）'!$AH:$AH,0))</f>
        <v/>
      </c>
      <c r="AL67" s="205" t="str">
        <f>INDEX('[6]配置系数（兵法）'!AL:AL,MATCH($AH67,'[6]配置系数（兵法）'!$AH:$AH,0))</f>
        <v>0+0+0+0+0+0+0+0+0+0+0+0+0+0+0+0+0+0+0+0+0+0+0+0+0+0+0+0+0+0+0+0+0+0+0</v>
      </c>
      <c r="AM67" s="205">
        <f>INDEX('[6]配置系数（兵法）'!AM:AM,MATCH($AH67,'[6]配置系数（兵法）'!$AH:$AH,0))</f>
        <v>1</v>
      </c>
    </row>
    <row r="68" spans="6:39" x14ac:dyDescent="0.15">
      <c r="F68" s="141" t="str">
        <f>IF(索引!T67="","",索引!T67&amp;1)</f>
        <v>303151</v>
      </c>
      <c r="G68" s="205" t="str">
        <f>INDEX('[6]配置系数（兵法）'!G:G,MATCH($F68,'[6]配置系数（兵法）'!$F:$F,0))</f>
        <v>释放怒气技能有概率不消耗怒气（最多触发4次）每次概率为{0}%，{1}%，{2}%，100%（上一个概率触发成功才会进入下一个概率判定）。</v>
      </c>
      <c r="H68" s="205">
        <f>INDEX('[6]配置系数（兵法）'!H:H,MATCH($F68,'[6]配置系数（兵法）'!$F:$F,0))</f>
        <v>0.08</v>
      </c>
      <c r="I68" s="205">
        <f>INDEX('[6]配置系数（兵法）'!I:I,MATCH($F68,'[6]配置系数（兵法）'!$F:$F,0))</f>
        <v>5.0000000000000001E-3</v>
      </c>
      <c r="J68" s="205" t="str">
        <f>INDEX('[6]配置系数（兵法）'!J:J,MATCH($F68,'[6]配置系数（兵法）'!$F:$F,0))</f>
        <v>0+0+0+0+0+0+0+0+0+0+0+0+0+0+0+0+0+0+0+0+0+0+0+0+0+0+0+0+0+0+0+0+0+0+0</v>
      </c>
      <c r="K68" s="205">
        <f>INDEX('[6]配置系数（兵法）'!K:K,MATCH($F68,'[6]配置系数（兵法）'!$F:$F,0))</f>
        <v>100</v>
      </c>
      <c r="M68" s="141" t="str">
        <f>IF(索引!T67="","",索引!T67&amp;2)</f>
        <v>303152</v>
      </c>
      <c r="N68" s="205" t="str">
        <f>INDEX('[6]配置系数（兵法）'!N:N,MATCH($M68,'[6]配置系数（兵法）'!$M:$M,0))</f>
        <v>释放怒气技能有概率不消耗怒气（最多触发4次）每次概率为{0}%，{1}%，{2}%，100%（上一个概率触发成功才会进入下一个概率判定）。</v>
      </c>
      <c r="O68" s="205">
        <f>INDEX('[6]配置系数（兵法）'!O:O,MATCH($M68,'[6]配置系数（兵法）'!$M:$M,0))</f>
        <v>6.2E-2</v>
      </c>
      <c r="P68" s="205">
        <f>INDEX('[6]配置系数（兵法）'!P:P,MATCH($M68,'[6]配置系数（兵法）'!$M:$M,0))</f>
        <v>7.0000000000000001E-3</v>
      </c>
      <c r="Q68" s="205" t="str">
        <f>INDEX('[6]配置系数（兵法）'!Q:Q,MATCH($M68,'[6]配置系数（兵法）'!$M:$M,0))</f>
        <v>0+0+0+0+0+0+0+0+0+0+0+0+0+0+0+0+0+0+0+0+0+0+0+0+0+0+0+0+0+0+0+0+0+0+0</v>
      </c>
      <c r="R68" s="205">
        <f>INDEX('[6]配置系数（兵法）'!R:R,MATCH($M68,'[6]配置系数（兵法）'!$M:$M,0))</f>
        <v>100</v>
      </c>
      <c r="T68" s="141" t="str">
        <f>IF(索引!T67="","",索引!T67&amp;3)</f>
        <v>303153</v>
      </c>
      <c r="U68" s="205" t="str">
        <f>INDEX('[6]配置系数（兵法）'!U:U,MATCH($T68,'[6]配置系数（兵法）'!$T:$T,0))</f>
        <v>释放怒气技能有概率不消耗怒气（最多触发4次）每次概率为{0}%，{1}%，{2}%，100%（上一个概率触发成功才会进入下一个概率判定）。</v>
      </c>
      <c r="V68" s="205">
        <f>INDEX('[6]配置系数（兵法）'!V:V,MATCH($T68,'[6]配置系数（兵法）'!$T:$T,0))</f>
        <v>0.11</v>
      </c>
      <c r="W68" s="205">
        <f>INDEX('[6]配置系数（兵法）'!W:W,MATCH($T68,'[6]配置系数（兵法）'!$T:$T,0))</f>
        <v>0.01</v>
      </c>
      <c r="X68" s="205" t="str">
        <f>INDEX('[6]配置系数（兵法）'!X:X,MATCH($T68,'[6]配置系数（兵法）'!$T:$T,0))</f>
        <v>0+0+0+0+0+0+0+0+0+0+0+0+0+0+0+0+0+0+0+0+0+0+0+0+0+0+0+0+0+0+0+0+0+0+0</v>
      </c>
      <c r="Y68" s="205">
        <f>INDEX('[6]配置系数（兵法）'!Y:Y,MATCH($T68,'[6]配置系数（兵法）'!$T:$T,0))</f>
        <v>100</v>
      </c>
      <c r="AA68" s="141" t="str">
        <f>IF(索引!T67="","",索引!T67&amp;4)</f>
        <v>303154</v>
      </c>
      <c r="AB68" s="205" t="str">
        <f>INDEX('[6]配置系数（兵法）'!AB:AB,MATCH($AA68,'[6]配置系数（兵法）'!$AA:$AA,0))</f>
        <v>释放怒气技能有概率不消耗怒气（最多触发4次）每次概率为{0}%，{1}%，{2}%，100%（上一个概率触发成功才会进入下一个概率判定）。</v>
      </c>
      <c r="AC68" s="205">
        <f>INDEX('[6]配置系数（兵法）'!AC:AC,MATCH($AA68,'[6]配置系数（兵法）'!$AA:$AA,0))</f>
        <v>1</v>
      </c>
      <c r="AD68" s="205" t="str">
        <f>INDEX('[6]配置系数（兵法）'!AD:AD,MATCH($AA68,'[6]配置系数（兵法）'!$AA:$AA,0))</f>
        <v/>
      </c>
      <c r="AE68" s="205" t="str">
        <f>INDEX('[6]配置系数（兵法）'!AE:AE,MATCH($AA68,'[6]配置系数（兵法）'!$AA:$AA,0))</f>
        <v>0+0+0+0+0+0+0+0+0+0+0+0+0+0+0+0+0+0+0+0+0+0+0+0+0+0+0+0+0+0+0+0+0+0+0</v>
      </c>
      <c r="AF68" s="205">
        <f>INDEX('[6]配置系数（兵法）'!AF:AF,MATCH($AA68,'[6]配置系数（兵法）'!$AA:$AA,0))</f>
        <v>1</v>
      </c>
      <c r="AH68" s="141" t="str">
        <f>IF(索引!T67="","",索引!T67&amp;5)</f>
        <v>303155</v>
      </c>
      <c r="AI68" s="205" t="str">
        <f>INDEX('[6]配置系数（兵法）'!AI:AI,MATCH($AH68,'[6]配置系数（兵法）'!$AH:$AH,0))</f>
        <v/>
      </c>
      <c r="AJ68" s="205" t="str">
        <f>INDEX('[6]配置系数（兵法）'!AJ:AJ,MATCH($AH68,'[6]配置系数（兵法）'!$AH:$AH,0))</f>
        <v/>
      </c>
      <c r="AK68" s="205" t="str">
        <f>INDEX('[6]配置系数（兵法）'!AK:AK,MATCH($AH68,'[6]配置系数（兵法）'!$AH:$AH,0))</f>
        <v/>
      </c>
      <c r="AL68" s="205" t="str">
        <f>INDEX('[6]配置系数（兵法）'!AL:AL,MATCH($AH68,'[6]配置系数（兵法）'!$AH:$AH,0))</f>
        <v>0+0+0+0+0+0+0+0+0+0+0+0+0+0+0+0+0+0+0+0+0+0+0+0+0+0+0+0+0+0+0+0+0+0+0</v>
      </c>
      <c r="AM68" s="205">
        <f>INDEX('[6]配置系数（兵法）'!AM:AM,MATCH($AH68,'[6]配置系数（兵法）'!$AH:$AH,0))</f>
        <v>1</v>
      </c>
    </row>
    <row r="69" spans="6:39" x14ac:dyDescent="0.15">
      <c r="F69" s="141" t="str">
        <f>IF(索引!T68="","",索引!T68&amp;1)</f>
        <v>302321</v>
      </c>
      <c r="G69" s="205" t="str">
        <f>INDEX('[6]配置系数（兵法）'!G:G,MATCH($F69,'[6]配置系数（兵法）'!$F:$F,0))</f>
        <v>战斗开始后20、40、60秒时为我方血量最低的武将提供免疫一次控制的护盾并使其接下来{0}秒受到的伤害降低{1}%。</v>
      </c>
      <c r="H69" s="205">
        <f>INDEX('[6]配置系数（兵法）'!H:H,MATCH($F69,'[6]配置系数（兵法）'!$F:$F,0))</f>
        <v>4.5</v>
      </c>
      <c r="I69" s="205">
        <f>INDEX('[6]配置系数（兵法）'!I:I,MATCH($F69,'[6]配置系数（兵法）'!$F:$F,0))</f>
        <v>0.3</v>
      </c>
      <c r="J69" s="205" t="str">
        <f>INDEX('[6]配置系数（兵法）'!J:J,MATCH($F69,'[6]配置系数（兵法）'!$F:$F,0))</f>
        <v>0+0+0+0+0+0+0+0+0+0+0+0+0+0+0+0+0+0+0+0+0+0+0+0+0+0+0+0+0+0+0+0+0+0+0</v>
      </c>
      <c r="K69" s="205">
        <f>INDEX('[6]配置系数（兵法）'!K:K,MATCH($F69,'[6]配置系数（兵法）'!$F:$F,0))</f>
        <v>1</v>
      </c>
      <c r="M69" s="141" t="str">
        <f>IF(索引!T68="","",索引!T68&amp;2)</f>
        <v>302322</v>
      </c>
      <c r="N69" s="205" t="str">
        <f>INDEX('[6]配置系数（兵法）'!N:N,MATCH($M69,'[6]配置系数（兵法）'!$M:$M,0))</f>
        <v>战斗开始后20、40、60秒时为我方血量最低的武将提供免疫一次控制的护盾并使其接下来{0}秒受到的伤害降低{1}%。</v>
      </c>
      <c r="O69" s="205">
        <f>INDEX('[6]配置系数（兵法）'!O:O,MATCH($M69,'[6]配置系数（兵法）'!$M:$M,0))</f>
        <v>0.115</v>
      </c>
      <c r="P69" s="205">
        <f>INDEX('[6]配置系数（兵法）'!P:P,MATCH($M69,'[6]配置系数（兵法）'!$M:$M,0))</f>
        <v>1.0999999999999999E-2</v>
      </c>
      <c r="Q69" s="205" t="str">
        <f>INDEX('[6]配置系数（兵法）'!Q:Q,MATCH($M69,'[6]配置系数（兵法）'!$M:$M,0))</f>
        <v>0+0+0+0+0+0+0+0+0+0+0+0+0+0+0+0+0+0+0+0+0+0+0+0+0+0+0+0+0+0+0+0+0+0+0</v>
      </c>
      <c r="R69" s="205">
        <f>INDEX('[6]配置系数（兵法）'!R:R,MATCH($M69,'[6]配置系数（兵法）'!$M:$M,0))</f>
        <v>100</v>
      </c>
      <c r="T69" s="141" t="str">
        <f>IF(索引!T68="","",索引!T68&amp;3)</f>
        <v>302323</v>
      </c>
      <c r="U69" s="205" t="str">
        <f>INDEX('[6]配置系数（兵法）'!U:U,MATCH($T69,'[6]配置系数（兵法）'!$T:$T,0))</f>
        <v/>
      </c>
      <c r="V69" s="205" t="str">
        <f>INDEX('[6]配置系数（兵法）'!V:V,MATCH($T69,'[6]配置系数（兵法）'!$T:$T,0))</f>
        <v/>
      </c>
      <c r="W69" s="205" t="str">
        <f>INDEX('[6]配置系数（兵法）'!W:W,MATCH($T69,'[6]配置系数（兵法）'!$T:$T,0))</f>
        <v/>
      </c>
      <c r="X69" s="205" t="str">
        <f>INDEX('[6]配置系数（兵法）'!X:X,MATCH($T69,'[6]配置系数（兵法）'!$T:$T,0))</f>
        <v>0+0+0+0+0+0+0+0+0+0+0+0+0+0+0+0+0+0+0+0+0+0+0+0+0+0+0+0+0+0+0+0+0+0+0</v>
      </c>
      <c r="Y69" s="205">
        <f>INDEX('[6]配置系数（兵法）'!Y:Y,MATCH($T69,'[6]配置系数（兵法）'!$T:$T,0))</f>
        <v>1</v>
      </c>
      <c r="AA69" s="141" t="str">
        <f>IF(索引!T68="","",索引!T68&amp;4)</f>
        <v>302324</v>
      </c>
      <c r="AB69" s="205" t="str">
        <f>INDEX('[6]配置系数（兵法）'!AB:AB,MATCH($AA69,'[6]配置系数（兵法）'!$AA:$AA,0))</f>
        <v/>
      </c>
      <c r="AC69" s="205" t="str">
        <f>INDEX('[6]配置系数（兵法）'!AC:AC,MATCH($AA69,'[6]配置系数（兵法）'!$AA:$AA,0))</f>
        <v/>
      </c>
      <c r="AD69" s="205" t="str">
        <f>INDEX('[6]配置系数（兵法）'!AD:AD,MATCH($AA69,'[6]配置系数（兵法）'!$AA:$AA,0))</f>
        <v/>
      </c>
      <c r="AE69" s="205" t="str">
        <f>INDEX('[6]配置系数（兵法）'!AE:AE,MATCH($AA69,'[6]配置系数（兵法）'!$AA:$AA,0))</f>
        <v>0+0+0+0+0+0+0+0+0+0+0+0+0+0+0+0+0+0+0+0+0+0+0+0+0+0+0+0+0+0+0+0+0+0+0</v>
      </c>
      <c r="AF69" s="205">
        <f>INDEX('[6]配置系数（兵法）'!AF:AF,MATCH($AA69,'[6]配置系数（兵法）'!$AA:$AA,0))</f>
        <v>1</v>
      </c>
      <c r="AH69" s="141" t="str">
        <f>IF(索引!T68="","",索引!T68&amp;5)</f>
        <v>302325</v>
      </c>
      <c r="AI69" s="205" t="str">
        <f>INDEX('[6]配置系数（兵法）'!AI:AI,MATCH($AH69,'[6]配置系数（兵法）'!$AH:$AH,0))</f>
        <v/>
      </c>
      <c r="AJ69" s="205" t="str">
        <f>INDEX('[6]配置系数（兵法）'!AJ:AJ,MATCH($AH69,'[6]配置系数（兵法）'!$AH:$AH,0))</f>
        <v/>
      </c>
      <c r="AK69" s="205" t="str">
        <f>INDEX('[6]配置系数（兵法）'!AK:AK,MATCH($AH69,'[6]配置系数（兵法）'!$AH:$AH,0))</f>
        <v/>
      </c>
      <c r="AL69" s="205" t="str">
        <f>INDEX('[6]配置系数（兵法）'!AL:AL,MATCH($AH69,'[6]配置系数（兵法）'!$AH:$AH,0))</f>
        <v>0+0+0+0+0+0+0+0+0+0+0+0+0+0+0+0+0+0+0+0+0+0+0+0+0+0+0+0+0+0+0+0+0+0+0</v>
      </c>
      <c r="AM69" s="205">
        <f>INDEX('[6]配置系数（兵法）'!AM:AM,MATCH($AH69,'[6]配置系数（兵法）'!$AH:$AH,0))</f>
        <v>1</v>
      </c>
    </row>
    <row r="70" spans="6:39" x14ac:dyDescent="0.15">
      <c r="F70" s="141" t="str">
        <f>IF(索引!T69="","",索引!T69&amp;1)</f>
        <v>302331</v>
      </c>
      <c r="G70" s="205" t="str">
        <f>INDEX('[6]配置系数（兵法）'!G:G,MATCH($F70,'[6]配置系数（兵法）'!$F:$F,0))</f>
        <v>开场时使敌方全体武将获取怒气效率降低{0}%，可被净化。</v>
      </c>
      <c r="H70" s="205">
        <f>INDEX('[6]配置系数（兵法）'!H:H,MATCH($F70,'[6]配置系数（兵法）'!$F:$F,0))</f>
        <v>-5.0000000000000001E-3</v>
      </c>
      <c r="I70" s="205">
        <f>INDEX('[6]配置系数（兵法）'!I:I,MATCH($F70,'[6]配置系数（兵法）'!$F:$F,0))</f>
        <v>-1.7000000000000001E-2</v>
      </c>
      <c r="J70" s="205" t="str">
        <f>INDEX('[6]配置系数（兵法）'!J:J,MATCH($F70,'[6]配置系数（兵法）'!$F:$F,0))</f>
        <v>0+0+0+0+0+0+0+0+0+0+0+0+0+0+0+0+0+0+0+0+0+0+0+0+0+0+0+0+0+0+0+0+0+0+0</v>
      </c>
      <c r="K70" s="205">
        <f>INDEX('[6]配置系数（兵法）'!K:K,MATCH($F70,'[6]配置系数（兵法）'!$F:$F,0))</f>
        <v>-100</v>
      </c>
      <c r="M70" s="141" t="str">
        <f>IF(索引!T69="","",索引!T69&amp;2)</f>
        <v>302332</v>
      </c>
      <c r="N70" s="205" t="str">
        <f>INDEX('[6]配置系数（兵法）'!N:N,MATCH($M70,'[6]配置系数（兵法）'!$M:$M,0))</f>
        <v/>
      </c>
      <c r="O70" s="205" t="str">
        <f>INDEX('[6]配置系数（兵法）'!O:O,MATCH($M70,'[6]配置系数（兵法）'!$M:$M,0))</f>
        <v/>
      </c>
      <c r="P70" s="205" t="str">
        <f>INDEX('[6]配置系数（兵法）'!P:P,MATCH($M70,'[6]配置系数（兵法）'!$M:$M,0))</f>
        <v/>
      </c>
      <c r="Q70" s="205" t="str">
        <f>INDEX('[6]配置系数（兵法）'!Q:Q,MATCH($M70,'[6]配置系数（兵法）'!$M:$M,0))</f>
        <v>0+0+0+0+0+0+0+0+0+0+0+0+0+0+0+0+0+0+0+0+0+0+0+0+0+0+0+0+0+0+0+0+0+0+0</v>
      </c>
      <c r="R70" s="205">
        <f>INDEX('[6]配置系数（兵法）'!R:R,MATCH($M70,'[6]配置系数（兵法）'!$M:$M,0))</f>
        <v>1</v>
      </c>
      <c r="T70" s="141" t="str">
        <f>IF(索引!T69="","",索引!T69&amp;3)</f>
        <v>302333</v>
      </c>
      <c r="U70" s="205" t="str">
        <f>INDEX('[6]配置系数（兵法）'!U:U,MATCH($T70,'[6]配置系数（兵法）'!$T:$T,0))</f>
        <v/>
      </c>
      <c r="V70" s="205" t="str">
        <f>INDEX('[6]配置系数（兵法）'!V:V,MATCH($T70,'[6]配置系数（兵法）'!$T:$T,0))</f>
        <v/>
      </c>
      <c r="W70" s="205" t="str">
        <f>INDEX('[6]配置系数（兵法）'!W:W,MATCH($T70,'[6]配置系数（兵法）'!$T:$T,0))</f>
        <v/>
      </c>
      <c r="X70" s="205" t="str">
        <f>INDEX('[6]配置系数（兵法）'!X:X,MATCH($T70,'[6]配置系数（兵法）'!$T:$T,0))</f>
        <v>0+0+0+0+0+0+0+0+0+0+0+0+0+0+0+0+0+0+0+0+0+0+0+0+0+0+0+0+0+0+0+0+0+0+0</v>
      </c>
      <c r="Y70" s="205">
        <f>INDEX('[6]配置系数（兵法）'!Y:Y,MATCH($T70,'[6]配置系数（兵法）'!$T:$T,0))</f>
        <v>1</v>
      </c>
      <c r="AA70" s="141" t="str">
        <f>IF(索引!T69="","",索引!T69&amp;4)</f>
        <v>302334</v>
      </c>
      <c r="AB70" s="205" t="str">
        <f>INDEX('[6]配置系数（兵法）'!AB:AB,MATCH($AA70,'[6]配置系数（兵法）'!$AA:$AA,0))</f>
        <v/>
      </c>
      <c r="AC70" s="205" t="str">
        <f>INDEX('[6]配置系数（兵法）'!AC:AC,MATCH($AA70,'[6]配置系数（兵法）'!$AA:$AA,0))</f>
        <v/>
      </c>
      <c r="AD70" s="205" t="str">
        <f>INDEX('[6]配置系数（兵法）'!AD:AD,MATCH($AA70,'[6]配置系数（兵法）'!$AA:$AA,0))</f>
        <v/>
      </c>
      <c r="AE70" s="205" t="str">
        <f>INDEX('[6]配置系数（兵法）'!AE:AE,MATCH($AA70,'[6]配置系数（兵法）'!$AA:$AA,0))</f>
        <v>0+0+0+0+0+0+0+0+0+0+0+0+0+0+0+0+0+0+0+0+0+0+0+0+0+0+0+0+0+0+0+0+0+0+0</v>
      </c>
      <c r="AF70" s="205">
        <f>INDEX('[6]配置系数（兵法）'!AF:AF,MATCH($AA70,'[6]配置系数（兵法）'!$AA:$AA,0))</f>
        <v>1</v>
      </c>
      <c r="AH70" s="141" t="str">
        <f>IF(索引!T69="","",索引!T69&amp;5)</f>
        <v>302335</v>
      </c>
      <c r="AI70" s="205" t="str">
        <f>INDEX('[6]配置系数（兵法）'!AI:AI,MATCH($AH70,'[6]配置系数（兵法）'!$AH:$AH,0))</f>
        <v/>
      </c>
      <c r="AJ70" s="205" t="str">
        <f>INDEX('[6]配置系数（兵法）'!AJ:AJ,MATCH($AH70,'[6]配置系数（兵法）'!$AH:$AH,0))</f>
        <v/>
      </c>
      <c r="AK70" s="205" t="str">
        <f>INDEX('[6]配置系数（兵法）'!AK:AK,MATCH($AH70,'[6]配置系数（兵法）'!$AH:$AH,0))</f>
        <v/>
      </c>
      <c r="AL70" s="205" t="str">
        <f>INDEX('[6]配置系数（兵法）'!AL:AL,MATCH($AH70,'[6]配置系数（兵法）'!$AH:$AH,0))</f>
        <v>0+0+0+0+0+0+0+0+0+0+0+0+0+0+0+0+0+0+0+0+0+0+0+0+0+0+0+0+0+0+0+0+0+0+0</v>
      </c>
      <c r="AM70" s="205">
        <f>INDEX('[6]配置系数（兵法）'!AM:AM,MATCH($AH70,'[6]配置系数（兵法）'!$AH:$AH,0))</f>
        <v>1</v>
      </c>
    </row>
    <row r="71" spans="6:39" x14ac:dyDescent="0.15">
      <c r="F71" s="141" t="str">
        <f>IF(索引!T70="","",索引!T70&amp;1)</f>
        <v>302341</v>
      </c>
      <c r="G71" s="205" t="str">
        <f>INDEX('[6]配置系数（兵法）'!G:G,MATCH($F71,'[6]配置系数（兵法）'!$F:$F,0))</f>
        <v>每次普通攻击偷取目标{0}%攻击力和{1}点攻速，持续{2}秒（可叠加）。</v>
      </c>
      <c r="H71" s="205">
        <f>INDEX('[6]配置系数（兵法）'!H:H,MATCH($F71,'[6]配置系数（兵法）'!$F:$F,0))</f>
        <v>-5.0000000000000001E-3</v>
      </c>
      <c r="I71" s="205">
        <f>INDEX('[6]配置系数（兵法）'!I:I,MATCH($F71,'[6]配置系数（兵法）'!$F:$F,0))</f>
        <v>-1E-3</v>
      </c>
      <c r="J71" s="205" t="str">
        <f>INDEX('[6]配置系数（兵法）'!J:J,MATCH($F71,'[6]配置系数（兵法）'!$F:$F,0))</f>
        <v>0+0+0+0+0+0+0+0+0+0+0+0+0+0+0+0+0+0+0+0+0+0+0+0+0+0+0+0+0+0+0+0+0+0+0</v>
      </c>
      <c r="K71" s="205">
        <f>INDEX('[6]配置系数（兵法）'!K:K,MATCH($F71,'[6]配置系数（兵法）'!$F:$F,0))</f>
        <v>-100</v>
      </c>
      <c r="M71" s="141" t="str">
        <f>IF(索引!T70="","",索引!T70&amp;2)</f>
        <v>302342</v>
      </c>
      <c r="N71" s="205" t="str">
        <f>INDEX('[6]配置系数（兵法）'!N:N,MATCH($M71,'[6]配置系数（兵法）'!$M:$M,0))</f>
        <v>每次普通攻击偷取目标{0}%攻击力和{1}点攻速，持续{2}秒（可叠加）。</v>
      </c>
      <c r="O71" s="205">
        <f>INDEX('[6]配置系数（兵法）'!O:O,MATCH($M71,'[6]配置系数（兵法）'!$M:$M,0))</f>
        <v>-3</v>
      </c>
      <c r="P71" s="205">
        <f>INDEX('[6]配置系数（兵法）'!P:P,MATCH($M71,'[6]配置系数（兵法）'!$M:$M,0))</f>
        <v>-0.2</v>
      </c>
      <c r="Q71" s="205" t="str">
        <f>INDEX('[6]配置系数（兵法）'!Q:Q,MATCH($M71,'[6]配置系数（兵法）'!$M:$M,0))</f>
        <v>0+0+0+0+0+0+0+0+0+0+0+0+0+0+0+0+0+0+0+0+0+0+0+0+0+0+0+0+0+0+0+0+0+0+0</v>
      </c>
      <c r="R71" s="205">
        <f>INDEX('[6]配置系数（兵法）'!R:R,MATCH($M71,'[6]配置系数（兵法）'!$M:$M,0))</f>
        <v>-1</v>
      </c>
      <c r="T71" s="141" t="str">
        <f>IF(索引!T70="","",索引!T70&amp;3)</f>
        <v>302343</v>
      </c>
      <c r="U71" s="205" t="str">
        <f>INDEX('[6]配置系数（兵法）'!U:U,MATCH($T71,'[6]配置系数（兵法）'!$T:$T,0))</f>
        <v>每次普通攻击偷取目标{0}%攻击力和{1}点攻速，持续{2}秒（可叠加）。</v>
      </c>
      <c r="V71" s="205">
        <f>INDEX('[6]配置系数（兵法）'!V:V,MATCH($T71,'[6]配置系数（兵法）'!$T:$T,0))</f>
        <v>5</v>
      </c>
      <c r="W71" s="205">
        <f>INDEX('[6]配置系数（兵法）'!W:W,MATCH($T71,'[6]配置系数（兵法）'!$T:$T,0))</f>
        <v>0</v>
      </c>
      <c r="X71" s="205" t="str">
        <f>INDEX('[6]配置系数（兵法）'!X:X,MATCH($T71,'[6]配置系数（兵法）'!$T:$T,0))</f>
        <v>0+0+0+0+0+0+0+0+0+0+0+0+0+0+0+0+0+0+0+0+0+0+0+0+0+0+0+0+0+0+0+0+0+0+0</v>
      </c>
      <c r="Y71" s="205">
        <f>INDEX('[6]配置系数（兵法）'!Y:Y,MATCH($T71,'[6]配置系数（兵法）'!$T:$T,0))</f>
        <v>1</v>
      </c>
      <c r="AA71" s="141" t="str">
        <f>IF(索引!T70="","",索引!T70&amp;4)</f>
        <v>302344</v>
      </c>
      <c r="AB71" s="205" t="str">
        <f>INDEX('[6]配置系数（兵法）'!AB:AB,MATCH($AA71,'[6]配置系数（兵法）'!$AA:$AA,0))</f>
        <v/>
      </c>
      <c r="AC71" s="205" t="str">
        <f>INDEX('[6]配置系数（兵法）'!AC:AC,MATCH($AA71,'[6]配置系数（兵法）'!$AA:$AA,0))</f>
        <v/>
      </c>
      <c r="AD71" s="205" t="str">
        <f>INDEX('[6]配置系数（兵法）'!AD:AD,MATCH($AA71,'[6]配置系数（兵法）'!$AA:$AA,0))</f>
        <v/>
      </c>
      <c r="AE71" s="205" t="str">
        <f>INDEX('[6]配置系数（兵法）'!AE:AE,MATCH($AA71,'[6]配置系数（兵法）'!$AA:$AA,0))</f>
        <v>0+0+0+0+0+0+0+0+0+0+0+0+0+0+0+0+0+0+0+0+0+0+0+0+0+0+0+0+0+0+0+0+0+0+0</v>
      </c>
      <c r="AF71" s="205">
        <f>INDEX('[6]配置系数（兵法）'!AF:AF,MATCH($AA71,'[6]配置系数（兵法）'!$AA:$AA,0))</f>
        <v>1</v>
      </c>
      <c r="AH71" s="141" t="str">
        <f>IF(索引!T70="","",索引!T70&amp;5)</f>
        <v>302345</v>
      </c>
      <c r="AI71" s="205" t="str">
        <f>INDEX('[6]配置系数（兵法）'!AI:AI,MATCH($AH71,'[6]配置系数（兵法）'!$AH:$AH,0))</f>
        <v/>
      </c>
      <c r="AJ71" s="205" t="str">
        <f>INDEX('[6]配置系数（兵法）'!AJ:AJ,MATCH($AH71,'[6]配置系数（兵法）'!$AH:$AH,0))</f>
        <v/>
      </c>
      <c r="AK71" s="205" t="str">
        <f>INDEX('[6]配置系数（兵法）'!AK:AK,MATCH($AH71,'[6]配置系数（兵法）'!$AH:$AH,0))</f>
        <v/>
      </c>
      <c r="AL71" s="205" t="str">
        <f>INDEX('[6]配置系数（兵法）'!AL:AL,MATCH($AH71,'[6]配置系数（兵法）'!$AH:$AH,0))</f>
        <v>0+0+0+0+0+0+0+0+0+0+0+0+0+0+0+0+0+0+0+0+0+0+0+0+0+0+0+0+0+0+0+0+0+0+0</v>
      </c>
      <c r="AM71" s="205">
        <f>INDEX('[6]配置系数（兵法）'!AM:AM,MATCH($AH71,'[6]配置系数（兵法）'!$AH:$AH,0))</f>
        <v>1</v>
      </c>
    </row>
    <row r="72" spans="6:39" x14ac:dyDescent="0.15">
      <c r="F72" s="141" t="str">
        <f>IF(索引!T71="","",索引!T71&amp;1)</f>
        <v>303251</v>
      </c>
      <c r="G72" s="205" t="str">
        <f>INDEX('[6]配置系数（兵法）'!G:G,MATCH($F72,'[6]配置系数（兵法）'!$F:$F,0))</f>
        <v>施放怒气技能后，召唤一队焰灵向前冲锋，对沿途敌人造成攻击{0}%的武力伤害，并使其燃烧8秒，每秒受到攻击5%的武力伤害。若目标已经处于燃烧状态，则被削弱{1}%护甲，持续8秒，士兵还会被恐惧3秒。</v>
      </c>
      <c r="H72" s="205">
        <f>INDEX('[6]配置系数（兵法）'!H:H,MATCH($F72,'[6]配置系数（兵法）'!$F:$F,0))</f>
        <v>0.16</v>
      </c>
      <c r="I72" s="205">
        <f>INDEX('[6]配置系数（兵法）'!I:I,MATCH($F72,'[6]配置系数（兵法）'!$F:$F,0))</f>
        <v>1.4E-2</v>
      </c>
      <c r="J72" s="205" t="str">
        <f>INDEX('[6]配置系数（兵法）'!J:J,MATCH($F72,'[6]配置系数（兵法）'!$F:$F,0))</f>
        <v>0+0+0+0+0+0+0+0+0+0+0+0+0+0+0+0+0+0+0+0+0+0+0+0+0+0+0+0+0+0+0+0+0+0+0</v>
      </c>
      <c r="K72" s="205">
        <f>INDEX('[6]配置系数（兵法）'!K:K,MATCH($F72,'[6]配置系数（兵法）'!$F:$F,0))</f>
        <v>100</v>
      </c>
      <c r="M72" s="141" t="str">
        <f>IF(索引!T71="","",索引!T71&amp;2)</f>
        <v>303252</v>
      </c>
      <c r="N72" s="205" t="str">
        <f>INDEX('[6]配置系数（兵法）'!N:N,MATCH($M72,'[6]配置系数（兵法）'!$M:$M,0))</f>
        <v>施放怒气技能后，召唤一队焰灵向前冲锋，对沿途敌人造成攻击{0}%的武力伤害，并使其燃烧8秒，每秒受到攻击5%的武力伤害。若目标已经处于燃烧状态，则被削弱{1}%护甲，持续8秒，士兵还会被恐惧3秒。</v>
      </c>
      <c r="O72" s="205">
        <f>INDEX('[6]配置系数（兵法）'!O:O,MATCH($M72,'[6]配置系数（兵法）'!$M:$M,0))</f>
        <v>-4.4999999999999998E-2</v>
      </c>
      <c r="P72" s="205">
        <f>INDEX('[6]配置系数（兵法）'!P:P,MATCH($M72,'[6]配置系数（兵法）'!$M:$M,0))</f>
        <v>-3.0000000000000001E-3</v>
      </c>
      <c r="Q72" s="205" t="str">
        <f>INDEX('[6]配置系数（兵法）'!Q:Q,MATCH($M72,'[6]配置系数（兵法）'!$M:$M,0))</f>
        <v>0+0+0+0+0+0+0+0+0+0+0+0+0+0+0+0+0+0+0+0+0+0+0+0+0+0+0+0+0+0+0+0+0+0+0</v>
      </c>
      <c r="R72" s="205">
        <f>INDEX('[6]配置系数（兵法）'!R:R,MATCH($M72,'[6]配置系数（兵法）'!$M:$M,0))</f>
        <v>-100</v>
      </c>
      <c r="T72" s="141" t="str">
        <f>IF(索引!T71="","",索引!T71&amp;3)</f>
        <v>303253</v>
      </c>
      <c r="U72" s="205" t="str">
        <f>INDEX('[6]配置系数（兵法）'!U:U,MATCH($T72,'[6]配置系数（兵法）'!$T:$T,0))</f>
        <v/>
      </c>
      <c r="V72" s="205" t="str">
        <f>INDEX('[6]配置系数（兵法）'!V:V,MATCH($T72,'[6]配置系数（兵法）'!$T:$T,0))</f>
        <v/>
      </c>
      <c r="W72" s="205" t="str">
        <f>INDEX('[6]配置系数（兵法）'!W:W,MATCH($T72,'[6]配置系数（兵法）'!$T:$T,0))</f>
        <v/>
      </c>
      <c r="X72" s="205" t="str">
        <f>INDEX('[6]配置系数（兵法）'!X:X,MATCH($T72,'[6]配置系数（兵法）'!$T:$T,0))</f>
        <v>0+0+0+0+0+0+0+0+0+0+0+0+0+0+0+0+0+0+0+0+0+0+0+0+0+0+0+0+0+0+0+0+0+0+0</v>
      </c>
      <c r="Y72" s="205">
        <f>INDEX('[6]配置系数（兵法）'!Y:Y,MATCH($T72,'[6]配置系数（兵法）'!$T:$T,0))</f>
        <v>1</v>
      </c>
      <c r="AA72" s="141" t="str">
        <f>IF(索引!T71="","",索引!T71&amp;4)</f>
        <v>303254</v>
      </c>
      <c r="AB72" s="205" t="str">
        <f>INDEX('[6]配置系数（兵法）'!AB:AB,MATCH($AA72,'[6]配置系数（兵法）'!$AA:$AA,0))</f>
        <v/>
      </c>
      <c r="AC72" s="205" t="str">
        <f>INDEX('[6]配置系数（兵法）'!AC:AC,MATCH($AA72,'[6]配置系数（兵法）'!$AA:$AA,0))</f>
        <v/>
      </c>
      <c r="AD72" s="205" t="str">
        <f>INDEX('[6]配置系数（兵法）'!AD:AD,MATCH($AA72,'[6]配置系数（兵法）'!$AA:$AA,0))</f>
        <v/>
      </c>
      <c r="AE72" s="205" t="str">
        <f>INDEX('[6]配置系数（兵法）'!AE:AE,MATCH($AA72,'[6]配置系数（兵法）'!$AA:$AA,0))</f>
        <v>0+0+0+0+0+0+0+0+0+0+0+0+0+0+0+0+0+0+0+0+0+0+0+0+0+0+0+0+0+0+0+0+0+0+0</v>
      </c>
      <c r="AF72" s="205">
        <f>INDEX('[6]配置系数（兵法）'!AF:AF,MATCH($AA72,'[6]配置系数（兵法）'!$AA:$AA,0))</f>
        <v>1</v>
      </c>
      <c r="AH72" s="141" t="str">
        <f>IF(索引!T71="","",索引!T71&amp;5)</f>
        <v>303255</v>
      </c>
      <c r="AI72" s="205" t="str">
        <f>INDEX('[6]配置系数（兵法）'!AI:AI,MATCH($AH72,'[6]配置系数（兵法）'!$AH:$AH,0))</f>
        <v/>
      </c>
      <c r="AJ72" s="205" t="str">
        <f>INDEX('[6]配置系数（兵法）'!AJ:AJ,MATCH($AH72,'[6]配置系数（兵法）'!$AH:$AH,0))</f>
        <v/>
      </c>
      <c r="AK72" s="205" t="str">
        <f>INDEX('[6]配置系数（兵法）'!AK:AK,MATCH($AH72,'[6]配置系数（兵法）'!$AH:$AH,0))</f>
        <v/>
      </c>
      <c r="AL72" s="205" t="str">
        <f>INDEX('[6]配置系数（兵法）'!AL:AL,MATCH($AH72,'[6]配置系数（兵法）'!$AH:$AH,0))</f>
        <v>0+0+0+0+0+0+0+0+0+0+0+0+0+0+0+0+0+0+0+0+0+0+0+0+0+0+0+0+0+0+0+0+0+0+0</v>
      </c>
      <c r="AM72" s="205">
        <f>INDEX('[6]配置系数（兵法）'!AM:AM,MATCH($AH72,'[6]配置系数（兵法）'!$AH:$AH,0))</f>
        <v>1</v>
      </c>
    </row>
    <row r="73" spans="6:39" x14ac:dyDescent="0.15">
      <c r="F73" s="141" t="str">
        <f>IF(索引!T72="","",索引!T72&amp;1)</f>
        <v>302391</v>
      </c>
      <c r="G73" s="205" t="str">
        <f>INDEX('[6]配置系数（兵法）'!G:G,MATCH($F73,'[6]配置系数（兵法）'!$F:$F,0))</f>
        <v>敌方单位靠近我方弓将或弓弩兵时，会被击退并减速80%，持续{0}秒，我方弓将或弓弩兵获得必定命中效果并且攻速提升{1}点，持续6秒。（每个单位冷却时间20秒，攻速提升不会带来更多的回怒{2}%）</v>
      </c>
      <c r="H73" s="205">
        <f>INDEX('[6]配置系数（兵法）'!H:H,MATCH($F73,'[6]配置系数（兵法）'!$F:$F,0))</f>
        <v>1.5</v>
      </c>
      <c r="I73" s="205">
        <f>INDEX('[6]配置系数（兵法）'!I:I,MATCH($F73,'[6]配置系数（兵法）'!$F:$F,0))</f>
        <v>0.1</v>
      </c>
      <c r="J73" s="205" t="str">
        <f>INDEX('[6]配置系数（兵法）'!J:J,MATCH($F73,'[6]配置系数（兵法）'!$F:$F,0))</f>
        <v>0+0+0+0+0+0+0+0+0+0+0+0+0+0+0+0+0+0+0+0+0+0+0+0+0+0+0+0+0+0+0+0+0+0+0</v>
      </c>
      <c r="K73" s="205">
        <f>INDEX('[6]配置系数（兵法）'!K:K,MATCH($F73,'[6]配置系数（兵法）'!$F:$F,0))</f>
        <v>1</v>
      </c>
      <c r="M73" s="141" t="str">
        <f>IF(索引!T72="","",索引!T72&amp;2)</f>
        <v>302392</v>
      </c>
      <c r="N73" s="205" t="str">
        <f>INDEX('[6]配置系数（兵法）'!N:N,MATCH($M73,'[6]配置系数（兵法）'!$M:$M,0))</f>
        <v>敌方单位靠近我方弓将或弓弩兵时，会被击退并减速80%，持续{0}秒，我方弓将或弓弩兵获得必定命中效果并且攻速提升{1}点，持续6秒。（每个单位冷却时间20秒，攻速提升不会带来更多的回怒{2}%）</v>
      </c>
      <c r="O73" s="205">
        <f>INDEX('[6]配置系数（兵法）'!O:O,MATCH($M73,'[6]配置系数（兵法）'!$M:$M,0))</f>
        <v>58</v>
      </c>
      <c r="P73" s="205">
        <f>INDEX('[6]配置系数（兵法）'!P:P,MATCH($M73,'[6]配置系数（兵法）'!$M:$M,0))</f>
        <v>5.2</v>
      </c>
      <c r="Q73" s="205" t="str">
        <f>INDEX('[6]配置系数（兵法）'!Q:Q,MATCH($M73,'[6]配置系数（兵法）'!$M:$M,0))</f>
        <v>0+0+0+0+0+0+0+0+0+0+0+0+0+0+0+0+0+0+0+0+0+0+0+0+0+0+0+0+0+0+0+0+0+0+0</v>
      </c>
      <c r="R73" s="205">
        <f>INDEX('[6]配置系数（兵法）'!R:R,MATCH($M73,'[6]配置系数（兵法）'!$M:$M,0))</f>
        <v>1</v>
      </c>
      <c r="T73" s="141" t="str">
        <f>IF(索引!T72="","",索引!T72&amp;3)</f>
        <v>302393</v>
      </c>
      <c r="U73" s="205" t="str">
        <f>INDEX('[6]配置系数（兵法）'!U:U,MATCH($T73,'[6]配置系数（兵法）'!$T:$T,0))</f>
        <v>敌方单位靠近我方弓将或弓弩兵时，会被击退并减速80%，持续{0}秒，我方弓将或弓弩兵获得必定命中效果并且攻速提升{1}点，持续6秒。（每个单位冷却时间20秒，攻速提升不会带来更多的回怒{2}%）</v>
      </c>
      <c r="V73" s="205">
        <f>INDEX('[6]配置系数（兵法）'!V:V,MATCH($T73,'[6]配置系数（兵法）'!$T:$T,0))</f>
        <v>-0.17058823529411765</v>
      </c>
      <c r="W73" s="205">
        <f>INDEX('[6]配置系数（兵法）'!W:W,MATCH($T73,'[6]配置系数（兵法）'!$T:$T,0))</f>
        <v>-1.5294117647058824E-2</v>
      </c>
      <c r="X73" s="205" t="str">
        <f>INDEX('[6]配置系数（兵法）'!X:X,MATCH($T73,'[6]配置系数（兵法）'!$T:$T,0))</f>
        <v>0+0+0+0+0+0+0+0+0+0+0+0+0+0+0+0+0+0+0+0+0+0+0+0+0+0+0+0+0+0+0+0+0+0+0</v>
      </c>
      <c r="Y73" s="205">
        <f>INDEX('[6]配置系数（兵法）'!Y:Y,MATCH($T73,'[6]配置系数（兵法）'!$T:$T,0))</f>
        <v>-100</v>
      </c>
      <c r="AA73" s="141" t="str">
        <f>IF(索引!T72="","",索引!T72&amp;4)</f>
        <v>302394</v>
      </c>
      <c r="AB73" s="205" t="str">
        <f>INDEX('[6]配置系数（兵法）'!AB:AB,MATCH($AA73,'[6]配置系数（兵法）'!$AA:$AA,0))</f>
        <v/>
      </c>
      <c r="AC73" s="205" t="str">
        <f>INDEX('[6]配置系数（兵法）'!AC:AC,MATCH($AA73,'[6]配置系数（兵法）'!$AA:$AA,0))</f>
        <v/>
      </c>
      <c r="AD73" s="205" t="str">
        <f>INDEX('[6]配置系数（兵法）'!AD:AD,MATCH($AA73,'[6]配置系数（兵法）'!$AA:$AA,0))</f>
        <v/>
      </c>
      <c r="AE73" s="205" t="str">
        <f>INDEX('[6]配置系数（兵法）'!AE:AE,MATCH($AA73,'[6]配置系数（兵法）'!$AA:$AA,0))</f>
        <v>0+0+0+0+0+0+0+0+0+0+0+0+0+0+0+0+0+0+0+0+0+0+0+0+0+0+0+0+0+0+0+0+0+0+0</v>
      </c>
      <c r="AF73" s="205">
        <f>INDEX('[6]配置系数（兵法）'!AF:AF,MATCH($AA73,'[6]配置系数（兵法）'!$AA:$AA,0))</f>
        <v>1</v>
      </c>
      <c r="AH73" s="141" t="str">
        <f>IF(索引!T72="","",索引!T72&amp;5)</f>
        <v>302395</v>
      </c>
      <c r="AI73" s="205" t="str">
        <f>INDEX('[6]配置系数（兵法）'!AI:AI,MATCH($AH73,'[6]配置系数（兵法）'!$AH:$AH,0))</f>
        <v/>
      </c>
      <c r="AJ73" s="205" t="str">
        <f>INDEX('[6]配置系数（兵法）'!AJ:AJ,MATCH($AH73,'[6]配置系数（兵法）'!$AH:$AH,0))</f>
        <v/>
      </c>
      <c r="AK73" s="205" t="str">
        <f>INDEX('[6]配置系数（兵法）'!AK:AK,MATCH($AH73,'[6]配置系数（兵法）'!$AH:$AH,0))</f>
        <v/>
      </c>
      <c r="AL73" s="205" t="str">
        <f>INDEX('[6]配置系数（兵法）'!AL:AL,MATCH($AH73,'[6]配置系数（兵法）'!$AH:$AH,0))</f>
        <v>0+0+0+0+0+0+0+0+0+0+0+0+0+0+0+0+0+0+0+0+0+0+0+0+0+0+0+0+0+0+0+0+0+0+0</v>
      </c>
      <c r="AM73" s="205">
        <f>INDEX('[6]配置系数（兵法）'!AM:AM,MATCH($AH73,'[6]配置系数（兵法）'!$AH:$AH,0))</f>
        <v>1</v>
      </c>
    </row>
    <row r="74" spans="6:39" x14ac:dyDescent="0.15">
      <c r="F74" s="141" t="str">
        <f>IF(索引!T73="","",索引!T73&amp;1)</f>
        <v>302401</v>
      </c>
      <c r="G74" s="205" t="str">
        <f>INDEX('[6]配置系数（兵法）'!G:G,MATCH($F74,'[6]配置系数（兵法）'!$F:$F,0))</f>
        <v>己方其余武将生命低于40%时，携带兵法的武将对其周围敌人施加嘲讽，持续{0}秒，被嘲讽的敌人攻速降低{1}点，移速提升15点。（对每名友方武将仅触发1次）</v>
      </c>
      <c r="H74" s="205">
        <f>INDEX('[6]配置系数（兵法）'!H:H,MATCH($F74,'[6]配置系数（兵法）'!$F:$F,0))</f>
        <v>1.7</v>
      </c>
      <c r="I74" s="205">
        <f>INDEX('[6]配置系数（兵法）'!I:I,MATCH($F74,'[6]配置系数（兵法）'!$F:$F,0))</f>
        <v>0.18</v>
      </c>
      <c r="J74" s="205" t="str">
        <f>INDEX('[6]配置系数（兵法）'!J:J,MATCH($F74,'[6]配置系数（兵法）'!$F:$F,0))</f>
        <v>0+0+0+0+0+0+0+0+0+0+0+0+0+0+0+0+0+0+0+0+0+0+0+0+0+0+0+0+0+0+0+0+0+0+0</v>
      </c>
      <c r="K74" s="205">
        <f>INDEX('[6]配置系数（兵法）'!K:K,MATCH($F74,'[6]配置系数（兵法）'!$F:$F,0))</f>
        <v>1</v>
      </c>
      <c r="M74" s="141" t="str">
        <f>IF(索引!T73="","",索引!T73&amp;2)</f>
        <v>302402</v>
      </c>
      <c r="N74" s="205" t="str">
        <f>INDEX('[6]配置系数（兵法）'!N:N,MATCH($M74,'[6]配置系数（兵法）'!$M:$M,0))</f>
        <v>己方其余武将生命低于40%时，携带兵法的武将对其周围敌人施加嘲讽，持续{0}秒，被嘲讽的敌人攻速降低{1}点，移速提升15点。（对每名友方武将仅触发1次）</v>
      </c>
      <c r="O74" s="205">
        <f>INDEX('[6]配置系数（兵法）'!O:O,MATCH($M74,'[6]配置系数（兵法）'!$M:$M,0))</f>
        <v>-16</v>
      </c>
      <c r="P74" s="205">
        <f>INDEX('[6]配置系数（兵法）'!P:P,MATCH($M74,'[6]配置系数（兵法）'!$M:$M,0))</f>
        <v>-1.6</v>
      </c>
      <c r="Q74" s="205" t="str">
        <f>INDEX('[6]配置系数（兵法）'!Q:Q,MATCH($M74,'[6]配置系数（兵法）'!$M:$M,0))</f>
        <v>0+0+0+0+0+0+0+0+0+0+0+0+0+0+0+0+0+0+0+0+0+0+0+0+0+0+0+0+0+0+0+0+0+0+0</v>
      </c>
      <c r="R74" s="205">
        <f>INDEX('[6]配置系数（兵法）'!R:R,MATCH($M74,'[6]配置系数（兵法）'!$M:$M,0))</f>
        <v>-1</v>
      </c>
      <c r="T74" s="141" t="str">
        <f>IF(索引!T73="","",索引!T73&amp;3)</f>
        <v>302403</v>
      </c>
      <c r="U74" s="205" t="str">
        <f>INDEX('[6]配置系数（兵法）'!U:U,MATCH($T74,'[6]配置系数（兵法）'!$T:$T,0))</f>
        <v/>
      </c>
      <c r="V74" s="205" t="str">
        <f>INDEX('[6]配置系数（兵法）'!V:V,MATCH($T74,'[6]配置系数（兵法）'!$T:$T,0))</f>
        <v/>
      </c>
      <c r="W74" s="205" t="str">
        <f>INDEX('[6]配置系数（兵法）'!W:W,MATCH($T74,'[6]配置系数（兵法）'!$T:$T,0))</f>
        <v/>
      </c>
      <c r="X74" s="205" t="str">
        <f>INDEX('[6]配置系数（兵法）'!X:X,MATCH($T74,'[6]配置系数（兵法）'!$T:$T,0))</f>
        <v>0+0+0+0+0+0+0+0+0+0+0+0+0+0+0+0+0+0+0+0+0+0+0+0+0+0+0+0+0+0+0+0+0+0+0</v>
      </c>
      <c r="Y74" s="205">
        <f>INDEX('[6]配置系数（兵法）'!Y:Y,MATCH($T74,'[6]配置系数（兵法）'!$T:$T,0))</f>
        <v>1</v>
      </c>
      <c r="AA74" s="141" t="str">
        <f>IF(索引!T73="","",索引!T73&amp;4)</f>
        <v>302404</v>
      </c>
      <c r="AB74" s="205" t="str">
        <f>INDEX('[6]配置系数（兵法）'!AB:AB,MATCH($AA74,'[6]配置系数（兵法）'!$AA:$AA,0))</f>
        <v/>
      </c>
      <c r="AC74" s="205" t="str">
        <f>INDEX('[6]配置系数（兵法）'!AC:AC,MATCH($AA74,'[6]配置系数（兵法）'!$AA:$AA,0))</f>
        <v/>
      </c>
      <c r="AD74" s="205" t="str">
        <f>INDEX('[6]配置系数（兵法）'!AD:AD,MATCH($AA74,'[6]配置系数（兵法）'!$AA:$AA,0))</f>
        <v/>
      </c>
      <c r="AE74" s="205" t="str">
        <f>INDEX('[6]配置系数（兵法）'!AE:AE,MATCH($AA74,'[6]配置系数（兵法）'!$AA:$AA,0))</f>
        <v>0+0+0+0+0+0+0+0+0+0+0+0+0+0+0+0+0+0+0+0+0+0+0+0+0+0+0+0+0+0+0+0+0+0+0</v>
      </c>
      <c r="AF74" s="205">
        <f>INDEX('[6]配置系数（兵法）'!AF:AF,MATCH($AA74,'[6]配置系数（兵法）'!$AA:$AA,0))</f>
        <v>1</v>
      </c>
      <c r="AH74" s="141" t="str">
        <f>IF(索引!T73="","",索引!T73&amp;5)</f>
        <v>302405</v>
      </c>
      <c r="AI74" s="205" t="str">
        <f>INDEX('[6]配置系数（兵法）'!AI:AI,MATCH($AH74,'[6]配置系数（兵法）'!$AH:$AH,0))</f>
        <v/>
      </c>
      <c r="AJ74" s="205" t="str">
        <f>INDEX('[6]配置系数（兵法）'!AJ:AJ,MATCH($AH74,'[6]配置系数（兵法）'!$AH:$AH,0))</f>
        <v/>
      </c>
      <c r="AK74" s="205" t="str">
        <f>INDEX('[6]配置系数（兵法）'!AK:AK,MATCH($AH74,'[6]配置系数（兵法）'!$AH:$AH,0))</f>
        <v/>
      </c>
      <c r="AL74" s="205" t="str">
        <f>INDEX('[6]配置系数（兵法）'!AL:AL,MATCH($AH74,'[6]配置系数（兵法）'!$AH:$AH,0))</f>
        <v>0+0+0+0+0+0+0+0+0+0+0+0+0+0+0+0+0+0+0+0+0+0+0+0+0+0+0+0+0+0+0+0+0+0+0</v>
      </c>
      <c r="AM74" s="205">
        <f>INDEX('[6]配置系数（兵法）'!AM:AM,MATCH($AH74,'[6]配置系数（兵法）'!$AH:$AH,0))</f>
        <v>1</v>
      </c>
    </row>
    <row r="75" spans="6:39" x14ac:dyDescent="0.15">
      <c r="F75" s="141" t="str">
        <f>IF(索引!T74="","",索引!T74&amp;1)</f>
        <v>302411</v>
      </c>
      <c r="G75" s="205" t="str">
        <f>INDEX('[6]配置系数（兵法）'!G:G,MATCH($F75,'[6]配置系数（兵法）'!$F:$F,0))</f>
        <v>当武将生命值低于45%时，携带此兵法的武将与所在部队传送至离敌军较远处，获得狂暴状态，获得{0}%暴击率与{1}%吸血率，获得无限制普攻距离，持续15秒，结束后传送回己方最近的武将身边（仅触发一次）。</v>
      </c>
      <c r="H75" s="205">
        <f>INDEX('[6]配置系数（兵法）'!H:H,MATCH($F75,'[6]配置系数（兵法）'!$F:$F,0))</f>
        <v>0.17</v>
      </c>
      <c r="I75" s="205">
        <f>INDEX('[6]配置系数（兵法）'!I:I,MATCH($F75,'[6]配置系数（兵法）'!$F:$F,0))</f>
        <v>1.7999999999999999E-2</v>
      </c>
      <c r="J75" s="205" t="str">
        <f>INDEX('[6]配置系数（兵法）'!J:J,MATCH($F75,'[6]配置系数（兵法）'!$F:$F,0))</f>
        <v>0+0+0+0+0+0+0+0+0+0+0+0+0+0+0+0+0+0+0+0+0+0+0+0+0+0+0+0+0+0+0+0+0+0+0</v>
      </c>
      <c r="K75" s="205">
        <f>INDEX('[6]配置系数（兵法）'!K:K,MATCH($F75,'[6]配置系数（兵法）'!$F:$F,0))</f>
        <v>100</v>
      </c>
      <c r="M75" s="141" t="str">
        <f>IF(索引!T74="","",索引!T74&amp;2)</f>
        <v>302412</v>
      </c>
      <c r="N75" s="205" t="str">
        <f>INDEX('[6]配置系数（兵法）'!N:N,MATCH($M75,'[6]配置系数（兵法）'!$M:$M,0))</f>
        <v>当武将生命值低于45%时，携带此兵法的武将与所在部队传送至离敌军较远处，获得狂暴状态，获得{0}%暴击率与{1}%吸血率，获得无限制普攻距离，持续15秒，结束后传送回己方最近的武将身边（仅触发一次）。</v>
      </c>
      <c r="O75" s="205">
        <f>INDEX('[6]配置系数（兵法）'!O:O,MATCH($M75,'[6]配置系数（兵法）'!$M:$M,0))</f>
        <v>0.14499999999999999</v>
      </c>
      <c r="P75" s="205">
        <f>INDEX('[6]配置系数（兵法）'!P:P,MATCH($M75,'[6]配置系数（兵法）'!$M:$M,0))</f>
        <v>1.2999999999999999E-2</v>
      </c>
      <c r="Q75" s="205" t="str">
        <f>INDEX('[6]配置系数（兵法）'!Q:Q,MATCH($M75,'[6]配置系数（兵法）'!$M:$M,0))</f>
        <v>0+0+0+0+0+0+0+0+0+0+0+0+0+0+0+0+0+0+0+0+0+0+0+0+0+0+0+0+0+0+0+0+0+0+0</v>
      </c>
      <c r="R75" s="205">
        <f>INDEX('[6]配置系数（兵法）'!R:R,MATCH($M75,'[6]配置系数（兵法）'!$M:$M,0))</f>
        <v>100</v>
      </c>
      <c r="T75" s="141" t="str">
        <f>IF(索引!T74="","",索引!T74&amp;3)</f>
        <v>302413</v>
      </c>
      <c r="U75" s="205" t="str">
        <f>INDEX('[6]配置系数（兵法）'!U:U,MATCH($T75,'[6]配置系数（兵法）'!$T:$T,0))</f>
        <v/>
      </c>
      <c r="V75" s="205" t="str">
        <f>INDEX('[6]配置系数（兵法）'!V:V,MATCH($T75,'[6]配置系数（兵法）'!$T:$T,0))</f>
        <v/>
      </c>
      <c r="W75" s="205" t="str">
        <f>INDEX('[6]配置系数（兵法）'!W:W,MATCH($T75,'[6]配置系数（兵法）'!$T:$T,0))</f>
        <v/>
      </c>
      <c r="X75" s="205" t="str">
        <f>INDEX('[6]配置系数（兵法）'!X:X,MATCH($T75,'[6]配置系数（兵法）'!$T:$T,0))</f>
        <v>0+0+0+0+0+0+0+0+0+0+0+0+0+0+0+0+0+0+0+0+0+0+0+0+0+0+0+0+0+0+0+0+0+0+0</v>
      </c>
      <c r="Y75" s="205">
        <f>INDEX('[6]配置系数（兵法）'!Y:Y,MATCH($T75,'[6]配置系数（兵法）'!$T:$T,0))</f>
        <v>1</v>
      </c>
      <c r="AA75" s="141" t="str">
        <f>IF(索引!T74="","",索引!T74&amp;4)</f>
        <v>302414</v>
      </c>
      <c r="AB75" s="205" t="str">
        <f>INDEX('[6]配置系数（兵法）'!AB:AB,MATCH($AA75,'[6]配置系数（兵法）'!$AA:$AA,0))</f>
        <v/>
      </c>
      <c r="AC75" s="205" t="str">
        <f>INDEX('[6]配置系数（兵法）'!AC:AC,MATCH($AA75,'[6]配置系数（兵法）'!$AA:$AA,0))</f>
        <v/>
      </c>
      <c r="AD75" s="205" t="str">
        <f>INDEX('[6]配置系数（兵法）'!AD:AD,MATCH($AA75,'[6]配置系数（兵法）'!$AA:$AA,0))</f>
        <v/>
      </c>
      <c r="AE75" s="205" t="str">
        <f>INDEX('[6]配置系数（兵法）'!AE:AE,MATCH($AA75,'[6]配置系数（兵法）'!$AA:$AA,0))</f>
        <v>0+0+0+0+0+0+0+0+0+0+0+0+0+0+0+0+0+0+0+0+0+0+0+0+0+0+0+0+0+0+0+0+0+0+0</v>
      </c>
      <c r="AF75" s="205">
        <f>INDEX('[6]配置系数（兵法）'!AF:AF,MATCH($AA75,'[6]配置系数（兵法）'!$AA:$AA,0))</f>
        <v>1</v>
      </c>
      <c r="AH75" s="141" t="str">
        <f>IF(索引!T74="","",索引!T74&amp;5)</f>
        <v>302415</v>
      </c>
      <c r="AI75" s="205" t="str">
        <f>INDEX('[6]配置系数（兵法）'!AI:AI,MATCH($AH75,'[6]配置系数（兵法）'!$AH:$AH,0))</f>
        <v/>
      </c>
      <c r="AJ75" s="205" t="str">
        <f>INDEX('[6]配置系数（兵法）'!AJ:AJ,MATCH($AH75,'[6]配置系数（兵法）'!$AH:$AH,0))</f>
        <v/>
      </c>
      <c r="AK75" s="205" t="str">
        <f>INDEX('[6]配置系数（兵法）'!AK:AK,MATCH($AH75,'[6]配置系数（兵法）'!$AH:$AH,0))</f>
        <v/>
      </c>
      <c r="AL75" s="205" t="str">
        <f>INDEX('[6]配置系数（兵法）'!AL:AL,MATCH($AH75,'[6]配置系数（兵法）'!$AH:$AH,0))</f>
        <v>0+0+0+0+0+0+0+0+0+0+0+0+0+0+0+0+0+0+0+0+0+0+0+0+0+0+0+0+0+0+0+0+0+0+0</v>
      </c>
      <c r="AM75" s="205">
        <f>INDEX('[6]配置系数（兵法）'!AM:AM,MATCH($AH75,'[6]配置系数（兵法）'!$AH:$AH,0))</f>
        <v>1</v>
      </c>
    </row>
    <row r="76" spans="6:39" x14ac:dyDescent="0.15">
      <c r="F76" s="141" t="str">
        <f>IF(索引!T75="","",索引!T75&amp;1)</f>
        <v>303241</v>
      </c>
      <c r="G76" s="205" t="str">
        <f>INDEX('[6]配置系数（兵法）'!G:G,MATCH($F76,'[6]配置系数（兵法）'!$F:$F,0))</f>
        <v>武将释放怒气技能后立即获得{0}怒气，并使附近的士兵按类型得到{1}秒增强并回复武将攻击力{2}%的生命，弓弩兵获得隐身效果，车骑兵获得30%暴击率，步兵免疫负面效果。（所有效果冷却时间20秒）</v>
      </c>
      <c r="H76" s="205">
        <f>INDEX('[6]配置系数（兵法）'!H:H,MATCH($F76,'[6]配置系数（兵法）'!$F:$F,0))</f>
        <v>8.5</v>
      </c>
      <c r="I76" s="205">
        <f>INDEX('[6]配置系数（兵法）'!I:I,MATCH($F76,'[6]配置系数（兵法）'!$F:$F,0))</f>
        <v>0.9</v>
      </c>
      <c r="J76" s="205" t="str">
        <f>INDEX('[6]配置系数（兵法）'!J:J,MATCH($F76,'[6]配置系数（兵法）'!$F:$F,0))</f>
        <v>0+0+0+0+0+0+0+0+0+0+0+0+0+0+0+0+0+0+0+0+0+0+0+0+0+0+0+0+0+0+0+0+0+0+0</v>
      </c>
      <c r="K76" s="205">
        <f>INDEX('[6]配置系数（兵法）'!K:K,MATCH($F76,'[6]配置系数（兵法）'!$F:$F,0))</f>
        <v>1</v>
      </c>
      <c r="M76" s="141" t="str">
        <f>IF(索引!T75="","",索引!T75&amp;2)</f>
        <v>303242</v>
      </c>
      <c r="N76" s="205" t="str">
        <f>INDEX('[6]配置系数（兵法）'!N:N,MATCH($M76,'[6]配置系数（兵法）'!$M:$M,0))</f>
        <v>武将释放怒气技能后立即获得{0}怒气，并使附近的士兵按类型得到{1}秒增强并回复武将攻击力{2}%的生命，弓弩兵获得隐身效果，车骑兵获得30%暴击率，步兵免疫负面效果。（所有效果冷却时间20秒）</v>
      </c>
      <c r="O76" s="205">
        <f>INDEX('[6]配置系数（兵法）'!O:O,MATCH($M76,'[6]配置系数（兵法）'!$M:$M,0))</f>
        <v>2.2000000000000002</v>
      </c>
      <c r="P76" s="205">
        <f>INDEX('[6]配置系数（兵法）'!P:P,MATCH($M76,'[6]配置系数（兵法）'!$M:$M,0))</f>
        <v>0.28000000000000003</v>
      </c>
      <c r="Q76" s="205" t="str">
        <f>INDEX('[6]配置系数（兵法）'!Q:Q,MATCH($M76,'[6]配置系数（兵法）'!$M:$M,0))</f>
        <v>0+0+0+0+0+0+0+0+0+0+0+0+0+0+0+0+0+0+0+0+0+0+0+0+0+0+0+0+0+0+0+0+0+0+0</v>
      </c>
      <c r="R76" s="205">
        <f>INDEX('[6]配置系数（兵法）'!R:R,MATCH($M76,'[6]配置系数（兵法）'!$M:$M,0))</f>
        <v>1</v>
      </c>
      <c r="T76" s="141" t="str">
        <f>IF(索引!T75="","",索引!T75&amp;3)</f>
        <v>303243</v>
      </c>
      <c r="U76" s="205" t="str">
        <f>INDEX('[6]配置系数（兵法）'!U:U,MATCH($T76,'[6]配置系数（兵法）'!$T:$T,0))</f>
        <v>武将释放怒气技能后立即获得{0}怒气，并使附近的士兵按类型得到{1}秒增强并回复武将攻击力{2}%的生命，弓弩兵获得隐身效果，车骑兵获得30%暴击率，步兵免疫负面效果。（所有效果冷却时间20秒）</v>
      </c>
      <c r="V76" s="205">
        <f>INDEX('[6]配置系数（兵法）'!V:V,MATCH($T76,'[6]配置系数（兵法）'!$T:$T,0))</f>
        <v>5.5E-2</v>
      </c>
      <c r="W76" s="205">
        <f>INDEX('[6]配置系数（兵法）'!W:W,MATCH($T76,'[6]配置系数（兵法）'!$T:$T,0))</f>
        <v>7.0000000000000001E-3</v>
      </c>
      <c r="X76" s="205" t="str">
        <f>INDEX('[6]配置系数（兵法）'!X:X,MATCH($T76,'[6]配置系数（兵法）'!$T:$T,0))</f>
        <v>0+0+0+0+0+0+0+0+0+0+0+0+0+0+0+0+0+0+0+0+0+0+0+0+0+0+0+0+0+0+0+0+0+0+0</v>
      </c>
      <c r="Y76" s="205">
        <f>INDEX('[6]配置系数（兵法）'!Y:Y,MATCH($T76,'[6]配置系数（兵法）'!$T:$T,0))</f>
        <v>100</v>
      </c>
      <c r="AA76" s="141" t="str">
        <f>IF(索引!T75="","",索引!T75&amp;4)</f>
        <v>303244</v>
      </c>
      <c r="AB76" s="205" t="str">
        <f>INDEX('[6]配置系数（兵法）'!AB:AB,MATCH($AA76,'[6]配置系数（兵法）'!$AA:$AA,0))</f>
        <v/>
      </c>
      <c r="AC76" s="205" t="str">
        <f>INDEX('[6]配置系数（兵法）'!AC:AC,MATCH($AA76,'[6]配置系数（兵法）'!$AA:$AA,0))</f>
        <v/>
      </c>
      <c r="AD76" s="205" t="str">
        <f>INDEX('[6]配置系数（兵法）'!AD:AD,MATCH($AA76,'[6]配置系数（兵法）'!$AA:$AA,0))</f>
        <v/>
      </c>
      <c r="AE76" s="205" t="str">
        <f>INDEX('[6]配置系数（兵法）'!AE:AE,MATCH($AA76,'[6]配置系数（兵法）'!$AA:$AA,0))</f>
        <v>0+0+0+0+0+0+0+0+0+0+0+0+0+0+0+0+0+0+0+0+0+0+0+0+0+0+0+0+0+0+0+0+0+0+0</v>
      </c>
      <c r="AF76" s="205">
        <f>INDEX('[6]配置系数（兵法）'!AF:AF,MATCH($AA76,'[6]配置系数（兵法）'!$AA:$AA,0))</f>
        <v>1</v>
      </c>
      <c r="AH76" s="141" t="str">
        <f>IF(索引!T75="","",索引!T75&amp;5)</f>
        <v>303245</v>
      </c>
      <c r="AI76" s="205" t="str">
        <f>INDEX('[6]配置系数（兵法）'!AI:AI,MATCH($AH76,'[6]配置系数（兵法）'!$AH:$AH,0))</f>
        <v/>
      </c>
      <c r="AJ76" s="205" t="str">
        <f>INDEX('[6]配置系数（兵法）'!AJ:AJ,MATCH($AH76,'[6]配置系数（兵法）'!$AH:$AH,0))</f>
        <v/>
      </c>
      <c r="AK76" s="205" t="str">
        <f>INDEX('[6]配置系数（兵法）'!AK:AK,MATCH($AH76,'[6]配置系数（兵法）'!$AH:$AH,0))</f>
        <v/>
      </c>
      <c r="AL76" s="205" t="str">
        <f>INDEX('[6]配置系数（兵法）'!AL:AL,MATCH($AH76,'[6]配置系数（兵法）'!$AH:$AH,0))</f>
        <v>0+0+0+0+0+0+0+0+0+0+0+0+0+0+0+0+0+0+0+0+0+0+0+0+0+0+0+0+0+0+0+0+0+0+0</v>
      </c>
      <c r="AM76" s="205">
        <f>INDEX('[6]配置系数（兵法）'!AM:AM,MATCH($AH76,'[6]配置系数（兵法）'!$AH:$AH,0))</f>
        <v>1</v>
      </c>
    </row>
    <row r="77" spans="6:39" x14ac:dyDescent="0.15">
      <c r="F77" s="141" t="str">
        <f>IF(索引!T76="","",索引!T76&amp;1)</f>
        <v>303221</v>
      </c>
      <c r="G77" s="205" t="str">
        <f>INDEX('[6]配置系数（兵法）'!G:G,MATCH($F77,'[6]配置系数（兵法）'!$F:$F,0))</f>
        <v>开场18秒生效，每隔20秒，沉默敌方怒气最高的两名英雄，并使其攻击降低{0}%，持续{1}秒。</v>
      </c>
      <c r="H77" s="205">
        <f>INDEX('[6]配置系数（兵法）'!H:H,MATCH($F77,'[6]配置系数（兵法）'!$F:$F,0))</f>
        <v>-6.5000000000000002E-2</v>
      </c>
      <c r="I77" s="205">
        <f>INDEX('[6]配置系数（兵法）'!I:I,MATCH($F77,'[6]配置系数（兵法）'!$F:$F,0))</f>
        <v>-5.0000000000000001E-3</v>
      </c>
      <c r="J77" s="205" t="str">
        <f>INDEX('[6]配置系数（兵法）'!J:J,MATCH($F77,'[6]配置系数（兵法）'!$F:$F,0))</f>
        <v>0+0+0+0+0+0+0+0+0+0+0+0+0+0+0+0+0+0+0+0+0+0+0+0+0+0+0+0+0+0+0+0+0+0+0</v>
      </c>
      <c r="K77" s="205">
        <f>INDEX('[6]配置系数（兵法）'!K:K,MATCH($F77,'[6]配置系数（兵法）'!$F:$F,0))</f>
        <v>-100</v>
      </c>
      <c r="M77" s="141" t="str">
        <f>IF(索引!T76="","",索引!T76&amp;2)</f>
        <v>303222</v>
      </c>
      <c r="N77" s="205" t="str">
        <f>INDEX('[6]配置系数（兵法）'!N:N,MATCH($M77,'[6]配置系数（兵法）'!$M:$M,0))</f>
        <v>开场18秒生效，每隔20秒，沉默敌方怒气最高的两名英雄，并使其攻击降低{0}%，持续{1}秒。</v>
      </c>
      <c r="O77" s="205">
        <f>INDEX('[6]配置系数（兵法）'!O:O,MATCH($M77,'[6]配置系数（兵法）'!$M:$M,0))</f>
        <v>3.5</v>
      </c>
      <c r="P77" s="205">
        <f>INDEX('[6]配置系数（兵法）'!P:P,MATCH($M77,'[6]配置系数（兵法）'!$M:$M,0))</f>
        <v>0.3</v>
      </c>
      <c r="Q77" s="205" t="str">
        <f>INDEX('[6]配置系数（兵法）'!Q:Q,MATCH($M77,'[6]配置系数（兵法）'!$M:$M,0))</f>
        <v>0+0+0+0+0+0+0+0+0+0+0+0+0+0+0+0+0+0+0+0+0+0+0+0+0+0+0+0+0+0+0+0+0+0+0</v>
      </c>
      <c r="R77" s="205">
        <f>INDEX('[6]配置系数（兵法）'!R:R,MATCH($M77,'[6]配置系数（兵法）'!$M:$M,0))</f>
        <v>1</v>
      </c>
      <c r="T77" s="141" t="str">
        <f>IF(索引!T76="","",索引!T76&amp;3)</f>
        <v>303223</v>
      </c>
      <c r="U77" s="205" t="str">
        <f>INDEX('[6]配置系数（兵法）'!U:U,MATCH($T77,'[6]配置系数（兵法）'!$T:$T,0))</f>
        <v/>
      </c>
      <c r="V77" s="205" t="str">
        <f>INDEX('[6]配置系数（兵法）'!V:V,MATCH($T77,'[6]配置系数（兵法）'!$T:$T,0))</f>
        <v/>
      </c>
      <c r="W77" s="205" t="str">
        <f>INDEX('[6]配置系数（兵法）'!W:W,MATCH($T77,'[6]配置系数（兵法）'!$T:$T,0))</f>
        <v/>
      </c>
      <c r="X77" s="205" t="str">
        <f>INDEX('[6]配置系数（兵法）'!X:X,MATCH($T77,'[6]配置系数（兵法）'!$T:$T,0))</f>
        <v>0+0+0+0+0+0+0+0+0+0+0+0+0+0+0+0+0+0+0+0+0+0+0+0+0+0+0+0+0+0+0+0+0+0+0</v>
      </c>
      <c r="Y77" s="205">
        <f>INDEX('[6]配置系数（兵法）'!Y:Y,MATCH($T77,'[6]配置系数（兵法）'!$T:$T,0))</f>
        <v>1</v>
      </c>
      <c r="AA77" s="141" t="str">
        <f>IF(索引!T76="","",索引!T76&amp;4)</f>
        <v>303224</v>
      </c>
      <c r="AB77" s="205" t="str">
        <f>INDEX('[6]配置系数（兵法）'!AB:AB,MATCH($AA77,'[6]配置系数（兵法）'!$AA:$AA,0))</f>
        <v/>
      </c>
      <c r="AC77" s="205" t="str">
        <f>INDEX('[6]配置系数（兵法）'!AC:AC,MATCH($AA77,'[6]配置系数（兵法）'!$AA:$AA,0))</f>
        <v/>
      </c>
      <c r="AD77" s="205" t="str">
        <f>INDEX('[6]配置系数（兵法）'!AD:AD,MATCH($AA77,'[6]配置系数（兵法）'!$AA:$AA,0))</f>
        <v/>
      </c>
      <c r="AE77" s="205" t="str">
        <f>INDEX('[6]配置系数（兵法）'!AE:AE,MATCH($AA77,'[6]配置系数（兵法）'!$AA:$AA,0))</f>
        <v>0+0+0+0+0+0+0+0+0+0+0+0+0+0+0+0+0+0+0+0+0+0+0+0+0+0+0+0+0+0+0+0+0+0+0</v>
      </c>
      <c r="AF77" s="205">
        <f>INDEX('[6]配置系数（兵法）'!AF:AF,MATCH($AA77,'[6]配置系数（兵法）'!$AA:$AA,0))</f>
        <v>1</v>
      </c>
      <c r="AH77" s="141" t="str">
        <f>IF(索引!T76="","",索引!T76&amp;5)</f>
        <v>303225</v>
      </c>
      <c r="AI77" s="205" t="str">
        <f>INDEX('[6]配置系数（兵法）'!AI:AI,MATCH($AH77,'[6]配置系数（兵法）'!$AH:$AH,0))</f>
        <v/>
      </c>
      <c r="AJ77" s="205" t="str">
        <f>INDEX('[6]配置系数（兵法）'!AJ:AJ,MATCH($AH77,'[6]配置系数（兵法）'!$AH:$AH,0))</f>
        <v/>
      </c>
      <c r="AK77" s="205" t="str">
        <f>INDEX('[6]配置系数（兵法）'!AK:AK,MATCH($AH77,'[6]配置系数（兵法）'!$AH:$AH,0))</f>
        <v/>
      </c>
      <c r="AL77" s="205" t="str">
        <f>INDEX('[6]配置系数（兵法）'!AL:AL,MATCH($AH77,'[6]配置系数（兵法）'!$AH:$AH,0))</f>
        <v>0+0+0+0+0+0+0+0+0+0+0+0+0+0+0+0+0+0+0+0+0+0+0+0+0+0+0+0+0+0+0+0+0+0+0</v>
      </c>
      <c r="AM77" s="205">
        <f>INDEX('[6]配置系数（兵法）'!AM:AM,MATCH($AH77,'[6]配置系数（兵法）'!$AH:$AH,0))</f>
        <v>1</v>
      </c>
    </row>
    <row r="78" spans="6:39" x14ac:dyDescent="0.15">
      <c r="F78" s="141" t="str">
        <f>IF(索引!T77="","",索引!T77&amp;1)</f>
        <v>303331</v>
      </c>
      <c r="G78" s="205" t="str">
        <f>INDEX('[6]配置系数（兵法）'!G:G,MATCH($F78,'[6]配置系数（兵法）'!$F:$F,0))</f>
        <v>已方三支队伍所受敌方士兵伤害减少{0}%，对敌方士兵造成伤害增加{1}%，20秒后扣除敌方2支队伍士气{2}点。</v>
      </c>
      <c r="H78" s="205">
        <f>INDEX('[6]配置系数（兵法）'!H:H,MATCH($F78,'[6]配置系数（兵法）'!$F:$F,0))</f>
        <v>0.04</v>
      </c>
      <c r="I78" s="205">
        <f>INDEX('[6]配置系数（兵法）'!I:I,MATCH($F78,'[6]配置系数（兵法）'!$F:$F,0))</f>
        <v>4.0000000000000001E-3</v>
      </c>
      <c r="J78" s="205" t="str">
        <f>INDEX('[6]配置系数（兵法）'!J:J,MATCH($F78,'[6]配置系数（兵法）'!$F:$F,0))</f>
        <v>0+0+0+0+0+0+0+0+0+0+0+0+0+0+0+0+0+0+0+0+0+0+0+0+0+0+0+0+0+0+0+0+0+0+0</v>
      </c>
      <c r="K78" s="205">
        <f>INDEX('[6]配置系数（兵法）'!K:K,MATCH($F78,'[6]配置系数（兵法）'!$F:$F,0))</f>
        <v>100</v>
      </c>
      <c r="M78" s="141" t="str">
        <f>IF(索引!T77="","",索引!T77&amp;2)</f>
        <v>303332</v>
      </c>
      <c r="N78" s="205" t="str">
        <f>INDEX('[6]配置系数（兵法）'!N:N,MATCH($M78,'[6]配置系数（兵法）'!$M:$M,0))</f>
        <v>已方三支队伍所受敌方士兵伤害减少{0}%，对敌方士兵造成伤害增加{1}%，20秒后扣除敌方2支队伍士气{2}点。</v>
      </c>
      <c r="O78" s="205">
        <f>INDEX('[6]配置系数（兵法）'!O:O,MATCH($M78,'[6]配置系数（兵法）'!$M:$M,0))</f>
        <v>4.4999999999999998E-2</v>
      </c>
      <c r="P78" s="205">
        <f>INDEX('[6]配置系数（兵法）'!P:P,MATCH($M78,'[6]配置系数（兵法）'!$M:$M,0))</f>
        <v>5.0000000000000001E-3</v>
      </c>
      <c r="Q78" s="205" t="str">
        <f>INDEX('[6]配置系数（兵法）'!Q:Q,MATCH($M78,'[6]配置系数（兵法）'!$M:$M,0))</f>
        <v>0+0+0+0+0+0+0+0+0+0+0+0+0+0+0+0+0+0+0+0+0+0+0+0+0+0+0+0+0+0+0+0+0+0+0</v>
      </c>
      <c r="R78" s="205">
        <f>INDEX('[6]配置系数（兵法）'!R:R,MATCH($M78,'[6]配置系数（兵法）'!$M:$M,0))</f>
        <v>100</v>
      </c>
      <c r="T78" s="141" t="str">
        <f>IF(索引!T77="","",索引!T77&amp;3)</f>
        <v>303333</v>
      </c>
      <c r="U78" s="205" t="str">
        <f>INDEX('[6]配置系数（兵法）'!U:U,MATCH($T78,'[6]配置系数（兵法）'!$T:$T,0))</f>
        <v>已方三支队伍所受敌方士兵伤害减少{0}%，对敌方士兵造成伤害增加{1}%，20秒后扣除敌方2支队伍士气{2}点。</v>
      </c>
      <c r="V78" s="205">
        <f>INDEX('[6]配置系数（兵法）'!V:V,MATCH($T78,'[6]配置系数（兵法）'!$T:$T,0))</f>
        <v>-5.5</v>
      </c>
      <c r="W78" s="205">
        <f>INDEX('[6]配置系数（兵法）'!W:W,MATCH($T78,'[6]配置系数（兵法）'!$T:$T,0))</f>
        <v>-0.7</v>
      </c>
      <c r="X78" s="205" t="str">
        <f>INDEX('[6]配置系数（兵法）'!X:X,MATCH($T78,'[6]配置系数（兵法）'!$T:$T,0))</f>
        <v>0+0+0+0+0+0+0+0+0+0+0+0+0+0+0+0+0+0+0+0+0+0+0+0+0+0+0+0+0+0+0+0+0+0+0</v>
      </c>
      <c r="Y78" s="205">
        <f>INDEX('[6]配置系数（兵法）'!Y:Y,MATCH($T78,'[6]配置系数（兵法）'!$T:$T,0))</f>
        <v>-1</v>
      </c>
      <c r="AA78" s="141" t="str">
        <f>IF(索引!T77="","",索引!T77&amp;4)</f>
        <v>303334</v>
      </c>
      <c r="AB78" s="205" t="str">
        <f>INDEX('[6]配置系数（兵法）'!AB:AB,MATCH($AA78,'[6]配置系数（兵法）'!$AA:$AA,0))</f>
        <v/>
      </c>
      <c r="AC78" s="205" t="str">
        <f>INDEX('[6]配置系数（兵法）'!AC:AC,MATCH($AA78,'[6]配置系数（兵法）'!$AA:$AA,0))</f>
        <v/>
      </c>
      <c r="AD78" s="205" t="str">
        <f>INDEX('[6]配置系数（兵法）'!AD:AD,MATCH($AA78,'[6]配置系数（兵法）'!$AA:$AA,0))</f>
        <v/>
      </c>
      <c r="AE78" s="205" t="str">
        <f>INDEX('[6]配置系数（兵法）'!AE:AE,MATCH($AA78,'[6]配置系数（兵法）'!$AA:$AA,0))</f>
        <v>0+0+0+0+0+0+0+0+0+0+0+0+0+0+0+0+0+0+0+0+0+0+0+0+0+0+0+0+0+0+0+0+0+0+0</v>
      </c>
      <c r="AF78" s="205">
        <f>INDEX('[6]配置系数（兵法）'!AF:AF,MATCH($AA78,'[6]配置系数（兵法）'!$AA:$AA,0))</f>
        <v>1</v>
      </c>
      <c r="AH78" s="141" t="str">
        <f>IF(索引!T77="","",索引!T77&amp;5)</f>
        <v>303335</v>
      </c>
      <c r="AI78" s="205" t="str">
        <f>INDEX('[6]配置系数（兵法）'!AI:AI,MATCH($AH78,'[6]配置系数（兵法）'!$AH:$AH,0))</f>
        <v/>
      </c>
      <c r="AJ78" s="205" t="str">
        <f>INDEX('[6]配置系数（兵法）'!AJ:AJ,MATCH($AH78,'[6]配置系数（兵法）'!$AH:$AH,0))</f>
        <v/>
      </c>
      <c r="AK78" s="205" t="str">
        <f>INDEX('[6]配置系数（兵法）'!AK:AK,MATCH($AH78,'[6]配置系数（兵法）'!$AH:$AH,0))</f>
        <v/>
      </c>
      <c r="AL78" s="205" t="str">
        <f>INDEX('[6]配置系数（兵法）'!AL:AL,MATCH($AH78,'[6]配置系数（兵法）'!$AH:$AH,0))</f>
        <v>0+0+0+0+0+0+0+0+0+0+0+0+0+0+0+0+0+0+0+0+0+0+0+0+0+0+0+0+0+0+0+0+0+0+0</v>
      </c>
      <c r="AM78" s="205">
        <f>INDEX('[6]配置系数（兵法）'!AM:AM,MATCH($AH78,'[6]配置系数（兵法）'!$AH:$AH,0))</f>
        <v>1</v>
      </c>
    </row>
    <row r="79" spans="6:39" x14ac:dyDescent="0.15">
      <c r="F79" s="141" t="str">
        <f>IF(索引!T78="","",索引!T78&amp;1)</f>
        <v>302421</v>
      </c>
      <c r="G79" s="205" t="str">
        <f>INDEX('[6]配置系数（兵法）'!G:G,MATCH($F79,'[6]配置系数（兵法）'!$F:$F,0))</f>
        <v>当我方士兵附近有其他友方士兵时，士气下降减少{0}%，攻击提高{1}%。</v>
      </c>
      <c r="H79" s="205">
        <f>INDEX('[6]配置系数（兵法）'!H:H,MATCH($F79,'[6]配置系数（兵法）'!$F:$F,0))</f>
        <v>-0.01</v>
      </c>
      <c r="I79" s="205">
        <f>INDEX('[6]配置系数（兵法）'!I:I,MATCH($F79,'[6]配置系数（兵法）'!$F:$F,0))</f>
        <v>-4.0000000000000001E-3</v>
      </c>
      <c r="J79" s="205" t="str">
        <f>INDEX('[6]配置系数（兵法）'!J:J,MATCH($F79,'[6]配置系数（兵法）'!$F:$F,0))</f>
        <v>0+0+0+0+0+0+0+0+0+0+0+0+0+0+0+0+0+0+0+0+0+0+0+0+0+0+0+0+0+0+0+0+0+0+0</v>
      </c>
      <c r="K79" s="205">
        <f>INDEX('[6]配置系数（兵法）'!K:K,MATCH($F79,'[6]配置系数（兵法）'!$F:$F,0))</f>
        <v>-100</v>
      </c>
      <c r="M79" s="141" t="str">
        <f>IF(索引!T78="","",索引!T78&amp;2)</f>
        <v>302422</v>
      </c>
      <c r="N79" s="205" t="str">
        <f>INDEX('[6]配置系数（兵法）'!N:N,MATCH($M79,'[6]配置系数（兵法）'!$M:$M,0))</f>
        <v>当我方士兵附近有其他友方士兵时，士气下降减少{0}%，攻击提高{1}%。</v>
      </c>
      <c r="O79" s="205">
        <f>INDEX('[6]配置系数（兵法）'!O:O,MATCH($M79,'[6]配置系数（兵法）'!$M:$M,0))</f>
        <v>4.4999999999999998E-2</v>
      </c>
      <c r="P79" s="205">
        <f>INDEX('[6]配置系数（兵法）'!P:P,MATCH($M79,'[6]配置系数（兵法）'!$M:$M,0))</f>
        <v>3.0000000000000001E-3</v>
      </c>
      <c r="Q79" s="205" t="str">
        <f>INDEX('[6]配置系数（兵法）'!Q:Q,MATCH($M79,'[6]配置系数（兵法）'!$M:$M,0))</f>
        <v>0+0+0+0+0+0+0+0+0+0+0+0+0+0+0+0+0+0+0+0+0+0+0+0+0+0+0+0+0+0+0+0+0+0+0</v>
      </c>
      <c r="R79" s="205">
        <f>INDEX('[6]配置系数（兵法）'!R:R,MATCH($M79,'[6]配置系数（兵法）'!$M:$M,0))</f>
        <v>100</v>
      </c>
      <c r="T79" s="141" t="str">
        <f>IF(索引!T78="","",索引!T78&amp;3)</f>
        <v>302423</v>
      </c>
      <c r="U79" s="205" t="str">
        <f>INDEX('[6]配置系数（兵法）'!U:U,MATCH($T79,'[6]配置系数（兵法）'!$T:$T,0))</f>
        <v/>
      </c>
      <c r="V79" s="205" t="str">
        <f>INDEX('[6]配置系数（兵法）'!V:V,MATCH($T79,'[6]配置系数（兵法）'!$T:$T,0))</f>
        <v/>
      </c>
      <c r="W79" s="205" t="str">
        <f>INDEX('[6]配置系数（兵法）'!W:W,MATCH($T79,'[6]配置系数（兵法）'!$T:$T,0))</f>
        <v/>
      </c>
      <c r="X79" s="205" t="str">
        <f>INDEX('[6]配置系数（兵法）'!X:X,MATCH($T79,'[6]配置系数（兵法）'!$T:$T,0))</f>
        <v>0+0+0+0+0+0+0+0+0+0+0+0+0+0+0+0+0+0+0+0+0+0+0+0+0+0+0+0+0+0+0+0+0+0+0</v>
      </c>
      <c r="Y79" s="205">
        <f>INDEX('[6]配置系数（兵法）'!Y:Y,MATCH($T79,'[6]配置系数（兵法）'!$T:$T,0))</f>
        <v>1</v>
      </c>
      <c r="AA79" s="141" t="str">
        <f>IF(索引!T78="","",索引!T78&amp;4)</f>
        <v>302424</v>
      </c>
      <c r="AB79" s="205" t="str">
        <f>INDEX('[6]配置系数（兵法）'!AB:AB,MATCH($AA79,'[6]配置系数（兵法）'!$AA:$AA,0))</f>
        <v/>
      </c>
      <c r="AC79" s="205" t="str">
        <f>INDEX('[6]配置系数（兵法）'!AC:AC,MATCH($AA79,'[6]配置系数（兵法）'!$AA:$AA,0))</f>
        <v/>
      </c>
      <c r="AD79" s="205" t="str">
        <f>INDEX('[6]配置系数（兵法）'!AD:AD,MATCH($AA79,'[6]配置系数（兵法）'!$AA:$AA,0))</f>
        <v/>
      </c>
      <c r="AE79" s="205" t="str">
        <f>INDEX('[6]配置系数（兵法）'!AE:AE,MATCH($AA79,'[6]配置系数（兵法）'!$AA:$AA,0))</f>
        <v>0+0+0+0+0+0+0+0+0+0+0+0+0+0+0+0+0+0+0+0+0+0+0+0+0+0+0+0+0+0+0+0+0+0+0</v>
      </c>
      <c r="AF79" s="205">
        <f>INDEX('[6]配置系数（兵法）'!AF:AF,MATCH($AA79,'[6]配置系数（兵法）'!$AA:$AA,0))</f>
        <v>1</v>
      </c>
      <c r="AH79" s="141" t="str">
        <f>IF(索引!T78="","",索引!T78&amp;5)</f>
        <v>302425</v>
      </c>
      <c r="AI79" s="205" t="str">
        <f>INDEX('[6]配置系数（兵法）'!AI:AI,MATCH($AH79,'[6]配置系数（兵法）'!$AH:$AH,0))</f>
        <v/>
      </c>
      <c r="AJ79" s="205" t="str">
        <f>INDEX('[6]配置系数（兵法）'!AJ:AJ,MATCH($AH79,'[6]配置系数（兵法）'!$AH:$AH,0))</f>
        <v/>
      </c>
      <c r="AK79" s="205" t="str">
        <f>INDEX('[6]配置系数（兵法）'!AK:AK,MATCH($AH79,'[6]配置系数（兵法）'!$AH:$AH,0))</f>
        <v/>
      </c>
      <c r="AL79" s="205" t="str">
        <f>INDEX('[6]配置系数（兵法）'!AL:AL,MATCH($AH79,'[6]配置系数（兵法）'!$AH:$AH,0))</f>
        <v>0+0+0+0+0+0+0+0+0+0+0+0+0+0+0+0+0+0+0+0+0+0+0+0+0+0+0+0+0+0+0+0+0+0+0</v>
      </c>
      <c r="AM79" s="205">
        <f>INDEX('[6]配置系数（兵法）'!AM:AM,MATCH($AH79,'[6]配置系数（兵法）'!$AH:$AH,0))</f>
        <v>1</v>
      </c>
    </row>
    <row r="80" spans="6:39" x14ac:dyDescent="0.15">
      <c r="F80" s="141" t="str">
        <f>IF(索引!T79="","",索引!T79&amp;1)</f>
        <v>302431</v>
      </c>
      <c r="G80" s="205" t="str">
        <f>INDEX('[6]配置系数（兵法）'!G:G,MATCH($F80,'[6]配置系数（兵法）'!$F:$F,0))</f>
        <v>每20秒，所率士兵以及附近最多一支友方弓弩部队会集火自身仇恨目标，持续{0}秒，同时清除目标增益效果。</v>
      </c>
      <c r="H80" s="205">
        <f>INDEX('[6]配置系数（兵法）'!H:H,MATCH($F80,'[6]配置系数（兵法）'!$F:$F,0))</f>
        <v>2.2999999999999998</v>
      </c>
      <c r="I80" s="205">
        <f>INDEX('[6]配置系数（兵法）'!I:I,MATCH($F80,'[6]配置系数（兵法）'!$F:$F,0))</f>
        <v>0.22</v>
      </c>
      <c r="J80" s="205" t="str">
        <f>INDEX('[6]配置系数（兵法）'!J:J,MATCH($F80,'[6]配置系数（兵法）'!$F:$F,0))</f>
        <v>0+0+0+0+0+0+0+0+0+0+0+0+0+0+0+0+0+0+0+0+0+0+0+0+0+0+0+0+0+0+0+0+0+0+0</v>
      </c>
      <c r="K80" s="205">
        <f>INDEX('[6]配置系数（兵法）'!K:K,MATCH($F80,'[6]配置系数（兵法）'!$F:$F,0))</f>
        <v>1</v>
      </c>
      <c r="M80" s="141" t="str">
        <f>IF(索引!T79="","",索引!T79&amp;2)</f>
        <v>302432</v>
      </c>
      <c r="N80" s="205" t="str">
        <f>INDEX('[6]配置系数（兵法）'!N:N,MATCH($M80,'[6]配置系数（兵法）'!$M:$M,0))</f>
        <v/>
      </c>
      <c r="O80" s="205" t="str">
        <f>INDEX('[6]配置系数（兵法）'!O:O,MATCH($M80,'[6]配置系数（兵法）'!$M:$M,0))</f>
        <v/>
      </c>
      <c r="P80" s="205" t="str">
        <f>INDEX('[6]配置系数（兵法）'!P:P,MATCH($M80,'[6]配置系数（兵法）'!$M:$M,0))</f>
        <v/>
      </c>
      <c r="Q80" s="205" t="str">
        <f>INDEX('[6]配置系数（兵法）'!Q:Q,MATCH($M80,'[6]配置系数（兵法）'!$M:$M,0))</f>
        <v>0+0+0+0+0+0+0+0+0+0+0+0+0+0+0+0+0+0+0+0+0+0+0+0+0+0+0+0+0+0+0+0+0+0+0</v>
      </c>
      <c r="R80" s="205">
        <f>INDEX('[6]配置系数（兵法）'!R:R,MATCH($M80,'[6]配置系数（兵法）'!$M:$M,0))</f>
        <v>1</v>
      </c>
      <c r="T80" s="141" t="str">
        <f>IF(索引!T79="","",索引!T79&amp;3)</f>
        <v>302433</v>
      </c>
      <c r="U80" s="205" t="str">
        <f>INDEX('[6]配置系数（兵法）'!U:U,MATCH($T80,'[6]配置系数（兵法）'!$T:$T,0))</f>
        <v/>
      </c>
      <c r="V80" s="205" t="str">
        <f>INDEX('[6]配置系数（兵法）'!V:V,MATCH($T80,'[6]配置系数（兵法）'!$T:$T,0))</f>
        <v/>
      </c>
      <c r="W80" s="205" t="str">
        <f>INDEX('[6]配置系数（兵法）'!W:W,MATCH($T80,'[6]配置系数（兵法）'!$T:$T,0))</f>
        <v/>
      </c>
      <c r="X80" s="205" t="str">
        <f>INDEX('[6]配置系数（兵法）'!X:X,MATCH($T80,'[6]配置系数（兵法）'!$T:$T,0))</f>
        <v>0+0+0+0+0+0+0+0+0+0+0+0+0+0+0+0+0+0+0+0+0+0+0+0+0+0+0+0+0+0+0+0+0+0+0</v>
      </c>
      <c r="Y80" s="205">
        <f>INDEX('[6]配置系数（兵法）'!Y:Y,MATCH($T80,'[6]配置系数（兵法）'!$T:$T,0))</f>
        <v>1</v>
      </c>
      <c r="AA80" s="141" t="str">
        <f>IF(索引!T79="","",索引!T79&amp;4)</f>
        <v>302434</v>
      </c>
      <c r="AB80" s="205" t="str">
        <f>INDEX('[6]配置系数（兵法）'!AB:AB,MATCH($AA80,'[6]配置系数（兵法）'!$AA:$AA,0))</f>
        <v/>
      </c>
      <c r="AC80" s="205" t="str">
        <f>INDEX('[6]配置系数（兵法）'!AC:AC,MATCH($AA80,'[6]配置系数（兵法）'!$AA:$AA,0))</f>
        <v/>
      </c>
      <c r="AD80" s="205" t="str">
        <f>INDEX('[6]配置系数（兵法）'!AD:AD,MATCH($AA80,'[6]配置系数（兵法）'!$AA:$AA,0))</f>
        <v/>
      </c>
      <c r="AE80" s="205" t="str">
        <f>INDEX('[6]配置系数（兵法）'!AE:AE,MATCH($AA80,'[6]配置系数（兵法）'!$AA:$AA,0))</f>
        <v>0+0+0+0+0+0+0+0+0+0+0+0+0+0+0+0+0+0+0+0+0+0+0+0+0+0+0+0+0+0+0+0+0+0+0</v>
      </c>
      <c r="AF80" s="205">
        <f>INDEX('[6]配置系数（兵法）'!AF:AF,MATCH($AA80,'[6]配置系数（兵法）'!$AA:$AA,0))</f>
        <v>1</v>
      </c>
      <c r="AH80" s="141" t="str">
        <f>IF(索引!T79="","",索引!T79&amp;5)</f>
        <v>302435</v>
      </c>
      <c r="AI80" s="205" t="str">
        <f>INDEX('[6]配置系数（兵法）'!AI:AI,MATCH($AH80,'[6]配置系数（兵法）'!$AH:$AH,0))</f>
        <v/>
      </c>
      <c r="AJ80" s="205" t="str">
        <f>INDEX('[6]配置系数（兵法）'!AJ:AJ,MATCH($AH80,'[6]配置系数（兵法）'!$AH:$AH,0))</f>
        <v/>
      </c>
      <c r="AK80" s="205" t="str">
        <f>INDEX('[6]配置系数（兵法）'!AK:AK,MATCH($AH80,'[6]配置系数（兵法）'!$AH:$AH,0))</f>
        <v/>
      </c>
      <c r="AL80" s="205" t="str">
        <f>INDEX('[6]配置系数（兵法）'!AL:AL,MATCH($AH80,'[6]配置系数（兵法）'!$AH:$AH,0))</f>
        <v>0+0+0+0+0+0+0+0+0+0+0+0+0+0+0+0+0+0+0+0+0+0+0+0+0+0+0+0+0+0+0+0+0+0+0</v>
      </c>
      <c r="AM80" s="205">
        <f>INDEX('[6]配置系数（兵法）'!AM:AM,MATCH($AH80,'[6]配置系数（兵法）'!$AH:$AH,0))</f>
        <v>1</v>
      </c>
    </row>
    <row r="81" spans="6:39" x14ac:dyDescent="0.15">
      <c r="F81" s="141" t="str">
        <f>IF(索引!T80="","",索引!T80&amp;1)</f>
        <v>302441</v>
      </c>
      <c r="G81" s="205" t="str">
        <f>INDEX('[6]配置系数（兵法）'!G:G,MATCH($F81,'[6]配置系数（兵法）'!$F:$F,0))</f>
        <v>我方护甲最高的友方英雄每受到12次伤害（持续伤害只计1次），自身下一次技能所需怒气减少{0}点（不可叠加）。</v>
      </c>
      <c r="H81" s="205">
        <f>INDEX('[6]配置系数（兵法）'!H:H,MATCH($F81,'[6]配置系数（兵法）'!$F:$F,0))</f>
        <v>-13</v>
      </c>
      <c r="I81" s="205">
        <f>INDEX('[6]配置系数（兵法）'!I:I,MATCH($F81,'[6]配置系数（兵法）'!$F:$F,0))</f>
        <v>-1.2</v>
      </c>
      <c r="J81" s="205" t="str">
        <f>INDEX('[6]配置系数（兵法）'!J:J,MATCH($F81,'[6]配置系数（兵法）'!$F:$F,0))</f>
        <v>0+0+0+0+0+0+0+0+0+0+0+0+0+0+0+0+0+0+0+0+0+0+0+0+0+0+0+0+0+0+0+0+0+0+0</v>
      </c>
      <c r="K81" s="205">
        <f>INDEX('[6]配置系数（兵法）'!K:K,MATCH($F81,'[6]配置系数（兵法）'!$F:$F,0))</f>
        <v>-1</v>
      </c>
      <c r="M81" s="141" t="str">
        <f>IF(索引!T80="","",索引!T80&amp;2)</f>
        <v>302442</v>
      </c>
      <c r="N81" s="205" t="str">
        <f>INDEX('[6]配置系数（兵法）'!N:N,MATCH($M81,'[6]配置系数（兵法）'!$M:$M,0))</f>
        <v/>
      </c>
      <c r="O81" s="205" t="str">
        <f>INDEX('[6]配置系数（兵法）'!O:O,MATCH($M81,'[6]配置系数（兵法）'!$M:$M,0))</f>
        <v/>
      </c>
      <c r="P81" s="205" t="str">
        <f>INDEX('[6]配置系数（兵法）'!P:P,MATCH($M81,'[6]配置系数（兵法）'!$M:$M,0))</f>
        <v/>
      </c>
      <c r="Q81" s="205" t="str">
        <f>INDEX('[6]配置系数（兵法）'!Q:Q,MATCH($M81,'[6]配置系数（兵法）'!$M:$M,0))</f>
        <v>0+0+0+0+0+0+0+0+0+0+0+0+0+0+0+0+0+0+0+0+0+0+0+0+0+0+0+0+0+0+0+0+0+0+0</v>
      </c>
      <c r="R81" s="205">
        <f>INDEX('[6]配置系数（兵法）'!R:R,MATCH($M81,'[6]配置系数（兵法）'!$M:$M,0))</f>
        <v>1</v>
      </c>
      <c r="T81" s="141" t="str">
        <f>IF(索引!T80="","",索引!T80&amp;3)</f>
        <v>302443</v>
      </c>
      <c r="U81" s="205" t="str">
        <f>INDEX('[6]配置系数（兵法）'!U:U,MATCH($T81,'[6]配置系数（兵法）'!$T:$T,0))</f>
        <v/>
      </c>
      <c r="V81" s="205" t="str">
        <f>INDEX('[6]配置系数（兵法）'!V:V,MATCH($T81,'[6]配置系数（兵法）'!$T:$T,0))</f>
        <v/>
      </c>
      <c r="W81" s="205" t="str">
        <f>INDEX('[6]配置系数（兵法）'!W:W,MATCH($T81,'[6]配置系数（兵法）'!$T:$T,0))</f>
        <v/>
      </c>
      <c r="X81" s="205" t="str">
        <f>INDEX('[6]配置系数（兵法）'!X:X,MATCH($T81,'[6]配置系数（兵法）'!$T:$T,0))</f>
        <v>0+0+0+0+0+0+0+0+0+0+0+0+0+0+0+0+0+0+0+0+0+0+0+0+0+0+0+0+0+0+0+0+0+0+0</v>
      </c>
      <c r="Y81" s="205">
        <f>INDEX('[6]配置系数（兵法）'!Y:Y,MATCH($T81,'[6]配置系数（兵法）'!$T:$T,0))</f>
        <v>1</v>
      </c>
      <c r="AA81" s="141" t="str">
        <f>IF(索引!T80="","",索引!T80&amp;4)</f>
        <v>302444</v>
      </c>
      <c r="AB81" s="205" t="str">
        <f>INDEX('[6]配置系数（兵法）'!AB:AB,MATCH($AA81,'[6]配置系数（兵法）'!$AA:$AA,0))</f>
        <v/>
      </c>
      <c r="AC81" s="205" t="str">
        <f>INDEX('[6]配置系数（兵法）'!AC:AC,MATCH($AA81,'[6]配置系数（兵法）'!$AA:$AA,0))</f>
        <v/>
      </c>
      <c r="AD81" s="205" t="str">
        <f>INDEX('[6]配置系数（兵法）'!AD:AD,MATCH($AA81,'[6]配置系数（兵法）'!$AA:$AA,0))</f>
        <v/>
      </c>
      <c r="AE81" s="205" t="str">
        <f>INDEX('[6]配置系数（兵法）'!AE:AE,MATCH($AA81,'[6]配置系数（兵法）'!$AA:$AA,0))</f>
        <v>0+0+0+0+0+0+0+0+0+0+0+0+0+0+0+0+0+0+0+0+0+0+0+0+0+0+0+0+0+0+0+0+0+0+0</v>
      </c>
      <c r="AF81" s="205">
        <f>INDEX('[6]配置系数（兵法）'!AF:AF,MATCH($AA81,'[6]配置系数（兵法）'!$AA:$AA,0))</f>
        <v>1</v>
      </c>
      <c r="AH81" s="141" t="str">
        <f>IF(索引!T80="","",索引!T80&amp;5)</f>
        <v>302445</v>
      </c>
      <c r="AI81" s="205" t="str">
        <f>INDEX('[6]配置系数（兵法）'!AI:AI,MATCH($AH81,'[6]配置系数（兵法）'!$AH:$AH,0))</f>
        <v/>
      </c>
      <c r="AJ81" s="205" t="str">
        <f>INDEX('[6]配置系数（兵法）'!AJ:AJ,MATCH($AH81,'[6]配置系数（兵法）'!$AH:$AH,0))</f>
        <v/>
      </c>
      <c r="AK81" s="205" t="str">
        <f>INDEX('[6]配置系数（兵法）'!AK:AK,MATCH($AH81,'[6]配置系数（兵法）'!$AH:$AH,0))</f>
        <v/>
      </c>
      <c r="AL81" s="205" t="str">
        <f>INDEX('[6]配置系数（兵法）'!AL:AL,MATCH($AH81,'[6]配置系数（兵法）'!$AH:$AH,0))</f>
        <v>0+0+0+0+0+0+0+0+0+0+0+0+0+0+0+0+0+0+0+0+0+0+0+0+0+0+0+0+0+0+0+0+0+0+0</v>
      </c>
      <c r="AM81" s="205">
        <f>INDEX('[6]配置系数（兵法）'!AM:AM,MATCH($AH81,'[6]配置系数（兵法）'!$AH:$AH,0))</f>
        <v>1</v>
      </c>
    </row>
    <row r="82" spans="6:39" x14ac:dyDescent="0.15">
      <c r="F82" s="141" t="str">
        <f>IF(索引!T81="","",索引!T81&amp;1)</f>
        <v>303271</v>
      </c>
      <c r="G82" s="205" t="str">
        <f>INDEX('[6]配置系数（兵法）'!G:G,MATCH($F82,'[6]配置系数（兵法）'!$F:$F,0))</f>
        <v>攻速提高{0}(攻速提升不会带来额外回怒），但每次普攻会额外射出箭矢，对护甲最高的友方武将造成攻击{1}%的武力伤害。</v>
      </c>
      <c r="H82" s="205">
        <f>INDEX('[6]配置系数（兵法）'!H:H,MATCH($F82,'[6]配置系数（兵法）'!$F:$F,0))</f>
        <v>15</v>
      </c>
      <c r="I82" s="205">
        <f>INDEX('[6]配置系数（兵法）'!I:I,MATCH($F82,'[6]配置系数（兵法）'!$F:$F,0))</f>
        <v>3</v>
      </c>
      <c r="J82" s="205" t="str">
        <f>INDEX('[6]配置系数（兵法）'!J:J,MATCH($F82,'[6]配置系数（兵法）'!$F:$F,0))</f>
        <v>0+0+0+0+0+0+0+0+0+0+0+0+0+0+0+0+0+0+0+0+0+0+0+0+0+0+0+0+0+0+0+0+0+0+0</v>
      </c>
      <c r="K82" s="205">
        <f>INDEX('[6]配置系数（兵法）'!K:K,MATCH($F82,'[6]配置系数（兵法）'!$F:$F,0))</f>
        <v>1</v>
      </c>
      <c r="M82" s="141" t="str">
        <f>IF(索引!T81="","",索引!T81&amp;2)</f>
        <v>303272</v>
      </c>
      <c r="N82" s="205" t="str">
        <f>INDEX('[6]配置系数（兵法）'!N:N,MATCH($M82,'[6]配置系数（兵法）'!$M:$M,0))</f>
        <v>攻速提高{0}(攻速提升不会带来额外回怒），但每次普攻会额外射出箭矢，对护甲最高的友方武将造成攻击{1}%的武力伤害。</v>
      </c>
      <c r="O82" s="205">
        <f>INDEX('[6]配置系数（兵法）'!O:O,MATCH($M82,'[6]配置系数（兵法）'!$M:$M,0))</f>
        <v>0.13</v>
      </c>
      <c r="P82" s="205">
        <f>INDEX('[6]配置系数（兵法）'!P:P,MATCH($M82,'[6]配置系数（兵法）'!$M:$M,0))</f>
        <v>-2E-3</v>
      </c>
      <c r="Q82" s="205" t="str">
        <f>INDEX('[6]配置系数（兵法）'!Q:Q,MATCH($M82,'[6]配置系数（兵法）'!$M:$M,0))</f>
        <v>0+0+0+0+0+0+0+0+0+0+0+0+0+0+0+0+0+0+0+0+0+0+0+0+0+0+0+0+0+0+0+0+0+0+0</v>
      </c>
      <c r="R82" s="205">
        <f>INDEX('[6]配置系数（兵法）'!R:R,MATCH($M82,'[6]配置系数（兵法）'!$M:$M,0))</f>
        <v>100</v>
      </c>
      <c r="T82" s="141" t="str">
        <f>IF(索引!T81="","",索引!T81&amp;3)</f>
        <v>303273</v>
      </c>
      <c r="U82" s="205" t="str">
        <f>INDEX('[6]配置系数（兵法）'!U:U,MATCH($T82,'[6]配置系数（兵法）'!$T:$T,0))</f>
        <v/>
      </c>
      <c r="V82" s="205" t="str">
        <f>INDEX('[6]配置系数（兵法）'!V:V,MATCH($T82,'[6]配置系数（兵法）'!$T:$T,0))</f>
        <v/>
      </c>
      <c r="W82" s="205" t="str">
        <f>INDEX('[6]配置系数（兵法）'!W:W,MATCH($T82,'[6]配置系数（兵法）'!$T:$T,0))</f>
        <v/>
      </c>
      <c r="X82" s="205" t="str">
        <f>INDEX('[6]配置系数（兵法）'!X:X,MATCH($T82,'[6]配置系数（兵法）'!$T:$T,0))</f>
        <v>0+0+0+0+0+0+0+0+0+0+0+0+0+0+0+0+0+0+0+0+0+0+0+0+0+0+0+0+0+0+0+0+0+0+0</v>
      </c>
      <c r="Y82" s="205">
        <f>INDEX('[6]配置系数（兵法）'!Y:Y,MATCH($T82,'[6]配置系数（兵法）'!$T:$T,0))</f>
        <v>1</v>
      </c>
      <c r="AA82" s="141" t="str">
        <f>IF(索引!T81="","",索引!T81&amp;4)</f>
        <v>303274</v>
      </c>
      <c r="AB82" s="205" t="str">
        <f>INDEX('[6]配置系数（兵法）'!AB:AB,MATCH($AA82,'[6]配置系数（兵法）'!$AA:$AA,0))</f>
        <v/>
      </c>
      <c r="AC82" s="205" t="str">
        <f>INDEX('[6]配置系数（兵法）'!AC:AC,MATCH($AA82,'[6]配置系数（兵法）'!$AA:$AA,0))</f>
        <v/>
      </c>
      <c r="AD82" s="205" t="str">
        <f>INDEX('[6]配置系数（兵法）'!AD:AD,MATCH($AA82,'[6]配置系数（兵法）'!$AA:$AA,0))</f>
        <v/>
      </c>
      <c r="AE82" s="205" t="str">
        <f>INDEX('[6]配置系数（兵法）'!AE:AE,MATCH($AA82,'[6]配置系数（兵法）'!$AA:$AA,0))</f>
        <v>0+0+0+0+0+0+0+0+0+0+0+0+0+0+0+0+0+0+0+0+0+0+0+0+0+0+0+0+0+0+0+0+0+0+0</v>
      </c>
      <c r="AF82" s="205">
        <f>INDEX('[6]配置系数（兵法）'!AF:AF,MATCH($AA82,'[6]配置系数（兵法）'!$AA:$AA,0))</f>
        <v>1</v>
      </c>
      <c r="AH82" s="141" t="str">
        <f>IF(索引!T81="","",索引!T81&amp;5)</f>
        <v>303275</v>
      </c>
      <c r="AI82" s="205" t="str">
        <f>INDEX('[6]配置系数（兵法）'!AI:AI,MATCH($AH82,'[6]配置系数（兵法）'!$AH:$AH,0))</f>
        <v/>
      </c>
      <c r="AJ82" s="205" t="str">
        <f>INDEX('[6]配置系数（兵法）'!AJ:AJ,MATCH($AH82,'[6]配置系数（兵法）'!$AH:$AH,0))</f>
        <v/>
      </c>
      <c r="AK82" s="205" t="str">
        <f>INDEX('[6]配置系数（兵法）'!AK:AK,MATCH($AH82,'[6]配置系数（兵法）'!$AH:$AH,0))</f>
        <v/>
      </c>
      <c r="AL82" s="205" t="str">
        <f>INDEX('[6]配置系数（兵法）'!AL:AL,MATCH($AH82,'[6]配置系数（兵法）'!$AH:$AH,0))</f>
        <v>0+0+0+0+0+0+0+0+0+0+0+0+0+0+0+0+0+0+0+0+0+0+0+0+0+0+0+0+0+0+0+0+0+0+0</v>
      </c>
      <c r="AM82" s="205">
        <f>INDEX('[6]配置系数（兵法）'!AM:AM,MATCH($AH82,'[6]配置系数（兵法）'!$AH:$AH,0))</f>
        <v>1</v>
      </c>
    </row>
    <row r="83" spans="6:39" x14ac:dyDescent="0.15">
      <c r="F83" s="141" t="str">
        <f>IF(索引!T82="","",索引!T82&amp;1)</f>
        <v>303281</v>
      </c>
      <c r="G83" s="205" t="str">
        <f>INDEX('[6]配置系数（兵法）'!G:G,MATCH($F83,'[6]配置系数（兵法）'!$F:$F,0))</f>
        <v>护甲提高{0}点，自身仇恨目标受到所有来自士兵的伤害提高{1}%。</v>
      </c>
      <c r="H83" s="205">
        <f>INDEX('[6]配置系数（兵法）'!H:H,MATCH($F83,'[6]配置系数（兵法）'!$F:$F,0))</f>
        <v>205</v>
      </c>
      <c r="I83" s="205">
        <f>INDEX('[6]配置系数（兵法）'!I:I,MATCH($F83,'[6]配置系数（兵法）'!$F:$F,0))</f>
        <v>17</v>
      </c>
      <c r="J83" s="205" t="str">
        <f>INDEX('[6]配置系数（兵法）'!J:J,MATCH($F83,'[6]配置系数（兵法）'!$F:$F,0))</f>
        <v>0+0+0+0+0+0+0+0+0+0+0+0+0+0+0+0+0+0+0+0+0+0+0+0+0+0+0+0+0+0+0+0+0+0+0</v>
      </c>
      <c r="K83" s="205">
        <f>INDEX('[6]配置系数（兵法）'!K:K,MATCH($F83,'[6]配置系数（兵法）'!$F:$F,0))</f>
        <v>1</v>
      </c>
      <c r="M83" s="141" t="str">
        <f>IF(索引!T82="","",索引!T82&amp;2)</f>
        <v>303282</v>
      </c>
      <c r="N83" s="205" t="str">
        <f>INDEX('[6]配置系数（兵法）'!N:N,MATCH($M83,'[6]配置系数（兵法）'!$M:$M,0))</f>
        <v>护甲提高{0}点，自身仇恨目标受到所有来自士兵的伤害提高{1}%。</v>
      </c>
      <c r="O83" s="205">
        <f>INDEX('[6]配置系数（兵法）'!O:O,MATCH($M83,'[6]配置系数（兵法）'!$M:$M,0))</f>
        <v>-8.5000000000000006E-2</v>
      </c>
      <c r="P83" s="205">
        <f>INDEX('[6]配置系数（兵法）'!P:P,MATCH($M83,'[6]配置系数（兵法）'!$M:$M,0))</f>
        <v>-8.9999999999999993E-3</v>
      </c>
      <c r="Q83" s="205" t="str">
        <f>INDEX('[6]配置系数（兵法）'!Q:Q,MATCH($M83,'[6]配置系数（兵法）'!$M:$M,0))</f>
        <v>0+0+0+0+0+0+0+0+0+0+0+0+0+0+0+0+0+0+0+0+0+0+0+0+0+0+0+0+0+0+0+0+0+0+0</v>
      </c>
      <c r="R83" s="205">
        <f>INDEX('[6]配置系数（兵法）'!R:R,MATCH($M83,'[6]配置系数（兵法）'!$M:$M,0))</f>
        <v>-100</v>
      </c>
      <c r="T83" s="141" t="str">
        <f>IF(索引!T82="","",索引!T82&amp;3)</f>
        <v>303283</v>
      </c>
      <c r="U83" s="205" t="str">
        <f>INDEX('[6]配置系数（兵法）'!U:U,MATCH($T83,'[6]配置系数（兵法）'!$T:$T,0))</f>
        <v/>
      </c>
      <c r="V83" s="205" t="str">
        <f>INDEX('[6]配置系数（兵法）'!V:V,MATCH($T83,'[6]配置系数（兵法）'!$T:$T,0))</f>
        <v/>
      </c>
      <c r="W83" s="205" t="str">
        <f>INDEX('[6]配置系数（兵法）'!W:W,MATCH($T83,'[6]配置系数（兵法）'!$T:$T,0))</f>
        <v/>
      </c>
      <c r="X83" s="205" t="str">
        <f>INDEX('[6]配置系数（兵法）'!X:X,MATCH($T83,'[6]配置系数（兵法）'!$T:$T,0))</f>
        <v>0+0+0+0+0+0+0+0+0+0+0+0+0+0+0+0+0+0+0+0+0+0+0+0+0+0+0+0+0+0+0+0+0+0+0</v>
      </c>
      <c r="Y83" s="205">
        <f>INDEX('[6]配置系数（兵法）'!Y:Y,MATCH($T83,'[6]配置系数（兵法）'!$T:$T,0))</f>
        <v>1</v>
      </c>
      <c r="AA83" s="141" t="str">
        <f>IF(索引!T82="","",索引!T82&amp;4)</f>
        <v>303284</v>
      </c>
      <c r="AB83" s="205" t="str">
        <f>INDEX('[6]配置系数（兵法）'!AB:AB,MATCH($AA83,'[6]配置系数（兵法）'!$AA:$AA,0))</f>
        <v/>
      </c>
      <c r="AC83" s="205" t="str">
        <f>INDEX('[6]配置系数（兵法）'!AC:AC,MATCH($AA83,'[6]配置系数（兵法）'!$AA:$AA,0))</f>
        <v/>
      </c>
      <c r="AD83" s="205" t="str">
        <f>INDEX('[6]配置系数（兵法）'!AD:AD,MATCH($AA83,'[6]配置系数（兵法）'!$AA:$AA,0))</f>
        <v/>
      </c>
      <c r="AE83" s="205" t="str">
        <f>INDEX('[6]配置系数（兵法）'!AE:AE,MATCH($AA83,'[6]配置系数（兵法）'!$AA:$AA,0))</f>
        <v>0+0+0+0+0+0+0+0+0+0+0+0+0+0+0+0+0+0+0+0+0+0+0+0+0+0+0+0+0+0+0+0+0+0+0</v>
      </c>
      <c r="AF83" s="205">
        <f>INDEX('[6]配置系数（兵法）'!AF:AF,MATCH($AA83,'[6]配置系数（兵法）'!$AA:$AA,0))</f>
        <v>1</v>
      </c>
      <c r="AH83" s="141" t="str">
        <f>IF(索引!T82="","",索引!T82&amp;5)</f>
        <v>303285</v>
      </c>
      <c r="AI83" s="205" t="str">
        <f>INDEX('[6]配置系数（兵法）'!AI:AI,MATCH($AH83,'[6]配置系数（兵法）'!$AH:$AH,0))</f>
        <v/>
      </c>
      <c r="AJ83" s="205" t="str">
        <f>INDEX('[6]配置系数（兵法）'!AJ:AJ,MATCH($AH83,'[6]配置系数（兵法）'!$AH:$AH,0))</f>
        <v/>
      </c>
      <c r="AK83" s="205" t="str">
        <f>INDEX('[6]配置系数（兵法）'!AK:AK,MATCH($AH83,'[6]配置系数（兵法）'!$AH:$AH,0))</f>
        <v/>
      </c>
      <c r="AL83" s="205" t="str">
        <f>INDEX('[6]配置系数（兵法）'!AL:AL,MATCH($AH83,'[6]配置系数（兵法）'!$AH:$AH,0))</f>
        <v>0+0+0+0+0+0+0+0+0+0+0+0+0+0+0+0+0+0+0+0+0+0+0+0+0+0+0+0+0+0+0+0+0+0+0</v>
      </c>
      <c r="AM83" s="205">
        <f>INDEX('[6]配置系数（兵法）'!AM:AM,MATCH($AH83,'[6]配置系数（兵法）'!$AH:$AH,0))</f>
        <v>1</v>
      </c>
    </row>
    <row r="84" spans="6:39" x14ac:dyDescent="0.15">
      <c r="F84" s="141" t="str">
        <f>IF(索引!T83="","",索引!T83&amp;1)</f>
        <v>303301</v>
      </c>
      <c r="G84" s="205" t="str">
        <f>INDEX('[6]配置系数（兵法）'!G:G,MATCH($F84,'[6]配置系数（兵法）'!$F:$F,0))</f>
        <v>开场10秒生效，每1秒武力伤害提高{0}%，每次普攻后清除该加成（最多叠加8层）。若在3秒内受到最大生命值20%的伤害，则进入静默状态，减伤提高90%且无法行动，持续4秒（静默效果最多触发3次）。</v>
      </c>
      <c r="H84" s="205">
        <f>INDEX('[6]配置系数（兵法）'!H:H,MATCH($F84,'[6]配置系数（兵法）'!$F:$F,0))</f>
        <v>4.4999999999999998E-2</v>
      </c>
      <c r="I84" s="205">
        <f>INDEX('[6]配置系数（兵法）'!I:I,MATCH($F84,'[6]配置系数（兵法）'!$F:$F,0))</f>
        <v>5.0000000000000001E-3</v>
      </c>
      <c r="J84" s="205" t="str">
        <f>INDEX('[6]配置系数（兵法）'!J:J,MATCH($F84,'[6]配置系数（兵法）'!$F:$F,0))</f>
        <v>0+0+0+0+0+0+0+0+0+0+0+0+0+0+0+0+0+0+0+0+0+0+0+0+0+0+0+0+0+0+0+0+0+0+0</v>
      </c>
      <c r="K84" s="205">
        <f>INDEX('[6]配置系数（兵法）'!K:K,MATCH($F84,'[6]配置系数（兵法）'!$F:$F,0))</f>
        <v>100</v>
      </c>
      <c r="M84" s="141" t="str">
        <f>IF(索引!T83="","",索引!T83&amp;2)</f>
        <v>303302</v>
      </c>
      <c r="N84" s="205" t="str">
        <f>INDEX('[6]配置系数（兵法）'!N:N,MATCH($M84,'[6]配置系数（兵法）'!$M:$M,0))</f>
        <v/>
      </c>
      <c r="O84" s="205" t="str">
        <f>INDEX('[6]配置系数（兵法）'!O:O,MATCH($M84,'[6]配置系数（兵法）'!$M:$M,0))</f>
        <v/>
      </c>
      <c r="P84" s="205" t="str">
        <f>INDEX('[6]配置系数（兵法）'!P:P,MATCH($M84,'[6]配置系数（兵法）'!$M:$M,0))</f>
        <v/>
      </c>
      <c r="Q84" s="205" t="str">
        <f>INDEX('[6]配置系数（兵法）'!Q:Q,MATCH($M84,'[6]配置系数（兵法）'!$M:$M,0))</f>
        <v>0+0+0+0+0+0+0+0+0+0+0+0+0+0+0+0+0+0+0+0+0+0+0+0+0+0+0+0+0+0+0+0+0+0+0</v>
      </c>
      <c r="R84" s="205">
        <f>INDEX('[6]配置系数（兵法）'!R:R,MATCH($M84,'[6]配置系数（兵法）'!$M:$M,0))</f>
        <v>1</v>
      </c>
      <c r="T84" s="141" t="str">
        <f>IF(索引!T83="","",索引!T83&amp;3)</f>
        <v>303303</v>
      </c>
      <c r="U84" s="205" t="str">
        <f>INDEX('[6]配置系数（兵法）'!U:U,MATCH($T84,'[6]配置系数（兵法）'!$T:$T,0))</f>
        <v/>
      </c>
      <c r="V84" s="205" t="str">
        <f>INDEX('[6]配置系数（兵法）'!V:V,MATCH($T84,'[6]配置系数（兵法）'!$T:$T,0))</f>
        <v/>
      </c>
      <c r="W84" s="205" t="str">
        <f>INDEX('[6]配置系数（兵法）'!W:W,MATCH($T84,'[6]配置系数（兵法）'!$T:$T,0))</f>
        <v/>
      </c>
      <c r="X84" s="205" t="str">
        <f>INDEX('[6]配置系数（兵法）'!X:X,MATCH($T84,'[6]配置系数（兵法）'!$T:$T,0))</f>
        <v>0+0+0+0+0+0+0+0+0+0+0+0+0+0+0+0+0+0+0+0+0+0+0+0+0+0+0+0+0+0+0+0+0+0+0</v>
      </c>
      <c r="Y84" s="205">
        <f>INDEX('[6]配置系数（兵法）'!Y:Y,MATCH($T84,'[6]配置系数（兵法）'!$T:$T,0))</f>
        <v>1</v>
      </c>
      <c r="AA84" s="141" t="str">
        <f>IF(索引!T83="","",索引!T83&amp;4)</f>
        <v>303304</v>
      </c>
      <c r="AB84" s="205" t="str">
        <f>INDEX('[6]配置系数（兵法）'!AB:AB,MATCH($AA84,'[6]配置系数（兵法）'!$AA:$AA,0))</f>
        <v/>
      </c>
      <c r="AC84" s="205" t="str">
        <f>INDEX('[6]配置系数（兵法）'!AC:AC,MATCH($AA84,'[6]配置系数（兵法）'!$AA:$AA,0))</f>
        <v/>
      </c>
      <c r="AD84" s="205" t="str">
        <f>INDEX('[6]配置系数（兵法）'!AD:AD,MATCH($AA84,'[6]配置系数（兵法）'!$AA:$AA,0))</f>
        <v/>
      </c>
      <c r="AE84" s="205" t="str">
        <f>INDEX('[6]配置系数（兵法）'!AE:AE,MATCH($AA84,'[6]配置系数（兵法）'!$AA:$AA,0))</f>
        <v>0+0+0+0+0+0+0+0+0+0+0+0+0+0+0+0+0+0+0+0+0+0+0+0+0+0+0+0+0+0+0+0+0+0+0</v>
      </c>
      <c r="AF84" s="205">
        <f>INDEX('[6]配置系数（兵法）'!AF:AF,MATCH($AA84,'[6]配置系数（兵法）'!$AA:$AA,0))</f>
        <v>1</v>
      </c>
      <c r="AH84" s="141" t="str">
        <f>IF(索引!T83="","",索引!T83&amp;5)</f>
        <v>303305</v>
      </c>
      <c r="AI84" s="205" t="str">
        <f>INDEX('[6]配置系数（兵法）'!AI:AI,MATCH($AH84,'[6]配置系数（兵法）'!$AH:$AH,0))</f>
        <v/>
      </c>
      <c r="AJ84" s="205" t="str">
        <f>INDEX('[6]配置系数（兵法）'!AJ:AJ,MATCH($AH84,'[6]配置系数（兵法）'!$AH:$AH,0))</f>
        <v/>
      </c>
      <c r="AK84" s="205" t="str">
        <f>INDEX('[6]配置系数（兵法）'!AK:AK,MATCH($AH84,'[6]配置系数（兵法）'!$AH:$AH,0))</f>
        <v/>
      </c>
      <c r="AL84" s="205" t="str">
        <f>INDEX('[6]配置系数（兵法）'!AL:AL,MATCH($AH84,'[6]配置系数（兵法）'!$AH:$AH,0))</f>
        <v>0+0+0+0+0+0+0+0+0+0+0+0+0+0+0+0+0+0+0+0+0+0+0+0+0+0+0+0+0+0+0+0+0+0+0</v>
      </c>
      <c r="AM84" s="205">
        <f>INDEX('[6]配置系数（兵法）'!AM:AM,MATCH($AH84,'[6]配置系数（兵法）'!$AH:$AH,0))</f>
        <v>1</v>
      </c>
    </row>
    <row r="85" spans="6:39" x14ac:dyDescent="0.15">
      <c r="F85" s="141" t="str">
        <f>IF(索引!T84="","",索引!T84&amp;1)</f>
        <v>303311</v>
      </c>
      <c r="G85" s="205" t="str">
        <f>INDEX('[6]配置系数（兵法）'!G:G,MATCH($F85,'[6]配置系数（兵法）'!$F:$F,0))</f>
        <v>战斗开始第15，40秒，使我方随机3支部队免疫负面效果，持续{0}秒（可驱散）。</v>
      </c>
      <c r="H85" s="205">
        <f>INDEX('[6]配置系数（兵法）'!H:H,MATCH($F85,'[6]配置系数（兵法）'!$F:$F,0))</f>
        <v>5</v>
      </c>
      <c r="I85" s="205">
        <f>INDEX('[6]配置系数（兵法）'!I:I,MATCH($F85,'[6]配置系数（兵法）'!$F:$F,0))</f>
        <v>0.4</v>
      </c>
      <c r="J85" s="205" t="str">
        <f>INDEX('[6]配置系数（兵法）'!J:J,MATCH($F85,'[6]配置系数（兵法）'!$F:$F,0))</f>
        <v>0+0+0+0+0+0+0+0+0+0+0+0+0+0+0+0+0+0+0+0+0+0+0+0+0+0+0+0+0+0+0+0+0+0+0</v>
      </c>
      <c r="K85" s="205">
        <f>INDEX('[6]配置系数（兵法）'!K:K,MATCH($F85,'[6]配置系数（兵法）'!$F:$F,0))</f>
        <v>1</v>
      </c>
      <c r="M85" s="141" t="str">
        <f>IF(索引!T84="","",索引!T84&amp;2)</f>
        <v>303312</v>
      </c>
      <c r="N85" s="205" t="str">
        <f>INDEX('[6]配置系数（兵法）'!N:N,MATCH($M85,'[6]配置系数（兵法）'!$M:$M,0))</f>
        <v/>
      </c>
      <c r="O85" s="205" t="str">
        <f>INDEX('[6]配置系数（兵法）'!O:O,MATCH($M85,'[6]配置系数（兵法）'!$M:$M,0))</f>
        <v/>
      </c>
      <c r="P85" s="205" t="str">
        <f>INDEX('[6]配置系数（兵法）'!P:P,MATCH($M85,'[6]配置系数（兵法）'!$M:$M,0))</f>
        <v/>
      </c>
      <c r="Q85" s="205" t="str">
        <f>INDEX('[6]配置系数（兵法）'!Q:Q,MATCH($M85,'[6]配置系数（兵法）'!$M:$M,0))</f>
        <v>0+0+0+0+0+0+0+0+0+0+0+0+0+0+0+0+0+0+0+0+0+0+0+0+0+0+0+0+0+0+0+0+0+0+0</v>
      </c>
      <c r="R85" s="205">
        <f>INDEX('[6]配置系数（兵法）'!R:R,MATCH($M85,'[6]配置系数（兵法）'!$M:$M,0))</f>
        <v>1</v>
      </c>
      <c r="T85" s="141" t="str">
        <f>IF(索引!T84="","",索引!T84&amp;3)</f>
        <v>303313</v>
      </c>
      <c r="U85" s="205" t="str">
        <f>INDEX('[6]配置系数（兵法）'!U:U,MATCH($T85,'[6]配置系数（兵法）'!$T:$T,0))</f>
        <v/>
      </c>
      <c r="V85" s="205" t="str">
        <f>INDEX('[6]配置系数（兵法）'!V:V,MATCH($T85,'[6]配置系数（兵法）'!$T:$T,0))</f>
        <v/>
      </c>
      <c r="W85" s="205" t="str">
        <f>INDEX('[6]配置系数（兵法）'!W:W,MATCH($T85,'[6]配置系数（兵法）'!$T:$T,0))</f>
        <v/>
      </c>
      <c r="X85" s="205" t="str">
        <f>INDEX('[6]配置系数（兵法）'!X:X,MATCH($T85,'[6]配置系数（兵法）'!$T:$T,0))</f>
        <v>0+0+0+0+0+0+0+0+0+0+0+0+0+0+0+0+0+0+0+0+0+0+0+0+0+0+0+0+0+0+0+0+0+0+0</v>
      </c>
      <c r="Y85" s="205">
        <f>INDEX('[6]配置系数（兵法）'!Y:Y,MATCH($T85,'[6]配置系数（兵法）'!$T:$T,0))</f>
        <v>1</v>
      </c>
      <c r="AA85" s="141" t="str">
        <f>IF(索引!T84="","",索引!T84&amp;4)</f>
        <v>303314</v>
      </c>
      <c r="AB85" s="205" t="str">
        <f>INDEX('[6]配置系数（兵法）'!AB:AB,MATCH($AA85,'[6]配置系数（兵法）'!$AA:$AA,0))</f>
        <v/>
      </c>
      <c r="AC85" s="205" t="str">
        <f>INDEX('[6]配置系数（兵法）'!AC:AC,MATCH($AA85,'[6]配置系数（兵法）'!$AA:$AA,0))</f>
        <v/>
      </c>
      <c r="AD85" s="205" t="str">
        <f>INDEX('[6]配置系数（兵法）'!AD:AD,MATCH($AA85,'[6]配置系数（兵法）'!$AA:$AA,0))</f>
        <v/>
      </c>
      <c r="AE85" s="205" t="str">
        <f>INDEX('[6]配置系数（兵法）'!AE:AE,MATCH($AA85,'[6]配置系数（兵法）'!$AA:$AA,0))</f>
        <v>0+0+0+0+0+0+0+0+0+0+0+0+0+0+0+0+0+0+0+0+0+0+0+0+0+0+0+0+0+0+0+0+0+0+0</v>
      </c>
      <c r="AF85" s="205">
        <f>INDEX('[6]配置系数（兵法）'!AF:AF,MATCH($AA85,'[6]配置系数（兵法）'!$AA:$AA,0))</f>
        <v>1</v>
      </c>
      <c r="AH85" s="141" t="str">
        <f>IF(索引!T84="","",索引!T84&amp;5)</f>
        <v>303315</v>
      </c>
      <c r="AI85" s="205" t="str">
        <f>INDEX('[6]配置系数（兵法）'!AI:AI,MATCH($AH85,'[6]配置系数（兵法）'!$AH:$AH,0))</f>
        <v/>
      </c>
      <c r="AJ85" s="205" t="str">
        <f>INDEX('[6]配置系数（兵法）'!AJ:AJ,MATCH($AH85,'[6]配置系数（兵法）'!$AH:$AH,0))</f>
        <v/>
      </c>
      <c r="AK85" s="205" t="str">
        <f>INDEX('[6]配置系数（兵法）'!AK:AK,MATCH($AH85,'[6]配置系数（兵法）'!$AH:$AH,0))</f>
        <v/>
      </c>
      <c r="AL85" s="205" t="str">
        <f>INDEX('[6]配置系数（兵法）'!AL:AL,MATCH($AH85,'[6]配置系数（兵法）'!$AH:$AH,0))</f>
        <v>0+0+0+0+0+0+0+0+0+0+0+0+0+0+0+0+0+0+0+0+0+0+0+0+0+0+0+0+0+0+0+0+0+0+0</v>
      </c>
      <c r="AM85" s="205">
        <f>INDEX('[6]配置系数（兵法）'!AM:AM,MATCH($AH85,'[6]配置系数（兵法）'!$AH:$AH,0))</f>
        <v>1</v>
      </c>
    </row>
    <row r="86" spans="6:39" x14ac:dyDescent="0.15">
      <c r="F86" s="141" t="str">
        <f>IF(索引!T85="","",索引!T85&amp;1)</f>
        <v>303321</v>
      </c>
      <c r="G86" s="205" t="str">
        <f>INDEX('[6]配置系数（兵法）'!G:G,MATCH($F86,'[6]配置系数（兵法）'!$F:$F,0))</f>
        <v>开局获得{0}%怒气技能伤害提升效果，每次释放怒气技能效果下跌{1}%，第三次释放后怒气技能伤害降低至正常60%。</v>
      </c>
      <c r="H86" s="205">
        <f>INDEX('[6]配置系数（兵法）'!H:H,MATCH($F86,'[6]配置系数（兵法）'!$F:$F,0))</f>
        <v>0.79</v>
      </c>
      <c r="I86" s="205">
        <f>INDEX('[6]配置系数（兵法）'!I:I,MATCH($F86,'[6]配置系数（兵法）'!$F:$F,0))</f>
        <v>6.0000000000000001E-3</v>
      </c>
      <c r="J86" s="205" t="str">
        <f>INDEX('[6]配置系数（兵法）'!J:J,MATCH($F86,'[6]配置系数（兵法）'!$F:$F,0))</f>
        <v>0+0+0+0+0+0+0+0+0+0+0+0+0+0+0+0+0+0+0+0+0+0+0+0+0+0+0+0+0+0+0+0+0+0+0</v>
      </c>
      <c r="K86" s="205">
        <f>INDEX('[6]配置系数（兵法）'!K:K,MATCH($F86,'[6]配置系数（兵法）'!$F:$F,0))</f>
        <v>100</v>
      </c>
      <c r="M86" s="141" t="str">
        <f>IF(索引!T85="","",索引!T85&amp;2)</f>
        <v>303322</v>
      </c>
      <c r="N86" s="205" t="str">
        <f>INDEX('[6]配置系数（兵法）'!N:N,MATCH($M86,'[6]配置系数（兵法）'!$M:$M,0))</f>
        <v>开局获得{0}%怒气技能伤害提升效果，每次释放怒气技能效果下跌{1}%，第三次释放后怒气技能伤害降低至正常60%。</v>
      </c>
      <c r="O86" s="205">
        <f>INDEX('[6]配置系数（兵法）'!O:O,MATCH($M86,'[6]配置系数（兵法）'!$M:$M,0))</f>
        <v>-0.47</v>
      </c>
      <c r="P86" s="205">
        <f>INDEX('[6]配置系数（兵法）'!P:P,MATCH($M86,'[6]配置系数（兵法）'!$M:$M,0))</f>
        <v>2E-3</v>
      </c>
      <c r="Q86" s="205" t="str">
        <f>INDEX('[6]配置系数（兵法）'!Q:Q,MATCH($M86,'[6]配置系数（兵法）'!$M:$M,0))</f>
        <v>0+0+0+0+0+0+0+0+0+0+0+0+0+0+0+0+0+0+0+0+0+0+0+0+0+0+0+0+0+0+0+0+0+0+0</v>
      </c>
      <c r="R86" s="205">
        <f>INDEX('[6]配置系数（兵法）'!R:R,MATCH($M86,'[6]配置系数（兵法）'!$M:$M,0))</f>
        <v>-100</v>
      </c>
      <c r="T86" s="141" t="str">
        <f>IF(索引!T85="","",索引!T85&amp;3)</f>
        <v>303323</v>
      </c>
      <c r="U86" s="205" t="str">
        <f>INDEX('[6]配置系数（兵法）'!U:U,MATCH($T86,'[6]配置系数（兵法）'!$T:$T,0))</f>
        <v/>
      </c>
      <c r="V86" s="205" t="str">
        <f>INDEX('[6]配置系数（兵法）'!V:V,MATCH($T86,'[6]配置系数（兵法）'!$T:$T,0))</f>
        <v/>
      </c>
      <c r="W86" s="205" t="str">
        <f>INDEX('[6]配置系数（兵法）'!W:W,MATCH($T86,'[6]配置系数（兵法）'!$T:$T,0))</f>
        <v/>
      </c>
      <c r="X86" s="205" t="str">
        <f>INDEX('[6]配置系数（兵法）'!X:X,MATCH($T86,'[6]配置系数（兵法）'!$T:$T,0))</f>
        <v>0+0+0+0+0+0+0+0+0+0+0+0+0+0+0+0+0+0+0+0+0+0+0+0+0+0+0+0+0+0+0+0+0+0+0</v>
      </c>
      <c r="Y86" s="205">
        <f>INDEX('[6]配置系数（兵法）'!Y:Y,MATCH($T86,'[6]配置系数（兵法）'!$T:$T,0))</f>
        <v>1</v>
      </c>
      <c r="AA86" s="141" t="str">
        <f>IF(索引!T85="","",索引!T85&amp;4)</f>
        <v>303324</v>
      </c>
      <c r="AB86" s="205" t="str">
        <f>INDEX('[6]配置系数（兵法）'!AB:AB,MATCH($AA86,'[6]配置系数（兵法）'!$AA:$AA,0))</f>
        <v/>
      </c>
      <c r="AC86" s="205" t="str">
        <f>INDEX('[6]配置系数（兵法）'!AC:AC,MATCH($AA86,'[6]配置系数（兵法）'!$AA:$AA,0))</f>
        <v/>
      </c>
      <c r="AD86" s="205" t="str">
        <f>INDEX('[6]配置系数（兵法）'!AD:AD,MATCH($AA86,'[6]配置系数（兵法）'!$AA:$AA,0))</f>
        <v/>
      </c>
      <c r="AE86" s="205" t="str">
        <f>INDEX('[6]配置系数（兵法）'!AE:AE,MATCH($AA86,'[6]配置系数（兵法）'!$AA:$AA,0))</f>
        <v>0+0+0+0+0+0+0+0+0+0+0+0+0+0+0+0+0+0+0+0+0+0+0+0+0+0+0+0+0+0+0+0+0+0+0</v>
      </c>
      <c r="AF86" s="205">
        <f>INDEX('[6]配置系数（兵法）'!AF:AF,MATCH($AA86,'[6]配置系数（兵法）'!$AA:$AA,0))</f>
        <v>1</v>
      </c>
      <c r="AH86" s="141" t="str">
        <f>IF(索引!T85="","",索引!T85&amp;5)</f>
        <v>303325</v>
      </c>
      <c r="AI86" s="205" t="str">
        <f>INDEX('[6]配置系数（兵法）'!AI:AI,MATCH($AH86,'[6]配置系数（兵法）'!$AH:$AH,0))</f>
        <v/>
      </c>
      <c r="AJ86" s="205" t="str">
        <f>INDEX('[6]配置系数（兵法）'!AJ:AJ,MATCH($AH86,'[6]配置系数（兵法）'!$AH:$AH,0))</f>
        <v/>
      </c>
      <c r="AK86" s="205" t="str">
        <f>INDEX('[6]配置系数（兵法）'!AK:AK,MATCH($AH86,'[6]配置系数（兵法）'!$AH:$AH,0))</f>
        <v/>
      </c>
      <c r="AL86" s="205" t="str">
        <f>INDEX('[6]配置系数（兵法）'!AL:AL,MATCH($AH86,'[6]配置系数（兵法）'!$AH:$AH,0))</f>
        <v>0+0+0+0+0+0+0+0+0+0+0+0+0+0+0+0+0+0+0+0+0+0+0+0+0+0+0+0+0+0+0+0+0+0+0</v>
      </c>
      <c r="AM86" s="205">
        <f>INDEX('[6]配置系数（兵法）'!AM:AM,MATCH($AH86,'[6]配置系数（兵法）'!$AH:$AH,0))</f>
        <v>1</v>
      </c>
    </row>
    <row r="87" spans="6:39" x14ac:dyDescent="0.15">
      <c r="F87" s="141" t="str">
        <f>IF(索引!T86="","",索引!T86&amp;1)</f>
        <v>302451</v>
      </c>
      <c r="G87" s="205" t="str">
        <f>INDEX('[6]配置系数（兵法）'!G:G,MATCH($F87,'[6]配置系数（兵法）'!$F:$F,0))</f>
        <v>对处于燃烧的敌人伤害提高{0}%，当有敌人接近时，向前方扇形范围发射火焰，使其燃烧，每秒受到攻击{1}%的策略伤害，持续8秒。骑兵单位还会被恐惧4秒。（触发间隔12秒）</v>
      </c>
      <c r="H87" s="205">
        <f>INDEX('[6]配置系数（兵法）'!H:H,MATCH($F87,'[6]配置系数（兵法）'!$F:$F,0))</f>
        <v>0.04</v>
      </c>
      <c r="I87" s="205">
        <f>INDEX('[6]配置系数（兵法）'!I:I,MATCH($F87,'[6]配置系数（兵法）'!$F:$F,0))</f>
        <v>1.6E-2</v>
      </c>
      <c r="J87" s="205" t="str">
        <f>INDEX('[6]配置系数（兵法）'!J:J,MATCH($F87,'[6]配置系数（兵法）'!$F:$F,0))</f>
        <v>0+0+0+0+0+0+0+0+0+0+0+0+0+0+0+0+0+0+0+0+0+0+0+0+0+0+0+0+0+0+0+0+0+0+0</v>
      </c>
      <c r="K87" s="205">
        <f>INDEX('[6]配置系数（兵法）'!K:K,MATCH($F87,'[6]配置系数（兵法）'!$F:$F,0))</f>
        <v>100</v>
      </c>
      <c r="M87" s="141" t="str">
        <f>IF(索引!T86="","",索引!T86&amp;2)</f>
        <v>302452</v>
      </c>
      <c r="N87" s="205" t="str">
        <f>INDEX('[6]配置系数（兵法）'!N:N,MATCH($M87,'[6]配置系数（兵法）'!$M:$M,0))</f>
        <v>对处于燃烧的敌人伤害提高{0}%，当有敌人接近时，向前方扇形范围发射火焰，使其燃烧，每秒受到攻击{1}%的策略伤害，持续8秒。骑兵单位还会被恐惧4秒。（触发间隔12秒）</v>
      </c>
      <c r="O87" s="205">
        <f>INDEX('[6]配置系数（兵法）'!O:O,MATCH($M87,'[6]配置系数（兵法）'!$M:$M,0))</f>
        <v>0.02</v>
      </c>
      <c r="P87" s="205">
        <f>INDEX('[6]配置系数（兵法）'!P:P,MATCH($M87,'[6]配置系数（兵法）'!$M:$M,0))</f>
        <v>1E-3</v>
      </c>
      <c r="Q87" s="205" t="str">
        <f>INDEX('[6]配置系数（兵法）'!Q:Q,MATCH($M87,'[6]配置系数（兵法）'!$M:$M,0))</f>
        <v>0+0+0+0+0+0+0+0+0+0+0+0+0+0+0+0+0+0+0+0+0+0+0+0+0+0+0+0+0+0+0+0+0+0+0</v>
      </c>
      <c r="R87" s="205">
        <f>INDEX('[6]配置系数（兵法）'!R:R,MATCH($M87,'[6]配置系数（兵法）'!$M:$M,0))</f>
        <v>100</v>
      </c>
      <c r="T87" s="141" t="str">
        <f>IF(索引!T86="","",索引!T86&amp;3)</f>
        <v>302453</v>
      </c>
      <c r="U87" s="205" t="str">
        <f>INDEX('[6]配置系数（兵法）'!U:U,MATCH($T87,'[6]配置系数（兵法）'!$T:$T,0))</f>
        <v/>
      </c>
      <c r="V87" s="205" t="str">
        <f>INDEX('[6]配置系数（兵法）'!V:V,MATCH($T87,'[6]配置系数（兵法）'!$T:$T,0))</f>
        <v/>
      </c>
      <c r="W87" s="205" t="str">
        <f>INDEX('[6]配置系数（兵法）'!W:W,MATCH($T87,'[6]配置系数（兵法）'!$T:$T,0))</f>
        <v/>
      </c>
      <c r="X87" s="205" t="str">
        <f>INDEX('[6]配置系数（兵法）'!X:X,MATCH($T87,'[6]配置系数（兵法）'!$T:$T,0))</f>
        <v>0+0+0+0+0+0+0+0+0+0+0+0+0+0+0+0+0+0+0+0+0+0+0+0+0+0+0+0+0+0+0+0+0+0+0</v>
      </c>
      <c r="Y87" s="205">
        <f>INDEX('[6]配置系数（兵法）'!Y:Y,MATCH($T87,'[6]配置系数（兵法）'!$T:$T,0))</f>
        <v>1</v>
      </c>
      <c r="AA87" s="141" t="str">
        <f>IF(索引!T86="","",索引!T86&amp;4)</f>
        <v>302454</v>
      </c>
      <c r="AB87" s="205" t="str">
        <f>INDEX('[6]配置系数（兵法）'!AB:AB,MATCH($AA87,'[6]配置系数（兵法）'!$AA:$AA,0))</f>
        <v/>
      </c>
      <c r="AC87" s="205" t="str">
        <f>INDEX('[6]配置系数（兵法）'!AC:AC,MATCH($AA87,'[6]配置系数（兵法）'!$AA:$AA,0))</f>
        <v/>
      </c>
      <c r="AD87" s="205" t="str">
        <f>INDEX('[6]配置系数（兵法）'!AD:AD,MATCH($AA87,'[6]配置系数（兵法）'!$AA:$AA,0))</f>
        <v/>
      </c>
      <c r="AE87" s="205" t="str">
        <f>INDEX('[6]配置系数（兵法）'!AE:AE,MATCH($AA87,'[6]配置系数（兵法）'!$AA:$AA,0))</f>
        <v>0+0+0+0+0+0+0+0+0+0+0+0+0+0+0+0+0+0+0+0+0+0+0+0+0+0+0+0+0+0+0+0+0+0+0</v>
      </c>
      <c r="AF87" s="205">
        <f>INDEX('[6]配置系数（兵法）'!AF:AF,MATCH($AA87,'[6]配置系数（兵法）'!$AA:$AA,0))</f>
        <v>1</v>
      </c>
      <c r="AH87" s="141" t="str">
        <f>IF(索引!T86="","",索引!T86&amp;5)</f>
        <v>302455</v>
      </c>
      <c r="AI87" s="205" t="str">
        <f>INDEX('[6]配置系数（兵法）'!AI:AI,MATCH($AH87,'[6]配置系数（兵法）'!$AH:$AH,0))</f>
        <v/>
      </c>
      <c r="AJ87" s="205" t="str">
        <f>INDEX('[6]配置系数（兵法）'!AJ:AJ,MATCH($AH87,'[6]配置系数（兵法）'!$AH:$AH,0))</f>
        <v/>
      </c>
      <c r="AK87" s="205" t="str">
        <f>INDEX('[6]配置系数（兵法）'!AK:AK,MATCH($AH87,'[6]配置系数（兵法）'!$AH:$AH,0))</f>
        <v/>
      </c>
      <c r="AL87" s="205" t="str">
        <f>INDEX('[6]配置系数（兵法）'!AL:AL,MATCH($AH87,'[6]配置系数（兵法）'!$AH:$AH,0))</f>
        <v>0+0+0+0+0+0+0+0+0+0+0+0+0+0+0+0+0+0+0+0+0+0+0+0+0+0+0+0+0+0+0+0+0+0+0</v>
      </c>
      <c r="AM87" s="205">
        <f>INDEX('[6]配置系数（兵法）'!AM:AM,MATCH($AH87,'[6]配置系数（兵法）'!$AH:$AH,0))</f>
        <v>1</v>
      </c>
    </row>
    <row r="88" spans="6:39" x14ac:dyDescent="0.15">
      <c r="F88" s="141" t="str">
        <f>IF(索引!T87="","",索引!T87&amp;1)</f>
        <v>302461</v>
      </c>
      <c r="G88" s="205" t="str">
        <f>INDEX('[6]配置系数（兵法）'!G:G,MATCH($F88,'[6]配置系数（兵法）'!$F:$F,0))</f>
        <v>我方武将死亡时，周围士兵获得攻击{0}%的护盾，并恢复{1}点士气，同时清除周围敌人的增益效果（最多触发3次）。</v>
      </c>
      <c r="H88" s="205">
        <f>INDEX('[6]配置系数（兵法）'!H:H,MATCH($F88,'[6]配置系数（兵法）'!$F:$F,0))</f>
        <v>0.04</v>
      </c>
      <c r="I88" s="205">
        <f>INDEX('[6]配置系数（兵法）'!I:I,MATCH($F88,'[6]配置系数（兵法）'!$F:$F,0))</f>
        <v>8.0000000000000002E-3</v>
      </c>
      <c r="J88" s="205" t="str">
        <f>INDEX('[6]配置系数（兵法）'!J:J,MATCH($F88,'[6]配置系数（兵法）'!$F:$F,0))</f>
        <v>0+0+0+0+0+0+0+0+0+0+0+0+0+0+0+0+0+0+0+0+0+0+0+0+0+0+0+0+0+0+0+0+0+0+0</v>
      </c>
      <c r="K88" s="205">
        <f>INDEX('[6]配置系数（兵法）'!K:K,MATCH($F88,'[6]配置系数（兵法）'!$F:$F,0))</f>
        <v>100</v>
      </c>
      <c r="M88" s="141" t="str">
        <f>IF(索引!T87="","",索引!T87&amp;2)</f>
        <v>302462</v>
      </c>
      <c r="N88" s="205" t="str">
        <f>INDEX('[6]配置系数（兵法）'!N:N,MATCH($M88,'[6]配置系数（兵法）'!$M:$M,0))</f>
        <v>我方武将死亡时，周围士兵获得攻击{0}%的护盾，并恢复{1}点士气，同时清除周围敌人的增益效果（最多触发3次）。</v>
      </c>
      <c r="O88" s="205">
        <f>INDEX('[6]配置系数（兵法）'!O:O,MATCH($M88,'[6]配置系数（兵法）'!$M:$M,0))</f>
        <v>6.5</v>
      </c>
      <c r="P88" s="205">
        <f>INDEX('[6]配置系数（兵法）'!P:P,MATCH($M88,'[6]配置系数（兵法）'!$M:$M,0))</f>
        <v>0.5</v>
      </c>
      <c r="Q88" s="205" t="str">
        <f>INDEX('[6]配置系数（兵法）'!Q:Q,MATCH($M88,'[6]配置系数（兵法）'!$M:$M,0))</f>
        <v>0+0+0+0+0+0+0+0+0+0+0+0+0+0+0+0+0+0+0+0+0+0+0+0+0+0+0+0+0+0+0+0+0+0+0</v>
      </c>
      <c r="R88" s="205">
        <f>INDEX('[6]配置系数（兵法）'!R:R,MATCH($M88,'[6]配置系数（兵法）'!$M:$M,0))</f>
        <v>1</v>
      </c>
      <c r="T88" s="141" t="str">
        <f>IF(索引!T87="","",索引!T87&amp;3)</f>
        <v>302463</v>
      </c>
      <c r="U88" s="205" t="str">
        <f>INDEX('[6]配置系数（兵法）'!U:U,MATCH($T88,'[6]配置系数（兵法）'!$T:$T,0))</f>
        <v/>
      </c>
      <c r="V88" s="205" t="str">
        <f>INDEX('[6]配置系数（兵法）'!V:V,MATCH($T88,'[6]配置系数（兵法）'!$T:$T,0))</f>
        <v/>
      </c>
      <c r="W88" s="205" t="str">
        <f>INDEX('[6]配置系数（兵法）'!W:W,MATCH($T88,'[6]配置系数（兵法）'!$T:$T,0))</f>
        <v/>
      </c>
      <c r="X88" s="205" t="str">
        <f>INDEX('[6]配置系数（兵法）'!X:X,MATCH($T88,'[6]配置系数（兵法）'!$T:$T,0))</f>
        <v>0+0+0+0+0+0+0+0+0+0+0+0+0+0+0+0+0+0+0+0+0+0+0+0+0+0+0+0+0+0+0+0+0+0+0</v>
      </c>
      <c r="Y88" s="205">
        <f>INDEX('[6]配置系数（兵法）'!Y:Y,MATCH($T88,'[6]配置系数（兵法）'!$T:$T,0))</f>
        <v>1</v>
      </c>
      <c r="AA88" s="141" t="str">
        <f>IF(索引!T87="","",索引!T87&amp;4)</f>
        <v>302464</v>
      </c>
      <c r="AB88" s="205" t="str">
        <f>INDEX('[6]配置系数（兵法）'!AB:AB,MATCH($AA88,'[6]配置系数（兵法）'!$AA:$AA,0))</f>
        <v/>
      </c>
      <c r="AC88" s="205" t="str">
        <f>INDEX('[6]配置系数（兵法）'!AC:AC,MATCH($AA88,'[6]配置系数（兵法）'!$AA:$AA,0))</f>
        <v/>
      </c>
      <c r="AD88" s="205" t="str">
        <f>INDEX('[6]配置系数（兵法）'!AD:AD,MATCH($AA88,'[6]配置系数（兵法）'!$AA:$AA,0))</f>
        <v/>
      </c>
      <c r="AE88" s="205" t="str">
        <f>INDEX('[6]配置系数（兵法）'!AE:AE,MATCH($AA88,'[6]配置系数（兵法）'!$AA:$AA,0))</f>
        <v>0+0+0+0+0+0+0+0+0+0+0+0+0+0+0+0+0+0+0+0+0+0+0+0+0+0+0+0+0+0+0+0+0+0+0</v>
      </c>
      <c r="AF88" s="205">
        <f>INDEX('[6]配置系数（兵法）'!AF:AF,MATCH($AA88,'[6]配置系数（兵法）'!$AA:$AA,0))</f>
        <v>1</v>
      </c>
      <c r="AH88" s="141" t="str">
        <f>IF(索引!T87="","",索引!T87&amp;5)</f>
        <v>302465</v>
      </c>
      <c r="AI88" s="205" t="str">
        <f>INDEX('[6]配置系数（兵法）'!AI:AI,MATCH($AH88,'[6]配置系数（兵法）'!$AH:$AH,0))</f>
        <v/>
      </c>
      <c r="AJ88" s="205" t="str">
        <f>INDEX('[6]配置系数（兵法）'!AJ:AJ,MATCH($AH88,'[6]配置系数（兵法）'!$AH:$AH,0))</f>
        <v/>
      </c>
      <c r="AK88" s="205" t="str">
        <f>INDEX('[6]配置系数（兵法）'!AK:AK,MATCH($AH88,'[6]配置系数（兵法）'!$AH:$AH,0))</f>
        <v/>
      </c>
      <c r="AL88" s="205" t="str">
        <f>INDEX('[6]配置系数（兵法）'!AL:AL,MATCH($AH88,'[6]配置系数（兵法）'!$AH:$AH,0))</f>
        <v>0+0+0+0+0+0+0+0+0+0+0+0+0+0+0+0+0+0+0+0+0+0+0+0+0+0+0+0+0+0+0+0+0+0+0</v>
      </c>
      <c r="AM88" s="205">
        <f>INDEX('[6]配置系数（兵法）'!AM:AM,MATCH($AH88,'[6]配置系数（兵法）'!$AH:$AH,0))</f>
        <v>1</v>
      </c>
    </row>
    <row r="89" spans="6:39" x14ac:dyDescent="0.15">
      <c r="F89" s="141" t="str">
        <f>IF(索引!T88="","",索引!T88&amp;1)</f>
        <v>303261</v>
      </c>
      <c r="G89" s="205" t="str">
        <f>INDEX('[6]配置系数（兵法）'!G:G,MATCH($F89,'[6]配置系数（兵法）'!$F:$F,0))</f>
        <v>对敌方施加控制技能时，会立即沉默并嘲讽周围的敌人{0}秒，期间受到普攻会恢复自身最大生命值{1}%血量，至多触发12次。（所有效果每20秒触发一次）</v>
      </c>
      <c r="H89" s="205">
        <f>INDEX('[6]配置系数（兵法）'!H:H,MATCH($F89,'[6]配置系数（兵法）'!$F:$F,0))</f>
        <v>1</v>
      </c>
      <c r="I89" s="205">
        <f>INDEX('[6]配置系数（兵法）'!I:I,MATCH($F89,'[6]配置系数（兵法）'!$F:$F,0))</f>
        <v>0.2</v>
      </c>
      <c r="J89" s="205" t="str">
        <f>INDEX('[6]配置系数（兵法）'!J:J,MATCH($F89,'[6]配置系数（兵法）'!$F:$F,0))</f>
        <v>0+0+0+0+0+0+0+0+0+0+0+0+0+0+0+0+0+0+0+0+0+0+0+0+0+0+0+0+0+0+0+0+0+0+0</v>
      </c>
      <c r="K89" s="205">
        <f>INDEX('[6]配置系数（兵法）'!K:K,MATCH($F89,'[6]配置系数（兵法）'!$F:$F,0))</f>
        <v>1</v>
      </c>
      <c r="M89" s="141" t="str">
        <f>IF(索引!T88="","",索引!T88&amp;2)</f>
        <v>303262</v>
      </c>
      <c r="N89" s="205" t="str">
        <f>INDEX('[6]配置系数（兵法）'!N:N,MATCH($M89,'[6]配置系数（兵法）'!$M:$M,0))</f>
        <v>对敌方施加控制技能时，会立即沉默并嘲讽周围的敌人{0}秒，期间受到普攻会恢复自身最大生命值{1}%血量，至多触发12次。（所有效果每20秒触发一次）</v>
      </c>
      <c r="O89" s="205">
        <f>INDEX('[6]配置系数（兵法）'!O:O,MATCH($M89,'[6]配置系数（兵法）'!$M:$M,0))</f>
        <v>1.4999999999999999E-2</v>
      </c>
      <c r="P89" s="205">
        <f>INDEX('[6]配置系数（兵法）'!P:P,MATCH($M89,'[6]配置系数（兵法）'!$M:$M,0))</f>
        <v>1E-3</v>
      </c>
      <c r="Q89" s="205" t="str">
        <f>INDEX('[6]配置系数（兵法）'!Q:Q,MATCH($M89,'[6]配置系数（兵法）'!$M:$M,0))</f>
        <v>0+0+0+0+0+0+0+0+0+0+0+0+0+0+0+0+0+0+0+0+0+0+0+0+0+0+0+0+0+0+0+0+0+0+0</v>
      </c>
      <c r="R89" s="205">
        <f>INDEX('[6]配置系数（兵法）'!R:R,MATCH($M89,'[6]配置系数（兵法）'!$M:$M,0))</f>
        <v>100</v>
      </c>
      <c r="T89" s="141" t="str">
        <f>IF(索引!T88="","",索引!T88&amp;3)</f>
        <v>303263</v>
      </c>
      <c r="U89" s="205" t="str">
        <f>INDEX('[6]配置系数（兵法）'!U:U,MATCH($T89,'[6]配置系数（兵法）'!$T:$T,0))</f>
        <v/>
      </c>
      <c r="V89" s="205" t="str">
        <f>INDEX('[6]配置系数（兵法）'!V:V,MATCH($T89,'[6]配置系数（兵法）'!$T:$T,0))</f>
        <v/>
      </c>
      <c r="W89" s="205" t="str">
        <f>INDEX('[6]配置系数（兵法）'!W:W,MATCH($T89,'[6]配置系数（兵法）'!$T:$T,0))</f>
        <v/>
      </c>
      <c r="X89" s="205" t="str">
        <f>INDEX('[6]配置系数（兵法）'!X:X,MATCH($T89,'[6]配置系数（兵法）'!$T:$T,0))</f>
        <v>0+0+0+0+0+0+0+0+0+0+0+0+0+0+0+0+0+0+0+0+0+0+0+0+0+0+0+0+0+0+0+0+0+0+0</v>
      </c>
      <c r="Y89" s="205">
        <f>INDEX('[6]配置系数（兵法）'!Y:Y,MATCH($T89,'[6]配置系数（兵法）'!$T:$T,0))</f>
        <v>1</v>
      </c>
      <c r="AA89" s="141" t="str">
        <f>IF(索引!T88="","",索引!T88&amp;4)</f>
        <v>303264</v>
      </c>
      <c r="AB89" s="205" t="str">
        <f>INDEX('[6]配置系数（兵法）'!AB:AB,MATCH($AA89,'[6]配置系数（兵法）'!$AA:$AA,0))</f>
        <v/>
      </c>
      <c r="AC89" s="205" t="str">
        <f>INDEX('[6]配置系数（兵法）'!AC:AC,MATCH($AA89,'[6]配置系数（兵法）'!$AA:$AA,0))</f>
        <v/>
      </c>
      <c r="AD89" s="205" t="str">
        <f>INDEX('[6]配置系数（兵法）'!AD:AD,MATCH($AA89,'[6]配置系数（兵法）'!$AA:$AA,0))</f>
        <v/>
      </c>
      <c r="AE89" s="205" t="str">
        <f>INDEX('[6]配置系数（兵法）'!AE:AE,MATCH($AA89,'[6]配置系数（兵法）'!$AA:$AA,0))</f>
        <v>0+0+0+0+0+0+0+0+0+0+0+0+0+0+0+0+0+0+0+0+0+0+0+0+0+0+0+0+0+0+0+0+0+0+0</v>
      </c>
      <c r="AF89" s="205">
        <f>INDEX('[6]配置系数（兵法）'!AF:AF,MATCH($AA89,'[6]配置系数（兵法）'!$AA:$AA,0))</f>
        <v>1</v>
      </c>
      <c r="AH89" s="141" t="str">
        <f>IF(索引!T88="","",索引!T88&amp;5)</f>
        <v>303265</v>
      </c>
      <c r="AI89" s="205" t="str">
        <f>INDEX('[6]配置系数（兵法）'!AI:AI,MATCH($AH89,'[6]配置系数（兵法）'!$AH:$AH,0))</f>
        <v/>
      </c>
      <c r="AJ89" s="205" t="str">
        <f>INDEX('[6]配置系数（兵法）'!AJ:AJ,MATCH($AH89,'[6]配置系数（兵法）'!$AH:$AH,0))</f>
        <v/>
      </c>
      <c r="AK89" s="205" t="str">
        <f>INDEX('[6]配置系数（兵法）'!AK:AK,MATCH($AH89,'[6]配置系数（兵法）'!$AH:$AH,0))</f>
        <v/>
      </c>
      <c r="AL89" s="205" t="str">
        <f>INDEX('[6]配置系数（兵法）'!AL:AL,MATCH($AH89,'[6]配置系数（兵法）'!$AH:$AH,0))</f>
        <v>0+0+0+0+0+0+0+0+0+0+0+0+0+0+0+0+0+0+0+0+0+0+0+0+0+0+0+0+0+0+0+0+0+0+0</v>
      </c>
      <c r="AM89" s="205">
        <f>INDEX('[6]配置系数（兵法）'!AM:AM,MATCH($AH89,'[6]配置系数（兵法）'!$AH:$AH,0))</f>
        <v>1</v>
      </c>
    </row>
    <row r="90" spans="6:39" x14ac:dyDescent="0.15">
      <c r="F90" s="141" t="str">
        <f>IF(索引!T89="","",索引!T89&amp;1)</f>
        <v>302351</v>
      </c>
      <c r="G90" s="205" t="str">
        <f>INDEX('[6]配置系数（兵法）'!G:G,MATCH($F90,'[6]配置系数（兵法）'!$F:$F,0))</f>
        <v>开场时，自身部队及最近的3支部队免疫负面效果{0}秒，如果是弓兵部队，则额外获得隐秘效果，隐秘期间攻击不会解除隐身，持续{1}秒。</v>
      </c>
      <c r="H90" s="205">
        <f>INDEX('[6]配置系数（兵法）'!H:H,MATCH($F90,'[6]配置系数（兵法）'!$F:$F,0))</f>
        <v>6.1</v>
      </c>
      <c r="I90" s="205">
        <f>INDEX('[6]配置系数（兵法）'!I:I,MATCH($F90,'[6]配置系数（兵法）'!$F:$F,0))</f>
        <v>0.54</v>
      </c>
      <c r="J90" s="205" t="str">
        <f>INDEX('[6]配置系数（兵法）'!J:J,MATCH($F90,'[6]配置系数（兵法）'!$F:$F,0))</f>
        <v>0+0+0+0+0+0+0+0+0+0+0+0+0+0+0+0+0+0+0+0+0+0+0+0+0+0+0+0+0+0+0+0+0+0+0</v>
      </c>
      <c r="K90" s="205">
        <f>INDEX('[6]配置系数（兵法）'!K:K,MATCH($F90,'[6]配置系数（兵法）'!$F:$F,0))</f>
        <v>1</v>
      </c>
      <c r="M90" s="141" t="str">
        <f>IF(索引!T89="","",索引!T89&amp;2)</f>
        <v>302352</v>
      </c>
      <c r="N90" s="205" t="str">
        <f>INDEX('[6]配置系数（兵法）'!N:N,MATCH($M90,'[6]配置系数（兵法）'!$M:$M,0))</f>
        <v>开场时，自身部队及最近的3支部队免疫负面效果{0}秒，如果是弓兵部队，则额外获得隐秘效果，隐秘期间攻击不会解除隐身，持续{1}秒。</v>
      </c>
      <c r="O90" s="205">
        <f>INDEX('[6]配置系数（兵法）'!O:O,MATCH($M90,'[6]配置系数（兵法）'!$M:$M,0))</f>
        <v>4.5</v>
      </c>
      <c r="P90" s="205">
        <f>INDEX('[6]配置系数（兵法）'!P:P,MATCH($M90,'[6]配置系数（兵法）'!$M:$M,0))</f>
        <v>0.3</v>
      </c>
      <c r="Q90" s="205" t="str">
        <f>INDEX('[6]配置系数（兵法）'!Q:Q,MATCH($M90,'[6]配置系数（兵法）'!$M:$M,0))</f>
        <v>0+0+0+0+0+0+0+0+0+0+0+0+0+0+0+0+0+0+0+0+0+0+0+0+0+0+0+0+0+0+0+0+0+0+0</v>
      </c>
      <c r="R90" s="205">
        <f>INDEX('[6]配置系数（兵法）'!R:R,MATCH($M90,'[6]配置系数（兵法）'!$M:$M,0))</f>
        <v>1</v>
      </c>
      <c r="T90" s="141" t="str">
        <f>IF(索引!T89="","",索引!T89&amp;3)</f>
        <v>302353</v>
      </c>
      <c r="U90" s="205" t="str">
        <f>INDEX('[6]配置系数（兵法）'!U:U,MATCH($T90,'[6]配置系数（兵法）'!$T:$T,0))</f>
        <v/>
      </c>
      <c r="V90" s="205" t="str">
        <f>INDEX('[6]配置系数（兵法）'!V:V,MATCH($T90,'[6]配置系数（兵法）'!$T:$T,0))</f>
        <v/>
      </c>
      <c r="W90" s="205" t="str">
        <f>INDEX('[6]配置系数（兵法）'!W:W,MATCH($T90,'[6]配置系数（兵法）'!$T:$T,0))</f>
        <v/>
      </c>
      <c r="X90" s="205" t="str">
        <f>INDEX('[6]配置系数（兵法）'!X:X,MATCH($T90,'[6]配置系数（兵法）'!$T:$T,0))</f>
        <v>0+0+0+0+0+0+0+0+0+0+0+0+0+0+0+0+0+0+0+0+0+0+0+0+0+0+0+0+0+0+0+0+0+0+0</v>
      </c>
      <c r="Y90" s="205">
        <f>INDEX('[6]配置系数（兵法）'!Y:Y,MATCH($T90,'[6]配置系数（兵法）'!$T:$T,0))</f>
        <v>1</v>
      </c>
      <c r="AA90" s="141" t="str">
        <f>IF(索引!T89="","",索引!T89&amp;4)</f>
        <v>302354</v>
      </c>
      <c r="AB90" s="205" t="str">
        <f>INDEX('[6]配置系数（兵法）'!AB:AB,MATCH($AA90,'[6]配置系数（兵法）'!$AA:$AA,0))</f>
        <v/>
      </c>
      <c r="AC90" s="205" t="str">
        <f>INDEX('[6]配置系数（兵法）'!AC:AC,MATCH($AA90,'[6]配置系数（兵法）'!$AA:$AA,0))</f>
        <v/>
      </c>
      <c r="AD90" s="205" t="str">
        <f>INDEX('[6]配置系数（兵法）'!AD:AD,MATCH($AA90,'[6]配置系数（兵法）'!$AA:$AA,0))</f>
        <v/>
      </c>
      <c r="AE90" s="205" t="str">
        <f>INDEX('[6]配置系数（兵法）'!AE:AE,MATCH($AA90,'[6]配置系数（兵法）'!$AA:$AA,0))</f>
        <v>0+0+0+0+0+0+0+0+0+0+0+0+0+0+0+0+0+0+0+0+0+0+0+0+0+0+0+0+0+0+0+0+0+0+0</v>
      </c>
      <c r="AF90" s="205">
        <f>INDEX('[6]配置系数（兵法）'!AF:AF,MATCH($AA90,'[6]配置系数（兵法）'!$AA:$AA,0))</f>
        <v>1</v>
      </c>
      <c r="AH90" s="141" t="str">
        <f>IF(索引!T89="","",索引!T89&amp;5)</f>
        <v>302355</v>
      </c>
      <c r="AI90" s="205" t="str">
        <f>INDEX('[6]配置系数（兵法）'!AI:AI,MATCH($AH90,'[6]配置系数（兵法）'!$AH:$AH,0))</f>
        <v/>
      </c>
      <c r="AJ90" s="205" t="str">
        <f>INDEX('[6]配置系数（兵法）'!AJ:AJ,MATCH($AH90,'[6]配置系数（兵法）'!$AH:$AH,0))</f>
        <v/>
      </c>
      <c r="AK90" s="205" t="str">
        <f>INDEX('[6]配置系数（兵法）'!AK:AK,MATCH($AH90,'[6]配置系数（兵法）'!$AH:$AH,0))</f>
        <v/>
      </c>
      <c r="AL90" s="205" t="str">
        <f>INDEX('[6]配置系数（兵法）'!AL:AL,MATCH($AH90,'[6]配置系数（兵法）'!$AH:$AH,0))</f>
        <v>0+0+0+0+0+0+0+0+0+0+0+0+0+0+0+0+0+0+0+0+0+0+0+0+0+0+0+0+0+0+0+0+0+0+0</v>
      </c>
      <c r="AM90" s="205">
        <f>INDEX('[6]配置系数（兵法）'!AM:AM,MATCH($AH90,'[6]配置系数（兵法）'!$AH:$AH,0))</f>
        <v>1</v>
      </c>
    </row>
    <row r="91" spans="6:39" x14ac:dyDescent="0.15">
      <c r="F91" s="141" t="str">
        <f>IF(索引!T90="","",索引!T90&amp;1)</f>
        <v>302361</v>
      </c>
      <c r="G91" s="205" t="str">
        <f>INDEX('[6]配置系数（兵法）'!G:G,MATCH($F91,'[6]配置系数（兵法）'!$F:$F,0))</f>
        <v>敌方武将每施放一次怒气技能，使其攻击降低{0}%，持续25秒，可叠加。</v>
      </c>
      <c r="H91" s="205">
        <f>INDEX('[6]配置系数（兵法）'!H:H,MATCH($F91,'[6]配置系数（兵法）'!$F:$F,0))</f>
        <v>-0.01</v>
      </c>
      <c r="I91" s="205">
        <f>INDEX('[6]配置系数（兵法）'!I:I,MATCH($F91,'[6]配置系数（兵法）'!$F:$F,0))</f>
        <v>-2E-3</v>
      </c>
      <c r="J91" s="205" t="str">
        <f>INDEX('[6]配置系数（兵法）'!J:J,MATCH($F91,'[6]配置系数（兵法）'!$F:$F,0))</f>
        <v>0+0+0+0+0+0+0+0+0+0+0+0+0+0+0+0+0+0+0+0+0+0+0+0+0+0+0+0+0+0+0+0+0+0+0</v>
      </c>
      <c r="K91" s="205">
        <f>INDEX('[6]配置系数（兵法）'!K:K,MATCH($F91,'[6]配置系数（兵法）'!$F:$F,0))</f>
        <v>-100</v>
      </c>
      <c r="M91" s="141" t="str">
        <f>IF(索引!T90="","",索引!T90&amp;2)</f>
        <v>302362</v>
      </c>
      <c r="N91" s="205" t="str">
        <f>INDEX('[6]配置系数（兵法）'!N:N,MATCH($M91,'[6]配置系数（兵法）'!$M:$M,0))</f>
        <v/>
      </c>
      <c r="O91" s="205" t="str">
        <f>INDEX('[6]配置系数（兵法）'!O:O,MATCH($M91,'[6]配置系数（兵法）'!$M:$M,0))</f>
        <v/>
      </c>
      <c r="P91" s="205" t="str">
        <f>INDEX('[6]配置系数（兵法）'!P:P,MATCH($M91,'[6]配置系数（兵法）'!$M:$M,0))</f>
        <v/>
      </c>
      <c r="Q91" s="205" t="str">
        <f>INDEX('[6]配置系数（兵法）'!Q:Q,MATCH($M91,'[6]配置系数（兵法）'!$M:$M,0))</f>
        <v>0+0+0+0+0+0+0+0+0+0+0+0+0+0+0+0+0+0+0+0+0+0+0+0+0+0+0+0+0+0+0+0+0+0+0</v>
      </c>
      <c r="R91" s="205">
        <f>INDEX('[6]配置系数（兵法）'!R:R,MATCH($M91,'[6]配置系数（兵法）'!$M:$M,0))</f>
        <v>1</v>
      </c>
      <c r="T91" s="141" t="str">
        <f>IF(索引!T90="","",索引!T90&amp;3)</f>
        <v>302363</v>
      </c>
      <c r="U91" s="205" t="str">
        <f>INDEX('[6]配置系数（兵法）'!U:U,MATCH($T91,'[6]配置系数（兵法）'!$T:$T,0))</f>
        <v/>
      </c>
      <c r="V91" s="205" t="str">
        <f>INDEX('[6]配置系数（兵法）'!V:V,MATCH($T91,'[6]配置系数（兵法）'!$T:$T,0))</f>
        <v/>
      </c>
      <c r="W91" s="205" t="str">
        <f>INDEX('[6]配置系数（兵法）'!W:W,MATCH($T91,'[6]配置系数（兵法）'!$T:$T,0))</f>
        <v/>
      </c>
      <c r="X91" s="205" t="str">
        <f>INDEX('[6]配置系数（兵法）'!X:X,MATCH($T91,'[6]配置系数（兵法）'!$T:$T,0))</f>
        <v>0+0+0+0+0+0+0+0+0+0+0+0+0+0+0+0+0+0+0+0+0+0+0+0+0+0+0+0+0+0+0+0+0+0+0</v>
      </c>
      <c r="Y91" s="205">
        <f>INDEX('[6]配置系数（兵法）'!Y:Y,MATCH($T91,'[6]配置系数（兵法）'!$T:$T,0))</f>
        <v>1</v>
      </c>
      <c r="AA91" s="141" t="str">
        <f>IF(索引!T90="","",索引!T90&amp;4)</f>
        <v>302364</v>
      </c>
      <c r="AB91" s="205" t="str">
        <f>INDEX('[6]配置系数（兵法）'!AB:AB,MATCH($AA91,'[6]配置系数（兵法）'!$AA:$AA,0))</f>
        <v/>
      </c>
      <c r="AC91" s="205" t="str">
        <f>INDEX('[6]配置系数（兵法）'!AC:AC,MATCH($AA91,'[6]配置系数（兵法）'!$AA:$AA,0))</f>
        <v/>
      </c>
      <c r="AD91" s="205" t="str">
        <f>INDEX('[6]配置系数（兵法）'!AD:AD,MATCH($AA91,'[6]配置系数（兵法）'!$AA:$AA,0))</f>
        <v/>
      </c>
      <c r="AE91" s="205" t="str">
        <f>INDEX('[6]配置系数（兵法）'!AE:AE,MATCH($AA91,'[6]配置系数（兵法）'!$AA:$AA,0))</f>
        <v>0+0+0+0+0+0+0+0+0+0+0+0+0+0+0+0+0+0+0+0+0+0+0+0+0+0+0+0+0+0+0+0+0+0+0</v>
      </c>
      <c r="AF91" s="205">
        <f>INDEX('[6]配置系数（兵法）'!AF:AF,MATCH($AA91,'[6]配置系数（兵法）'!$AA:$AA,0))</f>
        <v>1</v>
      </c>
      <c r="AH91" s="141" t="str">
        <f>IF(索引!T90="","",索引!T90&amp;5)</f>
        <v>302365</v>
      </c>
      <c r="AI91" s="205" t="str">
        <f>INDEX('[6]配置系数（兵法）'!AI:AI,MATCH($AH91,'[6]配置系数（兵法）'!$AH:$AH,0))</f>
        <v/>
      </c>
      <c r="AJ91" s="205" t="str">
        <f>INDEX('[6]配置系数（兵法）'!AJ:AJ,MATCH($AH91,'[6]配置系数（兵法）'!$AH:$AH,0))</f>
        <v/>
      </c>
      <c r="AK91" s="205" t="str">
        <f>INDEX('[6]配置系数（兵法）'!AK:AK,MATCH($AH91,'[6]配置系数（兵法）'!$AH:$AH,0))</f>
        <v/>
      </c>
      <c r="AL91" s="205" t="str">
        <f>INDEX('[6]配置系数（兵法）'!AL:AL,MATCH($AH91,'[6]配置系数（兵法）'!$AH:$AH,0))</f>
        <v>0+0+0+0+0+0+0+0+0+0+0+0+0+0+0+0+0+0+0+0+0+0+0+0+0+0+0+0+0+0+0+0+0+0+0</v>
      </c>
      <c r="AM91" s="205">
        <f>INDEX('[6]配置系数（兵法）'!AM:AM,MATCH($AH91,'[6]配置系数（兵法）'!$AH:$AH,0))</f>
        <v>1</v>
      </c>
    </row>
    <row r="92" spans="6:39" x14ac:dyDescent="0.15">
      <c r="F92" s="141" t="str">
        <f>IF(索引!T91="","",索引!T91&amp;1)</f>
        <v>302371</v>
      </c>
      <c r="G92" s="205" t="str">
        <f>INDEX('[6]配置系数（兵法）'!G:G,MATCH($F92,'[6]配置系数（兵法）'!$F:$F,0))</f>
        <v>敌方头两名施放怒气技能的英雄，其后续施放技能所需怒气永久提高{0}点。</v>
      </c>
      <c r="H92" s="205">
        <f>INDEX('[6]配置系数（兵法）'!H:H,MATCH($F92,'[6]配置系数（兵法）'!$F:$F,0))</f>
        <v>14.5</v>
      </c>
      <c r="I92" s="205">
        <f>INDEX('[6]配置系数（兵法）'!I:I,MATCH($F92,'[6]配置系数（兵法）'!$F:$F,0))</f>
        <v>1.3</v>
      </c>
      <c r="J92" s="205" t="str">
        <f>INDEX('[6]配置系数（兵法）'!J:J,MATCH($F92,'[6]配置系数（兵法）'!$F:$F,0))</f>
        <v>0+0+0+0+0+0+0+0+0+0+0+0+0+0+0+0+0+0+0+0+0+0+0+0+0+0+0+0+0+0+0+0+0+0+0</v>
      </c>
      <c r="K92" s="205">
        <f>INDEX('[6]配置系数（兵法）'!K:K,MATCH($F92,'[6]配置系数（兵法）'!$F:$F,0))</f>
        <v>1</v>
      </c>
      <c r="M92" s="141" t="str">
        <f>IF(索引!T91="","",索引!T91&amp;2)</f>
        <v>302372</v>
      </c>
      <c r="N92" s="205" t="str">
        <f>INDEX('[6]配置系数（兵法）'!N:N,MATCH($M92,'[6]配置系数（兵法）'!$M:$M,0))</f>
        <v/>
      </c>
      <c r="O92" s="205" t="str">
        <f>INDEX('[6]配置系数（兵法）'!O:O,MATCH($M92,'[6]配置系数（兵法）'!$M:$M,0))</f>
        <v/>
      </c>
      <c r="P92" s="205" t="str">
        <f>INDEX('[6]配置系数（兵法）'!P:P,MATCH($M92,'[6]配置系数（兵法）'!$M:$M,0))</f>
        <v/>
      </c>
      <c r="Q92" s="205" t="str">
        <f>INDEX('[6]配置系数（兵法）'!Q:Q,MATCH($M92,'[6]配置系数（兵法）'!$M:$M,0))</f>
        <v>0+0+0+0+0+0+0+0+0+0+0+0+0+0+0+0+0+0+0+0+0+0+0+0+0+0+0+0+0+0+0+0+0+0+0</v>
      </c>
      <c r="R92" s="205">
        <f>INDEX('[6]配置系数（兵法）'!R:R,MATCH($M92,'[6]配置系数（兵法）'!$M:$M,0))</f>
        <v>1</v>
      </c>
      <c r="T92" s="141" t="str">
        <f>IF(索引!T91="","",索引!T91&amp;3)</f>
        <v>302373</v>
      </c>
      <c r="U92" s="205" t="str">
        <f>INDEX('[6]配置系数（兵法）'!U:U,MATCH($T92,'[6]配置系数（兵法）'!$T:$T,0))</f>
        <v/>
      </c>
      <c r="V92" s="205" t="str">
        <f>INDEX('[6]配置系数（兵法）'!V:V,MATCH($T92,'[6]配置系数（兵法）'!$T:$T,0))</f>
        <v/>
      </c>
      <c r="W92" s="205" t="str">
        <f>INDEX('[6]配置系数（兵法）'!W:W,MATCH($T92,'[6]配置系数（兵法）'!$T:$T,0))</f>
        <v/>
      </c>
      <c r="X92" s="205" t="str">
        <f>INDEX('[6]配置系数（兵法）'!X:X,MATCH($T92,'[6]配置系数（兵法）'!$T:$T,0))</f>
        <v>0+0+0+0+0+0+0+0+0+0+0+0+0+0+0+0+0+0+0+0+0+0+0+0+0+0+0+0+0+0+0+0+0+0+0</v>
      </c>
      <c r="Y92" s="205">
        <f>INDEX('[6]配置系数（兵法）'!Y:Y,MATCH($T92,'[6]配置系数（兵法）'!$T:$T,0))</f>
        <v>1</v>
      </c>
      <c r="AA92" s="141" t="str">
        <f>IF(索引!T91="","",索引!T91&amp;4)</f>
        <v>302374</v>
      </c>
      <c r="AB92" s="205" t="str">
        <f>INDEX('[6]配置系数（兵法）'!AB:AB,MATCH($AA92,'[6]配置系数（兵法）'!$AA:$AA,0))</f>
        <v/>
      </c>
      <c r="AC92" s="205" t="str">
        <f>INDEX('[6]配置系数（兵法）'!AC:AC,MATCH($AA92,'[6]配置系数（兵法）'!$AA:$AA,0))</f>
        <v/>
      </c>
      <c r="AD92" s="205" t="str">
        <f>INDEX('[6]配置系数（兵法）'!AD:AD,MATCH($AA92,'[6]配置系数（兵法）'!$AA:$AA,0))</f>
        <v/>
      </c>
      <c r="AE92" s="205" t="str">
        <f>INDEX('[6]配置系数（兵法）'!AE:AE,MATCH($AA92,'[6]配置系数（兵法）'!$AA:$AA,0))</f>
        <v>0+0+0+0+0+0+0+0+0+0+0+0+0+0+0+0+0+0+0+0+0+0+0+0+0+0+0+0+0+0+0+0+0+0+0</v>
      </c>
      <c r="AF92" s="205">
        <f>INDEX('[6]配置系数（兵法）'!AF:AF,MATCH($AA92,'[6]配置系数（兵法）'!$AA:$AA,0))</f>
        <v>1</v>
      </c>
      <c r="AH92" s="141" t="str">
        <f>IF(索引!T91="","",索引!T91&amp;5)</f>
        <v>302375</v>
      </c>
      <c r="AI92" s="205" t="str">
        <f>INDEX('[6]配置系数（兵法）'!AI:AI,MATCH($AH92,'[6]配置系数（兵法）'!$AH:$AH,0))</f>
        <v/>
      </c>
      <c r="AJ92" s="205" t="str">
        <f>INDEX('[6]配置系数（兵法）'!AJ:AJ,MATCH($AH92,'[6]配置系数（兵法）'!$AH:$AH,0))</f>
        <v/>
      </c>
      <c r="AK92" s="205" t="str">
        <f>INDEX('[6]配置系数（兵法）'!AK:AK,MATCH($AH92,'[6]配置系数（兵法）'!$AH:$AH,0))</f>
        <v/>
      </c>
      <c r="AL92" s="205" t="str">
        <f>INDEX('[6]配置系数（兵法）'!AL:AL,MATCH($AH92,'[6]配置系数（兵法）'!$AH:$AH,0))</f>
        <v>0+0+0+0+0+0+0+0+0+0+0+0+0+0+0+0+0+0+0+0+0+0+0+0+0+0+0+0+0+0+0+0+0+0+0</v>
      </c>
      <c r="AM92" s="205">
        <f>INDEX('[6]配置系数（兵法）'!AM:AM,MATCH($AH92,'[6]配置系数（兵法）'!$AH:$AH,0))</f>
        <v>1</v>
      </c>
    </row>
    <row r="93" spans="6:39" x14ac:dyDescent="0.15">
      <c r="F93" s="141" t="str">
        <f>IF(索引!T92="","",索引!T92&amp;1)</f>
        <v>302381</v>
      </c>
      <c r="G93" s="205" t="str">
        <f>INDEX('[6]配置系数（兵法）'!G:G,MATCH($F93,'[6]配置系数（兵法）'!$F:$F,0))</f>
        <v>每14秒，为敌方生命百分比最低的英雄施加毒血效果，使其在7秒内受到的治疗效果的{0}%转化为伤害。</v>
      </c>
      <c r="H93" s="205">
        <f>INDEX('[6]配置系数（兵法）'!H:H,MATCH($F93,'[6]配置系数（兵法）'!$F:$F,0))</f>
        <v>0.125</v>
      </c>
      <c r="I93" s="205">
        <f>INDEX('[6]配置系数（兵法）'!I:I,MATCH($F93,'[6]配置系数（兵法）'!$F:$F,0))</f>
        <v>2.5000000000000001E-2</v>
      </c>
      <c r="J93" s="205" t="str">
        <f>INDEX('[6]配置系数（兵法）'!J:J,MATCH($F93,'[6]配置系数（兵法）'!$F:$F,0))</f>
        <v>0+0+0+0+0+0+0+0+0+0+0+0+0+0+0+0+0+0+0+0+0+0+0+0+0+0+0+0+0+0+0+0+0+0+0</v>
      </c>
      <c r="K93" s="205">
        <f>INDEX('[6]配置系数（兵法）'!K:K,MATCH($F93,'[6]配置系数（兵法）'!$F:$F,0))</f>
        <v>100</v>
      </c>
      <c r="M93" s="141" t="str">
        <f>IF(索引!T92="","",索引!T92&amp;2)</f>
        <v>302382</v>
      </c>
      <c r="N93" s="205" t="str">
        <f>INDEX('[6]配置系数（兵法）'!N:N,MATCH($M93,'[6]配置系数（兵法）'!$M:$M,0))</f>
        <v/>
      </c>
      <c r="O93" s="205" t="str">
        <f>INDEX('[6]配置系数（兵法）'!O:O,MATCH($M93,'[6]配置系数（兵法）'!$M:$M,0))</f>
        <v/>
      </c>
      <c r="P93" s="205" t="str">
        <f>INDEX('[6]配置系数（兵法）'!P:P,MATCH($M93,'[6]配置系数（兵法）'!$M:$M,0))</f>
        <v/>
      </c>
      <c r="Q93" s="205" t="str">
        <f>INDEX('[6]配置系数（兵法）'!Q:Q,MATCH($M93,'[6]配置系数（兵法）'!$M:$M,0))</f>
        <v>0+0+0+0+0+0+0+0+0+0+0+0+0+0+0+0+0+0+0+0+0+0+0+0+0+0+0+0+0+0+0+0+0+0+0</v>
      </c>
      <c r="R93" s="205">
        <f>INDEX('[6]配置系数（兵法）'!R:R,MATCH($M93,'[6]配置系数（兵法）'!$M:$M,0))</f>
        <v>1</v>
      </c>
      <c r="T93" s="141" t="str">
        <f>IF(索引!T92="","",索引!T92&amp;3)</f>
        <v>302383</v>
      </c>
      <c r="U93" s="205" t="str">
        <f>INDEX('[6]配置系数（兵法）'!U:U,MATCH($T93,'[6]配置系数（兵法）'!$T:$T,0))</f>
        <v/>
      </c>
      <c r="V93" s="205" t="str">
        <f>INDEX('[6]配置系数（兵法）'!V:V,MATCH($T93,'[6]配置系数（兵法）'!$T:$T,0))</f>
        <v/>
      </c>
      <c r="W93" s="205" t="str">
        <f>INDEX('[6]配置系数（兵法）'!W:W,MATCH($T93,'[6]配置系数（兵法）'!$T:$T,0))</f>
        <v/>
      </c>
      <c r="X93" s="205" t="str">
        <f>INDEX('[6]配置系数（兵法）'!X:X,MATCH($T93,'[6]配置系数（兵法）'!$T:$T,0))</f>
        <v>0+0+0+0+0+0+0+0+0+0+0+0+0+0+0+0+0+0+0+0+0+0+0+0+0+0+0+0+0+0+0+0+0+0+0</v>
      </c>
      <c r="Y93" s="205">
        <f>INDEX('[6]配置系数（兵法）'!Y:Y,MATCH($T93,'[6]配置系数（兵法）'!$T:$T,0))</f>
        <v>1</v>
      </c>
      <c r="AA93" s="141" t="str">
        <f>IF(索引!T92="","",索引!T92&amp;4)</f>
        <v>302384</v>
      </c>
      <c r="AB93" s="205" t="str">
        <f>INDEX('[6]配置系数（兵法）'!AB:AB,MATCH($AA93,'[6]配置系数（兵法）'!$AA:$AA,0))</f>
        <v/>
      </c>
      <c r="AC93" s="205" t="str">
        <f>INDEX('[6]配置系数（兵法）'!AC:AC,MATCH($AA93,'[6]配置系数（兵法）'!$AA:$AA,0))</f>
        <v/>
      </c>
      <c r="AD93" s="205" t="str">
        <f>INDEX('[6]配置系数（兵法）'!AD:AD,MATCH($AA93,'[6]配置系数（兵法）'!$AA:$AA,0))</f>
        <v/>
      </c>
      <c r="AE93" s="205" t="str">
        <f>INDEX('[6]配置系数（兵法）'!AE:AE,MATCH($AA93,'[6]配置系数（兵法）'!$AA:$AA,0))</f>
        <v>0+0+0+0+0+0+0+0+0+0+0+0+0+0+0+0+0+0+0+0+0+0+0+0+0+0+0+0+0+0+0+0+0+0+0</v>
      </c>
      <c r="AF93" s="205">
        <f>INDEX('[6]配置系数（兵法）'!AF:AF,MATCH($AA93,'[6]配置系数（兵法）'!$AA:$AA,0))</f>
        <v>1</v>
      </c>
      <c r="AH93" s="141" t="str">
        <f>IF(索引!T92="","",索引!T92&amp;5)</f>
        <v>302385</v>
      </c>
      <c r="AI93" s="205" t="str">
        <f>INDEX('[6]配置系数（兵法）'!AI:AI,MATCH($AH93,'[6]配置系数（兵法）'!$AH:$AH,0))</f>
        <v/>
      </c>
      <c r="AJ93" s="205" t="str">
        <f>INDEX('[6]配置系数（兵法）'!AJ:AJ,MATCH($AH93,'[6]配置系数（兵法）'!$AH:$AH,0))</f>
        <v/>
      </c>
      <c r="AK93" s="205" t="str">
        <f>INDEX('[6]配置系数（兵法）'!AK:AK,MATCH($AH93,'[6]配置系数（兵法）'!$AH:$AH,0))</f>
        <v/>
      </c>
      <c r="AL93" s="205" t="str">
        <f>INDEX('[6]配置系数（兵法）'!AL:AL,MATCH($AH93,'[6]配置系数（兵法）'!$AH:$AH,0))</f>
        <v>0+0+0+0+0+0+0+0+0+0+0+0+0+0+0+0+0+0+0+0+0+0+0+0+0+0+0+0+0+0+0+0+0+0+0</v>
      </c>
      <c r="AM93" s="205">
        <f>INDEX('[6]配置系数（兵法）'!AM:AM,MATCH($AH93,'[6]配置系数（兵法）'!$AH:$AH,0))</f>
        <v>1</v>
      </c>
    </row>
    <row r="94" spans="6:39" x14ac:dyDescent="0.15">
      <c r="F94" s="141" t="str">
        <f>IF(索引!T93="","",索引!T93&amp;1)</f>
        <v>302491</v>
      </c>
      <c r="G94" s="205" t="str">
        <f>INDEX('[6]配置系数（兵法）'!G:G,MATCH($F94,'[6]配置系数（兵法）'!$F:$F,0))</f>
        <v>开场怒气归零，但普攻及受击获取怒气的效率提升{0}%。</v>
      </c>
      <c r="H94" s="205">
        <f>INDEX('[6]配置系数（兵法）'!H:H,MATCH($F94,'[6]配置系数（兵法）'!$F:$F,0))</f>
        <v>0.17499999999999999</v>
      </c>
      <c r="I94" s="205">
        <f>INDEX('[6]配置系数（兵法）'!I:I,MATCH($F94,'[6]配置系数（兵法）'!$F:$F,0))</f>
        <v>1.4999999999999999E-2</v>
      </c>
      <c r="J94" s="205" t="str">
        <f>INDEX('[6]配置系数（兵法）'!J:J,MATCH($F94,'[6]配置系数（兵法）'!$F:$F,0))</f>
        <v>0+0+0+0+0+0+0+0+0+0+0+0+0+0+0+0+0+0+0+0+0+0+0+0+0+0+0+0+0+0+0+0+0+0+0</v>
      </c>
      <c r="K94" s="205">
        <f>INDEX('[6]配置系数（兵法）'!K:K,MATCH($F94,'[6]配置系数（兵法）'!$F:$F,0))</f>
        <v>100</v>
      </c>
      <c r="M94" s="141" t="str">
        <f>IF(索引!T93="","",索引!T93&amp;2)</f>
        <v>302492</v>
      </c>
      <c r="N94" s="205" t="str">
        <f>INDEX('[6]配置系数（兵法）'!N:N,MATCH($M94,'[6]配置系数（兵法）'!$M:$M,0))</f>
        <v/>
      </c>
      <c r="O94" s="205" t="str">
        <f>INDEX('[6]配置系数（兵法）'!O:O,MATCH($M94,'[6]配置系数（兵法）'!$M:$M,0))</f>
        <v/>
      </c>
      <c r="P94" s="205" t="str">
        <f>INDEX('[6]配置系数（兵法）'!P:P,MATCH($M94,'[6]配置系数（兵法）'!$M:$M,0))</f>
        <v/>
      </c>
      <c r="Q94" s="205" t="str">
        <f>INDEX('[6]配置系数（兵法）'!Q:Q,MATCH($M94,'[6]配置系数（兵法）'!$M:$M,0))</f>
        <v>0+0+0+0+0+0+0+0+0+0+0+0+0+0+0+0+0+0+0+0+0+0+0+0+0+0+0+0+0+0+0+0+0+0+0</v>
      </c>
      <c r="R94" s="205">
        <f>INDEX('[6]配置系数（兵法）'!R:R,MATCH($M94,'[6]配置系数（兵法）'!$M:$M,0))</f>
        <v>1</v>
      </c>
      <c r="T94" s="141" t="str">
        <f>IF(索引!T93="","",索引!T93&amp;3)</f>
        <v>302493</v>
      </c>
      <c r="U94" s="205" t="str">
        <f>INDEX('[6]配置系数（兵法）'!U:U,MATCH($T94,'[6]配置系数（兵法）'!$T:$T,0))</f>
        <v/>
      </c>
      <c r="V94" s="205" t="str">
        <f>INDEX('[6]配置系数（兵法）'!V:V,MATCH($T94,'[6]配置系数（兵法）'!$T:$T,0))</f>
        <v/>
      </c>
      <c r="W94" s="205" t="str">
        <f>INDEX('[6]配置系数（兵法）'!W:W,MATCH($T94,'[6]配置系数（兵法）'!$T:$T,0))</f>
        <v/>
      </c>
      <c r="X94" s="205" t="str">
        <f>INDEX('[6]配置系数（兵法）'!X:X,MATCH($T94,'[6]配置系数（兵法）'!$T:$T,0))</f>
        <v>0+0+0+0+0+0+0+0+0+0+0+0+0+0+0+0+0+0+0+0+0+0+0+0+0+0+0+0+0+0+0+0+0+0+0</v>
      </c>
      <c r="Y94" s="205">
        <f>INDEX('[6]配置系数（兵法）'!Y:Y,MATCH($T94,'[6]配置系数（兵法）'!$T:$T,0))</f>
        <v>1</v>
      </c>
      <c r="AA94" s="141" t="str">
        <f>IF(索引!T93="","",索引!T93&amp;4)</f>
        <v>302494</v>
      </c>
      <c r="AB94" s="205" t="str">
        <f>INDEX('[6]配置系数（兵法）'!AB:AB,MATCH($AA94,'[6]配置系数（兵法）'!$AA:$AA,0))</f>
        <v/>
      </c>
      <c r="AC94" s="205" t="str">
        <f>INDEX('[6]配置系数（兵法）'!AC:AC,MATCH($AA94,'[6]配置系数（兵法）'!$AA:$AA,0))</f>
        <v/>
      </c>
      <c r="AD94" s="205" t="str">
        <f>INDEX('[6]配置系数（兵法）'!AD:AD,MATCH($AA94,'[6]配置系数（兵法）'!$AA:$AA,0))</f>
        <v/>
      </c>
      <c r="AE94" s="205" t="str">
        <f>INDEX('[6]配置系数（兵法）'!AE:AE,MATCH($AA94,'[6]配置系数（兵法）'!$AA:$AA,0))</f>
        <v>0+0+0+0+0+0+0+0+0+0+0+0+0+0+0+0+0+0+0+0+0+0+0+0+0+0+0+0+0+0+0+0+0+0+0</v>
      </c>
      <c r="AF94" s="205">
        <f>INDEX('[6]配置系数（兵法）'!AF:AF,MATCH($AA94,'[6]配置系数（兵法）'!$AA:$AA,0))</f>
        <v>1</v>
      </c>
      <c r="AH94" s="141" t="str">
        <f>IF(索引!T93="","",索引!T93&amp;5)</f>
        <v>302495</v>
      </c>
      <c r="AI94" s="205" t="str">
        <f>INDEX('[6]配置系数（兵法）'!AI:AI,MATCH($AH94,'[6]配置系数（兵法）'!$AH:$AH,0))</f>
        <v/>
      </c>
      <c r="AJ94" s="205" t="str">
        <f>INDEX('[6]配置系数（兵法）'!AJ:AJ,MATCH($AH94,'[6]配置系数（兵法）'!$AH:$AH,0))</f>
        <v/>
      </c>
      <c r="AK94" s="205" t="str">
        <f>INDEX('[6]配置系数（兵法）'!AK:AK,MATCH($AH94,'[6]配置系数（兵法）'!$AH:$AH,0))</f>
        <v/>
      </c>
      <c r="AL94" s="205" t="str">
        <f>INDEX('[6]配置系数（兵法）'!AL:AL,MATCH($AH94,'[6]配置系数（兵法）'!$AH:$AH,0))</f>
        <v>0+0+0+0+0+0+0+0+0+0+0+0+0+0+0+0+0+0+0+0+0+0+0+0+0+0+0+0+0+0+0+0+0+0+0</v>
      </c>
      <c r="AM94" s="205">
        <f>INDEX('[6]配置系数（兵法）'!AM:AM,MATCH($AH94,'[6]配置系数（兵法）'!$AH:$AH,0))</f>
        <v>1</v>
      </c>
    </row>
    <row r="95" spans="6:39" x14ac:dyDescent="0.15">
      <c r="F95" s="141" t="str">
        <f>IF(索引!T94="","",索引!T94&amp;1)</f>
        <v>302501</v>
      </c>
      <c r="G95" s="205" t="str">
        <f>INDEX('[6]配置系数（兵法）'!G:G,MATCH($F95,'[6]配置系数（兵法）'!$F:$F,0))</f>
        <v>我方士兵兵力低于30%时，对其进行补给，在10秒内恢复{0}%最大兵力且持续期间获得30%减伤。（最多触发3次，同一目标最多触发1次）。</v>
      </c>
      <c r="H95" s="205">
        <f>INDEX('[6]配置系数（兵法）'!H:H,MATCH($F95,'[6]配置系数（兵法）'!$F:$F,0))</f>
        <v>0.11</v>
      </c>
      <c r="I95" s="205">
        <f>INDEX('[6]配置系数（兵法）'!I:I,MATCH($F95,'[6]配置系数（兵法）'!$F:$F,0))</f>
        <v>6.0000000000000001E-3</v>
      </c>
      <c r="J95" s="205" t="str">
        <f>INDEX('[6]配置系数（兵法）'!J:J,MATCH($F95,'[6]配置系数（兵法）'!$F:$F,0))</f>
        <v>0+0+0+0+0+0+0+0+0+0+0+0+0+0+0+0+0+0+0+0+0+0+0+0+0+0+0+0+0+0+0+0+0+0+0</v>
      </c>
      <c r="K95" s="205">
        <f>INDEX('[6]配置系数（兵法）'!K:K,MATCH($F95,'[6]配置系数（兵法）'!$F:$F,0))</f>
        <v>100</v>
      </c>
      <c r="M95" s="141" t="str">
        <f>IF(索引!T94="","",索引!T94&amp;2)</f>
        <v>302502</v>
      </c>
      <c r="N95" s="205" t="str">
        <f>INDEX('[6]配置系数（兵法）'!N:N,MATCH($M95,'[6]配置系数（兵法）'!$M:$M,0))</f>
        <v/>
      </c>
      <c r="O95" s="205" t="str">
        <f>INDEX('[6]配置系数（兵法）'!O:O,MATCH($M95,'[6]配置系数（兵法）'!$M:$M,0))</f>
        <v/>
      </c>
      <c r="P95" s="205" t="str">
        <f>INDEX('[6]配置系数（兵法）'!P:P,MATCH($M95,'[6]配置系数（兵法）'!$M:$M,0))</f>
        <v/>
      </c>
      <c r="Q95" s="205" t="str">
        <f>INDEX('[6]配置系数（兵法）'!Q:Q,MATCH($M95,'[6]配置系数（兵法）'!$M:$M,0))</f>
        <v>0+0+0+0+0+0+0+0+0+0+0+0+0+0+0+0+0+0+0+0+0+0+0+0+0+0+0+0+0+0+0+0+0+0+0</v>
      </c>
      <c r="R95" s="205">
        <f>INDEX('[6]配置系数（兵法）'!R:R,MATCH($M95,'[6]配置系数（兵法）'!$M:$M,0))</f>
        <v>1</v>
      </c>
      <c r="T95" s="141" t="str">
        <f>IF(索引!T94="","",索引!T94&amp;3)</f>
        <v>302503</v>
      </c>
      <c r="U95" s="205" t="str">
        <f>INDEX('[6]配置系数（兵法）'!U:U,MATCH($T95,'[6]配置系数（兵法）'!$T:$T,0))</f>
        <v/>
      </c>
      <c r="V95" s="205" t="str">
        <f>INDEX('[6]配置系数（兵法）'!V:V,MATCH($T95,'[6]配置系数（兵法）'!$T:$T,0))</f>
        <v/>
      </c>
      <c r="W95" s="205" t="str">
        <f>INDEX('[6]配置系数（兵法）'!W:W,MATCH($T95,'[6]配置系数（兵法）'!$T:$T,0))</f>
        <v/>
      </c>
      <c r="X95" s="205" t="str">
        <f>INDEX('[6]配置系数（兵法）'!X:X,MATCH($T95,'[6]配置系数（兵法）'!$T:$T,0))</f>
        <v>0+0+0+0+0+0+0+0+0+0+0+0+0+0+0+0+0+0+0+0+0+0+0+0+0+0+0+0+0+0+0+0+0+0+0</v>
      </c>
      <c r="Y95" s="205">
        <f>INDEX('[6]配置系数（兵法）'!Y:Y,MATCH($T95,'[6]配置系数（兵法）'!$T:$T,0))</f>
        <v>1</v>
      </c>
      <c r="AA95" s="141" t="str">
        <f>IF(索引!T94="","",索引!T94&amp;4)</f>
        <v>302504</v>
      </c>
      <c r="AB95" s="205" t="str">
        <f>INDEX('[6]配置系数（兵法）'!AB:AB,MATCH($AA95,'[6]配置系数（兵法）'!$AA:$AA,0))</f>
        <v/>
      </c>
      <c r="AC95" s="205" t="str">
        <f>INDEX('[6]配置系数（兵法）'!AC:AC,MATCH($AA95,'[6]配置系数（兵法）'!$AA:$AA,0))</f>
        <v/>
      </c>
      <c r="AD95" s="205" t="str">
        <f>INDEX('[6]配置系数（兵法）'!AD:AD,MATCH($AA95,'[6]配置系数（兵法）'!$AA:$AA,0))</f>
        <v/>
      </c>
      <c r="AE95" s="205" t="str">
        <f>INDEX('[6]配置系数（兵法）'!AE:AE,MATCH($AA95,'[6]配置系数（兵法）'!$AA:$AA,0))</f>
        <v>0+0+0+0+0+0+0+0+0+0+0+0+0+0+0+0+0+0+0+0+0+0+0+0+0+0+0+0+0+0+0+0+0+0+0</v>
      </c>
      <c r="AF95" s="205">
        <f>INDEX('[6]配置系数（兵法）'!AF:AF,MATCH($AA95,'[6]配置系数（兵法）'!$AA:$AA,0))</f>
        <v>1</v>
      </c>
      <c r="AH95" s="141" t="str">
        <f>IF(索引!T94="","",索引!T94&amp;5)</f>
        <v>302505</v>
      </c>
      <c r="AI95" s="205" t="str">
        <f>INDEX('[6]配置系数（兵法）'!AI:AI,MATCH($AH95,'[6]配置系数（兵法）'!$AH:$AH,0))</f>
        <v/>
      </c>
      <c r="AJ95" s="205" t="str">
        <f>INDEX('[6]配置系数（兵法）'!AJ:AJ,MATCH($AH95,'[6]配置系数（兵法）'!$AH:$AH,0))</f>
        <v/>
      </c>
      <c r="AK95" s="205" t="str">
        <f>INDEX('[6]配置系数（兵法）'!AK:AK,MATCH($AH95,'[6]配置系数（兵法）'!$AH:$AH,0))</f>
        <v/>
      </c>
      <c r="AL95" s="205" t="str">
        <f>INDEX('[6]配置系数（兵法）'!AL:AL,MATCH($AH95,'[6]配置系数（兵法）'!$AH:$AH,0))</f>
        <v>0+0+0+0+0+0+0+0+0+0+0+0+0+0+0+0+0+0+0+0+0+0+0+0+0+0+0+0+0+0+0+0+0+0+0</v>
      </c>
      <c r="AM95" s="205">
        <f>INDEX('[6]配置系数（兵法）'!AM:AM,MATCH($AH95,'[6]配置系数（兵法）'!$AH:$AH,0))</f>
        <v>1</v>
      </c>
    </row>
    <row r="96" spans="6:39" x14ac:dyDescent="0.15">
      <c r="F96" s="141" t="str">
        <f>IF(索引!T95="","",索引!T95&amp;1)</f>
        <v>303351</v>
      </c>
      <c r="G96" s="205" t="str">
        <f>INDEX('[6]配置系数（兵法）'!G:G,MATCH($F96,'[6]配置系数（兵法）'!$F:$F,0))</f>
        <v>受到近战伤害降低20%，每受到8次伤害（持续伤害只计1次），自身武力伤害提升{0}%（不可驱散），并获得12怒气，最多触发10次，触发10次后，每5秒回复{1}怒气。</v>
      </c>
      <c r="H96" s="205">
        <f>INDEX('[6]配置系数（兵法）'!H:H,MATCH($F96,'[6]配置系数（兵法）'!$F:$F,0))</f>
        <v>1E-3</v>
      </c>
      <c r="I96" s="205">
        <f>INDEX('[6]配置系数（兵法）'!I:I,MATCH($F96,'[6]配置系数（兵法）'!$F:$F,0))</f>
        <v>1E-3</v>
      </c>
      <c r="J96" s="205" t="str">
        <f>INDEX('[6]配置系数（兵法）'!J:J,MATCH($F96,'[6]配置系数（兵法）'!$F:$F,0))</f>
        <v>0+0+0+0+0+0+0+0+0+0+0+0+0+0+0+0+0+0+0+0+0+0+0+0+0+0+0+0+0+0+0+0+0+0+0</v>
      </c>
      <c r="K96" s="205">
        <f>INDEX('[6]配置系数（兵法）'!K:K,MATCH($F96,'[6]配置系数（兵法）'!$F:$F,0))</f>
        <v>100</v>
      </c>
      <c r="M96" s="141" t="str">
        <f>IF(索引!T95="","",索引!T95&amp;2)</f>
        <v>303352</v>
      </c>
      <c r="N96" s="205" t="str">
        <f>INDEX('[6]配置系数（兵法）'!N:N,MATCH($M96,'[6]配置系数（兵法）'!$M:$M,0))</f>
        <v>受到近战伤害降低20%，每受到8次伤害（持续伤害只计1次），自身武力伤害提升{0}%（不可驱散），并获得12怒气，最多触发10次，触发10次后，每5秒回复{1}怒气。</v>
      </c>
      <c r="O96" s="205">
        <f>INDEX('[6]配置系数（兵法）'!O:O,MATCH($M96,'[6]配置系数（兵法）'!$M:$M,0))</f>
        <v>3</v>
      </c>
      <c r="P96" s="205">
        <f>INDEX('[6]配置系数（兵法）'!P:P,MATCH($M96,'[6]配置系数（兵法）'!$M:$M,0))</f>
        <v>0.2</v>
      </c>
      <c r="Q96" s="205" t="str">
        <f>INDEX('[6]配置系数（兵法）'!Q:Q,MATCH($M96,'[6]配置系数（兵法）'!$M:$M,0))</f>
        <v>0+0+0+0+0+0+0+0+0+0+0+0+0+0+0+0+0+0+0+0+0+0+0+0+0+0+0+0+0+0+0+0+0+0+0</v>
      </c>
      <c r="R96" s="205">
        <f>INDEX('[6]配置系数（兵法）'!R:R,MATCH($M96,'[6]配置系数（兵法）'!$M:$M,0))</f>
        <v>1</v>
      </c>
      <c r="T96" s="141" t="str">
        <f>IF(索引!T95="","",索引!T95&amp;3)</f>
        <v>303353</v>
      </c>
      <c r="U96" s="205" t="str">
        <f>INDEX('[6]配置系数（兵法）'!U:U,MATCH($T96,'[6]配置系数（兵法）'!$T:$T,0))</f>
        <v/>
      </c>
      <c r="V96" s="205" t="str">
        <f>INDEX('[6]配置系数（兵法）'!V:V,MATCH($T96,'[6]配置系数（兵法）'!$T:$T,0))</f>
        <v/>
      </c>
      <c r="W96" s="205" t="str">
        <f>INDEX('[6]配置系数（兵法）'!W:W,MATCH($T96,'[6]配置系数（兵法）'!$T:$T,0))</f>
        <v/>
      </c>
      <c r="X96" s="205" t="str">
        <f>INDEX('[6]配置系数（兵法）'!X:X,MATCH($T96,'[6]配置系数（兵法）'!$T:$T,0))</f>
        <v>0+0+0+0+0+0+0+0+0+0+0+0+0+0+0+0+0+0+0+0+0+0+0+0+0+0+0+0+0+0+0+0+0+0+0</v>
      </c>
      <c r="Y96" s="205">
        <f>INDEX('[6]配置系数（兵法）'!Y:Y,MATCH($T96,'[6]配置系数（兵法）'!$T:$T,0))</f>
        <v>1</v>
      </c>
      <c r="AA96" s="141" t="str">
        <f>IF(索引!T95="","",索引!T95&amp;4)</f>
        <v>303354</v>
      </c>
      <c r="AB96" s="205" t="str">
        <f>INDEX('[6]配置系数（兵法）'!AB:AB,MATCH($AA96,'[6]配置系数（兵法）'!$AA:$AA,0))</f>
        <v/>
      </c>
      <c r="AC96" s="205" t="str">
        <f>INDEX('[6]配置系数（兵法）'!AC:AC,MATCH($AA96,'[6]配置系数（兵法）'!$AA:$AA,0))</f>
        <v/>
      </c>
      <c r="AD96" s="205" t="str">
        <f>INDEX('[6]配置系数（兵法）'!AD:AD,MATCH($AA96,'[6]配置系数（兵法）'!$AA:$AA,0))</f>
        <v/>
      </c>
      <c r="AE96" s="205" t="str">
        <f>INDEX('[6]配置系数（兵法）'!AE:AE,MATCH($AA96,'[6]配置系数（兵法）'!$AA:$AA,0))</f>
        <v>0+0+0+0+0+0+0+0+0+0+0+0+0+0+0+0+0+0+0+0+0+0+0+0+0+0+0+0+0+0+0+0+0+0+0</v>
      </c>
      <c r="AF96" s="205">
        <f>INDEX('[6]配置系数（兵法）'!AF:AF,MATCH($AA96,'[6]配置系数（兵法）'!$AA:$AA,0))</f>
        <v>1</v>
      </c>
      <c r="AH96" s="141" t="str">
        <f>IF(索引!T95="","",索引!T95&amp;5)</f>
        <v>303355</v>
      </c>
      <c r="AI96" s="205" t="str">
        <f>INDEX('[6]配置系数（兵法）'!AI:AI,MATCH($AH96,'[6]配置系数（兵法）'!$AH:$AH,0))</f>
        <v/>
      </c>
      <c r="AJ96" s="205" t="str">
        <f>INDEX('[6]配置系数（兵法）'!AJ:AJ,MATCH($AH96,'[6]配置系数（兵法）'!$AH:$AH,0))</f>
        <v/>
      </c>
      <c r="AK96" s="205" t="str">
        <f>INDEX('[6]配置系数（兵法）'!AK:AK,MATCH($AH96,'[6]配置系数（兵法）'!$AH:$AH,0))</f>
        <v/>
      </c>
      <c r="AL96" s="205" t="str">
        <f>INDEX('[6]配置系数（兵法）'!AL:AL,MATCH($AH96,'[6]配置系数（兵法）'!$AH:$AH,0))</f>
        <v>0+0+0+0+0+0+0+0+0+0+0+0+0+0+0+0+0+0+0+0+0+0+0+0+0+0+0+0+0+0+0+0+0+0+0</v>
      </c>
      <c r="AM96" s="205">
        <f>INDEX('[6]配置系数（兵法）'!AM:AM,MATCH($AH96,'[6]配置系数（兵法）'!$AH:$AH,0))</f>
        <v>1</v>
      </c>
    </row>
    <row r="97" spans="6:39" x14ac:dyDescent="0.15">
      <c r="F97" s="141" t="str">
        <f>IF(索引!T96="","",索引!T96&amp;1)</f>
        <v>303361</v>
      </c>
      <c r="G97" s="205" t="str">
        <f>INDEX('[6]配置系数（兵法）'!G:G,MATCH($F97,'[6]配置系数（兵法）'!$F:$F,0))</f>
        <v>战斗开始20，40秒，发动一次号令，为周围最多3支友方士兵净化控制和负面效果并提升{0}%暴击和10移速，持续10秒，且期间自身不会受到超过最大生命值20%的伤害，受影响士兵不会受到超过最大兵力{1}%的伤害。</v>
      </c>
      <c r="H97" s="205">
        <f>INDEX('[6]配置系数（兵法）'!H:H,MATCH($F97,'[6]配置系数（兵法）'!$F:$F,0))</f>
        <v>6.5000000000000002E-2</v>
      </c>
      <c r="I97" s="205">
        <f>INDEX('[6]配置系数（兵法）'!I:I,MATCH($F97,'[6]配置系数（兵法）'!$F:$F,0))</f>
        <v>1.0999999999999999E-2</v>
      </c>
      <c r="J97" s="205" t="str">
        <f>INDEX('[6]配置系数（兵法）'!J:J,MATCH($F97,'[6]配置系数（兵法）'!$F:$F,0))</f>
        <v>0+0+0+0+0+0+0+0+0+0+0+0+0+0+0+0+0+0+0+0+0+0+0+0+0+0+0+0+0+0+0+0+0+0+0</v>
      </c>
      <c r="K97" s="205">
        <f>INDEX('[6]配置系数（兵法）'!K:K,MATCH($F97,'[6]配置系数（兵法）'!$F:$F,0))</f>
        <v>100</v>
      </c>
      <c r="M97" s="141" t="str">
        <f>IF(索引!T96="","",索引!T96&amp;2)</f>
        <v>303362</v>
      </c>
      <c r="N97" s="205" t="str">
        <f>INDEX('[6]配置系数（兵法）'!N:N,MATCH($M97,'[6]配置系数（兵法）'!$M:$M,0))</f>
        <v>战斗开始20，40秒，发动一次号令，为周围最多3支友方士兵净化控制和负面效果并提升{0}%暴击和10移速，持续10秒，且期间自身不会受到超过最大生命值20%的伤害，受影响士兵不会受到超过最大兵力{1}%的伤害。</v>
      </c>
      <c r="O97" s="205">
        <f>INDEX('[6]配置系数（兵法）'!O:O,MATCH($M97,'[6]配置系数（兵法）'!$M:$M,0))</f>
        <v>0.39</v>
      </c>
      <c r="P97" s="205">
        <f>INDEX('[6]配置系数（兵法）'!P:P,MATCH($M97,'[6]配置系数（兵法）'!$M:$M,0))</f>
        <v>-4.0000000000000001E-3</v>
      </c>
      <c r="Q97" s="205" t="str">
        <f>INDEX('[6]配置系数（兵法）'!Q:Q,MATCH($M97,'[6]配置系数（兵法）'!$M:$M,0))</f>
        <v>0+0+0+0+0+0+0+0+0+0+0+0+0+0+0+0+0+0+0+0+0+0+0+0+0+0+0+0+0+0+0+0+0+0+0</v>
      </c>
      <c r="R97" s="205">
        <f>INDEX('[6]配置系数（兵法）'!R:R,MATCH($M97,'[6]配置系数（兵法）'!$M:$M,0))</f>
        <v>100</v>
      </c>
      <c r="T97" s="141" t="str">
        <f>IF(索引!T96="","",索引!T96&amp;3)</f>
        <v>303363</v>
      </c>
      <c r="U97" s="205" t="str">
        <f>INDEX('[6]配置系数（兵法）'!U:U,MATCH($T97,'[6]配置系数（兵法）'!$T:$T,0))</f>
        <v/>
      </c>
      <c r="V97" s="205" t="str">
        <f>INDEX('[6]配置系数（兵法）'!V:V,MATCH($T97,'[6]配置系数（兵法）'!$T:$T,0))</f>
        <v/>
      </c>
      <c r="W97" s="205" t="str">
        <f>INDEX('[6]配置系数（兵法）'!W:W,MATCH($T97,'[6]配置系数（兵法）'!$T:$T,0))</f>
        <v/>
      </c>
      <c r="X97" s="205" t="str">
        <f>INDEX('[6]配置系数（兵法）'!X:X,MATCH($T97,'[6]配置系数（兵法）'!$T:$T,0))</f>
        <v>0+0+0+0+0+0+0+0+0+0+0+0+0+0+0+0+0+0+0+0+0+0+0+0+0+0+0+0+0+0+0+0+0+0+0</v>
      </c>
      <c r="Y97" s="205">
        <f>INDEX('[6]配置系数（兵法）'!Y:Y,MATCH($T97,'[6]配置系数（兵法）'!$T:$T,0))</f>
        <v>1</v>
      </c>
      <c r="AA97" s="141" t="str">
        <f>IF(索引!T96="","",索引!T96&amp;4)</f>
        <v>303364</v>
      </c>
      <c r="AB97" s="205" t="str">
        <f>INDEX('[6]配置系数（兵法）'!AB:AB,MATCH($AA97,'[6]配置系数（兵法）'!$AA:$AA,0))</f>
        <v/>
      </c>
      <c r="AC97" s="205" t="str">
        <f>INDEX('[6]配置系数（兵法）'!AC:AC,MATCH($AA97,'[6]配置系数（兵法）'!$AA:$AA,0))</f>
        <v/>
      </c>
      <c r="AD97" s="205" t="str">
        <f>INDEX('[6]配置系数（兵法）'!AD:AD,MATCH($AA97,'[6]配置系数（兵法）'!$AA:$AA,0))</f>
        <v/>
      </c>
      <c r="AE97" s="205" t="str">
        <f>INDEX('[6]配置系数（兵法）'!AE:AE,MATCH($AA97,'[6]配置系数（兵法）'!$AA:$AA,0))</f>
        <v>0+0+0+0+0+0+0+0+0+0+0+0+0+0+0+0+0+0+0+0+0+0+0+0+0+0+0+0+0+0+0+0+0+0+0</v>
      </c>
      <c r="AF97" s="205">
        <f>INDEX('[6]配置系数（兵法）'!AF:AF,MATCH($AA97,'[6]配置系数（兵法）'!$AA:$AA,0))</f>
        <v>1</v>
      </c>
      <c r="AH97" s="141" t="str">
        <f>IF(索引!T96="","",索引!T96&amp;5)</f>
        <v>303365</v>
      </c>
      <c r="AI97" s="205" t="str">
        <f>INDEX('[6]配置系数（兵法）'!AI:AI,MATCH($AH97,'[6]配置系数（兵法）'!$AH:$AH,0))</f>
        <v/>
      </c>
      <c r="AJ97" s="205" t="str">
        <f>INDEX('[6]配置系数（兵法）'!AJ:AJ,MATCH($AH97,'[6]配置系数（兵法）'!$AH:$AH,0))</f>
        <v/>
      </c>
      <c r="AK97" s="205" t="str">
        <f>INDEX('[6]配置系数（兵法）'!AK:AK,MATCH($AH97,'[6]配置系数（兵法）'!$AH:$AH,0))</f>
        <v/>
      </c>
      <c r="AL97" s="205" t="str">
        <f>INDEX('[6]配置系数（兵法）'!AL:AL,MATCH($AH97,'[6]配置系数（兵法）'!$AH:$AH,0))</f>
        <v>0+0+0+0+0+0+0+0+0+0+0+0+0+0+0+0+0+0+0+0+0+0+0+0+0+0+0+0+0+0+0+0+0+0+0</v>
      </c>
      <c r="AM97" s="205">
        <f>INDEX('[6]配置系数（兵法）'!AM:AM,MATCH($AH97,'[6]配置系数（兵法）'!$AH:$AH,0))</f>
        <v>1</v>
      </c>
    </row>
    <row r="98" spans="6:39" x14ac:dyDescent="0.15">
      <c r="F98" s="141" t="str">
        <f>IF(索引!T97="","",索引!T97&amp;1)</f>
        <v>303211</v>
      </c>
      <c r="G98" s="205" t="str">
        <f>INDEX('[6]配置系数（兵法）'!G:G,MATCH($F98,'[6]配置系数（兵法）'!$F:$F,0))</f>
        <v>开场获得{0}怒气，如果开场25秒内仇恨目标死亡，则获得{1}%攻击和{2}护甲。</v>
      </c>
      <c r="H98" s="205">
        <f>INDEX('[6]配置系数（兵法）'!H:H,MATCH($F98,'[6]配置系数（兵法）'!$F:$F,0))</f>
        <v>29</v>
      </c>
      <c r="I98" s="205">
        <f>INDEX('[6]配置系数（兵法）'!I:I,MATCH($F98,'[6]配置系数（兵法）'!$F:$F,0))</f>
        <v>2.6</v>
      </c>
      <c r="J98" s="205" t="str">
        <f>INDEX('[6]配置系数（兵法）'!J:J,MATCH($F98,'[6]配置系数（兵法）'!$F:$F,0))</f>
        <v>0+0+0+0+0+0+0+0+0+0+0+0+0+0+0+0+0+0+0+0+0+0+0+0+0+0+0+0+0+0+0+0+0+0+0</v>
      </c>
      <c r="K98" s="205">
        <f>INDEX('[6]配置系数（兵法）'!K:K,MATCH($F98,'[6]配置系数（兵法）'!$F:$F,0))</f>
        <v>1</v>
      </c>
      <c r="M98" s="141" t="str">
        <f>IF(索引!T97="","",索引!T97&amp;2)</f>
        <v>303212</v>
      </c>
      <c r="N98" s="205" t="str">
        <f>INDEX('[6]配置系数（兵法）'!N:N,MATCH($M98,'[6]配置系数（兵法）'!$M:$M,0))</f>
        <v>开场获得{0}怒气，如果开场25秒内仇恨目标死亡，则获得{1}%攻击和{2}护甲。</v>
      </c>
      <c r="O98" s="205">
        <f>INDEX('[6]配置系数（兵法）'!O:O,MATCH($M98,'[6]配置系数（兵法）'!$M:$M,0))</f>
        <v>0.06</v>
      </c>
      <c r="P98" s="205">
        <f>INDEX('[6]配置系数（兵法）'!P:P,MATCH($M98,'[6]配置系数（兵法）'!$M:$M,0))</f>
        <v>4.0000000000000001E-3</v>
      </c>
      <c r="Q98" s="205" t="str">
        <f>INDEX('[6]配置系数（兵法）'!Q:Q,MATCH($M98,'[6]配置系数（兵法）'!$M:$M,0))</f>
        <v>0+0+0+0+0+0+0+0+0+0+0+0+0+0+0+0+0+0+0+0+0+0+0+0+0+0+0+0+0+0+0+0+0+0+0</v>
      </c>
      <c r="R98" s="205">
        <f>INDEX('[6]配置系数（兵法）'!R:R,MATCH($M98,'[6]配置系数（兵法）'!$M:$M,0))</f>
        <v>100</v>
      </c>
      <c r="T98" s="141" t="str">
        <f>IF(索引!T97="","",索引!T97&amp;3)</f>
        <v>303213</v>
      </c>
      <c r="U98" s="205" t="str">
        <f>INDEX('[6]配置系数（兵法）'!U:U,MATCH($T98,'[6]配置系数（兵法）'!$T:$T,0))</f>
        <v>开场获得{0}怒气，如果开场25秒内仇恨目标死亡，则获得{1}%攻击和{2}护甲。</v>
      </c>
      <c r="V98" s="205">
        <f>INDEX('[6]配置系数（兵法）'!V:V,MATCH($T98,'[6]配置系数（兵法）'!$T:$T,0))</f>
        <v>205</v>
      </c>
      <c r="W98" s="205">
        <f>INDEX('[6]配置系数（兵法）'!W:W,MATCH($T98,'[6]配置系数（兵法）'!$T:$T,0))</f>
        <v>17</v>
      </c>
      <c r="X98" s="205" t="str">
        <f>INDEX('[6]配置系数（兵法）'!X:X,MATCH($T98,'[6]配置系数（兵法）'!$T:$T,0))</f>
        <v>0+0+0+0+0+0+0+0+0+0+0+0+0+0+0+0+0+0+0+0+0+0+0+0+0+0+0+0+0+0+0+0+0+0+0</v>
      </c>
      <c r="Y98" s="205">
        <f>INDEX('[6]配置系数（兵法）'!Y:Y,MATCH($T98,'[6]配置系数（兵法）'!$T:$T,0))</f>
        <v>1</v>
      </c>
      <c r="AA98" s="141" t="str">
        <f>IF(索引!T97="","",索引!T97&amp;4)</f>
        <v>303214</v>
      </c>
      <c r="AB98" s="205" t="str">
        <f>INDEX('[6]配置系数（兵法）'!AB:AB,MATCH($AA98,'[6]配置系数（兵法）'!$AA:$AA,0))</f>
        <v/>
      </c>
      <c r="AC98" s="205" t="str">
        <f>INDEX('[6]配置系数（兵法）'!AC:AC,MATCH($AA98,'[6]配置系数（兵法）'!$AA:$AA,0))</f>
        <v/>
      </c>
      <c r="AD98" s="205" t="str">
        <f>INDEX('[6]配置系数（兵法）'!AD:AD,MATCH($AA98,'[6]配置系数（兵法）'!$AA:$AA,0))</f>
        <v/>
      </c>
      <c r="AE98" s="205" t="str">
        <f>INDEX('[6]配置系数（兵法）'!AE:AE,MATCH($AA98,'[6]配置系数（兵法）'!$AA:$AA,0))</f>
        <v>0+0+0+0+0+0+0+0+0+0+0+0+0+0+0+0+0+0+0+0+0+0+0+0+0+0+0+0+0+0+0+0+0+0+0</v>
      </c>
      <c r="AF98" s="205">
        <f>INDEX('[6]配置系数（兵法）'!AF:AF,MATCH($AA98,'[6]配置系数（兵法）'!$AA:$AA,0))</f>
        <v>1</v>
      </c>
      <c r="AH98" s="141" t="str">
        <f>IF(索引!T97="","",索引!T97&amp;5)</f>
        <v>303215</v>
      </c>
      <c r="AI98" s="205" t="str">
        <f>INDEX('[6]配置系数（兵法）'!AI:AI,MATCH($AH98,'[6]配置系数（兵法）'!$AH:$AH,0))</f>
        <v/>
      </c>
      <c r="AJ98" s="205" t="str">
        <f>INDEX('[6]配置系数（兵法）'!AJ:AJ,MATCH($AH98,'[6]配置系数（兵法）'!$AH:$AH,0))</f>
        <v/>
      </c>
      <c r="AK98" s="205" t="str">
        <f>INDEX('[6]配置系数（兵法）'!AK:AK,MATCH($AH98,'[6]配置系数（兵法）'!$AH:$AH,0))</f>
        <v/>
      </c>
      <c r="AL98" s="205" t="str">
        <f>INDEX('[6]配置系数（兵法）'!AL:AL,MATCH($AH98,'[6]配置系数（兵法）'!$AH:$AH,0))</f>
        <v>0+0+0+0+0+0+0+0+0+0+0+0+0+0+0+0+0+0+0+0+0+0+0+0+0+0+0+0+0+0+0+0+0+0+0</v>
      </c>
      <c r="AM98" s="205">
        <f>INDEX('[6]配置系数（兵法）'!AM:AM,MATCH($AH98,'[6]配置系数（兵法）'!$AH:$AH,0))</f>
        <v>1</v>
      </c>
    </row>
    <row r="99" spans="6:39" x14ac:dyDescent="0.15">
      <c r="F99" s="141" t="str">
        <f>IF(索引!T98="","",索引!T98&amp;1)</f>
        <v>302471</v>
      </c>
      <c r="G99" s="205" t="str">
        <f>INDEX('[6]配置系数（兵法）'!G:G,MATCH($F99,'[6]配置系数（兵法）'!$F:$F,0))</f>
        <v>战斗开始16，30，50秒，对所有处于燃烧状态下的敌人施加虚弱，使其攻击降低{0}%，持续7秒，虚弱结束时还有{1}%概率使其眩晕3秒。</v>
      </c>
      <c r="H99" s="205">
        <f>INDEX('[6]配置系数（兵法）'!H:H,MATCH($F99,'[6]配置系数（兵法）'!$F:$F,0))</f>
        <v>-9.5000000000000001E-2</v>
      </c>
      <c r="I99" s="205">
        <f>INDEX('[6]配置系数（兵法）'!I:I,MATCH($F99,'[6]配置系数（兵法）'!$F:$F,0))</f>
        <v>-1.2999999999999999E-2</v>
      </c>
      <c r="J99" s="205" t="str">
        <f>INDEX('[6]配置系数（兵法）'!J:J,MATCH($F99,'[6]配置系数（兵法）'!$F:$F,0))</f>
        <v>0+0+0+0+0+0+0+0+0+0+0+0+0+0+0+0+0+0+0+0+0+0+0+0+0+0+0+0+0+0+0+0+0+0+0</v>
      </c>
      <c r="K99" s="205">
        <f>INDEX('[6]配置系数（兵法）'!K:K,MATCH($F99,'[6]配置系数（兵法）'!$F:$F,0))</f>
        <v>-100</v>
      </c>
      <c r="M99" s="141" t="str">
        <f>IF(索引!T98="","",索引!T98&amp;2)</f>
        <v>302472</v>
      </c>
      <c r="N99" s="205" t="str">
        <f>INDEX('[6]配置系数（兵法）'!N:N,MATCH($M99,'[6]配置系数（兵法）'!$M:$M,0))</f>
        <v>战斗开始16，30，50秒，对所有处于燃烧状态下的敌人施加虚弱，使其攻击降低{0}%，持续7秒，虚弱结束时还有{1}%概率使其眩晕3秒。</v>
      </c>
      <c r="O99" s="205">
        <f>INDEX('[6]配置系数（兵法）'!O:O,MATCH($M99,'[6]配置系数（兵法）'!$M:$M,0))</f>
        <v>0.11</v>
      </c>
      <c r="P99" s="205">
        <f>INDEX('[6]配置系数（兵法）'!P:P,MATCH($M99,'[6]配置系数（兵法）'!$M:$M,0))</f>
        <v>1.4E-2</v>
      </c>
      <c r="Q99" s="205" t="str">
        <f>INDEX('[6]配置系数（兵法）'!Q:Q,MATCH($M99,'[6]配置系数（兵法）'!$M:$M,0))</f>
        <v>0+0+0+0+0+0+0+0+0+0+0+0+0+0+0+0+0+0+0+0+0+0+0+0+0+0+0+0+0+0+0+0+0+0+0</v>
      </c>
      <c r="R99" s="205">
        <f>INDEX('[6]配置系数（兵法）'!R:R,MATCH($M99,'[6]配置系数（兵法）'!$M:$M,0))</f>
        <v>100</v>
      </c>
      <c r="T99" s="141" t="str">
        <f>IF(索引!T98="","",索引!T98&amp;3)</f>
        <v>302473</v>
      </c>
      <c r="U99" s="205" t="str">
        <f>INDEX('[6]配置系数（兵法）'!U:U,MATCH($T99,'[6]配置系数（兵法）'!$T:$T,0))</f>
        <v/>
      </c>
      <c r="V99" s="205" t="str">
        <f>INDEX('[6]配置系数（兵法）'!V:V,MATCH($T99,'[6]配置系数（兵法）'!$T:$T,0))</f>
        <v/>
      </c>
      <c r="W99" s="205" t="str">
        <f>INDEX('[6]配置系数（兵法）'!W:W,MATCH($T99,'[6]配置系数（兵法）'!$T:$T,0))</f>
        <v/>
      </c>
      <c r="X99" s="205" t="str">
        <f>INDEX('[6]配置系数（兵法）'!X:X,MATCH($T99,'[6]配置系数（兵法）'!$T:$T,0))</f>
        <v>0+0+0+0+0+0+0+0+0+0+0+0+0+0+0+0+0+0+0+0+0+0+0+0+0+0+0+0+0+0+0+0+0+0+0</v>
      </c>
      <c r="Y99" s="205">
        <f>INDEX('[6]配置系数（兵法）'!Y:Y,MATCH($T99,'[6]配置系数（兵法）'!$T:$T,0))</f>
        <v>1</v>
      </c>
      <c r="AA99" s="141" t="str">
        <f>IF(索引!T98="","",索引!T98&amp;4)</f>
        <v>302474</v>
      </c>
      <c r="AB99" s="205" t="str">
        <f>INDEX('[6]配置系数（兵法）'!AB:AB,MATCH($AA99,'[6]配置系数（兵法）'!$AA:$AA,0))</f>
        <v/>
      </c>
      <c r="AC99" s="205" t="str">
        <f>INDEX('[6]配置系数（兵法）'!AC:AC,MATCH($AA99,'[6]配置系数（兵法）'!$AA:$AA,0))</f>
        <v/>
      </c>
      <c r="AD99" s="205" t="str">
        <f>INDEX('[6]配置系数（兵法）'!AD:AD,MATCH($AA99,'[6]配置系数（兵法）'!$AA:$AA,0))</f>
        <v/>
      </c>
      <c r="AE99" s="205" t="str">
        <f>INDEX('[6]配置系数（兵法）'!AE:AE,MATCH($AA99,'[6]配置系数（兵法）'!$AA:$AA,0))</f>
        <v>0+0+0+0+0+0+0+0+0+0+0+0+0+0+0+0+0+0+0+0+0+0+0+0+0+0+0+0+0+0+0+0+0+0+0</v>
      </c>
      <c r="AF99" s="205">
        <f>INDEX('[6]配置系数（兵法）'!AF:AF,MATCH($AA99,'[6]配置系数（兵法）'!$AA:$AA,0))</f>
        <v>1</v>
      </c>
      <c r="AH99" s="141" t="str">
        <f>IF(索引!T98="","",索引!T98&amp;5)</f>
        <v>302475</v>
      </c>
      <c r="AI99" s="205" t="str">
        <f>INDEX('[6]配置系数（兵法）'!AI:AI,MATCH($AH99,'[6]配置系数（兵法）'!$AH:$AH,0))</f>
        <v/>
      </c>
      <c r="AJ99" s="205" t="str">
        <f>INDEX('[6]配置系数（兵法）'!AJ:AJ,MATCH($AH99,'[6]配置系数（兵法）'!$AH:$AH,0))</f>
        <v/>
      </c>
      <c r="AK99" s="205" t="str">
        <f>INDEX('[6]配置系数（兵法）'!AK:AK,MATCH($AH99,'[6]配置系数（兵法）'!$AH:$AH,0))</f>
        <v/>
      </c>
      <c r="AL99" s="205" t="str">
        <f>INDEX('[6]配置系数（兵法）'!AL:AL,MATCH($AH99,'[6]配置系数（兵法）'!$AH:$AH,0))</f>
        <v>0+0+0+0+0+0+0+0+0+0+0+0+0+0+0+0+0+0+0+0+0+0+0+0+0+0+0+0+0+0+0+0+0+0+0</v>
      </c>
      <c r="AM99" s="205">
        <f>INDEX('[6]配置系数（兵法）'!AM:AM,MATCH($AH99,'[6]配置系数（兵法）'!$AH:$AH,0))</f>
        <v>1</v>
      </c>
    </row>
    <row r="100" spans="6:39" x14ac:dyDescent="0.15">
      <c r="F100" s="141" t="str">
        <f>IF(索引!T99="","",索引!T99&amp;1)</f>
        <v/>
      </c>
      <c r="G100" s="205" t="str">
        <f>INDEX('[6]配置系数（兵法）'!G:G,MATCH($F100,'[6]配置系数（兵法）'!$F:$F,0))</f>
        <v/>
      </c>
      <c r="H100" s="205" t="str">
        <f>INDEX('[6]配置系数（兵法）'!H:H,MATCH($F100,'[6]配置系数（兵法）'!$F:$F,0))</f>
        <v/>
      </c>
      <c r="I100" s="205" t="str">
        <f>INDEX('[6]配置系数（兵法）'!I:I,MATCH($F100,'[6]配置系数（兵法）'!$F:$F,0))</f>
        <v/>
      </c>
      <c r="J100" s="205" t="str">
        <f>INDEX('[6]配置系数（兵法）'!J:J,MATCH($F100,'[6]配置系数（兵法）'!$F:$F,0))</f>
        <v>0+0+0+0+0+0+0+0+0+0+0+0+0+0+0+0+0+0+0+0+0+0+0+0+0+0+0+0+0+0+0+0+0+0+0</v>
      </c>
      <c r="K100" s="205">
        <f>INDEX('[6]配置系数（兵法）'!K:K,MATCH($F100,'[6]配置系数（兵法）'!$F:$F,0))</f>
        <v>1</v>
      </c>
      <c r="M100" s="141" t="str">
        <f>IF(索引!T99="","",索引!T99&amp;2)</f>
        <v/>
      </c>
      <c r="N100" s="205" t="str">
        <f>INDEX('[6]配置系数（兵法）'!N:N,MATCH($M100,'[6]配置系数（兵法）'!$M:$M,0))</f>
        <v/>
      </c>
      <c r="O100" s="205" t="str">
        <f>INDEX('[6]配置系数（兵法）'!O:O,MATCH($M100,'[6]配置系数（兵法）'!$M:$M,0))</f>
        <v/>
      </c>
      <c r="P100" s="205" t="str">
        <f>INDEX('[6]配置系数（兵法）'!P:P,MATCH($M100,'[6]配置系数（兵法）'!$M:$M,0))</f>
        <v/>
      </c>
      <c r="Q100" s="205" t="str">
        <f>INDEX('[6]配置系数（兵法）'!Q:Q,MATCH($M100,'[6]配置系数（兵法）'!$M:$M,0))</f>
        <v>0+0+0+0+0+0+0+0+0+0+0+0+0+0+0+0+0+0+0+0+0+0+0+0+0+0+0+0+0+0+0+0+0+0+0</v>
      </c>
      <c r="R100" s="205">
        <f>INDEX('[6]配置系数（兵法）'!R:R,MATCH($M100,'[6]配置系数（兵法）'!$M:$M,0))</f>
        <v>1</v>
      </c>
      <c r="T100" s="141" t="str">
        <f>IF(索引!T99="","",索引!T99&amp;3)</f>
        <v/>
      </c>
      <c r="U100" s="205" t="str">
        <f>INDEX('[6]配置系数（兵法）'!U:U,MATCH($T100,'[6]配置系数（兵法）'!$T:$T,0))</f>
        <v/>
      </c>
      <c r="V100" s="205" t="str">
        <f>INDEX('[6]配置系数（兵法）'!V:V,MATCH($T100,'[6]配置系数（兵法）'!$T:$T,0))</f>
        <v/>
      </c>
      <c r="W100" s="205" t="str">
        <f>INDEX('[6]配置系数（兵法）'!W:W,MATCH($T100,'[6]配置系数（兵法）'!$T:$T,0))</f>
        <v/>
      </c>
      <c r="X100" s="205" t="str">
        <f>INDEX('[6]配置系数（兵法）'!X:X,MATCH($T100,'[6]配置系数（兵法）'!$T:$T,0))</f>
        <v>0+0+0+0+0+0+0+0+0+0+0+0+0+0+0+0+0+0+0+0+0+0+0+0+0+0+0+0+0+0+0+0+0+0+0</v>
      </c>
      <c r="Y100" s="205">
        <f>INDEX('[6]配置系数（兵法）'!Y:Y,MATCH($T100,'[6]配置系数（兵法）'!$T:$T,0))</f>
        <v>1</v>
      </c>
      <c r="AA100" s="141" t="str">
        <f>IF(索引!T99="","",索引!T99&amp;4)</f>
        <v/>
      </c>
      <c r="AB100" s="205" t="str">
        <f>INDEX('[6]配置系数（兵法）'!AB:AB,MATCH($AA100,'[6]配置系数（兵法）'!$AA:$AA,0))</f>
        <v/>
      </c>
      <c r="AC100" s="205" t="str">
        <f>INDEX('[6]配置系数（兵法）'!AC:AC,MATCH($AA100,'[6]配置系数（兵法）'!$AA:$AA,0))</f>
        <v/>
      </c>
      <c r="AD100" s="205" t="str">
        <f>INDEX('[6]配置系数（兵法）'!AD:AD,MATCH($AA100,'[6]配置系数（兵法）'!$AA:$AA,0))</f>
        <v/>
      </c>
      <c r="AE100" s="205" t="str">
        <f>INDEX('[6]配置系数（兵法）'!AE:AE,MATCH($AA100,'[6]配置系数（兵法）'!$AA:$AA,0))</f>
        <v>0+0+0+0+0+0+0+0+0+0+0+0+0+0+0+0+0+0+0+0+0+0+0+0+0+0+0+0+0+0+0+0+0+0+0</v>
      </c>
      <c r="AF100" s="205">
        <f>INDEX('[6]配置系数（兵法）'!AF:AF,MATCH($AA100,'[6]配置系数（兵法）'!$AA:$AA,0))</f>
        <v>1</v>
      </c>
      <c r="AH100" s="141" t="str">
        <f>IF(索引!T99="","",索引!T99&amp;5)</f>
        <v/>
      </c>
      <c r="AI100" s="205" t="str">
        <f>INDEX('[6]配置系数（兵法）'!AI:AI,MATCH($AH100,'[6]配置系数（兵法）'!$AH:$AH,0))</f>
        <v/>
      </c>
      <c r="AJ100" s="205" t="str">
        <f>INDEX('[6]配置系数（兵法）'!AJ:AJ,MATCH($AH100,'[6]配置系数（兵法）'!$AH:$AH,0))</f>
        <v/>
      </c>
      <c r="AK100" s="205" t="str">
        <f>INDEX('[6]配置系数（兵法）'!AK:AK,MATCH($AH100,'[6]配置系数（兵法）'!$AH:$AH,0))</f>
        <v/>
      </c>
      <c r="AL100" s="205" t="str">
        <f>INDEX('[6]配置系数（兵法）'!AL:AL,MATCH($AH100,'[6]配置系数（兵法）'!$AH:$AH,0))</f>
        <v>0+0+0+0+0+0+0+0+0+0+0+0+0+0+0+0+0+0+0+0+0+0+0+0+0+0+0+0+0+0+0+0+0+0+0</v>
      </c>
      <c r="AM100" s="205">
        <f>INDEX('[6]配置系数（兵法）'!AM:AM,MATCH($AH100,'[6]配置系数（兵法）'!$AH:$AH,0))</f>
        <v>1</v>
      </c>
    </row>
    <row r="101" spans="6:39" x14ac:dyDescent="0.15">
      <c r="F101" s="141" t="str">
        <f>IF(索引!T100="","",索引!T100&amp;1)</f>
        <v/>
      </c>
      <c r="G101" s="205" t="str">
        <f>INDEX('[6]配置系数（兵法）'!G:G,MATCH($F101,'[6]配置系数（兵法）'!$F:$F,0))</f>
        <v/>
      </c>
      <c r="H101" s="205" t="str">
        <f>INDEX('[6]配置系数（兵法）'!H:H,MATCH($F101,'[6]配置系数（兵法）'!$F:$F,0))</f>
        <v/>
      </c>
      <c r="I101" s="205" t="str">
        <f>INDEX('[6]配置系数（兵法）'!I:I,MATCH($F101,'[6]配置系数（兵法）'!$F:$F,0))</f>
        <v/>
      </c>
      <c r="J101" s="205" t="str">
        <f>INDEX('[6]配置系数（兵法）'!J:J,MATCH($F101,'[6]配置系数（兵法）'!$F:$F,0))</f>
        <v>0+0+0+0+0+0+0+0+0+0+0+0+0+0+0+0+0+0+0+0+0+0+0+0+0+0+0+0+0+0+0+0+0+0+0</v>
      </c>
      <c r="K101" s="205">
        <f>INDEX('[6]配置系数（兵法）'!K:K,MATCH($F101,'[6]配置系数（兵法）'!$F:$F,0))</f>
        <v>1</v>
      </c>
      <c r="M101" s="141" t="str">
        <f>IF(索引!T100="","",索引!T100&amp;2)</f>
        <v/>
      </c>
      <c r="N101" s="205" t="str">
        <f>INDEX('[6]配置系数（兵法）'!N:N,MATCH($M101,'[6]配置系数（兵法）'!$M:$M,0))</f>
        <v/>
      </c>
      <c r="O101" s="205" t="str">
        <f>INDEX('[6]配置系数（兵法）'!O:O,MATCH($M101,'[6]配置系数（兵法）'!$M:$M,0))</f>
        <v/>
      </c>
      <c r="P101" s="205" t="str">
        <f>INDEX('[6]配置系数（兵法）'!P:P,MATCH($M101,'[6]配置系数（兵法）'!$M:$M,0))</f>
        <v/>
      </c>
      <c r="Q101" s="205" t="str">
        <f>INDEX('[6]配置系数（兵法）'!Q:Q,MATCH($M101,'[6]配置系数（兵法）'!$M:$M,0))</f>
        <v>0+0+0+0+0+0+0+0+0+0+0+0+0+0+0+0+0+0+0+0+0+0+0+0+0+0+0+0+0+0+0+0+0+0+0</v>
      </c>
      <c r="R101" s="205">
        <f>INDEX('[6]配置系数（兵法）'!R:R,MATCH($M101,'[6]配置系数（兵法）'!$M:$M,0))</f>
        <v>1</v>
      </c>
      <c r="T101" s="141" t="str">
        <f>IF(索引!T100="","",索引!T100&amp;3)</f>
        <v/>
      </c>
      <c r="U101" s="205" t="str">
        <f>INDEX('[6]配置系数（兵法）'!U:U,MATCH($T101,'[6]配置系数（兵法）'!$T:$T,0))</f>
        <v/>
      </c>
      <c r="V101" s="205" t="str">
        <f>INDEX('[6]配置系数（兵法）'!V:V,MATCH($T101,'[6]配置系数（兵法）'!$T:$T,0))</f>
        <v/>
      </c>
      <c r="W101" s="205" t="str">
        <f>INDEX('[6]配置系数（兵法）'!W:W,MATCH($T101,'[6]配置系数（兵法）'!$T:$T,0))</f>
        <v/>
      </c>
      <c r="X101" s="205" t="str">
        <f>INDEX('[6]配置系数（兵法）'!X:X,MATCH($T101,'[6]配置系数（兵法）'!$T:$T,0))</f>
        <v>0+0+0+0+0+0+0+0+0+0+0+0+0+0+0+0+0+0+0+0+0+0+0+0+0+0+0+0+0+0+0+0+0+0+0</v>
      </c>
      <c r="Y101" s="205">
        <f>INDEX('[6]配置系数（兵法）'!Y:Y,MATCH($T101,'[6]配置系数（兵法）'!$T:$T,0))</f>
        <v>1</v>
      </c>
      <c r="AA101" s="141" t="str">
        <f>IF(索引!T100="","",索引!T100&amp;4)</f>
        <v/>
      </c>
      <c r="AB101" s="205" t="str">
        <f>INDEX('[6]配置系数（兵法）'!AB:AB,MATCH($AA101,'[6]配置系数（兵法）'!$AA:$AA,0))</f>
        <v/>
      </c>
      <c r="AC101" s="205" t="str">
        <f>INDEX('[6]配置系数（兵法）'!AC:AC,MATCH($AA101,'[6]配置系数（兵法）'!$AA:$AA,0))</f>
        <v/>
      </c>
      <c r="AD101" s="205" t="str">
        <f>INDEX('[6]配置系数（兵法）'!AD:AD,MATCH($AA101,'[6]配置系数（兵法）'!$AA:$AA,0))</f>
        <v/>
      </c>
      <c r="AE101" s="205" t="str">
        <f>INDEX('[6]配置系数（兵法）'!AE:AE,MATCH($AA101,'[6]配置系数（兵法）'!$AA:$AA,0))</f>
        <v>0+0+0+0+0+0+0+0+0+0+0+0+0+0+0+0+0+0+0+0+0+0+0+0+0+0+0+0+0+0+0+0+0+0+0</v>
      </c>
      <c r="AF101" s="205">
        <f>INDEX('[6]配置系数（兵法）'!AF:AF,MATCH($AA101,'[6]配置系数（兵法）'!$AA:$AA,0))</f>
        <v>1</v>
      </c>
      <c r="AH101" s="141" t="str">
        <f>IF(索引!T100="","",索引!T100&amp;5)</f>
        <v/>
      </c>
      <c r="AI101" s="205" t="str">
        <f>INDEX('[6]配置系数（兵法）'!AI:AI,MATCH($AH101,'[6]配置系数（兵法）'!$AH:$AH,0))</f>
        <v/>
      </c>
      <c r="AJ101" s="205" t="str">
        <f>INDEX('[6]配置系数（兵法）'!AJ:AJ,MATCH($AH101,'[6]配置系数（兵法）'!$AH:$AH,0))</f>
        <v/>
      </c>
      <c r="AK101" s="205" t="str">
        <f>INDEX('[6]配置系数（兵法）'!AK:AK,MATCH($AH101,'[6]配置系数（兵法）'!$AH:$AH,0))</f>
        <v/>
      </c>
      <c r="AL101" s="205" t="str">
        <f>INDEX('[6]配置系数（兵法）'!AL:AL,MATCH($AH101,'[6]配置系数（兵法）'!$AH:$AH,0))</f>
        <v>0+0+0+0+0+0+0+0+0+0+0+0+0+0+0+0+0+0+0+0+0+0+0+0+0+0+0+0+0+0+0+0+0+0+0</v>
      </c>
      <c r="AM101" s="205">
        <f>INDEX('[6]配置系数（兵法）'!AM:AM,MATCH($AH101,'[6]配置系数（兵法）'!$AH:$AH,0))</f>
        <v>1</v>
      </c>
    </row>
    <row r="102" spans="6:39" x14ac:dyDescent="0.15">
      <c r="F102" s="141" t="str">
        <f>IF(索引!T101="","",索引!T101&amp;1)</f>
        <v/>
      </c>
      <c r="G102" s="205" t="str">
        <f>INDEX('[6]配置系数（兵法）'!G:G,MATCH($F102,'[6]配置系数（兵法）'!$F:$F,0))</f>
        <v/>
      </c>
      <c r="H102" s="205" t="str">
        <f>INDEX('[6]配置系数（兵法）'!H:H,MATCH($F102,'[6]配置系数（兵法）'!$F:$F,0))</f>
        <v/>
      </c>
      <c r="I102" s="205" t="str">
        <f>INDEX('[6]配置系数（兵法）'!I:I,MATCH($F102,'[6]配置系数（兵法）'!$F:$F,0))</f>
        <v/>
      </c>
      <c r="J102" s="205" t="str">
        <f>INDEX('[6]配置系数（兵法）'!J:J,MATCH($F102,'[6]配置系数（兵法）'!$F:$F,0))</f>
        <v>0+0+0+0+0+0+0+0+0+0+0+0+0+0+0+0+0+0+0+0+0+0+0+0+0+0+0+0+0+0+0+0+0+0+0</v>
      </c>
      <c r="K102" s="205">
        <f>INDEX('[6]配置系数（兵法）'!K:K,MATCH($F102,'[6]配置系数（兵法）'!$F:$F,0))</f>
        <v>1</v>
      </c>
      <c r="M102" s="141" t="str">
        <f>IF(索引!T101="","",索引!T101&amp;2)</f>
        <v/>
      </c>
      <c r="N102" s="205" t="str">
        <f>INDEX('[6]配置系数（兵法）'!N:N,MATCH($M102,'[6]配置系数（兵法）'!$M:$M,0))</f>
        <v/>
      </c>
      <c r="O102" s="205" t="str">
        <f>INDEX('[6]配置系数（兵法）'!O:O,MATCH($M102,'[6]配置系数（兵法）'!$M:$M,0))</f>
        <v/>
      </c>
      <c r="P102" s="205" t="str">
        <f>INDEX('[6]配置系数（兵法）'!P:P,MATCH($M102,'[6]配置系数（兵法）'!$M:$M,0))</f>
        <v/>
      </c>
      <c r="Q102" s="205" t="str">
        <f>INDEX('[6]配置系数（兵法）'!Q:Q,MATCH($M102,'[6]配置系数（兵法）'!$M:$M,0))</f>
        <v>0+0+0+0+0+0+0+0+0+0+0+0+0+0+0+0+0+0+0+0+0+0+0+0+0+0+0+0+0+0+0+0+0+0+0</v>
      </c>
      <c r="R102" s="205">
        <f>INDEX('[6]配置系数（兵法）'!R:R,MATCH($M102,'[6]配置系数（兵法）'!$M:$M,0))</f>
        <v>1</v>
      </c>
      <c r="T102" s="141" t="str">
        <f>IF(索引!T101="","",索引!T101&amp;3)</f>
        <v/>
      </c>
      <c r="U102" s="205" t="str">
        <f>INDEX('[6]配置系数（兵法）'!U:U,MATCH($T102,'[6]配置系数（兵法）'!$T:$T,0))</f>
        <v/>
      </c>
      <c r="V102" s="205" t="str">
        <f>INDEX('[6]配置系数（兵法）'!V:V,MATCH($T102,'[6]配置系数（兵法）'!$T:$T,0))</f>
        <v/>
      </c>
      <c r="W102" s="205" t="str">
        <f>INDEX('[6]配置系数（兵法）'!W:W,MATCH($T102,'[6]配置系数（兵法）'!$T:$T,0))</f>
        <v/>
      </c>
      <c r="X102" s="205" t="str">
        <f>INDEX('[6]配置系数（兵法）'!X:X,MATCH($T102,'[6]配置系数（兵法）'!$T:$T,0))</f>
        <v>0+0+0+0+0+0+0+0+0+0+0+0+0+0+0+0+0+0+0+0+0+0+0+0+0+0+0+0+0+0+0+0+0+0+0</v>
      </c>
      <c r="Y102" s="205">
        <f>INDEX('[6]配置系数（兵法）'!Y:Y,MATCH($T102,'[6]配置系数（兵法）'!$T:$T,0))</f>
        <v>1</v>
      </c>
      <c r="AA102" s="141" t="str">
        <f>IF(索引!T101="","",索引!T101&amp;4)</f>
        <v/>
      </c>
      <c r="AB102" s="205" t="str">
        <f>INDEX('[6]配置系数（兵法）'!AB:AB,MATCH($AA102,'[6]配置系数（兵法）'!$AA:$AA,0))</f>
        <v/>
      </c>
      <c r="AC102" s="205" t="str">
        <f>INDEX('[6]配置系数（兵法）'!AC:AC,MATCH($AA102,'[6]配置系数（兵法）'!$AA:$AA,0))</f>
        <v/>
      </c>
      <c r="AD102" s="205" t="str">
        <f>INDEX('[6]配置系数（兵法）'!AD:AD,MATCH($AA102,'[6]配置系数（兵法）'!$AA:$AA,0))</f>
        <v/>
      </c>
      <c r="AE102" s="205" t="str">
        <f>INDEX('[6]配置系数（兵法）'!AE:AE,MATCH($AA102,'[6]配置系数（兵法）'!$AA:$AA,0))</f>
        <v>0+0+0+0+0+0+0+0+0+0+0+0+0+0+0+0+0+0+0+0+0+0+0+0+0+0+0+0+0+0+0+0+0+0+0</v>
      </c>
      <c r="AF102" s="205">
        <f>INDEX('[6]配置系数（兵法）'!AF:AF,MATCH($AA102,'[6]配置系数（兵法）'!$AA:$AA,0))</f>
        <v>1</v>
      </c>
      <c r="AH102" s="141" t="str">
        <f>IF(索引!T101="","",索引!T101&amp;5)</f>
        <v/>
      </c>
      <c r="AI102" s="205" t="str">
        <f>INDEX('[6]配置系数（兵法）'!AI:AI,MATCH($AH102,'[6]配置系数（兵法）'!$AH:$AH,0))</f>
        <v/>
      </c>
      <c r="AJ102" s="205" t="str">
        <f>INDEX('[6]配置系数（兵法）'!AJ:AJ,MATCH($AH102,'[6]配置系数（兵法）'!$AH:$AH,0))</f>
        <v/>
      </c>
      <c r="AK102" s="205" t="str">
        <f>INDEX('[6]配置系数（兵法）'!AK:AK,MATCH($AH102,'[6]配置系数（兵法）'!$AH:$AH,0))</f>
        <v/>
      </c>
      <c r="AL102" s="205" t="str">
        <f>INDEX('[6]配置系数（兵法）'!AL:AL,MATCH($AH102,'[6]配置系数（兵法）'!$AH:$AH,0))</f>
        <v>0+0+0+0+0+0+0+0+0+0+0+0+0+0+0+0+0+0+0+0+0+0+0+0+0+0+0+0+0+0+0+0+0+0+0</v>
      </c>
      <c r="AM102" s="205">
        <f>INDEX('[6]配置系数（兵法）'!AM:AM,MATCH($AH102,'[6]配置系数（兵法）'!$AH:$AH,0))</f>
        <v>1</v>
      </c>
    </row>
    <row r="103" spans="6:39" x14ac:dyDescent="0.15">
      <c r="F103" s="141" t="str">
        <f>IF(索引!T102="","",索引!T102&amp;1)</f>
        <v/>
      </c>
      <c r="G103" s="205" t="str">
        <f>INDEX('[6]配置系数（兵法）'!G:G,MATCH($F103,'[6]配置系数（兵法）'!$F:$F,0))</f>
        <v/>
      </c>
      <c r="H103" s="205" t="str">
        <f>INDEX('[6]配置系数（兵法）'!H:H,MATCH($F103,'[6]配置系数（兵法）'!$F:$F,0))</f>
        <v/>
      </c>
      <c r="I103" s="205" t="str">
        <f>INDEX('[6]配置系数（兵法）'!I:I,MATCH($F103,'[6]配置系数（兵法）'!$F:$F,0))</f>
        <v/>
      </c>
      <c r="J103" s="205" t="str">
        <f>INDEX('[6]配置系数（兵法）'!J:J,MATCH($F103,'[6]配置系数（兵法）'!$F:$F,0))</f>
        <v>0+0+0+0+0+0+0+0+0+0+0+0+0+0+0+0+0+0+0+0+0+0+0+0+0+0+0+0+0+0+0+0+0+0+0</v>
      </c>
      <c r="K103" s="205">
        <f>INDEX('[6]配置系数（兵法）'!K:K,MATCH($F103,'[6]配置系数（兵法）'!$F:$F,0))</f>
        <v>1</v>
      </c>
      <c r="M103" s="141" t="str">
        <f>IF(索引!T102="","",索引!T102&amp;2)</f>
        <v/>
      </c>
      <c r="N103" s="205" t="str">
        <f>INDEX('[6]配置系数（兵法）'!N:N,MATCH($M103,'[6]配置系数（兵法）'!$M:$M,0))</f>
        <v/>
      </c>
      <c r="O103" s="205" t="str">
        <f>INDEX('[6]配置系数（兵法）'!O:O,MATCH($M103,'[6]配置系数（兵法）'!$M:$M,0))</f>
        <v/>
      </c>
      <c r="P103" s="205" t="str">
        <f>INDEX('[6]配置系数（兵法）'!P:P,MATCH($M103,'[6]配置系数（兵法）'!$M:$M,0))</f>
        <v/>
      </c>
      <c r="Q103" s="205" t="str">
        <f>INDEX('[6]配置系数（兵法）'!Q:Q,MATCH($M103,'[6]配置系数（兵法）'!$M:$M,0))</f>
        <v>0+0+0+0+0+0+0+0+0+0+0+0+0+0+0+0+0+0+0+0+0+0+0+0+0+0+0+0+0+0+0+0+0+0+0</v>
      </c>
      <c r="R103" s="205">
        <f>INDEX('[6]配置系数（兵法）'!R:R,MATCH($M103,'[6]配置系数（兵法）'!$M:$M,0))</f>
        <v>1</v>
      </c>
      <c r="T103" s="141" t="str">
        <f>IF(索引!T102="","",索引!T102&amp;3)</f>
        <v/>
      </c>
      <c r="U103" s="205" t="str">
        <f>INDEX('[6]配置系数（兵法）'!U:U,MATCH($T103,'[6]配置系数（兵法）'!$T:$T,0))</f>
        <v/>
      </c>
      <c r="V103" s="205" t="str">
        <f>INDEX('[6]配置系数（兵法）'!V:V,MATCH($T103,'[6]配置系数（兵法）'!$T:$T,0))</f>
        <v/>
      </c>
      <c r="W103" s="205" t="str">
        <f>INDEX('[6]配置系数（兵法）'!W:W,MATCH($T103,'[6]配置系数（兵法）'!$T:$T,0))</f>
        <v/>
      </c>
      <c r="X103" s="205" t="str">
        <f>INDEX('[6]配置系数（兵法）'!X:X,MATCH($T103,'[6]配置系数（兵法）'!$T:$T,0))</f>
        <v>0+0+0+0+0+0+0+0+0+0+0+0+0+0+0+0+0+0+0+0+0+0+0+0+0+0+0+0+0+0+0+0+0+0+0</v>
      </c>
      <c r="Y103" s="205">
        <f>INDEX('[6]配置系数（兵法）'!Y:Y,MATCH($T103,'[6]配置系数（兵法）'!$T:$T,0))</f>
        <v>1</v>
      </c>
      <c r="AA103" s="141" t="str">
        <f>IF(索引!T102="","",索引!T102&amp;4)</f>
        <v/>
      </c>
      <c r="AB103" s="205" t="str">
        <f>INDEX('[6]配置系数（兵法）'!AB:AB,MATCH($AA103,'[6]配置系数（兵法）'!$AA:$AA,0))</f>
        <v/>
      </c>
      <c r="AC103" s="205" t="str">
        <f>INDEX('[6]配置系数（兵法）'!AC:AC,MATCH($AA103,'[6]配置系数（兵法）'!$AA:$AA,0))</f>
        <v/>
      </c>
      <c r="AD103" s="205" t="str">
        <f>INDEX('[6]配置系数（兵法）'!AD:AD,MATCH($AA103,'[6]配置系数（兵法）'!$AA:$AA,0))</f>
        <v/>
      </c>
      <c r="AE103" s="205" t="str">
        <f>INDEX('[6]配置系数（兵法）'!AE:AE,MATCH($AA103,'[6]配置系数（兵法）'!$AA:$AA,0))</f>
        <v>0+0+0+0+0+0+0+0+0+0+0+0+0+0+0+0+0+0+0+0+0+0+0+0+0+0+0+0+0+0+0+0+0+0+0</v>
      </c>
      <c r="AF103" s="205">
        <f>INDEX('[6]配置系数（兵法）'!AF:AF,MATCH($AA103,'[6]配置系数（兵法）'!$AA:$AA,0))</f>
        <v>1</v>
      </c>
      <c r="AH103" s="141" t="str">
        <f>IF(索引!T102="","",索引!T102&amp;5)</f>
        <v/>
      </c>
      <c r="AI103" s="205" t="str">
        <f>INDEX('[6]配置系数（兵法）'!AI:AI,MATCH($AH103,'[6]配置系数（兵法）'!$AH:$AH,0))</f>
        <v/>
      </c>
      <c r="AJ103" s="205" t="str">
        <f>INDEX('[6]配置系数（兵法）'!AJ:AJ,MATCH($AH103,'[6]配置系数（兵法）'!$AH:$AH,0))</f>
        <v/>
      </c>
      <c r="AK103" s="205" t="str">
        <f>INDEX('[6]配置系数（兵法）'!AK:AK,MATCH($AH103,'[6]配置系数（兵法）'!$AH:$AH,0))</f>
        <v/>
      </c>
      <c r="AL103" s="205" t="str">
        <f>INDEX('[6]配置系数（兵法）'!AL:AL,MATCH($AH103,'[6]配置系数（兵法）'!$AH:$AH,0))</f>
        <v>0+0+0+0+0+0+0+0+0+0+0+0+0+0+0+0+0+0+0+0+0+0+0+0+0+0+0+0+0+0+0+0+0+0+0</v>
      </c>
      <c r="AM103" s="205">
        <f>INDEX('[6]配置系数（兵法）'!AM:AM,MATCH($AH103,'[6]配置系数（兵法）'!$AH:$AH,0))</f>
        <v>1</v>
      </c>
    </row>
    <row r="104" spans="6:39" x14ac:dyDescent="0.15">
      <c r="F104" s="141" t="str">
        <f>IF(索引!T103="","",索引!T103&amp;1)</f>
        <v/>
      </c>
      <c r="G104" s="205" t="str">
        <f>INDEX('[6]配置系数（兵法）'!G:G,MATCH($F104,'[6]配置系数（兵法）'!$F:$F,0))</f>
        <v/>
      </c>
      <c r="H104" s="205" t="str">
        <f>INDEX('[6]配置系数（兵法）'!H:H,MATCH($F104,'[6]配置系数（兵法）'!$F:$F,0))</f>
        <v/>
      </c>
      <c r="I104" s="205" t="str">
        <f>INDEX('[6]配置系数（兵法）'!I:I,MATCH($F104,'[6]配置系数（兵法）'!$F:$F,0))</f>
        <v/>
      </c>
      <c r="J104" s="205" t="str">
        <f>INDEX('[6]配置系数（兵法）'!J:J,MATCH($F104,'[6]配置系数（兵法）'!$F:$F,0))</f>
        <v>0+0+0+0+0+0+0+0+0+0+0+0+0+0+0+0+0+0+0+0+0+0+0+0+0+0+0+0+0+0+0+0+0+0+0</v>
      </c>
      <c r="K104" s="205">
        <f>INDEX('[6]配置系数（兵法）'!K:K,MATCH($F104,'[6]配置系数（兵法）'!$F:$F,0))</f>
        <v>1</v>
      </c>
      <c r="M104" s="141" t="str">
        <f>IF(索引!T103="","",索引!T103&amp;2)</f>
        <v/>
      </c>
      <c r="N104" s="205" t="str">
        <f>INDEX('[6]配置系数（兵法）'!N:N,MATCH($M104,'[6]配置系数（兵法）'!$M:$M,0))</f>
        <v/>
      </c>
      <c r="O104" s="205" t="str">
        <f>INDEX('[6]配置系数（兵法）'!O:O,MATCH($M104,'[6]配置系数（兵法）'!$M:$M,0))</f>
        <v/>
      </c>
      <c r="P104" s="205" t="str">
        <f>INDEX('[6]配置系数（兵法）'!P:P,MATCH($M104,'[6]配置系数（兵法）'!$M:$M,0))</f>
        <v/>
      </c>
      <c r="Q104" s="205" t="str">
        <f>INDEX('[6]配置系数（兵法）'!Q:Q,MATCH($M104,'[6]配置系数（兵法）'!$M:$M,0))</f>
        <v>0+0+0+0+0+0+0+0+0+0+0+0+0+0+0+0+0+0+0+0+0+0+0+0+0+0+0+0+0+0+0+0+0+0+0</v>
      </c>
      <c r="R104" s="205">
        <f>INDEX('[6]配置系数（兵法）'!R:R,MATCH($M104,'[6]配置系数（兵法）'!$M:$M,0))</f>
        <v>1</v>
      </c>
      <c r="T104" s="141" t="str">
        <f>IF(索引!T103="","",索引!T103&amp;3)</f>
        <v/>
      </c>
      <c r="U104" s="205" t="str">
        <f>INDEX('[6]配置系数（兵法）'!U:U,MATCH($T104,'[6]配置系数（兵法）'!$T:$T,0))</f>
        <v/>
      </c>
      <c r="V104" s="205" t="str">
        <f>INDEX('[6]配置系数（兵法）'!V:V,MATCH($T104,'[6]配置系数（兵法）'!$T:$T,0))</f>
        <v/>
      </c>
      <c r="W104" s="205" t="str">
        <f>INDEX('[6]配置系数（兵法）'!W:W,MATCH($T104,'[6]配置系数（兵法）'!$T:$T,0))</f>
        <v/>
      </c>
      <c r="X104" s="205" t="str">
        <f>INDEX('[6]配置系数（兵法）'!X:X,MATCH($T104,'[6]配置系数（兵法）'!$T:$T,0))</f>
        <v>0+0+0+0+0+0+0+0+0+0+0+0+0+0+0+0+0+0+0+0+0+0+0+0+0+0+0+0+0+0+0+0+0+0+0</v>
      </c>
      <c r="Y104" s="205">
        <f>INDEX('[6]配置系数（兵法）'!Y:Y,MATCH($T104,'[6]配置系数（兵法）'!$T:$T,0))</f>
        <v>1</v>
      </c>
      <c r="AA104" s="141" t="str">
        <f>IF(索引!T103="","",索引!T103&amp;4)</f>
        <v/>
      </c>
      <c r="AB104" s="205" t="str">
        <f>INDEX('[6]配置系数（兵法）'!AB:AB,MATCH($AA104,'[6]配置系数（兵法）'!$AA:$AA,0))</f>
        <v/>
      </c>
      <c r="AC104" s="205" t="str">
        <f>INDEX('[6]配置系数（兵法）'!AC:AC,MATCH($AA104,'[6]配置系数（兵法）'!$AA:$AA,0))</f>
        <v/>
      </c>
      <c r="AD104" s="205" t="str">
        <f>INDEX('[6]配置系数（兵法）'!AD:AD,MATCH($AA104,'[6]配置系数（兵法）'!$AA:$AA,0))</f>
        <v/>
      </c>
      <c r="AE104" s="205" t="str">
        <f>INDEX('[6]配置系数（兵法）'!AE:AE,MATCH($AA104,'[6]配置系数（兵法）'!$AA:$AA,0))</f>
        <v>0+0+0+0+0+0+0+0+0+0+0+0+0+0+0+0+0+0+0+0+0+0+0+0+0+0+0+0+0+0+0+0+0+0+0</v>
      </c>
      <c r="AF104" s="205">
        <f>INDEX('[6]配置系数（兵法）'!AF:AF,MATCH($AA104,'[6]配置系数（兵法）'!$AA:$AA,0))</f>
        <v>1</v>
      </c>
      <c r="AH104" s="141" t="str">
        <f>IF(索引!T103="","",索引!T103&amp;5)</f>
        <v/>
      </c>
      <c r="AI104" s="205" t="str">
        <f>INDEX('[6]配置系数（兵法）'!AI:AI,MATCH($AH104,'[6]配置系数（兵法）'!$AH:$AH,0))</f>
        <v/>
      </c>
      <c r="AJ104" s="205" t="str">
        <f>INDEX('[6]配置系数（兵法）'!AJ:AJ,MATCH($AH104,'[6]配置系数（兵法）'!$AH:$AH,0))</f>
        <v/>
      </c>
      <c r="AK104" s="205" t="str">
        <f>INDEX('[6]配置系数（兵法）'!AK:AK,MATCH($AH104,'[6]配置系数（兵法）'!$AH:$AH,0))</f>
        <v/>
      </c>
      <c r="AL104" s="205" t="str">
        <f>INDEX('[6]配置系数（兵法）'!AL:AL,MATCH($AH104,'[6]配置系数（兵法）'!$AH:$AH,0))</f>
        <v>0+0+0+0+0+0+0+0+0+0+0+0+0+0+0+0+0+0+0+0+0+0+0+0+0+0+0+0+0+0+0+0+0+0+0</v>
      </c>
      <c r="AM104" s="205">
        <f>INDEX('[6]配置系数（兵法）'!AM:AM,MATCH($AH104,'[6]配置系数（兵法）'!$AH:$AH,0))</f>
        <v>1</v>
      </c>
    </row>
    <row r="105" spans="6:39" x14ac:dyDescent="0.15">
      <c r="F105" s="141" t="str">
        <f>IF(索引!T104="","",索引!T104&amp;1)</f>
        <v/>
      </c>
      <c r="G105" s="205" t="str">
        <f>INDEX('[6]配置系数（兵法）'!G:G,MATCH($F105,'[6]配置系数（兵法）'!$F:$F,0))</f>
        <v/>
      </c>
      <c r="H105" s="205" t="str">
        <f>INDEX('[6]配置系数（兵法）'!H:H,MATCH($F105,'[6]配置系数（兵法）'!$F:$F,0))</f>
        <v/>
      </c>
      <c r="I105" s="205" t="str">
        <f>INDEX('[6]配置系数（兵法）'!I:I,MATCH($F105,'[6]配置系数（兵法）'!$F:$F,0))</f>
        <v/>
      </c>
      <c r="J105" s="205" t="str">
        <f>INDEX('[6]配置系数（兵法）'!J:J,MATCH($F105,'[6]配置系数（兵法）'!$F:$F,0))</f>
        <v>0+0+0+0+0+0+0+0+0+0+0+0+0+0+0+0+0+0+0+0+0+0+0+0+0+0+0+0+0+0+0+0+0+0+0</v>
      </c>
      <c r="K105" s="205">
        <f>INDEX('[6]配置系数（兵法）'!K:K,MATCH($F105,'[6]配置系数（兵法）'!$F:$F,0))</f>
        <v>1</v>
      </c>
      <c r="M105" s="141" t="str">
        <f>IF(索引!T104="","",索引!T104&amp;2)</f>
        <v/>
      </c>
      <c r="N105" s="205" t="str">
        <f>INDEX('[6]配置系数（兵法）'!N:N,MATCH($M105,'[6]配置系数（兵法）'!$M:$M,0))</f>
        <v/>
      </c>
      <c r="O105" s="205" t="str">
        <f>INDEX('[6]配置系数（兵法）'!O:O,MATCH($M105,'[6]配置系数（兵法）'!$M:$M,0))</f>
        <v/>
      </c>
      <c r="P105" s="205" t="str">
        <f>INDEX('[6]配置系数（兵法）'!P:P,MATCH($M105,'[6]配置系数（兵法）'!$M:$M,0))</f>
        <v/>
      </c>
      <c r="Q105" s="205" t="str">
        <f>INDEX('[6]配置系数（兵法）'!Q:Q,MATCH($M105,'[6]配置系数（兵法）'!$M:$M,0))</f>
        <v>0+0+0+0+0+0+0+0+0+0+0+0+0+0+0+0+0+0+0+0+0+0+0+0+0+0+0+0+0+0+0+0+0+0+0</v>
      </c>
      <c r="R105" s="205">
        <f>INDEX('[6]配置系数（兵法）'!R:R,MATCH($M105,'[6]配置系数（兵法）'!$M:$M,0))</f>
        <v>1</v>
      </c>
      <c r="T105" s="141" t="str">
        <f>IF(索引!T104="","",索引!T104&amp;3)</f>
        <v/>
      </c>
      <c r="U105" s="205" t="str">
        <f>INDEX('[6]配置系数（兵法）'!U:U,MATCH($T105,'[6]配置系数（兵法）'!$T:$T,0))</f>
        <v/>
      </c>
      <c r="V105" s="205" t="str">
        <f>INDEX('[6]配置系数（兵法）'!V:V,MATCH($T105,'[6]配置系数（兵法）'!$T:$T,0))</f>
        <v/>
      </c>
      <c r="W105" s="205" t="str">
        <f>INDEX('[6]配置系数（兵法）'!W:W,MATCH($T105,'[6]配置系数（兵法）'!$T:$T,0))</f>
        <v/>
      </c>
      <c r="X105" s="205" t="str">
        <f>INDEX('[6]配置系数（兵法）'!X:X,MATCH($T105,'[6]配置系数（兵法）'!$T:$T,0))</f>
        <v>0+0+0+0+0+0+0+0+0+0+0+0+0+0+0+0+0+0+0+0+0+0+0+0+0+0+0+0+0+0+0+0+0+0+0</v>
      </c>
      <c r="Y105" s="205">
        <f>INDEX('[6]配置系数（兵法）'!Y:Y,MATCH($T105,'[6]配置系数（兵法）'!$T:$T,0))</f>
        <v>1</v>
      </c>
      <c r="AA105" s="141" t="str">
        <f>IF(索引!T104="","",索引!T104&amp;4)</f>
        <v/>
      </c>
      <c r="AB105" s="205" t="str">
        <f>INDEX('[6]配置系数（兵法）'!AB:AB,MATCH($AA105,'[6]配置系数（兵法）'!$AA:$AA,0))</f>
        <v/>
      </c>
      <c r="AC105" s="205" t="str">
        <f>INDEX('[6]配置系数（兵法）'!AC:AC,MATCH($AA105,'[6]配置系数（兵法）'!$AA:$AA,0))</f>
        <v/>
      </c>
      <c r="AD105" s="205" t="str">
        <f>INDEX('[6]配置系数（兵法）'!AD:AD,MATCH($AA105,'[6]配置系数（兵法）'!$AA:$AA,0))</f>
        <v/>
      </c>
      <c r="AE105" s="205" t="str">
        <f>INDEX('[6]配置系数（兵法）'!AE:AE,MATCH($AA105,'[6]配置系数（兵法）'!$AA:$AA,0))</f>
        <v>0+0+0+0+0+0+0+0+0+0+0+0+0+0+0+0+0+0+0+0+0+0+0+0+0+0+0+0+0+0+0+0+0+0+0</v>
      </c>
      <c r="AF105" s="205">
        <f>INDEX('[6]配置系数（兵法）'!AF:AF,MATCH($AA105,'[6]配置系数（兵法）'!$AA:$AA,0))</f>
        <v>1</v>
      </c>
      <c r="AH105" s="141" t="str">
        <f>IF(索引!T104="","",索引!T104&amp;5)</f>
        <v/>
      </c>
      <c r="AI105" s="205" t="str">
        <f>INDEX('[6]配置系数（兵法）'!AI:AI,MATCH($AH105,'[6]配置系数（兵法）'!$AH:$AH,0))</f>
        <v/>
      </c>
      <c r="AJ105" s="205" t="str">
        <f>INDEX('[6]配置系数（兵法）'!AJ:AJ,MATCH($AH105,'[6]配置系数（兵法）'!$AH:$AH,0))</f>
        <v/>
      </c>
      <c r="AK105" s="205" t="str">
        <f>INDEX('[6]配置系数（兵法）'!AK:AK,MATCH($AH105,'[6]配置系数（兵法）'!$AH:$AH,0))</f>
        <v/>
      </c>
      <c r="AL105" s="205" t="str">
        <f>INDEX('[6]配置系数（兵法）'!AL:AL,MATCH($AH105,'[6]配置系数（兵法）'!$AH:$AH,0))</f>
        <v>0+0+0+0+0+0+0+0+0+0+0+0+0+0+0+0+0+0+0+0+0+0+0+0+0+0+0+0+0+0+0+0+0+0+0</v>
      </c>
      <c r="AM105" s="205">
        <f>INDEX('[6]配置系数（兵法）'!AM:AM,MATCH($AH105,'[6]配置系数（兵法）'!$AH:$AH,0))</f>
        <v>1</v>
      </c>
    </row>
    <row r="106" spans="6:39" x14ac:dyDescent="0.15">
      <c r="F106" s="141" t="str">
        <f>IF(索引!T105="","",索引!T105&amp;1)</f>
        <v/>
      </c>
      <c r="G106" s="205" t="str">
        <f>INDEX('[6]配置系数（兵法）'!G:G,MATCH($F106,'[6]配置系数（兵法）'!$F:$F,0))</f>
        <v/>
      </c>
      <c r="H106" s="205" t="str">
        <f>INDEX('[6]配置系数（兵法）'!H:H,MATCH($F106,'[6]配置系数（兵法）'!$F:$F,0))</f>
        <v/>
      </c>
      <c r="I106" s="205" t="str">
        <f>INDEX('[6]配置系数（兵法）'!I:I,MATCH($F106,'[6]配置系数（兵法）'!$F:$F,0))</f>
        <v/>
      </c>
      <c r="J106" s="205" t="str">
        <f>INDEX('[6]配置系数（兵法）'!J:J,MATCH($F106,'[6]配置系数（兵法）'!$F:$F,0))</f>
        <v>0+0+0+0+0+0+0+0+0+0+0+0+0+0+0+0+0+0+0+0+0+0+0+0+0+0+0+0+0+0+0+0+0+0+0</v>
      </c>
      <c r="K106" s="205">
        <f>INDEX('[6]配置系数（兵法）'!K:K,MATCH($F106,'[6]配置系数（兵法）'!$F:$F,0))</f>
        <v>1</v>
      </c>
      <c r="M106" s="141" t="str">
        <f>IF(索引!T105="","",索引!T105&amp;2)</f>
        <v/>
      </c>
      <c r="N106" s="205" t="str">
        <f>INDEX('[6]配置系数（兵法）'!N:N,MATCH($M106,'[6]配置系数（兵法）'!$M:$M,0))</f>
        <v/>
      </c>
      <c r="O106" s="205" t="str">
        <f>INDEX('[6]配置系数（兵法）'!O:O,MATCH($M106,'[6]配置系数（兵法）'!$M:$M,0))</f>
        <v/>
      </c>
      <c r="P106" s="205" t="str">
        <f>INDEX('[6]配置系数（兵法）'!P:P,MATCH($M106,'[6]配置系数（兵法）'!$M:$M,0))</f>
        <v/>
      </c>
      <c r="Q106" s="205" t="str">
        <f>INDEX('[6]配置系数（兵法）'!Q:Q,MATCH($M106,'[6]配置系数（兵法）'!$M:$M,0))</f>
        <v>0+0+0+0+0+0+0+0+0+0+0+0+0+0+0+0+0+0+0+0+0+0+0+0+0+0+0+0+0+0+0+0+0+0+0</v>
      </c>
      <c r="R106" s="205">
        <f>INDEX('[6]配置系数（兵法）'!R:R,MATCH($M106,'[6]配置系数（兵法）'!$M:$M,0))</f>
        <v>1</v>
      </c>
      <c r="T106" s="141" t="str">
        <f>IF(索引!T105="","",索引!T105&amp;3)</f>
        <v/>
      </c>
      <c r="U106" s="205" t="str">
        <f>INDEX('[6]配置系数（兵法）'!U:U,MATCH($T106,'[6]配置系数（兵法）'!$T:$T,0))</f>
        <v/>
      </c>
      <c r="V106" s="205" t="str">
        <f>INDEX('[6]配置系数（兵法）'!V:V,MATCH($T106,'[6]配置系数（兵法）'!$T:$T,0))</f>
        <v/>
      </c>
      <c r="W106" s="205" t="str">
        <f>INDEX('[6]配置系数（兵法）'!W:W,MATCH($T106,'[6]配置系数（兵法）'!$T:$T,0))</f>
        <v/>
      </c>
      <c r="X106" s="205" t="str">
        <f>INDEX('[6]配置系数（兵法）'!X:X,MATCH($T106,'[6]配置系数（兵法）'!$T:$T,0))</f>
        <v>0+0+0+0+0+0+0+0+0+0+0+0+0+0+0+0+0+0+0+0+0+0+0+0+0+0+0+0+0+0+0+0+0+0+0</v>
      </c>
      <c r="Y106" s="205">
        <f>INDEX('[6]配置系数（兵法）'!Y:Y,MATCH($T106,'[6]配置系数（兵法）'!$T:$T,0))</f>
        <v>1</v>
      </c>
      <c r="AA106" s="141" t="str">
        <f>IF(索引!T105="","",索引!T105&amp;4)</f>
        <v/>
      </c>
      <c r="AB106" s="205" t="str">
        <f>INDEX('[6]配置系数（兵法）'!AB:AB,MATCH($AA106,'[6]配置系数（兵法）'!$AA:$AA,0))</f>
        <v/>
      </c>
      <c r="AC106" s="205" t="str">
        <f>INDEX('[6]配置系数（兵法）'!AC:AC,MATCH($AA106,'[6]配置系数（兵法）'!$AA:$AA,0))</f>
        <v/>
      </c>
      <c r="AD106" s="205" t="str">
        <f>INDEX('[6]配置系数（兵法）'!AD:AD,MATCH($AA106,'[6]配置系数（兵法）'!$AA:$AA,0))</f>
        <v/>
      </c>
      <c r="AE106" s="205" t="str">
        <f>INDEX('[6]配置系数（兵法）'!AE:AE,MATCH($AA106,'[6]配置系数（兵法）'!$AA:$AA,0))</f>
        <v>0+0+0+0+0+0+0+0+0+0+0+0+0+0+0+0+0+0+0+0+0+0+0+0+0+0+0+0+0+0+0+0+0+0+0</v>
      </c>
      <c r="AF106" s="205">
        <f>INDEX('[6]配置系数（兵法）'!AF:AF,MATCH($AA106,'[6]配置系数（兵法）'!$AA:$AA,0))</f>
        <v>1</v>
      </c>
      <c r="AH106" s="141" t="str">
        <f>IF(索引!T105="","",索引!T105&amp;5)</f>
        <v/>
      </c>
      <c r="AI106" s="205" t="str">
        <f>INDEX('[6]配置系数（兵法）'!AI:AI,MATCH($AH106,'[6]配置系数（兵法）'!$AH:$AH,0))</f>
        <v/>
      </c>
      <c r="AJ106" s="205" t="str">
        <f>INDEX('[6]配置系数（兵法）'!AJ:AJ,MATCH($AH106,'[6]配置系数（兵法）'!$AH:$AH,0))</f>
        <v/>
      </c>
      <c r="AK106" s="205" t="str">
        <f>INDEX('[6]配置系数（兵法）'!AK:AK,MATCH($AH106,'[6]配置系数（兵法）'!$AH:$AH,0))</f>
        <v/>
      </c>
      <c r="AL106" s="205" t="str">
        <f>INDEX('[6]配置系数（兵法）'!AL:AL,MATCH($AH106,'[6]配置系数（兵法）'!$AH:$AH,0))</f>
        <v>0+0+0+0+0+0+0+0+0+0+0+0+0+0+0+0+0+0+0+0+0+0+0+0+0+0+0+0+0+0+0+0+0+0+0</v>
      </c>
      <c r="AM106" s="205">
        <f>INDEX('[6]配置系数（兵法）'!AM:AM,MATCH($AH106,'[6]配置系数（兵法）'!$AH:$AH,0))</f>
        <v>1</v>
      </c>
    </row>
    <row r="107" spans="6:39" x14ac:dyDescent="0.15">
      <c r="F107" s="141" t="str">
        <f>IF(索引!T106="","",索引!T106&amp;1)</f>
        <v/>
      </c>
      <c r="G107" s="205" t="str">
        <f>INDEX('[6]配置系数（兵法）'!G:G,MATCH($F107,'[6]配置系数（兵法）'!$F:$F,0))</f>
        <v/>
      </c>
      <c r="H107" s="205" t="str">
        <f>INDEX('[6]配置系数（兵法）'!H:H,MATCH($F107,'[6]配置系数（兵法）'!$F:$F,0))</f>
        <v/>
      </c>
      <c r="I107" s="205" t="str">
        <f>INDEX('[6]配置系数（兵法）'!I:I,MATCH($F107,'[6]配置系数（兵法）'!$F:$F,0))</f>
        <v/>
      </c>
      <c r="J107" s="205" t="str">
        <f>INDEX('[6]配置系数（兵法）'!J:J,MATCH($F107,'[6]配置系数（兵法）'!$F:$F,0))</f>
        <v>0+0+0+0+0+0+0+0+0+0+0+0+0+0+0+0+0+0+0+0+0+0+0+0+0+0+0+0+0+0+0+0+0+0+0</v>
      </c>
      <c r="K107" s="205">
        <f>INDEX('[6]配置系数（兵法）'!K:K,MATCH($F107,'[6]配置系数（兵法）'!$F:$F,0))</f>
        <v>1</v>
      </c>
      <c r="M107" s="141" t="str">
        <f>IF(索引!T106="","",索引!T106&amp;2)</f>
        <v/>
      </c>
      <c r="N107" s="205" t="str">
        <f>INDEX('[6]配置系数（兵法）'!N:N,MATCH($M107,'[6]配置系数（兵法）'!$M:$M,0))</f>
        <v/>
      </c>
      <c r="O107" s="205" t="str">
        <f>INDEX('[6]配置系数（兵法）'!O:O,MATCH($M107,'[6]配置系数（兵法）'!$M:$M,0))</f>
        <v/>
      </c>
      <c r="P107" s="205" t="str">
        <f>INDEX('[6]配置系数（兵法）'!P:P,MATCH($M107,'[6]配置系数（兵法）'!$M:$M,0))</f>
        <v/>
      </c>
      <c r="Q107" s="205" t="str">
        <f>INDEX('[6]配置系数（兵法）'!Q:Q,MATCH($M107,'[6]配置系数（兵法）'!$M:$M,0))</f>
        <v>0+0+0+0+0+0+0+0+0+0+0+0+0+0+0+0+0+0+0+0+0+0+0+0+0+0+0+0+0+0+0+0+0+0+0</v>
      </c>
      <c r="R107" s="205">
        <f>INDEX('[6]配置系数（兵法）'!R:R,MATCH($M107,'[6]配置系数（兵法）'!$M:$M,0))</f>
        <v>1</v>
      </c>
      <c r="T107" s="141" t="str">
        <f>IF(索引!T106="","",索引!T106&amp;3)</f>
        <v/>
      </c>
      <c r="U107" s="205" t="str">
        <f>INDEX('[6]配置系数（兵法）'!U:U,MATCH($T107,'[6]配置系数（兵法）'!$T:$T,0))</f>
        <v/>
      </c>
      <c r="V107" s="205" t="str">
        <f>INDEX('[6]配置系数（兵法）'!V:V,MATCH($T107,'[6]配置系数（兵法）'!$T:$T,0))</f>
        <v/>
      </c>
      <c r="W107" s="205" t="str">
        <f>INDEX('[6]配置系数（兵法）'!W:W,MATCH($T107,'[6]配置系数（兵法）'!$T:$T,0))</f>
        <v/>
      </c>
      <c r="X107" s="205" t="str">
        <f>INDEX('[6]配置系数（兵法）'!X:X,MATCH($T107,'[6]配置系数（兵法）'!$T:$T,0))</f>
        <v>0+0+0+0+0+0+0+0+0+0+0+0+0+0+0+0+0+0+0+0+0+0+0+0+0+0+0+0+0+0+0+0+0+0+0</v>
      </c>
      <c r="Y107" s="205">
        <f>INDEX('[6]配置系数（兵法）'!Y:Y,MATCH($T107,'[6]配置系数（兵法）'!$T:$T,0))</f>
        <v>1</v>
      </c>
      <c r="AA107" s="141" t="str">
        <f>IF(索引!T106="","",索引!T106&amp;4)</f>
        <v/>
      </c>
      <c r="AB107" s="205" t="str">
        <f>INDEX('[6]配置系数（兵法）'!AB:AB,MATCH($AA107,'[6]配置系数（兵法）'!$AA:$AA,0))</f>
        <v/>
      </c>
      <c r="AC107" s="205" t="str">
        <f>INDEX('[6]配置系数（兵法）'!AC:AC,MATCH($AA107,'[6]配置系数（兵法）'!$AA:$AA,0))</f>
        <v/>
      </c>
      <c r="AD107" s="205" t="str">
        <f>INDEX('[6]配置系数（兵法）'!AD:AD,MATCH($AA107,'[6]配置系数（兵法）'!$AA:$AA,0))</f>
        <v/>
      </c>
      <c r="AE107" s="205" t="str">
        <f>INDEX('[6]配置系数（兵法）'!AE:AE,MATCH($AA107,'[6]配置系数（兵法）'!$AA:$AA,0))</f>
        <v>0+0+0+0+0+0+0+0+0+0+0+0+0+0+0+0+0+0+0+0+0+0+0+0+0+0+0+0+0+0+0+0+0+0+0</v>
      </c>
      <c r="AF107" s="205">
        <f>INDEX('[6]配置系数（兵法）'!AF:AF,MATCH($AA107,'[6]配置系数（兵法）'!$AA:$AA,0))</f>
        <v>1</v>
      </c>
      <c r="AH107" s="141" t="str">
        <f>IF(索引!T106="","",索引!T106&amp;5)</f>
        <v/>
      </c>
      <c r="AI107" s="205" t="str">
        <f>INDEX('[6]配置系数（兵法）'!AI:AI,MATCH($AH107,'[6]配置系数（兵法）'!$AH:$AH,0))</f>
        <v/>
      </c>
      <c r="AJ107" s="205" t="str">
        <f>INDEX('[6]配置系数（兵法）'!AJ:AJ,MATCH($AH107,'[6]配置系数（兵法）'!$AH:$AH,0))</f>
        <v/>
      </c>
      <c r="AK107" s="205" t="str">
        <f>INDEX('[6]配置系数（兵法）'!AK:AK,MATCH($AH107,'[6]配置系数（兵法）'!$AH:$AH,0))</f>
        <v/>
      </c>
      <c r="AL107" s="205" t="str">
        <f>INDEX('[6]配置系数（兵法）'!AL:AL,MATCH($AH107,'[6]配置系数（兵法）'!$AH:$AH,0))</f>
        <v>0+0+0+0+0+0+0+0+0+0+0+0+0+0+0+0+0+0+0+0+0+0+0+0+0+0+0+0+0+0+0+0+0+0+0</v>
      </c>
      <c r="AM107" s="205">
        <f>INDEX('[6]配置系数（兵法）'!AM:AM,MATCH($AH107,'[6]配置系数（兵法）'!$AH:$AH,0))</f>
        <v>1</v>
      </c>
    </row>
    <row r="108" spans="6:39" x14ac:dyDescent="0.15">
      <c r="F108" s="141" t="str">
        <f>IF(索引!T107="","",索引!T107&amp;1)</f>
        <v/>
      </c>
      <c r="G108" s="205" t="str">
        <f>INDEX('[6]配置系数（兵法）'!G:G,MATCH($F108,'[6]配置系数（兵法）'!$F:$F,0))</f>
        <v/>
      </c>
      <c r="H108" s="205" t="str">
        <f>INDEX('[6]配置系数（兵法）'!H:H,MATCH($F108,'[6]配置系数（兵法）'!$F:$F,0))</f>
        <v/>
      </c>
      <c r="I108" s="205" t="str">
        <f>INDEX('[6]配置系数（兵法）'!I:I,MATCH($F108,'[6]配置系数（兵法）'!$F:$F,0))</f>
        <v/>
      </c>
      <c r="J108" s="205" t="str">
        <f>INDEX('[6]配置系数（兵法）'!J:J,MATCH($F108,'[6]配置系数（兵法）'!$F:$F,0))</f>
        <v>0+0+0+0+0+0+0+0+0+0+0+0+0+0+0+0+0+0+0+0+0+0+0+0+0+0+0+0+0+0+0+0+0+0+0</v>
      </c>
      <c r="K108" s="205">
        <f>INDEX('[6]配置系数（兵法）'!K:K,MATCH($F108,'[6]配置系数（兵法）'!$F:$F,0))</f>
        <v>1</v>
      </c>
      <c r="M108" s="141" t="str">
        <f>IF(索引!T107="","",索引!T107&amp;2)</f>
        <v/>
      </c>
      <c r="N108" s="205" t="str">
        <f>INDEX('[6]配置系数（兵法）'!N:N,MATCH($M108,'[6]配置系数（兵法）'!$M:$M,0))</f>
        <v/>
      </c>
      <c r="O108" s="205" t="str">
        <f>INDEX('[6]配置系数（兵法）'!O:O,MATCH($M108,'[6]配置系数（兵法）'!$M:$M,0))</f>
        <v/>
      </c>
      <c r="P108" s="205" t="str">
        <f>INDEX('[6]配置系数（兵法）'!P:P,MATCH($M108,'[6]配置系数（兵法）'!$M:$M,0))</f>
        <v/>
      </c>
      <c r="Q108" s="205" t="str">
        <f>INDEX('[6]配置系数（兵法）'!Q:Q,MATCH($M108,'[6]配置系数（兵法）'!$M:$M,0))</f>
        <v>0+0+0+0+0+0+0+0+0+0+0+0+0+0+0+0+0+0+0+0+0+0+0+0+0+0+0+0+0+0+0+0+0+0+0</v>
      </c>
      <c r="R108" s="205">
        <f>INDEX('[6]配置系数（兵法）'!R:R,MATCH($M108,'[6]配置系数（兵法）'!$M:$M,0))</f>
        <v>1</v>
      </c>
      <c r="T108" s="141" t="str">
        <f>IF(索引!T107="","",索引!T107&amp;3)</f>
        <v/>
      </c>
      <c r="U108" s="205" t="str">
        <f>INDEX('[6]配置系数（兵法）'!U:U,MATCH($T108,'[6]配置系数（兵法）'!$T:$T,0))</f>
        <v/>
      </c>
      <c r="V108" s="205" t="str">
        <f>INDEX('[6]配置系数（兵法）'!V:V,MATCH($T108,'[6]配置系数（兵法）'!$T:$T,0))</f>
        <v/>
      </c>
      <c r="W108" s="205" t="str">
        <f>INDEX('[6]配置系数（兵法）'!W:W,MATCH($T108,'[6]配置系数（兵法）'!$T:$T,0))</f>
        <v/>
      </c>
      <c r="X108" s="205" t="str">
        <f>INDEX('[6]配置系数（兵法）'!X:X,MATCH($T108,'[6]配置系数（兵法）'!$T:$T,0))</f>
        <v>0+0+0+0+0+0+0+0+0+0+0+0+0+0+0+0+0+0+0+0+0+0+0+0+0+0+0+0+0+0+0+0+0+0+0</v>
      </c>
      <c r="Y108" s="205">
        <f>INDEX('[6]配置系数（兵法）'!Y:Y,MATCH($T108,'[6]配置系数（兵法）'!$T:$T,0))</f>
        <v>1</v>
      </c>
      <c r="AA108" s="141" t="str">
        <f>IF(索引!T107="","",索引!T107&amp;4)</f>
        <v/>
      </c>
      <c r="AB108" s="205" t="str">
        <f>INDEX('[6]配置系数（兵法）'!AB:AB,MATCH($AA108,'[6]配置系数（兵法）'!$AA:$AA,0))</f>
        <v/>
      </c>
      <c r="AC108" s="205" t="str">
        <f>INDEX('[6]配置系数（兵法）'!AC:AC,MATCH($AA108,'[6]配置系数（兵法）'!$AA:$AA,0))</f>
        <v/>
      </c>
      <c r="AD108" s="205" t="str">
        <f>INDEX('[6]配置系数（兵法）'!AD:AD,MATCH($AA108,'[6]配置系数（兵法）'!$AA:$AA,0))</f>
        <v/>
      </c>
      <c r="AE108" s="205" t="str">
        <f>INDEX('[6]配置系数（兵法）'!AE:AE,MATCH($AA108,'[6]配置系数（兵法）'!$AA:$AA,0))</f>
        <v>0+0+0+0+0+0+0+0+0+0+0+0+0+0+0+0+0+0+0+0+0+0+0+0+0+0+0+0+0+0+0+0+0+0+0</v>
      </c>
      <c r="AF108" s="205">
        <f>INDEX('[6]配置系数（兵法）'!AF:AF,MATCH($AA108,'[6]配置系数（兵法）'!$AA:$AA,0))</f>
        <v>1</v>
      </c>
      <c r="AH108" s="141" t="str">
        <f>IF(索引!T107="","",索引!T107&amp;5)</f>
        <v/>
      </c>
      <c r="AI108" s="205" t="str">
        <f>INDEX('[6]配置系数（兵法）'!AI:AI,MATCH($AH108,'[6]配置系数（兵法）'!$AH:$AH,0))</f>
        <v/>
      </c>
      <c r="AJ108" s="205" t="str">
        <f>INDEX('[6]配置系数（兵法）'!AJ:AJ,MATCH($AH108,'[6]配置系数（兵法）'!$AH:$AH,0))</f>
        <v/>
      </c>
      <c r="AK108" s="205" t="str">
        <f>INDEX('[6]配置系数（兵法）'!AK:AK,MATCH($AH108,'[6]配置系数（兵法）'!$AH:$AH,0))</f>
        <v/>
      </c>
      <c r="AL108" s="205" t="str">
        <f>INDEX('[6]配置系数（兵法）'!AL:AL,MATCH($AH108,'[6]配置系数（兵法）'!$AH:$AH,0))</f>
        <v>0+0+0+0+0+0+0+0+0+0+0+0+0+0+0+0+0+0+0+0+0+0+0+0+0+0+0+0+0+0+0+0+0+0+0</v>
      </c>
      <c r="AM108" s="205">
        <f>INDEX('[6]配置系数（兵法）'!AM:AM,MATCH($AH108,'[6]配置系数（兵法）'!$AH:$AH,0))</f>
        <v>1</v>
      </c>
    </row>
    <row r="109" spans="6:39" x14ac:dyDescent="0.15">
      <c r="F109" s="141" t="str">
        <f>IF(索引!T108="","",索引!T108&amp;1)</f>
        <v/>
      </c>
      <c r="G109" s="205" t="str">
        <f>INDEX('[6]配置系数（兵法）'!G:G,MATCH($F109,'[6]配置系数（兵法）'!$F:$F,0))</f>
        <v/>
      </c>
      <c r="H109" s="205" t="str">
        <f>INDEX('[6]配置系数（兵法）'!H:H,MATCH($F109,'[6]配置系数（兵法）'!$F:$F,0))</f>
        <v/>
      </c>
      <c r="I109" s="205" t="str">
        <f>INDEX('[6]配置系数（兵法）'!I:I,MATCH($F109,'[6]配置系数（兵法）'!$F:$F,0))</f>
        <v/>
      </c>
      <c r="J109" s="205" t="str">
        <f>INDEX('[6]配置系数（兵法）'!J:J,MATCH($F109,'[6]配置系数（兵法）'!$F:$F,0))</f>
        <v>0+0+0+0+0+0+0+0+0+0+0+0+0+0+0+0+0+0+0+0+0+0+0+0+0+0+0+0+0+0+0+0+0+0+0</v>
      </c>
      <c r="K109" s="205">
        <f>INDEX('[6]配置系数（兵法）'!K:K,MATCH($F109,'[6]配置系数（兵法）'!$F:$F,0))</f>
        <v>1</v>
      </c>
      <c r="M109" s="141" t="str">
        <f>IF(索引!T108="","",索引!T108&amp;2)</f>
        <v/>
      </c>
      <c r="N109" s="205" t="str">
        <f>INDEX('[6]配置系数（兵法）'!N:N,MATCH($M109,'[6]配置系数（兵法）'!$M:$M,0))</f>
        <v/>
      </c>
      <c r="O109" s="205" t="str">
        <f>INDEX('[6]配置系数（兵法）'!O:O,MATCH($M109,'[6]配置系数（兵法）'!$M:$M,0))</f>
        <v/>
      </c>
      <c r="P109" s="205" t="str">
        <f>INDEX('[6]配置系数（兵法）'!P:P,MATCH($M109,'[6]配置系数（兵法）'!$M:$M,0))</f>
        <v/>
      </c>
      <c r="Q109" s="205" t="str">
        <f>INDEX('[6]配置系数（兵法）'!Q:Q,MATCH($M109,'[6]配置系数（兵法）'!$M:$M,0))</f>
        <v>0+0+0+0+0+0+0+0+0+0+0+0+0+0+0+0+0+0+0+0+0+0+0+0+0+0+0+0+0+0+0+0+0+0+0</v>
      </c>
      <c r="R109" s="205">
        <f>INDEX('[6]配置系数（兵法）'!R:R,MATCH($M109,'[6]配置系数（兵法）'!$M:$M,0))</f>
        <v>1</v>
      </c>
      <c r="T109" s="141" t="str">
        <f>IF(索引!T108="","",索引!T108&amp;3)</f>
        <v/>
      </c>
      <c r="U109" s="205" t="str">
        <f>INDEX('[6]配置系数（兵法）'!U:U,MATCH($T109,'[6]配置系数（兵法）'!$T:$T,0))</f>
        <v/>
      </c>
      <c r="V109" s="205" t="str">
        <f>INDEX('[6]配置系数（兵法）'!V:V,MATCH($T109,'[6]配置系数（兵法）'!$T:$T,0))</f>
        <v/>
      </c>
      <c r="W109" s="205" t="str">
        <f>INDEX('[6]配置系数（兵法）'!W:W,MATCH($T109,'[6]配置系数（兵法）'!$T:$T,0))</f>
        <v/>
      </c>
      <c r="X109" s="205" t="str">
        <f>INDEX('[6]配置系数（兵法）'!X:X,MATCH($T109,'[6]配置系数（兵法）'!$T:$T,0))</f>
        <v>0+0+0+0+0+0+0+0+0+0+0+0+0+0+0+0+0+0+0+0+0+0+0+0+0+0+0+0+0+0+0+0+0+0+0</v>
      </c>
      <c r="Y109" s="205">
        <f>INDEX('[6]配置系数（兵法）'!Y:Y,MATCH($T109,'[6]配置系数（兵法）'!$T:$T,0))</f>
        <v>1</v>
      </c>
      <c r="AA109" s="141" t="str">
        <f>IF(索引!T108="","",索引!T108&amp;4)</f>
        <v/>
      </c>
      <c r="AB109" s="205" t="str">
        <f>INDEX('[6]配置系数（兵法）'!AB:AB,MATCH($AA109,'[6]配置系数（兵法）'!$AA:$AA,0))</f>
        <v/>
      </c>
      <c r="AC109" s="205" t="str">
        <f>INDEX('[6]配置系数（兵法）'!AC:AC,MATCH($AA109,'[6]配置系数（兵法）'!$AA:$AA,0))</f>
        <v/>
      </c>
      <c r="AD109" s="205" t="str">
        <f>INDEX('[6]配置系数（兵法）'!AD:AD,MATCH($AA109,'[6]配置系数（兵法）'!$AA:$AA,0))</f>
        <v/>
      </c>
      <c r="AE109" s="205" t="str">
        <f>INDEX('[6]配置系数（兵法）'!AE:AE,MATCH($AA109,'[6]配置系数（兵法）'!$AA:$AA,0))</f>
        <v>0+0+0+0+0+0+0+0+0+0+0+0+0+0+0+0+0+0+0+0+0+0+0+0+0+0+0+0+0+0+0+0+0+0+0</v>
      </c>
      <c r="AF109" s="205">
        <f>INDEX('[6]配置系数（兵法）'!AF:AF,MATCH($AA109,'[6]配置系数（兵法）'!$AA:$AA,0))</f>
        <v>1</v>
      </c>
      <c r="AH109" s="141" t="str">
        <f>IF(索引!T108="","",索引!T108&amp;5)</f>
        <v/>
      </c>
      <c r="AI109" s="205" t="str">
        <f>INDEX('[6]配置系数（兵法）'!AI:AI,MATCH($AH109,'[6]配置系数（兵法）'!$AH:$AH,0))</f>
        <v/>
      </c>
      <c r="AJ109" s="205" t="str">
        <f>INDEX('[6]配置系数（兵法）'!AJ:AJ,MATCH($AH109,'[6]配置系数（兵法）'!$AH:$AH,0))</f>
        <v/>
      </c>
      <c r="AK109" s="205" t="str">
        <f>INDEX('[6]配置系数（兵法）'!AK:AK,MATCH($AH109,'[6]配置系数（兵法）'!$AH:$AH,0))</f>
        <v/>
      </c>
      <c r="AL109" s="205" t="str">
        <f>INDEX('[6]配置系数（兵法）'!AL:AL,MATCH($AH109,'[6]配置系数（兵法）'!$AH:$AH,0))</f>
        <v>0+0+0+0+0+0+0+0+0+0+0+0+0+0+0+0+0+0+0+0+0+0+0+0+0+0+0+0+0+0+0+0+0+0+0</v>
      </c>
      <c r="AM109" s="205">
        <f>INDEX('[6]配置系数（兵法）'!AM:AM,MATCH($AH109,'[6]配置系数（兵法）'!$AH:$AH,0))</f>
        <v>1</v>
      </c>
    </row>
    <row r="110" spans="6:39" x14ac:dyDescent="0.15">
      <c r="F110" s="141" t="str">
        <f>IF(索引!T109="","",索引!T109&amp;1)</f>
        <v/>
      </c>
      <c r="G110" s="205" t="str">
        <f>INDEX('[6]配置系数（兵法）'!G:G,MATCH($F110,'[6]配置系数（兵法）'!$F:$F,0))</f>
        <v/>
      </c>
      <c r="H110" s="205" t="str">
        <f>INDEX('[6]配置系数（兵法）'!H:H,MATCH($F110,'[6]配置系数（兵法）'!$F:$F,0))</f>
        <v/>
      </c>
      <c r="I110" s="205" t="str">
        <f>INDEX('[6]配置系数（兵法）'!I:I,MATCH($F110,'[6]配置系数（兵法）'!$F:$F,0))</f>
        <v/>
      </c>
      <c r="J110" s="205" t="str">
        <f>INDEX('[6]配置系数（兵法）'!J:J,MATCH($F110,'[6]配置系数（兵法）'!$F:$F,0))</f>
        <v>0+0+0+0+0+0+0+0+0+0+0+0+0+0+0+0+0+0+0+0+0+0+0+0+0+0+0+0+0+0+0+0+0+0+0</v>
      </c>
      <c r="K110" s="205">
        <f>INDEX('[6]配置系数（兵法）'!K:K,MATCH($F110,'[6]配置系数（兵法）'!$F:$F,0))</f>
        <v>1</v>
      </c>
      <c r="M110" s="141" t="str">
        <f>IF(索引!T109="","",索引!T109&amp;2)</f>
        <v/>
      </c>
      <c r="N110" s="205" t="str">
        <f>INDEX('[6]配置系数（兵法）'!N:N,MATCH($M110,'[6]配置系数（兵法）'!$M:$M,0))</f>
        <v/>
      </c>
      <c r="O110" s="205" t="str">
        <f>INDEX('[6]配置系数（兵法）'!O:O,MATCH($M110,'[6]配置系数（兵法）'!$M:$M,0))</f>
        <v/>
      </c>
      <c r="P110" s="205" t="str">
        <f>INDEX('[6]配置系数（兵法）'!P:P,MATCH($M110,'[6]配置系数（兵法）'!$M:$M,0))</f>
        <v/>
      </c>
      <c r="Q110" s="205" t="str">
        <f>INDEX('[6]配置系数（兵法）'!Q:Q,MATCH($M110,'[6]配置系数（兵法）'!$M:$M,0))</f>
        <v>0+0+0+0+0+0+0+0+0+0+0+0+0+0+0+0+0+0+0+0+0+0+0+0+0+0+0+0+0+0+0+0+0+0+0</v>
      </c>
      <c r="R110" s="205">
        <f>INDEX('[6]配置系数（兵法）'!R:R,MATCH($M110,'[6]配置系数（兵法）'!$M:$M,0))</f>
        <v>1</v>
      </c>
      <c r="T110" s="141" t="str">
        <f>IF(索引!T109="","",索引!T109&amp;3)</f>
        <v/>
      </c>
      <c r="U110" s="205" t="str">
        <f>INDEX('[6]配置系数（兵法）'!U:U,MATCH($T110,'[6]配置系数（兵法）'!$T:$T,0))</f>
        <v/>
      </c>
      <c r="V110" s="205" t="str">
        <f>INDEX('[6]配置系数（兵法）'!V:V,MATCH($T110,'[6]配置系数（兵法）'!$T:$T,0))</f>
        <v/>
      </c>
      <c r="W110" s="205" t="str">
        <f>INDEX('[6]配置系数（兵法）'!W:W,MATCH($T110,'[6]配置系数（兵法）'!$T:$T,0))</f>
        <v/>
      </c>
      <c r="X110" s="205" t="str">
        <f>INDEX('[6]配置系数（兵法）'!X:X,MATCH($T110,'[6]配置系数（兵法）'!$T:$T,0))</f>
        <v>0+0+0+0+0+0+0+0+0+0+0+0+0+0+0+0+0+0+0+0+0+0+0+0+0+0+0+0+0+0+0+0+0+0+0</v>
      </c>
      <c r="Y110" s="205">
        <f>INDEX('[6]配置系数（兵法）'!Y:Y,MATCH($T110,'[6]配置系数（兵法）'!$T:$T,0))</f>
        <v>1</v>
      </c>
      <c r="AA110" s="141" t="str">
        <f>IF(索引!T109="","",索引!T109&amp;4)</f>
        <v/>
      </c>
      <c r="AB110" s="205" t="str">
        <f>INDEX('[6]配置系数（兵法）'!AB:AB,MATCH($AA110,'[6]配置系数（兵法）'!$AA:$AA,0))</f>
        <v/>
      </c>
      <c r="AC110" s="205" t="str">
        <f>INDEX('[6]配置系数（兵法）'!AC:AC,MATCH($AA110,'[6]配置系数（兵法）'!$AA:$AA,0))</f>
        <v/>
      </c>
      <c r="AD110" s="205" t="str">
        <f>INDEX('[6]配置系数（兵法）'!AD:AD,MATCH($AA110,'[6]配置系数（兵法）'!$AA:$AA,0))</f>
        <v/>
      </c>
      <c r="AE110" s="205" t="str">
        <f>INDEX('[6]配置系数（兵法）'!AE:AE,MATCH($AA110,'[6]配置系数（兵法）'!$AA:$AA,0))</f>
        <v>0+0+0+0+0+0+0+0+0+0+0+0+0+0+0+0+0+0+0+0+0+0+0+0+0+0+0+0+0+0+0+0+0+0+0</v>
      </c>
      <c r="AF110" s="205">
        <f>INDEX('[6]配置系数（兵法）'!AF:AF,MATCH($AA110,'[6]配置系数（兵法）'!$AA:$AA,0))</f>
        <v>1</v>
      </c>
      <c r="AH110" s="141" t="str">
        <f>IF(索引!T109="","",索引!T109&amp;5)</f>
        <v/>
      </c>
      <c r="AI110" s="205" t="str">
        <f>INDEX('[6]配置系数（兵法）'!AI:AI,MATCH($AH110,'[6]配置系数（兵法）'!$AH:$AH,0))</f>
        <v/>
      </c>
      <c r="AJ110" s="205" t="str">
        <f>INDEX('[6]配置系数（兵法）'!AJ:AJ,MATCH($AH110,'[6]配置系数（兵法）'!$AH:$AH,0))</f>
        <v/>
      </c>
      <c r="AK110" s="205" t="str">
        <f>INDEX('[6]配置系数（兵法）'!AK:AK,MATCH($AH110,'[6]配置系数（兵法）'!$AH:$AH,0))</f>
        <v/>
      </c>
      <c r="AL110" s="205" t="str">
        <f>INDEX('[6]配置系数（兵法）'!AL:AL,MATCH($AH110,'[6]配置系数（兵法）'!$AH:$AH,0))</f>
        <v>0+0+0+0+0+0+0+0+0+0+0+0+0+0+0+0+0+0+0+0+0+0+0+0+0+0+0+0+0+0+0+0+0+0+0</v>
      </c>
      <c r="AM110" s="205">
        <f>INDEX('[6]配置系数（兵法）'!AM:AM,MATCH($AH110,'[6]配置系数（兵法）'!$AH:$AH,0))</f>
        <v>1</v>
      </c>
    </row>
    <row r="111" spans="6:39" x14ac:dyDescent="0.15">
      <c r="F111" s="141" t="str">
        <f>IF(索引!T110="","",索引!T110&amp;1)</f>
        <v/>
      </c>
      <c r="G111" s="205" t="str">
        <f>INDEX('[6]配置系数（兵法）'!G:G,MATCH($F111,'[6]配置系数（兵法）'!$F:$F,0))</f>
        <v/>
      </c>
      <c r="H111" s="205" t="str">
        <f>INDEX('[6]配置系数（兵法）'!H:H,MATCH($F111,'[6]配置系数（兵法）'!$F:$F,0))</f>
        <v/>
      </c>
      <c r="I111" s="205" t="str">
        <f>INDEX('[6]配置系数（兵法）'!I:I,MATCH($F111,'[6]配置系数（兵法）'!$F:$F,0))</f>
        <v/>
      </c>
      <c r="J111" s="205" t="str">
        <f>INDEX('[6]配置系数（兵法）'!J:J,MATCH($F111,'[6]配置系数（兵法）'!$F:$F,0))</f>
        <v>0+0+0+0+0+0+0+0+0+0+0+0+0+0+0+0+0+0+0+0+0+0+0+0+0+0+0+0+0+0+0+0+0+0+0</v>
      </c>
      <c r="K111" s="205">
        <f>INDEX('[6]配置系数（兵法）'!K:K,MATCH($F111,'[6]配置系数（兵法）'!$F:$F,0))</f>
        <v>1</v>
      </c>
      <c r="M111" s="141" t="str">
        <f>IF(索引!T110="","",索引!T110&amp;2)</f>
        <v/>
      </c>
      <c r="N111" s="205" t="str">
        <f>INDEX('[6]配置系数（兵法）'!N:N,MATCH($M111,'[6]配置系数（兵法）'!$M:$M,0))</f>
        <v/>
      </c>
      <c r="O111" s="205" t="str">
        <f>INDEX('[6]配置系数（兵法）'!O:O,MATCH($M111,'[6]配置系数（兵法）'!$M:$M,0))</f>
        <v/>
      </c>
      <c r="P111" s="205" t="str">
        <f>INDEX('[6]配置系数（兵法）'!P:P,MATCH($M111,'[6]配置系数（兵法）'!$M:$M,0))</f>
        <v/>
      </c>
      <c r="Q111" s="205" t="str">
        <f>INDEX('[6]配置系数（兵法）'!Q:Q,MATCH($M111,'[6]配置系数（兵法）'!$M:$M,0))</f>
        <v>0+0+0+0+0+0+0+0+0+0+0+0+0+0+0+0+0+0+0+0+0+0+0+0+0+0+0+0+0+0+0+0+0+0+0</v>
      </c>
      <c r="R111" s="205">
        <f>INDEX('[6]配置系数（兵法）'!R:R,MATCH($M111,'[6]配置系数（兵法）'!$M:$M,0))</f>
        <v>1</v>
      </c>
      <c r="T111" s="141" t="str">
        <f>IF(索引!T110="","",索引!T110&amp;3)</f>
        <v/>
      </c>
      <c r="U111" s="205" t="str">
        <f>INDEX('[6]配置系数（兵法）'!U:U,MATCH($T111,'[6]配置系数（兵法）'!$T:$T,0))</f>
        <v/>
      </c>
      <c r="V111" s="205" t="str">
        <f>INDEX('[6]配置系数（兵法）'!V:V,MATCH($T111,'[6]配置系数（兵法）'!$T:$T,0))</f>
        <v/>
      </c>
      <c r="W111" s="205" t="str">
        <f>INDEX('[6]配置系数（兵法）'!W:W,MATCH($T111,'[6]配置系数（兵法）'!$T:$T,0))</f>
        <v/>
      </c>
      <c r="X111" s="205" t="str">
        <f>INDEX('[6]配置系数（兵法）'!X:X,MATCH($T111,'[6]配置系数（兵法）'!$T:$T,0))</f>
        <v>0+0+0+0+0+0+0+0+0+0+0+0+0+0+0+0+0+0+0+0+0+0+0+0+0+0+0+0+0+0+0+0+0+0+0</v>
      </c>
      <c r="Y111" s="205">
        <f>INDEX('[6]配置系数（兵法）'!Y:Y,MATCH($T111,'[6]配置系数（兵法）'!$T:$T,0))</f>
        <v>1</v>
      </c>
      <c r="AA111" s="141" t="str">
        <f>IF(索引!T110="","",索引!T110&amp;4)</f>
        <v/>
      </c>
      <c r="AB111" s="205" t="str">
        <f>INDEX('[6]配置系数（兵法）'!AB:AB,MATCH($AA111,'[6]配置系数（兵法）'!$AA:$AA,0))</f>
        <v/>
      </c>
      <c r="AC111" s="205" t="str">
        <f>INDEX('[6]配置系数（兵法）'!AC:AC,MATCH($AA111,'[6]配置系数（兵法）'!$AA:$AA,0))</f>
        <v/>
      </c>
      <c r="AD111" s="205" t="str">
        <f>INDEX('[6]配置系数（兵法）'!AD:AD,MATCH($AA111,'[6]配置系数（兵法）'!$AA:$AA,0))</f>
        <v/>
      </c>
      <c r="AE111" s="205" t="str">
        <f>INDEX('[6]配置系数（兵法）'!AE:AE,MATCH($AA111,'[6]配置系数（兵法）'!$AA:$AA,0))</f>
        <v>0+0+0+0+0+0+0+0+0+0+0+0+0+0+0+0+0+0+0+0+0+0+0+0+0+0+0+0+0+0+0+0+0+0+0</v>
      </c>
      <c r="AF111" s="205">
        <f>INDEX('[6]配置系数（兵法）'!AF:AF,MATCH($AA111,'[6]配置系数（兵法）'!$AA:$AA,0))</f>
        <v>1</v>
      </c>
      <c r="AH111" s="141" t="str">
        <f>IF(索引!T110="","",索引!T110&amp;5)</f>
        <v/>
      </c>
      <c r="AI111" s="205" t="str">
        <f>INDEX('[6]配置系数（兵法）'!AI:AI,MATCH($AH111,'[6]配置系数（兵法）'!$AH:$AH,0))</f>
        <v/>
      </c>
      <c r="AJ111" s="205" t="str">
        <f>INDEX('[6]配置系数（兵法）'!AJ:AJ,MATCH($AH111,'[6]配置系数（兵法）'!$AH:$AH,0))</f>
        <v/>
      </c>
      <c r="AK111" s="205" t="str">
        <f>INDEX('[6]配置系数（兵法）'!AK:AK,MATCH($AH111,'[6]配置系数（兵法）'!$AH:$AH,0))</f>
        <v/>
      </c>
      <c r="AL111" s="205" t="str">
        <f>INDEX('[6]配置系数（兵法）'!AL:AL,MATCH($AH111,'[6]配置系数（兵法）'!$AH:$AH,0))</f>
        <v>0+0+0+0+0+0+0+0+0+0+0+0+0+0+0+0+0+0+0+0+0+0+0+0+0+0+0+0+0+0+0+0+0+0+0</v>
      </c>
      <c r="AM111" s="205">
        <f>INDEX('[6]配置系数（兵法）'!AM:AM,MATCH($AH111,'[6]配置系数（兵法）'!$AH:$AH,0))</f>
        <v>1</v>
      </c>
    </row>
    <row r="112" spans="6:39" x14ac:dyDescent="0.15">
      <c r="F112" s="141" t="str">
        <f>IF(索引!T111="","",索引!T111&amp;1)</f>
        <v/>
      </c>
      <c r="G112" s="205" t="str">
        <f>INDEX('[6]配置系数（兵法）'!G:G,MATCH($F112,'[6]配置系数（兵法）'!$F:$F,0))</f>
        <v/>
      </c>
      <c r="H112" s="205" t="str">
        <f>INDEX('[6]配置系数（兵法）'!H:H,MATCH($F112,'[6]配置系数（兵法）'!$F:$F,0))</f>
        <v/>
      </c>
      <c r="I112" s="205" t="str">
        <f>INDEX('[6]配置系数（兵法）'!I:I,MATCH($F112,'[6]配置系数（兵法）'!$F:$F,0))</f>
        <v/>
      </c>
      <c r="J112" s="205" t="str">
        <f>INDEX('[6]配置系数（兵法）'!J:J,MATCH($F112,'[6]配置系数（兵法）'!$F:$F,0))</f>
        <v>0+0+0+0+0+0+0+0+0+0+0+0+0+0+0+0+0+0+0+0+0+0+0+0+0+0+0+0+0+0+0+0+0+0+0</v>
      </c>
      <c r="K112" s="205">
        <f>INDEX('[6]配置系数（兵法）'!K:K,MATCH($F112,'[6]配置系数（兵法）'!$F:$F,0))</f>
        <v>1</v>
      </c>
      <c r="M112" s="141" t="str">
        <f>IF(索引!T111="","",索引!T111&amp;2)</f>
        <v/>
      </c>
      <c r="N112" s="205" t="str">
        <f>INDEX('[6]配置系数（兵法）'!N:N,MATCH($M112,'[6]配置系数（兵法）'!$M:$M,0))</f>
        <v/>
      </c>
      <c r="O112" s="205" t="str">
        <f>INDEX('[6]配置系数（兵法）'!O:O,MATCH($M112,'[6]配置系数（兵法）'!$M:$M,0))</f>
        <v/>
      </c>
      <c r="P112" s="205" t="str">
        <f>INDEX('[6]配置系数（兵法）'!P:P,MATCH($M112,'[6]配置系数（兵法）'!$M:$M,0))</f>
        <v/>
      </c>
      <c r="Q112" s="205" t="str">
        <f>INDEX('[6]配置系数（兵法）'!Q:Q,MATCH($M112,'[6]配置系数（兵法）'!$M:$M,0))</f>
        <v>0+0+0+0+0+0+0+0+0+0+0+0+0+0+0+0+0+0+0+0+0+0+0+0+0+0+0+0+0+0+0+0+0+0+0</v>
      </c>
      <c r="R112" s="205">
        <f>INDEX('[6]配置系数（兵法）'!R:R,MATCH($M112,'[6]配置系数（兵法）'!$M:$M,0))</f>
        <v>1</v>
      </c>
      <c r="T112" s="141" t="str">
        <f>IF(索引!T111="","",索引!T111&amp;3)</f>
        <v/>
      </c>
      <c r="U112" s="205" t="str">
        <f>INDEX('[6]配置系数（兵法）'!U:U,MATCH($T112,'[6]配置系数（兵法）'!$T:$T,0))</f>
        <v/>
      </c>
      <c r="V112" s="205" t="str">
        <f>INDEX('[6]配置系数（兵法）'!V:V,MATCH($T112,'[6]配置系数（兵法）'!$T:$T,0))</f>
        <v/>
      </c>
      <c r="W112" s="205" t="str">
        <f>INDEX('[6]配置系数（兵法）'!W:W,MATCH($T112,'[6]配置系数（兵法）'!$T:$T,0))</f>
        <v/>
      </c>
      <c r="X112" s="205" t="str">
        <f>INDEX('[6]配置系数（兵法）'!X:X,MATCH($T112,'[6]配置系数（兵法）'!$T:$T,0))</f>
        <v>0+0+0+0+0+0+0+0+0+0+0+0+0+0+0+0+0+0+0+0+0+0+0+0+0+0+0+0+0+0+0+0+0+0+0</v>
      </c>
      <c r="Y112" s="205">
        <f>INDEX('[6]配置系数（兵法）'!Y:Y,MATCH($T112,'[6]配置系数（兵法）'!$T:$T,0))</f>
        <v>1</v>
      </c>
      <c r="AA112" s="141" t="str">
        <f>IF(索引!T111="","",索引!T111&amp;4)</f>
        <v/>
      </c>
      <c r="AB112" s="205" t="str">
        <f>INDEX('[6]配置系数（兵法）'!AB:AB,MATCH($AA112,'[6]配置系数（兵法）'!$AA:$AA,0))</f>
        <v/>
      </c>
      <c r="AC112" s="205" t="str">
        <f>INDEX('[6]配置系数（兵法）'!AC:AC,MATCH($AA112,'[6]配置系数（兵法）'!$AA:$AA,0))</f>
        <v/>
      </c>
      <c r="AD112" s="205" t="str">
        <f>INDEX('[6]配置系数（兵法）'!AD:AD,MATCH($AA112,'[6]配置系数（兵法）'!$AA:$AA,0))</f>
        <v/>
      </c>
      <c r="AE112" s="205" t="str">
        <f>INDEX('[6]配置系数（兵法）'!AE:AE,MATCH($AA112,'[6]配置系数（兵法）'!$AA:$AA,0))</f>
        <v>0+0+0+0+0+0+0+0+0+0+0+0+0+0+0+0+0+0+0+0+0+0+0+0+0+0+0+0+0+0+0+0+0+0+0</v>
      </c>
      <c r="AF112" s="205">
        <f>INDEX('[6]配置系数（兵法）'!AF:AF,MATCH($AA112,'[6]配置系数（兵法）'!$AA:$AA,0))</f>
        <v>1</v>
      </c>
      <c r="AH112" s="141" t="str">
        <f>IF(索引!T111="","",索引!T111&amp;5)</f>
        <v/>
      </c>
      <c r="AI112" s="205" t="str">
        <f>INDEX('[6]配置系数（兵法）'!AI:AI,MATCH($AH112,'[6]配置系数（兵法）'!$AH:$AH,0))</f>
        <v/>
      </c>
      <c r="AJ112" s="205" t="str">
        <f>INDEX('[6]配置系数（兵法）'!AJ:AJ,MATCH($AH112,'[6]配置系数（兵法）'!$AH:$AH,0))</f>
        <v/>
      </c>
      <c r="AK112" s="205" t="str">
        <f>INDEX('[6]配置系数（兵法）'!AK:AK,MATCH($AH112,'[6]配置系数（兵法）'!$AH:$AH,0))</f>
        <v/>
      </c>
      <c r="AL112" s="205" t="str">
        <f>INDEX('[6]配置系数（兵法）'!AL:AL,MATCH($AH112,'[6]配置系数（兵法）'!$AH:$AH,0))</f>
        <v>0+0+0+0+0+0+0+0+0+0+0+0+0+0+0+0+0+0+0+0+0+0+0+0+0+0+0+0+0+0+0+0+0+0+0</v>
      </c>
      <c r="AM112" s="205">
        <f>INDEX('[6]配置系数（兵法）'!AM:AM,MATCH($AH112,'[6]配置系数（兵法）'!$AH:$AH,0))</f>
        <v>1</v>
      </c>
    </row>
    <row r="113" spans="6:39" x14ac:dyDescent="0.15">
      <c r="F113" s="141" t="str">
        <f>IF(索引!T112="","",索引!T112&amp;1)</f>
        <v/>
      </c>
      <c r="G113" s="205" t="str">
        <f>INDEX('[6]配置系数（兵法）'!G:G,MATCH($F113,'[6]配置系数（兵法）'!$F:$F,0))</f>
        <v/>
      </c>
      <c r="H113" s="205" t="str">
        <f>INDEX('[6]配置系数（兵法）'!H:H,MATCH($F113,'[6]配置系数（兵法）'!$F:$F,0))</f>
        <v/>
      </c>
      <c r="I113" s="205" t="str">
        <f>INDEX('[6]配置系数（兵法）'!I:I,MATCH($F113,'[6]配置系数（兵法）'!$F:$F,0))</f>
        <v/>
      </c>
      <c r="J113" s="205" t="str">
        <f>INDEX('[6]配置系数（兵法）'!J:J,MATCH($F113,'[6]配置系数（兵法）'!$F:$F,0))</f>
        <v>0+0+0+0+0+0+0+0+0+0+0+0+0+0+0+0+0+0+0+0+0+0+0+0+0+0+0+0+0+0+0+0+0+0+0</v>
      </c>
      <c r="K113" s="205">
        <f>INDEX('[6]配置系数（兵法）'!K:K,MATCH($F113,'[6]配置系数（兵法）'!$F:$F,0))</f>
        <v>1</v>
      </c>
      <c r="M113" s="141" t="str">
        <f>IF(索引!T112="","",索引!T112&amp;2)</f>
        <v/>
      </c>
      <c r="N113" s="205" t="str">
        <f>INDEX('[6]配置系数（兵法）'!N:N,MATCH($M113,'[6]配置系数（兵法）'!$M:$M,0))</f>
        <v/>
      </c>
      <c r="O113" s="205" t="str">
        <f>INDEX('[6]配置系数（兵法）'!O:O,MATCH($M113,'[6]配置系数（兵法）'!$M:$M,0))</f>
        <v/>
      </c>
      <c r="P113" s="205" t="str">
        <f>INDEX('[6]配置系数（兵法）'!P:P,MATCH($M113,'[6]配置系数（兵法）'!$M:$M,0))</f>
        <v/>
      </c>
      <c r="Q113" s="205" t="str">
        <f>INDEX('[6]配置系数（兵法）'!Q:Q,MATCH($M113,'[6]配置系数（兵法）'!$M:$M,0))</f>
        <v>0+0+0+0+0+0+0+0+0+0+0+0+0+0+0+0+0+0+0+0+0+0+0+0+0+0+0+0+0+0+0+0+0+0+0</v>
      </c>
      <c r="R113" s="205">
        <f>INDEX('[6]配置系数（兵法）'!R:R,MATCH($M113,'[6]配置系数（兵法）'!$M:$M,0))</f>
        <v>1</v>
      </c>
      <c r="T113" s="141" t="str">
        <f>IF(索引!T112="","",索引!T112&amp;3)</f>
        <v/>
      </c>
      <c r="U113" s="205" t="str">
        <f>INDEX('[6]配置系数（兵法）'!U:U,MATCH($T113,'[6]配置系数（兵法）'!$T:$T,0))</f>
        <v/>
      </c>
      <c r="V113" s="205" t="str">
        <f>INDEX('[6]配置系数（兵法）'!V:V,MATCH($T113,'[6]配置系数（兵法）'!$T:$T,0))</f>
        <v/>
      </c>
      <c r="W113" s="205" t="str">
        <f>INDEX('[6]配置系数（兵法）'!W:W,MATCH($T113,'[6]配置系数（兵法）'!$T:$T,0))</f>
        <v/>
      </c>
      <c r="X113" s="205" t="str">
        <f>INDEX('[6]配置系数（兵法）'!X:X,MATCH($T113,'[6]配置系数（兵法）'!$T:$T,0))</f>
        <v>0+0+0+0+0+0+0+0+0+0+0+0+0+0+0+0+0+0+0+0+0+0+0+0+0+0+0+0+0+0+0+0+0+0+0</v>
      </c>
      <c r="Y113" s="205">
        <f>INDEX('[6]配置系数（兵法）'!Y:Y,MATCH($T113,'[6]配置系数（兵法）'!$T:$T,0))</f>
        <v>1</v>
      </c>
      <c r="AA113" s="141" t="str">
        <f>IF(索引!T112="","",索引!T112&amp;4)</f>
        <v/>
      </c>
      <c r="AB113" s="205" t="str">
        <f>INDEX('[6]配置系数（兵法）'!AB:AB,MATCH($AA113,'[6]配置系数（兵法）'!$AA:$AA,0))</f>
        <v/>
      </c>
      <c r="AC113" s="205" t="str">
        <f>INDEX('[6]配置系数（兵法）'!AC:AC,MATCH($AA113,'[6]配置系数（兵法）'!$AA:$AA,0))</f>
        <v/>
      </c>
      <c r="AD113" s="205" t="str">
        <f>INDEX('[6]配置系数（兵法）'!AD:AD,MATCH($AA113,'[6]配置系数（兵法）'!$AA:$AA,0))</f>
        <v/>
      </c>
      <c r="AE113" s="205" t="str">
        <f>INDEX('[6]配置系数（兵法）'!AE:AE,MATCH($AA113,'[6]配置系数（兵法）'!$AA:$AA,0))</f>
        <v>0+0+0+0+0+0+0+0+0+0+0+0+0+0+0+0+0+0+0+0+0+0+0+0+0+0+0+0+0+0+0+0+0+0+0</v>
      </c>
      <c r="AF113" s="205">
        <f>INDEX('[6]配置系数（兵法）'!AF:AF,MATCH($AA113,'[6]配置系数（兵法）'!$AA:$AA,0))</f>
        <v>1</v>
      </c>
      <c r="AH113" s="141" t="str">
        <f>IF(索引!T112="","",索引!T112&amp;5)</f>
        <v/>
      </c>
      <c r="AI113" s="205" t="str">
        <f>INDEX('[6]配置系数（兵法）'!AI:AI,MATCH($AH113,'[6]配置系数（兵法）'!$AH:$AH,0))</f>
        <v/>
      </c>
      <c r="AJ113" s="205" t="str">
        <f>INDEX('[6]配置系数（兵法）'!AJ:AJ,MATCH($AH113,'[6]配置系数（兵法）'!$AH:$AH,0))</f>
        <v/>
      </c>
      <c r="AK113" s="205" t="str">
        <f>INDEX('[6]配置系数（兵法）'!AK:AK,MATCH($AH113,'[6]配置系数（兵法）'!$AH:$AH,0))</f>
        <v/>
      </c>
      <c r="AL113" s="205" t="str">
        <f>INDEX('[6]配置系数（兵法）'!AL:AL,MATCH($AH113,'[6]配置系数（兵法）'!$AH:$AH,0))</f>
        <v>0+0+0+0+0+0+0+0+0+0+0+0+0+0+0+0+0+0+0+0+0+0+0+0+0+0+0+0+0+0+0+0+0+0+0</v>
      </c>
      <c r="AM113" s="205">
        <f>INDEX('[6]配置系数（兵法）'!AM:AM,MATCH($AH113,'[6]配置系数（兵法）'!$AH:$AH,0))</f>
        <v>1</v>
      </c>
    </row>
    <row r="114" spans="6:39" x14ac:dyDescent="0.15">
      <c r="F114" s="141" t="str">
        <f>IF(索引!T113="","",索引!T113&amp;1)</f>
        <v/>
      </c>
      <c r="G114" s="205" t="str">
        <f>INDEX('[6]配置系数（兵法）'!G:G,MATCH($F114,'[6]配置系数（兵法）'!$F:$F,0))</f>
        <v/>
      </c>
      <c r="H114" s="205" t="str">
        <f>INDEX('[6]配置系数（兵法）'!H:H,MATCH($F114,'[6]配置系数（兵法）'!$F:$F,0))</f>
        <v/>
      </c>
      <c r="I114" s="205" t="str">
        <f>INDEX('[6]配置系数（兵法）'!I:I,MATCH($F114,'[6]配置系数（兵法）'!$F:$F,0))</f>
        <v/>
      </c>
      <c r="J114" s="205" t="str">
        <f>INDEX('[6]配置系数（兵法）'!J:J,MATCH($F114,'[6]配置系数（兵法）'!$F:$F,0))</f>
        <v>0+0+0+0+0+0+0+0+0+0+0+0+0+0+0+0+0+0+0+0+0+0+0+0+0+0+0+0+0+0+0+0+0+0+0</v>
      </c>
      <c r="K114" s="205">
        <f>INDEX('[6]配置系数（兵法）'!K:K,MATCH($F114,'[6]配置系数（兵法）'!$F:$F,0))</f>
        <v>1</v>
      </c>
      <c r="M114" s="141" t="str">
        <f>IF(索引!T113="","",索引!T113&amp;2)</f>
        <v/>
      </c>
      <c r="N114" s="205" t="str">
        <f>INDEX('[6]配置系数（兵法）'!N:N,MATCH($M114,'[6]配置系数（兵法）'!$M:$M,0))</f>
        <v/>
      </c>
      <c r="O114" s="205" t="str">
        <f>INDEX('[6]配置系数（兵法）'!O:O,MATCH($M114,'[6]配置系数（兵法）'!$M:$M,0))</f>
        <v/>
      </c>
      <c r="P114" s="205" t="str">
        <f>INDEX('[6]配置系数（兵法）'!P:P,MATCH($M114,'[6]配置系数（兵法）'!$M:$M,0))</f>
        <v/>
      </c>
      <c r="Q114" s="205" t="str">
        <f>INDEX('[6]配置系数（兵法）'!Q:Q,MATCH($M114,'[6]配置系数（兵法）'!$M:$M,0))</f>
        <v>0+0+0+0+0+0+0+0+0+0+0+0+0+0+0+0+0+0+0+0+0+0+0+0+0+0+0+0+0+0+0+0+0+0+0</v>
      </c>
      <c r="R114" s="205">
        <f>INDEX('[6]配置系数（兵法）'!R:R,MATCH($M114,'[6]配置系数（兵法）'!$M:$M,0))</f>
        <v>1</v>
      </c>
      <c r="T114" s="141" t="str">
        <f>IF(索引!T113="","",索引!T113&amp;3)</f>
        <v/>
      </c>
      <c r="U114" s="205" t="str">
        <f>INDEX('[6]配置系数（兵法）'!U:U,MATCH($T114,'[6]配置系数（兵法）'!$T:$T,0))</f>
        <v/>
      </c>
      <c r="V114" s="205" t="str">
        <f>INDEX('[6]配置系数（兵法）'!V:V,MATCH($T114,'[6]配置系数（兵法）'!$T:$T,0))</f>
        <v/>
      </c>
      <c r="W114" s="205" t="str">
        <f>INDEX('[6]配置系数（兵法）'!W:W,MATCH($T114,'[6]配置系数（兵法）'!$T:$T,0))</f>
        <v/>
      </c>
      <c r="X114" s="205" t="str">
        <f>INDEX('[6]配置系数（兵法）'!X:X,MATCH($T114,'[6]配置系数（兵法）'!$T:$T,0))</f>
        <v>0+0+0+0+0+0+0+0+0+0+0+0+0+0+0+0+0+0+0+0+0+0+0+0+0+0+0+0+0+0+0+0+0+0+0</v>
      </c>
      <c r="Y114" s="205">
        <f>INDEX('[6]配置系数（兵法）'!Y:Y,MATCH($T114,'[6]配置系数（兵法）'!$T:$T,0))</f>
        <v>1</v>
      </c>
      <c r="AA114" s="141" t="str">
        <f>IF(索引!T113="","",索引!T113&amp;4)</f>
        <v/>
      </c>
      <c r="AB114" s="205" t="str">
        <f>INDEX('[6]配置系数（兵法）'!AB:AB,MATCH($AA114,'[6]配置系数（兵法）'!$AA:$AA,0))</f>
        <v/>
      </c>
      <c r="AC114" s="205" t="str">
        <f>INDEX('[6]配置系数（兵法）'!AC:AC,MATCH($AA114,'[6]配置系数（兵法）'!$AA:$AA,0))</f>
        <v/>
      </c>
      <c r="AD114" s="205" t="str">
        <f>INDEX('[6]配置系数（兵法）'!AD:AD,MATCH($AA114,'[6]配置系数（兵法）'!$AA:$AA,0))</f>
        <v/>
      </c>
      <c r="AE114" s="205" t="str">
        <f>INDEX('[6]配置系数（兵法）'!AE:AE,MATCH($AA114,'[6]配置系数（兵法）'!$AA:$AA,0))</f>
        <v>0+0+0+0+0+0+0+0+0+0+0+0+0+0+0+0+0+0+0+0+0+0+0+0+0+0+0+0+0+0+0+0+0+0+0</v>
      </c>
      <c r="AF114" s="205">
        <f>INDEX('[6]配置系数（兵法）'!AF:AF,MATCH($AA114,'[6]配置系数（兵法）'!$AA:$AA,0))</f>
        <v>1</v>
      </c>
      <c r="AH114" s="141" t="str">
        <f>IF(索引!T113="","",索引!T113&amp;5)</f>
        <v/>
      </c>
      <c r="AI114" s="205" t="str">
        <f>INDEX('[6]配置系数（兵法）'!AI:AI,MATCH($AH114,'[6]配置系数（兵法）'!$AH:$AH,0))</f>
        <v/>
      </c>
      <c r="AJ114" s="205" t="str">
        <f>INDEX('[6]配置系数（兵法）'!AJ:AJ,MATCH($AH114,'[6]配置系数（兵法）'!$AH:$AH,0))</f>
        <v/>
      </c>
      <c r="AK114" s="205" t="str">
        <f>INDEX('[6]配置系数（兵法）'!AK:AK,MATCH($AH114,'[6]配置系数（兵法）'!$AH:$AH,0))</f>
        <v/>
      </c>
      <c r="AL114" s="205" t="str">
        <f>INDEX('[6]配置系数（兵法）'!AL:AL,MATCH($AH114,'[6]配置系数（兵法）'!$AH:$AH,0))</f>
        <v>0+0+0+0+0+0+0+0+0+0+0+0+0+0+0+0+0+0+0+0+0+0+0+0+0+0+0+0+0+0+0+0+0+0+0</v>
      </c>
      <c r="AM114" s="205">
        <f>INDEX('[6]配置系数（兵法）'!AM:AM,MATCH($AH114,'[6]配置系数（兵法）'!$AH:$AH,0))</f>
        <v>1</v>
      </c>
    </row>
    <row r="115" spans="6:39" x14ac:dyDescent="0.15">
      <c r="F115" s="141" t="str">
        <f>IF(索引!T114="","",索引!T114&amp;1)</f>
        <v/>
      </c>
      <c r="G115" s="205" t="str">
        <f>INDEX('[6]配置系数（兵法）'!G:G,MATCH($F115,'[6]配置系数（兵法）'!$F:$F,0))</f>
        <v/>
      </c>
      <c r="H115" s="205" t="str">
        <f>INDEX('[6]配置系数（兵法）'!H:H,MATCH($F115,'[6]配置系数（兵法）'!$F:$F,0))</f>
        <v/>
      </c>
      <c r="I115" s="205" t="str">
        <f>INDEX('[6]配置系数（兵法）'!I:I,MATCH($F115,'[6]配置系数（兵法）'!$F:$F,0))</f>
        <v/>
      </c>
      <c r="J115" s="205" t="str">
        <f>INDEX('[6]配置系数（兵法）'!J:J,MATCH($F115,'[6]配置系数（兵法）'!$F:$F,0))</f>
        <v>0+0+0+0+0+0+0+0+0+0+0+0+0+0+0+0+0+0+0+0+0+0+0+0+0+0+0+0+0+0+0+0+0+0+0</v>
      </c>
      <c r="K115" s="205">
        <f>INDEX('[6]配置系数（兵法）'!K:K,MATCH($F115,'[6]配置系数（兵法）'!$F:$F,0))</f>
        <v>1</v>
      </c>
      <c r="M115" s="141" t="str">
        <f>IF(索引!T114="","",索引!T114&amp;2)</f>
        <v/>
      </c>
      <c r="N115" s="205" t="str">
        <f>INDEX('[6]配置系数（兵法）'!N:N,MATCH($M115,'[6]配置系数（兵法）'!$M:$M,0))</f>
        <v/>
      </c>
      <c r="O115" s="205" t="str">
        <f>INDEX('[6]配置系数（兵法）'!O:O,MATCH($M115,'[6]配置系数（兵法）'!$M:$M,0))</f>
        <v/>
      </c>
      <c r="P115" s="205" t="str">
        <f>INDEX('[6]配置系数（兵法）'!P:P,MATCH($M115,'[6]配置系数（兵法）'!$M:$M,0))</f>
        <v/>
      </c>
      <c r="Q115" s="205" t="str">
        <f>INDEX('[6]配置系数（兵法）'!Q:Q,MATCH($M115,'[6]配置系数（兵法）'!$M:$M,0))</f>
        <v>0+0+0+0+0+0+0+0+0+0+0+0+0+0+0+0+0+0+0+0+0+0+0+0+0+0+0+0+0+0+0+0+0+0+0</v>
      </c>
      <c r="R115" s="205">
        <f>INDEX('[6]配置系数（兵法）'!R:R,MATCH($M115,'[6]配置系数（兵法）'!$M:$M,0))</f>
        <v>1</v>
      </c>
      <c r="T115" s="141" t="str">
        <f>IF(索引!T114="","",索引!T114&amp;3)</f>
        <v/>
      </c>
      <c r="U115" s="205" t="str">
        <f>INDEX('[6]配置系数（兵法）'!U:U,MATCH($T115,'[6]配置系数（兵法）'!$T:$T,0))</f>
        <v/>
      </c>
      <c r="V115" s="205" t="str">
        <f>INDEX('[6]配置系数（兵法）'!V:V,MATCH($T115,'[6]配置系数（兵法）'!$T:$T,0))</f>
        <v/>
      </c>
      <c r="W115" s="205" t="str">
        <f>INDEX('[6]配置系数（兵法）'!W:W,MATCH($T115,'[6]配置系数（兵法）'!$T:$T,0))</f>
        <v/>
      </c>
      <c r="X115" s="205" t="str">
        <f>INDEX('[6]配置系数（兵法）'!X:X,MATCH($T115,'[6]配置系数（兵法）'!$T:$T,0))</f>
        <v>0+0+0+0+0+0+0+0+0+0+0+0+0+0+0+0+0+0+0+0+0+0+0+0+0+0+0+0+0+0+0+0+0+0+0</v>
      </c>
      <c r="Y115" s="205">
        <f>INDEX('[6]配置系数（兵法）'!Y:Y,MATCH($T115,'[6]配置系数（兵法）'!$T:$T,0))</f>
        <v>1</v>
      </c>
      <c r="AA115" s="141" t="str">
        <f>IF(索引!T114="","",索引!T114&amp;4)</f>
        <v/>
      </c>
      <c r="AB115" s="205" t="str">
        <f>INDEX('[6]配置系数（兵法）'!AB:AB,MATCH($AA115,'[6]配置系数（兵法）'!$AA:$AA,0))</f>
        <v/>
      </c>
      <c r="AC115" s="205" t="str">
        <f>INDEX('[6]配置系数（兵法）'!AC:AC,MATCH($AA115,'[6]配置系数（兵法）'!$AA:$AA,0))</f>
        <v/>
      </c>
      <c r="AD115" s="205" t="str">
        <f>INDEX('[6]配置系数（兵法）'!AD:AD,MATCH($AA115,'[6]配置系数（兵法）'!$AA:$AA,0))</f>
        <v/>
      </c>
      <c r="AE115" s="205" t="str">
        <f>INDEX('[6]配置系数（兵法）'!AE:AE,MATCH($AA115,'[6]配置系数（兵法）'!$AA:$AA,0))</f>
        <v>0+0+0+0+0+0+0+0+0+0+0+0+0+0+0+0+0+0+0+0+0+0+0+0+0+0+0+0+0+0+0+0+0+0+0</v>
      </c>
      <c r="AF115" s="205">
        <f>INDEX('[6]配置系数（兵法）'!AF:AF,MATCH($AA115,'[6]配置系数（兵法）'!$AA:$AA,0))</f>
        <v>1</v>
      </c>
      <c r="AH115" s="141" t="str">
        <f>IF(索引!T114="","",索引!T114&amp;5)</f>
        <v/>
      </c>
      <c r="AI115" s="205" t="str">
        <f>INDEX('[6]配置系数（兵法）'!AI:AI,MATCH($AH115,'[6]配置系数（兵法）'!$AH:$AH,0))</f>
        <v/>
      </c>
      <c r="AJ115" s="205" t="str">
        <f>INDEX('[6]配置系数（兵法）'!AJ:AJ,MATCH($AH115,'[6]配置系数（兵法）'!$AH:$AH,0))</f>
        <v/>
      </c>
      <c r="AK115" s="205" t="str">
        <f>INDEX('[6]配置系数（兵法）'!AK:AK,MATCH($AH115,'[6]配置系数（兵法）'!$AH:$AH,0))</f>
        <v/>
      </c>
      <c r="AL115" s="205" t="str">
        <f>INDEX('[6]配置系数（兵法）'!AL:AL,MATCH($AH115,'[6]配置系数（兵法）'!$AH:$AH,0))</f>
        <v>0+0+0+0+0+0+0+0+0+0+0+0+0+0+0+0+0+0+0+0+0+0+0+0+0+0+0+0+0+0+0+0+0+0+0</v>
      </c>
      <c r="AM115" s="205">
        <f>INDEX('[6]配置系数（兵法）'!AM:AM,MATCH($AH115,'[6]配置系数（兵法）'!$AH:$AH,0))</f>
        <v>1</v>
      </c>
    </row>
    <row r="116" spans="6:39" x14ac:dyDescent="0.15">
      <c r="F116" s="141" t="str">
        <f>IF(索引!T115="","",索引!T115&amp;1)</f>
        <v/>
      </c>
      <c r="G116" s="205" t="str">
        <f>INDEX('[6]配置系数（兵法）'!G:G,MATCH($F116,'[6]配置系数（兵法）'!$F:$F,0))</f>
        <v/>
      </c>
      <c r="H116" s="205" t="str">
        <f>INDEX('[6]配置系数（兵法）'!H:H,MATCH($F116,'[6]配置系数（兵法）'!$F:$F,0))</f>
        <v/>
      </c>
      <c r="I116" s="205" t="str">
        <f>INDEX('[6]配置系数（兵法）'!I:I,MATCH($F116,'[6]配置系数（兵法）'!$F:$F,0))</f>
        <v/>
      </c>
      <c r="J116" s="205" t="str">
        <f>INDEX('[6]配置系数（兵法）'!J:J,MATCH($F116,'[6]配置系数（兵法）'!$F:$F,0))</f>
        <v>0+0+0+0+0+0+0+0+0+0+0+0+0+0+0+0+0+0+0+0+0+0+0+0+0+0+0+0+0+0+0+0+0+0+0</v>
      </c>
      <c r="K116" s="205">
        <f>INDEX('[6]配置系数（兵法）'!K:K,MATCH($F116,'[6]配置系数（兵法）'!$F:$F,0))</f>
        <v>1</v>
      </c>
      <c r="M116" s="141" t="str">
        <f>IF(索引!T115="","",索引!T115&amp;2)</f>
        <v/>
      </c>
      <c r="N116" s="205" t="str">
        <f>INDEX('[6]配置系数（兵法）'!N:N,MATCH($M116,'[6]配置系数（兵法）'!$M:$M,0))</f>
        <v/>
      </c>
      <c r="O116" s="205" t="str">
        <f>INDEX('[6]配置系数（兵法）'!O:O,MATCH($M116,'[6]配置系数（兵法）'!$M:$M,0))</f>
        <v/>
      </c>
      <c r="P116" s="205" t="str">
        <f>INDEX('[6]配置系数（兵法）'!P:P,MATCH($M116,'[6]配置系数（兵法）'!$M:$M,0))</f>
        <v/>
      </c>
      <c r="Q116" s="205" t="str">
        <f>INDEX('[6]配置系数（兵法）'!Q:Q,MATCH($M116,'[6]配置系数（兵法）'!$M:$M,0))</f>
        <v>0+0+0+0+0+0+0+0+0+0+0+0+0+0+0+0+0+0+0+0+0+0+0+0+0+0+0+0+0+0+0+0+0+0+0</v>
      </c>
      <c r="R116" s="205">
        <f>INDEX('[6]配置系数（兵法）'!R:R,MATCH($M116,'[6]配置系数（兵法）'!$M:$M,0))</f>
        <v>1</v>
      </c>
      <c r="T116" s="141" t="str">
        <f>IF(索引!T115="","",索引!T115&amp;3)</f>
        <v/>
      </c>
      <c r="U116" s="205" t="str">
        <f>INDEX('[6]配置系数（兵法）'!U:U,MATCH($T116,'[6]配置系数（兵法）'!$T:$T,0))</f>
        <v/>
      </c>
      <c r="V116" s="205" t="str">
        <f>INDEX('[6]配置系数（兵法）'!V:V,MATCH($T116,'[6]配置系数（兵法）'!$T:$T,0))</f>
        <v/>
      </c>
      <c r="W116" s="205" t="str">
        <f>INDEX('[6]配置系数（兵法）'!W:W,MATCH($T116,'[6]配置系数（兵法）'!$T:$T,0))</f>
        <v/>
      </c>
      <c r="X116" s="205" t="str">
        <f>INDEX('[6]配置系数（兵法）'!X:X,MATCH($T116,'[6]配置系数（兵法）'!$T:$T,0))</f>
        <v>0+0+0+0+0+0+0+0+0+0+0+0+0+0+0+0+0+0+0+0+0+0+0+0+0+0+0+0+0+0+0+0+0+0+0</v>
      </c>
      <c r="Y116" s="205">
        <f>INDEX('[6]配置系数（兵法）'!Y:Y,MATCH($T116,'[6]配置系数（兵法）'!$T:$T,0))</f>
        <v>1</v>
      </c>
      <c r="AA116" s="141" t="str">
        <f>IF(索引!T115="","",索引!T115&amp;4)</f>
        <v/>
      </c>
      <c r="AB116" s="205" t="str">
        <f>INDEX('[6]配置系数（兵法）'!AB:AB,MATCH($AA116,'[6]配置系数（兵法）'!$AA:$AA,0))</f>
        <v/>
      </c>
      <c r="AC116" s="205" t="str">
        <f>INDEX('[6]配置系数（兵法）'!AC:AC,MATCH($AA116,'[6]配置系数（兵法）'!$AA:$AA,0))</f>
        <v/>
      </c>
      <c r="AD116" s="205" t="str">
        <f>INDEX('[6]配置系数（兵法）'!AD:AD,MATCH($AA116,'[6]配置系数（兵法）'!$AA:$AA,0))</f>
        <v/>
      </c>
      <c r="AE116" s="205" t="str">
        <f>INDEX('[6]配置系数（兵法）'!AE:AE,MATCH($AA116,'[6]配置系数（兵法）'!$AA:$AA,0))</f>
        <v>0+0+0+0+0+0+0+0+0+0+0+0+0+0+0+0+0+0+0+0+0+0+0+0+0+0+0+0+0+0+0+0+0+0+0</v>
      </c>
      <c r="AF116" s="205">
        <f>INDEX('[6]配置系数（兵法）'!AF:AF,MATCH($AA116,'[6]配置系数（兵法）'!$AA:$AA,0))</f>
        <v>1</v>
      </c>
      <c r="AH116" s="141" t="str">
        <f>IF(索引!T115="","",索引!T115&amp;5)</f>
        <v/>
      </c>
      <c r="AI116" s="205" t="str">
        <f>INDEX('[6]配置系数（兵法）'!AI:AI,MATCH($AH116,'[6]配置系数（兵法）'!$AH:$AH,0))</f>
        <v/>
      </c>
      <c r="AJ116" s="205" t="str">
        <f>INDEX('[6]配置系数（兵法）'!AJ:AJ,MATCH($AH116,'[6]配置系数（兵法）'!$AH:$AH,0))</f>
        <v/>
      </c>
      <c r="AK116" s="205" t="str">
        <f>INDEX('[6]配置系数（兵法）'!AK:AK,MATCH($AH116,'[6]配置系数（兵法）'!$AH:$AH,0))</f>
        <v/>
      </c>
      <c r="AL116" s="205" t="str">
        <f>INDEX('[6]配置系数（兵法）'!AL:AL,MATCH($AH116,'[6]配置系数（兵法）'!$AH:$AH,0))</f>
        <v>0+0+0+0+0+0+0+0+0+0+0+0+0+0+0+0+0+0+0+0+0+0+0+0+0+0+0+0+0+0+0+0+0+0+0</v>
      </c>
      <c r="AM116" s="205">
        <f>INDEX('[6]配置系数（兵法）'!AM:AM,MATCH($AH116,'[6]配置系数（兵法）'!$AH:$AH,0))</f>
        <v>1</v>
      </c>
    </row>
    <row r="117" spans="6:39" x14ac:dyDescent="0.15">
      <c r="F117" s="141" t="str">
        <f>IF(索引!T116="","",索引!T116&amp;1)</f>
        <v/>
      </c>
      <c r="G117" s="205" t="str">
        <f>INDEX('[6]配置系数（兵法）'!G:G,MATCH($F117,'[6]配置系数（兵法）'!$F:$F,0))</f>
        <v/>
      </c>
      <c r="H117" s="205" t="str">
        <f>INDEX('[6]配置系数（兵法）'!H:H,MATCH($F117,'[6]配置系数（兵法）'!$F:$F,0))</f>
        <v/>
      </c>
      <c r="I117" s="205" t="str">
        <f>INDEX('[6]配置系数（兵法）'!I:I,MATCH($F117,'[6]配置系数（兵法）'!$F:$F,0))</f>
        <v/>
      </c>
      <c r="J117" s="205" t="str">
        <f>INDEX('[6]配置系数（兵法）'!J:J,MATCH($F117,'[6]配置系数（兵法）'!$F:$F,0))</f>
        <v>0+0+0+0+0+0+0+0+0+0+0+0+0+0+0+0+0+0+0+0+0+0+0+0+0+0+0+0+0+0+0+0+0+0+0</v>
      </c>
      <c r="K117" s="205">
        <f>INDEX('[6]配置系数（兵法）'!K:K,MATCH($F117,'[6]配置系数（兵法）'!$F:$F,0))</f>
        <v>1</v>
      </c>
      <c r="M117" s="141" t="str">
        <f>IF(索引!T116="","",索引!T116&amp;2)</f>
        <v/>
      </c>
      <c r="N117" s="205" t="str">
        <f>INDEX('[6]配置系数（兵法）'!N:N,MATCH($M117,'[6]配置系数（兵法）'!$M:$M,0))</f>
        <v/>
      </c>
      <c r="O117" s="205" t="str">
        <f>INDEX('[6]配置系数（兵法）'!O:O,MATCH($M117,'[6]配置系数（兵法）'!$M:$M,0))</f>
        <v/>
      </c>
      <c r="P117" s="205" t="str">
        <f>INDEX('[6]配置系数（兵法）'!P:P,MATCH($M117,'[6]配置系数（兵法）'!$M:$M,0))</f>
        <v/>
      </c>
      <c r="Q117" s="205" t="str">
        <f>INDEX('[6]配置系数（兵法）'!Q:Q,MATCH($M117,'[6]配置系数（兵法）'!$M:$M,0))</f>
        <v>0+0+0+0+0+0+0+0+0+0+0+0+0+0+0+0+0+0+0+0+0+0+0+0+0+0+0+0+0+0+0+0+0+0+0</v>
      </c>
      <c r="R117" s="205">
        <f>INDEX('[6]配置系数（兵法）'!R:R,MATCH($M117,'[6]配置系数（兵法）'!$M:$M,0))</f>
        <v>1</v>
      </c>
      <c r="T117" s="141" t="str">
        <f>IF(索引!T116="","",索引!T116&amp;3)</f>
        <v/>
      </c>
      <c r="U117" s="205" t="str">
        <f>INDEX('[6]配置系数（兵法）'!U:U,MATCH($T117,'[6]配置系数（兵法）'!$T:$T,0))</f>
        <v/>
      </c>
      <c r="V117" s="205" t="str">
        <f>INDEX('[6]配置系数（兵法）'!V:V,MATCH($T117,'[6]配置系数（兵法）'!$T:$T,0))</f>
        <v/>
      </c>
      <c r="W117" s="205" t="str">
        <f>INDEX('[6]配置系数（兵法）'!W:W,MATCH($T117,'[6]配置系数（兵法）'!$T:$T,0))</f>
        <v/>
      </c>
      <c r="X117" s="205" t="str">
        <f>INDEX('[6]配置系数（兵法）'!X:X,MATCH($T117,'[6]配置系数（兵法）'!$T:$T,0))</f>
        <v>0+0+0+0+0+0+0+0+0+0+0+0+0+0+0+0+0+0+0+0+0+0+0+0+0+0+0+0+0+0+0+0+0+0+0</v>
      </c>
      <c r="Y117" s="205">
        <f>INDEX('[6]配置系数（兵法）'!Y:Y,MATCH($T117,'[6]配置系数（兵法）'!$T:$T,0))</f>
        <v>1</v>
      </c>
      <c r="AA117" s="141" t="str">
        <f>IF(索引!T116="","",索引!T116&amp;4)</f>
        <v/>
      </c>
      <c r="AB117" s="205" t="str">
        <f>INDEX('[6]配置系数（兵法）'!AB:AB,MATCH($AA117,'[6]配置系数（兵法）'!$AA:$AA,0))</f>
        <v/>
      </c>
      <c r="AC117" s="205" t="str">
        <f>INDEX('[6]配置系数（兵法）'!AC:AC,MATCH($AA117,'[6]配置系数（兵法）'!$AA:$AA,0))</f>
        <v/>
      </c>
      <c r="AD117" s="205" t="str">
        <f>INDEX('[6]配置系数（兵法）'!AD:AD,MATCH($AA117,'[6]配置系数（兵法）'!$AA:$AA,0))</f>
        <v/>
      </c>
      <c r="AE117" s="205" t="str">
        <f>INDEX('[6]配置系数（兵法）'!AE:AE,MATCH($AA117,'[6]配置系数（兵法）'!$AA:$AA,0))</f>
        <v>0+0+0+0+0+0+0+0+0+0+0+0+0+0+0+0+0+0+0+0+0+0+0+0+0+0+0+0+0+0+0+0+0+0+0</v>
      </c>
      <c r="AF117" s="205">
        <f>INDEX('[6]配置系数（兵法）'!AF:AF,MATCH($AA117,'[6]配置系数（兵法）'!$AA:$AA,0))</f>
        <v>1</v>
      </c>
      <c r="AH117" s="141" t="str">
        <f>IF(索引!T116="","",索引!T116&amp;5)</f>
        <v/>
      </c>
      <c r="AI117" s="205" t="str">
        <f>INDEX('[6]配置系数（兵法）'!AI:AI,MATCH($AH117,'[6]配置系数（兵法）'!$AH:$AH,0))</f>
        <v/>
      </c>
      <c r="AJ117" s="205" t="str">
        <f>INDEX('[6]配置系数（兵法）'!AJ:AJ,MATCH($AH117,'[6]配置系数（兵法）'!$AH:$AH,0))</f>
        <v/>
      </c>
      <c r="AK117" s="205" t="str">
        <f>INDEX('[6]配置系数（兵法）'!AK:AK,MATCH($AH117,'[6]配置系数（兵法）'!$AH:$AH,0))</f>
        <v/>
      </c>
      <c r="AL117" s="205" t="str">
        <f>INDEX('[6]配置系数（兵法）'!AL:AL,MATCH($AH117,'[6]配置系数（兵法）'!$AH:$AH,0))</f>
        <v>0+0+0+0+0+0+0+0+0+0+0+0+0+0+0+0+0+0+0+0+0+0+0+0+0+0+0+0+0+0+0+0+0+0+0</v>
      </c>
      <c r="AM117" s="205">
        <f>INDEX('[6]配置系数（兵法）'!AM:AM,MATCH($AH117,'[6]配置系数（兵法）'!$AH:$AH,0))</f>
        <v>1</v>
      </c>
    </row>
    <row r="118" spans="6:39" x14ac:dyDescent="0.15">
      <c r="F118" s="141" t="str">
        <f>IF(索引!T117="","",索引!T117&amp;1)</f>
        <v/>
      </c>
      <c r="G118" s="205" t="str">
        <f>INDEX('[6]配置系数（兵法）'!G:G,MATCH($F118,'[6]配置系数（兵法）'!$F:$F,0))</f>
        <v/>
      </c>
      <c r="H118" s="205" t="str">
        <f>INDEX('[6]配置系数（兵法）'!H:H,MATCH($F118,'[6]配置系数（兵法）'!$F:$F,0))</f>
        <v/>
      </c>
      <c r="I118" s="205" t="str">
        <f>INDEX('[6]配置系数（兵法）'!I:I,MATCH($F118,'[6]配置系数（兵法）'!$F:$F,0))</f>
        <v/>
      </c>
      <c r="J118" s="205" t="str">
        <f>INDEX('[6]配置系数（兵法）'!J:J,MATCH($F118,'[6]配置系数（兵法）'!$F:$F,0))</f>
        <v>0+0+0+0+0+0+0+0+0+0+0+0+0+0+0+0+0+0+0+0+0+0+0+0+0+0+0+0+0+0+0+0+0+0+0</v>
      </c>
      <c r="K118" s="205">
        <f>INDEX('[6]配置系数（兵法）'!K:K,MATCH($F118,'[6]配置系数（兵法）'!$F:$F,0))</f>
        <v>1</v>
      </c>
      <c r="M118" s="141" t="str">
        <f>IF(索引!T117="","",索引!T117&amp;2)</f>
        <v/>
      </c>
      <c r="N118" s="205" t="str">
        <f>INDEX('[6]配置系数（兵法）'!N:N,MATCH($M118,'[6]配置系数（兵法）'!$M:$M,0))</f>
        <v/>
      </c>
      <c r="O118" s="205" t="str">
        <f>INDEX('[6]配置系数（兵法）'!O:O,MATCH($M118,'[6]配置系数（兵法）'!$M:$M,0))</f>
        <v/>
      </c>
      <c r="P118" s="205" t="str">
        <f>INDEX('[6]配置系数（兵法）'!P:P,MATCH($M118,'[6]配置系数（兵法）'!$M:$M,0))</f>
        <v/>
      </c>
      <c r="Q118" s="205" t="str">
        <f>INDEX('[6]配置系数（兵法）'!Q:Q,MATCH($M118,'[6]配置系数（兵法）'!$M:$M,0))</f>
        <v>0+0+0+0+0+0+0+0+0+0+0+0+0+0+0+0+0+0+0+0+0+0+0+0+0+0+0+0+0+0+0+0+0+0+0</v>
      </c>
      <c r="R118" s="205">
        <f>INDEX('[6]配置系数（兵法）'!R:R,MATCH($M118,'[6]配置系数（兵法）'!$M:$M,0))</f>
        <v>1</v>
      </c>
      <c r="T118" s="141" t="str">
        <f>IF(索引!T117="","",索引!T117&amp;3)</f>
        <v/>
      </c>
      <c r="U118" s="205" t="str">
        <f>INDEX('[6]配置系数（兵法）'!U:U,MATCH($T118,'[6]配置系数（兵法）'!$T:$T,0))</f>
        <v/>
      </c>
      <c r="V118" s="205" t="str">
        <f>INDEX('[6]配置系数（兵法）'!V:V,MATCH($T118,'[6]配置系数（兵法）'!$T:$T,0))</f>
        <v/>
      </c>
      <c r="W118" s="205" t="str">
        <f>INDEX('[6]配置系数（兵法）'!W:W,MATCH($T118,'[6]配置系数（兵法）'!$T:$T,0))</f>
        <v/>
      </c>
      <c r="X118" s="205" t="str">
        <f>INDEX('[6]配置系数（兵法）'!X:X,MATCH($T118,'[6]配置系数（兵法）'!$T:$T,0))</f>
        <v>0+0+0+0+0+0+0+0+0+0+0+0+0+0+0+0+0+0+0+0+0+0+0+0+0+0+0+0+0+0+0+0+0+0+0</v>
      </c>
      <c r="Y118" s="205">
        <f>INDEX('[6]配置系数（兵法）'!Y:Y,MATCH($T118,'[6]配置系数（兵法）'!$T:$T,0))</f>
        <v>1</v>
      </c>
      <c r="AA118" s="141" t="str">
        <f>IF(索引!T117="","",索引!T117&amp;4)</f>
        <v/>
      </c>
      <c r="AB118" s="205" t="str">
        <f>INDEX('[6]配置系数（兵法）'!AB:AB,MATCH($AA118,'[6]配置系数（兵法）'!$AA:$AA,0))</f>
        <v/>
      </c>
      <c r="AC118" s="205" t="str">
        <f>INDEX('[6]配置系数（兵法）'!AC:AC,MATCH($AA118,'[6]配置系数（兵法）'!$AA:$AA,0))</f>
        <v/>
      </c>
      <c r="AD118" s="205" t="str">
        <f>INDEX('[6]配置系数（兵法）'!AD:AD,MATCH($AA118,'[6]配置系数（兵法）'!$AA:$AA,0))</f>
        <v/>
      </c>
      <c r="AE118" s="205" t="str">
        <f>INDEX('[6]配置系数（兵法）'!AE:AE,MATCH($AA118,'[6]配置系数（兵法）'!$AA:$AA,0))</f>
        <v>0+0+0+0+0+0+0+0+0+0+0+0+0+0+0+0+0+0+0+0+0+0+0+0+0+0+0+0+0+0+0+0+0+0+0</v>
      </c>
      <c r="AF118" s="205">
        <f>INDEX('[6]配置系数（兵法）'!AF:AF,MATCH($AA118,'[6]配置系数（兵法）'!$AA:$AA,0))</f>
        <v>1</v>
      </c>
      <c r="AH118" s="141" t="str">
        <f>IF(索引!T117="","",索引!T117&amp;5)</f>
        <v/>
      </c>
      <c r="AI118" s="205" t="str">
        <f>INDEX('[6]配置系数（兵法）'!AI:AI,MATCH($AH118,'[6]配置系数（兵法）'!$AH:$AH,0))</f>
        <v/>
      </c>
      <c r="AJ118" s="205" t="str">
        <f>INDEX('[6]配置系数（兵法）'!AJ:AJ,MATCH($AH118,'[6]配置系数（兵法）'!$AH:$AH,0))</f>
        <v/>
      </c>
      <c r="AK118" s="205" t="str">
        <f>INDEX('[6]配置系数（兵法）'!AK:AK,MATCH($AH118,'[6]配置系数（兵法）'!$AH:$AH,0))</f>
        <v/>
      </c>
      <c r="AL118" s="205" t="str">
        <f>INDEX('[6]配置系数（兵法）'!AL:AL,MATCH($AH118,'[6]配置系数（兵法）'!$AH:$AH,0))</f>
        <v>0+0+0+0+0+0+0+0+0+0+0+0+0+0+0+0+0+0+0+0+0+0+0+0+0+0+0+0+0+0+0+0+0+0+0</v>
      </c>
      <c r="AM118" s="205">
        <f>INDEX('[6]配置系数（兵法）'!AM:AM,MATCH($AH118,'[6]配置系数（兵法）'!$AH:$AH,0))</f>
        <v>1</v>
      </c>
    </row>
    <row r="119" spans="6:39" x14ac:dyDescent="0.15">
      <c r="F119" s="141" t="str">
        <f>IF(索引!T118="","",索引!T118&amp;1)</f>
        <v/>
      </c>
      <c r="G119" s="205" t="str">
        <f>INDEX('[6]配置系数（兵法）'!G:G,MATCH($F119,'[6]配置系数（兵法）'!$F:$F,0))</f>
        <v/>
      </c>
      <c r="H119" s="205" t="str">
        <f>INDEX('[6]配置系数（兵法）'!H:H,MATCH($F119,'[6]配置系数（兵法）'!$F:$F,0))</f>
        <v/>
      </c>
      <c r="I119" s="205" t="str">
        <f>INDEX('[6]配置系数（兵法）'!I:I,MATCH($F119,'[6]配置系数（兵法）'!$F:$F,0))</f>
        <v/>
      </c>
      <c r="J119" s="205" t="str">
        <f>INDEX('[6]配置系数（兵法）'!J:J,MATCH($F119,'[6]配置系数（兵法）'!$F:$F,0))</f>
        <v>0+0+0+0+0+0+0+0+0+0+0+0+0+0+0+0+0+0+0+0+0+0+0+0+0+0+0+0+0+0+0+0+0+0+0</v>
      </c>
      <c r="K119" s="205">
        <f>INDEX('[6]配置系数（兵法）'!K:K,MATCH($F119,'[6]配置系数（兵法）'!$F:$F,0))</f>
        <v>1</v>
      </c>
      <c r="M119" s="141" t="str">
        <f>IF(索引!T118="","",索引!T118&amp;2)</f>
        <v/>
      </c>
      <c r="N119" s="205" t="str">
        <f>INDEX('[6]配置系数（兵法）'!N:N,MATCH($M119,'[6]配置系数（兵法）'!$M:$M,0))</f>
        <v/>
      </c>
      <c r="O119" s="205" t="str">
        <f>INDEX('[6]配置系数（兵法）'!O:O,MATCH($M119,'[6]配置系数（兵法）'!$M:$M,0))</f>
        <v/>
      </c>
      <c r="P119" s="205" t="str">
        <f>INDEX('[6]配置系数（兵法）'!P:P,MATCH($M119,'[6]配置系数（兵法）'!$M:$M,0))</f>
        <v/>
      </c>
      <c r="Q119" s="205" t="str">
        <f>INDEX('[6]配置系数（兵法）'!Q:Q,MATCH($M119,'[6]配置系数（兵法）'!$M:$M,0))</f>
        <v>0+0+0+0+0+0+0+0+0+0+0+0+0+0+0+0+0+0+0+0+0+0+0+0+0+0+0+0+0+0+0+0+0+0+0</v>
      </c>
      <c r="R119" s="205">
        <f>INDEX('[6]配置系数（兵法）'!R:R,MATCH($M119,'[6]配置系数（兵法）'!$M:$M,0))</f>
        <v>1</v>
      </c>
      <c r="T119" s="141" t="str">
        <f>IF(索引!T118="","",索引!T118&amp;3)</f>
        <v/>
      </c>
      <c r="U119" s="205" t="str">
        <f>INDEX('[6]配置系数（兵法）'!U:U,MATCH($T119,'[6]配置系数（兵法）'!$T:$T,0))</f>
        <v/>
      </c>
      <c r="V119" s="205" t="str">
        <f>INDEX('[6]配置系数（兵法）'!V:V,MATCH($T119,'[6]配置系数（兵法）'!$T:$T,0))</f>
        <v/>
      </c>
      <c r="W119" s="205" t="str">
        <f>INDEX('[6]配置系数（兵法）'!W:W,MATCH($T119,'[6]配置系数（兵法）'!$T:$T,0))</f>
        <v/>
      </c>
      <c r="X119" s="205" t="str">
        <f>INDEX('[6]配置系数（兵法）'!X:X,MATCH($T119,'[6]配置系数（兵法）'!$T:$T,0))</f>
        <v>0+0+0+0+0+0+0+0+0+0+0+0+0+0+0+0+0+0+0+0+0+0+0+0+0+0+0+0+0+0+0+0+0+0+0</v>
      </c>
      <c r="Y119" s="205">
        <f>INDEX('[6]配置系数（兵法）'!Y:Y,MATCH($T119,'[6]配置系数（兵法）'!$T:$T,0))</f>
        <v>1</v>
      </c>
      <c r="AA119" s="141" t="str">
        <f>IF(索引!T118="","",索引!T118&amp;4)</f>
        <v/>
      </c>
      <c r="AB119" s="205" t="str">
        <f>INDEX('[6]配置系数（兵法）'!AB:AB,MATCH($AA119,'[6]配置系数（兵法）'!$AA:$AA,0))</f>
        <v/>
      </c>
      <c r="AC119" s="205" t="str">
        <f>INDEX('[6]配置系数（兵法）'!AC:AC,MATCH($AA119,'[6]配置系数（兵法）'!$AA:$AA,0))</f>
        <v/>
      </c>
      <c r="AD119" s="205" t="str">
        <f>INDEX('[6]配置系数（兵法）'!AD:AD,MATCH($AA119,'[6]配置系数（兵法）'!$AA:$AA,0))</f>
        <v/>
      </c>
      <c r="AE119" s="205" t="str">
        <f>INDEX('[6]配置系数（兵法）'!AE:AE,MATCH($AA119,'[6]配置系数（兵法）'!$AA:$AA,0))</f>
        <v>0+0+0+0+0+0+0+0+0+0+0+0+0+0+0+0+0+0+0+0+0+0+0+0+0+0+0+0+0+0+0+0+0+0+0</v>
      </c>
      <c r="AF119" s="205">
        <f>INDEX('[6]配置系数（兵法）'!AF:AF,MATCH($AA119,'[6]配置系数（兵法）'!$AA:$AA,0))</f>
        <v>1</v>
      </c>
      <c r="AH119" s="141" t="str">
        <f>IF(索引!T118="","",索引!T118&amp;5)</f>
        <v/>
      </c>
      <c r="AI119" s="205" t="str">
        <f>INDEX('[6]配置系数（兵法）'!AI:AI,MATCH($AH119,'[6]配置系数（兵法）'!$AH:$AH,0))</f>
        <v/>
      </c>
      <c r="AJ119" s="205" t="str">
        <f>INDEX('[6]配置系数（兵法）'!AJ:AJ,MATCH($AH119,'[6]配置系数（兵法）'!$AH:$AH,0))</f>
        <v/>
      </c>
      <c r="AK119" s="205" t="str">
        <f>INDEX('[6]配置系数（兵法）'!AK:AK,MATCH($AH119,'[6]配置系数（兵法）'!$AH:$AH,0))</f>
        <v/>
      </c>
      <c r="AL119" s="205" t="str">
        <f>INDEX('[6]配置系数（兵法）'!AL:AL,MATCH($AH119,'[6]配置系数（兵法）'!$AH:$AH,0))</f>
        <v>0+0+0+0+0+0+0+0+0+0+0+0+0+0+0+0+0+0+0+0+0+0+0+0+0+0+0+0+0+0+0+0+0+0+0</v>
      </c>
      <c r="AM119" s="205">
        <f>INDEX('[6]配置系数（兵法）'!AM:AM,MATCH($AH119,'[6]配置系数（兵法）'!$AH:$AH,0))</f>
        <v>1</v>
      </c>
    </row>
    <row r="120" spans="6:39" x14ac:dyDescent="0.15">
      <c r="F120" s="141" t="str">
        <f>IF(索引!T119="","",索引!T119&amp;1)</f>
        <v/>
      </c>
      <c r="G120" s="205" t="str">
        <f>INDEX('[6]配置系数（兵法）'!G:G,MATCH($F120,'[6]配置系数（兵法）'!$F:$F,0))</f>
        <v/>
      </c>
      <c r="H120" s="205" t="str">
        <f>INDEX('[6]配置系数（兵法）'!H:H,MATCH($F120,'[6]配置系数（兵法）'!$F:$F,0))</f>
        <v/>
      </c>
      <c r="I120" s="205" t="str">
        <f>INDEX('[6]配置系数（兵法）'!I:I,MATCH($F120,'[6]配置系数（兵法）'!$F:$F,0))</f>
        <v/>
      </c>
      <c r="J120" s="205" t="str">
        <f>INDEX('[6]配置系数（兵法）'!J:J,MATCH($F120,'[6]配置系数（兵法）'!$F:$F,0))</f>
        <v>0+0+0+0+0+0+0+0+0+0+0+0+0+0+0+0+0+0+0+0+0+0+0+0+0+0+0+0+0+0+0+0+0+0+0</v>
      </c>
      <c r="K120" s="205">
        <f>INDEX('[6]配置系数（兵法）'!K:K,MATCH($F120,'[6]配置系数（兵法）'!$F:$F,0))</f>
        <v>1</v>
      </c>
      <c r="M120" s="141" t="str">
        <f>IF(索引!T119="","",索引!T119&amp;2)</f>
        <v/>
      </c>
      <c r="N120" s="205" t="str">
        <f>INDEX('[6]配置系数（兵法）'!N:N,MATCH($M120,'[6]配置系数（兵法）'!$M:$M,0))</f>
        <v/>
      </c>
      <c r="O120" s="205" t="str">
        <f>INDEX('[6]配置系数（兵法）'!O:O,MATCH($M120,'[6]配置系数（兵法）'!$M:$M,0))</f>
        <v/>
      </c>
      <c r="P120" s="205" t="str">
        <f>INDEX('[6]配置系数（兵法）'!P:P,MATCH($M120,'[6]配置系数（兵法）'!$M:$M,0))</f>
        <v/>
      </c>
      <c r="Q120" s="205" t="str">
        <f>INDEX('[6]配置系数（兵法）'!Q:Q,MATCH($M120,'[6]配置系数（兵法）'!$M:$M,0))</f>
        <v>0+0+0+0+0+0+0+0+0+0+0+0+0+0+0+0+0+0+0+0+0+0+0+0+0+0+0+0+0+0+0+0+0+0+0</v>
      </c>
      <c r="R120" s="205">
        <f>INDEX('[6]配置系数（兵法）'!R:R,MATCH($M120,'[6]配置系数（兵法）'!$M:$M,0))</f>
        <v>1</v>
      </c>
      <c r="T120" s="141" t="str">
        <f>IF(索引!T119="","",索引!T119&amp;3)</f>
        <v/>
      </c>
      <c r="U120" s="205" t="str">
        <f>INDEX('[6]配置系数（兵法）'!U:U,MATCH($T120,'[6]配置系数（兵法）'!$T:$T,0))</f>
        <v/>
      </c>
      <c r="V120" s="205" t="str">
        <f>INDEX('[6]配置系数（兵法）'!V:V,MATCH($T120,'[6]配置系数（兵法）'!$T:$T,0))</f>
        <v/>
      </c>
      <c r="W120" s="205" t="str">
        <f>INDEX('[6]配置系数（兵法）'!W:W,MATCH($T120,'[6]配置系数（兵法）'!$T:$T,0))</f>
        <v/>
      </c>
      <c r="X120" s="205" t="str">
        <f>INDEX('[6]配置系数（兵法）'!X:X,MATCH($T120,'[6]配置系数（兵法）'!$T:$T,0))</f>
        <v>0+0+0+0+0+0+0+0+0+0+0+0+0+0+0+0+0+0+0+0+0+0+0+0+0+0+0+0+0+0+0+0+0+0+0</v>
      </c>
      <c r="Y120" s="205">
        <f>INDEX('[6]配置系数（兵法）'!Y:Y,MATCH($T120,'[6]配置系数（兵法）'!$T:$T,0))</f>
        <v>1</v>
      </c>
      <c r="AA120" s="141" t="str">
        <f>IF(索引!T119="","",索引!T119&amp;4)</f>
        <v/>
      </c>
      <c r="AB120" s="205" t="str">
        <f>INDEX('[6]配置系数（兵法）'!AB:AB,MATCH($AA120,'[6]配置系数（兵法）'!$AA:$AA,0))</f>
        <v/>
      </c>
      <c r="AC120" s="205" t="str">
        <f>INDEX('[6]配置系数（兵法）'!AC:AC,MATCH($AA120,'[6]配置系数（兵法）'!$AA:$AA,0))</f>
        <v/>
      </c>
      <c r="AD120" s="205" t="str">
        <f>INDEX('[6]配置系数（兵法）'!AD:AD,MATCH($AA120,'[6]配置系数（兵法）'!$AA:$AA,0))</f>
        <v/>
      </c>
      <c r="AE120" s="205" t="str">
        <f>INDEX('[6]配置系数（兵法）'!AE:AE,MATCH($AA120,'[6]配置系数（兵法）'!$AA:$AA,0))</f>
        <v>0+0+0+0+0+0+0+0+0+0+0+0+0+0+0+0+0+0+0+0+0+0+0+0+0+0+0+0+0+0+0+0+0+0+0</v>
      </c>
      <c r="AF120" s="205">
        <f>INDEX('[6]配置系数（兵法）'!AF:AF,MATCH($AA120,'[6]配置系数（兵法）'!$AA:$AA,0))</f>
        <v>1</v>
      </c>
      <c r="AH120" s="141" t="str">
        <f>IF(索引!T119="","",索引!T119&amp;5)</f>
        <v/>
      </c>
      <c r="AI120" s="205" t="str">
        <f>INDEX('[6]配置系数（兵法）'!AI:AI,MATCH($AH120,'[6]配置系数（兵法）'!$AH:$AH,0))</f>
        <v/>
      </c>
      <c r="AJ120" s="205" t="str">
        <f>INDEX('[6]配置系数（兵法）'!AJ:AJ,MATCH($AH120,'[6]配置系数（兵法）'!$AH:$AH,0))</f>
        <v/>
      </c>
      <c r="AK120" s="205" t="str">
        <f>INDEX('[6]配置系数（兵法）'!AK:AK,MATCH($AH120,'[6]配置系数（兵法）'!$AH:$AH,0))</f>
        <v/>
      </c>
      <c r="AL120" s="205" t="str">
        <f>INDEX('[6]配置系数（兵法）'!AL:AL,MATCH($AH120,'[6]配置系数（兵法）'!$AH:$AH,0))</f>
        <v>0+0+0+0+0+0+0+0+0+0+0+0+0+0+0+0+0+0+0+0+0+0+0+0+0+0+0+0+0+0+0+0+0+0+0</v>
      </c>
      <c r="AM120" s="205">
        <f>INDEX('[6]配置系数（兵法）'!AM:AM,MATCH($AH120,'[6]配置系数（兵法）'!$AH:$AH,0))</f>
        <v>1</v>
      </c>
    </row>
    <row r="121" spans="6:39" x14ac:dyDescent="0.15">
      <c r="F121" s="141" t="str">
        <f>IF(索引!T120="","",索引!T120&amp;1)</f>
        <v/>
      </c>
      <c r="G121" s="205" t="str">
        <f>INDEX('[6]配置系数（兵法）'!G:G,MATCH($F121,'[6]配置系数（兵法）'!$F:$F,0))</f>
        <v/>
      </c>
      <c r="H121" s="205" t="str">
        <f>INDEX('[6]配置系数（兵法）'!H:H,MATCH($F121,'[6]配置系数（兵法）'!$F:$F,0))</f>
        <v/>
      </c>
      <c r="I121" s="205" t="str">
        <f>INDEX('[6]配置系数（兵法）'!I:I,MATCH($F121,'[6]配置系数（兵法）'!$F:$F,0))</f>
        <v/>
      </c>
      <c r="J121" s="205" t="str">
        <f>INDEX('[6]配置系数（兵法）'!J:J,MATCH($F121,'[6]配置系数（兵法）'!$F:$F,0))</f>
        <v>0+0+0+0+0+0+0+0+0+0+0+0+0+0+0+0+0+0+0+0+0+0+0+0+0+0+0+0+0+0+0+0+0+0+0</v>
      </c>
      <c r="K121" s="205">
        <f>INDEX('[6]配置系数（兵法）'!K:K,MATCH($F121,'[6]配置系数（兵法）'!$F:$F,0))</f>
        <v>1</v>
      </c>
      <c r="M121" s="141" t="str">
        <f>IF(索引!T120="","",索引!T120&amp;2)</f>
        <v/>
      </c>
      <c r="N121" s="205" t="str">
        <f>INDEX('[6]配置系数（兵法）'!N:N,MATCH($M121,'[6]配置系数（兵法）'!$M:$M,0))</f>
        <v/>
      </c>
      <c r="O121" s="205" t="str">
        <f>INDEX('[6]配置系数（兵法）'!O:O,MATCH($M121,'[6]配置系数（兵法）'!$M:$M,0))</f>
        <v/>
      </c>
      <c r="P121" s="205" t="str">
        <f>INDEX('[6]配置系数（兵法）'!P:P,MATCH($M121,'[6]配置系数（兵法）'!$M:$M,0))</f>
        <v/>
      </c>
      <c r="Q121" s="205" t="str">
        <f>INDEX('[6]配置系数（兵法）'!Q:Q,MATCH($M121,'[6]配置系数（兵法）'!$M:$M,0))</f>
        <v>0+0+0+0+0+0+0+0+0+0+0+0+0+0+0+0+0+0+0+0+0+0+0+0+0+0+0+0+0+0+0+0+0+0+0</v>
      </c>
      <c r="R121" s="205">
        <f>INDEX('[6]配置系数（兵法）'!R:R,MATCH($M121,'[6]配置系数（兵法）'!$M:$M,0))</f>
        <v>1</v>
      </c>
      <c r="T121" s="141" t="str">
        <f>IF(索引!T120="","",索引!T120&amp;3)</f>
        <v/>
      </c>
      <c r="U121" s="205" t="str">
        <f>INDEX('[6]配置系数（兵法）'!U:U,MATCH($T121,'[6]配置系数（兵法）'!$T:$T,0))</f>
        <v/>
      </c>
      <c r="V121" s="205" t="str">
        <f>INDEX('[6]配置系数（兵法）'!V:V,MATCH($T121,'[6]配置系数（兵法）'!$T:$T,0))</f>
        <v/>
      </c>
      <c r="W121" s="205" t="str">
        <f>INDEX('[6]配置系数（兵法）'!W:W,MATCH($T121,'[6]配置系数（兵法）'!$T:$T,0))</f>
        <v/>
      </c>
      <c r="X121" s="205" t="str">
        <f>INDEX('[6]配置系数（兵法）'!X:X,MATCH($T121,'[6]配置系数（兵法）'!$T:$T,0))</f>
        <v>0+0+0+0+0+0+0+0+0+0+0+0+0+0+0+0+0+0+0+0+0+0+0+0+0+0+0+0+0+0+0+0+0+0+0</v>
      </c>
      <c r="Y121" s="205">
        <f>INDEX('[6]配置系数（兵法）'!Y:Y,MATCH($T121,'[6]配置系数（兵法）'!$T:$T,0))</f>
        <v>1</v>
      </c>
      <c r="AA121" s="141" t="str">
        <f>IF(索引!T120="","",索引!T120&amp;4)</f>
        <v/>
      </c>
      <c r="AB121" s="205" t="str">
        <f>INDEX('[6]配置系数（兵法）'!AB:AB,MATCH($AA121,'[6]配置系数（兵法）'!$AA:$AA,0))</f>
        <v/>
      </c>
      <c r="AC121" s="205" t="str">
        <f>INDEX('[6]配置系数（兵法）'!AC:AC,MATCH($AA121,'[6]配置系数（兵法）'!$AA:$AA,0))</f>
        <v/>
      </c>
      <c r="AD121" s="205" t="str">
        <f>INDEX('[6]配置系数（兵法）'!AD:AD,MATCH($AA121,'[6]配置系数（兵法）'!$AA:$AA,0))</f>
        <v/>
      </c>
      <c r="AE121" s="205" t="str">
        <f>INDEX('[6]配置系数（兵法）'!AE:AE,MATCH($AA121,'[6]配置系数（兵法）'!$AA:$AA,0))</f>
        <v>0+0+0+0+0+0+0+0+0+0+0+0+0+0+0+0+0+0+0+0+0+0+0+0+0+0+0+0+0+0+0+0+0+0+0</v>
      </c>
      <c r="AF121" s="205">
        <f>INDEX('[6]配置系数（兵法）'!AF:AF,MATCH($AA121,'[6]配置系数（兵法）'!$AA:$AA,0))</f>
        <v>1</v>
      </c>
      <c r="AH121" s="141" t="str">
        <f>IF(索引!T120="","",索引!T120&amp;5)</f>
        <v/>
      </c>
      <c r="AI121" s="205" t="str">
        <f>INDEX('[6]配置系数（兵法）'!AI:AI,MATCH($AH121,'[6]配置系数（兵法）'!$AH:$AH,0))</f>
        <v/>
      </c>
      <c r="AJ121" s="205" t="str">
        <f>INDEX('[6]配置系数（兵法）'!AJ:AJ,MATCH($AH121,'[6]配置系数（兵法）'!$AH:$AH,0))</f>
        <v/>
      </c>
      <c r="AK121" s="205" t="str">
        <f>INDEX('[6]配置系数（兵法）'!AK:AK,MATCH($AH121,'[6]配置系数（兵法）'!$AH:$AH,0))</f>
        <v/>
      </c>
      <c r="AL121" s="205" t="str">
        <f>INDEX('[6]配置系数（兵法）'!AL:AL,MATCH($AH121,'[6]配置系数（兵法）'!$AH:$AH,0))</f>
        <v>0+0+0+0+0+0+0+0+0+0+0+0+0+0+0+0+0+0+0+0+0+0+0+0+0+0+0+0+0+0+0+0+0+0+0</v>
      </c>
      <c r="AM121" s="205">
        <f>INDEX('[6]配置系数（兵法）'!AM:AM,MATCH($AH121,'[6]配置系数（兵法）'!$AH:$AH,0))</f>
        <v>1</v>
      </c>
    </row>
    <row r="122" spans="6:39" x14ac:dyDescent="0.15">
      <c r="F122" s="141" t="str">
        <f>IF(索引!T121="","",索引!T121&amp;1)</f>
        <v/>
      </c>
      <c r="G122" s="205" t="str">
        <f>INDEX('[6]配置系数（兵法）'!G:G,MATCH($F122,'[6]配置系数（兵法）'!$F:$F,0))</f>
        <v/>
      </c>
      <c r="H122" s="205" t="str">
        <f>INDEX('[6]配置系数（兵法）'!H:H,MATCH($F122,'[6]配置系数（兵法）'!$F:$F,0))</f>
        <v/>
      </c>
      <c r="I122" s="205" t="str">
        <f>INDEX('[6]配置系数（兵法）'!I:I,MATCH($F122,'[6]配置系数（兵法）'!$F:$F,0))</f>
        <v/>
      </c>
      <c r="J122" s="205" t="str">
        <f>INDEX('[6]配置系数（兵法）'!J:J,MATCH($F122,'[6]配置系数（兵法）'!$F:$F,0))</f>
        <v>0+0+0+0+0+0+0+0+0+0+0+0+0+0+0+0+0+0+0+0+0+0+0+0+0+0+0+0+0+0+0+0+0+0+0</v>
      </c>
      <c r="K122" s="205">
        <f>INDEX('[6]配置系数（兵法）'!K:K,MATCH($F122,'[6]配置系数（兵法）'!$F:$F,0))</f>
        <v>1</v>
      </c>
      <c r="M122" s="141" t="str">
        <f>IF(索引!T121="","",索引!T121&amp;2)</f>
        <v/>
      </c>
      <c r="N122" s="205" t="str">
        <f>INDEX('[6]配置系数（兵法）'!N:N,MATCH($M122,'[6]配置系数（兵法）'!$M:$M,0))</f>
        <v/>
      </c>
      <c r="O122" s="205" t="str">
        <f>INDEX('[6]配置系数（兵法）'!O:O,MATCH($M122,'[6]配置系数（兵法）'!$M:$M,0))</f>
        <v/>
      </c>
      <c r="P122" s="205" t="str">
        <f>INDEX('[6]配置系数（兵法）'!P:P,MATCH($M122,'[6]配置系数（兵法）'!$M:$M,0))</f>
        <v/>
      </c>
      <c r="Q122" s="205" t="str">
        <f>INDEX('[6]配置系数（兵法）'!Q:Q,MATCH($M122,'[6]配置系数（兵法）'!$M:$M,0))</f>
        <v>0+0+0+0+0+0+0+0+0+0+0+0+0+0+0+0+0+0+0+0+0+0+0+0+0+0+0+0+0+0+0+0+0+0+0</v>
      </c>
      <c r="R122" s="205">
        <f>INDEX('[6]配置系数（兵法）'!R:R,MATCH($M122,'[6]配置系数（兵法）'!$M:$M,0))</f>
        <v>1</v>
      </c>
      <c r="T122" s="141" t="str">
        <f>IF(索引!T121="","",索引!T121&amp;3)</f>
        <v/>
      </c>
      <c r="U122" s="205" t="str">
        <f>INDEX('[6]配置系数（兵法）'!U:U,MATCH($T122,'[6]配置系数（兵法）'!$T:$T,0))</f>
        <v/>
      </c>
      <c r="V122" s="205" t="str">
        <f>INDEX('[6]配置系数（兵法）'!V:V,MATCH($T122,'[6]配置系数（兵法）'!$T:$T,0))</f>
        <v/>
      </c>
      <c r="W122" s="205" t="str">
        <f>INDEX('[6]配置系数（兵法）'!W:W,MATCH($T122,'[6]配置系数（兵法）'!$T:$T,0))</f>
        <v/>
      </c>
      <c r="X122" s="205" t="str">
        <f>INDEX('[6]配置系数（兵法）'!X:X,MATCH($T122,'[6]配置系数（兵法）'!$T:$T,0))</f>
        <v>0+0+0+0+0+0+0+0+0+0+0+0+0+0+0+0+0+0+0+0+0+0+0+0+0+0+0+0+0+0+0+0+0+0+0</v>
      </c>
      <c r="Y122" s="205">
        <f>INDEX('[6]配置系数（兵法）'!Y:Y,MATCH($T122,'[6]配置系数（兵法）'!$T:$T,0))</f>
        <v>1</v>
      </c>
      <c r="AA122" s="141" t="str">
        <f>IF(索引!T121="","",索引!T121&amp;4)</f>
        <v/>
      </c>
      <c r="AB122" s="205" t="str">
        <f>INDEX('[6]配置系数（兵法）'!AB:AB,MATCH($AA122,'[6]配置系数（兵法）'!$AA:$AA,0))</f>
        <v/>
      </c>
      <c r="AC122" s="205" t="str">
        <f>INDEX('[6]配置系数（兵法）'!AC:AC,MATCH($AA122,'[6]配置系数（兵法）'!$AA:$AA,0))</f>
        <v/>
      </c>
      <c r="AD122" s="205" t="str">
        <f>INDEX('[6]配置系数（兵法）'!AD:AD,MATCH($AA122,'[6]配置系数（兵法）'!$AA:$AA,0))</f>
        <v/>
      </c>
      <c r="AE122" s="205" t="str">
        <f>INDEX('[6]配置系数（兵法）'!AE:AE,MATCH($AA122,'[6]配置系数（兵法）'!$AA:$AA,0))</f>
        <v>0+0+0+0+0+0+0+0+0+0+0+0+0+0+0+0+0+0+0+0+0+0+0+0+0+0+0+0+0+0+0+0+0+0+0</v>
      </c>
      <c r="AF122" s="205">
        <f>INDEX('[6]配置系数（兵法）'!AF:AF,MATCH($AA122,'[6]配置系数（兵法）'!$AA:$AA,0))</f>
        <v>1</v>
      </c>
      <c r="AH122" s="141" t="str">
        <f>IF(索引!T121="","",索引!T121&amp;5)</f>
        <v/>
      </c>
      <c r="AI122" s="205" t="str">
        <f>INDEX('[6]配置系数（兵法）'!AI:AI,MATCH($AH122,'[6]配置系数（兵法）'!$AH:$AH,0))</f>
        <v/>
      </c>
      <c r="AJ122" s="205" t="str">
        <f>INDEX('[6]配置系数（兵法）'!AJ:AJ,MATCH($AH122,'[6]配置系数（兵法）'!$AH:$AH,0))</f>
        <v/>
      </c>
      <c r="AK122" s="205" t="str">
        <f>INDEX('[6]配置系数（兵法）'!AK:AK,MATCH($AH122,'[6]配置系数（兵法）'!$AH:$AH,0))</f>
        <v/>
      </c>
      <c r="AL122" s="205" t="str">
        <f>INDEX('[6]配置系数（兵法）'!AL:AL,MATCH($AH122,'[6]配置系数（兵法）'!$AH:$AH,0))</f>
        <v>0+0+0+0+0+0+0+0+0+0+0+0+0+0+0+0+0+0+0+0+0+0+0+0+0+0+0+0+0+0+0+0+0+0+0</v>
      </c>
      <c r="AM122" s="205">
        <f>INDEX('[6]配置系数（兵法）'!AM:AM,MATCH($AH122,'[6]配置系数（兵法）'!$AH:$AH,0))</f>
        <v>1</v>
      </c>
    </row>
    <row r="123" spans="6:39" x14ac:dyDescent="0.15">
      <c r="F123" s="141" t="str">
        <f>IF(索引!T122="","",索引!T122&amp;1)</f>
        <v/>
      </c>
      <c r="G123" s="205" t="str">
        <f>INDEX('[6]配置系数（兵法）'!G:G,MATCH($F123,'[6]配置系数（兵法）'!$F:$F,0))</f>
        <v/>
      </c>
      <c r="H123" s="205" t="str">
        <f>INDEX('[6]配置系数（兵法）'!H:H,MATCH($F123,'[6]配置系数（兵法）'!$F:$F,0))</f>
        <v/>
      </c>
      <c r="I123" s="205" t="str">
        <f>INDEX('[6]配置系数（兵法）'!I:I,MATCH($F123,'[6]配置系数（兵法）'!$F:$F,0))</f>
        <v/>
      </c>
      <c r="J123" s="205" t="str">
        <f>INDEX('[6]配置系数（兵法）'!J:J,MATCH($F123,'[6]配置系数（兵法）'!$F:$F,0))</f>
        <v>0+0+0+0+0+0+0+0+0+0+0+0+0+0+0+0+0+0+0+0+0+0+0+0+0+0+0+0+0+0+0+0+0+0+0</v>
      </c>
      <c r="K123" s="205">
        <f>INDEX('[6]配置系数（兵法）'!K:K,MATCH($F123,'[6]配置系数（兵法）'!$F:$F,0))</f>
        <v>1</v>
      </c>
      <c r="M123" s="141" t="str">
        <f>IF(索引!T122="","",索引!T122&amp;2)</f>
        <v/>
      </c>
      <c r="N123" s="205" t="str">
        <f>INDEX('[6]配置系数（兵法）'!N:N,MATCH($M123,'[6]配置系数（兵法）'!$M:$M,0))</f>
        <v/>
      </c>
      <c r="O123" s="205" t="str">
        <f>INDEX('[6]配置系数（兵法）'!O:O,MATCH($M123,'[6]配置系数（兵法）'!$M:$M,0))</f>
        <v/>
      </c>
      <c r="P123" s="205" t="str">
        <f>INDEX('[6]配置系数（兵法）'!P:P,MATCH($M123,'[6]配置系数（兵法）'!$M:$M,0))</f>
        <v/>
      </c>
      <c r="Q123" s="205" t="str">
        <f>INDEX('[6]配置系数（兵法）'!Q:Q,MATCH($M123,'[6]配置系数（兵法）'!$M:$M,0))</f>
        <v>0+0+0+0+0+0+0+0+0+0+0+0+0+0+0+0+0+0+0+0+0+0+0+0+0+0+0+0+0+0+0+0+0+0+0</v>
      </c>
      <c r="R123" s="205">
        <f>INDEX('[6]配置系数（兵法）'!R:R,MATCH($M123,'[6]配置系数（兵法）'!$M:$M,0))</f>
        <v>1</v>
      </c>
      <c r="T123" s="141" t="str">
        <f>IF(索引!T122="","",索引!T122&amp;3)</f>
        <v/>
      </c>
      <c r="U123" s="205" t="str">
        <f>INDEX('[6]配置系数（兵法）'!U:U,MATCH($T123,'[6]配置系数（兵法）'!$T:$T,0))</f>
        <v/>
      </c>
      <c r="V123" s="205" t="str">
        <f>INDEX('[6]配置系数（兵法）'!V:V,MATCH($T123,'[6]配置系数（兵法）'!$T:$T,0))</f>
        <v/>
      </c>
      <c r="W123" s="205" t="str">
        <f>INDEX('[6]配置系数（兵法）'!W:W,MATCH($T123,'[6]配置系数（兵法）'!$T:$T,0))</f>
        <v/>
      </c>
      <c r="X123" s="205" t="str">
        <f>INDEX('[6]配置系数（兵法）'!X:X,MATCH($T123,'[6]配置系数（兵法）'!$T:$T,0))</f>
        <v>0+0+0+0+0+0+0+0+0+0+0+0+0+0+0+0+0+0+0+0+0+0+0+0+0+0+0+0+0+0+0+0+0+0+0</v>
      </c>
      <c r="Y123" s="205">
        <f>INDEX('[6]配置系数（兵法）'!Y:Y,MATCH($T123,'[6]配置系数（兵法）'!$T:$T,0))</f>
        <v>1</v>
      </c>
      <c r="AA123" s="141" t="str">
        <f>IF(索引!T122="","",索引!T122&amp;4)</f>
        <v/>
      </c>
      <c r="AB123" s="205" t="str">
        <f>INDEX('[6]配置系数（兵法）'!AB:AB,MATCH($AA123,'[6]配置系数（兵法）'!$AA:$AA,0))</f>
        <v/>
      </c>
      <c r="AC123" s="205" t="str">
        <f>INDEX('[6]配置系数（兵法）'!AC:AC,MATCH($AA123,'[6]配置系数（兵法）'!$AA:$AA,0))</f>
        <v/>
      </c>
      <c r="AD123" s="205" t="str">
        <f>INDEX('[6]配置系数（兵法）'!AD:AD,MATCH($AA123,'[6]配置系数（兵法）'!$AA:$AA,0))</f>
        <v/>
      </c>
      <c r="AE123" s="205" t="str">
        <f>INDEX('[6]配置系数（兵法）'!AE:AE,MATCH($AA123,'[6]配置系数（兵法）'!$AA:$AA,0))</f>
        <v>0+0+0+0+0+0+0+0+0+0+0+0+0+0+0+0+0+0+0+0+0+0+0+0+0+0+0+0+0+0+0+0+0+0+0</v>
      </c>
      <c r="AF123" s="205">
        <f>INDEX('[6]配置系数（兵法）'!AF:AF,MATCH($AA123,'[6]配置系数（兵法）'!$AA:$AA,0))</f>
        <v>1</v>
      </c>
      <c r="AH123" s="141" t="str">
        <f>IF(索引!T122="","",索引!T122&amp;5)</f>
        <v/>
      </c>
      <c r="AI123" s="205" t="str">
        <f>INDEX('[6]配置系数（兵法）'!AI:AI,MATCH($AH123,'[6]配置系数（兵法）'!$AH:$AH,0))</f>
        <v/>
      </c>
      <c r="AJ123" s="205" t="str">
        <f>INDEX('[6]配置系数（兵法）'!AJ:AJ,MATCH($AH123,'[6]配置系数（兵法）'!$AH:$AH,0))</f>
        <v/>
      </c>
      <c r="AK123" s="205" t="str">
        <f>INDEX('[6]配置系数（兵法）'!AK:AK,MATCH($AH123,'[6]配置系数（兵法）'!$AH:$AH,0))</f>
        <v/>
      </c>
      <c r="AL123" s="205" t="str">
        <f>INDEX('[6]配置系数（兵法）'!AL:AL,MATCH($AH123,'[6]配置系数（兵法）'!$AH:$AH,0))</f>
        <v>0+0+0+0+0+0+0+0+0+0+0+0+0+0+0+0+0+0+0+0+0+0+0+0+0+0+0+0+0+0+0+0+0+0+0</v>
      </c>
      <c r="AM123" s="205">
        <f>INDEX('[6]配置系数（兵法）'!AM:AM,MATCH($AH123,'[6]配置系数（兵法）'!$AH:$AH,0))</f>
        <v>1</v>
      </c>
    </row>
    <row r="124" spans="6:39" x14ac:dyDescent="0.15">
      <c r="F124" s="141" t="str">
        <f>IF(索引!T123="","",索引!T123&amp;1)</f>
        <v/>
      </c>
      <c r="G124" s="205" t="str">
        <f>INDEX('[6]配置系数（兵法）'!G:G,MATCH($F124,'[6]配置系数（兵法）'!$F:$F,0))</f>
        <v/>
      </c>
      <c r="H124" s="205" t="str">
        <f>INDEX('[6]配置系数（兵法）'!H:H,MATCH($F124,'[6]配置系数（兵法）'!$F:$F,0))</f>
        <v/>
      </c>
      <c r="I124" s="205" t="str">
        <f>INDEX('[6]配置系数（兵法）'!I:I,MATCH($F124,'[6]配置系数（兵法）'!$F:$F,0))</f>
        <v/>
      </c>
      <c r="J124" s="205" t="str">
        <f>INDEX('[6]配置系数（兵法）'!J:J,MATCH($F124,'[6]配置系数（兵法）'!$F:$F,0))</f>
        <v>0+0+0+0+0+0+0+0+0+0+0+0+0+0+0+0+0+0+0+0+0+0+0+0+0+0+0+0+0+0+0+0+0+0+0</v>
      </c>
      <c r="K124" s="205">
        <f>INDEX('[6]配置系数（兵法）'!K:K,MATCH($F124,'[6]配置系数（兵法）'!$F:$F,0))</f>
        <v>1</v>
      </c>
      <c r="M124" s="141" t="str">
        <f>IF(索引!T123="","",索引!T123&amp;2)</f>
        <v/>
      </c>
      <c r="N124" s="205" t="str">
        <f>INDEX('[6]配置系数（兵法）'!N:N,MATCH($M124,'[6]配置系数（兵法）'!$M:$M,0))</f>
        <v/>
      </c>
      <c r="O124" s="205" t="str">
        <f>INDEX('[6]配置系数（兵法）'!O:O,MATCH($M124,'[6]配置系数（兵法）'!$M:$M,0))</f>
        <v/>
      </c>
      <c r="P124" s="205" t="str">
        <f>INDEX('[6]配置系数（兵法）'!P:P,MATCH($M124,'[6]配置系数（兵法）'!$M:$M,0))</f>
        <v/>
      </c>
      <c r="Q124" s="205" t="str">
        <f>INDEX('[6]配置系数（兵法）'!Q:Q,MATCH($M124,'[6]配置系数（兵法）'!$M:$M,0))</f>
        <v>0+0+0+0+0+0+0+0+0+0+0+0+0+0+0+0+0+0+0+0+0+0+0+0+0+0+0+0+0+0+0+0+0+0+0</v>
      </c>
      <c r="R124" s="205">
        <f>INDEX('[6]配置系数（兵法）'!R:R,MATCH($M124,'[6]配置系数（兵法）'!$M:$M,0))</f>
        <v>1</v>
      </c>
      <c r="T124" s="141" t="str">
        <f>IF(索引!T123="","",索引!T123&amp;3)</f>
        <v/>
      </c>
      <c r="U124" s="205" t="str">
        <f>INDEX('[6]配置系数（兵法）'!U:U,MATCH($T124,'[6]配置系数（兵法）'!$T:$T,0))</f>
        <v/>
      </c>
      <c r="V124" s="205" t="str">
        <f>INDEX('[6]配置系数（兵法）'!V:V,MATCH($T124,'[6]配置系数（兵法）'!$T:$T,0))</f>
        <v/>
      </c>
      <c r="W124" s="205" t="str">
        <f>INDEX('[6]配置系数（兵法）'!W:W,MATCH($T124,'[6]配置系数（兵法）'!$T:$T,0))</f>
        <v/>
      </c>
      <c r="X124" s="205" t="str">
        <f>INDEX('[6]配置系数（兵法）'!X:X,MATCH($T124,'[6]配置系数（兵法）'!$T:$T,0))</f>
        <v>0+0+0+0+0+0+0+0+0+0+0+0+0+0+0+0+0+0+0+0+0+0+0+0+0+0+0+0+0+0+0+0+0+0+0</v>
      </c>
      <c r="Y124" s="205">
        <f>INDEX('[6]配置系数（兵法）'!Y:Y,MATCH($T124,'[6]配置系数（兵法）'!$T:$T,0))</f>
        <v>1</v>
      </c>
      <c r="AA124" s="141" t="str">
        <f>IF(索引!T123="","",索引!T123&amp;4)</f>
        <v/>
      </c>
      <c r="AB124" s="205" t="str">
        <f>INDEX('[6]配置系数（兵法）'!AB:AB,MATCH($AA124,'[6]配置系数（兵法）'!$AA:$AA,0))</f>
        <v/>
      </c>
      <c r="AC124" s="205" t="str">
        <f>INDEX('[6]配置系数（兵法）'!AC:AC,MATCH($AA124,'[6]配置系数（兵法）'!$AA:$AA,0))</f>
        <v/>
      </c>
      <c r="AD124" s="205" t="str">
        <f>INDEX('[6]配置系数（兵法）'!AD:AD,MATCH($AA124,'[6]配置系数（兵法）'!$AA:$AA,0))</f>
        <v/>
      </c>
      <c r="AE124" s="205" t="str">
        <f>INDEX('[6]配置系数（兵法）'!AE:AE,MATCH($AA124,'[6]配置系数（兵法）'!$AA:$AA,0))</f>
        <v>0+0+0+0+0+0+0+0+0+0+0+0+0+0+0+0+0+0+0+0+0+0+0+0+0+0+0+0+0+0+0+0+0+0+0</v>
      </c>
      <c r="AF124" s="205">
        <f>INDEX('[6]配置系数（兵法）'!AF:AF,MATCH($AA124,'[6]配置系数（兵法）'!$AA:$AA,0))</f>
        <v>1</v>
      </c>
      <c r="AH124" s="141" t="str">
        <f>IF(索引!T123="","",索引!T123&amp;5)</f>
        <v/>
      </c>
      <c r="AI124" s="205" t="str">
        <f>INDEX('[6]配置系数（兵法）'!AI:AI,MATCH($AH124,'[6]配置系数（兵法）'!$AH:$AH,0))</f>
        <v/>
      </c>
      <c r="AJ124" s="205" t="str">
        <f>INDEX('[6]配置系数（兵法）'!AJ:AJ,MATCH($AH124,'[6]配置系数（兵法）'!$AH:$AH,0))</f>
        <v/>
      </c>
      <c r="AK124" s="205" t="str">
        <f>INDEX('[6]配置系数（兵法）'!AK:AK,MATCH($AH124,'[6]配置系数（兵法）'!$AH:$AH,0))</f>
        <v/>
      </c>
      <c r="AL124" s="205" t="str">
        <f>INDEX('[6]配置系数（兵法）'!AL:AL,MATCH($AH124,'[6]配置系数（兵法）'!$AH:$AH,0))</f>
        <v>0+0+0+0+0+0+0+0+0+0+0+0+0+0+0+0+0+0+0+0+0+0+0+0+0+0+0+0+0+0+0+0+0+0+0</v>
      </c>
      <c r="AM124" s="205">
        <f>INDEX('[6]配置系数（兵法）'!AM:AM,MATCH($AH124,'[6]配置系数（兵法）'!$AH:$AH,0))</f>
        <v>1</v>
      </c>
    </row>
    <row r="125" spans="6:39" x14ac:dyDescent="0.15">
      <c r="F125" s="141" t="str">
        <f>IF(索引!T124="","",索引!T124&amp;1)</f>
        <v/>
      </c>
      <c r="G125" s="205" t="str">
        <f>INDEX('[6]配置系数（兵法）'!G:G,MATCH($F125,'[6]配置系数（兵法）'!$F:$F,0))</f>
        <v/>
      </c>
      <c r="H125" s="205" t="str">
        <f>INDEX('[6]配置系数（兵法）'!H:H,MATCH($F125,'[6]配置系数（兵法）'!$F:$F,0))</f>
        <v/>
      </c>
      <c r="I125" s="205" t="str">
        <f>INDEX('[6]配置系数（兵法）'!I:I,MATCH($F125,'[6]配置系数（兵法）'!$F:$F,0))</f>
        <v/>
      </c>
      <c r="J125" s="205" t="str">
        <f>INDEX('[6]配置系数（兵法）'!J:J,MATCH($F125,'[6]配置系数（兵法）'!$F:$F,0))</f>
        <v>0+0+0+0+0+0+0+0+0+0+0+0+0+0+0+0+0+0+0+0+0+0+0+0+0+0+0+0+0+0+0+0+0+0+0</v>
      </c>
      <c r="K125" s="205">
        <f>INDEX('[6]配置系数（兵法）'!K:K,MATCH($F125,'[6]配置系数（兵法）'!$F:$F,0))</f>
        <v>1</v>
      </c>
      <c r="M125" s="141" t="str">
        <f>IF(索引!T124="","",索引!T124&amp;2)</f>
        <v/>
      </c>
      <c r="N125" s="205" t="str">
        <f>INDEX('[6]配置系数（兵法）'!N:N,MATCH($M125,'[6]配置系数（兵法）'!$M:$M,0))</f>
        <v/>
      </c>
      <c r="O125" s="205" t="str">
        <f>INDEX('[6]配置系数（兵法）'!O:O,MATCH($M125,'[6]配置系数（兵法）'!$M:$M,0))</f>
        <v/>
      </c>
      <c r="P125" s="205" t="str">
        <f>INDEX('[6]配置系数（兵法）'!P:P,MATCH($M125,'[6]配置系数（兵法）'!$M:$M,0))</f>
        <v/>
      </c>
      <c r="Q125" s="205" t="str">
        <f>INDEX('[6]配置系数（兵法）'!Q:Q,MATCH($M125,'[6]配置系数（兵法）'!$M:$M,0))</f>
        <v>0+0+0+0+0+0+0+0+0+0+0+0+0+0+0+0+0+0+0+0+0+0+0+0+0+0+0+0+0+0+0+0+0+0+0</v>
      </c>
      <c r="R125" s="205">
        <f>INDEX('[6]配置系数（兵法）'!R:R,MATCH($M125,'[6]配置系数（兵法）'!$M:$M,0))</f>
        <v>1</v>
      </c>
      <c r="T125" s="141" t="str">
        <f>IF(索引!T124="","",索引!T124&amp;3)</f>
        <v/>
      </c>
      <c r="U125" s="205" t="str">
        <f>INDEX('[6]配置系数（兵法）'!U:U,MATCH($T125,'[6]配置系数（兵法）'!$T:$T,0))</f>
        <v/>
      </c>
      <c r="V125" s="205" t="str">
        <f>INDEX('[6]配置系数（兵法）'!V:V,MATCH($T125,'[6]配置系数（兵法）'!$T:$T,0))</f>
        <v/>
      </c>
      <c r="W125" s="205" t="str">
        <f>INDEX('[6]配置系数（兵法）'!W:W,MATCH($T125,'[6]配置系数（兵法）'!$T:$T,0))</f>
        <v/>
      </c>
      <c r="X125" s="205" t="str">
        <f>INDEX('[6]配置系数（兵法）'!X:X,MATCH($T125,'[6]配置系数（兵法）'!$T:$T,0))</f>
        <v>0+0+0+0+0+0+0+0+0+0+0+0+0+0+0+0+0+0+0+0+0+0+0+0+0+0+0+0+0+0+0+0+0+0+0</v>
      </c>
      <c r="Y125" s="205">
        <f>INDEX('[6]配置系数（兵法）'!Y:Y,MATCH($T125,'[6]配置系数（兵法）'!$T:$T,0))</f>
        <v>1</v>
      </c>
      <c r="AA125" s="141" t="str">
        <f>IF(索引!T124="","",索引!T124&amp;4)</f>
        <v/>
      </c>
      <c r="AB125" s="205" t="str">
        <f>INDEX('[6]配置系数（兵法）'!AB:AB,MATCH($AA125,'[6]配置系数（兵法）'!$AA:$AA,0))</f>
        <v/>
      </c>
      <c r="AC125" s="205" t="str">
        <f>INDEX('[6]配置系数（兵法）'!AC:AC,MATCH($AA125,'[6]配置系数（兵法）'!$AA:$AA,0))</f>
        <v/>
      </c>
      <c r="AD125" s="205" t="str">
        <f>INDEX('[6]配置系数（兵法）'!AD:AD,MATCH($AA125,'[6]配置系数（兵法）'!$AA:$AA,0))</f>
        <v/>
      </c>
      <c r="AE125" s="205" t="str">
        <f>INDEX('[6]配置系数（兵法）'!AE:AE,MATCH($AA125,'[6]配置系数（兵法）'!$AA:$AA,0))</f>
        <v>0+0+0+0+0+0+0+0+0+0+0+0+0+0+0+0+0+0+0+0+0+0+0+0+0+0+0+0+0+0+0+0+0+0+0</v>
      </c>
      <c r="AF125" s="205">
        <f>INDEX('[6]配置系数（兵法）'!AF:AF,MATCH($AA125,'[6]配置系数（兵法）'!$AA:$AA,0))</f>
        <v>1</v>
      </c>
      <c r="AH125" s="141" t="str">
        <f>IF(索引!T124="","",索引!T124&amp;5)</f>
        <v/>
      </c>
      <c r="AI125" s="205" t="str">
        <f>INDEX('[6]配置系数（兵法）'!AI:AI,MATCH($AH125,'[6]配置系数（兵法）'!$AH:$AH,0))</f>
        <v/>
      </c>
      <c r="AJ125" s="205" t="str">
        <f>INDEX('[6]配置系数（兵法）'!AJ:AJ,MATCH($AH125,'[6]配置系数（兵法）'!$AH:$AH,0))</f>
        <v/>
      </c>
      <c r="AK125" s="205" t="str">
        <f>INDEX('[6]配置系数（兵法）'!AK:AK,MATCH($AH125,'[6]配置系数（兵法）'!$AH:$AH,0))</f>
        <v/>
      </c>
      <c r="AL125" s="205" t="str">
        <f>INDEX('[6]配置系数（兵法）'!AL:AL,MATCH($AH125,'[6]配置系数（兵法）'!$AH:$AH,0))</f>
        <v>0+0+0+0+0+0+0+0+0+0+0+0+0+0+0+0+0+0+0+0+0+0+0+0+0+0+0+0+0+0+0+0+0+0+0</v>
      </c>
      <c r="AM125" s="205">
        <f>INDEX('[6]配置系数（兵法）'!AM:AM,MATCH($AH125,'[6]配置系数（兵法）'!$AH:$AH,0))</f>
        <v>1</v>
      </c>
    </row>
    <row r="126" spans="6:39" x14ac:dyDescent="0.15">
      <c r="F126" s="141" t="str">
        <f>IF(索引!T125="","",索引!T125&amp;1)</f>
        <v/>
      </c>
      <c r="G126" s="205" t="str">
        <f>INDEX('[6]配置系数（兵法）'!G:G,MATCH($F126,'[6]配置系数（兵法）'!$F:$F,0))</f>
        <v/>
      </c>
      <c r="H126" s="205" t="str">
        <f>INDEX('[6]配置系数（兵法）'!H:H,MATCH($F126,'[6]配置系数（兵法）'!$F:$F,0))</f>
        <v/>
      </c>
      <c r="I126" s="205" t="str">
        <f>INDEX('[6]配置系数（兵法）'!I:I,MATCH($F126,'[6]配置系数（兵法）'!$F:$F,0))</f>
        <v/>
      </c>
      <c r="J126" s="205" t="str">
        <f>INDEX('[6]配置系数（兵法）'!J:J,MATCH($F126,'[6]配置系数（兵法）'!$F:$F,0))</f>
        <v>0+0+0+0+0+0+0+0+0+0+0+0+0+0+0+0+0+0+0+0+0+0+0+0+0+0+0+0+0+0+0+0+0+0+0</v>
      </c>
      <c r="K126" s="205">
        <f>INDEX('[6]配置系数（兵法）'!K:K,MATCH($F126,'[6]配置系数（兵法）'!$F:$F,0))</f>
        <v>1</v>
      </c>
      <c r="M126" s="141" t="str">
        <f>IF(索引!T125="","",索引!T125&amp;2)</f>
        <v/>
      </c>
      <c r="N126" s="205" t="str">
        <f>INDEX('[6]配置系数（兵法）'!N:N,MATCH($M126,'[6]配置系数（兵法）'!$M:$M,0))</f>
        <v/>
      </c>
      <c r="O126" s="205" t="str">
        <f>INDEX('[6]配置系数（兵法）'!O:O,MATCH($M126,'[6]配置系数（兵法）'!$M:$M,0))</f>
        <v/>
      </c>
      <c r="P126" s="205" t="str">
        <f>INDEX('[6]配置系数（兵法）'!P:P,MATCH($M126,'[6]配置系数（兵法）'!$M:$M,0))</f>
        <v/>
      </c>
      <c r="Q126" s="205" t="str">
        <f>INDEX('[6]配置系数（兵法）'!Q:Q,MATCH($M126,'[6]配置系数（兵法）'!$M:$M,0))</f>
        <v>0+0+0+0+0+0+0+0+0+0+0+0+0+0+0+0+0+0+0+0+0+0+0+0+0+0+0+0+0+0+0+0+0+0+0</v>
      </c>
      <c r="R126" s="205">
        <f>INDEX('[6]配置系数（兵法）'!R:R,MATCH($M126,'[6]配置系数（兵法）'!$M:$M,0))</f>
        <v>1</v>
      </c>
      <c r="T126" s="141" t="str">
        <f>IF(索引!T125="","",索引!T125&amp;3)</f>
        <v/>
      </c>
      <c r="U126" s="205" t="str">
        <f>INDEX('[6]配置系数（兵法）'!U:U,MATCH($T126,'[6]配置系数（兵法）'!$T:$T,0))</f>
        <v/>
      </c>
      <c r="V126" s="205" t="str">
        <f>INDEX('[6]配置系数（兵法）'!V:V,MATCH($T126,'[6]配置系数（兵法）'!$T:$T,0))</f>
        <v/>
      </c>
      <c r="W126" s="205" t="str">
        <f>INDEX('[6]配置系数（兵法）'!W:W,MATCH($T126,'[6]配置系数（兵法）'!$T:$T,0))</f>
        <v/>
      </c>
      <c r="X126" s="205" t="str">
        <f>INDEX('[6]配置系数（兵法）'!X:X,MATCH($T126,'[6]配置系数（兵法）'!$T:$T,0))</f>
        <v>0+0+0+0+0+0+0+0+0+0+0+0+0+0+0+0+0+0+0+0+0+0+0+0+0+0+0+0+0+0+0+0+0+0+0</v>
      </c>
      <c r="Y126" s="205">
        <f>INDEX('[6]配置系数（兵法）'!Y:Y,MATCH($T126,'[6]配置系数（兵法）'!$T:$T,0))</f>
        <v>1</v>
      </c>
      <c r="AA126" s="141" t="str">
        <f>IF(索引!T125="","",索引!T125&amp;4)</f>
        <v/>
      </c>
      <c r="AB126" s="205" t="str">
        <f>INDEX('[6]配置系数（兵法）'!AB:AB,MATCH($AA126,'[6]配置系数（兵法）'!$AA:$AA,0))</f>
        <v/>
      </c>
      <c r="AC126" s="205" t="str">
        <f>INDEX('[6]配置系数（兵法）'!AC:AC,MATCH($AA126,'[6]配置系数（兵法）'!$AA:$AA,0))</f>
        <v/>
      </c>
      <c r="AD126" s="205" t="str">
        <f>INDEX('[6]配置系数（兵法）'!AD:AD,MATCH($AA126,'[6]配置系数（兵法）'!$AA:$AA,0))</f>
        <v/>
      </c>
      <c r="AE126" s="205" t="str">
        <f>INDEX('[6]配置系数（兵法）'!AE:AE,MATCH($AA126,'[6]配置系数（兵法）'!$AA:$AA,0))</f>
        <v>0+0+0+0+0+0+0+0+0+0+0+0+0+0+0+0+0+0+0+0+0+0+0+0+0+0+0+0+0+0+0+0+0+0+0</v>
      </c>
      <c r="AF126" s="205">
        <f>INDEX('[6]配置系数（兵法）'!AF:AF,MATCH($AA126,'[6]配置系数（兵法）'!$AA:$AA,0))</f>
        <v>1</v>
      </c>
      <c r="AH126" s="141" t="str">
        <f>IF(索引!T125="","",索引!T125&amp;5)</f>
        <v/>
      </c>
      <c r="AI126" s="205" t="str">
        <f>INDEX('[6]配置系数（兵法）'!AI:AI,MATCH($AH126,'[6]配置系数（兵法）'!$AH:$AH,0))</f>
        <v/>
      </c>
      <c r="AJ126" s="205" t="str">
        <f>INDEX('[6]配置系数（兵法）'!AJ:AJ,MATCH($AH126,'[6]配置系数（兵法）'!$AH:$AH,0))</f>
        <v/>
      </c>
      <c r="AK126" s="205" t="str">
        <f>INDEX('[6]配置系数（兵法）'!AK:AK,MATCH($AH126,'[6]配置系数（兵法）'!$AH:$AH,0))</f>
        <v/>
      </c>
      <c r="AL126" s="205" t="str">
        <f>INDEX('[6]配置系数（兵法）'!AL:AL,MATCH($AH126,'[6]配置系数（兵法）'!$AH:$AH,0))</f>
        <v>0+0+0+0+0+0+0+0+0+0+0+0+0+0+0+0+0+0+0+0+0+0+0+0+0+0+0+0+0+0+0+0+0+0+0</v>
      </c>
      <c r="AM126" s="205">
        <f>INDEX('[6]配置系数（兵法）'!AM:AM,MATCH($AH126,'[6]配置系数（兵法）'!$AH:$AH,0))</f>
        <v>1</v>
      </c>
    </row>
    <row r="127" spans="6:39" x14ac:dyDescent="0.15">
      <c r="F127" s="141" t="str">
        <f>IF(索引!T126="","",索引!T126&amp;1)</f>
        <v/>
      </c>
      <c r="G127" s="205" t="str">
        <f>INDEX('[6]配置系数（兵法）'!G:G,MATCH($F127,'[6]配置系数（兵法）'!$F:$F,0))</f>
        <v/>
      </c>
      <c r="H127" s="205" t="str">
        <f>INDEX('[6]配置系数（兵法）'!H:H,MATCH($F127,'[6]配置系数（兵法）'!$F:$F,0))</f>
        <v/>
      </c>
      <c r="I127" s="205" t="str">
        <f>INDEX('[6]配置系数（兵法）'!I:I,MATCH($F127,'[6]配置系数（兵法）'!$F:$F,0))</f>
        <v/>
      </c>
      <c r="J127" s="205" t="str">
        <f>INDEX('[6]配置系数（兵法）'!J:J,MATCH($F127,'[6]配置系数（兵法）'!$F:$F,0))</f>
        <v>0+0+0+0+0+0+0+0+0+0+0+0+0+0+0+0+0+0+0+0+0+0+0+0+0+0+0+0+0+0+0+0+0+0+0</v>
      </c>
      <c r="K127" s="205">
        <f>INDEX('[6]配置系数（兵法）'!K:K,MATCH($F127,'[6]配置系数（兵法）'!$F:$F,0))</f>
        <v>1</v>
      </c>
      <c r="M127" s="141" t="str">
        <f>IF(索引!T126="","",索引!T126&amp;2)</f>
        <v/>
      </c>
      <c r="N127" s="205" t="str">
        <f>INDEX('[6]配置系数（兵法）'!N:N,MATCH($M127,'[6]配置系数（兵法）'!$M:$M,0))</f>
        <v/>
      </c>
      <c r="O127" s="205" t="str">
        <f>INDEX('[6]配置系数（兵法）'!O:O,MATCH($M127,'[6]配置系数（兵法）'!$M:$M,0))</f>
        <v/>
      </c>
      <c r="P127" s="205" t="str">
        <f>INDEX('[6]配置系数（兵法）'!P:P,MATCH($M127,'[6]配置系数（兵法）'!$M:$M,0))</f>
        <v/>
      </c>
      <c r="Q127" s="205" t="str">
        <f>INDEX('[6]配置系数（兵法）'!Q:Q,MATCH($M127,'[6]配置系数（兵法）'!$M:$M,0))</f>
        <v>0+0+0+0+0+0+0+0+0+0+0+0+0+0+0+0+0+0+0+0+0+0+0+0+0+0+0+0+0+0+0+0+0+0+0</v>
      </c>
      <c r="R127" s="205">
        <f>INDEX('[6]配置系数（兵法）'!R:R,MATCH($M127,'[6]配置系数（兵法）'!$M:$M,0))</f>
        <v>1</v>
      </c>
      <c r="T127" s="141" t="str">
        <f>IF(索引!T126="","",索引!T126&amp;3)</f>
        <v/>
      </c>
      <c r="U127" s="205" t="str">
        <f>INDEX('[6]配置系数（兵法）'!U:U,MATCH($T127,'[6]配置系数（兵法）'!$T:$T,0))</f>
        <v/>
      </c>
      <c r="V127" s="205" t="str">
        <f>INDEX('[6]配置系数（兵法）'!V:V,MATCH($T127,'[6]配置系数（兵法）'!$T:$T,0))</f>
        <v/>
      </c>
      <c r="W127" s="205" t="str">
        <f>INDEX('[6]配置系数（兵法）'!W:W,MATCH($T127,'[6]配置系数（兵法）'!$T:$T,0))</f>
        <v/>
      </c>
      <c r="X127" s="205" t="str">
        <f>INDEX('[6]配置系数（兵法）'!X:X,MATCH($T127,'[6]配置系数（兵法）'!$T:$T,0))</f>
        <v>0+0+0+0+0+0+0+0+0+0+0+0+0+0+0+0+0+0+0+0+0+0+0+0+0+0+0+0+0+0+0+0+0+0+0</v>
      </c>
      <c r="Y127" s="205">
        <f>INDEX('[6]配置系数（兵法）'!Y:Y,MATCH($T127,'[6]配置系数（兵法）'!$T:$T,0))</f>
        <v>1</v>
      </c>
      <c r="AA127" s="141" t="str">
        <f>IF(索引!T126="","",索引!T126&amp;4)</f>
        <v/>
      </c>
      <c r="AB127" s="205" t="str">
        <f>INDEX('[6]配置系数（兵法）'!AB:AB,MATCH($AA127,'[6]配置系数（兵法）'!$AA:$AA,0))</f>
        <v/>
      </c>
      <c r="AC127" s="205" t="str">
        <f>INDEX('[6]配置系数（兵法）'!AC:AC,MATCH($AA127,'[6]配置系数（兵法）'!$AA:$AA,0))</f>
        <v/>
      </c>
      <c r="AD127" s="205" t="str">
        <f>INDEX('[6]配置系数（兵法）'!AD:AD,MATCH($AA127,'[6]配置系数（兵法）'!$AA:$AA,0))</f>
        <v/>
      </c>
      <c r="AE127" s="205" t="str">
        <f>INDEX('[6]配置系数（兵法）'!AE:AE,MATCH($AA127,'[6]配置系数（兵法）'!$AA:$AA,0))</f>
        <v>0+0+0+0+0+0+0+0+0+0+0+0+0+0+0+0+0+0+0+0+0+0+0+0+0+0+0+0+0+0+0+0+0+0+0</v>
      </c>
      <c r="AF127" s="205">
        <f>INDEX('[6]配置系数（兵法）'!AF:AF,MATCH($AA127,'[6]配置系数（兵法）'!$AA:$AA,0))</f>
        <v>1</v>
      </c>
      <c r="AH127" s="141" t="str">
        <f>IF(索引!T126="","",索引!T126&amp;5)</f>
        <v/>
      </c>
      <c r="AI127" s="205" t="str">
        <f>INDEX('[6]配置系数（兵法）'!AI:AI,MATCH($AH127,'[6]配置系数（兵法）'!$AH:$AH,0))</f>
        <v/>
      </c>
      <c r="AJ127" s="205" t="str">
        <f>INDEX('[6]配置系数（兵法）'!AJ:AJ,MATCH($AH127,'[6]配置系数（兵法）'!$AH:$AH,0))</f>
        <v/>
      </c>
      <c r="AK127" s="205" t="str">
        <f>INDEX('[6]配置系数（兵法）'!AK:AK,MATCH($AH127,'[6]配置系数（兵法）'!$AH:$AH,0))</f>
        <v/>
      </c>
      <c r="AL127" s="205" t="str">
        <f>INDEX('[6]配置系数（兵法）'!AL:AL,MATCH($AH127,'[6]配置系数（兵法）'!$AH:$AH,0))</f>
        <v>0+0+0+0+0+0+0+0+0+0+0+0+0+0+0+0+0+0+0+0+0+0+0+0+0+0+0+0+0+0+0+0+0+0+0</v>
      </c>
      <c r="AM127" s="205">
        <f>INDEX('[6]配置系数（兵法）'!AM:AM,MATCH($AH127,'[6]配置系数（兵法）'!$AH:$AH,0))</f>
        <v>1</v>
      </c>
    </row>
    <row r="128" spans="6:39" x14ac:dyDescent="0.15">
      <c r="F128" s="141" t="str">
        <f>IF(索引!T127="","",索引!T127&amp;1)</f>
        <v/>
      </c>
      <c r="G128" s="205" t="str">
        <f>INDEX('[6]配置系数（兵法）'!G:G,MATCH($F128,'[6]配置系数（兵法）'!$F:$F,0))</f>
        <v/>
      </c>
      <c r="H128" s="205" t="str">
        <f>INDEX('[6]配置系数（兵法）'!H:H,MATCH($F128,'[6]配置系数（兵法）'!$F:$F,0))</f>
        <v/>
      </c>
      <c r="I128" s="205" t="str">
        <f>INDEX('[6]配置系数（兵法）'!I:I,MATCH($F128,'[6]配置系数（兵法）'!$F:$F,0))</f>
        <v/>
      </c>
      <c r="J128" s="205" t="str">
        <f>INDEX('[6]配置系数（兵法）'!J:J,MATCH($F128,'[6]配置系数（兵法）'!$F:$F,0))</f>
        <v>0+0+0+0+0+0+0+0+0+0+0+0+0+0+0+0+0+0+0+0+0+0+0+0+0+0+0+0+0+0+0+0+0+0+0</v>
      </c>
      <c r="K128" s="205">
        <f>INDEX('[6]配置系数（兵法）'!K:K,MATCH($F128,'[6]配置系数（兵法）'!$F:$F,0))</f>
        <v>1</v>
      </c>
      <c r="M128" s="141" t="str">
        <f>IF(索引!T127="","",索引!T127&amp;2)</f>
        <v/>
      </c>
      <c r="N128" s="205" t="str">
        <f>INDEX('[6]配置系数（兵法）'!N:N,MATCH($M128,'[6]配置系数（兵法）'!$M:$M,0))</f>
        <v/>
      </c>
      <c r="O128" s="205" t="str">
        <f>INDEX('[6]配置系数（兵法）'!O:O,MATCH($M128,'[6]配置系数（兵法）'!$M:$M,0))</f>
        <v/>
      </c>
      <c r="P128" s="205" t="str">
        <f>INDEX('[6]配置系数（兵法）'!P:P,MATCH($M128,'[6]配置系数（兵法）'!$M:$M,0))</f>
        <v/>
      </c>
      <c r="Q128" s="205" t="str">
        <f>INDEX('[6]配置系数（兵法）'!Q:Q,MATCH($M128,'[6]配置系数（兵法）'!$M:$M,0))</f>
        <v>0+0+0+0+0+0+0+0+0+0+0+0+0+0+0+0+0+0+0+0+0+0+0+0+0+0+0+0+0+0+0+0+0+0+0</v>
      </c>
      <c r="R128" s="205">
        <f>INDEX('[6]配置系数（兵法）'!R:R,MATCH($M128,'[6]配置系数（兵法）'!$M:$M,0))</f>
        <v>1</v>
      </c>
      <c r="T128" s="141" t="str">
        <f>IF(索引!T127="","",索引!T127&amp;3)</f>
        <v/>
      </c>
      <c r="U128" s="205" t="str">
        <f>INDEX('[6]配置系数（兵法）'!U:U,MATCH($T128,'[6]配置系数（兵法）'!$T:$T,0))</f>
        <v/>
      </c>
      <c r="V128" s="205" t="str">
        <f>INDEX('[6]配置系数（兵法）'!V:V,MATCH($T128,'[6]配置系数（兵法）'!$T:$T,0))</f>
        <v/>
      </c>
      <c r="W128" s="205" t="str">
        <f>INDEX('[6]配置系数（兵法）'!W:W,MATCH($T128,'[6]配置系数（兵法）'!$T:$T,0))</f>
        <v/>
      </c>
      <c r="X128" s="205" t="str">
        <f>INDEX('[6]配置系数（兵法）'!X:X,MATCH($T128,'[6]配置系数（兵法）'!$T:$T,0))</f>
        <v>0+0+0+0+0+0+0+0+0+0+0+0+0+0+0+0+0+0+0+0+0+0+0+0+0+0+0+0+0+0+0+0+0+0+0</v>
      </c>
      <c r="Y128" s="205">
        <f>INDEX('[6]配置系数（兵法）'!Y:Y,MATCH($T128,'[6]配置系数（兵法）'!$T:$T,0))</f>
        <v>1</v>
      </c>
      <c r="AA128" s="141" t="str">
        <f>IF(索引!T127="","",索引!T127&amp;4)</f>
        <v/>
      </c>
      <c r="AB128" s="205" t="str">
        <f>INDEX('[6]配置系数（兵法）'!AB:AB,MATCH($AA128,'[6]配置系数（兵法）'!$AA:$AA,0))</f>
        <v/>
      </c>
      <c r="AC128" s="205" t="str">
        <f>INDEX('[6]配置系数（兵法）'!AC:AC,MATCH($AA128,'[6]配置系数（兵法）'!$AA:$AA,0))</f>
        <v/>
      </c>
      <c r="AD128" s="205" t="str">
        <f>INDEX('[6]配置系数（兵法）'!AD:AD,MATCH($AA128,'[6]配置系数（兵法）'!$AA:$AA,0))</f>
        <v/>
      </c>
      <c r="AE128" s="205" t="str">
        <f>INDEX('[6]配置系数（兵法）'!AE:AE,MATCH($AA128,'[6]配置系数（兵法）'!$AA:$AA,0))</f>
        <v>0+0+0+0+0+0+0+0+0+0+0+0+0+0+0+0+0+0+0+0+0+0+0+0+0+0+0+0+0+0+0+0+0+0+0</v>
      </c>
      <c r="AF128" s="205">
        <f>INDEX('[6]配置系数（兵法）'!AF:AF,MATCH($AA128,'[6]配置系数（兵法）'!$AA:$AA,0))</f>
        <v>1</v>
      </c>
      <c r="AH128" s="141" t="str">
        <f>IF(索引!T127="","",索引!T127&amp;5)</f>
        <v/>
      </c>
      <c r="AI128" s="205" t="str">
        <f>INDEX('[6]配置系数（兵法）'!AI:AI,MATCH($AH128,'[6]配置系数（兵法）'!$AH:$AH,0))</f>
        <v/>
      </c>
      <c r="AJ128" s="205" t="str">
        <f>INDEX('[6]配置系数（兵法）'!AJ:AJ,MATCH($AH128,'[6]配置系数（兵法）'!$AH:$AH,0))</f>
        <v/>
      </c>
      <c r="AK128" s="205" t="str">
        <f>INDEX('[6]配置系数（兵法）'!AK:AK,MATCH($AH128,'[6]配置系数（兵法）'!$AH:$AH,0))</f>
        <v/>
      </c>
      <c r="AL128" s="205" t="str">
        <f>INDEX('[6]配置系数（兵法）'!AL:AL,MATCH($AH128,'[6]配置系数（兵法）'!$AH:$AH,0))</f>
        <v>0+0+0+0+0+0+0+0+0+0+0+0+0+0+0+0+0+0+0+0+0+0+0+0+0+0+0+0+0+0+0+0+0+0+0</v>
      </c>
      <c r="AM128" s="205">
        <f>INDEX('[6]配置系数（兵法）'!AM:AM,MATCH($AH128,'[6]配置系数（兵法）'!$AH:$AH,0))</f>
        <v>1</v>
      </c>
    </row>
    <row r="129" spans="6:39" x14ac:dyDescent="0.15">
      <c r="F129" s="141" t="str">
        <f>IF(索引!T128="","",索引!T128&amp;1)</f>
        <v/>
      </c>
      <c r="G129" s="205" t="str">
        <f>INDEX('[6]配置系数（兵法）'!G:G,MATCH($F129,'[6]配置系数（兵法）'!$F:$F,0))</f>
        <v/>
      </c>
      <c r="H129" s="205" t="str">
        <f>INDEX('[6]配置系数（兵法）'!H:H,MATCH($F129,'[6]配置系数（兵法）'!$F:$F,0))</f>
        <v/>
      </c>
      <c r="I129" s="205" t="str">
        <f>INDEX('[6]配置系数（兵法）'!I:I,MATCH($F129,'[6]配置系数（兵法）'!$F:$F,0))</f>
        <v/>
      </c>
      <c r="J129" s="205" t="str">
        <f>INDEX('[6]配置系数（兵法）'!J:J,MATCH($F129,'[6]配置系数（兵法）'!$F:$F,0))</f>
        <v>0+0+0+0+0+0+0+0+0+0+0+0+0+0+0+0+0+0+0+0+0+0+0+0+0+0+0+0+0+0+0+0+0+0+0</v>
      </c>
      <c r="K129" s="205">
        <f>INDEX('[6]配置系数（兵法）'!K:K,MATCH($F129,'[6]配置系数（兵法）'!$F:$F,0))</f>
        <v>1</v>
      </c>
      <c r="M129" s="141" t="str">
        <f>IF(索引!T128="","",索引!T128&amp;2)</f>
        <v/>
      </c>
      <c r="N129" s="205" t="str">
        <f>INDEX('[6]配置系数（兵法）'!N:N,MATCH($M129,'[6]配置系数（兵法）'!$M:$M,0))</f>
        <v/>
      </c>
      <c r="O129" s="205" t="str">
        <f>INDEX('[6]配置系数（兵法）'!O:O,MATCH($M129,'[6]配置系数（兵法）'!$M:$M,0))</f>
        <v/>
      </c>
      <c r="P129" s="205" t="str">
        <f>INDEX('[6]配置系数（兵法）'!P:P,MATCH($M129,'[6]配置系数（兵法）'!$M:$M,0))</f>
        <v/>
      </c>
      <c r="Q129" s="205" t="str">
        <f>INDEX('[6]配置系数（兵法）'!Q:Q,MATCH($M129,'[6]配置系数（兵法）'!$M:$M,0))</f>
        <v>0+0+0+0+0+0+0+0+0+0+0+0+0+0+0+0+0+0+0+0+0+0+0+0+0+0+0+0+0+0+0+0+0+0+0</v>
      </c>
      <c r="R129" s="205">
        <f>INDEX('[6]配置系数（兵法）'!R:R,MATCH($M129,'[6]配置系数（兵法）'!$M:$M,0))</f>
        <v>1</v>
      </c>
      <c r="T129" s="141" t="str">
        <f>IF(索引!T128="","",索引!T128&amp;3)</f>
        <v/>
      </c>
      <c r="U129" s="205" t="str">
        <f>INDEX('[6]配置系数（兵法）'!U:U,MATCH($T129,'[6]配置系数（兵法）'!$T:$T,0))</f>
        <v/>
      </c>
      <c r="V129" s="205" t="str">
        <f>INDEX('[6]配置系数（兵法）'!V:V,MATCH($T129,'[6]配置系数（兵法）'!$T:$T,0))</f>
        <v/>
      </c>
      <c r="W129" s="205" t="str">
        <f>INDEX('[6]配置系数（兵法）'!W:W,MATCH($T129,'[6]配置系数（兵法）'!$T:$T,0))</f>
        <v/>
      </c>
      <c r="X129" s="205" t="str">
        <f>INDEX('[6]配置系数（兵法）'!X:X,MATCH($T129,'[6]配置系数（兵法）'!$T:$T,0))</f>
        <v>0+0+0+0+0+0+0+0+0+0+0+0+0+0+0+0+0+0+0+0+0+0+0+0+0+0+0+0+0+0+0+0+0+0+0</v>
      </c>
      <c r="Y129" s="205">
        <f>INDEX('[6]配置系数（兵法）'!Y:Y,MATCH($T129,'[6]配置系数（兵法）'!$T:$T,0))</f>
        <v>1</v>
      </c>
      <c r="AA129" s="141" t="str">
        <f>IF(索引!T128="","",索引!T128&amp;4)</f>
        <v/>
      </c>
      <c r="AB129" s="205" t="str">
        <f>INDEX('[6]配置系数（兵法）'!AB:AB,MATCH($AA129,'[6]配置系数（兵法）'!$AA:$AA,0))</f>
        <v/>
      </c>
      <c r="AC129" s="205" t="str">
        <f>INDEX('[6]配置系数（兵法）'!AC:AC,MATCH($AA129,'[6]配置系数（兵法）'!$AA:$AA,0))</f>
        <v/>
      </c>
      <c r="AD129" s="205" t="str">
        <f>INDEX('[6]配置系数（兵法）'!AD:AD,MATCH($AA129,'[6]配置系数（兵法）'!$AA:$AA,0))</f>
        <v/>
      </c>
      <c r="AE129" s="205" t="str">
        <f>INDEX('[6]配置系数（兵法）'!AE:AE,MATCH($AA129,'[6]配置系数（兵法）'!$AA:$AA,0))</f>
        <v>0+0+0+0+0+0+0+0+0+0+0+0+0+0+0+0+0+0+0+0+0+0+0+0+0+0+0+0+0+0+0+0+0+0+0</v>
      </c>
      <c r="AF129" s="205">
        <f>INDEX('[6]配置系数（兵法）'!AF:AF,MATCH($AA129,'[6]配置系数（兵法）'!$AA:$AA,0))</f>
        <v>1</v>
      </c>
      <c r="AH129" s="141" t="str">
        <f>IF(索引!T128="","",索引!T128&amp;5)</f>
        <v/>
      </c>
      <c r="AI129" s="205" t="str">
        <f>INDEX('[6]配置系数（兵法）'!AI:AI,MATCH($AH129,'[6]配置系数（兵法）'!$AH:$AH,0))</f>
        <v/>
      </c>
      <c r="AJ129" s="205" t="str">
        <f>INDEX('[6]配置系数（兵法）'!AJ:AJ,MATCH($AH129,'[6]配置系数（兵法）'!$AH:$AH,0))</f>
        <v/>
      </c>
      <c r="AK129" s="205" t="str">
        <f>INDEX('[6]配置系数（兵法）'!AK:AK,MATCH($AH129,'[6]配置系数（兵法）'!$AH:$AH,0))</f>
        <v/>
      </c>
      <c r="AL129" s="205" t="str">
        <f>INDEX('[6]配置系数（兵法）'!AL:AL,MATCH($AH129,'[6]配置系数（兵法）'!$AH:$AH,0))</f>
        <v>0+0+0+0+0+0+0+0+0+0+0+0+0+0+0+0+0+0+0+0+0+0+0+0+0+0+0+0+0+0+0+0+0+0+0</v>
      </c>
      <c r="AM129" s="205">
        <f>INDEX('[6]配置系数（兵法）'!AM:AM,MATCH($AH129,'[6]配置系数（兵法）'!$AH:$AH,0))</f>
        <v>1</v>
      </c>
    </row>
    <row r="130" spans="6:39" x14ac:dyDescent="0.15">
      <c r="F130" s="141" t="str">
        <f>IF(索引!T129="","",索引!T129&amp;1)</f>
        <v/>
      </c>
      <c r="G130" s="205" t="str">
        <f>INDEX('[6]配置系数（兵法）'!G:G,MATCH($F130,'[6]配置系数（兵法）'!$F:$F,0))</f>
        <v/>
      </c>
      <c r="H130" s="205" t="str">
        <f>INDEX('[6]配置系数（兵法）'!H:H,MATCH($F130,'[6]配置系数（兵法）'!$F:$F,0))</f>
        <v/>
      </c>
      <c r="I130" s="205" t="str">
        <f>INDEX('[6]配置系数（兵法）'!I:I,MATCH($F130,'[6]配置系数（兵法）'!$F:$F,0))</f>
        <v/>
      </c>
      <c r="J130" s="205" t="str">
        <f>INDEX('[6]配置系数（兵法）'!J:J,MATCH($F130,'[6]配置系数（兵法）'!$F:$F,0))</f>
        <v>0+0+0+0+0+0+0+0+0+0+0+0+0+0+0+0+0+0+0+0+0+0+0+0+0+0+0+0+0+0+0+0+0+0+0</v>
      </c>
      <c r="K130" s="205">
        <f>INDEX('[6]配置系数（兵法）'!K:K,MATCH($F130,'[6]配置系数（兵法）'!$F:$F,0))</f>
        <v>1</v>
      </c>
      <c r="M130" s="141" t="str">
        <f>IF(索引!T129="","",索引!T129&amp;2)</f>
        <v/>
      </c>
      <c r="N130" s="205" t="str">
        <f>INDEX('[6]配置系数（兵法）'!N:N,MATCH($M130,'[6]配置系数（兵法）'!$M:$M,0))</f>
        <v/>
      </c>
      <c r="O130" s="205" t="str">
        <f>INDEX('[6]配置系数（兵法）'!O:O,MATCH($M130,'[6]配置系数（兵法）'!$M:$M,0))</f>
        <v/>
      </c>
      <c r="P130" s="205" t="str">
        <f>INDEX('[6]配置系数（兵法）'!P:P,MATCH($M130,'[6]配置系数（兵法）'!$M:$M,0))</f>
        <v/>
      </c>
      <c r="Q130" s="205" t="str">
        <f>INDEX('[6]配置系数（兵法）'!Q:Q,MATCH($M130,'[6]配置系数（兵法）'!$M:$M,0))</f>
        <v>0+0+0+0+0+0+0+0+0+0+0+0+0+0+0+0+0+0+0+0+0+0+0+0+0+0+0+0+0+0+0+0+0+0+0</v>
      </c>
      <c r="R130" s="205">
        <f>INDEX('[6]配置系数（兵法）'!R:R,MATCH($M130,'[6]配置系数（兵法）'!$M:$M,0))</f>
        <v>1</v>
      </c>
      <c r="T130" s="141" t="str">
        <f>IF(索引!T129="","",索引!T129&amp;3)</f>
        <v/>
      </c>
      <c r="U130" s="205" t="str">
        <f>INDEX('[6]配置系数（兵法）'!U:U,MATCH($T130,'[6]配置系数（兵法）'!$T:$T,0))</f>
        <v/>
      </c>
      <c r="V130" s="205" t="str">
        <f>INDEX('[6]配置系数（兵法）'!V:V,MATCH($T130,'[6]配置系数（兵法）'!$T:$T,0))</f>
        <v/>
      </c>
      <c r="W130" s="205" t="str">
        <f>INDEX('[6]配置系数（兵法）'!W:W,MATCH($T130,'[6]配置系数（兵法）'!$T:$T,0))</f>
        <v/>
      </c>
      <c r="X130" s="205" t="str">
        <f>INDEX('[6]配置系数（兵法）'!X:X,MATCH($T130,'[6]配置系数（兵法）'!$T:$T,0))</f>
        <v>0+0+0+0+0+0+0+0+0+0+0+0+0+0+0+0+0+0+0+0+0+0+0+0+0+0+0+0+0+0+0+0+0+0+0</v>
      </c>
      <c r="Y130" s="205">
        <f>INDEX('[6]配置系数（兵法）'!Y:Y,MATCH($T130,'[6]配置系数（兵法）'!$T:$T,0))</f>
        <v>1</v>
      </c>
      <c r="AA130" s="141" t="str">
        <f>IF(索引!T129="","",索引!T129&amp;4)</f>
        <v/>
      </c>
      <c r="AB130" s="205" t="str">
        <f>INDEX('[6]配置系数（兵法）'!AB:AB,MATCH($AA130,'[6]配置系数（兵法）'!$AA:$AA,0))</f>
        <v/>
      </c>
      <c r="AC130" s="205" t="str">
        <f>INDEX('[6]配置系数（兵法）'!AC:AC,MATCH($AA130,'[6]配置系数（兵法）'!$AA:$AA,0))</f>
        <v/>
      </c>
      <c r="AD130" s="205" t="str">
        <f>INDEX('[6]配置系数（兵法）'!AD:AD,MATCH($AA130,'[6]配置系数（兵法）'!$AA:$AA,0))</f>
        <v/>
      </c>
      <c r="AE130" s="205" t="str">
        <f>INDEX('[6]配置系数（兵法）'!AE:AE,MATCH($AA130,'[6]配置系数（兵法）'!$AA:$AA,0))</f>
        <v>0+0+0+0+0+0+0+0+0+0+0+0+0+0+0+0+0+0+0+0+0+0+0+0+0+0+0+0+0+0+0+0+0+0+0</v>
      </c>
      <c r="AF130" s="205">
        <f>INDEX('[6]配置系数（兵法）'!AF:AF,MATCH($AA130,'[6]配置系数（兵法）'!$AA:$AA,0))</f>
        <v>1</v>
      </c>
      <c r="AH130" s="141" t="str">
        <f>IF(索引!T129="","",索引!T129&amp;5)</f>
        <v/>
      </c>
      <c r="AI130" s="205" t="str">
        <f>INDEX('[6]配置系数（兵法）'!AI:AI,MATCH($AH130,'[6]配置系数（兵法）'!$AH:$AH,0))</f>
        <v/>
      </c>
      <c r="AJ130" s="205" t="str">
        <f>INDEX('[6]配置系数（兵法）'!AJ:AJ,MATCH($AH130,'[6]配置系数（兵法）'!$AH:$AH,0))</f>
        <v/>
      </c>
      <c r="AK130" s="205" t="str">
        <f>INDEX('[6]配置系数（兵法）'!AK:AK,MATCH($AH130,'[6]配置系数（兵法）'!$AH:$AH,0))</f>
        <v/>
      </c>
      <c r="AL130" s="205" t="str">
        <f>INDEX('[6]配置系数（兵法）'!AL:AL,MATCH($AH130,'[6]配置系数（兵法）'!$AH:$AH,0))</f>
        <v>0+0+0+0+0+0+0+0+0+0+0+0+0+0+0+0+0+0+0+0+0+0+0+0+0+0+0+0+0+0+0+0+0+0+0</v>
      </c>
      <c r="AM130" s="205">
        <f>INDEX('[6]配置系数（兵法）'!AM:AM,MATCH($AH130,'[6]配置系数（兵法）'!$AH:$AH,0))</f>
        <v>1</v>
      </c>
    </row>
    <row r="131" spans="6:39" x14ac:dyDescent="0.15">
      <c r="F131" s="141" t="str">
        <f>IF(索引!T130="","",索引!T130&amp;1)</f>
        <v/>
      </c>
      <c r="G131" s="205" t="str">
        <f>INDEX('[6]配置系数（兵法）'!G:G,MATCH($F131,'[6]配置系数（兵法）'!$F:$F,0))</f>
        <v/>
      </c>
      <c r="H131" s="205" t="str">
        <f>INDEX('[6]配置系数（兵法）'!H:H,MATCH($F131,'[6]配置系数（兵法）'!$F:$F,0))</f>
        <v/>
      </c>
      <c r="I131" s="205" t="str">
        <f>INDEX('[6]配置系数（兵法）'!I:I,MATCH($F131,'[6]配置系数（兵法）'!$F:$F,0))</f>
        <v/>
      </c>
      <c r="J131" s="205" t="str">
        <f>INDEX('[6]配置系数（兵法）'!J:J,MATCH($F131,'[6]配置系数（兵法）'!$F:$F,0))</f>
        <v>0+0+0+0+0+0+0+0+0+0+0+0+0+0+0+0+0+0+0+0+0+0+0+0+0+0+0+0+0+0+0+0+0+0+0</v>
      </c>
      <c r="K131" s="205">
        <f>INDEX('[6]配置系数（兵法）'!K:K,MATCH($F131,'[6]配置系数（兵法）'!$F:$F,0))</f>
        <v>1</v>
      </c>
      <c r="M131" s="141" t="str">
        <f>IF(索引!T130="","",索引!T130&amp;2)</f>
        <v/>
      </c>
      <c r="N131" s="205" t="str">
        <f>INDEX('[6]配置系数（兵法）'!N:N,MATCH($M131,'[6]配置系数（兵法）'!$M:$M,0))</f>
        <v/>
      </c>
      <c r="O131" s="205" t="str">
        <f>INDEX('[6]配置系数（兵法）'!O:O,MATCH($M131,'[6]配置系数（兵法）'!$M:$M,0))</f>
        <v/>
      </c>
      <c r="P131" s="205" t="str">
        <f>INDEX('[6]配置系数（兵法）'!P:P,MATCH($M131,'[6]配置系数（兵法）'!$M:$M,0))</f>
        <v/>
      </c>
      <c r="Q131" s="205" t="str">
        <f>INDEX('[6]配置系数（兵法）'!Q:Q,MATCH($M131,'[6]配置系数（兵法）'!$M:$M,0))</f>
        <v>0+0+0+0+0+0+0+0+0+0+0+0+0+0+0+0+0+0+0+0+0+0+0+0+0+0+0+0+0+0+0+0+0+0+0</v>
      </c>
      <c r="R131" s="205">
        <f>INDEX('[6]配置系数（兵法）'!R:R,MATCH($M131,'[6]配置系数（兵法）'!$M:$M,0))</f>
        <v>1</v>
      </c>
      <c r="T131" s="141" t="str">
        <f>IF(索引!T130="","",索引!T130&amp;3)</f>
        <v/>
      </c>
      <c r="U131" s="205" t="str">
        <f>INDEX('[6]配置系数（兵法）'!U:U,MATCH($T131,'[6]配置系数（兵法）'!$T:$T,0))</f>
        <v/>
      </c>
      <c r="V131" s="205" t="str">
        <f>INDEX('[6]配置系数（兵法）'!V:V,MATCH($T131,'[6]配置系数（兵法）'!$T:$T,0))</f>
        <v/>
      </c>
      <c r="W131" s="205" t="str">
        <f>INDEX('[6]配置系数（兵法）'!W:W,MATCH($T131,'[6]配置系数（兵法）'!$T:$T,0))</f>
        <v/>
      </c>
      <c r="X131" s="205" t="str">
        <f>INDEX('[6]配置系数（兵法）'!X:X,MATCH($T131,'[6]配置系数（兵法）'!$T:$T,0))</f>
        <v>0+0+0+0+0+0+0+0+0+0+0+0+0+0+0+0+0+0+0+0+0+0+0+0+0+0+0+0+0+0+0+0+0+0+0</v>
      </c>
      <c r="Y131" s="205">
        <f>INDEX('[6]配置系数（兵法）'!Y:Y,MATCH($T131,'[6]配置系数（兵法）'!$T:$T,0))</f>
        <v>1</v>
      </c>
      <c r="AA131" s="141" t="str">
        <f>IF(索引!T130="","",索引!T130&amp;4)</f>
        <v/>
      </c>
      <c r="AB131" s="205" t="str">
        <f>INDEX('[6]配置系数（兵法）'!AB:AB,MATCH($AA131,'[6]配置系数（兵法）'!$AA:$AA,0))</f>
        <v/>
      </c>
      <c r="AC131" s="205" t="str">
        <f>INDEX('[6]配置系数（兵法）'!AC:AC,MATCH($AA131,'[6]配置系数（兵法）'!$AA:$AA,0))</f>
        <v/>
      </c>
      <c r="AD131" s="205" t="str">
        <f>INDEX('[6]配置系数（兵法）'!AD:AD,MATCH($AA131,'[6]配置系数（兵法）'!$AA:$AA,0))</f>
        <v/>
      </c>
      <c r="AE131" s="205" t="str">
        <f>INDEX('[6]配置系数（兵法）'!AE:AE,MATCH($AA131,'[6]配置系数（兵法）'!$AA:$AA,0))</f>
        <v>0+0+0+0+0+0+0+0+0+0+0+0+0+0+0+0+0+0+0+0+0+0+0+0+0+0+0+0+0+0+0+0+0+0+0</v>
      </c>
      <c r="AF131" s="205">
        <f>INDEX('[6]配置系数（兵法）'!AF:AF,MATCH($AA131,'[6]配置系数（兵法）'!$AA:$AA,0))</f>
        <v>1</v>
      </c>
      <c r="AH131" s="141" t="str">
        <f>IF(索引!T130="","",索引!T130&amp;5)</f>
        <v/>
      </c>
      <c r="AI131" s="205" t="str">
        <f>INDEX('[6]配置系数（兵法）'!AI:AI,MATCH($AH131,'[6]配置系数（兵法）'!$AH:$AH,0))</f>
        <v/>
      </c>
      <c r="AJ131" s="205" t="str">
        <f>INDEX('[6]配置系数（兵法）'!AJ:AJ,MATCH($AH131,'[6]配置系数（兵法）'!$AH:$AH,0))</f>
        <v/>
      </c>
      <c r="AK131" s="205" t="str">
        <f>INDEX('[6]配置系数（兵法）'!AK:AK,MATCH($AH131,'[6]配置系数（兵法）'!$AH:$AH,0))</f>
        <v/>
      </c>
      <c r="AL131" s="205" t="str">
        <f>INDEX('[6]配置系数（兵法）'!AL:AL,MATCH($AH131,'[6]配置系数（兵法）'!$AH:$AH,0))</f>
        <v>0+0+0+0+0+0+0+0+0+0+0+0+0+0+0+0+0+0+0+0+0+0+0+0+0+0+0+0+0+0+0+0+0+0+0</v>
      </c>
      <c r="AM131" s="205">
        <f>INDEX('[6]配置系数（兵法）'!AM:AM,MATCH($AH131,'[6]配置系数（兵法）'!$AH:$AH,0))</f>
        <v>1</v>
      </c>
    </row>
    <row r="132" spans="6:39" x14ac:dyDescent="0.15">
      <c r="F132" s="141" t="str">
        <f>IF(索引!T131="","",索引!T131&amp;1)</f>
        <v/>
      </c>
      <c r="G132" s="205" t="str">
        <f>INDEX('[6]配置系数（兵法）'!G:G,MATCH($F132,'[6]配置系数（兵法）'!$F:$F,0))</f>
        <v/>
      </c>
      <c r="H132" s="205" t="str">
        <f>INDEX('[6]配置系数（兵法）'!H:H,MATCH($F132,'[6]配置系数（兵法）'!$F:$F,0))</f>
        <v/>
      </c>
      <c r="I132" s="205" t="str">
        <f>INDEX('[6]配置系数（兵法）'!I:I,MATCH($F132,'[6]配置系数（兵法）'!$F:$F,0))</f>
        <v/>
      </c>
      <c r="J132" s="205" t="str">
        <f>INDEX('[6]配置系数（兵法）'!J:J,MATCH($F132,'[6]配置系数（兵法）'!$F:$F,0))</f>
        <v>0+0+0+0+0+0+0+0+0+0+0+0+0+0+0+0+0+0+0+0+0+0+0+0+0+0+0+0+0+0+0+0+0+0+0</v>
      </c>
      <c r="K132" s="205">
        <f>INDEX('[6]配置系数（兵法）'!K:K,MATCH($F132,'[6]配置系数（兵法）'!$F:$F,0))</f>
        <v>1</v>
      </c>
      <c r="M132" s="141" t="str">
        <f>IF(索引!T131="","",索引!T131&amp;2)</f>
        <v/>
      </c>
      <c r="N132" s="205" t="str">
        <f>INDEX('[6]配置系数（兵法）'!N:N,MATCH($M132,'[6]配置系数（兵法）'!$M:$M,0))</f>
        <v/>
      </c>
      <c r="O132" s="205" t="str">
        <f>INDEX('[6]配置系数（兵法）'!O:O,MATCH($M132,'[6]配置系数（兵法）'!$M:$M,0))</f>
        <v/>
      </c>
      <c r="P132" s="205" t="str">
        <f>INDEX('[6]配置系数（兵法）'!P:P,MATCH($M132,'[6]配置系数（兵法）'!$M:$M,0))</f>
        <v/>
      </c>
      <c r="Q132" s="205" t="str">
        <f>INDEX('[6]配置系数（兵法）'!Q:Q,MATCH($M132,'[6]配置系数（兵法）'!$M:$M,0))</f>
        <v>0+0+0+0+0+0+0+0+0+0+0+0+0+0+0+0+0+0+0+0+0+0+0+0+0+0+0+0+0+0+0+0+0+0+0</v>
      </c>
      <c r="R132" s="205">
        <f>INDEX('[6]配置系数（兵法）'!R:R,MATCH($M132,'[6]配置系数（兵法）'!$M:$M,0))</f>
        <v>1</v>
      </c>
      <c r="T132" s="141" t="str">
        <f>IF(索引!T131="","",索引!T131&amp;3)</f>
        <v/>
      </c>
      <c r="U132" s="205" t="str">
        <f>INDEX('[6]配置系数（兵法）'!U:U,MATCH($T132,'[6]配置系数（兵法）'!$T:$T,0))</f>
        <v/>
      </c>
      <c r="V132" s="205" t="str">
        <f>INDEX('[6]配置系数（兵法）'!V:V,MATCH($T132,'[6]配置系数（兵法）'!$T:$T,0))</f>
        <v/>
      </c>
      <c r="W132" s="205" t="str">
        <f>INDEX('[6]配置系数（兵法）'!W:W,MATCH($T132,'[6]配置系数（兵法）'!$T:$T,0))</f>
        <v/>
      </c>
      <c r="X132" s="205" t="str">
        <f>INDEX('[6]配置系数（兵法）'!X:X,MATCH($T132,'[6]配置系数（兵法）'!$T:$T,0))</f>
        <v>0+0+0+0+0+0+0+0+0+0+0+0+0+0+0+0+0+0+0+0+0+0+0+0+0+0+0+0+0+0+0+0+0+0+0</v>
      </c>
      <c r="Y132" s="205">
        <f>INDEX('[6]配置系数（兵法）'!Y:Y,MATCH($T132,'[6]配置系数（兵法）'!$T:$T,0))</f>
        <v>1</v>
      </c>
      <c r="AA132" s="141" t="str">
        <f>IF(索引!T131="","",索引!T131&amp;4)</f>
        <v/>
      </c>
      <c r="AB132" s="205" t="str">
        <f>INDEX('[6]配置系数（兵法）'!AB:AB,MATCH($AA132,'[6]配置系数（兵法）'!$AA:$AA,0))</f>
        <v/>
      </c>
      <c r="AC132" s="205" t="str">
        <f>INDEX('[6]配置系数（兵法）'!AC:AC,MATCH($AA132,'[6]配置系数（兵法）'!$AA:$AA,0))</f>
        <v/>
      </c>
      <c r="AD132" s="205" t="str">
        <f>INDEX('[6]配置系数（兵法）'!AD:AD,MATCH($AA132,'[6]配置系数（兵法）'!$AA:$AA,0))</f>
        <v/>
      </c>
      <c r="AE132" s="205" t="str">
        <f>INDEX('[6]配置系数（兵法）'!AE:AE,MATCH($AA132,'[6]配置系数（兵法）'!$AA:$AA,0))</f>
        <v>0+0+0+0+0+0+0+0+0+0+0+0+0+0+0+0+0+0+0+0+0+0+0+0+0+0+0+0+0+0+0+0+0+0+0</v>
      </c>
      <c r="AF132" s="205">
        <f>INDEX('[6]配置系数（兵法）'!AF:AF,MATCH($AA132,'[6]配置系数（兵法）'!$AA:$AA,0))</f>
        <v>1</v>
      </c>
      <c r="AH132" s="141" t="str">
        <f>IF(索引!T131="","",索引!T131&amp;5)</f>
        <v/>
      </c>
      <c r="AI132" s="205" t="str">
        <f>INDEX('[6]配置系数（兵法）'!AI:AI,MATCH($AH132,'[6]配置系数（兵法）'!$AH:$AH,0))</f>
        <v/>
      </c>
      <c r="AJ132" s="205" t="str">
        <f>INDEX('[6]配置系数（兵法）'!AJ:AJ,MATCH($AH132,'[6]配置系数（兵法）'!$AH:$AH,0))</f>
        <v/>
      </c>
      <c r="AK132" s="205" t="str">
        <f>INDEX('[6]配置系数（兵法）'!AK:AK,MATCH($AH132,'[6]配置系数（兵法）'!$AH:$AH,0))</f>
        <v/>
      </c>
      <c r="AL132" s="205" t="str">
        <f>INDEX('[6]配置系数（兵法）'!AL:AL,MATCH($AH132,'[6]配置系数（兵法）'!$AH:$AH,0))</f>
        <v>0+0+0+0+0+0+0+0+0+0+0+0+0+0+0+0+0+0+0+0+0+0+0+0+0+0+0+0+0+0+0+0+0+0+0</v>
      </c>
      <c r="AM132" s="205">
        <f>INDEX('[6]配置系数（兵法）'!AM:AM,MATCH($AH132,'[6]配置系数（兵法）'!$AH:$AH,0))</f>
        <v>1</v>
      </c>
    </row>
    <row r="133" spans="6:39" x14ac:dyDescent="0.15">
      <c r="F133" s="141" t="str">
        <f>IF(索引!T132="","",索引!T132&amp;1)</f>
        <v/>
      </c>
      <c r="G133" s="205" t="str">
        <f>INDEX('[6]配置系数（兵法）'!G:G,MATCH($F133,'[6]配置系数（兵法）'!$F:$F,0))</f>
        <v/>
      </c>
      <c r="H133" s="205" t="str">
        <f>INDEX('[6]配置系数（兵法）'!H:H,MATCH($F133,'[6]配置系数（兵法）'!$F:$F,0))</f>
        <v/>
      </c>
      <c r="I133" s="205" t="str">
        <f>INDEX('[6]配置系数（兵法）'!I:I,MATCH($F133,'[6]配置系数（兵法）'!$F:$F,0))</f>
        <v/>
      </c>
      <c r="J133" s="205" t="str">
        <f>INDEX('[6]配置系数（兵法）'!J:J,MATCH($F133,'[6]配置系数（兵法）'!$F:$F,0))</f>
        <v>0+0+0+0+0+0+0+0+0+0+0+0+0+0+0+0+0+0+0+0+0+0+0+0+0+0+0+0+0+0+0+0+0+0+0</v>
      </c>
      <c r="K133" s="205">
        <f>INDEX('[6]配置系数（兵法）'!K:K,MATCH($F133,'[6]配置系数（兵法）'!$F:$F,0))</f>
        <v>1</v>
      </c>
      <c r="M133" s="141" t="str">
        <f>IF(索引!T132="","",索引!T132&amp;2)</f>
        <v/>
      </c>
      <c r="N133" s="205" t="str">
        <f>INDEX('[6]配置系数（兵法）'!N:N,MATCH($M133,'[6]配置系数（兵法）'!$M:$M,0))</f>
        <v/>
      </c>
      <c r="O133" s="205" t="str">
        <f>INDEX('[6]配置系数（兵法）'!O:O,MATCH($M133,'[6]配置系数（兵法）'!$M:$M,0))</f>
        <v/>
      </c>
      <c r="P133" s="205" t="str">
        <f>INDEX('[6]配置系数（兵法）'!P:P,MATCH($M133,'[6]配置系数（兵法）'!$M:$M,0))</f>
        <v/>
      </c>
      <c r="Q133" s="205" t="str">
        <f>INDEX('[6]配置系数（兵法）'!Q:Q,MATCH($M133,'[6]配置系数（兵法）'!$M:$M,0))</f>
        <v>0+0+0+0+0+0+0+0+0+0+0+0+0+0+0+0+0+0+0+0+0+0+0+0+0+0+0+0+0+0+0+0+0+0+0</v>
      </c>
      <c r="R133" s="205">
        <f>INDEX('[6]配置系数（兵法）'!R:R,MATCH($M133,'[6]配置系数（兵法）'!$M:$M,0))</f>
        <v>1</v>
      </c>
      <c r="T133" s="141" t="str">
        <f>IF(索引!T132="","",索引!T132&amp;3)</f>
        <v/>
      </c>
      <c r="U133" s="205" t="str">
        <f>INDEX('[6]配置系数（兵法）'!U:U,MATCH($T133,'[6]配置系数（兵法）'!$T:$T,0))</f>
        <v/>
      </c>
      <c r="V133" s="205" t="str">
        <f>INDEX('[6]配置系数（兵法）'!V:V,MATCH($T133,'[6]配置系数（兵法）'!$T:$T,0))</f>
        <v/>
      </c>
      <c r="W133" s="205" t="str">
        <f>INDEX('[6]配置系数（兵法）'!W:W,MATCH($T133,'[6]配置系数（兵法）'!$T:$T,0))</f>
        <v/>
      </c>
      <c r="X133" s="205" t="str">
        <f>INDEX('[6]配置系数（兵法）'!X:X,MATCH($T133,'[6]配置系数（兵法）'!$T:$T,0))</f>
        <v>0+0+0+0+0+0+0+0+0+0+0+0+0+0+0+0+0+0+0+0+0+0+0+0+0+0+0+0+0+0+0+0+0+0+0</v>
      </c>
      <c r="Y133" s="205">
        <f>INDEX('[6]配置系数（兵法）'!Y:Y,MATCH($T133,'[6]配置系数（兵法）'!$T:$T,0))</f>
        <v>1</v>
      </c>
      <c r="AA133" s="141" t="str">
        <f>IF(索引!T132="","",索引!T132&amp;4)</f>
        <v/>
      </c>
      <c r="AB133" s="205" t="str">
        <f>INDEX('[6]配置系数（兵法）'!AB:AB,MATCH($AA133,'[6]配置系数（兵法）'!$AA:$AA,0))</f>
        <v/>
      </c>
      <c r="AC133" s="205" t="str">
        <f>INDEX('[6]配置系数（兵法）'!AC:AC,MATCH($AA133,'[6]配置系数（兵法）'!$AA:$AA,0))</f>
        <v/>
      </c>
      <c r="AD133" s="205" t="str">
        <f>INDEX('[6]配置系数（兵法）'!AD:AD,MATCH($AA133,'[6]配置系数（兵法）'!$AA:$AA,0))</f>
        <v/>
      </c>
      <c r="AE133" s="205" t="str">
        <f>INDEX('[6]配置系数（兵法）'!AE:AE,MATCH($AA133,'[6]配置系数（兵法）'!$AA:$AA,0))</f>
        <v>0+0+0+0+0+0+0+0+0+0+0+0+0+0+0+0+0+0+0+0+0+0+0+0+0+0+0+0+0+0+0+0+0+0+0</v>
      </c>
      <c r="AF133" s="205">
        <f>INDEX('[6]配置系数（兵法）'!AF:AF,MATCH($AA133,'[6]配置系数（兵法）'!$AA:$AA,0))</f>
        <v>1</v>
      </c>
      <c r="AH133" s="141" t="str">
        <f>IF(索引!T132="","",索引!T132&amp;5)</f>
        <v/>
      </c>
      <c r="AI133" s="205" t="str">
        <f>INDEX('[6]配置系数（兵法）'!AI:AI,MATCH($AH133,'[6]配置系数（兵法）'!$AH:$AH,0))</f>
        <v/>
      </c>
      <c r="AJ133" s="205" t="str">
        <f>INDEX('[6]配置系数（兵法）'!AJ:AJ,MATCH($AH133,'[6]配置系数（兵法）'!$AH:$AH,0))</f>
        <v/>
      </c>
      <c r="AK133" s="205" t="str">
        <f>INDEX('[6]配置系数（兵法）'!AK:AK,MATCH($AH133,'[6]配置系数（兵法）'!$AH:$AH,0))</f>
        <v/>
      </c>
      <c r="AL133" s="205" t="str">
        <f>INDEX('[6]配置系数（兵法）'!AL:AL,MATCH($AH133,'[6]配置系数（兵法）'!$AH:$AH,0))</f>
        <v>0+0+0+0+0+0+0+0+0+0+0+0+0+0+0+0+0+0+0+0+0+0+0+0+0+0+0+0+0+0+0+0+0+0+0</v>
      </c>
      <c r="AM133" s="205">
        <f>INDEX('[6]配置系数（兵法）'!AM:AM,MATCH($AH133,'[6]配置系数（兵法）'!$AH:$AH,0))</f>
        <v>1</v>
      </c>
    </row>
    <row r="134" spans="6:39" x14ac:dyDescent="0.15">
      <c r="F134" s="141" t="str">
        <f>IF(索引!T133="","",索引!T133&amp;1)</f>
        <v/>
      </c>
      <c r="G134" s="205" t="str">
        <f>INDEX('[6]配置系数（兵法）'!G:G,MATCH($F134,'[6]配置系数（兵法）'!$F:$F,0))</f>
        <v/>
      </c>
      <c r="H134" s="205" t="str">
        <f>INDEX('[6]配置系数（兵法）'!H:H,MATCH($F134,'[6]配置系数（兵法）'!$F:$F,0))</f>
        <v/>
      </c>
      <c r="I134" s="205" t="str">
        <f>INDEX('[6]配置系数（兵法）'!I:I,MATCH($F134,'[6]配置系数（兵法）'!$F:$F,0))</f>
        <v/>
      </c>
      <c r="J134" s="205" t="str">
        <f>INDEX('[6]配置系数（兵法）'!J:J,MATCH($F134,'[6]配置系数（兵法）'!$F:$F,0))</f>
        <v>0+0+0+0+0+0+0+0+0+0+0+0+0+0+0+0+0+0+0+0+0+0+0+0+0+0+0+0+0+0+0+0+0+0+0</v>
      </c>
      <c r="K134" s="205">
        <f>INDEX('[6]配置系数（兵法）'!K:K,MATCH($F134,'[6]配置系数（兵法）'!$F:$F,0))</f>
        <v>1</v>
      </c>
      <c r="M134" s="141" t="str">
        <f>IF(索引!T133="","",索引!T133&amp;2)</f>
        <v/>
      </c>
      <c r="N134" s="205" t="str">
        <f>INDEX('[6]配置系数（兵法）'!N:N,MATCH($M134,'[6]配置系数（兵法）'!$M:$M,0))</f>
        <v/>
      </c>
      <c r="O134" s="205" t="str">
        <f>INDEX('[6]配置系数（兵法）'!O:O,MATCH($M134,'[6]配置系数（兵法）'!$M:$M,0))</f>
        <v/>
      </c>
      <c r="P134" s="205" t="str">
        <f>INDEX('[6]配置系数（兵法）'!P:P,MATCH($M134,'[6]配置系数（兵法）'!$M:$M,0))</f>
        <v/>
      </c>
      <c r="Q134" s="205" t="str">
        <f>INDEX('[6]配置系数（兵法）'!Q:Q,MATCH($M134,'[6]配置系数（兵法）'!$M:$M,0))</f>
        <v>0+0+0+0+0+0+0+0+0+0+0+0+0+0+0+0+0+0+0+0+0+0+0+0+0+0+0+0+0+0+0+0+0+0+0</v>
      </c>
      <c r="R134" s="205">
        <f>INDEX('[6]配置系数（兵法）'!R:R,MATCH($M134,'[6]配置系数（兵法）'!$M:$M,0))</f>
        <v>1</v>
      </c>
      <c r="T134" s="141" t="str">
        <f>IF(索引!T133="","",索引!T133&amp;3)</f>
        <v/>
      </c>
      <c r="U134" s="205" t="str">
        <f>INDEX('[6]配置系数（兵法）'!U:U,MATCH($T134,'[6]配置系数（兵法）'!$T:$T,0))</f>
        <v/>
      </c>
      <c r="V134" s="205" t="str">
        <f>INDEX('[6]配置系数（兵法）'!V:V,MATCH($T134,'[6]配置系数（兵法）'!$T:$T,0))</f>
        <v/>
      </c>
      <c r="W134" s="205" t="str">
        <f>INDEX('[6]配置系数（兵法）'!W:W,MATCH($T134,'[6]配置系数（兵法）'!$T:$T,0))</f>
        <v/>
      </c>
      <c r="X134" s="205" t="str">
        <f>INDEX('[6]配置系数（兵法）'!X:X,MATCH($T134,'[6]配置系数（兵法）'!$T:$T,0))</f>
        <v>0+0+0+0+0+0+0+0+0+0+0+0+0+0+0+0+0+0+0+0+0+0+0+0+0+0+0+0+0+0+0+0+0+0+0</v>
      </c>
      <c r="Y134" s="205">
        <f>INDEX('[6]配置系数（兵法）'!Y:Y,MATCH($T134,'[6]配置系数（兵法）'!$T:$T,0))</f>
        <v>1</v>
      </c>
      <c r="AA134" s="141" t="str">
        <f>IF(索引!T133="","",索引!T133&amp;4)</f>
        <v/>
      </c>
      <c r="AB134" s="205" t="str">
        <f>INDEX('[6]配置系数（兵法）'!AB:AB,MATCH($AA134,'[6]配置系数（兵法）'!$AA:$AA,0))</f>
        <v/>
      </c>
      <c r="AC134" s="205" t="str">
        <f>INDEX('[6]配置系数（兵法）'!AC:AC,MATCH($AA134,'[6]配置系数（兵法）'!$AA:$AA,0))</f>
        <v/>
      </c>
      <c r="AD134" s="205" t="str">
        <f>INDEX('[6]配置系数（兵法）'!AD:AD,MATCH($AA134,'[6]配置系数（兵法）'!$AA:$AA,0))</f>
        <v/>
      </c>
      <c r="AE134" s="205" t="str">
        <f>INDEX('[6]配置系数（兵法）'!AE:AE,MATCH($AA134,'[6]配置系数（兵法）'!$AA:$AA,0))</f>
        <v>0+0+0+0+0+0+0+0+0+0+0+0+0+0+0+0+0+0+0+0+0+0+0+0+0+0+0+0+0+0+0+0+0+0+0</v>
      </c>
      <c r="AF134" s="205">
        <f>INDEX('[6]配置系数（兵法）'!AF:AF,MATCH($AA134,'[6]配置系数（兵法）'!$AA:$AA,0))</f>
        <v>1</v>
      </c>
      <c r="AH134" s="141" t="str">
        <f>IF(索引!T133="","",索引!T133&amp;5)</f>
        <v/>
      </c>
      <c r="AI134" s="205" t="str">
        <f>INDEX('[6]配置系数（兵法）'!AI:AI,MATCH($AH134,'[6]配置系数（兵法）'!$AH:$AH,0))</f>
        <v/>
      </c>
      <c r="AJ134" s="205" t="str">
        <f>INDEX('[6]配置系数（兵法）'!AJ:AJ,MATCH($AH134,'[6]配置系数（兵法）'!$AH:$AH,0))</f>
        <v/>
      </c>
      <c r="AK134" s="205" t="str">
        <f>INDEX('[6]配置系数（兵法）'!AK:AK,MATCH($AH134,'[6]配置系数（兵法）'!$AH:$AH,0))</f>
        <v/>
      </c>
      <c r="AL134" s="205" t="str">
        <f>INDEX('[6]配置系数（兵法）'!AL:AL,MATCH($AH134,'[6]配置系数（兵法）'!$AH:$AH,0))</f>
        <v>0+0+0+0+0+0+0+0+0+0+0+0+0+0+0+0+0+0+0+0+0+0+0+0+0+0+0+0+0+0+0+0+0+0+0</v>
      </c>
      <c r="AM134" s="205">
        <f>INDEX('[6]配置系数（兵法）'!AM:AM,MATCH($AH134,'[6]配置系数（兵法）'!$AH:$AH,0))</f>
        <v>1</v>
      </c>
    </row>
    <row r="135" spans="6:39" x14ac:dyDescent="0.15">
      <c r="F135" s="141" t="str">
        <f>IF(索引!T134="","",索引!T134&amp;1)</f>
        <v/>
      </c>
      <c r="G135" s="205" t="str">
        <f>INDEX('[6]配置系数（兵法）'!G:G,MATCH($F135,'[6]配置系数（兵法）'!$F:$F,0))</f>
        <v/>
      </c>
      <c r="H135" s="205" t="str">
        <f>INDEX('[6]配置系数（兵法）'!H:H,MATCH($F135,'[6]配置系数（兵法）'!$F:$F,0))</f>
        <v/>
      </c>
      <c r="I135" s="205" t="str">
        <f>INDEX('[6]配置系数（兵法）'!I:I,MATCH($F135,'[6]配置系数（兵法）'!$F:$F,0))</f>
        <v/>
      </c>
      <c r="J135" s="205" t="str">
        <f>INDEX('[6]配置系数（兵法）'!J:J,MATCH($F135,'[6]配置系数（兵法）'!$F:$F,0))</f>
        <v>0+0+0+0+0+0+0+0+0+0+0+0+0+0+0+0+0+0+0+0+0+0+0+0+0+0+0+0+0+0+0+0+0+0+0</v>
      </c>
      <c r="K135" s="205">
        <f>INDEX('[6]配置系数（兵法）'!K:K,MATCH($F135,'[6]配置系数（兵法）'!$F:$F,0))</f>
        <v>1</v>
      </c>
      <c r="M135" s="141" t="str">
        <f>IF(索引!T134="","",索引!T134&amp;2)</f>
        <v/>
      </c>
      <c r="N135" s="205" t="str">
        <f>INDEX('[6]配置系数（兵法）'!N:N,MATCH($M135,'[6]配置系数（兵法）'!$M:$M,0))</f>
        <v/>
      </c>
      <c r="O135" s="205" t="str">
        <f>INDEX('[6]配置系数（兵法）'!O:O,MATCH($M135,'[6]配置系数（兵法）'!$M:$M,0))</f>
        <v/>
      </c>
      <c r="P135" s="205" t="str">
        <f>INDEX('[6]配置系数（兵法）'!P:P,MATCH($M135,'[6]配置系数（兵法）'!$M:$M,0))</f>
        <v/>
      </c>
      <c r="Q135" s="205" t="str">
        <f>INDEX('[6]配置系数（兵法）'!Q:Q,MATCH($M135,'[6]配置系数（兵法）'!$M:$M,0))</f>
        <v>0+0+0+0+0+0+0+0+0+0+0+0+0+0+0+0+0+0+0+0+0+0+0+0+0+0+0+0+0+0+0+0+0+0+0</v>
      </c>
      <c r="R135" s="205">
        <f>INDEX('[6]配置系数（兵法）'!R:R,MATCH($M135,'[6]配置系数（兵法）'!$M:$M,0))</f>
        <v>1</v>
      </c>
      <c r="T135" s="141" t="str">
        <f>IF(索引!T134="","",索引!T134&amp;3)</f>
        <v/>
      </c>
      <c r="U135" s="205" t="str">
        <f>INDEX('[6]配置系数（兵法）'!U:U,MATCH($T135,'[6]配置系数（兵法）'!$T:$T,0))</f>
        <v/>
      </c>
      <c r="V135" s="205" t="str">
        <f>INDEX('[6]配置系数（兵法）'!V:V,MATCH($T135,'[6]配置系数（兵法）'!$T:$T,0))</f>
        <v/>
      </c>
      <c r="W135" s="205" t="str">
        <f>INDEX('[6]配置系数（兵法）'!W:W,MATCH($T135,'[6]配置系数（兵法）'!$T:$T,0))</f>
        <v/>
      </c>
      <c r="X135" s="205" t="str">
        <f>INDEX('[6]配置系数（兵法）'!X:X,MATCH($T135,'[6]配置系数（兵法）'!$T:$T,0))</f>
        <v>0+0+0+0+0+0+0+0+0+0+0+0+0+0+0+0+0+0+0+0+0+0+0+0+0+0+0+0+0+0+0+0+0+0+0</v>
      </c>
      <c r="Y135" s="205">
        <f>INDEX('[6]配置系数（兵法）'!Y:Y,MATCH($T135,'[6]配置系数（兵法）'!$T:$T,0))</f>
        <v>1</v>
      </c>
      <c r="AA135" s="141" t="str">
        <f>IF(索引!T134="","",索引!T134&amp;4)</f>
        <v/>
      </c>
      <c r="AB135" s="205" t="str">
        <f>INDEX('[6]配置系数（兵法）'!AB:AB,MATCH($AA135,'[6]配置系数（兵法）'!$AA:$AA,0))</f>
        <v/>
      </c>
      <c r="AC135" s="205" t="str">
        <f>INDEX('[6]配置系数（兵法）'!AC:AC,MATCH($AA135,'[6]配置系数（兵法）'!$AA:$AA,0))</f>
        <v/>
      </c>
      <c r="AD135" s="205" t="str">
        <f>INDEX('[6]配置系数（兵法）'!AD:AD,MATCH($AA135,'[6]配置系数（兵法）'!$AA:$AA,0))</f>
        <v/>
      </c>
      <c r="AE135" s="205" t="str">
        <f>INDEX('[6]配置系数（兵法）'!AE:AE,MATCH($AA135,'[6]配置系数（兵法）'!$AA:$AA,0))</f>
        <v>0+0+0+0+0+0+0+0+0+0+0+0+0+0+0+0+0+0+0+0+0+0+0+0+0+0+0+0+0+0+0+0+0+0+0</v>
      </c>
      <c r="AF135" s="205">
        <f>INDEX('[6]配置系数（兵法）'!AF:AF,MATCH($AA135,'[6]配置系数（兵法）'!$AA:$AA,0))</f>
        <v>1</v>
      </c>
      <c r="AH135" s="141" t="str">
        <f>IF(索引!T134="","",索引!T134&amp;5)</f>
        <v/>
      </c>
      <c r="AI135" s="205" t="str">
        <f>INDEX('[6]配置系数（兵法）'!AI:AI,MATCH($AH135,'[6]配置系数（兵法）'!$AH:$AH,0))</f>
        <v/>
      </c>
      <c r="AJ135" s="205" t="str">
        <f>INDEX('[6]配置系数（兵法）'!AJ:AJ,MATCH($AH135,'[6]配置系数（兵法）'!$AH:$AH,0))</f>
        <v/>
      </c>
      <c r="AK135" s="205" t="str">
        <f>INDEX('[6]配置系数（兵法）'!AK:AK,MATCH($AH135,'[6]配置系数（兵法）'!$AH:$AH,0))</f>
        <v/>
      </c>
      <c r="AL135" s="205" t="str">
        <f>INDEX('[6]配置系数（兵法）'!AL:AL,MATCH($AH135,'[6]配置系数（兵法）'!$AH:$AH,0))</f>
        <v>0+0+0+0+0+0+0+0+0+0+0+0+0+0+0+0+0+0+0+0+0+0+0+0+0+0+0+0+0+0+0+0+0+0+0</v>
      </c>
      <c r="AM135" s="205">
        <f>INDEX('[6]配置系数（兵法）'!AM:AM,MATCH($AH135,'[6]配置系数（兵法）'!$AH:$AH,0))</f>
        <v>1</v>
      </c>
    </row>
    <row r="136" spans="6:39" x14ac:dyDescent="0.15">
      <c r="F136" s="141" t="str">
        <f>IF(索引!T135="","",索引!T135&amp;1)</f>
        <v/>
      </c>
      <c r="G136" s="205" t="str">
        <f>INDEX('[6]配置系数（兵法）'!G:G,MATCH($F136,'[6]配置系数（兵法）'!$F:$F,0))</f>
        <v/>
      </c>
      <c r="H136" s="205" t="str">
        <f>INDEX('[6]配置系数（兵法）'!H:H,MATCH($F136,'[6]配置系数（兵法）'!$F:$F,0))</f>
        <v/>
      </c>
      <c r="I136" s="205" t="str">
        <f>INDEX('[6]配置系数（兵法）'!I:I,MATCH($F136,'[6]配置系数（兵法）'!$F:$F,0))</f>
        <v/>
      </c>
      <c r="J136" s="205" t="str">
        <f>INDEX('[6]配置系数（兵法）'!J:J,MATCH($F136,'[6]配置系数（兵法）'!$F:$F,0))</f>
        <v>0+0+0+0+0+0+0+0+0+0+0+0+0+0+0+0+0+0+0+0+0+0+0+0+0+0+0+0+0+0+0+0+0+0+0</v>
      </c>
      <c r="K136" s="205">
        <f>INDEX('[6]配置系数（兵法）'!K:K,MATCH($F136,'[6]配置系数（兵法）'!$F:$F,0))</f>
        <v>1</v>
      </c>
      <c r="M136" s="141" t="str">
        <f>IF(索引!T135="","",索引!T135&amp;2)</f>
        <v/>
      </c>
      <c r="N136" s="205" t="str">
        <f>INDEX('[6]配置系数（兵法）'!N:N,MATCH($M136,'[6]配置系数（兵法）'!$M:$M,0))</f>
        <v/>
      </c>
      <c r="O136" s="205" t="str">
        <f>INDEX('[6]配置系数（兵法）'!O:O,MATCH($M136,'[6]配置系数（兵法）'!$M:$M,0))</f>
        <v/>
      </c>
      <c r="P136" s="205" t="str">
        <f>INDEX('[6]配置系数（兵法）'!P:P,MATCH($M136,'[6]配置系数（兵法）'!$M:$M,0))</f>
        <v/>
      </c>
      <c r="Q136" s="205" t="str">
        <f>INDEX('[6]配置系数（兵法）'!Q:Q,MATCH($M136,'[6]配置系数（兵法）'!$M:$M,0))</f>
        <v>0+0+0+0+0+0+0+0+0+0+0+0+0+0+0+0+0+0+0+0+0+0+0+0+0+0+0+0+0+0+0+0+0+0+0</v>
      </c>
      <c r="R136" s="205">
        <f>INDEX('[6]配置系数（兵法）'!R:R,MATCH($M136,'[6]配置系数（兵法）'!$M:$M,0))</f>
        <v>1</v>
      </c>
      <c r="T136" s="141" t="str">
        <f>IF(索引!T135="","",索引!T135&amp;3)</f>
        <v/>
      </c>
      <c r="U136" s="205" t="str">
        <f>INDEX('[6]配置系数（兵法）'!U:U,MATCH($T136,'[6]配置系数（兵法）'!$T:$T,0))</f>
        <v/>
      </c>
      <c r="V136" s="205" t="str">
        <f>INDEX('[6]配置系数（兵法）'!V:V,MATCH($T136,'[6]配置系数（兵法）'!$T:$T,0))</f>
        <v/>
      </c>
      <c r="W136" s="205" t="str">
        <f>INDEX('[6]配置系数（兵法）'!W:W,MATCH($T136,'[6]配置系数（兵法）'!$T:$T,0))</f>
        <v/>
      </c>
      <c r="X136" s="205" t="str">
        <f>INDEX('[6]配置系数（兵法）'!X:X,MATCH($T136,'[6]配置系数（兵法）'!$T:$T,0))</f>
        <v>0+0+0+0+0+0+0+0+0+0+0+0+0+0+0+0+0+0+0+0+0+0+0+0+0+0+0+0+0+0+0+0+0+0+0</v>
      </c>
      <c r="Y136" s="205">
        <f>INDEX('[6]配置系数（兵法）'!Y:Y,MATCH($T136,'[6]配置系数（兵法）'!$T:$T,0))</f>
        <v>1</v>
      </c>
      <c r="AA136" s="141" t="str">
        <f>IF(索引!T135="","",索引!T135&amp;4)</f>
        <v/>
      </c>
      <c r="AB136" s="205" t="str">
        <f>INDEX('[6]配置系数（兵法）'!AB:AB,MATCH($AA136,'[6]配置系数（兵法）'!$AA:$AA,0))</f>
        <v/>
      </c>
      <c r="AC136" s="205" t="str">
        <f>INDEX('[6]配置系数（兵法）'!AC:AC,MATCH($AA136,'[6]配置系数（兵法）'!$AA:$AA,0))</f>
        <v/>
      </c>
      <c r="AD136" s="205" t="str">
        <f>INDEX('[6]配置系数（兵法）'!AD:AD,MATCH($AA136,'[6]配置系数（兵法）'!$AA:$AA,0))</f>
        <v/>
      </c>
      <c r="AE136" s="205" t="str">
        <f>INDEX('[6]配置系数（兵法）'!AE:AE,MATCH($AA136,'[6]配置系数（兵法）'!$AA:$AA,0))</f>
        <v>0+0+0+0+0+0+0+0+0+0+0+0+0+0+0+0+0+0+0+0+0+0+0+0+0+0+0+0+0+0+0+0+0+0+0</v>
      </c>
      <c r="AF136" s="205">
        <f>INDEX('[6]配置系数（兵法）'!AF:AF,MATCH($AA136,'[6]配置系数（兵法）'!$AA:$AA,0))</f>
        <v>1</v>
      </c>
      <c r="AH136" s="141" t="str">
        <f>IF(索引!T135="","",索引!T135&amp;5)</f>
        <v/>
      </c>
      <c r="AI136" s="205" t="str">
        <f>INDEX('[6]配置系数（兵法）'!AI:AI,MATCH($AH136,'[6]配置系数（兵法）'!$AH:$AH,0))</f>
        <v/>
      </c>
      <c r="AJ136" s="205" t="str">
        <f>INDEX('[6]配置系数（兵法）'!AJ:AJ,MATCH($AH136,'[6]配置系数（兵法）'!$AH:$AH,0))</f>
        <v/>
      </c>
      <c r="AK136" s="205" t="str">
        <f>INDEX('[6]配置系数（兵法）'!AK:AK,MATCH($AH136,'[6]配置系数（兵法）'!$AH:$AH,0))</f>
        <v/>
      </c>
      <c r="AL136" s="205" t="str">
        <f>INDEX('[6]配置系数（兵法）'!AL:AL,MATCH($AH136,'[6]配置系数（兵法）'!$AH:$AH,0))</f>
        <v>0+0+0+0+0+0+0+0+0+0+0+0+0+0+0+0+0+0+0+0+0+0+0+0+0+0+0+0+0+0+0+0+0+0+0</v>
      </c>
      <c r="AM136" s="205">
        <f>INDEX('[6]配置系数（兵法）'!AM:AM,MATCH($AH136,'[6]配置系数（兵法）'!$AH:$AH,0))</f>
        <v>1</v>
      </c>
    </row>
    <row r="137" spans="6:39" x14ac:dyDescent="0.15">
      <c r="F137" s="141" t="str">
        <f>IF(索引!T136="","",索引!T136&amp;1)</f>
        <v/>
      </c>
      <c r="G137" s="205" t="str">
        <f>INDEX('[6]配置系数（兵法）'!G:G,MATCH($F137,'[6]配置系数（兵法）'!$F:$F,0))</f>
        <v/>
      </c>
      <c r="H137" s="205" t="str">
        <f>INDEX('[6]配置系数（兵法）'!H:H,MATCH($F137,'[6]配置系数（兵法）'!$F:$F,0))</f>
        <v/>
      </c>
      <c r="I137" s="205" t="str">
        <f>INDEX('[6]配置系数（兵法）'!I:I,MATCH($F137,'[6]配置系数（兵法）'!$F:$F,0))</f>
        <v/>
      </c>
      <c r="J137" s="205" t="str">
        <f>INDEX('[6]配置系数（兵法）'!J:J,MATCH($F137,'[6]配置系数（兵法）'!$F:$F,0))</f>
        <v>0+0+0+0+0+0+0+0+0+0+0+0+0+0+0+0+0+0+0+0+0+0+0+0+0+0+0+0+0+0+0+0+0+0+0</v>
      </c>
      <c r="K137" s="205">
        <f>INDEX('[6]配置系数（兵法）'!K:K,MATCH($F137,'[6]配置系数（兵法）'!$F:$F,0))</f>
        <v>1</v>
      </c>
      <c r="M137" s="141" t="str">
        <f>IF(索引!T136="","",索引!T136&amp;2)</f>
        <v/>
      </c>
      <c r="N137" s="205" t="str">
        <f>INDEX('[6]配置系数（兵法）'!N:N,MATCH($M137,'[6]配置系数（兵法）'!$M:$M,0))</f>
        <v/>
      </c>
      <c r="O137" s="205" t="str">
        <f>INDEX('[6]配置系数（兵法）'!O:O,MATCH($M137,'[6]配置系数（兵法）'!$M:$M,0))</f>
        <v/>
      </c>
      <c r="P137" s="205" t="str">
        <f>INDEX('[6]配置系数（兵法）'!P:P,MATCH($M137,'[6]配置系数（兵法）'!$M:$M,0))</f>
        <v/>
      </c>
      <c r="Q137" s="205" t="str">
        <f>INDEX('[6]配置系数（兵法）'!Q:Q,MATCH($M137,'[6]配置系数（兵法）'!$M:$M,0))</f>
        <v>0+0+0+0+0+0+0+0+0+0+0+0+0+0+0+0+0+0+0+0+0+0+0+0+0+0+0+0+0+0+0+0+0+0+0</v>
      </c>
      <c r="R137" s="205">
        <f>INDEX('[6]配置系数（兵法）'!R:R,MATCH($M137,'[6]配置系数（兵法）'!$M:$M,0))</f>
        <v>1</v>
      </c>
      <c r="T137" s="141" t="str">
        <f>IF(索引!T136="","",索引!T136&amp;3)</f>
        <v/>
      </c>
      <c r="U137" s="205" t="str">
        <f>INDEX('[6]配置系数（兵法）'!U:U,MATCH($T137,'[6]配置系数（兵法）'!$T:$T,0))</f>
        <v/>
      </c>
      <c r="V137" s="205" t="str">
        <f>INDEX('[6]配置系数（兵法）'!V:V,MATCH($T137,'[6]配置系数（兵法）'!$T:$T,0))</f>
        <v/>
      </c>
      <c r="W137" s="205" t="str">
        <f>INDEX('[6]配置系数（兵法）'!W:W,MATCH($T137,'[6]配置系数（兵法）'!$T:$T,0))</f>
        <v/>
      </c>
      <c r="X137" s="205" t="str">
        <f>INDEX('[6]配置系数（兵法）'!X:X,MATCH($T137,'[6]配置系数（兵法）'!$T:$T,0))</f>
        <v>0+0+0+0+0+0+0+0+0+0+0+0+0+0+0+0+0+0+0+0+0+0+0+0+0+0+0+0+0+0+0+0+0+0+0</v>
      </c>
      <c r="Y137" s="205">
        <f>INDEX('[6]配置系数（兵法）'!Y:Y,MATCH($T137,'[6]配置系数（兵法）'!$T:$T,0))</f>
        <v>1</v>
      </c>
      <c r="AA137" s="141" t="str">
        <f>IF(索引!T136="","",索引!T136&amp;4)</f>
        <v/>
      </c>
      <c r="AB137" s="205" t="str">
        <f>INDEX('[6]配置系数（兵法）'!AB:AB,MATCH($AA137,'[6]配置系数（兵法）'!$AA:$AA,0))</f>
        <v/>
      </c>
      <c r="AC137" s="205" t="str">
        <f>INDEX('[6]配置系数（兵法）'!AC:AC,MATCH($AA137,'[6]配置系数（兵法）'!$AA:$AA,0))</f>
        <v/>
      </c>
      <c r="AD137" s="205" t="str">
        <f>INDEX('[6]配置系数（兵法）'!AD:AD,MATCH($AA137,'[6]配置系数（兵法）'!$AA:$AA,0))</f>
        <v/>
      </c>
      <c r="AE137" s="205" t="str">
        <f>INDEX('[6]配置系数（兵法）'!AE:AE,MATCH($AA137,'[6]配置系数（兵法）'!$AA:$AA,0))</f>
        <v>0+0+0+0+0+0+0+0+0+0+0+0+0+0+0+0+0+0+0+0+0+0+0+0+0+0+0+0+0+0+0+0+0+0+0</v>
      </c>
      <c r="AF137" s="205">
        <f>INDEX('[6]配置系数（兵法）'!AF:AF,MATCH($AA137,'[6]配置系数（兵法）'!$AA:$AA,0))</f>
        <v>1</v>
      </c>
      <c r="AH137" s="141" t="str">
        <f>IF(索引!T136="","",索引!T136&amp;5)</f>
        <v/>
      </c>
      <c r="AI137" s="205" t="str">
        <f>INDEX('[6]配置系数（兵法）'!AI:AI,MATCH($AH137,'[6]配置系数（兵法）'!$AH:$AH,0))</f>
        <v/>
      </c>
      <c r="AJ137" s="205" t="str">
        <f>INDEX('[6]配置系数（兵法）'!AJ:AJ,MATCH($AH137,'[6]配置系数（兵法）'!$AH:$AH,0))</f>
        <v/>
      </c>
      <c r="AK137" s="205" t="str">
        <f>INDEX('[6]配置系数（兵法）'!AK:AK,MATCH($AH137,'[6]配置系数（兵法）'!$AH:$AH,0))</f>
        <v/>
      </c>
      <c r="AL137" s="205" t="str">
        <f>INDEX('[6]配置系数（兵法）'!AL:AL,MATCH($AH137,'[6]配置系数（兵法）'!$AH:$AH,0))</f>
        <v>0+0+0+0+0+0+0+0+0+0+0+0+0+0+0+0+0+0+0+0+0+0+0+0+0+0+0+0+0+0+0+0+0+0+0</v>
      </c>
      <c r="AM137" s="205">
        <f>INDEX('[6]配置系数（兵法）'!AM:AM,MATCH($AH137,'[6]配置系数（兵法）'!$AH:$AH,0))</f>
        <v>1</v>
      </c>
    </row>
    <row r="138" spans="6:39" x14ac:dyDescent="0.15">
      <c r="F138" s="141" t="str">
        <f>IF(索引!T137="","",索引!T137&amp;1)</f>
        <v/>
      </c>
      <c r="G138" s="205" t="str">
        <f>INDEX('[6]配置系数（兵法）'!G:G,MATCH($F138,'[6]配置系数（兵法）'!$F:$F,0))</f>
        <v/>
      </c>
      <c r="H138" s="205" t="str">
        <f>INDEX('[6]配置系数（兵法）'!H:H,MATCH($F138,'[6]配置系数（兵法）'!$F:$F,0))</f>
        <v/>
      </c>
      <c r="I138" s="205" t="str">
        <f>INDEX('[6]配置系数（兵法）'!I:I,MATCH($F138,'[6]配置系数（兵法）'!$F:$F,0))</f>
        <v/>
      </c>
      <c r="J138" s="205" t="str">
        <f>INDEX('[6]配置系数（兵法）'!J:J,MATCH($F138,'[6]配置系数（兵法）'!$F:$F,0))</f>
        <v>0+0+0+0+0+0+0+0+0+0+0+0+0+0+0+0+0+0+0+0+0+0+0+0+0+0+0+0+0+0+0+0+0+0+0</v>
      </c>
      <c r="K138" s="205">
        <f>INDEX('[6]配置系数（兵法）'!K:K,MATCH($F138,'[6]配置系数（兵法）'!$F:$F,0))</f>
        <v>1</v>
      </c>
      <c r="M138" s="141" t="str">
        <f>IF(索引!T137="","",索引!T137&amp;2)</f>
        <v/>
      </c>
      <c r="N138" s="205" t="str">
        <f>INDEX('[6]配置系数（兵法）'!N:N,MATCH($M138,'[6]配置系数（兵法）'!$M:$M,0))</f>
        <v/>
      </c>
      <c r="O138" s="205" t="str">
        <f>INDEX('[6]配置系数（兵法）'!O:O,MATCH($M138,'[6]配置系数（兵法）'!$M:$M,0))</f>
        <v/>
      </c>
      <c r="P138" s="205" t="str">
        <f>INDEX('[6]配置系数（兵法）'!P:P,MATCH($M138,'[6]配置系数（兵法）'!$M:$M,0))</f>
        <v/>
      </c>
      <c r="Q138" s="205" t="str">
        <f>INDEX('[6]配置系数（兵法）'!Q:Q,MATCH($M138,'[6]配置系数（兵法）'!$M:$M,0))</f>
        <v>0+0+0+0+0+0+0+0+0+0+0+0+0+0+0+0+0+0+0+0+0+0+0+0+0+0+0+0+0+0+0+0+0+0+0</v>
      </c>
      <c r="R138" s="205">
        <f>INDEX('[6]配置系数（兵法）'!R:R,MATCH($M138,'[6]配置系数（兵法）'!$M:$M,0))</f>
        <v>1</v>
      </c>
      <c r="T138" s="141" t="str">
        <f>IF(索引!T137="","",索引!T137&amp;3)</f>
        <v/>
      </c>
      <c r="U138" s="205" t="str">
        <f>INDEX('[6]配置系数（兵法）'!U:U,MATCH($T138,'[6]配置系数（兵法）'!$T:$T,0))</f>
        <v/>
      </c>
      <c r="V138" s="205" t="str">
        <f>INDEX('[6]配置系数（兵法）'!V:V,MATCH($T138,'[6]配置系数（兵法）'!$T:$T,0))</f>
        <v/>
      </c>
      <c r="W138" s="205" t="str">
        <f>INDEX('[6]配置系数（兵法）'!W:W,MATCH($T138,'[6]配置系数（兵法）'!$T:$T,0))</f>
        <v/>
      </c>
      <c r="X138" s="205" t="str">
        <f>INDEX('[6]配置系数（兵法）'!X:X,MATCH($T138,'[6]配置系数（兵法）'!$T:$T,0))</f>
        <v>0+0+0+0+0+0+0+0+0+0+0+0+0+0+0+0+0+0+0+0+0+0+0+0+0+0+0+0+0+0+0+0+0+0+0</v>
      </c>
      <c r="Y138" s="205">
        <f>INDEX('[6]配置系数（兵法）'!Y:Y,MATCH($T138,'[6]配置系数（兵法）'!$T:$T,0))</f>
        <v>1</v>
      </c>
      <c r="AA138" s="141" t="str">
        <f>IF(索引!T137="","",索引!T137&amp;4)</f>
        <v/>
      </c>
      <c r="AB138" s="205" t="str">
        <f>INDEX('[6]配置系数（兵法）'!AB:AB,MATCH($AA138,'[6]配置系数（兵法）'!$AA:$AA,0))</f>
        <v/>
      </c>
      <c r="AC138" s="205" t="str">
        <f>INDEX('[6]配置系数（兵法）'!AC:AC,MATCH($AA138,'[6]配置系数（兵法）'!$AA:$AA,0))</f>
        <v/>
      </c>
      <c r="AD138" s="205" t="str">
        <f>INDEX('[6]配置系数（兵法）'!AD:AD,MATCH($AA138,'[6]配置系数（兵法）'!$AA:$AA,0))</f>
        <v/>
      </c>
      <c r="AE138" s="205" t="str">
        <f>INDEX('[6]配置系数（兵法）'!AE:AE,MATCH($AA138,'[6]配置系数（兵法）'!$AA:$AA,0))</f>
        <v>0+0+0+0+0+0+0+0+0+0+0+0+0+0+0+0+0+0+0+0+0+0+0+0+0+0+0+0+0+0+0+0+0+0+0</v>
      </c>
      <c r="AF138" s="205">
        <f>INDEX('[6]配置系数（兵法）'!AF:AF,MATCH($AA138,'[6]配置系数（兵法）'!$AA:$AA,0))</f>
        <v>1</v>
      </c>
      <c r="AH138" s="141" t="str">
        <f>IF(索引!T137="","",索引!T137&amp;5)</f>
        <v/>
      </c>
      <c r="AI138" s="205" t="str">
        <f>INDEX('[6]配置系数（兵法）'!AI:AI,MATCH($AH138,'[6]配置系数（兵法）'!$AH:$AH,0))</f>
        <v/>
      </c>
      <c r="AJ138" s="205" t="str">
        <f>INDEX('[6]配置系数（兵法）'!AJ:AJ,MATCH($AH138,'[6]配置系数（兵法）'!$AH:$AH,0))</f>
        <v/>
      </c>
      <c r="AK138" s="205" t="str">
        <f>INDEX('[6]配置系数（兵法）'!AK:AK,MATCH($AH138,'[6]配置系数（兵法）'!$AH:$AH,0))</f>
        <v/>
      </c>
      <c r="AL138" s="205" t="str">
        <f>INDEX('[6]配置系数（兵法）'!AL:AL,MATCH($AH138,'[6]配置系数（兵法）'!$AH:$AH,0))</f>
        <v>0+0+0+0+0+0+0+0+0+0+0+0+0+0+0+0+0+0+0+0+0+0+0+0+0+0+0+0+0+0+0+0+0+0+0</v>
      </c>
      <c r="AM138" s="205">
        <f>INDEX('[6]配置系数（兵法）'!AM:AM,MATCH($AH138,'[6]配置系数（兵法）'!$AH:$AH,0))</f>
        <v>1</v>
      </c>
    </row>
    <row r="139" spans="6:39" x14ac:dyDescent="0.15">
      <c r="F139" s="141" t="str">
        <f>IF(索引!T138="","",索引!T138&amp;1)</f>
        <v/>
      </c>
      <c r="G139" s="205" t="str">
        <f>INDEX('[6]配置系数（兵法）'!G:G,MATCH($F139,'[6]配置系数（兵法）'!$F:$F,0))</f>
        <v/>
      </c>
      <c r="H139" s="205" t="str">
        <f>INDEX('[6]配置系数（兵法）'!H:H,MATCH($F139,'[6]配置系数（兵法）'!$F:$F,0))</f>
        <v/>
      </c>
      <c r="I139" s="205" t="str">
        <f>INDEX('[6]配置系数（兵法）'!I:I,MATCH($F139,'[6]配置系数（兵法）'!$F:$F,0))</f>
        <v/>
      </c>
      <c r="J139" s="205" t="str">
        <f>INDEX('[6]配置系数（兵法）'!J:J,MATCH($F139,'[6]配置系数（兵法）'!$F:$F,0))</f>
        <v>0+0+0+0+0+0+0+0+0+0+0+0+0+0+0+0+0+0+0+0+0+0+0+0+0+0+0+0+0+0+0+0+0+0+0</v>
      </c>
      <c r="K139" s="205">
        <f>INDEX('[6]配置系数（兵法）'!K:K,MATCH($F139,'[6]配置系数（兵法）'!$F:$F,0))</f>
        <v>1</v>
      </c>
      <c r="M139" s="141" t="str">
        <f>IF(索引!T138="","",索引!T138&amp;2)</f>
        <v/>
      </c>
      <c r="N139" s="205" t="str">
        <f>INDEX('[6]配置系数（兵法）'!N:N,MATCH($M139,'[6]配置系数（兵法）'!$M:$M,0))</f>
        <v/>
      </c>
      <c r="O139" s="205" t="str">
        <f>INDEX('[6]配置系数（兵法）'!O:O,MATCH($M139,'[6]配置系数（兵法）'!$M:$M,0))</f>
        <v/>
      </c>
      <c r="P139" s="205" t="str">
        <f>INDEX('[6]配置系数（兵法）'!P:P,MATCH($M139,'[6]配置系数（兵法）'!$M:$M,0))</f>
        <v/>
      </c>
      <c r="Q139" s="205" t="str">
        <f>INDEX('[6]配置系数（兵法）'!Q:Q,MATCH($M139,'[6]配置系数（兵法）'!$M:$M,0))</f>
        <v>0+0+0+0+0+0+0+0+0+0+0+0+0+0+0+0+0+0+0+0+0+0+0+0+0+0+0+0+0+0+0+0+0+0+0</v>
      </c>
      <c r="R139" s="205">
        <f>INDEX('[6]配置系数（兵法）'!R:R,MATCH($M139,'[6]配置系数（兵法）'!$M:$M,0))</f>
        <v>1</v>
      </c>
      <c r="T139" s="141" t="str">
        <f>IF(索引!T138="","",索引!T138&amp;3)</f>
        <v/>
      </c>
      <c r="U139" s="205" t="str">
        <f>INDEX('[6]配置系数（兵法）'!U:U,MATCH($T139,'[6]配置系数（兵法）'!$T:$T,0))</f>
        <v/>
      </c>
      <c r="V139" s="205" t="str">
        <f>INDEX('[6]配置系数（兵法）'!V:V,MATCH($T139,'[6]配置系数（兵法）'!$T:$T,0))</f>
        <v/>
      </c>
      <c r="W139" s="205" t="str">
        <f>INDEX('[6]配置系数（兵法）'!W:W,MATCH($T139,'[6]配置系数（兵法）'!$T:$T,0))</f>
        <v/>
      </c>
      <c r="X139" s="205" t="str">
        <f>INDEX('[6]配置系数（兵法）'!X:X,MATCH($T139,'[6]配置系数（兵法）'!$T:$T,0))</f>
        <v>0+0+0+0+0+0+0+0+0+0+0+0+0+0+0+0+0+0+0+0+0+0+0+0+0+0+0+0+0+0+0+0+0+0+0</v>
      </c>
      <c r="Y139" s="205">
        <f>INDEX('[6]配置系数（兵法）'!Y:Y,MATCH($T139,'[6]配置系数（兵法）'!$T:$T,0))</f>
        <v>1</v>
      </c>
      <c r="AA139" s="141" t="str">
        <f>IF(索引!T138="","",索引!T138&amp;4)</f>
        <v/>
      </c>
      <c r="AB139" s="205" t="str">
        <f>INDEX('[6]配置系数（兵法）'!AB:AB,MATCH($AA139,'[6]配置系数（兵法）'!$AA:$AA,0))</f>
        <v/>
      </c>
      <c r="AC139" s="205" t="str">
        <f>INDEX('[6]配置系数（兵法）'!AC:AC,MATCH($AA139,'[6]配置系数（兵法）'!$AA:$AA,0))</f>
        <v/>
      </c>
      <c r="AD139" s="205" t="str">
        <f>INDEX('[6]配置系数（兵法）'!AD:AD,MATCH($AA139,'[6]配置系数（兵法）'!$AA:$AA,0))</f>
        <v/>
      </c>
      <c r="AE139" s="205" t="str">
        <f>INDEX('[6]配置系数（兵法）'!AE:AE,MATCH($AA139,'[6]配置系数（兵法）'!$AA:$AA,0))</f>
        <v>0+0+0+0+0+0+0+0+0+0+0+0+0+0+0+0+0+0+0+0+0+0+0+0+0+0+0+0+0+0+0+0+0+0+0</v>
      </c>
      <c r="AF139" s="205">
        <f>INDEX('[6]配置系数（兵法）'!AF:AF,MATCH($AA139,'[6]配置系数（兵法）'!$AA:$AA,0))</f>
        <v>1</v>
      </c>
      <c r="AH139" s="141" t="str">
        <f>IF(索引!T138="","",索引!T138&amp;5)</f>
        <v/>
      </c>
      <c r="AI139" s="205" t="str">
        <f>INDEX('[6]配置系数（兵法）'!AI:AI,MATCH($AH139,'[6]配置系数（兵法）'!$AH:$AH,0))</f>
        <v/>
      </c>
      <c r="AJ139" s="205" t="str">
        <f>INDEX('[6]配置系数（兵法）'!AJ:AJ,MATCH($AH139,'[6]配置系数（兵法）'!$AH:$AH,0))</f>
        <v/>
      </c>
      <c r="AK139" s="205" t="str">
        <f>INDEX('[6]配置系数（兵法）'!AK:AK,MATCH($AH139,'[6]配置系数（兵法）'!$AH:$AH,0))</f>
        <v/>
      </c>
      <c r="AL139" s="205" t="str">
        <f>INDEX('[6]配置系数（兵法）'!AL:AL,MATCH($AH139,'[6]配置系数（兵法）'!$AH:$AH,0))</f>
        <v>0+0+0+0+0+0+0+0+0+0+0+0+0+0+0+0+0+0+0+0+0+0+0+0+0+0+0+0+0+0+0+0+0+0+0</v>
      </c>
      <c r="AM139" s="205">
        <f>INDEX('[6]配置系数（兵法）'!AM:AM,MATCH($AH139,'[6]配置系数（兵法）'!$AH:$AH,0))</f>
        <v>1</v>
      </c>
    </row>
    <row r="140" spans="6:39" x14ac:dyDescent="0.15">
      <c r="F140" s="141" t="str">
        <f>IF(索引!T139="","",索引!T139&amp;1)</f>
        <v/>
      </c>
      <c r="G140" s="205" t="str">
        <f>INDEX('[6]配置系数（兵法）'!G:G,MATCH($F140,'[6]配置系数（兵法）'!$F:$F,0))</f>
        <v/>
      </c>
      <c r="H140" s="205" t="str">
        <f>INDEX('[6]配置系数（兵法）'!H:H,MATCH($F140,'[6]配置系数（兵法）'!$F:$F,0))</f>
        <v/>
      </c>
      <c r="I140" s="205" t="str">
        <f>INDEX('[6]配置系数（兵法）'!I:I,MATCH($F140,'[6]配置系数（兵法）'!$F:$F,0))</f>
        <v/>
      </c>
      <c r="J140" s="205" t="str">
        <f>INDEX('[6]配置系数（兵法）'!J:J,MATCH($F140,'[6]配置系数（兵法）'!$F:$F,0))</f>
        <v>0+0+0+0+0+0+0+0+0+0+0+0+0+0+0+0+0+0+0+0+0+0+0+0+0+0+0+0+0+0+0+0+0+0+0</v>
      </c>
      <c r="K140" s="205">
        <f>INDEX('[6]配置系数（兵法）'!K:K,MATCH($F140,'[6]配置系数（兵法）'!$F:$F,0))</f>
        <v>1</v>
      </c>
      <c r="M140" s="141" t="str">
        <f>IF(索引!T139="","",索引!T139&amp;2)</f>
        <v/>
      </c>
      <c r="N140" s="205" t="str">
        <f>INDEX('[6]配置系数（兵法）'!N:N,MATCH($M140,'[6]配置系数（兵法）'!$M:$M,0))</f>
        <v/>
      </c>
      <c r="O140" s="205" t="str">
        <f>INDEX('[6]配置系数（兵法）'!O:O,MATCH($M140,'[6]配置系数（兵法）'!$M:$M,0))</f>
        <v/>
      </c>
      <c r="P140" s="205" t="str">
        <f>INDEX('[6]配置系数（兵法）'!P:P,MATCH($M140,'[6]配置系数（兵法）'!$M:$M,0))</f>
        <v/>
      </c>
      <c r="Q140" s="205" t="str">
        <f>INDEX('[6]配置系数（兵法）'!Q:Q,MATCH($M140,'[6]配置系数（兵法）'!$M:$M,0))</f>
        <v>0+0+0+0+0+0+0+0+0+0+0+0+0+0+0+0+0+0+0+0+0+0+0+0+0+0+0+0+0+0+0+0+0+0+0</v>
      </c>
      <c r="R140" s="205">
        <f>INDEX('[6]配置系数（兵法）'!R:R,MATCH($M140,'[6]配置系数（兵法）'!$M:$M,0))</f>
        <v>1</v>
      </c>
      <c r="T140" s="141" t="str">
        <f>IF(索引!T139="","",索引!T139&amp;3)</f>
        <v/>
      </c>
      <c r="U140" s="205" t="str">
        <f>INDEX('[6]配置系数（兵法）'!U:U,MATCH($T140,'[6]配置系数（兵法）'!$T:$T,0))</f>
        <v/>
      </c>
      <c r="V140" s="205" t="str">
        <f>INDEX('[6]配置系数（兵法）'!V:V,MATCH($T140,'[6]配置系数（兵法）'!$T:$T,0))</f>
        <v/>
      </c>
      <c r="W140" s="205" t="str">
        <f>INDEX('[6]配置系数（兵法）'!W:W,MATCH($T140,'[6]配置系数（兵法）'!$T:$T,0))</f>
        <v/>
      </c>
      <c r="X140" s="205" t="str">
        <f>INDEX('[6]配置系数（兵法）'!X:X,MATCH($T140,'[6]配置系数（兵法）'!$T:$T,0))</f>
        <v>0+0+0+0+0+0+0+0+0+0+0+0+0+0+0+0+0+0+0+0+0+0+0+0+0+0+0+0+0+0+0+0+0+0+0</v>
      </c>
      <c r="Y140" s="205">
        <f>INDEX('[6]配置系数（兵法）'!Y:Y,MATCH($T140,'[6]配置系数（兵法）'!$T:$T,0))</f>
        <v>1</v>
      </c>
      <c r="AA140" s="141" t="str">
        <f>IF(索引!T139="","",索引!T139&amp;4)</f>
        <v/>
      </c>
      <c r="AB140" s="205" t="str">
        <f>INDEX('[6]配置系数（兵法）'!AB:AB,MATCH($AA140,'[6]配置系数（兵法）'!$AA:$AA,0))</f>
        <v/>
      </c>
      <c r="AC140" s="205" t="str">
        <f>INDEX('[6]配置系数（兵法）'!AC:AC,MATCH($AA140,'[6]配置系数（兵法）'!$AA:$AA,0))</f>
        <v/>
      </c>
      <c r="AD140" s="205" t="str">
        <f>INDEX('[6]配置系数（兵法）'!AD:AD,MATCH($AA140,'[6]配置系数（兵法）'!$AA:$AA,0))</f>
        <v/>
      </c>
      <c r="AE140" s="205" t="str">
        <f>INDEX('[6]配置系数（兵法）'!AE:AE,MATCH($AA140,'[6]配置系数（兵法）'!$AA:$AA,0))</f>
        <v>0+0+0+0+0+0+0+0+0+0+0+0+0+0+0+0+0+0+0+0+0+0+0+0+0+0+0+0+0+0+0+0+0+0+0</v>
      </c>
      <c r="AF140" s="205">
        <f>INDEX('[6]配置系数（兵法）'!AF:AF,MATCH($AA140,'[6]配置系数（兵法）'!$AA:$AA,0))</f>
        <v>1</v>
      </c>
      <c r="AH140" s="141" t="str">
        <f>IF(索引!T139="","",索引!T139&amp;5)</f>
        <v/>
      </c>
      <c r="AI140" s="205" t="str">
        <f>INDEX('[6]配置系数（兵法）'!AI:AI,MATCH($AH140,'[6]配置系数（兵法）'!$AH:$AH,0))</f>
        <v/>
      </c>
      <c r="AJ140" s="205" t="str">
        <f>INDEX('[6]配置系数（兵法）'!AJ:AJ,MATCH($AH140,'[6]配置系数（兵法）'!$AH:$AH,0))</f>
        <v/>
      </c>
      <c r="AK140" s="205" t="str">
        <f>INDEX('[6]配置系数（兵法）'!AK:AK,MATCH($AH140,'[6]配置系数（兵法）'!$AH:$AH,0))</f>
        <v/>
      </c>
      <c r="AL140" s="205" t="str">
        <f>INDEX('[6]配置系数（兵法）'!AL:AL,MATCH($AH140,'[6]配置系数（兵法）'!$AH:$AH,0))</f>
        <v>0+0+0+0+0+0+0+0+0+0+0+0+0+0+0+0+0+0+0+0+0+0+0+0+0+0+0+0+0+0+0+0+0+0+0</v>
      </c>
      <c r="AM140" s="205">
        <f>INDEX('[6]配置系数（兵法）'!AM:AM,MATCH($AH140,'[6]配置系数（兵法）'!$AH:$AH,0))</f>
        <v>1</v>
      </c>
    </row>
    <row r="141" spans="6:39" x14ac:dyDescent="0.15">
      <c r="F141" s="141" t="str">
        <f>IF(索引!T140="","",索引!T140&amp;1)</f>
        <v/>
      </c>
      <c r="G141" s="205" t="str">
        <f>INDEX('[6]配置系数（兵法）'!G:G,MATCH($F141,'[6]配置系数（兵法）'!$F:$F,0))</f>
        <v/>
      </c>
      <c r="H141" s="205" t="str">
        <f>INDEX('[6]配置系数（兵法）'!H:H,MATCH($F141,'[6]配置系数（兵法）'!$F:$F,0))</f>
        <v/>
      </c>
      <c r="I141" s="205" t="str">
        <f>INDEX('[6]配置系数（兵法）'!I:I,MATCH($F141,'[6]配置系数（兵法）'!$F:$F,0))</f>
        <v/>
      </c>
      <c r="J141" s="205" t="str">
        <f>INDEX('[6]配置系数（兵法）'!J:J,MATCH($F141,'[6]配置系数（兵法）'!$F:$F,0))</f>
        <v>0+0+0+0+0+0+0+0+0+0+0+0+0+0+0+0+0+0+0+0+0+0+0+0+0+0+0+0+0+0+0+0+0+0+0</v>
      </c>
      <c r="K141" s="205">
        <f>INDEX('[6]配置系数（兵法）'!K:K,MATCH($F141,'[6]配置系数（兵法）'!$F:$F,0))</f>
        <v>1</v>
      </c>
      <c r="M141" s="141" t="str">
        <f>IF(索引!T140="","",索引!T140&amp;2)</f>
        <v/>
      </c>
      <c r="N141" s="205" t="str">
        <f>INDEX('[6]配置系数（兵法）'!N:N,MATCH($M141,'[6]配置系数（兵法）'!$M:$M,0))</f>
        <v/>
      </c>
      <c r="O141" s="205" t="str">
        <f>INDEX('[6]配置系数（兵法）'!O:O,MATCH($M141,'[6]配置系数（兵法）'!$M:$M,0))</f>
        <v/>
      </c>
      <c r="P141" s="205" t="str">
        <f>INDEX('[6]配置系数（兵法）'!P:P,MATCH($M141,'[6]配置系数（兵法）'!$M:$M,0))</f>
        <v/>
      </c>
      <c r="Q141" s="205" t="str">
        <f>INDEX('[6]配置系数（兵法）'!Q:Q,MATCH($M141,'[6]配置系数（兵法）'!$M:$M,0))</f>
        <v>0+0+0+0+0+0+0+0+0+0+0+0+0+0+0+0+0+0+0+0+0+0+0+0+0+0+0+0+0+0+0+0+0+0+0</v>
      </c>
      <c r="R141" s="205">
        <f>INDEX('[6]配置系数（兵法）'!R:R,MATCH($M141,'[6]配置系数（兵法）'!$M:$M,0))</f>
        <v>1</v>
      </c>
      <c r="T141" s="141" t="str">
        <f>IF(索引!T140="","",索引!T140&amp;3)</f>
        <v/>
      </c>
      <c r="U141" s="205" t="str">
        <f>INDEX('[6]配置系数（兵法）'!U:U,MATCH($T141,'[6]配置系数（兵法）'!$T:$T,0))</f>
        <v/>
      </c>
      <c r="V141" s="205" t="str">
        <f>INDEX('[6]配置系数（兵法）'!V:V,MATCH($T141,'[6]配置系数（兵法）'!$T:$T,0))</f>
        <v/>
      </c>
      <c r="W141" s="205" t="str">
        <f>INDEX('[6]配置系数（兵法）'!W:W,MATCH($T141,'[6]配置系数（兵法）'!$T:$T,0))</f>
        <v/>
      </c>
      <c r="X141" s="205" t="str">
        <f>INDEX('[6]配置系数（兵法）'!X:X,MATCH($T141,'[6]配置系数（兵法）'!$T:$T,0))</f>
        <v>0+0+0+0+0+0+0+0+0+0+0+0+0+0+0+0+0+0+0+0+0+0+0+0+0+0+0+0+0+0+0+0+0+0+0</v>
      </c>
      <c r="Y141" s="205">
        <f>INDEX('[6]配置系数（兵法）'!Y:Y,MATCH($T141,'[6]配置系数（兵法）'!$T:$T,0))</f>
        <v>1</v>
      </c>
      <c r="AA141" s="141" t="str">
        <f>IF(索引!T140="","",索引!T140&amp;4)</f>
        <v/>
      </c>
      <c r="AB141" s="205" t="str">
        <f>INDEX('[6]配置系数（兵法）'!AB:AB,MATCH($AA141,'[6]配置系数（兵法）'!$AA:$AA,0))</f>
        <v/>
      </c>
      <c r="AC141" s="205" t="str">
        <f>INDEX('[6]配置系数（兵法）'!AC:AC,MATCH($AA141,'[6]配置系数（兵法）'!$AA:$AA,0))</f>
        <v/>
      </c>
      <c r="AD141" s="205" t="str">
        <f>INDEX('[6]配置系数（兵法）'!AD:AD,MATCH($AA141,'[6]配置系数（兵法）'!$AA:$AA,0))</f>
        <v/>
      </c>
      <c r="AE141" s="205" t="str">
        <f>INDEX('[6]配置系数（兵法）'!AE:AE,MATCH($AA141,'[6]配置系数（兵法）'!$AA:$AA,0))</f>
        <v>0+0+0+0+0+0+0+0+0+0+0+0+0+0+0+0+0+0+0+0+0+0+0+0+0+0+0+0+0+0+0+0+0+0+0</v>
      </c>
      <c r="AF141" s="205">
        <f>INDEX('[6]配置系数（兵法）'!AF:AF,MATCH($AA141,'[6]配置系数（兵法）'!$AA:$AA,0))</f>
        <v>1</v>
      </c>
      <c r="AH141" s="141" t="str">
        <f>IF(索引!T140="","",索引!T140&amp;5)</f>
        <v/>
      </c>
      <c r="AI141" s="205" t="str">
        <f>INDEX('[6]配置系数（兵法）'!AI:AI,MATCH($AH141,'[6]配置系数（兵法）'!$AH:$AH,0))</f>
        <v/>
      </c>
      <c r="AJ141" s="205" t="str">
        <f>INDEX('[6]配置系数（兵法）'!AJ:AJ,MATCH($AH141,'[6]配置系数（兵法）'!$AH:$AH,0))</f>
        <v/>
      </c>
      <c r="AK141" s="205" t="str">
        <f>INDEX('[6]配置系数（兵法）'!AK:AK,MATCH($AH141,'[6]配置系数（兵法）'!$AH:$AH,0))</f>
        <v/>
      </c>
      <c r="AL141" s="205" t="str">
        <f>INDEX('[6]配置系数（兵法）'!AL:AL,MATCH($AH141,'[6]配置系数（兵法）'!$AH:$AH,0))</f>
        <v>0+0+0+0+0+0+0+0+0+0+0+0+0+0+0+0+0+0+0+0+0+0+0+0+0+0+0+0+0+0+0+0+0+0+0</v>
      </c>
      <c r="AM141" s="205">
        <f>INDEX('[6]配置系数（兵法）'!AM:AM,MATCH($AH141,'[6]配置系数（兵法）'!$AH:$AH,0))</f>
        <v>1</v>
      </c>
    </row>
    <row r="142" spans="6:39" x14ac:dyDescent="0.15">
      <c r="F142" s="141" t="str">
        <f>IF(索引!T141="","",索引!T141&amp;1)</f>
        <v/>
      </c>
      <c r="G142" s="205" t="str">
        <f>INDEX('[6]配置系数（兵法）'!G:G,MATCH($F142,'[6]配置系数（兵法）'!$F:$F,0))</f>
        <v/>
      </c>
      <c r="H142" s="205" t="str">
        <f>INDEX('[6]配置系数（兵法）'!H:H,MATCH($F142,'[6]配置系数（兵法）'!$F:$F,0))</f>
        <v/>
      </c>
      <c r="I142" s="205" t="str">
        <f>INDEX('[6]配置系数（兵法）'!I:I,MATCH($F142,'[6]配置系数（兵法）'!$F:$F,0))</f>
        <v/>
      </c>
      <c r="J142" s="205" t="str">
        <f>INDEX('[6]配置系数（兵法）'!J:J,MATCH($F142,'[6]配置系数（兵法）'!$F:$F,0))</f>
        <v>0+0+0+0+0+0+0+0+0+0+0+0+0+0+0+0+0+0+0+0+0+0+0+0+0+0+0+0+0+0+0+0+0+0+0</v>
      </c>
      <c r="K142" s="205">
        <f>INDEX('[6]配置系数（兵法）'!K:K,MATCH($F142,'[6]配置系数（兵法）'!$F:$F,0))</f>
        <v>1</v>
      </c>
      <c r="M142" s="141" t="str">
        <f>IF(索引!T141="","",索引!T141&amp;2)</f>
        <v/>
      </c>
      <c r="N142" s="205" t="str">
        <f>INDEX('[6]配置系数（兵法）'!N:N,MATCH($M142,'[6]配置系数（兵法）'!$M:$M,0))</f>
        <v/>
      </c>
      <c r="O142" s="205" t="str">
        <f>INDEX('[6]配置系数（兵法）'!O:O,MATCH($M142,'[6]配置系数（兵法）'!$M:$M,0))</f>
        <v/>
      </c>
      <c r="P142" s="205" t="str">
        <f>INDEX('[6]配置系数（兵法）'!P:P,MATCH($M142,'[6]配置系数（兵法）'!$M:$M,0))</f>
        <v/>
      </c>
      <c r="Q142" s="205" t="str">
        <f>INDEX('[6]配置系数（兵法）'!Q:Q,MATCH($M142,'[6]配置系数（兵法）'!$M:$M,0))</f>
        <v>0+0+0+0+0+0+0+0+0+0+0+0+0+0+0+0+0+0+0+0+0+0+0+0+0+0+0+0+0+0+0+0+0+0+0</v>
      </c>
      <c r="R142" s="205">
        <f>INDEX('[6]配置系数（兵法）'!R:R,MATCH($M142,'[6]配置系数（兵法）'!$M:$M,0))</f>
        <v>1</v>
      </c>
      <c r="T142" s="141" t="str">
        <f>IF(索引!T141="","",索引!T141&amp;3)</f>
        <v/>
      </c>
      <c r="U142" s="205" t="str">
        <f>INDEX('[6]配置系数（兵法）'!U:U,MATCH($T142,'[6]配置系数（兵法）'!$T:$T,0))</f>
        <v/>
      </c>
      <c r="V142" s="205" t="str">
        <f>INDEX('[6]配置系数（兵法）'!V:V,MATCH($T142,'[6]配置系数（兵法）'!$T:$T,0))</f>
        <v/>
      </c>
      <c r="W142" s="205" t="str">
        <f>INDEX('[6]配置系数（兵法）'!W:W,MATCH($T142,'[6]配置系数（兵法）'!$T:$T,0))</f>
        <v/>
      </c>
      <c r="X142" s="205" t="str">
        <f>INDEX('[6]配置系数（兵法）'!X:X,MATCH($T142,'[6]配置系数（兵法）'!$T:$T,0))</f>
        <v>0+0+0+0+0+0+0+0+0+0+0+0+0+0+0+0+0+0+0+0+0+0+0+0+0+0+0+0+0+0+0+0+0+0+0</v>
      </c>
      <c r="Y142" s="205">
        <f>INDEX('[6]配置系数（兵法）'!Y:Y,MATCH($T142,'[6]配置系数（兵法）'!$T:$T,0))</f>
        <v>1</v>
      </c>
      <c r="AA142" s="141" t="str">
        <f>IF(索引!T141="","",索引!T141&amp;4)</f>
        <v/>
      </c>
      <c r="AB142" s="205" t="str">
        <f>INDEX('[6]配置系数（兵法）'!AB:AB,MATCH($AA142,'[6]配置系数（兵法）'!$AA:$AA,0))</f>
        <v/>
      </c>
      <c r="AC142" s="205" t="str">
        <f>INDEX('[6]配置系数（兵法）'!AC:AC,MATCH($AA142,'[6]配置系数（兵法）'!$AA:$AA,0))</f>
        <v/>
      </c>
      <c r="AD142" s="205" t="str">
        <f>INDEX('[6]配置系数（兵法）'!AD:AD,MATCH($AA142,'[6]配置系数（兵法）'!$AA:$AA,0))</f>
        <v/>
      </c>
      <c r="AE142" s="205" t="str">
        <f>INDEX('[6]配置系数（兵法）'!AE:AE,MATCH($AA142,'[6]配置系数（兵法）'!$AA:$AA,0))</f>
        <v>0+0+0+0+0+0+0+0+0+0+0+0+0+0+0+0+0+0+0+0+0+0+0+0+0+0+0+0+0+0+0+0+0+0+0</v>
      </c>
      <c r="AF142" s="205">
        <f>INDEX('[6]配置系数（兵法）'!AF:AF,MATCH($AA142,'[6]配置系数（兵法）'!$AA:$AA,0))</f>
        <v>1</v>
      </c>
      <c r="AH142" s="141" t="str">
        <f>IF(索引!T141="","",索引!T141&amp;5)</f>
        <v/>
      </c>
      <c r="AI142" s="205" t="str">
        <f>INDEX('[6]配置系数（兵法）'!AI:AI,MATCH($AH142,'[6]配置系数（兵法）'!$AH:$AH,0))</f>
        <v/>
      </c>
      <c r="AJ142" s="205" t="str">
        <f>INDEX('[6]配置系数（兵法）'!AJ:AJ,MATCH($AH142,'[6]配置系数（兵法）'!$AH:$AH,0))</f>
        <v/>
      </c>
      <c r="AK142" s="205" t="str">
        <f>INDEX('[6]配置系数（兵法）'!AK:AK,MATCH($AH142,'[6]配置系数（兵法）'!$AH:$AH,0))</f>
        <v/>
      </c>
      <c r="AL142" s="205" t="str">
        <f>INDEX('[6]配置系数（兵法）'!AL:AL,MATCH($AH142,'[6]配置系数（兵法）'!$AH:$AH,0))</f>
        <v>0+0+0+0+0+0+0+0+0+0+0+0+0+0+0+0+0+0+0+0+0+0+0+0+0+0+0+0+0+0+0+0+0+0+0</v>
      </c>
      <c r="AM142" s="205">
        <f>INDEX('[6]配置系数（兵法）'!AM:AM,MATCH($AH142,'[6]配置系数（兵法）'!$AH:$AH,0))</f>
        <v>1</v>
      </c>
    </row>
    <row r="143" spans="6:39" x14ac:dyDescent="0.15">
      <c r="F143" s="141" t="str">
        <f>IF(索引!T142="","",索引!T142&amp;1)</f>
        <v/>
      </c>
      <c r="G143" s="205" t="str">
        <f>INDEX('[6]配置系数（兵法）'!G:G,MATCH($F143,'[6]配置系数（兵法）'!$F:$F,0))</f>
        <v/>
      </c>
      <c r="H143" s="205" t="str">
        <f>INDEX('[6]配置系数（兵法）'!H:H,MATCH($F143,'[6]配置系数（兵法）'!$F:$F,0))</f>
        <v/>
      </c>
      <c r="I143" s="205" t="str">
        <f>INDEX('[6]配置系数（兵法）'!I:I,MATCH($F143,'[6]配置系数（兵法）'!$F:$F,0))</f>
        <v/>
      </c>
      <c r="J143" s="205" t="str">
        <f>INDEX('[6]配置系数（兵法）'!J:J,MATCH($F143,'[6]配置系数（兵法）'!$F:$F,0))</f>
        <v>0+0+0+0+0+0+0+0+0+0+0+0+0+0+0+0+0+0+0+0+0+0+0+0+0+0+0+0+0+0+0+0+0+0+0</v>
      </c>
      <c r="K143" s="205">
        <f>INDEX('[6]配置系数（兵法）'!K:K,MATCH($F143,'[6]配置系数（兵法）'!$F:$F,0))</f>
        <v>1</v>
      </c>
      <c r="M143" s="141" t="str">
        <f>IF(索引!T142="","",索引!T142&amp;2)</f>
        <v/>
      </c>
      <c r="N143" s="205" t="str">
        <f>INDEX('[6]配置系数（兵法）'!N:N,MATCH($M143,'[6]配置系数（兵法）'!$M:$M,0))</f>
        <v/>
      </c>
      <c r="O143" s="205" t="str">
        <f>INDEX('[6]配置系数（兵法）'!O:O,MATCH($M143,'[6]配置系数（兵法）'!$M:$M,0))</f>
        <v/>
      </c>
      <c r="P143" s="205" t="str">
        <f>INDEX('[6]配置系数（兵法）'!P:P,MATCH($M143,'[6]配置系数（兵法）'!$M:$M,0))</f>
        <v/>
      </c>
      <c r="Q143" s="205" t="str">
        <f>INDEX('[6]配置系数（兵法）'!Q:Q,MATCH($M143,'[6]配置系数（兵法）'!$M:$M,0))</f>
        <v>0+0+0+0+0+0+0+0+0+0+0+0+0+0+0+0+0+0+0+0+0+0+0+0+0+0+0+0+0+0+0+0+0+0+0</v>
      </c>
      <c r="R143" s="205">
        <f>INDEX('[6]配置系数（兵法）'!R:R,MATCH($M143,'[6]配置系数（兵法）'!$M:$M,0))</f>
        <v>1</v>
      </c>
      <c r="T143" s="141" t="str">
        <f>IF(索引!T142="","",索引!T142&amp;3)</f>
        <v/>
      </c>
      <c r="U143" s="205" t="str">
        <f>INDEX('[6]配置系数（兵法）'!U:U,MATCH($T143,'[6]配置系数（兵法）'!$T:$T,0))</f>
        <v/>
      </c>
      <c r="V143" s="205" t="str">
        <f>INDEX('[6]配置系数（兵法）'!V:V,MATCH($T143,'[6]配置系数（兵法）'!$T:$T,0))</f>
        <v/>
      </c>
      <c r="W143" s="205" t="str">
        <f>INDEX('[6]配置系数（兵法）'!W:W,MATCH($T143,'[6]配置系数（兵法）'!$T:$T,0))</f>
        <v/>
      </c>
      <c r="X143" s="205" t="str">
        <f>INDEX('[6]配置系数（兵法）'!X:X,MATCH($T143,'[6]配置系数（兵法）'!$T:$T,0))</f>
        <v>0+0+0+0+0+0+0+0+0+0+0+0+0+0+0+0+0+0+0+0+0+0+0+0+0+0+0+0+0+0+0+0+0+0+0</v>
      </c>
      <c r="Y143" s="205">
        <f>INDEX('[6]配置系数（兵法）'!Y:Y,MATCH($T143,'[6]配置系数（兵法）'!$T:$T,0))</f>
        <v>1</v>
      </c>
      <c r="AA143" s="141" t="str">
        <f>IF(索引!T142="","",索引!T142&amp;4)</f>
        <v/>
      </c>
      <c r="AB143" s="205" t="str">
        <f>INDEX('[6]配置系数（兵法）'!AB:AB,MATCH($AA143,'[6]配置系数（兵法）'!$AA:$AA,0))</f>
        <v/>
      </c>
      <c r="AC143" s="205" t="str">
        <f>INDEX('[6]配置系数（兵法）'!AC:AC,MATCH($AA143,'[6]配置系数（兵法）'!$AA:$AA,0))</f>
        <v/>
      </c>
      <c r="AD143" s="205" t="str">
        <f>INDEX('[6]配置系数（兵法）'!AD:AD,MATCH($AA143,'[6]配置系数（兵法）'!$AA:$AA,0))</f>
        <v/>
      </c>
      <c r="AE143" s="205" t="str">
        <f>INDEX('[6]配置系数（兵法）'!AE:AE,MATCH($AA143,'[6]配置系数（兵法）'!$AA:$AA,0))</f>
        <v>0+0+0+0+0+0+0+0+0+0+0+0+0+0+0+0+0+0+0+0+0+0+0+0+0+0+0+0+0+0+0+0+0+0+0</v>
      </c>
      <c r="AF143" s="205">
        <f>INDEX('[6]配置系数（兵法）'!AF:AF,MATCH($AA143,'[6]配置系数（兵法）'!$AA:$AA,0))</f>
        <v>1</v>
      </c>
      <c r="AH143" s="141" t="str">
        <f>IF(索引!T142="","",索引!T142&amp;5)</f>
        <v/>
      </c>
      <c r="AI143" s="205" t="str">
        <f>INDEX('[6]配置系数（兵法）'!AI:AI,MATCH($AH143,'[6]配置系数（兵法）'!$AH:$AH,0))</f>
        <v/>
      </c>
      <c r="AJ143" s="205" t="str">
        <f>INDEX('[6]配置系数（兵法）'!AJ:AJ,MATCH($AH143,'[6]配置系数（兵法）'!$AH:$AH,0))</f>
        <v/>
      </c>
      <c r="AK143" s="205" t="str">
        <f>INDEX('[6]配置系数（兵法）'!AK:AK,MATCH($AH143,'[6]配置系数（兵法）'!$AH:$AH,0))</f>
        <v/>
      </c>
      <c r="AL143" s="205" t="str">
        <f>INDEX('[6]配置系数（兵法）'!AL:AL,MATCH($AH143,'[6]配置系数（兵法）'!$AH:$AH,0))</f>
        <v>0+0+0+0+0+0+0+0+0+0+0+0+0+0+0+0+0+0+0+0+0+0+0+0+0+0+0+0+0+0+0+0+0+0+0</v>
      </c>
      <c r="AM143" s="205">
        <f>INDEX('[6]配置系数（兵法）'!AM:AM,MATCH($AH143,'[6]配置系数（兵法）'!$AH:$AH,0))</f>
        <v>1</v>
      </c>
    </row>
    <row r="144" spans="6:39" x14ac:dyDescent="0.15">
      <c r="F144" s="141" t="str">
        <f>IF(索引!T143="","",索引!T143&amp;1)</f>
        <v/>
      </c>
      <c r="G144" s="205" t="str">
        <f>INDEX('[6]配置系数（兵法）'!G:G,MATCH($F144,'[6]配置系数（兵法）'!$F:$F,0))</f>
        <v/>
      </c>
      <c r="H144" s="205" t="str">
        <f>INDEX('[6]配置系数（兵法）'!H:H,MATCH($F144,'[6]配置系数（兵法）'!$F:$F,0))</f>
        <v/>
      </c>
      <c r="I144" s="205" t="str">
        <f>INDEX('[6]配置系数（兵法）'!I:I,MATCH($F144,'[6]配置系数（兵法）'!$F:$F,0))</f>
        <v/>
      </c>
      <c r="J144" s="205" t="str">
        <f>INDEX('[6]配置系数（兵法）'!J:J,MATCH($F144,'[6]配置系数（兵法）'!$F:$F,0))</f>
        <v>0+0+0+0+0+0+0+0+0+0+0+0+0+0+0+0+0+0+0+0+0+0+0+0+0+0+0+0+0+0+0+0+0+0+0</v>
      </c>
      <c r="K144" s="205">
        <f>INDEX('[6]配置系数（兵法）'!K:K,MATCH($F144,'[6]配置系数（兵法）'!$F:$F,0))</f>
        <v>1</v>
      </c>
      <c r="M144" s="141" t="str">
        <f>IF(索引!T143="","",索引!T143&amp;2)</f>
        <v/>
      </c>
      <c r="N144" s="205" t="str">
        <f>INDEX('[6]配置系数（兵法）'!N:N,MATCH($M144,'[6]配置系数（兵法）'!$M:$M,0))</f>
        <v/>
      </c>
      <c r="O144" s="205" t="str">
        <f>INDEX('[6]配置系数（兵法）'!O:O,MATCH($M144,'[6]配置系数（兵法）'!$M:$M,0))</f>
        <v/>
      </c>
      <c r="P144" s="205" t="str">
        <f>INDEX('[6]配置系数（兵法）'!P:P,MATCH($M144,'[6]配置系数（兵法）'!$M:$M,0))</f>
        <v/>
      </c>
      <c r="Q144" s="205" t="str">
        <f>INDEX('[6]配置系数（兵法）'!Q:Q,MATCH($M144,'[6]配置系数（兵法）'!$M:$M,0))</f>
        <v>0+0+0+0+0+0+0+0+0+0+0+0+0+0+0+0+0+0+0+0+0+0+0+0+0+0+0+0+0+0+0+0+0+0+0</v>
      </c>
      <c r="R144" s="205">
        <f>INDEX('[6]配置系数（兵法）'!R:R,MATCH($M144,'[6]配置系数（兵法）'!$M:$M,0))</f>
        <v>1</v>
      </c>
      <c r="T144" s="141" t="str">
        <f>IF(索引!T143="","",索引!T143&amp;3)</f>
        <v/>
      </c>
      <c r="U144" s="205" t="str">
        <f>INDEX('[6]配置系数（兵法）'!U:U,MATCH($T144,'[6]配置系数（兵法）'!$T:$T,0))</f>
        <v/>
      </c>
      <c r="V144" s="205" t="str">
        <f>INDEX('[6]配置系数（兵法）'!V:V,MATCH($T144,'[6]配置系数（兵法）'!$T:$T,0))</f>
        <v/>
      </c>
      <c r="W144" s="205" t="str">
        <f>INDEX('[6]配置系数（兵法）'!W:W,MATCH($T144,'[6]配置系数（兵法）'!$T:$T,0))</f>
        <v/>
      </c>
      <c r="X144" s="205" t="str">
        <f>INDEX('[6]配置系数（兵法）'!X:X,MATCH($T144,'[6]配置系数（兵法）'!$T:$T,0))</f>
        <v>0+0+0+0+0+0+0+0+0+0+0+0+0+0+0+0+0+0+0+0+0+0+0+0+0+0+0+0+0+0+0+0+0+0+0</v>
      </c>
      <c r="Y144" s="205">
        <f>INDEX('[6]配置系数（兵法）'!Y:Y,MATCH($T144,'[6]配置系数（兵法）'!$T:$T,0))</f>
        <v>1</v>
      </c>
      <c r="AA144" s="141" t="str">
        <f>IF(索引!T143="","",索引!T143&amp;4)</f>
        <v/>
      </c>
      <c r="AB144" s="205" t="str">
        <f>INDEX('[6]配置系数（兵法）'!AB:AB,MATCH($AA144,'[6]配置系数（兵法）'!$AA:$AA,0))</f>
        <v/>
      </c>
      <c r="AC144" s="205" t="str">
        <f>INDEX('[6]配置系数（兵法）'!AC:AC,MATCH($AA144,'[6]配置系数（兵法）'!$AA:$AA,0))</f>
        <v/>
      </c>
      <c r="AD144" s="205" t="str">
        <f>INDEX('[6]配置系数（兵法）'!AD:AD,MATCH($AA144,'[6]配置系数（兵法）'!$AA:$AA,0))</f>
        <v/>
      </c>
      <c r="AE144" s="205" t="str">
        <f>INDEX('[6]配置系数（兵法）'!AE:AE,MATCH($AA144,'[6]配置系数（兵法）'!$AA:$AA,0))</f>
        <v>0+0+0+0+0+0+0+0+0+0+0+0+0+0+0+0+0+0+0+0+0+0+0+0+0+0+0+0+0+0+0+0+0+0+0</v>
      </c>
      <c r="AF144" s="205">
        <f>INDEX('[6]配置系数（兵法）'!AF:AF,MATCH($AA144,'[6]配置系数（兵法）'!$AA:$AA,0))</f>
        <v>1</v>
      </c>
      <c r="AH144" s="141" t="str">
        <f>IF(索引!T143="","",索引!T143&amp;5)</f>
        <v/>
      </c>
      <c r="AI144" s="205" t="str">
        <f>INDEX('[6]配置系数（兵法）'!AI:AI,MATCH($AH144,'[6]配置系数（兵法）'!$AH:$AH,0))</f>
        <v/>
      </c>
      <c r="AJ144" s="205" t="str">
        <f>INDEX('[6]配置系数（兵法）'!AJ:AJ,MATCH($AH144,'[6]配置系数（兵法）'!$AH:$AH,0))</f>
        <v/>
      </c>
      <c r="AK144" s="205" t="str">
        <f>INDEX('[6]配置系数（兵法）'!AK:AK,MATCH($AH144,'[6]配置系数（兵法）'!$AH:$AH,0))</f>
        <v/>
      </c>
      <c r="AL144" s="205" t="str">
        <f>INDEX('[6]配置系数（兵法）'!AL:AL,MATCH($AH144,'[6]配置系数（兵法）'!$AH:$AH,0))</f>
        <v>0+0+0+0+0+0+0+0+0+0+0+0+0+0+0+0+0+0+0+0+0+0+0+0+0+0+0+0+0+0+0+0+0+0+0</v>
      </c>
      <c r="AM144" s="205">
        <f>INDEX('[6]配置系数（兵法）'!AM:AM,MATCH($AH144,'[6]配置系数（兵法）'!$AH:$AH,0))</f>
        <v>1</v>
      </c>
    </row>
    <row r="145" spans="6:39" x14ac:dyDescent="0.15">
      <c r="F145" s="141" t="str">
        <f>IF(索引!T144="","",索引!T144&amp;1)</f>
        <v/>
      </c>
      <c r="G145" s="205" t="str">
        <f>INDEX('[6]配置系数（兵法）'!G:G,MATCH($F145,'[6]配置系数（兵法）'!$F:$F,0))</f>
        <v/>
      </c>
      <c r="H145" s="205" t="str">
        <f>INDEX('[6]配置系数（兵法）'!H:H,MATCH($F145,'[6]配置系数（兵法）'!$F:$F,0))</f>
        <v/>
      </c>
      <c r="I145" s="205" t="str">
        <f>INDEX('[6]配置系数（兵法）'!I:I,MATCH($F145,'[6]配置系数（兵法）'!$F:$F,0))</f>
        <v/>
      </c>
      <c r="J145" s="205" t="str">
        <f>INDEX('[6]配置系数（兵法）'!J:J,MATCH($F145,'[6]配置系数（兵法）'!$F:$F,0))</f>
        <v>0+0+0+0+0+0+0+0+0+0+0+0+0+0+0+0+0+0+0+0+0+0+0+0+0+0+0+0+0+0+0+0+0+0+0</v>
      </c>
      <c r="K145" s="205">
        <f>INDEX('[6]配置系数（兵法）'!K:K,MATCH($F145,'[6]配置系数（兵法）'!$F:$F,0))</f>
        <v>1</v>
      </c>
      <c r="M145" s="141" t="str">
        <f>IF(索引!T144="","",索引!T144&amp;2)</f>
        <v/>
      </c>
      <c r="N145" s="205" t="str">
        <f>INDEX('[6]配置系数（兵法）'!N:N,MATCH($M145,'[6]配置系数（兵法）'!$M:$M,0))</f>
        <v/>
      </c>
      <c r="O145" s="205" t="str">
        <f>INDEX('[6]配置系数（兵法）'!O:O,MATCH($M145,'[6]配置系数（兵法）'!$M:$M,0))</f>
        <v/>
      </c>
      <c r="P145" s="205" t="str">
        <f>INDEX('[6]配置系数（兵法）'!P:P,MATCH($M145,'[6]配置系数（兵法）'!$M:$M,0))</f>
        <v/>
      </c>
      <c r="Q145" s="205" t="str">
        <f>INDEX('[6]配置系数（兵法）'!Q:Q,MATCH($M145,'[6]配置系数（兵法）'!$M:$M,0))</f>
        <v>0+0+0+0+0+0+0+0+0+0+0+0+0+0+0+0+0+0+0+0+0+0+0+0+0+0+0+0+0+0+0+0+0+0+0</v>
      </c>
      <c r="R145" s="205">
        <f>INDEX('[6]配置系数（兵法）'!R:R,MATCH($M145,'[6]配置系数（兵法）'!$M:$M,0))</f>
        <v>1</v>
      </c>
      <c r="T145" s="141" t="str">
        <f>IF(索引!T144="","",索引!T144&amp;3)</f>
        <v/>
      </c>
      <c r="U145" s="205" t="str">
        <f>INDEX('[6]配置系数（兵法）'!U:U,MATCH($T145,'[6]配置系数（兵法）'!$T:$T,0))</f>
        <v/>
      </c>
      <c r="V145" s="205" t="str">
        <f>INDEX('[6]配置系数（兵法）'!V:V,MATCH($T145,'[6]配置系数（兵法）'!$T:$T,0))</f>
        <v/>
      </c>
      <c r="W145" s="205" t="str">
        <f>INDEX('[6]配置系数（兵法）'!W:W,MATCH($T145,'[6]配置系数（兵法）'!$T:$T,0))</f>
        <v/>
      </c>
      <c r="X145" s="205" t="str">
        <f>INDEX('[6]配置系数（兵法）'!X:X,MATCH($T145,'[6]配置系数（兵法）'!$T:$T,0))</f>
        <v>0+0+0+0+0+0+0+0+0+0+0+0+0+0+0+0+0+0+0+0+0+0+0+0+0+0+0+0+0+0+0+0+0+0+0</v>
      </c>
      <c r="Y145" s="205">
        <f>INDEX('[6]配置系数（兵法）'!Y:Y,MATCH($T145,'[6]配置系数（兵法）'!$T:$T,0))</f>
        <v>1</v>
      </c>
      <c r="AA145" s="141" t="str">
        <f>IF(索引!T144="","",索引!T144&amp;4)</f>
        <v/>
      </c>
      <c r="AB145" s="205" t="str">
        <f>INDEX('[6]配置系数（兵法）'!AB:AB,MATCH($AA145,'[6]配置系数（兵法）'!$AA:$AA,0))</f>
        <v/>
      </c>
      <c r="AC145" s="205" t="str">
        <f>INDEX('[6]配置系数（兵法）'!AC:AC,MATCH($AA145,'[6]配置系数（兵法）'!$AA:$AA,0))</f>
        <v/>
      </c>
      <c r="AD145" s="205" t="str">
        <f>INDEX('[6]配置系数（兵法）'!AD:AD,MATCH($AA145,'[6]配置系数（兵法）'!$AA:$AA,0))</f>
        <v/>
      </c>
      <c r="AE145" s="205" t="str">
        <f>INDEX('[6]配置系数（兵法）'!AE:AE,MATCH($AA145,'[6]配置系数（兵法）'!$AA:$AA,0))</f>
        <v>0+0+0+0+0+0+0+0+0+0+0+0+0+0+0+0+0+0+0+0+0+0+0+0+0+0+0+0+0+0+0+0+0+0+0</v>
      </c>
      <c r="AF145" s="205">
        <f>INDEX('[6]配置系数（兵法）'!AF:AF,MATCH($AA145,'[6]配置系数（兵法）'!$AA:$AA,0))</f>
        <v>1</v>
      </c>
      <c r="AH145" s="141" t="str">
        <f>IF(索引!T144="","",索引!T144&amp;5)</f>
        <v/>
      </c>
      <c r="AI145" s="205" t="str">
        <f>INDEX('[6]配置系数（兵法）'!AI:AI,MATCH($AH145,'[6]配置系数（兵法）'!$AH:$AH,0))</f>
        <v/>
      </c>
      <c r="AJ145" s="205" t="str">
        <f>INDEX('[6]配置系数（兵法）'!AJ:AJ,MATCH($AH145,'[6]配置系数（兵法）'!$AH:$AH,0))</f>
        <v/>
      </c>
      <c r="AK145" s="205" t="str">
        <f>INDEX('[6]配置系数（兵法）'!AK:AK,MATCH($AH145,'[6]配置系数（兵法）'!$AH:$AH,0))</f>
        <v/>
      </c>
      <c r="AL145" s="205" t="str">
        <f>INDEX('[6]配置系数（兵法）'!AL:AL,MATCH($AH145,'[6]配置系数（兵法）'!$AH:$AH,0))</f>
        <v>0+0+0+0+0+0+0+0+0+0+0+0+0+0+0+0+0+0+0+0+0+0+0+0+0+0+0+0+0+0+0+0+0+0+0</v>
      </c>
      <c r="AM145" s="205">
        <f>INDEX('[6]配置系数（兵法）'!AM:AM,MATCH($AH145,'[6]配置系数（兵法）'!$AH:$AH,0))</f>
        <v>1</v>
      </c>
    </row>
    <row r="146" spans="6:39" x14ac:dyDescent="0.15">
      <c r="F146" s="141" t="str">
        <f>IF(索引!T145="","",索引!T145&amp;1)</f>
        <v/>
      </c>
      <c r="G146" s="205" t="str">
        <f>INDEX('[6]配置系数（兵法）'!G:G,MATCH($F146,'[6]配置系数（兵法）'!$F:$F,0))</f>
        <v/>
      </c>
      <c r="H146" s="205" t="str">
        <f>INDEX('[6]配置系数（兵法）'!H:H,MATCH($F146,'[6]配置系数（兵法）'!$F:$F,0))</f>
        <v/>
      </c>
      <c r="I146" s="205" t="str">
        <f>INDEX('[6]配置系数（兵法）'!I:I,MATCH($F146,'[6]配置系数（兵法）'!$F:$F,0))</f>
        <v/>
      </c>
      <c r="J146" s="205" t="str">
        <f>INDEX('[6]配置系数（兵法）'!J:J,MATCH($F146,'[6]配置系数（兵法）'!$F:$F,0))</f>
        <v>0+0+0+0+0+0+0+0+0+0+0+0+0+0+0+0+0+0+0+0+0+0+0+0+0+0+0+0+0+0+0+0+0+0+0</v>
      </c>
      <c r="K146" s="205">
        <f>INDEX('[6]配置系数（兵法）'!K:K,MATCH($F146,'[6]配置系数（兵法）'!$F:$F,0))</f>
        <v>1</v>
      </c>
      <c r="M146" s="141" t="str">
        <f>IF(索引!T145="","",索引!T145&amp;2)</f>
        <v/>
      </c>
      <c r="N146" s="205" t="str">
        <f>INDEX('[6]配置系数（兵法）'!N:N,MATCH($M146,'[6]配置系数（兵法）'!$M:$M,0))</f>
        <v/>
      </c>
      <c r="O146" s="205" t="str">
        <f>INDEX('[6]配置系数（兵法）'!O:O,MATCH($M146,'[6]配置系数（兵法）'!$M:$M,0))</f>
        <v/>
      </c>
      <c r="P146" s="205" t="str">
        <f>INDEX('[6]配置系数（兵法）'!P:P,MATCH($M146,'[6]配置系数（兵法）'!$M:$M,0))</f>
        <v/>
      </c>
      <c r="Q146" s="205" t="str">
        <f>INDEX('[6]配置系数（兵法）'!Q:Q,MATCH($M146,'[6]配置系数（兵法）'!$M:$M,0))</f>
        <v>0+0+0+0+0+0+0+0+0+0+0+0+0+0+0+0+0+0+0+0+0+0+0+0+0+0+0+0+0+0+0+0+0+0+0</v>
      </c>
      <c r="R146" s="205">
        <f>INDEX('[6]配置系数（兵法）'!R:R,MATCH($M146,'[6]配置系数（兵法）'!$M:$M,0))</f>
        <v>1</v>
      </c>
      <c r="T146" s="141" t="str">
        <f>IF(索引!T145="","",索引!T145&amp;3)</f>
        <v/>
      </c>
      <c r="U146" s="205" t="str">
        <f>INDEX('[6]配置系数（兵法）'!U:U,MATCH($T146,'[6]配置系数（兵法）'!$T:$T,0))</f>
        <v/>
      </c>
      <c r="V146" s="205" t="str">
        <f>INDEX('[6]配置系数（兵法）'!V:V,MATCH($T146,'[6]配置系数（兵法）'!$T:$T,0))</f>
        <v/>
      </c>
      <c r="W146" s="205" t="str">
        <f>INDEX('[6]配置系数（兵法）'!W:W,MATCH($T146,'[6]配置系数（兵法）'!$T:$T,0))</f>
        <v/>
      </c>
      <c r="X146" s="205" t="str">
        <f>INDEX('[6]配置系数（兵法）'!X:X,MATCH($T146,'[6]配置系数（兵法）'!$T:$T,0))</f>
        <v>0+0+0+0+0+0+0+0+0+0+0+0+0+0+0+0+0+0+0+0+0+0+0+0+0+0+0+0+0+0+0+0+0+0+0</v>
      </c>
      <c r="Y146" s="205">
        <f>INDEX('[6]配置系数（兵法）'!Y:Y,MATCH($T146,'[6]配置系数（兵法）'!$T:$T,0))</f>
        <v>1</v>
      </c>
      <c r="AA146" s="141" t="str">
        <f>IF(索引!T145="","",索引!T145&amp;4)</f>
        <v/>
      </c>
      <c r="AB146" s="205" t="str">
        <f>INDEX('[6]配置系数（兵法）'!AB:AB,MATCH($AA146,'[6]配置系数（兵法）'!$AA:$AA,0))</f>
        <v/>
      </c>
      <c r="AC146" s="205" t="str">
        <f>INDEX('[6]配置系数（兵法）'!AC:AC,MATCH($AA146,'[6]配置系数（兵法）'!$AA:$AA,0))</f>
        <v/>
      </c>
      <c r="AD146" s="205" t="str">
        <f>INDEX('[6]配置系数（兵法）'!AD:AD,MATCH($AA146,'[6]配置系数（兵法）'!$AA:$AA,0))</f>
        <v/>
      </c>
      <c r="AE146" s="205" t="str">
        <f>INDEX('[6]配置系数（兵法）'!AE:AE,MATCH($AA146,'[6]配置系数（兵法）'!$AA:$AA,0))</f>
        <v>0+0+0+0+0+0+0+0+0+0+0+0+0+0+0+0+0+0+0+0+0+0+0+0+0+0+0+0+0+0+0+0+0+0+0</v>
      </c>
      <c r="AF146" s="205">
        <f>INDEX('[6]配置系数（兵法）'!AF:AF,MATCH($AA146,'[6]配置系数（兵法）'!$AA:$AA,0))</f>
        <v>1</v>
      </c>
      <c r="AH146" s="141" t="str">
        <f>IF(索引!T145="","",索引!T145&amp;5)</f>
        <v/>
      </c>
      <c r="AI146" s="205" t="str">
        <f>INDEX('[6]配置系数（兵法）'!AI:AI,MATCH($AH146,'[6]配置系数（兵法）'!$AH:$AH,0))</f>
        <v/>
      </c>
      <c r="AJ146" s="205" t="str">
        <f>INDEX('[6]配置系数（兵法）'!AJ:AJ,MATCH($AH146,'[6]配置系数（兵法）'!$AH:$AH,0))</f>
        <v/>
      </c>
      <c r="AK146" s="205" t="str">
        <f>INDEX('[6]配置系数（兵法）'!AK:AK,MATCH($AH146,'[6]配置系数（兵法）'!$AH:$AH,0))</f>
        <v/>
      </c>
      <c r="AL146" s="205" t="str">
        <f>INDEX('[6]配置系数（兵法）'!AL:AL,MATCH($AH146,'[6]配置系数（兵法）'!$AH:$AH,0))</f>
        <v>0+0+0+0+0+0+0+0+0+0+0+0+0+0+0+0+0+0+0+0+0+0+0+0+0+0+0+0+0+0+0+0+0+0+0</v>
      </c>
      <c r="AM146" s="205">
        <f>INDEX('[6]配置系数（兵法）'!AM:AM,MATCH($AH146,'[6]配置系数（兵法）'!$AH:$AH,0))</f>
        <v>1</v>
      </c>
    </row>
    <row r="147" spans="6:39" x14ac:dyDescent="0.15">
      <c r="F147" s="141" t="str">
        <f>IF(索引!T146="","",索引!T146&amp;1)</f>
        <v/>
      </c>
      <c r="G147" s="205" t="str">
        <f>INDEX('[6]配置系数（兵法）'!G:G,MATCH($F147,'[6]配置系数（兵法）'!$F:$F,0))</f>
        <v/>
      </c>
      <c r="H147" s="205" t="str">
        <f>INDEX('[6]配置系数（兵法）'!H:H,MATCH($F147,'[6]配置系数（兵法）'!$F:$F,0))</f>
        <v/>
      </c>
      <c r="I147" s="205" t="str">
        <f>INDEX('[6]配置系数（兵法）'!I:I,MATCH($F147,'[6]配置系数（兵法）'!$F:$F,0))</f>
        <v/>
      </c>
      <c r="J147" s="205" t="str">
        <f>INDEX('[6]配置系数（兵法）'!J:J,MATCH($F147,'[6]配置系数（兵法）'!$F:$F,0))</f>
        <v>0+0+0+0+0+0+0+0+0+0+0+0+0+0+0+0+0+0+0+0+0+0+0+0+0+0+0+0+0+0+0+0+0+0+0</v>
      </c>
      <c r="K147" s="205">
        <f>INDEX('[6]配置系数（兵法）'!K:K,MATCH($F147,'[6]配置系数（兵法）'!$F:$F,0))</f>
        <v>1</v>
      </c>
      <c r="M147" s="141" t="str">
        <f>IF(索引!T146="","",索引!T146&amp;2)</f>
        <v/>
      </c>
      <c r="N147" s="205" t="str">
        <f>INDEX('[6]配置系数（兵法）'!N:N,MATCH($M147,'[6]配置系数（兵法）'!$M:$M,0))</f>
        <v/>
      </c>
      <c r="O147" s="205" t="str">
        <f>INDEX('[6]配置系数（兵法）'!O:O,MATCH($M147,'[6]配置系数（兵法）'!$M:$M,0))</f>
        <v/>
      </c>
      <c r="P147" s="205" t="str">
        <f>INDEX('[6]配置系数（兵法）'!P:P,MATCH($M147,'[6]配置系数（兵法）'!$M:$M,0))</f>
        <v/>
      </c>
      <c r="Q147" s="205" t="str">
        <f>INDEX('[6]配置系数（兵法）'!Q:Q,MATCH($M147,'[6]配置系数（兵法）'!$M:$M,0))</f>
        <v>0+0+0+0+0+0+0+0+0+0+0+0+0+0+0+0+0+0+0+0+0+0+0+0+0+0+0+0+0+0+0+0+0+0+0</v>
      </c>
      <c r="R147" s="205">
        <f>INDEX('[6]配置系数（兵法）'!R:R,MATCH($M147,'[6]配置系数（兵法）'!$M:$M,0))</f>
        <v>1</v>
      </c>
      <c r="T147" s="141" t="str">
        <f>IF(索引!T146="","",索引!T146&amp;3)</f>
        <v/>
      </c>
      <c r="U147" s="205" t="str">
        <f>INDEX('[6]配置系数（兵法）'!U:U,MATCH($T147,'[6]配置系数（兵法）'!$T:$T,0))</f>
        <v/>
      </c>
      <c r="V147" s="205" t="str">
        <f>INDEX('[6]配置系数（兵法）'!V:V,MATCH($T147,'[6]配置系数（兵法）'!$T:$T,0))</f>
        <v/>
      </c>
      <c r="W147" s="205" t="str">
        <f>INDEX('[6]配置系数（兵法）'!W:W,MATCH($T147,'[6]配置系数（兵法）'!$T:$T,0))</f>
        <v/>
      </c>
      <c r="X147" s="205" t="str">
        <f>INDEX('[6]配置系数（兵法）'!X:X,MATCH($T147,'[6]配置系数（兵法）'!$T:$T,0))</f>
        <v>0+0+0+0+0+0+0+0+0+0+0+0+0+0+0+0+0+0+0+0+0+0+0+0+0+0+0+0+0+0+0+0+0+0+0</v>
      </c>
      <c r="Y147" s="205">
        <f>INDEX('[6]配置系数（兵法）'!Y:Y,MATCH($T147,'[6]配置系数（兵法）'!$T:$T,0))</f>
        <v>1</v>
      </c>
      <c r="AA147" s="141" t="str">
        <f>IF(索引!T146="","",索引!T146&amp;4)</f>
        <v/>
      </c>
      <c r="AB147" s="205" t="str">
        <f>INDEX('[6]配置系数（兵法）'!AB:AB,MATCH($AA147,'[6]配置系数（兵法）'!$AA:$AA,0))</f>
        <v/>
      </c>
      <c r="AC147" s="205" t="str">
        <f>INDEX('[6]配置系数（兵法）'!AC:AC,MATCH($AA147,'[6]配置系数（兵法）'!$AA:$AA,0))</f>
        <v/>
      </c>
      <c r="AD147" s="205" t="str">
        <f>INDEX('[6]配置系数（兵法）'!AD:AD,MATCH($AA147,'[6]配置系数（兵法）'!$AA:$AA,0))</f>
        <v/>
      </c>
      <c r="AE147" s="205" t="str">
        <f>INDEX('[6]配置系数（兵法）'!AE:AE,MATCH($AA147,'[6]配置系数（兵法）'!$AA:$AA,0))</f>
        <v>0+0+0+0+0+0+0+0+0+0+0+0+0+0+0+0+0+0+0+0+0+0+0+0+0+0+0+0+0+0+0+0+0+0+0</v>
      </c>
      <c r="AF147" s="205">
        <f>INDEX('[6]配置系数（兵法）'!AF:AF,MATCH($AA147,'[6]配置系数（兵法）'!$AA:$AA,0))</f>
        <v>1</v>
      </c>
      <c r="AH147" s="141" t="str">
        <f>IF(索引!T146="","",索引!T146&amp;5)</f>
        <v/>
      </c>
      <c r="AI147" s="205" t="str">
        <f>INDEX('[6]配置系数（兵法）'!AI:AI,MATCH($AH147,'[6]配置系数（兵法）'!$AH:$AH,0))</f>
        <v/>
      </c>
      <c r="AJ147" s="205" t="str">
        <f>INDEX('[6]配置系数（兵法）'!AJ:AJ,MATCH($AH147,'[6]配置系数（兵法）'!$AH:$AH,0))</f>
        <v/>
      </c>
      <c r="AK147" s="205" t="str">
        <f>INDEX('[6]配置系数（兵法）'!AK:AK,MATCH($AH147,'[6]配置系数（兵法）'!$AH:$AH,0))</f>
        <v/>
      </c>
      <c r="AL147" s="205" t="str">
        <f>INDEX('[6]配置系数（兵法）'!AL:AL,MATCH($AH147,'[6]配置系数（兵法）'!$AH:$AH,0))</f>
        <v>0+0+0+0+0+0+0+0+0+0+0+0+0+0+0+0+0+0+0+0+0+0+0+0+0+0+0+0+0+0+0+0+0+0+0</v>
      </c>
      <c r="AM147" s="205">
        <f>INDEX('[6]配置系数（兵法）'!AM:AM,MATCH($AH147,'[6]配置系数（兵法）'!$AH:$AH,0))</f>
        <v>1</v>
      </c>
    </row>
    <row r="148" spans="6:39" x14ac:dyDescent="0.15">
      <c r="F148" s="141" t="str">
        <f>IF(索引!T147="","",索引!T147&amp;1)</f>
        <v/>
      </c>
      <c r="G148" s="205" t="str">
        <f>INDEX('[6]配置系数（兵法）'!G:G,MATCH($F148,'[6]配置系数（兵法）'!$F:$F,0))</f>
        <v/>
      </c>
      <c r="H148" s="205" t="str">
        <f>INDEX('[6]配置系数（兵法）'!H:H,MATCH($F148,'[6]配置系数（兵法）'!$F:$F,0))</f>
        <v/>
      </c>
      <c r="I148" s="205" t="str">
        <f>INDEX('[6]配置系数（兵法）'!I:I,MATCH($F148,'[6]配置系数（兵法）'!$F:$F,0))</f>
        <v/>
      </c>
      <c r="J148" s="205" t="str">
        <f>INDEX('[6]配置系数（兵法）'!J:J,MATCH($F148,'[6]配置系数（兵法）'!$F:$F,0))</f>
        <v>0+0+0+0+0+0+0+0+0+0+0+0+0+0+0+0+0+0+0+0+0+0+0+0+0+0+0+0+0+0+0+0+0+0+0</v>
      </c>
      <c r="K148" s="205">
        <f>INDEX('[6]配置系数（兵法）'!K:K,MATCH($F148,'[6]配置系数（兵法）'!$F:$F,0))</f>
        <v>1</v>
      </c>
      <c r="M148" s="141" t="str">
        <f>IF(索引!T147="","",索引!T147&amp;2)</f>
        <v/>
      </c>
      <c r="N148" s="205" t="str">
        <f>INDEX('[6]配置系数（兵法）'!N:N,MATCH($M148,'[6]配置系数（兵法）'!$M:$M,0))</f>
        <v/>
      </c>
      <c r="O148" s="205" t="str">
        <f>INDEX('[6]配置系数（兵法）'!O:O,MATCH($M148,'[6]配置系数（兵法）'!$M:$M,0))</f>
        <v/>
      </c>
      <c r="P148" s="205" t="str">
        <f>INDEX('[6]配置系数（兵法）'!P:P,MATCH($M148,'[6]配置系数（兵法）'!$M:$M,0))</f>
        <v/>
      </c>
      <c r="Q148" s="205" t="str">
        <f>INDEX('[6]配置系数（兵法）'!Q:Q,MATCH($M148,'[6]配置系数（兵法）'!$M:$M,0))</f>
        <v>0+0+0+0+0+0+0+0+0+0+0+0+0+0+0+0+0+0+0+0+0+0+0+0+0+0+0+0+0+0+0+0+0+0+0</v>
      </c>
      <c r="R148" s="205">
        <f>INDEX('[6]配置系数（兵法）'!R:R,MATCH($M148,'[6]配置系数（兵法）'!$M:$M,0))</f>
        <v>1</v>
      </c>
      <c r="T148" s="141" t="str">
        <f>IF(索引!T147="","",索引!T147&amp;3)</f>
        <v/>
      </c>
      <c r="U148" s="205" t="str">
        <f>INDEX('[6]配置系数（兵法）'!U:U,MATCH($T148,'[6]配置系数（兵法）'!$T:$T,0))</f>
        <v/>
      </c>
      <c r="V148" s="205" t="str">
        <f>INDEX('[6]配置系数（兵法）'!V:V,MATCH($T148,'[6]配置系数（兵法）'!$T:$T,0))</f>
        <v/>
      </c>
      <c r="W148" s="205" t="str">
        <f>INDEX('[6]配置系数（兵法）'!W:W,MATCH($T148,'[6]配置系数（兵法）'!$T:$T,0))</f>
        <v/>
      </c>
      <c r="X148" s="205" t="str">
        <f>INDEX('[6]配置系数（兵法）'!X:X,MATCH($T148,'[6]配置系数（兵法）'!$T:$T,0))</f>
        <v>0+0+0+0+0+0+0+0+0+0+0+0+0+0+0+0+0+0+0+0+0+0+0+0+0+0+0+0+0+0+0+0+0+0+0</v>
      </c>
      <c r="Y148" s="205">
        <f>INDEX('[6]配置系数（兵法）'!Y:Y,MATCH($T148,'[6]配置系数（兵法）'!$T:$T,0))</f>
        <v>1</v>
      </c>
      <c r="AA148" s="141" t="str">
        <f>IF(索引!T147="","",索引!T147&amp;4)</f>
        <v/>
      </c>
      <c r="AB148" s="205" t="str">
        <f>INDEX('[6]配置系数（兵法）'!AB:AB,MATCH($AA148,'[6]配置系数（兵法）'!$AA:$AA,0))</f>
        <v/>
      </c>
      <c r="AC148" s="205" t="str">
        <f>INDEX('[6]配置系数（兵法）'!AC:AC,MATCH($AA148,'[6]配置系数（兵法）'!$AA:$AA,0))</f>
        <v/>
      </c>
      <c r="AD148" s="205" t="str">
        <f>INDEX('[6]配置系数（兵法）'!AD:AD,MATCH($AA148,'[6]配置系数（兵法）'!$AA:$AA,0))</f>
        <v/>
      </c>
      <c r="AE148" s="205" t="str">
        <f>INDEX('[6]配置系数（兵法）'!AE:AE,MATCH($AA148,'[6]配置系数（兵法）'!$AA:$AA,0))</f>
        <v>0+0+0+0+0+0+0+0+0+0+0+0+0+0+0+0+0+0+0+0+0+0+0+0+0+0+0+0+0+0+0+0+0+0+0</v>
      </c>
      <c r="AF148" s="205">
        <f>INDEX('[6]配置系数（兵法）'!AF:AF,MATCH($AA148,'[6]配置系数（兵法）'!$AA:$AA,0))</f>
        <v>1</v>
      </c>
      <c r="AH148" s="141" t="str">
        <f>IF(索引!T147="","",索引!T147&amp;5)</f>
        <v/>
      </c>
      <c r="AI148" s="205" t="str">
        <f>INDEX('[6]配置系数（兵法）'!AI:AI,MATCH($AH148,'[6]配置系数（兵法）'!$AH:$AH,0))</f>
        <v/>
      </c>
      <c r="AJ148" s="205" t="str">
        <f>INDEX('[6]配置系数（兵法）'!AJ:AJ,MATCH($AH148,'[6]配置系数（兵法）'!$AH:$AH,0))</f>
        <v/>
      </c>
      <c r="AK148" s="205" t="str">
        <f>INDEX('[6]配置系数（兵法）'!AK:AK,MATCH($AH148,'[6]配置系数（兵法）'!$AH:$AH,0))</f>
        <v/>
      </c>
      <c r="AL148" s="205" t="str">
        <f>INDEX('[6]配置系数（兵法）'!AL:AL,MATCH($AH148,'[6]配置系数（兵法）'!$AH:$AH,0))</f>
        <v>0+0+0+0+0+0+0+0+0+0+0+0+0+0+0+0+0+0+0+0+0+0+0+0+0+0+0+0+0+0+0+0+0+0+0</v>
      </c>
      <c r="AM148" s="205">
        <f>INDEX('[6]配置系数（兵法）'!AM:AM,MATCH($AH148,'[6]配置系数（兵法）'!$AH:$AH,0))</f>
        <v>1</v>
      </c>
    </row>
    <row r="149" spans="6:39" x14ac:dyDescent="0.15">
      <c r="F149" s="141" t="str">
        <f>IF(索引!T148="","",索引!T148&amp;1)</f>
        <v/>
      </c>
      <c r="G149" s="205" t="str">
        <f>INDEX('[6]配置系数（兵法）'!G:G,MATCH($F149,'[6]配置系数（兵法）'!$F:$F,0))</f>
        <v/>
      </c>
      <c r="H149" s="205" t="str">
        <f>INDEX('[6]配置系数（兵法）'!H:H,MATCH($F149,'[6]配置系数（兵法）'!$F:$F,0))</f>
        <v/>
      </c>
      <c r="I149" s="205" t="str">
        <f>INDEX('[6]配置系数（兵法）'!I:I,MATCH($F149,'[6]配置系数（兵法）'!$F:$F,0))</f>
        <v/>
      </c>
      <c r="J149" s="205" t="str">
        <f>INDEX('[6]配置系数（兵法）'!J:J,MATCH($F149,'[6]配置系数（兵法）'!$F:$F,0))</f>
        <v>0+0+0+0+0+0+0+0+0+0+0+0+0+0+0+0+0+0+0+0+0+0+0+0+0+0+0+0+0+0+0+0+0+0+0</v>
      </c>
      <c r="K149" s="205">
        <f>INDEX('[6]配置系数（兵法）'!K:K,MATCH($F149,'[6]配置系数（兵法）'!$F:$F,0))</f>
        <v>1</v>
      </c>
      <c r="M149" s="141" t="str">
        <f>IF(索引!T148="","",索引!T148&amp;2)</f>
        <v/>
      </c>
      <c r="N149" s="205" t="str">
        <f>INDEX('[6]配置系数（兵法）'!N:N,MATCH($M149,'[6]配置系数（兵法）'!$M:$M,0))</f>
        <v/>
      </c>
      <c r="O149" s="205" t="str">
        <f>INDEX('[6]配置系数（兵法）'!O:O,MATCH($M149,'[6]配置系数（兵法）'!$M:$M,0))</f>
        <v/>
      </c>
      <c r="P149" s="205" t="str">
        <f>INDEX('[6]配置系数（兵法）'!P:P,MATCH($M149,'[6]配置系数（兵法）'!$M:$M,0))</f>
        <v/>
      </c>
      <c r="Q149" s="205" t="str">
        <f>INDEX('[6]配置系数（兵法）'!Q:Q,MATCH($M149,'[6]配置系数（兵法）'!$M:$M,0))</f>
        <v>0+0+0+0+0+0+0+0+0+0+0+0+0+0+0+0+0+0+0+0+0+0+0+0+0+0+0+0+0+0+0+0+0+0+0</v>
      </c>
      <c r="R149" s="205">
        <f>INDEX('[6]配置系数（兵法）'!R:R,MATCH($M149,'[6]配置系数（兵法）'!$M:$M,0))</f>
        <v>1</v>
      </c>
      <c r="T149" s="141" t="str">
        <f>IF(索引!T148="","",索引!T148&amp;3)</f>
        <v/>
      </c>
      <c r="U149" s="205" t="str">
        <f>INDEX('[6]配置系数（兵法）'!U:U,MATCH($T149,'[6]配置系数（兵法）'!$T:$T,0))</f>
        <v/>
      </c>
      <c r="V149" s="205" t="str">
        <f>INDEX('[6]配置系数（兵法）'!V:V,MATCH($T149,'[6]配置系数（兵法）'!$T:$T,0))</f>
        <v/>
      </c>
      <c r="W149" s="205" t="str">
        <f>INDEX('[6]配置系数（兵法）'!W:W,MATCH($T149,'[6]配置系数（兵法）'!$T:$T,0))</f>
        <v/>
      </c>
      <c r="X149" s="205" t="str">
        <f>INDEX('[6]配置系数（兵法）'!X:X,MATCH($T149,'[6]配置系数（兵法）'!$T:$T,0))</f>
        <v>0+0+0+0+0+0+0+0+0+0+0+0+0+0+0+0+0+0+0+0+0+0+0+0+0+0+0+0+0+0+0+0+0+0+0</v>
      </c>
      <c r="Y149" s="205">
        <f>INDEX('[6]配置系数（兵法）'!Y:Y,MATCH($T149,'[6]配置系数（兵法）'!$T:$T,0))</f>
        <v>1</v>
      </c>
      <c r="AA149" s="141" t="str">
        <f>IF(索引!T148="","",索引!T148&amp;4)</f>
        <v/>
      </c>
      <c r="AB149" s="205" t="str">
        <f>INDEX('[6]配置系数（兵法）'!AB:AB,MATCH($AA149,'[6]配置系数（兵法）'!$AA:$AA,0))</f>
        <v/>
      </c>
      <c r="AC149" s="205" t="str">
        <f>INDEX('[6]配置系数（兵法）'!AC:AC,MATCH($AA149,'[6]配置系数（兵法）'!$AA:$AA,0))</f>
        <v/>
      </c>
      <c r="AD149" s="205" t="str">
        <f>INDEX('[6]配置系数（兵法）'!AD:AD,MATCH($AA149,'[6]配置系数（兵法）'!$AA:$AA,0))</f>
        <v/>
      </c>
      <c r="AE149" s="205" t="str">
        <f>INDEX('[6]配置系数（兵法）'!AE:AE,MATCH($AA149,'[6]配置系数（兵法）'!$AA:$AA,0))</f>
        <v>0+0+0+0+0+0+0+0+0+0+0+0+0+0+0+0+0+0+0+0+0+0+0+0+0+0+0+0+0+0+0+0+0+0+0</v>
      </c>
      <c r="AF149" s="205">
        <f>INDEX('[6]配置系数（兵法）'!AF:AF,MATCH($AA149,'[6]配置系数（兵法）'!$AA:$AA,0))</f>
        <v>1</v>
      </c>
      <c r="AH149" s="141" t="str">
        <f>IF(索引!T148="","",索引!T148&amp;5)</f>
        <v/>
      </c>
      <c r="AI149" s="205" t="str">
        <f>INDEX('[6]配置系数（兵法）'!AI:AI,MATCH($AH149,'[6]配置系数（兵法）'!$AH:$AH,0))</f>
        <v/>
      </c>
      <c r="AJ149" s="205" t="str">
        <f>INDEX('[6]配置系数（兵法）'!AJ:AJ,MATCH($AH149,'[6]配置系数（兵法）'!$AH:$AH,0))</f>
        <v/>
      </c>
      <c r="AK149" s="205" t="str">
        <f>INDEX('[6]配置系数（兵法）'!AK:AK,MATCH($AH149,'[6]配置系数（兵法）'!$AH:$AH,0))</f>
        <v/>
      </c>
      <c r="AL149" s="205" t="str">
        <f>INDEX('[6]配置系数（兵法）'!AL:AL,MATCH($AH149,'[6]配置系数（兵法）'!$AH:$AH,0))</f>
        <v>0+0+0+0+0+0+0+0+0+0+0+0+0+0+0+0+0+0+0+0+0+0+0+0+0+0+0+0+0+0+0+0+0+0+0</v>
      </c>
      <c r="AM149" s="205">
        <f>INDEX('[6]配置系数（兵法）'!AM:AM,MATCH($AH149,'[6]配置系数（兵法）'!$AH:$AH,0))</f>
        <v>1</v>
      </c>
    </row>
    <row r="150" spans="6:39" x14ac:dyDescent="0.15">
      <c r="F150" s="141" t="str">
        <f>IF(索引!T149="","",索引!T149&amp;1)</f>
        <v/>
      </c>
      <c r="G150" s="205" t="str">
        <f>INDEX('[6]配置系数（兵法）'!G:G,MATCH($F150,'[6]配置系数（兵法）'!$F:$F,0))</f>
        <v/>
      </c>
      <c r="H150" s="205" t="str">
        <f>INDEX('[6]配置系数（兵法）'!H:H,MATCH($F150,'[6]配置系数（兵法）'!$F:$F,0))</f>
        <v/>
      </c>
      <c r="I150" s="205" t="str">
        <f>INDEX('[6]配置系数（兵法）'!I:I,MATCH($F150,'[6]配置系数（兵法）'!$F:$F,0))</f>
        <v/>
      </c>
      <c r="J150" s="205" t="str">
        <f>INDEX('[6]配置系数（兵法）'!J:J,MATCH($F150,'[6]配置系数（兵法）'!$F:$F,0))</f>
        <v>0+0+0+0+0+0+0+0+0+0+0+0+0+0+0+0+0+0+0+0+0+0+0+0+0+0+0+0+0+0+0+0+0+0+0</v>
      </c>
      <c r="K150" s="205">
        <f>INDEX('[6]配置系数（兵法）'!K:K,MATCH($F150,'[6]配置系数（兵法）'!$F:$F,0))</f>
        <v>1</v>
      </c>
      <c r="M150" s="141" t="str">
        <f>IF(索引!T149="","",索引!T149&amp;2)</f>
        <v/>
      </c>
      <c r="N150" s="205" t="str">
        <f>INDEX('[6]配置系数（兵法）'!N:N,MATCH($M150,'[6]配置系数（兵法）'!$M:$M,0))</f>
        <v/>
      </c>
      <c r="O150" s="205" t="str">
        <f>INDEX('[6]配置系数（兵法）'!O:O,MATCH($M150,'[6]配置系数（兵法）'!$M:$M,0))</f>
        <v/>
      </c>
      <c r="P150" s="205" t="str">
        <f>INDEX('[6]配置系数（兵法）'!P:P,MATCH($M150,'[6]配置系数（兵法）'!$M:$M,0))</f>
        <v/>
      </c>
      <c r="Q150" s="205" t="str">
        <f>INDEX('[6]配置系数（兵法）'!Q:Q,MATCH($M150,'[6]配置系数（兵法）'!$M:$M,0))</f>
        <v>0+0+0+0+0+0+0+0+0+0+0+0+0+0+0+0+0+0+0+0+0+0+0+0+0+0+0+0+0+0+0+0+0+0+0</v>
      </c>
      <c r="R150" s="205">
        <f>INDEX('[6]配置系数（兵法）'!R:R,MATCH($M150,'[6]配置系数（兵法）'!$M:$M,0))</f>
        <v>1</v>
      </c>
      <c r="T150" s="141" t="str">
        <f>IF(索引!T149="","",索引!T149&amp;3)</f>
        <v/>
      </c>
      <c r="U150" s="205" t="str">
        <f>INDEX('[6]配置系数（兵法）'!U:U,MATCH($T150,'[6]配置系数（兵法）'!$T:$T,0))</f>
        <v/>
      </c>
      <c r="V150" s="205" t="str">
        <f>INDEX('[6]配置系数（兵法）'!V:V,MATCH($T150,'[6]配置系数（兵法）'!$T:$T,0))</f>
        <v/>
      </c>
      <c r="W150" s="205" t="str">
        <f>INDEX('[6]配置系数（兵法）'!W:W,MATCH($T150,'[6]配置系数（兵法）'!$T:$T,0))</f>
        <v/>
      </c>
      <c r="X150" s="205" t="str">
        <f>INDEX('[6]配置系数（兵法）'!X:X,MATCH($T150,'[6]配置系数（兵法）'!$T:$T,0))</f>
        <v>0+0+0+0+0+0+0+0+0+0+0+0+0+0+0+0+0+0+0+0+0+0+0+0+0+0+0+0+0+0+0+0+0+0+0</v>
      </c>
      <c r="Y150" s="205">
        <f>INDEX('[6]配置系数（兵法）'!Y:Y,MATCH($T150,'[6]配置系数（兵法）'!$T:$T,0))</f>
        <v>1</v>
      </c>
      <c r="AA150" s="141" t="str">
        <f>IF(索引!T149="","",索引!T149&amp;4)</f>
        <v/>
      </c>
      <c r="AB150" s="205" t="str">
        <f>INDEX('[6]配置系数（兵法）'!AB:AB,MATCH($AA150,'[6]配置系数（兵法）'!$AA:$AA,0))</f>
        <v/>
      </c>
      <c r="AC150" s="205" t="str">
        <f>INDEX('[6]配置系数（兵法）'!AC:AC,MATCH($AA150,'[6]配置系数（兵法）'!$AA:$AA,0))</f>
        <v/>
      </c>
      <c r="AD150" s="205" t="str">
        <f>INDEX('[6]配置系数（兵法）'!AD:AD,MATCH($AA150,'[6]配置系数（兵法）'!$AA:$AA,0))</f>
        <v/>
      </c>
      <c r="AE150" s="205" t="str">
        <f>INDEX('[6]配置系数（兵法）'!AE:AE,MATCH($AA150,'[6]配置系数（兵法）'!$AA:$AA,0))</f>
        <v>0+0+0+0+0+0+0+0+0+0+0+0+0+0+0+0+0+0+0+0+0+0+0+0+0+0+0+0+0+0+0+0+0+0+0</v>
      </c>
      <c r="AF150" s="205">
        <f>INDEX('[6]配置系数（兵法）'!AF:AF,MATCH($AA150,'[6]配置系数（兵法）'!$AA:$AA,0))</f>
        <v>1</v>
      </c>
      <c r="AH150" s="141" t="str">
        <f>IF(索引!T149="","",索引!T149&amp;5)</f>
        <v/>
      </c>
      <c r="AI150" s="205" t="str">
        <f>INDEX('[6]配置系数（兵法）'!AI:AI,MATCH($AH150,'[6]配置系数（兵法）'!$AH:$AH,0))</f>
        <v/>
      </c>
      <c r="AJ150" s="205" t="str">
        <f>INDEX('[6]配置系数（兵法）'!AJ:AJ,MATCH($AH150,'[6]配置系数（兵法）'!$AH:$AH,0))</f>
        <v/>
      </c>
      <c r="AK150" s="205" t="str">
        <f>INDEX('[6]配置系数（兵法）'!AK:AK,MATCH($AH150,'[6]配置系数（兵法）'!$AH:$AH,0))</f>
        <v/>
      </c>
      <c r="AL150" s="205" t="str">
        <f>INDEX('[6]配置系数（兵法）'!AL:AL,MATCH($AH150,'[6]配置系数（兵法）'!$AH:$AH,0))</f>
        <v>0+0+0+0+0+0+0+0+0+0+0+0+0+0+0+0+0+0+0+0+0+0+0+0+0+0+0+0+0+0+0+0+0+0+0</v>
      </c>
      <c r="AM150" s="205">
        <f>INDEX('[6]配置系数（兵法）'!AM:AM,MATCH($AH150,'[6]配置系数（兵法）'!$AH:$AH,0))</f>
        <v>1</v>
      </c>
    </row>
    <row r="151" spans="6:39" x14ac:dyDescent="0.15">
      <c r="F151" s="141" t="str">
        <f>IF(索引!T150="","",索引!T150&amp;1)</f>
        <v/>
      </c>
      <c r="G151" s="205" t="str">
        <f>INDEX('[6]配置系数（兵法）'!G:G,MATCH($F151,'[6]配置系数（兵法）'!$F:$F,0))</f>
        <v/>
      </c>
      <c r="H151" s="205" t="str">
        <f>INDEX('[6]配置系数（兵法）'!H:H,MATCH($F151,'[6]配置系数（兵法）'!$F:$F,0))</f>
        <v/>
      </c>
      <c r="I151" s="205" t="str">
        <f>INDEX('[6]配置系数（兵法）'!I:I,MATCH($F151,'[6]配置系数（兵法）'!$F:$F,0))</f>
        <v/>
      </c>
      <c r="J151" s="205" t="str">
        <f>INDEX('[6]配置系数（兵法）'!J:J,MATCH($F151,'[6]配置系数（兵法）'!$F:$F,0))</f>
        <v>0+0+0+0+0+0+0+0+0+0+0+0+0+0+0+0+0+0+0+0+0+0+0+0+0+0+0+0+0+0+0+0+0+0+0</v>
      </c>
      <c r="K151" s="205">
        <f>INDEX('[6]配置系数（兵法）'!K:K,MATCH($F151,'[6]配置系数（兵法）'!$F:$F,0))</f>
        <v>1</v>
      </c>
      <c r="M151" s="141" t="str">
        <f>IF(索引!T150="","",索引!T150&amp;2)</f>
        <v/>
      </c>
      <c r="N151" s="205" t="str">
        <f>INDEX('[6]配置系数（兵法）'!N:N,MATCH($M151,'[6]配置系数（兵法）'!$M:$M,0))</f>
        <v/>
      </c>
      <c r="O151" s="205" t="str">
        <f>INDEX('[6]配置系数（兵法）'!O:O,MATCH($M151,'[6]配置系数（兵法）'!$M:$M,0))</f>
        <v/>
      </c>
      <c r="P151" s="205" t="str">
        <f>INDEX('[6]配置系数（兵法）'!P:P,MATCH($M151,'[6]配置系数（兵法）'!$M:$M,0))</f>
        <v/>
      </c>
      <c r="Q151" s="205" t="str">
        <f>INDEX('[6]配置系数（兵法）'!Q:Q,MATCH($M151,'[6]配置系数（兵法）'!$M:$M,0))</f>
        <v>0+0+0+0+0+0+0+0+0+0+0+0+0+0+0+0+0+0+0+0+0+0+0+0+0+0+0+0+0+0+0+0+0+0+0</v>
      </c>
      <c r="R151" s="205">
        <f>INDEX('[6]配置系数（兵法）'!R:R,MATCH($M151,'[6]配置系数（兵法）'!$M:$M,0))</f>
        <v>1</v>
      </c>
      <c r="T151" s="141" t="str">
        <f>IF(索引!T150="","",索引!T150&amp;3)</f>
        <v/>
      </c>
      <c r="U151" s="205" t="str">
        <f>INDEX('[6]配置系数（兵法）'!U:U,MATCH($T151,'[6]配置系数（兵法）'!$T:$T,0))</f>
        <v/>
      </c>
      <c r="V151" s="205" t="str">
        <f>INDEX('[6]配置系数（兵法）'!V:V,MATCH($T151,'[6]配置系数（兵法）'!$T:$T,0))</f>
        <v/>
      </c>
      <c r="W151" s="205" t="str">
        <f>INDEX('[6]配置系数（兵法）'!W:W,MATCH($T151,'[6]配置系数（兵法）'!$T:$T,0))</f>
        <v/>
      </c>
      <c r="X151" s="205" t="str">
        <f>INDEX('[6]配置系数（兵法）'!X:X,MATCH($T151,'[6]配置系数（兵法）'!$T:$T,0))</f>
        <v>0+0+0+0+0+0+0+0+0+0+0+0+0+0+0+0+0+0+0+0+0+0+0+0+0+0+0+0+0+0+0+0+0+0+0</v>
      </c>
      <c r="Y151" s="205">
        <f>INDEX('[6]配置系数（兵法）'!Y:Y,MATCH($T151,'[6]配置系数（兵法）'!$T:$T,0))</f>
        <v>1</v>
      </c>
      <c r="AA151" s="141" t="str">
        <f>IF(索引!T150="","",索引!T150&amp;4)</f>
        <v/>
      </c>
      <c r="AB151" s="205" t="str">
        <f>INDEX('[6]配置系数（兵法）'!AB:AB,MATCH($AA151,'[6]配置系数（兵法）'!$AA:$AA,0))</f>
        <v/>
      </c>
      <c r="AC151" s="205" t="str">
        <f>INDEX('[6]配置系数（兵法）'!AC:AC,MATCH($AA151,'[6]配置系数（兵法）'!$AA:$AA,0))</f>
        <v/>
      </c>
      <c r="AD151" s="205" t="str">
        <f>INDEX('[6]配置系数（兵法）'!AD:AD,MATCH($AA151,'[6]配置系数（兵法）'!$AA:$AA,0))</f>
        <v/>
      </c>
      <c r="AE151" s="205" t="str">
        <f>INDEX('[6]配置系数（兵法）'!AE:AE,MATCH($AA151,'[6]配置系数（兵法）'!$AA:$AA,0))</f>
        <v>0+0+0+0+0+0+0+0+0+0+0+0+0+0+0+0+0+0+0+0+0+0+0+0+0+0+0+0+0+0+0+0+0+0+0</v>
      </c>
      <c r="AF151" s="205">
        <f>INDEX('[6]配置系数（兵法）'!AF:AF,MATCH($AA151,'[6]配置系数（兵法）'!$AA:$AA,0))</f>
        <v>1</v>
      </c>
      <c r="AH151" s="141" t="str">
        <f>IF(索引!T150="","",索引!T150&amp;5)</f>
        <v/>
      </c>
      <c r="AI151" s="205" t="str">
        <f>INDEX('[6]配置系数（兵法）'!AI:AI,MATCH($AH151,'[6]配置系数（兵法）'!$AH:$AH,0))</f>
        <v/>
      </c>
      <c r="AJ151" s="205" t="str">
        <f>INDEX('[6]配置系数（兵法）'!AJ:AJ,MATCH($AH151,'[6]配置系数（兵法）'!$AH:$AH,0))</f>
        <v/>
      </c>
      <c r="AK151" s="205" t="str">
        <f>INDEX('[6]配置系数（兵法）'!AK:AK,MATCH($AH151,'[6]配置系数（兵法）'!$AH:$AH,0))</f>
        <v/>
      </c>
      <c r="AL151" s="205" t="str">
        <f>INDEX('[6]配置系数（兵法）'!AL:AL,MATCH($AH151,'[6]配置系数（兵法）'!$AH:$AH,0))</f>
        <v>0+0+0+0+0+0+0+0+0+0+0+0+0+0+0+0+0+0+0+0+0+0+0+0+0+0+0+0+0+0+0+0+0+0+0</v>
      </c>
      <c r="AM151" s="205">
        <f>INDEX('[6]配置系数（兵法）'!AM:AM,MATCH($AH151,'[6]配置系数（兵法）'!$AH:$AH,0))</f>
        <v>1</v>
      </c>
    </row>
    <row r="152" spans="6:39" x14ac:dyDescent="0.15">
      <c r="F152" s="141" t="str">
        <f>IF(索引!T151="","",索引!T151&amp;1)</f>
        <v/>
      </c>
      <c r="G152" s="205" t="str">
        <f>INDEX('[6]配置系数（兵法）'!G:G,MATCH($F152,'[6]配置系数（兵法）'!$F:$F,0))</f>
        <v/>
      </c>
      <c r="H152" s="205" t="str">
        <f>INDEX('[6]配置系数（兵法）'!H:H,MATCH($F152,'[6]配置系数（兵法）'!$F:$F,0))</f>
        <v/>
      </c>
      <c r="I152" s="205" t="str">
        <f>INDEX('[6]配置系数（兵法）'!I:I,MATCH($F152,'[6]配置系数（兵法）'!$F:$F,0))</f>
        <v/>
      </c>
      <c r="J152" s="205" t="str">
        <f>INDEX('[6]配置系数（兵法）'!J:J,MATCH($F152,'[6]配置系数（兵法）'!$F:$F,0))</f>
        <v>0+0+0+0+0+0+0+0+0+0+0+0+0+0+0+0+0+0+0+0+0+0+0+0+0+0+0+0+0+0+0+0+0+0+0</v>
      </c>
      <c r="K152" s="205">
        <f>INDEX('[6]配置系数（兵法）'!K:K,MATCH($F152,'[6]配置系数（兵法）'!$F:$F,0))</f>
        <v>1</v>
      </c>
      <c r="M152" s="141" t="str">
        <f>IF(索引!T151="","",索引!T151&amp;2)</f>
        <v/>
      </c>
      <c r="N152" s="205" t="str">
        <f>INDEX('[6]配置系数（兵法）'!N:N,MATCH($M152,'[6]配置系数（兵法）'!$M:$M,0))</f>
        <v/>
      </c>
      <c r="O152" s="205" t="str">
        <f>INDEX('[6]配置系数（兵法）'!O:O,MATCH($M152,'[6]配置系数（兵法）'!$M:$M,0))</f>
        <v/>
      </c>
      <c r="P152" s="205" t="str">
        <f>INDEX('[6]配置系数（兵法）'!P:P,MATCH($M152,'[6]配置系数（兵法）'!$M:$M,0))</f>
        <v/>
      </c>
      <c r="Q152" s="205" t="str">
        <f>INDEX('[6]配置系数（兵法）'!Q:Q,MATCH($M152,'[6]配置系数（兵法）'!$M:$M,0))</f>
        <v>0+0+0+0+0+0+0+0+0+0+0+0+0+0+0+0+0+0+0+0+0+0+0+0+0+0+0+0+0+0+0+0+0+0+0</v>
      </c>
      <c r="R152" s="205">
        <f>INDEX('[6]配置系数（兵法）'!R:R,MATCH($M152,'[6]配置系数（兵法）'!$M:$M,0))</f>
        <v>1</v>
      </c>
      <c r="T152" s="141" t="str">
        <f>IF(索引!T151="","",索引!T151&amp;3)</f>
        <v/>
      </c>
      <c r="U152" s="205" t="str">
        <f>INDEX('[6]配置系数（兵法）'!U:U,MATCH($T152,'[6]配置系数（兵法）'!$T:$T,0))</f>
        <v/>
      </c>
      <c r="V152" s="205" t="str">
        <f>INDEX('[6]配置系数（兵法）'!V:V,MATCH($T152,'[6]配置系数（兵法）'!$T:$T,0))</f>
        <v/>
      </c>
      <c r="W152" s="205" t="str">
        <f>INDEX('[6]配置系数（兵法）'!W:W,MATCH($T152,'[6]配置系数（兵法）'!$T:$T,0))</f>
        <v/>
      </c>
      <c r="X152" s="205" t="str">
        <f>INDEX('[6]配置系数（兵法）'!X:X,MATCH($T152,'[6]配置系数（兵法）'!$T:$T,0))</f>
        <v>0+0+0+0+0+0+0+0+0+0+0+0+0+0+0+0+0+0+0+0+0+0+0+0+0+0+0+0+0+0+0+0+0+0+0</v>
      </c>
      <c r="Y152" s="205">
        <f>INDEX('[6]配置系数（兵法）'!Y:Y,MATCH($T152,'[6]配置系数（兵法）'!$T:$T,0))</f>
        <v>1</v>
      </c>
      <c r="AA152" s="141" t="str">
        <f>IF(索引!T151="","",索引!T151&amp;4)</f>
        <v/>
      </c>
      <c r="AB152" s="205" t="str">
        <f>INDEX('[6]配置系数（兵法）'!AB:AB,MATCH($AA152,'[6]配置系数（兵法）'!$AA:$AA,0))</f>
        <v/>
      </c>
      <c r="AC152" s="205" t="str">
        <f>INDEX('[6]配置系数（兵法）'!AC:AC,MATCH($AA152,'[6]配置系数（兵法）'!$AA:$AA,0))</f>
        <v/>
      </c>
      <c r="AD152" s="205" t="str">
        <f>INDEX('[6]配置系数（兵法）'!AD:AD,MATCH($AA152,'[6]配置系数（兵法）'!$AA:$AA,0))</f>
        <v/>
      </c>
      <c r="AE152" s="205" t="str">
        <f>INDEX('[6]配置系数（兵法）'!AE:AE,MATCH($AA152,'[6]配置系数（兵法）'!$AA:$AA,0))</f>
        <v>0+0+0+0+0+0+0+0+0+0+0+0+0+0+0+0+0+0+0+0+0+0+0+0+0+0+0+0+0+0+0+0+0+0+0</v>
      </c>
      <c r="AF152" s="205">
        <f>INDEX('[6]配置系数（兵法）'!AF:AF,MATCH($AA152,'[6]配置系数（兵法）'!$AA:$AA,0))</f>
        <v>1</v>
      </c>
      <c r="AH152" s="141" t="str">
        <f>IF(索引!T151="","",索引!T151&amp;5)</f>
        <v/>
      </c>
      <c r="AI152" s="205" t="str">
        <f>INDEX('[6]配置系数（兵法）'!AI:AI,MATCH($AH152,'[6]配置系数（兵法）'!$AH:$AH,0))</f>
        <v/>
      </c>
      <c r="AJ152" s="205" t="str">
        <f>INDEX('[6]配置系数（兵法）'!AJ:AJ,MATCH($AH152,'[6]配置系数（兵法）'!$AH:$AH,0))</f>
        <v/>
      </c>
      <c r="AK152" s="205" t="str">
        <f>INDEX('[6]配置系数（兵法）'!AK:AK,MATCH($AH152,'[6]配置系数（兵法）'!$AH:$AH,0))</f>
        <v/>
      </c>
      <c r="AL152" s="205" t="str">
        <f>INDEX('[6]配置系数（兵法）'!AL:AL,MATCH($AH152,'[6]配置系数（兵法）'!$AH:$AH,0))</f>
        <v>0+0+0+0+0+0+0+0+0+0+0+0+0+0+0+0+0+0+0+0+0+0+0+0+0+0+0+0+0+0+0+0+0+0+0</v>
      </c>
      <c r="AM152" s="205">
        <f>INDEX('[6]配置系数（兵法）'!AM:AM,MATCH($AH152,'[6]配置系数（兵法）'!$AH:$AH,0))</f>
        <v>1</v>
      </c>
    </row>
    <row r="153" spans="6:39" x14ac:dyDescent="0.15">
      <c r="F153" s="141" t="str">
        <f>IF(索引!T152="","",索引!T152&amp;1)</f>
        <v/>
      </c>
      <c r="G153" s="205" t="str">
        <f>INDEX('[6]配置系数（兵法）'!G:G,MATCH($F153,'[6]配置系数（兵法）'!$F:$F,0))</f>
        <v/>
      </c>
      <c r="H153" s="205" t="str">
        <f>INDEX('[6]配置系数（兵法）'!H:H,MATCH($F153,'[6]配置系数（兵法）'!$F:$F,0))</f>
        <v/>
      </c>
      <c r="I153" s="205" t="str">
        <f>INDEX('[6]配置系数（兵法）'!I:I,MATCH($F153,'[6]配置系数（兵法）'!$F:$F,0))</f>
        <v/>
      </c>
      <c r="J153" s="205" t="str">
        <f>INDEX('[6]配置系数（兵法）'!J:J,MATCH($F153,'[6]配置系数（兵法）'!$F:$F,0))</f>
        <v>0+0+0+0+0+0+0+0+0+0+0+0+0+0+0+0+0+0+0+0+0+0+0+0+0+0+0+0+0+0+0+0+0+0+0</v>
      </c>
      <c r="K153" s="205">
        <f>INDEX('[6]配置系数（兵法）'!K:K,MATCH($F153,'[6]配置系数（兵法）'!$F:$F,0))</f>
        <v>1</v>
      </c>
      <c r="M153" s="141" t="str">
        <f>IF(索引!T152="","",索引!T152&amp;2)</f>
        <v/>
      </c>
      <c r="N153" s="205" t="str">
        <f>INDEX('[6]配置系数（兵法）'!N:N,MATCH($M153,'[6]配置系数（兵法）'!$M:$M,0))</f>
        <v/>
      </c>
      <c r="O153" s="205" t="str">
        <f>INDEX('[6]配置系数（兵法）'!O:O,MATCH($M153,'[6]配置系数（兵法）'!$M:$M,0))</f>
        <v/>
      </c>
      <c r="P153" s="205" t="str">
        <f>INDEX('[6]配置系数（兵法）'!P:P,MATCH($M153,'[6]配置系数（兵法）'!$M:$M,0))</f>
        <v/>
      </c>
      <c r="Q153" s="205" t="str">
        <f>INDEX('[6]配置系数（兵法）'!Q:Q,MATCH($M153,'[6]配置系数（兵法）'!$M:$M,0))</f>
        <v>0+0+0+0+0+0+0+0+0+0+0+0+0+0+0+0+0+0+0+0+0+0+0+0+0+0+0+0+0+0+0+0+0+0+0</v>
      </c>
      <c r="R153" s="205">
        <f>INDEX('[6]配置系数（兵法）'!R:R,MATCH($M153,'[6]配置系数（兵法）'!$M:$M,0))</f>
        <v>1</v>
      </c>
      <c r="T153" s="141" t="str">
        <f>IF(索引!T152="","",索引!T152&amp;3)</f>
        <v/>
      </c>
      <c r="U153" s="205" t="str">
        <f>INDEX('[6]配置系数（兵法）'!U:U,MATCH($T153,'[6]配置系数（兵法）'!$T:$T,0))</f>
        <v/>
      </c>
      <c r="V153" s="205" t="str">
        <f>INDEX('[6]配置系数（兵法）'!V:V,MATCH($T153,'[6]配置系数（兵法）'!$T:$T,0))</f>
        <v/>
      </c>
      <c r="W153" s="205" t="str">
        <f>INDEX('[6]配置系数（兵法）'!W:W,MATCH($T153,'[6]配置系数（兵法）'!$T:$T,0))</f>
        <v/>
      </c>
      <c r="X153" s="205" t="str">
        <f>INDEX('[6]配置系数（兵法）'!X:X,MATCH($T153,'[6]配置系数（兵法）'!$T:$T,0))</f>
        <v>0+0+0+0+0+0+0+0+0+0+0+0+0+0+0+0+0+0+0+0+0+0+0+0+0+0+0+0+0+0+0+0+0+0+0</v>
      </c>
      <c r="Y153" s="205">
        <f>INDEX('[6]配置系数（兵法）'!Y:Y,MATCH($T153,'[6]配置系数（兵法）'!$T:$T,0))</f>
        <v>1</v>
      </c>
      <c r="AA153" s="141" t="str">
        <f>IF(索引!T152="","",索引!T152&amp;4)</f>
        <v/>
      </c>
      <c r="AB153" s="205" t="str">
        <f>INDEX('[6]配置系数（兵法）'!AB:AB,MATCH($AA153,'[6]配置系数（兵法）'!$AA:$AA,0))</f>
        <v/>
      </c>
      <c r="AC153" s="205" t="str">
        <f>INDEX('[6]配置系数（兵法）'!AC:AC,MATCH($AA153,'[6]配置系数（兵法）'!$AA:$AA,0))</f>
        <v/>
      </c>
      <c r="AD153" s="205" t="str">
        <f>INDEX('[6]配置系数（兵法）'!AD:AD,MATCH($AA153,'[6]配置系数（兵法）'!$AA:$AA,0))</f>
        <v/>
      </c>
      <c r="AE153" s="205" t="str">
        <f>INDEX('[6]配置系数（兵法）'!AE:AE,MATCH($AA153,'[6]配置系数（兵法）'!$AA:$AA,0))</f>
        <v>0+0+0+0+0+0+0+0+0+0+0+0+0+0+0+0+0+0+0+0+0+0+0+0+0+0+0+0+0+0+0+0+0+0+0</v>
      </c>
      <c r="AF153" s="205">
        <f>INDEX('[6]配置系数（兵法）'!AF:AF,MATCH($AA153,'[6]配置系数（兵法）'!$AA:$AA,0))</f>
        <v>1</v>
      </c>
      <c r="AH153" s="141" t="str">
        <f>IF(索引!T152="","",索引!T152&amp;5)</f>
        <v/>
      </c>
      <c r="AI153" s="205" t="str">
        <f>INDEX('[6]配置系数（兵法）'!AI:AI,MATCH($AH153,'[6]配置系数（兵法）'!$AH:$AH,0))</f>
        <v/>
      </c>
      <c r="AJ153" s="205" t="str">
        <f>INDEX('[6]配置系数（兵法）'!AJ:AJ,MATCH($AH153,'[6]配置系数（兵法）'!$AH:$AH,0))</f>
        <v/>
      </c>
      <c r="AK153" s="205" t="str">
        <f>INDEX('[6]配置系数（兵法）'!AK:AK,MATCH($AH153,'[6]配置系数（兵法）'!$AH:$AH,0))</f>
        <v/>
      </c>
      <c r="AL153" s="205" t="str">
        <f>INDEX('[6]配置系数（兵法）'!AL:AL,MATCH($AH153,'[6]配置系数（兵法）'!$AH:$AH,0))</f>
        <v>0+0+0+0+0+0+0+0+0+0+0+0+0+0+0+0+0+0+0+0+0+0+0+0+0+0+0+0+0+0+0+0+0+0+0</v>
      </c>
      <c r="AM153" s="205">
        <f>INDEX('[6]配置系数（兵法）'!AM:AM,MATCH($AH153,'[6]配置系数（兵法）'!$AH:$AH,0))</f>
        <v>1</v>
      </c>
    </row>
    <row r="154" spans="6:39" x14ac:dyDescent="0.15">
      <c r="F154" s="141" t="str">
        <f>IF(索引!T153="","",索引!T153&amp;1)</f>
        <v/>
      </c>
      <c r="G154" s="205" t="str">
        <f>INDEX('[6]配置系数（兵法）'!G:G,MATCH($F154,'[6]配置系数（兵法）'!$F:$F,0))</f>
        <v/>
      </c>
      <c r="H154" s="205" t="str">
        <f>INDEX('[6]配置系数（兵法）'!H:H,MATCH($F154,'[6]配置系数（兵法）'!$F:$F,0))</f>
        <v/>
      </c>
      <c r="I154" s="205" t="str">
        <f>INDEX('[6]配置系数（兵法）'!I:I,MATCH($F154,'[6]配置系数（兵法）'!$F:$F,0))</f>
        <v/>
      </c>
      <c r="J154" s="205" t="str">
        <f>INDEX('[6]配置系数（兵法）'!J:J,MATCH($F154,'[6]配置系数（兵法）'!$F:$F,0))</f>
        <v>0+0+0+0+0+0+0+0+0+0+0+0+0+0+0+0+0+0+0+0+0+0+0+0+0+0+0+0+0+0+0+0+0+0+0</v>
      </c>
      <c r="K154" s="205">
        <f>INDEX('[6]配置系数（兵法）'!K:K,MATCH($F154,'[6]配置系数（兵法）'!$F:$F,0))</f>
        <v>1</v>
      </c>
      <c r="M154" s="141" t="str">
        <f>IF(索引!T153="","",索引!T153&amp;2)</f>
        <v/>
      </c>
      <c r="N154" s="205" t="str">
        <f>INDEX('[6]配置系数（兵法）'!N:N,MATCH($M154,'[6]配置系数（兵法）'!$M:$M,0))</f>
        <v/>
      </c>
      <c r="O154" s="205" t="str">
        <f>INDEX('[6]配置系数（兵法）'!O:O,MATCH($M154,'[6]配置系数（兵法）'!$M:$M,0))</f>
        <v/>
      </c>
      <c r="P154" s="205" t="str">
        <f>INDEX('[6]配置系数（兵法）'!P:P,MATCH($M154,'[6]配置系数（兵法）'!$M:$M,0))</f>
        <v/>
      </c>
      <c r="Q154" s="205" t="str">
        <f>INDEX('[6]配置系数（兵法）'!Q:Q,MATCH($M154,'[6]配置系数（兵法）'!$M:$M,0))</f>
        <v>0+0+0+0+0+0+0+0+0+0+0+0+0+0+0+0+0+0+0+0+0+0+0+0+0+0+0+0+0+0+0+0+0+0+0</v>
      </c>
      <c r="R154" s="205">
        <f>INDEX('[6]配置系数（兵法）'!R:R,MATCH($M154,'[6]配置系数（兵法）'!$M:$M,0))</f>
        <v>1</v>
      </c>
      <c r="T154" s="141" t="str">
        <f>IF(索引!T153="","",索引!T153&amp;3)</f>
        <v/>
      </c>
      <c r="U154" s="205" t="str">
        <f>INDEX('[6]配置系数（兵法）'!U:U,MATCH($T154,'[6]配置系数（兵法）'!$T:$T,0))</f>
        <v/>
      </c>
      <c r="V154" s="205" t="str">
        <f>INDEX('[6]配置系数（兵法）'!V:V,MATCH($T154,'[6]配置系数（兵法）'!$T:$T,0))</f>
        <v/>
      </c>
      <c r="W154" s="205" t="str">
        <f>INDEX('[6]配置系数（兵法）'!W:W,MATCH($T154,'[6]配置系数（兵法）'!$T:$T,0))</f>
        <v/>
      </c>
      <c r="X154" s="205" t="str">
        <f>INDEX('[6]配置系数（兵法）'!X:X,MATCH($T154,'[6]配置系数（兵法）'!$T:$T,0))</f>
        <v>0+0+0+0+0+0+0+0+0+0+0+0+0+0+0+0+0+0+0+0+0+0+0+0+0+0+0+0+0+0+0+0+0+0+0</v>
      </c>
      <c r="Y154" s="205">
        <f>INDEX('[6]配置系数（兵法）'!Y:Y,MATCH($T154,'[6]配置系数（兵法）'!$T:$T,0))</f>
        <v>1</v>
      </c>
      <c r="AA154" s="141" t="str">
        <f>IF(索引!T153="","",索引!T153&amp;4)</f>
        <v/>
      </c>
      <c r="AB154" s="205" t="str">
        <f>INDEX('[6]配置系数（兵法）'!AB:AB,MATCH($AA154,'[6]配置系数（兵法）'!$AA:$AA,0))</f>
        <v/>
      </c>
      <c r="AC154" s="205" t="str">
        <f>INDEX('[6]配置系数（兵法）'!AC:AC,MATCH($AA154,'[6]配置系数（兵法）'!$AA:$AA,0))</f>
        <v/>
      </c>
      <c r="AD154" s="205" t="str">
        <f>INDEX('[6]配置系数（兵法）'!AD:AD,MATCH($AA154,'[6]配置系数（兵法）'!$AA:$AA,0))</f>
        <v/>
      </c>
      <c r="AE154" s="205" t="str">
        <f>INDEX('[6]配置系数（兵法）'!AE:AE,MATCH($AA154,'[6]配置系数（兵法）'!$AA:$AA,0))</f>
        <v>0+0+0+0+0+0+0+0+0+0+0+0+0+0+0+0+0+0+0+0+0+0+0+0+0+0+0+0+0+0+0+0+0+0+0</v>
      </c>
      <c r="AF154" s="205">
        <f>INDEX('[6]配置系数（兵法）'!AF:AF,MATCH($AA154,'[6]配置系数（兵法）'!$AA:$AA,0))</f>
        <v>1</v>
      </c>
      <c r="AH154" s="141" t="str">
        <f>IF(索引!T153="","",索引!T153&amp;5)</f>
        <v/>
      </c>
      <c r="AI154" s="205" t="str">
        <f>INDEX('[6]配置系数（兵法）'!AI:AI,MATCH($AH154,'[6]配置系数（兵法）'!$AH:$AH,0))</f>
        <v/>
      </c>
      <c r="AJ154" s="205" t="str">
        <f>INDEX('[6]配置系数（兵法）'!AJ:AJ,MATCH($AH154,'[6]配置系数（兵法）'!$AH:$AH,0))</f>
        <v/>
      </c>
      <c r="AK154" s="205" t="str">
        <f>INDEX('[6]配置系数（兵法）'!AK:AK,MATCH($AH154,'[6]配置系数（兵法）'!$AH:$AH,0))</f>
        <v/>
      </c>
      <c r="AL154" s="205" t="str">
        <f>INDEX('[6]配置系数（兵法）'!AL:AL,MATCH($AH154,'[6]配置系数（兵法）'!$AH:$AH,0))</f>
        <v>0+0+0+0+0+0+0+0+0+0+0+0+0+0+0+0+0+0+0+0+0+0+0+0+0+0+0+0+0+0+0+0+0+0+0</v>
      </c>
      <c r="AM154" s="205">
        <f>INDEX('[6]配置系数（兵法）'!AM:AM,MATCH($AH154,'[6]配置系数（兵法）'!$AH:$AH,0))</f>
        <v>1</v>
      </c>
    </row>
    <row r="155" spans="6:39" x14ac:dyDescent="0.15">
      <c r="F155" s="141" t="str">
        <f>IF(索引!T154="","",索引!T154&amp;1)</f>
        <v/>
      </c>
      <c r="G155" s="205" t="str">
        <f>INDEX('[6]配置系数（兵法）'!G:G,MATCH($F155,'[6]配置系数（兵法）'!$F:$F,0))</f>
        <v/>
      </c>
      <c r="H155" s="205" t="str">
        <f>INDEX('[6]配置系数（兵法）'!H:H,MATCH($F155,'[6]配置系数（兵法）'!$F:$F,0))</f>
        <v/>
      </c>
      <c r="I155" s="205" t="str">
        <f>INDEX('[6]配置系数（兵法）'!I:I,MATCH($F155,'[6]配置系数（兵法）'!$F:$F,0))</f>
        <v/>
      </c>
      <c r="J155" s="205" t="str">
        <f>INDEX('[6]配置系数（兵法）'!J:J,MATCH($F155,'[6]配置系数（兵法）'!$F:$F,0))</f>
        <v>0+0+0+0+0+0+0+0+0+0+0+0+0+0+0+0+0+0+0+0+0+0+0+0+0+0+0+0+0+0+0+0+0+0+0</v>
      </c>
      <c r="K155" s="205">
        <f>INDEX('[6]配置系数（兵法）'!K:K,MATCH($F155,'[6]配置系数（兵法）'!$F:$F,0))</f>
        <v>1</v>
      </c>
      <c r="M155" s="141" t="str">
        <f>IF(索引!T154="","",索引!T154&amp;2)</f>
        <v/>
      </c>
      <c r="N155" s="205" t="str">
        <f>INDEX('[6]配置系数（兵法）'!N:N,MATCH($M155,'[6]配置系数（兵法）'!$M:$M,0))</f>
        <v/>
      </c>
      <c r="O155" s="205" t="str">
        <f>INDEX('[6]配置系数（兵法）'!O:O,MATCH($M155,'[6]配置系数（兵法）'!$M:$M,0))</f>
        <v/>
      </c>
      <c r="P155" s="205" t="str">
        <f>INDEX('[6]配置系数（兵法）'!P:P,MATCH($M155,'[6]配置系数（兵法）'!$M:$M,0))</f>
        <v/>
      </c>
      <c r="Q155" s="205" t="str">
        <f>INDEX('[6]配置系数（兵法）'!Q:Q,MATCH($M155,'[6]配置系数（兵法）'!$M:$M,0))</f>
        <v>0+0+0+0+0+0+0+0+0+0+0+0+0+0+0+0+0+0+0+0+0+0+0+0+0+0+0+0+0+0+0+0+0+0+0</v>
      </c>
      <c r="R155" s="205">
        <f>INDEX('[6]配置系数（兵法）'!R:R,MATCH($M155,'[6]配置系数（兵法）'!$M:$M,0))</f>
        <v>1</v>
      </c>
      <c r="T155" s="141" t="str">
        <f>IF(索引!T154="","",索引!T154&amp;3)</f>
        <v/>
      </c>
      <c r="U155" s="205" t="str">
        <f>INDEX('[6]配置系数（兵法）'!U:U,MATCH($T155,'[6]配置系数（兵法）'!$T:$T,0))</f>
        <v/>
      </c>
      <c r="V155" s="205" t="str">
        <f>INDEX('[6]配置系数（兵法）'!V:V,MATCH($T155,'[6]配置系数（兵法）'!$T:$T,0))</f>
        <v/>
      </c>
      <c r="W155" s="205" t="str">
        <f>INDEX('[6]配置系数（兵法）'!W:W,MATCH($T155,'[6]配置系数（兵法）'!$T:$T,0))</f>
        <v/>
      </c>
      <c r="X155" s="205" t="str">
        <f>INDEX('[6]配置系数（兵法）'!X:X,MATCH($T155,'[6]配置系数（兵法）'!$T:$T,0))</f>
        <v>0+0+0+0+0+0+0+0+0+0+0+0+0+0+0+0+0+0+0+0+0+0+0+0+0+0+0+0+0+0+0+0+0+0+0</v>
      </c>
      <c r="Y155" s="205">
        <f>INDEX('[6]配置系数（兵法）'!Y:Y,MATCH($T155,'[6]配置系数（兵法）'!$T:$T,0))</f>
        <v>1</v>
      </c>
      <c r="AA155" s="141" t="str">
        <f>IF(索引!T154="","",索引!T154&amp;4)</f>
        <v/>
      </c>
      <c r="AB155" s="205" t="str">
        <f>INDEX('[6]配置系数（兵法）'!AB:AB,MATCH($AA155,'[6]配置系数（兵法）'!$AA:$AA,0))</f>
        <v/>
      </c>
      <c r="AC155" s="205" t="str">
        <f>INDEX('[6]配置系数（兵法）'!AC:AC,MATCH($AA155,'[6]配置系数（兵法）'!$AA:$AA,0))</f>
        <v/>
      </c>
      <c r="AD155" s="205" t="str">
        <f>INDEX('[6]配置系数（兵法）'!AD:AD,MATCH($AA155,'[6]配置系数（兵法）'!$AA:$AA,0))</f>
        <v/>
      </c>
      <c r="AE155" s="205" t="str">
        <f>INDEX('[6]配置系数（兵法）'!AE:AE,MATCH($AA155,'[6]配置系数（兵法）'!$AA:$AA,0))</f>
        <v>0+0+0+0+0+0+0+0+0+0+0+0+0+0+0+0+0+0+0+0+0+0+0+0+0+0+0+0+0+0+0+0+0+0+0</v>
      </c>
      <c r="AF155" s="205">
        <f>INDEX('[6]配置系数（兵法）'!AF:AF,MATCH($AA155,'[6]配置系数（兵法）'!$AA:$AA,0))</f>
        <v>1</v>
      </c>
      <c r="AH155" s="141" t="str">
        <f>IF(索引!T154="","",索引!T154&amp;5)</f>
        <v/>
      </c>
      <c r="AI155" s="205" t="str">
        <f>INDEX('[6]配置系数（兵法）'!AI:AI,MATCH($AH155,'[6]配置系数（兵法）'!$AH:$AH,0))</f>
        <v/>
      </c>
      <c r="AJ155" s="205" t="str">
        <f>INDEX('[6]配置系数（兵法）'!AJ:AJ,MATCH($AH155,'[6]配置系数（兵法）'!$AH:$AH,0))</f>
        <v/>
      </c>
      <c r="AK155" s="205" t="str">
        <f>INDEX('[6]配置系数（兵法）'!AK:AK,MATCH($AH155,'[6]配置系数（兵法）'!$AH:$AH,0))</f>
        <v/>
      </c>
      <c r="AL155" s="205" t="str">
        <f>INDEX('[6]配置系数（兵法）'!AL:AL,MATCH($AH155,'[6]配置系数（兵法）'!$AH:$AH,0))</f>
        <v>0+0+0+0+0+0+0+0+0+0+0+0+0+0+0+0+0+0+0+0+0+0+0+0+0+0+0+0+0+0+0+0+0+0+0</v>
      </c>
      <c r="AM155" s="205">
        <f>INDEX('[6]配置系数（兵法）'!AM:AM,MATCH($AH155,'[6]配置系数（兵法）'!$AH:$AH,0))</f>
        <v>1</v>
      </c>
    </row>
    <row r="156" spans="6:39" x14ac:dyDescent="0.15">
      <c r="F156" s="141" t="str">
        <f>IF(索引!T155="","",索引!T155&amp;1)</f>
        <v/>
      </c>
      <c r="G156" s="205" t="str">
        <f>INDEX('[6]配置系数（兵法）'!G:G,MATCH($F156,'[6]配置系数（兵法）'!$F:$F,0))</f>
        <v/>
      </c>
      <c r="H156" s="205" t="str">
        <f>INDEX('[6]配置系数（兵法）'!H:H,MATCH($F156,'[6]配置系数（兵法）'!$F:$F,0))</f>
        <v/>
      </c>
      <c r="I156" s="205" t="str">
        <f>INDEX('[6]配置系数（兵法）'!I:I,MATCH($F156,'[6]配置系数（兵法）'!$F:$F,0))</f>
        <v/>
      </c>
      <c r="J156" s="205" t="str">
        <f>INDEX('[6]配置系数（兵法）'!J:J,MATCH($F156,'[6]配置系数（兵法）'!$F:$F,0))</f>
        <v>0+0+0+0+0+0+0+0+0+0+0+0+0+0+0+0+0+0+0+0+0+0+0+0+0+0+0+0+0+0+0+0+0+0+0</v>
      </c>
      <c r="K156" s="205">
        <f>INDEX('[6]配置系数（兵法）'!K:K,MATCH($F156,'[6]配置系数（兵法）'!$F:$F,0))</f>
        <v>1</v>
      </c>
      <c r="M156" s="141" t="str">
        <f>IF(索引!T155="","",索引!T155&amp;2)</f>
        <v/>
      </c>
      <c r="N156" s="205" t="str">
        <f>INDEX('[6]配置系数（兵法）'!N:N,MATCH($M156,'[6]配置系数（兵法）'!$M:$M,0))</f>
        <v/>
      </c>
      <c r="O156" s="205" t="str">
        <f>INDEX('[6]配置系数（兵法）'!O:O,MATCH($M156,'[6]配置系数（兵法）'!$M:$M,0))</f>
        <v/>
      </c>
      <c r="P156" s="205" t="str">
        <f>INDEX('[6]配置系数（兵法）'!P:P,MATCH($M156,'[6]配置系数（兵法）'!$M:$M,0))</f>
        <v/>
      </c>
      <c r="Q156" s="205" t="str">
        <f>INDEX('[6]配置系数（兵法）'!Q:Q,MATCH($M156,'[6]配置系数（兵法）'!$M:$M,0))</f>
        <v>0+0+0+0+0+0+0+0+0+0+0+0+0+0+0+0+0+0+0+0+0+0+0+0+0+0+0+0+0+0+0+0+0+0+0</v>
      </c>
      <c r="R156" s="205">
        <f>INDEX('[6]配置系数（兵法）'!R:R,MATCH($M156,'[6]配置系数（兵法）'!$M:$M,0))</f>
        <v>1</v>
      </c>
      <c r="T156" s="141" t="str">
        <f>IF(索引!T155="","",索引!T155&amp;3)</f>
        <v/>
      </c>
      <c r="U156" s="205" t="str">
        <f>INDEX('[6]配置系数（兵法）'!U:U,MATCH($T156,'[6]配置系数（兵法）'!$T:$T,0))</f>
        <v/>
      </c>
      <c r="V156" s="205" t="str">
        <f>INDEX('[6]配置系数（兵法）'!V:V,MATCH($T156,'[6]配置系数（兵法）'!$T:$T,0))</f>
        <v/>
      </c>
      <c r="W156" s="205" t="str">
        <f>INDEX('[6]配置系数（兵法）'!W:W,MATCH($T156,'[6]配置系数（兵法）'!$T:$T,0))</f>
        <v/>
      </c>
      <c r="X156" s="205" t="str">
        <f>INDEX('[6]配置系数（兵法）'!X:X,MATCH($T156,'[6]配置系数（兵法）'!$T:$T,0))</f>
        <v>0+0+0+0+0+0+0+0+0+0+0+0+0+0+0+0+0+0+0+0+0+0+0+0+0+0+0+0+0+0+0+0+0+0+0</v>
      </c>
      <c r="Y156" s="205">
        <f>INDEX('[6]配置系数（兵法）'!Y:Y,MATCH($T156,'[6]配置系数（兵法）'!$T:$T,0))</f>
        <v>1</v>
      </c>
      <c r="AA156" s="141" t="str">
        <f>IF(索引!T155="","",索引!T155&amp;4)</f>
        <v/>
      </c>
      <c r="AB156" s="205" t="str">
        <f>INDEX('[6]配置系数（兵法）'!AB:AB,MATCH($AA156,'[6]配置系数（兵法）'!$AA:$AA,0))</f>
        <v/>
      </c>
      <c r="AC156" s="205" t="str">
        <f>INDEX('[6]配置系数（兵法）'!AC:AC,MATCH($AA156,'[6]配置系数（兵法）'!$AA:$AA,0))</f>
        <v/>
      </c>
      <c r="AD156" s="205" t="str">
        <f>INDEX('[6]配置系数（兵法）'!AD:AD,MATCH($AA156,'[6]配置系数（兵法）'!$AA:$AA,0))</f>
        <v/>
      </c>
      <c r="AE156" s="205" t="str">
        <f>INDEX('[6]配置系数（兵法）'!AE:AE,MATCH($AA156,'[6]配置系数（兵法）'!$AA:$AA,0))</f>
        <v>0+0+0+0+0+0+0+0+0+0+0+0+0+0+0+0+0+0+0+0+0+0+0+0+0+0+0+0+0+0+0+0+0+0+0</v>
      </c>
      <c r="AF156" s="205">
        <f>INDEX('[6]配置系数（兵法）'!AF:AF,MATCH($AA156,'[6]配置系数（兵法）'!$AA:$AA,0))</f>
        <v>1</v>
      </c>
      <c r="AH156" s="141" t="str">
        <f>IF(索引!T155="","",索引!T155&amp;5)</f>
        <v/>
      </c>
      <c r="AI156" s="205" t="str">
        <f>INDEX('[6]配置系数（兵法）'!AI:AI,MATCH($AH156,'[6]配置系数（兵法）'!$AH:$AH,0))</f>
        <v/>
      </c>
      <c r="AJ156" s="205" t="str">
        <f>INDEX('[6]配置系数（兵法）'!AJ:AJ,MATCH($AH156,'[6]配置系数（兵法）'!$AH:$AH,0))</f>
        <v/>
      </c>
      <c r="AK156" s="205" t="str">
        <f>INDEX('[6]配置系数（兵法）'!AK:AK,MATCH($AH156,'[6]配置系数（兵法）'!$AH:$AH,0))</f>
        <v/>
      </c>
      <c r="AL156" s="205" t="str">
        <f>INDEX('[6]配置系数（兵法）'!AL:AL,MATCH($AH156,'[6]配置系数（兵法）'!$AH:$AH,0))</f>
        <v>0+0+0+0+0+0+0+0+0+0+0+0+0+0+0+0+0+0+0+0+0+0+0+0+0+0+0+0+0+0+0+0+0+0+0</v>
      </c>
      <c r="AM156" s="205">
        <f>INDEX('[6]配置系数（兵法）'!AM:AM,MATCH($AH156,'[6]配置系数（兵法）'!$AH:$AH,0))</f>
        <v>1</v>
      </c>
    </row>
    <row r="157" spans="6:39" x14ac:dyDescent="0.15">
      <c r="F157" s="141" t="str">
        <f>IF(索引!T156="","",索引!T156&amp;1)</f>
        <v/>
      </c>
      <c r="G157" s="205" t="str">
        <f>INDEX('[6]配置系数（兵法）'!G:G,MATCH($F157,'[6]配置系数（兵法）'!$F:$F,0))</f>
        <v/>
      </c>
      <c r="H157" s="205" t="str">
        <f>INDEX('[6]配置系数（兵法）'!H:H,MATCH($F157,'[6]配置系数（兵法）'!$F:$F,0))</f>
        <v/>
      </c>
      <c r="I157" s="205" t="str">
        <f>INDEX('[6]配置系数（兵法）'!I:I,MATCH($F157,'[6]配置系数（兵法）'!$F:$F,0))</f>
        <v/>
      </c>
      <c r="J157" s="205" t="str">
        <f>INDEX('[6]配置系数（兵法）'!J:J,MATCH($F157,'[6]配置系数（兵法）'!$F:$F,0))</f>
        <v>0+0+0+0+0+0+0+0+0+0+0+0+0+0+0+0+0+0+0+0+0+0+0+0+0+0+0+0+0+0+0+0+0+0+0</v>
      </c>
      <c r="K157" s="205">
        <f>INDEX('[6]配置系数（兵法）'!K:K,MATCH($F157,'[6]配置系数（兵法）'!$F:$F,0))</f>
        <v>1</v>
      </c>
      <c r="M157" s="141" t="str">
        <f>IF(索引!T156="","",索引!T156&amp;2)</f>
        <v/>
      </c>
      <c r="N157" s="205" t="str">
        <f>INDEX('[6]配置系数（兵法）'!N:N,MATCH($M157,'[6]配置系数（兵法）'!$M:$M,0))</f>
        <v/>
      </c>
      <c r="O157" s="205" t="str">
        <f>INDEX('[6]配置系数（兵法）'!O:O,MATCH($M157,'[6]配置系数（兵法）'!$M:$M,0))</f>
        <v/>
      </c>
      <c r="P157" s="205" t="str">
        <f>INDEX('[6]配置系数（兵法）'!P:P,MATCH($M157,'[6]配置系数（兵法）'!$M:$M,0))</f>
        <v/>
      </c>
      <c r="Q157" s="205" t="str">
        <f>INDEX('[6]配置系数（兵法）'!Q:Q,MATCH($M157,'[6]配置系数（兵法）'!$M:$M,0))</f>
        <v>0+0+0+0+0+0+0+0+0+0+0+0+0+0+0+0+0+0+0+0+0+0+0+0+0+0+0+0+0+0+0+0+0+0+0</v>
      </c>
      <c r="R157" s="205">
        <f>INDEX('[6]配置系数（兵法）'!R:R,MATCH($M157,'[6]配置系数（兵法）'!$M:$M,0))</f>
        <v>1</v>
      </c>
      <c r="T157" s="141" t="str">
        <f>IF(索引!T156="","",索引!T156&amp;3)</f>
        <v/>
      </c>
      <c r="U157" s="205" t="str">
        <f>INDEX('[6]配置系数（兵法）'!U:U,MATCH($T157,'[6]配置系数（兵法）'!$T:$T,0))</f>
        <v/>
      </c>
      <c r="V157" s="205" t="str">
        <f>INDEX('[6]配置系数（兵法）'!V:V,MATCH($T157,'[6]配置系数（兵法）'!$T:$T,0))</f>
        <v/>
      </c>
      <c r="W157" s="205" t="str">
        <f>INDEX('[6]配置系数（兵法）'!W:W,MATCH($T157,'[6]配置系数（兵法）'!$T:$T,0))</f>
        <v/>
      </c>
      <c r="X157" s="205" t="str">
        <f>INDEX('[6]配置系数（兵法）'!X:X,MATCH($T157,'[6]配置系数（兵法）'!$T:$T,0))</f>
        <v>0+0+0+0+0+0+0+0+0+0+0+0+0+0+0+0+0+0+0+0+0+0+0+0+0+0+0+0+0+0+0+0+0+0+0</v>
      </c>
      <c r="Y157" s="205">
        <f>INDEX('[6]配置系数（兵法）'!Y:Y,MATCH($T157,'[6]配置系数（兵法）'!$T:$T,0))</f>
        <v>1</v>
      </c>
      <c r="AA157" s="141" t="str">
        <f>IF(索引!T156="","",索引!T156&amp;4)</f>
        <v/>
      </c>
      <c r="AB157" s="205" t="str">
        <f>INDEX('[6]配置系数（兵法）'!AB:AB,MATCH($AA157,'[6]配置系数（兵法）'!$AA:$AA,0))</f>
        <v/>
      </c>
      <c r="AC157" s="205" t="str">
        <f>INDEX('[6]配置系数（兵法）'!AC:AC,MATCH($AA157,'[6]配置系数（兵法）'!$AA:$AA,0))</f>
        <v/>
      </c>
      <c r="AD157" s="205" t="str">
        <f>INDEX('[6]配置系数（兵法）'!AD:AD,MATCH($AA157,'[6]配置系数（兵法）'!$AA:$AA,0))</f>
        <v/>
      </c>
      <c r="AE157" s="205" t="str">
        <f>INDEX('[6]配置系数（兵法）'!AE:AE,MATCH($AA157,'[6]配置系数（兵法）'!$AA:$AA,0))</f>
        <v>0+0+0+0+0+0+0+0+0+0+0+0+0+0+0+0+0+0+0+0+0+0+0+0+0+0+0+0+0+0+0+0+0+0+0</v>
      </c>
      <c r="AF157" s="205">
        <f>INDEX('[6]配置系数（兵法）'!AF:AF,MATCH($AA157,'[6]配置系数（兵法）'!$AA:$AA,0))</f>
        <v>1</v>
      </c>
      <c r="AH157" s="141" t="str">
        <f>IF(索引!T156="","",索引!T156&amp;5)</f>
        <v/>
      </c>
      <c r="AI157" s="205" t="str">
        <f>INDEX('[6]配置系数（兵法）'!AI:AI,MATCH($AH157,'[6]配置系数（兵法）'!$AH:$AH,0))</f>
        <v/>
      </c>
      <c r="AJ157" s="205" t="str">
        <f>INDEX('[6]配置系数（兵法）'!AJ:AJ,MATCH($AH157,'[6]配置系数（兵法）'!$AH:$AH,0))</f>
        <v/>
      </c>
      <c r="AK157" s="205" t="str">
        <f>INDEX('[6]配置系数（兵法）'!AK:AK,MATCH($AH157,'[6]配置系数（兵法）'!$AH:$AH,0))</f>
        <v/>
      </c>
      <c r="AL157" s="205" t="str">
        <f>INDEX('[6]配置系数（兵法）'!AL:AL,MATCH($AH157,'[6]配置系数（兵法）'!$AH:$AH,0))</f>
        <v>0+0+0+0+0+0+0+0+0+0+0+0+0+0+0+0+0+0+0+0+0+0+0+0+0+0+0+0+0+0+0+0+0+0+0</v>
      </c>
      <c r="AM157" s="205">
        <f>INDEX('[6]配置系数（兵法）'!AM:AM,MATCH($AH157,'[6]配置系数（兵法）'!$AH:$AH,0))</f>
        <v>1</v>
      </c>
    </row>
    <row r="158" spans="6:39" x14ac:dyDescent="0.15">
      <c r="F158" s="141" t="str">
        <f>IF(索引!T157="","",索引!T157&amp;1)</f>
        <v/>
      </c>
      <c r="G158" s="205" t="str">
        <f>INDEX('[6]配置系数（兵法）'!G:G,MATCH($F158,'[6]配置系数（兵法）'!$F:$F,0))</f>
        <v/>
      </c>
      <c r="H158" s="205" t="str">
        <f>INDEX('[6]配置系数（兵法）'!H:H,MATCH($F158,'[6]配置系数（兵法）'!$F:$F,0))</f>
        <v/>
      </c>
      <c r="I158" s="205" t="str">
        <f>INDEX('[6]配置系数（兵法）'!I:I,MATCH($F158,'[6]配置系数（兵法）'!$F:$F,0))</f>
        <v/>
      </c>
      <c r="J158" s="205" t="str">
        <f>INDEX('[6]配置系数（兵法）'!J:J,MATCH($F158,'[6]配置系数（兵法）'!$F:$F,0))</f>
        <v>0+0+0+0+0+0+0+0+0+0+0+0+0+0+0+0+0+0+0+0+0+0+0+0+0+0+0+0+0+0+0+0+0+0+0</v>
      </c>
      <c r="K158" s="205">
        <f>INDEX('[6]配置系数（兵法）'!K:K,MATCH($F158,'[6]配置系数（兵法）'!$F:$F,0))</f>
        <v>1</v>
      </c>
      <c r="M158" s="141" t="str">
        <f>IF(索引!T157="","",索引!T157&amp;2)</f>
        <v/>
      </c>
      <c r="N158" s="205" t="str">
        <f>INDEX('[6]配置系数（兵法）'!N:N,MATCH($M158,'[6]配置系数（兵法）'!$M:$M,0))</f>
        <v/>
      </c>
      <c r="O158" s="205" t="str">
        <f>INDEX('[6]配置系数（兵法）'!O:O,MATCH($M158,'[6]配置系数（兵法）'!$M:$M,0))</f>
        <v/>
      </c>
      <c r="P158" s="205" t="str">
        <f>INDEX('[6]配置系数（兵法）'!P:P,MATCH($M158,'[6]配置系数（兵法）'!$M:$M,0))</f>
        <v/>
      </c>
      <c r="Q158" s="205" t="str">
        <f>INDEX('[6]配置系数（兵法）'!Q:Q,MATCH($M158,'[6]配置系数（兵法）'!$M:$M,0))</f>
        <v>0+0+0+0+0+0+0+0+0+0+0+0+0+0+0+0+0+0+0+0+0+0+0+0+0+0+0+0+0+0+0+0+0+0+0</v>
      </c>
      <c r="R158" s="205">
        <f>INDEX('[6]配置系数（兵法）'!R:R,MATCH($M158,'[6]配置系数（兵法）'!$M:$M,0))</f>
        <v>1</v>
      </c>
      <c r="T158" s="141" t="str">
        <f>IF(索引!T157="","",索引!T157&amp;3)</f>
        <v/>
      </c>
      <c r="U158" s="205" t="str">
        <f>INDEX('[6]配置系数（兵法）'!U:U,MATCH($T158,'[6]配置系数（兵法）'!$T:$T,0))</f>
        <v/>
      </c>
      <c r="V158" s="205" t="str">
        <f>INDEX('[6]配置系数（兵法）'!V:V,MATCH($T158,'[6]配置系数（兵法）'!$T:$T,0))</f>
        <v/>
      </c>
      <c r="W158" s="205" t="str">
        <f>INDEX('[6]配置系数（兵法）'!W:W,MATCH($T158,'[6]配置系数（兵法）'!$T:$T,0))</f>
        <v/>
      </c>
      <c r="X158" s="205" t="str">
        <f>INDEX('[6]配置系数（兵法）'!X:X,MATCH($T158,'[6]配置系数（兵法）'!$T:$T,0))</f>
        <v>0+0+0+0+0+0+0+0+0+0+0+0+0+0+0+0+0+0+0+0+0+0+0+0+0+0+0+0+0+0+0+0+0+0+0</v>
      </c>
      <c r="Y158" s="205">
        <f>INDEX('[6]配置系数（兵法）'!Y:Y,MATCH($T158,'[6]配置系数（兵法）'!$T:$T,0))</f>
        <v>1</v>
      </c>
      <c r="AA158" s="141" t="str">
        <f>IF(索引!T157="","",索引!T157&amp;4)</f>
        <v/>
      </c>
      <c r="AB158" s="205" t="str">
        <f>INDEX('[6]配置系数（兵法）'!AB:AB,MATCH($AA158,'[6]配置系数（兵法）'!$AA:$AA,0))</f>
        <v/>
      </c>
      <c r="AC158" s="205" t="str">
        <f>INDEX('[6]配置系数（兵法）'!AC:AC,MATCH($AA158,'[6]配置系数（兵法）'!$AA:$AA,0))</f>
        <v/>
      </c>
      <c r="AD158" s="205" t="str">
        <f>INDEX('[6]配置系数（兵法）'!AD:AD,MATCH($AA158,'[6]配置系数（兵法）'!$AA:$AA,0))</f>
        <v/>
      </c>
      <c r="AE158" s="205" t="str">
        <f>INDEX('[6]配置系数（兵法）'!AE:AE,MATCH($AA158,'[6]配置系数（兵法）'!$AA:$AA,0))</f>
        <v>0+0+0+0+0+0+0+0+0+0+0+0+0+0+0+0+0+0+0+0+0+0+0+0+0+0+0+0+0+0+0+0+0+0+0</v>
      </c>
      <c r="AF158" s="205">
        <f>INDEX('[6]配置系数（兵法）'!AF:AF,MATCH($AA158,'[6]配置系数（兵法）'!$AA:$AA,0))</f>
        <v>1</v>
      </c>
      <c r="AH158" s="141" t="str">
        <f>IF(索引!T157="","",索引!T157&amp;5)</f>
        <v/>
      </c>
      <c r="AI158" s="205" t="str">
        <f>INDEX('[6]配置系数（兵法）'!AI:AI,MATCH($AH158,'[6]配置系数（兵法）'!$AH:$AH,0))</f>
        <v/>
      </c>
      <c r="AJ158" s="205" t="str">
        <f>INDEX('[6]配置系数（兵法）'!AJ:AJ,MATCH($AH158,'[6]配置系数（兵法）'!$AH:$AH,0))</f>
        <v/>
      </c>
      <c r="AK158" s="205" t="str">
        <f>INDEX('[6]配置系数（兵法）'!AK:AK,MATCH($AH158,'[6]配置系数（兵法）'!$AH:$AH,0))</f>
        <v/>
      </c>
      <c r="AL158" s="205" t="str">
        <f>INDEX('[6]配置系数（兵法）'!AL:AL,MATCH($AH158,'[6]配置系数（兵法）'!$AH:$AH,0))</f>
        <v>0+0+0+0+0+0+0+0+0+0+0+0+0+0+0+0+0+0+0+0+0+0+0+0+0+0+0+0+0+0+0+0+0+0+0</v>
      </c>
      <c r="AM158" s="205">
        <f>INDEX('[6]配置系数（兵法）'!AM:AM,MATCH($AH158,'[6]配置系数（兵法）'!$AH:$AH,0))</f>
        <v>1</v>
      </c>
    </row>
    <row r="159" spans="6:39" x14ac:dyDescent="0.15">
      <c r="F159" s="141" t="str">
        <f>IF(索引!T158="","",索引!T158&amp;1)</f>
        <v/>
      </c>
      <c r="G159" s="205" t="str">
        <f>INDEX('[6]配置系数（兵法）'!G:G,MATCH($F159,'[6]配置系数（兵法）'!$F:$F,0))</f>
        <v/>
      </c>
      <c r="H159" s="205" t="str">
        <f>INDEX('[6]配置系数（兵法）'!H:H,MATCH($F159,'[6]配置系数（兵法）'!$F:$F,0))</f>
        <v/>
      </c>
      <c r="I159" s="205" t="str">
        <f>INDEX('[6]配置系数（兵法）'!I:I,MATCH($F159,'[6]配置系数（兵法）'!$F:$F,0))</f>
        <v/>
      </c>
      <c r="J159" s="205" t="str">
        <f>INDEX('[6]配置系数（兵法）'!J:J,MATCH($F159,'[6]配置系数（兵法）'!$F:$F,0))</f>
        <v>0+0+0+0+0+0+0+0+0+0+0+0+0+0+0+0+0+0+0+0+0+0+0+0+0+0+0+0+0+0+0+0+0+0+0</v>
      </c>
      <c r="K159" s="205">
        <f>INDEX('[6]配置系数（兵法）'!K:K,MATCH($F159,'[6]配置系数（兵法）'!$F:$F,0))</f>
        <v>1</v>
      </c>
      <c r="M159" s="141" t="str">
        <f>IF(索引!T158="","",索引!T158&amp;2)</f>
        <v/>
      </c>
      <c r="N159" s="205" t="str">
        <f>INDEX('[6]配置系数（兵法）'!N:N,MATCH($M159,'[6]配置系数（兵法）'!$M:$M,0))</f>
        <v/>
      </c>
      <c r="O159" s="205" t="str">
        <f>INDEX('[6]配置系数（兵法）'!O:O,MATCH($M159,'[6]配置系数（兵法）'!$M:$M,0))</f>
        <v/>
      </c>
      <c r="P159" s="205" t="str">
        <f>INDEX('[6]配置系数（兵法）'!P:P,MATCH($M159,'[6]配置系数（兵法）'!$M:$M,0))</f>
        <v/>
      </c>
      <c r="Q159" s="205" t="str">
        <f>INDEX('[6]配置系数（兵法）'!Q:Q,MATCH($M159,'[6]配置系数（兵法）'!$M:$M,0))</f>
        <v>0+0+0+0+0+0+0+0+0+0+0+0+0+0+0+0+0+0+0+0+0+0+0+0+0+0+0+0+0+0+0+0+0+0+0</v>
      </c>
      <c r="R159" s="205">
        <f>INDEX('[6]配置系数（兵法）'!R:R,MATCH($M159,'[6]配置系数（兵法）'!$M:$M,0))</f>
        <v>1</v>
      </c>
      <c r="T159" s="141" t="str">
        <f>IF(索引!T158="","",索引!T158&amp;3)</f>
        <v/>
      </c>
      <c r="U159" s="205" t="str">
        <f>INDEX('[6]配置系数（兵法）'!U:U,MATCH($T159,'[6]配置系数（兵法）'!$T:$T,0))</f>
        <v/>
      </c>
      <c r="V159" s="205" t="str">
        <f>INDEX('[6]配置系数（兵法）'!V:V,MATCH($T159,'[6]配置系数（兵法）'!$T:$T,0))</f>
        <v/>
      </c>
      <c r="W159" s="205" t="str">
        <f>INDEX('[6]配置系数（兵法）'!W:W,MATCH($T159,'[6]配置系数（兵法）'!$T:$T,0))</f>
        <v/>
      </c>
      <c r="X159" s="205" t="str">
        <f>INDEX('[6]配置系数（兵法）'!X:X,MATCH($T159,'[6]配置系数（兵法）'!$T:$T,0))</f>
        <v>0+0+0+0+0+0+0+0+0+0+0+0+0+0+0+0+0+0+0+0+0+0+0+0+0+0+0+0+0+0+0+0+0+0+0</v>
      </c>
      <c r="Y159" s="205">
        <f>INDEX('[6]配置系数（兵法）'!Y:Y,MATCH($T159,'[6]配置系数（兵法）'!$T:$T,0))</f>
        <v>1</v>
      </c>
      <c r="AA159" s="141" t="str">
        <f>IF(索引!T158="","",索引!T158&amp;4)</f>
        <v/>
      </c>
      <c r="AB159" s="205" t="str">
        <f>INDEX('[6]配置系数（兵法）'!AB:AB,MATCH($AA159,'[6]配置系数（兵法）'!$AA:$AA,0))</f>
        <v/>
      </c>
      <c r="AC159" s="205" t="str">
        <f>INDEX('[6]配置系数（兵法）'!AC:AC,MATCH($AA159,'[6]配置系数（兵法）'!$AA:$AA,0))</f>
        <v/>
      </c>
      <c r="AD159" s="205" t="str">
        <f>INDEX('[6]配置系数（兵法）'!AD:AD,MATCH($AA159,'[6]配置系数（兵法）'!$AA:$AA,0))</f>
        <v/>
      </c>
      <c r="AE159" s="205" t="str">
        <f>INDEX('[6]配置系数（兵法）'!AE:AE,MATCH($AA159,'[6]配置系数（兵法）'!$AA:$AA,0))</f>
        <v>0+0+0+0+0+0+0+0+0+0+0+0+0+0+0+0+0+0+0+0+0+0+0+0+0+0+0+0+0+0+0+0+0+0+0</v>
      </c>
      <c r="AF159" s="205">
        <f>INDEX('[6]配置系数（兵法）'!AF:AF,MATCH($AA159,'[6]配置系数（兵法）'!$AA:$AA,0))</f>
        <v>1</v>
      </c>
      <c r="AH159" s="141" t="str">
        <f>IF(索引!T158="","",索引!T158&amp;5)</f>
        <v/>
      </c>
      <c r="AI159" s="205" t="str">
        <f>INDEX('[6]配置系数（兵法）'!AI:AI,MATCH($AH159,'[6]配置系数（兵法）'!$AH:$AH,0))</f>
        <v/>
      </c>
      <c r="AJ159" s="205" t="str">
        <f>INDEX('[6]配置系数（兵法）'!AJ:AJ,MATCH($AH159,'[6]配置系数（兵法）'!$AH:$AH,0))</f>
        <v/>
      </c>
      <c r="AK159" s="205" t="str">
        <f>INDEX('[6]配置系数（兵法）'!AK:AK,MATCH($AH159,'[6]配置系数（兵法）'!$AH:$AH,0))</f>
        <v/>
      </c>
      <c r="AL159" s="205" t="str">
        <f>INDEX('[6]配置系数（兵法）'!AL:AL,MATCH($AH159,'[6]配置系数（兵法）'!$AH:$AH,0))</f>
        <v>0+0+0+0+0+0+0+0+0+0+0+0+0+0+0+0+0+0+0+0+0+0+0+0+0+0+0+0+0+0+0+0+0+0+0</v>
      </c>
      <c r="AM159" s="205">
        <f>INDEX('[6]配置系数（兵法）'!AM:AM,MATCH($AH159,'[6]配置系数（兵法）'!$AH:$AH,0))</f>
        <v>1</v>
      </c>
    </row>
    <row r="160" spans="6:39" x14ac:dyDescent="0.15">
      <c r="F160" s="141" t="str">
        <f>IF(索引!T158="","",索引!T158&amp;1)</f>
        <v/>
      </c>
      <c r="G160" s="205" t="str">
        <f>INDEX('[6]配置系数（兵法）'!G:G,MATCH($F160,'[6]配置系数（兵法）'!$F:$F,0))</f>
        <v/>
      </c>
      <c r="H160" s="205" t="str">
        <f>INDEX('[6]配置系数（兵法）'!H:H,MATCH($F160,'[6]配置系数（兵法）'!$F:$F,0))</f>
        <v/>
      </c>
      <c r="I160" s="205" t="str">
        <f>INDEX('[6]配置系数（兵法）'!I:I,MATCH($F160,'[6]配置系数（兵法）'!$F:$F,0))</f>
        <v/>
      </c>
      <c r="J160" s="205" t="str">
        <f>INDEX('[6]配置系数（兵法）'!J:J,MATCH($F160,'[6]配置系数（兵法）'!$F:$F,0))</f>
        <v>0+0+0+0+0+0+0+0+0+0+0+0+0+0+0+0+0+0+0+0+0+0+0+0+0+0+0+0+0+0+0+0+0+0+0</v>
      </c>
      <c r="K160" s="205">
        <f>INDEX('[6]配置系数（兵法）'!K:K,MATCH($F160,'[6]配置系数（兵法）'!$F:$F,0))</f>
        <v>1</v>
      </c>
      <c r="M160" s="141" t="str">
        <f>IF(索引!T158="","",索引!T158&amp;2)</f>
        <v/>
      </c>
      <c r="N160" s="205" t="str">
        <f>INDEX('[6]配置系数（兵法）'!N:N,MATCH($M160,'[6]配置系数（兵法）'!$M:$M,0))</f>
        <v/>
      </c>
      <c r="O160" s="205" t="str">
        <f>INDEX('[6]配置系数（兵法）'!O:O,MATCH($M160,'[6]配置系数（兵法）'!$M:$M,0))</f>
        <v/>
      </c>
      <c r="P160" s="205" t="str">
        <f>INDEX('[6]配置系数（兵法）'!P:P,MATCH($M160,'[6]配置系数（兵法）'!$M:$M,0))</f>
        <v/>
      </c>
      <c r="Q160" s="205" t="str">
        <f>INDEX('[6]配置系数（兵法）'!Q:Q,MATCH($M160,'[6]配置系数（兵法）'!$M:$M,0))</f>
        <v>0+0+0+0+0+0+0+0+0+0+0+0+0+0+0+0+0+0+0+0+0+0+0+0+0+0+0+0+0+0+0+0+0+0+0</v>
      </c>
      <c r="R160" s="205">
        <f>INDEX('[6]配置系数（兵法）'!R:R,MATCH($M160,'[6]配置系数（兵法）'!$M:$M,0))</f>
        <v>1</v>
      </c>
      <c r="T160" s="141" t="str">
        <f>IF(索引!T158="","",索引!T158&amp;3)</f>
        <v/>
      </c>
      <c r="U160" s="205" t="str">
        <f>INDEX('[6]配置系数（兵法）'!U:U,MATCH($T160,'[6]配置系数（兵法）'!$T:$T,0))</f>
        <v/>
      </c>
      <c r="V160" s="205" t="str">
        <f>INDEX('[6]配置系数（兵法）'!V:V,MATCH($T160,'[6]配置系数（兵法）'!$T:$T,0))</f>
        <v/>
      </c>
      <c r="W160" s="205" t="str">
        <f>INDEX('[6]配置系数（兵法）'!W:W,MATCH($T160,'[6]配置系数（兵法）'!$T:$T,0))</f>
        <v/>
      </c>
      <c r="X160" s="205" t="str">
        <f>INDEX('[6]配置系数（兵法）'!X:X,MATCH($T160,'[6]配置系数（兵法）'!$T:$T,0))</f>
        <v>0+0+0+0+0+0+0+0+0+0+0+0+0+0+0+0+0+0+0+0+0+0+0+0+0+0+0+0+0+0+0+0+0+0+0</v>
      </c>
      <c r="Y160" s="205">
        <f>INDEX('[6]配置系数（兵法）'!Y:Y,MATCH($T160,'[6]配置系数（兵法）'!$T:$T,0))</f>
        <v>1</v>
      </c>
      <c r="AA160" s="141" t="str">
        <f>IF(索引!T158="","",索引!T158&amp;4)</f>
        <v/>
      </c>
      <c r="AB160" s="205" t="str">
        <f>INDEX('[6]配置系数（兵法）'!AB:AB,MATCH($AA160,'[6]配置系数（兵法）'!$AA:$AA,0))</f>
        <v/>
      </c>
      <c r="AC160" s="205" t="str">
        <f>INDEX('[6]配置系数（兵法）'!AC:AC,MATCH($AA160,'[6]配置系数（兵法）'!$AA:$AA,0))</f>
        <v/>
      </c>
      <c r="AD160" s="205" t="str">
        <f>INDEX('[6]配置系数（兵法）'!AD:AD,MATCH($AA160,'[6]配置系数（兵法）'!$AA:$AA,0))</f>
        <v/>
      </c>
      <c r="AE160" s="205" t="str">
        <f>INDEX('[6]配置系数（兵法）'!AE:AE,MATCH($AA160,'[6]配置系数（兵法）'!$AA:$AA,0))</f>
        <v>0+0+0+0+0+0+0+0+0+0+0+0+0+0+0+0+0+0+0+0+0+0+0+0+0+0+0+0+0+0+0+0+0+0+0</v>
      </c>
      <c r="AF160" s="205">
        <f>INDEX('[6]配置系数（兵法）'!AF:AF,MATCH($AA160,'[6]配置系数（兵法）'!$AA:$AA,0))</f>
        <v>1</v>
      </c>
      <c r="AH160" s="141" t="str">
        <f>IF(索引!T158="","",索引!T158&amp;5)</f>
        <v/>
      </c>
      <c r="AI160" s="205" t="str">
        <f>INDEX('[6]配置系数（兵法）'!AI:AI,MATCH($AH160,'[6]配置系数（兵法）'!$AH:$AH,0))</f>
        <v/>
      </c>
      <c r="AJ160" s="205" t="str">
        <f>INDEX('[6]配置系数（兵法）'!AJ:AJ,MATCH($AH160,'[6]配置系数（兵法）'!$AH:$AH,0))</f>
        <v/>
      </c>
      <c r="AK160" s="205" t="str">
        <f>INDEX('[6]配置系数（兵法）'!AK:AK,MATCH($AH160,'[6]配置系数（兵法）'!$AH:$AH,0))</f>
        <v/>
      </c>
      <c r="AL160" s="205" t="str">
        <f>INDEX('[6]配置系数（兵法）'!AL:AL,MATCH($AH160,'[6]配置系数（兵法）'!$AH:$AH,0))</f>
        <v>0+0+0+0+0+0+0+0+0+0+0+0+0+0+0+0+0+0+0+0+0+0+0+0+0+0+0+0+0+0+0+0+0+0+0</v>
      </c>
      <c r="AM160" s="205">
        <f>INDEX('[6]配置系数（兵法）'!AM:AM,MATCH($AH160,'[6]配置系数（兵法）'!$AH:$AH,0))</f>
        <v>1</v>
      </c>
    </row>
    <row r="161" spans="6:39" x14ac:dyDescent="0.15">
      <c r="F161" s="141" t="str">
        <f>IF(索引!T159="","",索引!T159&amp;1)</f>
        <v/>
      </c>
      <c r="G161" s="205" t="str">
        <f>INDEX('[6]配置系数（兵法）'!G:G,MATCH($F161,'[6]配置系数（兵法）'!$F:$F,0))</f>
        <v/>
      </c>
      <c r="H161" s="205" t="str">
        <f>INDEX('[6]配置系数（兵法）'!H:H,MATCH($F161,'[6]配置系数（兵法）'!$F:$F,0))</f>
        <v/>
      </c>
      <c r="I161" s="205" t="str">
        <f>INDEX('[6]配置系数（兵法）'!I:I,MATCH($F161,'[6]配置系数（兵法）'!$F:$F,0))</f>
        <v/>
      </c>
      <c r="J161" s="205" t="str">
        <f>INDEX('[6]配置系数（兵法）'!J:J,MATCH($F161,'[6]配置系数（兵法）'!$F:$F,0))</f>
        <v>0+0+0+0+0+0+0+0+0+0+0+0+0+0+0+0+0+0+0+0+0+0+0+0+0+0+0+0+0+0+0+0+0+0+0</v>
      </c>
      <c r="K161" s="205">
        <f>INDEX('[6]配置系数（兵法）'!K:K,MATCH($F161,'[6]配置系数（兵法）'!$F:$F,0))</f>
        <v>1</v>
      </c>
      <c r="M161" s="141" t="str">
        <f>IF(索引!T159="","",索引!T159&amp;2)</f>
        <v/>
      </c>
      <c r="N161" s="205" t="str">
        <f>INDEX('[6]配置系数（兵法）'!N:N,MATCH($M161,'[6]配置系数（兵法）'!$M:$M,0))</f>
        <v/>
      </c>
      <c r="O161" s="205" t="str">
        <f>INDEX('[6]配置系数（兵法）'!O:O,MATCH($M161,'[6]配置系数（兵法）'!$M:$M,0))</f>
        <v/>
      </c>
      <c r="P161" s="205" t="str">
        <f>INDEX('[6]配置系数（兵法）'!P:P,MATCH($M161,'[6]配置系数（兵法）'!$M:$M,0))</f>
        <v/>
      </c>
      <c r="Q161" s="205" t="str">
        <f>INDEX('[6]配置系数（兵法）'!Q:Q,MATCH($M161,'[6]配置系数（兵法）'!$M:$M,0))</f>
        <v>0+0+0+0+0+0+0+0+0+0+0+0+0+0+0+0+0+0+0+0+0+0+0+0+0+0+0+0+0+0+0+0+0+0+0</v>
      </c>
      <c r="R161" s="205">
        <f>INDEX('[6]配置系数（兵法）'!R:R,MATCH($M161,'[6]配置系数（兵法）'!$M:$M,0))</f>
        <v>1</v>
      </c>
      <c r="T161" s="141" t="str">
        <f>IF(索引!T159="","",索引!T159&amp;3)</f>
        <v/>
      </c>
      <c r="U161" s="205" t="str">
        <f>INDEX('[6]配置系数（兵法）'!U:U,MATCH($T161,'[6]配置系数（兵法）'!$T:$T,0))</f>
        <v/>
      </c>
      <c r="V161" s="205" t="str">
        <f>INDEX('[6]配置系数（兵法）'!V:V,MATCH($T161,'[6]配置系数（兵法）'!$T:$T,0))</f>
        <v/>
      </c>
      <c r="W161" s="205" t="str">
        <f>INDEX('[6]配置系数（兵法）'!W:W,MATCH($T161,'[6]配置系数（兵法）'!$T:$T,0))</f>
        <v/>
      </c>
      <c r="X161" s="205" t="str">
        <f>INDEX('[6]配置系数（兵法）'!X:X,MATCH($T161,'[6]配置系数（兵法）'!$T:$T,0))</f>
        <v>0+0+0+0+0+0+0+0+0+0+0+0+0+0+0+0+0+0+0+0+0+0+0+0+0+0+0+0+0+0+0+0+0+0+0</v>
      </c>
      <c r="Y161" s="205">
        <f>INDEX('[6]配置系数（兵法）'!Y:Y,MATCH($T161,'[6]配置系数（兵法）'!$T:$T,0))</f>
        <v>1</v>
      </c>
      <c r="AA161" s="141" t="str">
        <f>IF(索引!T159="","",索引!T159&amp;4)</f>
        <v/>
      </c>
      <c r="AB161" s="205" t="str">
        <f>INDEX('[6]配置系数（兵法）'!AB:AB,MATCH($AA161,'[6]配置系数（兵法）'!$AA:$AA,0))</f>
        <v/>
      </c>
      <c r="AC161" s="205" t="str">
        <f>INDEX('[6]配置系数（兵法）'!AC:AC,MATCH($AA161,'[6]配置系数（兵法）'!$AA:$AA,0))</f>
        <v/>
      </c>
      <c r="AD161" s="205" t="str">
        <f>INDEX('[6]配置系数（兵法）'!AD:AD,MATCH($AA161,'[6]配置系数（兵法）'!$AA:$AA,0))</f>
        <v/>
      </c>
      <c r="AE161" s="205" t="str">
        <f>INDEX('[6]配置系数（兵法）'!AE:AE,MATCH($AA161,'[6]配置系数（兵法）'!$AA:$AA,0))</f>
        <v>0+0+0+0+0+0+0+0+0+0+0+0+0+0+0+0+0+0+0+0+0+0+0+0+0+0+0+0+0+0+0+0+0+0+0</v>
      </c>
      <c r="AF161" s="205">
        <f>INDEX('[6]配置系数（兵法）'!AF:AF,MATCH($AA161,'[6]配置系数（兵法）'!$AA:$AA,0))</f>
        <v>1</v>
      </c>
      <c r="AH161" s="141" t="str">
        <f>IF(索引!T159="","",索引!T159&amp;5)</f>
        <v/>
      </c>
      <c r="AI161" s="205" t="str">
        <f>INDEX('[6]配置系数（兵法）'!AI:AI,MATCH($AH161,'[6]配置系数（兵法）'!$AH:$AH,0))</f>
        <v/>
      </c>
      <c r="AJ161" s="205" t="str">
        <f>INDEX('[6]配置系数（兵法）'!AJ:AJ,MATCH($AH161,'[6]配置系数（兵法）'!$AH:$AH,0))</f>
        <v/>
      </c>
      <c r="AK161" s="205" t="str">
        <f>INDEX('[6]配置系数（兵法）'!AK:AK,MATCH($AH161,'[6]配置系数（兵法）'!$AH:$AH,0))</f>
        <v/>
      </c>
      <c r="AL161" s="205" t="str">
        <f>INDEX('[6]配置系数（兵法）'!AL:AL,MATCH($AH161,'[6]配置系数（兵法）'!$AH:$AH,0))</f>
        <v>0+0+0+0+0+0+0+0+0+0+0+0+0+0+0+0+0+0+0+0+0+0+0+0+0+0+0+0+0+0+0+0+0+0+0</v>
      </c>
      <c r="AM161" s="205">
        <f>INDEX('[6]配置系数（兵法）'!AM:AM,MATCH($AH161,'[6]配置系数（兵法）'!$AH:$AH,0))</f>
        <v>1</v>
      </c>
    </row>
    <row r="162" spans="6:39" x14ac:dyDescent="0.15">
      <c r="F162" s="141" t="str">
        <f>IF(索引!T160="","",索引!T160&amp;1)</f>
        <v/>
      </c>
      <c r="G162" s="205" t="str">
        <f>INDEX('[6]配置系数（兵法）'!G:G,MATCH($F162,'[6]配置系数（兵法）'!$F:$F,0))</f>
        <v/>
      </c>
      <c r="H162" s="205" t="str">
        <f>INDEX('[6]配置系数（兵法）'!H:H,MATCH($F162,'[6]配置系数（兵法）'!$F:$F,0))</f>
        <v/>
      </c>
      <c r="I162" s="205" t="str">
        <f>INDEX('[6]配置系数（兵法）'!I:I,MATCH($F162,'[6]配置系数（兵法）'!$F:$F,0))</f>
        <v/>
      </c>
      <c r="J162" s="205" t="str">
        <f>INDEX('[6]配置系数（兵法）'!J:J,MATCH($F162,'[6]配置系数（兵法）'!$F:$F,0))</f>
        <v>0+0+0+0+0+0+0+0+0+0+0+0+0+0+0+0+0+0+0+0+0+0+0+0+0+0+0+0+0+0+0+0+0+0+0</v>
      </c>
      <c r="K162" s="205">
        <f>INDEX('[6]配置系数（兵法）'!K:K,MATCH($F162,'[6]配置系数（兵法）'!$F:$F,0))</f>
        <v>1</v>
      </c>
      <c r="M162" s="141" t="str">
        <f>IF(索引!T160="","",索引!T160&amp;2)</f>
        <v/>
      </c>
      <c r="N162" s="205" t="str">
        <f>INDEX('[6]配置系数（兵法）'!N:N,MATCH($M162,'[6]配置系数（兵法）'!$M:$M,0))</f>
        <v/>
      </c>
      <c r="O162" s="205" t="str">
        <f>INDEX('[6]配置系数（兵法）'!O:O,MATCH($M162,'[6]配置系数（兵法）'!$M:$M,0))</f>
        <v/>
      </c>
      <c r="P162" s="205" t="str">
        <f>INDEX('[6]配置系数（兵法）'!P:P,MATCH($M162,'[6]配置系数（兵法）'!$M:$M,0))</f>
        <v/>
      </c>
      <c r="Q162" s="205" t="str">
        <f>INDEX('[6]配置系数（兵法）'!Q:Q,MATCH($M162,'[6]配置系数（兵法）'!$M:$M,0))</f>
        <v>0+0+0+0+0+0+0+0+0+0+0+0+0+0+0+0+0+0+0+0+0+0+0+0+0+0+0+0+0+0+0+0+0+0+0</v>
      </c>
      <c r="R162" s="205">
        <f>INDEX('[6]配置系数（兵法）'!R:R,MATCH($M162,'[6]配置系数（兵法）'!$M:$M,0))</f>
        <v>1</v>
      </c>
      <c r="T162" s="141" t="str">
        <f>IF(索引!T160="","",索引!T160&amp;3)</f>
        <v/>
      </c>
      <c r="U162" s="205" t="str">
        <f>INDEX('[6]配置系数（兵法）'!U:U,MATCH($T162,'[6]配置系数（兵法）'!$T:$T,0))</f>
        <v/>
      </c>
      <c r="V162" s="205" t="str">
        <f>INDEX('[6]配置系数（兵法）'!V:V,MATCH($T162,'[6]配置系数（兵法）'!$T:$T,0))</f>
        <v/>
      </c>
      <c r="W162" s="205" t="str">
        <f>INDEX('[6]配置系数（兵法）'!W:W,MATCH($T162,'[6]配置系数（兵法）'!$T:$T,0))</f>
        <v/>
      </c>
      <c r="X162" s="205" t="str">
        <f>INDEX('[6]配置系数（兵法）'!X:X,MATCH($T162,'[6]配置系数（兵法）'!$T:$T,0))</f>
        <v>0+0+0+0+0+0+0+0+0+0+0+0+0+0+0+0+0+0+0+0+0+0+0+0+0+0+0+0+0+0+0+0+0+0+0</v>
      </c>
      <c r="Y162" s="205">
        <f>INDEX('[6]配置系数（兵法）'!Y:Y,MATCH($T162,'[6]配置系数（兵法）'!$T:$T,0))</f>
        <v>1</v>
      </c>
      <c r="AA162" s="141" t="str">
        <f>IF(索引!T160="","",索引!T160&amp;4)</f>
        <v/>
      </c>
      <c r="AB162" s="205" t="str">
        <f>INDEX('[6]配置系数（兵法）'!AB:AB,MATCH($AA162,'[6]配置系数（兵法）'!$AA:$AA,0))</f>
        <v/>
      </c>
      <c r="AC162" s="205" t="str">
        <f>INDEX('[6]配置系数（兵法）'!AC:AC,MATCH($AA162,'[6]配置系数（兵法）'!$AA:$AA,0))</f>
        <v/>
      </c>
      <c r="AD162" s="205" t="str">
        <f>INDEX('[6]配置系数（兵法）'!AD:AD,MATCH($AA162,'[6]配置系数（兵法）'!$AA:$AA,0))</f>
        <v/>
      </c>
      <c r="AE162" s="205" t="str">
        <f>INDEX('[6]配置系数（兵法）'!AE:AE,MATCH($AA162,'[6]配置系数（兵法）'!$AA:$AA,0))</f>
        <v>0+0+0+0+0+0+0+0+0+0+0+0+0+0+0+0+0+0+0+0+0+0+0+0+0+0+0+0+0+0+0+0+0+0+0</v>
      </c>
      <c r="AF162" s="205">
        <f>INDEX('[6]配置系数（兵法）'!AF:AF,MATCH($AA162,'[6]配置系数（兵法）'!$AA:$AA,0))</f>
        <v>1</v>
      </c>
      <c r="AH162" s="141" t="str">
        <f>IF(索引!T160="","",索引!T160&amp;5)</f>
        <v/>
      </c>
      <c r="AI162" s="205" t="str">
        <f>INDEX('[6]配置系数（兵法）'!AI:AI,MATCH($AH162,'[6]配置系数（兵法）'!$AH:$AH,0))</f>
        <v/>
      </c>
      <c r="AJ162" s="205" t="str">
        <f>INDEX('[6]配置系数（兵法）'!AJ:AJ,MATCH($AH162,'[6]配置系数（兵法）'!$AH:$AH,0))</f>
        <v/>
      </c>
      <c r="AK162" s="205" t="str">
        <f>INDEX('[6]配置系数（兵法）'!AK:AK,MATCH($AH162,'[6]配置系数（兵法）'!$AH:$AH,0))</f>
        <v/>
      </c>
      <c r="AL162" s="205" t="str">
        <f>INDEX('[6]配置系数（兵法）'!AL:AL,MATCH($AH162,'[6]配置系数（兵法）'!$AH:$AH,0))</f>
        <v>0+0+0+0+0+0+0+0+0+0+0+0+0+0+0+0+0+0+0+0+0+0+0+0+0+0+0+0+0+0+0+0+0+0+0</v>
      </c>
      <c r="AM162" s="205">
        <f>INDEX('[6]配置系数（兵法）'!AM:AM,MATCH($AH162,'[6]配置系数（兵法）'!$AH:$AH,0))</f>
        <v>1</v>
      </c>
    </row>
    <row r="163" spans="6:39" x14ac:dyDescent="0.15">
      <c r="F163" s="141" t="str">
        <f>IF(索引!T161="","",索引!T161&amp;1)</f>
        <v/>
      </c>
      <c r="G163" s="205" t="str">
        <f>INDEX('[6]配置系数（兵法）'!G:G,MATCH($F163,'[6]配置系数（兵法）'!$F:$F,0))</f>
        <v/>
      </c>
      <c r="H163" s="205" t="str">
        <f>INDEX('[6]配置系数（兵法）'!H:H,MATCH($F163,'[6]配置系数（兵法）'!$F:$F,0))</f>
        <v/>
      </c>
      <c r="I163" s="205" t="str">
        <f>INDEX('[6]配置系数（兵法）'!I:I,MATCH($F163,'[6]配置系数（兵法）'!$F:$F,0))</f>
        <v/>
      </c>
      <c r="J163" s="205" t="str">
        <f>INDEX('[6]配置系数（兵法）'!J:J,MATCH($F163,'[6]配置系数（兵法）'!$F:$F,0))</f>
        <v>0+0+0+0+0+0+0+0+0+0+0+0+0+0+0+0+0+0+0+0+0+0+0+0+0+0+0+0+0+0+0+0+0+0+0</v>
      </c>
      <c r="K163" s="205">
        <f>INDEX('[6]配置系数（兵法）'!K:K,MATCH($F163,'[6]配置系数（兵法）'!$F:$F,0))</f>
        <v>1</v>
      </c>
      <c r="M163" s="141" t="str">
        <f>IF(索引!T161="","",索引!T161&amp;2)</f>
        <v/>
      </c>
      <c r="N163" s="205" t="str">
        <f>INDEX('[6]配置系数（兵法）'!N:N,MATCH($M163,'[6]配置系数（兵法）'!$M:$M,0))</f>
        <v/>
      </c>
      <c r="O163" s="205" t="str">
        <f>INDEX('[6]配置系数（兵法）'!O:O,MATCH($M163,'[6]配置系数（兵法）'!$M:$M,0))</f>
        <v/>
      </c>
      <c r="P163" s="205" t="str">
        <f>INDEX('[6]配置系数（兵法）'!P:P,MATCH($M163,'[6]配置系数（兵法）'!$M:$M,0))</f>
        <v/>
      </c>
      <c r="Q163" s="205" t="str">
        <f>INDEX('[6]配置系数（兵法）'!Q:Q,MATCH($M163,'[6]配置系数（兵法）'!$M:$M,0))</f>
        <v>0+0+0+0+0+0+0+0+0+0+0+0+0+0+0+0+0+0+0+0+0+0+0+0+0+0+0+0+0+0+0+0+0+0+0</v>
      </c>
      <c r="R163" s="205">
        <f>INDEX('[6]配置系数（兵法）'!R:R,MATCH($M163,'[6]配置系数（兵法）'!$M:$M,0))</f>
        <v>1</v>
      </c>
      <c r="T163" s="141" t="str">
        <f>IF(索引!T161="","",索引!T161&amp;3)</f>
        <v/>
      </c>
      <c r="U163" s="205" t="str">
        <f>INDEX('[6]配置系数（兵法）'!U:U,MATCH($T163,'[6]配置系数（兵法）'!$T:$T,0))</f>
        <v/>
      </c>
      <c r="V163" s="205" t="str">
        <f>INDEX('[6]配置系数（兵法）'!V:V,MATCH($T163,'[6]配置系数（兵法）'!$T:$T,0))</f>
        <v/>
      </c>
      <c r="W163" s="205" t="str">
        <f>INDEX('[6]配置系数（兵法）'!W:W,MATCH($T163,'[6]配置系数（兵法）'!$T:$T,0))</f>
        <v/>
      </c>
      <c r="X163" s="205" t="str">
        <f>INDEX('[6]配置系数（兵法）'!X:X,MATCH($T163,'[6]配置系数（兵法）'!$T:$T,0))</f>
        <v>0+0+0+0+0+0+0+0+0+0+0+0+0+0+0+0+0+0+0+0+0+0+0+0+0+0+0+0+0+0+0+0+0+0+0</v>
      </c>
      <c r="Y163" s="205">
        <f>INDEX('[6]配置系数（兵法）'!Y:Y,MATCH($T163,'[6]配置系数（兵法）'!$T:$T,0))</f>
        <v>1</v>
      </c>
      <c r="AA163" s="141" t="str">
        <f>IF(索引!T161="","",索引!T161&amp;4)</f>
        <v/>
      </c>
      <c r="AB163" s="205" t="str">
        <f>INDEX('[6]配置系数（兵法）'!AB:AB,MATCH($AA163,'[6]配置系数（兵法）'!$AA:$AA,0))</f>
        <v/>
      </c>
      <c r="AC163" s="205" t="str">
        <f>INDEX('[6]配置系数（兵法）'!AC:AC,MATCH($AA163,'[6]配置系数（兵法）'!$AA:$AA,0))</f>
        <v/>
      </c>
      <c r="AD163" s="205" t="str">
        <f>INDEX('[6]配置系数（兵法）'!AD:AD,MATCH($AA163,'[6]配置系数（兵法）'!$AA:$AA,0))</f>
        <v/>
      </c>
      <c r="AE163" s="205" t="str">
        <f>INDEX('[6]配置系数（兵法）'!AE:AE,MATCH($AA163,'[6]配置系数（兵法）'!$AA:$AA,0))</f>
        <v>0+0+0+0+0+0+0+0+0+0+0+0+0+0+0+0+0+0+0+0+0+0+0+0+0+0+0+0+0+0+0+0+0+0+0</v>
      </c>
      <c r="AF163" s="205">
        <f>INDEX('[6]配置系数（兵法）'!AF:AF,MATCH($AA163,'[6]配置系数（兵法）'!$AA:$AA,0))</f>
        <v>1</v>
      </c>
      <c r="AH163" s="141" t="str">
        <f>IF(索引!T161="","",索引!T161&amp;5)</f>
        <v/>
      </c>
      <c r="AI163" s="205" t="str">
        <f>INDEX('[6]配置系数（兵法）'!AI:AI,MATCH($AH163,'[6]配置系数（兵法）'!$AH:$AH,0))</f>
        <v/>
      </c>
      <c r="AJ163" s="205" t="str">
        <f>INDEX('[6]配置系数（兵法）'!AJ:AJ,MATCH($AH163,'[6]配置系数（兵法）'!$AH:$AH,0))</f>
        <v/>
      </c>
      <c r="AK163" s="205" t="str">
        <f>INDEX('[6]配置系数（兵法）'!AK:AK,MATCH($AH163,'[6]配置系数（兵法）'!$AH:$AH,0))</f>
        <v/>
      </c>
      <c r="AL163" s="205" t="str">
        <f>INDEX('[6]配置系数（兵法）'!AL:AL,MATCH($AH163,'[6]配置系数（兵法）'!$AH:$AH,0))</f>
        <v>0+0+0+0+0+0+0+0+0+0+0+0+0+0+0+0+0+0+0+0+0+0+0+0+0+0+0+0+0+0+0+0+0+0+0</v>
      </c>
      <c r="AM163" s="205">
        <f>INDEX('[6]配置系数（兵法）'!AM:AM,MATCH($AH163,'[6]配置系数（兵法）'!$AH:$AH,0))</f>
        <v>1</v>
      </c>
    </row>
    <row r="164" spans="6:39" x14ac:dyDescent="0.15">
      <c r="F164" s="141" t="str">
        <f>IF(索引!T162="","",索引!T162&amp;1)</f>
        <v/>
      </c>
      <c r="G164" s="205" t="str">
        <f>INDEX('[6]配置系数（兵法）'!G:G,MATCH($F164,'[6]配置系数（兵法）'!$F:$F,0))</f>
        <v/>
      </c>
      <c r="H164" s="205" t="str">
        <f>INDEX('[6]配置系数（兵法）'!H:H,MATCH($F164,'[6]配置系数（兵法）'!$F:$F,0))</f>
        <v/>
      </c>
      <c r="I164" s="205" t="str">
        <f>INDEX('[6]配置系数（兵法）'!I:I,MATCH($F164,'[6]配置系数（兵法）'!$F:$F,0))</f>
        <v/>
      </c>
      <c r="J164" s="205" t="str">
        <f>INDEX('[6]配置系数（兵法）'!J:J,MATCH($F164,'[6]配置系数（兵法）'!$F:$F,0))</f>
        <v>0+0+0+0+0+0+0+0+0+0+0+0+0+0+0+0+0+0+0+0+0+0+0+0+0+0+0+0+0+0+0+0+0+0+0</v>
      </c>
      <c r="K164" s="205">
        <f>INDEX('[6]配置系数（兵法）'!K:K,MATCH($F164,'[6]配置系数（兵法）'!$F:$F,0))</f>
        <v>1</v>
      </c>
      <c r="M164" s="141" t="str">
        <f>IF(索引!T162="","",索引!T162&amp;2)</f>
        <v/>
      </c>
      <c r="N164" s="205" t="str">
        <f>INDEX('[6]配置系数（兵法）'!N:N,MATCH($M164,'[6]配置系数（兵法）'!$M:$M,0))</f>
        <v/>
      </c>
      <c r="O164" s="205" t="str">
        <f>INDEX('[6]配置系数（兵法）'!O:O,MATCH($M164,'[6]配置系数（兵法）'!$M:$M,0))</f>
        <v/>
      </c>
      <c r="P164" s="205" t="str">
        <f>INDEX('[6]配置系数（兵法）'!P:P,MATCH($M164,'[6]配置系数（兵法）'!$M:$M,0))</f>
        <v/>
      </c>
      <c r="Q164" s="205" t="str">
        <f>INDEX('[6]配置系数（兵法）'!Q:Q,MATCH($M164,'[6]配置系数（兵法）'!$M:$M,0))</f>
        <v>0+0+0+0+0+0+0+0+0+0+0+0+0+0+0+0+0+0+0+0+0+0+0+0+0+0+0+0+0+0+0+0+0+0+0</v>
      </c>
      <c r="R164" s="205">
        <f>INDEX('[6]配置系数（兵法）'!R:R,MATCH($M164,'[6]配置系数（兵法）'!$M:$M,0))</f>
        <v>1</v>
      </c>
      <c r="T164" s="141" t="str">
        <f>IF(索引!T162="","",索引!T162&amp;3)</f>
        <v/>
      </c>
      <c r="U164" s="205" t="str">
        <f>INDEX('[6]配置系数（兵法）'!U:U,MATCH($T164,'[6]配置系数（兵法）'!$T:$T,0))</f>
        <v/>
      </c>
      <c r="V164" s="205" t="str">
        <f>INDEX('[6]配置系数（兵法）'!V:V,MATCH($T164,'[6]配置系数（兵法）'!$T:$T,0))</f>
        <v/>
      </c>
      <c r="W164" s="205" t="str">
        <f>INDEX('[6]配置系数（兵法）'!W:W,MATCH($T164,'[6]配置系数（兵法）'!$T:$T,0))</f>
        <v/>
      </c>
      <c r="X164" s="205" t="str">
        <f>INDEX('[6]配置系数（兵法）'!X:X,MATCH($T164,'[6]配置系数（兵法）'!$T:$T,0))</f>
        <v>0+0+0+0+0+0+0+0+0+0+0+0+0+0+0+0+0+0+0+0+0+0+0+0+0+0+0+0+0+0+0+0+0+0+0</v>
      </c>
      <c r="Y164" s="205">
        <f>INDEX('[6]配置系数（兵法）'!Y:Y,MATCH($T164,'[6]配置系数（兵法）'!$T:$T,0))</f>
        <v>1</v>
      </c>
      <c r="AA164" s="141" t="str">
        <f>IF(索引!T162="","",索引!T162&amp;4)</f>
        <v/>
      </c>
      <c r="AB164" s="205" t="str">
        <f>INDEX('[6]配置系数（兵法）'!AB:AB,MATCH($AA164,'[6]配置系数（兵法）'!$AA:$AA,0))</f>
        <v/>
      </c>
      <c r="AC164" s="205" t="str">
        <f>INDEX('[6]配置系数（兵法）'!AC:AC,MATCH($AA164,'[6]配置系数（兵法）'!$AA:$AA,0))</f>
        <v/>
      </c>
      <c r="AD164" s="205" t="str">
        <f>INDEX('[6]配置系数（兵法）'!AD:AD,MATCH($AA164,'[6]配置系数（兵法）'!$AA:$AA,0))</f>
        <v/>
      </c>
      <c r="AE164" s="205" t="str">
        <f>INDEX('[6]配置系数（兵法）'!AE:AE,MATCH($AA164,'[6]配置系数（兵法）'!$AA:$AA,0))</f>
        <v>0+0+0+0+0+0+0+0+0+0+0+0+0+0+0+0+0+0+0+0+0+0+0+0+0+0+0+0+0+0+0+0+0+0+0</v>
      </c>
      <c r="AF164" s="205">
        <f>INDEX('[6]配置系数（兵法）'!AF:AF,MATCH($AA164,'[6]配置系数（兵法）'!$AA:$AA,0))</f>
        <v>1</v>
      </c>
      <c r="AH164" s="141" t="str">
        <f>IF(索引!T162="","",索引!T162&amp;5)</f>
        <v/>
      </c>
      <c r="AI164" s="205" t="str">
        <f>INDEX('[6]配置系数（兵法）'!AI:AI,MATCH($AH164,'[6]配置系数（兵法）'!$AH:$AH,0))</f>
        <v/>
      </c>
      <c r="AJ164" s="205" t="str">
        <f>INDEX('[6]配置系数（兵法）'!AJ:AJ,MATCH($AH164,'[6]配置系数（兵法）'!$AH:$AH,0))</f>
        <v/>
      </c>
      <c r="AK164" s="205" t="str">
        <f>INDEX('[6]配置系数（兵法）'!AK:AK,MATCH($AH164,'[6]配置系数（兵法）'!$AH:$AH,0))</f>
        <v/>
      </c>
      <c r="AL164" s="205" t="str">
        <f>INDEX('[6]配置系数（兵法）'!AL:AL,MATCH($AH164,'[6]配置系数（兵法）'!$AH:$AH,0))</f>
        <v>0+0+0+0+0+0+0+0+0+0+0+0+0+0+0+0+0+0+0+0+0+0+0+0+0+0+0+0+0+0+0+0+0+0+0</v>
      </c>
      <c r="AM164" s="205">
        <f>INDEX('[6]配置系数（兵法）'!AM:AM,MATCH($AH164,'[6]配置系数（兵法）'!$AH:$AH,0))</f>
        <v>1</v>
      </c>
    </row>
    <row r="165" spans="6:39" x14ac:dyDescent="0.15">
      <c r="F165" s="141" t="str">
        <f>IF(索引!T163="","",索引!T163&amp;1)</f>
        <v/>
      </c>
      <c r="G165" s="205" t="str">
        <f>INDEX('[6]配置系数（兵法）'!G:G,MATCH($F165,'[6]配置系数（兵法）'!$F:$F,0))</f>
        <v/>
      </c>
      <c r="H165" s="205" t="str">
        <f>INDEX('[6]配置系数（兵法）'!H:H,MATCH($F165,'[6]配置系数（兵法）'!$F:$F,0))</f>
        <v/>
      </c>
      <c r="I165" s="205" t="str">
        <f>INDEX('[6]配置系数（兵法）'!I:I,MATCH($F165,'[6]配置系数（兵法）'!$F:$F,0))</f>
        <v/>
      </c>
      <c r="J165" s="205" t="str">
        <f>INDEX('[6]配置系数（兵法）'!J:J,MATCH($F165,'[6]配置系数（兵法）'!$F:$F,0))</f>
        <v>0+0+0+0+0+0+0+0+0+0+0+0+0+0+0+0+0+0+0+0+0+0+0+0+0+0+0+0+0+0+0+0+0+0+0</v>
      </c>
      <c r="K165" s="205">
        <f>INDEX('[6]配置系数（兵法）'!K:K,MATCH($F165,'[6]配置系数（兵法）'!$F:$F,0))</f>
        <v>1</v>
      </c>
      <c r="M165" s="141" t="str">
        <f>IF(索引!T163="","",索引!T163&amp;2)</f>
        <v/>
      </c>
      <c r="N165" s="205" t="str">
        <f>INDEX('[6]配置系数（兵法）'!N:N,MATCH($M165,'[6]配置系数（兵法）'!$M:$M,0))</f>
        <v/>
      </c>
      <c r="O165" s="205" t="str">
        <f>INDEX('[6]配置系数（兵法）'!O:O,MATCH($M165,'[6]配置系数（兵法）'!$M:$M,0))</f>
        <v/>
      </c>
      <c r="P165" s="205" t="str">
        <f>INDEX('[6]配置系数（兵法）'!P:P,MATCH($M165,'[6]配置系数（兵法）'!$M:$M,0))</f>
        <v/>
      </c>
      <c r="Q165" s="205" t="str">
        <f>INDEX('[6]配置系数（兵法）'!Q:Q,MATCH($M165,'[6]配置系数（兵法）'!$M:$M,0))</f>
        <v>0+0+0+0+0+0+0+0+0+0+0+0+0+0+0+0+0+0+0+0+0+0+0+0+0+0+0+0+0+0+0+0+0+0+0</v>
      </c>
      <c r="R165" s="205">
        <f>INDEX('[6]配置系数（兵法）'!R:R,MATCH($M165,'[6]配置系数（兵法）'!$M:$M,0))</f>
        <v>1</v>
      </c>
      <c r="T165" s="141" t="str">
        <f>IF(索引!T163="","",索引!T163&amp;3)</f>
        <v/>
      </c>
      <c r="U165" s="205" t="str">
        <f>INDEX('[6]配置系数（兵法）'!U:U,MATCH($T165,'[6]配置系数（兵法）'!$T:$T,0))</f>
        <v/>
      </c>
      <c r="V165" s="205" t="str">
        <f>INDEX('[6]配置系数（兵法）'!V:V,MATCH($T165,'[6]配置系数（兵法）'!$T:$T,0))</f>
        <v/>
      </c>
      <c r="W165" s="205" t="str">
        <f>INDEX('[6]配置系数（兵法）'!W:W,MATCH($T165,'[6]配置系数（兵法）'!$T:$T,0))</f>
        <v/>
      </c>
      <c r="X165" s="205" t="str">
        <f>INDEX('[6]配置系数（兵法）'!X:X,MATCH($T165,'[6]配置系数（兵法）'!$T:$T,0))</f>
        <v>0+0+0+0+0+0+0+0+0+0+0+0+0+0+0+0+0+0+0+0+0+0+0+0+0+0+0+0+0+0+0+0+0+0+0</v>
      </c>
      <c r="Y165" s="205">
        <f>INDEX('[6]配置系数（兵法）'!Y:Y,MATCH($T165,'[6]配置系数（兵法）'!$T:$T,0))</f>
        <v>1</v>
      </c>
      <c r="AA165" s="141" t="str">
        <f>IF(索引!T163="","",索引!T163&amp;4)</f>
        <v/>
      </c>
      <c r="AB165" s="205" t="str">
        <f>INDEX('[6]配置系数（兵法）'!AB:AB,MATCH($AA165,'[6]配置系数（兵法）'!$AA:$AA,0))</f>
        <v/>
      </c>
      <c r="AC165" s="205" t="str">
        <f>INDEX('[6]配置系数（兵法）'!AC:AC,MATCH($AA165,'[6]配置系数（兵法）'!$AA:$AA,0))</f>
        <v/>
      </c>
      <c r="AD165" s="205" t="str">
        <f>INDEX('[6]配置系数（兵法）'!AD:AD,MATCH($AA165,'[6]配置系数（兵法）'!$AA:$AA,0))</f>
        <v/>
      </c>
      <c r="AE165" s="205" t="str">
        <f>INDEX('[6]配置系数（兵法）'!AE:AE,MATCH($AA165,'[6]配置系数（兵法）'!$AA:$AA,0))</f>
        <v>0+0+0+0+0+0+0+0+0+0+0+0+0+0+0+0+0+0+0+0+0+0+0+0+0+0+0+0+0+0+0+0+0+0+0</v>
      </c>
      <c r="AF165" s="205">
        <f>INDEX('[6]配置系数（兵法）'!AF:AF,MATCH($AA165,'[6]配置系数（兵法）'!$AA:$AA,0))</f>
        <v>1</v>
      </c>
      <c r="AH165" s="141" t="str">
        <f>IF(索引!T163="","",索引!T163&amp;5)</f>
        <v/>
      </c>
      <c r="AI165" s="205" t="str">
        <f>INDEX('[6]配置系数（兵法）'!AI:AI,MATCH($AH165,'[6]配置系数（兵法）'!$AH:$AH,0))</f>
        <v/>
      </c>
      <c r="AJ165" s="205" t="str">
        <f>INDEX('[6]配置系数（兵法）'!AJ:AJ,MATCH($AH165,'[6]配置系数（兵法）'!$AH:$AH,0))</f>
        <v/>
      </c>
      <c r="AK165" s="205" t="str">
        <f>INDEX('[6]配置系数（兵法）'!AK:AK,MATCH($AH165,'[6]配置系数（兵法）'!$AH:$AH,0))</f>
        <v/>
      </c>
      <c r="AL165" s="205" t="str">
        <f>INDEX('[6]配置系数（兵法）'!AL:AL,MATCH($AH165,'[6]配置系数（兵法）'!$AH:$AH,0))</f>
        <v>0+0+0+0+0+0+0+0+0+0+0+0+0+0+0+0+0+0+0+0+0+0+0+0+0+0+0+0+0+0+0+0+0+0+0</v>
      </c>
      <c r="AM165" s="205">
        <f>INDEX('[6]配置系数（兵法）'!AM:AM,MATCH($AH165,'[6]配置系数（兵法）'!$AH:$AH,0))</f>
        <v>1</v>
      </c>
    </row>
    <row r="166" spans="6:39" x14ac:dyDescent="0.15">
      <c r="F166" s="141" t="str">
        <f>IF(索引!T164="","",索引!T164&amp;1)</f>
        <v/>
      </c>
      <c r="G166" s="205" t="str">
        <f>INDEX('[6]配置系数（兵法）'!G:G,MATCH($F166,'[6]配置系数（兵法）'!$F:$F,0))</f>
        <v/>
      </c>
      <c r="H166" s="205" t="str">
        <f>INDEX('[6]配置系数（兵法）'!H:H,MATCH($F166,'[6]配置系数（兵法）'!$F:$F,0))</f>
        <v/>
      </c>
      <c r="I166" s="205" t="str">
        <f>INDEX('[6]配置系数（兵法）'!I:I,MATCH($F166,'[6]配置系数（兵法）'!$F:$F,0))</f>
        <v/>
      </c>
      <c r="J166" s="205" t="str">
        <f>INDEX('[6]配置系数（兵法）'!J:J,MATCH($F166,'[6]配置系数（兵法）'!$F:$F,0))</f>
        <v>0+0+0+0+0+0+0+0+0+0+0+0+0+0+0+0+0+0+0+0+0+0+0+0+0+0+0+0+0+0+0+0+0+0+0</v>
      </c>
      <c r="K166" s="205">
        <f>INDEX('[6]配置系数（兵法）'!K:K,MATCH($F166,'[6]配置系数（兵法）'!$F:$F,0))</f>
        <v>1</v>
      </c>
      <c r="M166" s="141" t="str">
        <f>IF(索引!T164="","",索引!T164&amp;2)</f>
        <v/>
      </c>
      <c r="N166" s="205" t="str">
        <f>INDEX('[6]配置系数（兵法）'!N:N,MATCH($M166,'[6]配置系数（兵法）'!$M:$M,0))</f>
        <v/>
      </c>
      <c r="O166" s="205" t="str">
        <f>INDEX('[6]配置系数（兵法）'!O:O,MATCH($M166,'[6]配置系数（兵法）'!$M:$M,0))</f>
        <v/>
      </c>
      <c r="P166" s="205" t="str">
        <f>INDEX('[6]配置系数（兵法）'!P:P,MATCH($M166,'[6]配置系数（兵法）'!$M:$M,0))</f>
        <v/>
      </c>
      <c r="Q166" s="205" t="str">
        <f>INDEX('[6]配置系数（兵法）'!Q:Q,MATCH($M166,'[6]配置系数（兵法）'!$M:$M,0))</f>
        <v>0+0+0+0+0+0+0+0+0+0+0+0+0+0+0+0+0+0+0+0+0+0+0+0+0+0+0+0+0+0+0+0+0+0+0</v>
      </c>
      <c r="R166" s="205">
        <f>INDEX('[6]配置系数（兵法）'!R:R,MATCH($M166,'[6]配置系数（兵法）'!$M:$M,0))</f>
        <v>1</v>
      </c>
      <c r="T166" s="141" t="str">
        <f>IF(索引!T164="","",索引!T164&amp;3)</f>
        <v/>
      </c>
      <c r="U166" s="205" t="str">
        <f>INDEX('[6]配置系数（兵法）'!U:U,MATCH($T166,'[6]配置系数（兵法）'!$T:$T,0))</f>
        <v/>
      </c>
      <c r="V166" s="205" t="str">
        <f>INDEX('[6]配置系数（兵法）'!V:V,MATCH($T166,'[6]配置系数（兵法）'!$T:$T,0))</f>
        <v/>
      </c>
      <c r="W166" s="205" t="str">
        <f>INDEX('[6]配置系数（兵法）'!W:W,MATCH($T166,'[6]配置系数（兵法）'!$T:$T,0))</f>
        <v/>
      </c>
      <c r="X166" s="205" t="str">
        <f>INDEX('[6]配置系数（兵法）'!X:X,MATCH($T166,'[6]配置系数（兵法）'!$T:$T,0))</f>
        <v>0+0+0+0+0+0+0+0+0+0+0+0+0+0+0+0+0+0+0+0+0+0+0+0+0+0+0+0+0+0+0+0+0+0+0</v>
      </c>
      <c r="Y166" s="205">
        <f>INDEX('[6]配置系数（兵法）'!Y:Y,MATCH($T166,'[6]配置系数（兵法）'!$T:$T,0))</f>
        <v>1</v>
      </c>
      <c r="AA166" s="141" t="str">
        <f>IF(索引!T164="","",索引!T164&amp;4)</f>
        <v/>
      </c>
      <c r="AB166" s="205" t="str">
        <f>INDEX('[6]配置系数（兵法）'!AB:AB,MATCH($AA166,'[6]配置系数（兵法）'!$AA:$AA,0))</f>
        <v/>
      </c>
      <c r="AC166" s="205" t="str">
        <f>INDEX('[6]配置系数（兵法）'!AC:AC,MATCH($AA166,'[6]配置系数（兵法）'!$AA:$AA,0))</f>
        <v/>
      </c>
      <c r="AD166" s="205" t="str">
        <f>INDEX('[6]配置系数（兵法）'!AD:AD,MATCH($AA166,'[6]配置系数（兵法）'!$AA:$AA,0))</f>
        <v/>
      </c>
      <c r="AE166" s="205" t="str">
        <f>INDEX('[6]配置系数（兵法）'!AE:AE,MATCH($AA166,'[6]配置系数（兵法）'!$AA:$AA,0))</f>
        <v>0+0+0+0+0+0+0+0+0+0+0+0+0+0+0+0+0+0+0+0+0+0+0+0+0+0+0+0+0+0+0+0+0+0+0</v>
      </c>
      <c r="AF166" s="205">
        <f>INDEX('[6]配置系数（兵法）'!AF:AF,MATCH($AA166,'[6]配置系数（兵法）'!$AA:$AA,0))</f>
        <v>1</v>
      </c>
      <c r="AH166" s="141" t="str">
        <f>IF(索引!T164="","",索引!T164&amp;5)</f>
        <v/>
      </c>
      <c r="AI166" s="205" t="str">
        <f>INDEX('[6]配置系数（兵法）'!AI:AI,MATCH($AH166,'[6]配置系数（兵法）'!$AH:$AH,0))</f>
        <v/>
      </c>
      <c r="AJ166" s="205" t="str">
        <f>INDEX('[6]配置系数（兵法）'!AJ:AJ,MATCH($AH166,'[6]配置系数（兵法）'!$AH:$AH,0))</f>
        <v/>
      </c>
      <c r="AK166" s="205" t="str">
        <f>INDEX('[6]配置系数（兵法）'!AK:AK,MATCH($AH166,'[6]配置系数（兵法）'!$AH:$AH,0))</f>
        <v/>
      </c>
      <c r="AL166" s="205" t="str">
        <f>INDEX('[6]配置系数（兵法）'!AL:AL,MATCH($AH166,'[6]配置系数（兵法）'!$AH:$AH,0))</f>
        <v>0+0+0+0+0+0+0+0+0+0+0+0+0+0+0+0+0+0+0+0+0+0+0+0+0+0+0+0+0+0+0+0+0+0+0</v>
      </c>
      <c r="AM166" s="205">
        <f>INDEX('[6]配置系数（兵法）'!AM:AM,MATCH($AH166,'[6]配置系数（兵法）'!$AH:$AH,0))</f>
        <v>1</v>
      </c>
    </row>
    <row r="167" spans="6:39" x14ac:dyDescent="0.15">
      <c r="F167" s="141" t="str">
        <f>IF(索引!T165="","",索引!T165&amp;1)</f>
        <v/>
      </c>
      <c r="G167" s="205" t="str">
        <f>INDEX('[6]配置系数（兵法）'!G:G,MATCH($F167,'[6]配置系数（兵法）'!$F:$F,0))</f>
        <v/>
      </c>
      <c r="H167" s="205" t="str">
        <f>INDEX('[6]配置系数（兵法）'!H:H,MATCH($F167,'[6]配置系数（兵法）'!$F:$F,0))</f>
        <v/>
      </c>
      <c r="I167" s="205" t="str">
        <f>INDEX('[6]配置系数（兵法）'!I:I,MATCH($F167,'[6]配置系数（兵法）'!$F:$F,0))</f>
        <v/>
      </c>
      <c r="J167" s="205" t="str">
        <f>INDEX('[6]配置系数（兵法）'!J:J,MATCH($F167,'[6]配置系数（兵法）'!$F:$F,0))</f>
        <v>0+0+0+0+0+0+0+0+0+0+0+0+0+0+0+0+0+0+0+0+0+0+0+0+0+0+0+0+0+0+0+0+0+0+0</v>
      </c>
      <c r="K167" s="205">
        <f>INDEX('[6]配置系数（兵法）'!K:K,MATCH($F167,'[6]配置系数（兵法）'!$F:$F,0))</f>
        <v>1</v>
      </c>
      <c r="M167" s="141" t="str">
        <f>IF(索引!T165="","",索引!T165&amp;2)</f>
        <v/>
      </c>
      <c r="N167" s="205" t="str">
        <f>INDEX('[6]配置系数（兵法）'!N:N,MATCH($M167,'[6]配置系数（兵法）'!$M:$M,0))</f>
        <v/>
      </c>
      <c r="O167" s="205" t="str">
        <f>INDEX('[6]配置系数（兵法）'!O:O,MATCH($M167,'[6]配置系数（兵法）'!$M:$M,0))</f>
        <v/>
      </c>
      <c r="P167" s="205" t="str">
        <f>INDEX('[6]配置系数（兵法）'!P:P,MATCH($M167,'[6]配置系数（兵法）'!$M:$M,0))</f>
        <v/>
      </c>
      <c r="Q167" s="205" t="str">
        <f>INDEX('[6]配置系数（兵法）'!Q:Q,MATCH($M167,'[6]配置系数（兵法）'!$M:$M,0))</f>
        <v>0+0+0+0+0+0+0+0+0+0+0+0+0+0+0+0+0+0+0+0+0+0+0+0+0+0+0+0+0+0+0+0+0+0+0</v>
      </c>
      <c r="R167" s="205">
        <f>INDEX('[6]配置系数（兵法）'!R:R,MATCH($M167,'[6]配置系数（兵法）'!$M:$M,0))</f>
        <v>1</v>
      </c>
      <c r="T167" s="141" t="str">
        <f>IF(索引!T165="","",索引!T165&amp;3)</f>
        <v/>
      </c>
      <c r="U167" s="205" t="str">
        <f>INDEX('[6]配置系数（兵法）'!U:U,MATCH($T167,'[6]配置系数（兵法）'!$T:$T,0))</f>
        <v/>
      </c>
      <c r="V167" s="205" t="str">
        <f>INDEX('[6]配置系数（兵法）'!V:V,MATCH($T167,'[6]配置系数（兵法）'!$T:$T,0))</f>
        <v/>
      </c>
      <c r="W167" s="205" t="str">
        <f>INDEX('[6]配置系数（兵法）'!W:W,MATCH($T167,'[6]配置系数（兵法）'!$T:$T,0))</f>
        <v/>
      </c>
      <c r="X167" s="205" t="str">
        <f>INDEX('[6]配置系数（兵法）'!X:X,MATCH($T167,'[6]配置系数（兵法）'!$T:$T,0))</f>
        <v>0+0+0+0+0+0+0+0+0+0+0+0+0+0+0+0+0+0+0+0+0+0+0+0+0+0+0+0+0+0+0+0+0+0+0</v>
      </c>
      <c r="Y167" s="205">
        <f>INDEX('[6]配置系数（兵法）'!Y:Y,MATCH($T167,'[6]配置系数（兵法）'!$T:$T,0))</f>
        <v>1</v>
      </c>
      <c r="AA167" s="141" t="str">
        <f>IF(索引!T165="","",索引!T165&amp;4)</f>
        <v/>
      </c>
      <c r="AB167" s="205" t="str">
        <f>INDEX('[6]配置系数（兵法）'!AB:AB,MATCH($AA167,'[6]配置系数（兵法）'!$AA:$AA,0))</f>
        <v/>
      </c>
      <c r="AC167" s="205" t="str">
        <f>INDEX('[6]配置系数（兵法）'!AC:AC,MATCH($AA167,'[6]配置系数（兵法）'!$AA:$AA,0))</f>
        <v/>
      </c>
      <c r="AD167" s="205" t="str">
        <f>INDEX('[6]配置系数（兵法）'!AD:AD,MATCH($AA167,'[6]配置系数（兵法）'!$AA:$AA,0))</f>
        <v/>
      </c>
      <c r="AE167" s="205" t="str">
        <f>INDEX('[6]配置系数（兵法）'!AE:AE,MATCH($AA167,'[6]配置系数（兵法）'!$AA:$AA,0))</f>
        <v>0+0+0+0+0+0+0+0+0+0+0+0+0+0+0+0+0+0+0+0+0+0+0+0+0+0+0+0+0+0+0+0+0+0+0</v>
      </c>
      <c r="AF167" s="205">
        <f>INDEX('[6]配置系数（兵法）'!AF:AF,MATCH($AA167,'[6]配置系数（兵法）'!$AA:$AA,0))</f>
        <v>1</v>
      </c>
      <c r="AH167" s="141" t="str">
        <f>IF(索引!T165="","",索引!T165&amp;5)</f>
        <v/>
      </c>
      <c r="AI167" s="205" t="str">
        <f>INDEX('[6]配置系数（兵法）'!AI:AI,MATCH($AH167,'[6]配置系数（兵法）'!$AH:$AH,0))</f>
        <v/>
      </c>
      <c r="AJ167" s="205" t="str">
        <f>INDEX('[6]配置系数（兵法）'!AJ:AJ,MATCH($AH167,'[6]配置系数（兵法）'!$AH:$AH,0))</f>
        <v/>
      </c>
      <c r="AK167" s="205" t="str">
        <f>INDEX('[6]配置系数（兵法）'!AK:AK,MATCH($AH167,'[6]配置系数（兵法）'!$AH:$AH,0))</f>
        <v/>
      </c>
      <c r="AL167" s="205" t="str">
        <f>INDEX('[6]配置系数（兵法）'!AL:AL,MATCH($AH167,'[6]配置系数（兵法）'!$AH:$AH,0))</f>
        <v>0+0+0+0+0+0+0+0+0+0+0+0+0+0+0+0+0+0+0+0+0+0+0+0+0+0+0+0+0+0+0+0+0+0+0</v>
      </c>
      <c r="AM167" s="205">
        <f>INDEX('[6]配置系数（兵法）'!AM:AM,MATCH($AH167,'[6]配置系数（兵法）'!$AH:$AH,0))</f>
        <v>1</v>
      </c>
    </row>
    <row r="168" spans="6:39" x14ac:dyDescent="0.15">
      <c r="F168" s="141" t="str">
        <f>IF(索引!T166="","",索引!T166&amp;1)</f>
        <v/>
      </c>
      <c r="G168" s="205" t="str">
        <f>INDEX('[6]配置系数（兵法）'!G:G,MATCH($F168,'[6]配置系数（兵法）'!$F:$F,0))</f>
        <v/>
      </c>
      <c r="H168" s="205" t="str">
        <f>INDEX('[6]配置系数（兵法）'!H:H,MATCH($F168,'[6]配置系数（兵法）'!$F:$F,0))</f>
        <v/>
      </c>
      <c r="I168" s="205" t="str">
        <f>INDEX('[6]配置系数（兵法）'!I:I,MATCH($F168,'[6]配置系数（兵法）'!$F:$F,0))</f>
        <v/>
      </c>
      <c r="J168" s="205" t="str">
        <f>INDEX('[6]配置系数（兵法）'!J:J,MATCH($F168,'[6]配置系数（兵法）'!$F:$F,0))</f>
        <v>0+0+0+0+0+0+0+0+0+0+0+0+0+0+0+0+0+0+0+0+0+0+0+0+0+0+0+0+0+0+0+0+0+0+0</v>
      </c>
      <c r="K168" s="205">
        <f>INDEX('[6]配置系数（兵法）'!K:K,MATCH($F168,'[6]配置系数（兵法）'!$F:$F,0))</f>
        <v>1</v>
      </c>
      <c r="M168" s="141" t="str">
        <f>IF(索引!T166="","",索引!T166&amp;2)</f>
        <v/>
      </c>
      <c r="N168" s="205" t="str">
        <f>INDEX('[6]配置系数（兵法）'!N:N,MATCH($M168,'[6]配置系数（兵法）'!$M:$M,0))</f>
        <v/>
      </c>
      <c r="O168" s="205" t="str">
        <f>INDEX('[6]配置系数（兵法）'!O:O,MATCH($M168,'[6]配置系数（兵法）'!$M:$M,0))</f>
        <v/>
      </c>
      <c r="P168" s="205" t="str">
        <f>INDEX('[6]配置系数（兵法）'!P:P,MATCH($M168,'[6]配置系数（兵法）'!$M:$M,0))</f>
        <v/>
      </c>
      <c r="Q168" s="205" t="str">
        <f>INDEX('[6]配置系数（兵法）'!Q:Q,MATCH($M168,'[6]配置系数（兵法）'!$M:$M,0))</f>
        <v>0+0+0+0+0+0+0+0+0+0+0+0+0+0+0+0+0+0+0+0+0+0+0+0+0+0+0+0+0+0+0+0+0+0+0</v>
      </c>
      <c r="R168" s="205">
        <f>INDEX('[6]配置系数（兵法）'!R:R,MATCH($M168,'[6]配置系数（兵法）'!$M:$M,0))</f>
        <v>1</v>
      </c>
      <c r="T168" s="141" t="str">
        <f>IF(索引!T166="","",索引!T166&amp;3)</f>
        <v/>
      </c>
      <c r="U168" s="205" t="str">
        <f>INDEX('[6]配置系数（兵法）'!U:U,MATCH($T168,'[6]配置系数（兵法）'!$T:$T,0))</f>
        <v/>
      </c>
      <c r="V168" s="205" t="str">
        <f>INDEX('[6]配置系数（兵法）'!V:V,MATCH($T168,'[6]配置系数（兵法）'!$T:$T,0))</f>
        <v/>
      </c>
      <c r="W168" s="205" t="str">
        <f>INDEX('[6]配置系数（兵法）'!W:W,MATCH($T168,'[6]配置系数（兵法）'!$T:$T,0))</f>
        <v/>
      </c>
      <c r="X168" s="205" t="str">
        <f>INDEX('[6]配置系数（兵法）'!X:X,MATCH($T168,'[6]配置系数（兵法）'!$T:$T,0))</f>
        <v>0+0+0+0+0+0+0+0+0+0+0+0+0+0+0+0+0+0+0+0+0+0+0+0+0+0+0+0+0+0+0+0+0+0+0</v>
      </c>
      <c r="Y168" s="205">
        <f>INDEX('[6]配置系数（兵法）'!Y:Y,MATCH($T168,'[6]配置系数（兵法）'!$T:$T,0))</f>
        <v>1</v>
      </c>
      <c r="AA168" s="141" t="str">
        <f>IF(索引!T166="","",索引!T166&amp;4)</f>
        <v/>
      </c>
      <c r="AB168" s="205" t="str">
        <f>INDEX('[6]配置系数（兵法）'!AB:AB,MATCH($AA168,'[6]配置系数（兵法）'!$AA:$AA,0))</f>
        <v/>
      </c>
      <c r="AC168" s="205" t="str">
        <f>INDEX('[6]配置系数（兵法）'!AC:AC,MATCH($AA168,'[6]配置系数（兵法）'!$AA:$AA,0))</f>
        <v/>
      </c>
      <c r="AD168" s="205" t="str">
        <f>INDEX('[6]配置系数（兵法）'!AD:AD,MATCH($AA168,'[6]配置系数（兵法）'!$AA:$AA,0))</f>
        <v/>
      </c>
      <c r="AE168" s="205" t="str">
        <f>INDEX('[6]配置系数（兵法）'!AE:AE,MATCH($AA168,'[6]配置系数（兵法）'!$AA:$AA,0))</f>
        <v>0+0+0+0+0+0+0+0+0+0+0+0+0+0+0+0+0+0+0+0+0+0+0+0+0+0+0+0+0+0+0+0+0+0+0</v>
      </c>
      <c r="AF168" s="205">
        <f>INDEX('[6]配置系数（兵法）'!AF:AF,MATCH($AA168,'[6]配置系数（兵法）'!$AA:$AA,0))</f>
        <v>1</v>
      </c>
      <c r="AH168" s="141" t="str">
        <f>IF(索引!T166="","",索引!T166&amp;5)</f>
        <v/>
      </c>
      <c r="AI168" s="205" t="str">
        <f>INDEX('[6]配置系数（兵法）'!AI:AI,MATCH($AH168,'[6]配置系数（兵法）'!$AH:$AH,0))</f>
        <v/>
      </c>
      <c r="AJ168" s="205" t="str">
        <f>INDEX('[6]配置系数（兵法）'!AJ:AJ,MATCH($AH168,'[6]配置系数（兵法）'!$AH:$AH,0))</f>
        <v/>
      </c>
      <c r="AK168" s="205" t="str">
        <f>INDEX('[6]配置系数（兵法）'!AK:AK,MATCH($AH168,'[6]配置系数（兵法）'!$AH:$AH,0))</f>
        <v/>
      </c>
      <c r="AL168" s="205" t="str">
        <f>INDEX('[6]配置系数（兵法）'!AL:AL,MATCH($AH168,'[6]配置系数（兵法）'!$AH:$AH,0))</f>
        <v>0+0+0+0+0+0+0+0+0+0+0+0+0+0+0+0+0+0+0+0+0+0+0+0+0+0+0+0+0+0+0+0+0+0+0</v>
      </c>
      <c r="AM168" s="205">
        <f>INDEX('[6]配置系数（兵法）'!AM:AM,MATCH($AH168,'[6]配置系数（兵法）'!$AH:$AH,0))</f>
        <v>1</v>
      </c>
    </row>
    <row r="169" spans="6:39" x14ac:dyDescent="0.15">
      <c r="F169" s="141" t="str">
        <f>IF(索引!T167="","",索引!T167&amp;1)</f>
        <v/>
      </c>
      <c r="G169" s="205" t="str">
        <f>INDEX('[6]配置系数（兵法）'!G:G,MATCH($F169,'[6]配置系数（兵法）'!$F:$F,0))</f>
        <v/>
      </c>
      <c r="H169" s="205" t="str">
        <f>INDEX('[6]配置系数（兵法）'!H:H,MATCH($F169,'[6]配置系数（兵法）'!$F:$F,0))</f>
        <v/>
      </c>
      <c r="I169" s="205" t="str">
        <f>INDEX('[6]配置系数（兵法）'!I:I,MATCH($F169,'[6]配置系数（兵法）'!$F:$F,0))</f>
        <v/>
      </c>
      <c r="J169" s="205" t="str">
        <f>INDEX('[6]配置系数（兵法）'!J:J,MATCH($F169,'[6]配置系数（兵法）'!$F:$F,0))</f>
        <v>0+0+0+0+0+0+0+0+0+0+0+0+0+0+0+0+0+0+0+0+0+0+0+0+0+0+0+0+0+0+0+0+0+0+0</v>
      </c>
      <c r="K169" s="205">
        <f>INDEX('[6]配置系数（兵法）'!K:K,MATCH($F169,'[6]配置系数（兵法）'!$F:$F,0))</f>
        <v>1</v>
      </c>
      <c r="M169" s="141" t="str">
        <f>IF(索引!T167="","",索引!T167&amp;2)</f>
        <v/>
      </c>
      <c r="N169" s="205" t="str">
        <f>INDEX('[6]配置系数（兵法）'!N:N,MATCH($M169,'[6]配置系数（兵法）'!$M:$M,0))</f>
        <v/>
      </c>
      <c r="O169" s="205" t="str">
        <f>INDEX('[6]配置系数（兵法）'!O:O,MATCH($M169,'[6]配置系数（兵法）'!$M:$M,0))</f>
        <v/>
      </c>
      <c r="P169" s="205" t="str">
        <f>INDEX('[6]配置系数（兵法）'!P:P,MATCH($M169,'[6]配置系数（兵法）'!$M:$M,0))</f>
        <v/>
      </c>
      <c r="Q169" s="205" t="str">
        <f>INDEX('[6]配置系数（兵法）'!Q:Q,MATCH($M169,'[6]配置系数（兵法）'!$M:$M,0))</f>
        <v>0+0+0+0+0+0+0+0+0+0+0+0+0+0+0+0+0+0+0+0+0+0+0+0+0+0+0+0+0+0+0+0+0+0+0</v>
      </c>
      <c r="R169" s="205">
        <f>INDEX('[6]配置系数（兵法）'!R:R,MATCH($M169,'[6]配置系数（兵法）'!$M:$M,0))</f>
        <v>1</v>
      </c>
      <c r="T169" s="141" t="str">
        <f>IF(索引!T167="","",索引!T167&amp;3)</f>
        <v/>
      </c>
      <c r="U169" s="205" t="str">
        <f>INDEX('[6]配置系数（兵法）'!U:U,MATCH($T169,'[6]配置系数（兵法）'!$T:$T,0))</f>
        <v/>
      </c>
      <c r="V169" s="205" t="str">
        <f>INDEX('[6]配置系数（兵法）'!V:V,MATCH($T169,'[6]配置系数（兵法）'!$T:$T,0))</f>
        <v/>
      </c>
      <c r="W169" s="205" t="str">
        <f>INDEX('[6]配置系数（兵法）'!W:W,MATCH($T169,'[6]配置系数（兵法）'!$T:$T,0))</f>
        <v/>
      </c>
      <c r="X169" s="205" t="str">
        <f>INDEX('[6]配置系数（兵法）'!X:X,MATCH($T169,'[6]配置系数（兵法）'!$T:$T,0))</f>
        <v>0+0+0+0+0+0+0+0+0+0+0+0+0+0+0+0+0+0+0+0+0+0+0+0+0+0+0+0+0+0+0+0+0+0+0</v>
      </c>
      <c r="Y169" s="205">
        <f>INDEX('[6]配置系数（兵法）'!Y:Y,MATCH($T169,'[6]配置系数（兵法）'!$T:$T,0))</f>
        <v>1</v>
      </c>
      <c r="AA169" s="141" t="str">
        <f>IF(索引!T167="","",索引!T167&amp;4)</f>
        <v/>
      </c>
      <c r="AB169" s="205" t="str">
        <f>INDEX('[6]配置系数（兵法）'!AB:AB,MATCH($AA169,'[6]配置系数（兵法）'!$AA:$AA,0))</f>
        <v/>
      </c>
      <c r="AC169" s="205" t="str">
        <f>INDEX('[6]配置系数（兵法）'!AC:AC,MATCH($AA169,'[6]配置系数（兵法）'!$AA:$AA,0))</f>
        <v/>
      </c>
      <c r="AD169" s="205" t="str">
        <f>INDEX('[6]配置系数（兵法）'!AD:AD,MATCH($AA169,'[6]配置系数（兵法）'!$AA:$AA,0))</f>
        <v/>
      </c>
      <c r="AE169" s="205" t="str">
        <f>INDEX('[6]配置系数（兵法）'!AE:AE,MATCH($AA169,'[6]配置系数（兵法）'!$AA:$AA,0))</f>
        <v>0+0+0+0+0+0+0+0+0+0+0+0+0+0+0+0+0+0+0+0+0+0+0+0+0+0+0+0+0+0+0+0+0+0+0</v>
      </c>
      <c r="AF169" s="205">
        <f>INDEX('[6]配置系数（兵法）'!AF:AF,MATCH($AA169,'[6]配置系数（兵法）'!$AA:$AA,0))</f>
        <v>1</v>
      </c>
      <c r="AH169" s="141" t="str">
        <f>IF(索引!T167="","",索引!T167&amp;5)</f>
        <v/>
      </c>
      <c r="AI169" s="205" t="str">
        <f>INDEX('[6]配置系数（兵法）'!AI:AI,MATCH($AH169,'[6]配置系数（兵法）'!$AH:$AH,0))</f>
        <v/>
      </c>
      <c r="AJ169" s="205" t="str">
        <f>INDEX('[6]配置系数（兵法）'!AJ:AJ,MATCH($AH169,'[6]配置系数（兵法）'!$AH:$AH,0))</f>
        <v/>
      </c>
      <c r="AK169" s="205" t="str">
        <f>INDEX('[6]配置系数（兵法）'!AK:AK,MATCH($AH169,'[6]配置系数（兵法）'!$AH:$AH,0))</f>
        <v/>
      </c>
      <c r="AL169" s="205" t="str">
        <f>INDEX('[6]配置系数（兵法）'!AL:AL,MATCH($AH169,'[6]配置系数（兵法）'!$AH:$AH,0))</f>
        <v>0+0+0+0+0+0+0+0+0+0+0+0+0+0+0+0+0+0+0+0+0+0+0+0+0+0+0+0+0+0+0+0+0+0+0</v>
      </c>
      <c r="AM169" s="205">
        <f>INDEX('[6]配置系数（兵法）'!AM:AM,MATCH($AH169,'[6]配置系数（兵法）'!$AH:$AH,0))</f>
        <v>1</v>
      </c>
    </row>
    <row r="170" spans="6:39" x14ac:dyDescent="0.15">
      <c r="F170" s="141" t="str">
        <f>IF(索引!T168="","",索引!T168&amp;1)</f>
        <v/>
      </c>
      <c r="G170" s="205" t="str">
        <f>INDEX('[6]配置系数（兵法）'!G:G,MATCH($F170,'[6]配置系数（兵法）'!$F:$F,0))</f>
        <v/>
      </c>
      <c r="H170" s="205" t="str">
        <f>INDEX('[6]配置系数（兵法）'!H:H,MATCH($F170,'[6]配置系数（兵法）'!$F:$F,0))</f>
        <v/>
      </c>
      <c r="I170" s="205" t="str">
        <f>INDEX('[6]配置系数（兵法）'!I:I,MATCH($F170,'[6]配置系数（兵法）'!$F:$F,0))</f>
        <v/>
      </c>
      <c r="J170" s="205" t="str">
        <f>INDEX('[6]配置系数（兵法）'!J:J,MATCH($F170,'[6]配置系数（兵法）'!$F:$F,0))</f>
        <v>0+0+0+0+0+0+0+0+0+0+0+0+0+0+0+0+0+0+0+0+0+0+0+0+0+0+0+0+0+0+0+0+0+0+0</v>
      </c>
      <c r="K170" s="205">
        <f>INDEX('[6]配置系数（兵法）'!K:K,MATCH($F170,'[6]配置系数（兵法）'!$F:$F,0))</f>
        <v>1</v>
      </c>
      <c r="M170" s="141" t="str">
        <f>IF(索引!T168="","",索引!T168&amp;2)</f>
        <v/>
      </c>
      <c r="N170" s="205" t="str">
        <f>INDEX('[6]配置系数（兵法）'!N:N,MATCH($M170,'[6]配置系数（兵法）'!$M:$M,0))</f>
        <v/>
      </c>
      <c r="O170" s="205" t="str">
        <f>INDEX('[6]配置系数（兵法）'!O:O,MATCH($M170,'[6]配置系数（兵法）'!$M:$M,0))</f>
        <v/>
      </c>
      <c r="P170" s="205" t="str">
        <f>INDEX('[6]配置系数（兵法）'!P:P,MATCH($M170,'[6]配置系数（兵法）'!$M:$M,0))</f>
        <v/>
      </c>
      <c r="Q170" s="205" t="str">
        <f>INDEX('[6]配置系数（兵法）'!Q:Q,MATCH($M170,'[6]配置系数（兵法）'!$M:$M,0))</f>
        <v>0+0+0+0+0+0+0+0+0+0+0+0+0+0+0+0+0+0+0+0+0+0+0+0+0+0+0+0+0+0+0+0+0+0+0</v>
      </c>
      <c r="R170" s="205">
        <f>INDEX('[6]配置系数（兵法）'!R:R,MATCH($M170,'[6]配置系数（兵法）'!$M:$M,0))</f>
        <v>1</v>
      </c>
      <c r="T170" s="141" t="str">
        <f>IF(索引!T168="","",索引!T168&amp;3)</f>
        <v/>
      </c>
      <c r="U170" s="205" t="str">
        <f>INDEX('[6]配置系数（兵法）'!U:U,MATCH($T170,'[6]配置系数（兵法）'!$T:$T,0))</f>
        <v/>
      </c>
      <c r="V170" s="205" t="str">
        <f>INDEX('[6]配置系数（兵法）'!V:V,MATCH($T170,'[6]配置系数（兵法）'!$T:$T,0))</f>
        <v/>
      </c>
      <c r="W170" s="205" t="str">
        <f>INDEX('[6]配置系数（兵法）'!W:W,MATCH($T170,'[6]配置系数（兵法）'!$T:$T,0))</f>
        <v/>
      </c>
      <c r="X170" s="205" t="str">
        <f>INDEX('[6]配置系数（兵法）'!X:X,MATCH($T170,'[6]配置系数（兵法）'!$T:$T,0))</f>
        <v>0+0+0+0+0+0+0+0+0+0+0+0+0+0+0+0+0+0+0+0+0+0+0+0+0+0+0+0+0+0+0+0+0+0+0</v>
      </c>
      <c r="Y170" s="205">
        <f>INDEX('[6]配置系数（兵法）'!Y:Y,MATCH($T170,'[6]配置系数（兵法）'!$T:$T,0))</f>
        <v>1</v>
      </c>
      <c r="AA170" s="141" t="str">
        <f>IF(索引!T168="","",索引!T168&amp;4)</f>
        <v/>
      </c>
      <c r="AB170" s="205" t="str">
        <f>INDEX('[6]配置系数（兵法）'!AB:AB,MATCH($AA170,'[6]配置系数（兵法）'!$AA:$AA,0))</f>
        <v/>
      </c>
      <c r="AC170" s="205" t="str">
        <f>INDEX('[6]配置系数（兵法）'!AC:AC,MATCH($AA170,'[6]配置系数（兵法）'!$AA:$AA,0))</f>
        <v/>
      </c>
      <c r="AD170" s="205" t="str">
        <f>INDEX('[6]配置系数（兵法）'!AD:AD,MATCH($AA170,'[6]配置系数（兵法）'!$AA:$AA,0))</f>
        <v/>
      </c>
      <c r="AE170" s="205" t="str">
        <f>INDEX('[6]配置系数（兵法）'!AE:AE,MATCH($AA170,'[6]配置系数（兵法）'!$AA:$AA,0))</f>
        <v>0+0+0+0+0+0+0+0+0+0+0+0+0+0+0+0+0+0+0+0+0+0+0+0+0+0+0+0+0+0+0+0+0+0+0</v>
      </c>
      <c r="AF170" s="205">
        <f>INDEX('[6]配置系数（兵法）'!AF:AF,MATCH($AA170,'[6]配置系数（兵法）'!$AA:$AA,0))</f>
        <v>1</v>
      </c>
      <c r="AH170" s="141" t="str">
        <f>IF(索引!T168="","",索引!T168&amp;5)</f>
        <v/>
      </c>
      <c r="AI170" s="205" t="str">
        <f>INDEX('[6]配置系数（兵法）'!AI:AI,MATCH($AH170,'[6]配置系数（兵法）'!$AH:$AH,0))</f>
        <v/>
      </c>
      <c r="AJ170" s="205" t="str">
        <f>INDEX('[6]配置系数（兵法）'!AJ:AJ,MATCH($AH170,'[6]配置系数（兵法）'!$AH:$AH,0))</f>
        <v/>
      </c>
      <c r="AK170" s="205" t="str">
        <f>INDEX('[6]配置系数（兵法）'!AK:AK,MATCH($AH170,'[6]配置系数（兵法）'!$AH:$AH,0))</f>
        <v/>
      </c>
      <c r="AL170" s="205" t="str">
        <f>INDEX('[6]配置系数（兵法）'!AL:AL,MATCH($AH170,'[6]配置系数（兵法）'!$AH:$AH,0))</f>
        <v>0+0+0+0+0+0+0+0+0+0+0+0+0+0+0+0+0+0+0+0+0+0+0+0+0+0+0+0+0+0+0+0+0+0+0</v>
      </c>
      <c r="AM170" s="205">
        <f>INDEX('[6]配置系数（兵法）'!AM:AM,MATCH($AH170,'[6]配置系数（兵法）'!$AH:$AH,0))</f>
        <v>1</v>
      </c>
    </row>
    <row r="171" spans="6:39" x14ac:dyDescent="0.15">
      <c r="F171" s="141" t="str">
        <f>IF(索引!T169="","",索引!T169&amp;1)</f>
        <v/>
      </c>
      <c r="G171" s="205" t="str">
        <f>INDEX('[6]配置系数（兵法）'!G:G,MATCH($F171,'[6]配置系数（兵法）'!$F:$F,0))</f>
        <v/>
      </c>
      <c r="H171" s="205" t="str">
        <f>INDEX('[6]配置系数（兵法）'!H:H,MATCH($F171,'[6]配置系数（兵法）'!$F:$F,0))</f>
        <v/>
      </c>
      <c r="I171" s="205" t="str">
        <f>INDEX('[6]配置系数（兵法）'!I:I,MATCH($F171,'[6]配置系数（兵法）'!$F:$F,0))</f>
        <v/>
      </c>
      <c r="J171" s="205" t="str">
        <f>INDEX('[6]配置系数（兵法）'!J:J,MATCH($F171,'[6]配置系数（兵法）'!$F:$F,0))</f>
        <v>0+0+0+0+0+0+0+0+0+0+0+0+0+0+0+0+0+0+0+0+0+0+0+0+0+0+0+0+0+0+0+0+0+0+0</v>
      </c>
      <c r="K171" s="205">
        <f>INDEX('[6]配置系数（兵法）'!K:K,MATCH($F171,'[6]配置系数（兵法）'!$F:$F,0))</f>
        <v>1</v>
      </c>
      <c r="M171" s="141" t="str">
        <f>IF(索引!T169="","",索引!T169&amp;2)</f>
        <v/>
      </c>
      <c r="N171" s="205" t="str">
        <f>INDEX('[6]配置系数（兵法）'!N:N,MATCH($M171,'[6]配置系数（兵法）'!$M:$M,0))</f>
        <v/>
      </c>
      <c r="O171" s="205" t="str">
        <f>INDEX('[6]配置系数（兵法）'!O:O,MATCH($M171,'[6]配置系数（兵法）'!$M:$M,0))</f>
        <v/>
      </c>
      <c r="P171" s="205" t="str">
        <f>INDEX('[6]配置系数（兵法）'!P:P,MATCH($M171,'[6]配置系数（兵法）'!$M:$M,0))</f>
        <v/>
      </c>
      <c r="Q171" s="205" t="str">
        <f>INDEX('[6]配置系数（兵法）'!Q:Q,MATCH($M171,'[6]配置系数（兵法）'!$M:$M,0))</f>
        <v>0+0+0+0+0+0+0+0+0+0+0+0+0+0+0+0+0+0+0+0+0+0+0+0+0+0+0+0+0+0+0+0+0+0+0</v>
      </c>
      <c r="R171" s="205">
        <f>INDEX('[6]配置系数（兵法）'!R:R,MATCH($M171,'[6]配置系数（兵法）'!$M:$M,0))</f>
        <v>1</v>
      </c>
      <c r="T171" s="141" t="str">
        <f>IF(索引!T169="","",索引!T169&amp;3)</f>
        <v/>
      </c>
      <c r="U171" s="205" t="str">
        <f>INDEX('[6]配置系数（兵法）'!U:U,MATCH($T171,'[6]配置系数（兵法）'!$T:$T,0))</f>
        <v/>
      </c>
      <c r="V171" s="205" t="str">
        <f>INDEX('[6]配置系数（兵法）'!V:V,MATCH($T171,'[6]配置系数（兵法）'!$T:$T,0))</f>
        <v/>
      </c>
      <c r="W171" s="205" t="str">
        <f>INDEX('[6]配置系数（兵法）'!W:W,MATCH($T171,'[6]配置系数（兵法）'!$T:$T,0))</f>
        <v/>
      </c>
      <c r="X171" s="205" t="str">
        <f>INDEX('[6]配置系数（兵法）'!X:X,MATCH($T171,'[6]配置系数（兵法）'!$T:$T,0))</f>
        <v>0+0+0+0+0+0+0+0+0+0+0+0+0+0+0+0+0+0+0+0+0+0+0+0+0+0+0+0+0+0+0+0+0+0+0</v>
      </c>
      <c r="Y171" s="205">
        <f>INDEX('[6]配置系数（兵法）'!Y:Y,MATCH($T171,'[6]配置系数（兵法）'!$T:$T,0))</f>
        <v>1</v>
      </c>
      <c r="AA171" s="141" t="str">
        <f>IF(索引!T169="","",索引!T169&amp;4)</f>
        <v/>
      </c>
      <c r="AB171" s="205" t="str">
        <f>INDEX('[6]配置系数（兵法）'!AB:AB,MATCH($AA171,'[6]配置系数（兵法）'!$AA:$AA,0))</f>
        <v/>
      </c>
      <c r="AC171" s="205" t="str">
        <f>INDEX('[6]配置系数（兵法）'!AC:AC,MATCH($AA171,'[6]配置系数（兵法）'!$AA:$AA,0))</f>
        <v/>
      </c>
      <c r="AD171" s="205" t="str">
        <f>INDEX('[6]配置系数（兵法）'!AD:AD,MATCH($AA171,'[6]配置系数（兵法）'!$AA:$AA,0))</f>
        <v/>
      </c>
      <c r="AE171" s="205" t="str">
        <f>INDEX('[6]配置系数（兵法）'!AE:AE,MATCH($AA171,'[6]配置系数（兵法）'!$AA:$AA,0))</f>
        <v>0+0+0+0+0+0+0+0+0+0+0+0+0+0+0+0+0+0+0+0+0+0+0+0+0+0+0+0+0+0+0+0+0+0+0</v>
      </c>
      <c r="AF171" s="205">
        <f>INDEX('[6]配置系数（兵法）'!AF:AF,MATCH($AA171,'[6]配置系数（兵法）'!$AA:$AA,0))</f>
        <v>1</v>
      </c>
      <c r="AH171" s="141" t="str">
        <f>IF(索引!T169="","",索引!T169&amp;5)</f>
        <v/>
      </c>
      <c r="AI171" s="205" t="str">
        <f>INDEX('[6]配置系数（兵法）'!AI:AI,MATCH($AH171,'[6]配置系数（兵法）'!$AH:$AH,0))</f>
        <v/>
      </c>
      <c r="AJ171" s="205" t="str">
        <f>INDEX('[6]配置系数（兵法）'!AJ:AJ,MATCH($AH171,'[6]配置系数（兵法）'!$AH:$AH,0))</f>
        <v/>
      </c>
      <c r="AK171" s="205" t="str">
        <f>INDEX('[6]配置系数（兵法）'!AK:AK,MATCH($AH171,'[6]配置系数（兵法）'!$AH:$AH,0))</f>
        <v/>
      </c>
      <c r="AL171" s="205" t="str">
        <f>INDEX('[6]配置系数（兵法）'!AL:AL,MATCH($AH171,'[6]配置系数（兵法）'!$AH:$AH,0))</f>
        <v>0+0+0+0+0+0+0+0+0+0+0+0+0+0+0+0+0+0+0+0+0+0+0+0+0+0+0+0+0+0+0+0+0+0+0</v>
      </c>
      <c r="AM171" s="205">
        <f>INDEX('[6]配置系数（兵法）'!AM:AM,MATCH($AH171,'[6]配置系数（兵法）'!$AH:$AH,0))</f>
        <v>1</v>
      </c>
    </row>
    <row r="172" spans="6:39" x14ac:dyDescent="0.15">
      <c r="F172" s="141" t="str">
        <f>IF(索引!T170="","",索引!T170&amp;1)</f>
        <v/>
      </c>
      <c r="G172" s="205" t="str">
        <f>INDEX('[6]配置系数（兵法）'!G:G,MATCH($F172,'[6]配置系数（兵法）'!$F:$F,0))</f>
        <v/>
      </c>
      <c r="H172" s="205" t="str">
        <f>INDEX('[6]配置系数（兵法）'!H:H,MATCH($F172,'[6]配置系数（兵法）'!$F:$F,0))</f>
        <v/>
      </c>
      <c r="I172" s="205" t="str">
        <f>INDEX('[6]配置系数（兵法）'!I:I,MATCH($F172,'[6]配置系数（兵法）'!$F:$F,0))</f>
        <v/>
      </c>
      <c r="J172" s="205" t="str">
        <f>INDEX('[6]配置系数（兵法）'!J:J,MATCH($F172,'[6]配置系数（兵法）'!$F:$F,0))</f>
        <v>0+0+0+0+0+0+0+0+0+0+0+0+0+0+0+0+0+0+0+0+0+0+0+0+0+0+0+0+0+0+0+0+0+0+0</v>
      </c>
      <c r="K172" s="205">
        <f>INDEX('[6]配置系数（兵法）'!K:K,MATCH($F172,'[6]配置系数（兵法）'!$F:$F,0))</f>
        <v>1</v>
      </c>
      <c r="M172" s="141" t="str">
        <f>IF(索引!T170="","",索引!T170&amp;2)</f>
        <v/>
      </c>
      <c r="N172" s="205" t="str">
        <f>INDEX('[6]配置系数（兵法）'!N:N,MATCH($M172,'[6]配置系数（兵法）'!$M:$M,0))</f>
        <v/>
      </c>
      <c r="O172" s="205" t="str">
        <f>INDEX('[6]配置系数（兵法）'!O:O,MATCH($M172,'[6]配置系数（兵法）'!$M:$M,0))</f>
        <v/>
      </c>
      <c r="P172" s="205" t="str">
        <f>INDEX('[6]配置系数（兵法）'!P:P,MATCH($M172,'[6]配置系数（兵法）'!$M:$M,0))</f>
        <v/>
      </c>
      <c r="Q172" s="205" t="str">
        <f>INDEX('[6]配置系数（兵法）'!Q:Q,MATCH($M172,'[6]配置系数（兵法）'!$M:$M,0))</f>
        <v>0+0+0+0+0+0+0+0+0+0+0+0+0+0+0+0+0+0+0+0+0+0+0+0+0+0+0+0+0+0+0+0+0+0+0</v>
      </c>
      <c r="R172" s="205">
        <f>INDEX('[6]配置系数（兵法）'!R:R,MATCH($M172,'[6]配置系数（兵法）'!$M:$M,0))</f>
        <v>1</v>
      </c>
      <c r="T172" s="141" t="str">
        <f>IF(索引!T170="","",索引!T170&amp;3)</f>
        <v/>
      </c>
      <c r="U172" s="205" t="str">
        <f>INDEX('[6]配置系数（兵法）'!U:U,MATCH($T172,'[6]配置系数（兵法）'!$T:$T,0))</f>
        <v/>
      </c>
      <c r="V172" s="205" t="str">
        <f>INDEX('[6]配置系数（兵法）'!V:V,MATCH($T172,'[6]配置系数（兵法）'!$T:$T,0))</f>
        <v/>
      </c>
      <c r="W172" s="205" t="str">
        <f>INDEX('[6]配置系数（兵法）'!W:W,MATCH($T172,'[6]配置系数（兵法）'!$T:$T,0))</f>
        <v/>
      </c>
      <c r="X172" s="205" t="str">
        <f>INDEX('[6]配置系数（兵法）'!X:X,MATCH($T172,'[6]配置系数（兵法）'!$T:$T,0))</f>
        <v>0+0+0+0+0+0+0+0+0+0+0+0+0+0+0+0+0+0+0+0+0+0+0+0+0+0+0+0+0+0+0+0+0+0+0</v>
      </c>
      <c r="Y172" s="205">
        <f>INDEX('[6]配置系数（兵法）'!Y:Y,MATCH($T172,'[6]配置系数（兵法）'!$T:$T,0))</f>
        <v>1</v>
      </c>
      <c r="AA172" s="141" t="str">
        <f>IF(索引!T170="","",索引!T170&amp;4)</f>
        <v/>
      </c>
      <c r="AB172" s="205" t="str">
        <f>INDEX('[6]配置系数（兵法）'!AB:AB,MATCH($AA172,'[6]配置系数（兵法）'!$AA:$AA,0))</f>
        <v/>
      </c>
      <c r="AC172" s="205" t="str">
        <f>INDEX('[6]配置系数（兵法）'!AC:AC,MATCH($AA172,'[6]配置系数（兵法）'!$AA:$AA,0))</f>
        <v/>
      </c>
      <c r="AD172" s="205" t="str">
        <f>INDEX('[6]配置系数（兵法）'!AD:AD,MATCH($AA172,'[6]配置系数（兵法）'!$AA:$AA,0))</f>
        <v/>
      </c>
      <c r="AE172" s="205" t="str">
        <f>INDEX('[6]配置系数（兵法）'!AE:AE,MATCH($AA172,'[6]配置系数（兵法）'!$AA:$AA,0))</f>
        <v>0+0+0+0+0+0+0+0+0+0+0+0+0+0+0+0+0+0+0+0+0+0+0+0+0+0+0+0+0+0+0+0+0+0+0</v>
      </c>
      <c r="AF172" s="205">
        <f>INDEX('[6]配置系数（兵法）'!AF:AF,MATCH($AA172,'[6]配置系数（兵法）'!$AA:$AA,0))</f>
        <v>1</v>
      </c>
      <c r="AH172" s="141" t="str">
        <f>IF(索引!T170="","",索引!T170&amp;5)</f>
        <v/>
      </c>
      <c r="AI172" s="205" t="str">
        <f>INDEX('[6]配置系数（兵法）'!AI:AI,MATCH($AH172,'[6]配置系数（兵法）'!$AH:$AH,0))</f>
        <v/>
      </c>
      <c r="AJ172" s="205" t="str">
        <f>INDEX('[6]配置系数（兵法）'!AJ:AJ,MATCH($AH172,'[6]配置系数（兵法）'!$AH:$AH,0))</f>
        <v/>
      </c>
      <c r="AK172" s="205" t="str">
        <f>INDEX('[6]配置系数（兵法）'!AK:AK,MATCH($AH172,'[6]配置系数（兵法）'!$AH:$AH,0))</f>
        <v/>
      </c>
      <c r="AL172" s="205" t="str">
        <f>INDEX('[6]配置系数（兵法）'!AL:AL,MATCH($AH172,'[6]配置系数（兵法）'!$AH:$AH,0))</f>
        <v>0+0+0+0+0+0+0+0+0+0+0+0+0+0+0+0+0+0+0+0+0+0+0+0+0+0+0+0+0+0+0+0+0+0+0</v>
      </c>
      <c r="AM172" s="205">
        <f>INDEX('[6]配置系数（兵法）'!AM:AM,MATCH($AH172,'[6]配置系数（兵法）'!$AH:$AH,0))</f>
        <v>1</v>
      </c>
    </row>
    <row r="173" spans="6:39" x14ac:dyDescent="0.15">
      <c r="F173" s="141" t="str">
        <f>IF(索引!T171="","",索引!T171&amp;1)</f>
        <v/>
      </c>
      <c r="G173" s="205" t="str">
        <f>INDEX('[6]配置系数（兵法）'!G:G,MATCH($F173,'[6]配置系数（兵法）'!$F:$F,0))</f>
        <v/>
      </c>
      <c r="H173" s="205" t="str">
        <f>INDEX('[6]配置系数（兵法）'!H:H,MATCH($F173,'[6]配置系数（兵法）'!$F:$F,0))</f>
        <v/>
      </c>
      <c r="I173" s="205" t="str">
        <f>INDEX('[6]配置系数（兵法）'!I:I,MATCH($F173,'[6]配置系数（兵法）'!$F:$F,0))</f>
        <v/>
      </c>
      <c r="J173" s="205" t="str">
        <f>INDEX('[6]配置系数（兵法）'!J:J,MATCH($F173,'[6]配置系数（兵法）'!$F:$F,0))</f>
        <v>0+0+0+0+0+0+0+0+0+0+0+0+0+0+0+0+0+0+0+0+0+0+0+0+0+0+0+0+0+0+0+0+0+0+0</v>
      </c>
      <c r="K173" s="205">
        <f>INDEX('[6]配置系数（兵法）'!K:K,MATCH($F173,'[6]配置系数（兵法）'!$F:$F,0))</f>
        <v>1</v>
      </c>
      <c r="M173" s="141" t="str">
        <f>IF(索引!T171="","",索引!T171&amp;2)</f>
        <v/>
      </c>
      <c r="N173" s="205" t="str">
        <f>INDEX('[6]配置系数（兵法）'!N:N,MATCH($M173,'[6]配置系数（兵法）'!$M:$M,0))</f>
        <v/>
      </c>
      <c r="O173" s="205" t="str">
        <f>INDEX('[6]配置系数（兵法）'!O:O,MATCH($M173,'[6]配置系数（兵法）'!$M:$M,0))</f>
        <v/>
      </c>
      <c r="P173" s="205" t="str">
        <f>INDEX('[6]配置系数（兵法）'!P:P,MATCH($M173,'[6]配置系数（兵法）'!$M:$M,0))</f>
        <v/>
      </c>
      <c r="Q173" s="205" t="str">
        <f>INDEX('[6]配置系数（兵法）'!Q:Q,MATCH($M173,'[6]配置系数（兵法）'!$M:$M,0))</f>
        <v>0+0+0+0+0+0+0+0+0+0+0+0+0+0+0+0+0+0+0+0+0+0+0+0+0+0+0+0+0+0+0+0+0+0+0</v>
      </c>
      <c r="R173" s="205">
        <f>INDEX('[6]配置系数（兵法）'!R:R,MATCH($M173,'[6]配置系数（兵法）'!$M:$M,0))</f>
        <v>1</v>
      </c>
      <c r="T173" s="141" t="str">
        <f>IF(索引!T171="","",索引!T171&amp;3)</f>
        <v/>
      </c>
      <c r="U173" s="205" t="str">
        <f>INDEX('[6]配置系数（兵法）'!U:U,MATCH($T173,'[6]配置系数（兵法）'!$T:$T,0))</f>
        <v/>
      </c>
      <c r="V173" s="205" t="str">
        <f>INDEX('[6]配置系数（兵法）'!V:V,MATCH($T173,'[6]配置系数（兵法）'!$T:$T,0))</f>
        <v/>
      </c>
      <c r="W173" s="205" t="str">
        <f>INDEX('[6]配置系数（兵法）'!W:W,MATCH($T173,'[6]配置系数（兵法）'!$T:$T,0))</f>
        <v/>
      </c>
      <c r="X173" s="205" t="str">
        <f>INDEX('[6]配置系数（兵法）'!X:X,MATCH($T173,'[6]配置系数（兵法）'!$T:$T,0))</f>
        <v>0+0+0+0+0+0+0+0+0+0+0+0+0+0+0+0+0+0+0+0+0+0+0+0+0+0+0+0+0+0+0+0+0+0+0</v>
      </c>
      <c r="Y173" s="205">
        <f>INDEX('[6]配置系数（兵法）'!Y:Y,MATCH($T173,'[6]配置系数（兵法）'!$T:$T,0))</f>
        <v>1</v>
      </c>
      <c r="AA173" s="141" t="str">
        <f>IF(索引!T171="","",索引!T171&amp;4)</f>
        <v/>
      </c>
      <c r="AB173" s="205" t="str">
        <f>INDEX('[6]配置系数（兵法）'!AB:AB,MATCH($AA173,'[6]配置系数（兵法）'!$AA:$AA,0))</f>
        <v/>
      </c>
      <c r="AC173" s="205" t="str">
        <f>INDEX('[6]配置系数（兵法）'!AC:AC,MATCH($AA173,'[6]配置系数（兵法）'!$AA:$AA,0))</f>
        <v/>
      </c>
      <c r="AD173" s="205" t="str">
        <f>INDEX('[6]配置系数（兵法）'!AD:AD,MATCH($AA173,'[6]配置系数（兵法）'!$AA:$AA,0))</f>
        <v/>
      </c>
      <c r="AE173" s="205" t="str">
        <f>INDEX('[6]配置系数（兵法）'!AE:AE,MATCH($AA173,'[6]配置系数（兵法）'!$AA:$AA,0))</f>
        <v>0+0+0+0+0+0+0+0+0+0+0+0+0+0+0+0+0+0+0+0+0+0+0+0+0+0+0+0+0+0+0+0+0+0+0</v>
      </c>
      <c r="AF173" s="205">
        <f>INDEX('[6]配置系数（兵法）'!AF:AF,MATCH($AA173,'[6]配置系数（兵法）'!$AA:$AA,0))</f>
        <v>1</v>
      </c>
      <c r="AH173" s="141" t="str">
        <f>IF(索引!T171="","",索引!T171&amp;5)</f>
        <v/>
      </c>
      <c r="AI173" s="205" t="str">
        <f>INDEX('[6]配置系数（兵法）'!AI:AI,MATCH($AH173,'[6]配置系数（兵法）'!$AH:$AH,0))</f>
        <v/>
      </c>
      <c r="AJ173" s="205" t="str">
        <f>INDEX('[6]配置系数（兵法）'!AJ:AJ,MATCH($AH173,'[6]配置系数（兵法）'!$AH:$AH,0))</f>
        <v/>
      </c>
      <c r="AK173" s="205" t="str">
        <f>INDEX('[6]配置系数（兵法）'!AK:AK,MATCH($AH173,'[6]配置系数（兵法）'!$AH:$AH,0))</f>
        <v/>
      </c>
      <c r="AL173" s="205" t="str">
        <f>INDEX('[6]配置系数（兵法）'!AL:AL,MATCH($AH173,'[6]配置系数（兵法）'!$AH:$AH,0))</f>
        <v>0+0+0+0+0+0+0+0+0+0+0+0+0+0+0+0+0+0+0+0+0+0+0+0+0+0+0+0+0+0+0+0+0+0+0</v>
      </c>
      <c r="AM173" s="205">
        <f>INDEX('[6]配置系数（兵法）'!AM:AM,MATCH($AH173,'[6]配置系数（兵法）'!$AH:$AH,0))</f>
        <v>1</v>
      </c>
    </row>
    <row r="174" spans="6:39" x14ac:dyDescent="0.15">
      <c r="F174" s="141" t="str">
        <f>IF(索引!T172="","",索引!T172&amp;1)</f>
        <v/>
      </c>
      <c r="G174" s="205" t="str">
        <f>INDEX('[6]配置系数（兵法）'!G:G,MATCH($F174,'[6]配置系数（兵法）'!$F:$F,0))</f>
        <v/>
      </c>
      <c r="H174" s="205" t="str">
        <f>INDEX('[6]配置系数（兵法）'!H:H,MATCH($F174,'[6]配置系数（兵法）'!$F:$F,0))</f>
        <v/>
      </c>
      <c r="I174" s="205" t="str">
        <f>INDEX('[6]配置系数（兵法）'!I:I,MATCH($F174,'[6]配置系数（兵法）'!$F:$F,0))</f>
        <v/>
      </c>
      <c r="J174" s="205" t="str">
        <f>INDEX('[6]配置系数（兵法）'!J:J,MATCH($F174,'[6]配置系数（兵法）'!$F:$F,0))</f>
        <v>0+0+0+0+0+0+0+0+0+0+0+0+0+0+0+0+0+0+0+0+0+0+0+0+0+0+0+0+0+0+0+0+0+0+0</v>
      </c>
      <c r="K174" s="205">
        <f>INDEX('[6]配置系数（兵法）'!K:K,MATCH($F174,'[6]配置系数（兵法）'!$F:$F,0))</f>
        <v>1</v>
      </c>
      <c r="M174" s="141" t="str">
        <f>IF(索引!T172="","",索引!T172&amp;2)</f>
        <v/>
      </c>
      <c r="N174" s="205" t="str">
        <f>INDEX('[6]配置系数（兵法）'!N:N,MATCH($M174,'[6]配置系数（兵法）'!$M:$M,0))</f>
        <v/>
      </c>
      <c r="O174" s="205" t="str">
        <f>INDEX('[6]配置系数（兵法）'!O:O,MATCH($M174,'[6]配置系数（兵法）'!$M:$M,0))</f>
        <v/>
      </c>
      <c r="P174" s="205" t="str">
        <f>INDEX('[6]配置系数（兵法）'!P:P,MATCH($M174,'[6]配置系数（兵法）'!$M:$M,0))</f>
        <v/>
      </c>
      <c r="Q174" s="205" t="str">
        <f>INDEX('[6]配置系数（兵法）'!Q:Q,MATCH($M174,'[6]配置系数（兵法）'!$M:$M,0))</f>
        <v>0+0+0+0+0+0+0+0+0+0+0+0+0+0+0+0+0+0+0+0+0+0+0+0+0+0+0+0+0+0+0+0+0+0+0</v>
      </c>
      <c r="R174" s="205">
        <f>INDEX('[6]配置系数（兵法）'!R:R,MATCH($M174,'[6]配置系数（兵法）'!$M:$M,0))</f>
        <v>1</v>
      </c>
      <c r="T174" s="141" t="str">
        <f>IF(索引!T172="","",索引!T172&amp;3)</f>
        <v/>
      </c>
      <c r="U174" s="205" t="str">
        <f>INDEX('[6]配置系数（兵法）'!U:U,MATCH($T174,'[6]配置系数（兵法）'!$T:$T,0))</f>
        <v/>
      </c>
      <c r="V174" s="205" t="str">
        <f>INDEX('[6]配置系数（兵法）'!V:V,MATCH($T174,'[6]配置系数（兵法）'!$T:$T,0))</f>
        <v/>
      </c>
      <c r="W174" s="205" t="str">
        <f>INDEX('[6]配置系数（兵法）'!W:W,MATCH($T174,'[6]配置系数（兵法）'!$T:$T,0))</f>
        <v/>
      </c>
      <c r="X174" s="205" t="str">
        <f>INDEX('[6]配置系数（兵法）'!X:X,MATCH($T174,'[6]配置系数（兵法）'!$T:$T,0))</f>
        <v>0+0+0+0+0+0+0+0+0+0+0+0+0+0+0+0+0+0+0+0+0+0+0+0+0+0+0+0+0+0+0+0+0+0+0</v>
      </c>
      <c r="Y174" s="205">
        <f>INDEX('[6]配置系数（兵法）'!Y:Y,MATCH($T174,'[6]配置系数（兵法）'!$T:$T,0))</f>
        <v>1</v>
      </c>
      <c r="AA174" s="141" t="str">
        <f>IF(索引!T172="","",索引!T172&amp;4)</f>
        <v/>
      </c>
      <c r="AB174" s="205" t="str">
        <f>INDEX('[6]配置系数（兵法）'!AB:AB,MATCH($AA174,'[6]配置系数（兵法）'!$AA:$AA,0))</f>
        <v/>
      </c>
      <c r="AC174" s="205" t="str">
        <f>INDEX('[6]配置系数（兵法）'!AC:AC,MATCH($AA174,'[6]配置系数（兵法）'!$AA:$AA,0))</f>
        <v/>
      </c>
      <c r="AD174" s="205" t="str">
        <f>INDEX('[6]配置系数（兵法）'!AD:AD,MATCH($AA174,'[6]配置系数（兵法）'!$AA:$AA,0))</f>
        <v/>
      </c>
      <c r="AE174" s="205" t="str">
        <f>INDEX('[6]配置系数（兵法）'!AE:AE,MATCH($AA174,'[6]配置系数（兵法）'!$AA:$AA,0))</f>
        <v>0+0+0+0+0+0+0+0+0+0+0+0+0+0+0+0+0+0+0+0+0+0+0+0+0+0+0+0+0+0+0+0+0+0+0</v>
      </c>
      <c r="AF174" s="205">
        <f>INDEX('[6]配置系数（兵法）'!AF:AF,MATCH($AA174,'[6]配置系数（兵法）'!$AA:$AA,0))</f>
        <v>1</v>
      </c>
      <c r="AH174" s="141" t="str">
        <f>IF(索引!T172="","",索引!T172&amp;5)</f>
        <v/>
      </c>
      <c r="AI174" s="205" t="str">
        <f>INDEX('[6]配置系数（兵法）'!AI:AI,MATCH($AH174,'[6]配置系数（兵法）'!$AH:$AH,0))</f>
        <v/>
      </c>
      <c r="AJ174" s="205" t="str">
        <f>INDEX('[6]配置系数（兵法）'!AJ:AJ,MATCH($AH174,'[6]配置系数（兵法）'!$AH:$AH,0))</f>
        <v/>
      </c>
      <c r="AK174" s="205" t="str">
        <f>INDEX('[6]配置系数（兵法）'!AK:AK,MATCH($AH174,'[6]配置系数（兵法）'!$AH:$AH,0))</f>
        <v/>
      </c>
      <c r="AL174" s="205" t="str">
        <f>INDEX('[6]配置系数（兵法）'!AL:AL,MATCH($AH174,'[6]配置系数（兵法）'!$AH:$AH,0))</f>
        <v>0+0+0+0+0+0+0+0+0+0+0+0+0+0+0+0+0+0+0+0+0+0+0+0+0+0+0+0+0+0+0+0+0+0+0</v>
      </c>
      <c r="AM174" s="205">
        <f>INDEX('[6]配置系数（兵法）'!AM:AM,MATCH($AH174,'[6]配置系数（兵法）'!$AH:$AH,0))</f>
        <v>1</v>
      </c>
    </row>
    <row r="175" spans="6:39" x14ac:dyDescent="0.15">
      <c r="F175" s="141" t="str">
        <f>IF(索引!T173="","",索引!T173&amp;1)</f>
        <v/>
      </c>
      <c r="G175" s="205" t="str">
        <f>INDEX('[6]配置系数（兵法）'!G:G,MATCH($F175,'[6]配置系数（兵法）'!$F:$F,0))</f>
        <v/>
      </c>
      <c r="H175" s="205" t="str">
        <f>INDEX('[6]配置系数（兵法）'!H:H,MATCH($F175,'[6]配置系数（兵法）'!$F:$F,0))</f>
        <v/>
      </c>
      <c r="I175" s="205" t="str">
        <f>INDEX('[6]配置系数（兵法）'!I:I,MATCH($F175,'[6]配置系数（兵法）'!$F:$F,0))</f>
        <v/>
      </c>
      <c r="J175" s="205" t="str">
        <f>INDEX('[6]配置系数（兵法）'!J:J,MATCH($F175,'[6]配置系数（兵法）'!$F:$F,0))</f>
        <v>0+0+0+0+0+0+0+0+0+0+0+0+0+0+0+0+0+0+0+0+0+0+0+0+0+0+0+0+0+0+0+0+0+0+0</v>
      </c>
      <c r="K175" s="205">
        <f>INDEX('[6]配置系数（兵法）'!K:K,MATCH($F175,'[6]配置系数（兵法）'!$F:$F,0))</f>
        <v>1</v>
      </c>
      <c r="M175" s="141" t="str">
        <f>IF(索引!T173="","",索引!T173&amp;2)</f>
        <v/>
      </c>
      <c r="N175" s="205" t="str">
        <f>INDEX('[6]配置系数（兵法）'!N:N,MATCH($M175,'[6]配置系数（兵法）'!$M:$M,0))</f>
        <v/>
      </c>
      <c r="O175" s="205" t="str">
        <f>INDEX('[6]配置系数（兵法）'!O:O,MATCH($M175,'[6]配置系数（兵法）'!$M:$M,0))</f>
        <v/>
      </c>
      <c r="P175" s="205" t="str">
        <f>INDEX('[6]配置系数（兵法）'!P:P,MATCH($M175,'[6]配置系数（兵法）'!$M:$M,0))</f>
        <v/>
      </c>
      <c r="Q175" s="205" t="str">
        <f>INDEX('[6]配置系数（兵法）'!Q:Q,MATCH($M175,'[6]配置系数（兵法）'!$M:$M,0))</f>
        <v>0+0+0+0+0+0+0+0+0+0+0+0+0+0+0+0+0+0+0+0+0+0+0+0+0+0+0+0+0+0+0+0+0+0+0</v>
      </c>
      <c r="R175" s="205">
        <f>INDEX('[6]配置系数（兵法）'!R:R,MATCH($M175,'[6]配置系数（兵法）'!$M:$M,0))</f>
        <v>1</v>
      </c>
      <c r="T175" s="141" t="str">
        <f>IF(索引!T173="","",索引!T173&amp;3)</f>
        <v/>
      </c>
      <c r="U175" s="205" t="str">
        <f>INDEX('[6]配置系数（兵法）'!U:U,MATCH($T175,'[6]配置系数（兵法）'!$T:$T,0))</f>
        <v/>
      </c>
      <c r="V175" s="205" t="str">
        <f>INDEX('[6]配置系数（兵法）'!V:V,MATCH($T175,'[6]配置系数（兵法）'!$T:$T,0))</f>
        <v/>
      </c>
      <c r="W175" s="205" t="str">
        <f>INDEX('[6]配置系数（兵法）'!W:W,MATCH($T175,'[6]配置系数（兵法）'!$T:$T,0))</f>
        <v/>
      </c>
      <c r="X175" s="205" t="str">
        <f>INDEX('[6]配置系数（兵法）'!X:X,MATCH($T175,'[6]配置系数（兵法）'!$T:$T,0))</f>
        <v>0+0+0+0+0+0+0+0+0+0+0+0+0+0+0+0+0+0+0+0+0+0+0+0+0+0+0+0+0+0+0+0+0+0+0</v>
      </c>
      <c r="Y175" s="205">
        <f>INDEX('[6]配置系数（兵法）'!Y:Y,MATCH($T175,'[6]配置系数（兵法）'!$T:$T,0))</f>
        <v>1</v>
      </c>
      <c r="AA175" s="141" t="str">
        <f>IF(索引!T173="","",索引!T173&amp;4)</f>
        <v/>
      </c>
      <c r="AB175" s="205" t="str">
        <f>INDEX('[6]配置系数（兵法）'!AB:AB,MATCH($AA175,'[6]配置系数（兵法）'!$AA:$AA,0))</f>
        <v/>
      </c>
      <c r="AC175" s="205" t="str">
        <f>INDEX('[6]配置系数（兵法）'!AC:AC,MATCH($AA175,'[6]配置系数（兵法）'!$AA:$AA,0))</f>
        <v/>
      </c>
      <c r="AD175" s="205" t="str">
        <f>INDEX('[6]配置系数（兵法）'!AD:AD,MATCH($AA175,'[6]配置系数（兵法）'!$AA:$AA,0))</f>
        <v/>
      </c>
      <c r="AE175" s="205" t="str">
        <f>INDEX('[6]配置系数（兵法）'!AE:AE,MATCH($AA175,'[6]配置系数（兵法）'!$AA:$AA,0))</f>
        <v>0+0+0+0+0+0+0+0+0+0+0+0+0+0+0+0+0+0+0+0+0+0+0+0+0+0+0+0+0+0+0+0+0+0+0</v>
      </c>
      <c r="AF175" s="205">
        <f>INDEX('[6]配置系数（兵法）'!AF:AF,MATCH($AA175,'[6]配置系数（兵法）'!$AA:$AA,0))</f>
        <v>1</v>
      </c>
      <c r="AH175" s="141" t="str">
        <f>IF(索引!T173="","",索引!T173&amp;5)</f>
        <v/>
      </c>
      <c r="AI175" s="205" t="str">
        <f>INDEX('[6]配置系数（兵法）'!AI:AI,MATCH($AH175,'[6]配置系数（兵法）'!$AH:$AH,0))</f>
        <v/>
      </c>
      <c r="AJ175" s="205" t="str">
        <f>INDEX('[6]配置系数（兵法）'!AJ:AJ,MATCH($AH175,'[6]配置系数（兵法）'!$AH:$AH,0))</f>
        <v/>
      </c>
      <c r="AK175" s="205" t="str">
        <f>INDEX('[6]配置系数（兵法）'!AK:AK,MATCH($AH175,'[6]配置系数（兵法）'!$AH:$AH,0))</f>
        <v/>
      </c>
      <c r="AL175" s="205" t="str">
        <f>INDEX('[6]配置系数（兵法）'!AL:AL,MATCH($AH175,'[6]配置系数（兵法）'!$AH:$AH,0))</f>
        <v>0+0+0+0+0+0+0+0+0+0+0+0+0+0+0+0+0+0+0+0+0+0+0+0+0+0+0+0+0+0+0+0+0+0+0</v>
      </c>
      <c r="AM175" s="205">
        <f>INDEX('[6]配置系数（兵法）'!AM:AM,MATCH($AH175,'[6]配置系数（兵法）'!$AH:$AH,0))</f>
        <v>1</v>
      </c>
    </row>
    <row r="176" spans="6:39" x14ac:dyDescent="0.15">
      <c r="F176" s="141" t="str">
        <f>IF(索引!T174="","",索引!T174&amp;1)</f>
        <v/>
      </c>
      <c r="G176" s="205" t="str">
        <f>INDEX('[6]配置系数（兵法）'!G:G,MATCH($F176,'[6]配置系数（兵法）'!$F:$F,0))</f>
        <v/>
      </c>
      <c r="H176" s="205" t="str">
        <f>INDEX('[6]配置系数（兵法）'!H:H,MATCH($F176,'[6]配置系数（兵法）'!$F:$F,0))</f>
        <v/>
      </c>
      <c r="I176" s="205" t="str">
        <f>INDEX('[6]配置系数（兵法）'!I:I,MATCH($F176,'[6]配置系数（兵法）'!$F:$F,0))</f>
        <v/>
      </c>
      <c r="J176" s="205" t="str">
        <f>INDEX('[6]配置系数（兵法）'!J:J,MATCH($F176,'[6]配置系数（兵法）'!$F:$F,0))</f>
        <v>0+0+0+0+0+0+0+0+0+0+0+0+0+0+0+0+0+0+0+0+0+0+0+0+0+0+0+0+0+0+0+0+0+0+0</v>
      </c>
      <c r="K176" s="205">
        <f>INDEX('[6]配置系数（兵法）'!K:K,MATCH($F176,'[6]配置系数（兵法）'!$F:$F,0))</f>
        <v>1</v>
      </c>
      <c r="M176" s="141" t="str">
        <f>IF(索引!T174="","",索引!T174&amp;2)</f>
        <v/>
      </c>
      <c r="N176" s="205" t="str">
        <f>INDEX('[6]配置系数（兵法）'!N:N,MATCH($M176,'[6]配置系数（兵法）'!$M:$M,0))</f>
        <v/>
      </c>
      <c r="O176" s="205" t="str">
        <f>INDEX('[6]配置系数（兵法）'!O:O,MATCH($M176,'[6]配置系数（兵法）'!$M:$M,0))</f>
        <v/>
      </c>
      <c r="P176" s="205" t="str">
        <f>INDEX('[6]配置系数（兵法）'!P:P,MATCH($M176,'[6]配置系数（兵法）'!$M:$M,0))</f>
        <v/>
      </c>
      <c r="Q176" s="205" t="str">
        <f>INDEX('[6]配置系数（兵法）'!Q:Q,MATCH($M176,'[6]配置系数（兵法）'!$M:$M,0))</f>
        <v>0+0+0+0+0+0+0+0+0+0+0+0+0+0+0+0+0+0+0+0+0+0+0+0+0+0+0+0+0+0+0+0+0+0+0</v>
      </c>
      <c r="R176" s="205">
        <f>INDEX('[6]配置系数（兵法）'!R:R,MATCH($M176,'[6]配置系数（兵法）'!$M:$M,0))</f>
        <v>1</v>
      </c>
      <c r="T176" s="141" t="str">
        <f>IF(索引!T174="","",索引!T174&amp;3)</f>
        <v/>
      </c>
      <c r="U176" s="205" t="str">
        <f>INDEX('[6]配置系数（兵法）'!U:U,MATCH($T176,'[6]配置系数（兵法）'!$T:$T,0))</f>
        <v/>
      </c>
      <c r="V176" s="205" t="str">
        <f>INDEX('[6]配置系数（兵法）'!V:V,MATCH($T176,'[6]配置系数（兵法）'!$T:$T,0))</f>
        <v/>
      </c>
      <c r="W176" s="205" t="str">
        <f>INDEX('[6]配置系数（兵法）'!W:W,MATCH($T176,'[6]配置系数（兵法）'!$T:$T,0))</f>
        <v/>
      </c>
      <c r="X176" s="205" t="str">
        <f>INDEX('[6]配置系数（兵法）'!X:X,MATCH($T176,'[6]配置系数（兵法）'!$T:$T,0))</f>
        <v>0+0+0+0+0+0+0+0+0+0+0+0+0+0+0+0+0+0+0+0+0+0+0+0+0+0+0+0+0+0+0+0+0+0+0</v>
      </c>
      <c r="Y176" s="205">
        <f>INDEX('[6]配置系数（兵法）'!Y:Y,MATCH($T176,'[6]配置系数（兵法）'!$T:$T,0))</f>
        <v>1</v>
      </c>
      <c r="AA176" s="141" t="str">
        <f>IF(索引!T174="","",索引!T174&amp;4)</f>
        <v/>
      </c>
      <c r="AB176" s="205" t="str">
        <f>INDEX('[6]配置系数（兵法）'!AB:AB,MATCH($AA176,'[6]配置系数（兵法）'!$AA:$AA,0))</f>
        <v/>
      </c>
      <c r="AC176" s="205" t="str">
        <f>INDEX('[6]配置系数（兵法）'!AC:AC,MATCH($AA176,'[6]配置系数（兵法）'!$AA:$AA,0))</f>
        <v/>
      </c>
      <c r="AD176" s="205" t="str">
        <f>INDEX('[6]配置系数（兵法）'!AD:AD,MATCH($AA176,'[6]配置系数（兵法）'!$AA:$AA,0))</f>
        <v/>
      </c>
      <c r="AE176" s="205" t="str">
        <f>INDEX('[6]配置系数（兵法）'!AE:AE,MATCH($AA176,'[6]配置系数（兵法）'!$AA:$AA,0))</f>
        <v>0+0+0+0+0+0+0+0+0+0+0+0+0+0+0+0+0+0+0+0+0+0+0+0+0+0+0+0+0+0+0+0+0+0+0</v>
      </c>
      <c r="AF176" s="205">
        <f>INDEX('[6]配置系数（兵法）'!AF:AF,MATCH($AA176,'[6]配置系数（兵法）'!$AA:$AA,0))</f>
        <v>1</v>
      </c>
      <c r="AH176" s="141" t="str">
        <f>IF(索引!T174="","",索引!T174&amp;5)</f>
        <v/>
      </c>
      <c r="AI176" s="205" t="str">
        <f>INDEX('[6]配置系数（兵法）'!AI:AI,MATCH($AH176,'[6]配置系数（兵法）'!$AH:$AH,0))</f>
        <v/>
      </c>
      <c r="AJ176" s="205" t="str">
        <f>INDEX('[6]配置系数（兵法）'!AJ:AJ,MATCH($AH176,'[6]配置系数（兵法）'!$AH:$AH,0))</f>
        <v/>
      </c>
      <c r="AK176" s="205" t="str">
        <f>INDEX('[6]配置系数（兵法）'!AK:AK,MATCH($AH176,'[6]配置系数（兵法）'!$AH:$AH,0))</f>
        <v/>
      </c>
      <c r="AL176" s="205" t="str">
        <f>INDEX('[6]配置系数（兵法）'!AL:AL,MATCH($AH176,'[6]配置系数（兵法）'!$AH:$AH,0))</f>
        <v>0+0+0+0+0+0+0+0+0+0+0+0+0+0+0+0+0+0+0+0+0+0+0+0+0+0+0+0+0+0+0+0+0+0+0</v>
      </c>
      <c r="AM176" s="205">
        <f>INDEX('[6]配置系数（兵法）'!AM:AM,MATCH($AH176,'[6]配置系数（兵法）'!$AH:$AH,0))</f>
        <v>1</v>
      </c>
    </row>
    <row r="177" spans="6:39" x14ac:dyDescent="0.15">
      <c r="F177" s="141" t="str">
        <f>IF(索引!T175="","",索引!T175&amp;1)</f>
        <v/>
      </c>
      <c r="G177" s="205" t="str">
        <f>INDEX('[6]配置系数（兵法）'!G:G,MATCH($F177,'[6]配置系数（兵法）'!$F:$F,0))</f>
        <v/>
      </c>
      <c r="H177" s="205" t="str">
        <f>INDEX('[6]配置系数（兵法）'!H:H,MATCH($F177,'[6]配置系数（兵法）'!$F:$F,0))</f>
        <v/>
      </c>
      <c r="I177" s="205" t="str">
        <f>INDEX('[6]配置系数（兵法）'!I:I,MATCH($F177,'[6]配置系数（兵法）'!$F:$F,0))</f>
        <v/>
      </c>
      <c r="J177" s="205" t="str">
        <f>INDEX('[6]配置系数（兵法）'!J:J,MATCH($F177,'[6]配置系数（兵法）'!$F:$F,0))</f>
        <v>0+0+0+0+0+0+0+0+0+0+0+0+0+0+0+0+0+0+0+0+0+0+0+0+0+0+0+0+0+0+0+0+0+0+0</v>
      </c>
      <c r="K177" s="205">
        <f>INDEX('[6]配置系数（兵法）'!K:K,MATCH($F177,'[6]配置系数（兵法）'!$F:$F,0))</f>
        <v>1</v>
      </c>
      <c r="M177" s="141" t="str">
        <f>IF(索引!T175="","",索引!T175&amp;2)</f>
        <v/>
      </c>
      <c r="N177" s="205" t="str">
        <f>INDEX('[6]配置系数（兵法）'!N:N,MATCH($M177,'[6]配置系数（兵法）'!$M:$M,0))</f>
        <v/>
      </c>
      <c r="O177" s="205" t="str">
        <f>INDEX('[6]配置系数（兵法）'!O:O,MATCH($M177,'[6]配置系数（兵法）'!$M:$M,0))</f>
        <v/>
      </c>
      <c r="P177" s="205" t="str">
        <f>INDEX('[6]配置系数（兵法）'!P:P,MATCH($M177,'[6]配置系数（兵法）'!$M:$M,0))</f>
        <v/>
      </c>
      <c r="Q177" s="205" t="str">
        <f>INDEX('[6]配置系数（兵法）'!Q:Q,MATCH($M177,'[6]配置系数（兵法）'!$M:$M,0))</f>
        <v>0+0+0+0+0+0+0+0+0+0+0+0+0+0+0+0+0+0+0+0+0+0+0+0+0+0+0+0+0+0+0+0+0+0+0</v>
      </c>
      <c r="R177" s="205">
        <f>INDEX('[6]配置系数（兵法）'!R:R,MATCH($M177,'[6]配置系数（兵法）'!$M:$M,0))</f>
        <v>1</v>
      </c>
      <c r="T177" s="141" t="str">
        <f>IF(索引!T175="","",索引!T175&amp;3)</f>
        <v/>
      </c>
      <c r="U177" s="205" t="str">
        <f>INDEX('[6]配置系数（兵法）'!U:U,MATCH($T177,'[6]配置系数（兵法）'!$T:$T,0))</f>
        <v/>
      </c>
      <c r="V177" s="205" t="str">
        <f>INDEX('[6]配置系数（兵法）'!V:V,MATCH($T177,'[6]配置系数（兵法）'!$T:$T,0))</f>
        <v/>
      </c>
      <c r="W177" s="205" t="str">
        <f>INDEX('[6]配置系数（兵法）'!W:W,MATCH($T177,'[6]配置系数（兵法）'!$T:$T,0))</f>
        <v/>
      </c>
      <c r="X177" s="205" t="str">
        <f>INDEX('[6]配置系数（兵法）'!X:X,MATCH($T177,'[6]配置系数（兵法）'!$T:$T,0))</f>
        <v>0+0+0+0+0+0+0+0+0+0+0+0+0+0+0+0+0+0+0+0+0+0+0+0+0+0+0+0+0+0+0+0+0+0+0</v>
      </c>
      <c r="Y177" s="205">
        <f>INDEX('[6]配置系数（兵法）'!Y:Y,MATCH($T177,'[6]配置系数（兵法）'!$T:$T,0))</f>
        <v>1</v>
      </c>
      <c r="AA177" s="141" t="str">
        <f>IF(索引!T175="","",索引!T175&amp;4)</f>
        <v/>
      </c>
      <c r="AB177" s="205" t="str">
        <f>INDEX('[6]配置系数（兵法）'!AB:AB,MATCH($AA177,'[6]配置系数（兵法）'!$AA:$AA,0))</f>
        <v/>
      </c>
      <c r="AC177" s="205" t="str">
        <f>INDEX('[6]配置系数（兵法）'!AC:AC,MATCH($AA177,'[6]配置系数（兵法）'!$AA:$AA,0))</f>
        <v/>
      </c>
      <c r="AD177" s="205" t="str">
        <f>INDEX('[6]配置系数（兵法）'!AD:AD,MATCH($AA177,'[6]配置系数（兵法）'!$AA:$AA,0))</f>
        <v/>
      </c>
      <c r="AE177" s="205" t="str">
        <f>INDEX('[6]配置系数（兵法）'!AE:AE,MATCH($AA177,'[6]配置系数（兵法）'!$AA:$AA,0))</f>
        <v>0+0+0+0+0+0+0+0+0+0+0+0+0+0+0+0+0+0+0+0+0+0+0+0+0+0+0+0+0+0+0+0+0+0+0</v>
      </c>
      <c r="AF177" s="205">
        <f>INDEX('[6]配置系数（兵法）'!AF:AF,MATCH($AA177,'[6]配置系数（兵法）'!$AA:$AA,0))</f>
        <v>1</v>
      </c>
      <c r="AH177" s="141" t="str">
        <f>IF(索引!T175="","",索引!T175&amp;5)</f>
        <v/>
      </c>
      <c r="AI177" s="205" t="str">
        <f>INDEX('[6]配置系数（兵法）'!AI:AI,MATCH($AH177,'[6]配置系数（兵法）'!$AH:$AH,0))</f>
        <v/>
      </c>
      <c r="AJ177" s="205" t="str">
        <f>INDEX('[6]配置系数（兵法）'!AJ:AJ,MATCH($AH177,'[6]配置系数（兵法）'!$AH:$AH,0))</f>
        <v/>
      </c>
      <c r="AK177" s="205" t="str">
        <f>INDEX('[6]配置系数（兵法）'!AK:AK,MATCH($AH177,'[6]配置系数（兵法）'!$AH:$AH,0))</f>
        <v/>
      </c>
      <c r="AL177" s="205" t="str">
        <f>INDEX('[6]配置系数（兵法）'!AL:AL,MATCH($AH177,'[6]配置系数（兵法）'!$AH:$AH,0))</f>
        <v>0+0+0+0+0+0+0+0+0+0+0+0+0+0+0+0+0+0+0+0+0+0+0+0+0+0+0+0+0+0+0+0+0+0+0</v>
      </c>
      <c r="AM177" s="205">
        <f>INDEX('[6]配置系数（兵法）'!AM:AM,MATCH($AH177,'[6]配置系数（兵法）'!$AH:$AH,0))</f>
        <v>1</v>
      </c>
    </row>
    <row r="178" spans="6:39" x14ac:dyDescent="0.15">
      <c r="F178" s="141" t="str">
        <f>IF(索引!T176="","",索引!T176&amp;1)</f>
        <v/>
      </c>
      <c r="G178" s="205" t="str">
        <f>INDEX('[6]配置系数（兵法）'!G:G,MATCH($F178,'[6]配置系数（兵法）'!$F:$F,0))</f>
        <v/>
      </c>
      <c r="H178" s="205" t="str">
        <f>INDEX('[6]配置系数（兵法）'!H:H,MATCH($F178,'[6]配置系数（兵法）'!$F:$F,0))</f>
        <v/>
      </c>
      <c r="I178" s="205" t="str">
        <f>INDEX('[6]配置系数（兵法）'!I:I,MATCH($F178,'[6]配置系数（兵法）'!$F:$F,0))</f>
        <v/>
      </c>
      <c r="J178" s="205" t="str">
        <f>INDEX('[6]配置系数（兵法）'!J:J,MATCH($F178,'[6]配置系数（兵法）'!$F:$F,0))</f>
        <v>0+0+0+0+0+0+0+0+0+0+0+0+0+0+0+0+0+0+0+0+0+0+0+0+0+0+0+0+0+0+0+0+0+0+0</v>
      </c>
      <c r="K178" s="205">
        <f>INDEX('[6]配置系数（兵法）'!K:K,MATCH($F178,'[6]配置系数（兵法）'!$F:$F,0))</f>
        <v>1</v>
      </c>
      <c r="M178" s="141" t="str">
        <f>IF(索引!T176="","",索引!T176&amp;2)</f>
        <v/>
      </c>
      <c r="N178" s="205" t="str">
        <f>INDEX('[6]配置系数（兵法）'!N:N,MATCH($M178,'[6]配置系数（兵法）'!$M:$M,0))</f>
        <v/>
      </c>
      <c r="O178" s="205" t="str">
        <f>INDEX('[6]配置系数（兵法）'!O:O,MATCH($M178,'[6]配置系数（兵法）'!$M:$M,0))</f>
        <v/>
      </c>
      <c r="P178" s="205" t="str">
        <f>INDEX('[6]配置系数（兵法）'!P:P,MATCH($M178,'[6]配置系数（兵法）'!$M:$M,0))</f>
        <v/>
      </c>
      <c r="Q178" s="205" t="str">
        <f>INDEX('[6]配置系数（兵法）'!Q:Q,MATCH($M178,'[6]配置系数（兵法）'!$M:$M,0))</f>
        <v>0+0+0+0+0+0+0+0+0+0+0+0+0+0+0+0+0+0+0+0+0+0+0+0+0+0+0+0+0+0+0+0+0+0+0</v>
      </c>
      <c r="R178" s="205">
        <f>INDEX('[6]配置系数（兵法）'!R:R,MATCH($M178,'[6]配置系数（兵法）'!$M:$M,0))</f>
        <v>1</v>
      </c>
      <c r="T178" s="141" t="str">
        <f>IF(索引!T176="","",索引!T176&amp;3)</f>
        <v/>
      </c>
      <c r="U178" s="205" t="str">
        <f>INDEX('[6]配置系数（兵法）'!U:U,MATCH($T178,'[6]配置系数（兵法）'!$T:$T,0))</f>
        <v/>
      </c>
      <c r="V178" s="205" t="str">
        <f>INDEX('[6]配置系数（兵法）'!V:V,MATCH($T178,'[6]配置系数（兵法）'!$T:$T,0))</f>
        <v/>
      </c>
      <c r="W178" s="205" t="str">
        <f>INDEX('[6]配置系数（兵法）'!W:W,MATCH($T178,'[6]配置系数（兵法）'!$T:$T,0))</f>
        <v/>
      </c>
      <c r="X178" s="205" t="str">
        <f>INDEX('[6]配置系数（兵法）'!X:X,MATCH($T178,'[6]配置系数（兵法）'!$T:$T,0))</f>
        <v>0+0+0+0+0+0+0+0+0+0+0+0+0+0+0+0+0+0+0+0+0+0+0+0+0+0+0+0+0+0+0+0+0+0+0</v>
      </c>
      <c r="Y178" s="205">
        <f>INDEX('[6]配置系数（兵法）'!Y:Y,MATCH($T178,'[6]配置系数（兵法）'!$T:$T,0))</f>
        <v>1</v>
      </c>
      <c r="AA178" s="141" t="str">
        <f>IF(索引!T176="","",索引!T176&amp;4)</f>
        <v/>
      </c>
      <c r="AB178" s="205" t="str">
        <f>INDEX('[6]配置系数（兵法）'!AB:AB,MATCH($AA178,'[6]配置系数（兵法）'!$AA:$AA,0))</f>
        <v/>
      </c>
      <c r="AC178" s="205" t="str">
        <f>INDEX('[6]配置系数（兵法）'!AC:AC,MATCH($AA178,'[6]配置系数（兵法）'!$AA:$AA,0))</f>
        <v/>
      </c>
      <c r="AD178" s="205" t="str">
        <f>INDEX('[6]配置系数（兵法）'!AD:AD,MATCH($AA178,'[6]配置系数（兵法）'!$AA:$AA,0))</f>
        <v/>
      </c>
      <c r="AE178" s="205" t="str">
        <f>INDEX('[6]配置系数（兵法）'!AE:AE,MATCH($AA178,'[6]配置系数（兵法）'!$AA:$AA,0))</f>
        <v>0+0+0+0+0+0+0+0+0+0+0+0+0+0+0+0+0+0+0+0+0+0+0+0+0+0+0+0+0+0+0+0+0+0+0</v>
      </c>
      <c r="AF178" s="205">
        <f>INDEX('[6]配置系数（兵法）'!AF:AF,MATCH($AA178,'[6]配置系数（兵法）'!$AA:$AA,0))</f>
        <v>1</v>
      </c>
      <c r="AH178" s="141" t="str">
        <f>IF(索引!T176="","",索引!T176&amp;5)</f>
        <v/>
      </c>
      <c r="AI178" s="205" t="str">
        <f>INDEX('[6]配置系数（兵法）'!AI:AI,MATCH($AH178,'[6]配置系数（兵法）'!$AH:$AH,0))</f>
        <v/>
      </c>
      <c r="AJ178" s="205" t="str">
        <f>INDEX('[6]配置系数（兵法）'!AJ:AJ,MATCH($AH178,'[6]配置系数（兵法）'!$AH:$AH,0))</f>
        <v/>
      </c>
      <c r="AK178" s="205" t="str">
        <f>INDEX('[6]配置系数（兵法）'!AK:AK,MATCH($AH178,'[6]配置系数（兵法）'!$AH:$AH,0))</f>
        <v/>
      </c>
      <c r="AL178" s="205" t="str">
        <f>INDEX('[6]配置系数（兵法）'!AL:AL,MATCH($AH178,'[6]配置系数（兵法）'!$AH:$AH,0))</f>
        <v>0+0+0+0+0+0+0+0+0+0+0+0+0+0+0+0+0+0+0+0+0+0+0+0+0+0+0+0+0+0+0+0+0+0+0</v>
      </c>
      <c r="AM178" s="205">
        <f>INDEX('[6]配置系数（兵法）'!AM:AM,MATCH($AH178,'[6]配置系数（兵法）'!$AH:$AH,0))</f>
        <v>1</v>
      </c>
    </row>
    <row r="179" spans="6:39" x14ac:dyDescent="0.15">
      <c r="F179" s="141" t="str">
        <f>IF(索引!T177="","",索引!T177&amp;1)</f>
        <v/>
      </c>
      <c r="G179" s="205" t="str">
        <f>INDEX('[6]配置系数（兵法）'!G:G,MATCH($F179,'[6]配置系数（兵法）'!$F:$F,0))</f>
        <v/>
      </c>
      <c r="H179" s="205" t="str">
        <f>INDEX('[6]配置系数（兵法）'!H:H,MATCH($F179,'[6]配置系数（兵法）'!$F:$F,0))</f>
        <v/>
      </c>
      <c r="I179" s="205" t="str">
        <f>INDEX('[6]配置系数（兵法）'!I:I,MATCH($F179,'[6]配置系数（兵法）'!$F:$F,0))</f>
        <v/>
      </c>
      <c r="J179" s="205" t="str">
        <f>INDEX('[6]配置系数（兵法）'!J:J,MATCH($F179,'[6]配置系数（兵法）'!$F:$F,0))</f>
        <v>0+0+0+0+0+0+0+0+0+0+0+0+0+0+0+0+0+0+0+0+0+0+0+0+0+0+0+0+0+0+0+0+0+0+0</v>
      </c>
      <c r="K179" s="205">
        <f>INDEX('[6]配置系数（兵法）'!K:K,MATCH($F179,'[6]配置系数（兵法）'!$F:$F,0))</f>
        <v>1</v>
      </c>
      <c r="M179" s="141" t="str">
        <f>IF(索引!T177="","",索引!T177&amp;2)</f>
        <v/>
      </c>
      <c r="N179" s="205" t="str">
        <f>INDEX('[6]配置系数（兵法）'!N:N,MATCH($M179,'[6]配置系数（兵法）'!$M:$M,0))</f>
        <v/>
      </c>
      <c r="O179" s="205" t="str">
        <f>INDEX('[6]配置系数（兵法）'!O:O,MATCH($M179,'[6]配置系数（兵法）'!$M:$M,0))</f>
        <v/>
      </c>
      <c r="P179" s="205" t="str">
        <f>INDEX('[6]配置系数（兵法）'!P:P,MATCH($M179,'[6]配置系数（兵法）'!$M:$M,0))</f>
        <v/>
      </c>
      <c r="Q179" s="205" t="str">
        <f>INDEX('[6]配置系数（兵法）'!Q:Q,MATCH($M179,'[6]配置系数（兵法）'!$M:$M,0))</f>
        <v>0+0+0+0+0+0+0+0+0+0+0+0+0+0+0+0+0+0+0+0+0+0+0+0+0+0+0+0+0+0+0+0+0+0+0</v>
      </c>
      <c r="R179" s="205">
        <f>INDEX('[6]配置系数（兵法）'!R:R,MATCH($M179,'[6]配置系数（兵法）'!$M:$M,0))</f>
        <v>1</v>
      </c>
      <c r="T179" s="141" t="str">
        <f>IF(索引!T177="","",索引!T177&amp;3)</f>
        <v/>
      </c>
      <c r="U179" s="205" t="str">
        <f>INDEX('[6]配置系数（兵法）'!U:U,MATCH($T179,'[6]配置系数（兵法）'!$T:$T,0))</f>
        <v/>
      </c>
      <c r="V179" s="205" t="str">
        <f>INDEX('[6]配置系数（兵法）'!V:V,MATCH($T179,'[6]配置系数（兵法）'!$T:$T,0))</f>
        <v/>
      </c>
      <c r="W179" s="205" t="str">
        <f>INDEX('[6]配置系数（兵法）'!W:W,MATCH($T179,'[6]配置系数（兵法）'!$T:$T,0))</f>
        <v/>
      </c>
      <c r="X179" s="205" t="str">
        <f>INDEX('[6]配置系数（兵法）'!X:X,MATCH($T179,'[6]配置系数（兵法）'!$T:$T,0))</f>
        <v>0+0+0+0+0+0+0+0+0+0+0+0+0+0+0+0+0+0+0+0+0+0+0+0+0+0+0+0+0+0+0+0+0+0+0</v>
      </c>
      <c r="Y179" s="205">
        <f>INDEX('[6]配置系数（兵法）'!Y:Y,MATCH($T179,'[6]配置系数（兵法）'!$T:$T,0))</f>
        <v>1</v>
      </c>
      <c r="AA179" s="141" t="str">
        <f>IF(索引!T177="","",索引!T177&amp;4)</f>
        <v/>
      </c>
      <c r="AB179" s="205" t="str">
        <f>INDEX('[6]配置系数（兵法）'!AB:AB,MATCH($AA179,'[6]配置系数（兵法）'!$AA:$AA,0))</f>
        <v/>
      </c>
      <c r="AC179" s="205" t="str">
        <f>INDEX('[6]配置系数（兵法）'!AC:AC,MATCH($AA179,'[6]配置系数（兵法）'!$AA:$AA,0))</f>
        <v/>
      </c>
      <c r="AD179" s="205" t="str">
        <f>INDEX('[6]配置系数（兵法）'!AD:AD,MATCH($AA179,'[6]配置系数（兵法）'!$AA:$AA,0))</f>
        <v/>
      </c>
      <c r="AE179" s="205" t="str">
        <f>INDEX('[6]配置系数（兵法）'!AE:AE,MATCH($AA179,'[6]配置系数（兵法）'!$AA:$AA,0))</f>
        <v>0+0+0+0+0+0+0+0+0+0+0+0+0+0+0+0+0+0+0+0+0+0+0+0+0+0+0+0+0+0+0+0+0+0+0</v>
      </c>
      <c r="AF179" s="205">
        <f>INDEX('[6]配置系数（兵法）'!AF:AF,MATCH($AA179,'[6]配置系数（兵法）'!$AA:$AA,0))</f>
        <v>1</v>
      </c>
      <c r="AH179" s="141" t="str">
        <f>IF(索引!T177="","",索引!T177&amp;5)</f>
        <v/>
      </c>
      <c r="AI179" s="205" t="str">
        <f>INDEX('[6]配置系数（兵法）'!AI:AI,MATCH($AH179,'[6]配置系数（兵法）'!$AH:$AH,0))</f>
        <v/>
      </c>
      <c r="AJ179" s="205" t="str">
        <f>INDEX('[6]配置系数（兵法）'!AJ:AJ,MATCH($AH179,'[6]配置系数（兵法）'!$AH:$AH,0))</f>
        <v/>
      </c>
      <c r="AK179" s="205" t="str">
        <f>INDEX('[6]配置系数（兵法）'!AK:AK,MATCH($AH179,'[6]配置系数（兵法）'!$AH:$AH,0))</f>
        <v/>
      </c>
      <c r="AL179" s="205" t="str">
        <f>INDEX('[6]配置系数（兵法）'!AL:AL,MATCH($AH179,'[6]配置系数（兵法）'!$AH:$AH,0))</f>
        <v>0+0+0+0+0+0+0+0+0+0+0+0+0+0+0+0+0+0+0+0+0+0+0+0+0+0+0+0+0+0+0+0+0+0+0</v>
      </c>
      <c r="AM179" s="205">
        <f>INDEX('[6]配置系数（兵法）'!AM:AM,MATCH($AH179,'[6]配置系数（兵法）'!$AH:$AH,0))</f>
        <v>1</v>
      </c>
    </row>
    <row r="180" spans="6:39" x14ac:dyDescent="0.15">
      <c r="F180" s="141" t="str">
        <f>IF(索引!T178="","",索引!T178&amp;1)</f>
        <v/>
      </c>
      <c r="G180" s="205" t="str">
        <f>INDEX('[6]配置系数（兵法）'!G:G,MATCH($F180,'[6]配置系数（兵法）'!$F:$F,0))</f>
        <v/>
      </c>
      <c r="H180" s="205" t="str">
        <f>INDEX('[6]配置系数（兵法）'!H:H,MATCH($F180,'[6]配置系数（兵法）'!$F:$F,0))</f>
        <v/>
      </c>
      <c r="I180" s="205" t="str">
        <f>INDEX('[6]配置系数（兵法）'!I:I,MATCH($F180,'[6]配置系数（兵法）'!$F:$F,0))</f>
        <v/>
      </c>
      <c r="J180" s="205" t="str">
        <f>INDEX('[6]配置系数（兵法）'!J:J,MATCH($F180,'[6]配置系数（兵法）'!$F:$F,0))</f>
        <v>0+0+0+0+0+0+0+0+0+0+0+0+0+0+0+0+0+0+0+0+0+0+0+0+0+0+0+0+0+0+0+0+0+0+0</v>
      </c>
      <c r="K180" s="205">
        <f>INDEX('[6]配置系数（兵法）'!K:K,MATCH($F180,'[6]配置系数（兵法）'!$F:$F,0))</f>
        <v>1</v>
      </c>
      <c r="M180" s="141" t="str">
        <f>IF(索引!T178="","",索引!T178&amp;2)</f>
        <v/>
      </c>
      <c r="N180" s="205" t="str">
        <f>INDEX('[6]配置系数（兵法）'!N:N,MATCH($M180,'[6]配置系数（兵法）'!$M:$M,0))</f>
        <v/>
      </c>
      <c r="O180" s="205" t="str">
        <f>INDEX('[6]配置系数（兵法）'!O:O,MATCH($M180,'[6]配置系数（兵法）'!$M:$M,0))</f>
        <v/>
      </c>
      <c r="P180" s="205" t="str">
        <f>INDEX('[6]配置系数（兵法）'!P:P,MATCH($M180,'[6]配置系数（兵法）'!$M:$M,0))</f>
        <v/>
      </c>
      <c r="Q180" s="205" t="str">
        <f>INDEX('[6]配置系数（兵法）'!Q:Q,MATCH($M180,'[6]配置系数（兵法）'!$M:$M,0))</f>
        <v>0+0+0+0+0+0+0+0+0+0+0+0+0+0+0+0+0+0+0+0+0+0+0+0+0+0+0+0+0+0+0+0+0+0+0</v>
      </c>
      <c r="R180" s="205">
        <f>INDEX('[6]配置系数（兵法）'!R:R,MATCH($M180,'[6]配置系数（兵法）'!$M:$M,0))</f>
        <v>1</v>
      </c>
      <c r="T180" s="141" t="str">
        <f>IF(索引!T178="","",索引!T178&amp;3)</f>
        <v/>
      </c>
      <c r="U180" s="205" t="str">
        <f>INDEX('[6]配置系数（兵法）'!U:U,MATCH($T180,'[6]配置系数（兵法）'!$T:$T,0))</f>
        <v/>
      </c>
      <c r="V180" s="205" t="str">
        <f>INDEX('[6]配置系数（兵法）'!V:V,MATCH($T180,'[6]配置系数（兵法）'!$T:$T,0))</f>
        <v/>
      </c>
      <c r="W180" s="205" t="str">
        <f>INDEX('[6]配置系数（兵法）'!W:W,MATCH($T180,'[6]配置系数（兵法）'!$T:$T,0))</f>
        <v/>
      </c>
      <c r="X180" s="205" t="str">
        <f>INDEX('[6]配置系数（兵法）'!X:X,MATCH($T180,'[6]配置系数（兵法）'!$T:$T,0))</f>
        <v>0+0+0+0+0+0+0+0+0+0+0+0+0+0+0+0+0+0+0+0+0+0+0+0+0+0+0+0+0+0+0+0+0+0+0</v>
      </c>
      <c r="Y180" s="205">
        <f>INDEX('[6]配置系数（兵法）'!Y:Y,MATCH($T180,'[6]配置系数（兵法）'!$T:$T,0))</f>
        <v>1</v>
      </c>
      <c r="AA180" s="141" t="str">
        <f>IF(索引!T178="","",索引!T178&amp;4)</f>
        <v/>
      </c>
      <c r="AB180" s="205" t="str">
        <f>INDEX('[6]配置系数（兵法）'!AB:AB,MATCH($AA180,'[6]配置系数（兵法）'!$AA:$AA,0))</f>
        <v/>
      </c>
      <c r="AC180" s="205" t="str">
        <f>INDEX('[6]配置系数（兵法）'!AC:AC,MATCH($AA180,'[6]配置系数（兵法）'!$AA:$AA,0))</f>
        <v/>
      </c>
      <c r="AD180" s="205" t="str">
        <f>INDEX('[6]配置系数（兵法）'!AD:AD,MATCH($AA180,'[6]配置系数（兵法）'!$AA:$AA,0))</f>
        <v/>
      </c>
      <c r="AE180" s="205" t="str">
        <f>INDEX('[6]配置系数（兵法）'!AE:AE,MATCH($AA180,'[6]配置系数（兵法）'!$AA:$AA,0))</f>
        <v>0+0+0+0+0+0+0+0+0+0+0+0+0+0+0+0+0+0+0+0+0+0+0+0+0+0+0+0+0+0+0+0+0+0+0</v>
      </c>
      <c r="AF180" s="205">
        <f>INDEX('[6]配置系数（兵法）'!AF:AF,MATCH($AA180,'[6]配置系数（兵法）'!$AA:$AA,0))</f>
        <v>1</v>
      </c>
      <c r="AH180" s="141" t="str">
        <f>IF(索引!T178="","",索引!T178&amp;5)</f>
        <v/>
      </c>
      <c r="AI180" s="205" t="str">
        <f>INDEX('[6]配置系数（兵法）'!AI:AI,MATCH($AH180,'[6]配置系数（兵法）'!$AH:$AH,0))</f>
        <v/>
      </c>
      <c r="AJ180" s="205" t="str">
        <f>INDEX('[6]配置系数（兵法）'!AJ:AJ,MATCH($AH180,'[6]配置系数（兵法）'!$AH:$AH,0))</f>
        <v/>
      </c>
      <c r="AK180" s="205" t="str">
        <f>INDEX('[6]配置系数（兵法）'!AK:AK,MATCH($AH180,'[6]配置系数（兵法）'!$AH:$AH,0))</f>
        <v/>
      </c>
      <c r="AL180" s="205" t="str">
        <f>INDEX('[6]配置系数（兵法）'!AL:AL,MATCH($AH180,'[6]配置系数（兵法）'!$AH:$AH,0))</f>
        <v>0+0+0+0+0+0+0+0+0+0+0+0+0+0+0+0+0+0+0+0+0+0+0+0+0+0+0+0+0+0+0+0+0+0+0</v>
      </c>
      <c r="AM180" s="205">
        <f>INDEX('[6]配置系数（兵法）'!AM:AM,MATCH($AH180,'[6]配置系数（兵法）'!$AH:$AH,0))</f>
        <v>1</v>
      </c>
    </row>
    <row r="181" spans="6:39" x14ac:dyDescent="0.15">
      <c r="F181" s="141" t="str">
        <f>IF(索引!T179="","",索引!T179&amp;1)</f>
        <v/>
      </c>
      <c r="G181" s="205" t="str">
        <f>INDEX('[6]配置系数（兵法）'!G:G,MATCH($F181,'[6]配置系数（兵法）'!$F:$F,0))</f>
        <v/>
      </c>
      <c r="H181" s="205" t="str">
        <f>INDEX('[6]配置系数（兵法）'!H:H,MATCH($F181,'[6]配置系数（兵法）'!$F:$F,0))</f>
        <v/>
      </c>
      <c r="I181" s="205" t="str">
        <f>INDEX('[6]配置系数（兵法）'!I:I,MATCH($F181,'[6]配置系数（兵法）'!$F:$F,0))</f>
        <v/>
      </c>
      <c r="J181" s="205" t="str">
        <f>INDEX('[6]配置系数（兵法）'!J:J,MATCH($F181,'[6]配置系数（兵法）'!$F:$F,0))</f>
        <v>0+0+0+0+0+0+0+0+0+0+0+0+0+0+0+0+0+0+0+0+0+0+0+0+0+0+0+0+0+0+0+0+0+0+0</v>
      </c>
      <c r="K181" s="205">
        <f>INDEX('[6]配置系数（兵法）'!K:K,MATCH($F181,'[6]配置系数（兵法）'!$F:$F,0))</f>
        <v>1</v>
      </c>
      <c r="M181" s="141" t="str">
        <f>IF(索引!T179="","",索引!T179&amp;2)</f>
        <v/>
      </c>
      <c r="N181" s="205" t="str">
        <f>INDEX('[6]配置系数（兵法）'!N:N,MATCH($M181,'[6]配置系数（兵法）'!$M:$M,0))</f>
        <v/>
      </c>
      <c r="O181" s="205" t="str">
        <f>INDEX('[6]配置系数（兵法）'!O:O,MATCH($M181,'[6]配置系数（兵法）'!$M:$M,0))</f>
        <v/>
      </c>
      <c r="P181" s="205" t="str">
        <f>INDEX('[6]配置系数（兵法）'!P:P,MATCH($M181,'[6]配置系数（兵法）'!$M:$M,0))</f>
        <v/>
      </c>
      <c r="Q181" s="205" t="str">
        <f>INDEX('[6]配置系数（兵法）'!Q:Q,MATCH($M181,'[6]配置系数（兵法）'!$M:$M,0))</f>
        <v>0+0+0+0+0+0+0+0+0+0+0+0+0+0+0+0+0+0+0+0+0+0+0+0+0+0+0+0+0+0+0+0+0+0+0</v>
      </c>
      <c r="R181" s="205">
        <f>INDEX('[6]配置系数（兵法）'!R:R,MATCH($M181,'[6]配置系数（兵法）'!$M:$M,0))</f>
        <v>1</v>
      </c>
      <c r="T181" s="141" t="str">
        <f>IF(索引!T179="","",索引!T179&amp;3)</f>
        <v/>
      </c>
      <c r="U181" s="205" t="str">
        <f>INDEX('[6]配置系数（兵法）'!U:U,MATCH($T181,'[6]配置系数（兵法）'!$T:$T,0))</f>
        <v/>
      </c>
      <c r="V181" s="205" t="str">
        <f>INDEX('[6]配置系数（兵法）'!V:V,MATCH($T181,'[6]配置系数（兵法）'!$T:$T,0))</f>
        <v/>
      </c>
      <c r="W181" s="205" t="str">
        <f>INDEX('[6]配置系数（兵法）'!W:W,MATCH($T181,'[6]配置系数（兵法）'!$T:$T,0))</f>
        <v/>
      </c>
      <c r="X181" s="205" t="str">
        <f>INDEX('[6]配置系数（兵法）'!X:X,MATCH($T181,'[6]配置系数（兵法）'!$T:$T,0))</f>
        <v>0+0+0+0+0+0+0+0+0+0+0+0+0+0+0+0+0+0+0+0+0+0+0+0+0+0+0+0+0+0+0+0+0+0+0</v>
      </c>
      <c r="Y181" s="205">
        <f>INDEX('[6]配置系数（兵法）'!Y:Y,MATCH($T181,'[6]配置系数（兵法）'!$T:$T,0))</f>
        <v>1</v>
      </c>
      <c r="AA181" s="141" t="str">
        <f>IF(索引!T179="","",索引!T179&amp;4)</f>
        <v/>
      </c>
      <c r="AB181" s="205" t="str">
        <f>INDEX('[6]配置系数（兵法）'!AB:AB,MATCH($AA181,'[6]配置系数（兵法）'!$AA:$AA,0))</f>
        <v/>
      </c>
      <c r="AC181" s="205" t="str">
        <f>INDEX('[6]配置系数（兵法）'!AC:AC,MATCH($AA181,'[6]配置系数（兵法）'!$AA:$AA,0))</f>
        <v/>
      </c>
      <c r="AD181" s="205" t="str">
        <f>INDEX('[6]配置系数（兵法）'!AD:AD,MATCH($AA181,'[6]配置系数（兵法）'!$AA:$AA,0))</f>
        <v/>
      </c>
      <c r="AE181" s="205" t="str">
        <f>INDEX('[6]配置系数（兵法）'!AE:AE,MATCH($AA181,'[6]配置系数（兵法）'!$AA:$AA,0))</f>
        <v>0+0+0+0+0+0+0+0+0+0+0+0+0+0+0+0+0+0+0+0+0+0+0+0+0+0+0+0+0+0+0+0+0+0+0</v>
      </c>
      <c r="AF181" s="205">
        <f>INDEX('[6]配置系数（兵法）'!AF:AF,MATCH($AA181,'[6]配置系数（兵法）'!$AA:$AA,0))</f>
        <v>1</v>
      </c>
      <c r="AH181" s="141" t="str">
        <f>IF(索引!T179="","",索引!T179&amp;5)</f>
        <v/>
      </c>
      <c r="AI181" s="205" t="str">
        <f>INDEX('[6]配置系数（兵法）'!AI:AI,MATCH($AH181,'[6]配置系数（兵法）'!$AH:$AH,0))</f>
        <v/>
      </c>
      <c r="AJ181" s="205" t="str">
        <f>INDEX('[6]配置系数（兵法）'!AJ:AJ,MATCH($AH181,'[6]配置系数（兵法）'!$AH:$AH,0))</f>
        <v/>
      </c>
      <c r="AK181" s="205" t="str">
        <f>INDEX('[6]配置系数（兵法）'!AK:AK,MATCH($AH181,'[6]配置系数（兵法）'!$AH:$AH,0))</f>
        <v/>
      </c>
      <c r="AL181" s="205" t="str">
        <f>INDEX('[6]配置系数（兵法）'!AL:AL,MATCH($AH181,'[6]配置系数（兵法）'!$AH:$AH,0))</f>
        <v>0+0+0+0+0+0+0+0+0+0+0+0+0+0+0+0+0+0+0+0+0+0+0+0+0+0+0+0+0+0+0+0+0+0+0</v>
      </c>
      <c r="AM181" s="205">
        <f>INDEX('[6]配置系数（兵法）'!AM:AM,MATCH($AH181,'[6]配置系数（兵法）'!$AH:$AH,0))</f>
        <v>1</v>
      </c>
    </row>
    <row r="182" spans="6:39" x14ac:dyDescent="0.15">
      <c r="F182" s="141" t="str">
        <f>IF(索引!T180="","",索引!T180&amp;1)</f>
        <v/>
      </c>
      <c r="G182" s="205" t="str">
        <f>INDEX('[6]配置系数（兵法）'!G:G,MATCH($F182,'[6]配置系数（兵法）'!$F:$F,0))</f>
        <v/>
      </c>
      <c r="H182" s="205" t="str">
        <f>INDEX('[6]配置系数（兵法）'!H:H,MATCH($F182,'[6]配置系数（兵法）'!$F:$F,0))</f>
        <v/>
      </c>
      <c r="I182" s="205" t="str">
        <f>INDEX('[6]配置系数（兵法）'!I:I,MATCH($F182,'[6]配置系数（兵法）'!$F:$F,0))</f>
        <v/>
      </c>
      <c r="J182" s="205" t="str">
        <f>INDEX('[6]配置系数（兵法）'!J:J,MATCH($F182,'[6]配置系数（兵法）'!$F:$F,0))</f>
        <v>0+0+0+0+0+0+0+0+0+0+0+0+0+0+0+0+0+0+0+0+0+0+0+0+0+0+0+0+0+0+0+0+0+0+0</v>
      </c>
      <c r="K182" s="205">
        <f>INDEX('[6]配置系数（兵法）'!K:K,MATCH($F182,'[6]配置系数（兵法）'!$F:$F,0))</f>
        <v>1</v>
      </c>
      <c r="M182" s="141" t="str">
        <f>IF(索引!T180="","",索引!T180&amp;2)</f>
        <v/>
      </c>
      <c r="N182" s="205" t="str">
        <f>INDEX('[6]配置系数（兵法）'!N:N,MATCH($M182,'[6]配置系数（兵法）'!$M:$M,0))</f>
        <v/>
      </c>
      <c r="O182" s="205" t="str">
        <f>INDEX('[6]配置系数（兵法）'!O:O,MATCH($M182,'[6]配置系数（兵法）'!$M:$M,0))</f>
        <v/>
      </c>
      <c r="P182" s="205" t="str">
        <f>INDEX('[6]配置系数（兵法）'!P:P,MATCH($M182,'[6]配置系数（兵法）'!$M:$M,0))</f>
        <v/>
      </c>
      <c r="Q182" s="205" t="str">
        <f>INDEX('[6]配置系数（兵法）'!Q:Q,MATCH($M182,'[6]配置系数（兵法）'!$M:$M,0))</f>
        <v>0+0+0+0+0+0+0+0+0+0+0+0+0+0+0+0+0+0+0+0+0+0+0+0+0+0+0+0+0+0+0+0+0+0+0</v>
      </c>
      <c r="R182" s="205">
        <f>INDEX('[6]配置系数（兵法）'!R:R,MATCH($M182,'[6]配置系数（兵法）'!$M:$M,0))</f>
        <v>1</v>
      </c>
      <c r="T182" s="141" t="str">
        <f>IF(索引!T180="","",索引!T180&amp;3)</f>
        <v/>
      </c>
      <c r="U182" s="205" t="str">
        <f>INDEX('[6]配置系数（兵法）'!U:U,MATCH($T182,'[6]配置系数（兵法）'!$T:$T,0))</f>
        <v/>
      </c>
      <c r="V182" s="205" t="str">
        <f>INDEX('[6]配置系数（兵法）'!V:V,MATCH($T182,'[6]配置系数（兵法）'!$T:$T,0))</f>
        <v/>
      </c>
      <c r="W182" s="205" t="str">
        <f>INDEX('[6]配置系数（兵法）'!W:W,MATCH($T182,'[6]配置系数（兵法）'!$T:$T,0))</f>
        <v/>
      </c>
      <c r="X182" s="205" t="str">
        <f>INDEX('[6]配置系数（兵法）'!X:X,MATCH($T182,'[6]配置系数（兵法）'!$T:$T,0))</f>
        <v>0+0+0+0+0+0+0+0+0+0+0+0+0+0+0+0+0+0+0+0+0+0+0+0+0+0+0+0+0+0+0+0+0+0+0</v>
      </c>
      <c r="Y182" s="205">
        <f>INDEX('[6]配置系数（兵法）'!Y:Y,MATCH($T182,'[6]配置系数（兵法）'!$T:$T,0))</f>
        <v>1</v>
      </c>
      <c r="AA182" s="141" t="str">
        <f>IF(索引!T180="","",索引!T180&amp;4)</f>
        <v/>
      </c>
      <c r="AB182" s="205" t="str">
        <f>INDEX('[6]配置系数（兵法）'!AB:AB,MATCH($AA182,'[6]配置系数（兵法）'!$AA:$AA,0))</f>
        <v/>
      </c>
      <c r="AC182" s="205" t="str">
        <f>INDEX('[6]配置系数（兵法）'!AC:AC,MATCH($AA182,'[6]配置系数（兵法）'!$AA:$AA,0))</f>
        <v/>
      </c>
      <c r="AD182" s="205" t="str">
        <f>INDEX('[6]配置系数（兵法）'!AD:AD,MATCH($AA182,'[6]配置系数（兵法）'!$AA:$AA,0))</f>
        <v/>
      </c>
      <c r="AE182" s="205" t="str">
        <f>INDEX('[6]配置系数（兵法）'!AE:AE,MATCH($AA182,'[6]配置系数（兵法）'!$AA:$AA,0))</f>
        <v>0+0+0+0+0+0+0+0+0+0+0+0+0+0+0+0+0+0+0+0+0+0+0+0+0+0+0+0+0+0+0+0+0+0+0</v>
      </c>
      <c r="AF182" s="205">
        <f>INDEX('[6]配置系数（兵法）'!AF:AF,MATCH($AA182,'[6]配置系数（兵法）'!$AA:$AA,0))</f>
        <v>1</v>
      </c>
      <c r="AH182" s="141" t="str">
        <f>IF(索引!T180="","",索引!T180&amp;5)</f>
        <v/>
      </c>
      <c r="AI182" s="205" t="str">
        <f>INDEX('[6]配置系数（兵法）'!AI:AI,MATCH($AH182,'[6]配置系数（兵法）'!$AH:$AH,0))</f>
        <v/>
      </c>
      <c r="AJ182" s="205" t="str">
        <f>INDEX('[6]配置系数（兵法）'!AJ:AJ,MATCH($AH182,'[6]配置系数（兵法）'!$AH:$AH,0))</f>
        <v/>
      </c>
      <c r="AK182" s="205" t="str">
        <f>INDEX('[6]配置系数（兵法）'!AK:AK,MATCH($AH182,'[6]配置系数（兵法）'!$AH:$AH,0))</f>
        <v/>
      </c>
      <c r="AL182" s="205" t="str">
        <f>INDEX('[6]配置系数（兵法）'!AL:AL,MATCH($AH182,'[6]配置系数（兵法）'!$AH:$AH,0))</f>
        <v>0+0+0+0+0+0+0+0+0+0+0+0+0+0+0+0+0+0+0+0+0+0+0+0+0+0+0+0+0+0+0+0+0+0+0</v>
      </c>
      <c r="AM182" s="205">
        <f>INDEX('[6]配置系数（兵法）'!AM:AM,MATCH($AH182,'[6]配置系数（兵法）'!$AH:$AH,0))</f>
        <v>1</v>
      </c>
    </row>
    <row r="183" spans="6:39" x14ac:dyDescent="0.15">
      <c r="F183" s="141" t="str">
        <f>IF(索引!T181="","",索引!T181&amp;1)</f>
        <v/>
      </c>
      <c r="G183" s="205" t="str">
        <f>INDEX('[6]配置系数（兵法）'!G:G,MATCH($F183,'[6]配置系数（兵法）'!$F:$F,0))</f>
        <v/>
      </c>
      <c r="H183" s="205" t="str">
        <f>INDEX('[6]配置系数（兵法）'!H:H,MATCH($F183,'[6]配置系数（兵法）'!$F:$F,0))</f>
        <v/>
      </c>
      <c r="I183" s="205" t="str">
        <f>INDEX('[6]配置系数（兵法）'!I:I,MATCH($F183,'[6]配置系数（兵法）'!$F:$F,0))</f>
        <v/>
      </c>
      <c r="J183" s="205" t="str">
        <f>INDEX('[6]配置系数（兵法）'!J:J,MATCH($F183,'[6]配置系数（兵法）'!$F:$F,0))</f>
        <v>0+0+0+0+0+0+0+0+0+0+0+0+0+0+0+0+0+0+0+0+0+0+0+0+0+0+0+0+0+0+0+0+0+0+0</v>
      </c>
      <c r="K183" s="205">
        <f>INDEX('[6]配置系数（兵法）'!K:K,MATCH($F183,'[6]配置系数（兵法）'!$F:$F,0))</f>
        <v>1</v>
      </c>
      <c r="M183" s="141" t="str">
        <f>IF(索引!T181="","",索引!T181&amp;2)</f>
        <v/>
      </c>
      <c r="N183" s="205" t="str">
        <f>INDEX('[6]配置系数（兵法）'!N:N,MATCH($M183,'[6]配置系数（兵法）'!$M:$M,0))</f>
        <v/>
      </c>
      <c r="O183" s="205" t="str">
        <f>INDEX('[6]配置系数（兵法）'!O:O,MATCH($M183,'[6]配置系数（兵法）'!$M:$M,0))</f>
        <v/>
      </c>
      <c r="P183" s="205" t="str">
        <f>INDEX('[6]配置系数（兵法）'!P:P,MATCH($M183,'[6]配置系数（兵法）'!$M:$M,0))</f>
        <v/>
      </c>
      <c r="Q183" s="205" t="str">
        <f>INDEX('[6]配置系数（兵法）'!Q:Q,MATCH($M183,'[6]配置系数（兵法）'!$M:$M,0))</f>
        <v>0+0+0+0+0+0+0+0+0+0+0+0+0+0+0+0+0+0+0+0+0+0+0+0+0+0+0+0+0+0+0+0+0+0+0</v>
      </c>
      <c r="R183" s="205">
        <f>INDEX('[6]配置系数（兵法）'!R:R,MATCH($M183,'[6]配置系数（兵法）'!$M:$M,0))</f>
        <v>1</v>
      </c>
      <c r="T183" s="141" t="str">
        <f>IF(索引!T181="","",索引!T181&amp;3)</f>
        <v/>
      </c>
      <c r="U183" s="205" t="str">
        <f>INDEX('[6]配置系数（兵法）'!U:U,MATCH($T183,'[6]配置系数（兵法）'!$T:$T,0))</f>
        <v/>
      </c>
      <c r="V183" s="205" t="str">
        <f>INDEX('[6]配置系数（兵法）'!V:V,MATCH($T183,'[6]配置系数（兵法）'!$T:$T,0))</f>
        <v/>
      </c>
      <c r="W183" s="205" t="str">
        <f>INDEX('[6]配置系数（兵法）'!W:W,MATCH($T183,'[6]配置系数（兵法）'!$T:$T,0))</f>
        <v/>
      </c>
      <c r="X183" s="205" t="str">
        <f>INDEX('[6]配置系数（兵法）'!X:X,MATCH($T183,'[6]配置系数（兵法）'!$T:$T,0))</f>
        <v>0+0+0+0+0+0+0+0+0+0+0+0+0+0+0+0+0+0+0+0+0+0+0+0+0+0+0+0+0+0+0+0+0+0+0</v>
      </c>
      <c r="Y183" s="205">
        <f>INDEX('[6]配置系数（兵法）'!Y:Y,MATCH($T183,'[6]配置系数（兵法）'!$T:$T,0))</f>
        <v>1</v>
      </c>
      <c r="AA183" s="141" t="str">
        <f>IF(索引!T181="","",索引!T181&amp;4)</f>
        <v/>
      </c>
      <c r="AB183" s="205" t="str">
        <f>INDEX('[6]配置系数（兵法）'!AB:AB,MATCH($AA183,'[6]配置系数（兵法）'!$AA:$AA,0))</f>
        <v/>
      </c>
      <c r="AC183" s="205" t="str">
        <f>INDEX('[6]配置系数（兵法）'!AC:AC,MATCH($AA183,'[6]配置系数（兵法）'!$AA:$AA,0))</f>
        <v/>
      </c>
      <c r="AD183" s="205" t="str">
        <f>INDEX('[6]配置系数（兵法）'!AD:AD,MATCH($AA183,'[6]配置系数（兵法）'!$AA:$AA,0))</f>
        <v/>
      </c>
      <c r="AE183" s="205" t="str">
        <f>INDEX('[6]配置系数（兵法）'!AE:AE,MATCH($AA183,'[6]配置系数（兵法）'!$AA:$AA,0))</f>
        <v>0+0+0+0+0+0+0+0+0+0+0+0+0+0+0+0+0+0+0+0+0+0+0+0+0+0+0+0+0+0+0+0+0+0+0</v>
      </c>
      <c r="AF183" s="205">
        <f>INDEX('[6]配置系数（兵法）'!AF:AF,MATCH($AA183,'[6]配置系数（兵法）'!$AA:$AA,0))</f>
        <v>1</v>
      </c>
      <c r="AH183" s="141" t="str">
        <f>IF(索引!T181="","",索引!T181&amp;5)</f>
        <v/>
      </c>
      <c r="AI183" s="205" t="str">
        <f>INDEX('[6]配置系数（兵法）'!AI:AI,MATCH($AH183,'[6]配置系数（兵法）'!$AH:$AH,0))</f>
        <v/>
      </c>
      <c r="AJ183" s="205" t="str">
        <f>INDEX('[6]配置系数（兵法）'!AJ:AJ,MATCH($AH183,'[6]配置系数（兵法）'!$AH:$AH,0))</f>
        <v/>
      </c>
      <c r="AK183" s="205" t="str">
        <f>INDEX('[6]配置系数（兵法）'!AK:AK,MATCH($AH183,'[6]配置系数（兵法）'!$AH:$AH,0))</f>
        <v/>
      </c>
      <c r="AL183" s="205" t="str">
        <f>INDEX('[6]配置系数（兵法）'!AL:AL,MATCH($AH183,'[6]配置系数（兵法）'!$AH:$AH,0))</f>
        <v>0+0+0+0+0+0+0+0+0+0+0+0+0+0+0+0+0+0+0+0+0+0+0+0+0+0+0+0+0+0+0+0+0+0+0</v>
      </c>
      <c r="AM183" s="205">
        <f>INDEX('[6]配置系数（兵法）'!AM:AM,MATCH($AH183,'[6]配置系数（兵法）'!$AH:$AH,0))</f>
        <v>1</v>
      </c>
    </row>
    <row r="184" spans="6:39" x14ac:dyDescent="0.15">
      <c r="F184" s="141" t="str">
        <f>IF(索引!T182="","",索引!T182&amp;1)</f>
        <v/>
      </c>
      <c r="G184" s="205" t="str">
        <f>INDEX('[6]配置系数（兵法）'!G:G,MATCH($F184,'[6]配置系数（兵法）'!$F:$F,0))</f>
        <v/>
      </c>
      <c r="H184" s="205" t="str">
        <f>INDEX('[6]配置系数（兵法）'!H:H,MATCH($F184,'[6]配置系数（兵法）'!$F:$F,0))</f>
        <v/>
      </c>
      <c r="I184" s="205" t="str">
        <f>INDEX('[6]配置系数（兵法）'!I:I,MATCH($F184,'[6]配置系数（兵法）'!$F:$F,0))</f>
        <v/>
      </c>
      <c r="J184" s="205" t="str">
        <f>INDEX('[6]配置系数（兵法）'!J:J,MATCH($F184,'[6]配置系数（兵法）'!$F:$F,0))</f>
        <v>0+0+0+0+0+0+0+0+0+0+0+0+0+0+0+0+0+0+0+0+0+0+0+0+0+0+0+0+0+0+0+0+0+0+0</v>
      </c>
      <c r="K184" s="205">
        <f>INDEX('[6]配置系数（兵法）'!K:K,MATCH($F184,'[6]配置系数（兵法）'!$F:$F,0))</f>
        <v>1</v>
      </c>
      <c r="M184" s="141" t="str">
        <f>IF(索引!T182="","",索引!T182&amp;2)</f>
        <v/>
      </c>
      <c r="N184" s="205" t="str">
        <f>INDEX('[6]配置系数（兵法）'!N:N,MATCH($M184,'[6]配置系数（兵法）'!$M:$M,0))</f>
        <v/>
      </c>
      <c r="O184" s="205" t="str">
        <f>INDEX('[6]配置系数（兵法）'!O:O,MATCH($M184,'[6]配置系数（兵法）'!$M:$M,0))</f>
        <v/>
      </c>
      <c r="P184" s="205" t="str">
        <f>INDEX('[6]配置系数（兵法）'!P:P,MATCH($M184,'[6]配置系数（兵法）'!$M:$M,0))</f>
        <v/>
      </c>
      <c r="Q184" s="205" t="str">
        <f>INDEX('[6]配置系数（兵法）'!Q:Q,MATCH($M184,'[6]配置系数（兵法）'!$M:$M,0))</f>
        <v>0+0+0+0+0+0+0+0+0+0+0+0+0+0+0+0+0+0+0+0+0+0+0+0+0+0+0+0+0+0+0+0+0+0+0</v>
      </c>
      <c r="R184" s="205">
        <f>INDEX('[6]配置系数（兵法）'!R:R,MATCH($M184,'[6]配置系数（兵法）'!$M:$M,0))</f>
        <v>1</v>
      </c>
      <c r="T184" s="141" t="str">
        <f>IF(索引!T182="","",索引!T182&amp;3)</f>
        <v/>
      </c>
      <c r="U184" s="205" t="str">
        <f>INDEX('[6]配置系数（兵法）'!U:U,MATCH($T184,'[6]配置系数（兵法）'!$T:$T,0))</f>
        <v/>
      </c>
      <c r="V184" s="205" t="str">
        <f>INDEX('[6]配置系数（兵法）'!V:V,MATCH($T184,'[6]配置系数（兵法）'!$T:$T,0))</f>
        <v/>
      </c>
      <c r="W184" s="205" t="str">
        <f>INDEX('[6]配置系数（兵法）'!W:W,MATCH($T184,'[6]配置系数（兵法）'!$T:$T,0))</f>
        <v/>
      </c>
      <c r="X184" s="205" t="str">
        <f>INDEX('[6]配置系数（兵法）'!X:X,MATCH($T184,'[6]配置系数（兵法）'!$T:$T,0))</f>
        <v>0+0+0+0+0+0+0+0+0+0+0+0+0+0+0+0+0+0+0+0+0+0+0+0+0+0+0+0+0+0+0+0+0+0+0</v>
      </c>
      <c r="Y184" s="205">
        <f>INDEX('[6]配置系数（兵法）'!Y:Y,MATCH($T184,'[6]配置系数（兵法）'!$T:$T,0))</f>
        <v>1</v>
      </c>
      <c r="AA184" s="141" t="str">
        <f>IF(索引!T182="","",索引!T182&amp;4)</f>
        <v/>
      </c>
      <c r="AB184" s="205" t="str">
        <f>INDEX('[6]配置系数（兵法）'!AB:AB,MATCH($AA184,'[6]配置系数（兵法）'!$AA:$AA,0))</f>
        <v/>
      </c>
      <c r="AC184" s="205" t="str">
        <f>INDEX('[6]配置系数（兵法）'!AC:AC,MATCH($AA184,'[6]配置系数（兵法）'!$AA:$AA,0))</f>
        <v/>
      </c>
      <c r="AD184" s="205" t="str">
        <f>INDEX('[6]配置系数（兵法）'!AD:AD,MATCH($AA184,'[6]配置系数（兵法）'!$AA:$AA,0))</f>
        <v/>
      </c>
      <c r="AE184" s="205" t="str">
        <f>INDEX('[6]配置系数（兵法）'!AE:AE,MATCH($AA184,'[6]配置系数（兵法）'!$AA:$AA,0))</f>
        <v>0+0+0+0+0+0+0+0+0+0+0+0+0+0+0+0+0+0+0+0+0+0+0+0+0+0+0+0+0+0+0+0+0+0+0</v>
      </c>
      <c r="AF184" s="205">
        <f>INDEX('[6]配置系数（兵法）'!AF:AF,MATCH($AA184,'[6]配置系数（兵法）'!$AA:$AA,0))</f>
        <v>1</v>
      </c>
      <c r="AH184" s="141" t="str">
        <f>IF(索引!T182="","",索引!T182&amp;5)</f>
        <v/>
      </c>
      <c r="AI184" s="205" t="str">
        <f>INDEX('[6]配置系数（兵法）'!AI:AI,MATCH($AH184,'[6]配置系数（兵法）'!$AH:$AH,0))</f>
        <v/>
      </c>
      <c r="AJ184" s="205" t="str">
        <f>INDEX('[6]配置系数（兵法）'!AJ:AJ,MATCH($AH184,'[6]配置系数（兵法）'!$AH:$AH,0))</f>
        <v/>
      </c>
      <c r="AK184" s="205" t="str">
        <f>INDEX('[6]配置系数（兵法）'!AK:AK,MATCH($AH184,'[6]配置系数（兵法）'!$AH:$AH,0))</f>
        <v/>
      </c>
      <c r="AL184" s="205" t="str">
        <f>INDEX('[6]配置系数（兵法）'!AL:AL,MATCH($AH184,'[6]配置系数（兵法）'!$AH:$AH,0))</f>
        <v>0+0+0+0+0+0+0+0+0+0+0+0+0+0+0+0+0+0+0+0+0+0+0+0+0+0+0+0+0+0+0+0+0+0+0</v>
      </c>
      <c r="AM184" s="205">
        <f>INDEX('[6]配置系数（兵法）'!AM:AM,MATCH($AH184,'[6]配置系数（兵法）'!$AH:$AH,0))</f>
        <v>1</v>
      </c>
    </row>
    <row r="185" spans="6:39" x14ac:dyDescent="0.15">
      <c r="F185" s="141" t="str">
        <f>IF(索引!T183="","",索引!T183&amp;1)</f>
        <v/>
      </c>
      <c r="G185" s="205" t="str">
        <f>INDEX('[6]配置系数（兵法）'!G:G,MATCH($F185,'[6]配置系数（兵法）'!$F:$F,0))</f>
        <v/>
      </c>
      <c r="H185" s="205" t="str">
        <f>INDEX('[6]配置系数（兵法）'!H:H,MATCH($F185,'[6]配置系数（兵法）'!$F:$F,0))</f>
        <v/>
      </c>
      <c r="I185" s="205" t="str">
        <f>INDEX('[6]配置系数（兵法）'!I:I,MATCH($F185,'[6]配置系数（兵法）'!$F:$F,0))</f>
        <v/>
      </c>
      <c r="J185" s="205" t="str">
        <f>INDEX('[6]配置系数（兵法）'!J:J,MATCH($F185,'[6]配置系数（兵法）'!$F:$F,0))</f>
        <v>0+0+0+0+0+0+0+0+0+0+0+0+0+0+0+0+0+0+0+0+0+0+0+0+0+0+0+0+0+0+0+0+0+0+0</v>
      </c>
      <c r="K185" s="205">
        <f>INDEX('[6]配置系数（兵法）'!K:K,MATCH($F185,'[6]配置系数（兵法）'!$F:$F,0))</f>
        <v>1</v>
      </c>
      <c r="M185" s="141" t="str">
        <f>IF(索引!T183="","",索引!T183&amp;2)</f>
        <v/>
      </c>
      <c r="N185" s="205" t="str">
        <f>INDEX('[6]配置系数（兵法）'!N:N,MATCH($M185,'[6]配置系数（兵法）'!$M:$M,0))</f>
        <v/>
      </c>
      <c r="O185" s="205" t="str">
        <f>INDEX('[6]配置系数（兵法）'!O:O,MATCH($M185,'[6]配置系数（兵法）'!$M:$M,0))</f>
        <v/>
      </c>
      <c r="P185" s="205" t="str">
        <f>INDEX('[6]配置系数（兵法）'!P:P,MATCH($M185,'[6]配置系数（兵法）'!$M:$M,0))</f>
        <v/>
      </c>
      <c r="Q185" s="205" t="str">
        <f>INDEX('[6]配置系数（兵法）'!Q:Q,MATCH($M185,'[6]配置系数（兵法）'!$M:$M,0))</f>
        <v>0+0+0+0+0+0+0+0+0+0+0+0+0+0+0+0+0+0+0+0+0+0+0+0+0+0+0+0+0+0+0+0+0+0+0</v>
      </c>
      <c r="R185" s="205">
        <f>INDEX('[6]配置系数（兵法）'!R:R,MATCH($M185,'[6]配置系数（兵法）'!$M:$M,0))</f>
        <v>1</v>
      </c>
      <c r="T185" s="141" t="str">
        <f>IF(索引!T183="","",索引!T183&amp;3)</f>
        <v/>
      </c>
      <c r="U185" s="205" t="str">
        <f>INDEX('[6]配置系数（兵法）'!U:U,MATCH($T185,'[6]配置系数（兵法）'!$T:$T,0))</f>
        <v/>
      </c>
      <c r="V185" s="205" t="str">
        <f>INDEX('[6]配置系数（兵法）'!V:V,MATCH($T185,'[6]配置系数（兵法）'!$T:$T,0))</f>
        <v/>
      </c>
      <c r="W185" s="205" t="str">
        <f>INDEX('[6]配置系数（兵法）'!W:W,MATCH($T185,'[6]配置系数（兵法）'!$T:$T,0))</f>
        <v/>
      </c>
      <c r="X185" s="205" t="str">
        <f>INDEX('[6]配置系数（兵法）'!X:X,MATCH($T185,'[6]配置系数（兵法）'!$T:$T,0))</f>
        <v>0+0+0+0+0+0+0+0+0+0+0+0+0+0+0+0+0+0+0+0+0+0+0+0+0+0+0+0+0+0+0+0+0+0+0</v>
      </c>
      <c r="Y185" s="205">
        <f>INDEX('[6]配置系数（兵法）'!Y:Y,MATCH($T185,'[6]配置系数（兵法）'!$T:$T,0))</f>
        <v>1</v>
      </c>
      <c r="AA185" s="141" t="str">
        <f>IF(索引!T183="","",索引!T183&amp;4)</f>
        <v/>
      </c>
      <c r="AB185" s="205" t="str">
        <f>INDEX('[6]配置系数（兵法）'!AB:AB,MATCH($AA185,'[6]配置系数（兵法）'!$AA:$AA,0))</f>
        <v/>
      </c>
      <c r="AC185" s="205" t="str">
        <f>INDEX('[6]配置系数（兵法）'!AC:AC,MATCH($AA185,'[6]配置系数（兵法）'!$AA:$AA,0))</f>
        <v/>
      </c>
      <c r="AD185" s="205" t="str">
        <f>INDEX('[6]配置系数（兵法）'!AD:AD,MATCH($AA185,'[6]配置系数（兵法）'!$AA:$AA,0))</f>
        <v/>
      </c>
      <c r="AE185" s="205" t="str">
        <f>INDEX('[6]配置系数（兵法）'!AE:AE,MATCH($AA185,'[6]配置系数（兵法）'!$AA:$AA,0))</f>
        <v>0+0+0+0+0+0+0+0+0+0+0+0+0+0+0+0+0+0+0+0+0+0+0+0+0+0+0+0+0+0+0+0+0+0+0</v>
      </c>
      <c r="AF185" s="205">
        <f>INDEX('[6]配置系数（兵法）'!AF:AF,MATCH($AA185,'[6]配置系数（兵法）'!$AA:$AA,0))</f>
        <v>1</v>
      </c>
      <c r="AH185" s="141" t="str">
        <f>IF(索引!T183="","",索引!T183&amp;5)</f>
        <v/>
      </c>
      <c r="AI185" s="205" t="str">
        <f>INDEX('[6]配置系数（兵法）'!AI:AI,MATCH($AH185,'[6]配置系数（兵法）'!$AH:$AH,0))</f>
        <v/>
      </c>
      <c r="AJ185" s="205" t="str">
        <f>INDEX('[6]配置系数（兵法）'!AJ:AJ,MATCH($AH185,'[6]配置系数（兵法）'!$AH:$AH,0))</f>
        <v/>
      </c>
      <c r="AK185" s="205" t="str">
        <f>INDEX('[6]配置系数（兵法）'!AK:AK,MATCH($AH185,'[6]配置系数（兵法）'!$AH:$AH,0))</f>
        <v/>
      </c>
      <c r="AL185" s="205" t="str">
        <f>INDEX('[6]配置系数（兵法）'!AL:AL,MATCH($AH185,'[6]配置系数（兵法）'!$AH:$AH,0))</f>
        <v>0+0+0+0+0+0+0+0+0+0+0+0+0+0+0+0+0+0+0+0+0+0+0+0+0+0+0+0+0+0+0+0+0+0+0</v>
      </c>
      <c r="AM185" s="205">
        <f>INDEX('[6]配置系数（兵法）'!AM:AM,MATCH($AH185,'[6]配置系数（兵法）'!$AH:$AH,0))</f>
        <v>1</v>
      </c>
    </row>
    <row r="186" spans="6:39" x14ac:dyDescent="0.15">
      <c r="F186" s="141" t="str">
        <f>IF(索引!T184="","",索引!T184&amp;1)</f>
        <v/>
      </c>
      <c r="G186" s="205" t="str">
        <f>INDEX('[6]配置系数（兵法）'!G:G,MATCH($F186,'[6]配置系数（兵法）'!$F:$F,0))</f>
        <v/>
      </c>
      <c r="H186" s="205" t="str">
        <f>INDEX('[6]配置系数（兵法）'!H:H,MATCH($F186,'[6]配置系数（兵法）'!$F:$F,0))</f>
        <v/>
      </c>
      <c r="I186" s="205" t="str">
        <f>INDEX('[6]配置系数（兵法）'!I:I,MATCH($F186,'[6]配置系数（兵法）'!$F:$F,0))</f>
        <v/>
      </c>
      <c r="J186" s="205" t="str">
        <f>INDEX('[6]配置系数（兵法）'!J:J,MATCH($F186,'[6]配置系数（兵法）'!$F:$F,0))</f>
        <v>0+0+0+0+0+0+0+0+0+0+0+0+0+0+0+0+0+0+0+0+0+0+0+0+0+0+0+0+0+0+0+0+0+0+0</v>
      </c>
      <c r="K186" s="205">
        <f>INDEX('[6]配置系数（兵法）'!K:K,MATCH($F186,'[6]配置系数（兵法）'!$F:$F,0))</f>
        <v>1</v>
      </c>
      <c r="M186" s="141" t="str">
        <f>IF(索引!T184="","",索引!T184&amp;2)</f>
        <v/>
      </c>
      <c r="N186" s="205" t="str">
        <f>INDEX('[6]配置系数（兵法）'!N:N,MATCH($M186,'[6]配置系数（兵法）'!$M:$M,0))</f>
        <v/>
      </c>
      <c r="O186" s="205" t="str">
        <f>INDEX('[6]配置系数（兵法）'!O:O,MATCH($M186,'[6]配置系数（兵法）'!$M:$M,0))</f>
        <v/>
      </c>
      <c r="P186" s="205" t="str">
        <f>INDEX('[6]配置系数（兵法）'!P:P,MATCH($M186,'[6]配置系数（兵法）'!$M:$M,0))</f>
        <v/>
      </c>
      <c r="Q186" s="205" t="str">
        <f>INDEX('[6]配置系数（兵法）'!Q:Q,MATCH($M186,'[6]配置系数（兵法）'!$M:$M,0))</f>
        <v>0+0+0+0+0+0+0+0+0+0+0+0+0+0+0+0+0+0+0+0+0+0+0+0+0+0+0+0+0+0+0+0+0+0+0</v>
      </c>
      <c r="R186" s="205">
        <f>INDEX('[6]配置系数（兵法）'!R:R,MATCH($M186,'[6]配置系数（兵法）'!$M:$M,0))</f>
        <v>1</v>
      </c>
      <c r="T186" s="141" t="str">
        <f>IF(索引!T184="","",索引!T184&amp;3)</f>
        <v/>
      </c>
      <c r="U186" s="205" t="str">
        <f>INDEX('[6]配置系数（兵法）'!U:U,MATCH($T186,'[6]配置系数（兵法）'!$T:$T,0))</f>
        <v/>
      </c>
      <c r="V186" s="205" t="str">
        <f>INDEX('[6]配置系数（兵法）'!V:V,MATCH($T186,'[6]配置系数（兵法）'!$T:$T,0))</f>
        <v/>
      </c>
      <c r="W186" s="205" t="str">
        <f>INDEX('[6]配置系数（兵法）'!W:W,MATCH($T186,'[6]配置系数（兵法）'!$T:$T,0))</f>
        <v/>
      </c>
      <c r="X186" s="205" t="str">
        <f>INDEX('[6]配置系数（兵法）'!X:X,MATCH($T186,'[6]配置系数（兵法）'!$T:$T,0))</f>
        <v>0+0+0+0+0+0+0+0+0+0+0+0+0+0+0+0+0+0+0+0+0+0+0+0+0+0+0+0+0+0+0+0+0+0+0</v>
      </c>
      <c r="Y186" s="205">
        <f>INDEX('[6]配置系数（兵法）'!Y:Y,MATCH($T186,'[6]配置系数（兵法）'!$T:$T,0))</f>
        <v>1</v>
      </c>
      <c r="AA186" s="141" t="str">
        <f>IF(索引!T184="","",索引!T184&amp;4)</f>
        <v/>
      </c>
      <c r="AB186" s="205" t="str">
        <f>INDEX('[6]配置系数（兵法）'!AB:AB,MATCH($AA186,'[6]配置系数（兵法）'!$AA:$AA,0))</f>
        <v/>
      </c>
      <c r="AC186" s="205" t="str">
        <f>INDEX('[6]配置系数（兵法）'!AC:AC,MATCH($AA186,'[6]配置系数（兵法）'!$AA:$AA,0))</f>
        <v/>
      </c>
      <c r="AD186" s="205" t="str">
        <f>INDEX('[6]配置系数（兵法）'!AD:AD,MATCH($AA186,'[6]配置系数（兵法）'!$AA:$AA,0))</f>
        <v/>
      </c>
      <c r="AE186" s="205" t="str">
        <f>INDEX('[6]配置系数（兵法）'!AE:AE,MATCH($AA186,'[6]配置系数（兵法）'!$AA:$AA,0))</f>
        <v>0+0+0+0+0+0+0+0+0+0+0+0+0+0+0+0+0+0+0+0+0+0+0+0+0+0+0+0+0+0+0+0+0+0+0</v>
      </c>
      <c r="AF186" s="205">
        <f>INDEX('[6]配置系数（兵法）'!AF:AF,MATCH($AA186,'[6]配置系数（兵法）'!$AA:$AA,0))</f>
        <v>1</v>
      </c>
      <c r="AH186" s="141" t="str">
        <f>IF(索引!T184="","",索引!T184&amp;5)</f>
        <v/>
      </c>
      <c r="AI186" s="205" t="str">
        <f>INDEX('[6]配置系数（兵法）'!AI:AI,MATCH($AH186,'[6]配置系数（兵法）'!$AH:$AH,0))</f>
        <v/>
      </c>
      <c r="AJ186" s="205" t="str">
        <f>INDEX('[6]配置系数（兵法）'!AJ:AJ,MATCH($AH186,'[6]配置系数（兵法）'!$AH:$AH,0))</f>
        <v/>
      </c>
      <c r="AK186" s="205" t="str">
        <f>INDEX('[6]配置系数（兵法）'!AK:AK,MATCH($AH186,'[6]配置系数（兵法）'!$AH:$AH,0))</f>
        <v/>
      </c>
      <c r="AL186" s="205" t="str">
        <f>INDEX('[6]配置系数（兵法）'!AL:AL,MATCH($AH186,'[6]配置系数（兵法）'!$AH:$AH,0))</f>
        <v>0+0+0+0+0+0+0+0+0+0+0+0+0+0+0+0+0+0+0+0+0+0+0+0+0+0+0+0+0+0+0+0+0+0+0</v>
      </c>
      <c r="AM186" s="205">
        <f>INDEX('[6]配置系数（兵法）'!AM:AM,MATCH($AH186,'[6]配置系数（兵法）'!$AH:$AH,0))</f>
        <v>1</v>
      </c>
    </row>
    <row r="187" spans="6:39" x14ac:dyDescent="0.15">
      <c r="F187" s="141" t="str">
        <f>IF(索引!T185="","",索引!T185&amp;1)</f>
        <v/>
      </c>
      <c r="G187" s="205" t="str">
        <f>INDEX('[6]配置系数（兵法）'!G:G,MATCH($F187,'[6]配置系数（兵法）'!$F:$F,0))</f>
        <v/>
      </c>
      <c r="H187" s="205" t="str">
        <f>INDEX('[6]配置系数（兵法）'!H:H,MATCH($F187,'[6]配置系数（兵法）'!$F:$F,0))</f>
        <v/>
      </c>
      <c r="I187" s="205" t="str">
        <f>INDEX('[6]配置系数（兵法）'!I:I,MATCH($F187,'[6]配置系数（兵法）'!$F:$F,0))</f>
        <v/>
      </c>
      <c r="J187" s="205" t="str">
        <f>INDEX('[6]配置系数（兵法）'!J:J,MATCH($F187,'[6]配置系数（兵法）'!$F:$F,0))</f>
        <v>0+0+0+0+0+0+0+0+0+0+0+0+0+0+0+0+0+0+0+0+0+0+0+0+0+0+0+0+0+0+0+0+0+0+0</v>
      </c>
      <c r="K187" s="205">
        <f>INDEX('[6]配置系数（兵法）'!K:K,MATCH($F187,'[6]配置系数（兵法）'!$F:$F,0))</f>
        <v>1</v>
      </c>
      <c r="M187" s="141" t="str">
        <f>IF(索引!T185="","",索引!T185&amp;2)</f>
        <v/>
      </c>
      <c r="N187" s="205" t="str">
        <f>INDEX('[6]配置系数（兵法）'!N:N,MATCH($M187,'[6]配置系数（兵法）'!$M:$M,0))</f>
        <v/>
      </c>
      <c r="O187" s="205" t="str">
        <f>INDEX('[6]配置系数（兵法）'!O:O,MATCH($M187,'[6]配置系数（兵法）'!$M:$M,0))</f>
        <v/>
      </c>
      <c r="P187" s="205" t="str">
        <f>INDEX('[6]配置系数（兵法）'!P:P,MATCH($M187,'[6]配置系数（兵法）'!$M:$M,0))</f>
        <v/>
      </c>
      <c r="Q187" s="205" t="str">
        <f>INDEX('[6]配置系数（兵法）'!Q:Q,MATCH($M187,'[6]配置系数（兵法）'!$M:$M,0))</f>
        <v>0+0+0+0+0+0+0+0+0+0+0+0+0+0+0+0+0+0+0+0+0+0+0+0+0+0+0+0+0+0+0+0+0+0+0</v>
      </c>
      <c r="R187" s="205">
        <f>INDEX('[6]配置系数（兵法）'!R:R,MATCH($M187,'[6]配置系数（兵法）'!$M:$M,0))</f>
        <v>1</v>
      </c>
      <c r="T187" s="141" t="str">
        <f>IF(索引!T185="","",索引!T185&amp;3)</f>
        <v/>
      </c>
      <c r="U187" s="205" t="str">
        <f>INDEX('[6]配置系数（兵法）'!U:U,MATCH($T187,'[6]配置系数（兵法）'!$T:$T,0))</f>
        <v/>
      </c>
      <c r="V187" s="205" t="str">
        <f>INDEX('[6]配置系数（兵法）'!V:V,MATCH($T187,'[6]配置系数（兵法）'!$T:$T,0))</f>
        <v/>
      </c>
      <c r="W187" s="205" t="str">
        <f>INDEX('[6]配置系数（兵法）'!W:W,MATCH($T187,'[6]配置系数（兵法）'!$T:$T,0))</f>
        <v/>
      </c>
      <c r="X187" s="205" t="str">
        <f>INDEX('[6]配置系数（兵法）'!X:X,MATCH($T187,'[6]配置系数（兵法）'!$T:$T,0))</f>
        <v>0+0+0+0+0+0+0+0+0+0+0+0+0+0+0+0+0+0+0+0+0+0+0+0+0+0+0+0+0+0+0+0+0+0+0</v>
      </c>
      <c r="Y187" s="205">
        <f>INDEX('[6]配置系数（兵法）'!Y:Y,MATCH($T187,'[6]配置系数（兵法）'!$T:$T,0))</f>
        <v>1</v>
      </c>
      <c r="AA187" s="141" t="str">
        <f>IF(索引!T185="","",索引!T185&amp;4)</f>
        <v/>
      </c>
      <c r="AB187" s="205" t="str">
        <f>INDEX('[6]配置系数（兵法）'!AB:AB,MATCH($AA187,'[6]配置系数（兵法）'!$AA:$AA,0))</f>
        <v/>
      </c>
      <c r="AC187" s="205" t="str">
        <f>INDEX('[6]配置系数（兵法）'!AC:AC,MATCH($AA187,'[6]配置系数（兵法）'!$AA:$AA,0))</f>
        <v/>
      </c>
      <c r="AD187" s="205" t="str">
        <f>INDEX('[6]配置系数（兵法）'!AD:AD,MATCH($AA187,'[6]配置系数（兵法）'!$AA:$AA,0))</f>
        <v/>
      </c>
      <c r="AE187" s="205" t="str">
        <f>INDEX('[6]配置系数（兵法）'!AE:AE,MATCH($AA187,'[6]配置系数（兵法）'!$AA:$AA,0))</f>
        <v>0+0+0+0+0+0+0+0+0+0+0+0+0+0+0+0+0+0+0+0+0+0+0+0+0+0+0+0+0+0+0+0+0+0+0</v>
      </c>
      <c r="AF187" s="205">
        <f>INDEX('[6]配置系数（兵法）'!AF:AF,MATCH($AA187,'[6]配置系数（兵法）'!$AA:$AA,0))</f>
        <v>1</v>
      </c>
      <c r="AH187" s="141" t="str">
        <f>IF(索引!T185="","",索引!T185&amp;5)</f>
        <v/>
      </c>
      <c r="AI187" s="205" t="str">
        <f>INDEX('[6]配置系数（兵法）'!AI:AI,MATCH($AH187,'[6]配置系数（兵法）'!$AH:$AH,0))</f>
        <v/>
      </c>
      <c r="AJ187" s="205" t="str">
        <f>INDEX('[6]配置系数（兵法）'!AJ:AJ,MATCH($AH187,'[6]配置系数（兵法）'!$AH:$AH,0))</f>
        <v/>
      </c>
      <c r="AK187" s="205" t="str">
        <f>INDEX('[6]配置系数（兵法）'!AK:AK,MATCH($AH187,'[6]配置系数（兵法）'!$AH:$AH,0))</f>
        <v/>
      </c>
      <c r="AL187" s="205" t="str">
        <f>INDEX('[6]配置系数（兵法）'!AL:AL,MATCH($AH187,'[6]配置系数（兵法）'!$AH:$AH,0))</f>
        <v>0+0+0+0+0+0+0+0+0+0+0+0+0+0+0+0+0+0+0+0+0+0+0+0+0+0+0+0+0+0+0+0+0+0+0</v>
      </c>
      <c r="AM187" s="205">
        <f>INDEX('[6]配置系数（兵法）'!AM:AM,MATCH($AH187,'[6]配置系数（兵法）'!$AH:$AH,0))</f>
        <v>1</v>
      </c>
    </row>
    <row r="188" spans="6:39" x14ac:dyDescent="0.15">
      <c r="F188" s="141" t="str">
        <f>IF(索引!T186="","",索引!T186&amp;1)</f>
        <v/>
      </c>
      <c r="G188" s="205" t="str">
        <f>INDEX('[6]配置系数（兵法）'!G:G,MATCH($F188,'[6]配置系数（兵法）'!$F:$F,0))</f>
        <v/>
      </c>
      <c r="H188" s="205" t="str">
        <f>INDEX('[6]配置系数（兵法）'!H:H,MATCH($F188,'[6]配置系数（兵法）'!$F:$F,0))</f>
        <v/>
      </c>
      <c r="I188" s="205" t="str">
        <f>INDEX('[6]配置系数（兵法）'!I:I,MATCH($F188,'[6]配置系数（兵法）'!$F:$F,0))</f>
        <v/>
      </c>
      <c r="J188" s="205" t="str">
        <f>INDEX('[6]配置系数（兵法）'!J:J,MATCH($F188,'[6]配置系数（兵法）'!$F:$F,0))</f>
        <v>0+0+0+0+0+0+0+0+0+0+0+0+0+0+0+0+0+0+0+0+0+0+0+0+0+0+0+0+0+0+0+0+0+0+0</v>
      </c>
      <c r="K188" s="205">
        <f>INDEX('[6]配置系数（兵法）'!K:K,MATCH($F188,'[6]配置系数（兵法）'!$F:$F,0))</f>
        <v>1</v>
      </c>
      <c r="M188" s="141" t="str">
        <f>IF(索引!T186="","",索引!T186&amp;2)</f>
        <v/>
      </c>
      <c r="N188" s="205" t="str">
        <f>INDEX('[6]配置系数（兵法）'!N:N,MATCH($M188,'[6]配置系数（兵法）'!$M:$M,0))</f>
        <v/>
      </c>
      <c r="O188" s="205" t="str">
        <f>INDEX('[6]配置系数（兵法）'!O:O,MATCH($M188,'[6]配置系数（兵法）'!$M:$M,0))</f>
        <v/>
      </c>
      <c r="P188" s="205" t="str">
        <f>INDEX('[6]配置系数（兵法）'!P:P,MATCH($M188,'[6]配置系数（兵法）'!$M:$M,0))</f>
        <v/>
      </c>
      <c r="Q188" s="205" t="str">
        <f>INDEX('[6]配置系数（兵法）'!Q:Q,MATCH($M188,'[6]配置系数（兵法）'!$M:$M,0))</f>
        <v>0+0+0+0+0+0+0+0+0+0+0+0+0+0+0+0+0+0+0+0+0+0+0+0+0+0+0+0+0+0+0+0+0+0+0</v>
      </c>
      <c r="R188" s="205">
        <f>INDEX('[6]配置系数（兵法）'!R:R,MATCH($M188,'[6]配置系数（兵法）'!$M:$M,0))</f>
        <v>1</v>
      </c>
      <c r="T188" s="141" t="str">
        <f>IF(索引!T186="","",索引!T186&amp;3)</f>
        <v/>
      </c>
      <c r="U188" s="205" t="str">
        <f>INDEX('[6]配置系数（兵法）'!U:U,MATCH($T188,'[6]配置系数（兵法）'!$T:$T,0))</f>
        <v/>
      </c>
      <c r="V188" s="205" t="str">
        <f>INDEX('[6]配置系数（兵法）'!V:V,MATCH($T188,'[6]配置系数（兵法）'!$T:$T,0))</f>
        <v/>
      </c>
      <c r="W188" s="205" t="str">
        <f>INDEX('[6]配置系数（兵法）'!W:W,MATCH($T188,'[6]配置系数（兵法）'!$T:$T,0))</f>
        <v/>
      </c>
      <c r="X188" s="205" t="str">
        <f>INDEX('[6]配置系数（兵法）'!X:X,MATCH($T188,'[6]配置系数（兵法）'!$T:$T,0))</f>
        <v>0+0+0+0+0+0+0+0+0+0+0+0+0+0+0+0+0+0+0+0+0+0+0+0+0+0+0+0+0+0+0+0+0+0+0</v>
      </c>
      <c r="Y188" s="205">
        <f>INDEX('[6]配置系数（兵法）'!Y:Y,MATCH($T188,'[6]配置系数（兵法）'!$T:$T,0))</f>
        <v>1</v>
      </c>
      <c r="AA188" s="141" t="str">
        <f>IF(索引!T186="","",索引!T186&amp;4)</f>
        <v/>
      </c>
      <c r="AB188" s="205" t="str">
        <f>INDEX('[6]配置系数（兵法）'!AB:AB,MATCH($AA188,'[6]配置系数（兵法）'!$AA:$AA,0))</f>
        <v/>
      </c>
      <c r="AC188" s="205" t="str">
        <f>INDEX('[6]配置系数（兵法）'!AC:AC,MATCH($AA188,'[6]配置系数（兵法）'!$AA:$AA,0))</f>
        <v/>
      </c>
      <c r="AD188" s="205" t="str">
        <f>INDEX('[6]配置系数（兵法）'!AD:AD,MATCH($AA188,'[6]配置系数（兵法）'!$AA:$AA,0))</f>
        <v/>
      </c>
      <c r="AE188" s="205" t="str">
        <f>INDEX('[6]配置系数（兵法）'!AE:AE,MATCH($AA188,'[6]配置系数（兵法）'!$AA:$AA,0))</f>
        <v>0+0+0+0+0+0+0+0+0+0+0+0+0+0+0+0+0+0+0+0+0+0+0+0+0+0+0+0+0+0+0+0+0+0+0</v>
      </c>
      <c r="AF188" s="205">
        <f>INDEX('[6]配置系数（兵法）'!AF:AF,MATCH($AA188,'[6]配置系数（兵法）'!$AA:$AA,0))</f>
        <v>1</v>
      </c>
      <c r="AH188" s="141" t="str">
        <f>IF(索引!T186="","",索引!T186&amp;5)</f>
        <v/>
      </c>
      <c r="AI188" s="205" t="str">
        <f>INDEX('[6]配置系数（兵法）'!AI:AI,MATCH($AH188,'[6]配置系数（兵法）'!$AH:$AH,0))</f>
        <v/>
      </c>
      <c r="AJ188" s="205" t="str">
        <f>INDEX('[6]配置系数（兵法）'!AJ:AJ,MATCH($AH188,'[6]配置系数（兵法）'!$AH:$AH,0))</f>
        <v/>
      </c>
      <c r="AK188" s="205" t="str">
        <f>INDEX('[6]配置系数（兵法）'!AK:AK,MATCH($AH188,'[6]配置系数（兵法）'!$AH:$AH,0))</f>
        <v/>
      </c>
      <c r="AL188" s="205" t="str">
        <f>INDEX('[6]配置系数（兵法）'!AL:AL,MATCH($AH188,'[6]配置系数（兵法）'!$AH:$AH,0))</f>
        <v>0+0+0+0+0+0+0+0+0+0+0+0+0+0+0+0+0+0+0+0+0+0+0+0+0+0+0+0+0+0+0+0+0+0+0</v>
      </c>
      <c r="AM188" s="205">
        <f>INDEX('[6]配置系数（兵法）'!AM:AM,MATCH($AH188,'[6]配置系数（兵法）'!$AH:$AH,0))</f>
        <v>1</v>
      </c>
    </row>
    <row r="189" spans="6:39" x14ac:dyDescent="0.15">
      <c r="F189" s="141" t="str">
        <f>IF(索引!T187="","",索引!T187&amp;1)</f>
        <v/>
      </c>
      <c r="G189" s="205" t="str">
        <f>INDEX('[6]配置系数（兵法）'!G:G,MATCH($F189,'[6]配置系数（兵法）'!$F:$F,0))</f>
        <v/>
      </c>
      <c r="H189" s="205" t="str">
        <f>INDEX('[6]配置系数（兵法）'!H:H,MATCH($F189,'[6]配置系数（兵法）'!$F:$F,0))</f>
        <v/>
      </c>
      <c r="I189" s="205" t="str">
        <f>INDEX('[6]配置系数（兵法）'!I:I,MATCH($F189,'[6]配置系数（兵法）'!$F:$F,0))</f>
        <v/>
      </c>
      <c r="J189" s="205" t="str">
        <f>INDEX('[6]配置系数（兵法）'!J:J,MATCH($F189,'[6]配置系数（兵法）'!$F:$F,0))</f>
        <v>0+0+0+0+0+0+0+0+0+0+0+0+0+0+0+0+0+0+0+0+0+0+0+0+0+0+0+0+0+0+0+0+0+0+0</v>
      </c>
      <c r="K189" s="205">
        <f>INDEX('[6]配置系数（兵法）'!K:K,MATCH($F189,'[6]配置系数（兵法）'!$F:$F,0))</f>
        <v>1</v>
      </c>
      <c r="M189" s="141" t="str">
        <f>IF(索引!T187="","",索引!T187&amp;2)</f>
        <v/>
      </c>
      <c r="N189" s="205" t="str">
        <f>INDEX('[6]配置系数（兵法）'!N:N,MATCH($M189,'[6]配置系数（兵法）'!$M:$M,0))</f>
        <v/>
      </c>
      <c r="O189" s="205" t="str">
        <f>INDEX('[6]配置系数（兵法）'!O:O,MATCH($M189,'[6]配置系数（兵法）'!$M:$M,0))</f>
        <v/>
      </c>
      <c r="P189" s="205" t="str">
        <f>INDEX('[6]配置系数（兵法）'!P:P,MATCH($M189,'[6]配置系数（兵法）'!$M:$M,0))</f>
        <v/>
      </c>
      <c r="Q189" s="205" t="str">
        <f>INDEX('[6]配置系数（兵法）'!Q:Q,MATCH($M189,'[6]配置系数（兵法）'!$M:$M,0))</f>
        <v>0+0+0+0+0+0+0+0+0+0+0+0+0+0+0+0+0+0+0+0+0+0+0+0+0+0+0+0+0+0+0+0+0+0+0</v>
      </c>
      <c r="R189" s="205">
        <f>INDEX('[6]配置系数（兵法）'!R:R,MATCH($M189,'[6]配置系数（兵法）'!$M:$M,0))</f>
        <v>1</v>
      </c>
      <c r="T189" s="141" t="str">
        <f>IF(索引!T187="","",索引!T187&amp;3)</f>
        <v/>
      </c>
      <c r="U189" s="205" t="str">
        <f>INDEX('[6]配置系数（兵法）'!U:U,MATCH($T189,'[6]配置系数（兵法）'!$T:$T,0))</f>
        <v/>
      </c>
      <c r="V189" s="205" t="str">
        <f>INDEX('[6]配置系数（兵法）'!V:V,MATCH($T189,'[6]配置系数（兵法）'!$T:$T,0))</f>
        <v/>
      </c>
      <c r="W189" s="205" t="str">
        <f>INDEX('[6]配置系数（兵法）'!W:W,MATCH($T189,'[6]配置系数（兵法）'!$T:$T,0))</f>
        <v/>
      </c>
      <c r="X189" s="205" t="str">
        <f>INDEX('[6]配置系数（兵法）'!X:X,MATCH($T189,'[6]配置系数（兵法）'!$T:$T,0))</f>
        <v>0+0+0+0+0+0+0+0+0+0+0+0+0+0+0+0+0+0+0+0+0+0+0+0+0+0+0+0+0+0+0+0+0+0+0</v>
      </c>
      <c r="Y189" s="205">
        <f>INDEX('[6]配置系数（兵法）'!Y:Y,MATCH($T189,'[6]配置系数（兵法）'!$T:$T,0))</f>
        <v>1</v>
      </c>
      <c r="AA189" s="141" t="str">
        <f>IF(索引!T187="","",索引!T187&amp;4)</f>
        <v/>
      </c>
      <c r="AB189" s="205" t="str">
        <f>INDEX('[6]配置系数（兵法）'!AB:AB,MATCH($AA189,'[6]配置系数（兵法）'!$AA:$AA,0))</f>
        <v/>
      </c>
      <c r="AC189" s="205" t="str">
        <f>INDEX('[6]配置系数（兵法）'!AC:AC,MATCH($AA189,'[6]配置系数（兵法）'!$AA:$AA,0))</f>
        <v/>
      </c>
      <c r="AD189" s="205" t="str">
        <f>INDEX('[6]配置系数（兵法）'!AD:AD,MATCH($AA189,'[6]配置系数（兵法）'!$AA:$AA,0))</f>
        <v/>
      </c>
      <c r="AE189" s="205" t="str">
        <f>INDEX('[6]配置系数（兵法）'!AE:AE,MATCH($AA189,'[6]配置系数（兵法）'!$AA:$AA,0))</f>
        <v>0+0+0+0+0+0+0+0+0+0+0+0+0+0+0+0+0+0+0+0+0+0+0+0+0+0+0+0+0+0+0+0+0+0+0</v>
      </c>
      <c r="AF189" s="205">
        <f>INDEX('[6]配置系数（兵法）'!AF:AF,MATCH($AA189,'[6]配置系数（兵法）'!$AA:$AA,0))</f>
        <v>1</v>
      </c>
      <c r="AH189" s="141" t="str">
        <f>IF(索引!T187="","",索引!T187&amp;5)</f>
        <v/>
      </c>
      <c r="AI189" s="205" t="str">
        <f>INDEX('[6]配置系数（兵法）'!AI:AI,MATCH($AH189,'[6]配置系数（兵法）'!$AH:$AH,0))</f>
        <v/>
      </c>
      <c r="AJ189" s="205" t="str">
        <f>INDEX('[6]配置系数（兵法）'!AJ:AJ,MATCH($AH189,'[6]配置系数（兵法）'!$AH:$AH,0))</f>
        <v/>
      </c>
      <c r="AK189" s="205" t="str">
        <f>INDEX('[6]配置系数（兵法）'!AK:AK,MATCH($AH189,'[6]配置系数（兵法）'!$AH:$AH,0))</f>
        <v/>
      </c>
      <c r="AL189" s="205" t="str">
        <f>INDEX('[6]配置系数（兵法）'!AL:AL,MATCH($AH189,'[6]配置系数（兵法）'!$AH:$AH,0))</f>
        <v>0+0+0+0+0+0+0+0+0+0+0+0+0+0+0+0+0+0+0+0+0+0+0+0+0+0+0+0+0+0+0+0+0+0+0</v>
      </c>
      <c r="AM189" s="205">
        <f>INDEX('[6]配置系数（兵法）'!AM:AM,MATCH($AH189,'[6]配置系数（兵法）'!$AH:$AH,0))</f>
        <v>1</v>
      </c>
    </row>
    <row r="190" spans="6:39" x14ac:dyDescent="0.15">
      <c r="F190" s="141" t="str">
        <f>IF(索引!T188="","",索引!T188&amp;1)</f>
        <v/>
      </c>
      <c r="G190" s="205" t="str">
        <f>INDEX('[6]配置系数（兵法）'!G:G,MATCH($F190,'[6]配置系数（兵法）'!$F:$F,0))</f>
        <v/>
      </c>
      <c r="H190" s="205" t="str">
        <f>INDEX('[6]配置系数（兵法）'!H:H,MATCH($F190,'[6]配置系数（兵法）'!$F:$F,0))</f>
        <v/>
      </c>
      <c r="I190" s="205" t="str">
        <f>INDEX('[6]配置系数（兵法）'!I:I,MATCH($F190,'[6]配置系数（兵法）'!$F:$F,0))</f>
        <v/>
      </c>
      <c r="J190" s="205" t="str">
        <f>INDEX('[6]配置系数（兵法）'!J:J,MATCH($F190,'[6]配置系数（兵法）'!$F:$F,0))</f>
        <v>0+0+0+0+0+0+0+0+0+0+0+0+0+0+0+0+0+0+0+0+0+0+0+0+0+0+0+0+0+0+0+0+0+0+0</v>
      </c>
      <c r="K190" s="205">
        <f>INDEX('[6]配置系数（兵法）'!K:K,MATCH($F190,'[6]配置系数（兵法）'!$F:$F,0))</f>
        <v>1</v>
      </c>
      <c r="M190" s="141" t="str">
        <f>IF(索引!T188="","",索引!T188&amp;2)</f>
        <v/>
      </c>
      <c r="N190" s="205" t="str">
        <f>INDEX('[6]配置系数（兵法）'!N:N,MATCH($M190,'[6]配置系数（兵法）'!$M:$M,0))</f>
        <v/>
      </c>
      <c r="O190" s="205" t="str">
        <f>INDEX('[6]配置系数（兵法）'!O:O,MATCH($M190,'[6]配置系数（兵法）'!$M:$M,0))</f>
        <v/>
      </c>
      <c r="P190" s="205" t="str">
        <f>INDEX('[6]配置系数（兵法）'!P:P,MATCH($M190,'[6]配置系数（兵法）'!$M:$M,0))</f>
        <v/>
      </c>
      <c r="Q190" s="205" t="str">
        <f>INDEX('[6]配置系数（兵法）'!Q:Q,MATCH($M190,'[6]配置系数（兵法）'!$M:$M,0))</f>
        <v>0+0+0+0+0+0+0+0+0+0+0+0+0+0+0+0+0+0+0+0+0+0+0+0+0+0+0+0+0+0+0+0+0+0+0</v>
      </c>
      <c r="R190" s="205">
        <f>INDEX('[6]配置系数（兵法）'!R:R,MATCH($M190,'[6]配置系数（兵法）'!$M:$M,0))</f>
        <v>1</v>
      </c>
      <c r="T190" s="141" t="str">
        <f>IF(索引!T188="","",索引!T188&amp;3)</f>
        <v/>
      </c>
      <c r="U190" s="205" t="str">
        <f>INDEX('[6]配置系数（兵法）'!U:U,MATCH($T190,'[6]配置系数（兵法）'!$T:$T,0))</f>
        <v/>
      </c>
      <c r="V190" s="205" t="str">
        <f>INDEX('[6]配置系数（兵法）'!V:V,MATCH($T190,'[6]配置系数（兵法）'!$T:$T,0))</f>
        <v/>
      </c>
      <c r="W190" s="205" t="str">
        <f>INDEX('[6]配置系数（兵法）'!W:W,MATCH($T190,'[6]配置系数（兵法）'!$T:$T,0))</f>
        <v/>
      </c>
      <c r="X190" s="205" t="str">
        <f>INDEX('[6]配置系数（兵法）'!X:X,MATCH($T190,'[6]配置系数（兵法）'!$T:$T,0))</f>
        <v>0+0+0+0+0+0+0+0+0+0+0+0+0+0+0+0+0+0+0+0+0+0+0+0+0+0+0+0+0+0+0+0+0+0+0</v>
      </c>
      <c r="Y190" s="205">
        <f>INDEX('[6]配置系数（兵法）'!Y:Y,MATCH($T190,'[6]配置系数（兵法）'!$T:$T,0))</f>
        <v>1</v>
      </c>
      <c r="AA190" s="141" t="str">
        <f>IF(索引!T188="","",索引!T188&amp;4)</f>
        <v/>
      </c>
      <c r="AB190" s="205" t="str">
        <f>INDEX('[6]配置系数（兵法）'!AB:AB,MATCH($AA190,'[6]配置系数（兵法）'!$AA:$AA,0))</f>
        <v/>
      </c>
      <c r="AC190" s="205" t="str">
        <f>INDEX('[6]配置系数（兵法）'!AC:AC,MATCH($AA190,'[6]配置系数（兵法）'!$AA:$AA,0))</f>
        <v/>
      </c>
      <c r="AD190" s="205" t="str">
        <f>INDEX('[6]配置系数（兵法）'!AD:AD,MATCH($AA190,'[6]配置系数（兵法）'!$AA:$AA,0))</f>
        <v/>
      </c>
      <c r="AE190" s="205" t="str">
        <f>INDEX('[6]配置系数（兵法）'!AE:AE,MATCH($AA190,'[6]配置系数（兵法）'!$AA:$AA,0))</f>
        <v>0+0+0+0+0+0+0+0+0+0+0+0+0+0+0+0+0+0+0+0+0+0+0+0+0+0+0+0+0+0+0+0+0+0+0</v>
      </c>
      <c r="AF190" s="205">
        <f>INDEX('[6]配置系数（兵法）'!AF:AF,MATCH($AA190,'[6]配置系数（兵法）'!$AA:$AA,0))</f>
        <v>1</v>
      </c>
      <c r="AH190" s="141" t="str">
        <f>IF(索引!T188="","",索引!T188&amp;5)</f>
        <v/>
      </c>
      <c r="AI190" s="205" t="str">
        <f>INDEX('[6]配置系数（兵法）'!AI:AI,MATCH($AH190,'[6]配置系数（兵法）'!$AH:$AH,0))</f>
        <v/>
      </c>
      <c r="AJ190" s="205" t="str">
        <f>INDEX('[6]配置系数（兵法）'!AJ:AJ,MATCH($AH190,'[6]配置系数（兵法）'!$AH:$AH,0))</f>
        <v/>
      </c>
      <c r="AK190" s="205" t="str">
        <f>INDEX('[6]配置系数（兵法）'!AK:AK,MATCH($AH190,'[6]配置系数（兵法）'!$AH:$AH,0))</f>
        <v/>
      </c>
      <c r="AL190" s="205" t="str">
        <f>INDEX('[6]配置系数（兵法）'!AL:AL,MATCH($AH190,'[6]配置系数（兵法）'!$AH:$AH,0))</f>
        <v>0+0+0+0+0+0+0+0+0+0+0+0+0+0+0+0+0+0+0+0+0+0+0+0+0+0+0+0+0+0+0+0+0+0+0</v>
      </c>
      <c r="AM190" s="205">
        <f>INDEX('[6]配置系数（兵法）'!AM:AM,MATCH($AH190,'[6]配置系数（兵法）'!$AH:$AH,0))</f>
        <v>1</v>
      </c>
    </row>
    <row r="191" spans="6:39" x14ac:dyDescent="0.15">
      <c r="F191" s="141" t="str">
        <f>IF(索引!T189="","",索引!T189&amp;1)</f>
        <v/>
      </c>
      <c r="G191" s="205" t="str">
        <f>INDEX('[6]配置系数（兵法）'!G:G,MATCH($F191,'[6]配置系数（兵法）'!$F:$F,0))</f>
        <v/>
      </c>
      <c r="H191" s="205" t="str">
        <f>INDEX('[6]配置系数（兵法）'!H:H,MATCH($F191,'[6]配置系数（兵法）'!$F:$F,0))</f>
        <v/>
      </c>
      <c r="I191" s="205" t="str">
        <f>INDEX('[6]配置系数（兵法）'!I:I,MATCH($F191,'[6]配置系数（兵法）'!$F:$F,0))</f>
        <v/>
      </c>
      <c r="J191" s="205" t="str">
        <f>INDEX('[6]配置系数（兵法）'!J:J,MATCH($F191,'[6]配置系数（兵法）'!$F:$F,0))</f>
        <v>0+0+0+0+0+0+0+0+0+0+0+0+0+0+0+0+0+0+0+0+0+0+0+0+0+0+0+0+0+0+0+0+0+0+0</v>
      </c>
      <c r="K191" s="205">
        <f>INDEX('[6]配置系数（兵法）'!K:K,MATCH($F191,'[6]配置系数（兵法）'!$F:$F,0))</f>
        <v>1</v>
      </c>
      <c r="M191" s="141" t="str">
        <f>IF(索引!T189="","",索引!T189&amp;2)</f>
        <v/>
      </c>
      <c r="N191" s="205" t="str">
        <f>INDEX('[6]配置系数（兵法）'!N:N,MATCH($M191,'[6]配置系数（兵法）'!$M:$M,0))</f>
        <v/>
      </c>
      <c r="O191" s="205" t="str">
        <f>INDEX('[6]配置系数（兵法）'!O:O,MATCH($M191,'[6]配置系数（兵法）'!$M:$M,0))</f>
        <v/>
      </c>
      <c r="P191" s="205" t="str">
        <f>INDEX('[6]配置系数（兵法）'!P:P,MATCH($M191,'[6]配置系数（兵法）'!$M:$M,0))</f>
        <v/>
      </c>
      <c r="Q191" s="205" t="str">
        <f>INDEX('[6]配置系数（兵法）'!Q:Q,MATCH($M191,'[6]配置系数（兵法）'!$M:$M,0))</f>
        <v>0+0+0+0+0+0+0+0+0+0+0+0+0+0+0+0+0+0+0+0+0+0+0+0+0+0+0+0+0+0+0+0+0+0+0</v>
      </c>
      <c r="R191" s="205">
        <f>INDEX('[6]配置系数（兵法）'!R:R,MATCH($M191,'[6]配置系数（兵法）'!$M:$M,0))</f>
        <v>1</v>
      </c>
      <c r="T191" s="141" t="str">
        <f>IF(索引!T189="","",索引!T189&amp;3)</f>
        <v/>
      </c>
      <c r="U191" s="205" t="str">
        <f>INDEX('[6]配置系数（兵法）'!U:U,MATCH($T191,'[6]配置系数（兵法）'!$T:$T,0))</f>
        <v/>
      </c>
      <c r="V191" s="205" t="str">
        <f>INDEX('[6]配置系数（兵法）'!V:V,MATCH($T191,'[6]配置系数（兵法）'!$T:$T,0))</f>
        <v/>
      </c>
      <c r="W191" s="205" t="str">
        <f>INDEX('[6]配置系数（兵法）'!W:W,MATCH($T191,'[6]配置系数（兵法）'!$T:$T,0))</f>
        <v/>
      </c>
      <c r="X191" s="205" t="str">
        <f>INDEX('[6]配置系数（兵法）'!X:X,MATCH($T191,'[6]配置系数（兵法）'!$T:$T,0))</f>
        <v>0+0+0+0+0+0+0+0+0+0+0+0+0+0+0+0+0+0+0+0+0+0+0+0+0+0+0+0+0+0+0+0+0+0+0</v>
      </c>
      <c r="Y191" s="205">
        <f>INDEX('[6]配置系数（兵法）'!Y:Y,MATCH($T191,'[6]配置系数（兵法）'!$T:$T,0))</f>
        <v>1</v>
      </c>
      <c r="AA191" s="141" t="str">
        <f>IF(索引!T189="","",索引!T189&amp;4)</f>
        <v/>
      </c>
      <c r="AB191" s="205" t="str">
        <f>INDEX('[6]配置系数（兵法）'!AB:AB,MATCH($AA191,'[6]配置系数（兵法）'!$AA:$AA,0))</f>
        <v/>
      </c>
      <c r="AC191" s="205" t="str">
        <f>INDEX('[6]配置系数（兵法）'!AC:AC,MATCH($AA191,'[6]配置系数（兵法）'!$AA:$AA,0))</f>
        <v/>
      </c>
      <c r="AD191" s="205" t="str">
        <f>INDEX('[6]配置系数（兵法）'!AD:AD,MATCH($AA191,'[6]配置系数（兵法）'!$AA:$AA,0))</f>
        <v/>
      </c>
      <c r="AE191" s="205" t="str">
        <f>INDEX('[6]配置系数（兵法）'!AE:AE,MATCH($AA191,'[6]配置系数（兵法）'!$AA:$AA,0))</f>
        <v>0+0+0+0+0+0+0+0+0+0+0+0+0+0+0+0+0+0+0+0+0+0+0+0+0+0+0+0+0+0+0+0+0+0+0</v>
      </c>
      <c r="AF191" s="205">
        <f>INDEX('[6]配置系数（兵法）'!AF:AF,MATCH($AA191,'[6]配置系数（兵法）'!$AA:$AA,0))</f>
        <v>1</v>
      </c>
      <c r="AH191" s="141" t="str">
        <f>IF(索引!T189="","",索引!T189&amp;5)</f>
        <v/>
      </c>
      <c r="AI191" s="205" t="str">
        <f>INDEX('[6]配置系数（兵法）'!AI:AI,MATCH($AH191,'[6]配置系数（兵法）'!$AH:$AH,0))</f>
        <v/>
      </c>
      <c r="AJ191" s="205" t="str">
        <f>INDEX('[6]配置系数（兵法）'!AJ:AJ,MATCH($AH191,'[6]配置系数（兵法）'!$AH:$AH,0))</f>
        <v/>
      </c>
      <c r="AK191" s="205" t="str">
        <f>INDEX('[6]配置系数（兵法）'!AK:AK,MATCH($AH191,'[6]配置系数（兵法）'!$AH:$AH,0))</f>
        <v/>
      </c>
      <c r="AL191" s="205" t="str">
        <f>INDEX('[6]配置系数（兵法）'!AL:AL,MATCH($AH191,'[6]配置系数（兵法）'!$AH:$AH,0))</f>
        <v>0+0+0+0+0+0+0+0+0+0+0+0+0+0+0+0+0+0+0+0+0+0+0+0+0+0+0+0+0+0+0+0+0+0+0</v>
      </c>
      <c r="AM191" s="205">
        <f>INDEX('[6]配置系数（兵法）'!AM:AM,MATCH($AH191,'[6]配置系数（兵法）'!$AH:$AH,0))</f>
        <v>1</v>
      </c>
    </row>
    <row r="192" spans="6:39" x14ac:dyDescent="0.15">
      <c r="F192" s="141" t="str">
        <f>IF(索引!T190="","",索引!T190&amp;1)</f>
        <v/>
      </c>
      <c r="G192" s="205" t="str">
        <f>INDEX('[6]配置系数（兵法）'!G:G,MATCH($F192,'[6]配置系数（兵法）'!$F:$F,0))</f>
        <v/>
      </c>
      <c r="H192" s="205" t="str">
        <f>INDEX('[6]配置系数（兵法）'!H:H,MATCH($F192,'[6]配置系数（兵法）'!$F:$F,0))</f>
        <v/>
      </c>
      <c r="I192" s="205" t="str">
        <f>INDEX('[6]配置系数（兵法）'!I:I,MATCH($F192,'[6]配置系数（兵法）'!$F:$F,0))</f>
        <v/>
      </c>
      <c r="J192" s="205" t="str">
        <f>INDEX('[6]配置系数（兵法）'!J:J,MATCH($F192,'[6]配置系数（兵法）'!$F:$F,0))</f>
        <v>0+0+0+0+0+0+0+0+0+0+0+0+0+0+0+0+0+0+0+0+0+0+0+0+0+0+0+0+0+0+0+0+0+0+0</v>
      </c>
      <c r="K192" s="205">
        <f>INDEX('[6]配置系数（兵法）'!K:K,MATCH($F192,'[6]配置系数（兵法）'!$F:$F,0))</f>
        <v>1</v>
      </c>
      <c r="M192" s="141" t="str">
        <f>IF(索引!T190="","",索引!T190&amp;2)</f>
        <v/>
      </c>
      <c r="N192" s="205" t="str">
        <f>INDEX('[6]配置系数（兵法）'!N:N,MATCH($M192,'[6]配置系数（兵法）'!$M:$M,0))</f>
        <v/>
      </c>
      <c r="O192" s="205" t="str">
        <f>INDEX('[6]配置系数（兵法）'!O:O,MATCH($M192,'[6]配置系数（兵法）'!$M:$M,0))</f>
        <v/>
      </c>
      <c r="P192" s="205" t="str">
        <f>INDEX('[6]配置系数（兵法）'!P:P,MATCH($M192,'[6]配置系数（兵法）'!$M:$M,0))</f>
        <v/>
      </c>
      <c r="Q192" s="205" t="str">
        <f>INDEX('[6]配置系数（兵法）'!Q:Q,MATCH($M192,'[6]配置系数（兵法）'!$M:$M,0))</f>
        <v>0+0+0+0+0+0+0+0+0+0+0+0+0+0+0+0+0+0+0+0+0+0+0+0+0+0+0+0+0+0+0+0+0+0+0</v>
      </c>
      <c r="R192" s="205">
        <f>INDEX('[6]配置系数（兵法）'!R:R,MATCH($M192,'[6]配置系数（兵法）'!$M:$M,0))</f>
        <v>1</v>
      </c>
      <c r="T192" s="141" t="str">
        <f>IF(索引!T190="","",索引!T190&amp;3)</f>
        <v/>
      </c>
      <c r="U192" s="205" t="str">
        <f>INDEX('[6]配置系数（兵法）'!U:U,MATCH($T192,'[6]配置系数（兵法）'!$T:$T,0))</f>
        <v/>
      </c>
      <c r="V192" s="205" t="str">
        <f>INDEX('[6]配置系数（兵法）'!V:V,MATCH($T192,'[6]配置系数（兵法）'!$T:$T,0))</f>
        <v/>
      </c>
      <c r="W192" s="205" t="str">
        <f>INDEX('[6]配置系数（兵法）'!W:W,MATCH($T192,'[6]配置系数（兵法）'!$T:$T,0))</f>
        <v/>
      </c>
      <c r="X192" s="205" t="str">
        <f>INDEX('[6]配置系数（兵法）'!X:X,MATCH($T192,'[6]配置系数（兵法）'!$T:$T,0))</f>
        <v>0+0+0+0+0+0+0+0+0+0+0+0+0+0+0+0+0+0+0+0+0+0+0+0+0+0+0+0+0+0+0+0+0+0+0</v>
      </c>
      <c r="Y192" s="205">
        <f>INDEX('[6]配置系数（兵法）'!Y:Y,MATCH($T192,'[6]配置系数（兵法）'!$T:$T,0))</f>
        <v>1</v>
      </c>
      <c r="AA192" s="141" t="str">
        <f>IF(索引!T190="","",索引!T190&amp;4)</f>
        <v/>
      </c>
      <c r="AB192" s="205" t="str">
        <f>INDEX('[6]配置系数（兵法）'!AB:AB,MATCH($AA192,'[6]配置系数（兵法）'!$AA:$AA,0))</f>
        <v/>
      </c>
      <c r="AC192" s="205" t="str">
        <f>INDEX('[6]配置系数（兵法）'!AC:AC,MATCH($AA192,'[6]配置系数（兵法）'!$AA:$AA,0))</f>
        <v/>
      </c>
      <c r="AD192" s="205" t="str">
        <f>INDEX('[6]配置系数（兵法）'!AD:AD,MATCH($AA192,'[6]配置系数（兵法）'!$AA:$AA,0))</f>
        <v/>
      </c>
      <c r="AE192" s="205" t="str">
        <f>INDEX('[6]配置系数（兵法）'!AE:AE,MATCH($AA192,'[6]配置系数（兵法）'!$AA:$AA,0))</f>
        <v>0+0+0+0+0+0+0+0+0+0+0+0+0+0+0+0+0+0+0+0+0+0+0+0+0+0+0+0+0+0+0+0+0+0+0</v>
      </c>
      <c r="AF192" s="205">
        <f>INDEX('[6]配置系数（兵法）'!AF:AF,MATCH($AA192,'[6]配置系数（兵法）'!$AA:$AA,0))</f>
        <v>1</v>
      </c>
      <c r="AH192" s="141" t="str">
        <f>IF(索引!T190="","",索引!T190&amp;5)</f>
        <v/>
      </c>
      <c r="AI192" s="205" t="str">
        <f>INDEX('[6]配置系数（兵法）'!AI:AI,MATCH($AH192,'[6]配置系数（兵法）'!$AH:$AH,0))</f>
        <v/>
      </c>
      <c r="AJ192" s="205" t="str">
        <f>INDEX('[6]配置系数（兵法）'!AJ:AJ,MATCH($AH192,'[6]配置系数（兵法）'!$AH:$AH,0))</f>
        <v/>
      </c>
      <c r="AK192" s="205" t="str">
        <f>INDEX('[6]配置系数（兵法）'!AK:AK,MATCH($AH192,'[6]配置系数（兵法）'!$AH:$AH,0))</f>
        <v/>
      </c>
      <c r="AL192" s="205" t="str">
        <f>INDEX('[6]配置系数（兵法）'!AL:AL,MATCH($AH192,'[6]配置系数（兵法）'!$AH:$AH,0))</f>
        <v>0+0+0+0+0+0+0+0+0+0+0+0+0+0+0+0+0+0+0+0+0+0+0+0+0+0+0+0+0+0+0+0+0+0+0</v>
      </c>
      <c r="AM192" s="205">
        <f>INDEX('[6]配置系数（兵法）'!AM:AM,MATCH($AH192,'[6]配置系数（兵法）'!$AH:$AH,0))</f>
        <v>1</v>
      </c>
    </row>
    <row r="193" spans="6:39" x14ac:dyDescent="0.15">
      <c r="F193" s="141" t="str">
        <f>IF(索引!T191="","",索引!T191&amp;1)</f>
        <v/>
      </c>
      <c r="G193" s="205" t="str">
        <f>INDEX('[6]配置系数（兵法）'!G:G,MATCH($F193,'[6]配置系数（兵法）'!$F:$F,0))</f>
        <v/>
      </c>
      <c r="H193" s="205" t="str">
        <f>INDEX('[6]配置系数（兵法）'!H:H,MATCH($F193,'[6]配置系数（兵法）'!$F:$F,0))</f>
        <v/>
      </c>
      <c r="I193" s="205" t="str">
        <f>INDEX('[6]配置系数（兵法）'!I:I,MATCH($F193,'[6]配置系数（兵法）'!$F:$F,0))</f>
        <v/>
      </c>
      <c r="J193" s="205" t="str">
        <f>INDEX('[6]配置系数（兵法）'!J:J,MATCH($F193,'[6]配置系数（兵法）'!$F:$F,0))</f>
        <v>0+0+0+0+0+0+0+0+0+0+0+0+0+0+0+0+0+0+0+0+0+0+0+0+0+0+0+0+0+0+0+0+0+0+0</v>
      </c>
      <c r="K193" s="205">
        <f>INDEX('[6]配置系数（兵法）'!K:K,MATCH($F193,'[6]配置系数（兵法）'!$F:$F,0))</f>
        <v>1</v>
      </c>
      <c r="M193" s="141" t="str">
        <f>IF(索引!T191="","",索引!T191&amp;2)</f>
        <v/>
      </c>
      <c r="N193" s="205" t="str">
        <f>INDEX('[6]配置系数（兵法）'!N:N,MATCH($M193,'[6]配置系数（兵法）'!$M:$M,0))</f>
        <v/>
      </c>
      <c r="O193" s="205" t="str">
        <f>INDEX('[6]配置系数（兵法）'!O:O,MATCH($M193,'[6]配置系数（兵法）'!$M:$M,0))</f>
        <v/>
      </c>
      <c r="P193" s="205" t="str">
        <f>INDEX('[6]配置系数（兵法）'!P:P,MATCH($M193,'[6]配置系数（兵法）'!$M:$M,0))</f>
        <v/>
      </c>
      <c r="Q193" s="205" t="str">
        <f>INDEX('[6]配置系数（兵法）'!Q:Q,MATCH($M193,'[6]配置系数（兵法）'!$M:$M,0))</f>
        <v>0+0+0+0+0+0+0+0+0+0+0+0+0+0+0+0+0+0+0+0+0+0+0+0+0+0+0+0+0+0+0+0+0+0+0</v>
      </c>
      <c r="R193" s="205">
        <f>INDEX('[6]配置系数（兵法）'!R:R,MATCH($M193,'[6]配置系数（兵法）'!$M:$M,0))</f>
        <v>1</v>
      </c>
      <c r="T193" s="141" t="str">
        <f>IF(索引!T191="","",索引!T191&amp;3)</f>
        <v/>
      </c>
      <c r="U193" s="205" t="str">
        <f>INDEX('[6]配置系数（兵法）'!U:U,MATCH($T193,'[6]配置系数（兵法）'!$T:$T,0))</f>
        <v/>
      </c>
      <c r="V193" s="205" t="str">
        <f>INDEX('[6]配置系数（兵法）'!V:V,MATCH($T193,'[6]配置系数（兵法）'!$T:$T,0))</f>
        <v/>
      </c>
      <c r="W193" s="205" t="str">
        <f>INDEX('[6]配置系数（兵法）'!W:W,MATCH($T193,'[6]配置系数（兵法）'!$T:$T,0))</f>
        <v/>
      </c>
      <c r="X193" s="205" t="str">
        <f>INDEX('[6]配置系数（兵法）'!X:X,MATCH($T193,'[6]配置系数（兵法）'!$T:$T,0))</f>
        <v>0+0+0+0+0+0+0+0+0+0+0+0+0+0+0+0+0+0+0+0+0+0+0+0+0+0+0+0+0+0+0+0+0+0+0</v>
      </c>
      <c r="Y193" s="205">
        <f>INDEX('[6]配置系数（兵法）'!Y:Y,MATCH($T193,'[6]配置系数（兵法）'!$T:$T,0))</f>
        <v>1</v>
      </c>
      <c r="AA193" s="141" t="str">
        <f>IF(索引!T191="","",索引!T191&amp;4)</f>
        <v/>
      </c>
      <c r="AB193" s="205" t="str">
        <f>INDEX('[6]配置系数（兵法）'!AB:AB,MATCH($AA193,'[6]配置系数（兵法）'!$AA:$AA,0))</f>
        <v/>
      </c>
      <c r="AC193" s="205" t="str">
        <f>INDEX('[6]配置系数（兵法）'!AC:AC,MATCH($AA193,'[6]配置系数（兵法）'!$AA:$AA,0))</f>
        <v/>
      </c>
      <c r="AD193" s="205" t="str">
        <f>INDEX('[6]配置系数（兵法）'!AD:AD,MATCH($AA193,'[6]配置系数（兵法）'!$AA:$AA,0))</f>
        <v/>
      </c>
      <c r="AE193" s="205" t="str">
        <f>INDEX('[6]配置系数（兵法）'!AE:AE,MATCH($AA193,'[6]配置系数（兵法）'!$AA:$AA,0))</f>
        <v>0+0+0+0+0+0+0+0+0+0+0+0+0+0+0+0+0+0+0+0+0+0+0+0+0+0+0+0+0+0+0+0+0+0+0</v>
      </c>
      <c r="AF193" s="205">
        <f>INDEX('[6]配置系数（兵法）'!AF:AF,MATCH($AA193,'[6]配置系数（兵法）'!$AA:$AA,0))</f>
        <v>1</v>
      </c>
      <c r="AH193" s="141" t="str">
        <f>IF(索引!T191="","",索引!T191&amp;5)</f>
        <v/>
      </c>
      <c r="AI193" s="205" t="str">
        <f>INDEX('[6]配置系数（兵法）'!AI:AI,MATCH($AH193,'[6]配置系数（兵法）'!$AH:$AH,0))</f>
        <v/>
      </c>
      <c r="AJ193" s="205" t="str">
        <f>INDEX('[6]配置系数（兵法）'!AJ:AJ,MATCH($AH193,'[6]配置系数（兵法）'!$AH:$AH,0))</f>
        <v/>
      </c>
      <c r="AK193" s="205" t="str">
        <f>INDEX('[6]配置系数（兵法）'!AK:AK,MATCH($AH193,'[6]配置系数（兵法）'!$AH:$AH,0))</f>
        <v/>
      </c>
      <c r="AL193" s="205" t="str">
        <f>INDEX('[6]配置系数（兵法）'!AL:AL,MATCH($AH193,'[6]配置系数（兵法）'!$AH:$AH,0))</f>
        <v>0+0+0+0+0+0+0+0+0+0+0+0+0+0+0+0+0+0+0+0+0+0+0+0+0+0+0+0+0+0+0+0+0+0+0</v>
      </c>
      <c r="AM193" s="205">
        <f>INDEX('[6]配置系数（兵法）'!AM:AM,MATCH($AH193,'[6]配置系数（兵法）'!$AH:$AH,0))</f>
        <v>1</v>
      </c>
    </row>
    <row r="194" spans="6:39" x14ac:dyDescent="0.15">
      <c r="F194" s="141" t="str">
        <f>IF(索引!T192="","",索引!T192&amp;1)</f>
        <v/>
      </c>
      <c r="G194" s="205" t="str">
        <f>INDEX('[6]配置系数（兵法）'!G:G,MATCH($F194,'[6]配置系数（兵法）'!$F:$F,0))</f>
        <v/>
      </c>
      <c r="H194" s="205" t="str">
        <f>INDEX('[6]配置系数（兵法）'!H:H,MATCH($F194,'[6]配置系数（兵法）'!$F:$F,0))</f>
        <v/>
      </c>
      <c r="I194" s="205" t="str">
        <f>INDEX('[6]配置系数（兵法）'!I:I,MATCH($F194,'[6]配置系数（兵法）'!$F:$F,0))</f>
        <v/>
      </c>
      <c r="J194" s="205" t="str">
        <f>INDEX('[6]配置系数（兵法）'!J:J,MATCH($F194,'[6]配置系数（兵法）'!$F:$F,0))</f>
        <v>0+0+0+0+0+0+0+0+0+0+0+0+0+0+0+0+0+0+0+0+0+0+0+0+0+0+0+0+0+0+0+0+0+0+0</v>
      </c>
      <c r="K194" s="205">
        <f>INDEX('[6]配置系数（兵法）'!K:K,MATCH($F194,'[6]配置系数（兵法）'!$F:$F,0))</f>
        <v>1</v>
      </c>
      <c r="M194" s="141" t="str">
        <f>IF(索引!T192="","",索引!T192&amp;2)</f>
        <v/>
      </c>
      <c r="N194" s="205" t="str">
        <f>INDEX('[6]配置系数（兵法）'!N:N,MATCH($M194,'[6]配置系数（兵法）'!$M:$M,0))</f>
        <v/>
      </c>
      <c r="O194" s="205" t="str">
        <f>INDEX('[6]配置系数（兵法）'!O:O,MATCH($M194,'[6]配置系数（兵法）'!$M:$M,0))</f>
        <v/>
      </c>
      <c r="P194" s="205" t="str">
        <f>INDEX('[6]配置系数（兵法）'!P:P,MATCH($M194,'[6]配置系数（兵法）'!$M:$M,0))</f>
        <v/>
      </c>
      <c r="Q194" s="205" t="str">
        <f>INDEX('[6]配置系数（兵法）'!Q:Q,MATCH($M194,'[6]配置系数（兵法）'!$M:$M,0))</f>
        <v>0+0+0+0+0+0+0+0+0+0+0+0+0+0+0+0+0+0+0+0+0+0+0+0+0+0+0+0+0+0+0+0+0+0+0</v>
      </c>
      <c r="R194" s="205">
        <f>INDEX('[6]配置系数（兵法）'!R:R,MATCH($M194,'[6]配置系数（兵法）'!$M:$M,0))</f>
        <v>1</v>
      </c>
      <c r="T194" s="141" t="str">
        <f>IF(索引!T192="","",索引!T192&amp;3)</f>
        <v/>
      </c>
      <c r="U194" s="205" t="str">
        <f>INDEX('[6]配置系数（兵法）'!U:U,MATCH($T194,'[6]配置系数（兵法）'!$T:$T,0))</f>
        <v/>
      </c>
      <c r="V194" s="205" t="str">
        <f>INDEX('[6]配置系数（兵法）'!V:V,MATCH($T194,'[6]配置系数（兵法）'!$T:$T,0))</f>
        <v/>
      </c>
      <c r="W194" s="205" t="str">
        <f>INDEX('[6]配置系数（兵法）'!W:W,MATCH($T194,'[6]配置系数（兵法）'!$T:$T,0))</f>
        <v/>
      </c>
      <c r="X194" s="205" t="str">
        <f>INDEX('[6]配置系数（兵法）'!X:X,MATCH($T194,'[6]配置系数（兵法）'!$T:$T,0))</f>
        <v>0+0+0+0+0+0+0+0+0+0+0+0+0+0+0+0+0+0+0+0+0+0+0+0+0+0+0+0+0+0+0+0+0+0+0</v>
      </c>
      <c r="Y194" s="205">
        <f>INDEX('[6]配置系数（兵法）'!Y:Y,MATCH($T194,'[6]配置系数（兵法）'!$T:$T,0))</f>
        <v>1</v>
      </c>
      <c r="AA194" s="141" t="str">
        <f>IF(索引!T192="","",索引!T192&amp;4)</f>
        <v/>
      </c>
      <c r="AB194" s="205" t="str">
        <f>INDEX('[6]配置系数（兵法）'!AB:AB,MATCH($AA194,'[6]配置系数（兵法）'!$AA:$AA,0))</f>
        <v/>
      </c>
      <c r="AC194" s="205" t="str">
        <f>INDEX('[6]配置系数（兵法）'!AC:AC,MATCH($AA194,'[6]配置系数（兵法）'!$AA:$AA,0))</f>
        <v/>
      </c>
      <c r="AD194" s="205" t="str">
        <f>INDEX('[6]配置系数（兵法）'!AD:AD,MATCH($AA194,'[6]配置系数（兵法）'!$AA:$AA,0))</f>
        <v/>
      </c>
      <c r="AE194" s="205" t="str">
        <f>INDEX('[6]配置系数（兵法）'!AE:AE,MATCH($AA194,'[6]配置系数（兵法）'!$AA:$AA,0))</f>
        <v>0+0+0+0+0+0+0+0+0+0+0+0+0+0+0+0+0+0+0+0+0+0+0+0+0+0+0+0+0+0+0+0+0+0+0</v>
      </c>
      <c r="AF194" s="205">
        <f>INDEX('[6]配置系数（兵法）'!AF:AF,MATCH($AA194,'[6]配置系数（兵法）'!$AA:$AA,0))</f>
        <v>1</v>
      </c>
      <c r="AH194" s="141" t="str">
        <f>IF(索引!T192="","",索引!T192&amp;5)</f>
        <v/>
      </c>
      <c r="AI194" s="205" t="str">
        <f>INDEX('[6]配置系数（兵法）'!AI:AI,MATCH($AH194,'[6]配置系数（兵法）'!$AH:$AH,0))</f>
        <v/>
      </c>
      <c r="AJ194" s="205" t="str">
        <f>INDEX('[6]配置系数（兵法）'!AJ:AJ,MATCH($AH194,'[6]配置系数（兵法）'!$AH:$AH,0))</f>
        <v/>
      </c>
      <c r="AK194" s="205" t="str">
        <f>INDEX('[6]配置系数（兵法）'!AK:AK,MATCH($AH194,'[6]配置系数（兵法）'!$AH:$AH,0))</f>
        <v/>
      </c>
      <c r="AL194" s="205" t="str">
        <f>INDEX('[6]配置系数（兵法）'!AL:AL,MATCH($AH194,'[6]配置系数（兵法）'!$AH:$AH,0))</f>
        <v>0+0+0+0+0+0+0+0+0+0+0+0+0+0+0+0+0+0+0+0+0+0+0+0+0+0+0+0+0+0+0+0+0+0+0</v>
      </c>
      <c r="AM194" s="205">
        <f>INDEX('[6]配置系数（兵法）'!AM:AM,MATCH($AH194,'[6]配置系数（兵法）'!$AH:$AH,0))</f>
        <v>1</v>
      </c>
    </row>
    <row r="195" spans="6:39" x14ac:dyDescent="0.15">
      <c r="F195" s="141" t="str">
        <f>IF(索引!T193="","",索引!T193&amp;1)</f>
        <v/>
      </c>
      <c r="G195" s="205" t="str">
        <f>INDEX('[6]配置系数（兵法）'!G:G,MATCH($F195,'[6]配置系数（兵法）'!$F:$F,0))</f>
        <v/>
      </c>
      <c r="H195" s="205" t="str">
        <f>INDEX('[6]配置系数（兵法）'!H:H,MATCH($F195,'[6]配置系数（兵法）'!$F:$F,0))</f>
        <v/>
      </c>
      <c r="I195" s="205" t="str">
        <f>INDEX('[6]配置系数（兵法）'!I:I,MATCH($F195,'[6]配置系数（兵法）'!$F:$F,0))</f>
        <v/>
      </c>
      <c r="J195" s="205" t="str">
        <f>INDEX('[6]配置系数（兵法）'!J:J,MATCH($F195,'[6]配置系数（兵法）'!$F:$F,0))</f>
        <v>0+0+0+0+0+0+0+0+0+0+0+0+0+0+0+0+0+0+0+0+0+0+0+0+0+0+0+0+0+0+0+0+0+0+0</v>
      </c>
      <c r="K195" s="205">
        <f>INDEX('[6]配置系数（兵法）'!K:K,MATCH($F195,'[6]配置系数（兵法）'!$F:$F,0))</f>
        <v>1</v>
      </c>
      <c r="M195" s="141" t="str">
        <f>IF(索引!T193="","",索引!T193&amp;2)</f>
        <v/>
      </c>
      <c r="N195" s="205" t="str">
        <f>INDEX('[6]配置系数（兵法）'!N:N,MATCH($M195,'[6]配置系数（兵法）'!$M:$M,0))</f>
        <v/>
      </c>
      <c r="O195" s="205" t="str">
        <f>INDEX('[6]配置系数（兵法）'!O:O,MATCH($M195,'[6]配置系数（兵法）'!$M:$M,0))</f>
        <v/>
      </c>
      <c r="P195" s="205" t="str">
        <f>INDEX('[6]配置系数（兵法）'!P:P,MATCH($M195,'[6]配置系数（兵法）'!$M:$M,0))</f>
        <v/>
      </c>
      <c r="Q195" s="205" t="str">
        <f>INDEX('[6]配置系数（兵法）'!Q:Q,MATCH($M195,'[6]配置系数（兵法）'!$M:$M,0))</f>
        <v>0+0+0+0+0+0+0+0+0+0+0+0+0+0+0+0+0+0+0+0+0+0+0+0+0+0+0+0+0+0+0+0+0+0+0</v>
      </c>
      <c r="R195" s="205">
        <f>INDEX('[6]配置系数（兵法）'!R:R,MATCH($M195,'[6]配置系数（兵法）'!$M:$M,0))</f>
        <v>1</v>
      </c>
      <c r="T195" s="141" t="str">
        <f>IF(索引!T193="","",索引!T193&amp;3)</f>
        <v/>
      </c>
      <c r="U195" s="205" t="str">
        <f>INDEX('[6]配置系数（兵法）'!U:U,MATCH($T195,'[6]配置系数（兵法）'!$T:$T,0))</f>
        <v/>
      </c>
      <c r="V195" s="205" t="str">
        <f>INDEX('[6]配置系数（兵法）'!V:V,MATCH($T195,'[6]配置系数（兵法）'!$T:$T,0))</f>
        <v/>
      </c>
      <c r="W195" s="205" t="str">
        <f>INDEX('[6]配置系数（兵法）'!W:W,MATCH($T195,'[6]配置系数（兵法）'!$T:$T,0))</f>
        <v/>
      </c>
      <c r="X195" s="205" t="str">
        <f>INDEX('[6]配置系数（兵法）'!X:X,MATCH($T195,'[6]配置系数（兵法）'!$T:$T,0))</f>
        <v>0+0+0+0+0+0+0+0+0+0+0+0+0+0+0+0+0+0+0+0+0+0+0+0+0+0+0+0+0+0+0+0+0+0+0</v>
      </c>
      <c r="Y195" s="205">
        <f>INDEX('[6]配置系数（兵法）'!Y:Y,MATCH($T195,'[6]配置系数（兵法）'!$T:$T,0))</f>
        <v>1</v>
      </c>
      <c r="AA195" s="141" t="str">
        <f>IF(索引!T193="","",索引!T193&amp;4)</f>
        <v/>
      </c>
      <c r="AB195" s="205" t="str">
        <f>INDEX('[6]配置系数（兵法）'!AB:AB,MATCH($AA195,'[6]配置系数（兵法）'!$AA:$AA,0))</f>
        <v/>
      </c>
      <c r="AC195" s="205" t="str">
        <f>INDEX('[6]配置系数（兵法）'!AC:AC,MATCH($AA195,'[6]配置系数（兵法）'!$AA:$AA,0))</f>
        <v/>
      </c>
      <c r="AD195" s="205" t="str">
        <f>INDEX('[6]配置系数（兵法）'!AD:AD,MATCH($AA195,'[6]配置系数（兵法）'!$AA:$AA,0))</f>
        <v/>
      </c>
      <c r="AE195" s="205" t="str">
        <f>INDEX('[6]配置系数（兵法）'!AE:AE,MATCH($AA195,'[6]配置系数（兵法）'!$AA:$AA,0))</f>
        <v>0+0+0+0+0+0+0+0+0+0+0+0+0+0+0+0+0+0+0+0+0+0+0+0+0+0+0+0+0+0+0+0+0+0+0</v>
      </c>
      <c r="AF195" s="205">
        <f>INDEX('[6]配置系数（兵法）'!AF:AF,MATCH($AA195,'[6]配置系数（兵法）'!$AA:$AA,0))</f>
        <v>1</v>
      </c>
      <c r="AH195" s="141" t="str">
        <f>IF(索引!T193="","",索引!T193&amp;5)</f>
        <v/>
      </c>
      <c r="AI195" s="205" t="str">
        <f>INDEX('[6]配置系数（兵法）'!AI:AI,MATCH($AH195,'[6]配置系数（兵法）'!$AH:$AH,0))</f>
        <v/>
      </c>
      <c r="AJ195" s="205" t="str">
        <f>INDEX('[6]配置系数（兵法）'!AJ:AJ,MATCH($AH195,'[6]配置系数（兵法）'!$AH:$AH,0))</f>
        <v/>
      </c>
      <c r="AK195" s="205" t="str">
        <f>INDEX('[6]配置系数（兵法）'!AK:AK,MATCH($AH195,'[6]配置系数（兵法）'!$AH:$AH,0))</f>
        <v/>
      </c>
      <c r="AL195" s="205" t="str">
        <f>INDEX('[6]配置系数（兵法）'!AL:AL,MATCH($AH195,'[6]配置系数（兵法）'!$AH:$AH,0))</f>
        <v>0+0+0+0+0+0+0+0+0+0+0+0+0+0+0+0+0+0+0+0+0+0+0+0+0+0+0+0+0+0+0+0+0+0+0</v>
      </c>
      <c r="AM195" s="205">
        <f>INDEX('[6]配置系数（兵法）'!AM:AM,MATCH($AH195,'[6]配置系数（兵法）'!$AH:$AH,0))</f>
        <v>1</v>
      </c>
    </row>
    <row r="196" spans="6:39" x14ac:dyDescent="0.15">
      <c r="F196" s="141" t="str">
        <f>IF(索引!T194="","",索引!T194&amp;1)</f>
        <v/>
      </c>
      <c r="G196" s="205" t="str">
        <f>INDEX('[6]配置系数（兵法）'!G:G,MATCH($F196,'[6]配置系数（兵法）'!$F:$F,0))</f>
        <v/>
      </c>
      <c r="H196" s="205" t="str">
        <f>INDEX('[6]配置系数（兵法）'!H:H,MATCH($F196,'[6]配置系数（兵法）'!$F:$F,0))</f>
        <v/>
      </c>
      <c r="I196" s="205" t="str">
        <f>INDEX('[6]配置系数（兵法）'!I:I,MATCH($F196,'[6]配置系数（兵法）'!$F:$F,0))</f>
        <v/>
      </c>
      <c r="J196" s="205" t="str">
        <f>INDEX('[6]配置系数（兵法）'!J:J,MATCH($F196,'[6]配置系数（兵法）'!$F:$F,0))</f>
        <v>0+0+0+0+0+0+0+0+0+0+0+0+0+0+0+0+0+0+0+0+0+0+0+0+0+0+0+0+0+0+0+0+0+0+0</v>
      </c>
      <c r="K196" s="205">
        <f>INDEX('[6]配置系数（兵法）'!K:K,MATCH($F196,'[6]配置系数（兵法）'!$F:$F,0))</f>
        <v>1</v>
      </c>
      <c r="M196" s="141" t="str">
        <f>IF(索引!T194="","",索引!T194&amp;2)</f>
        <v/>
      </c>
      <c r="N196" s="205" t="str">
        <f>INDEX('[6]配置系数（兵法）'!N:N,MATCH($M196,'[6]配置系数（兵法）'!$M:$M,0))</f>
        <v/>
      </c>
      <c r="O196" s="205" t="str">
        <f>INDEX('[6]配置系数（兵法）'!O:O,MATCH($M196,'[6]配置系数（兵法）'!$M:$M,0))</f>
        <v/>
      </c>
      <c r="P196" s="205" t="str">
        <f>INDEX('[6]配置系数（兵法）'!P:P,MATCH($M196,'[6]配置系数（兵法）'!$M:$M,0))</f>
        <v/>
      </c>
      <c r="Q196" s="205" t="str">
        <f>INDEX('[6]配置系数（兵法）'!Q:Q,MATCH($M196,'[6]配置系数（兵法）'!$M:$M,0))</f>
        <v>0+0+0+0+0+0+0+0+0+0+0+0+0+0+0+0+0+0+0+0+0+0+0+0+0+0+0+0+0+0+0+0+0+0+0</v>
      </c>
      <c r="R196" s="205">
        <f>INDEX('[6]配置系数（兵法）'!R:R,MATCH($M196,'[6]配置系数（兵法）'!$M:$M,0))</f>
        <v>1</v>
      </c>
      <c r="T196" s="141" t="str">
        <f>IF(索引!T194="","",索引!T194&amp;3)</f>
        <v/>
      </c>
      <c r="U196" s="205" t="str">
        <f>INDEX('[6]配置系数（兵法）'!U:U,MATCH($T196,'[6]配置系数（兵法）'!$T:$T,0))</f>
        <v/>
      </c>
      <c r="V196" s="205" t="str">
        <f>INDEX('[6]配置系数（兵法）'!V:V,MATCH($T196,'[6]配置系数（兵法）'!$T:$T,0))</f>
        <v/>
      </c>
      <c r="W196" s="205" t="str">
        <f>INDEX('[6]配置系数（兵法）'!W:W,MATCH($T196,'[6]配置系数（兵法）'!$T:$T,0))</f>
        <v/>
      </c>
      <c r="X196" s="205" t="str">
        <f>INDEX('[6]配置系数（兵法）'!X:X,MATCH($T196,'[6]配置系数（兵法）'!$T:$T,0))</f>
        <v>0+0+0+0+0+0+0+0+0+0+0+0+0+0+0+0+0+0+0+0+0+0+0+0+0+0+0+0+0+0+0+0+0+0+0</v>
      </c>
      <c r="Y196" s="205">
        <f>INDEX('[6]配置系数（兵法）'!Y:Y,MATCH($T196,'[6]配置系数（兵法）'!$T:$T,0))</f>
        <v>1</v>
      </c>
      <c r="AA196" s="141" t="str">
        <f>IF(索引!T194="","",索引!T194&amp;4)</f>
        <v/>
      </c>
      <c r="AB196" s="205" t="str">
        <f>INDEX('[6]配置系数（兵法）'!AB:AB,MATCH($AA196,'[6]配置系数（兵法）'!$AA:$AA,0))</f>
        <v/>
      </c>
      <c r="AC196" s="205" t="str">
        <f>INDEX('[6]配置系数（兵法）'!AC:AC,MATCH($AA196,'[6]配置系数（兵法）'!$AA:$AA,0))</f>
        <v/>
      </c>
      <c r="AD196" s="205" t="str">
        <f>INDEX('[6]配置系数（兵法）'!AD:AD,MATCH($AA196,'[6]配置系数（兵法）'!$AA:$AA,0))</f>
        <v/>
      </c>
      <c r="AE196" s="205" t="str">
        <f>INDEX('[6]配置系数（兵法）'!AE:AE,MATCH($AA196,'[6]配置系数（兵法）'!$AA:$AA,0))</f>
        <v>0+0+0+0+0+0+0+0+0+0+0+0+0+0+0+0+0+0+0+0+0+0+0+0+0+0+0+0+0+0+0+0+0+0+0</v>
      </c>
      <c r="AF196" s="205">
        <f>INDEX('[6]配置系数（兵法）'!AF:AF,MATCH($AA196,'[6]配置系数（兵法）'!$AA:$AA,0))</f>
        <v>1</v>
      </c>
      <c r="AH196" s="141" t="str">
        <f>IF(索引!T194="","",索引!T194&amp;5)</f>
        <v/>
      </c>
      <c r="AI196" s="205" t="str">
        <f>INDEX('[6]配置系数（兵法）'!AI:AI,MATCH($AH196,'[6]配置系数（兵法）'!$AH:$AH,0))</f>
        <v/>
      </c>
      <c r="AJ196" s="205" t="str">
        <f>INDEX('[6]配置系数（兵法）'!AJ:AJ,MATCH($AH196,'[6]配置系数（兵法）'!$AH:$AH,0))</f>
        <v/>
      </c>
      <c r="AK196" s="205" t="str">
        <f>INDEX('[6]配置系数（兵法）'!AK:AK,MATCH($AH196,'[6]配置系数（兵法）'!$AH:$AH,0))</f>
        <v/>
      </c>
      <c r="AL196" s="205" t="str">
        <f>INDEX('[6]配置系数（兵法）'!AL:AL,MATCH($AH196,'[6]配置系数（兵法）'!$AH:$AH,0))</f>
        <v>0+0+0+0+0+0+0+0+0+0+0+0+0+0+0+0+0+0+0+0+0+0+0+0+0+0+0+0+0+0+0+0+0+0+0</v>
      </c>
      <c r="AM196" s="205">
        <f>INDEX('[6]配置系数（兵法）'!AM:AM,MATCH($AH196,'[6]配置系数（兵法）'!$AH:$AH,0))</f>
        <v>1</v>
      </c>
    </row>
    <row r="197" spans="6:39" x14ac:dyDescent="0.15">
      <c r="F197" s="141" t="str">
        <f>IF(索引!T195="","",索引!T195&amp;1)</f>
        <v/>
      </c>
      <c r="G197" s="205" t="str">
        <f>INDEX('[6]配置系数（兵法）'!G:G,MATCH($F197,'[6]配置系数（兵法）'!$F:$F,0))</f>
        <v/>
      </c>
      <c r="H197" s="205" t="str">
        <f>INDEX('[6]配置系数（兵法）'!H:H,MATCH($F197,'[6]配置系数（兵法）'!$F:$F,0))</f>
        <v/>
      </c>
      <c r="I197" s="205" t="str">
        <f>INDEX('[6]配置系数（兵法）'!I:I,MATCH($F197,'[6]配置系数（兵法）'!$F:$F,0))</f>
        <v/>
      </c>
      <c r="J197" s="205" t="str">
        <f>INDEX('[6]配置系数（兵法）'!J:J,MATCH($F197,'[6]配置系数（兵法）'!$F:$F,0))</f>
        <v>0+0+0+0+0+0+0+0+0+0+0+0+0+0+0+0+0+0+0+0+0+0+0+0+0+0+0+0+0+0+0+0+0+0+0</v>
      </c>
      <c r="K197" s="205">
        <f>INDEX('[6]配置系数（兵法）'!K:K,MATCH($F197,'[6]配置系数（兵法）'!$F:$F,0))</f>
        <v>1</v>
      </c>
      <c r="M197" s="141" t="str">
        <f>IF(索引!T195="","",索引!T195&amp;2)</f>
        <v/>
      </c>
      <c r="N197" s="205" t="str">
        <f>INDEX('[6]配置系数（兵法）'!N:N,MATCH($M197,'[6]配置系数（兵法）'!$M:$M,0))</f>
        <v/>
      </c>
      <c r="O197" s="205" t="str">
        <f>INDEX('[6]配置系数（兵法）'!O:O,MATCH($M197,'[6]配置系数（兵法）'!$M:$M,0))</f>
        <v/>
      </c>
      <c r="P197" s="205" t="str">
        <f>INDEX('[6]配置系数（兵法）'!P:P,MATCH($M197,'[6]配置系数（兵法）'!$M:$M,0))</f>
        <v/>
      </c>
      <c r="Q197" s="205" t="str">
        <f>INDEX('[6]配置系数（兵法）'!Q:Q,MATCH($M197,'[6]配置系数（兵法）'!$M:$M,0))</f>
        <v>0+0+0+0+0+0+0+0+0+0+0+0+0+0+0+0+0+0+0+0+0+0+0+0+0+0+0+0+0+0+0+0+0+0+0</v>
      </c>
      <c r="R197" s="205">
        <f>INDEX('[6]配置系数（兵法）'!R:R,MATCH($M197,'[6]配置系数（兵法）'!$M:$M,0))</f>
        <v>1</v>
      </c>
      <c r="T197" s="141" t="str">
        <f>IF(索引!T195="","",索引!T195&amp;3)</f>
        <v/>
      </c>
      <c r="U197" s="205" t="str">
        <f>INDEX('[6]配置系数（兵法）'!U:U,MATCH($T197,'[6]配置系数（兵法）'!$T:$T,0))</f>
        <v/>
      </c>
      <c r="V197" s="205" t="str">
        <f>INDEX('[6]配置系数（兵法）'!V:V,MATCH($T197,'[6]配置系数（兵法）'!$T:$T,0))</f>
        <v/>
      </c>
      <c r="W197" s="205" t="str">
        <f>INDEX('[6]配置系数（兵法）'!W:W,MATCH($T197,'[6]配置系数（兵法）'!$T:$T,0))</f>
        <v/>
      </c>
      <c r="X197" s="205" t="str">
        <f>INDEX('[6]配置系数（兵法）'!X:X,MATCH($T197,'[6]配置系数（兵法）'!$T:$T,0))</f>
        <v>0+0+0+0+0+0+0+0+0+0+0+0+0+0+0+0+0+0+0+0+0+0+0+0+0+0+0+0+0+0+0+0+0+0+0</v>
      </c>
      <c r="Y197" s="205">
        <f>INDEX('[6]配置系数（兵法）'!Y:Y,MATCH($T197,'[6]配置系数（兵法）'!$T:$T,0))</f>
        <v>1</v>
      </c>
      <c r="AA197" s="141" t="str">
        <f>IF(索引!T195="","",索引!T195&amp;4)</f>
        <v/>
      </c>
      <c r="AB197" s="205" t="str">
        <f>INDEX('[6]配置系数（兵法）'!AB:AB,MATCH($AA197,'[6]配置系数（兵法）'!$AA:$AA,0))</f>
        <v/>
      </c>
      <c r="AC197" s="205" t="str">
        <f>INDEX('[6]配置系数（兵法）'!AC:AC,MATCH($AA197,'[6]配置系数（兵法）'!$AA:$AA,0))</f>
        <v/>
      </c>
      <c r="AD197" s="205" t="str">
        <f>INDEX('[6]配置系数（兵法）'!AD:AD,MATCH($AA197,'[6]配置系数（兵法）'!$AA:$AA,0))</f>
        <v/>
      </c>
      <c r="AE197" s="205" t="str">
        <f>INDEX('[6]配置系数（兵法）'!AE:AE,MATCH($AA197,'[6]配置系数（兵法）'!$AA:$AA,0))</f>
        <v>0+0+0+0+0+0+0+0+0+0+0+0+0+0+0+0+0+0+0+0+0+0+0+0+0+0+0+0+0+0+0+0+0+0+0</v>
      </c>
      <c r="AF197" s="205">
        <f>INDEX('[6]配置系数（兵法）'!AF:AF,MATCH($AA197,'[6]配置系数（兵法）'!$AA:$AA,0))</f>
        <v>1</v>
      </c>
      <c r="AH197" s="141" t="str">
        <f>IF(索引!T195="","",索引!T195&amp;5)</f>
        <v/>
      </c>
      <c r="AI197" s="205" t="str">
        <f>INDEX('[6]配置系数（兵法）'!AI:AI,MATCH($AH197,'[6]配置系数（兵法）'!$AH:$AH,0))</f>
        <v/>
      </c>
      <c r="AJ197" s="205" t="str">
        <f>INDEX('[6]配置系数（兵法）'!AJ:AJ,MATCH($AH197,'[6]配置系数（兵法）'!$AH:$AH,0))</f>
        <v/>
      </c>
      <c r="AK197" s="205" t="str">
        <f>INDEX('[6]配置系数（兵法）'!AK:AK,MATCH($AH197,'[6]配置系数（兵法）'!$AH:$AH,0))</f>
        <v/>
      </c>
      <c r="AL197" s="205" t="str">
        <f>INDEX('[6]配置系数（兵法）'!AL:AL,MATCH($AH197,'[6]配置系数（兵法）'!$AH:$AH,0))</f>
        <v>0+0+0+0+0+0+0+0+0+0+0+0+0+0+0+0+0+0+0+0+0+0+0+0+0+0+0+0+0+0+0+0+0+0+0</v>
      </c>
      <c r="AM197" s="205">
        <f>INDEX('[6]配置系数（兵法）'!AM:AM,MATCH($AH197,'[6]配置系数（兵法）'!$AH:$AH,0))</f>
        <v>1</v>
      </c>
    </row>
    <row r="198" spans="6:39" x14ac:dyDescent="0.15">
      <c r="F198" s="141" t="str">
        <f>IF(索引!T196="","",索引!T196&amp;1)</f>
        <v/>
      </c>
      <c r="G198" s="205" t="str">
        <f>INDEX('[6]配置系数（兵法）'!G:G,MATCH($F198,'[6]配置系数（兵法）'!$F:$F,0))</f>
        <v/>
      </c>
      <c r="H198" s="205" t="str">
        <f>INDEX('[6]配置系数（兵法）'!H:H,MATCH($F198,'[6]配置系数（兵法）'!$F:$F,0))</f>
        <v/>
      </c>
      <c r="I198" s="205" t="str">
        <f>INDEX('[6]配置系数（兵法）'!I:I,MATCH($F198,'[6]配置系数（兵法）'!$F:$F,0))</f>
        <v/>
      </c>
      <c r="J198" s="205" t="str">
        <f>INDEX('[6]配置系数（兵法）'!J:J,MATCH($F198,'[6]配置系数（兵法）'!$F:$F,0))</f>
        <v>0+0+0+0+0+0+0+0+0+0+0+0+0+0+0+0+0+0+0+0+0+0+0+0+0+0+0+0+0+0+0+0+0+0+0</v>
      </c>
      <c r="K198" s="205">
        <f>INDEX('[6]配置系数（兵法）'!K:K,MATCH($F198,'[6]配置系数（兵法）'!$F:$F,0))</f>
        <v>1</v>
      </c>
      <c r="M198" s="141" t="str">
        <f>IF(索引!T196="","",索引!T196&amp;2)</f>
        <v/>
      </c>
      <c r="N198" s="205" t="str">
        <f>INDEX('[6]配置系数（兵法）'!N:N,MATCH($M198,'[6]配置系数（兵法）'!$M:$M,0))</f>
        <v/>
      </c>
      <c r="O198" s="205" t="str">
        <f>INDEX('[6]配置系数（兵法）'!O:O,MATCH($M198,'[6]配置系数（兵法）'!$M:$M,0))</f>
        <v/>
      </c>
      <c r="P198" s="205" t="str">
        <f>INDEX('[6]配置系数（兵法）'!P:P,MATCH($M198,'[6]配置系数（兵法）'!$M:$M,0))</f>
        <v/>
      </c>
      <c r="Q198" s="205" t="str">
        <f>INDEX('[6]配置系数（兵法）'!Q:Q,MATCH($M198,'[6]配置系数（兵法）'!$M:$M,0))</f>
        <v>0+0+0+0+0+0+0+0+0+0+0+0+0+0+0+0+0+0+0+0+0+0+0+0+0+0+0+0+0+0+0+0+0+0+0</v>
      </c>
      <c r="R198" s="205">
        <f>INDEX('[6]配置系数（兵法）'!R:R,MATCH($M198,'[6]配置系数（兵法）'!$M:$M,0))</f>
        <v>1</v>
      </c>
      <c r="T198" s="141" t="str">
        <f>IF(索引!T196="","",索引!T196&amp;3)</f>
        <v/>
      </c>
      <c r="U198" s="205" t="str">
        <f>INDEX('[6]配置系数（兵法）'!U:U,MATCH($T198,'[6]配置系数（兵法）'!$T:$T,0))</f>
        <v/>
      </c>
      <c r="V198" s="205" t="str">
        <f>INDEX('[6]配置系数（兵法）'!V:V,MATCH($T198,'[6]配置系数（兵法）'!$T:$T,0))</f>
        <v/>
      </c>
      <c r="W198" s="205" t="str">
        <f>INDEX('[6]配置系数（兵法）'!W:W,MATCH($T198,'[6]配置系数（兵法）'!$T:$T,0))</f>
        <v/>
      </c>
      <c r="X198" s="205" t="str">
        <f>INDEX('[6]配置系数（兵法）'!X:X,MATCH($T198,'[6]配置系数（兵法）'!$T:$T,0))</f>
        <v>0+0+0+0+0+0+0+0+0+0+0+0+0+0+0+0+0+0+0+0+0+0+0+0+0+0+0+0+0+0+0+0+0+0+0</v>
      </c>
      <c r="Y198" s="205">
        <f>INDEX('[6]配置系数（兵法）'!Y:Y,MATCH($T198,'[6]配置系数（兵法）'!$T:$T,0))</f>
        <v>1</v>
      </c>
      <c r="AA198" s="141" t="str">
        <f>IF(索引!T196="","",索引!T196&amp;4)</f>
        <v/>
      </c>
      <c r="AB198" s="205" t="str">
        <f>INDEX('[6]配置系数（兵法）'!AB:AB,MATCH($AA198,'[6]配置系数（兵法）'!$AA:$AA,0))</f>
        <v/>
      </c>
      <c r="AC198" s="205" t="str">
        <f>INDEX('[6]配置系数（兵法）'!AC:AC,MATCH($AA198,'[6]配置系数（兵法）'!$AA:$AA,0))</f>
        <v/>
      </c>
      <c r="AD198" s="205" t="str">
        <f>INDEX('[6]配置系数（兵法）'!AD:AD,MATCH($AA198,'[6]配置系数（兵法）'!$AA:$AA,0))</f>
        <v/>
      </c>
      <c r="AE198" s="205" t="str">
        <f>INDEX('[6]配置系数（兵法）'!AE:AE,MATCH($AA198,'[6]配置系数（兵法）'!$AA:$AA,0))</f>
        <v>0+0+0+0+0+0+0+0+0+0+0+0+0+0+0+0+0+0+0+0+0+0+0+0+0+0+0+0+0+0+0+0+0+0+0</v>
      </c>
      <c r="AF198" s="205">
        <f>INDEX('[6]配置系数（兵法）'!AF:AF,MATCH($AA198,'[6]配置系数（兵法）'!$AA:$AA,0))</f>
        <v>1</v>
      </c>
      <c r="AH198" s="141" t="str">
        <f>IF(索引!T196="","",索引!T196&amp;5)</f>
        <v/>
      </c>
      <c r="AI198" s="205" t="str">
        <f>INDEX('[6]配置系数（兵法）'!AI:AI,MATCH($AH198,'[6]配置系数（兵法）'!$AH:$AH,0))</f>
        <v/>
      </c>
      <c r="AJ198" s="205" t="str">
        <f>INDEX('[6]配置系数（兵法）'!AJ:AJ,MATCH($AH198,'[6]配置系数（兵法）'!$AH:$AH,0))</f>
        <v/>
      </c>
      <c r="AK198" s="205" t="str">
        <f>INDEX('[6]配置系数（兵法）'!AK:AK,MATCH($AH198,'[6]配置系数（兵法）'!$AH:$AH,0))</f>
        <v/>
      </c>
      <c r="AL198" s="205" t="str">
        <f>INDEX('[6]配置系数（兵法）'!AL:AL,MATCH($AH198,'[6]配置系数（兵法）'!$AH:$AH,0))</f>
        <v>0+0+0+0+0+0+0+0+0+0+0+0+0+0+0+0+0+0+0+0+0+0+0+0+0+0+0+0+0+0+0+0+0+0+0</v>
      </c>
      <c r="AM198" s="205">
        <f>INDEX('[6]配置系数（兵法）'!AM:AM,MATCH($AH198,'[6]配置系数（兵法）'!$AH:$AH,0))</f>
        <v>1</v>
      </c>
    </row>
    <row r="199" spans="6:39" x14ac:dyDescent="0.15">
      <c r="F199" s="141" t="str">
        <f>IF(索引!T197="","",索引!T197&amp;1)</f>
        <v/>
      </c>
      <c r="G199" s="205" t="str">
        <f>INDEX('[6]配置系数（兵法）'!G:G,MATCH($F199,'[6]配置系数（兵法）'!$F:$F,0))</f>
        <v/>
      </c>
      <c r="H199" s="205" t="str">
        <f>INDEX('[6]配置系数（兵法）'!H:H,MATCH($F199,'[6]配置系数（兵法）'!$F:$F,0))</f>
        <v/>
      </c>
      <c r="I199" s="205" t="str">
        <f>INDEX('[6]配置系数（兵法）'!I:I,MATCH($F199,'[6]配置系数（兵法）'!$F:$F,0))</f>
        <v/>
      </c>
      <c r="J199" s="205" t="str">
        <f>INDEX('[6]配置系数（兵法）'!J:J,MATCH($F199,'[6]配置系数（兵法）'!$F:$F,0))</f>
        <v>0+0+0+0+0+0+0+0+0+0+0+0+0+0+0+0+0+0+0+0+0+0+0+0+0+0+0+0+0+0+0+0+0+0+0</v>
      </c>
      <c r="K199" s="205">
        <f>INDEX('[6]配置系数（兵法）'!K:K,MATCH($F199,'[6]配置系数（兵法）'!$F:$F,0))</f>
        <v>1</v>
      </c>
      <c r="M199" s="141" t="str">
        <f>IF(索引!T197="","",索引!T197&amp;2)</f>
        <v/>
      </c>
      <c r="N199" s="205" t="str">
        <f>INDEX('[6]配置系数（兵法）'!N:N,MATCH($M199,'[6]配置系数（兵法）'!$M:$M,0))</f>
        <v/>
      </c>
      <c r="O199" s="205" t="str">
        <f>INDEX('[6]配置系数（兵法）'!O:O,MATCH($M199,'[6]配置系数（兵法）'!$M:$M,0))</f>
        <v/>
      </c>
      <c r="P199" s="205" t="str">
        <f>INDEX('[6]配置系数（兵法）'!P:P,MATCH($M199,'[6]配置系数（兵法）'!$M:$M,0))</f>
        <v/>
      </c>
      <c r="Q199" s="205" t="str">
        <f>INDEX('[6]配置系数（兵法）'!Q:Q,MATCH($M199,'[6]配置系数（兵法）'!$M:$M,0))</f>
        <v>0+0+0+0+0+0+0+0+0+0+0+0+0+0+0+0+0+0+0+0+0+0+0+0+0+0+0+0+0+0+0+0+0+0+0</v>
      </c>
      <c r="R199" s="205">
        <f>INDEX('[6]配置系数（兵法）'!R:R,MATCH($M199,'[6]配置系数（兵法）'!$M:$M,0))</f>
        <v>1</v>
      </c>
      <c r="T199" s="141" t="str">
        <f>IF(索引!T197="","",索引!T197&amp;3)</f>
        <v/>
      </c>
      <c r="U199" s="205" t="str">
        <f>INDEX('[6]配置系数（兵法）'!U:U,MATCH($T199,'[6]配置系数（兵法）'!$T:$T,0))</f>
        <v/>
      </c>
      <c r="V199" s="205" t="str">
        <f>INDEX('[6]配置系数（兵法）'!V:V,MATCH($T199,'[6]配置系数（兵法）'!$T:$T,0))</f>
        <v/>
      </c>
      <c r="W199" s="205" t="str">
        <f>INDEX('[6]配置系数（兵法）'!W:W,MATCH($T199,'[6]配置系数（兵法）'!$T:$T,0))</f>
        <v/>
      </c>
      <c r="X199" s="205" t="str">
        <f>INDEX('[6]配置系数（兵法）'!X:X,MATCH($T199,'[6]配置系数（兵法）'!$T:$T,0))</f>
        <v>0+0+0+0+0+0+0+0+0+0+0+0+0+0+0+0+0+0+0+0+0+0+0+0+0+0+0+0+0+0+0+0+0+0+0</v>
      </c>
      <c r="Y199" s="205">
        <f>INDEX('[6]配置系数（兵法）'!Y:Y,MATCH($T199,'[6]配置系数（兵法）'!$T:$T,0))</f>
        <v>1</v>
      </c>
      <c r="AA199" s="141" t="str">
        <f>IF(索引!T197="","",索引!T197&amp;4)</f>
        <v/>
      </c>
      <c r="AB199" s="205" t="str">
        <f>INDEX('[6]配置系数（兵法）'!AB:AB,MATCH($AA199,'[6]配置系数（兵法）'!$AA:$AA,0))</f>
        <v/>
      </c>
      <c r="AC199" s="205" t="str">
        <f>INDEX('[6]配置系数（兵法）'!AC:AC,MATCH($AA199,'[6]配置系数（兵法）'!$AA:$AA,0))</f>
        <v/>
      </c>
      <c r="AD199" s="205" t="str">
        <f>INDEX('[6]配置系数（兵法）'!AD:AD,MATCH($AA199,'[6]配置系数（兵法）'!$AA:$AA,0))</f>
        <v/>
      </c>
      <c r="AE199" s="205" t="str">
        <f>INDEX('[6]配置系数（兵法）'!AE:AE,MATCH($AA199,'[6]配置系数（兵法）'!$AA:$AA,0))</f>
        <v>0+0+0+0+0+0+0+0+0+0+0+0+0+0+0+0+0+0+0+0+0+0+0+0+0+0+0+0+0+0+0+0+0+0+0</v>
      </c>
      <c r="AF199" s="205">
        <f>INDEX('[6]配置系数（兵法）'!AF:AF,MATCH($AA199,'[6]配置系数（兵法）'!$AA:$AA,0))</f>
        <v>1</v>
      </c>
      <c r="AH199" s="141" t="str">
        <f>IF(索引!T197="","",索引!T197&amp;5)</f>
        <v/>
      </c>
      <c r="AI199" s="205" t="str">
        <f>INDEX('[6]配置系数（兵法）'!AI:AI,MATCH($AH199,'[6]配置系数（兵法）'!$AH:$AH,0))</f>
        <v/>
      </c>
      <c r="AJ199" s="205" t="str">
        <f>INDEX('[6]配置系数（兵法）'!AJ:AJ,MATCH($AH199,'[6]配置系数（兵法）'!$AH:$AH,0))</f>
        <v/>
      </c>
      <c r="AK199" s="205" t="str">
        <f>INDEX('[6]配置系数（兵法）'!AK:AK,MATCH($AH199,'[6]配置系数（兵法）'!$AH:$AH,0))</f>
        <v/>
      </c>
      <c r="AL199" s="205" t="str">
        <f>INDEX('[6]配置系数（兵法）'!AL:AL,MATCH($AH199,'[6]配置系数（兵法）'!$AH:$AH,0))</f>
        <v>0+0+0+0+0+0+0+0+0+0+0+0+0+0+0+0+0+0+0+0+0+0+0+0+0+0+0+0+0+0+0+0+0+0+0</v>
      </c>
      <c r="AM199" s="205">
        <f>INDEX('[6]配置系数（兵法）'!AM:AM,MATCH($AH199,'[6]配置系数（兵法）'!$AH:$AH,0))</f>
        <v>1</v>
      </c>
    </row>
    <row r="200" spans="6:39" x14ac:dyDescent="0.15">
      <c r="F200" s="141" t="str">
        <f>IF(索引!T198="","",索引!T198&amp;1)</f>
        <v/>
      </c>
      <c r="G200" s="205" t="str">
        <f>INDEX('[6]配置系数（兵法）'!G:G,MATCH($F200,'[6]配置系数（兵法）'!$F:$F,0))</f>
        <v/>
      </c>
      <c r="H200" s="205" t="str">
        <f>INDEX('[6]配置系数（兵法）'!H:H,MATCH($F200,'[6]配置系数（兵法）'!$F:$F,0))</f>
        <v/>
      </c>
      <c r="I200" s="205" t="str">
        <f>INDEX('[6]配置系数（兵法）'!I:I,MATCH($F200,'[6]配置系数（兵法）'!$F:$F,0))</f>
        <v/>
      </c>
      <c r="J200" s="205" t="str">
        <f>INDEX('[6]配置系数（兵法）'!J:J,MATCH($F200,'[6]配置系数（兵法）'!$F:$F,0))</f>
        <v>0+0+0+0+0+0+0+0+0+0+0+0+0+0+0+0+0+0+0+0+0+0+0+0+0+0+0+0+0+0+0+0+0+0+0</v>
      </c>
      <c r="K200" s="205">
        <f>INDEX('[6]配置系数（兵法）'!K:K,MATCH($F200,'[6]配置系数（兵法）'!$F:$F,0))</f>
        <v>1</v>
      </c>
      <c r="M200" s="141" t="str">
        <f>IF(索引!T198="","",索引!T198&amp;2)</f>
        <v/>
      </c>
      <c r="N200" s="205" t="str">
        <f>INDEX('[6]配置系数（兵法）'!N:N,MATCH($M200,'[6]配置系数（兵法）'!$M:$M,0))</f>
        <v/>
      </c>
      <c r="O200" s="205" t="str">
        <f>INDEX('[6]配置系数（兵法）'!O:O,MATCH($M200,'[6]配置系数（兵法）'!$M:$M,0))</f>
        <v/>
      </c>
      <c r="P200" s="205" t="str">
        <f>INDEX('[6]配置系数（兵法）'!P:P,MATCH($M200,'[6]配置系数（兵法）'!$M:$M,0))</f>
        <v/>
      </c>
      <c r="Q200" s="205" t="str">
        <f>INDEX('[6]配置系数（兵法）'!Q:Q,MATCH($M200,'[6]配置系数（兵法）'!$M:$M,0))</f>
        <v>0+0+0+0+0+0+0+0+0+0+0+0+0+0+0+0+0+0+0+0+0+0+0+0+0+0+0+0+0+0+0+0+0+0+0</v>
      </c>
      <c r="R200" s="205">
        <f>INDEX('[6]配置系数（兵法）'!R:R,MATCH($M200,'[6]配置系数（兵法）'!$M:$M,0))</f>
        <v>1</v>
      </c>
      <c r="T200" s="141" t="str">
        <f>IF(索引!T198="","",索引!T198&amp;3)</f>
        <v/>
      </c>
      <c r="U200" s="205" t="str">
        <f>INDEX('[6]配置系数（兵法）'!U:U,MATCH($T200,'[6]配置系数（兵法）'!$T:$T,0))</f>
        <v/>
      </c>
      <c r="V200" s="205" t="str">
        <f>INDEX('[6]配置系数（兵法）'!V:V,MATCH($T200,'[6]配置系数（兵法）'!$T:$T,0))</f>
        <v/>
      </c>
      <c r="W200" s="205" t="str">
        <f>INDEX('[6]配置系数（兵法）'!W:W,MATCH($T200,'[6]配置系数（兵法）'!$T:$T,0))</f>
        <v/>
      </c>
      <c r="X200" s="205" t="str">
        <f>INDEX('[6]配置系数（兵法）'!X:X,MATCH($T200,'[6]配置系数（兵法）'!$T:$T,0))</f>
        <v>0+0+0+0+0+0+0+0+0+0+0+0+0+0+0+0+0+0+0+0+0+0+0+0+0+0+0+0+0+0+0+0+0+0+0</v>
      </c>
      <c r="Y200" s="205">
        <f>INDEX('[6]配置系数（兵法）'!Y:Y,MATCH($T200,'[6]配置系数（兵法）'!$T:$T,0))</f>
        <v>1</v>
      </c>
      <c r="AA200" s="141" t="str">
        <f>IF(索引!T198="","",索引!T198&amp;4)</f>
        <v/>
      </c>
      <c r="AB200" s="205" t="str">
        <f>INDEX('[6]配置系数（兵法）'!AB:AB,MATCH($AA200,'[6]配置系数（兵法）'!$AA:$AA,0))</f>
        <v/>
      </c>
      <c r="AC200" s="205" t="str">
        <f>INDEX('[6]配置系数（兵法）'!AC:AC,MATCH($AA200,'[6]配置系数（兵法）'!$AA:$AA,0))</f>
        <v/>
      </c>
      <c r="AD200" s="205" t="str">
        <f>INDEX('[6]配置系数（兵法）'!AD:AD,MATCH($AA200,'[6]配置系数（兵法）'!$AA:$AA,0))</f>
        <v/>
      </c>
      <c r="AE200" s="205" t="str">
        <f>INDEX('[6]配置系数（兵法）'!AE:AE,MATCH($AA200,'[6]配置系数（兵法）'!$AA:$AA,0))</f>
        <v>0+0+0+0+0+0+0+0+0+0+0+0+0+0+0+0+0+0+0+0+0+0+0+0+0+0+0+0+0+0+0+0+0+0+0</v>
      </c>
      <c r="AF200" s="205">
        <f>INDEX('[6]配置系数（兵法）'!AF:AF,MATCH($AA200,'[6]配置系数（兵法）'!$AA:$AA,0))</f>
        <v>1</v>
      </c>
      <c r="AH200" s="141" t="str">
        <f>IF(索引!T198="","",索引!T198&amp;5)</f>
        <v/>
      </c>
      <c r="AI200" s="205" t="str">
        <f>INDEX('[6]配置系数（兵法）'!AI:AI,MATCH($AH200,'[6]配置系数（兵法）'!$AH:$AH,0))</f>
        <v/>
      </c>
      <c r="AJ200" s="205" t="str">
        <f>INDEX('[6]配置系数（兵法）'!AJ:AJ,MATCH($AH200,'[6]配置系数（兵法）'!$AH:$AH,0))</f>
        <v/>
      </c>
      <c r="AK200" s="205" t="str">
        <f>INDEX('[6]配置系数（兵法）'!AK:AK,MATCH($AH200,'[6]配置系数（兵法）'!$AH:$AH,0))</f>
        <v/>
      </c>
      <c r="AL200" s="205" t="str">
        <f>INDEX('[6]配置系数（兵法）'!AL:AL,MATCH($AH200,'[6]配置系数（兵法）'!$AH:$AH,0))</f>
        <v>0+0+0+0+0+0+0+0+0+0+0+0+0+0+0+0+0+0+0+0+0+0+0+0+0+0+0+0+0+0+0+0+0+0+0</v>
      </c>
      <c r="AM200" s="205">
        <f>INDEX('[6]配置系数（兵法）'!AM:AM,MATCH($AH200,'[6]配置系数（兵法）'!$AH:$AH,0))</f>
        <v>1</v>
      </c>
    </row>
  </sheetData>
  <phoneticPr fontId="2" type="noConversion"/>
  <dataValidations count="1">
    <dataValidation type="list" allowBlank="1" showInputMessage="1" showErrorMessage="1" sqref="F5:F6 M5:M6 T5:T6 AA5:AA6 AH5:AH6" xr:uid="{00000000-0002-0000-0800-000000000000}">
      <formula1>"attack,skill"</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Y208"/>
  <sheetViews>
    <sheetView workbookViewId="0">
      <selection activeCell="J18" sqref="J18"/>
    </sheetView>
  </sheetViews>
  <sheetFormatPr defaultColWidth="7.5" defaultRowHeight="13.5" x14ac:dyDescent="0.15"/>
  <cols>
    <col min="1" max="1" width="3.375" style="5" customWidth="1"/>
    <col min="2" max="11" width="8.125" style="4" customWidth="1"/>
    <col min="12" max="13" width="10.5" style="4" bestFit="1" customWidth="1"/>
    <col min="14" max="14" width="3.375" style="5" customWidth="1"/>
    <col min="15" max="23" width="9.375" style="4" customWidth="1"/>
    <col min="24" max="24" width="3.375" style="5" customWidth="1"/>
    <col min="25" max="25" width="12.125" style="4" bestFit="1" customWidth="1"/>
    <col min="26" max="26" width="7.875" style="4" bestFit="1" customWidth="1"/>
    <col min="27" max="27" width="4.75" style="4" bestFit="1" customWidth="1"/>
    <col min="28" max="31" width="11.125" style="14" bestFit="1" customWidth="1"/>
    <col min="32" max="35" width="11.125" style="4" bestFit="1" customWidth="1"/>
    <col min="36" max="43" width="7.5" style="4"/>
    <col min="44" max="44" width="9.75" style="4" bestFit="1" customWidth="1"/>
    <col min="45" max="45" width="7.5" style="4"/>
    <col min="46" max="46" width="9.75" style="4" bestFit="1" customWidth="1"/>
    <col min="47" max="47" width="7.5" style="4"/>
    <col min="48" max="55" width="11.125" style="4" bestFit="1" customWidth="1"/>
    <col min="56" max="56" width="7.5" style="4"/>
    <col min="57" max="64" width="11.125" style="4" bestFit="1" customWidth="1"/>
    <col min="65" max="65" width="7.5" style="4"/>
    <col min="66" max="69" width="11.125" style="4" bestFit="1" customWidth="1"/>
    <col min="70" max="70" width="7.5" style="4"/>
    <col min="71" max="76" width="11.125" style="4" customWidth="1"/>
    <col min="77" max="77" width="7.5" style="4"/>
    <col min="78" max="78" width="3.375" style="5" customWidth="1"/>
    <col min="79" max="79" width="7.5" style="4"/>
    <col min="80" max="80" width="14.75" style="4" bestFit="1" customWidth="1"/>
    <col min="81" max="81" width="8.75" style="4" customWidth="1"/>
    <col min="82" max="83" width="8.375" style="4" customWidth="1"/>
    <col min="84" max="84" width="5.875" style="4" bestFit="1" customWidth="1"/>
    <col min="85" max="86" width="5.875" style="4" customWidth="1"/>
    <col min="87" max="87" width="7.5" style="4" customWidth="1"/>
    <col min="88" max="88" width="10.5" style="4" bestFit="1" customWidth="1"/>
    <col min="89" max="90" width="9.75" style="4" bestFit="1" customWidth="1"/>
    <col min="91" max="91" width="8.5" bestFit="1" customWidth="1"/>
    <col min="92" max="92" width="7.5" style="4"/>
    <col min="93" max="93" width="3.375" style="5" customWidth="1"/>
    <col min="94" max="94" width="7.5" style="4"/>
    <col min="95" max="95" width="10.375" style="4" customWidth="1"/>
    <col min="96" max="96" width="7.875" style="4" bestFit="1" customWidth="1"/>
    <col min="97" max="98" width="10.5" style="4" customWidth="1"/>
    <col min="99" max="99" width="7.875" style="4" bestFit="1" customWidth="1"/>
    <col min="100" max="101" width="8.25" style="4" customWidth="1"/>
    <col min="102" max="102" width="8.125" customWidth="1"/>
    <col min="103" max="103" width="8.25" bestFit="1" customWidth="1"/>
    <col min="104" max="104" width="8.125" customWidth="1"/>
    <col min="105" max="106" width="9" bestFit="1" customWidth="1"/>
    <col min="107" max="113" width="7.5" style="4"/>
    <col min="114" max="114" width="3.375" style="5" customWidth="1"/>
    <col min="115" max="16384" width="7.5" style="4"/>
  </cols>
  <sheetData>
    <row r="1" spans="2:129" x14ac:dyDescent="0.15">
      <c r="C1" s="4" t="s">
        <v>68</v>
      </c>
      <c r="Z1" s="4" t="s">
        <v>6</v>
      </c>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N1" s="13"/>
      <c r="BO1" s="13"/>
      <c r="BP1" s="13"/>
      <c r="BQ1" s="13"/>
      <c r="BS1" s="13"/>
      <c r="BT1" s="13"/>
      <c r="BU1" s="13"/>
      <c r="BV1" s="13"/>
      <c r="BW1" s="13"/>
      <c r="BX1" s="13"/>
      <c r="BY1" s="13"/>
      <c r="CB1" s="4" t="s">
        <v>110</v>
      </c>
    </row>
    <row r="2" spans="2:129" x14ac:dyDescent="0.15">
      <c r="AF2" s="14"/>
      <c r="AG2" s="14"/>
      <c r="AH2" s="14"/>
      <c r="AI2" s="14"/>
      <c r="AJ2" s="14"/>
      <c r="AK2" s="14"/>
      <c r="AL2" s="14"/>
      <c r="AM2" s="14"/>
      <c r="AN2" s="14"/>
      <c r="AO2" s="14"/>
      <c r="AP2" s="14"/>
      <c r="AQ2" s="14"/>
      <c r="AR2" s="14"/>
      <c r="AS2" s="14"/>
      <c r="AT2" s="14"/>
      <c r="AU2" s="14"/>
      <c r="AV2" s="14">
        <v>1</v>
      </c>
      <c r="AW2" s="14">
        <v>2</v>
      </c>
      <c r="AX2" s="14">
        <v>3</v>
      </c>
      <c r="AY2" s="14">
        <v>4</v>
      </c>
      <c r="AZ2" s="14">
        <v>1</v>
      </c>
      <c r="BA2" s="14">
        <v>2</v>
      </c>
      <c r="BB2" s="14">
        <v>3</v>
      </c>
      <c r="BC2" s="14">
        <v>4</v>
      </c>
      <c r="BD2" s="14"/>
      <c r="BE2" s="216"/>
      <c r="BF2" s="216"/>
      <c r="BG2" s="216"/>
      <c r="BH2" s="216"/>
      <c r="BI2" s="216"/>
      <c r="BJ2" s="216"/>
      <c r="BK2" s="216"/>
      <c r="BL2" s="216"/>
      <c r="BN2" s="14"/>
      <c r="BO2" s="14"/>
      <c r="BP2" s="14"/>
      <c r="BQ2" s="14"/>
      <c r="BS2" s="14"/>
      <c r="BT2" s="14"/>
      <c r="BU2" s="14"/>
      <c r="BV2" s="14"/>
      <c r="BW2" s="14"/>
      <c r="BX2" s="14"/>
      <c r="BY2" s="14"/>
      <c r="CN2" s="14"/>
    </row>
    <row r="3" spans="2:129" x14ac:dyDescent="0.15">
      <c r="D3" s="14" t="s">
        <v>8</v>
      </c>
      <c r="E3" s="14" t="s">
        <v>7</v>
      </c>
      <c r="F3" s="14" t="s">
        <v>30</v>
      </c>
      <c r="Q3" s="216" t="s">
        <v>359</v>
      </c>
      <c r="R3" s="216"/>
      <c r="S3" s="216"/>
      <c r="T3" s="216"/>
      <c r="U3" s="216"/>
      <c r="AB3" s="215" t="s">
        <v>21</v>
      </c>
      <c r="AC3" s="215"/>
      <c r="AD3" s="215"/>
      <c r="AE3" s="215"/>
      <c r="AF3" s="215" t="s">
        <v>20</v>
      </c>
      <c r="AG3" s="215"/>
      <c r="AH3" s="215"/>
      <c r="AI3" s="215"/>
      <c r="AJ3" s="13"/>
      <c r="AK3" s="13"/>
      <c r="AL3" s="13"/>
      <c r="AM3" s="217" t="s">
        <v>86</v>
      </c>
      <c r="AN3" s="217"/>
      <c r="AO3" s="217"/>
      <c r="AP3" s="217"/>
      <c r="AQ3" s="217" t="s">
        <v>72</v>
      </c>
      <c r="AR3" s="217"/>
      <c r="AS3" s="217"/>
      <c r="AT3" s="217"/>
      <c r="AU3" s="13"/>
      <c r="AV3" s="215" t="s">
        <v>781</v>
      </c>
      <c r="AW3" s="215"/>
      <c r="AX3" s="215"/>
      <c r="AY3" s="215"/>
      <c r="AZ3" s="215" t="s">
        <v>782</v>
      </c>
      <c r="BA3" s="215"/>
      <c r="BB3" s="215"/>
      <c r="BC3" s="215"/>
      <c r="BD3" s="13"/>
      <c r="BE3" s="215" t="s">
        <v>62</v>
      </c>
      <c r="BF3" s="215"/>
      <c r="BG3" s="215"/>
      <c r="BH3" s="215"/>
      <c r="BI3" s="215" t="s">
        <v>63</v>
      </c>
      <c r="BJ3" s="215"/>
      <c r="BK3" s="215"/>
      <c r="BL3" s="215"/>
      <c r="BM3" s="7"/>
      <c r="BN3" s="215" t="s">
        <v>44</v>
      </c>
      <c r="BO3" s="215"/>
      <c r="BP3" s="215"/>
      <c r="BQ3" s="215"/>
      <c r="BR3" s="7"/>
      <c r="BS3" s="215" t="s">
        <v>56</v>
      </c>
      <c r="BT3" s="215"/>
      <c r="BU3" s="215"/>
      <c r="BV3" s="215"/>
      <c r="BW3" s="14"/>
      <c r="BX3" s="14"/>
      <c r="BY3" s="14"/>
      <c r="CB3" s="7"/>
      <c r="CC3" s="7"/>
      <c r="CD3" s="13"/>
      <c r="CE3" s="7"/>
      <c r="CN3" s="13"/>
      <c r="DM3" s="13" t="s">
        <v>239</v>
      </c>
    </row>
    <row r="4" spans="2:129" x14ac:dyDescent="0.15">
      <c r="C4" s="6" t="s">
        <v>9</v>
      </c>
      <c r="D4" s="2">
        <v>0.4</v>
      </c>
      <c r="E4" s="2">
        <v>0</v>
      </c>
      <c r="F4" s="2">
        <v>0</v>
      </c>
      <c r="P4" s="14" t="s">
        <v>69</v>
      </c>
      <c r="Q4" s="13" t="s">
        <v>10</v>
      </c>
      <c r="R4" s="13" t="s">
        <v>11</v>
      </c>
      <c r="S4" s="14" t="s">
        <v>12</v>
      </c>
      <c r="T4" s="14" t="s">
        <v>13</v>
      </c>
      <c r="U4" s="13">
        <v>125</v>
      </c>
      <c r="V4" s="14" t="s">
        <v>14</v>
      </c>
      <c r="AA4" s="14" t="s">
        <v>19</v>
      </c>
      <c r="AB4" s="13" t="s">
        <v>224</v>
      </c>
      <c r="AC4" s="13" t="s">
        <v>225</v>
      </c>
      <c r="AD4" s="13" t="s">
        <v>226</v>
      </c>
      <c r="AE4" s="13" t="s">
        <v>143</v>
      </c>
      <c r="AF4" s="13" t="s">
        <v>220</v>
      </c>
      <c r="AG4" s="13" t="s">
        <v>221</v>
      </c>
      <c r="AH4" s="13" t="s">
        <v>222</v>
      </c>
      <c r="AI4" s="13" t="s">
        <v>223</v>
      </c>
      <c r="AJ4" s="13"/>
      <c r="AK4" s="13"/>
      <c r="AL4" s="13"/>
      <c r="AM4" s="111" t="s">
        <v>224</v>
      </c>
      <c r="AN4" s="111" t="s">
        <v>225</v>
      </c>
      <c r="AO4" s="111" t="s">
        <v>226</v>
      </c>
      <c r="AP4" s="111" t="s">
        <v>143</v>
      </c>
      <c r="AQ4" s="111" t="s">
        <v>224</v>
      </c>
      <c r="AR4" s="111" t="s">
        <v>225</v>
      </c>
      <c r="AS4" s="111" t="s">
        <v>226</v>
      </c>
      <c r="AT4" s="111" t="s">
        <v>143</v>
      </c>
      <c r="AU4" s="13"/>
      <c r="AV4" s="13" t="s">
        <v>224</v>
      </c>
      <c r="AW4" s="13" t="s">
        <v>225</v>
      </c>
      <c r="AX4" s="13" t="s">
        <v>226</v>
      </c>
      <c r="AY4" s="13" t="s">
        <v>143</v>
      </c>
      <c r="AZ4" s="13" t="s">
        <v>220</v>
      </c>
      <c r="BA4" s="13" t="s">
        <v>221</v>
      </c>
      <c r="BB4" s="13" t="s">
        <v>222</v>
      </c>
      <c r="BC4" s="13" t="s">
        <v>223</v>
      </c>
      <c r="BD4" s="13"/>
      <c r="BE4" s="13" t="s">
        <v>224</v>
      </c>
      <c r="BF4" s="13" t="s">
        <v>225</v>
      </c>
      <c r="BG4" s="13" t="s">
        <v>226</v>
      </c>
      <c r="BH4" s="13" t="s">
        <v>143</v>
      </c>
      <c r="BI4" s="13" t="s">
        <v>220</v>
      </c>
      <c r="BJ4" s="13" t="s">
        <v>221</v>
      </c>
      <c r="BK4" s="13" t="s">
        <v>222</v>
      </c>
      <c r="BL4" s="13" t="s">
        <v>223</v>
      </c>
      <c r="BM4" s="7"/>
      <c r="BN4" s="13" t="s">
        <v>224</v>
      </c>
      <c r="BO4" s="13" t="s">
        <v>225</v>
      </c>
      <c r="BP4" s="13" t="s">
        <v>226</v>
      </c>
      <c r="BQ4" s="13" t="s">
        <v>143</v>
      </c>
      <c r="BR4" s="7"/>
      <c r="BS4" s="13" t="s">
        <v>224</v>
      </c>
      <c r="BT4" s="13" t="s">
        <v>225</v>
      </c>
      <c r="BU4" s="13" t="s">
        <v>226</v>
      </c>
      <c r="BV4" s="13" t="s">
        <v>143</v>
      </c>
      <c r="BW4" s="14"/>
      <c r="BX4" s="14"/>
      <c r="BY4" s="14"/>
      <c r="CB4" s="13"/>
      <c r="CC4" s="13"/>
      <c r="CD4" s="13"/>
      <c r="CE4" s="13"/>
      <c r="CN4" s="13"/>
      <c r="DM4" s="13" t="s">
        <v>111</v>
      </c>
      <c r="DN4" s="13" t="s">
        <v>169</v>
      </c>
      <c r="DO4" s="14" t="s">
        <v>170</v>
      </c>
      <c r="DP4" s="14" t="s">
        <v>171</v>
      </c>
      <c r="DQ4" s="14" t="s">
        <v>172</v>
      </c>
      <c r="DR4" s="50"/>
    </row>
    <row r="5" spans="2:129" x14ac:dyDescent="0.15">
      <c r="D5" s="7"/>
      <c r="E5" s="13"/>
      <c r="F5" s="2"/>
      <c r="G5" s="14"/>
      <c r="P5" s="13" t="s">
        <v>24</v>
      </c>
      <c r="Q5" s="13">
        <f>INDEX([7]资料!$R$6:$R$105,[7]资料!D7,1)</f>
        <v>1.673216675021965E-2</v>
      </c>
      <c r="R5" s="13">
        <f>INDEX([7]资料!$R$6:$R$105,[7]资料!E7,1)</f>
        <v>1.673216675021965E-2</v>
      </c>
      <c r="S5" s="13">
        <f>INDEX([7]资料!$R$6:$R$105,[7]资料!F7,1)</f>
        <v>6.6928667000878642E-2</v>
      </c>
      <c r="T5" s="13">
        <f>INDEX([7]资料!$R$6:$R$105,[7]资料!G7,1)</f>
        <v>0.46721023843761489</v>
      </c>
      <c r="U5" s="13">
        <f>(T5+V5)/2</f>
        <v>0.68277009975838654</v>
      </c>
      <c r="V5" s="13">
        <f>INDEX([7]资料!$R$6:$R$105,[7]资料!H7,1)</f>
        <v>0.89832996107915808</v>
      </c>
      <c r="AA5" s="13">
        <v>0</v>
      </c>
      <c r="AB5" s="14">
        <f>[8]结果汇总!E5</f>
        <v>1</v>
      </c>
      <c r="AC5" s="14">
        <f>[8]结果汇总!F5</f>
        <v>1</v>
      </c>
      <c r="AD5" s="14">
        <f>[8]结果汇总!G5</f>
        <v>1</v>
      </c>
      <c r="AE5" s="14">
        <f>[8]结果汇总!H5</f>
        <v>1</v>
      </c>
      <c r="AF5" s="14">
        <f>[8]结果汇总!I5</f>
        <v>1</v>
      </c>
      <c r="AG5" s="14">
        <f>[8]结果汇总!J5</f>
        <v>1</v>
      </c>
      <c r="AH5" s="14">
        <f>[8]结果汇总!K5</f>
        <v>1</v>
      </c>
      <c r="AI5" s="14">
        <f>[8]结果汇总!L5</f>
        <v>1</v>
      </c>
      <c r="AJ5" s="14"/>
      <c r="AK5" s="14"/>
      <c r="AL5" s="14"/>
      <c r="AM5" s="112">
        <f>ROUNDUP(AB5*CY$12,0)/(ROUNDUP(AB5*CY$12,0)+1)</f>
        <v>0.5</v>
      </c>
      <c r="AN5" s="112">
        <f>ROUNDUP(AC5*CY$13,0)/(ROUNDUP(AC5*CY$13,0)+1)</f>
        <v>0.5</v>
      </c>
      <c r="AO5" s="112">
        <f>ROUNDUP(AD5*CY$14,0)/(ROUNDUP(AD5*CY$14,0)+1)</f>
        <v>0.5</v>
      </c>
      <c r="AP5" s="112">
        <f>ROUNDUP(AE5*CY$15,0)/(ROUNDUP(AE5*CY$15,0)+1)</f>
        <v>0.5</v>
      </c>
      <c r="AQ5" s="113">
        <f>IFERROR(SUM(AM5:AM$90)/IFERROR(MATCH(0,AM5:AM$90,0)-1,87-COUNT(AM$5:AM5)),0)</f>
        <v>0.5</v>
      </c>
      <c r="AR5" s="113">
        <f>IFERROR(SUM(AN5:AN$90)/IFERROR(MATCH(0,AN5:AN$90,0)-1,87-COUNT(AN$5:AN5)),0)</f>
        <v>0.5</v>
      </c>
      <c r="AS5" s="113">
        <f>IFERROR(SUM(AO5:AO$90)/IFERROR(MATCH(0,AO5:AO$90,0)-1,87-COUNT(AO$5:AO5)),0)</f>
        <v>0.5</v>
      </c>
      <c r="AT5" s="113">
        <f>IFERROR(SUM(AP5:AP$90)/IFERROR(MATCH(0,AP5:AP$90,0)-1,87-COUNT(AP$5:AP5)),0)</f>
        <v>0.5</v>
      </c>
      <c r="AU5" s="14"/>
      <c r="AV5" s="14">
        <f>IFERROR(兵力效用折算(0,AV$2,数据总览!$D$4/(1+数据总览!$D$4)*INDEX(士兵输出转换,AV$2,1))/兵力效用折算($AA5,AV$2,数据总览!$D$4/(1+数据总览!$D$4)*INDEX(士兵输出转换,AV$2,1)),AV4)</f>
        <v>1</v>
      </c>
      <c r="AW5" s="14">
        <f>IFERROR(兵力效用折算(0,AW$2,数据总览!$D$4/(1+数据总览!$D$4)*INDEX(士兵输出转换,AW$2,1))/兵力效用折算($AA5,AW$2,数据总览!$D$4/(1+数据总览!$D$4)*INDEX(士兵输出转换,AW$2,1)),AW4)</f>
        <v>1</v>
      </c>
      <c r="AX5" s="14">
        <f>IFERROR(兵力效用折算(0,AX$2,数据总览!$D$4/(1+数据总览!$D$4)*INDEX(士兵输出转换,AX$2,1))/兵力效用折算($AA5,AX$2,数据总览!$D$4/(1+数据总览!$D$4)*INDEX(士兵输出转换,AX$2,1)),AX4)</f>
        <v>1</v>
      </c>
      <c r="AY5" s="14">
        <f>IFERROR(兵力效用折算(0,AY$2,数据总览!$D$4/(1+数据总览!$D$4)*INDEX(士兵输出转换,AY$2,1))/兵力效用折算($AA5,AY$2,数据总览!$D$4/(1+数据总览!$D$4)*INDEX(士兵输出转换,AY$2,1)),AY4)</f>
        <v>1</v>
      </c>
      <c r="AZ5" s="14">
        <f>IFERROR(兵力效用折算(0,AZ$2,数据总览!$D$4/(1+数据总览!$D$4)*INDEX(将领输出转换,AZ$2,1))/兵力效用折算($AA5,AZ$2,数据总览!$D$4/(1+数据总览!$D$4)*INDEX(将领输出转换,AZ$2,1)),AZ4)</f>
        <v>1</v>
      </c>
      <c r="BA5" s="14">
        <f>IFERROR(兵力效用折算(0,BA$2,数据总览!$D$4/(1+数据总览!$D$4)*INDEX(将领输出转换,BA$2,1))/兵力效用折算($AA5,BA$2,数据总览!$D$4/(1+数据总览!$D$4)*INDEX(将领输出转换,BA$2,1)),BA4)</f>
        <v>1</v>
      </c>
      <c r="BB5" s="14">
        <f>IFERROR(兵力效用折算(0,BB$2,数据总览!$D$4/(1+数据总览!$D$4)*INDEX(将领输出转换,BB$2,1))/兵力效用折算($AA5,BB$2,数据总览!$D$4/(1+数据总览!$D$4)*INDEX(将领输出转换,BB$2,1)),BB4)</f>
        <v>1</v>
      </c>
      <c r="BC5" s="14">
        <f>IFERROR(兵力效用折算(0,BC$2,数据总览!$D$4/(1+数据总览!$D$4)*INDEX(将领输出转换,BC$2,1))/兵力效用折算($AA5,BC$2,数据总览!$D$4/(1+数据总览!$D$4)*INDEX(将领输出转换,BC$2,1)),BC4)</f>
        <v>1</v>
      </c>
      <c r="BD5" s="14"/>
      <c r="BE5" s="14">
        <f>SUM(AV$5:AV5)/SUMIFS(AV$5:AV$90,AB$5:AB$90,"&gt;"&amp;0)</f>
        <v>3.8001830203700522E-2</v>
      </c>
      <c r="BF5" s="14">
        <f>SUM(AW$5:AW5)/SUMIFS(AW$5:AW$90,AC$5:AC$90,"&gt;"&amp;0)</f>
        <v>2.2135478453125725E-2</v>
      </c>
      <c r="BG5" s="14">
        <f>SUM(AX$5:AX5)/SUMIFS(AX$5:AX$90,AD$5:AD$90,"&gt;"&amp;0)</f>
        <v>2.3745381037887467E-2</v>
      </c>
      <c r="BH5" s="14">
        <f>SUM(AY$5:AY5)/SUMIFS(AY$5:AY$90,AE$5:AE$90,"&gt;"&amp;0)</f>
        <v>2.2945585784012103E-2</v>
      </c>
      <c r="BI5" s="14">
        <f>SUM(AZ$5:AZ5)/SUMIFS(AZ$5:AZ$90,AF$5:AF$90,"&gt;"&amp;0)</f>
        <v>1.6998048825448198E-2</v>
      </c>
      <c r="BJ5" s="14">
        <f>SUM(BA$5:BA5)/SUMIFS(BA$5:BA$90,AG$5:AG$90,"&gt;"&amp;0)</f>
        <v>2.2050545715399678E-2</v>
      </c>
      <c r="BK5" s="14">
        <f>SUM(BB$5:BB5)/SUMIFS(BB$5:BB$90,AH$5:AH$90,"&gt;"&amp;0)</f>
        <v>2.412477037725741E-2</v>
      </c>
      <c r="BL5" s="14">
        <f>SUM(BC$5:BC5)/SUMIFS(BC$5:BC$90,AI$5:AI$90,"&gt;"&amp;0)</f>
        <v>2.2855326746422832E-2</v>
      </c>
      <c r="BN5" s="14">
        <f t="shared" ref="BN5:BN36" si="0">(1-AB5)*100*$CC$29</f>
        <v>0</v>
      </c>
      <c r="BO5" s="14">
        <f t="shared" ref="BO5:BO36" si="1">(1-AC5)*100*$CC$29</f>
        <v>0</v>
      </c>
      <c r="BP5" s="14">
        <f t="shared" ref="BP5:BP36" si="2">(1-AD5)*100*$CC$29</f>
        <v>0</v>
      </c>
      <c r="BQ5" s="14">
        <f t="shared" ref="BQ5:BQ36" si="3">(1-AE5)*100*$CC$29</f>
        <v>0</v>
      </c>
      <c r="BS5" s="14">
        <f>相关演算!V19</f>
        <v>5.4528049999999988</v>
      </c>
      <c r="BT5" s="14">
        <f>相关演算!W19</f>
        <v>4.6088000000000005</v>
      </c>
      <c r="BU5" s="14">
        <f>相关演算!X19</f>
        <v>5.0087500000000009</v>
      </c>
      <c r="BV5" s="14">
        <f>AVERAGE(BT5:BU5)</f>
        <v>4.8087750000000007</v>
      </c>
      <c r="BW5" s="14"/>
      <c r="BX5" s="14"/>
      <c r="BY5" s="14"/>
      <c r="CN5" s="13"/>
      <c r="DM5" s="13" t="s">
        <v>112</v>
      </c>
      <c r="DN5" s="13" t="s">
        <v>113</v>
      </c>
      <c r="DO5" s="13" t="s">
        <v>114</v>
      </c>
      <c r="DP5" s="13" t="s">
        <v>115</v>
      </c>
      <c r="DQ5" s="13" t="s">
        <v>116</v>
      </c>
      <c r="DR5" s="13" t="s">
        <v>117</v>
      </c>
      <c r="DS5" s="13"/>
      <c r="DX5" s="4" t="s">
        <v>333</v>
      </c>
      <c r="DY5" s="4" t="s">
        <v>334</v>
      </c>
    </row>
    <row r="6" spans="2:129" x14ac:dyDescent="0.15">
      <c r="D6" s="7"/>
      <c r="E6" s="13"/>
      <c r="F6" s="14"/>
      <c r="G6" s="14"/>
      <c r="P6" s="13" t="s">
        <v>50</v>
      </c>
      <c r="Q6" s="13">
        <f>INDEX([7]资料!$R$6:$R$105,[7]资料!D8,1)</f>
        <v>3.3464333500439314E-2</v>
      </c>
      <c r="R6" s="13">
        <f>INDEX([7]资料!$R$6:$R$105,[7]资料!E8,1)</f>
        <v>3.3464333500439314E-2</v>
      </c>
      <c r="S6" s="13">
        <f>INDEX([7]资料!$R$6:$R$105,[7]资料!F8,1)</f>
        <v>0.15058950075197691</v>
      </c>
      <c r="T6" s="13">
        <f>INDEX([7]资料!$R$6:$R$105,[7]资料!G8,1)</f>
        <v>0.71399892612413929</v>
      </c>
      <c r="U6" s="13">
        <f t="shared" ref="U6:U21" si="4">(T6+V6)/2</f>
        <v>0.84556603722086721</v>
      </c>
      <c r="V6" s="13">
        <f>INDEX([7]资料!$R$6:$R$105,[7]资料!H8,1)</f>
        <v>0.97713314831759512</v>
      </c>
      <c r="AA6" s="13">
        <v>1</v>
      </c>
      <c r="AB6" s="14">
        <f>[8]结果汇总!E6</f>
        <v>0.96058222222222212</v>
      </c>
      <c r="AC6" s="14">
        <f>[8]结果汇总!F6</f>
        <v>0.97865000000000002</v>
      </c>
      <c r="AD6" s="14">
        <f>[8]结果汇总!G6</f>
        <v>0.99335000000000007</v>
      </c>
      <c r="AE6" s="14">
        <f>[8]结果汇总!H6</f>
        <v>1</v>
      </c>
      <c r="AF6" s="14">
        <f>[8]结果汇总!I6</f>
        <v>0.96674125</v>
      </c>
      <c r="AG6" s="14">
        <f>[8]结果汇总!J6</f>
        <v>0.97331250000000002</v>
      </c>
      <c r="AH6" s="14">
        <f>[8]结果汇总!K6</f>
        <v>0.99376562499999999</v>
      </c>
      <c r="AI6" s="14">
        <f>[8]结果汇总!L6</f>
        <v>0.99376562499999999</v>
      </c>
      <c r="AJ6" s="14"/>
      <c r="AK6" s="14"/>
      <c r="AL6" s="14"/>
      <c r="AM6" s="112">
        <f t="shared" ref="AM6:AM69" si="5">ROUNDUP(AB6*CY$12,0)/(ROUNDUP(AB6*CY$12,0)+1)</f>
        <v>0.5</v>
      </c>
      <c r="AN6" s="112">
        <f t="shared" ref="AN6:AN69" si="6">ROUNDUP(AC6*CY$13,0)/(ROUNDUP(AC6*CY$13,0)+1)</f>
        <v>0.5</v>
      </c>
      <c r="AO6" s="112">
        <f t="shared" ref="AO6:AO69" si="7">ROUNDUP(AD6*CY$14,0)/(ROUNDUP(AD6*CY$14,0)+1)</f>
        <v>0.5</v>
      </c>
      <c r="AP6" s="112">
        <f t="shared" ref="AP6:AP69" si="8">ROUNDUP(AE6*CY$15,0)/(ROUNDUP(AE6*CY$15,0)+1)</f>
        <v>0.5</v>
      </c>
      <c r="AQ6" s="113">
        <f>IFERROR(SUM(AM6:AM$90)/IFERROR(MATCH(0,AM6:AM$90,0)-1,87-COUNT(AM$5:AM6)),0)</f>
        <v>0.5</v>
      </c>
      <c r="AR6" s="113">
        <f>IFERROR(SUM(AN6:AN$90)/IFERROR(MATCH(0,AN6:AN$90,0)-1,87-COUNT(AN$5:AN6)),0)</f>
        <v>0.5</v>
      </c>
      <c r="AS6" s="113">
        <f>IFERROR(SUM(AO6:AO$90)/IFERROR(MATCH(0,AO6:AO$90,0)-1,87-COUNT(AO$5:AO6)),0)</f>
        <v>0.5</v>
      </c>
      <c r="AT6" s="113">
        <f>IFERROR(SUM(AP6:AP$90)/IFERROR(MATCH(0,AP6:AP$90,0)-1,87-COUNT(AP$5:AP6)),0)</f>
        <v>0.5</v>
      </c>
      <c r="AU6" s="14"/>
      <c r="AV6" s="14">
        <f>IFERROR(兵力效用折算(0,AV$2,数据总览!$D$4/(1+数据总览!$D$4)*INDEX(士兵输出转换,AV$2,1))/兵力效用折算($AA6,AV$2,数据总览!$D$4/(1+数据总览!$D$4)*INDEX(士兵输出转换,AV$2,1)),AV5)</f>
        <v>0.98666839582588794</v>
      </c>
      <c r="AW6" s="14">
        <f>IFERROR(兵力效用折算(0,AW$2,数据总览!$D$4/(1+数据总览!$D$4)*INDEX(士兵输出转换,AW$2,1))/兵力效用折算($AA6,AW$2,数据总览!$D$4/(1+数据总览!$D$4)*INDEX(士兵输出转换,AW$2,1)),AW5)</f>
        <v>0.98544329853258372</v>
      </c>
      <c r="AX6" s="14">
        <f>IFERROR(兵力效用折算(0,AX$2,数据总览!$D$4/(1+数据总览!$D$4)*INDEX(士兵输出转换,AX$2,1))/兵力效用折算($AA6,AX$2,数据总览!$D$4/(1+数据总览!$D$4)*INDEX(士兵输出转换,AX$2,1)),AX5)</f>
        <v>0.98313581339696177</v>
      </c>
      <c r="AY6" s="14">
        <f>IFERROR(兵力效用折算(0,AY$2,数据总览!$D$4/(1+数据总览!$D$4)*INDEX(士兵输出转换,AY$2,1))/兵力效用折算($AA6,AY$2,数据总览!$D$4/(1+数据总览!$D$4)*INDEX(士兵输出转换,AY$2,1)),AY5)</f>
        <v>0.98731145886800142</v>
      </c>
      <c r="AZ6" s="14">
        <f>IFERROR(兵力效用折算(0,AZ$2,数据总览!$D$4/(1+数据总览!$D$4)*INDEX(将领输出转换,AZ$2,1))/兵力效用折算($AA6,AZ$2,数据总览!$D$4/(1+数据总览!$D$4)*INDEX(将领输出转换,AZ$2,1)),AZ5)</f>
        <v>0.98680696859980022</v>
      </c>
      <c r="BA6" s="14">
        <f>IFERROR(兵力效用折算(0,BA$2,数据总览!$D$4/(1+数据总览!$D$4)*INDEX(将领输出转换,BA$2,1))/兵力效用折算($AA6,BA$2,数据总览!$D$4/(1+数据总览!$D$4)*INDEX(将领输出转换,BA$2,1)),BA5)</f>
        <v>0.98548074679249875</v>
      </c>
      <c r="BB6" s="14">
        <f>IFERROR(兵力效用折算(0,BB$2,数据总览!$D$4/(1+数据总览!$D$4)*INDEX(将领输出转换,BB$2,1))/兵力效用折算($AA6,BB$2,数据总览!$D$4/(1+数据总览!$D$4)*INDEX(将领输出转换,BB$2,1)),BB5)</f>
        <v>0.98298405157881974</v>
      </c>
      <c r="BC6" s="14">
        <f>IFERROR(兵力效用折算(0,BC$2,数据总览!$D$4/(1+数据总览!$D$4)*INDEX(将领输出转换,BC$2,1))/兵力效用折算($AA6,BC$2,数据总览!$D$4/(1+数据总览!$D$4)*INDEX(将领输出转换,BC$2,1)),BC5)</f>
        <v>0.98734183145809806</v>
      </c>
      <c r="BD6" s="14"/>
      <c r="BE6" s="14">
        <f>SUM(AV$5:AV6)/SUMIFS(AV$5:AV$90,AB$5:AB$90,"&gt;"&amp;0)</f>
        <v>7.5497035049233496E-2</v>
      </c>
      <c r="BF6" s="14">
        <f>SUM(AW$5:AW6)/SUMIFS(AW$5:AW$90,AC$5:AC$90,"&gt;"&amp;0)</f>
        <v>4.3948737354570867E-2</v>
      </c>
      <c r="BG6" s="14">
        <f>SUM(AX$5:AX6)/SUMIFS(AX$5:AX$90,AD$5:AD$90,"&gt;"&amp;0)</f>
        <v>4.7090315538991748E-2</v>
      </c>
      <c r="BH6" s="14">
        <f>SUM(AY$5:AY6)/SUMIFS(AY$5:AY$90,AE$5:AE$90,"&gt;"&amp;0)</f>
        <v>4.5600025559005962E-2</v>
      </c>
      <c r="BI6" s="14">
        <f>SUM(AZ$5:AZ6)/SUMIFS(AZ$5:AZ$90,AF$5:AF$90,"&gt;"&amp;0)</f>
        <v>3.3771841859000132E-2</v>
      </c>
      <c r="BJ6" s="14">
        <f>SUM(BA$5:BA6)/SUMIFS(BA$5:BA$90,AG$5:AG$90,"&gt;"&amp;0)</f>
        <v>4.3780933974193893E-2</v>
      </c>
      <c r="BK6" s="14">
        <f>SUM(BB$5:BB6)/SUMIFS(BB$5:BB$90,AH$5:AH$90,"&gt;"&amp;0)</f>
        <v>4.7839034906102591E-2</v>
      </c>
      <c r="BL6" s="14">
        <f>SUM(BC$5:BC6)/SUMIFS(BC$5:BC$90,AI$5:AI$90,"&gt;"&amp;0)</f>
        <v>4.5421346914809209E-2</v>
      </c>
      <c r="BN6" s="14">
        <f t="shared" si="0"/>
        <v>9.4602666666666924</v>
      </c>
      <c r="BO6" s="14">
        <f t="shared" si="1"/>
        <v>5.1239999999999952</v>
      </c>
      <c r="BP6" s="14">
        <f t="shared" si="2"/>
        <v>1.5959999999999841</v>
      </c>
      <c r="BQ6" s="14">
        <f t="shared" si="3"/>
        <v>0</v>
      </c>
      <c r="BS6" s="14">
        <f>相关演算!V20</f>
        <v>5.4158175599999989</v>
      </c>
      <c r="BT6" s="14">
        <f>相关演算!W20</f>
        <v>4.5503721511111115</v>
      </c>
      <c r="BU6" s="14">
        <f>相关演算!X20</f>
        <v>4.9037507000000007</v>
      </c>
      <c r="BV6" s="14">
        <f t="shared" ref="BV6:BV69" si="9">AVERAGE(BT6:BU6)</f>
        <v>4.7270614255555561</v>
      </c>
      <c r="BW6" s="14"/>
      <c r="BX6" s="14"/>
      <c r="BY6" s="14"/>
      <c r="CB6" s="13"/>
      <c r="CC6" s="13"/>
      <c r="CD6" s="13"/>
      <c r="CE6" s="13"/>
      <c r="CN6" s="13"/>
      <c r="DG6" s="13"/>
      <c r="DM6" s="14" t="s">
        <v>118</v>
      </c>
      <c r="DN6" s="13">
        <v>90</v>
      </c>
      <c r="DO6" s="13">
        <v>100</v>
      </c>
      <c r="DP6" s="13">
        <v>110</v>
      </c>
      <c r="DQ6" s="13">
        <v>120</v>
      </c>
      <c r="DR6" s="13">
        <v>125</v>
      </c>
      <c r="DS6" s="13">
        <v>130</v>
      </c>
      <c r="DT6" s="13">
        <v>140</v>
      </c>
      <c r="DX6" s="13" t="s">
        <v>224</v>
      </c>
      <c r="DY6" s="13">
        <v>1</v>
      </c>
    </row>
    <row r="7" spans="2:129" ht="13.5" customHeight="1" x14ac:dyDescent="0.15">
      <c r="B7" s="13"/>
      <c r="D7" s="215" t="s">
        <v>57</v>
      </c>
      <c r="E7" s="215"/>
      <c r="F7" s="215"/>
      <c r="G7" s="215"/>
      <c r="H7" s="215"/>
      <c r="I7" s="13"/>
      <c r="J7" s="13"/>
      <c r="K7" s="13"/>
      <c r="L7" s="215" t="s">
        <v>309</v>
      </c>
      <c r="M7" s="215"/>
      <c r="P7" s="13" t="s">
        <v>0</v>
      </c>
      <c r="Q7" s="13">
        <f>INDEX([7]资料!$R$6:$R$105,[7]资料!D9,1)</f>
        <v>5.0196500250658978E-2</v>
      </c>
      <c r="R7" s="13">
        <f>INDEX([7]资料!$R$6:$R$105,[7]资料!E9,1)</f>
        <v>5.0196500250658978E-2</v>
      </c>
      <c r="S7" s="13">
        <f>INDEX([7]资料!$R$6:$R$105,[7]资料!F9,1)</f>
        <v>0.21516411397533969</v>
      </c>
      <c r="T7" s="13">
        <f>INDEX([7]资料!$R$6:$R$105,[7]资料!G9,1)</f>
        <v>0.81223450474556214</v>
      </c>
      <c r="U7" s="13">
        <f t="shared" si="4"/>
        <v>0.93960043532625237</v>
      </c>
      <c r="V7" s="13">
        <f>INDEX([7]资料!$R$6:$R$105,[7]资料!H9,1)</f>
        <v>1.0669663659069426</v>
      </c>
      <c r="AA7" s="13">
        <v>2</v>
      </c>
      <c r="AB7" s="14">
        <f>[8]结果汇总!E7</f>
        <v>0.92137700846090531</v>
      </c>
      <c r="AC7" s="14">
        <f>[8]结果汇总!F7</f>
        <v>0.95759791999999988</v>
      </c>
      <c r="AD7" s="14">
        <f>[8]结果汇总!G7</f>
        <v>0.98678493333333339</v>
      </c>
      <c r="AE7" s="14">
        <f>[8]结果汇总!H7</f>
        <v>1</v>
      </c>
      <c r="AF7" s="14">
        <f>[8]结果汇总!I7</f>
        <v>0.93366185088888887</v>
      </c>
      <c r="AG7" s="14">
        <f>[8]结果汇总!J7</f>
        <v>0.94699739999999999</v>
      </c>
      <c r="AH7" s="14">
        <f>[8]结果汇总!K7</f>
        <v>0.987610875</v>
      </c>
      <c r="AI7" s="14">
        <f>[8]结果汇总!L7</f>
        <v>0.987610875</v>
      </c>
      <c r="AJ7" s="14"/>
      <c r="AK7" s="14"/>
      <c r="AL7" s="14"/>
      <c r="AM7" s="112">
        <f t="shared" si="5"/>
        <v>0.5</v>
      </c>
      <c r="AN7" s="112">
        <f t="shared" si="6"/>
        <v>0.5</v>
      </c>
      <c r="AO7" s="112">
        <f t="shared" si="7"/>
        <v>0.5</v>
      </c>
      <c r="AP7" s="112">
        <f t="shared" si="8"/>
        <v>0.5</v>
      </c>
      <c r="AQ7" s="113">
        <f>IFERROR(SUM(AM7:AM$90)/IFERROR(MATCH(0,AM7:AM$90,0)-1,87-COUNT(AM$5:AM7)),0)</f>
        <v>0.5</v>
      </c>
      <c r="AR7" s="113">
        <f>IFERROR(SUM(AN7:AN$90)/IFERROR(MATCH(0,AN7:AN$90,0)-1,87-COUNT(AN$5:AN7)),0)</f>
        <v>0.5</v>
      </c>
      <c r="AS7" s="113">
        <f>IFERROR(SUM(AO7:AO$90)/IFERROR(MATCH(0,AO7:AO$90,0)-1,87-COUNT(AO$5:AO7)),0)</f>
        <v>0.5</v>
      </c>
      <c r="AT7" s="113">
        <f>IFERROR(SUM(AP7:AP$90)/IFERROR(MATCH(0,AP7:AP$90,0)-1,87-COUNT(AP$5:AP7)),0)</f>
        <v>0.5</v>
      </c>
      <c r="AU7" s="14"/>
      <c r="AV7" s="14">
        <f>IFERROR(兵力效用折算(0,AV$2,数据总览!$D$4/(1+数据总览!$D$4)*INDEX(士兵输出转换,AV$2,1))/兵力效用折算($AA7,AV$2,数据总览!$D$4/(1+数据总览!$D$4)*INDEX(士兵输出转换,AV$2,1)),AV6)</f>
        <v>0.97343788432312073</v>
      </c>
      <c r="AW7" s="14">
        <f>IFERROR(兵力效用折算(0,AW$2,数据总览!$D$4/(1+数据总览!$D$4)*INDEX(士兵输出转换,AW$2,1))/兵力效用折算($AA7,AW$2,数据总览!$D$4/(1+数据总览!$D$4)*INDEX(士兵输出转换,AW$2,1)),AW6)</f>
        <v>0.97104539595867356</v>
      </c>
      <c r="AX7" s="14">
        <f>IFERROR(兵力效用折算(0,AX$2,数据总览!$D$4/(1+数据总览!$D$4)*INDEX(士兵输出转换,AX$2,1))/兵力效用折算($AA7,AX$2,数据总览!$D$4/(1+数据总览!$D$4)*INDEX(士兵输出转换,AX$2,1)),AX6)</f>
        <v>0.96643707057231287</v>
      </c>
      <c r="AY7" s="14">
        <f>IFERROR(兵力效用折算(0,AY$2,数据总览!$D$4/(1+数据总览!$D$4)*INDEX(士兵输出转换,AY$2,1))/兵力效用折算($AA7,AY$2,数据总览!$D$4/(1+数据总览!$D$4)*INDEX(士兵输出转换,AY$2,1)),AY6)</f>
        <v>0.97473823464963727</v>
      </c>
      <c r="AZ7" s="14">
        <f>IFERROR(兵力效用折算(0,AZ$2,数据总览!$D$4/(1+数据总览!$D$4)*INDEX(将领输出转换,AZ$2,1))/兵力效用折算($AA7,AZ$2,数据总览!$D$4/(1+数据总览!$D$4)*INDEX(将领输出转换,AZ$2,1)),AZ6)</f>
        <v>0.97371578989330565</v>
      </c>
      <c r="BA7" s="14">
        <f>IFERROR(兵力效用折算(0,BA$2,数据总览!$D$4/(1+数据总览!$D$4)*INDEX(将领输出转换,BA$2,1))/兵力效用折算($AA7,BA$2,数据总览!$D$4/(1+数据总览!$D$4)*INDEX(将领输出转换,BA$2,1)),BA6)</f>
        <v>0.97112041008334782</v>
      </c>
      <c r="BB7" s="14">
        <f>IFERROR(兵力效用折算(0,BB$2,数据总览!$D$4/(1+数据总览!$D$4)*INDEX(将领输出转换,BB$2,1))/兵力效用折算($AA7,BB$2,数据总览!$D$4/(1+数据总览!$D$4)*INDEX(将领输出转换,BB$2,1)),BB6)</f>
        <v>0.96613260497733611</v>
      </c>
      <c r="BC7" s="14">
        <f>IFERROR(兵力效用折算(0,BC$2,数据总览!$D$4/(1+数据总览!$D$4)*INDEX(将领输出转换,BC$2,1))/兵力效用折算($AA7,BC$2,数据总览!$D$4/(1+数据总览!$D$4)*INDEX(将领输出转换,BC$2,1)),BC6)</f>
        <v>0.97479906607367417</v>
      </c>
      <c r="BD7" s="14"/>
      <c r="BE7" s="14">
        <f>SUM(AV$5:AV7)/SUMIFS(AV$5:AV$90,AB$5:AB$90,"&gt;"&amp;0)</f>
        <v>0.1124894562431302</v>
      </c>
      <c r="BF7" s="14">
        <f>SUM(AW$5:AW7)/SUMIFS(AW$5:AW$90,AC$5:AC$90,"&gt;"&amp;0)</f>
        <v>6.5443291793821023E-2</v>
      </c>
      <c r="BG7" s="14">
        <f>SUM(AX$5:AX7)/SUMIFS(AX$5:AX$90,AD$5:AD$90,"&gt;"&amp;0)</f>
        <v>7.0038732028871051E-2</v>
      </c>
      <c r="BH7" s="14">
        <f>SUM(AY$5:AY7)/SUMIFS(AY$5:AY$90,AE$5:AE$90,"&gt;"&amp;0)</f>
        <v>6.7965965339115739E-2</v>
      </c>
      <c r="BI7" s="14">
        <f>SUM(AZ$5:AZ7)/SUMIFS(AZ$5:AZ$90,AF$5:AF$90,"&gt;"&amp;0)</f>
        <v>5.0323110397716392E-2</v>
      </c>
      <c r="BJ7" s="14">
        <f>SUM(BA$5:BA7)/SUMIFS(BA$5:BA$90,AG$5:AG$90,"&gt;"&amp;0)</f>
        <v>6.5194668971894437E-2</v>
      </c>
      <c r="BK7" s="14">
        <f>SUM(BB$5:BB7)/SUMIFS(BB$5:BB$90,AH$5:AH$90,"&gt;"&amp;0)</f>
        <v>7.1146762155162357E-2</v>
      </c>
      <c r="BL7" s="14">
        <f>SUM(BC$5:BC7)/SUMIFS(BC$5:BC$90,AI$5:AI$90,"&gt;"&amp;0)</f>
        <v>6.7700698082030844E-2</v>
      </c>
      <c r="BN7" s="14">
        <f t="shared" si="0"/>
        <v>18.869517969382724</v>
      </c>
      <c r="BO7" s="14">
        <f t="shared" si="1"/>
        <v>10.176499200000027</v>
      </c>
      <c r="BP7" s="14">
        <f t="shared" si="2"/>
        <v>3.171615999999986</v>
      </c>
      <c r="BQ7" s="14">
        <f t="shared" si="3"/>
        <v>0</v>
      </c>
      <c r="BS7" s="14">
        <f>相关演算!V21</f>
        <v>5.3792193021297772</v>
      </c>
      <c r="BT7" s="14">
        <f>相关演算!W21</f>
        <v>4.4924448683999341</v>
      </c>
      <c r="BU7" s="14">
        <f>相关演算!X21</f>
        <v>4.7996616057066666</v>
      </c>
      <c r="BV7" s="14">
        <f t="shared" si="9"/>
        <v>4.6460532370532999</v>
      </c>
      <c r="BW7" s="14"/>
      <c r="BX7" s="14"/>
      <c r="BY7" s="14"/>
      <c r="CB7" s="13"/>
      <c r="CC7" s="13"/>
      <c r="CD7" s="13"/>
      <c r="CE7" s="13"/>
      <c r="CF7" s="13"/>
      <c r="CH7" s="13"/>
      <c r="CI7" s="13"/>
      <c r="CJ7" s="13"/>
      <c r="CK7" s="13"/>
      <c r="CL7" s="13"/>
      <c r="CN7" s="13"/>
      <c r="DM7" s="4" t="s">
        <v>119</v>
      </c>
      <c r="DN7" s="13" t="s">
        <v>120</v>
      </c>
      <c r="DO7" s="13" t="s">
        <v>121</v>
      </c>
      <c r="DP7" s="13" t="s">
        <v>122</v>
      </c>
      <c r="DQ7" s="13" t="s">
        <v>123</v>
      </c>
      <c r="DR7" s="13"/>
      <c r="DX7" s="13" t="s">
        <v>143</v>
      </c>
      <c r="DY7" s="13">
        <v>4</v>
      </c>
    </row>
    <row r="8" spans="2:129" x14ac:dyDescent="0.15">
      <c r="B8" s="14"/>
      <c r="D8" s="13">
        <v>90</v>
      </c>
      <c r="E8" s="13">
        <v>100</v>
      </c>
      <c r="F8" s="14">
        <v>110</v>
      </c>
      <c r="G8" s="14">
        <v>120</v>
      </c>
      <c r="H8" s="14">
        <v>125</v>
      </c>
      <c r="I8" s="14">
        <v>130</v>
      </c>
      <c r="J8" s="14">
        <v>140</v>
      </c>
      <c r="K8" s="13" t="s">
        <v>312</v>
      </c>
      <c r="L8" s="13" t="s">
        <v>310</v>
      </c>
      <c r="M8" s="13" t="s">
        <v>311</v>
      </c>
      <c r="P8" s="13" t="s">
        <v>1</v>
      </c>
      <c r="Q8" s="13">
        <f>INDEX([7]资料!$R$6:$R$105,[7]资料!D10,1)</f>
        <v>6.6928667000878642E-2</v>
      </c>
      <c r="R8" s="13">
        <f>INDEX([7]资料!$R$6:$R$105,[7]资料!E10,1)</f>
        <v>6.6928667000878642E-2</v>
      </c>
      <c r="S8" s="13">
        <f>INDEX([7]资料!$R$6:$R$105,[7]资料!F10,1)</f>
        <v>0.28739978471471916</v>
      </c>
      <c r="T8" s="13">
        <f>INDEX([7]资料!$R$6:$R$105,[7]资料!G10,1)</f>
        <v>0.91872386674838169</v>
      </c>
      <c r="U8" s="13">
        <f t="shared" si="4"/>
        <v>1.0187174600249684</v>
      </c>
      <c r="V8" s="13">
        <f>INDEX([7]资料!$R$6:$R$105,[7]资料!H10,1)</f>
        <v>1.118711053301555</v>
      </c>
      <c r="AA8" s="13">
        <v>3</v>
      </c>
      <c r="AB8" s="14">
        <f>[8]结果汇总!E8</f>
        <v>0.88238321244490869</v>
      </c>
      <c r="AC8" s="14">
        <f>[8]结果汇总!F8</f>
        <v>0.93684013060266669</v>
      </c>
      <c r="AD8" s="14">
        <f>[8]结果汇总!G8</f>
        <v>0.98030340970666674</v>
      </c>
      <c r="AE8" s="14">
        <f>[8]结果汇总!H8</f>
        <v>1</v>
      </c>
      <c r="AF8" s="14">
        <f>[8]结果汇总!I8</f>
        <v>0.90076083550039177</v>
      </c>
      <c r="AG8" s="14">
        <f>[8]结果汇总!J8</f>
        <v>0.92105016325333333</v>
      </c>
      <c r="AH8" s="14">
        <f>[8]结果汇总!K8</f>
        <v>0.9815344466</v>
      </c>
      <c r="AI8" s="14">
        <f>[8]结果汇总!L8</f>
        <v>0.9815344466</v>
      </c>
      <c r="AJ8" s="14"/>
      <c r="AK8" s="14"/>
      <c r="AL8" s="14"/>
      <c r="AM8" s="112">
        <f t="shared" si="5"/>
        <v>0.5</v>
      </c>
      <c r="AN8" s="112">
        <f t="shared" si="6"/>
        <v>0.5</v>
      </c>
      <c r="AO8" s="112">
        <f t="shared" si="7"/>
        <v>0.5</v>
      </c>
      <c r="AP8" s="112">
        <f t="shared" si="8"/>
        <v>0.5</v>
      </c>
      <c r="AQ8" s="113">
        <f>IFERROR(SUM(AM8:AM$90)/IFERROR(MATCH(0,AM8:AM$90,0)-1,87-COUNT(AM$5:AM8)),0)</f>
        <v>0.5</v>
      </c>
      <c r="AR8" s="113">
        <f>IFERROR(SUM(AN8:AN$90)/IFERROR(MATCH(0,AN8:AN$90,0)-1,87-COUNT(AN$5:AN8)),0)</f>
        <v>0.5</v>
      </c>
      <c r="AS8" s="113">
        <f>IFERROR(SUM(AO8:AO$90)/IFERROR(MATCH(0,AO8:AO$90,0)-1,87-COUNT(AO$5:AO8)),0)</f>
        <v>0.5</v>
      </c>
      <c r="AT8" s="113">
        <f>IFERROR(SUM(AP8:AP$90)/IFERROR(MATCH(0,AP8:AP$90,0)-1,87-COUNT(AP$5:AP8)),0)</f>
        <v>0.5</v>
      </c>
      <c r="AU8" s="14"/>
      <c r="AV8" s="14">
        <f>IFERROR(兵力效用折算(0,AV$2,数据总览!$D$4/(1+数据总览!$D$4)*INDEX(士兵输出转换,AV$2,1))/兵力效用折算($AA8,AV$2,数据总览!$D$4/(1+数据总览!$D$4)*INDEX(士兵输出转换,AV$2,1)),AV7)</f>
        <v>0.96030759880453032</v>
      </c>
      <c r="AW8" s="14">
        <f>IFERROR(兵力效用折算(0,AW$2,数据总览!$D$4/(1+数据总览!$D$4)*INDEX(士兵输出转换,AW$2,1))/兵力效用折算($AA8,AW$2,数据总览!$D$4/(1+数据总览!$D$4)*INDEX(士兵输出转换,AW$2,1)),AW7)</f>
        <v>0.95680464274602595</v>
      </c>
      <c r="AX8" s="14">
        <f>IFERROR(兵力效用折算(0,AX$2,数据总览!$D$4/(1+数据总览!$D$4)*INDEX(士兵输出转换,AX$2,1))/兵力效用折算($AA8,AX$2,数据总览!$D$4/(1+数据总览!$D$4)*INDEX(士兵输出转换,AX$2,1)),AX7)</f>
        <v>0.94990242328969243</v>
      </c>
      <c r="AY8" s="14">
        <f>IFERROR(兵力效用折算(0,AY$2,数据总览!$D$4/(1+数据总览!$D$4)*INDEX(士兵输出转换,AY$2,1))/兵力效用折算($AA8,AY$2,数据总览!$D$4/(1+数据总览!$D$4)*INDEX(士兵输出转换,AY$2,1)),AY7)</f>
        <v>0.96227929123369349</v>
      </c>
      <c r="AZ8" s="14">
        <f>IFERROR(兵力效用折算(0,AZ$2,数据总览!$D$4/(1+数据总览!$D$4)*INDEX(将领输出转换,AZ$2,1))/兵力效用折算($AA8,AZ$2,数据总览!$D$4/(1+数据总览!$D$4)*INDEX(将领输出转换,AZ$2,1)),AZ7)</f>
        <v>0.96072563570256519</v>
      </c>
      <c r="BA8" s="14">
        <f>IFERROR(兵力效用折算(0,BA$2,数据总览!$D$4/(1+数据总览!$D$4)*INDEX(将领输出转换,BA$2,1))/兵力效用折算($AA8,BA$2,数据总览!$D$4/(1+数据总览!$D$4)*INDEX(将领输出转换,BA$2,1)),BA7)</f>
        <v>0.95691734932773609</v>
      </c>
      <c r="BB8" s="14">
        <f>IFERROR(兵力效用折算(0,BB$2,数据总览!$D$4/(1+数据总览!$D$4)*INDEX(将领输出转换,BB$2,1))/兵力效用折算($AA8,BB$2,数据总览!$D$4/(1+数据总览!$D$4)*INDEX(将领输出转换,BB$2,1)),BB7)</f>
        <v>0.949444255961435</v>
      </c>
      <c r="BC8" s="14">
        <f>IFERROR(兵力效用折算(0,BC$2,数据总览!$D$4/(1+数据总览!$D$4)*INDEX(将领输出转换,BC$2,1))/兵力效用折算($AA8,BC$2,数据总览!$D$4/(1+数据总览!$D$4)*INDEX(将领输出转换,BC$2,1)),BC7)</f>
        <v>0.96237067316838154</v>
      </c>
      <c r="BD8" s="14"/>
      <c r="BE8" s="14">
        <f>SUM(AV$5:AV8)/SUMIFS(AV$5:AV$90,AB$5:AB$90,"&gt;"&amp;0)</f>
        <v>0.14898290255622332</v>
      </c>
      <c r="BF8" s="14">
        <f>SUM(AW$5:AW8)/SUMIFS(AW$5:AW$90,AC$5:AC$90,"&gt;"&amp;0)</f>
        <v>8.6622620347176327E-2</v>
      </c>
      <c r="BG8" s="14">
        <f>SUM(AX$5:AX8)/SUMIFS(AX$5:AX$90,AD$5:AD$90,"&gt;"&amp;0)</f>
        <v>9.259452701869747E-2</v>
      </c>
      <c r="BH8" s="14">
        <f>SUM(AY$5:AY8)/SUMIFS(AY$5:AY$90,AE$5:AE$90,"&gt;"&amp;0)</f>
        <v>9.0046027364296802E-2</v>
      </c>
      <c r="BI8" s="14">
        <f>SUM(AZ$5:AZ8)/SUMIFS(AZ$5:AZ$90,AF$5:AF$90,"&gt;"&amp;0)</f>
        <v>6.6653571661248356E-2</v>
      </c>
      <c r="BJ8" s="14">
        <f>SUM(BA$5:BA8)/SUMIFS(BA$5:BA$90,AG$5:AG$90,"&gt;"&amp;0)</f>
        <v>8.629521872910477E-2</v>
      </c>
      <c r="BK8" s="14">
        <f>SUM(BB$5:BB8)/SUMIFS(BB$5:BB$90,AH$5:AH$90,"&gt;"&amp;0)</f>
        <v>9.4051886816237981E-2</v>
      </c>
      <c r="BL8" s="14">
        <f>SUM(BC$5:BC8)/SUMIFS(BC$5:BC$90,AI$5:AI$90,"&gt;"&amp;0)</f>
        <v>8.9695994268469109E-2</v>
      </c>
      <c r="BN8" s="14">
        <f t="shared" si="0"/>
        <v>28.228029013221914</v>
      </c>
      <c r="BO8" s="14">
        <f t="shared" si="1"/>
        <v>15.158368655359995</v>
      </c>
      <c r="BP8" s="14">
        <f t="shared" si="2"/>
        <v>4.7271816703999825</v>
      </c>
      <c r="BQ8" s="14">
        <f t="shared" si="3"/>
        <v>0</v>
      </c>
      <c r="BS8" s="14">
        <f>相关演算!V22</f>
        <v>5.3430056077421568</v>
      </c>
      <c r="BT8" s="14">
        <f>相关演算!W22</f>
        <v>4.4350130884221137</v>
      </c>
      <c r="BU8" s="14">
        <f>相关演算!X22</f>
        <v>4.6964735933170196</v>
      </c>
      <c r="BV8" s="14">
        <f t="shared" si="9"/>
        <v>4.5657433408695667</v>
      </c>
      <c r="BW8" s="14"/>
      <c r="BX8" s="14"/>
      <c r="BY8" s="14"/>
      <c r="CB8" s="215" t="s">
        <v>124</v>
      </c>
      <c r="CC8" s="215"/>
      <c r="CD8" s="215"/>
      <c r="CE8" s="215"/>
      <c r="CF8" s="13"/>
      <c r="CG8" s="216" t="s">
        <v>125</v>
      </c>
      <c r="CH8" s="216"/>
      <c r="CI8" s="216"/>
      <c r="CJ8" s="216"/>
      <c r="CK8" s="7"/>
      <c r="CL8" s="7"/>
      <c r="CN8" s="13"/>
      <c r="DX8" s="13" t="s">
        <v>320</v>
      </c>
      <c r="DY8" s="13">
        <v>2</v>
      </c>
    </row>
    <row r="9" spans="2:129" x14ac:dyDescent="0.15">
      <c r="B9" s="2"/>
      <c r="C9" s="14" t="s">
        <v>24</v>
      </c>
      <c r="D9" s="22">
        <v>0</v>
      </c>
      <c r="E9" s="22">
        <v>0.06</v>
      </c>
      <c r="F9" s="19">
        <v>0.1</v>
      </c>
      <c r="G9" s="19">
        <v>0.216</v>
      </c>
      <c r="H9" s="19">
        <f>(G9+I9)/2</f>
        <v>0.35799999999999998</v>
      </c>
      <c r="I9" s="19">
        <v>0.5</v>
      </c>
      <c r="J9" s="19">
        <v>0.7</v>
      </c>
      <c r="K9" s="13">
        <v>1</v>
      </c>
      <c r="L9" s="22">
        <v>0</v>
      </c>
      <c r="M9" s="22">
        <v>0</v>
      </c>
      <c r="P9" s="13" t="s">
        <v>2</v>
      </c>
      <c r="Q9" s="13">
        <f>INDEX([7]资料!$R$6:$R$105,[7]资料!D11,1)</f>
        <v>8.3660833751098285E-2</v>
      </c>
      <c r="R9" s="13">
        <f>INDEX([7]资料!$R$6:$R$105,[7]资料!E11,1)</f>
        <v>8.3660833751098285E-2</v>
      </c>
      <c r="S9" s="13">
        <f>INDEX([7]资料!$R$6:$R$105,[7]资料!F11,1)</f>
        <v>0.34058720663136038</v>
      </c>
      <c r="T9" s="13">
        <f>INDEX([7]资料!$R$6:$R$105,[7]资料!G11,1)</f>
        <v>0.99658817490113927</v>
      </c>
      <c r="U9" s="13">
        <f t="shared" si="4"/>
        <v>1.3157756276884174</v>
      </c>
      <c r="V9" s="13">
        <f>INDEX([7]资料!$R$6:$R$105,[7]资料!H11,1)</f>
        <v>1.6349630804756954</v>
      </c>
      <c r="AA9" s="13">
        <v>4</v>
      </c>
      <c r="AB9" s="14">
        <f>[8]结果汇总!E9</f>
        <v>0.843599694084465</v>
      </c>
      <c r="AC9" s="14">
        <f>[8]结果汇总!F9</f>
        <v>0.91637305535303681</v>
      </c>
      <c r="AD9" s="14">
        <f>[8]结果汇总!G9</f>
        <v>0.97390405658339563</v>
      </c>
      <c r="AE9" s="14">
        <f>[8]结果汇总!H9</f>
        <v>1</v>
      </c>
      <c r="AF9" s="14">
        <f>[8]结果汇总!I9</f>
        <v>0.86803724188376741</v>
      </c>
      <c r="AG9" s="14">
        <f>[8]结果汇总!J9</f>
        <v>0.89546631919129605</v>
      </c>
      <c r="AH9" s="14">
        <f>[8]结果汇总!K9</f>
        <v>0.97553505304693333</v>
      </c>
      <c r="AI9" s="14">
        <f>[8]结果汇总!L9</f>
        <v>0.97553505304693333</v>
      </c>
      <c r="AJ9" s="14"/>
      <c r="AK9" s="14"/>
      <c r="AL9" s="14"/>
      <c r="AM9" s="112">
        <f t="shared" si="5"/>
        <v>0.5</v>
      </c>
      <c r="AN9" s="112">
        <f t="shared" si="6"/>
        <v>0.5</v>
      </c>
      <c r="AO9" s="112">
        <f t="shared" si="7"/>
        <v>0.5</v>
      </c>
      <c r="AP9" s="112">
        <f t="shared" si="8"/>
        <v>0.5</v>
      </c>
      <c r="AQ9" s="113">
        <f>IFERROR(SUM(AM9:AM$90)/IFERROR(MATCH(0,AM9:AM$90,0)-1,87-COUNT(AM$5:AM9)),0)</f>
        <v>0.5</v>
      </c>
      <c r="AR9" s="113">
        <f>IFERROR(SUM(AN9:AN$90)/IFERROR(MATCH(0,AN9:AN$90,0)-1,87-COUNT(AN$5:AN9)),0)</f>
        <v>0.5</v>
      </c>
      <c r="AS9" s="113">
        <f>IFERROR(SUM(AO9:AO$90)/IFERROR(MATCH(0,AO9:AO$90,0)-1,87-COUNT(AO$5:AO9)),0)</f>
        <v>0.5</v>
      </c>
      <c r="AT9" s="113">
        <f>IFERROR(SUM(AP9:AP$90)/IFERROR(MATCH(0,AP9:AP$90,0)-1,87-COUNT(AP$5:AP9)),0)</f>
        <v>0.5</v>
      </c>
      <c r="AU9" s="14"/>
      <c r="AV9" s="14">
        <f>IFERROR(兵力效用折算(0,AV$2,数据总览!$D$4/(1+数据总览!$D$4)*INDEX(士兵输出转换,AV$2,1))/兵力效用折算($AA9,AV$2,数据总览!$D$4/(1+数据总览!$D$4)*INDEX(士兵输出转换,AV$2,1)),AV8)</f>
        <v>0.94727668408763877</v>
      </c>
      <c r="AW9" s="14">
        <f>IFERROR(兵力效用折算(0,AW$2,数据总览!$D$4/(1+数据总览!$D$4)*INDEX(士兵输出转换,AW$2,1))/兵力效用折算($AA9,AW$2,数据总览!$D$4/(1+数据总览!$D$4)*INDEX(士兵输出转换,AW$2,1)),AW8)</f>
        <v>0.94271941517674795</v>
      </c>
      <c r="AX9" s="14">
        <f>IFERROR(兵力效用折算(0,AX$2,数据总览!$D$4/(1+数据总览!$D$4)*INDEX(士兵输出转换,AX$2,1))/兵力效用折算($AA9,AX$2,数据总览!$D$4/(1+数据总览!$D$4)*INDEX(士兵输出转换,AX$2,1)),AX8)</f>
        <v>0.9335305589829358</v>
      </c>
      <c r="AY9" s="14">
        <f>IFERROR(兵力效用折算(0,AY$2,数据总览!$D$4/(1+数据总览!$D$4)*INDEX(士兵输出转换,AY$2,1))/兵力效用折算($AA9,AY$2,数据总览!$D$4/(1+数据总览!$D$4)*INDEX(士兵输出转换,AY$2,1)),AY8)</f>
        <v>0.94993360877857369</v>
      </c>
      <c r="AZ9" s="14">
        <f>IFERROR(兵力效用折算(0,AZ$2,数据总览!$D$4/(1+数据总览!$D$4)*INDEX(将领输出转换,AZ$2,1))/兵力效用折算($AA9,AZ$2,数据总览!$D$4/(1+数据总览!$D$4)*INDEX(将领输出转换,AZ$2,1)),AZ8)</f>
        <v>0.94783569044830063</v>
      </c>
      <c r="BA9" s="14">
        <f>IFERROR(兵力效用折算(0,BA$2,数据总览!$D$4/(1+数据总览!$D$4)*INDEX(将领输出转换,BA$2,1))/兵力效用折算($AA9,BA$2,数据总览!$D$4/(1+数据总览!$D$4)*INDEX(将领输出转换,BA$2,1)),BA8)</f>
        <v>0.94286994991741202</v>
      </c>
      <c r="BB9" s="14">
        <f>IFERROR(兵力效用折算(0,BB$2,数据总览!$D$4/(1+数据总览!$D$4)*INDEX(将领输出转换,BB$2,1))/兵力效用折算($AA9,BB$2,数据总览!$D$4/(1+数据总览!$D$4)*INDEX(将领输出转换,BB$2,1)),BB8)</f>
        <v>0.93291763451583087</v>
      </c>
      <c r="BC9" s="14">
        <f>IFERROR(兵力效用折算(0,BC$2,数据总览!$D$4/(1+数据总览!$D$4)*INDEX(将领输出转换,BC$2,1))/兵力效用折算($AA9,BC$2,数据总览!$D$4/(1+数据总览!$D$4)*INDEX(将领输出转换,BC$2,1)),BC8)</f>
        <v>0.95005563839161922</v>
      </c>
      <c r="BD9" s="14"/>
      <c r="BE9" s="14">
        <f>SUM(AV$5:AV9)/SUMIFS(AV$5:AV$90,AB$5:AB$90,"&gt;"&amp;0)</f>
        <v>0.18498115026084622</v>
      </c>
      <c r="BF9" s="14">
        <f>SUM(AW$5:AW9)/SUMIFS(AW$5:AW$90,AC$5:AC$90,"&gt;"&amp;0)</f>
        <v>0.10749016564916453</v>
      </c>
      <c r="BG9" s="14">
        <f>SUM(AX$5:AX9)/SUMIFS(AX$5:AX$90,AD$5:AD$90,"&gt;"&amp;0)</f>
        <v>0.11476156585225937</v>
      </c>
      <c r="BH9" s="14">
        <f>SUM(AY$5:AY9)/SUMIFS(AY$5:AY$90,AE$5:AE$90,"&gt;"&amp;0)</f>
        <v>0.11184281047364177</v>
      </c>
      <c r="BI9" s="14">
        <f>SUM(AZ$5:AZ9)/SUMIFS(AZ$5:AZ$90,AF$5:AF$90,"&gt;"&amp;0)</f>
        <v>8.2764929005990973E-2</v>
      </c>
      <c r="BJ9" s="14">
        <f>SUM(BA$5:BA9)/SUMIFS(BA$5:BA$90,AG$5:AG$90,"&gt;"&amp;0)</f>
        <v>0.10708601566343527</v>
      </c>
      <c r="BK9" s="14">
        <f>SUM(BB$5:BB9)/SUMIFS(BB$5:BB$90,AH$5:AH$90,"&gt;"&amp;0)</f>
        <v>0.11655831052982657</v>
      </c>
      <c r="BL9" s="14">
        <f>SUM(BC$5:BC9)/SUMIFS(BC$5:BC$90,AI$5:AI$90,"&gt;"&amp;0)</f>
        <v>0.11140982631119091</v>
      </c>
      <c r="BN9" s="14">
        <f t="shared" si="0"/>
        <v>37.536073419728403</v>
      </c>
      <c r="BO9" s="14">
        <f t="shared" si="1"/>
        <v>20.070466715271163</v>
      </c>
      <c r="BP9" s="14">
        <f t="shared" si="2"/>
        <v>6.2630264199850494</v>
      </c>
      <c r="BQ9" s="14">
        <f t="shared" si="3"/>
        <v>0</v>
      </c>
      <c r="BS9" s="14">
        <f>相关演算!V23</f>
        <v>5.3071719191377857</v>
      </c>
      <c r="BT9" s="14">
        <f>相关演算!W23</f>
        <v>4.3780718099423463</v>
      </c>
      <c r="BU9" s="14">
        <f>相关演算!X23</f>
        <v>4.5941776523942588</v>
      </c>
      <c r="BV9" s="14">
        <f t="shared" si="9"/>
        <v>4.486124731168303</v>
      </c>
      <c r="BW9" s="14"/>
      <c r="BX9" s="14"/>
      <c r="BY9" s="14"/>
      <c r="CB9" s="13" t="s">
        <v>126</v>
      </c>
      <c r="CC9" s="14" t="s">
        <v>111</v>
      </c>
      <c r="CD9" s="13" t="s">
        <v>228</v>
      </c>
      <c r="CE9" s="13" t="s">
        <v>229</v>
      </c>
      <c r="CF9" s="13" t="s">
        <v>127</v>
      </c>
      <c r="CG9" s="13" t="s">
        <v>128</v>
      </c>
      <c r="CH9" s="13" t="s">
        <v>129</v>
      </c>
      <c r="CI9" s="13" t="s">
        <v>130</v>
      </c>
      <c r="CJ9" s="13" t="s">
        <v>131</v>
      </c>
      <c r="CK9" s="52" t="s">
        <v>132</v>
      </c>
      <c r="CL9" s="13"/>
      <c r="CM9" s="13" t="s">
        <v>553</v>
      </c>
      <c r="CN9" s="13"/>
      <c r="DX9" s="13" t="s">
        <v>322</v>
      </c>
      <c r="DY9" s="13">
        <v>2</v>
      </c>
    </row>
    <row r="10" spans="2:129" ht="11.25" x14ac:dyDescent="0.15">
      <c r="B10" s="19"/>
      <c r="C10" s="14" t="s">
        <v>29</v>
      </c>
      <c r="D10" s="19">
        <v>1.4999999999999999E-2</v>
      </c>
      <c r="E10" s="19">
        <v>0.09</v>
      </c>
      <c r="F10" s="19">
        <v>0.15</v>
      </c>
      <c r="G10" s="19">
        <v>0.28799999999999998</v>
      </c>
      <c r="H10" s="19">
        <f t="shared" ref="H10:H25" si="10">(G10+I10)/2</f>
        <v>0.43399999999999994</v>
      </c>
      <c r="I10" s="19">
        <v>0.57999999999999996</v>
      </c>
      <c r="J10" s="19">
        <v>0.78799999999999992</v>
      </c>
      <c r="K10" s="13">
        <v>1.5</v>
      </c>
      <c r="L10" s="22">
        <v>0.05</v>
      </c>
      <c r="M10" s="22">
        <v>0</v>
      </c>
      <c r="P10" s="13" t="s">
        <v>3</v>
      </c>
      <c r="Q10" s="13">
        <f>INDEX([7]资料!$R$6:$R$105,[7]资料!D12,1)</f>
        <v>0.10039300050131796</v>
      </c>
      <c r="R10" s="13">
        <f>INDEX([7]资料!$R$6:$R$105,[7]资料!E12,1)</f>
        <v>0.10039300050131796</v>
      </c>
      <c r="S10" s="13">
        <f>INDEX([7]资料!$R$6:$R$105,[7]资料!F12,1)</f>
        <v>0.35923910862162189</v>
      </c>
      <c r="T10" s="13">
        <f>INDEX([7]资料!$R$6:$R$105,[7]资料!G12,1)</f>
        <v>1.0669663659069426</v>
      </c>
      <c r="U10" s="13">
        <f t="shared" si="4"/>
        <v>1.3509647231913191</v>
      </c>
      <c r="V10" s="13">
        <f>INDEX([7]资料!$R$6:$R$105,[7]资料!H12,1)</f>
        <v>1.6349630804756954</v>
      </c>
      <c r="AA10" s="13">
        <v>5</v>
      </c>
      <c r="AB10" s="14">
        <f>[8]结果汇总!E10</f>
        <v>0.80502531943784672</v>
      </c>
      <c r="AC10" s="14">
        <f>[8]结果汇总!F10</f>
        <v>0.89619317008437038</v>
      </c>
      <c r="AD10" s="14">
        <f>[8]结果汇总!G10</f>
        <v>0.96758551889298039</v>
      </c>
      <c r="AE10" s="14">
        <f>[8]结果汇总!H10</f>
        <v>1</v>
      </c>
      <c r="AF10" s="14">
        <f>[8]结果汇总!I10</f>
        <v>0.83549011327568312</v>
      </c>
      <c r="AG10" s="14">
        <f>[8]结果汇总!J10</f>
        <v>0.87024146260546298</v>
      </c>
      <c r="AH10" s="14">
        <f>[8]结果汇总!K10</f>
        <v>0.96961142396216915</v>
      </c>
      <c r="AI10" s="14">
        <f>[8]结果汇总!L10</f>
        <v>0.96961142396216915</v>
      </c>
      <c r="AJ10" s="14"/>
      <c r="AK10" s="14"/>
      <c r="AL10" s="14"/>
      <c r="AM10" s="112">
        <f t="shared" si="5"/>
        <v>0.5</v>
      </c>
      <c r="AN10" s="112">
        <f t="shared" si="6"/>
        <v>0.5</v>
      </c>
      <c r="AO10" s="112">
        <f t="shared" si="7"/>
        <v>0.5</v>
      </c>
      <c r="AP10" s="112">
        <f t="shared" si="8"/>
        <v>0.5</v>
      </c>
      <c r="AQ10" s="113">
        <f>IFERROR(SUM(AM10:AM$90)/IFERROR(MATCH(0,AM10:AM$90,0)-1,87-COUNT(AM$5:AM10)),0)</f>
        <v>0.5</v>
      </c>
      <c r="AR10" s="113">
        <f>IFERROR(SUM(AN10:AN$90)/IFERROR(MATCH(0,AN10:AN$90,0)-1,87-COUNT(AN$5:AN10)),0)</f>
        <v>0.5</v>
      </c>
      <c r="AS10" s="113">
        <f>IFERROR(SUM(AO10:AO$90)/IFERROR(MATCH(0,AO10:AO$90,0)-1,87-COUNT(AO$5:AO10)),0)</f>
        <v>0.5</v>
      </c>
      <c r="AT10" s="113">
        <f>IFERROR(SUM(AP10:AP$90)/IFERROR(MATCH(0,AP10:AP$90,0)-1,87-COUNT(AP$5:AP10)),0)</f>
        <v>0.5</v>
      </c>
      <c r="AU10" s="14"/>
      <c r="AV10" s="14">
        <f>IFERROR(兵力效用折算(0,AV$2,数据总览!$D$4/(1+数据总览!$D$4)*INDEX(士兵输出转换,AV$2,1))/兵力效用折算($AA10,AV$2,数据总览!$D$4/(1+数据总览!$D$4)*INDEX(士兵输出转换,AV$2,1)),AV9)</f>
        <v>0.93434429643545291</v>
      </c>
      <c r="AW10" s="14">
        <f>IFERROR(兵力效用折算(0,AW$2,数据总览!$D$4/(1+数据总览!$D$4)*INDEX(士兵输出转换,AW$2,1))/兵力效用折算($AA10,AW$2,数据总览!$D$4/(1+数据总览!$D$4)*INDEX(士兵输出转换,AW$2,1)),AW9)</f>
        <v>0.92878811514001258</v>
      </c>
      <c r="AX10" s="14">
        <f>IFERROR(兵力效用折算(0,AX$2,数据总览!$D$4/(1+数据总览!$D$4)*INDEX(士兵输出转换,AX$2,1))/兵力效用折算($AA10,AX$2,数据总览!$D$4/(1+数据总览!$D$4)*INDEX(士兵输出转换,AX$2,1)),AX9)</f>
        <v>0.91732020123104463</v>
      </c>
      <c r="AY10" s="14">
        <f>IFERROR(兵力效用折算(0,AY$2,数据总览!$D$4/(1+数据总览!$D$4)*INDEX(士兵输出转换,AY$2,1))/兵力效用折算($AA10,AY$2,数据总览!$D$4/(1+数据总览!$D$4)*INDEX(士兵输出转换,AY$2,1)),AY9)</f>
        <v>0.93770018361565921</v>
      </c>
      <c r="AZ10" s="14">
        <f>IFERROR(兵力效用折算(0,AZ$2,数据总览!$D$4/(1+数据总览!$D$4)*INDEX(将领输出转换,AZ$2,1))/兵力效用折算($AA10,AZ$2,数据总览!$D$4/(1+数据总览!$D$4)*INDEX(将领输出转换,AZ$2,1)),AZ9)</f>
        <v>0.93504515113763409</v>
      </c>
      <c r="BA10" s="14">
        <f>IFERROR(兵力效用折算(0,BA$2,数据总览!$D$4/(1+数据总览!$D$4)*INDEX(将领输出转换,BA$2,1))/兵力效用折算($AA10,BA$2,数据总览!$D$4/(1+数据总览!$D$4)*INDEX(将领输出转换,BA$2,1)),BA9)</f>
        <v>0.92897662297612005</v>
      </c>
      <c r="BB10" s="14">
        <f>IFERROR(兵力效用折算(0,BB$2,数据总览!$D$4/(1+数据总览!$D$4)*INDEX(将领输出转换,BB$2,1))/兵力效用折算($AA10,BB$2,数据总览!$D$4/(1+数据总览!$D$4)*INDEX(将领输出转换,BB$2,1)),BB9)</f>
        <v>0.91655140528371759</v>
      </c>
      <c r="BC10" s="14">
        <f>IFERROR(兵力效用折算(0,BC$2,数据总览!$D$4/(1+数据总览!$D$4)*INDEX(将领输出转换,BC$2,1))/兵力效用折算($AA10,BC$2,数据总览!$D$4/(1+数据总览!$D$4)*INDEX(将领输出转换,BC$2,1)),BC9)</f>
        <v>0.93785296362453963</v>
      </c>
      <c r="BD10" s="14"/>
      <c r="BE10" s="14">
        <f>SUM(AV$5:AV10)/SUMIFS(AV$5:AV$90,AB$5:AB$90,"&gt;"&amp;0)</f>
        <v>0.22048794356578236</v>
      </c>
      <c r="BF10" s="14">
        <f>SUM(AW$5:AW10)/SUMIFS(AW$5:AW$90,AC$5:AC$90,"&gt;"&amp;0)</f>
        <v>0.12804933495936552</v>
      </c>
      <c r="BG10" s="14">
        <f>SUM(AX$5:AX10)/SUMIFS(AX$5:AX$90,AD$5:AD$90,"&gt;"&amp;0)</f>
        <v>0.13654368356424212</v>
      </c>
      <c r="BH10" s="14">
        <f>SUM(AY$5:AY10)/SUMIFS(AY$5:AY$90,AE$5:AE$90,"&gt;"&amp;0)</f>
        <v>0.13335889047647878</v>
      </c>
      <c r="BI10" s="14">
        <f>SUM(AZ$5:AZ10)/SUMIFS(AZ$5:AZ$90,AF$5:AF$90,"&gt;"&amp;0)</f>
        <v>9.8658872139027062E-2</v>
      </c>
      <c r="BJ10" s="14">
        <f>SUM(BA$5:BA10)/SUMIFS(BA$5:BA$90,AG$5:AG$90,"&gt;"&amp;0)</f>
        <v>0.12757045715690782</v>
      </c>
      <c r="BK10" s="14">
        <f>SUM(BB$5:BB10)/SUMIFS(BB$5:BB$90,AH$5:AH$90,"&gt;"&amp;0)</f>
        <v>0.13866990272124885</v>
      </c>
      <c r="BL10" s="14">
        <f>SUM(BC$5:BC10)/SUMIFS(BC$5:BC$90,AI$5:AI$90,"&gt;"&amp;0)</f>
        <v>0.13284476223493077</v>
      </c>
      <c r="BN10" s="14">
        <f t="shared" si="0"/>
        <v>46.793923334916791</v>
      </c>
      <c r="BO10" s="14">
        <f t="shared" si="1"/>
        <v>24.913639179751108</v>
      </c>
      <c r="BP10" s="14">
        <f t="shared" si="2"/>
        <v>7.7794754656847065</v>
      </c>
      <c r="BQ10" s="14">
        <f t="shared" si="3"/>
        <v>0</v>
      </c>
      <c r="BS10" s="14">
        <f>相关演算!V24</f>
        <v>5.2717137387502122</v>
      </c>
      <c r="BT10" s="14">
        <f>相关演算!W24</f>
        <v>4.3216160931480729</v>
      </c>
      <c r="BU10" s="14">
        <f>相关演算!X24</f>
        <v>4.4927648844619341</v>
      </c>
      <c r="BV10" s="14">
        <f t="shared" si="9"/>
        <v>4.4071904888050035</v>
      </c>
      <c r="BW10" s="14"/>
      <c r="BX10" s="14"/>
      <c r="BY10" s="14"/>
      <c r="CB10" s="215" t="s">
        <v>133</v>
      </c>
      <c r="CC10" s="13" t="s">
        <v>162</v>
      </c>
      <c r="CD10" s="14">
        <f>相关演算!S12</f>
        <v>1.1746799999999999</v>
      </c>
      <c r="CE10" s="14">
        <f>相关演算!S11</f>
        <v>4.9964445</v>
      </c>
      <c r="CF10" s="67">
        <f>1-1/(1+CX12/1000)</f>
        <v>0.44444444444444442</v>
      </c>
      <c r="CG10" s="13">
        <f>CH10*(1-CF10)</f>
        <v>180</v>
      </c>
      <c r="CH10" s="13">
        <f t="shared" ref="CH10:CI13" si="11">DA34</f>
        <v>324</v>
      </c>
      <c r="CI10" s="34">
        <f t="shared" si="11"/>
        <v>2.496</v>
      </c>
      <c r="CJ10" s="13"/>
      <c r="CK10" s="13">
        <f>相关演算!S13</f>
        <v>0.70199999999999996</v>
      </c>
      <c r="CL10" s="13">
        <f>(1-CF10)/CG10/100</f>
        <v>3.0864197530864198E-5</v>
      </c>
      <c r="CM10" s="13">
        <f>1/(0.5*辅助效用(合并区域(时间节点,","),0,1,"兵力转换",输出系数,"当前士兵目标",1/10)+0.5*辅助效用(合并区域(时间节点,","),0,1,"生存转换",输出系数,"当前将领目标",1/10))</f>
        <v>1799.7108022617722</v>
      </c>
      <c r="CN10" s="13"/>
      <c r="CQ10" s="35"/>
      <c r="CR10" s="220" t="s">
        <v>134</v>
      </c>
      <c r="CS10" s="221"/>
      <c r="CT10" s="221"/>
      <c r="CU10" s="222" t="s">
        <v>135</v>
      </c>
      <c r="CV10" s="223"/>
      <c r="CW10" s="223"/>
      <c r="CX10" s="223"/>
      <c r="CY10" s="224"/>
      <c r="CZ10" s="218" t="s">
        <v>136</v>
      </c>
      <c r="DA10" s="219"/>
      <c r="DB10" s="219"/>
      <c r="DC10" s="219"/>
      <c r="DD10" s="219"/>
      <c r="DE10" s="219"/>
      <c r="DF10" s="13"/>
      <c r="DG10" s="13" t="s">
        <v>137</v>
      </c>
      <c r="DX10" s="13" t="s">
        <v>324</v>
      </c>
      <c r="DY10" s="13">
        <v>3</v>
      </c>
    </row>
    <row r="11" spans="2:129" ht="11.25" x14ac:dyDescent="0.15">
      <c r="B11" s="19"/>
      <c r="C11" s="14" t="s">
        <v>0</v>
      </c>
      <c r="D11" s="19">
        <v>0.03</v>
      </c>
      <c r="E11" s="19">
        <v>0.12</v>
      </c>
      <c r="F11" s="19">
        <v>0.2</v>
      </c>
      <c r="G11" s="19">
        <v>0.36000000000000004</v>
      </c>
      <c r="H11" s="19">
        <f t="shared" si="10"/>
        <v>0.51</v>
      </c>
      <c r="I11" s="19">
        <v>0.65999999999999992</v>
      </c>
      <c r="J11" s="19">
        <v>0.87599999999999989</v>
      </c>
      <c r="K11" s="13">
        <v>2</v>
      </c>
      <c r="L11" s="22">
        <v>0.1</v>
      </c>
      <c r="M11" s="22">
        <v>0</v>
      </c>
      <c r="P11" s="13" t="s">
        <v>16</v>
      </c>
      <c r="Q11" s="13">
        <f>INDEX([7]资料!$R$6:$R$105,[7]资料!D13,1)</f>
        <v>0.11712516725153761</v>
      </c>
      <c r="R11" s="13">
        <f>INDEX([7]资料!$R$6:$R$105,[7]资料!E13,1)</f>
        <v>0.11712516725153761</v>
      </c>
      <c r="S11" s="13">
        <f>INDEX([7]资料!$R$6:$R$105,[7]资料!F13,1)</f>
        <v>0.37168949074492508</v>
      </c>
      <c r="T11" s="13">
        <f>INDEX([7]资料!$R$6:$R$105,[7]资料!G13,1)</f>
        <v>1.1702345642235459</v>
      </c>
      <c r="U11" s="13">
        <f t="shared" si="4"/>
        <v>1.4025988223496206</v>
      </c>
      <c r="V11" s="13">
        <f>INDEX([7]资料!$R$6:$R$105,[7]资料!H13,1)</f>
        <v>1.6349630804756954</v>
      </c>
      <c r="AA11" s="13">
        <v>6</v>
      </c>
      <c r="AB11" s="14">
        <f>[8]结果汇总!E11</f>
        <v>0.76665896067821138</v>
      </c>
      <c r="AC11" s="14">
        <f>[8]结果汇总!F11</f>
        <v>0.87629700227390006</v>
      </c>
      <c r="AD11" s="14">
        <f>[8]结果汇总!G11</f>
        <v>0.96134645874399505</v>
      </c>
      <c r="AE11" s="14">
        <f>[8]结果汇总!H11</f>
        <v>1</v>
      </c>
      <c r="AF11" s="14">
        <f>[8]结果汇总!I11</f>
        <v>0.803118498072241</v>
      </c>
      <c r="AG11" s="14">
        <f>[8]结果汇总!J11</f>
        <v>0.84537125284237513</v>
      </c>
      <c r="AH11" s="14">
        <f>[8]结果汇总!K11</f>
        <v>0.96376230507249538</v>
      </c>
      <c r="AI11" s="14">
        <f>[8]结果汇总!L11</f>
        <v>0.96376230507249538</v>
      </c>
      <c r="AJ11" s="14"/>
      <c r="AK11" s="14"/>
      <c r="AL11" s="14"/>
      <c r="AM11" s="112">
        <f t="shared" si="5"/>
        <v>0.5</v>
      </c>
      <c r="AN11" s="112">
        <f t="shared" si="6"/>
        <v>0.5</v>
      </c>
      <c r="AO11" s="112">
        <f t="shared" si="7"/>
        <v>0.5</v>
      </c>
      <c r="AP11" s="112">
        <f t="shared" si="8"/>
        <v>0.5</v>
      </c>
      <c r="AQ11" s="113">
        <f>IFERROR(SUM(AM11:AM$90)/IFERROR(MATCH(0,AM11:AM$90,0)-1,87-COUNT(AM$5:AM11)),0)</f>
        <v>0.5</v>
      </c>
      <c r="AR11" s="113">
        <f>IFERROR(SUM(AN11:AN$90)/IFERROR(MATCH(0,AN11:AN$90,0)-1,87-COUNT(AN$5:AN11)),0)</f>
        <v>0.5</v>
      </c>
      <c r="AS11" s="113">
        <f>IFERROR(SUM(AO11:AO$90)/IFERROR(MATCH(0,AO11:AO$90,0)-1,87-COUNT(AO$5:AO11)),0)</f>
        <v>0.5</v>
      </c>
      <c r="AT11" s="113">
        <f>IFERROR(SUM(AP11:AP$90)/IFERROR(MATCH(0,AP11:AP$90,0)-1,87-COUNT(AP$5:AP11)),0)</f>
        <v>0.5</v>
      </c>
      <c r="AU11" s="14"/>
      <c r="AV11" s="14">
        <f>IFERROR(兵力效用折算(0,AV$2,数据总览!$D$4/(1+数据总览!$D$4)*INDEX(士兵输出转换,AV$2,1))/兵力效用折算($AA11,AV$2,数据总览!$D$4/(1+数据总览!$D$4)*INDEX(士兵输出转换,AV$2,1)),AV10)</f>
        <v>0.92150960350255517</v>
      </c>
      <c r="AW11" s="14">
        <f>IFERROR(兵力效用折算(0,AW$2,数据总览!$D$4/(1+数据总览!$D$4)*INDEX(士兵输出转换,AW$2,1))/兵力效用折算($AA11,AW$2,数据总览!$D$4/(1+数据总览!$D$4)*INDEX(士兵输出转换,AW$2,1)),AW10)</f>
        <v>0.91500916993210546</v>
      </c>
      <c r="AX11" s="14">
        <f>IFERROR(兵力效用折算(0,AX$2,数据总览!$D$4/(1+数据总览!$D$4)*INDEX(士兵输出转换,AX$2,1))/兵力效用折算($AA11,AX$2,数据总览!$D$4/(1+数据总览!$D$4)*INDEX(士兵输出转换,AX$2,1)),AX10)</f>
        <v>0.90127011027895887</v>
      </c>
      <c r="AY11" s="14">
        <f>IFERROR(兵力效用折算(0,AY$2,数据总览!$D$4/(1+数据总览!$D$4)*INDEX(士兵输出转换,AY$2,1))/兵力效用折算($AA11,AY$2,数据总览!$D$4/(1+数据总览!$D$4)*INDEX(士兵输出转换,AY$2,1)),AY10)</f>
        <v>0.92557802815777723</v>
      </c>
      <c r="AZ11" s="14">
        <f>IFERROR(兵力效用折算(0,AZ$2,数据总览!$D$4/(1+数据总览!$D$4)*INDEX(将领输出转换,AZ$2,1))/兵力效用折算($AA11,AZ$2,数据总览!$D$4/(1+数据总览!$D$4)*INDEX(将领输出转换,AZ$2,1)),AZ10)</f>
        <v>0.92235322735921232</v>
      </c>
      <c r="BA11" s="14">
        <f>IFERROR(兵力效用折算(0,BA$2,数据总览!$D$4/(1+数据总览!$D$4)*INDEX(将领输出转换,BA$2,1))/兵力效用折算($AA11,BA$2,数据总览!$D$4/(1+数据总览!$D$4)*INDEX(将领输出转换,BA$2,1)),BA10)</f>
        <v>0.91523580516216241</v>
      </c>
      <c r="BB11" s="14">
        <f>IFERROR(兵力效用折算(0,BB$2,数据总览!$D$4/(1+数据总览!$D$4)*INDEX(将领输出转换,BB$2,1))/兵力效用折算($AA11,BB$2,数据总览!$D$4/(1+数据总览!$D$4)*INDEX(将领输出转换,BB$2,1)),BB10)</f>
        <v>0.90034426805450862</v>
      </c>
      <c r="BC11" s="14">
        <f>IFERROR(兵力效用折算(0,BC$2,数据总览!$D$4/(1+数据总览!$D$4)*INDEX(将领输出转换,BC$2,1))/兵力效用折算($AA11,BC$2,数据总览!$D$4/(1+数据总览!$D$4)*INDEX(将领输出转换,BC$2,1)),BC10)</f>
        <v>0.9257616668889993</v>
      </c>
      <c r="BD11" s="14"/>
      <c r="BE11" s="14">
        <f>SUM(AV$5:AV11)/SUMIFS(AV$5:AV$90,AB$5:AB$90,"&gt;"&amp;0)</f>
        <v>0.25550699504916585</v>
      </c>
      <c r="BF11" s="14">
        <f>SUM(AW$5:AW11)/SUMIFS(AW$5:AW$90,AC$5:AC$90,"&gt;"&amp;0)</f>
        <v>0.14830350072481008</v>
      </c>
      <c r="BG11" s="14">
        <f>SUM(AX$5:AX11)/SUMIFS(AX$5:AX$90,AD$5:AD$90,"&gt;"&amp;0)</f>
        <v>0.15794468575087486</v>
      </c>
      <c r="BH11" s="14">
        <f>SUM(AY$5:AY11)/SUMIFS(AY$5:AY$90,AE$5:AE$90,"&gt;"&amp;0)</f>
        <v>0.1545968205213698</v>
      </c>
      <c r="BI11" s="14">
        <f>SUM(AZ$5:AZ11)/SUMIFS(AZ$5:AZ$90,AF$5:AF$90,"&gt;"&amp;0)</f>
        <v>0.11433707733198868</v>
      </c>
      <c r="BJ11" s="14">
        <f>SUM(BA$5:BA11)/SUMIFS(BA$5:BA$90,AG$5:AG$90,"&gt;"&amp;0)</f>
        <v>0.14775190611900674</v>
      </c>
      <c r="BK11" s="14">
        <f>SUM(BB$5:BB11)/SUMIFS(BB$5:BB$90,AH$5:AH$90,"&gt;"&amp;0)</f>
        <v>0.16039050144854378</v>
      </c>
      <c r="BL11" s="14">
        <f>SUM(BC$5:BC11)/SUMIFS(BC$5:BC$90,AI$5:AI$90,"&gt;"&amp;0)</f>
        <v>0.15400334762099191</v>
      </c>
      <c r="BN11" s="14">
        <f t="shared" si="0"/>
        <v>56.001849437229268</v>
      </c>
      <c r="BO11" s="14">
        <f t="shared" si="1"/>
        <v>29.688719454263982</v>
      </c>
      <c r="BP11" s="14">
        <f t="shared" si="2"/>
        <v>9.2768499014411887</v>
      </c>
      <c r="BQ11" s="14">
        <f t="shared" si="3"/>
        <v>0</v>
      </c>
      <c r="BS11" s="14">
        <f>相关演算!V25</f>
        <v>5.2366266283424441</v>
      </c>
      <c r="BT11" s="14">
        <f>相关演算!W25</f>
        <v>4.2656410588742011</v>
      </c>
      <c r="BU11" s="14">
        <f>相关演算!X25</f>
        <v>4.3922265016181381</v>
      </c>
      <c r="BV11" s="14">
        <f t="shared" si="9"/>
        <v>4.3289337802461691</v>
      </c>
      <c r="BW11" s="14"/>
      <c r="BX11" s="14"/>
      <c r="BY11" s="14"/>
      <c r="CB11" s="215"/>
      <c r="CC11" s="13" t="s">
        <v>164</v>
      </c>
      <c r="CD11" s="14">
        <f>相关演算!T12</f>
        <v>2.0700000000000003</v>
      </c>
      <c r="CE11" s="14">
        <f>相关演算!T11</f>
        <v>3.5179200000000002</v>
      </c>
      <c r="CF11" s="67">
        <f>1-1/(1+CX13/1000)</f>
        <v>0.375</v>
      </c>
      <c r="CG11" s="13">
        <f t="shared" ref="CG11:CG17" si="12">CH11*(1-CF11)</f>
        <v>150</v>
      </c>
      <c r="CH11" s="13">
        <f t="shared" si="11"/>
        <v>240</v>
      </c>
      <c r="CI11" s="34">
        <f t="shared" si="11"/>
        <v>3.84</v>
      </c>
      <c r="CJ11" s="13"/>
      <c r="CK11" s="13">
        <f>相关演算!T13</f>
        <v>0.8</v>
      </c>
      <c r="CL11" s="13">
        <f>(1-CF11)/CG11/100</f>
        <v>4.1666666666666665E-5</v>
      </c>
      <c r="CM11" s="13">
        <f>1/(0.5*辅助效用(合并区域(时间节点,","),0,2,"兵力转换",输出系数,"当前士兵目标",1/10)+0.5*辅助效用(合并区域(时间节点,","),0,2,"生存转换",输出系数,"当前将领目标",1/10))</f>
        <v>1899.9687360857804</v>
      </c>
      <c r="CN11" s="13"/>
      <c r="CQ11" s="45"/>
      <c r="CR11" s="45" t="s">
        <v>87</v>
      </c>
      <c r="CS11" s="45" t="s">
        <v>5</v>
      </c>
      <c r="CT11" s="60" t="s">
        <v>88</v>
      </c>
      <c r="CU11" s="62" t="s">
        <v>89</v>
      </c>
      <c r="CV11" s="45" t="s">
        <v>233</v>
      </c>
      <c r="CW11" s="45" t="s">
        <v>234</v>
      </c>
      <c r="CX11" s="45" t="s">
        <v>88</v>
      </c>
      <c r="CY11" s="45" t="s">
        <v>76</v>
      </c>
      <c r="CZ11" s="45" t="s">
        <v>90</v>
      </c>
      <c r="DA11" s="45" t="s">
        <v>91</v>
      </c>
      <c r="DB11" s="45" t="s">
        <v>92</v>
      </c>
      <c r="DC11" s="45" t="s">
        <v>93</v>
      </c>
      <c r="DD11" s="45" t="s">
        <v>94</v>
      </c>
      <c r="DE11" s="45" t="s">
        <v>95</v>
      </c>
      <c r="DF11" s="13" t="s">
        <v>96</v>
      </c>
      <c r="DG11" s="53">
        <f>DC12+DC13+MAX(CV12*CW13,CV13*CW12)</f>
        <v>3.2275</v>
      </c>
      <c r="DX11" s="13" t="s">
        <v>326</v>
      </c>
      <c r="DY11" s="13">
        <v>3</v>
      </c>
    </row>
    <row r="12" spans="2:129" ht="11.25" x14ac:dyDescent="0.15">
      <c r="B12" s="19"/>
      <c r="C12" s="14" t="s">
        <v>1</v>
      </c>
      <c r="D12" s="19">
        <v>4.4999999999999998E-2</v>
      </c>
      <c r="E12" s="19">
        <v>0.15000000000000002</v>
      </c>
      <c r="F12" s="19">
        <v>0.25</v>
      </c>
      <c r="G12" s="19">
        <v>0.432</v>
      </c>
      <c r="H12" s="19">
        <f t="shared" si="10"/>
        <v>0.58599999999999997</v>
      </c>
      <c r="I12" s="19">
        <v>0.73999999999999988</v>
      </c>
      <c r="J12" s="19">
        <v>0.96399999999999986</v>
      </c>
      <c r="K12" s="13">
        <v>2.5</v>
      </c>
      <c r="L12" s="22">
        <v>0.15</v>
      </c>
      <c r="M12" s="22">
        <v>0</v>
      </c>
      <c r="P12" s="13" t="s">
        <v>17</v>
      </c>
      <c r="Q12" s="13">
        <f>INDEX([7]资料!$R$6:$R$105,[7]资料!D14,1)</f>
        <v>0.15058950075197691</v>
      </c>
      <c r="R12" s="13">
        <f>INDEX([7]资料!$R$6:$R$105,[7]资料!E14,1)</f>
        <v>0.15058950075197691</v>
      </c>
      <c r="S12" s="13">
        <f>INDEX([7]资料!$R$6:$R$105,[7]资料!F14,1)</f>
        <v>0.38415052441973579</v>
      </c>
      <c r="T12" s="13">
        <f>INDEX([7]资料!$R$6:$R$105,[7]资料!G14,1)</f>
        <v>1.2135116697402895</v>
      </c>
      <c r="U12" s="13">
        <f t="shared" si="4"/>
        <v>1.4242373751079924</v>
      </c>
      <c r="V12" s="13">
        <f>INDEX([7]资料!$R$6:$R$105,[7]资料!H14,1)</f>
        <v>1.6349630804756954</v>
      </c>
      <c r="AA12" s="13">
        <v>7</v>
      </c>
      <c r="AB12" s="14">
        <f>[8]结果汇总!E12</f>
        <v>0.72849949606062814</v>
      </c>
      <c r="AC12" s="14">
        <f>[8]结果汇总!F12</f>
        <v>0.8566811304083537</v>
      </c>
      <c r="AD12" s="14">
        <f>[8]结果汇总!G12</f>
        <v>0.95518555514082615</v>
      </c>
      <c r="AE12" s="14">
        <f>[8]结果汇总!H12</f>
        <v>1</v>
      </c>
      <c r="AF12" s="14">
        <f>[8]结果汇总!I12</f>
        <v>0.77092144980115507</v>
      </c>
      <c r="AG12" s="14">
        <f>[8]结果汇总!J12</f>
        <v>0.82085141301044229</v>
      </c>
      <c r="AH12" s="14">
        <f>[8]结果汇总!K12</f>
        <v>0.95798645794452453</v>
      </c>
      <c r="AI12" s="14">
        <f>[8]结果汇总!L12</f>
        <v>0.95798645794452453</v>
      </c>
      <c r="AJ12" s="14"/>
      <c r="AK12" s="14"/>
      <c r="AL12" s="14"/>
      <c r="AM12" s="112">
        <f t="shared" si="5"/>
        <v>0.5</v>
      </c>
      <c r="AN12" s="112">
        <f t="shared" si="6"/>
        <v>0.5</v>
      </c>
      <c r="AO12" s="112">
        <f t="shared" si="7"/>
        <v>0.5</v>
      </c>
      <c r="AP12" s="112">
        <f t="shared" si="8"/>
        <v>0.5</v>
      </c>
      <c r="AQ12" s="113">
        <f>IFERROR(SUM(AM12:AM$90)/IFERROR(MATCH(0,AM12:AM$90,0)-1,87-COUNT(AM$5:AM12)),0)</f>
        <v>0.5</v>
      </c>
      <c r="AR12" s="113">
        <f>IFERROR(SUM(AN12:AN$90)/IFERROR(MATCH(0,AN12:AN$90,0)-1,87-COUNT(AN$5:AN12)),0)</f>
        <v>0.5</v>
      </c>
      <c r="AS12" s="113">
        <f>IFERROR(SUM(AO12:AO$90)/IFERROR(MATCH(0,AO12:AO$90,0)-1,87-COUNT(AO$5:AO12)),0)</f>
        <v>0.5</v>
      </c>
      <c r="AT12" s="113">
        <f>IFERROR(SUM(AP12:AP$90)/IFERROR(MATCH(0,AP12:AP$90,0)-1,87-COUNT(AP$5:AP12)),0)</f>
        <v>0.5</v>
      </c>
      <c r="AU12" s="14"/>
      <c r="AV12" s="14">
        <f>IFERROR(兵力效用折算(0,AV$2,数据总览!$D$4/(1+数据总览!$D$4)*INDEX(士兵输出转换,AV$2,1))/兵力效用折算($AA12,AV$2,数据总览!$D$4/(1+数据总览!$D$4)*INDEX(士兵输出转换,AV$2,1)),AV11)</f>
        <v>0.908771784287006</v>
      </c>
      <c r="AW12" s="14">
        <f>IFERROR(兵力效用折算(0,AW$2,数据总览!$D$4/(1+数据总览!$D$4)*INDEX(士兵输出转换,AW$2,1))/兵力效用折算($AA12,AW$2,数据总览!$D$4/(1+数据总览!$D$4)*INDEX(士兵输出转换,AW$2,1)),AW11)</f>
        <v>0.9013810320639507</v>
      </c>
      <c r="AX12" s="14">
        <f>IFERROR(兵力效用折算(0,AX$2,数据总览!$D$4/(1+数据总览!$D$4)*INDEX(士兵输出转换,AX$2,1))/兵力效用折算($AA12,AX$2,数据总览!$D$4/(1+数据总览!$D$4)*INDEX(士兵输出转换,AX$2,1)),AX11)</f>
        <v>0.88537908360638817</v>
      </c>
      <c r="AY12" s="14">
        <f>IFERROR(兵力效用折算(0,AY$2,数据总览!$D$4/(1+数据总览!$D$4)*INDEX(士兵输出转换,AY$2,1))/兵力效用折算($AA12,AY$2,数据总览!$D$4/(1+数据总览!$D$4)*INDEX(士兵输出转换,AY$2,1)),AY11)</f>
        <v>0.91356617081270541</v>
      </c>
      <c r="AZ12" s="14">
        <f>IFERROR(兵力效用折算(0,AZ$2,数据总览!$D$4/(1+数据总览!$D$4)*INDEX(将领输出转换,AZ$2,1))/兵力效用折算($AA12,AZ$2,数据总览!$D$4/(1+数据总览!$D$4)*INDEX(将领输出转换,AZ$2,1)),AZ11)</f>
        <v>0.90975914128613333</v>
      </c>
      <c r="BA12" s="14">
        <f>IFERROR(兵力效用折算(0,BA$2,数据总览!$D$4/(1+数据总览!$D$4)*INDEX(将领输出转换,BA$2,1))/兵力效用折算($AA12,BA$2,数据总览!$D$4/(1+数据总览!$D$4)*INDEX(将领输出转换,BA$2,1)),BA11)</f>
        <v>0.901645958478275</v>
      </c>
      <c r="BB12" s="14">
        <f>IFERROR(兵力效用折算(0,BB$2,数据总览!$D$4/(1+数据总览!$D$4)*INDEX(将领输出转换,BB$2,1))/兵力效用折算($AA12,BB$2,数据总览!$D$4/(1+数据总览!$D$4)*INDEX(将领输出转换,BB$2,1)),BB11)</f>
        <v>0.88429495830256566</v>
      </c>
      <c r="BC12" s="14">
        <f>IFERROR(兵力效用折算(0,BC$2,数据总览!$D$4/(1+数据总览!$D$4)*INDEX(将领输出转换,BC$2,1))/兵力效用折算($AA12,BC$2,数据总览!$D$4/(1+数据总览!$D$4)*INDEX(将领输出转换,BC$2,1)),BC11)</f>
        <v>0.91378078226143322</v>
      </c>
      <c r="BD12" s="14"/>
      <c r="BE12" s="14">
        <f>SUM(AV$5:AV12)/SUMIFS(AV$5:AV$90,AB$5:AB$90,"&gt;"&amp;0)</f>
        <v>0.29004198608955462</v>
      </c>
      <c r="BF12" s="14">
        <f>SUM(AW$5:AW12)/SUMIFS(AW$5:AW$90,AC$5:AC$90,"&gt;"&amp;0)</f>
        <v>0.16825600113811789</v>
      </c>
      <c r="BG12" s="14">
        <f>SUM(AX$5:AX12)/SUMIFS(AX$5:AX$90,AD$5:AD$90,"&gt;"&amp;0)</f>
        <v>0.17896834945408416</v>
      </c>
      <c r="BH12" s="14">
        <f>SUM(AY$5:AY12)/SUMIFS(AY$5:AY$90,AE$5:AE$90,"&gt;"&amp;0)</f>
        <v>0.17555913146312421</v>
      </c>
      <c r="BI12" s="14">
        <f>SUM(AZ$5:AZ12)/SUMIFS(AZ$5:AZ$90,AF$5:AF$90,"&gt;"&amp;0)</f>
        <v>0.12980120763496819</v>
      </c>
      <c r="BJ12" s="14">
        <f>SUM(BA$5:BA12)/SUMIFS(BA$5:BA$90,AG$5:AG$90,"&gt;"&amp;0)</f>
        <v>0.16763369154553728</v>
      </c>
      <c r="BK12" s="14">
        <f>SUM(BB$5:BB12)/SUMIFS(BB$5:BB$90,AH$5:AH$90,"&gt;"&amp;0)</f>
        <v>0.1817239142633596</v>
      </c>
      <c r="BL12" s="14">
        <f>SUM(BC$5:BC12)/SUMIFS(BC$5:BC$90,AI$5:AI$90,"&gt;"&amp;0)</f>
        <v>0.17488810597417881</v>
      </c>
      <c r="BN12" s="14">
        <f t="shared" si="0"/>
        <v>65.160120945449236</v>
      </c>
      <c r="BO12" s="14">
        <f t="shared" si="1"/>
        <v>34.396528701995116</v>
      </c>
      <c r="BP12" s="14">
        <f t="shared" si="2"/>
        <v>10.755466766201724</v>
      </c>
      <c r="BQ12" s="14">
        <f t="shared" si="3"/>
        <v>0</v>
      </c>
      <c r="BS12" s="14">
        <f>相关演算!V26</f>
        <v>5.2019062082148206</v>
      </c>
      <c r="BT12" s="14">
        <f>相关演算!W26</f>
        <v>4.2101418878387582</v>
      </c>
      <c r="BU12" s="14">
        <f>相关演算!X26</f>
        <v>4.2925538251694508</v>
      </c>
      <c r="BV12" s="14">
        <f t="shared" si="9"/>
        <v>4.2513478565041041</v>
      </c>
      <c r="BW12" s="14"/>
      <c r="BX12" s="14"/>
      <c r="BY12" s="14"/>
      <c r="CB12" s="215"/>
      <c r="CC12" s="13" t="s">
        <v>163</v>
      </c>
      <c r="CD12" s="14">
        <f>相关演算!U12</f>
        <v>4.761000000000001</v>
      </c>
      <c r="CE12" s="14">
        <f>相关演算!U11</f>
        <v>1.096875</v>
      </c>
      <c r="CF12" s="67">
        <f>1-1/(1+CX14/1000)</f>
        <v>0.23076923076923084</v>
      </c>
      <c r="CG12" s="13">
        <f t="shared" si="12"/>
        <v>138.46153846153845</v>
      </c>
      <c r="CH12" s="13">
        <f t="shared" si="11"/>
        <v>180</v>
      </c>
      <c r="CI12" s="34">
        <f t="shared" si="11"/>
        <v>4.8</v>
      </c>
      <c r="CJ12" s="13"/>
      <c r="CK12" s="13">
        <f>相关演算!U13</f>
        <v>0.75</v>
      </c>
      <c r="CL12" s="13">
        <f>(1-CF12)/CG12/100</f>
        <v>5.5555555555555558E-5</v>
      </c>
      <c r="CM12" s="13">
        <f>1/(0.5*辅助效用(合并区域(时间节点,","),0,3,"兵力转换",输出系数,"当前士兵目标",1/10)+0.5*辅助效用(合并区域(时间节点,","),0,3,"生存转换",输出系数,"当前将领目标",1/10))</f>
        <v>2091.4918306179652</v>
      </c>
      <c r="CN12" s="13"/>
      <c r="CQ12" s="45" t="s">
        <v>74</v>
      </c>
      <c r="CR12" s="45">
        <v>120000</v>
      </c>
      <c r="CS12" s="45">
        <v>3000</v>
      </c>
      <c r="CT12" s="60">
        <v>600</v>
      </c>
      <c r="CU12" s="63">
        <v>1.6</v>
      </c>
      <c r="CV12" s="45">
        <v>1.35</v>
      </c>
      <c r="CW12" s="45">
        <v>0.65</v>
      </c>
      <c r="CX12" s="45">
        <v>800</v>
      </c>
      <c r="CY12" s="45">
        <v>1</v>
      </c>
      <c r="CZ12" s="45">
        <v>1</v>
      </c>
      <c r="DA12" s="23">
        <f>1/CZ12</f>
        <v>1</v>
      </c>
      <c r="DB12" s="54">
        <f>CV12*CZ12+CW12*DA12</f>
        <v>2</v>
      </c>
      <c r="DC12" s="23">
        <f>CV12*CW12</f>
        <v>0.87750000000000006</v>
      </c>
      <c r="DD12" s="23">
        <f>MAX(DG11:DG13)/2</f>
        <v>1.7887500000000003</v>
      </c>
      <c r="DE12" s="54">
        <f>DC12+DD12</f>
        <v>2.6662500000000002</v>
      </c>
      <c r="DF12" s="13" t="s">
        <v>138</v>
      </c>
      <c r="DG12" s="53">
        <f>DC12+DC14+MAX(CV12*CW14,CV14*CW12)</f>
        <v>3.5024999999999999</v>
      </c>
      <c r="DX12" s="13" t="s">
        <v>329</v>
      </c>
      <c r="DY12" s="13">
        <v>1</v>
      </c>
    </row>
    <row r="13" spans="2:129" ht="11.25" x14ac:dyDescent="0.15">
      <c r="B13" s="19"/>
      <c r="C13" s="14" t="s">
        <v>2</v>
      </c>
      <c r="D13" s="19">
        <v>0.06</v>
      </c>
      <c r="E13" s="19">
        <v>0.18</v>
      </c>
      <c r="F13" s="19">
        <v>0.3</v>
      </c>
      <c r="G13" s="19">
        <v>0.504</v>
      </c>
      <c r="H13" s="19">
        <f t="shared" si="10"/>
        <v>0.66199999999999992</v>
      </c>
      <c r="I13" s="19">
        <v>0.81999999999999984</v>
      </c>
      <c r="J13" s="19">
        <v>1.0519999999999998</v>
      </c>
      <c r="K13" s="13">
        <v>3</v>
      </c>
      <c r="L13" s="22">
        <v>0.2</v>
      </c>
      <c r="M13" s="22">
        <v>0</v>
      </c>
      <c r="O13" s="203" t="s">
        <v>999</v>
      </c>
      <c r="P13" s="115" t="s">
        <v>990</v>
      </c>
      <c r="Q13" s="115">
        <f>INDEX([7]资料!$R$6:$R$105,[7]资料!D15,1)</f>
        <v>0.16732166750219657</v>
      </c>
      <c r="R13" s="115">
        <f>INDEX([7]资料!$R$6:$R$105,[7]资料!E15,1)</f>
        <v>0.16732166750219657</v>
      </c>
      <c r="S13" s="115">
        <f>INDEX([7]资料!$R$6:$R$105,[7]资料!F15,1)</f>
        <v>0.43167243742365952</v>
      </c>
      <c r="T13" s="115">
        <f>INDEX([7]资料!$R$6:$R$105,[7]资料!G15,1)</f>
        <v>1.2690655212617412</v>
      </c>
      <c r="U13" s="115">
        <f t="shared" si="4"/>
        <v>1.4520143008687183</v>
      </c>
      <c r="V13" s="115">
        <f>INDEX([7]资料!$R$6:$R$105,[7]资料!H15,1)</f>
        <v>1.6349630804756954</v>
      </c>
      <c r="AA13" s="13">
        <v>8</v>
      </c>
      <c r="AB13" s="14">
        <f>[8]结果汇总!E13</f>
        <v>0.69054580988927894</v>
      </c>
      <c r="AC13" s="14">
        <f>[8]结果汇总!F13</f>
        <v>0.83734218335912824</v>
      </c>
      <c r="AD13" s="14">
        <f>[8]结果汇总!G13</f>
        <v>0.94910150370396551</v>
      </c>
      <c r="AE13" s="14">
        <f>[8]结果汇总!H13</f>
        <v>1</v>
      </c>
      <c r="AF13" s="14">
        <f>[8]结果汇总!I13</f>
        <v>0.73889802709407926</v>
      </c>
      <c r="AG13" s="14">
        <f>[8]结果汇总!J13</f>
        <v>0.79667772919891033</v>
      </c>
      <c r="AH13" s="14">
        <f>[8]结果汇总!K13</f>
        <v>0.95228265972246762</v>
      </c>
      <c r="AI13" s="14">
        <f>[8]结果汇总!L13</f>
        <v>0.95228265972246762</v>
      </c>
      <c r="AJ13" s="14"/>
      <c r="AK13" s="14"/>
      <c r="AL13" s="14"/>
      <c r="AM13" s="112">
        <f t="shared" si="5"/>
        <v>0.5</v>
      </c>
      <c r="AN13" s="112">
        <f t="shared" si="6"/>
        <v>0.5</v>
      </c>
      <c r="AO13" s="112">
        <f t="shared" si="7"/>
        <v>0.5</v>
      </c>
      <c r="AP13" s="112">
        <f t="shared" si="8"/>
        <v>0.5</v>
      </c>
      <c r="AQ13" s="113">
        <f>IFERROR(SUM(AM13:AM$90)/IFERROR(MATCH(0,AM13:AM$90,0)-1,87-COUNT(AM$5:AM13)),0)</f>
        <v>0.5</v>
      </c>
      <c r="AR13" s="113">
        <f>IFERROR(SUM(AN13:AN$90)/IFERROR(MATCH(0,AN13:AN$90,0)-1,87-COUNT(AN$5:AN13)),0)</f>
        <v>0.5</v>
      </c>
      <c r="AS13" s="113">
        <f>IFERROR(SUM(AO13:AO$90)/IFERROR(MATCH(0,AO13:AO$90,0)-1,87-COUNT(AO$5:AO13)),0)</f>
        <v>0.5</v>
      </c>
      <c r="AT13" s="113">
        <f>IFERROR(SUM(AP13:AP$90)/IFERROR(MATCH(0,AP13:AP$90,0)-1,87-COUNT(AP$5:AP13)),0)</f>
        <v>0.5</v>
      </c>
      <c r="AU13" s="14"/>
      <c r="AV13" s="14">
        <f>IFERROR(兵力效用折算(0,AV$2,数据总览!$D$4/(1+数据总览!$D$4)*INDEX(士兵输出转换,AV$2,1))/兵力效用折算($AA13,AV$2,数据总览!$D$4/(1+数据总览!$D$4)*INDEX(士兵输出转换,AV$2,1)),AV12)</f>
        <v>0.89613002908783446</v>
      </c>
      <c r="AW13" s="14">
        <f>IFERROR(兵力效用折算(0,AW$2,数据总览!$D$4/(1+数据总览!$D$4)*INDEX(士兵输出转换,AW$2,1))/兵力效用折算($AA13,AW$2,数据总览!$D$4/(1+数据总览!$D$4)*INDEX(士兵输出转换,AW$2,1)),AW12)</f>
        <v>0.88790217907595415</v>
      </c>
      <c r="AX13" s="14">
        <f>IFERROR(兵力效用折算(0,AX$2,数据总览!$D$4/(1+数据总览!$D$4)*INDEX(士兵输出转换,AX$2,1))/兵力效用折算($AA13,AX$2,数据总览!$D$4/(1+数据总览!$D$4)*INDEX(士兵输出转换,AX$2,1)),AX12)</f>
        <v>0.86964595654699861</v>
      </c>
      <c r="AY13" s="14">
        <f>IFERROR(兵力效用折算(0,AY$2,数据总览!$D$4/(1+数据总览!$D$4)*INDEX(士兵输出转换,AY$2,1))/兵力效用折算($AA13,AY$2,数据总览!$D$4/(1+数据总览!$D$4)*INDEX(士兵输出转换,AY$2,1)),AY12)</f>
        <v>0.90166365590180952</v>
      </c>
      <c r="AZ13" s="14">
        <f>IFERROR(兵力效用折算(0,AZ$2,数据总览!$D$4/(1+数据总览!$D$4)*INDEX(将领输出转换,AZ$2,1))/兵力效用折算($AA13,AZ$2,数据总览!$D$4/(1+数据总览!$D$4)*INDEX(将领输出转换,AZ$2,1)),AZ12)</f>
        <v>0.89726212768701819</v>
      </c>
      <c r="BA13" s="14">
        <f>IFERROR(兵力效用折算(0,BA$2,数据总览!$D$4/(1+数据总览!$D$4)*INDEX(将领输出转换,BA$2,1))/兵力效用折算($AA13,BA$2,数据总览!$D$4/(1+数据总览!$D$4)*INDEX(将领输出转换,BA$2,1)),BA12)</f>
        <v>0.8882055700887681</v>
      </c>
      <c r="BB13" s="14">
        <f>IFERROR(兵力效用折算(0,BB$2,数据总览!$D$4/(1+数据总览!$D$4)*INDEX(将领输出转换,BB$2,1))/兵力效用折算($AA13,BB$2,数据总览!$D$4/(1+数据总览!$D$4)*INDEX(将领输出转换,BB$2,1)),BB12)</f>
        <v>0.86840224777984865</v>
      </c>
      <c r="BC13" s="14">
        <f>IFERROR(兵力效用折算(0,BC$2,数据总览!$D$4/(1+数据总览!$D$4)*INDEX(将领输出转换,BC$2,1))/兵力效用折算($AA13,BC$2,数据总览!$D$4/(1+数据总览!$D$4)*INDEX(将领输出转换,BC$2,1)),BC12)</f>
        <v>0.90190935979176368</v>
      </c>
      <c r="BD13" s="14"/>
      <c r="BE13" s="14">
        <f>SUM(AV$5:AV13)/SUMIFS(AV$5:AV$90,AB$5:AB$90,"&gt;"&amp;0)</f>
        <v>0.32409656729538772</v>
      </c>
      <c r="BF13" s="14">
        <f>SUM(AW$5:AW13)/SUMIFS(AW$5:AW$90,AC$5:AC$90,"&gt;"&amp;0)</f>
        <v>0.18791014069153705</v>
      </c>
      <c r="BG13" s="14">
        <f>SUM(AX$5:AX13)/SUMIFS(AX$5:AX$90,AD$5:AD$90,"&gt;"&amp;0)</f>
        <v>0.19961842406035077</v>
      </c>
      <c r="BH13" s="14">
        <f>SUM(AY$5:AY13)/SUMIFS(AY$5:AY$90,AE$5:AE$90,"&gt;"&amp;0)</f>
        <v>0.19624833222794513</v>
      </c>
      <c r="BI13" s="14">
        <f>SUM(AZ$5:AZ13)/SUMIFS(AZ$5:AZ$90,AF$5:AF$90,"&gt;"&amp;0)</f>
        <v>0.14505291309061766</v>
      </c>
      <c r="BJ13" s="14">
        <f>SUM(BA$5:BA13)/SUMIFS(BA$5:BA$90,AG$5:AG$90,"&gt;"&amp;0)</f>
        <v>0.18721910907345229</v>
      </c>
      <c r="BK13" s="14">
        <f>SUM(BB$5:BB13)/SUMIFS(BB$5:BB$90,AH$5:AH$90,"&gt;"&amp;0)</f>
        <v>0.20267391908614263</v>
      </c>
      <c r="BL13" s="14">
        <f>SUM(BC$5:BC13)/SUMIFS(BC$5:BC$90,AI$5:AI$90,"&gt;"&amp;0)</f>
        <v>0.19550153908787662</v>
      </c>
      <c r="BN13" s="14">
        <f t="shared" si="0"/>
        <v>74.269005626573048</v>
      </c>
      <c r="BO13" s="14">
        <f t="shared" si="1"/>
        <v>39.037875993809216</v>
      </c>
      <c r="BP13" s="14">
        <f t="shared" si="2"/>
        <v>12.215639111048278</v>
      </c>
      <c r="BQ13" s="14">
        <f t="shared" si="3"/>
        <v>0</v>
      </c>
      <c r="BS13" s="14">
        <f>相关演算!V27</f>
        <v>5.1675481564240471</v>
      </c>
      <c r="BT13" s="14">
        <f>相关演算!W27</f>
        <v>4.1551138198892756</v>
      </c>
      <c r="BU13" s="14">
        <f>相关演算!X27</f>
        <v>4.193738284284402</v>
      </c>
      <c r="BV13" s="14">
        <f t="shared" si="9"/>
        <v>4.1744260520868384</v>
      </c>
      <c r="BW13" s="14"/>
      <c r="BX13" s="14"/>
      <c r="BY13" s="14"/>
      <c r="CB13" s="215"/>
      <c r="CC13" s="13" t="s">
        <v>143</v>
      </c>
      <c r="CD13" s="13">
        <f>相关演算!V12</f>
        <v>3.5594639999999997</v>
      </c>
      <c r="CE13" s="13">
        <f>相关演算!V11</f>
        <v>1.377675</v>
      </c>
      <c r="CF13" s="67">
        <f>1-1/(1+CX15/1000)</f>
        <v>0.2857142857142857</v>
      </c>
      <c r="CG13" s="13">
        <f t="shared" si="12"/>
        <v>111.42857142857143</v>
      </c>
      <c r="CH13" s="13">
        <f t="shared" si="11"/>
        <v>156</v>
      </c>
      <c r="CI13" s="34">
        <f t="shared" si="11"/>
        <v>5.1840000000000002</v>
      </c>
      <c r="CJ13" s="13"/>
      <c r="CK13" s="13">
        <f>相关演算!V13</f>
        <v>0.70199999999999996</v>
      </c>
      <c r="CL13" s="13">
        <f>(1-CF13)/CG13/100</f>
        <v>6.4102564102564103E-5</v>
      </c>
      <c r="CM13" s="13">
        <f>1/(0.5*辅助效用(合并区域(时间节点,","),0,4,"兵力转换",输出系数,"当前士兵目标",1/10)+0.5*辅助效用(合并区域(时间节点,","),0,4,"生存转换",输出系数,"当前将领目标",1/10))</f>
        <v>2171.1554693985167</v>
      </c>
      <c r="CN13" s="13"/>
      <c r="CQ13" s="45" t="s">
        <v>65</v>
      </c>
      <c r="CR13" s="45">
        <v>120000</v>
      </c>
      <c r="CS13" s="45">
        <v>3000</v>
      </c>
      <c r="CT13" s="60">
        <v>600</v>
      </c>
      <c r="CU13" s="63">
        <f>CU12</f>
        <v>1.6</v>
      </c>
      <c r="CV13" s="45">
        <v>1</v>
      </c>
      <c r="CW13" s="45">
        <v>1</v>
      </c>
      <c r="CX13" s="45">
        <v>600</v>
      </c>
      <c r="CY13" s="45">
        <v>1</v>
      </c>
      <c r="CZ13" s="45">
        <v>1</v>
      </c>
      <c r="DA13" s="23">
        <f>1/CZ13</f>
        <v>1</v>
      </c>
      <c r="DB13" s="54">
        <f>CV13*CZ13+CW13*DA13</f>
        <v>2</v>
      </c>
      <c r="DC13" s="23">
        <f>CV13*CW13</f>
        <v>1</v>
      </c>
      <c r="DD13" s="23">
        <f>MAX(DG11,DG14,DG15)/2</f>
        <v>1.61375</v>
      </c>
      <c r="DE13" s="54">
        <f>DC13+DD13</f>
        <v>2.61375</v>
      </c>
      <c r="DF13" s="13" t="s">
        <v>139</v>
      </c>
      <c r="DG13" s="53">
        <f>DC12+DC15+MAX(CV12*CW15,CV15*CW12)</f>
        <v>3.5775000000000006</v>
      </c>
      <c r="DX13" s="13" t="s">
        <v>330</v>
      </c>
      <c r="DY13" s="13">
        <v>3</v>
      </c>
    </row>
    <row r="14" spans="2:129" ht="11.25" x14ac:dyDescent="0.15">
      <c r="B14" s="19"/>
      <c r="C14" s="14" t="s">
        <v>3</v>
      </c>
      <c r="D14" s="19">
        <v>7.5000000000000011E-2</v>
      </c>
      <c r="E14" s="19">
        <v>0.21000000000000002</v>
      </c>
      <c r="F14" s="19">
        <v>0.35</v>
      </c>
      <c r="G14" s="19">
        <v>0.57599999999999996</v>
      </c>
      <c r="H14" s="19">
        <f t="shared" si="10"/>
        <v>0.73799999999999988</v>
      </c>
      <c r="I14" s="19">
        <v>0.8999999999999998</v>
      </c>
      <c r="J14" s="19">
        <v>1.1399999999999999</v>
      </c>
      <c r="K14" s="13">
        <v>3.5</v>
      </c>
      <c r="L14" s="22">
        <v>0.25</v>
      </c>
      <c r="M14" s="22">
        <v>0</v>
      </c>
      <c r="P14" s="13" t="s">
        <v>991</v>
      </c>
      <c r="Q14" s="13">
        <f>INDEX([7]资料!$R$6:$R$105,[7]资料!D16,1)</f>
        <v>0.16732166750219657</v>
      </c>
      <c r="R14" s="13">
        <f>INDEX([7]资料!$R$6:$R$105,[7]资料!E16,1)</f>
        <v>0.16732166750219657</v>
      </c>
      <c r="S14" s="13">
        <f>INDEX([7]资料!$R$6:$R$105,[7]资料!F16,1)</f>
        <v>0.43167243742365952</v>
      </c>
      <c r="T14" s="13">
        <f>INDEX([7]资料!$R$6:$R$105,[7]资料!G16,1)</f>
        <v>1.2690655212617412</v>
      </c>
      <c r="U14" s="13">
        <f t="shared" si="4"/>
        <v>1.4520143008687183</v>
      </c>
      <c r="V14" s="13">
        <f>INDEX([7]资料!$R$6:$R$105,[7]资料!H16,1)</f>
        <v>1.6349630804756954</v>
      </c>
      <c r="AA14" s="13">
        <v>9</v>
      </c>
      <c r="AB14" s="14">
        <f>[8]结果汇总!E14</f>
        <v>0.65279679248483913</v>
      </c>
      <c r="AC14" s="14">
        <f>[8]结果汇总!F14</f>
        <v>0.81827683976699406</v>
      </c>
      <c r="AD14" s="14">
        <f>[8]结果汇总!G14</f>
        <v>0.94309301639383281</v>
      </c>
      <c r="AE14" s="14">
        <f>[8]结果汇总!H14</f>
        <v>1</v>
      </c>
      <c r="AF14" s="14">
        <f>[8]结果汇总!I14</f>
        <v>0.70704729365908303</v>
      </c>
      <c r="AG14" s="14">
        <f>[8]结果汇总!J14</f>
        <v>0.77284604970874249</v>
      </c>
      <c r="AH14" s="14">
        <f>[8]结果汇总!K14</f>
        <v>0.94664970286921823</v>
      </c>
      <c r="AI14" s="14">
        <f>[8]结果汇总!L14</f>
        <v>0.94664970286921823</v>
      </c>
      <c r="AJ14" s="14"/>
      <c r="AK14" s="14"/>
      <c r="AL14" s="14"/>
      <c r="AM14" s="112">
        <f t="shared" si="5"/>
        <v>0.5</v>
      </c>
      <c r="AN14" s="112">
        <f t="shared" si="6"/>
        <v>0.5</v>
      </c>
      <c r="AO14" s="112">
        <f t="shared" si="7"/>
        <v>0.5</v>
      </c>
      <c r="AP14" s="112">
        <f t="shared" si="8"/>
        <v>0.5</v>
      </c>
      <c r="AQ14" s="113">
        <f>IFERROR(SUM(AM14:AM$90)/IFERROR(MATCH(0,AM14:AM$90,0)-1,87-COUNT(AM$5:AM14)),0)</f>
        <v>0.5</v>
      </c>
      <c r="AR14" s="113">
        <f>IFERROR(SUM(AN14:AN$90)/IFERROR(MATCH(0,AN14:AN$90,0)-1,87-COUNT(AN$5:AN14)),0)</f>
        <v>0.5</v>
      </c>
      <c r="AS14" s="113">
        <f>IFERROR(SUM(AO14:AO$90)/IFERROR(MATCH(0,AO14:AO$90,0)-1,87-COUNT(AO$5:AO14)),0)</f>
        <v>0.5</v>
      </c>
      <c r="AT14" s="113">
        <f>IFERROR(SUM(AP14:AP$90)/IFERROR(MATCH(0,AP14:AP$90,0)-1,87-COUNT(AP$5:AP14)),0)</f>
        <v>0.5</v>
      </c>
      <c r="AU14" s="14"/>
      <c r="AV14" s="14">
        <f>IFERROR(兵力效用折算(0,AV$2,数据总览!$D$4/(1+数据总览!$D$4)*INDEX(士兵输出转换,AV$2,1))/兵力效用折算($AA14,AV$2,数据总览!$D$4/(1+数据总览!$D$4)*INDEX(士兵输出转换,AV$2,1)),AV13)</f>
        <v>0.88358353946891599</v>
      </c>
      <c r="AW14" s="14">
        <f>IFERROR(兵力效用折算(0,AW$2,数据总览!$D$4/(1+数据总览!$D$4)*INDEX(士兵输出转换,AW$2,1))/兵力效用折算($AA14,AW$2,数据总览!$D$4/(1+数据总览!$D$4)*INDEX(士兵输出转换,AW$2,1)),AW13)</f>
        <v>0.87457111336045057</v>
      </c>
      <c r="AX14" s="14">
        <f>IFERROR(兵力效用折算(0,AX$2,数据总览!$D$4/(1+数据总览!$D$4)*INDEX(士兵输出转换,AX$2,1))/兵力效用折算($AA14,AX$2,数据总览!$D$4/(1+数据总览!$D$4)*INDEX(士兵输出转换,AX$2,1)),AX13)</f>
        <v>0.85406960296043066</v>
      </c>
      <c r="AY14" s="14">
        <f>IFERROR(兵力效用折算(0,AY$2,数据总览!$D$4/(1+数据总览!$D$4)*INDEX(士兵输出转换,AY$2,1))/兵力效用折算($AA14,AY$2,数据总览!$D$4/(1+数据总览!$D$4)*INDEX(士兵输出转换,AY$2,1)),AY13)</f>
        <v>0.88986954358389037</v>
      </c>
      <c r="AZ14" s="14">
        <f>IFERROR(兵力效用折算(0,AZ$2,数据总览!$D$4/(1+数据总览!$D$4)*INDEX(将领输出转换,AZ$2,1))/兵力效用折算($AA14,AZ$2,数据总览!$D$4/(1+数据总览!$D$4)*INDEX(将领输出转换,AZ$2,1)),AZ13)</f>
        <v>0.88486143394552885</v>
      </c>
      <c r="BA14" s="14">
        <f>IFERROR(兵力效用折算(0,BA$2,数据总览!$D$4/(1+数据总览!$D$4)*INDEX(将领输出转换,BA$2,1))/兵力效用折算($AA14,BA$2,数据总览!$D$4/(1+数据总览!$D$4)*INDEX(将领输出转换,BA$2,1)),BA13)</f>
        <v>0.87491315214396093</v>
      </c>
      <c r="BB14" s="14">
        <f>IFERROR(兵力效用折算(0,BB$2,数据总览!$D$4/(1+数据总览!$D$4)*INDEX(将领输出转换,BB$2,1))/兵力效用折算($AA14,BB$2,数据总览!$D$4/(1+数据总览!$D$4)*INDEX(将领输出转换,BB$2,1)),BB13)</f>
        <v>0.85266494516582114</v>
      </c>
      <c r="BC14" s="14">
        <f>IFERROR(兵力效用折算(0,BC$2,数据总览!$D$4/(1+数据总览!$D$4)*INDEX(将领输出转换,BC$2,1))/兵力效用折算($AA14,BC$2,数据总览!$D$4/(1+数据总览!$D$4)*INDEX(将领输出转换,BC$2,1)),BC13)</f>
        <v>0.89014646542731013</v>
      </c>
      <c r="BD14" s="14"/>
      <c r="BE14" s="14">
        <f>SUM(AV$5:AV14)/SUMIFS(AV$5:AV$90,AB$5:AB$90,"&gt;"&amp;0)</f>
        <v>0.35767435893307015</v>
      </c>
      <c r="BF14" s="14">
        <f>SUM(AW$5:AW14)/SUMIFS(AW$5:AW$90,AC$5:AC$90,"&gt;"&amp;0)</f>
        <v>0.20726919072705349</v>
      </c>
      <c r="BG14" s="14">
        <f>SUM(AX$5:AX14)/SUMIFS(AX$5:AX$90,AD$5:AD$90,"&gt;"&amp;0)</f>
        <v>0.21989863221552347</v>
      </c>
      <c r="BH14" s="14">
        <f>SUM(AY$5:AY14)/SUMIFS(AY$5:AY$90,AE$5:AE$90,"&gt;"&amp;0)</f>
        <v>0.21666691017682899</v>
      </c>
      <c r="BI14" s="14">
        <f>SUM(AZ$5:AZ14)/SUMIFS(AZ$5:AZ$90,AF$5:AF$90,"&gt;"&amp;0)</f>
        <v>0.16009383094857987</v>
      </c>
      <c r="BJ14" s="14">
        <f>SUM(BA$5:BA14)/SUMIFS(BA$5:BA$90,AG$5:AG$90,"&gt;"&amp;0)</f>
        <v>0.20651142153180713</v>
      </c>
      <c r="BK14" s="14">
        <f>SUM(BB$5:BB14)/SUMIFS(BB$5:BB$90,AH$5:AH$90,"&gt;"&amp;0)</f>
        <v>0.22324426509700487</v>
      </c>
      <c r="BL14" s="14">
        <f>SUM(BC$5:BC14)/SUMIFS(BC$5:BC$90,AI$5:AI$90,"&gt;"&amp;0)</f>
        <v>0.21584612740739118</v>
      </c>
      <c r="BN14" s="14">
        <f t="shared" si="0"/>
        <v>83.328769803638593</v>
      </c>
      <c r="BO14" s="14">
        <f t="shared" si="1"/>
        <v>43.613558455921428</v>
      </c>
      <c r="BP14" s="14">
        <f t="shared" si="2"/>
        <v>13.657676065480127</v>
      </c>
      <c r="BQ14" s="14">
        <f t="shared" si="3"/>
        <v>0</v>
      </c>
      <c r="BS14" s="14">
        <f>相关演算!V28</f>
        <v>5.13354820801323</v>
      </c>
      <c r="BT14" s="14">
        <f>相关演算!W28</f>
        <v>4.1005521532598044</v>
      </c>
      <c r="BU14" s="14">
        <f>相关演算!X28</f>
        <v>4.0957714146661548</v>
      </c>
      <c r="BV14" s="14">
        <f t="shared" si="9"/>
        <v>4.0981617839629791</v>
      </c>
      <c r="BW14" s="14"/>
      <c r="BX14" s="14"/>
      <c r="BY14" s="14"/>
      <c r="CB14" s="215" t="s">
        <v>32</v>
      </c>
      <c r="CC14" s="13" t="s">
        <v>165</v>
      </c>
      <c r="CD14" s="13">
        <f>(相关演算!O12+相关演算!R12)/2</f>
        <v>2.42875</v>
      </c>
      <c r="CE14" s="13">
        <f>(相关演算!O11+相关演算!R11)/2</f>
        <v>3.0869200000000001</v>
      </c>
      <c r="CF14" s="67">
        <f>1-1/(1+CT12/1000)</f>
        <v>0.375</v>
      </c>
      <c r="CG14" s="13">
        <f t="shared" si="12"/>
        <v>120000</v>
      </c>
      <c r="CH14" s="13">
        <f>CR26</f>
        <v>192000</v>
      </c>
      <c r="CI14" s="13">
        <f>CS26</f>
        <v>3000</v>
      </c>
      <c r="CJ14" s="13"/>
      <c r="CK14" s="13"/>
      <c r="CL14" s="13">
        <f>(1-CF14)/CG14*10</f>
        <v>5.208333333333333E-5</v>
      </c>
      <c r="CM14" s="13">
        <f>(CM10+CM13)/2</f>
        <v>1985.4331358301445</v>
      </c>
      <c r="CN14" s="13"/>
      <c r="CQ14" s="45" t="s">
        <v>75</v>
      </c>
      <c r="CR14" s="45">
        <v>120000</v>
      </c>
      <c r="CS14" s="45">
        <v>3000</v>
      </c>
      <c r="CT14" s="60">
        <v>600</v>
      </c>
      <c r="CU14" s="63">
        <f>CU13</f>
        <v>1.6</v>
      </c>
      <c r="CV14" s="45">
        <v>0.75</v>
      </c>
      <c r="CW14" s="45">
        <v>1.25</v>
      </c>
      <c r="CX14" s="45">
        <v>300</v>
      </c>
      <c r="CY14" s="45">
        <v>1</v>
      </c>
      <c r="CZ14" s="45">
        <v>1</v>
      </c>
      <c r="DA14" s="23">
        <f>1/CZ14</f>
        <v>1</v>
      </c>
      <c r="DB14" s="54">
        <f>CV14*CZ14+CW14*DA14</f>
        <v>2</v>
      </c>
      <c r="DC14" s="23">
        <f>CV14*CW14</f>
        <v>0.9375</v>
      </c>
      <c r="DD14" s="23">
        <f>MAX(DG12,DG14,DG16)/2</f>
        <v>1.75125</v>
      </c>
      <c r="DE14" s="54">
        <f>DC14+DD14</f>
        <v>2.6887499999999998</v>
      </c>
      <c r="DF14" s="13" t="s">
        <v>140</v>
      </c>
      <c r="DG14" s="53">
        <f>DC13+DC14+MAX(CV13*CW14,CV14*CW13)</f>
        <v>3.1875</v>
      </c>
    </row>
    <row r="15" spans="2:129" ht="11.25" x14ac:dyDescent="0.15">
      <c r="B15" s="19"/>
      <c r="C15" s="14" t="s">
        <v>16</v>
      </c>
      <c r="D15" s="19">
        <v>0.09</v>
      </c>
      <c r="E15" s="19">
        <v>0.24</v>
      </c>
      <c r="F15" s="19">
        <v>0.4</v>
      </c>
      <c r="G15" s="19">
        <v>0.64800000000000002</v>
      </c>
      <c r="H15" s="19">
        <f t="shared" si="10"/>
        <v>0.81399999999999983</v>
      </c>
      <c r="I15" s="19">
        <v>0.97999999999999976</v>
      </c>
      <c r="J15" s="19">
        <v>1.228</v>
      </c>
      <c r="K15" s="13">
        <v>4</v>
      </c>
      <c r="L15" s="22">
        <v>0.3</v>
      </c>
      <c r="M15" s="22">
        <v>0</v>
      </c>
      <c r="P15" s="13" t="s">
        <v>992</v>
      </c>
      <c r="Q15" s="13">
        <f>INDEX([7]资料!$R$6:$R$105,[7]资料!D17,1)</f>
        <v>0.16732166750219657</v>
      </c>
      <c r="R15" s="13">
        <f>INDEX([7]资料!$R$6:$R$105,[7]资料!E17,1)</f>
        <v>0.16732166750219657</v>
      </c>
      <c r="S15" s="13">
        <f>INDEX([7]资料!$R$6:$R$105,[7]资料!F17,1)</f>
        <v>0.43167243742365952</v>
      </c>
      <c r="T15" s="13">
        <f>INDEX([7]资料!$R$6:$R$105,[7]资料!G17,1)</f>
        <v>1.2690655212617412</v>
      </c>
      <c r="U15" s="13">
        <f t="shared" si="4"/>
        <v>1.4520143008687183</v>
      </c>
      <c r="V15" s="13">
        <f>INDEX([7]资料!$R$6:$R$105,[7]资料!H17,1)</f>
        <v>1.6349630804756954</v>
      </c>
      <c r="W15" s="17"/>
      <c r="AA15" s="13">
        <v>10</v>
      </c>
      <c r="AB15" s="14">
        <f>[8]结果汇总!E15</f>
        <v>0.61525134015203198</v>
      </c>
      <c r="AC15" s="14">
        <f>[8]结果汇总!F15</f>
        <v>0.79948182743621377</v>
      </c>
      <c r="AD15" s="14">
        <f>[8]结果汇总!G15</f>
        <v>0.93715882123807459</v>
      </c>
      <c r="AE15" s="14">
        <f>[8]结果汇总!H15</f>
        <v>1</v>
      </c>
      <c r="AF15" s="14">
        <f>[8]结果汇总!I15</f>
        <v>0.67536831825327692</v>
      </c>
      <c r="AG15" s="14">
        <f>[8]结果汇总!J15</f>
        <v>0.74935228429526712</v>
      </c>
      <c r="AH15" s="14">
        <f>[8]结果汇总!K15</f>
        <v>0.9410863949106949</v>
      </c>
      <c r="AI15" s="14">
        <f>[8]结果汇总!L15</f>
        <v>0.9410863949106949</v>
      </c>
      <c r="AJ15" s="14"/>
      <c r="AK15" s="14"/>
      <c r="AL15" s="14"/>
      <c r="AM15" s="112">
        <f t="shared" si="5"/>
        <v>0.5</v>
      </c>
      <c r="AN15" s="112">
        <f t="shared" si="6"/>
        <v>0.5</v>
      </c>
      <c r="AO15" s="112">
        <f t="shared" si="7"/>
        <v>0.5</v>
      </c>
      <c r="AP15" s="112">
        <f t="shared" si="8"/>
        <v>0.5</v>
      </c>
      <c r="AQ15" s="113">
        <f>IFERROR(SUM(AM15:AM$90)/IFERROR(MATCH(0,AM15:AM$90,0)-1,87-COUNT(AM$5:AM15)),0)</f>
        <v>0.5</v>
      </c>
      <c r="AR15" s="113">
        <f>IFERROR(SUM(AN15:AN$90)/IFERROR(MATCH(0,AN15:AN$90,0)-1,87-COUNT(AN$5:AN15)),0)</f>
        <v>0.5</v>
      </c>
      <c r="AS15" s="113">
        <f>IFERROR(SUM(AO15:AO$90)/IFERROR(MATCH(0,AO15:AO$90,0)-1,87-COUNT(AO$5:AO15)),0)</f>
        <v>0.5</v>
      </c>
      <c r="AT15" s="113">
        <f>IFERROR(SUM(AP15:AP$90)/IFERROR(MATCH(0,AP15:AP$90,0)-1,87-COUNT(AP$5:AP15)),0)</f>
        <v>0.5</v>
      </c>
      <c r="AU15" s="14"/>
      <c r="AV15" s="14">
        <f>IFERROR(兵力效用折算(0,AV$2,数据总览!$D$4/(1+数据总览!$D$4)*INDEX(士兵输出转换,AV$2,1))/兵力效用折算($AA15,AV$2,数据总览!$D$4/(1+数据总览!$D$4)*INDEX(士兵输出转换,AV$2,1)),AV14)</f>
        <v>0.87113152822904061</v>
      </c>
      <c r="AW15" s="14">
        <f>IFERROR(兵力效用折算(0,AW$2,数据总览!$D$4/(1+数据总览!$D$4)*INDEX(士兵输出转换,AW$2,1))/兵力效用折算($AA15,AW$2,数据总览!$D$4/(1+数据总览!$D$4)*INDEX(士兵输出转换,AW$2,1)),AW14)</f>
        <v>0.86138636199161989</v>
      </c>
      <c r="AX15" s="14">
        <f>IFERROR(兵力效用折算(0,AX$2,数据总览!$D$4/(1+数据总览!$D$4)*INDEX(士兵输出转换,AX$2,1))/兵力效用折算($AA15,AX$2,数据总览!$D$4/(1+数据总览!$D$4)*INDEX(士兵输出转换,AX$2,1)),AX14)</f>
        <v>0.83864893595962831</v>
      </c>
      <c r="AY15" s="14">
        <f>IFERROR(兵力效用折算(0,AY$2,数据总览!$D$4/(1+数据总览!$D$4)*INDEX(士兵输出转换,AY$2,1))/兵力效用折算($AA15,AY$2,数据总览!$D$4/(1+数据总览!$D$4)*INDEX(士兵输出转换,AY$2,1)),AY14)</f>
        <v>0.87818290978420099</v>
      </c>
      <c r="AZ15" s="14">
        <f>IFERROR(兵力效用折算(0,AZ$2,数据总览!$D$4/(1+数据总览!$D$4)*INDEX(将领输出转换,AZ$2,1))/兵力效用折算($AA15,AZ$2,数据总览!$D$4/(1+数据总览!$D$4)*INDEX(将领输出转换,AZ$2,1)),AZ14)</f>
        <v>0.87255632008874873</v>
      </c>
      <c r="BA15" s="14">
        <f>IFERROR(兵力效用折算(0,BA$2,数据总览!$D$4/(1+数据总览!$D$4)*INDEX(将领输出转换,BA$2,1))/兵力效用折算($AA15,BA$2,数据总览!$D$4/(1+数据总览!$D$4)*INDEX(将领输出转换,BA$2,1)),BA14)</f>
        <v>0.86176724161194251</v>
      </c>
      <c r="BB15" s="14">
        <f>IFERROR(兵力效用折算(0,BB$2,数据总览!$D$4/(1+数据总览!$D$4)*INDEX(将领输出转换,BB$2,1))/兵力效用折算($AA15,BB$2,数据总览!$D$4/(1+数据总览!$D$4)*INDEX(将领输出转换,BB$2,1)),BB14)</f>
        <v>0.83708189677789369</v>
      </c>
      <c r="BC15" s="14">
        <f>IFERROR(兵力效用折算(0,BC$2,数据总览!$D$4/(1+数据总览!$D$4)*INDEX(将领输出转换,BC$2,1))/兵力效用折算($AA15,BC$2,数据总览!$D$4/(1+数据总览!$D$4)*INDEX(将领输出转换,BC$2,1)),BC14)</f>
        <v>0.87849118094176748</v>
      </c>
      <c r="BD15" s="14"/>
      <c r="BE15" s="14">
        <f>SUM(AV$5:AV15)/SUMIFS(AV$5:AV$90,AB$5:AB$90,"&gt;"&amp;0)</f>
        <v>0.39077895135392032</v>
      </c>
      <c r="BF15" s="14">
        <f>SUM(AW$5:AW15)/SUMIFS(AW$5:AW$90,AC$5:AC$90,"&gt;"&amp;0)</f>
        <v>0.22633638998273536</v>
      </c>
      <c r="BG15" s="14">
        <f>SUM(AX$5:AX15)/SUMIFS(AX$5:AX$90,AD$5:AD$90,"&gt;"&amp;0)</f>
        <v>0.23981267075690374</v>
      </c>
      <c r="BH15" s="14">
        <f>SUM(AY$5:AY15)/SUMIFS(AY$5:AY$90,AE$5:AE$90,"&gt;"&amp;0)</f>
        <v>0.23681733146733572</v>
      </c>
      <c r="BI15" s="14">
        <f>SUM(AZ$5:AZ15)/SUMIFS(AZ$5:AZ$90,AF$5:AF$90,"&gt;"&amp;0)</f>
        <v>0.17492558588040183</v>
      </c>
      <c r="BJ15" s="14">
        <f>SUM(BA$5:BA15)/SUMIFS(BA$5:BA$90,AG$5:AG$90,"&gt;"&amp;0)</f>
        <v>0.22551385948900518</v>
      </c>
      <c r="BK15" s="14">
        <f>SUM(BB$5:BB15)/SUMIFS(BB$5:BB$90,AH$5:AH$90,"&gt;"&amp;0)</f>
        <v>0.24343867364373065</v>
      </c>
      <c r="BL15" s="14">
        <f>SUM(BC$5:BC15)/SUMIFS(BC$5:BC$90,AI$5:AI$90,"&gt;"&amp;0)</f>
        <v>0.23592433039166613</v>
      </c>
      <c r="BN15" s="14">
        <f t="shared" si="0"/>
        <v>92.33967836351232</v>
      </c>
      <c r="BO15" s="14">
        <f t="shared" si="1"/>
        <v>48.124361415308691</v>
      </c>
      <c r="BP15" s="14">
        <f t="shared" si="2"/>
        <v>15.081882902862098</v>
      </c>
      <c r="BQ15" s="14">
        <f t="shared" si="3"/>
        <v>0</v>
      </c>
      <c r="BS15" s="14">
        <f>相关演算!V29</f>
        <v>5.0999021542527716</v>
      </c>
      <c r="BT15" s="14">
        <f>相关演算!W29</f>
        <v>4.0464522438383881</v>
      </c>
      <c r="BU15" s="14">
        <f>相关演算!X29</f>
        <v>3.9986448572442126</v>
      </c>
      <c r="BV15" s="14">
        <f t="shared" si="9"/>
        <v>4.0225485505413001</v>
      </c>
      <c r="BW15" s="14"/>
      <c r="BX15" s="14"/>
      <c r="BY15" s="14"/>
      <c r="CB15" s="215"/>
      <c r="CC15" s="13" t="s">
        <v>166</v>
      </c>
      <c r="CD15" s="13">
        <f>相关演算!P12</f>
        <v>2.296875</v>
      </c>
      <c r="CE15" s="13">
        <f>相关演算!P11</f>
        <v>3.62704</v>
      </c>
      <c r="CF15" s="67">
        <f>1-1/(1+CT13/1000)</f>
        <v>0.375</v>
      </c>
      <c r="CG15" s="13">
        <f t="shared" si="12"/>
        <v>120000</v>
      </c>
      <c r="CH15" s="13">
        <f t="shared" ref="CH15:CI17" si="13">CR27</f>
        <v>192000</v>
      </c>
      <c r="CI15" s="13">
        <f t="shared" si="13"/>
        <v>3000</v>
      </c>
      <c r="CJ15" s="13"/>
      <c r="CK15" s="13"/>
      <c r="CL15" s="13">
        <f>(1-CF15)/CG15*10</f>
        <v>5.208333333333333E-5</v>
      </c>
      <c r="CM15" s="13">
        <f>CM11</f>
        <v>1899.9687360857804</v>
      </c>
      <c r="CN15" s="13"/>
      <c r="CQ15" s="45" t="s">
        <v>143</v>
      </c>
      <c r="CR15" s="45">
        <v>120000</v>
      </c>
      <c r="CS15" s="45">
        <v>3000</v>
      </c>
      <c r="CT15" s="60">
        <v>600</v>
      </c>
      <c r="CU15" s="63">
        <f>CU14</f>
        <v>1.6</v>
      </c>
      <c r="CV15" s="45">
        <v>0.65</v>
      </c>
      <c r="CW15" s="45">
        <v>1.35</v>
      </c>
      <c r="CX15" s="45">
        <v>400</v>
      </c>
      <c r="CY15" s="45">
        <v>1</v>
      </c>
      <c r="CZ15" s="45">
        <v>1</v>
      </c>
      <c r="DA15" s="23">
        <f>1/CZ15</f>
        <v>1</v>
      </c>
      <c r="DB15" s="54">
        <f>CV15*CZ15+CW15*DA15</f>
        <v>2</v>
      </c>
      <c r="DC15" s="23">
        <f>CV15*CW15</f>
        <v>0.87750000000000006</v>
      </c>
      <c r="DD15" s="23">
        <f>MAX(DG13,DG15,DG16)/2</f>
        <v>1.7887500000000003</v>
      </c>
      <c r="DE15" s="54">
        <f>DC15+DD15</f>
        <v>2.6662500000000002</v>
      </c>
      <c r="DF15" s="13" t="s">
        <v>141</v>
      </c>
      <c r="DG15" s="53">
        <f>DC13+DC15+MAX(CV13*CW15,CV15*CW13)</f>
        <v>3.2275</v>
      </c>
      <c r="DM15" s="13" t="s">
        <v>240</v>
      </c>
    </row>
    <row r="16" spans="2:129" x14ac:dyDescent="0.15">
      <c r="B16" s="13"/>
      <c r="C16" s="14" t="s">
        <v>17</v>
      </c>
      <c r="D16" s="19">
        <v>0.10500000000000001</v>
      </c>
      <c r="E16" s="19">
        <v>0.27</v>
      </c>
      <c r="F16" s="19">
        <v>0.45</v>
      </c>
      <c r="G16" s="19">
        <v>0.72000000000000008</v>
      </c>
      <c r="H16" s="19">
        <f t="shared" si="10"/>
        <v>0.8899999999999999</v>
      </c>
      <c r="I16" s="19">
        <v>1.0599999999999998</v>
      </c>
      <c r="J16" s="19">
        <v>1.3160000000000001</v>
      </c>
      <c r="K16" s="13">
        <v>4.5</v>
      </c>
      <c r="L16" s="22">
        <v>0.35</v>
      </c>
      <c r="M16" s="22">
        <v>0</v>
      </c>
      <c r="P16" s="13" t="s">
        <v>993</v>
      </c>
      <c r="Q16" s="13">
        <f>INDEX([7]资料!$R$6:$R$105,[7]资料!D18,1)</f>
        <v>0.16732166750219657</v>
      </c>
      <c r="R16" s="13">
        <f>INDEX([7]资料!$R$6:$R$105,[7]资料!E18,1)</f>
        <v>0.16732166750219657</v>
      </c>
      <c r="S16" s="13">
        <f>INDEX([7]资料!$R$6:$R$105,[7]资料!F18,1)</f>
        <v>0.43167243742365952</v>
      </c>
      <c r="T16" s="13">
        <f>INDEX([7]资料!$R$6:$R$105,[7]资料!G18,1)</f>
        <v>1.2690655212617412</v>
      </c>
      <c r="U16" s="13">
        <f t="shared" si="4"/>
        <v>1.4520143008687183</v>
      </c>
      <c r="V16" s="13">
        <f>INDEX([7]资料!$R$6:$R$105,[7]资料!H18,1)</f>
        <v>1.6349630804756954</v>
      </c>
      <c r="AA16" s="13">
        <v>11</v>
      </c>
      <c r="AB16" s="14">
        <f>[8]结果汇总!E16</f>
        <v>0.57790835514736028</v>
      </c>
      <c r="AC16" s="14">
        <f>[8]结果汇总!F16</f>
        <v>0.78095392273795849</v>
      </c>
      <c r="AD16" s="14">
        <f>[8]结果汇总!G16</f>
        <v>0.93129766206227693</v>
      </c>
      <c r="AE16" s="14">
        <f>[8]结果汇总!H16</f>
        <v>1</v>
      </c>
      <c r="AF16" s="14">
        <f>[8]结果汇总!I16</f>
        <v>0.6438601746555852</v>
      </c>
      <c r="AG16" s="14">
        <f>[8]结果汇总!J16</f>
        <v>0.72619240342244795</v>
      </c>
      <c r="AH16" s="14">
        <f>[8]结果汇总!K16</f>
        <v>0.93559155818338469</v>
      </c>
      <c r="AI16" s="14">
        <f>[8]结果汇总!L16</f>
        <v>0.93559155818338469</v>
      </c>
      <c r="AJ16" s="14"/>
      <c r="AK16" s="14"/>
      <c r="AL16" s="14"/>
      <c r="AM16" s="112">
        <f t="shared" si="5"/>
        <v>0.5</v>
      </c>
      <c r="AN16" s="112">
        <f t="shared" si="6"/>
        <v>0.5</v>
      </c>
      <c r="AO16" s="112">
        <f t="shared" si="7"/>
        <v>0.5</v>
      </c>
      <c r="AP16" s="112">
        <f t="shared" si="8"/>
        <v>0.5</v>
      </c>
      <c r="AQ16" s="113">
        <f>IFERROR(SUM(AM16:AM$90)/IFERROR(MATCH(0,AM16:AM$90,0)-1,87-COUNT(AM$5:AM16)),0)</f>
        <v>0.5</v>
      </c>
      <c r="AR16" s="113">
        <f>IFERROR(SUM(AN16:AN$90)/IFERROR(MATCH(0,AN16:AN$90,0)-1,87-COUNT(AN$5:AN16)),0)</f>
        <v>0.5</v>
      </c>
      <c r="AS16" s="113">
        <f>IFERROR(SUM(AO16:AO$90)/IFERROR(MATCH(0,AO16:AO$90,0)-1,87-COUNT(AO$5:AO16)),0)</f>
        <v>0.5</v>
      </c>
      <c r="AT16" s="113">
        <f>IFERROR(SUM(AP16:AP$90)/IFERROR(MATCH(0,AP16:AP$90,0)-1,87-COUNT(AP$5:AP16)),0)</f>
        <v>0.5</v>
      </c>
      <c r="AU16" s="14"/>
      <c r="AV16" s="14">
        <f>IFERROR(兵力效用折算(0,AV$2,数据总览!$D$4/(1+数据总览!$D$4)*INDEX(士兵输出转换,AV$2,1))/兵力效用折算($AA16,AV$2,数据总览!$D$4/(1+数据总览!$D$4)*INDEX(士兵输出转换,AV$2,1)),AV15)</f>
        <v>0.85877321937867945</v>
      </c>
      <c r="AW16" s="14">
        <f>IFERROR(兵力效用折算(0,AW$2,数据总览!$D$4/(1+数据总览!$D$4)*INDEX(士兵输出转换,AW$2,1))/兵力效用折算($AA16,AW$2,数据总览!$D$4/(1+数据总览!$D$4)*INDEX(士兵输出转换,AW$2,1)),AW15)</f>
        <v>0.84834647656299189</v>
      </c>
      <c r="AX16" s="14">
        <f>IFERROR(兵力效用折算(0,AX$2,数据总览!$D$4/(1+数据总览!$D$4)*INDEX(士兵输出转换,AX$2,1))/兵力效用折算($AA16,AX$2,数据总览!$D$4/(1+数据总览!$D$4)*INDEX(士兵输出转换,AX$2,1)),AX15)</f>
        <v>0.82338290869607711</v>
      </c>
      <c r="AY16" s="14">
        <f>IFERROR(兵力效用折算(0,AY$2,数据总览!$D$4/(1+数据总览!$D$4)*INDEX(士兵输出转换,AY$2,1))/兵力效用折算($AA16,AY$2,数据总览!$D$4/(1+数据总览!$D$4)*INDEX(士兵输出转换,AY$2,1)),AY15)</f>
        <v>0.86660284612878613</v>
      </c>
      <c r="AZ16" s="14">
        <f>IFERROR(兵力效用折算(0,AZ$2,数据总览!$D$4/(1+数据总览!$D$4)*INDEX(将领输出转换,AZ$2,1))/兵力效用折算($AA16,AZ$2,数据总览!$D$4/(1+数据总览!$D$4)*INDEX(将领输出转换,AZ$2,1)),AZ15)</f>
        <v>0.86034605882487092</v>
      </c>
      <c r="BA16" s="14">
        <f>IFERROR(兵力效用折算(0,BA$2,数据总览!$D$4/(1+数据总览!$D$4)*INDEX(将领输出转换,BA$2,1))/兵力效用折算($AA16,BA$2,数据总览!$D$4/(1+数据总览!$D$4)*INDEX(将领输出转换,BA$2,1)),BA15)</f>
        <v>0.84876640011766236</v>
      </c>
      <c r="BB16" s="14">
        <f>IFERROR(兵力效用折算(0,BB$2,数据总览!$D$4/(1+数据总览!$D$4)*INDEX(将领输出转换,BB$2,1))/兵力效用折算($AA16,BB$2,数据总览!$D$4/(1+数据总览!$D$4)*INDEX(将领输出转换,BB$2,1)),BB15)</f>
        <v>0.82165198734610057</v>
      </c>
      <c r="BC16" s="14">
        <f>IFERROR(兵力效用折算(0,BC$2,数据总览!$D$4/(1+数据总览!$D$4)*INDEX(将领输出转换,BC$2,1))/兵力效用折算($AA16,BC$2,数据总览!$D$4/(1+数据总览!$D$4)*INDEX(将领输出转换,BC$2,1)),BC15)</f>
        <v>0.86694260386928179</v>
      </c>
      <c r="BD16" s="14"/>
      <c r="BE16" s="14">
        <f>SUM(AV$5:AV16)/SUMIFS(AV$5:AV$90,AB$5:AB$90,"&gt;"&amp;0)</f>
        <v>0.42341390542023416</v>
      </c>
      <c r="BF16" s="14">
        <f>SUM(AW$5:AW16)/SUMIFS(AW$5:AW$90,AC$5:AC$90,"&gt;"&amp;0)</f>
        <v>0.24511494513548057</v>
      </c>
      <c r="BG16" s="14">
        <f>SUM(AX$5:AX16)/SUMIFS(AX$5:AX$90,AD$5:AD$90,"&gt;"&amp;0)</f>
        <v>0.25936421166397622</v>
      </c>
      <c r="BH16" s="14">
        <f>SUM(AY$5:AY16)/SUMIFS(AY$5:AY$90,AE$5:AE$90,"&gt;"&amp;0)</f>
        <v>0.25670204141385283</v>
      </c>
      <c r="BI16" s="14">
        <f>SUM(AZ$5:AZ16)/SUMIFS(AZ$5:AZ$90,AF$5:AF$90,"&gt;"&amp;0)</f>
        <v>0.18954979019508889</v>
      </c>
      <c r="BJ16" s="14">
        <f>SUM(BA$5:BA16)/SUMIFS(BA$5:BA$90,AG$5:AG$90,"&gt;"&amp;0)</f>
        <v>0.24422962179649491</v>
      </c>
      <c r="BK16" s="14">
        <f>SUM(BB$5:BB16)/SUMIFS(BB$5:BB$90,AH$5:AH$90,"&gt;"&amp;0)</f>
        <v>0.26326083916847254</v>
      </c>
      <c r="BL16" s="14">
        <f>SUM(BC$5:BC16)/SUMIFS(BC$5:BC$90,AI$5:AI$90,"&gt;"&amp;0)</f>
        <v>0.25573858687349316</v>
      </c>
      <c r="BN16" s="14">
        <f t="shared" si="0"/>
        <v>101.30199476463352</v>
      </c>
      <c r="BO16" s="14">
        <f t="shared" si="1"/>
        <v>52.571058542889965</v>
      </c>
      <c r="BP16" s="14">
        <f t="shared" si="2"/>
        <v>16.488561105053538</v>
      </c>
      <c r="BQ16" s="14">
        <f t="shared" si="3"/>
        <v>0</v>
      </c>
      <c r="BS16" s="14">
        <f>相关演算!V30</f>
        <v>5.0666058418919757</v>
      </c>
      <c r="BT16" s="14">
        <f>相关演算!W30</f>
        <v>3.9928095044448755</v>
      </c>
      <c r="BU16" s="14">
        <f>相关演算!X30</f>
        <v>3.9023503568848481</v>
      </c>
      <c r="BV16" s="14">
        <f t="shared" si="9"/>
        <v>3.9475799306648618</v>
      </c>
      <c r="BW16" s="14"/>
      <c r="BX16" s="14"/>
      <c r="BY16" s="14"/>
      <c r="CB16" s="215"/>
      <c r="CC16" s="13" t="s">
        <v>167</v>
      </c>
      <c r="CD16" s="13">
        <f>相关演算!Q12</f>
        <v>3.8062500000000004</v>
      </c>
      <c r="CE16" s="13">
        <f>相关演算!Q11</f>
        <v>1.8</v>
      </c>
      <c r="CF16" s="67">
        <f>1-1/(1+CT14/1000)</f>
        <v>0.375</v>
      </c>
      <c r="CG16" s="13">
        <f t="shared" si="12"/>
        <v>120000</v>
      </c>
      <c r="CH16" s="13">
        <f t="shared" si="13"/>
        <v>192000</v>
      </c>
      <c r="CI16" s="13">
        <f t="shared" si="13"/>
        <v>3000</v>
      </c>
      <c r="CJ16" s="13"/>
      <c r="CK16" s="13"/>
      <c r="CL16" s="13">
        <f>(1-CF16)/CG16*10</f>
        <v>5.208333333333333E-5</v>
      </c>
      <c r="CM16" s="13">
        <f>CM12</f>
        <v>2091.4918306179652</v>
      </c>
      <c r="CU16" s="64"/>
      <c r="CZ16" s="13"/>
      <c r="DA16" s="13"/>
      <c r="DB16" s="13"/>
      <c r="DC16" s="13"/>
      <c r="DD16" s="13"/>
      <c r="DE16" s="13"/>
      <c r="DF16" s="13" t="s">
        <v>142</v>
      </c>
      <c r="DG16" s="53">
        <f>DC14+DC15+MAX(CV14*CW15,CV15*CW14)</f>
        <v>2.8275000000000001</v>
      </c>
      <c r="DM16" s="13" t="s">
        <v>316</v>
      </c>
      <c r="DN16" s="13" t="s">
        <v>318</v>
      </c>
      <c r="DO16" s="14" t="s">
        <v>225</v>
      </c>
      <c r="DP16" s="14" t="s">
        <v>226</v>
      </c>
      <c r="DQ16" s="14" t="s">
        <v>328</v>
      </c>
      <c r="DR16" s="50"/>
      <c r="DT16" s="13"/>
      <c r="DU16" s="13"/>
    </row>
    <row r="17" spans="1:125" ht="11.25" x14ac:dyDescent="0.15">
      <c r="B17" s="204" t="s">
        <v>999</v>
      </c>
      <c r="C17" s="94" t="s">
        <v>990</v>
      </c>
      <c r="D17" s="200">
        <v>0.12</v>
      </c>
      <c r="E17" s="200">
        <v>0.3</v>
      </c>
      <c r="F17" s="200">
        <v>0.5</v>
      </c>
      <c r="G17" s="200">
        <v>0.79200000000000004</v>
      </c>
      <c r="H17" s="200">
        <f t="shared" si="10"/>
        <v>0.96599999999999997</v>
      </c>
      <c r="I17" s="200">
        <v>1.1399999999999999</v>
      </c>
      <c r="J17" s="200">
        <v>1.4039999999999999</v>
      </c>
      <c r="K17" s="13">
        <v>5</v>
      </c>
      <c r="L17" s="22">
        <v>0.4</v>
      </c>
      <c r="M17" s="22">
        <v>0</v>
      </c>
      <c r="P17" s="13" t="s">
        <v>994</v>
      </c>
      <c r="Q17" s="13">
        <f>INDEX([7]资料!$R$6:$R$105,[7]资料!D19,1)</f>
        <v>0.16732166750219657</v>
      </c>
      <c r="R17" s="13">
        <f>INDEX([7]资料!$R$6:$R$105,[7]资料!E19,1)</f>
        <v>0.16732166750219657</v>
      </c>
      <c r="S17" s="13">
        <f>INDEX([7]资料!$R$6:$R$105,[7]资料!F19,1)</f>
        <v>0.43167243742365952</v>
      </c>
      <c r="T17" s="13">
        <f>INDEX([7]资料!$R$6:$R$105,[7]资料!G19,1)</f>
        <v>1.2690655212617412</v>
      </c>
      <c r="U17" s="13">
        <f t="shared" si="4"/>
        <v>1.4520143008687183</v>
      </c>
      <c r="V17" s="13">
        <f>INDEX([7]资料!$R$6:$R$105,[7]资料!H19,1)</f>
        <v>1.6349630804756954</v>
      </c>
      <c r="W17" s="17"/>
      <c r="AA17" s="13">
        <v>12</v>
      </c>
      <c r="AB17" s="14">
        <f>[8]结果汇总!E17</f>
        <v>0.54076674564701011</v>
      </c>
      <c r="AC17" s="14">
        <f>[8]结果汇总!F17</f>
        <v>0.76268995002290563</v>
      </c>
      <c r="AD17" s="14">
        <f>[8]结果汇总!G17</f>
        <v>0.92550829822403957</v>
      </c>
      <c r="AE17" s="14">
        <f>[8]结果汇总!H17</f>
        <v>1</v>
      </c>
      <c r="AF17" s="14">
        <f>[8]结果汇总!I17</f>
        <v>0.61252194163966478</v>
      </c>
      <c r="AG17" s="14">
        <f>[8]结果汇总!J17</f>
        <v>0.70336243752863192</v>
      </c>
      <c r="AH17" s="14">
        <f>[8]结果汇总!K17</f>
        <v>0.93016402958503708</v>
      </c>
      <c r="AI17" s="14">
        <f>[8]结果汇总!L17</f>
        <v>0.93016402958503708</v>
      </c>
      <c r="AJ17" s="14"/>
      <c r="AK17" s="14"/>
      <c r="AL17" s="14"/>
      <c r="AM17" s="112">
        <f t="shared" si="5"/>
        <v>0.5</v>
      </c>
      <c r="AN17" s="112">
        <f t="shared" si="6"/>
        <v>0.5</v>
      </c>
      <c r="AO17" s="112">
        <f t="shared" si="7"/>
        <v>0.5</v>
      </c>
      <c r="AP17" s="112">
        <f t="shared" si="8"/>
        <v>0.5</v>
      </c>
      <c r="AQ17" s="113">
        <f>IFERROR(SUM(AM17:AM$90)/IFERROR(MATCH(0,AM17:AM$90,0)-1,87-COUNT(AM$5:AM17)),0)</f>
        <v>0.5</v>
      </c>
      <c r="AR17" s="113">
        <f>IFERROR(SUM(AN17:AN$90)/IFERROR(MATCH(0,AN17:AN$90,0)-1,87-COUNT(AN$5:AN17)),0)</f>
        <v>0.5</v>
      </c>
      <c r="AS17" s="113">
        <f>IFERROR(SUM(AO17:AO$90)/IFERROR(MATCH(0,AO17:AO$90,0)-1,87-COUNT(AO$5:AO17)),0)</f>
        <v>0.5</v>
      </c>
      <c r="AT17" s="113">
        <f>IFERROR(SUM(AP17:AP$90)/IFERROR(MATCH(0,AP17:AP$90,0)-1,87-COUNT(AP$5:AP17)),0)</f>
        <v>0.5</v>
      </c>
      <c r="AU17" s="14"/>
      <c r="AV17" s="14">
        <f>IFERROR(兵力效用折算(0,AV$2,数据总览!$D$4/(1+数据总览!$D$4)*INDEX(士兵输出转换,AV$2,1))/兵力效用折算($AA17,AV$2,数据总览!$D$4/(1+数据总览!$D$4)*INDEX(士兵输出转换,AV$2,1)),AV16)</f>
        <v>0.84650784812386393</v>
      </c>
      <c r="AW17" s="14">
        <f>IFERROR(兵力效用折算(0,AW$2,数据总览!$D$4/(1+数据总览!$D$4)*INDEX(士兵输出转换,AW$2,1))/兵力效用折算($AA17,AW$2,数据总览!$D$4/(1+数据总览!$D$4)*INDEX(士兵输出转换,AW$2,1)),AW16)</f>
        <v>0.83545003303265541</v>
      </c>
      <c r="AX17" s="14">
        <f>IFERROR(兵力效用折算(0,AX$2,数据总览!$D$4/(1+数据总览!$D$4)*INDEX(士兵输出转换,AX$2,1))/兵力效用折算($AA17,AX$2,数据总览!$D$4/(1+数据总览!$D$4)*INDEX(士兵输出转换,AX$2,1)),AX16)</f>
        <v>0.80827051520558768</v>
      </c>
      <c r="AY17" s="14">
        <f>IFERROR(兵力效用折算(0,AY$2,数据总览!$D$4/(1+数据总览!$D$4)*INDEX(士兵输出转换,AY$2,1))/兵力效用折算($AA17,AY$2,数据总览!$D$4/(1+数据总览!$D$4)*INDEX(士兵输出转换,AY$2,1)),AY16)</f>
        <v>0.85512845988410291</v>
      </c>
      <c r="AZ17" s="14">
        <f>IFERROR(兵力效用折算(0,AZ$2,数据总览!$D$4/(1+数据总览!$D$4)*INDEX(将领输出转换,AZ$2,1))/兵力效用折算($AA17,AZ$2,数据总览!$D$4/(1+数据总览!$D$4)*INDEX(将领输出转换,AZ$2,1)),AZ16)</f>
        <v>0.84822993559051674</v>
      </c>
      <c r="BA17" s="14">
        <f>IFERROR(兵力效用折算(0,BA$2,数据总览!$D$4/(1+数据总览!$D$4)*INDEX(将领输出转换,BA$2,1))/兵力效用折算($AA17,BA$2,数据总览!$D$4/(1+数据总览!$D$4)*INDEX(将领输出转换,BA$2,1)),BA16)</f>
        <v>0.83590921378942751</v>
      </c>
      <c r="BB17" s="14">
        <f>IFERROR(兵力效用折算(0,BB$2,数据总览!$D$4/(1+数据总览!$D$4)*INDEX(将领输出转换,BB$2,1))/兵力效用折算($AA17,BB$2,数据总览!$D$4/(1+数据总览!$D$4)*INDEX(将领输出转换,BB$2,1)),BB16)</f>
        <v>0.80637414085580061</v>
      </c>
      <c r="BC17" s="14">
        <f>IFERROR(兵力效用折算(0,BC$2,数据总览!$D$4/(1+数据总览!$D$4)*INDEX(将领输出转换,BC$2,1))/兵力效用折算($AA17,BC$2,数据总览!$D$4/(1+数据总览!$D$4)*INDEX(将领输出转换,BC$2,1)),BC16)</f>
        <v>0.8554998474436557</v>
      </c>
      <c r="BD17" s="14"/>
      <c r="BE17" s="14">
        <f>SUM(AV$5:AV17)/SUMIFS(AV$5:AV$90,AB$5:AB$90,"&gt;"&amp;0)</f>
        <v>0.45558275293073713</v>
      </c>
      <c r="BF17" s="14">
        <f>SUM(AW$5:AW17)/SUMIFS(AW$5:AW$90,AC$5:AC$90,"&gt;"&amp;0)</f>
        <v>0.26360803134033811</v>
      </c>
      <c r="BG17" s="14">
        <f>SUM(AX$5:AX17)/SUMIFS(AX$5:AX$90,AD$5:AD$90,"&gt;"&amp;0)</f>
        <v>0.27855690302922248</v>
      </c>
      <c r="BH17" s="14">
        <f>SUM(AY$5:AY17)/SUMIFS(AY$5:AY$90,AE$5:AE$90,"&gt;"&amp;0)</f>
        <v>0.27632346484647369</v>
      </c>
      <c r="BI17" s="14">
        <f>SUM(AZ$5:AZ17)/SUMIFS(AZ$5:AZ$90,AF$5:AF$90,"&gt;"&amp;0)</f>
        <v>0.20396804405546329</v>
      </c>
      <c r="BJ17" s="14">
        <f>SUM(BA$5:BA17)/SUMIFS(BA$5:BA$90,AG$5:AG$90,"&gt;"&amp;0)</f>
        <v>0.26266187612908248</v>
      </c>
      <c r="BK17" s="14">
        <f>SUM(BB$5:BB17)/SUMIFS(BB$5:BB$90,AH$5:AH$90,"&gt;"&amp;0)</f>
        <v>0.28271443015477693</v>
      </c>
      <c r="BL17" s="14">
        <f>SUM(BC$5:BC17)/SUMIFS(BC$5:BC$90,AI$5:AI$90,"&gt;"&amp;0)</f>
        <v>0.27529131541833285</v>
      </c>
      <c r="BN17" s="14">
        <f t="shared" si="0"/>
        <v>110.21598104471758</v>
      </c>
      <c r="BO17" s="14">
        <f t="shared" si="1"/>
        <v>56.954411994502649</v>
      </c>
      <c r="BP17" s="14">
        <f t="shared" si="2"/>
        <v>17.878008426230505</v>
      </c>
      <c r="BQ17" s="14">
        <f t="shared" si="3"/>
        <v>0</v>
      </c>
      <c r="BS17" s="14">
        <f>相关演算!V31</f>
        <v>5.0336551724211969</v>
      </c>
      <c r="BT17" s="14">
        <f>相关演算!W31</f>
        <v>3.9396194041189232</v>
      </c>
      <c r="BU17" s="14">
        <f>相关演算!X31</f>
        <v>3.8068797611200473</v>
      </c>
      <c r="BV17" s="14">
        <f t="shared" si="9"/>
        <v>3.8732495826194855</v>
      </c>
      <c r="BW17" s="14"/>
      <c r="BX17" s="14"/>
      <c r="BY17" s="14"/>
      <c r="CB17" s="215"/>
      <c r="CC17" s="13" t="s">
        <v>168</v>
      </c>
      <c r="CD17" s="13">
        <f>CD16</f>
        <v>3.8062500000000004</v>
      </c>
      <c r="CE17" s="13">
        <f>CE16</f>
        <v>1.8</v>
      </c>
      <c r="CF17" s="67">
        <f>CF16</f>
        <v>0.375</v>
      </c>
      <c r="CG17" s="13">
        <f t="shared" si="12"/>
        <v>120000</v>
      </c>
      <c r="CH17" s="13">
        <f t="shared" si="13"/>
        <v>192000</v>
      </c>
      <c r="CI17" s="13">
        <f t="shared" si="13"/>
        <v>3000</v>
      </c>
      <c r="CJ17" s="13"/>
      <c r="CK17" s="13"/>
      <c r="CL17" s="13">
        <f>(1-CF17)/CG17*10</f>
        <v>5.208333333333333E-5</v>
      </c>
      <c r="CM17" s="13">
        <f>CM16</f>
        <v>2091.4918306179652</v>
      </c>
      <c r="CQ17" s="46" t="s">
        <v>148</v>
      </c>
      <c r="CU17" s="64"/>
      <c r="CV17" s="46" t="s">
        <v>161</v>
      </c>
      <c r="CW17" s="13"/>
      <c r="CX17" s="13"/>
      <c r="CY17" s="4"/>
      <c r="CZ17" s="7" t="s">
        <v>154</v>
      </c>
      <c r="DA17" s="4"/>
      <c r="DB17" s="4"/>
      <c r="DG17" s="13"/>
      <c r="DM17" s="13" t="s">
        <v>315</v>
      </c>
      <c r="DN17" s="13" t="s">
        <v>317</v>
      </c>
      <c r="DO17" s="13" t="s">
        <v>319</v>
      </c>
      <c r="DP17" s="13" t="s">
        <v>321</v>
      </c>
      <c r="DQ17" s="13" t="s">
        <v>323</v>
      </c>
      <c r="DR17" s="13" t="s">
        <v>325</v>
      </c>
      <c r="DS17" s="13" t="s">
        <v>327</v>
      </c>
      <c r="DT17" s="13" t="s">
        <v>331</v>
      </c>
      <c r="DU17" s="13" t="s">
        <v>332</v>
      </c>
    </row>
    <row r="18" spans="1:125" x14ac:dyDescent="0.15">
      <c r="B18" s="13"/>
      <c r="C18" s="14" t="s">
        <v>991</v>
      </c>
      <c r="D18" s="19">
        <v>0.13500000000000001</v>
      </c>
      <c r="E18" s="19">
        <v>0.33</v>
      </c>
      <c r="F18" s="19">
        <v>0.55000000000000004</v>
      </c>
      <c r="G18" s="19">
        <v>0.86399999999999999</v>
      </c>
      <c r="H18" s="19">
        <f t="shared" si="10"/>
        <v>1.042</v>
      </c>
      <c r="I18" s="19">
        <v>1.22</v>
      </c>
      <c r="J18" s="19">
        <v>1.492</v>
      </c>
      <c r="K18" s="13">
        <v>5.5</v>
      </c>
      <c r="L18" s="22">
        <v>0.45</v>
      </c>
      <c r="M18" s="22">
        <v>0</v>
      </c>
      <c r="P18" s="13" t="s">
        <v>995</v>
      </c>
      <c r="Q18" s="13">
        <f>INDEX([7]资料!$R$6:$R$105,[7]资料!D20,1)</f>
        <v>0.16732166750219657</v>
      </c>
      <c r="R18" s="13">
        <f>INDEX([7]资料!$R$6:$R$105,[7]资料!E20,1)</f>
        <v>0.16732166750219657</v>
      </c>
      <c r="S18" s="13">
        <f>INDEX([7]资料!$R$6:$R$105,[7]资料!F20,1)</f>
        <v>0.43167243742365952</v>
      </c>
      <c r="T18" s="13">
        <f>INDEX([7]资料!$R$6:$R$105,[7]资料!G20,1)</f>
        <v>1.2690655212617412</v>
      </c>
      <c r="U18" s="13">
        <f t="shared" si="4"/>
        <v>1.4520143008687183</v>
      </c>
      <c r="V18" s="13">
        <f>INDEX([7]资料!$R$6:$R$105,[7]资料!H20,1)</f>
        <v>1.6349630804756954</v>
      </c>
      <c r="AA18" s="13">
        <v>13</v>
      </c>
      <c r="AB18" s="14">
        <f>[8]结果汇总!E18</f>
        <v>0.5038254257149285</v>
      </c>
      <c r="AC18" s="14">
        <f>[8]结果汇总!F18</f>
        <v>0.74468678104290931</v>
      </c>
      <c r="AD18" s="14">
        <f>[8]结果汇总!G18</f>
        <v>0.91978950435035067</v>
      </c>
      <c r="AE18" s="14">
        <f>[8]结果汇总!H18</f>
        <v>1</v>
      </c>
      <c r="AF18" s="14">
        <f>[8]结果汇总!I18</f>
        <v>0.58135270294697083</v>
      </c>
      <c r="AG18" s="14">
        <f>[8]结果汇总!J18</f>
        <v>0.6808584763036365</v>
      </c>
      <c r="AH18" s="14">
        <f>[8]结果汇总!K18</f>
        <v>0.92480266032845382</v>
      </c>
      <c r="AI18" s="14">
        <f>[8]结果汇总!L18</f>
        <v>0.92480266032845382</v>
      </c>
      <c r="AJ18" s="14"/>
      <c r="AK18" s="14"/>
      <c r="AL18" s="14"/>
      <c r="AM18" s="112">
        <f t="shared" si="5"/>
        <v>0.5</v>
      </c>
      <c r="AN18" s="112">
        <f t="shared" si="6"/>
        <v>0.5</v>
      </c>
      <c r="AO18" s="112">
        <f t="shared" si="7"/>
        <v>0.5</v>
      </c>
      <c r="AP18" s="112">
        <f t="shared" si="8"/>
        <v>0.5</v>
      </c>
      <c r="AQ18" s="113">
        <f>IFERROR(SUM(AM18:AM$90)/IFERROR(MATCH(0,AM18:AM$90,0)-1,87-COUNT(AM$5:AM18)),0)</f>
        <v>0.5</v>
      </c>
      <c r="AR18" s="113">
        <f>IFERROR(SUM(AN18:AN$90)/IFERROR(MATCH(0,AN18:AN$90,0)-1,87-COUNT(AN$5:AN18)),0)</f>
        <v>0.5</v>
      </c>
      <c r="AS18" s="113">
        <f>IFERROR(SUM(AO18:AO$90)/IFERROR(MATCH(0,AO18:AO$90,0)-1,87-COUNT(AO$5:AO18)),0)</f>
        <v>0.5</v>
      </c>
      <c r="AT18" s="113">
        <f>IFERROR(SUM(AP18:AP$90)/IFERROR(MATCH(0,AP18:AP$90,0)-1,87-COUNT(AP$5:AP18)),0)</f>
        <v>0.5</v>
      </c>
      <c r="AU18" s="14"/>
      <c r="AV18" s="14">
        <f>IFERROR(兵力效用折算(0,AV$2,数据总览!$D$4/(1+数据总览!$D$4)*INDEX(士兵输出转换,AV$2,1))/兵力效用折算($AA18,AV$2,数据总览!$D$4/(1+数据总览!$D$4)*INDEX(士兵输出转换,AV$2,1)),AV17)</f>
        <v>0.83433466085732333</v>
      </c>
      <c r="AW18" s="14">
        <f>IFERROR(兵力效用折算(0,AW$2,数据总览!$D$4/(1+数据总览!$D$4)*INDEX(士兵输出转换,AW$2,1))/兵力效用折算($AA18,AW$2,数据总览!$D$4/(1+数据总览!$D$4)*INDEX(士兵输出转换,AW$2,1)),AW17)</f>
        <v>0.82269563157609515</v>
      </c>
      <c r="AX18" s="14">
        <f>IFERROR(兵力效用折算(0,AX$2,数据总览!$D$4/(1+数据总览!$D$4)*INDEX(士兵输出转换,AX$2,1))/兵力效用折算($AA18,AX$2,数据总览!$D$4/(1+数据总览!$D$4)*INDEX(士兵输出转换,AX$2,1)),AX17)</f>
        <v>0.79331079131731486</v>
      </c>
      <c r="AY18" s="14">
        <f>IFERROR(兵力效用折算(0,AY$2,数据总览!$D$4/(1+数据总览!$D$4)*INDEX(士兵输出转换,AY$2,1))/兵力效用折算($AA18,AY$2,数据总览!$D$4/(1+数据总览!$D$4)*INDEX(士兵输出转换,AY$2,1)),AY17)</f>
        <v>0.84375887390203597</v>
      </c>
      <c r="AZ18" s="14">
        <f>IFERROR(兵力效用折算(0,AZ$2,数据总览!$D$4/(1+数据总览!$D$4)*INDEX(将领输出转换,AZ$2,1))/兵力效用折算($AA18,AZ$2,数据总览!$D$4/(1+数据总览!$D$4)*INDEX(将领输出转换,AZ$2,1)),AZ17)</f>
        <v>0.83620724860833195</v>
      </c>
      <c r="BA18" s="14">
        <f>IFERROR(兵力效用折算(0,BA$2,数据总览!$D$4/(1+数据总览!$D$4)*INDEX(将领输出转换,BA$2,1))/兵力效用折算($AA18,BA$2,数据总览!$D$4/(1+数据总览!$D$4)*INDEX(将领输出转换,BA$2,1)),BA17)</f>
        <v>0.82319429311273484</v>
      </c>
      <c r="BB18" s="14">
        <f>IFERROR(兵力效用折算(0,BB$2,数据总览!$D$4/(1+数据总览!$D$4)*INDEX(将领输出转换,BB$2,1))/兵力效用折算($AA18,BB$2,数据总览!$D$4/(1+数据总览!$D$4)*INDEX(将领输出转换,BB$2,1)),BB17)</f>
        <v>0.79124732146240551</v>
      </c>
      <c r="BC18" s="14">
        <f>IFERROR(兵力效用折算(0,BC$2,数据总览!$D$4/(1+数据总览!$D$4)*INDEX(将领输出转换,BC$2,1))/兵力效用折算($AA18,BC$2,数据总览!$D$4/(1+数据总览!$D$4)*INDEX(将领输出转换,BC$2,1)),BC17)</f>
        <v>0.84416204054268129</v>
      </c>
      <c r="BD18" s="14"/>
      <c r="BE18" s="14">
        <f>SUM(AV$5:AV18)/SUMIFS(AV$5:AV$90,AB$5:AB$90,"&gt;"&amp;0)</f>
        <v>0.48728899704569917</v>
      </c>
      <c r="BF18" s="14">
        <f>SUM(AW$5:AW18)/SUMIFS(AW$5:AW$90,AC$5:AC$90,"&gt;"&amp;0)</f>
        <v>0.2818187927665714</v>
      </c>
      <c r="BG18" s="14">
        <f>SUM(AX$5:AX18)/SUMIFS(AX$5:AX$90,AD$5:AD$90,"&gt;"&amp;0)</f>
        <v>0.29739437005052016</v>
      </c>
      <c r="BH18" s="14">
        <f>SUM(AY$5:AY18)/SUMIFS(AY$5:AY$90,AE$5:AE$90,"&gt;"&amp;0)</f>
        <v>0.29568400646861431</v>
      </c>
      <c r="BI18" s="14">
        <f>SUM(AZ$5:AZ18)/SUMIFS(AZ$5:AZ$90,AF$5:AF$90,"&gt;"&amp;0)</f>
        <v>0.2181819356955014</v>
      </c>
      <c r="BJ18" s="14">
        <f>SUM(BA$5:BA18)/SUMIFS(BA$5:BA$90,AG$5:AG$90,"&gt;"&amp;0)</f>
        <v>0.28081375952202098</v>
      </c>
      <c r="BK18" s="14">
        <f>SUM(BB$5:BB18)/SUMIFS(BB$5:BB$90,AH$5:AH$90,"&gt;"&amp;0)</f>
        <v>0.30180309009667744</v>
      </c>
      <c r="BL18" s="14">
        <f>SUM(BC$5:BC18)/SUMIFS(BC$5:BC$90,AI$5:AI$90,"&gt;"&amp;0)</f>
        <v>0.29458491468186287</v>
      </c>
      <c r="BN18" s="14">
        <f t="shared" si="0"/>
        <v>119.08189782841715</v>
      </c>
      <c r="BO18" s="14">
        <f t="shared" si="1"/>
        <v>61.275172549701765</v>
      </c>
      <c r="BP18" s="14">
        <f t="shared" si="2"/>
        <v>19.25051895591584</v>
      </c>
      <c r="BQ18" s="14">
        <f t="shared" si="3"/>
        <v>0</v>
      </c>
      <c r="BS18" s="14">
        <f>相关演算!V32</f>
        <v>5.0010461013444143</v>
      </c>
      <c r="BT18" s="14">
        <f>相关演算!W32</f>
        <v>3.8868774674180524</v>
      </c>
      <c r="BU18" s="14">
        <f>相关演算!X32</f>
        <v>3.7122250188947072</v>
      </c>
      <c r="BV18" s="14">
        <f t="shared" si="9"/>
        <v>3.7995512431563796</v>
      </c>
      <c r="BW18" s="14"/>
      <c r="BX18" s="14"/>
      <c r="BY18" s="14"/>
      <c r="CB18" s="13"/>
      <c r="CC18" s="13"/>
      <c r="CD18" s="13"/>
      <c r="CG18" s="13"/>
      <c r="CH18" s="13"/>
      <c r="CI18" s="13"/>
      <c r="CK18" s="13"/>
      <c r="CQ18" s="45"/>
      <c r="CR18" s="45" t="s">
        <v>146</v>
      </c>
      <c r="CS18" s="45" t="s">
        <v>147</v>
      </c>
      <c r="CU18" s="64"/>
      <c r="CV18" s="45"/>
      <c r="CW18" s="45" t="s">
        <v>97</v>
      </c>
      <c r="CX18" s="45" t="s">
        <v>98</v>
      </c>
      <c r="CY18" s="4"/>
      <c r="CZ18" s="45"/>
      <c r="DA18" s="45" t="s">
        <v>155</v>
      </c>
      <c r="DB18" s="45" t="s">
        <v>156</v>
      </c>
      <c r="DE18" s="13"/>
      <c r="DF18" s="13"/>
      <c r="DG18" s="13"/>
      <c r="DM18" s="14" t="s">
        <v>241</v>
      </c>
      <c r="DN18" s="13">
        <v>1</v>
      </c>
      <c r="DO18" s="13">
        <v>1.5</v>
      </c>
      <c r="DP18" s="13">
        <v>2</v>
      </c>
      <c r="DQ18" s="13">
        <v>2.5</v>
      </c>
      <c r="DR18" s="13">
        <v>3</v>
      </c>
      <c r="DS18" s="13">
        <v>3.5</v>
      </c>
      <c r="DT18" s="13">
        <v>4</v>
      </c>
      <c r="DU18" s="13">
        <v>4.5</v>
      </c>
    </row>
    <row r="19" spans="1:125" x14ac:dyDescent="0.15">
      <c r="C19" s="14" t="s">
        <v>992</v>
      </c>
      <c r="D19" s="19">
        <v>0.15</v>
      </c>
      <c r="E19" s="19">
        <v>0.36</v>
      </c>
      <c r="F19" s="19">
        <v>0.6</v>
      </c>
      <c r="G19" s="19">
        <v>0.93600000000000005</v>
      </c>
      <c r="H19" s="19">
        <f t="shared" si="10"/>
        <v>1.1180000000000001</v>
      </c>
      <c r="I19" s="19">
        <v>1.3</v>
      </c>
      <c r="J19" s="19">
        <v>1.58</v>
      </c>
      <c r="K19" s="13">
        <v>6</v>
      </c>
      <c r="L19" s="22">
        <v>0.5</v>
      </c>
      <c r="M19" s="22">
        <v>0</v>
      </c>
      <c r="P19" s="13" t="s">
        <v>996</v>
      </c>
      <c r="Q19" s="13">
        <f>INDEX([7]资料!$R$6:$R$105,[7]资料!D21,1)</f>
        <v>0.16732166750219657</v>
      </c>
      <c r="R19" s="13">
        <f>INDEX([7]资料!$R$6:$R$105,[7]资料!E21,1)</f>
        <v>0.16732166750219657</v>
      </c>
      <c r="S19" s="13">
        <f>INDEX([7]资料!$R$6:$R$105,[7]资料!F21,1)</f>
        <v>0.43167243742365952</v>
      </c>
      <c r="T19" s="13">
        <f>INDEX([7]资料!$R$6:$R$105,[7]资料!G21,1)</f>
        <v>1.2690655212617412</v>
      </c>
      <c r="U19" s="13">
        <f t="shared" si="4"/>
        <v>1.4520143008687183</v>
      </c>
      <c r="V19" s="13">
        <f>INDEX([7]资料!$R$6:$R$105,[7]资料!H21,1)</f>
        <v>1.6349630804756954</v>
      </c>
      <c r="AA19" s="13">
        <v>14</v>
      </c>
      <c r="AB19" s="14">
        <f>[8]结果汇总!E19</f>
        <v>0.46708331527107311</v>
      </c>
      <c r="AC19" s="14">
        <f>[8]结果汇总!F19</f>
        <v>0.72694133438162911</v>
      </c>
      <c r="AD19" s="14">
        <f>[8]结果汇总!G19</f>
        <v>0.91414007007821052</v>
      </c>
      <c r="AE19" s="14">
        <f>[8]结果汇总!H19</f>
        <v>1</v>
      </c>
      <c r="AF19" s="14">
        <f>[8]结果汇总!I19</f>
        <v>0.56514095340077963</v>
      </c>
      <c r="AG19" s="14">
        <f>[8]结果汇总!J19</f>
        <v>0.65867666797703639</v>
      </c>
      <c r="AH19" s="14">
        <f>[8]结果汇总!K19</f>
        <v>0.91950631569832242</v>
      </c>
      <c r="AI19" s="14">
        <f>[8]结果汇总!L19</f>
        <v>0.91950631569832242</v>
      </c>
      <c r="AJ19" s="14"/>
      <c r="AK19" s="14"/>
      <c r="AL19" s="14"/>
      <c r="AM19" s="112">
        <f>ROUNDUP(AB19*CY$12,0)/(ROUNDUP(AB19*CY$12,0)+1)</f>
        <v>0.5</v>
      </c>
      <c r="AN19" s="112">
        <f t="shared" si="6"/>
        <v>0.5</v>
      </c>
      <c r="AO19" s="112">
        <f t="shared" si="7"/>
        <v>0.5</v>
      </c>
      <c r="AP19" s="112">
        <f t="shared" si="8"/>
        <v>0.5</v>
      </c>
      <c r="AQ19" s="113">
        <f>IFERROR(SUM(AM19:AM$90)/IFERROR(MATCH(0,AM19:AM$90,0)-1,87-COUNT(AM$5:AM19)),0)</f>
        <v>0.5</v>
      </c>
      <c r="AR19" s="113">
        <f>IFERROR(SUM(AN19:AN$90)/IFERROR(MATCH(0,AN19:AN$90,0)-1,87-COUNT(AN$5:AN19)),0)</f>
        <v>0.5</v>
      </c>
      <c r="AS19" s="113">
        <f>IFERROR(SUM(AO19:AO$90)/IFERROR(MATCH(0,AO19:AO$90,0)-1,87-COUNT(AO$5:AO19)),0)</f>
        <v>0.5</v>
      </c>
      <c r="AT19" s="113">
        <f>IFERROR(SUM(AP19:AP$90)/IFERROR(MATCH(0,AP19:AP$90,0)-1,87-COUNT(AP$5:AP19)),0)</f>
        <v>0.5</v>
      </c>
      <c r="AU19" s="14"/>
      <c r="AV19" s="14">
        <f>IFERROR(兵力效用折算(0,AV$2,数据总览!$D$4/(1+数据总览!$D$4)*INDEX(士兵输出转换,AV$2,1))/兵力效用折算($AA19,AV$2,数据总览!$D$4/(1+数据总览!$D$4)*INDEX(士兵输出转换,AV$2,1)),AV18)</f>
        <v>0.82313923407703693</v>
      </c>
      <c r="AW19" s="14">
        <f>IFERROR(兵力效用折算(0,AW$2,数据总览!$D$4/(1+数据总览!$D$4)*INDEX(士兵输出转换,AW$2,1))/兵力效用折算($AA19,AW$2,数据总览!$D$4/(1+数据总览!$D$4)*INDEX(士兵输出转换,AW$2,1)),AW18)</f>
        <v>0.81082151451166962</v>
      </c>
      <c r="AX19" s="14">
        <f>IFERROR(兵力效用折算(0,AX$2,数据总览!$D$4/(1+数据总览!$D$4)*INDEX(士兵输出转换,AX$2,1))/兵力效用折算($AA19,AX$2,数据总览!$D$4/(1+数据总览!$D$4)*INDEX(士兵输出转换,AX$2,1)),AX18)</f>
        <v>0.77987178326960072</v>
      </c>
      <c r="AY19" s="14">
        <f>IFERROR(兵力效用折算(0,AY$2,数据总览!$D$4/(1+数据总览!$D$4)*INDEX(士兵输出转换,AY$2,1))/兵力效用折算($AA19,AY$2,数据总览!$D$4/(1+数据总览!$D$4)*INDEX(士兵输出转换,AY$2,1)),AY18)</f>
        <v>0.83358734115591726</v>
      </c>
      <c r="AZ19" s="14">
        <f>IFERROR(兵力效用折算(0,AZ$2,数据总览!$D$4/(1+数据总览!$D$4)*INDEX(将领输出转换,AZ$2,1))/兵力效用折算($AA19,AZ$2,数据总览!$D$4/(1+数据总览!$D$4)*INDEX(将领输出转换,AZ$2,1)),AZ18)</f>
        <v>0.82515240665764378</v>
      </c>
      <c r="BA19" s="14">
        <f>IFERROR(兵力效用折算(0,BA$2,数据总览!$D$4/(1+数据总览!$D$4)*INDEX(将领输出转换,BA$2,1))/兵力效用折算($AA19,BA$2,数据总览!$D$4/(1+数据总览!$D$4)*INDEX(将领输出转换,BA$2,1)),BA18)</f>
        <v>0.81135754325506593</v>
      </c>
      <c r="BB19" s="14">
        <f>IFERROR(兵力效用折算(0,BB$2,数据总览!$D$4/(1+数据总览!$D$4)*INDEX(将领输出转换,BB$2,1))/兵力效用折算($AA19,BB$2,数据总览!$D$4/(1+数据总览!$D$4)*INDEX(将领输出转换,BB$2,1)),BB18)</f>
        <v>0.77765525526410628</v>
      </c>
      <c r="BC19" s="14">
        <f>IFERROR(兵力效用折算(0,BC$2,数据总览!$D$4/(1+数据总览!$D$4)*INDEX(将领输出转换,BC$2,1))/兵力效用折算($AA19,BC$2,数据总览!$D$4/(1+数据总览!$D$4)*INDEX(将领输出转换,BC$2,1)),BC18)</f>
        <v>0.8340193208606681</v>
      </c>
      <c r="BD19" s="14"/>
      <c r="BE19" s="14">
        <f>SUM(AV$5:AV19)/SUMIFS(AV$5:AV$90,AB$5:AB$90,"&gt;"&amp;0)</f>
        <v>0.51856979445309881</v>
      </c>
      <c r="BF19" s="14">
        <f>SUM(AW$5:AW19)/SUMIFS(AW$5:AW$90,AC$5:AC$90,"&gt;"&amp;0)</f>
        <v>0.29976671493037527</v>
      </c>
      <c r="BG19" s="14">
        <f>SUM(AX$5:AX19)/SUMIFS(AX$5:AX$90,AD$5:AD$90,"&gt;"&amp;0)</f>
        <v>0.31591272270495363</v>
      </c>
      <c r="BH19" s="14">
        <f>SUM(AY$5:AY19)/SUMIFS(AY$5:AY$90,AE$5:AE$90,"&gt;"&amp;0)</f>
        <v>0.31481115631357398</v>
      </c>
      <c r="BI19" s="14">
        <f>SUM(AZ$5:AZ19)/SUMIFS(AZ$5:AZ$90,AF$5:AF$90,"&gt;"&amp;0)</f>
        <v>0.23220791659230411</v>
      </c>
      <c r="BJ19" s="14">
        <f>SUM(BA$5:BA19)/SUMIFS(BA$5:BA$90,AG$5:AG$90,"&gt;"&amp;0)</f>
        <v>0.29870463612110121</v>
      </c>
      <c r="BK19" s="14">
        <f>SUM(BB$5:BB19)/SUMIFS(BB$5:BB$90,AH$5:AH$90,"&gt;"&amp;0)</f>
        <v>0.32056384456259152</v>
      </c>
      <c r="BL19" s="14">
        <f>SUM(BC$5:BC19)/SUMIFS(BC$5:BC$90,AI$5:AI$90,"&gt;"&amp;0)</f>
        <v>0.31364669877296308</v>
      </c>
      <c r="BN19" s="14">
        <f t="shared" si="0"/>
        <v>127.90000433494242</v>
      </c>
      <c r="BO19" s="14">
        <f t="shared" si="1"/>
        <v>65.534079748409013</v>
      </c>
      <c r="BP19" s="14">
        <f t="shared" si="2"/>
        <v>20.606383181229475</v>
      </c>
      <c r="BQ19" s="14">
        <f t="shared" si="3"/>
        <v>0</v>
      </c>
      <c r="BS19" s="14">
        <f>相关演算!V33</f>
        <v>4.9749270304166497</v>
      </c>
      <c r="BT19" s="14">
        <f>相关演算!W33</f>
        <v>3.8393118836906921</v>
      </c>
      <c r="BU19" s="14">
        <f>相关演算!X33</f>
        <v>3.6278433992619861</v>
      </c>
      <c r="BV19" s="14">
        <f t="shared" si="9"/>
        <v>3.7335776414763391</v>
      </c>
      <c r="BW19" s="14"/>
      <c r="BX19" s="14"/>
      <c r="BY19" s="14"/>
      <c r="CB19" s="12"/>
      <c r="CJ19" s="7"/>
      <c r="CQ19" s="13" t="s">
        <v>165</v>
      </c>
      <c r="CR19" s="23">
        <f>CR12/10/50</f>
        <v>240</v>
      </c>
      <c r="CS19" s="23">
        <f>CS12*4/50</f>
        <v>240</v>
      </c>
      <c r="CU19" s="64"/>
      <c r="CV19" s="45" t="s">
        <v>99</v>
      </c>
      <c r="CW19" s="45">
        <v>1</v>
      </c>
      <c r="CX19" s="45">
        <v>1</v>
      </c>
      <c r="CY19" s="4"/>
      <c r="CZ19" s="45" t="s">
        <v>157</v>
      </c>
      <c r="DA19" s="45">
        <v>1</v>
      </c>
      <c r="DB19" s="45">
        <v>1</v>
      </c>
      <c r="DE19" s="13"/>
      <c r="DF19" s="13"/>
      <c r="DG19" s="13"/>
      <c r="DM19" s="4" t="s">
        <v>119</v>
      </c>
      <c r="DN19" s="13" t="s">
        <v>120</v>
      </c>
      <c r="DO19" s="13" t="s">
        <v>121</v>
      </c>
      <c r="DP19" s="13" t="s">
        <v>122</v>
      </c>
      <c r="DQ19" s="13" t="s">
        <v>123</v>
      </c>
      <c r="DR19" s="13"/>
    </row>
    <row r="20" spans="1:125" x14ac:dyDescent="0.15">
      <c r="B20" s="13"/>
      <c r="C20" s="14" t="s">
        <v>993</v>
      </c>
      <c r="D20" s="19">
        <v>0.16500000000000001</v>
      </c>
      <c r="E20" s="19">
        <v>0.39</v>
      </c>
      <c r="F20" s="19">
        <v>0.65</v>
      </c>
      <c r="G20" s="19">
        <v>1.008</v>
      </c>
      <c r="H20" s="19">
        <f t="shared" si="10"/>
        <v>1.194</v>
      </c>
      <c r="I20" s="19">
        <v>1.38</v>
      </c>
      <c r="J20" s="19">
        <v>1.6679999999999999</v>
      </c>
      <c r="K20" s="13">
        <v>6.5</v>
      </c>
      <c r="L20" s="22">
        <v>0.55000000000000004</v>
      </c>
      <c r="M20" s="22">
        <v>0</v>
      </c>
      <c r="P20" s="13" t="s">
        <v>997</v>
      </c>
      <c r="Q20" s="13">
        <f>INDEX([7]资料!$R$6:$R$105,[7]资料!D22,1)</f>
        <v>0.16732166750219657</v>
      </c>
      <c r="R20" s="13">
        <f>INDEX([7]资料!$R$6:$R$105,[7]资料!E22,1)</f>
        <v>0.16732166750219657</v>
      </c>
      <c r="S20" s="13">
        <f>INDEX([7]资料!$R$6:$R$105,[7]资料!F22,1)</f>
        <v>0.43167243742365952</v>
      </c>
      <c r="T20" s="13">
        <f>INDEX([7]资料!$R$6:$R$105,[7]资料!G22,1)</f>
        <v>1.2690655212617412</v>
      </c>
      <c r="U20" s="13">
        <f t="shared" si="4"/>
        <v>1.4520143008687183</v>
      </c>
      <c r="V20" s="13">
        <f>INDEX([7]资料!$R$6:$R$105,[7]资料!H22,1)</f>
        <v>1.6349630804756954</v>
      </c>
      <c r="AA20" s="13">
        <v>15</v>
      </c>
      <c r="AB20" s="14">
        <f>[8]结果汇总!E20</f>
        <v>0.41273345089809316</v>
      </c>
      <c r="AC20" s="14">
        <f>[8]结果汇总!F20</f>
        <v>0.70945057489401098</v>
      </c>
      <c r="AD20" s="14">
        <f>[8]结果汇总!G20</f>
        <v>0.90855879979844645</v>
      </c>
      <c r="AE20" s="14">
        <f>[8]结果汇总!H20</f>
        <v>1</v>
      </c>
      <c r="AF20" s="14">
        <f>[8]结果汇总!I20</f>
        <v>0.55589319329651465</v>
      </c>
      <c r="AG20" s="14">
        <f>[8]结果汇总!J20</f>
        <v>0.63681321861751372</v>
      </c>
      <c r="AH20" s="14">
        <f>[8]结果汇总!K20</f>
        <v>0.91427387481104361</v>
      </c>
      <c r="AI20" s="14">
        <f>[8]结果汇总!L20</f>
        <v>0.91427387481104361</v>
      </c>
      <c r="AJ20" s="14"/>
      <c r="AK20" s="14"/>
      <c r="AL20" s="14"/>
      <c r="AM20" s="112">
        <f t="shared" si="5"/>
        <v>0.5</v>
      </c>
      <c r="AN20" s="112">
        <f t="shared" si="6"/>
        <v>0.5</v>
      </c>
      <c r="AO20" s="112">
        <f t="shared" si="7"/>
        <v>0.5</v>
      </c>
      <c r="AP20" s="112">
        <f t="shared" si="8"/>
        <v>0.5</v>
      </c>
      <c r="AQ20" s="113">
        <f>IFERROR(SUM(AM20:AM$90)/IFERROR(MATCH(0,AM20:AM$90,0)-1,87-COUNT(AM$5:AM20)),0)</f>
        <v>0.5</v>
      </c>
      <c r="AR20" s="113">
        <f>IFERROR(SUM(AN20:AN$90)/IFERROR(MATCH(0,AN20:AN$90,0)-1,87-COUNT(AN$5:AN20)),0)</f>
        <v>0.5</v>
      </c>
      <c r="AS20" s="113">
        <f>IFERROR(SUM(AO20:AO$90)/IFERROR(MATCH(0,AO20:AO$90,0)-1,87-COUNT(AO$5:AO20)),0)</f>
        <v>0.5</v>
      </c>
      <c r="AT20" s="113">
        <f>IFERROR(SUM(AP20:AP$90)/IFERROR(MATCH(0,AP20:AP$90,0)-1,87-COUNT(AP$5:AP20)),0)</f>
        <v>0.5</v>
      </c>
      <c r="AU20" s="14"/>
      <c r="AV20" s="14">
        <f>IFERROR(兵力效用折算(0,AV$2,数据总览!$D$4/(1+数据总览!$D$4)*INDEX(士兵输出转换,AV$2,1))/兵力效用折算($AA20,AV$2,数据总览!$D$4/(1+数据总览!$D$4)*INDEX(士兵输出转换,AV$2,1)),AV19)</f>
        <v>0.80884074002247752</v>
      </c>
      <c r="AW20" s="14">
        <f>IFERROR(兵力效用折算(0,AW$2,数据总览!$D$4/(1+数据总览!$D$4)*INDEX(士兵输出转换,AW$2,1))/兵力效用折算($AA20,AW$2,数据总览!$D$4/(1+数据总览!$D$4)*INDEX(士兵输出转换,AW$2,1)),AW19)</f>
        <v>0.79763452919392774</v>
      </c>
      <c r="AX20" s="14">
        <f>IFERROR(兵力效用折算(0,AX$2,数据总览!$D$4/(1+数据总览!$D$4)*INDEX(士兵输出转换,AX$2,1))/兵力效用折算($AA20,AX$2,数据总览!$D$4/(1+数据总览!$D$4)*INDEX(士兵输出转换,AX$2,1)),AX19)</f>
        <v>0.76443062455900934</v>
      </c>
      <c r="AY20" s="14">
        <f>IFERROR(兵力效用折算(0,AY$2,数据总览!$D$4/(1+数据总览!$D$4)*INDEX(士兵输出转换,AY$2,1))/兵力效用折算($AA20,AY$2,数据总览!$D$4/(1+数据总览!$D$4)*INDEX(士兵输出转换,AY$2,1)),AY19)</f>
        <v>0.8216558932860526</v>
      </c>
      <c r="AZ20" s="14">
        <f>IFERROR(兵力效用折算(0,AZ$2,数据总览!$D$4/(1+数据总览!$D$4)*INDEX(将领输出转换,AZ$2,1))/兵力效用折算($AA20,AZ$2,数据总览!$D$4/(1+数据总览!$D$4)*INDEX(将领输出转换,AZ$2,1)),AZ19)</f>
        <v>0.81103662376567742</v>
      </c>
      <c r="BA20" s="14">
        <f>IFERROR(兵力效用折算(0,BA$2,数据总览!$D$4/(1+数据总览!$D$4)*INDEX(将领输出转换,BA$2,1))/兵力效用折算($AA20,BA$2,数据总览!$D$4/(1+数据总览!$D$4)*INDEX(将领输出转换,BA$2,1)),BA19)</f>
        <v>0.79821277754959252</v>
      </c>
      <c r="BB20" s="14">
        <f>IFERROR(兵力效用折算(0,BB$2,数据总览!$D$4/(1+数据总览!$D$4)*INDEX(将领输出转换,BB$2,1))/兵力效用折算($AA20,BB$2,数据总览!$D$4/(1+数据总览!$D$4)*INDEX(将领输出转换,BB$2,1)),BB19)</f>
        <v>0.76203461870248512</v>
      </c>
      <c r="BC20" s="14">
        <f>IFERROR(兵力效用折算(0,BC$2,数据总览!$D$4/(1+数据总览!$D$4)*INDEX(将领输出转换,BC$2,1))/兵力效用折算($AA20,BC$2,数据总览!$D$4/(1+数据总览!$D$4)*INDEX(将领输出转换,BC$2,1)),BC19)</f>
        <v>0.82212214861048705</v>
      </c>
      <c r="BD20" s="14"/>
      <c r="BE20" s="14">
        <f>SUM(AV$5:AV20)/SUMIFS(AV$5:AV$90,AB$5:AB$90,"&gt;"&amp;0)</f>
        <v>0.54930722291726841</v>
      </c>
      <c r="BF20" s="14">
        <f>SUM(AW$5:AW20)/SUMIFS(AW$5:AW$90,AC$5:AC$90,"&gt;"&amp;0)</f>
        <v>0.31742273686481653</v>
      </c>
      <c r="BG20" s="14">
        <f>SUM(AX$5:AX20)/SUMIFS(AX$5:AX$90,AD$5:AD$90,"&gt;"&amp;0)</f>
        <v>0.33406441916213758</v>
      </c>
      <c r="BH20" s="14">
        <f>SUM(AY$5:AY20)/SUMIFS(AY$5:AY$90,AE$5:AE$90,"&gt;"&amp;0)</f>
        <v>0.3336645320979082</v>
      </c>
      <c r="BI20" s="14">
        <f>SUM(AZ$5:AZ20)/SUMIFS(AZ$5:AZ$90,AF$5:AF$90,"&gt;"&amp;0)</f>
        <v>0.24599395672229976</v>
      </c>
      <c r="BJ20" s="14">
        <f>SUM(BA$5:BA20)/SUMIFS(BA$5:BA$90,AG$5:AG$90,"&gt;"&amp;0)</f>
        <v>0.31630566346307465</v>
      </c>
      <c r="BK20" s="14">
        <f>SUM(BB$5:BB20)/SUMIFS(BB$5:BB$90,AH$5:AH$90,"&gt;"&amp;0)</f>
        <v>0.33894775475830985</v>
      </c>
      <c r="BL20" s="14">
        <f>SUM(BC$5:BC20)/SUMIFS(BC$5:BC$90,AI$5:AI$90,"&gt;"&amp;0)</f>
        <v>0.33243656910492697</v>
      </c>
      <c r="BN20" s="14">
        <f t="shared" si="0"/>
        <v>140.94397178445766</v>
      </c>
      <c r="BO20" s="14">
        <f t="shared" si="1"/>
        <v>69.731862025437366</v>
      </c>
      <c r="BP20" s="14">
        <f t="shared" si="2"/>
        <v>21.945888048372854</v>
      </c>
      <c r="BQ20" s="14">
        <f t="shared" si="3"/>
        <v>0</v>
      </c>
      <c r="BS20" s="14">
        <f>相关演算!V34</f>
        <v>4.9519691022143926</v>
      </c>
      <c r="BT20" s="14">
        <f>相关演算!W34</f>
        <v>3.7828936639872226</v>
      </c>
      <c r="BU20" s="14">
        <f>相关演算!X34</f>
        <v>3.5293814302984967</v>
      </c>
      <c r="BV20" s="14">
        <f t="shared" si="9"/>
        <v>3.6561375471428597</v>
      </c>
      <c r="BW20" s="14"/>
      <c r="BX20" s="14"/>
      <c r="BY20" s="14"/>
      <c r="CC20" s="55" t="s">
        <v>100</v>
      </c>
      <c r="CJ20" s="7"/>
      <c r="CL20"/>
      <c r="CQ20" s="13" t="s">
        <v>166</v>
      </c>
      <c r="CR20" s="23">
        <f>CR13/10/50</f>
        <v>240</v>
      </c>
      <c r="CS20" s="23">
        <f>CS13*4/50</f>
        <v>240</v>
      </c>
      <c r="CU20" s="64"/>
      <c r="CV20" s="45" t="s">
        <v>101</v>
      </c>
      <c r="CW20" s="45">
        <v>1</v>
      </c>
      <c r="CX20" s="45">
        <v>1</v>
      </c>
      <c r="CY20" s="4"/>
      <c r="CZ20" s="45" t="s">
        <v>158</v>
      </c>
      <c r="DA20" s="45">
        <v>1.05</v>
      </c>
      <c r="DB20" s="45">
        <v>1</v>
      </c>
      <c r="DE20" s="13"/>
      <c r="DF20" s="13"/>
      <c r="DG20" s="13"/>
    </row>
    <row r="21" spans="1:125" x14ac:dyDescent="0.15">
      <c r="B21" s="14"/>
      <c r="C21" s="14" t="s">
        <v>994</v>
      </c>
      <c r="D21" s="19">
        <v>0.18</v>
      </c>
      <c r="E21" s="19">
        <v>0.42</v>
      </c>
      <c r="F21" s="19">
        <v>0.7</v>
      </c>
      <c r="G21" s="19">
        <v>1.08</v>
      </c>
      <c r="H21" s="19">
        <f t="shared" si="10"/>
        <v>1.27</v>
      </c>
      <c r="I21" s="19">
        <v>1.46</v>
      </c>
      <c r="J21" s="19">
        <v>1.756</v>
      </c>
      <c r="K21" s="13">
        <v>7</v>
      </c>
      <c r="L21" s="22">
        <v>0.6</v>
      </c>
      <c r="M21" s="22">
        <v>0</v>
      </c>
      <c r="P21" s="13" t="s">
        <v>998</v>
      </c>
      <c r="Q21" s="13">
        <f>INDEX([7]资料!$R$6:$R$105,[7]资料!D23,1)</f>
        <v>0.16732166750219657</v>
      </c>
      <c r="R21" s="13">
        <f>INDEX([7]资料!$R$6:$R$105,[7]资料!E23,1)</f>
        <v>0.16732166750219657</v>
      </c>
      <c r="S21" s="13">
        <f>INDEX([7]资料!$R$6:$R$105,[7]资料!F23,1)</f>
        <v>0.43167243742365952</v>
      </c>
      <c r="T21" s="13">
        <f>INDEX([7]资料!$R$6:$R$105,[7]资料!G23,1)</f>
        <v>1.2690655212617412</v>
      </c>
      <c r="U21" s="13">
        <f t="shared" si="4"/>
        <v>1.4520143008687183</v>
      </c>
      <c r="V21" s="13">
        <f>INDEX([7]资料!$R$6:$R$105,[7]资料!H23,1)</f>
        <v>1.6349630804756954</v>
      </c>
      <c r="AA21" s="13">
        <v>16</v>
      </c>
      <c r="AB21" s="14">
        <f>[8]结果汇总!E21</f>
        <v>0.35891065539996692</v>
      </c>
      <c r="AC21" s="14">
        <f>[8]结果汇总!F21</f>
        <v>0.69221151315451102</v>
      </c>
      <c r="AD21" s="14">
        <f>[8]结果汇总!G21</f>
        <v>0.90304451240266692</v>
      </c>
      <c r="AE21" s="14">
        <f>[8]结果汇总!H21</f>
        <v>1</v>
      </c>
      <c r="AF21" s="14">
        <f>[8]结果汇总!I21</f>
        <v>0.54669530259488608</v>
      </c>
      <c r="AG21" s="14">
        <f>[8]结果汇总!J21</f>
        <v>0.61526439144313871</v>
      </c>
      <c r="AH21" s="14">
        <f>[8]结果汇总!K21</f>
        <v>0.90910423037750021</v>
      </c>
      <c r="AI21" s="14">
        <f>[8]结果汇总!L21</f>
        <v>0.90910423037750021</v>
      </c>
      <c r="AJ21" s="14"/>
      <c r="AK21" s="14"/>
      <c r="AL21" s="14"/>
      <c r="AM21" s="112">
        <f t="shared" si="5"/>
        <v>0.5</v>
      </c>
      <c r="AN21" s="112">
        <f t="shared" si="6"/>
        <v>0.5</v>
      </c>
      <c r="AO21" s="112">
        <f t="shared" si="7"/>
        <v>0.5</v>
      </c>
      <c r="AP21" s="112">
        <f t="shared" si="8"/>
        <v>0.5</v>
      </c>
      <c r="AQ21" s="113">
        <f>IFERROR(SUM(AM21:AM$90)/IFERROR(MATCH(0,AM21:AM$90,0)-1,87-COUNT(AM$5:AM21)),0)</f>
        <v>0.5</v>
      </c>
      <c r="AR21" s="113">
        <f>IFERROR(SUM(AN21:AN$90)/IFERROR(MATCH(0,AN21:AN$90,0)-1,87-COUNT(AN$5:AN21)),0)</f>
        <v>0.5</v>
      </c>
      <c r="AS21" s="113">
        <f>IFERROR(SUM(AO21:AO$90)/IFERROR(MATCH(0,AO21:AO$90,0)-1,87-COUNT(AO$5:AO21)),0)</f>
        <v>0.5</v>
      </c>
      <c r="AT21" s="113">
        <f>IFERROR(SUM(AP21:AP$90)/IFERROR(MATCH(0,AP21:AP$90,0)-1,87-COUNT(AP$5:AP21)),0)</f>
        <v>0.5</v>
      </c>
      <c r="AU21" s="14"/>
      <c r="AV21" s="14">
        <f>IFERROR(兵力效用折算(0,AV$2,数据总览!$D$4/(1+数据总览!$D$4)*INDEX(士兵输出转换,AV$2,1))/兵力效用折算($AA21,AV$2,数据总览!$D$4/(1+数据总览!$D$4)*INDEX(士兵输出转换,AV$2,1)),AV20)</f>
        <v>0.79469311248632324</v>
      </c>
      <c r="AW21" s="14">
        <f>IFERROR(兵力效用折算(0,AW$2,数据总览!$D$4/(1+数据总览!$D$4)*INDEX(士兵输出转换,AW$2,1))/兵力效用折算($AA21,AW$2,数据总览!$D$4/(1+数据总览!$D$4)*INDEX(士兵输出转换,AW$2,1)),AW20)</f>
        <v>0.78461373130333201</v>
      </c>
      <c r="AX21" s="14">
        <f>IFERROR(兵力效用折算(0,AX$2,数据总览!$D$4/(1+数据总览!$D$4)*INDEX(士兵输出转换,AX$2,1))/兵力效用折算($AA21,AX$2,数据总览!$D$4/(1+数据总览!$D$4)*INDEX(士兵输出转换,AX$2,1)),AX20)</f>
        <v>0.74918243758092429</v>
      </c>
      <c r="AY21" s="14">
        <f>IFERROR(兵力效用折算(0,AY$2,数据总览!$D$4/(1+数据总览!$D$4)*INDEX(士兵输出转换,AY$2,1))/兵力效用折算($AA21,AY$2,数据总览!$D$4/(1+数据总览!$D$4)*INDEX(士兵输出转换,AY$2,1)),AY20)</f>
        <v>0.8098629870634928</v>
      </c>
      <c r="AZ21" s="14">
        <f>IFERROR(兵力效用折算(0,AZ$2,数据总览!$D$4/(1+数据总览!$D$4)*INDEX(将领输出转换,AZ$2,1))/兵力效用折算($AA21,AZ$2,数据总览!$D$4/(1+数据总览!$D$4)*INDEX(将领输出转换,AZ$2,1)),AZ20)</f>
        <v>0.79707343161812849</v>
      </c>
      <c r="BA21" s="14">
        <f>IFERROR(兵力效用折算(0,BA$2,数据总览!$D$4/(1+数据总览!$D$4)*INDEX(将领输出转换,BA$2,1))/兵力效用折算($AA21,BA$2,数据总览!$D$4/(1+数据总览!$D$4)*INDEX(将领输出转换,BA$2,1)),BA20)</f>
        <v>0.78523444461670155</v>
      </c>
      <c r="BB21" s="14">
        <f>IFERROR(兵力效用折算(0,BB$2,数据总览!$D$4/(1+数据总览!$D$4)*INDEX(将领输出转换,BB$2,1))/兵力效用折算($AA21,BB$2,数据总览!$D$4/(1+数据总览!$D$4)*INDEX(将领输出转换,BB$2,1)),BB20)</f>
        <v>0.74660520822277354</v>
      </c>
      <c r="BC21" s="14">
        <f>IFERROR(兵力效用折算(0,BC$2,数据总览!$D$4/(1+数据总览!$D$4)*INDEX(将领输出转换,BC$2,1))/兵力效用折算($AA21,BC$2,数据总览!$D$4/(1+数据总览!$D$4)*INDEX(将领输出转换,BC$2,1)),BC20)</f>
        <v>0.81036364501764946</v>
      </c>
      <c r="BD21" s="14"/>
      <c r="BE21" s="14">
        <f>SUM(AV$5:AV21)/SUMIFS(AV$5:AV$90,AB$5:AB$90,"&gt;"&amp;0)</f>
        <v>0.579507015642024</v>
      </c>
      <c r="BF21" s="14">
        <f>SUM(AW$5:AW21)/SUMIFS(AW$5:AW$90,AC$5:AC$90,"&gt;"&amp;0)</f>
        <v>0.33479053720810803</v>
      </c>
      <c r="BG21" s="14">
        <f>SUM(AX$5:AX21)/SUMIFS(AX$5:AX$90,AD$5:AD$90,"&gt;"&amp;0)</f>
        <v>0.35185404160938999</v>
      </c>
      <c r="BH21" s="14">
        <f>SUM(AY$5:AY21)/SUMIFS(AY$5:AY$90,AE$5:AE$90,"&gt;"&amp;0)</f>
        <v>0.35224731274086984</v>
      </c>
      <c r="BI21" s="14">
        <f>SUM(AZ$5:AZ21)/SUMIFS(AZ$5:AZ$90,AF$5:AF$90,"&gt;"&amp;0)</f>
        <v>0.25954264983041225</v>
      </c>
      <c r="BJ21" s="14">
        <f>SUM(BA$5:BA21)/SUMIFS(BA$5:BA$90,AG$5:AG$90,"&gt;"&amp;0)</f>
        <v>0.3336205114814017</v>
      </c>
      <c r="BK21" s="14">
        <f>SUM(BB$5:BB21)/SUMIFS(BB$5:BB$90,AH$5:AH$90,"&gt;"&amp;0)</f>
        <v>0.3569594339691487</v>
      </c>
      <c r="BL21" s="14">
        <f>SUM(BC$5:BC21)/SUMIFS(BC$5:BC$90,AI$5:AI$90,"&gt;"&amp;0)</f>
        <v>0.3509576949952275</v>
      </c>
      <c r="BN21" s="14">
        <f t="shared" si="0"/>
        <v>153.86144270400794</v>
      </c>
      <c r="BO21" s="14">
        <f t="shared" si="1"/>
        <v>73.869236842917346</v>
      </c>
      <c r="BP21" s="14">
        <f t="shared" si="2"/>
        <v>23.269317023359939</v>
      </c>
      <c r="BQ21" s="14">
        <f t="shared" si="3"/>
        <v>0</v>
      </c>
      <c r="BS21" s="14">
        <f>相关演算!V35</f>
        <v>4.9292925311139273</v>
      </c>
      <c r="BT21" s="14">
        <f>相关演算!W35</f>
        <v>3.7270857793536845</v>
      </c>
      <c r="BU21" s="14">
        <f>相关演算!X35</f>
        <v>3.4319936605627093</v>
      </c>
      <c r="BV21" s="14">
        <f t="shared" si="9"/>
        <v>3.5795397199581966</v>
      </c>
      <c r="BW21" s="14"/>
      <c r="BX21" s="14"/>
      <c r="BY21" s="14"/>
      <c r="CC21" s="56" t="s">
        <v>144</v>
      </c>
      <c r="CD21" s="7"/>
      <c r="CE21" s="7"/>
      <c r="CJ21" s="13"/>
      <c r="CQ21" s="13" t="s">
        <v>167</v>
      </c>
      <c r="CR21" s="23">
        <f>CR14/10/50</f>
        <v>240</v>
      </c>
      <c r="CS21" s="23">
        <f>CS14*4/50</f>
        <v>240</v>
      </c>
      <c r="CU21" s="64"/>
      <c r="CV21" s="45" t="s">
        <v>102</v>
      </c>
      <c r="CW21" s="45">
        <v>1</v>
      </c>
      <c r="CX21" s="45">
        <v>1</v>
      </c>
      <c r="CY21" s="4"/>
      <c r="CZ21" s="45" t="s">
        <v>159</v>
      </c>
      <c r="DA21" s="45">
        <v>0.85</v>
      </c>
      <c r="DB21" s="45">
        <v>0.92</v>
      </c>
      <c r="DE21" s="13"/>
      <c r="DF21" s="13"/>
      <c r="DG21" s="13"/>
    </row>
    <row r="22" spans="1:125" x14ac:dyDescent="0.15">
      <c r="B22" s="16"/>
      <c r="C22" s="14" t="s">
        <v>995</v>
      </c>
      <c r="D22" s="19">
        <v>0.19500000000000001</v>
      </c>
      <c r="E22" s="19">
        <v>0.45</v>
      </c>
      <c r="F22" s="19">
        <v>0.75</v>
      </c>
      <c r="G22" s="19">
        <v>1.1519999999999999</v>
      </c>
      <c r="H22" s="19">
        <f t="shared" si="10"/>
        <v>1.3460000000000001</v>
      </c>
      <c r="I22" s="19">
        <v>1.54</v>
      </c>
      <c r="J22" s="19">
        <v>1.8440000000000001</v>
      </c>
      <c r="K22" s="13">
        <v>7.5</v>
      </c>
      <c r="L22" s="22">
        <v>0.65</v>
      </c>
      <c r="M22" s="22">
        <v>0</v>
      </c>
      <c r="P22" s="13"/>
      <c r="Q22" s="13"/>
      <c r="R22" s="13"/>
      <c r="S22" s="13"/>
      <c r="T22" s="13"/>
      <c r="U22" s="13"/>
      <c r="AA22" s="13">
        <v>17</v>
      </c>
      <c r="AB22" s="14">
        <f>[8]结果汇总!E22</f>
        <v>0.30560956296763958</v>
      </c>
      <c r="AC22" s="14">
        <f>[8]结果汇总!F22</f>
        <v>0.67522120491395843</v>
      </c>
      <c r="AD22" s="14">
        <f>[8]结果汇总!G22</f>
        <v>0.89759604103329849</v>
      </c>
      <c r="AE22" s="14">
        <f>[8]结果汇总!H22</f>
        <v>1</v>
      </c>
      <c r="AF22" s="14">
        <f>[8]结果汇总!I22</f>
        <v>0.53754701237052249</v>
      </c>
      <c r="AG22" s="14">
        <f>[8]结果汇总!J22</f>
        <v>0.59402650614244812</v>
      </c>
      <c r="AH22" s="14">
        <f>[8]结果汇总!K22</f>
        <v>0.90399628846871727</v>
      </c>
      <c r="AI22" s="14">
        <f>[8]结果汇总!L22</f>
        <v>0.90399628846871727</v>
      </c>
      <c r="AJ22" s="14"/>
      <c r="AK22" s="14"/>
      <c r="AL22" s="14"/>
      <c r="AM22" s="112">
        <f t="shared" si="5"/>
        <v>0.5</v>
      </c>
      <c r="AN22" s="112">
        <f t="shared" si="6"/>
        <v>0.5</v>
      </c>
      <c r="AO22" s="112">
        <f t="shared" si="7"/>
        <v>0.5</v>
      </c>
      <c r="AP22" s="112">
        <f t="shared" si="8"/>
        <v>0.5</v>
      </c>
      <c r="AQ22" s="113">
        <f>IFERROR(SUM(AM22:AM$90)/IFERROR(MATCH(0,AM22:AM$90,0)-1,87-COUNT(AM$5:AM22)),0)</f>
        <v>0.5</v>
      </c>
      <c r="AR22" s="113">
        <f>IFERROR(SUM(AN22:AN$90)/IFERROR(MATCH(0,AN22:AN$90,0)-1,87-COUNT(AN$5:AN22)),0)</f>
        <v>0.5</v>
      </c>
      <c r="AS22" s="113">
        <f>IFERROR(SUM(AO22:AO$90)/IFERROR(MATCH(0,AO22:AO$90,0)-1,87-COUNT(AO$5:AO22)),0)</f>
        <v>0.5</v>
      </c>
      <c r="AT22" s="113">
        <f>IFERROR(SUM(AP22:AP$90)/IFERROR(MATCH(0,AP22:AP$90,0)-1,87-COUNT(AP$5:AP22)),0)</f>
        <v>0.5</v>
      </c>
      <c r="AU22" s="14"/>
      <c r="AV22" s="14">
        <f>IFERROR(兵力效用折算(0,AV$2,数据总览!$D$4/(1+数据总览!$D$4)*INDEX(士兵输出转换,AV$2,1))/兵力效用折算($AA22,AV$2,数据总览!$D$4/(1+数据总览!$D$4)*INDEX(士兵输出转换,AV$2,1)),AV21)</f>
        <v>0.78069483261666583</v>
      </c>
      <c r="AW22" s="14">
        <f>IFERROR(兵力效用折算(0,AW$2,数据总览!$D$4/(1+数据总览!$D$4)*INDEX(士兵输出转换,AW$2,1))/兵力效用折算($AA22,AW$2,数据总览!$D$4/(1+数据总览!$D$4)*INDEX(士兵输出转换,AW$2,1)),AW21)</f>
        <v>0.77175740962172634</v>
      </c>
      <c r="AX22" s="14">
        <f>IFERROR(兵力效用折算(0,AX$2,数据总览!$D$4/(1+数据总览!$D$4)*INDEX(士兵输出转换,AX$2,1))/兵力效用折算($AA22,AX$2,数据总览!$D$4/(1+数据总览!$D$4)*INDEX(士兵输出转换,AX$2,1)),AX21)</f>
        <v>0.73412578849291121</v>
      </c>
      <c r="AY22" s="14">
        <f>IFERROR(兵力效用折算(0,AY$2,数据总览!$D$4/(1+数据总览!$D$4)*INDEX(士兵输出转换,AY$2,1))/兵力效用折算($AA22,AY$2,数据总览!$D$4/(1+数据总览!$D$4)*INDEX(士兵输出转换,AY$2,1)),AY21)</f>
        <v>0.79820725429321926</v>
      </c>
      <c r="AZ22" s="14">
        <f>IFERROR(兵力效用折算(0,AZ$2,数据总览!$D$4/(1+数据总览!$D$4)*INDEX(将领输出转换,AZ$2,1))/兵力效用折算($AA22,AZ$2,数据总览!$D$4/(1+数据总览!$D$4)*INDEX(将领输出转换,AZ$2,1)),AZ21)</f>
        <v>0.78326139748739909</v>
      </c>
      <c r="BA22" s="14">
        <f>IFERROR(兵力效用折算(0,BA$2,数据总览!$D$4/(1+数据总览!$D$4)*INDEX(将领输出转换,BA$2,1))/兵力效用折算($AA22,BA$2,数据总览!$D$4/(1+数据总览!$D$4)*INDEX(将领输出转换,BA$2,1)),BA21)</f>
        <v>0.77242084437660863</v>
      </c>
      <c r="BB22" s="14">
        <f>IFERROR(兵力效用折算(0,BB$2,数据总览!$D$4/(1+数据总览!$D$4)*INDEX(将领输出转换,BB$2,1))/兵力效用折算($AA22,BB$2,数据总览!$D$4/(1+数据总览!$D$4)*INDEX(将领输出转换,BB$2,1)),BB21)</f>
        <v>0.73136551502483815</v>
      </c>
      <c r="BC22" s="14">
        <f>IFERROR(兵力效用折算(0,BC$2,数据总览!$D$4/(1+数据总览!$D$4)*INDEX(将领输出转换,BC$2,1))/兵力效用折算($AA22,BC$2,数据总览!$D$4/(1+数据总览!$D$4)*INDEX(将领输出转换,BC$2,1)),BC21)</f>
        <v>0.7987424475853383</v>
      </c>
      <c r="BD22" s="14"/>
      <c r="BE22" s="14">
        <f>SUM(AV$5:AV22)/SUMIFS(AV$5:AV$90,AB$5:AB$90,"&gt;"&amp;0)</f>
        <v>0.60917484811202882</v>
      </c>
      <c r="BF22" s="14">
        <f>SUM(AW$5:AW22)/SUMIFS(AW$5:AW$90,AC$5:AC$90,"&gt;"&amp;0)</f>
        <v>0.35187375671982984</v>
      </c>
      <c r="BG22" s="14">
        <f>SUM(AX$5:AX22)/SUMIFS(AX$5:AX$90,AD$5:AD$90,"&gt;"&amp;0)</f>
        <v>0.36928613818689371</v>
      </c>
      <c r="BH22" s="14">
        <f>SUM(AY$5:AY22)/SUMIFS(AY$5:AY$90,AE$5:AE$90,"&gt;"&amp;0)</f>
        <v>0.37056264576767567</v>
      </c>
      <c r="BI22" s="14">
        <f>SUM(AZ$5:AZ22)/SUMIFS(AZ$5:AZ$90,AF$5:AF$90,"&gt;"&amp;0)</f>
        <v>0.27285656530799185</v>
      </c>
      <c r="BJ22" s="14">
        <f>SUM(BA$5:BA22)/SUMIFS(BA$5:BA$90,AG$5:AG$90,"&gt;"&amp;0)</f>
        <v>0.35065281262185571</v>
      </c>
      <c r="BK22" s="14">
        <f>SUM(BB$5:BB22)/SUMIFS(BB$5:BB$90,AH$5:AH$90,"&gt;"&amp;0)</f>
        <v>0.37460345908096754</v>
      </c>
      <c r="BL22" s="14">
        <f>SUM(BC$5:BC22)/SUMIFS(BC$5:BC$90,AI$5:AI$90,"&gt;"&amp;0)</f>
        <v>0.36921321462102791</v>
      </c>
      <c r="BN22" s="14">
        <f t="shared" si="0"/>
        <v>166.65370488776648</v>
      </c>
      <c r="BO22" s="14">
        <f t="shared" si="1"/>
        <v>77.946910820649961</v>
      </c>
      <c r="BP22" s="14">
        <f t="shared" si="2"/>
        <v>24.576950152008362</v>
      </c>
      <c r="BQ22" s="14">
        <f t="shared" si="3"/>
        <v>0</v>
      </c>
      <c r="BS22" s="14">
        <f>相关演算!V36</f>
        <v>4.9068937427377408</v>
      </c>
      <c r="BT22" s="14">
        <f>相关演算!W36</f>
        <v>3.6718813992675319</v>
      </c>
      <c r="BU22" s="14">
        <f>相关演算!X36</f>
        <v>3.3356681868694826</v>
      </c>
      <c r="BV22" s="14">
        <f t="shared" si="9"/>
        <v>3.5037747930685073</v>
      </c>
      <c r="BW22" s="14"/>
      <c r="BX22" s="14"/>
      <c r="BY22" s="14"/>
      <c r="CC22" s="56" t="s">
        <v>433</v>
      </c>
      <c r="CD22" s="13"/>
      <c r="CE22" s="13"/>
      <c r="CJ22" s="14"/>
      <c r="CQ22" s="13" t="s">
        <v>168</v>
      </c>
      <c r="CR22" s="23">
        <f>CR15/10/50</f>
        <v>240</v>
      </c>
      <c r="CS22" s="23">
        <f>CS15*4/50</f>
        <v>240</v>
      </c>
      <c r="CU22" s="64"/>
      <c r="CV22" s="45" t="s">
        <v>103</v>
      </c>
      <c r="CW22" s="45">
        <v>1</v>
      </c>
      <c r="CX22" s="45">
        <v>1</v>
      </c>
      <c r="CY22" s="4"/>
      <c r="CZ22" s="45" t="s">
        <v>160</v>
      </c>
      <c r="DA22" s="45">
        <v>1.1000000000000001</v>
      </c>
      <c r="DB22" s="45">
        <v>1</v>
      </c>
      <c r="DE22" s="13"/>
      <c r="DF22" s="13"/>
      <c r="DG22" s="13"/>
    </row>
    <row r="23" spans="1:125" ht="13.5" customHeight="1" x14ac:dyDescent="0.15">
      <c r="B23" s="16"/>
      <c r="C23" s="14" t="s">
        <v>996</v>
      </c>
      <c r="D23" s="19">
        <v>0.21</v>
      </c>
      <c r="E23" s="19">
        <v>0.48</v>
      </c>
      <c r="F23" s="19">
        <v>0.8</v>
      </c>
      <c r="G23" s="19">
        <v>1.224</v>
      </c>
      <c r="H23" s="19">
        <f t="shared" si="10"/>
        <v>1.4220000000000002</v>
      </c>
      <c r="I23" s="19">
        <v>1.62</v>
      </c>
      <c r="J23" s="19">
        <v>1.9319999999999999</v>
      </c>
      <c r="K23" s="13">
        <v>8</v>
      </c>
      <c r="L23" s="22">
        <v>0.7</v>
      </c>
      <c r="M23" s="22">
        <v>0</v>
      </c>
      <c r="P23" s="13"/>
      <c r="Q23" s="13"/>
      <c r="R23" s="13"/>
      <c r="S23" s="13"/>
      <c r="T23" s="13"/>
      <c r="U23" s="13"/>
      <c r="AA23" s="13">
        <v>18</v>
      </c>
      <c r="AB23" s="14">
        <f>[8]结果汇总!E23</f>
        <v>0.25282486394453946</v>
      </c>
      <c r="AC23" s="14">
        <f>[8]结果汇总!F23</f>
        <v>0.65847675056495303</v>
      </c>
      <c r="AD23" s="14">
        <f>[8]结果汇总!G23</f>
        <v>0.89221223283665629</v>
      </c>
      <c r="AE23" s="14">
        <f>[8]结果汇总!H23</f>
        <v>1</v>
      </c>
      <c r="AF23" s="14">
        <f>[8]结果汇总!I23</f>
        <v>0.52844805514825777</v>
      </c>
      <c r="AG23" s="14">
        <f>[8]结果汇总!J23</f>
        <v>0.5730959382061912</v>
      </c>
      <c r="AH23" s="14">
        <f>[8]结果汇总!K23</f>
        <v>0.89894896828436532</v>
      </c>
      <c r="AI23" s="14">
        <f>[8]结果汇总!L23</f>
        <v>0.89894896828436532</v>
      </c>
      <c r="AJ23" s="14"/>
      <c r="AK23" s="14"/>
      <c r="AL23" s="14"/>
      <c r="AM23" s="112">
        <f t="shared" si="5"/>
        <v>0.5</v>
      </c>
      <c r="AN23" s="112">
        <f t="shared" si="6"/>
        <v>0.5</v>
      </c>
      <c r="AO23" s="112">
        <f t="shared" si="7"/>
        <v>0.5</v>
      </c>
      <c r="AP23" s="112">
        <f t="shared" si="8"/>
        <v>0.5</v>
      </c>
      <c r="AQ23" s="113">
        <f>IFERROR(SUM(AM23:AM$90)/IFERROR(MATCH(0,AM23:AM$90,0)-1,87-COUNT(AM$5:AM23)),0)</f>
        <v>0.5</v>
      </c>
      <c r="AR23" s="113">
        <f>IFERROR(SUM(AN23:AN$90)/IFERROR(MATCH(0,AN23:AN$90,0)-1,87-COUNT(AN$5:AN23)),0)</f>
        <v>0.5</v>
      </c>
      <c r="AS23" s="113">
        <f>IFERROR(SUM(AO23:AO$90)/IFERROR(MATCH(0,AO23:AO$90,0)-1,87-COUNT(AO$5:AO23)),0)</f>
        <v>0.5</v>
      </c>
      <c r="AT23" s="113">
        <f>IFERROR(SUM(AP23:AP$90)/IFERROR(MATCH(0,AP23:AP$90,0)-1,87-COUNT(AP$5:AP23)),0)</f>
        <v>0.5</v>
      </c>
      <c r="AU23" s="14"/>
      <c r="AV23" s="14">
        <f>IFERROR(兵力效用折算(0,AV$2,数据总览!$D$4/(1+数据总览!$D$4)*INDEX(士兵输出转换,AV$2,1))/兵力效用折算($AA23,AV$2,数据总览!$D$4/(1+数据总览!$D$4)*INDEX(士兵输出转换,AV$2,1)),AV22)</f>
        <v>0.76684440444320578</v>
      </c>
      <c r="AW23" s="14">
        <f>IFERROR(兵力效用折算(0,AW$2,数据总览!$D$4/(1+数据总览!$D$4)*INDEX(士兵输出转换,AW$2,1))/兵力效用折算($AA23,AW$2,数据总览!$D$4/(1+数据总览!$D$4)*INDEX(士兵输出转换,AW$2,1)),AW22)</f>
        <v>0.75906388118810786</v>
      </c>
      <c r="AX23" s="14">
        <f>IFERROR(兵力效用折算(0,AX$2,数据总览!$D$4/(1+数据总览!$D$4)*INDEX(士兵输出转换,AX$2,1))/兵力效用折算($AA23,AX$2,数据总览!$D$4/(1+数据总览!$D$4)*INDEX(士兵输出转换,AX$2,1)),AX22)</f>
        <v>0.71925929570747438</v>
      </c>
      <c r="AY23" s="14">
        <f>IFERROR(兵力效用折算(0,AY$2,数据总览!$D$4/(1+数据总览!$D$4)*INDEX(士兵输出转换,AY$2,1))/兵力效用折算($AA23,AY$2,数据总览!$D$4/(1+数据总览!$D$4)*INDEX(士兵输出转换,AY$2,1)),AY22)</f>
        <v>0.78668734763106585</v>
      </c>
      <c r="AZ23" s="14">
        <f>IFERROR(兵力效用折算(0,AZ$2,数据总览!$D$4/(1+数据总览!$D$4)*INDEX(将领输出转换,AZ$2,1))/兵力效用折算($AA23,AZ$2,数据总览!$D$4/(1+数据总览!$D$4)*INDEX(将领输出转换,AZ$2,1)),AZ22)</f>
        <v>0.76959911439284556</v>
      </c>
      <c r="BA23" s="14">
        <f>IFERROR(兵力效用折算(0,BA$2,数据总览!$D$4/(1+数据总览!$D$4)*INDEX(将领输出转换,BA$2,1))/兵力效用折算($AA23,BA$2,数据总览!$D$4/(1+数据总览!$D$4)*INDEX(将领输出转换,BA$2,1)),BA22)</f>
        <v>0.75977030507586762</v>
      </c>
      <c r="BB23" s="14">
        <f>IFERROR(兵力效用折算(0,BB$2,数据总览!$D$4/(1+数据总览!$D$4)*INDEX(将领输出转换,BB$2,1))/兵力效用折算($AA23,BB$2,数据总览!$D$4/(1+数据总览!$D$4)*INDEX(将领输出转换,BB$2,1)),BB22)</f>
        <v>0.71631408200288749</v>
      </c>
      <c r="BC23" s="14">
        <f>IFERROR(兵力效用折算(0,BC$2,数据总览!$D$4/(1+数据总览!$D$4)*INDEX(将领输出转换,BC$2,1))/兵力效用折算($AA23,BC$2,数据总览!$D$4/(1+数据总览!$D$4)*INDEX(将领输出转换,BC$2,1)),BC22)</f>
        <v>0.78725721463388021</v>
      </c>
      <c r="BD23" s="14"/>
      <c r="BE23" s="14">
        <f>SUM(AV$5:AV23)/SUMIFS(AV$5:AV$90,AB$5:AB$90,"&gt;"&amp;0)</f>
        <v>0.63831633896233742</v>
      </c>
      <c r="BF23" s="14">
        <f>SUM(AW$5:AW23)/SUMIFS(AW$5:AW$90,AC$5:AC$90,"&gt;"&amp;0)</f>
        <v>0.36867599890641517</v>
      </c>
      <c r="BG23" s="14">
        <f>SUM(AX$5:AX23)/SUMIFS(AX$5:AX$90,AD$5:AD$90,"&gt;"&amp;0)</f>
        <v>0.38636522422851027</v>
      </c>
      <c r="BH23" s="14">
        <f>SUM(AY$5:AY23)/SUMIFS(AY$5:AY$90,AE$5:AE$90,"&gt;"&amp;0)</f>
        <v>0.38861364778794122</v>
      </c>
      <c r="BI23" s="14">
        <f>SUM(AZ$5:AZ23)/SUMIFS(AZ$5:AZ$90,AF$5:AF$90,"&gt;"&amp;0)</f>
        <v>0.28593824863046313</v>
      </c>
      <c r="BJ23" s="14">
        <f>SUM(BA$5:BA23)/SUMIFS(BA$5:BA$90,AG$5:AG$90,"&gt;"&amp;0)</f>
        <v>0.36740616246713426</v>
      </c>
      <c r="BK23" s="14">
        <f>SUM(BB$5:BB23)/SUMIFS(BB$5:BB$90,AH$5:AH$90,"&gt;"&amp;0)</f>
        <v>0.3918843718272832</v>
      </c>
      <c r="BL23" s="14">
        <f>SUM(BC$5:BC23)/SUMIFS(BC$5:BC$90,AI$5:AI$90,"&gt;"&amp;0)</f>
        <v>0.38720623549496391</v>
      </c>
      <c r="BN23" s="14">
        <f t="shared" si="0"/>
        <v>179.32203265331054</v>
      </c>
      <c r="BO23" s="14">
        <f t="shared" si="1"/>
        <v>81.965579864411268</v>
      </c>
      <c r="BP23" s="14">
        <f t="shared" si="2"/>
        <v>25.869064119202488</v>
      </c>
      <c r="BQ23" s="14">
        <f t="shared" si="3"/>
        <v>0</v>
      </c>
      <c r="BS23" s="14">
        <f>相关演算!V37</f>
        <v>4.8847692118278481</v>
      </c>
      <c r="BT23" s="14">
        <f>相关演算!W37</f>
        <v>3.6172737767490131</v>
      </c>
      <c r="BU23" s="14">
        <f>相关演算!X37</f>
        <v>3.2403932537374018</v>
      </c>
      <c r="BV23" s="14">
        <f t="shared" si="9"/>
        <v>3.4288335152432072</v>
      </c>
      <c r="BW23" s="14"/>
      <c r="BX23" s="14"/>
      <c r="BY23" s="14"/>
      <c r="CB23" s="6"/>
      <c r="CC23" s="56" t="s">
        <v>145</v>
      </c>
      <c r="CD23" s="14"/>
      <c r="CE23" s="13"/>
      <c r="CJ23" s="14"/>
      <c r="CU23" s="64"/>
      <c r="CX23" s="4"/>
      <c r="CY23" s="4"/>
      <c r="DE23" s="13"/>
      <c r="DF23" s="13"/>
      <c r="DG23" s="13"/>
    </row>
    <row r="24" spans="1:125" x14ac:dyDescent="0.15">
      <c r="B24" s="16"/>
      <c r="C24" s="14" t="s">
        <v>997</v>
      </c>
      <c r="D24" s="19">
        <v>0.22500000000000001</v>
      </c>
      <c r="E24" s="19">
        <v>0.51</v>
      </c>
      <c r="F24" s="19">
        <v>0.85</v>
      </c>
      <c r="G24" s="19">
        <v>1.296</v>
      </c>
      <c r="H24" s="19">
        <f t="shared" si="10"/>
        <v>1.498</v>
      </c>
      <c r="I24" s="19">
        <v>1.7</v>
      </c>
      <c r="J24" s="19">
        <v>2.02</v>
      </c>
      <c r="K24" s="13">
        <v>8.5</v>
      </c>
      <c r="L24" s="22">
        <v>0.75</v>
      </c>
      <c r="M24" s="22">
        <v>0</v>
      </c>
      <c r="P24" s="13"/>
      <c r="Q24" s="13"/>
      <c r="R24" s="13"/>
      <c r="S24" s="13"/>
      <c r="T24" s="13"/>
      <c r="U24" s="13"/>
      <c r="AA24" s="13">
        <v>19</v>
      </c>
      <c r="AB24" s="14">
        <f>[8]结果汇总!E24</f>
        <v>0.2005513042302311</v>
      </c>
      <c r="AC24" s="14">
        <f>[8]结果汇总!F24</f>
        <v>0.64197529461569436</v>
      </c>
      <c r="AD24" s="14">
        <f>[8]结果汇总!G24</f>
        <v>0.8868919487189928</v>
      </c>
      <c r="AE24" s="14">
        <f>[8]结果汇总!H24</f>
        <v>1</v>
      </c>
      <c r="AF24" s="14">
        <f>[8]结果汇总!I24</f>
        <v>0.5193981648953101</v>
      </c>
      <c r="AG24" s="14">
        <f>[8]结果汇总!J24</f>
        <v>0.55246911826961786</v>
      </c>
      <c r="AH24" s="14">
        <f>[8]结果汇总!K24</f>
        <v>0.89396120192405581</v>
      </c>
      <c r="AI24" s="14">
        <f>[8]结果汇总!L24</f>
        <v>0.89396120192405581</v>
      </c>
      <c r="AJ24" s="14"/>
      <c r="AK24" s="14"/>
      <c r="AL24" s="14"/>
      <c r="AM24" s="112">
        <f t="shared" si="5"/>
        <v>0.5</v>
      </c>
      <c r="AN24" s="112">
        <f t="shared" si="6"/>
        <v>0.5</v>
      </c>
      <c r="AO24" s="112">
        <f t="shared" si="7"/>
        <v>0.5</v>
      </c>
      <c r="AP24" s="112">
        <f t="shared" si="8"/>
        <v>0.5</v>
      </c>
      <c r="AQ24" s="113">
        <f>IFERROR(SUM(AM24:AM$90)/IFERROR(MATCH(0,AM24:AM$90,0)-1,87-COUNT(AM$5:AM24)),0)</f>
        <v>0.5</v>
      </c>
      <c r="AR24" s="113">
        <f>IFERROR(SUM(AN24:AN$90)/IFERROR(MATCH(0,AN24:AN$90,0)-1,87-COUNT(AN$5:AN24)),0)</f>
        <v>0.5</v>
      </c>
      <c r="AS24" s="113">
        <f>IFERROR(SUM(AO24:AO$90)/IFERROR(MATCH(0,AO24:AO$90,0)-1,87-COUNT(AO$5:AO24)),0)</f>
        <v>0.5</v>
      </c>
      <c r="AT24" s="113">
        <f>IFERROR(SUM(AP24:AP$90)/IFERROR(MATCH(0,AP24:AP$90,0)-1,87-COUNT(AP$5:AP24)),0)</f>
        <v>0.5</v>
      </c>
      <c r="AU24" s="14"/>
      <c r="AV24" s="14">
        <f>IFERROR(兵力效用折算(0,AV$2,数据总览!$D$4/(1+数据总览!$D$4)*INDEX(士兵输出转换,AV$2,1))/兵力效用折算($AA24,AV$2,数据总览!$D$4/(1+数据总览!$D$4)*INDEX(士兵输出转换,AV$2,1)),AV23)</f>
        <v>0.75314035490672904</v>
      </c>
      <c r="AW24" s="14">
        <f>IFERROR(兵力效用折算(0,AW$2,数据总览!$D$4/(1+数据总览!$D$4)*INDEX(士兵输出转换,AW$2,1))/兵力效用折算($AA24,AW$2,数据总览!$D$4/(1+数据总览!$D$4)*INDEX(士兵输出转换,AW$2,1)),AW23)</f>
        <v>0.74653149110467842</v>
      </c>
      <c r="AX24" s="14">
        <f>IFERROR(兵力效用折算(0,AX$2,数据总览!$D$4/(1+数据总览!$D$4)*INDEX(士兵输出转换,AX$2,1))/兵力效用折算($AA24,AX$2,数据总览!$D$4/(1+数据总览!$D$4)*INDEX(士兵输出转换,AX$2,1)),AX23)</f>
        <v>0.70458163078200786</v>
      </c>
      <c r="AY24" s="14">
        <f>IFERROR(兵力效用折算(0,AY$2,数据总览!$D$4/(1+数据总览!$D$4)*INDEX(士兵输出转换,AY$2,1))/兵力效用折算($AA24,AY$2,数据总览!$D$4/(1+数据总览!$D$4)*INDEX(士兵输出转换,AY$2,1)),AY23)</f>
        <v>0.77530194041538081</v>
      </c>
      <c r="AZ24" s="14">
        <f>IFERROR(兵力效用折算(0,AZ$2,数据总览!$D$4/(1+数据总览!$D$4)*INDEX(将领输出转换,AZ$2,1))/兵力效用折算($AA24,AZ$2,数据总览!$D$4/(1+数据总览!$D$4)*INDEX(将领输出转换,AZ$2,1)),AZ23)</f>
        <v>0.75608520125442213</v>
      </c>
      <c r="BA24" s="14">
        <f>IFERROR(兵力效用折算(0,BA$2,数据总览!$D$4/(1+数据总览!$D$4)*INDEX(将领输出转换,BA$2,1))/兵力效用折算($AA24,BA$2,数据总览!$D$4/(1+数据总览!$D$4)*INDEX(将领输出转换,BA$2,1)),BA23)</f>
        <v>0.7472811830866829</v>
      </c>
      <c r="BB24" s="14">
        <f>IFERROR(兵力效用折算(0,BB$2,数据总览!$D$4/(1+数据总览!$D$4)*INDEX(将领输出转换,BB$2,1))/兵力效用折算($AA24,BB$2,数据总览!$D$4/(1+数据总览!$D$4)*INDEX(将领输出转换,BB$2,1)),BB23)</f>
        <v>0.70144950480589841</v>
      </c>
      <c r="BC24" s="14">
        <f>IFERROR(兵力效用折算(0,BC$2,数据总览!$D$4/(1+数据总览!$D$4)*INDEX(将领输出转换,BC$2,1))/兵力效用折算($AA24,BC$2,数据总览!$D$4/(1+数据总览!$D$4)*INDEX(将领输出转换,BC$2,1)),BC23)</f>
        <v>0.77590662512672903</v>
      </c>
      <c r="BD24" s="14"/>
      <c r="BE24" s="14">
        <f>SUM(AV$5:AV24)/SUMIFS(AV$5:AV$90,AB$5:AB$90,"&gt;"&amp;0)</f>
        <v>0.66693705084905763</v>
      </c>
      <c r="BF24" s="14">
        <f>SUM(AW$5:AW24)/SUMIFS(AW$5:AW$90,AC$5:AC$90,"&gt;"&amp;0)</f>
        <v>0.38520083064234262</v>
      </c>
      <c r="BG24" s="14">
        <f>SUM(AX$5:AX24)/SUMIFS(AX$5:AX$90,AD$5:AD$90,"&gt;"&amp;0)</f>
        <v>0.40309578352372522</v>
      </c>
      <c r="BH24" s="14">
        <f>SUM(AY$5:AY24)/SUMIFS(AY$5:AY$90,AE$5:AE$90,"&gt;"&amp;0)</f>
        <v>0.4064034049702534</v>
      </c>
      <c r="BI24" s="14">
        <f>SUM(AZ$5:AZ24)/SUMIFS(AZ$5:AZ$90,AF$5:AF$90,"&gt;"&amp;0)</f>
        <v>0.29879022179758463</v>
      </c>
      <c r="BJ24" s="14">
        <f>SUM(BA$5:BA24)/SUMIFS(BA$5:BA$90,AG$5:AG$90,"&gt;"&amp;0)</f>
        <v>0.38388412035704517</v>
      </c>
      <c r="BK24" s="14">
        <f>SUM(BB$5:BB24)/SUMIFS(BB$5:BB$90,AH$5:AH$90,"&gt;"&amp;0)</f>
        <v>0.40880668006196635</v>
      </c>
      <c r="BL24" s="14">
        <f>SUM(BC$5:BC24)/SUMIFS(BC$5:BC$90,AI$5:AI$90,"&gt;"&amp;0)</f>
        <v>0.40493983493694957</v>
      </c>
      <c r="BN24" s="14">
        <f t="shared" si="0"/>
        <v>191.86768698474452</v>
      </c>
      <c r="BO24" s="14">
        <f t="shared" si="1"/>
        <v>85.925929292233349</v>
      </c>
      <c r="BP24" s="14">
        <f t="shared" si="2"/>
        <v>27.145932307441729</v>
      </c>
      <c r="BQ24" s="14">
        <f t="shared" si="3"/>
        <v>0</v>
      </c>
      <c r="BS24" s="14">
        <f>相关演算!V38</f>
        <v>4.8629154615855006</v>
      </c>
      <c r="BT24" s="14">
        <f>相关演算!W38</f>
        <v>3.5632562473585181</v>
      </c>
      <c r="BU24" s="14">
        <f>相关演算!X38</f>
        <v>3.1461572516417018</v>
      </c>
      <c r="BV24" s="14">
        <f t="shared" si="9"/>
        <v>3.3547067495001102</v>
      </c>
      <c r="BW24" s="14"/>
      <c r="BX24" s="14"/>
      <c r="BY24" s="14"/>
      <c r="CC24" s="56" t="s">
        <v>236</v>
      </c>
      <c r="CE24" s="13"/>
      <c r="CJ24" s="14"/>
      <c r="CU24" s="64"/>
      <c r="CV24" s="46" t="s">
        <v>150</v>
      </c>
      <c r="CY24" s="4"/>
      <c r="DA24" s="226" t="s">
        <v>153</v>
      </c>
      <c r="DB24" s="227"/>
      <c r="DC24" s="65">
        <f>CU12/2</f>
        <v>0.8</v>
      </c>
      <c r="DE24" s="13" t="s">
        <v>695</v>
      </c>
      <c r="DF24" s="13" t="s">
        <v>694</v>
      </c>
      <c r="DG24" s="13" t="s">
        <v>696</v>
      </c>
    </row>
    <row r="25" spans="1:125" x14ac:dyDescent="0.15">
      <c r="B25" s="16"/>
      <c r="C25" s="14" t="s">
        <v>998</v>
      </c>
      <c r="D25" s="19">
        <v>0.24</v>
      </c>
      <c r="E25" s="19">
        <v>0.54</v>
      </c>
      <c r="F25" s="19">
        <v>0.9</v>
      </c>
      <c r="G25" s="19">
        <v>1.3680000000000001</v>
      </c>
      <c r="H25" s="19">
        <f t="shared" si="10"/>
        <v>1.5740000000000001</v>
      </c>
      <c r="I25" s="19">
        <v>1.78</v>
      </c>
      <c r="J25" s="19">
        <v>2.1080000000000001</v>
      </c>
      <c r="K25" s="13">
        <v>9</v>
      </c>
      <c r="L25" s="22">
        <v>0.8</v>
      </c>
      <c r="M25" s="22">
        <v>0</v>
      </c>
      <c r="AA25" s="13">
        <v>20</v>
      </c>
      <c r="AB25" s="14">
        <f>[8]结果汇总!E25</f>
        <v>0.17528542460859781</v>
      </c>
      <c r="AC25" s="14">
        <f>[8]结果汇总!F25</f>
        <v>0.62571402517214436</v>
      </c>
      <c r="AD25" s="14">
        <f>[8]结果汇总!G25</f>
        <v>0.88163406310547443</v>
      </c>
      <c r="AE25" s="14">
        <f>[8]结果汇总!H25</f>
        <v>1</v>
      </c>
      <c r="AF25" s="14">
        <f>[8]结果汇总!I25</f>
        <v>0.51039707701350434</v>
      </c>
      <c r="AG25" s="14">
        <f>[8]结果汇总!J25</f>
        <v>0.53214253146518042</v>
      </c>
      <c r="AH25" s="14">
        <f>[8]结果汇总!K25</f>
        <v>0.88903193416138238</v>
      </c>
      <c r="AI25" s="14">
        <f>[8]结果汇总!L25</f>
        <v>0.88903193416138238</v>
      </c>
      <c r="AJ25" s="14"/>
      <c r="AK25" s="14"/>
      <c r="AL25" s="14"/>
      <c r="AM25" s="112">
        <f t="shared" si="5"/>
        <v>0.5</v>
      </c>
      <c r="AN25" s="112">
        <f t="shared" si="6"/>
        <v>0.5</v>
      </c>
      <c r="AO25" s="112">
        <f t="shared" si="7"/>
        <v>0.5</v>
      </c>
      <c r="AP25" s="112">
        <f t="shared" si="8"/>
        <v>0.5</v>
      </c>
      <c r="AQ25" s="113">
        <f>IFERROR(SUM(AM25:AM$90)/IFERROR(MATCH(0,AM25:AM$90,0)-1,87-COUNT(AM$5:AM25)),0)</f>
        <v>0.5</v>
      </c>
      <c r="AR25" s="113">
        <f>IFERROR(SUM(AN25:AN$90)/IFERROR(MATCH(0,AN25:AN$90,0)-1,87-COUNT(AN$5:AN25)),0)</f>
        <v>0.5</v>
      </c>
      <c r="AS25" s="113">
        <f>IFERROR(SUM(AO25:AO$90)/IFERROR(MATCH(0,AO25:AO$90,0)-1,87-COUNT(AO$5:AO25)),0)</f>
        <v>0.5</v>
      </c>
      <c r="AT25" s="113">
        <f>IFERROR(SUM(AP25:AP$90)/IFERROR(MATCH(0,AP25:AP$90,0)-1,87-COUNT(AP$5:AP25)),0)</f>
        <v>0.5</v>
      </c>
      <c r="AU25" s="14"/>
      <c r="AV25" s="14">
        <f>IFERROR(兵力效用折算(0,AV$2,数据总览!$D$4/(1+数据总览!$D$4)*INDEX(士兵输出转换,AV$2,1))/兵力效用折算($AA25,AV$2,数据总览!$D$4/(1+数据总览!$D$4)*INDEX(士兵输出转换,AV$2,1)),AV24)</f>
        <v>0.74493261481214934</v>
      </c>
      <c r="AW25" s="14">
        <f>IFERROR(兵力效用折算(0,AW$2,数据总览!$D$4/(1+数据总览!$D$4)*INDEX(士兵输出转换,AW$2,1))/兵力效用折算($AA25,AW$2,数据总览!$D$4/(1+数据总览!$D$4)*INDEX(士兵输出转换,AW$2,1)),AW24)</f>
        <v>0.73681568486895777</v>
      </c>
      <c r="AX25" s="14">
        <f>IFERROR(兵力效用折算(0,AX$2,数据总览!$D$4/(1+数据总览!$D$4)*INDEX(士兵输出转换,AX$2,1))/兵力效用折算($AA25,AX$2,数据总览!$D$4/(1+数据总览!$D$4)*INDEX(士兵输出转换,AX$2,1)),AX24)</f>
        <v>0.69419115510397411</v>
      </c>
      <c r="AY25" s="14">
        <f>IFERROR(兵力效用折算(0,AY$2,数据总览!$D$4/(1+数据总览!$D$4)*INDEX(士兵输出转换,AY$2,1))/兵力效用折算($AA25,AY$2,数据总览!$D$4/(1+数据总览!$D$4)*INDEX(士兵输出转换,AY$2,1)),AY24)</f>
        <v>0.76755451208857917</v>
      </c>
      <c r="AZ25" s="14">
        <f>IFERROR(兵力效用折算(0,AZ$2,数据总览!$D$4/(1+数据总览!$D$4)*INDEX(将领输出转换,AZ$2,1))/兵力效用折算($AA25,AZ$2,数据总览!$D$4/(1+数据总览!$D$4)*INDEX(将领输出转换,AZ$2,1)),AZ24)</f>
        <v>0.7479933192382141</v>
      </c>
      <c r="BA25" s="14">
        <f>IFERROR(兵力效用折算(0,BA$2,数据总览!$D$4/(1+数据总览!$D$4)*INDEX(将领输出转换,BA$2,1))/兵力效用折算($AA25,BA$2,数据总览!$D$4/(1+数据总览!$D$4)*INDEX(将领输出转换,BA$2,1)),BA24)</f>
        <v>0.73759950870665358</v>
      </c>
      <c r="BB25" s="14">
        <f>IFERROR(兵力效用折算(0,BB$2,数据总览!$D$4/(1+数据总览!$D$4)*INDEX(将领输出转换,BB$2,1))/兵力效用折算($AA25,BB$2,数据总览!$D$4/(1+数据总览!$D$4)*INDEX(将领输出转换,BB$2,1)),BB24)</f>
        <v>0.69092399124853787</v>
      </c>
      <c r="BC25" s="14">
        <f>IFERROR(兵力效用折算(0,BC$2,数据总览!$D$4/(1+数据总览!$D$4)*INDEX(将领输出转换,BC$2,1))/兵力效用折算($AA25,BC$2,数据总览!$D$4/(1+数据总览!$D$4)*INDEX(将领输出转换,BC$2,1)),BC24)</f>
        <v>0.76818321199472883</v>
      </c>
      <c r="BD25" s="14"/>
      <c r="BE25" s="14">
        <f>SUM(AV$5:AV25)/SUMIFS(AV$5:AV$90,AB$5:AB$90,"&gt;"&amp;0)</f>
        <v>0.69524585359034763</v>
      </c>
      <c r="BF25" s="14">
        <f>SUM(AW$5:AW25)/SUMIFS(AW$5:AW$90,AC$5:AC$90,"&gt;"&amp;0)</f>
        <v>0.40151059835868452</v>
      </c>
      <c r="BG25" s="14">
        <f>SUM(AX$5:AX25)/SUMIFS(AX$5:AX$90,AD$5:AD$90,"&gt;"&amp;0)</f>
        <v>0.41957961701480029</v>
      </c>
      <c r="BH25" s="14">
        <f>SUM(AY$5:AY25)/SUMIFS(AY$5:AY$90,AE$5:AE$90,"&gt;"&amp;0)</f>
        <v>0.42401539287128748</v>
      </c>
      <c r="BI25" s="14">
        <f>SUM(AZ$5:AZ25)/SUMIFS(AZ$5:AZ$90,AF$5:AF$90,"&gt;"&amp;0)</f>
        <v>0.31150464875910489</v>
      </c>
      <c r="BJ25" s="14">
        <f>SUM(BA$5:BA25)/SUMIFS(BA$5:BA$90,AG$5:AG$90,"&gt;"&amp;0)</f>
        <v>0.40014859204343761</v>
      </c>
      <c r="BK25" s="14">
        <f>SUM(BB$5:BB25)/SUMIFS(BB$5:BB$90,AH$5:AH$90,"&gt;"&amp;0)</f>
        <v>0.42547506269897556</v>
      </c>
      <c r="BL25" s="14">
        <f>SUM(BC$5:BC25)/SUMIFS(BC$5:BC$90,AI$5:AI$90,"&gt;"&amp;0)</f>
        <v>0.42249691324820565</v>
      </c>
      <c r="BN25" s="14">
        <f t="shared" si="0"/>
        <v>197.93149809393654</v>
      </c>
      <c r="BO25" s="14">
        <f t="shared" si="1"/>
        <v>89.828633958685344</v>
      </c>
      <c r="BP25" s="14">
        <f t="shared" si="2"/>
        <v>28.407824854686133</v>
      </c>
      <c r="BQ25" s="14">
        <f t="shared" si="3"/>
        <v>0</v>
      </c>
      <c r="BS25" s="14">
        <f>相关演算!V39</f>
        <v>4.8413290630202948</v>
      </c>
      <c r="BT25" s="14">
        <f>相关演算!W39</f>
        <v>3.5268893487143531</v>
      </c>
      <c r="BU25" s="14">
        <f>相关演算!X39</f>
        <v>3.0815705944021077</v>
      </c>
      <c r="BV25" s="14">
        <f t="shared" si="9"/>
        <v>3.3042299715582306</v>
      </c>
      <c r="BW25" s="14"/>
      <c r="BX25" s="14"/>
      <c r="BY25" s="14"/>
      <c r="CE25" s="13"/>
      <c r="CF25" s="14"/>
      <c r="CG25" s="14"/>
      <c r="CH25" s="14"/>
      <c r="CI25" s="14"/>
      <c r="CJ25" s="14"/>
      <c r="CQ25" s="45"/>
      <c r="CR25" s="45" t="s">
        <v>258</v>
      </c>
      <c r="CS25" s="45" t="s">
        <v>259</v>
      </c>
      <c r="CU25" s="64"/>
      <c r="CV25" s="45" t="s">
        <v>152</v>
      </c>
      <c r="CW25" s="45">
        <v>1.25</v>
      </c>
      <c r="CY25" s="4"/>
      <c r="DE25" s="4">
        <v>1</v>
      </c>
      <c r="DF25" s="4">
        <v>400</v>
      </c>
      <c r="DG25" s="4">
        <v>0</v>
      </c>
    </row>
    <row r="26" spans="1:125" x14ac:dyDescent="0.15">
      <c r="B26" s="16"/>
      <c r="D26" s="20"/>
      <c r="E26" s="20"/>
      <c r="F26" s="20"/>
      <c r="G26" s="20"/>
      <c r="H26" s="20"/>
      <c r="I26" s="16"/>
      <c r="J26" s="16"/>
      <c r="K26" s="14"/>
      <c r="L26" s="13"/>
      <c r="AA26" s="13">
        <v>21</v>
      </c>
      <c r="AB26" s="14">
        <f>[8]结果汇总!E26</f>
        <v>0.16467499654107884</v>
      </c>
      <c r="AC26" s="14">
        <f>[8]结果汇总!F26</f>
        <v>0.60969017342842236</v>
      </c>
      <c r="AD26" s="14">
        <f>[8]结果汇总!G26</f>
        <v>0.86367413036870155</v>
      </c>
      <c r="AE26" s="14">
        <f>[8]结果汇总!H26</f>
        <v>0.96456923076923073</v>
      </c>
      <c r="AF26" s="14">
        <f>[8]结果汇总!I26</f>
        <v>0.48705077833153521</v>
      </c>
      <c r="AG26" s="14">
        <f>[8]结果汇总!J26</f>
        <v>0.51211271678552794</v>
      </c>
      <c r="AH26" s="14">
        <f>[8]结果汇总!K26</f>
        <v>0.87219449722065778</v>
      </c>
      <c r="AI26" s="14">
        <f>[8]结果汇总!L26</f>
        <v>0.87219449722065778</v>
      </c>
      <c r="AJ26" s="14"/>
      <c r="AK26" s="14"/>
      <c r="AL26" s="14"/>
      <c r="AM26" s="112">
        <f t="shared" si="5"/>
        <v>0.5</v>
      </c>
      <c r="AN26" s="112">
        <f t="shared" si="6"/>
        <v>0.5</v>
      </c>
      <c r="AO26" s="112">
        <f t="shared" si="7"/>
        <v>0.5</v>
      </c>
      <c r="AP26" s="112">
        <f t="shared" si="8"/>
        <v>0.5</v>
      </c>
      <c r="AQ26" s="113">
        <f>IFERROR(SUM(AM26:AM$90)/IFERROR(MATCH(0,AM26:AM$90,0)-1,87-COUNT(AM$5:AM26)),0)</f>
        <v>0.5</v>
      </c>
      <c r="AR26" s="113">
        <f>IFERROR(SUM(AN26:AN$90)/IFERROR(MATCH(0,AN26:AN$90,0)-1,87-COUNT(AN$5:AN26)),0)</f>
        <v>0.5</v>
      </c>
      <c r="AS26" s="113">
        <f>IFERROR(SUM(AO26:AO$90)/IFERROR(MATCH(0,AO26:AO$90,0)-1,87-COUNT(AO$5:AO26)),0)</f>
        <v>0.5</v>
      </c>
      <c r="AT26" s="113">
        <f>IFERROR(SUM(AP26:AP$90)/IFERROR(MATCH(0,AP26:AP$90,0)-1,87-COUNT(AP$5:AP26)),0)</f>
        <v>0.5</v>
      </c>
      <c r="AU26" s="14"/>
      <c r="AV26" s="14">
        <f>IFERROR(兵力效用折算(0,AV$2,数据总览!$D$4/(1+数据总览!$D$4)*INDEX(士兵输出转换,AV$2,1))/兵力效用折算($AA26,AV$2,数据总览!$D$4/(1+数据总览!$D$4)*INDEX(士兵输出转换,AV$2,1)),AV25)</f>
        <v>0.73272027157190645</v>
      </c>
      <c r="AW26" s="14">
        <f>IFERROR(兵力效用折算(0,AW$2,数据总览!$D$4/(1+数据总览!$D$4)*INDEX(士兵输出转换,AW$2,1))/兵力效用折算($AA26,AW$2,数据总览!$D$4/(1+数据总览!$D$4)*INDEX(士兵输出转换,AW$2,1)),AW25)</f>
        <v>0.72303329724452226</v>
      </c>
      <c r="AX26" s="14">
        <f>IFERROR(兵力效用折算(0,AX$2,数据总览!$D$4/(1+数据总览!$D$4)*INDEX(士兵输出转换,AX$2,1))/兵力效用折算($AA26,AX$2,数据总览!$D$4/(1+数据总览!$D$4)*INDEX(士兵输出转换,AX$2,1)),AX25)</f>
        <v>0.67886967622272909</v>
      </c>
      <c r="AY26" s="14">
        <f>IFERROR(兵力效用折算(0,AY$2,数据总览!$D$4/(1+数据总览!$D$4)*INDEX(士兵输出转换,AY$2,1))/兵力效用折算($AA26,AY$2,数据总览!$D$4/(1+数据总览!$D$4)*INDEX(士兵输出转换,AY$2,1)),AY25)</f>
        <v>0.74896210240390149</v>
      </c>
      <c r="AZ26" s="14">
        <f>IFERROR(兵力效用折算(0,AZ$2,数据总览!$D$4/(1+数据总览!$D$4)*INDEX(将领输出转换,AZ$2,1))/兵力效用折算($AA26,AZ$2,数据总览!$D$4/(1+数据总览!$D$4)*INDEX(将领输出转换,AZ$2,1)),AZ25)</f>
        <v>0.73595622603217881</v>
      </c>
      <c r="BA26" s="14">
        <f>IFERROR(兵力效用折算(0,BA$2,数据总览!$D$4/(1+数据总览!$D$4)*INDEX(将领输出转换,BA$2,1))/兵力效用折算($AA26,BA$2,数据总览!$D$4/(1+数据总览!$D$4)*INDEX(将领输出转换,BA$2,1)),BA25)</f>
        <v>0.7238664594290567</v>
      </c>
      <c r="BB26" s="14">
        <f>IFERROR(兵力效用折算(0,BB$2,数据总览!$D$4/(1+数据总览!$D$4)*INDEX(将领输出转换,BB$2,1))/兵力效用折算($AA26,BB$2,数据总览!$D$4/(1+数据总览!$D$4)*INDEX(将领输出转换,BB$2,1)),BB25)</f>
        <v>0.67539907129652377</v>
      </c>
      <c r="BC26" s="14">
        <f>IFERROR(兵力效用折算(0,BC$2,数据总览!$D$4/(1+数据总览!$D$4)*INDEX(将领输出转换,BC$2,1))/兵力效用折算($AA26,BC$2,数据总览!$D$4/(1+数据总览!$D$4)*INDEX(将领输出转换,BC$2,1)),BC25)</f>
        <v>0.74964954723752264</v>
      </c>
      <c r="BD26" s="14"/>
      <c r="BE26" s="14">
        <f>SUM(AV$5:AV26)/SUMIFS(AV$5:AV$90,AB$5:AB$90,"&gt;"&amp;0)</f>
        <v>0.72309056493743262</v>
      </c>
      <c r="BF26" s="14">
        <f>SUM(AW$5:AW26)/SUMIFS(AW$5:AW$90,AC$5:AC$90,"&gt;"&amp;0)</f>
        <v>0.41751528633073315</v>
      </c>
      <c r="BG26" s="14">
        <f>SUM(AX$5:AX26)/SUMIFS(AX$5:AX$90,AD$5:AD$90,"&gt;"&amp;0)</f>
        <v>0.43569963615177626</v>
      </c>
      <c r="BH26" s="14">
        <f>SUM(AY$5:AY26)/SUMIFS(AY$5:AY$90,AE$5:AE$90,"&gt;"&amp;0)</f>
        <v>0.44120076704097028</v>
      </c>
      <c r="BI26" s="14">
        <f>SUM(AZ$5:AZ26)/SUMIFS(AZ$5:AZ$90,AF$5:AF$90,"&gt;"&amp;0)</f>
        <v>0.32401446862259248</v>
      </c>
      <c r="BJ26" s="14">
        <f>SUM(BA$5:BA26)/SUMIFS(BA$5:BA$90,AG$5:AG$90,"&gt;"&amp;0)</f>
        <v>0.41611024249892253</v>
      </c>
      <c r="BK26" s="14">
        <f>SUM(BB$5:BB26)/SUMIFS(BB$5:BB$90,AH$5:AH$90,"&gt;"&amp;0)</f>
        <v>0.44176891020701714</v>
      </c>
      <c r="BL26" s="14">
        <f>SUM(BC$5:BC26)/SUMIFS(BC$5:BC$90,AI$5:AI$90,"&gt;"&amp;0)</f>
        <v>0.43963039859562725</v>
      </c>
      <c r="BN26" s="14">
        <f t="shared" si="0"/>
        <v>200.47800083014107</v>
      </c>
      <c r="BO26" s="14">
        <f t="shared" si="1"/>
        <v>93.674358377178635</v>
      </c>
      <c r="BP26" s="14">
        <f t="shared" si="2"/>
        <v>32.718208711511622</v>
      </c>
      <c r="BQ26" s="14">
        <f t="shared" si="3"/>
        <v>8.5033846153846238</v>
      </c>
      <c r="BS26" s="14">
        <f>相关演算!V40</f>
        <v>4.7713059198470384</v>
      </c>
      <c r="BT26" s="14">
        <f>相关演算!W40</f>
        <v>3.4639698606454763</v>
      </c>
      <c r="BU26" s="14">
        <f>相关演算!X40</f>
        <v>3.0014616087691603</v>
      </c>
      <c r="BV26" s="14">
        <f t="shared" si="9"/>
        <v>3.2327157347073183</v>
      </c>
      <c r="BW26" s="14"/>
      <c r="BX26" s="14"/>
      <c r="BY26" s="14"/>
      <c r="CE26" s="13"/>
      <c r="CF26" s="14"/>
      <c r="CG26" s="14"/>
      <c r="CH26" s="14"/>
      <c r="CI26" s="14"/>
      <c r="CJ26" s="14"/>
      <c r="CQ26" s="13" t="s">
        <v>165</v>
      </c>
      <c r="CR26" s="23">
        <f>CR12*(1+CT12/1000)</f>
        <v>192000</v>
      </c>
      <c r="CS26" s="23">
        <f>CS12</f>
        <v>3000</v>
      </c>
      <c r="CU26" s="64"/>
      <c r="CV26" s="45" t="s">
        <v>151</v>
      </c>
      <c r="CW26" s="23">
        <f>CU12/CW25</f>
        <v>1.28</v>
      </c>
      <c r="CY26" s="4"/>
      <c r="DE26" s="4">
        <v>2</v>
      </c>
      <c r="DF26" s="4">
        <v>600</v>
      </c>
      <c r="DG26" s="4">
        <v>0.25</v>
      </c>
    </row>
    <row r="27" spans="1:125" x14ac:dyDescent="0.15">
      <c r="B27" s="16"/>
      <c r="D27" s="13"/>
      <c r="E27" s="13"/>
      <c r="F27" s="13"/>
      <c r="G27" s="13"/>
      <c r="H27" s="13"/>
      <c r="I27" s="16"/>
      <c r="J27" s="16"/>
      <c r="K27" s="14"/>
      <c r="L27" s="13"/>
      <c r="P27" s="13" t="s">
        <v>241</v>
      </c>
      <c r="Q27" s="7" t="s">
        <v>432</v>
      </c>
      <c r="R27" s="7"/>
      <c r="S27" s="7"/>
      <c r="T27" s="7"/>
      <c r="AA27" s="13">
        <v>22</v>
      </c>
      <c r="AB27" s="14">
        <f>[8]结果汇总!E27</f>
        <v>0.15412178618936098</v>
      </c>
      <c r="AC27" s="14">
        <f>[8]结果汇总!F27</f>
        <v>0.5939010131653365</v>
      </c>
      <c r="AD27" s="14">
        <f>[8]结果汇总!G27</f>
        <v>0.84603354014894416</v>
      </c>
      <c r="AE27" s="14">
        <f>[8]结果汇总!H27</f>
        <v>0.92989026650887585</v>
      </c>
      <c r="AF27" s="14">
        <f>[8]结果汇总!I27</f>
        <v>0.47151792076923077</v>
      </c>
      <c r="AG27" s="14">
        <f>[8]结果汇总!J27</f>
        <v>0.49237626645667054</v>
      </c>
      <c r="AH27" s="14">
        <f>[8]结果汇总!K27</f>
        <v>0.85565644388963513</v>
      </c>
      <c r="AI27" s="14">
        <f>[8]结果汇总!L27</f>
        <v>0.85565644388963513</v>
      </c>
      <c r="AJ27" s="14"/>
      <c r="AK27" s="14"/>
      <c r="AL27" s="14"/>
      <c r="AM27" s="112">
        <f t="shared" si="5"/>
        <v>0.5</v>
      </c>
      <c r="AN27" s="112">
        <f t="shared" si="6"/>
        <v>0.5</v>
      </c>
      <c r="AO27" s="112">
        <f t="shared" si="7"/>
        <v>0.5</v>
      </c>
      <c r="AP27" s="112">
        <f t="shared" si="8"/>
        <v>0.5</v>
      </c>
      <c r="AQ27" s="113">
        <f>IFERROR(SUM(AM27:AM$90)/IFERROR(MATCH(0,AM27:AM$90,0)-1,87-COUNT(AM$5:AM27)),0)</f>
        <v>0.5</v>
      </c>
      <c r="AR27" s="113">
        <f>IFERROR(SUM(AN27:AN$90)/IFERROR(MATCH(0,AN27:AN$90,0)-1,87-COUNT(AN$5:AN27)),0)</f>
        <v>0.5</v>
      </c>
      <c r="AS27" s="113">
        <f>IFERROR(SUM(AO27:AO$90)/IFERROR(MATCH(0,AO27:AO$90,0)-1,87-COUNT(AO$5:AO27)),0)</f>
        <v>0.5</v>
      </c>
      <c r="AT27" s="113">
        <f>IFERROR(SUM(AP27:AP$90)/IFERROR(MATCH(0,AP27:AP$90,0)-1,87-COUNT(AP$5:AP27)),0)</f>
        <v>0.5</v>
      </c>
      <c r="AU27" s="14"/>
      <c r="AV27" s="14">
        <f>IFERROR(兵力效用折算(0,AV$2,数据总览!$D$4/(1+数据总览!$D$4)*INDEX(士兵输出转换,AV$2,1))/兵力效用折算($AA27,AV$2,数据总览!$D$4/(1+数据总览!$D$4)*INDEX(士兵输出转换,AV$2,1)),AV26)</f>
        <v>0.72115347395183993</v>
      </c>
      <c r="AW27" s="14">
        <f>IFERROR(兵力效用折算(0,AW$2,数据总览!$D$4/(1+数据总览!$D$4)*INDEX(士兵输出转换,AW$2,1))/兵力效用折算($AA27,AW$2,数据总览!$D$4/(1+数据总览!$D$4)*INDEX(士兵输出转换,AW$2,1)),AW26)</f>
        <v>0.70985496538116011</v>
      </c>
      <c r="AX27" s="14">
        <f>IFERROR(兵力效用折算(0,AX$2,数据总览!$D$4/(1+数据总览!$D$4)*INDEX(士兵输出转换,AX$2,1))/兵力效用折算($AA27,AX$2,数据总览!$D$4/(1+数据总览!$D$4)*INDEX(士兵输出转换,AX$2,1)),AX26)</f>
        <v>0.66450089006907509</v>
      </c>
      <c r="AY27" s="14">
        <f>IFERROR(兵力效用折算(0,AY$2,数据总览!$D$4/(1+数据总览!$D$4)*INDEX(士兵输出转换,AY$2,1))/兵力效用折算($AA27,AY$2,数据总览!$D$4/(1+数据总览!$D$4)*INDEX(士兵输出转换,AY$2,1)),AY26)</f>
        <v>0.73127887059407448</v>
      </c>
      <c r="AZ27" s="14">
        <f>IFERROR(兵力效用折算(0,AZ$2,数据总览!$D$4/(1+数据总览!$D$4)*INDEX(将领输出转换,AZ$2,1))/兵力效用折算($AA27,AZ$2,数据总览!$D$4/(1+数据总览!$D$4)*INDEX(将领输出转换,AZ$2,1)),AZ26)</f>
        <v>0.72455870331772931</v>
      </c>
      <c r="BA27" s="14">
        <f>IFERROR(兵力效用折算(0,BA$2,数据总览!$D$4/(1+数据总览!$D$4)*INDEX(将领输出转换,BA$2,1))/兵力效用折算($AA27,BA$2,数据总览!$D$4/(1+数据总览!$D$4)*INDEX(将领输出转换,BA$2,1)),BA26)</f>
        <v>0.71073636009416841</v>
      </c>
      <c r="BB27" s="14">
        <f>IFERROR(兵力效用折算(0,BB$2,数据总览!$D$4/(1+数据总览!$D$4)*INDEX(将领输出转换,BB$2,1))/兵力效用折算($AA27,BB$2,数据总览!$D$4/(1+数据总览!$D$4)*INDEX(将领输出转换,BB$2,1)),BB26)</f>
        <v>0.66083458542689211</v>
      </c>
      <c r="BC27" s="14">
        <f>IFERROR(兵力效用折算(0,BC$2,数据总览!$D$4/(1+数据总览!$D$4)*INDEX(将领输出转换,BC$2,1))/兵力效用折算($AA27,BC$2,数据总览!$D$4/(1+数据总览!$D$4)*INDEX(将领输出转换,BC$2,1)),BC26)</f>
        <v>0.73202372073772848</v>
      </c>
      <c r="BD27" s="14"/>
      <c r="BE27" s="14">
        <f>SUM(AV$5:AV27)/SUMIFS(AV$5:AV$90,AB$5:AB$90,"&gt;"&amp;0)</f>
        <v>0.7504957168053592</v>
      </c>
      <c r="BF27" s="14">
        <f>SUM(AW$5:AW27)/SUMIFS(AW$5:AW$90,AC$5:AC$90,"&gt;"&amp;0)</f>
        <v>0.43322826562177214</v>
      </c>
      <c r="BG27" s="14">
        <f>SUM(AX$5:AX27)/SUMIFS(AX$5:AX$90,AD$5:AD$90,"&gt;"&amp;0)</f>
        <v>0.45147846298648181</v>
      </c>
      <c r="BH27" s="14">
        <f>SUM(AY$5:AY27)/SUMIFS(AY$5:AY$90,AE$5:AE$90,"&gt;"&amp;0)</f>
        <v>0.45798038909822208</v>
      </c>
      <c r="BI27" s="14">
        <f>SUM(AZ$5:AZ27)/SUMIFS(AZ$5:AZ$90,AF$5:AF$90,"&gt;"&amp;0)</f>
        <v>0.33633055283849067</v>
      </c>
      <c r="BJ27" s="14">
        <f>SUM(BA$5:BA27)/SUMIFS(BA$5:BA$90,AG$5:AG$90,"&gt;"&amp;0)</f>
        <v>0.43178236709877577</v>
      </c>
      <c r="BK27" s="14">
        <f>SUM(BB$5:BB27)/SUMIFS(BB$5:BB$90,AH$5:AH$90,"&gt;"&amp;0)</f>
        <v>0.45771139283779094</v>
      </c>
      <c r="BL27" s="14">
        <f>SUM(BC$5:BC27)/SUMIFS(BC$5:BC$90,AI$5:AI$90,"&gt;"&amp;0)</f>
        <v>0.45636103991922022</v>
      </c>
      <c r="BN27" s="14">
        <f t="shared" si="0"/>
        <v>203.01077131455335</v>
      </c>
      <c r="BO27" s="14">
        <f t="shared" si="1"/>
        <v>97.463756840319235</v>
      </c>
      <c r="BP27" s="14">
        <f t="shared" si="2"/>
        <v>36.951950364253399</v>
      </c>
      <c r="BQ27" s="14">
        <f t="shared" si="3"/>
        <v>16.826336037869797</v>
      </c>
      <c r="BS27" s="14">
        <f>相关演算!V41</f>
        <v>4.7056674410476989</v>
      </c>
      <c r="BT27" s="14">
        <f>相关演算!W41</f>
        <v>3.4044854407880951</v>
      </c>
      <c r="BU27" s="14">
        <f>相关演算!X41</f>
        <v>2.9273213058900556</v>
      </c>
      <c r="BV27" s="14">
        <f t="shared" si="9"/>
        <v>3.1659033733390753</v>
      </c>
      <c r="BW27" s="14"/>
      <c r="BX27" s="14"/>
      <c r="BY27" s="14"/>
      <c r="CB27" s="25" t="s">
        <v>104</v>
      </c>
      <c r="CC27" s="14">
        <v>60</v>
      </c>
      <c r="CD27" s="14"/>
      <c r="CE27" s="13"/>
      <c r="CF27" s="14"/>
      <c r="CG27" s="14"/>
      <c r="CH27" s="14"/>
      <c r="CI27" s="14"/>
      <c r="CJ27" s="14"/>
      <c r="CQ27" s="13" t="s">
        <v>166</v>
      </c>
      <c r="CR27" s="23">
        <f>CR13*(1+CT13/1000)</f>
        <v>192000</v>
      </c>
      <c r="CS27" s="23">
        <f>CS13</f>
        <v>3000</v>
      </c>
      <c r="CU27" s="64"/>
      <c r="CY27" s="4"/>
      <c r="DE27" s="4">
        <v>3</v>
      </c>
      <c r="DF27" s="4">
        <v>800</v>
      </c>
      <c r="DG27" s="4">
        <v>0.5</v>
      </c>
    </row>
    <row r="28" spans="1:125" x14ac:dyDescent="0.15">
      <c r="B28" s="16"/>
      <c r="I28" s="16"/>
      <c r="J28" s="16"/>
      <c r="K28" s="14"/>
      <c r="L28" s="13"/>
      <c r="P28" s="13">
        <v>1</v>
      </c>
      <c r="Q28" s="13">
        <f>IFERROR(INDEX([7]资料!S$6:S$105,[7]资料!$M34,1),0)</f>
        <v>0.37709060022613267</v>
      </c>
      <c r="R28" s="13"/>
      <c r="S28" s="13"/>
      <c r="T28" s="13"/>
      <c r="AA28" s="13">
        <v>23</v>
      </c>
      <c r="AB28" s="14">
        <f>[8]结果汇总!E28</f>
        <v>0.13831436899905206</v>
      </c>
      <c r="AC28" s="14">
        <f>[8]结果汇总!F28</f>
        <v>0.57834386025695561</v>
      </c>
      <c r="AD28" s="14">
        <f>[8]结果汇总!G28</f>
        <v>0.82870631440442422</v>
      </c>
      <c r="AE28" s="14">
        <f>[8]结果汇总!H28</f>
        <v>0.89594580612532726</v>
      </c>
      <c r="AF28" s="14">
        <f>[8]结果汇总!I28</f>
        <v>0.45772798373841417</v>
      </c>
      <c r="AG28" s="14">
        <f>[8]结果汇总!J28</f>
        <v>0.47292982532119449</v>
      </c>
      <c r="AH28" s="14">
        <f>[8]结果汇总!K28</f>
        <v>0.8394121697541479</v>
      </c>
      <c r="AI28" s="14">
        <f>[8]结果汇总!L28</f>
        <v>0.8394121697541479</v>
      </c>
      <c r="AJ28" s="14"/>
      <c r="AK28" s="14"/>
      <c r="AL28" s="14"/>
      <c r="AM28" s="112">
        <f t="shared" si="5"/>
        <v>0.5</v>
      </c>
      <c r="AN28" s="112">
        <f t="shared" si="6"/>
        <v>0.5</v>
      </c>
      <c r="AO28" s="112">
        <f t="shared" si="7"/>
        <v>0.5</v>
      </c>
      <c r="AP28" s="112">
        <f t="shared" si="8"/>
        <v>0.5</v>
      </c>
      <c r="AQ28" s="113">
        <f>IFERROR(SUM(AM28:AM$90)/IFERROR(MATCH(0,AM28:AM$90,0)-1,87-COUNT(AM$5:AM28)),0)</f>
        <v>0.5</v>
      </c>
      <c r="AR28" s="113">
        <f>IFERROR(SUM(AN28:AN$90)/IFERROR(MATCH(0,AN28:AN$90,0)-1,87-COUNT(AN$5:AN28)),0)</f>
        <v>0.5</v>
      </c>
      <c r="AS28" s="113">
        <f>IFERROR(SUM(AO28:AO$90)/IFERROR(MATCH(0,AO28:AO$90,0)-1,87-COUNT(AO$5:AO28)),0)</f>
        <v>0.5</v>
      </c>
      <c r="AT28" s="113">
        <f>IFERROR(SUM(AP28:AP$90)/IFERROR(MATCH(0,AP28:AP$90,0)-1,87-COUNT(AP$5:AP28)),0)</f>
        <v>0.5</v>
      </c>
      <c r="AU28" s="14"/>
      <c r="AV28" s="14">
        <f>IFERROR(兵力效用折算(0,AV$2,数据总览!$D$4/(1+数据总览!$D$4)*INDEX(士兵输出转换,AV$2,1))/兵力效用折算($AA28,AV$2,数据总览!$D$4/(1+数据总览!$D$4)*INDEX(士兵输出转换,AV$2,1)),AV27)</f>
        <v>0.70879406419690405</v>
      </c>
      <c r="AW28" s="14">
        <f>IFERROR(兵力效用折算(0,AW$2,数据总览!$D$4/(1+数据总览!$D$4)*INDEX(士兵输出转换,AW$2,1))/兵力效用折算($AA28,AW$2,数据总览!$D$4/(1+数据总览!$D$4)*INDEX(士兵输出转换,AW$2,1)),AW27)</f>
        <v>0.696443517109958</v>
      </c>
      <c r="AX28" s="14">
        <f>IFERROR(兵力效用折算(0,AX$2,数据总览!$D$4/(1+数据总览!$D$4)*INDEX(士兵输出转换,AX$2,1))/兵力效用折算($AA28,AX$2,数据总览!$D$4/(1+数据总览!$D$4)*INDEX(士兵输出转换,AX$2,1)),AX27)</f>
        <v>0.64970755856886198</v>
      </c>
      <c r="AY28" s="14">
        <f>IFERROR(兵力效用折算(0,AY$2,数据总览!$D$4/(1+数据总览!$D$4)*INDEX(士兵输出转换,AY$2,1))/兵力效用折算($AA28,AY$2,数据总览!$D$4/(1+数据总览!$D$4)*INDEX(士兵输出转换,AY$2,1)),AY27)</f>
        <v>0.71335205712011496</v>
      </c>
      <c r="AZ28" s="14">
        <f>IFERROR(兵力效用折算(0,AZ$2,数据总览!$D$4/(1+数据总览!$D$4)*INDEX(将领输出转换,AZ$2,1))/兵力效用折算($AA28,AZ$2,数据总览!$D$4/(1+数据总览!$D$4)*INDEX(将领输出转换,AZ$2,1)),AZ27)</f>
        <v>0.71238387001956638</v>
      </c>
      <c r="BA28" s="14">
        <f>IFERROR(兵力效用折算(0,BA$2,数据总览!$D$4/(1+数据总览!$D$4)*INDEX(将领输出转换,BA$2,1))/兵力效用折算($AA28,BA$2,数据总览!$D$4/(1+数据总览!$D$4)*INDEX(将领输出转换,BA$2,1)),BA27)</f>
        <v>0.69737511287100529</v>
      </c>
      <c r="BB28" s="14">
        <f>IFERROR(兵力效用折算(0,BB$2,数据总览!$D$4/(1+数据总览!$D$4)*INDEX(将领输出转换,BB$2,1))/兵力效用折算($AA28,BB$2,数据总览!$D$4/(1+数据总览!$D$4)*INDEX(将领输出转换,BB$2,1)),BB27)</f>
        <v>0.64583453126299317</v>
      </c>
      <c r="BC28" s="14">
        <f>IFERROR(兵力效用折算(0,BC$2,数据总览!$D$4/(1+数据总览!$D$4)*INDEX(将领输出转换,BC$2,1))/兵力效用折算($AA28,BC$2,数据总览!$D$4/(1+数据总览!$D$4)*INDEX(将领输出转换,BC$2,1)),BC27)</f>
        <v>0.71415672770263383</v>
      </c>
      <c r="BD28" s="14"/>
      <c r="BE28" s="14">
        <f>SUM(AV$5:AV28)/SUMIFS(AV$5:AV$90,AB$5:AB$90,"&gt;"&amp;0)</f>
        <v>0.77743118848236081</v>
      </c>
      <c r="BF28" s="14">
        <f>SUM(AW$5:AW28)/SUMIFS(AW$5:AW$90,AC$5:AC$90,"&gt;"&amp;0)</f>
        <v>0.44864437608857871</v>
      </c>
      <c r="BG28" s="14">
        <f>SUM(AX$5:AX28)/SUMIFS(AX$5:AX$90,AD$5:AD$90,"&gt;"&amp;0)</f>
        <v>0.46690601652789504</v>
      </c>
      <c r="BH28" s="14">
        <f>SUM(AY$5:AY28)/SUMIFS(AY$5:AY$90,AE$5:AE$90,"&gt;"&amp;0)</f>
        <v>0.47434866991907321</v>
      </c>
      <c r="BI28" s="14">
        <f>SUM(AZ$5:AZ28)/SUMIFS(AZ$5:AZ$90,AF$5:AF$90,"&gt;"&amp;0)</f>
        <v>0.34843968864354496</v>
      </c>
      <c r="BJ28" s="14">
        <f>SUM(BA$5:BA28)/SUMIFS(BA$5:BA$90,AG$5:AG$90,"&gt;"&amp;0)</f>
        <v>0.44715986890591986</v>
      </c>
      <c r="BK28" s="14">
        <f>SUM(BB$5:BB28)/SUMIFS(BB$5:BB$90,AH$5:AH$90,"&gt;"&amp;0)</f>
        <v>0.47329200260621429</v>
      </c>
      <c r="BL28" s="14">
        <f>SUM(BC$5:BC28)/SUMIFS(BC$5:BC$90,AI$5:AI$90,"&gt;"&amp;0)</f>
        <v>0.47268332527902002</v>
      </c>
      <c r="BN28" s="14">
        <f t="shared" si="0"/>
        <v>206.80455144022753</v>
      </c>
      <c r="BO28" s="14">
        <f t="shared" si="1"/>
        <v>101.19747353833066</v>
      </c>
      <c r="BP28" s="14">
        <f t="shared" si="2"/>
        <v>41.110484542938181</v>
      </c>
      <c r="BQ28" s="14">
        <f t="shared" si="3"/>
        <v>24.973006529921459</v>
      </c>
      <c r="BS28" s="14">
        <f>相关演算!V42</f>
        <v>4.6418657000493688</v>
      </c>
      <c r="BT28" s="14">
        <f>相关演算!W42</f>
        <v>3.3430555717053845</v>
      </c>
      <c r="BU28" s="14">
        <f>相关演算!X42</f>
        <v>2.8495131442399213</v>
      </c>
      <c r="BV28" s="14">
        <f t="shared" si="9"/>
        <v>3.0962843579726531</v>
      </c>
      <c r="BW28" s="14"/>
      <c r="BX28" s="14"/>
      <c r="BY28" s="14"/>
      <c r="CB28" s="6" t="s">
        <v>77</v>
      </c>
      <c r="CC28" s="14">
        <f>相关演算!BF14</f>
        <v>6</v>
      </c>
      <c r="CD28" s="14" t="s">
        <v>43</v>
      </c>
      <c r="CE28" s="13"/>
      <c r="CF28" s="14"/>
      <c r="CG28" s="14"/>
      <c r="CH28" s="14"/>
      <c r="CI28" s="14"/>
      <c r="CJ28" s="14"/>
      <c r="CQ28" s="13" t="s">
        <v>167</v>
      </c>
      <c r="CR28" s="23">
        <f>CR14*(1+CT14/1000)</f>
        <v>192000</v>
      </c>
      <c r="CS28" s="23">
        <f>CS14</f>
        <v>3000</v>
      </c>
      <c r="CU28" s="64"/>
      <c r="CV28" s="46" t="s">
        <v>149</v>
      </c>
      <c r="CW28"/>
      <c r="CX28" s="4"/>
      <c r="CY28" s="4"/>
      <c r="DE28" s="4">
        <v>4</v>
      </c>
      <c r="DF28" s="4">
        <v>1000</v>
      </c>
      <c r="DG28" s="4">
        <v>0.75</v>
      </c>
    </row>
    <row r="29" spans="1:125" x14ac:dyDescent="0.15">
      <c r="D29" s="215" t="s">
        <v>242</v>
      </c>
      <c r="E29" s="215"/>
      <c r="F29" s="215"/>
      <c r="G29" s="215"/>
      <c r="H29" s="215"/>
      <c r="P29" s="13">
        <v>1.5</v>
      </c>
      <c r="Q29" s="13">
        <f>IFERROR(INDEX([7]资料!S$6:S$105,[7]资料!$M35,1),0)</f>
        <v>0.11011305024615518</v>
      </c>
      <c r="R29" s="13"/>
      <c r="S29" s="13"/>
      <c r="T29" s="13"/>
      <c r="U29" s="14"/>
      <c r="AA29" s="13">
        <v>24</v>
      </c>
      <c r="AB29" s="14">
        <f>[8]结果汇总!E29</f>
        <v>0.12267743773044003</v>
      </c>
      <c r="AC29" s="14">
        <f>[8]结果汇总!F29</f>
        <v>0.56301607218512795</v>
      </c>
      <c r="AD29" s="14">
        <f>[8]结果汇总!G29</f>
        <v>0.81168658806442751</v>
      </c>
      <c r="AE29" s="14">
        <f>[8]结果汇总!H29</f>
        <v>0.86271891955119873</v>
      </c>
      <c r="AF29" s="14">
        <f>[8]结果汇总!I29</f>
        <v>0.44422956106767447</v>
      </c>
      <c r="AG29" s="14">
        <f>[8]结果汇总!J29</f>
        <v>0.45377009023141002</v>
      </c>
      <c r="AH29" s="14">
        <f>[8]结果汇总!K29</f>
        <v>0.82345617631040091</v>
      </c>
      <c r="AI29" s="14">
        <f>[8]结果汇总!L29</f>
        <v>0.82345617631040091</v>
      </c>
      <c r="AJ29" s="14"/>
      <c r="AK29" s="14"/>
      <c r="AL29" s="14"/>
      <c r="AM29" s="112">
        <f t="shared" si="5"/>
        <v>0.5</v>
      </c>
      <c r="AN29" s="112">
        <f t="shared" si="6"/>
        <v>0.5</v>
      </c>
      <c r="AO29" s="112">
        <f t="shared" si="7"/>
        <v>0.5</v>
      </c>
      <c r="AP29" s="112">
        <f t="shared" si="8"/>
        <v>0.5</v>
      </c>
      <c r="AQ29" s="113">
        <f>IFERROR(SUM(AM29:AM$90)/IFERROR(MATCH(0,AM29:AM$90,0)-1,87-COUNT(AM$5:AM29)),0)</f>
        <v>0.5</v>
      </c>
      <c r="AR29" s="113">
        <f>IFERROR(SUM(AN29:AN$90)/IFERROR(MATCH(0,AN29:AN$90,0)-1,87-COUNT(AN$5:AN29)),0)</f>
        <v>0.5</v>
      </c>
      <c r="AS29" s="113">
        <f>IFERROR(SUM(AO29:AO$90)/IFERROR(MATCH(0,AO29:AO$90,0)-1,87-COUNT(AO$5:AO29)),0)</f>
        <v>0.5</v>
      </c>
      <c r="AT29" s="113">
        <f>IFERROR(SUM(AP29:AP$90)/IFERROR(MATCH(0,AP29:AP$90,0)-1,87-COUNT(AP$5:AP29)),0)</f>
        <v>0.5</v>
      </c>
      <c r="AU29" s="14"/>
      <c r="AV29" s="14">
        <f>IFERROR(兵力效用折算(0,AV$2,数据总览!$D$4/(1+数据总览!$D$4)*INDEX(士兵输出转换,AV$2,1))/兵力效用折算($AA29,AV$2,数据总览!$D$4/(1+数据总览!$D$4)*INDEX(士兵输出转换,AV$2,1)),AV28)</f>
        <v>0.6966471849436211</v>
      </c>
      <c r="AW29" s="14">
        <f>IFERROR(兵力效用折算(0,AW$2,数据总览!$D$4/(1+数据总览!$D$4)*INDEX(士兵输出转换,AW$2,1))/兵力效用折算($AA29,AW$2,数据总览!$D$4/(1+数据总览!$D$4)*INDEX(士兵输出转换,AW$2,1)),AW28)</f>
        <v>0.68326692577940573</v>
      </c>
      <c r="AX29" s="14">
        <f>IFERROR(兵力效用折算(0,AX$2,数据总览!$D$4/(1+数据总览!$D$4)*INDEX(士兵输出转换,AX$2,1))/兵力效用折算($AA29,AX$2,数据总览!$D$4/(1+数据总览!$D$4)*INDEX(士兵输出转换,AX$2,1)),AX28)</f>
        <v>0.63519156344062033</v>
      </c>
      <c r="AY29" s="14">
        <f>IFERROR(兵力效用折算(0,AY$2,数据总览!$D$4/(1+数据总览!$D$4)*INDEX(士兵输出转换,AY$2,1))/兵力效用折算($AA29,AY$2,数据总览!$D$4/(1+数据总览!$D$4)*INDEX(士兵输出转换,AY$2,1)),AY28)</f>
        <v>0.69578571256166166</v>
      </c>
      <c r="AZ29" s="14">
        <f>IFERROR(兵力效用折算(0,AZ$2,数据总览!$D$4/(1+数据总览!$D$4)*INDEX(将领输出转换,AZ$2,1))/兵力效用折算($AA29,AZ$2,数据总览!$D$4/(1+数据总览!$D$4)*INDEX(将领输出转换,AZ$2,1)),AZ28)</f>
        <v>0.70042229740581674</v>
      </c>
      <c r="BA29" s="14">
        <f>IFERROR(兵力效用折算(0,BA$2,数据总览!$D$4/(1+数据总览!$D$4)*INDEX(将领输出转换,BA$2,1))/兵力效用折算($AA29,BA$2,数据总览!$D$4/(1+数据总览!$D$4)*INDEX(将领输出转换,BA$2,1)),BA28)</f>
        <v>0.68424899580726062</v>
      </c>
      <c r="BB29" s="14">
        <f>IFERROR(兵力效用折算(0,BB$2,数据总览!$D$4/(1+数据总览!$D$4)*INDEX(将领输出转换,BB$2,1))/兵力效用折算($AA29,BB$2,数据总览!$D$4/(1+数据总览!$D$4)*INDEX(将领输出转换,BB$2,1)),BB28)</f>
        <v>0.63111023425963397</v>
      </c>
      <c r="BC29" s="14">
        <f>IFERROR(兵力效用折算(0,BC$2,数据总览!$D$4/(1+数据总览!$D$4)*INDEX(将领输出转换,BC$2,1))/兵力效用折算($AA29,BC$2,数据总览!$D$4/(1+数据总览!$D$4)*INDEX(将领输出转换,BC$2,1)),BC28)</f>
        <v>0.69665068957086751</v>
      </c>
      <c r="BD29" s="14"/>
      <c r="BE29" s="14">
        <f>SUM(AV$5:AV29)/SUMIFS(AV$5:AV$90,AB$5:AB$90,"&gt;"&amp;0)</f>
        <v>0.80390505651647426</v>
      </c>
      <c r="BF29" s="14">
        <f>SUM(AW$5:AW29)/SUMIFS(AW$5:AW$90,AC$5:AC$90,"&gt;"&amp;0)</f>
        <v>0.46376881640190221</v>
      </c>
      <c r="BG29" s="14">
        <f>SUM(AX$5:AX29)/SUMIFS(AX$5:AX$90,AD$5:AD$90,"&gt;"&amp;0)</f>
        <v>0.48198888223384406</v>
      </c>
      <c r="BH29" s="14">
        <f>SUM(AY$5:AY29)/SUMIFS(AY$5:AY$90,AE$5:AE$90,"&gt;"&amp;0)</f>
        <v>0.49031388067394677</v>
      </c>
      <c r="BI29" s="14">
        <f>SUM(AZ$5:AZ29)/SUMIFS(AZ$5:AZ$90,AF$5:AF$90,"&gt;"&amp;0)</f>
        <v>0.36034550105328161</v>
      </c>
      <c r="BJ29" s="14">
        <f>SUM(BA$5:BA29)/SUMIFS(BA$5:BA$90,AG$5:AG$90,"&gt;"&amp;0)</f>
        <v>0.46224793266868414</v>
      </c>
      <c r="BK29" s="14">
        <f>SUM(BB$5:BB29)/SUMIFS(BB$5:BB$90,AH$5:AH$90,"&gt;"&amp;0)</f>
        <v>0.48851739209046513</v>
      </c>
      <c r="BL29" s="14">
        <f>SUM(BC$5:BC29)/SUMIFS(BC$5:BC$90,AI$5:AI$90,"&gt;"&amp;0)</f>
        <v>0.48860550441728295</v>
      </c>
      <c r="BN29" s="14">
        <f t="shared" si="0"/>
        <v>210.55741494469439</v>
      </c>
      <c r="BO29" s="14">
        <f t="shared" si="1"/>
        <v>104.8761426755693</v>
      </c>
      <c r="BP29" s="14">
        <f t="shared" si="2"/>
        <v>45.195218864537402</v>
      </c>
      <c r="BQ29" s="14">
        <f t="shared" si="3"/>
        <v>32.9474593077123</v>
      </c>
      <c r="BS29" s="14">
        <f>相关演算!V43</f>
        <v>4.5792747779433718</v>
      </c>
      <c r="BT29" s="14">
        <f>相关演算!W43</f>
        <v>3.2826922601842687</v>
      </c>
      <c r="BU29" s="14">
        <f>相关演算!X43</f>
        <v>2.7729521038793528</v>
      </c>
      <c r="BV29" s="14">
        <f t="shared" si="9"/>
        <v>3.0278221820318105</v>
      </c>
      <c r="BW29" s="14"/>
      <c r="BX29" s="14"/>
      <c r="BY29" s="14"/>
      <c r="CB29" s="6" t="s">
        <v>106</v>
      </c>
      <c r="CC29" s="14">
        <f>相关演算!BF15</f>
        <v>2.4</v>
      </c>
      <c r="CD29" s="14" t="s">
        <v>43</v>
      </c>
      <c r="CE29" s="13"/>
      <c r="CF29" s="14"/>
      <c r="CG29" s="14"/>
      <c r="CH29" s="14"/>
      <c r="CI29" s="14"/>
      <c r="CJ29" s="14"/>
      <c r="CQ29" s="13" t="s">
        <v>168</v>
      </c>
      <c r="CR29" s="23">
        <f>CR15*(1+CT15/1000)</f>
        <v>192000</v>
      </c>
      <c r="CS29" s="23">
        <f>CS15</f>
        <v>3000</v>
      </c>
      <c r="CU29" s="64"/>
      <c r="CV29" s="45" t="s">
        <v>73</v>
      </c>
      <c r="CW29" s="45" t="s">
        <v>5</v>
      </c>
      <c r="CX29" s="61" t="s">
        <v>105</v>
      </c>
      <c r="CY29" s="4"/>
    </row>
    <row r="30" spans="1:125" x14ac:dyDescent="0.15">
      <c r="A30" s="18"/>
      <c r="B30" s="116"/>
      <c r="D30" s="13" t="s">
        <v>10</v>
      </c>
      <c r="E30" s="13" t="s">
        <v>11</v>
      </c>
      <c r="F30" s="14" t="s">
        <v>12</v>
      </c>
      <c r="G30" s="14" t="s">
        <v>13</v>
      </c>
      <c r="H30" s="14" t="s">
        <v>14</v>
      </c>
      <c r="N30" s="18"/>
      <c r="P30" s="13">
        <v>2</v>
      </c>
      <c r="Q30" s="13">
        <f>IFERROR(INDEX([7]资料!S$6:S$105,[7]资料!$M36,1),0)</f>
        <v>0.30984638091121081</v>
      </c>
      <c r="R30" s="13"/>
      <c r="S30" s="13"/>
      <c r="T30" s="13"/>
      <c r="U30" s="14"/>
      <c r="X30" s="18"/>
      <c r="AA30" s="13">
        <v>25</v>
      </c>
      <c r="AB30" s="14">
        <f>[8]结果汇总!E30</f>
        <v>0.10720915366128801</v>
      </c>
      <c r="AC30" s="14">
        <f>[8]结果汇总!F30</f>
        <v>0.54791504756185394</v>
      </c>
      <c r="AD30" s="14">
        <f>[8]结果汇总!G30</f>
        <v>0.79496860690479354</v>
      </c>
      <c r="AE30" s="14">
        <f>[8]结果汇总!H30</f>
        <v>0.83019303919590226</v>
      </c>
      <c r="AF30" s="14">
        <f>[8]结果汇总!I30</f>
        <v>0.43101592217333529</v>
      </c>
      <c r="AG30" s="14">
        <f>[8]结果汇总!J30</f>
        <v>0.43489380945231759</v>
      </c>
      <c r="AH30" s="14">
        <f>[8]结果汇总!K30</f>
        <v>0.80778306897324392</v>
      </c>
      <c r="AI30" s="14">
        <f>[8]结果汇总!L30</f>
        <v>0.80778306897324392</v>
      </c>
      <c r="AJ30" s="14"/>
      <c r="AK30" s="14"/>
      <c r="AL30" s="14"/>
      <c r="AM30" s="112">
        <f t="shared" si="5"/>
        <v>0.5</v>
      </c>
      <c r="AN30" s="112">
        <f t="shared" si="6"/>
        <v>0.5</v>
      </c>
      <c r="AO30" s="112">
        <f t="shared" si="7"/>
        <v>0.5</v>
      </c>
      <c r="AP30" s="112">
        <f t="shared" si="8"/>
        <v>0.5</v>
      </c>
      <c r="AQ30" s="113">
        <f>IFERROR(SUM(AM30:AM$90)/IFERROR(MATCH(0,AM30:AM$90,0)-1,87-COUNT(AM$5:AM30)),0)</f>
        <v>0.5</v>
      </c>
      <c r="AR30" s="113">
        <f>IFERROR(SUM(AN30:AN$90)/IFERROR(MATCH(0,AN30:AN$90,0)-1,87-COUNT(AN$5:AN30)),0)</f>
        <v>0.5</v>
      </c>
      <c r="AS30" s="113">
        <f>IFERROR(SUM(AO30:AO$90)/IFERROR(MATCH(0,AO30:AO$90,0)-1,87-COUNT(AO$5:AO30)),0)</f>
        <v>0.5</v>
      </c>
      <c r="AT30" s="113">
        <f>IFERROR(SUM(AP30:AP$90)/IFERROR(MATCH(0,AP30:AP$90,0)-1,87-COUNT(AP$5:AP30)),0)</f>
        <v>0.5</v>
      </c>
      <c r="AU30" s="14"/>
      <c r="AV30" s="14">
        <f>IFERROR(兵力效用折算(0,AV$2,数据总览!$D$4/(1+数据总览!$D$4)*INDEX(士兵输出转换,AV$2,1))/兵力效用折算($AA30,AV$2,数据总览!$D$4/(1+数据总览!$D$4)*INDEX(士兵输出转换,AV$2,1)),AV29)</f>
        <v>0.68470894648052993</v>
      </c>
      <c r="AW30" s="14">
        <f>IFERROR(兵力效用折算(0,AW$2,数据总览!$D$4/(1+数据总览!$D$4)*INDEX(士兵输出转换,AW$2,1))/兵力效用折算($AA30,AW$2,数据总览!$D$4/(1+数据总览!$D$4)*INDEX(士兵输出转换,AW$2,1)),AW29)</f>
        <v>0.67032148686043203</v>
      </c>
      <c r="AX30" s="14">
        <f>IFERROR(兵力效用折算(0,AX$2,数据总览!$D$4/(1+数据总览!$D$4)*INDEX(士兵输出转换,AX$2,1))/兵力效用折算($AA30,AX$2,数据总览!$D$4/(1+数据总览!$D$4)*INDEX(士兵输出转换,AX$2,1)),AX29)</f>
        <v>0.62094909529407516</v>
      </c>
      <c r="AY30" s="14">
        <f>IFERROR(兵力效用折算(0,AY$2,数据总览!$D$4/(1+数据总览!$D$4)*INDEX(士兵输出转换,AY$2,1))/兵力效用折算($AA30,AY$2,数据总览!$D$4/(1+数据总览!$D$4)*INDEX(士兵输出转换,AY$2,1)),AY29)</f>
        <v>0.67857358940908741</v>
      </c>
      <c r="AZ30" s="14">
        <f>IFERROR(兵力效用折算(0,AZ$2,数据总览!$D$4/(1+数据总览!$D$4)*INDEX(将领输出转换,AZ$2,1))/兵力效用折算($AA30,AZ$2,数据总览!$D$4/(1+数据总览!$D$4)*INDEX(将领输出转换,AZ$2,1)),AZ29)</f>
        <v>0.6886701379393777</v>
      </c>
      <c r="BA30" s="14">
        <f>IFERROR(兵力效用折算(0,BA$2,数据总览!$D$4/(1+数据总览!$D$4)*INDEX(将领输出转换,BA$2,1))/兵力效用折算($AA30,BA$2,数据总览!$D$4/(1+数据总览!$D$4)*INDEX(将领输出转换,BA$2,1)),BA29)</f>
        <v>0.67135431590906181</v>
      </c>
      <c r="BB30" s="14">
        <f>IFERROR(兵力效用折算(0,BB$2,数据总览!$D$4/(1+数据总览!$D$4)*INDEX(将领输出转换,BB$2,1))/兵力效用折算($AA30,BB$2,数据总览!$D$4/(1+数据总览!$D$4)*INDEX(将领输出转换,BB$2,1)),BB29)</f>
        <v>0.61665784493023812</v>
      </c>
      <c r="BC30" s="14">
        <f>IFERROR(兵力效用折算(0,BC$2,数据总览!$D$4/(1+数据总览!$D$4)*INDEX(将领输出转换,BC$2,1))/兵力效用折算($AA30,BC$2,数据总览!$D$4/(1+数据总览!$D$4)*INDEX(将领输出转换,BC$2,1)),BC29)</f>
        <v>0.67949938352070327</v>
      </c>
      <c r="BD30" s="14"/>
      <c r="BE30" s="14">
        <f>SUM(AV$5:AV30)/SUMIFS(AV$5:AV$90,AB$5:AB$90,"&gt;"&amp;0)</f>
        <v>0.82992524963958203</v>
      </c>
      <c r="BF30" s="14">
        <f>SUM(AW$5:AW30)/SUMIFS(AW$5:AW$90,AC$5:AC$90,"&gt;"&amp;0)</f>
        <v>0.47860670323096849</v>
      </c>
      <c r="BG30" s="14">
        <f>SUM(AX$5:AX30)/SUMIFS(AX$5:AX$90,AD$5:AD$90,"&gt;"&amp;0)</f>
        <v>0.49673355510673339</v>
      </c>
      <c r="BH30" s="14">
        <f>SUM(AY$5:AY30)/SUMIFS(AY$5:AY$90,AE$5:AE$90,"&gt;"&amp;0)</f>
        <v>0.50588414918049796</v>
      </c>
      <c r="BI30" s="14">
        <f>SUM(AZ$5:AZ30)/SUMIFS(AZ$5:AZ$90,AF$5:AF$90,"&gt;"&amp;0)</f>
        <v>0.37205154968260334</v>
      </c>
      <c r="BJ30" s="14">
        <f>SUM(BA$5:BA30)/SUMIFS(BA$5:BA$90,AG$5:AG$90,"&gt;"&amp;0)</f>
        <v>0.47705166170286778</v>
      </c>
      <c r="BK30" s="14">
        <f>SUM(BB$5:BB30)/SUMIFS(BB$5:BB$90,AH$5:AH$90,"&gt;"&amp;0)</f>
        <v>0.50339412100074155</v>
      </c>
      <c r="BL30" s="14">
        <f>SUM(BC$5:BC30)/SUMIFS(BC$5:BC$90,AI$5:AI$90,"&gt;"&amp;0)</f>
        <v>0.50413568485164151</v>
      </c>
      <c r="BN30" s="14">
        <f t="shared" si="0"/>
        <v>214.26980312129086</v>
      </c>
      <c r="BO30" s="14">
        <f t="shared" si="1"/>
        <v>108.50038858515505</v>
      </c>
      <c r="BP30" s="14">
        <f t="shared" si="2"/>
        <v>49.207534342849549</v>
      </c>
      <c r="BQ30" s="14">
        <f t="shared" si="3"/>
        <v>40.753670592983461</v>
      </c>
      <c r="BS30" s="14">
        <f>相关演算!V44</f>
        <v>4.5178701873002218</v>
      </c>
      <c r="BT30" s="14">
        <f>相关演算!W44</f>
        <v>3.2233754637323369</v>
      </c>
      <c r="BU30" s="14">
        <f>相关演算!X44</f>
        <v>2.69761737968506</v>
      </c>
      <c r="BV30" s="14">
        <f t="shared" si="9"/>
        <v>2.9604964217086982</v>
      </c>
      <c r="BW30" s="14"/>
      <c r="BX30" s="14"/>
      <c r="BY30" s="14"/>
      <c r="BZ30" s="18"/>
      <c r="CB30" s="13"/>
      <c r="CC30" s="13"/>
      <c r="CD30" s="13"/>
      <c r="CE30" s="13"/>
      <c r="CF30" s="14"/>
      <c r="CG30" s="14"/>
      <c r="CH30" s="14"/>
      <c r="CI30" s="14"/>
      <c r="CO30" s="18"/>
      <c r="CU30" s="64"/>
      <c r="CV30" s="23">
        <f>CR12*CW25/1000*(1+CT12/1000)</f>
        <v>240</v>
      </c>
      <c r="CW30" s="23">
        <f>CS12*CW26/1000</f>
        <v>3.84</v>
      </c>
      <c r="CX30" s="23">
        <f>CR12/CS12/10</f>
        <v>4</v>
      </c>
      <c r="CY30" s="4"/>
      <c r="DJ30" s="18"/>
    </row>
    <row r="31" spans="1:125" x14ac:dyDescent="0.15">
      <c r="C31" s="14" t="s">
        <v>61</v>
      </c>
      <c r="D31" s="16"/>
      <c r="E31" s="21">
        <v>0.05</v>
      </c>
      <c r="F31" s="21">
        <v>0.1</v>
      </c>
      <c r="G31" s="21">
        <v>0.15</v>
      </c>
      <c r="H31" s="21">
        <v>0.2</v>
      </c>
      <c r="P31" s="13">
        <v>2.5</v>
      </c>
      <c r="Q31" s="13">
        <f>IFERROR(INDEX([7]资料!S$6:S$105,[7]资料!$M37,1),0)</f>
        <v>0.51605285784086952</v>
      </c>
      <c r="R31" s="13"/>
      <c r="S31" s="13"/>
      <c r="T31" s="13"/>
      <c r="U31" s="14"/>
      <c r="AA31" s="13">
        <v>26</v>
      </c>
      <c r="AB31" s="14">
        <f>[8]结果汇总!E31</f>
        <v>9.1907697900318872E-2</v>
      </c>
      <c r="AC31" s="14">
        <f>[8]结果汇总!F31</f>
        <v>0.53303822565942161</v>
      </c>
      <c r="AD31" s="14">
        <f>[8]结果汇总!G31</f>
        <v>0.77854672546539638</v>
      </c>
      <c r="AE31" s="14">
        <f>[8]结果汇总!H31</f>
        <v>0.79835195158145478</v>
      </c>
      <c r="AF31" s="14">
        <f>[8]结果汇总!I31</f>
        <v>0.41808048032996598</v>
      </c>
      <c r="AG31" s="14">
        <f>[8]结果汇总!J31</f>
        <v>0.4162977820742772</v>
      </c>
      <c r="AH31" s="14">
        <f>[8]结果汇总!K31</f>
        <v>0.79238755512380932</v>
      </c>
      <c r="AI31" s="14">
        <f>[8]结果汇总!L31</f>
        <v>0.79238755512380932</v>
      </c>
      <c r="AJ31" s="14"/>
      <c r="AK31" s="14"/>
      <c r="AL31" s="14"/>
      <c r="AM31" s="112">
        <f t="shared" si="5"/>
        <v>0.5</v>
      </c>
      <c r="AN31" s="112">
        <f t="shared" si="6"/>
        <v>0.5</v>
      </c>
      <c r="AO31" s="112">
        <f t="shared" si="7"/>
        <v>0.5</v>
      </c>
      <c r="AP31" s="112">
        <f t="shared" si="8"/>
        <v>0.5</v>
      </c>
      <c r="AQ31" s="113">
        <f>IFERROR(SUM(AM31:AM$90)/IFERROR(MATCH(0,AM31:AM$90,0)-1,87-COUNT(AM$5:AM31)),0)</f>
        <v>0.5</v>
      </c>
      <c r="AR31" s="113">
        <f>IFERROR(SUM(AN31:AN$90)/IFERROR(MATCH(0,AN31:AN$90,0)-1,87-COUNT(AN$5:AN31)),0)</f>
        <v>0.5</v>
      </c>
      <c r="AS31" s="113">
        <f>IFERROR(SUM(AO31:AO$90)/IFERROR(MATCH(0,AO31:AO$90,0)-1,87-COUNT(AO$5:AO31)),0)</f>
        <v>0.5</v>
      </c>
      <c r="AT31" s="113">
        <f>IFERROR(SUM(AP31:AP$90)/IFERROR(MATCH(0,AP31:AP$90,0)-1,87-COUNT(AP$5:AP31)),0)</f>
        <v>0.5</v>
      </c>
      <c r="AU31" s="14"/>
      <c r="AV31" s="14">
        <f>IFERROR(兵力效用折算(0,AV$2,数据总览!$D$4/(1+数据总览!$D$4)*INDEX(士兵输出转换,AV$2,1))/兵力效用折算($AA31,AV$2,数据总览!$D$4/(1+数据总览!$D$4)*INDEX(士兵输出转换,AV$2,1)),AV30)</f>
        <v>0.67297553604510874</v>
      </c>
      <c r="AW31" s="14">
        <f>IFERROR(兵力效用折算(0,AW$2,数据总览!$D$4/(1+数据总览!$D$4)*INDEX(士兵输出转换,AW$2,1))/兵力效用折算($AA31,AW$2,数据总览!$D$4/(1+数据总览!$D$4)*INDEX(士兵输出转换,AW$2,1)),AW30)</f>
        <v>0.65760357128363378</v>
      </c>
      <c r="AX31" s="14">
        <f>IFERROR(兵力效用折算(0,AX$2,数据总览!$D$4/(1+数据总览!$D$4)*INDEX(士兵输出转换,AX$2,1))/兵力效用折算($AA31,AX$2,数据总览!$D$4/(1+数据总览!$D$4)*INDEX(士兵输出转换,AX$2,1)),AX30)</f>
        <v>0.60697644113547566</v>
      </c>
      <c r="AY31" s="14">
        <f>IFERROR(兵力效用折算(0,AY$2,数据总览!$D$4/(1+数据总览!$D$4)*INDEX(士兵输出转换,AY$2,1))/兵力效用折算($AA31,AY$2,数据总览!$D$4/(1+数据总览!$D$4)*INDEX(士兵输出转换,AY$2,1)),AY30)</f>
        <v>0.66170960591710604</v>
      </c>
      <c r="AZ31" s="14">
        <f>IFERROR(兵力效用折算(0,AZ$2,数据总览!$D$4/(1+数据总览!$D$4)*INDEX(将领输出转换,AZ$2,1))/兵力效用折算($AA31,AZ$2,数据总览!$D$4/(1+数据总览!$D$4)*INDEX(将领输出转换,AZ$2,1)),AZ30)</f>
        <v>0.67712362055249931</v>
      </c>
      <c r="BA31" s="14">
        <f>IFERROR(兵力效用折算(0,BA$2,数据总览!$D$4/(1+数据总览!$D$4)*INDEX(将领输出转换,BA$2,1))/兵力效用折算($AA31,BA$2,数据总览!$D$4/(1+数据总览!$D$4)*INDEX(将领输出转换,BA$2,1)),BA30)</f>
        <v>0.65868745530010586</v>
      </c>
      <c r="BB31" s="14">
        <f>IFERROR(兵力效用折算(0,BB$2,数据总览!$D$4/(1+数据总览!$D$4)*INDEX(将领输出转换,BB$2,1))/兵力效用折算($AA31,BB$2,数据总览!$D$4/(1+数据总览!$D$4)*INDEX(将领输出转换,BB$2,1)),BB30)</f>
        <v>0.60247361493873142</v>
      </c>
      <c r="BC31" s="14">
        <f>IFERROR(兵力效用折算(0,BC$2,数据总览!$D$4/(1+数据总览!$D$4)*INDEX(将领输出转换,BC$2,1))/兵力效用折算($AA31,BC$2,数据总览!$D$4/(1+数据总览!$D$4)*INDEX(将领输出转换,BC$2,1)),BC30)</f>
        <v>0.66269675167364916</v>
      </c>
      <c r="BD31" s="14"/>
      <c r="BE31" s="14">
        <f>SUM(AV$5:AV31)/SUMIFS(AV$5:AV$90,AB$5:AB$90,"&gt;"&amp;0)</f>
        <v>0.85549955169161251</v>
      </c>
      <c r="BF31" s="14">
        <f>SUM(AW$5:AW31)/SUMIFS(AW$5:AW$90,AC$5:AC$90,"&gt;"&amp;0)</f>
        <v>0.49316307291381589</v>
      </c>
      <c r="BG31" s="14">
        <f>SUM(AX$5:AX31)/SUMIFS(AX$5:AX$90,AD$5:AD$90,"&gt;"&amp;0)</f>
        <v>0.51114644198251613</v>
      </c>
      <c r="BH31" s="14">
        <f>SUM(AY$5:AY31)/SUMIFS(AY$5:AY$90,AE$5:AE$90,"&gt;"&amp;0)</f>
        <v>0.52106746370717383</v>
      </c>
      <c r="BI31" s="14">
        <f>SUM(AZ$5:AZ31)/SUMIFS(AZ$5:AZ$90,AF$5:AF$90,"&gt;"&amp;0)</f>
        <v>0.38356133004561899</v>
      </c>
      <c r="BJ31" s="14">
        <f>SUM(BA$5:BA31)/SUMIFS(BA$5:BA$90,AG$5:AG$90,"&gt;"&amp;0)</f>
        <v>0.4915760795481231</v>
      </c>
      <c r="BK31" s="14">
        <f>SUM(BB$5:BB31)/SUMIFS(BB$5:BB$90,AH$5:AH$90,"&gt;"&amp;0)</f>
        <v>0.51792865861949455</v>
      </c>
      <c r="BL31" s="14">
        <f>SUM(BC$5:BC31)/SUMIFS(BC$5:BC$90,AI$5:AI$90,"&gt;"&amp;0)</f>
        <v>0.5192818356449358</v>
      </c>
      <c r="BN31" s="14">
        <f t="shared" si="0"/>
        <v>217.9421525039235</v>
      </c>
      <c r="BO31" s="14">
        <f t="shared" si="1"/>
        <v>112.07082584173881</v>
      </c>
      <c r="BP31" s="14">
        <f t="shared" si="2"/>
        <v>53.148785888304864</v>
      </c>
      <c r="BQ31" s="14">
        <f t="shared" si="3"/>
        <v>48.395531620450853</v>
      </c>
      <c r="BS31" s="14">
        <f>相关演算!V45</f>
        <v>4.4576279375403676</v>
      </c>
      <c r="BT31" s="14">
        <f>相关演算!W45</f>
        <v>3.1650855323697127</v>
      </c>
      <c r="BU31" s="14">
        <f>相关演算!X45</f>
        <v>2.6234885513484425</v>
      </c>
      <c r="BV31" s="14">
        <f t="shared" si="9"/>
        <v>2.8942870418590774</v>
      </c>
      <c r="BW31" s="14"/>
      <c r="BX31" s="14"/>
      <c r="BY31" s="14"/>
      <c r="CB31" s="13"/>
      <c r="CC31" s="13"/>
      <c r="CD31" s="13"/>
      <c r="CE31" s="13"/>
      <c r="CF31" s="14"/>
      <c r="CG31" s="14"/>
      <c r="CH31" s="14"/>
      <c r="CI31" s="14"/>
      <c r="CU31" s="64"/>
      <c r="CX31" s="4"/>
      <c r="CY31" s="4"/>
    </row>
    <row r="32" spans="1:125" x14ac:dyDescent="0.15">
      <c r="C32" s="14" t="s">
        <v>15</v>
      </c>
      <c r="D32" s="16"/>
      <c r="E32" s="21">
        <v>9.2499999999999999E-2</v>
      </c>
      <c r="F32" s="21">
        <v>0.17249999999999999</v>
      </c>
      <c r="G32" s="21">
        <v>0.23499999999999999</v>
      </c>
      <c r="H32" s="21">
        <v>0.30249999999999999</v>
      </c>
      <c r="P32" s="13">
        <v>3</v>
      </c>
      <c r="Q32" s="13">
        <f>IFERROR(INDEX([7]资料!S$6:S$105,[7]资料!$M38,1),0)</f>
        <v>0.75678463276063557</v>
      </c>
      <c r="R32" s="13"/>
      <c r="S32" s="13"/>
      <c r="T32" s="13"/>
      <c r="U32" s="14"/>
      <c r="AA32" s="13">
        <v>27</v>
      </c>
      <c r="AB32" s="14">
        <f>[8]结果汇总!E32</f>
        <v>7.6771271173334682E-2</v>
      </c>
      <c r="AC32" s="14">
        <f>[8]结果汇总!F32</f>
        <v>0.51838308594821692</v>
      </c>
      <c r="AD32" s="14">
        <f>[8]结果汇总!G32</f>
        <v>0.76241540500882388</v>
      </c>
      <c r="AE32" s="14">
        <f>[8]结果汇总!H32</f>
        <v>0.76717978915923801</v>
      </c>
      <c r="AF32" s="14">
        <f>[8]结果汇总!I32</f>
        <v>0.40541678934594039</v>
      </c>
      <c r="AG32" s="14">
        <f>[8]结果汇总!J32</f>
        <v>0.39797885743527117</v>
      </c>
      <c r="AH32" s="14">
        <f>[8]结果汇总!K32</f>
        <v>0.7772644421957724</v>
      </c>
      <c r="AI32" s="14">
        <f>[8]结果汇总!L32</f>
        <v>0.7772644421957724</v>
      </c>
      <c r="AJ32" s="14"/>
      <c r="AK32" s="14"/>
      <c r="AL32" s="14"/>
      <c r="AM32" s="112">
        <f t="shared" si="5"/>
        <v>0.5</v>
      </c>
      <c r="AN32" s="112">
        <f t="shared" si="6"/>
        <v>0.5</v>
      </c>
      <c r="AO32" s="112">
        <f t="shared" si="7"/>
        <v>0.5</v>
      </c>
      <c r="AP32" s="112">
        <f t="shared" si="8"/>
        <v>0.5</v>
      </c>
      <c r="AQ32" s="113">
        <f>IFERROR(SUM(AM32:AM$90)/IFERROR(MATCH(0,AM32:AM$90,0)-1,87-COUNT(AM$5:AM32)),0)</f>
        <v>0.5</v>
      </c>
      <c r="AR32" s="113">
        <f>IFERROR(SUM(AN32:AN$90)/IFERROR(MATCH(0,AN32:AN$90,0)-1,87-COUNT(AN$5:AN32)),0)</f>
        <v>0.5</v>
      </c>
      <c r="AS32" s="113">
        <f>IFERROR(SUM(AO32:AO$90)/IFERROR(MATCH(0,AO32:AO$90,0)-1,87-COUNT(AO$5:AO32)),0)</f>
        <v>0.5</v>
      </c>
      <c r="AT32" s="113">
        <f>IFERROR(SUM(AP32:AP$90)/IFERROR(MATCH(0,AP32:AP$90,0)-1,87-COUNT(AP$5:AP32)),0)</f>
        <v>0.5</v>
      </c>
      <c r="AU32" s="14"/>
      <c r="AV32" s="14">
        <f>IFERROR(兵力效用折算(0,AV$2,数据总览!$D$4/(1+数据总览!$D$4)*INDEX(士兵输出转换,AV$2,1))/兵力效用折算($AA32,AV$2,数据总览!$D$4/(1+数据总览!$D$4)*INDEX(士兵输出转换,AV$2,1)),AV31)</f>
        <v>0.661443216258915</v>
      </c>
      <c r="AW32" s="14">
        <f>IFERROR(兵力效用折算(0,AW$2,数据总览!$D$4/(1+数据总览!$D$4)*INDEX(士兵输出转换,AW$2,1))/兵力效用折算($AA32,AW$2,数据总览!$D$4/(1+数据总览!$D$4)*INDEX(士兵输出转换,AW$2,1)),AW31)</f>
        <v>0.64510962399174721</v>
      </c>
      <c r="AX32" s="14">
        <f>IFERROR(兵力效用折算(0,AX$2,数据总览!$D$4/(1+数据总览!$D$4)*INDEX(士兵输出转换,AX$2,1))/兵力效用折算($AA32,AX$2,数据总览!$D$4/(1+数据总览!$D$4)*INDEX(士兵输出转换,AX$2,1)),AX31)</f>
        <v>0.5932699824604909</v>
      </c>
      <c r="AY32" s="14">
        <f>IFERROR(兵力效用折算(0,AY$2,数据总览!$D$4/(1+数据总览!$D$4)*INDEX(士兵输出转换,AY$2,1))/兵力效用折算($AA32,AY$2,数据总览!$D$4/(1+数据总览!$D$4)*INDEX(士兵输出转换,AY$2,1)),AY31)</f>
        <v>0.6451878438513492</v>
      </c>
      <c r="AZ32" s="14">
        <f>IFERROR(兵力效用折算(0,AZ$2,数据总览!$D$4/(1+数据总览!$D$4)*INDEX(将领输出转换,AZ$2,1))/兵力效用折算($AA32,AZ$2,数据总览!$D$4/(1+数据总览!$D$4)*INDEX(将领输出转换,AZ$2,1)),AZ31)</f>
        <v>0.665779049066207</v>
      </c>
      <c r="BA32" s="14">
        <f>IFERROR(兵力效用折算(0,BA$2,数据总览!$D$4/(1+数据总览!$D$4)*INDEX(将领输出转换,BA$2,1))/兵力效用折算($AA32,BA$2,数据总览!$D$4/(1+数据总览!$D$4)*INDEX(将领输出转换,BA$2,1)),BA31)</f>
        <v>0.64624486974503859</v>
      </c>
      <c r="BB32" s="14">
        <f>IFERROR(兵力效用折算(0,BB$2,数据总览!$D$4/(1+数据总览!$D$4)*INDEX(将领输出转换,BB$2,1))/兵力效用折算($AA32,BB$2,数据总览!$D$4/(1+数据总览!$D$4)*INDEX(将领输出转换,BB$2,1)),BB31)</f>
        <v>0.58855389570814254</v>
      </c>
      <c r="BC32" s="14">
        <f>IFERROR(兵力效用折算(0,BC$2,数据总览!$D$4/(1+数据总览!$D$4)*INDEX(将领输出转换,BC$2,1))/兵力效用折算($AA32,BC$2,数据总览!$D$4/(1+数据总览!$D$4)*INDEX(将领输出转换,BC$2,1)),BC31)</f>
        <v>0.64623689870046075</v>
      </c>
      <c r="BD32" s="14"/>
      <c r="BE32" s="14">
        <f>SUM(AV$5:AV32)/SUMIFS(AV$5:AV$90,AB$5:AB$90,"&gt;"&amp;0)</f>
        <v>0.88063560448527345</v>
      </c>
      <c r="BF32" s="14">
        <f>SUM(AW$5:AW32)/SUMIFS(AW$5:AW$90,AC$5:AC$90,"&gt;"&amp;0)</f>
        <v>0.50744288309558927</v>
      </c>
      <c r="BG32" s="14">
        <f>SUM(AX$5:AX32)/SUMIFS(AX$5:AX$90,AD$5:AD$90,"&gt;"&amp;0)</f>
        <v>0.5252338637743813</v>
      </c>
      <c r="BH32" s="14">
        <f>SUM(AY$5:AY32)/SUMIFS(AY$5:AY$90,AE$5:AE$90,"&gt;"&amp;0)</f>
        <v>0.53587167672506675</v>
      </c>
      <c r="BI32" s="14">
        <f>SUM(AZ$5:AZ32)/SUMIFS(AZ$5:AZ$90,AF$5:AF$90,"&gt;"&amp;0)</f>
        <v>0.39487827482860682</v>
      </c>
      <c r="BJ32" s="14">
        <f>SUM(BA$5:BA32)/SUMIFS(BA$5:BA$90,AG$5:AG$90,"&gt;"&amp;0)</f>
        <v>0.50582613159177858</v>
      </c>
      <c r="BK32" s="14">
        <f>SUM(BB$5:BB32)/SUMIFS(BB$5:BB$90,AH$5:AH$90,"&gt;"&amp;0)</f>
        <v>0.53212738620809386</v>
      </c>
      <c r="BL32" s="14">
        <f>SUM(BC$5:BC32)/SUMIFS(BC$5:BC$90,AI$5:AI$90,"&gt;"&amp;0)</f>
        <v>0.53405179112032974</v>
      </c>
      <c r="BN32" s="14">
        <f t="shared" si="0"/>
        <v>221.57489491839968</v>
      </c>
      <c r="BO32" s="14">
        <f t="shared" si="1"/>
        <v>115.58805937242794</v>
      </c>
      <c r="BP32" s="14">
        <f t="shared" si="2"/>
        <v>57.020302797882273</v>
      </c>
      <c r="BQ32" s="14">
        <f t="shared" si="3"/>
        <v>55.876850601782877</v>
      </c>
      <c r="BS32" s="14">
        <f>相关演算!V46</f>
        <v>4.3985245243194413</v>
      </c>
      <c r="BT32" s="14">
        <f>相关演算!W46</f>
        <v>3.1078032004754679</v>
      </c>
      <c r="BU32" s="14">
        <f>相关演算!X46</f>
        <v>2.5505455760064177</v>
      </c>
      <c r="BV32" s="14">
        <f t="shared" si="9"/>
        <v>2.8291743882409426</v>
      </c>
      <c r="BW32" s="14"/>
      <c r="BX32" s="14"/>
      <c r="BY32" s="14"/>
      <c r="CB32" s="216" t="s">
        <v>52</v>
      </c>
      <c r="CC32" s="216"/>
      <c r="CU32" s="64"/>
      <c r="CV32" s="13" t="s">
        <v>231</v>
      </c>
      <c r="CW32"/>
      <c r="CY32" s="4"/>
      <c r="CZ32" s="46" t="s">
        <v>232</v>
      </c>
    </row>
    <row r="33" spans="2:118" x14ac:dyDescent="0.15">
      <c r="C33" s="14" t="s">
        <v>0</v>
      </c>
      <c r="D33" s="16"/>
      <c r="E33" s="21">
        <v>0.13500000000000001</v>
      </c>
      <c r="F33" s="21">
        <v>0.245</v>
      </c>
      <c r="G33" s="21">
        <v>0.32</v>
      </c>
      <c r="H33" s="21">
        <v>0.40500000000000003</v>
      </c>
      <c r="P33" s="13">
        <v>3.5</v>
      </c>
      <c r="Q33" s="13">
        <f>IFERROR(INDEX([7]资料!S$6:S$105,[7]资料!$M39,1),0)</f>
        <v>0.92857531443944907</v>
      </c>
      <c r="R33" s="13"/>
      <c r="S33" s="13"/>
      <c r="T33" s="13"/>
      <c r="U33" s="14"/>
      <c r="AA33" s="13">
        <v>28</v>
      </c>
      <c r="AB33" s="14">
        <f>[8]结果汇总!E33</f>
        <v>6.1798093611643012E-2</v>
      </c>
      <c r="AC33" s="14">
        <f>[8]结果汇总!F33</f>
        <v>0.50394714764211868</v>
      </c>
      <c r="AD33" s="14">
        <f>[8]结果汇总!G33</f>
        <v>0.74656921151947586</v>
      </c>
      <c r="AE33" s="14">
        <f>[8]结果汇总!H33</f>
        <v>0.73666102230353381</v>
      </c>
      <c r="AF33" s="14">
        <f>[8]结果汇总!I33</f>
        <v>0.39301854031081063</v>
      </c>
      <c r="AG33" s="14">
        <f>[8]结果汇总!J33</f>
        <v>0.3799339345526484</v>
      </c>
      <c r="AH33" s="14">
        <f>[8]结果汇总!K33</f>
        <v>0.76240863579950857</v>
      </c>
      <c r="AI33" s="14">
        <f>[8]结果汇总!L33</f>
        <v>0.76240863579950857</v>
      </c>
      <c r="AJ33" s="14"/>
      <c r="AK33" s="14"/>
      <c r="AL33" s="14"/>
      <c r="AM33" s="112">
        <f t="shared" si="5"/>
        <v>0.5</v>
      </c>
      <c r="AN33" s="112">
        <f t="shared" si="6"/>
        <v>0.5</v>
      </c>
      <c r="AO33" s="112">
        <f t="shared" si="7"/>
        <v>0.5</v>
      </c>
      <c r="AP33" s="112">
        <f t="shared" si="8"/>
        <v>0.5</v>
      </c>
      <c r="AQ33" s="113">
        <f>IFERROR(SUM(AM33:AM$90)/IFERROR(MATCH(0,AM33:AM$90,0)-1,87-COUNT(AM$5:AM33)),0)</f>
        <v>0.5</v>
      </c>
      <c r="AR33" s="113">
        <f>IFERROR(SUM(AN33:AN$90)/IFERROR(MATCH(0,AN33:AN$90,0)-1,87-COUNT(AN$5:AN33)),0)</f>
        <v>0.5</v>
      </c>
      <c r="AS33" s="113">
        <f>IFERROR(SUM(AO33:AO$90)/IFERROR(MATCH(0,AO33:AO$90,0)-1,87-COUNT(AO$5:AO33)),0)</f>
        <v>0.5</v>
      </c>
      <c r="AT33" s="113">
        <f>IFERROR(SUM(AP33:AP$90)/IFERROR(MATCH(0,AP33:AP$90,0)-1,87-COUNT(AP$5:AP33)),0)</f>
        <v>0.5</v>
      </c>
      <c r="AU33" s="14"/>
      <c r="AV33" s="14">
        <f>IFERROR(兵力效用折算(0,AV$2,数据总览!$D$4/(1+数据总览!$D$4)*INDEX(士兵输出转换,AV$2,1))/兵力效用折算($AA33,AV$2,数据总览!$D$4/(1+数据总览!$D$4)*INDEX(士兵输出转换,AV$2,1)),AV32)</f>
        <v>0.6501083235961842</v>
      </c>
      <c r="AW33" s="14">
        <f>IFERROR(兵力效用折算(0,AW$2,数据总览!$D$4/(1+数据总览!$D$4)*INDEX(士兵输出转换,AW$2,1))/兵力效用折算($AA33,AW$2,数据总览!$D$4/(1+数据总览!$D$4)*INDEX(士兵输出转换,AW$2,1)),AW32)</f>
        <v>0.63283616251199315</v>
      </c>
      <c r="AX33" s="14">
        <f>IFERROR(兵力效用折算(0,AX$2,数据总览!$D$4/(1+数据总览!$D$4)*INDEX(士兵输出转换,AX$2,1))/兵力效用折算($AA33,AX$2,数据总览!$D$4/(1+数据总览!$D$4)*INDEX(士兵输出转换,AX$2,1)),AX32)</f>
        <v>0.57982619327921447</v>
      </c>
      <c r="AY33" s="14">
        <f>IFERROR(兵力效用折算(0,AY$2,数据总览!$D$4/(1+数据总览!$D$4)*INDEX(士兵输出转换,AY$2,1))/兵力效用折算($AA33,AY$2,数据总览!$D$4/(1+数据总览!$D$4)*INDEX(士兵输出转换,AY$2,1)),AY32)</f>
        <v>0.62900254627629937</v>
      </c>
      <c r="AZ33" s="14">
        <f>IFERROR(兵力效用折算(0,AZ$2,数据总览!$D$4/(1+数据总览!$D$4)*INDEX(将领输出转换,AZ$2,1))/兵力效用折算($AA33,AZ$2,数据总览!$D$4/(1+数据总览!$D$4)*INDEX(将领输出转换,AZ$2,1)),AZ32)</f>
        <v>0.65463280064148044</v>
      </c>
      <c r="BA33" s="14">
        <f>IFERROR(兵力效用折算(0,BA$2,数据总览!$D$4/(1+数据总览!$D$4)*INDEX(将领输出转换,BA$2,1))/兵力效用折算($AA33,BA$2,数据总览!$D$4/(1+数据总览!$D$4)*INDEX(将领输出转换,BA$2,1)),BA32)</f>
        <v>0.63402308719067668</v>
      </c>
      <c r="BB33" s="14">
        <f>IFERROR(兵力效用折算(0,BB$2,数据总览!$D$4/(1+数据总览!$D$4)*INDEX(将领输出转换,BB$2,1))/兵力效用折算($AA33,BB$2,数据总览!$D$4/(1+数据总览!$D$4)*INDEX(将领输出转换,BB$2,1)),BB32)</f>
        <v>0.57489513699796824</v>
      </c>
      <c r="BC33" s="14">
        <f>IFERROR(兵力效用折算(0,BC$2,数据总览!$D$4/(1+数据总览!$D$4)*INDEX(将领输出转换,BC$2,1))/兵力效用折算($AA33,BC$2,数据总览!$D$4/(1+数据总览!$D$4)*INDEX(将领输出转换,BC$2,1)),BC32)</f>
        <v>0.63011408945261194</v>
      </c>
      <c r="BD33" s="14"/>
      <c r="BE33" s="14">
        <f>SUM(AV$5:AV33)/SUMIFS(AV$5:AV$90,AB$5:AB$90,"&gt;"&amp;0)</f>
        <v>0.90534091061258815</v>
      </c>
      <c r="BF33" s="14">
        <f>SUM(AW$5:AW33)/SUMIFS(AW$5:AW$90,AC$5:AC$90,"&gt;"&amp;0)</f>
        <v>0.52145101433523222</v>
      </c>
      <c r="BG33" s="14">
        <f>SUM(AX$5:AX33)/SUMIFS(AX$5:AX$90,AD$5:AD$90,"&gt;"&amp;0)</f>
        <v>0.53900205766954401</v>
      </c>
      <c r="BH33" s="14">
        <f>SUM(AY$5:AY33)/SUMIFS(AY$5:AY$90,AE$5:AE$90,"&gt;"&amp;0)</f>
        <v>0.5503045086090117</v>
      </c>
      <c r="BI33" s="14">
        <f>SUM(AZ$5:AZ33)/SUMIFS(AZ$5:AZ$90,AF$5:AF$90,"&gt;"&amp;0)</f>
        <v>0.4060057551366506</v>
      </c>
      <c r="BJ33" s="14">
        <f>SUM(BA$5:BA33)/SUMIFS(BA$5:BA$90,AG$5:AG$90,"&gt;"&amp;0)</f>
        <v>0.51980668666049545</v>
      </c>
      <c r="BK33" s="14">
        <f>SUM(BB$5:BB33)/SUMIFS(BB$5:BB$90,AH$5:AH$90,"&gt;"&amp;0)</f>
        <v>0.54599659937917178</v>
      </c>
      <c r="BL33" s="14">
        <f>SUM(BC$5:BC33)/SUMIFS(BC$5:BC$90,AI$5:AI$90,"&gt;"&amp;0)</f>
        <v>0.54845325452229388</v>
      </c>
      <c r="BN33" s="14">
        <f t="shared" si="0"/>
        <v>225.16845753320567</v>
      </c>
      <c r="BO33" s="14">
        <f t="shared" si="1"/>
        <v>119.05268456589151</v>
      </c>
      <c r="BP33" s="14">
        <f t="shared" si="2"/>
        <v>60.823389235325791</v>
      </c>
      <c r="BQ33" s="14">
        <f t="shared" si="3"/>
        <v>63.201354647151881</v>
      </c>
      <c r="BS33" s="14">
        <f>相关演算!V47</f>
        <v>4.3405369191370253</v>
      </c>
      <c r="BT33" s="14">
        <f>相关演算!W47</f>
        <v>3.0515095788038109</v>
      </c>
      <c r="BU33" s="14">
        <f>相关演算!X47</f>
        <v>2.4787687810212518</v>
      </c>
      <c r="BV33" s="14">
        <f t="shared" si="9"/>
        <v>2.7651391799125316</v>
      </c>
      <c r="BW33" s="14"/>
      <c r="BX33" s="14"/>
      <c r="BY33" s="14"/>
      <c r="CB33" s="13" t="s">
        <v>4</v>
      </c>
      <c r="CC33" s="4" t="s">
        <v>55</v>
      </c>
      <c r="CU33" s="64"/>
      <c r="CV33" s="45"/>
      <c r="CW33" s="45" t="s">
        <v>73</v>
      </c>
      <c r="CX33" s="45" t="s">
        <v>5</v>
      </c>
      <c r="CY33" s="4"/>
      <c r="CZ33" s="45"/>
      <c r="DA33" s="45" t="s">
        <v>73</v>
      </c>
      <c r="DB33" s="45" t="s">
        <v>5</v>
      </c>
    </row>
    <row r="34" spans="2:118" x14ac:dyDescent="0.15">
      <c r="C34" s="14" t="s">
        <v>1</v>
      </c>
      <c r="D34" s="16"/>
      <c r="E34" s="21">
        <v>0.17749999999999999</v>
      </c>
      <c r="F34" s="21">
        <v>0.3175</v>
      </c>
      <c r="G34" s="21">
        <v>0.40500000000000003</v>
      </c>
      <c r="H34" s="21">
        <v>0.50749999999999995</v>
      </c>
      <c r="P34" s="13">
        <v>4</v>
      </c>
      <c r="Q34" s="13">
        <f>IFERROR(INDEX([7]资料!S$6:S$105,[7]资料!$M40,1),0)</f>
        <v>1.1366186937465723</v>
      </c>
      <c r="R34" s="13"/>
      <c r="S34" s="13"/>
      <c r="T34" s="13"/>
      <c r="U34" s="14"/>
      <c r="AA34" s="13">
        <v>29</v>
      </c>
      <c r="AB34" s="14">
        <f>[8]结果汇总!E34</f>
        <v>4.6986404542764842E-2</v>
      </c>
      <c r="AC34" s="14">
        <f>[8]结果汇总!F34</f>
        <v>0.48972796925139472</v>
      </c>
      <c r="AD34" s="14">
        <f>[8]结果汇总!G34</f>
        <v>0.73100281374232623</v>
      </c>
      <c r="AE34" s="14">
        <f>[8]结果汇总!H34</f>
        <v>0.70678045147774538</v>
      </c>
      <c r="AF34" s="14">
        <f>[8]结果汇总!I34</f>
        <v>0.38087955841283405</v>
      </c>
      <c r="AG34" s="14">
        <f>[8]结果汇总!J34</f>
        <v>0.3621599615642434</v>
      </c>
      <c r="AH34" s="14">
        <f>[8]结果汇总!K34</f>
        <v>0.74781513788343079</v>
      </c>
      <c r="AI34" s="14">
        <f>[8]结果汇总!L34</f>
        <v>0.74781513788343079</v>
      </c>
      <c r="AJ34" s="14"/>
      <c r="AK34" s="14"/>
      <c r="AL34" s="14"/>
      <c r="AM34" s="112">
        <f t="shared" si="5"/>
        <v>0.5</v>
      </c>
      <c r="AN34" s="112">
        <f t="shared" si="6"/>
        <v>0.5</v>
      </c>
      <c r="AO34" s="112">
        <f t="shared" si="7"/>
        <v>0.5</v>
      </c>
      <c r="AP34" s="112">
        <f t="shared" si="8"/>
        <v>0.5</v>
      </c>
      <c r="AQ34" s="113">
        <f>IFERROR(SUM(AM34:AM$90)/IFERROR(MATCH(0,AM34:AM$90,0)-1,87-COUNT(AM$5:AM34)),0)</f>
        <v>0.5</v>
      </c>
      <c r="AR34" s="113">
        <f>IFERROR(SUM(AN34:AN$90)/IFERROR(MATCH(0,AN34:AN$90,0)-1,87-COUNT(AN$5:AN34)),0)</f>
        <v>0.5</v>
      </c>
      <c r="AS34" s="113">
        <f>IFERROR(SUM(AO34:AO$90)/IFERROR(MATCH(0,AO34:AO$90,0)-1,87-COUNT(AO$5:AO34)),0)</f>
        <v>0.5</v>
      </c>
      <c r="AT34" s="113">
        <f>IFERROR(SUM(AP34:AP$90)/IFERROR(MATCH(0,AP34:AP$90,0)-1,87-COUNT(AP$5:AP34)),0)</f>
        <v>0.5</v>
      </c>
      <c r="AU34" s="14"/>
      <c r="AV34" s="14">
        <f>IFERROR(兵力效用折算(0,AV$2,数据总览!$D$4/(1+数据总览!$D$4)*INDEX(士兵输出转换,AV$2,1))/兵力效用折算($AA34,AV$2,数据总览!$D$4/(1+数据总览!$D$4)*INDEX(士兵输出转换,AV$2,1)),AV33)</f>
        <v>0.63896726688499295</v>
      </c>
      <c r="AW34" s="14">
        <f>IFERROR(兵力效用折算(0,AW$2,数据总览!$D$4/(1+数据总览!$D$4)*INDEX(士兵输出转换,AW$2,1))/兵力效用折算($AA34,AW$2,数据总览!$D$4/(1+数据总览!$D$4)*INDEX(士兵输出转换,AW$2,1)),AW33)</f>
        <v>0.62077977554685426</v>
      </c>
      <c r="AX34" s="14">
        <f>IFERROR(兵力效用折算(0,AX$2,数据总览!$D$4/(1+数据总览!$D$4)*INDEX(士兵输出转换,AX$2,1))/兵力效用折算($AA34,AX$2,数据总览!$D$4/(1+数据总览!$D$4)*INDEX(士兵输出转换,AX$2,1)),AX33)</f>
        <v>0.5666416380623589</v>
      </c>
      <c r="AY34" s="14">
        <f>IFERROR(兵力效用折算(0,AY$2,数据总览!$D$4/(1+数据总览!$D$4)*INDEX(士兵输出转换,AY$2,1))/兵力效用折算($AA34,AY$2,数据总览!$D$4/(1+数据总览!$D$4)*INDEX(士兵输出转换,AY$2,1)),AY33)</f>
        <v>0.61314811537383507</v>
      </c>
      <c r="AZ34" s="14">
        <f>IFERROR(兵力效用折算(0,AZ$2,数据总览!$D$4/(1+数据总览!$D$4)*INDEX(将领输出转换,AZ$2,1))/兵力效用折算($AA34,AZ$2,数据总览!$D$4/(1+数据总览!$D$4)*INDEX(将领输出转换,AZ$2,1)),AZ33)</f>
        <v>0.643681324261412</v>
      </c>
      <c r="BA34" s="14">
        <f>IFERROR(兵力效用折算(0,BA$2,数据总览!$D$4/(1+数据总览!$D$4)*INDEX(将领输出转换,BA$2,1))/兵力效用折算($AA34,BA$2,数据总览!$D$4/(1+数据总览!$D$4)*INDEX(将领输出转换,BA$2,1)),BA33)</f>
        <v>0.62201870632359813</v>
      </c>
      <c r="BB34" s="14">
        <f>IFERROR(兵力效用折算(0,BB$2,数据总览!$D$4/(1+数据总览!$D$4)*INDEX(将领输出转换,BB$2,1))/兵力效用折算($AA34,BB$2,数据总览!$D$4/(1+数据总览!$D$4)*INDEX(将领输出转换,BB$2,1)),BB33)</f>
        <v>0.56149388543971168</v>
      </c>
      <c r="BC34" s="14">
        <f>IFERROR(兵力效用折算(0,BC$2,数据总览!$D$4/(1+数据总览!$D$4)*INDEX(将领输出转换,BC$2,1))/兵力效用折算($AA34,BC$2,数据总览!$D$4/(1+数据总览!$D$4)*INDEX(将领输出转换,BC$2,1)),BC33)</f>
        <v>0.61432274660731279</v>
      </c>
      <c r="BD34" s="14"/>
      <c r="BE34" s="14">
        <f>SUM(AV$5:AV34)/SUMIFS(AV$5:AV$90,AB$5:AB$90,"&gt;"&amp;0)</f>
        <v>0.92962283619447428</v>
      </c>
      <c r="BF34" s="14">
        <f>SUM(AW$5:AW34)/SUMIFS(AW$5:AW$90,AC$5:AC$90,"&gt;"&amp;0)</f>
        <v>0.53519227168098582</v>
      </c>
      <c r="BG34" s="14">
        <f>SUM(AX$5:AX34)/SUMIFS(AX$5:AX$90,AD$5:AD$90,"&gt;"&amp;0)</f>
        <v>0.55245717927726745</v>
      </c>
      <c r="BH34" s="14">
        <f>SUM(AY$5:AY34)/SUMIFS(AY$5:AY$90,AE$5:AE$90,"&gt;"&amp;0)</f>
        <v>0.56437355128862732</v>
      </c>
      <c r="BI34" s="14">
        <f>SUM(AZ$5:AZ34)/SUMIFS(AZ$5:AZ$90,AF$5:AF$90,"&gt;"&amp;0)</f>
        <v>0.4169470817144752</v>
      </c>
      <c r="BJ34" s="14">
        <f>SUM(BA$5:BA34)/SUMIFS(BA$5:BA$90,AG$5:AG$90,"&gt;"&amp;0)</f>
        <v>0.53352253858011778</v>
      </c>
      <c r="BK34" s="14">
        <f>SUM(BB$5:BB34)/SUMIFS(BB$5:BB$90,AH$5:AH$90,"&gt;"&amp;0)</f>
        <v>0.5595425104336389</v>
      </c>
      <c r="BL34" s="14">
        <f>SUM(BC$5:BC34)/SUMIFS(BC$5:BC$90,AI$5:AI$90,"&gt;"&amp;0)</f>
        <v>0.56249380162376406</v>
      </c>
      <c r="BN34" s="14">
        <f t="shared" si="0"/>
        <v>228.72326290973643</v>
      </c>
      <c r="BO34" s="14">
        <f t="shared" si="1"/>
        <v>122.46528737966527</v>
      </c>
      <c r="BP34" s="14">
        <f t="shared" si="2"/>
        <v>64.559324701841703</v>
      </c>
      <c r="BQ34" s="14">
        <f t="shared" si="3"/>
        <v>70.372691645341106</v>
      </c>
      <c r="BS34" s="14">
        <f>相关演算!V48</f>
        <v>4.2836425591640443</v>
      </c>
      <c r="BT34" s="14">
        <f>相关演算!W48</f>
        <v>2.9961861466663646</v>
      </c>
      <c r="BU34" s="14">
        <f>相关演算!X48</f>
        <v>2.4081388569062883</v>
      </c>
      <c r="BV34" s="14">
        <f t="shared" si="9"/>
        <v>2.7021625017863267</v>
      </c>
      <c r="BW34" s="14"/>
      <c r="BX34" s="14"/>
      <c r="BY34" s="14"/>
      <c r="CB34" s="13" t="s">
        <v>53</v>
      </c>
      <c r="CC34" s="4" t="str">
        <f>1/$CG$10/100&amp;","&amp;1/CG11/100&amp;","&amp;1/CG12/100&amp;","&amp;1/CG13/100&amp;","&amp;1/CG14*10&amp;","&amp;1/CG15*10&amp;","&amp;1/CG16*10&amp;","&amp;1/CG17*10</f>
        <v>5.55555555555556E-05,6.66666666666667E-05,7.22222222222222E-05,8.97435897435897E-05,8.33333333333333E-05,8.33333333333333E-05,8.33333333333333E-05,8.33333333333333E-05</v>
      </c>
      <c r="CU34" s="64"/>
      <c r="CV34" s="45" t="s">
        <v>99</v>
      </c>
      <c r="CW34" s="23">
        <f t="shared" ref="CW34:CX37" si="14">CV12*CV$30*CW19*DA19</f>
        <v>324</v>
      </c>
      <c r="CX34" s="23">
        <f t="shared" si="14"/>
        <v>2.496</v>
      </c>
      <c r="CY34" s="4"/>
      <c r="CZ34" s="45" t="s">
        <v>99</v>
      </c>
      <c r="DA34" s="23">
        <f t="shared" ref="DA34:DB37" si="15">CV12*CV$30*CW19</f>
        <v>324</v>
      </c>
      <c r="DB34" s="23">
        <f t="shared" si="15"/>
        <v>2.496</v>
      </c>
    </row>
    <row r="35" spans="2:118" x14ac:dyDescent="0.15">
      <c r="C35" s="14" t="s">
        <v>2</v>
      </c>
      <c r="D35" s="16"/>
      <c r="E35" s="21">
        <v>0.22</v>
      </c>
      <c r="F35" s="21">
        <v>0.39</v>
      </c>
      <c r="G35" s="21">
        <v>0.49</v>
      </c>
      <c r="H35" s="21">
        <v>0.61</v>
      </c>
      <c r="P35" s="13">
        <v>4.5</v>
      </c>
      <c r="Q35" s="13">
        <f>IFERROR(INDEX([7]资料!S$6:S$105,[7]资料!$M41,1),0)</f>
        <v>1.3134515549919108</v>
      </c>
      <c r="R35" s="13"/>
      <c r="S35" s="13"/>
      <c r="T35" s="13"/>
      <c r="U35" s="14"/>
      <c r="AA35" s="13">
        <v>30</v>
      </c>
      <c r="AB35" s="14">
        <f>[8]结果汇总!E35</f>
        <v>3.2334462283399916E-2</v>
      </c>
      <c r="AC35" s="14">
        <f>[8]结果汇总!F35</f>
        <v>0.4757231481430112</v>
      </c>
      <c r="AD35" s="14">
        <f>[8]结果汇总!G35</f>
        <v>0.71571098126060051</v>
      </c>
      <c r="AE35" s="14">
        <f>[8]结果汇总!H35</f>
        <v>0.67752319956930451</v>
      </c>
      <c r="AF35" s="14">
        <f>[8]结果汇总!I35</f>
        <v>0.36899379982502989</v>
      </c>
      <c r="AG35" s="14">
        <f>[8]结果汇总!J35</f>
        <v>0.34465393517876403</v>
      </c>
      <c r="AH35" s="14">
        <f>[8]结果汇总!K35</f>
        <v>0.73347904493181315</v>
      </c>
      <c r="AI35" s="14">
        <f>[8]结果汇总!L35</f>
        <v>0.73347904493181315</v>
      </c>
      <c r="AJ35" s="14"/>
      <c r="AK35" s="14"/>
      <c r="AL35" s="14"/>
      <c r="AM35" s="112">
        <f t="shared" si="5"/>
        <v>0.5</v>
      </c>
      <c r="AN35" s="112">
        <f t="shared" si="6"/>
        <v>0.5</v>
      </c>
      <c r="AO35" s="112">
        <f t="shared" si="7"/>
        <v>0.5</v>
      </c>
      <c r="AP35" s="112">
        <f t="shared" si="8"/>
        <v>0.5</v>
      </c>
      <c r="AQ35" s="113">
        <f>IFERROR(SUM(AM35:AM$90)/IFERROR(MATCH(0,AM35:AM$90,0)-1,87-COUNT(AM$5:AM35)),0)</f>
        <v>0.5</v>
      </c>
      <c r="AR35" s="113">
        <f>IFERROR(SUM(AN35:AN$90)/IFERROR(MATCH(0,AN35:AN$90,0)-1,87-COUNT(AN$5:AN35)),0)</f>
        <v>0.5</v>
      </c>
      <c r="AS35" s="113">
        <f>IFERROR(SUM(AO35:AO$90)/IFERROR(MATCH(0,AO35:AO$90,0)-1,87-COUNT(AO$5:AO35)),0)</f>
        <v>0.5</v>
      </c>
      <c r="AT35" s="113">
        <f>IFERROR(SUM(AP35:AP$90)/IFERROR(MATCH(0,AP35:AP$90,0)-1,87-COUNT(AP$5:AP35)),0)</f>
        <v>0.5</v>
      </c>
      <c r="AU35" s="14"/>
      <c r="AV35" s="14">
        <f>IFERROR(兵力效用折算(0,AV$2,数据总览!$D$4/(1+数据总览!$D$4)*INDEX(士兵输出转换,AV$2,1))/兵力效用折算($AA35,AV$2,数据总览!$D$4/(1+数据总览!$D$4)*INDEX(士兵输出转换,AV$2,1)),AV34)</f>
        <v>0.62801652584044432</v>
      </c>
      <c r="AW35" s="14">
        <f>IFERROR(兵力效用折算(0,AW$2,数据总览!$D$4/(1+数据总览!$D$4)*INDEX(士兵输出转换,AW$2,1))/兵力效用折算($AA35,AW$2,数据总览!$D$4/(1+数据总览!$D$4)*INDEX(士兵输出转换,AW$2,1)),AW34)</f>
        <v>0.60893712158185909</v>
      </c>
      <c r="AX35" s="14">
        <f>IFERROR(兵力效用折算(0,AX$2,数据总览!$D$4/(1+数据总览!$D$4)*INDEX(士兵输出转换,AX$2,1))/兵力效用折算($AA35,AX$2,数据总览!$D$4/(1+数据总览!$D$4)*INDEX(士兵输出转换,AX$2,1)),AX34)</f>
        <v>0.55371296959721827</v>
      </c>
      <c r="AY35" s="14">
        <f>IFERROR(兵力效用折算(0,AY$2,数据总览!$D$4/(1+数据总览!$D$4)*INDEX(士兵输出转换,AY$2,1))/兵力效用折算($AA35,AY$2,数据总览!$D$4/(1+数据总览!$D$4)*INDEX(士兵输出转换,AY$2,1)),AY34)</f>
        <v>0.5976191102802918</v>
      </c>
      <c r="AZ35" s="14">
        <f>IFERROR(兵力效用折算(0,AZ$2,数据总览!$D$4/(1+数据总览!$D$4)*INDEX(将领输出转换,AZ$2,1))/兵力效用折算($AA35,AZ$2,数据总览!$D$4/(1+数据总览!$D$4)*INDEX(将领输出转换,AZ$2,1)),AZ34)</f>
        <v>0.63292113924358173</v>
      </c>
      <c r="BA35" s="14">
        <f>IFERROR(兵力效用折算(0,BA$2,数据总览!$D$4/(1+数据总览!$D$4)*INDEX(将领输出转换,BA$2,1))/兵力效用折算($AA35,BA$2,数据总览!$D$4/(1+数据总览!$D$4)*INDEX(将领输出转换,BA$2,1)),BA34)</f>
        <v>0.61022839514264471</v>
      </c>
      <c r="BB35" s="14">
        <f>IFERROR(兵力效用折算(0,BB$2,数据总览!$D$4/(1+数据总览!$D$4)*INDEX(将领输出转换,BB$2,1))/兵力效用折算($AA35,BB$2,数据总览!$D$4/(1+数据总览!$D$4)*INDEX(将领输出转换,BB$2,1)),BB34)</f>
        <v>0.54834678301905293</v>
      </c>
      <c r="BC35" s="14">
        <f>IFERROR(兵力效用折算(0,BC$2,数据总览!$D$4/(1+数据总览!$D$4)*INDEX(将领输出转换,BC$2,1))/兵力效用折算($AA35,BC$2,数据总览!$D$4/(1+数据总览!$D$4)*INDEX(将领输出转换,BC$2,1)),BC34)</f>
        <v>0.59885744831282872</v>
      </c>
      <c r="BD35" s="14"/>
      <c r="BE35" s="14">
        <f>SUM(AV$5:AV35)/SUMIFS(AV$5:AV$90,AB$5:AB$90,"&gt;"&amp;0)</f>
        <v>0.9534886135745807</v>
      </c>
      <c r="BF35" s="14">
        <f>SUM(AW$5:AW35)/SUMIFS(AW$5:AW$90,AC$5:AC$90,"&gt;"&amp;0)</f>
        <v>0.5486713862150695</v>
      </c>
      <c r="BG35" s="14">
        <f>SUM(AX$5:AX35)/SUMIFS(AX$5:AX$90,AD$5:AD$90,"&gt;"&amp;0)</f>
        <v>0.56560530472597359</v>
      </c>
      <c r="BH35" s="14">
        <f>SUM(AY$5:AY35)/SUMIFS(AY$5:AY$90,AE$5:AE$90,"&gt;"&amp;0)</f>
        <v>0.57808627184972872</v>
      </c>
      <c r="BI35" s="14">
        <f>SUM(AZ$5:AZ35)/SUMIFS(AZ$5:AZ$90,AF$5:AF$90,"&gt;"&amp;0)</f>
        <v>0.42770550614199593</v>
      </c>
      <c r="BJ35" s="14">
        <f>SUM(BA$5:BA35)/SUMIFS(BA$5:BA$90,AG$5:AG$90,"&gt;"&amp;0)</f>
        <v>0.5469784077040456</v>
      </c>
      <c r="BK35" s="14">
        <f>SUM(BB$5:BB35)/SUMIFS(BB$5:BB$90,AH$5:AH$90,"&gt;"&amp;0)</f>
        <v>0.57277125066108137</v>
      </c>
      <c r="BL35" s="14">
        <f>SUM(BC$5:BC35)/SUMIFS(BC$5:BC$90,AI$5:AI$90,"&gt;"&amp;0)</f>
        <v>0.57618088427948266</v>
      </c>
      <c r="BN35" s="14">
        <f t="shared" si="0"/>
        <v>232.23972905198403</v>
      </c>
      <c r="BO35" s="14">
        <f t="shared" si="1"/>
        <v>125.8264444456773</v>
      </c>
      <c r="BP35" s="14">
        <f t="shared" si="2"/>
        <v>68.229364497455876</v>
      </c>
      <c r="BQ35" s="14">
        <f t="shared" si="3"/>
        <v>77.394432103366924</v>
      </c>
      <c r="BS35" s="14">
        <f>相关演算!V49</f>
        <v>4.2278193372839787</v>
      </c>
      <c r="BT35" s="14">
        <f>相关演算!W49</f>
        <v>2.941814744276924</v>
      </c>
      <c r="BU35" s="14">
        <f>相关演算!X49</f>
        <v>2.3386368503945589</v>
      </c>
      <c r="BV35" s="14">
        <f t="shared" si="9"/>
        <v>2.6402257973357415</v>
      </c>
      <c r="BW35" s="14"/>
      <c r="BX35" s="14"/>
      <c r="BY35" s="14"/>
      <c r="CB35" s="13" t="s">
        <v>560</v>
      </c>
      <c r="CC35" s="4" t="s">
        <v>564</v>
      </c>
      <c r="CU35" s="64"/>
      <c r="CV35" s="45" t="s">
        <v>101</v>
      </c>
      <c r="CW35" s="23">
        <f t="shared" si="14"/>
        <v>252</v>
      </c>
      <c r="CX35" s="23">
        <f t="shared" si="14"/>
        <v>3.84</v>
      </c>
      <c r="CY35" s="4"/>
      <c r="CZ35" s="45" t="s">
        <v>101</v>
      </c>
      <c r="DA35" s="23">
        <f t="shared" si="15"/>
        <v>240</v>
      </c>
      <c r="DB35" s="23">
        <f t="shared" si="15"/>
        <v>3.84</v>
      </c>
    </row>
    <row r="36" spans="2:118" x14ac:dyDescent="0.15">
      <c r="C36" s="14" t="s">
        <v>3</v>
      </c>
      <c r="D36" s="16"/>
      <c r="E36" s="21">
        <v>0.26250000000000001</v>
      </c>
      <c r="F36" s="21">
        <v>0.46250000000000002</v>
      </c>
      <c r="G36" s="21">
        <v>0.57499999999999996</v>
      </c>
      <c r="H36" s="21">
        <v>0.71250000000000002</v>
      </c>
      <c r="P36" s="13">
        <v>5</v>
      </c>
      <c r="Q36" s="13">
        <f>IFERROR(INDEX([7]资料!S$6:S$105,[7]资料!$M42,1),0)</f>
        <v>1.5143839408637771</v>
      </c>
      <c r="R36" s="13"/>
      <c r="S36" s="13"/>
      <c r="T36" s="13"/>
      <c r="U36" s="14"/>
      <c r="AA36" s="13">
        <v>31</v>
      </c>
      <c r="AB36" s="14">
        <f>[8]结果汇总!E36</f>
        <v>1.7840543934624874E-2</v>
      </c>
      <c r="AC36" s="14">
        <f>[8]结果汇总!F36</f>
        <v>0.46193032010827417</v>
      </c>
      <c r="AD36" s="14">
        <f>[8]结果汇总!G36</f>
        <v>0.70068858261163947</v>
      </c>
      <c r="AE36" s="14">
        <f>[8]结果汇总!H36</f>
        <v>0.64887470438935357</v>
      </c>
      <c r="AF36" s="14">
        <f>[8]结果汇总!I36</f>
        <v>0.35735534865817487</v>
      </c>
      <c r="AG36" s="14">
        <f>[8]结果汇总!J36</f>
        <v>0.32741290013534274</v>
      </c>
      <c r="AH36" s="14">
        <f>[8]结果汇总!K36</f>
        <v>0.71939554619841217</v>
      </c>
      <c r="AI36" s="14">
        <f>[8]结果汇总!L36</f>
        <v>0.71939554619841217</v>
      </c>
      <c r="AJ36" s="14"/>
      <c r="AK36" s="14"/>
      <c r="AL36" s="14"/>
      <c r="AM36" s="112">
        <f t="shared" si="5"/>
        <v>0.5</v>
      </c>
      <c r="AN36" s="112">
        <f t="shared" si="6"/>
        <v>0.5</v>
      </c>
      <c r="AO36" s="112">
        <f t="shared" si="7"/>
        <v>0.5</v>
      </c>
      <c r="AP36" s="112">
        <f t="shared" si="8"/>
        <v>0.5</v>
      </c>
      <c r="AQ36" s="113">
        <f>IFERROR(SUM(AM36:AM$90)/IFERROR(MATCH(0,AM36:AM$90,0)-1,87-COUNT(AM$5:AM36)),0)</f>
        <v>0.5</v>
      </c>
      <c r="AR36" s="113">
        <f>IFERROR(SUM(AN36:AN$90)/IFERROR(MATCH(0,AN36:AN$90,0)-1,87-COUNT(AN$5:AN36)),0)</f>
        <v>0.5</v>
      </c>
      <c r="AS36" s="113">
        <f>IFERROR(SUM(AO36:AO$90)/IFERROR(MATCH(0,AO36:AO$90,0)-1,87-COUNT(AO$5:AO36)),0)</f>
        <v>0.5</v>
      </c>
      <c r="AT36" s="113">
        <f>IFERROR(SUM(AP36:AP$90)/IFERROR(MATCH(0,AP36:AP$90,0)-1,87-COUNT(AP$5:AP36)),0)</f>
        <v>0.5</v>
      </c>
      <c r="AU36" s="14"/>
      <c r="AV36" s="14">
        <f>IFERROR(兵力效用折算(0,AV$2,数据总览!$D$4/(1+数据总览!$D$4)*INDEX(士兵输出转换,AV$2,1))/兵力效用折算($AA36,AV$2,数据总览!$D$4/(1+数据总览!$D$4)*INDEX(士兵输出转换,AV$2,1)),AV35)</f>
        <v>0.61725264962905579</v>
      </c>
      <c r="AW36" s="14">
        <f>IFERROR(兵力效用折算(0,AW$2,数据总览!$D$4/(1+数据总览!$D$4)*INDEX(士兵输出转换,AW$2,1))/兵力效用折算($AA36,AW$2,数据总览!$D$4/(1+数据总览!$D$4)*INDEX(士兵输出转换,AW$2,1)),AW35)</f>
        <v>0.59730492750892905</v>
      </c>
      <c r="AX36" s="14">
        <f>IFERROR(兵力效用折算(0,AX$2,数据总览!$D$4/(1+数据总览!$D$4)*INDEX(士兵输出转换,AX$2,1))/兵力效用折算($AA36,AX$2,数据总览!$D$4/(1+数据总览!$D$4)*INDEX(士兵输出转换,AX$2,1)),AX35)</f>
        <v>0.54103692674152681</v>
      </c>
      <c r="AY36" s="14">
        <f>IFERROR(兵力效用折算(0,AY$2,数据总览!$D$4/(1+数据总览!$D$4)*INDEX(士兵输出转换,AY$2,1))/兵力效用折算($AA36,AY$2,数据总览!$D$4/(1+数据总览!$D$4)*INDEX(士兵输出转换,AY$2,1)),AY35)</f>
        <v>0.58241024492846794</v>
      </c>
      <c r="AZ36" s="14">
        <f>IFERROR(兵力效用折算(0,AZ$2,数据总览!$D$4/(1+数据总览!$D$4)*INDEX(将领输出转换,AZ$2,1))/兵力效用折算($AA36,AZ$2,数据总览!$D$4/(1+数据总览!$D$4)*INDEX(将领输出转换,AZ$2,1)),AZ35)</f>
        <v>0.62234883378194428</v>
      </c>
      <c r="BA36" s="14">
        <f>IFERROR(兵力效用折算(0,BA$2,数据总览!$D$4/(1+数据总览!$D$4)*INDEX(将领输出转换,BA$2,1))/兵力效用折算($AA36,BA$2,数据总览!$D$4/(1+数据总览!$D$4)*INDEX(将领输出转换,BA$2,1)),BA35)</f>
        <v>0.59864888954481599</v>
      </c>
      <c r="BB36" s="14">
        <f>IFERROR(兵力效用折算(0,BB$2,数据总览!$D$4/(1+数据总览!$D$4)*INDEX(将领输出转换,BB$2,1))/兵力效用折算($AA36,BB$2,数据总览!$D$4/(1+数据总览!$D$4)*INDEX(将领输出转换,BB$2,1)),BB35)</f>
        <v>0.53545056549213854</v>
      </c>
      <c r="BC36" s="14">
        <f>IFERROR(兵力效用折算(0,BC$2,数据总览!$D$4/(1+数据总览!$D$4)*INDEX(将领输出转换,BC$2,1))/兵力效用折算($AA36,BC$2,数据总览!$D$4/(1+数据总览!$D$4)*INDEX(将领输出转换,BC$2,1)),BC35)</f>
        <v>0.58371292581939382</v>
      </c>
      <c r="BD36" s="14"/>
      <c r="BE36" s="14">
        <f>SUM(AV$5:AV36)/SUMIFS(AV$5:AV$90,AB$5:AB$90,"&gt;"&amp;0)</f>
        <v>0.97694534395856825</v>
      </c>
      <c r="BF36" s="14">
        <f>SUM(AW$5:AW36)/SUMIFS(AW$5:AW$90,AC$5:AC$90,"&gt;"&amp;0)</f>
        <v>0.56189301656788926</v>
      </c>
      <c r="BG36" s="14">
        <f>SUM(AX$5:AX36)/SUMIFS(AX$5:AX$90,AD$5:AD$90,"&gt;"&amp;0)</f>
        <v>0.57845243270701874</v>
      </c>
      <c r="BH36" s="14">
        <f>SUM(AY$5:AY36)/SUMIFS(AY$5:AY$90,AE$5:AE$90,"&gt;"&amp;0)</f>
        <v>0.59145001608622239</v>
      </c>
      <c r="BI36" s="14">
        <f>SUM(AZ$5:AZ36)/SUMIFS(AZ$5:AZ$90,AF$5:AF$90,"&gt;"&amp;0)</f>
        <v>0.43828422200508216</v>
      </c>
      <c r="BJ36" s="14">
        <f>SUM(BA$5:BA36)/SUMIFS(BA$5:BA$90,AG$5:AG$90,"&gt;"&amp;0)</f>
        <v>0.56017894241042676</v>
      </c>
      <c r="BK36" s="14">
        <f>SUM(BB$5:BB36)/SUMIFS(BB$5:BB$90,AH$5:AH$90,"&gt;"&amp;0)</f>
        <v>0.58568887260195179</v>
      </c>
      <c r="BL36" s="14">
        <f>SUM(BC$5:BC36)/SUMIFS(BC$5:BC$90,AI$5:AI$90,"&gt;"&amp;0)</f>
        <v>0.58952183392519542</v>
      </c>
      <c r="BN36" s="14">
        <f t="shared" si="0"/>
        <v>235.71826945569003</v>
      </c>
      <c r="BO36" s="14">
        <f t="shared" si="1"/>
        <v>129.13672317401421</v>
      </c>
      <c r="BP36" s="14">
        <f t="shared" si="2"/>
        <v>71.834740173206526</v>
      </c>
      <c r="BQ36" s="14">
        <f t="shared" si="3"/>
        <v>84.270070946555137</v>
      </c>
      <c r="BS36" s="14">
        <f>相关演算!V50</f>
        <v>4.17304559234318</v>
      </c>
      <c r="BT36" s="14">
        <f>相关演算!W50</f>
        <v>2.888377565255126</v>
      </c>
      <c r="BU36" s="14">
        <f>相关演算!X50</f>
        <v>2.2702441576473191</v>
      </c>
      <c r="BV36" s="14">
        <f t="shared" si="9"/>
        <v>2.5793108614512228</v>
      </c>
      <c r="BW36" s="14"/>
      <c r="BX36" s="14"/>
      <c r="BY36" s="14"/>
      <c r="CB36" s="13" t="s">
        <v>54</v>
      </c>
      <c r="CC36" s="4" t="s">
        <v>55</v>
      </c>
      <c r="CU36" s="64"/>
      <c r="CV36" s="45" t="s">
        <v>102</v>
      </c>
      <c r="CW36" s="23">
        <f t="shared" si="14"/>
        <v>153</v>
      </c>
      <c r="CX36" s="23">
        <f t="shared" si="14"/>
        <v>4.4160000000000004</v>
      </c>
      <c r="CY36" s="4"/>
      <c r="CZ36" s="45" t="s">
        <v>102</v>
      </c>
      <c r="DA36" s="23">
        <f t="shared" si="15"/>
        <v>180</v>
      </c>
      <c r="DB36" s="23">
        <f t="shared" si="15"/>
        <v>4.8</v>
      </c>
    </row>
    <row r="37" spans="2:118" x14ac:dyDescent="0.15">
      <c r="C37" s="14" t="s">
        <v>16</v>
      </c>
      <c r="D37" s="16"/>
      <c r="E37" s="21">
        <v>0.30499999999999999</v>
      </c>
      <c r="F37" s="21">
        <v>0.53500000000000003</v>
      </c>
      <c r="G37" s="21">
        <v>0.66</v>
      </c>
      <c r="H37" s="21">
        <v>0.81499999999999995</v>
      </c>
      <c r="P37" s="13">
        <v>5.5</v>
      </c>
      <c r="Q37" s="13">
        <f>IFERROR(INDEX([7]资料!S$6:S$105,[7]资料!$M43,1),0)</f>
        <v>1.5143839408637771</v>
      </c>
      <c r="AA37" s="13">
        <v>32</v>
      </c>
      <c r="AB37" s="14">
        <f>[8]结果汇总!E37</f>
        <v>3.5029451793003289E-3</v>
      </c>
      <c r="AC37" s="14">
        <f>[8]结果汇总!F37</f>
        <v>0.44834715893771965</v>
      </c>
      <c r="AD37" s="14">
        <f>[8]结果汇总!G37</f>
        <v>0.68593058344023616</v>
      </c>
      <c r="AE37" s="14">
        <f>[8]结果汇总!H37</f>
        <v>0.62082071133337557</v>
      </c>
      <c r="AF37" s="14">
        <f>[8]结果汇总!I37</f>
        <v>0.34595841397918381</v>
      </c>
      <c r="AG37" s="14">
        <f>[8]结果汇总!J37</f>
        <v>0.31043394867214963</v>
      </c>
      <c r="AH37" s="14">
        <f>[8]结果汇总!K37</f>
        <v>0.70555992197522155</v>
      </c>
      <c r="AI37" s="14">
        <f>[8]结果汇总!L37</f>
        <v>0.70555992197522155</v>
      </c>
      <c r="AJ37" s="14"/>
      <c r="AK37" s="14"/>
      <c r="AL37" s="14"/>
      <c r="AM37" s="112">
        <f t="shared" si="5"/>
        <v>0.5</v>
      </c>
      <c r="AN37" s="112">
        <f t="shared" si="6"/>
        <v>0.5</v>
      </c>
      <c r="AO37" s="112">
        <f t="shared" si="7"/>
        <v>0.5</v>
      </c>
      <c r="AP37" s="112">
        <f t="shared" si="8"/>
        <v>0.5</v>
      </c>
      <c r="AQ37" s="113">
        <f>IFERROR(SUM(AM37:AM$90)/IFERROR(MATCH(0,AM37:AM$90,0)-1,87-COUNT(AM$5:AM37)),0)</f>
        <v>0.5</v>
      </c>
      <c r="AR37" s="113">
        <f>IFERROR(SUM(AN37:AN$90)/IFERROR(MATCH(0,AN37:AN$90,0)-1,87-COUNT(AN$5:AN37)),0)</f>
        <v>0.5</v>
      </c>
      <c r="AS37" s="113">
        <f>IFERROR(SUM(AO37:AO$90)/IFERROR(MATCH(0,AO37:AO$90,0)-1,87-COUNT(AO$5:AO37)),0)</f>
        <v>0.5</v>
      </c>
      <c r="AT37" s="113">
        <f>IFERROR(SUM(AP37:AP$90)/IFERROR(MATCH(0,AP37:AP$90,0)-1,87-COUNT(AP$5:AP37)),0)</f>
        <v>0.5</v>
      </c>
      <c r="AU37" s="14"/>
      <c r="AV37" s="14">
        <f>IFERROR(兵力效用折算(0,AV$2,数据总览!$D$4/(1+数据总览!$D$4)*INDEX(士兵输出转换,AV$2,1))/兵力效用折算($AA37,AV$2,数据总览!$D$4/(1+数据总览!$D$4)*INDEX(士兵输出转换,AV$2,1)),AV36)</f>
        <v>0.60667225546381132</v>
      </c>
      <c r="AW37" s="14">
        <f>IFERROR(兵力效用折算(0,AW$2,数据总览!$D$4/(1+数据总览!$D$4)*INDEX(士兵输出转换,AW$2,1))/兵力效用折算($AA37,AW$2,数据总览!$D$4/(1+数据总览!$D$4)*INDEX(士兵输出转换,AW$2,1)),AW36)</f>
        <v>0.58587998726376722</v>
      </c>
      <c r="AX37" s="14">
        <f>IFERROR(兵力效用折算(0,AX$2,数据总览!$D$4/(1+数据总览!$D$4)*INDEX(士兵输出转换,AX$2,1))/兵力效用折算($AA37,AX$2,数据总览!$D$4/(1+数据总览!$D$4)*INDEX(士兵输出转换,AX$2,1)),AX36)</f>
        <v>0.52861033206295727</v>
      </c>
      <c r="AY37" s="14">
        <f>IFERROR(兵力效用折算(0,AY$2,数据总览!$D$4/(1+数据总览!$D$4)*INDEX(士兵输出转换,AY$2,1))/兵力效用折算($AA37,AY$2,数据总览!$D$4/(1+数据总览!$D$4)*INDEX(士兵输出转换,AY$2,1)),AY36)</f>
        <v>0.56751638587932707</v>
      </c>
      <c r="AZ37" s="14">
        <f>IFERROR(兵力效用折算(0,AZ$2,数据总览!$D$4/(1+数据总览!$D$4)*INDEX(将领输出转换,AZ$2,1))/兵力效用折算($AA37,AZ$2,数据总览!$D$4/(1+数据总览!$D$4)*INDEX(将领输出转换,AZ$2,1)),AZ36)</f>
        <v>0.61196106351745794</v>
      </c>
      <c r="BA37" s="14">
        <f>IFERROR(兵力效用折算(0,BA$2,数据总览!$D$4/(1+数据总览!$D$4)*INDEX(将领输出转换,BA$2,1))/兵力效用折算($AA37,BA$2,数据总览!$D$4/(1+数据总览!$D$4)*INDEX(将领输出转换,BA$2,1)),BA36)</f>
        <v>0.58727699192301963</v>
      </c>
      <c r="BB37" s="14">
        <f>IFERROR(兵力效用折算(0,BB$2,数据总览!$D$4/(1+数据总览!$D$4)*INDEX(将领输出转换,BB$2,1))/兵力效用折算($AA37,BB$2,数据总览!$D$4/(1+数据总览!$D$4)*INDEX(将领输出转换,BB$2,1)),BB36)</f>
        <v>0.52280206072247004</v>
      </c>
      <c r="BC37" s="14">
        <f>IFERROR(兵力效用折算(0,BC$2,数据总览!$D$4/(1+数据总览!$D$4)*INDEX(将领输出转换,BC$2,1))/兵力效用折算($AA37,BC$2,数据总览!$D$4/(1+数据总览!$D$4)*INDEX(将领输出转换,BC$2,1)),BC36)</f>
        <v>0.56888406107944001</v>
      </c>
      <c r="BD37" s="14"/>
      <c r="BE37" s="14">
        <f>SUM(AV$5:AV37)/SUMIFS(AV$5:AV$90,AB$5:AB$90,"&gt;"&amp;0)</f>
        <v>1</v>
      </c>
      <c r="BF37" s="14">
        <f>SUM(AW$5:AW37)/SUMIFS(AW$5:AW$90,AC$5:AC$90,"&gt;"&amp;0)</f>
        <v>0.57486175040208387</v>
      </c>
      <c r="BG37" s="14">
        <f>SUM(AX$5:AX37)/SUMIFS(AX$5:AX$90,AD$5:AD$90,"&gt;"&amp;0)</f>
        <v>0.59100448646241788</v>
      </c>
      <c r="BH37" s="14">
        <f>SUM(AY$5:AY37)/SUMIFS(AY$5:AY$90,AE$5:AE$90,"&gt;"&amp;0)</f>
        <v>0.60447201200224898</v>
      </c>
      <c r="BI37" s="14">
        <f>SUM(AZ$5:AZ37)/SUMIFS(AZ$5:AZ$90,AF$5:AF$90,"&gt;"&amp;0)</f>
        <v>0.44868636604202511</v>
      </c>
      <c r="BJ37" s="14">
        <f>SUM(BA$5:BA37)/SUMIFS(BA$5:BA$90,AG$5:AG$90,"&gt;"&amp;0)</f>
        <v>0.57312872056842779</v>
      </c>
      <c r="BK37" s="14">
        <f>SUM(BB$5:BB37)/SUMIFS(BB$5:BB$90,AH$5:AH$90,"&gt;"&amp;0)</f>
        <v>0.59830135226963832</v>
      </c>
      <c r="BL37" s="14">
        <f>SUM(BC$5:BC37)/SUMIFS(BC$5:BC$90,AI$5:AI$90,"&gt;"&amp;0)</f>
        <v>0.60252386502199806</v>
      </c>
      <c r="BN37" s="14">
        <f t="shared" ref="BN37:BN68" si="16">(1-AB37)*100*$CC$29</f>
        <v>239.15929315696792</v>
      </c>
      <c r="BO37" s="14">
        <f t="shared" ref="BO37:BO68" si="17">(1-AC37)*100*$CC$29</f>
        <v>132.39668185494727</v>
      </c>
      <c r="BP37" s="14">
        <f t="shared" ref="BP37:BP68" si="18">(1-AD37)*100*$CC$29</f>
        <v>75.376659974343312</v>
      </c>
      <c r="BQ37" s="14">
        <f t="shared" ref="BQ37:BQ68" si="19">(1-AE37)*100*$CC$29</f>
        <v>91.00302927998986</v>
      </c>
      <c r="BS37" s="14">
        <f>相关演算!V51</f>
        <v>4.1193000996056846</v>
      </c>
      <c r="BT37" s="14">
        <f>相关演算!W51</f>
        <v>2.8358571492855984</v>
      </c>
      <c r="BU37" s="14">
        <f>相关演算!X51</f>
        <v>2.2029425175995998</v>
      </c>
      <c r="BV37" s="14">
        <f t="shared" si="9"/>
        <v>2.5193998334425993</v>
      </c>
      <c r="BW37" s="14"/>
      <c r="BX37" s="14"/>
      <c r="BY37" s="14"/>
      <c r="CB37" s="13" t="s">
        <v>60</v>
      </c>
      <c r="CC37" s="4" t="str">
        <f>合并区域(CL10:CL17,",")</f>
        <v>3.08641975308642E-05,4.16666666666667E-05,5.55555555555556E-05,6.41025641025641E-05,5.20833333333333E-05,5.20833333333333E-05,5.20833333333333E-05,5.20833333333333E-05</v>
      </c>
      <c r="CU37" s="64"/>
      <c r="CV37" s="45" t="s">
        <v>103</v>
      </c>
      <c r="CW37" s="23">
        <f t="shared" si="14"/>
        <v>171.60000000000002</v>
      </c>
      <c r="CX37" s="23">
        <f t="shared" si="14"/>
        <v>5.1840000000000002</v>
      </c>
      <c r="CY37" s="4"/>
      <c r="CZ37" s="45" t="s">
        <v>103</v>
      </c>
      <c r="DA37" s="23">
        <f t="shared" si="15"/>
        <v>156</v>
      </c>
      <c r="DB37" s="23">
        <f t="shared" si="15"/>
        <v>5.1840000000000002</v>
      </c>
      <c r="DN37" s="15"/>
    </row>
    <row r="38" spans="2:118" x14ac:dyDescent="0.15">
      <c r="B38" s="203" t="s">
        <v>999</v>
      </c>
      <c r="C38" s="94" t="s">
        <v>17</v>
      </c>
      <c r="D38" s="198"/>
      <c r="E38" s="199">
        <v>0.34749999999999998</v>
      </c>
      <c r="F38" s="199">
        <v>0.60750000000000004</v>
      </c>
      <c r="G38" s="199">
        <v>0.745</v>
      </c>
      <c r="H38" s="199">
        <v>0.91749999999999998</v>
      </c>
      <c r="P38" s="13">
        <v>6</v>
      </c>
      <c r="Q38" s="13">
        <f>IFERROR(INDEX([7]资料!S$6:S$105,[7]资料!$M44,1),0)</f>
        <v>1.5143839408637771</v>
      </c>
      <c r="AA38" s="13">
        <v>33</v>
      </c>
      <c r="AB38" s="14">
        <f>[8]结果汇总!E38</f>
        <v>0</v>
      </c>
      <c r="AC38" s="14">
        <f>[8]结果汇总!F38</f>
        <v>0.43497137600317287</v>
      </c>
      <c r="AD38" s="14">
        <f>[8]结果汇总!G38</f>
        <v>0.67143204468874451</v>
      </c>
      <c r="AE38" s="14">
        <f>[8]结果汇总!H38</f>
        <v>0.59334726619902545</v>
      </c>
      <c r="AF38" s="14">
        <f>[8]结果汇总!I38</f>
        <v>0.33479732689335401</v>
      </c>
      <c r="AG38" s="14">
        <f>[8]结果汇总!J38</f>
        <v>0.29371422000396608</v>
      </c>
      <c r="AH38" s="14">
        <f>[8]结果汇总!K38</f>
        <v>0.69196754189569809</v>
      </c>
      <c r="AI38" s="14">
        <f>[8]结果汇总!L38</f>
        <v>0.69196754189569809</v>
      </c>
      <c r="AJ38" s="14"/>
      <c r="AK38" s="14"/>
      <c r="AL38" s="14"/>
      <c r="AM38" s="112">
        <f t="shared" si="5"/>
        <v>0</v>
      </c>
      <c r="AN38" s="112">
        <f t="shared" si="6"/>
        <v>0.5</v>
      </c>
      <c r="AO38" s="112">
        <f t="shared" si="7"/>
        <v>0.5</v>
      </c>
      <c r="AP38" s="112">
        <f t="shared" si="8"/>
        <v>0.5</v>
      </c>
      <c r="AQ38" s="113">
        <f>IFERROR(SUM(AM38:AM$90)/IFERROR(MATCH(0,AM38:AM$90,0)-1,87-COUNT(AM$5:AM38)),0)</f>
        <v>0</v>
      </c>
      <c r="AR38" s="113">
        <f>IFERROR(SUM(AN38:AN$90)/IFERROR(MATCH(0,AN38:AN$90,0)-1,87-COUNT(AN$5:AN38)),0)</f>
        <v>0.5</v>
      </c>
      <c r="AS38" s="113">
        <f>IFERROR(SUM(AO38:AO$90)/IFERROR(MATCH(0,AO38:AO$90,0)-1,87-COUNT(AO$5:AO38)),0)</f>
        <v>0.5</v>
      </c>
      <c r="AT38" s="113">
        <f>IFERROR(SUM(AP38:AP$90)/IFERROR(MATCH(0,AP38:AP$90,0)-1,87-COUNT(AP$5:AP38)),0)</f>
        <v>0.5</v>
      </c>
      <c r="AU38" s="14"/>
      <c r="AV38" s="14">
        <f>IFERROR(兵力效用折算(0,AV$2,数据总览!$D$4/(1+数据总览!$D$4)*INDEX(士兵输出转换,AV$2,1))/兵力效用折算($AA38,AV$2,数据总览!$D$4/(1+数据总览!$D$4)*INDEX(士兵输出转换,AV$2,1)),AV37)</f>
        <v>0.60667225546381132</v>
      </c>
      <c r="AW38" s="14">
        <f>IFERROR(兵力效用折算(0,AW$2,数据总览!$D$4/(1+数据总览!$D$4)*INDEX(士兵输出转换,AW$2,1))/兵力效用折算($AA38,AW$2,数据总览!$D$4/(1+数据总览!$D$4)*INDEX(士兵输出转换,AW$2,1)),AW37)</f>
        <v>0.5221539942594694</v>
      </c>
      <c r="AX38" s="14">
        <f>IFERROR(兵力效用折算(0,AX$2,数据总览!$D$4/(1+数据总览!$D$4)*INDEX(士兵输出转换,AX$2,1))/兵力效用折算($AA38,AX$2,数据总览!$D$4/(1+数据总览!$D$4)*INDEX(士兵输出转换,AX$2,1)),AX37)</f>
        <v>0.5180244891579544</v>
      </c>
      <c r="AY38" s="14">
        <f>IFERROR(兵力效用折算(0,AY$2,数据总览!$D$4/(1+数据总览!$D$4)*INDEX(士兵输出转换,AY$2,1))/兵力效用折算($AA38,AY$2,数据总览!$D$4/(1+数据总览!$D$4)*INDEX(士兵输出转换,AY$2,1)),AY37)</f>
        <v>0.52823163334837342</v>
      </c>
      <c r="AZ38" s="14">
        <f>IFERROR(兵力效用折算(0,AZ$2,数据总览!$D$4/(1+数据总览!$D$4)*INDEX(将领输出转换,AZ$2,1))/兵力效用折算($AA38,AZ$2,数据总览!$D$4/(1+数据总览!$D$4)*INDEX(将领输出转换,AZ$2,1)),AZ37)</f>
        <v>0.61196106351745794</v>
      </c>
      <c r="BA38" s="14">
        <f>IFERROR(兵力效用折算(0,BA$2,数据总览!$D$4/(1+数据总览!$D$4)*INDEX(将领输出转换,BA$2,1))/兵力效用折算($AA38,BA$2,数据总览!$D$4/(1+数据总览!$D$4)*INDEX(将领输出转换,BA$2,1)),BA37)</f>
        <v>0.52387357376290822</v>
      </c>
      <c r="BB38" s="14">
        <f>IFERROR(兵力效用折算(0,BB$2,数据总览!$D$4/(1+数据总览!$D$4)*INDEX(将领输出转换,BB$2,1))/兵力效用折算($AA38,BB$2,数据总览!$D$4/(1+数据总览!$D$4)*INDEX(将领输出转换,BB$2,1)),BB37)</f>
        <v>0.51202221522170555</v>
      </c>
      <c r="BC38" s="14">
        <f>IFERROR(兵力效用折算(0,BC$2,数据总览!$D$4/(1+数据总览!$D$4)*INDEX(将领输出转换,BC$2,1))/兵力效用折算($AA38,BC$2,数据总览!$D$4/(1+数据总览!$D$4)*INDEX(将领输出转换,BC$2,1)),BC37)</f>
        <v>0.52978106956827375</v>
      </c>
      <c r="BD38" s="14"/>
      <c r="BE38" s="14">
        <f>SUM(AV$5:AV38)/SUMIFS(AV$5:AV$90,AB$5:AB$90,"&gt;"&amp;0)</f>
        <v>1.0230546560414318</v>
      </c>
      <c r="BF38" s="14">
        <f>SUM(AW$5:AW38)/SUMIFS(AW$5:AW$90,AC$5:AC$90,"&gt;"&amp;0)</f>
        <v>0.58641987889122793</v>
      </c>
      <c r="BG38" s="14">
        <f>SUM(AX$5:AX38)/SUMIFS(AX$5:AX$90,AD$5:AD$90,"&gt;"&amp;0)</f>
        <v>0.60330517534443051</v>
      </c>
      <c r="BH38" s="14">
        <f>SUM(AY$5:AY38)/SUMIFS(AY$5:AY$90,AE$5:AE$90,"&gt;"&amp;0)</f>
        <v>0.61659259625907292</v>
      </c>
      <c r="BI38" s="14">
        <f>SUM(AZ$5:AZ38)/SUMIFS(AZ$5:AZ$90,AF$5:AF$90,"&gt;"&amp;0)</f>
        <v>0.45908851007896812</v>
      </c>
      <c r="BJ38" s="14">
        <f>SUM(BA$5:BA38)/SUMIFS(BA$5:BA$90,AG$5:AG$90,"&gt;"&amp;0)</f>
        <v>0.58468041875577659</v>
      </c>
      <c r="BK38" s="14">
        <f>SUM(BB$5:BB38)/SUMIFS(BB$5:BB$90,AH$5:AH$90,"&gt;"&amp;0)</f>
        <v>0.61065377063991666</v>
      </c>
      <c r="BL38" s="14">
        <f>SUM(BC$5:BC38)/SUMIFS(BC$5:BC$90,AI$5:AI$90,"&gt;"&amp;0)</f>
        <v>0.61463218447105028</v>
      </c>
      <c r="BN38" s="14">
        <f t="shared" si="16"/>
        <v>240</v>
      </c>
      <c r="BO38" s="14">
        <f t="shared" si="17"/>
        <v>135.60686975923852</v>
      </c>
      <c r="BP38" s="14">
        <f t="shared" si="18"/>
        <v>78.856309274701317</v>
      </c>
      <c r="BQ38" s="14">
        <f t="shared" si="19"/>
        <v>97.596656112233887</v>
      </c>
      <c r="BS38" s="14">
        <f>相关演算!V52</f>
        <v>4.0665620614080327</v>
      </c>
      <c r="BT38" s="14">
        <f>相关演算!W52</f>
        <v>2.4411143077565782</v>
      </c>
      <c r="BU38" s="14">
        <f>相关演算!X52</f>
        <v>2.1482484269517519</v>
      </c>
      <c r="BV38" s="14">
        <f t="shared" si="9"/>
        <v>2.2946813673541651</v>
      </c>
      <c r="BW38" s="14"/>
      <c r="BX38" s="14"/>
      <c r="BY38" s="14"/>
      <c r="CB38" s="13" t="s">
        <v>64</v>
      </c>
      <c r="CC38" s="4" t="str">
        <f>合并区域(相关演算!$BW$20:$BZ$20,",")&amp;","&amp;合并区域(相关演算!$BW$20:$BZ$20,",")</f>
        <v>1.74186215651222E-03,6.53094545767701E-03,3.15740649378723E-03,2.26655964408658E-03,1.74186215651222E-03,6.53094545767701E-03,3.15740649378723E-03,2.26655964408658E-03</v>
      </c>
      <c r="CU38" s="64"/>
      <c r="CV38" s="13"/>
      <c r="CW38" s="13"/>
      <c r="CX38" s="13"/>
      <c r="CY38" s="4"/>
      <c r="DN38" s="15"/>
    </row>
    <row r="39" spans="2:118" x14ac:dyDescent="0.15">
      <c r="B39" s="14"/>
      <c r="C39" s="14" t="s">
        <v>990</v>
      </c>
      <c r="D39" s="16"/>
      <c r="E39" s="21">
        <v>0.39</v>
      </c>
      <c r="F39" s="21">
        <v>0.68</v>
      </c>
      <c r="G39" s="21">
        <v>0.83</v>
      </c>
      <c r="H39" s="21">
        <v>1.02</v>
      </c>
      <c r="P39" s="13">
        <v>6.5</v>
      </c>
      <c r="Q39" s="13">
        <f>IFERROR(INDEX([7]资料!S$6:S$105,[7]资料!$M45,1),0)</f>
        <v>1.5143839408637771</v>
      </c>
      <c r="AA39" s="13">
        <v>34</v>
      </c>
      <c r="AB39" s="14">
        <f>[8]结果汇总!E39</f>
        <v>0</v>
      </c>
      <c r="AC39" s="14">
        <f>[8]结果汇总!F39</f>
        <v>0.42180071984689632</v>
      </c>
      <c r="AD39" s="14">
        <f>[8]结果汇总!G39</f>
        <v>0.65718812082327516</v>
      </c>
      <c r="AE39" s="14">
        <f>[8]结果汇总!H39</f>
        <v>0.54807916969596515</v>
      </c>
      <c r="AF39" s="14">
        <f>[8]结果汇总!I39</f>
        <v>0.31640716268898583</v>
      </c>
      <c r="AG39" s="14">
        <f>[8]结果汇总!J39</f>
        <v>0.2772508998086205</v>
      </c>
      <c r="AH39" s="14">
        <f>[8]结果汇总!K39</f>
        <v>0.67861386327182061</v>
      </c>
      <c r="AI39" s="14">
        <f>[8]结果汇总!L39</f>
        <v>0.67861386327182061</v>
      </c>
      <c r="AJ39" s="14"/>
      <c r="AK39" s="14"/>
      <c r="AL39" s="14"/>
      <c r="AM39" s="112">
        <f t="shared" si="5"/>
        <v>0</v>
      </c>
      <c r="AN39" s="112">
        <f t="shared" si="6"/>
        <v>0.5</v>
      </c>
      <c r="AO39" s="112">
        <f t="shared" si="7"/>
        <v>0.5</v>
      </c>
      <c r="AP39" s="112">
        <f t="shared" si="8"/>
        <v>0.5</v>
      </c>
      <c r="AQ39" s="113">
        <f>IFERROR(SUM(AM39:AM$90)/IFERROR(MATCH(0,AM39:AM$90,0)-1,87-COUNT(AM$5:AM39)),0)</f>
        <v>0</v>
      </c>
      <c r="AR39" s="113">
        <f>IFERROR(SUM(AN39:AN$90)/IFERROR(MATCH(0,AN39:AN$90,0)-1,87-COUNT(AN$5:AN39)),0)</f>
        <v>0.5</v>
      </c>
      <c r="AS39" s="113">
        <f>IFERROR(SUM(AO39:AO$90)/IFERROR(MATCH(0,AO39:AO$90,0)-1,87-COUNT(AO$5:AO39)),0)</f>
        <v>0.5</v>
      </c>
      <c r="AT39" s="113">
        <f>IFERROR(SUM(AP39:AP$90)/IFERROR(MATCH(0,AP39:AP$90,0)-1,87-COUNT(AP$5:AP39)),0)</f>
        <v>0.5</v>
      </c>
      <c r="AU39" s="14"/>
      <c r="AV39" s="14">
        <f>IFERROR(兵力效用折算(0,AV$2,数据总览!$D$4/(1+数据总览!$D$4)*INDEX(士兵输出转换,AV$2,1))/兵力效用折算($AA39,AV$2,数据总览!$D$4/(1+数据总览!$D$4)*INDEX(士兵输出转换,AV$2,1)),AV38)</f>
        <v>0.60667225546381132</v>
      </c>
      <c r="AW39" s="14">
        <f>IFERROR(兵力效用折算(0,AW$2,数据总览!$D$4/(1+数据总览!$D$4)*INDEX(士兵输出转换,AW$2,1))/兵力效用折算($AA39,AW$2,数据总览!$D$4/(1+数据总览!$D$4)*INDEX(士兵输出转换,AW$2,1)),AW38)</f>
        <v>0.5105393791312629</v>
      </c>
      <c r="AX39" s="14">
        <f>IFERROR(兵力效用折算(0,AX$2,数据总览!$D$4/(1+数据总览!$D$4)*INDEX(士兵输出转换,AX$2,1))/兵力效用折算($AA39,AX$2,数据总览!$D$4/(1+数据总览!$D$4)*INDEX(士兵输出转换,AX$2,1)),AX38)</f>
        <v>0.50685364190663285</v>
      </c>
      <c r="AY39" s="14">
        <f>IFERROR(兵力效用折算(0,AY$2,数据总览!$D$4/(1+数据总览!$D$4)*INDEX(士兵输出转换,AY$2,1))/兵力效用折算($AA39,AY$2,数据总览!$D$4/(1+数据总览!$D$4)*INDEX(士兵输出转换,AY$2,1)),AY38)</f>
        <v>0.51029983669074375</v>
      </c>
      <c r="AZ39" s="14">
        <f>IFERROR(兵力效用折算(0,AZ$2,数据总览!$D$4/(1+数据总览!$D$4)*INDEX(将领输出转换,AZ$2,1))/兵力效用折算($AA39,AZ$2,数据总览!$D$4/(1+数据总览!$D$4)*INDEX(将领输出转换,AZ$2,1)),AZ38)</f>
        <v>0.61196106351745794</v>
      </c>
      <c r="BA39" s="14">
        <f>IFERROR(兵力效用折算(0,BA$2,数据总览!$D$4/(1+数据总览!$D$4)*INDEX(将领输出转换,BA$2,1))/兵力效用折算($AA39,BA$2,数据总览!$D$4/(1+数据总览!$D$4)*INDEX(将领输出转换,BA$2,1)),BA38)</f>
        <v>0.51232330195718845</v>
      </c>
      <c r="BB39" s="14">
        <f>IFERROR(兵力效用折算(0,BB$2,数据总览!$D$4/(1+数据总览!$D$4)*INDEX(将领输出转换,BB$2,1))/兵力效用折算($AA39,BB$2,数据总览!$D$4/(1+数据总览!$D$4)*INDEX(将领输出转换,BB$2,1)),BB38)</f>
        <v>0.50064146688405753</v>
      </c>
      <c r="BC39" s="14">
        <f>IFERROR(兵力效用折算(0,BC$2,数据总览!$D$4/(1+数据总览!$D$4)*INDEX(将领输出转换,BC$2,1))/兵力效用折算($AA39,BC$2,数据总览!$D$4/(1+数据总览!$D$4)*INDEX(将领输出转换,BC$2,1)),BC38)</f>
        <v>0.51193771982877367</v>
      </c>
      <c r="BD39" s="14"/>
      <c r="BE39" s="14">
        <f>SUM(AV$5:AV39)/SUMIFS(AV$5:AV$90,AB$5:AB$90,"&gt;"&amp;0)</f>
        <v>1.0461093120828635</v>
      </c>
      <c r="BF39" s="14">
        <f>SUM(AW$5:AW39)/SUMIFS(AW$5:AW$90,AC$5:AC$90,"&gt;"&amp;0)</f>
        <v>0.59772091231746016</v>
      </c>
      <c r="BG39" s="14">
        <f>SUM(AX$5:AX39)/SUMIFS(AX$5:AX$90,AD$5:AD$90,"&gt;"&amp;0)</f>
        <v>0.61534060820194447</v>
      </c>
      <c r="BH39" s="14">
        <f>SUM(AY$5:AY39)/SUMIFS(AY$5:AY$90,AE$5:AE$90,"&gt;"&amp;0)</f>
        <v>0.62830172493742775</v>
      </c>
      <c r="BI39" s="14">
        <f>SUM(AZ$5:AZ39)/SUMIFS(AZ$5:AZ$90,AF$5:AF$90,"&gt;"&amp;0)</f>
        <v>0.46949065411591107</v>
      </c>
      <c r="BJ39" s="14">
        <f>SUM(BA$5:BA39)/SUMIFS(BA$5:BA$90,AG$5:AG$90,"&gt;"&amp;0)</f>
        <v>0.59597742714664814</v>
      </c>
      <c r="BK39" s="14">
        <f>SUM(BB$5:BB39)/SUMIFS(BB$5:BB$90,AH$5:AH$90,"&gt;"&amp;0)</f>
        <v>0.62273163106982787</v>
      </c>
      <c r="BL39" s="14">
        <f>SUM(BC$5:BC39)/SUMIFS(BC$5:BC$90,AI$5:AI$90,"&gt;"&amp;0)</f>
        <v>0.62633268833155553</v>
      </c>
      <c r="BN39" s="14">
        <f t="shared" si="16"/>
        <v>240</v>
      </c>
      <c r="BO39" s="14">
        <f t="shared" si="17"/>
        <v>138.76782723674489</v>
      </c>
      <c r="BP39" s="14">
        <f t="shared" si="18"/>
        <v>82.274851002413953</v>
      </c>
      <c r="BQ39" s="14">
        <f t="shared" si="19"/>
        <v>108.46099927296837</v>
      </c>
      <c r="BS39" s="14">
        <f>相关演算!V53</f>
        <v>3.9967161690865951</v>
      </c>
      <c r="BT39" s="14">
        <f>相关演算!W53</f>
        <v>2.3859196464287327</v>
      </c>
      <c r="BU39" s="14">
        <f>相关演算!X53</f>
        <v>2.0886798468613756</v>
      </c>
      <c r="BV39" s="14">
        <f t="shared" si="9"/>
        <v>2.2372997466450544</v>
      </c>
      <c r="BW39" s="14"/>
      <c r="BX39" s="14"/>
      <c r="BY39" s="14"/>
      <c r="CB39" s="13" t="s">
        <v>109</v>
      </c>
      <c r="CC39" s="4" t="str">
        <f>合并区域(相关演算!$DC$20:$DF$20,",")&amp;","&amp;合并区域(相关演算!$DC$20:$DF$20,",")</f>
        <v>1.73346077986249E-03,2.16903757806933E-03,2.94240448385952E-03,2.90838446118142E-03,1.73346077986249E-03,2.16903757806933E-03,2.94240448385952E-03,2.90838446118142E-03</v>
      </c>
      <c r="CU39" s="64"/>
      <c r="CV39" s="46" t="s">
        <v>235</v>
      </c>
      <c r="CW39"/>
      <c r="DN39" s="15"/>
    </row>
    <row r="40" spans="2:118" x14ac:dyDescent="0.15">
      <c r="B40" s="52"/>
      <c r="C40" s="14" t="s">
        <v>991</v>
      </c>
      <c r="D40" s="16"/>
      <c r="E40" s="21">
        <v>0.4325</v>
      </c>
      <c r="F40" s="21">
        <v>0.75249999999999995</v>
      </c>
      <c r="G40" s="21">
        <v>0.91500000000000004</v>
      </c>
      <c r="H40" s="21">
        <v>1.1225000000000001</v>
      </c>
      <c r="K40" s="13" t="s">
        <v>358</v>
      </c>
      <c r="L40" s="13" t="s">
        <v>85</v>
      </c>
      <c r="P40" s="13">
        <v>7</v>
      </c>
      <c r="Q40" s="13">
        <f>IFERROR(INDEX([7]资料!S$6:S$105,[7]资料!$M46,1),0)</f>
        <v>1.5143839408637771</v>
      </c>
      <c r="AA40" s="13">
        <v>35</v>
      </c>
      <c r="AB40" s="14">
        <f>[8]结果汇总!E40</f>
        <v>0</v>
      </c>
      <c r="AC40" s="14">
        <f>[8]结果汇总!F40</f>
        <v>0.40883297577775013</v>
      </c>
      <c r="AD40" s="14">
        <f>[8]结果汇总!G40</f>
        <v>0.64319405809530794</v>
      </c>
      <c r="AE40" s="14">
        <f>[8]结果汇总!H40</f>
        <v>0.50379170358494552</v>
      </c>
      <c r="AF40" s="14">
        <f>[8]结果汇总!I40</f>
        <v>0.29841537958138409</v>
      </c>
      <c r="AG40" s="14">
        <f>[8]结果汇总!J40</f>
        <v>0.26104121972218775</v>
      </c>
      <c r="AH40" s="14">
        <f>[8]结果汇总!K40</f>
        <v>0.66549442946435133</v>
      </c>
      <c r="AI40" s="14">
        <f>[8]结果汇总!L40</f>
        <v>0.66549442946435133</v>
      </c>
      <c r="AJ40" s="14"/>
      <c r="AK40" s="14"/>
      <c r="AL40" s="14"/>
      <c r="AM40" s="112">
        <f t="shared" si="5"/>
        <v>0</v>
      </c>
      <c r="AN40" s="112">
        <f t="shared" si="6"/>
        <v>0.5</v>
      </c>
      <c r="AO40" s="112">
        <f t="shared" si="7"/>
        <v>0.5</v>
      </c>
      <c r="AP40" s="112">
        <f t="shared" si="8"/>
        <v>0.5</v>
      </c>
      <c r="AQ40" s="113">
        <f>IFERROR(SUM(AM40:AM$90)/IFERROR(MATCH(0,AM40:AM$90,0)-1,87-COUNT(AM$5:AM40)),0)</f>
        <v>0</v>
      </c>
      <c r="AR40" s="113">
        <f>IFERROR(SUM(AN40:AN$90)/IFERROR(MATCH(0,AN40:AN$90,0)-1,87-COUNT(AN$5:AN40)),0)</f>
        <v>0.5</v>
      </c>
      <c r="AS40" s="113">
        <f>IFERROR(SUM(AO40:AO$90)/IFERROR(MATCH(0,AO40:AO$90,0)-1,87-COUNT(AO$5:AO40)),0)</f>
        <v>0.5</v>
      </c>
      <c r="AT40" s="113">
        <f>IFERROR(SUM(AP40:AP$90)/IFERROR(MATCH(0,AP40:AP$90,0)-1,87-COUNT(AP$5:AP40)),0)</f>
        <v>0.5</v>
      </c>
      <c r="AU40" s="14"/>
      <c r="AV40" s="14">
        <f>IFERROR(兵力效用折算(0,AV$2,数据总览!$D$4/(1+数据总览!$D$4)*INDEX(士兵输出转换,AV$2,1))/兵力效用折算($AA40,AV$2,数据总览!$D$4/(1+数据总览!$D$4)*INDEX(士兵输出转换,AV$2,1)),AV39)</f>
        <v>0.60667225546381132</v>
      </c>
      <c r="AW40" s="14">
        <f>IFERROR(兵力效用折算(0,AW$2,数据总览!$D$4/(1+数据总览!$D$4)*INDEX(士兵输出转换,AW$2,1))/兵力效用折算($AA40,AW$2,数据总览!$D$4/(1+数据总览!$D$4)*INDEX(士兵输出转换,AW$2,1)),AW39)</f>
        <v>0.49916164179813199</v>
      </c>
      <c r="AX40" s="14">
        <f>IFERROR(兵力效用折算(0,AX$2,数据总览!$D$4/(1+数据总览!$D$4)*INDEX(士兵输出转换,AX$2,1))/兵力效用折算($AA40,AX$2,数据总览!$D$4/(1+数据总览!$D$4)*INDEX(士兵输出转换,AX$2,1)),AX39)</f>
        <v>0.49592513288794715</v>
      </c>
      <c r="AY40" s="14">
        <f>IFERROR(兵力效用折算(0,AY$2,数据总览!$D$4/(1+数据总览!$D$4)*INDEX(士兵输出转换,AY$2,1))/兵力效用折算($AA40,AY$2,数据总览!$D$4/(1+数据总览!$D$4)*INDEX(士兵输出转换,AY$2,1)),AY39)</f>
        <v>0.49281181030792476</v>
      </c>
      <c r="AZ40" s="14">
        <f>IFERROR(兵力效用折算(0,AZ$2,数据总览!$D$4/(1+数据总览!$D$4)*INDEX(将领输出转换,AZ$2,1))/兵力效用折算($AA40,AZ$2,数据总览!$D$4/(1+数据总览!$D$4)*INDEX(将领输出转换,AZ$2,1)),AZ39)</f>
        <v>0.61196106351745794</v>
      </c>
      <c r="BA40" s="14">
        <f>IFERROR(兵力效用折算(0,BA$2,数据总览!$D$4/(1+数据总览!$D$4)*INDEX(将领输出转换,BA$2,1))/兵力效用折算($AA40,BA$2,数据总览!$D$4/(1+数据总览!$D$4)*INDEX(将领输出转换,BA$2,1)),BA39)</f>
        <v>0.50101048390104652</v>
      </c>
      <c r="BB40" s="14">
        <f>IFERROR(兵力效用折算(0,BB$2,数据总览!$D$4/(1+数据总览!$D$4)*INDEX(将领输出转换,BB$2,1))/兵力效用折算($AA40,BB$2,数据总览!$D$4/(1+数据总览!$D$4)*INDEX(将领输出转换,BB$2,1)),BB39)</f>
        <v>0.48950224325057251</v>
      </c>
      <c r="BC40" s="14">
        <f>IFERROR(兵力效用折算(0,BC$2,数据总览!$D$4/(1+数据总览!$D$4)*INDEX(将领输出转换,BC$2,1))/兵力效用折算($AA40,BC$2,数据总览!$D$4/(1+数据总览!$D$4)*INDEX(将领输出转换,BC$2,1)),BC39)</f>
        <v>0.49453960543648101</v>
      </c>
      <c r="BD40" s="14"/>
      <c r="BE40" s="14">
        <f>SUM(AV$5:AV40)/SUMIFS(AV$5:AV$90,AB$5:AB$90,"&gt;"&amp;0)</f>
        <v>1.0691639681242953</v>
      </c>
      <c r="BF40" s="14">
        <f>SUM(AW$5:AW40)/SUMIFS(AW$5:AW$90,AC$5:AC$90,"&gt;"&amp;0)</f>
        <v>0.60877009408410954</v>
      </c>
      <c r="BG40" s="14">
        <f>SUM(AX$5:AX40)/SUMIFS(AX$5:AX$90,AD$5:AD$90,"&gt;"&amp;0)</f>
        <v>0.62711653944863377</v>
      </c>
      <c r="BH40" s="14">
        <f>SUM(AY$5:AY40)/SUMIFS(AY$5:AY$90,AE$5:AE$90,"&gt;"&amp;0)</f>
        <v>0.63960958060622253</v>
      </c>
      <c r="BI40" s="14">
        <f>SUM(AZ$5:AZ40)/SUMIFS(AZ$5:AZ$90,AF$5:AF$90,"&gt;"&amp;0)</f>
        <v>0.47989279815285407</v>
      </c>
      <c r="BJ40" s="14">
        <f>SUM(BA$5:BA40)/SUMIFS(BA$5:BA$90,AG$5:AG$90,"&gt;"&amp;0)</f>
        <v>0.60702498172580266</v>
      </c>
      <c r="BK40" s="14">
        <f>SUM(BB$5:BB40)/SUMIFS(BB$5:BB$90,AH$5:AH$90,"&gt;"&amp;0)</f>
        <v>0.63454076028740036</v>
      </c>
      <c r="BL40" s="14">
        <f>SUM(BC$5:BC40)/SUMIFS(BC$5:BC$90,AI$5:AI$90,"&gt;"&amp;0)</f>
        <v>0.63763555260285332</v>
      </c>
      <c r="BN40" s="14">
        <f t="shared" si="16"/>
        <v>240</v>
      </c>
      <c r="BO40" s="14">
        <f t="shared" si="17"/>
        <v>141.88008581333997</v>
      </c>
      <c r="BP40" s="14">
        <f t="shared" si="18"/>
        <v>85.633426057126101</v>
      </c>
      <c r="BQ40" s="14">
        <f t="shared" si="19"/>
        <v>119.08999113961308</v>
      </c>
      <c r="BS40" s="14">
        <f>相关演算!V54</f>
        <v>3.9282582966735817</v>
      </c>
      <c r="BT40" s="14">
        <f>相关演算!W54</f>
        <v>2.3318077708926643</v>
      </c>
      <c r="BU40" s="14">
        <f>相关演算!X54</f>
        <v>2.0302082081086454</v>
      </c>
      <c r="BV40" s="14">
        <f t="shared" si="9"/>
        <v>2.1810079895006549</v>
      </c>
      <c r="BW40" s="14"/>
      <c r="BX40" s="14"/>
      <c r="BY40" s="14"/>
      <c r="CB40" s="14" t="s">
        <v>561</v>
      </c>
      <c r="CC40" s="4" t="str">
        <f>合并区域(相关演算!$DC$21:$DF$21,",")&amp;","&amp;合并区域(相关演算!$DC$21:$DF$21,",")</f>
        <v>3.46692155972498E-03,4.33807515613866E-03,5.88480896771904E-03,5.81676892236284E-03,3.46692155972498E-03,4.33807515613866E-03,5.88480896771904E-03,5.81676892236284E-03</v>
      </c>
      <c r="CU40" s="64"/>
      <c r="CV40" s="45"/>
      <c r="CW40" s="45" t="s">
        <v>107</v>
      </c>
      <c r="CX40" s="45" t="s">
        <v>108</v>
      </c>
      <c r="CY40" s="45" t="s">
        <v>227</v>
      </c>
      <c r="CZ40" s="45" t="s">
        <v>230</v>
      </c>
    </row>
    <row r="41" spans="2:118" x14ac:dyDescent="0.15">
      <c r="B41" s="14"/>
      <c r="C41" s="14" t="s">
        <v>992</v>
      </c>
      <c r="D41" s="16"/>
      <c r="E41" s="21">
        <v>0.47499999999999998</v>
      </c>
      <c r="F41" s="21">
        <v>0.82499999999999996</v>
      </c>
      <c r="G41" s="21">
        <v>1</v>
      </c>
      <c r="H41" s="21">
        <v>1.2250000000000001</v>
      </c>
      <c r="K41" s="13">
        <v>1</v>
      </c>
      <c r="L41" s="13">
        <f t="shared" ref="L41:L57" si="20">Q28*0.5/2</f>
        <v>9.4272650056533167E-2</v>
      </c>
      <c r="P41" s="13">
        <v>7.5</v>
      </c>
      <c r="Q41" s="13">
        <f>IFERROR(INDEX([7]资料!S$6:S$105,[7]资料!$M47,1),0)</f>
        <v>1.5143839408637771</v>
      </c>
      <c r="W41" s="15"/>
      <c r="AA41" s="13">
        <v>36</v>
      </c>
      <c r="AB41" s="14">
        <f>[8]结果汇总!E41</f>
        <v>0</v>
      </c>
      <c r="AC41" s="14">
        <f>[8]结果汇总!F41</f>
        <v>0.39606596547428696</v>
      </c>
      <c r="AD41" s="14">
        <f>[8]结果汇总!G41</f>
        <v>0.62944519283806111</v>
      </c>
      <c r="AE41" s="14">
        <f>[8]结果汇总!H41</f>
        <v>0.46046183788144829</v>
      </c>
      <c r="AF41" s="14">
        <f>[8]结果汇总!I41</f>
        <v>0.2808126216393384</v>
      </c>
      <c r="AG41" s="14">
        <f>[8]结果汇总!J41</f>
        <v>0.24508245684285873</v>
      </c>
      <c r="AH41" s="14">
        <f>[8]结果汇总!K41</f>
        <v>0.65260486828568232</v>
      </c>
      <c r="AI41" s="14">
        <f>[8]结果汇总!L41</f>
        <v>0.65260486828568232</v>
      </c>
      <c r="AJ41" s="14"/>
      <c r="AK41" s="14"/>
      <c r="AL41" s="14"/>
      <c r="AM41" s="112">
        <f t="shared" si="5"/>
        <v>0</v>
      </c>
      <c r="AN41" s="112">
        <f t="shared" si="6"/>
        <v>0.5</v>
      </c>
      <c r="AO41" s="112">
        <f t="shared" si="7"/>
        <v>0.5</v>
      </c>
      <c r="AP41" s="112">
        <f t="shared" si="8"/>
        <v>0.5</v>
      </c>
      <c r="AQ41" s="113">
        <f>IFERROR(SUM(AM41:AM$90)/IFERROR(MATCH(0,AM41:AM$90,0)-1,87-COUNT(AM$5:AM41)),0)</f>
        <v>0</v>
      </c>
      <c r="AR41" s="113">
        <f>IFERROR(SUM(AN41:AN$90)/IFERROR(MATCH(0,AN41:AN$90,0)-1,87-COUNT(AN$5:AN41)),0)</f>
        <v>0.5</v>
      </c>
      <c r="AS41" s="113">
        <f>IFERROR(SUM(AO41:AO$90)/IFERROR(MATCH(0,AO41:AO$90,0)-1,87-COUNT(AO$5:AO41)),0)</f>
        <v>0.5</v>
      </c>
      <c r="AT41" s="113">
        <f>IFERROR(SUM(AP41:AP$90)/IFERROR(MATCH(0,AP41:AP$90,0)-1,87-COUNT(AP$5:AP41)),0)</f>
        <v>0.5</v>
      </c>
      <c r="AU41" s="14"/>
      <c r="AV41" s="14">
        <f>IFERROR(兵力效用折算(0,AV$2,数据总览!$D$4/(1+数据总览!$D$4)*INDEX(士兵输出转换,AV$2,1))/兵力效用折算($AA41,AV$2,数据总览!$D$4/(1+数据总览!$D$4)*INDEX(士兵输出转换,AV$2,1)),AV40)</f>
        <v>0.60667225546381132</v>
      </c>
      <c r="AW41" s="14">
        <f>IFERROR(兵力效用折算(0,AW$2,数据总览!$D$4/(1+数据总览!$D$4)*INDEX(士兵输出转换,AW$2,1))/兵力效用折算($AA41,AW$2,数据总览!$D$4/(1+数据总览!$D$4)*INDEX(士兵输出转换,AW$2,1)),AW40)</f>
        <v>0.48801697894664775</v>
      </c>
      <c r="AX41" s="14">
        <f>IFERROR(兵力效用折算(0,AX$2,数据总览!$D$4/(1+数据总览!$D$4)*INDEX(士兵输出转换,AX$2,1))/兵力效用折算($AA41,AX$2,数据总览!$D$4/(1+数据总览!$D$4)*INDEX(士兵输出转换,AX$2,1)),AX40)</f>
        <v>0.48523517567858265</v>
      </c>
      <c r="AY41" s="14">
        <f>IFERROR(兵力效用折算(0,AY$2,数据总览!$D$4/(1+数据总览!$D$4)*INDEX(士兵输出转换,AY$2,1))/兵力效用折算($AA41,AY$2,数据总览!$D$4/(1+数据总览!$D$4)*INDEX(士兵输出转换,AY$2,1)),AY40)</f>
        <v>0.47576196687762917</v>
      </c>
      <c r="AZ41" s="14">
        <f>IFERROR(兵力效用折算(0,AZ$2,数据总览!$D$4/(1+数据总览!$D$4)*INDEX(将领输出转换,AZ$2,1))/兵力效用折算($AA41,AZ$2,数据总览!$D$4/(1+数据总览!$D$4)*INDEX(将领输出转换,AZ$2,1)),AZ40)</f>
        <v>0.61196106351745794</v>
      </c>
      <c r="BA41" s="14">
        <f>IFERROR(兵力效用折算(0,BA$2,数据总览!$D$4/(1+数据总览!$D$4)*INDEX(将领输出转换,BA$2,1))/兵力效用折算($AA41,BA$2,数据总览!$D$4/(1+数据总览!$D$4)*INDEX(将领输出转换,BA$2,1)),BA40)</f>
        <v>0.48993132064262129</v>
      </c>
      <c r="BB41" s="14">
        <f>IFERROR(兵力效用折算(0,BB$2,数据总览!$D$4/(1+数据总览!$D$4)*INDEX(将领输出转换,BB$2,1))/兵力效用折算($AA41,BB$2,数据总览!$D$4/(1+数据总览!$D$4)*INDEX(将领输出转换,BB$2,1)),BB40)</f>
        <v>0.47860081420894929</v>
      </c>
      <c r="BC41" s="14">
        <f>IFERROR(兵力效用折算(0,BC$2,数据总览!$D$4/(1+数据总览!$D$4)*INDEX(将领输出转换,BC$2,1))/兵力效用折算($AA41,BC$2,数据总览!$D$4/(1+数据总览!$D$4)*INDEX(将领输出转换,BC$2,1)),BC40)</f>
        <v>0.47758114713923822</v>
      </c>
      <c r="BD41" s="14"/>
      <c r="BE41" s="14">
        <f>SUM(AV$5:AV41)/SUMIFS(AV$5:AV$90,AB$5:AB$90,"&gt;"&amp;0)</f>
        <v>1.0922186241657268</v>
      </c>
      <c r="BF41" s="14">
        <f>SUM(AW$5:AW41)/SUMIFS(AW$5:AW$90,AC$5:AC$90,"&gt;"&amp;0)</f>
        <v>0.61957258340634258</v>
      </c>
      <c r="BG41" s="14">
        <f>SUM(AX$5:AX41)/SUMIFS(AX$5:AX$90,AD$5:AD$90,"&gt;"&amp;0)</f>
        <v>0.63863863358810802</v>
      </c>
      <c r="BH41" s="14">
        <f>SUM(AY$5:AY41)/SUMIFS(AY$5:AY$90,AE$5:AE$90,"&gt;"&amp;0)</f>
        <v>0.65052621762998353</v>
      </c>
      <c r="BI41" s="14">
        <f>SUM(AZ$5:AZ41)/SUMIFS(AZ$5:AZ$90,AF$5:AF$90,"&gt;"&amp;0)</f>
        <v>0.49029494218979702</v>
      </c>
      <c r="BJ41" s="14">
        <f>SUM(BA$5:BA41)/SUMIFS(BA$5:BA$90,AG$5:AG$90,"&gt;"&amp;0)</f>
        <v>0.61782823470903891</v>
      </c>
      <c r="BK41" s="14">
        <f>SUM(BB$5:BB41)/SUMIFS(BB$5:BB$90,AH$5:AH$90,"&gt;"&amp;0)</f>
        <v>0.64608689503255978</v>
      </c>
      <c r="BL41" s="14">
        <f>SUM(BC$5:BC41)/SUMIFS(BC$5:BC$90,AI$5:AI$90,"&gt;"&amp;0)</f>
        <v>0.64855082576865208</v>
      </c>
      <c r="BN41" s="14">
        <f t="shared" si="16"/>
        <v>240</v>
      </c>
      <c r="BO41" s="14">
        <f t="shared" si="17"/>
        <v>144.94416828617113</v>
      </c>
      <c r="BP41" s="14">
        <f t="shared" si="18"/>
        <v>88.933153718865341</v>
      </c>
      <c r="BQ41" s="14">
        <f t="shared" si="19"/>
        <v>129.48915890845242</v>
      </c>
      <c r="BS41" s="14">
        <f>相关演算!V55</f>
        <v>3.8611590824352824</v>
      </c>
      <c r="BT41" s="14">
        <f>相关演算!W55</f>
        <v>2.278756285125167</v>
      </c>
      <c r="BU41" s="14">
        <f>相关演算!X55</f>
        <v>1.9728131529371766</v>
      </c>
      <c r="BV41" s="14">
        <f t="shared" si="9"/>
        <v>2.1257847190311718</v>
      </c>
      <c r="BW41" s="14"/>
      <c r="BX41" s="14"/>
      <c r="BY41" s="14"/>
      <c r="CU41" s="64"/>
      <c r="CV41" s="45" t="s">
        <v>99</v>
      </c>
      <c r="CW41" s="23">
        <f>CW34/10/(1+CX12/1000)*5</f>
        <v>90</v>
      </c>
      <c r="CX41" s="23">
        <f>CX34*$CX$30*5</f>
        <v>49.92</v>
      </c>
      <c r="CY41" s="23">
        <f t="shared" ref="CY41:CZ44" si="21">CW41/$CW$42</f>
        <v>1.142857142857143</v>
      </c>
      <c r="CZ41" s="23">
        <f t="shared" si="21"/>
        <v>0.63390476190476208</v>
      </c>
    </row>
    <row r="42" spans="2:118" x14ac:dyDescent="0.15">
      <c r="B42" s="14"/>
      <c r="C42" s="14" t="s">
        <v>993</v>
      </c>
      <c r="D42" s="16"/>
      <c r="E42" s="21">
        <v>0.51749999999999996</v>
      </c>
      <c r="F42" s="21">
        <v>0.89749999999999996</v>
      </c>
      <c r="G42" s="21">
        <v>1.085</v>
      </c>
      <c r="H42" s="21">
        <v>1.3274999999999999</v>
      </c>
      <c r="K42" s="13">
        <v>1.5</v>
      </c>
      <c r="L42" s="13">
        <f t="shared" si="20"/>
        <v>2.7528262561538796E-2</v>
      </c>
      <c r="P42" s="13">
        <v>8</v>
      </c>
      <c r="Q42" s="13">
        <f>IFERROR(INDEX([7]资料!S$6:S$105,[7]资料!$M48,1),0)</f>
        <v>1.5143839408637771</v>
      </c>
      <c r="AA42" s="13">
        <v>37</v>
      </c>
      <c r="AB42" s="14">
        <f>[8]结果汇总!E42</f>
        <v>0</v>
      </c>
      <c r="AC42" s="14">
        <f>[8]结果汇总!F42</f>
        <v>0.38349754659470714</v>
      </c>
      <c r="AD42" s="14">
        <f>[8]结果汇总!G42</f>
        <v>0.61593694979697644</v>
      </c>
      <c r="AE42" s="14">
        <f>[8]结果汇总!H42</f>
        <v>0.42907704141265696</v>
      </c>
      <c r="AF42" s="14">
        <f>[8]结果汇总!I42</f>
        <v>0.2635897377980107</v>
      </c>
      <c r="AG42" s="14">
        <f>[8]结果汇总!J42</f>
        <v>0.22937193324338412</v>
      </c>
      <c r="AH42" s="14">
        <f>[8]结果汇总!K42</f>
        <v>0.63994089043466551</v>
      </c>
      <c r="AI42" s="14">
        <f>[8]结果汇总!L42</f>
        <v>0.63994089043466551</v>
      </c>
      <c r="AJ42" s="14"/>
      <c r="AK42" s="14"/>
      <c r="AL42" s="14"/>
      <c r="AM42" s="112">
        <f t="shared" si="5"/>
        <v>0</v>
      </c>
      <c r="AN42" s="112">
        <f t="shared" si="6"/>
        <v>0.5</v>
      </c>
      <c r="AO42" s="112">
        <f t="shared" si="7"/>
        <v>0.5</v>
      </c>
      <c r="AP42" s="112">
        <f t="shared" si="8"/>
        <v>0.5</v>
      </c>
      <c r="AQ42" s="113">
        <f>IFERROR(SUM(AM42:AM$90)/IFERROR(MATCH(0,AM42:AM$90,0)-1,87-COUNT(AM$5:AM42)),0)</f>
        <v>0</v>
      </c>
      <c r="AR42" s="113">
        <f>IFERROR(SUM(AN42:AN$90)/IFERROR(MATCH(0,AN42:AN$90,0)-1,87-COUNT(AN$5:AN42)),0)</f>
        <v>0.5</v>
      </c>
      <c r="AS42" s="113">
        <f>IFERROR(SUM(AO42:AO$90)/IFERROR(MATCH(0,AO42:AO$90,0)-1,87-COUNT(AO$5:AO42)),0)</f>
        <v>0.5</v>
      </c>
      <c r="AT42" s="113">
        <f>IFERROR(SUM(AP42:AP$90)/IFERROR(MATCH(0,AP42:AP$90,0)-1,87-COUNT(AP$5:AP42)),0)</f>
        <v>0.5</v>
      </c>
      <c r="AU42" s="14"/>
      <c r="AV42" s="14">
        <f>IFERROR(兵力效用折算(0,AV$2,数据总览!$D$4/(1+数据总览!$D$4)*INDEX(士兵输出转换,AV$2,1))/兵力效用折算($AA42,AV$2,数据总览!$D$4/(1+数据总览!$D$4)*INDEX(士兵输出转换,AV$2,1)),AV41)</f>
        <v>0.60667225546381132</v>
      </c>
      <c r="AW42" s="14">
        <f>IFERROR(兵力效用折算(0,AW$2,数据总览!$D$4/(1+数据总览!$D$4)*INDEX(士兵输出转换,AW$2,1))/兵力效用折算($AA42,AW$2,数据总览!$D$4/(1+数据总览!$D$4)*INDEX(士兵输出转换,AW$2,1)),AW41)</f>
        <v>0.47810842973967627</v>
      </c>
      <c r="AX42" s="14">
        <f>IFERROR(兵力效用折算(0,AX$2,数据总览!$D$4/(1+数据总览!$D$4)*INDEX(士兵输出转换,AX$2,1))/兵力效用折算($AA42,AX$2,数据总览!$D$4/(1+数据总览!$D$4)*INDEX(士兵输出转换,AX$2,1)),AX41)</f>
        <v>0.47517001648821994</v>
      </c>
      <c r="AY42" s="14">
        <f>IFERROR(兵力效用折算(0,AY$2,数据总览!$D$4/(1+数据总览!$D$4)*INDEX(士兵输出转换,AY$2,1))/兵力效用折算($AA42,AY$2,数据总览!$D$4/(1+数据总览!$D$4)*INDEX(士兵输出转换,AY$2,1)),AY41)</f>
        <v>0.46209342462741965</v>
      </c>
      <c r="AZ42" s="14">
        <f>IFERROR(兵力效用折算(0,AZ$2,数据总览!$D$4/(1+数据总览!$D$4)*INDEX(将领输出转换,AZ$2,1))/兵力效用折算($AA42,AZ$2,数据总览!$D$4/(1+数据总览!$D$4)*INDEX(将领输出转换,AZ$2,1)),AZ41)</f>
        <v>0.61196106351745794</v>
      </c>
      <c r="BA42" s="14">
        <f>IFERROR(兵力效用折算(0,BA$2,数据总览!$D$4/(1+数据总览!$D$4)*INDEX(将领输出转换,BA$2,1))/兵力效用折算($AA42,BA$2,数据总览!$D$4/(1+数据总览!$D$4)*INDEX(将领输出转换,BA$2,1)),BA41)</f>
        <v>0.48008267621502504</v>
      </c>
      <c r="BB42" s="14">
        <f>IFERROR(兵力效用折算(0,BB$2,数据总览!$D$4/(1+数据总览!$D$4)*INDEX(将领输出转换,BB$2,1))/兵力效用折算($AA42,BB$2,数据总览!$D$4/(1+数据总览!$D$4)*INDEX(将领输出转换,BB$2,1)),BB41)</f>
        <v>0.46833150148011715</v>
      </c>
      <c r="BC42" s="14">
        <f>IFERROR(兵力效用折算(0,BC$2,数据总览!$D$4/(1+数据总览!$D$4)*INDEX(将领输出转换,BC$2,1))/兵力效用折算($AA42,BC$2,数据总览!$D$4/(1+数据总览!$D$4)*INDEX(将领输出转换,BC$2,1)),BC41)</f>
        <v>0.46398869896233547</v>
      </c>
      <c r="BD42" s="14"/>
      <c r="BE42" s="14">
        <f>SUM(AV$5:AV42)/SUMIFS(AV$5:AV$90,AB$5:AB$90,"&gt;"&amp;0)</f>
        <v>1.1152732802071585</v>
      </c>
      <c r="BF42" s="14">
        <f>SUM(AW$5:AW42)/SUMIFS(AW$5:AW$90,AC$5:AC$90,"&gt;"&amp;0)</f>
        <v>0.63015574225110293</v>
      </c>
      <c r="BG42" s="14">
        <f>SUM(AX$5:AX42)/SUMIFS(AX$5:AX$90,AD$5:AD$90,"&gt;"&amp;0)</f>
        <v>0.6499217266874</v>
      </c>
      <c r="BH42" s="14">
        <f>SUM(AY$5:AY42)/SUMIFS(AY$5:AY$90,AE$5:AE$90,"&gt;"&amp;0)</f>
        <v>0.6611292219449999</v>
      </c>
      <c r="BI42" s="14">
        <f>SUM(AZ$5:AZ42)/SUMIFS(AZ$5:AZ$90,AF$5:AF$90,"&gt;"&amp;0)</f>
        <v>0.50069708622674003</v>
      </c>
      <c r="BJ42" s="14">
        <f>SUM(BA$5:BA42)/SUMIFS(BA$5:BA$90,AG$5:AG$90,"&gt;"&amp;0)</f>
        <v>0.62841431970808981</v>
      </c>
      <c r="BK42" s="14">
        <f>SUM(BB$5:BB42)/SUMIFS(BB$5:BB$90,AH$5:AH$90,"&gt;"&amp;0)</f>
        <v>0.65738528496620374</v>
      </c>
      <c r="BL42" s="14">
        <f>SUM(BC$5:BC42)/SUMIFS(BC$5:BC$90,AI$5:AI$90,"&gt;"&amp;0)</f>
        <v>0.65915543909008389</v>
      </c>
      <c r="BN42" s="14">
        <f t="shared" si="16"/>
        <v>240</v>
      </c>
      <c r="BO42" s="14">
        <f t="shared" si="17"/>
        <v>147.96058881727029</v>
      </c>
      <c r="BP42" s="14">
        <f t="shared" si="18"/>
        <v>92.175132048725644</v>
      </c>
      <c r="BQ42" s="14">
        <f t="shared" si="19"/>
        <v>137.0215100609623</v>
      </c>
      <c r="BS42" s="14">
        <f>相关演算!V56</f>
        <v>3.804379224330154</v>
      </c>
      <c r="BT42" s="14">
        <f>相关演算!W56</f>
        <v>2.2334021078550852</v>
      </c>
      <c r="BU42" s="14">
        <f>相关演算!X56</f>
        <v>1.9193373347963747</v>
      </c>
      <c r="BV42" s="14">
        <f t="shared" si="9"/>
        <v>2.0763697213257299</v>
      </c>
      <c r="BW42" s="14"/>
      <c r="BX42" s="14"/>
      <c r="BY42" s="14"/>
      <c r="CU42" s="64"/>
      <c r="CV42" s="45" t="s">
        <v>101</v>
      </c>
      <c r="CW42" s="23">
        <f>CW35/10/(1+CX13/1000)*5</f>
        <v>78.749999999999986</v>
      </c>
      <c r="CX42" s="23">
        <f>CX35*$CX$30*5</f>
        <v>76.8</v>
      </c>
      <c r="CY42" s="23">
        <f t="shared" si="21"/>
        <v>1</v>
      </c>
      <c r="CZ42" s="23">
        <f t="shared" si="21"/>
        <v>0.97523809523809535</v>
      </c>
    </row>
    <row r="43" spans="2:118" x14ac:dyDescent="0.15">
      <c r="B43" s="14"/>
      <c r="C43" s="14" t="s">
        <v>994</v>
      </c>
      <c r="D43" s="16"/>
      <c r="E43" s="21">
        <v>0.56000000000000005</v>
      </c>
      <c r="F43" s="21">
        <v>0.97</v>
      </c>
      <c r="G43" s="21">
        <v>1.17</v>
      </c>
      <c r="H43" s="21">
        <v>1.43</v>
      </c>
      <c r="K43" s="13">
        <v>2</v>
      </c>
      <c r="L43" s="13">
        <f t="shared" si="20"/>
        <v>7.7461595227802701E-2</v>
      </c>
      <c r="P43" s="13">
        <v>8.5</v>
      </c>
      <c r="Q43" s="13">
        <f>IFERROR(INDEX([7]资料!S$6:S$105,[7]资料!$M49,1),0)</f>
        <v>1.5143839408637771</v>
      </c>
      <c r="AA43" s="13">
        <v>38</v>
      </c>
      <c r="AB43" s="14">
        <f>[8]结果汇总!E43</f>
        <v>0</v>
      </c>
      <c r="AC43" s="14">
        <f>[8]结果汇总!F43</f>
        <v>0.37112561239360103</v>
      </c>
      <c r="AD43" s="14">
        <f>[8]结果汇总!G43</f>
        <v>0.60261900550661096</v>
      </c>
      <c r="AE43" s="14">
        <f>[8]结果汇总!H43</f>
        <v>0.41236528008010409</v>
      </c>
      <c r="AF43" s="14">
        <f>[8]结果汇总!I43</f>
        <v>0.23659579135755804</v>
      </c>
      <c r="AG43" s="14">
        <f>[8]结果汇总!J43</f>
        <v>0.21390701549200136</v>
      </c>
      <c r="AH43" s="14">
        <f>[8]结果汇总!K43</f>
        <v>0.62745531766244789</v>
      </c>
      <c r="AI43" s="14">
        <f>[8]结果汇总!L43</f>
        <v>0.62745531766244789</v>
      </c>
      <c r="AJ43" s="14"/>
      <c r="AK43" s="14"/>
      <c r="AL43" s="14"/>
      <c r="AM43" s="112">
        <f t="shared" si="5"/>
        <v>0</v>
      </c>
      <c r="AN43" s="112">
        <f t="shared" si="6"/>
        <v>0.5</v>
      </c>
      <c r="AO43" s="112">
        <f t="shared" si="7"/>
        <v>0.5</v>
      </c>
      <c r="AP43" s="112">
        <f t="shared" si="8"/>
        <v>0.5</v>
      </c>
      <c r="AQ43" s="113">
        <f>IFERROR(SUM(AM43:AM$90)/IFERROR(MATCH(0,AM43:AM$90,0)-1,87-COUNT(AM$5:AM43)),0)</f>
        <v>0</v>
      </c>
      <c r="AR43" s="113">
        <f>IFERROR(SUM(AN43:AN$90)/IFERROR(MATCH(0,AN43:AN$90,0)-1,87-COUNT(AN$5:AN43)),0)</f>
        <v>0.5</v>
      </c>
      <c r="AS43" s="113">
        <f>IFERROR(SUM(AO43:AO$90)/IFERROR(MATCH(0,AO43:AO$90,0)-1,87-COUNT(AO$5:AO43)),0)</f>
        <v>0.5</v>
      </c>
      <c r="AT43" s="113">
        <f>IFERROR(SUM(AP43:AP$90)/IFERROR(MATCH(0,AP43:AP$90,0)-1,87-COUNT(AP$5:AP43)),0)</f>
        <v>0.5</v>
      </c>
      <c r="AU43" s="14"/>
      <c r="AV43" s="14">
        <f>IFERROR(兵力效用折算(0,AV$2,数据总览!$D$4/(1+数据总览!$D$4)*INDEX(士兵输出转换,AV$2,1))/兵力效用折算($AA43,AV$2,数据总览!$D$4/(1+数据总览!$D$4)*INDEX(士兵输出转换,AV$2,1)),AV42)</f>
        <v>0.60667225546381132</v>
      </c>
      <c r="AW43" s="14">
        <f>IFERROR(兵力效用折算(0,AW$2,数据总览!$D$4/(1+数据总览!$D$4)*INDEX(士兵输出转换,AW$2,1))/兵力效用折算($AA43,AW$2,数据总览!$D$4/(1+数据总览!$D$4)*INDEX(士兵输出转换,AW$2,1)),AW42)</f>
        <v>0.46918174306863974</v>
      </c>
      <c r="AX43" s="14">
        <f>IFERROR(兵力效用折算(0,AX$2,数据总览!$D$4/(1+数据总览!$D$4)*INDEX(士兵输出转换,AX$2,1))/兵力效用折算($AA43,AX$2,数据总览!$D$4/(1+数据总览!$D$4)*INDEX(士兵输出转换,AX$2,1)),AX42)</f>
        <v>0.46492175123203811</v>
      </c>
      <c r="AY43" s="14">
        <f>IFERROR(兵力效用折算(0,AY$2,数据总览!$D$4/(1+数据总览!$D$4)*INDEX(士兵输出转换,AY$2,1))/兵力效用折算($AA43,AY$2,数据总览!$D$4/(1+数据总览!$D$4)*INDEX(士兵输出转换,AY$2,1)),AY42)</f>
        <v>0.45178038412868754</v>
      </c>
      <c r="AZ43" s="14">
        <f>IFERROR(兵力效用折算(0,AZ$2,数据总览!$D$4/(1+数据总览!$D$4)*INDEX(将领输出转换,AZ$2,1))/兵力效用折算($AA43,AZ$2,数据总览!$D$4/(1+数据总览!$D$4)*INDEX(将领输出转换,AZ$2,1)),AZ42)</f>
        <v>0.61196106351745794</v>
      </c>
      <c r="BA43" s="14">
        <f>IFERROR(兵力效用折算(0,BA$2,数据总览!$D$4/(1+数据总览!$D$4)*INDEX(将领输出转换,BA$2,1))/兵力效用折算($AA43,BA$2,数据总览!$D$4/(1+数据总览!$D$4)*INDEX(将领输出转换,BA$2,1)),BA42)</f>
        <v>0.4712113693622218</v>
      </c>
      <c r="BB43" s="14">
        <f>IFERROR(兵力效用折算(0,BB$2,数据总览!$D$4/(1+数据总览!$D$4)*INDEX(将领输出转换,BB$2,1))/兵力效用折算($AA43,BB$2,数据总览!$D$4/(1+数据总览!$D$4)*INDEX(将领输出转换,BB$2,1)),BB42)</f>
        <v>0.45787014478452925</v>
      </c>
      <c r="BC43" s="14">
        <f>IFERROR(兵力效用折算(0,BC$2,数据总览!$D$4/(1+数据总览!$D$4)*INDEX(将领输出转换,BC$2,1))/兵力效用折算($AA43,BC$2,数据总览!$D$4/(1+数据总览!$D$4)*INDEX(将领输出转换,BC$2,1)),BC42)</f>
        <v>0.45373483286471344</v>
      </c>
      <c r="BD43" s="14"/>
      <c r="BE43" s="14">
        <f>SUM(AV$5:AV43)/SUMIFS(AV$5:AV$90,AB$5:AB$90,"&gt;"&amp;0)</f>
        <v>1.1383279362485903</v>
      </c>
      <c r="BF43" s="14">
        <f>SUM(AW$5:AW43)/SUMIFS(AW$5:AW$90,AC$5:AC$90,"&gt;"&amp;0)</f>
        <v>0.64054130461539882</v>
      </c>
      <c r="BG43" s="14">
        <f>SUM(AX$5:AX43)/SUMIFS(AX$5:AX$90,AD$5:AD$90,"&gt;"&amp;0)</f>
        <v>0.66096147082320666</v>
      </c>
      <c r="BH43" s="14">
        <f>SUM(AY$5:AY43)/SUMIFS(AY$5:AY$90,AE$5:AE$90,"&gt;"&amp;0)</f>
        <v>0.67149558750455873</v>
      </c>
      <c r="BI43" s="14">
        <f>SUM(AZ$5:AZ43)/SUMIFS(AZ$5:AZ$90,AF$5:AF$90,"&gt;"&amp;0)</f>
        <v>0.51109923026368298</v>
      </c>
      <c r="BJ43" s="14">
        <f>SUM(BA$5:BA43)/SUMIFS(BA$5:BA$90,AG$5:AG$90,"&gt;"&amp;0)</f>
        <v>0.63880478754982761</v>
      </c>
      <c r="BK43" s="14">
        <f>SUM(BB$5:BB43)/SUMIFS(BB$5:BB$90,AH$5:AH$90,"&gt;"&amp;0)</f>
        <v>0.66843129707173221</v>
      </c>
      <c r="BL43" s="14">
        <f>SUM(BC$5:BC43)/SUMIFS(BC$5:BC$90,AI$5:AI$90,"&gt;"&amp;0)</f>
        <v>0.66952569695144049</v>
      </c>
      <c r="BN43" s="14">
        <f t="shared" si="16"/>
        <v>240</v>
      </c>
      <c r="BO43" s="14">
        <f t="shared" si="17"/>
        <v>150.92985302553572</v>
      </c>
      <c r="BP43" s="14">
        <f t="shared" si="18"/>
        <v>95.371438678413369</v>
      </c>
      <c r="BQ43" s="14">
        <f t="shared" si="19"/>
        <v>141.03233278077502</v>
      </c>
      <c r="BS43" s="14">
        <f>相关演算!V57</f>
        <v>3.7558673371021012</v>
      </c>
      <c r="BT43" s="14">
        <f>相关演算!W57</f>
        <v>2.1941048689470355</v>
      </c>
      <c r="BU43" s="14">
        <f>相关演算!X57</f>
        <v>1.8639372149013678</v>
      </c>
      <c r="BV43" s="14">
        <f t="shared" si="9"/>
        <v>2.0290210419242016</v>
      </c>
      <c r="BW43" s="14"/>
      <c r="BX43" s="14"/>
      <c r="BY43" s="14"/>
      <c r="CV43" s="45" t="s">
        <v>102</v>
      </c>
      <c r="CW43" s="23">
        <f>CW36/10/(1+CX14/1000)*5</f>
        <v>58.846153846153854</v>
      </c>
      <c r="CX43" s="23">
        <f>CX36*$CX$30*5</f>
        <v>88.320000000000007</v>
      </c>
      <c r="CY43" s="23">
        <f t="shared" si="21"/>
        <v>0.74725274725274748</v>
      </c>
      <c r="CZ43" s="23">
        <f t="shared" si="21"/>
        <v>1.1215238095238098</v>
      </c>
    </row>
    <row r="44" spans="2:118" x14ac:dyDescent="0.15">
      <c r="B44" s="14"/>
      <c r="C44" s="14" t="s">
        <v>995</v>
      </c>
      <c r="D44" s="16"/>
      <c r="E44" s="21">
        <v>0.60250000000000004</v>
      </c>
      <c r="F44" s="21">
        <v>1.0425</v>
      </c>
      <c r="G44" s="21">
        <v>1.2549999999999999</v>
      </c>
      <c r="H44" s="21">
        <v>1.5325</v>
      </c>
      <c r="K44" s="13">
        <v>2.5</v>
      </c>
      <c r="L44" s="13">
        <f t="shared" si="20"/>
        <v>0.12901321446021738</v>
      </c>
      <c r="P44" s="13">
        <v>9</v>
      </c>
      <c r="Q44" s="13">
        <f>IFERROR(INDEX([7]资料!S$6:S$105,[7]资料!$M50,1),0)</f>
        <v>1.5143839408637771</v>
      </c>
      <c r="AA44" s="13">
        <v>39</v>
      </c>
      <c r="AB44" s="14">
        <f>[8]结果汇总!E44</f>
        <v>0</v>
      </c>
      <c r="AC44" s="14">
        <f>[8]结果汇总!F44</f>
        <v>0.35894809134540367</v>
      </c>
      <c r="AD44" s="14">
        <f>[8]结果汇总!G44</f>
        <v>0.58944709784976146</v>
      </c>
      <c r="AE44" s="14">
        <f>[8]结果汇总!H44</f>
        <v>0.39604226002654841</v>
      </c>
      <c r="AF44" s="14">
        <f>[8]结果汇总!I44</f>
        <v>0.209943521061698</v>
      </c>
      <c r="AG44" s="14">
        <f>[8]结果汇总!J44</f>
        <v>0.19868511418175466</v>
      </c>
      <c r="AH44" s="14">
        <f>[8]结果汇总!K44</f>
        <v>0.61510665423415134</v>
      </c>
      <c r="AI44" s="14">
        <f>[8]结果汇总!L44</f>
        <v>0.61510665423415134</v>
      </c>
      <c r="AJ44" s="14"/>
      <c r="AK44" s="14"/>
      <c r="AL44" s="14"/>
      <c r="AM44" s="112">
        <f t="shared" si="5"/>
        <v>0</v>
      </c>
      <c r="AN44" s="112">
        <f t="shared" si="6"/>
        <v>0.5</v>
      </c>
      <c r="AO44" s="112">
        <f t="shared" si="7"/>
        <v>0.5</v>
      </c>
      <c r="AP44" s="112">
        <f t="shared" si="8"/>
        <v>0.5</v>
      </c>
      <c r="AQ44" s="113">
        <f>IFERROR(SUM(AM44:AM$90)/IFERROR(MATCH(0,AM44:AM$90,0)-1,87-COUNT(AM$5:AM44)),0)</f>
        <v>0</v>
      </c>
      <c r="AR44" s="113">
        <f>IFERROR(SUM(AN44:AN$90)/IFERROR(MATCH(0,AN44:AN$90,0)-1,87-COUNT(AN$5:AN44)),0)</f>
        <v>0.5</v>
      </c>
      <c r="AS44" s="113">
        <f>IFERROR(SUM(AO44:AO$90)/IFERROR(MATCH(0,AO44:AO$90,0)-1,87-COUNT(AO$5:AO44)),0)</f>
        <v>0.5</v>
      </c>
      <c r="AT44" s="113">
        <f>IFERROR(SUM(AP44:AP$90)/IFERROR(MATCH(0,AP44:AP$90,0)-1,87-COUNT(AP$5:AP44)),0)</f>
        <v>0.5</v>
      </c>
      <c r="AU44" s="14"/>
      <c r="AV44" s="14">
        <f>IFERROR(兵力效用折算(0,AV$2,数据总览!$D$4/(1+数据总览!$D$4)*INDEX(士兵输出转换,AV$2,1))/兵力效用折算($AA44,AV$2,数据总览!$D$4/(1+数据总览!$D$4)*INDEX(士兵输出转换,AV$2,1)),AV43)</f>
        <v>0.60667225546381132</v>
      </c>
      <c r="AW44" s="14">
        <f>IFERROR(兵力效用折算(0,AW$2,数据总览!$D$4/(1+数据总览!$D$4)*INDEX(士兵输出转换,AW$2,1))/兵力效用折算($AA44,AW$2,数据总览!$D$4/(1+数据总览!$D$4)*INDEX(士兵输出转换,AW$2,1)),AW43)</f>
        <v>0.46041231332078275</v>
      </c>
      <c r="AX44" s="14">
        <f>IFERROR(兵力效用折算(0,AX$2,数据总览!$D$4/(1+数据总览!$D$4)*INDEX(士兵输出转换,AX$2,1))/兵力效用折算($AA44,AX$2,数据总览!$D$4/(1+数据总览!$D$4)*INDEX(士兵输出转换,AX$2,1)),AX43)</f>
        <v>0.45485227350863389</v>
      </c>
      <c r="AY44" s="14">
        <f>IFERROR(兵力效用折算(0,AY$2,数据总览!$D$4/(1+数据总览!$D$4)*INDEX(士兵输出转换,AY$2,1))/兵力效用折算($AA44,AY$2,数据总览!$D$4/(1+数据总览!$D$4)*INDEX(士兵输出转换,AY$2,1)),AY43)</f>
        <v>0.44168557425302529</v>
      </c>
      <c r="AZ44" s="14">
        <f>IFERROR(兵力效用折算(0,AZ$2,数据总览!$D$4/(1+数据总览!$D$4)*INDEX(将领输出转换,AZ$2,1))/兵力效用折算($AA44,AZ$2,数据总览!$D$4/(1+数据总览!$D$4)*INDEX(将领输出转换,AZ$2,1)),AZ43)</f>
        <v>0.61196106351745794</v>
      </c>
      <c r="BA44" s="14">
        <f>IFERROR(兵力效用折算(0,BA$2,数据总览!$D$4/(1+数据总览!$D$4)*INDEX(将领输出转换,BA$2,1))/兵力效用折算($AA44,BA$2,数据总览!$D$4/(1+数据总览!$D$4)*INDEX(将领输出转换,BA$2,1)),BA43)</f>
        <v>0.46249770454524058</v>
      </c>
      <c r="BB44" s="14">
        <f>IFERROR(兵力效用折算(0,BB$2,数据总览!$D$4/(1+数据总览!$D$4)*INDEX(将领输出转换,BB$2,1))/兵力效用折算($AA44,BB$2,数据总览!$D$4/(1+数据总览!$D$4)*INDEX(将领输出转换,BB$2,1)),BB43)</f>
        <v>0.44758596249261207</v>
      </c>
      <c r="BC44" s="14">
        <f>IFERROR(兵力效用折算(0,BC$2,数据总览!$D$4/(1+数据总览!$D$4)*INDEX(将领输出转换,BC$2,1))/兵力效用折算($AA44,BC$2,数据总览!$D$4/(1+数据总览!$D$4)*INDEX(将领输出转换,BC$2,1)),BC43)</f>
        <v>0.44369947815860206</v>
      </c>
      <c r="BD44" s="14"/>
      <c r="BE44" s="14">
        <f>SUM(AV$5:AV44)/SUMIFS(AV$5:AV$90,AB$5:AB$90,"&gt;"&amp;0)</f>
        <v>1.1613825922900221</v>
      </c>
      <c r="BF44" s="14">
        <f>SUM(AW$5:AW44)/SUMIFS(AW$5:AW$90,AC$5:AC$90,"&gt;"&amp;0)</f>
        <v>0.65073275145646481</v>
      </c>
      <c r="BG44" s="14">
        <f>SUM(AX$5:AX44)/SUMIFS(AX$5:AX$90,AD$5:AD$90,"&gt;"&amp;0)</f>
        <v>0.67176211137361863</v>
      </c>
      <c r="BH44" s="14">
        <f>SUM(AY$5:AY44)/SUMIFS(AY$5:AY$90,AE$5:AE$90,"&gt;"&amp;0)</f>
        <v>0.68163032173814209</v>
      </c>
      <c r="BI44" s="14">
        <f>SUM(AZ$5:AZ44)/SUMIFS(AZ$5:AZ$90,AF$5:AF$90,"&gt;"&amp;0)</f>
        <v>0.52150137430062593</v>
      </c>
      <c r="BJ44" s="14">
        <f>SUM(BA$5:BA44)/SUMIFS(BA$5:BA$90,AG$5:AG$90,"&gt;"&amp;0)</f>
        <v>0.64900311432716984</v>
      </c>
      <c r="BK44" s="14">
        <f>SUM(BB$5:BB44)/SUMIFS(BB$5:BB$90,AH$5:AH$90,"&gt;"&amp;0)</f>
        <v>0.67922920564095024</v>
      </c>
      <c r="BL44" s="14">
        <f>SUM(BC$5:BC44)/SUMIFS(BC$5:BC$90,AI$5:AI$90,"&gt;"&amp;0)</f>
        <v>0.67966659350197267</v>
      </c>
      <c r="BN44" s="14">
        <f t="shared" si="16"/>
        <v>240</v>
      </c>
      <c r="BO44" s="14">
        <f t="shared" si="17"/>
        <v>153.85245807710311</v>
      </c>
      <c r="BP44" s="14">
        <f t="shared" si="18"/>
        <v>98.532696516057243</v>
      </c>
      <c r="BQ44" s="14">
        <f t="shared" si="19"/>
        <v>144.94985759362837</v>
      </c>
      <c r="BS44" s="14">
        <f>相关演算!V58</f>
        <v>3.7081181272322472</v>
      </c>
      <c r="BT44" s="14">
        <f>相关演算!W58</f>
        <v>2.1554244369599318</v>
      </c>
      <c r="BU44" s="14">
        <f>相关演算!X58</f>
        <v>1.8093212399812848</v>
      </c>
      <c r="BV44" s="14">
        <f t="shared" si="9"/>
        <v>1.9823728384706083</v>
      </c>
      <c r="BW44" s="14"/>
      <c r="BX44" s="14"/>
      <c r="BY44" s="14"/>
      <c r="CV44" s="45" t="s">
        <v>103</v>
      </c>
      <c r="CW44" s="23">
        <f>CW37/10/(1+CX15/1000)*5</f>
        <v>61.285714285714299</v>
      </c>
      <c r="CX44" s="23">
        <f>CX37*$CX$30*5</f>
        <v>103.68</v>
      </c>
      <c r="CY44" s="23">
        <f t="shared" si="21"/>
        <v>0.77823129251700707</v>
      </c>
      <c r="CZ44" s="23">
        <f t="shared" si="21"/>
        <v>1.3165714285714289</v>
      </c>
    </row>
    <row r="45" spans="2:118" x14ac:dyDescent="0.15">
      <c r="B45" s="14"/>
      <c r="C45" s="14" t="s">
        <v>996</v>
      </c>
      <c r="D45" s="16"/>
      <c r="E45" s="21">
        <v>0.64500000000000002</v>
      </c>
      <c r="F45" s="21">
        <v>1.115</v>
      </c>
      <c r="G45" s="21">
        <v>1.34</v>
      </c>
      <c r="H45" s="21">
        <v>1.635</v>
      </c>
      <c r="K45" s="13">
        <v>3</v>
      </c>
      <c r="L45" s="13">
        <f t="shared" si="20"/>
        <v>0.18919615819015889</v>
      </c>
      <c r="P45" s="13"/>
      <c r="Q45" s="13"/>
      <c r="AA45" s="13">
        <v>40</v>
      </c>
      <c r="AB45" s="14">
        <f>[8]结果汇总!E45</f>
        <v>0</v>
      </c>
      <c r="AC45" s="14">
        <f>[8]结果汇总!F45</f>
        <v>0.34696294677449407</v>
      </c>
      <c r="AD45" s="14">
        <f>[8]结果汇总!G45</f>
        <v>0.57962326953665999</v>
      </c>
      <c r="AE45" s="14">
        <f>[8]结果汇总!H45</f>
        <v>0.38009893853177706</v>
      </c>
      <c r="AF45" s="14">
        <f>[8]结果汇总!I45</f>
        <v>0.20129019377853444</v>
      </c>
      <c r="AG45" s="14">
        <f>[8]结果汇总!J45</f>
        <v>0.18370368346811766</v>
      </c>
      <c r="AH45" s="14">
        <f>[8]结果汇总!K45</f>
        <v>0.60289225653888234</v>
      </c>
      <c r="AI45" s="14">
        <f>[8]结果汇总!L45</f>
        <v>0.60289225653888234</v>
      </c>
      <c r="AJ45" s="14"/>
      <c r="AK45" s="14"/>
      <c r="AL45" s="14"/>
      <c r="AM45" s="112">
        <f t="shared" si="5"/>
        <v>0</v>
      </c>
      <c r="AN45" s="112">
        <f t="shared" si="6"/>
        <v>0.5</v>
      </c>
      <c r="AO45" s="112">
        <f t="shared" si="7"/>
        <v>0.5</v>
      </c>
      <c r="AP45" s="112">
        <f t="shared" si="8"/>
        <v>0.5</v>
      </c>
      <c r="AQ45" s="113">
        <f>IFERROR(SUM(AM45:AM$90)/IFERROR(MATCH(0,AM45:AM$90,0)-1,87-COUNT(AM$5:AM45)),0)</f>
        <v>0</v>
      </c>
      <c r="AR45" s="113">
        <f>IFERROR(SUM(AN45:AN$90)/IFERROR(MATCH(0,AN45:AN$90,0)-1,87-COUNT(AN$5:AN45)),0)</f>
        <v>0.5</v>
      </c>
      <c r="AS45" s="113">
        <f>IFERROR(SUM(AO45:AO$90)/IFERROR(MATCH(0,AO45:AO$90,0)-1,87-COUNT(AO$5:AO45)),0)</f>
        <v>0.5</v>
      </c>
      <c r="AT45" s="113">
        <f>IFERROR(SUM(AP45:AP$90)/IFERROR(MATCH(0,AP45:AP$90,0)-1,87-COUNT(AP$5:AP45)),0)</f>
        <v>0.5</v>
      </c>
      <c r="AU45" s="14"/>
      <c r="AV45" s="14">
        <f>IFERROR(兵力效用折算(0,AV$2,数据总览!$D$4/(1+数据总览!$D$4)*INDEX(士兵输出转换,AV$2,1))/兵力效用折算($AA45,AV$2,数据总览!$D$4/(1+数据总览!$D$4)*INDEX(士兵输出转换,AV$2,1)),AV44)</f>
        <v>0.60667225546381132</v>
      </c>
      <c r="AW45" s="14">
        <f>IFERROR(兵力效用折算(0,AW$2,数据总览!$D$4/(1+数据总览!$D$4)*INDEX(士兵输出转换,AW$2,1))/兵力效用折算($AA45,AW$2,数据总览!$D$4/(1+数据总览!$D$4)*INDEX(士兵输出转换,AW$2,1)),AW44)</f>
        <v>0.45303315215059536</v>
      </c>
      <c r="AX45" s="14">
        <f>IFERROR(兵力效用折算(0,AX$2,数据总览!$D$4/(1+数据总览!$D$4)*INDEX(士兵输出转换,AX$2,1))/兵力效用折算($AA45,AX$2,数据总览!$D$4/(1+数据总览!$D$4)*INDEX(士兵输出转换,AX$2,1)),AX44)</f>
        <v>0.44712788083680699</v>
      </c>
      <c r="AY45" s="14">
        <f>IFERROR(兵力效用折算(0,AY$2,数据总览!$D$4/(1+数据总览!$D$4)*INDEX(士兵输出转换,AY$2,1))/兵力效用折算($AA45,AY$2,数据总览!$D$4/(1+数据总览!$D$4)*INDEX(士兵输出转换,AY$2,1)),AY44)</f>
        <v>0.43321418681355339</v>
      </c>
      <c r="AZ45" s="14">
        <f>IFERROR(兵力效用折算(0,AZ$2,数据总览!$D$4/(1+数据总览!$D$4)*INDEX(将领输出转换,AZ$2,1))/兵力效用折算($AA45,AZ$2,数据总览!$D$4/(1+数据总览!$D$4)*INDEX(将领输出转换,AZ$2,1)),AZ44)</f>
        <v>0.61196106351745794</v>
      </c>
      <c r="BA45" s="14">
        <f>IFERROR(兵力效用折算(0,BA$2,数据总览!$D$4/(1+数据总览!$D$4)*INDEX(将领输出转换,BA$2,1))/兵力效用折算($AA45,BA$2,数据总览!$D$4/(1+数据总览!$D$4)*INDEX(将领输出转换,BA$2,1)),BA44)</f>
        <v>0.45516655501105563</v>
      </c>
      <c r="BB45" s="14">
        <f>IFERROR(兵力效用折算(0,BB$2,数据总览!$D$4/(1+数据总览!$D$4)*INDEX(将领输出转换,BB$2,1))/兵力效用折算($AA45,BB$2,数据总览!$D$4/(1+数据总览!$D$4)*INDEX(将领输出转换,BB$2,1)),BB44)</f>
        <v>0.4396931627245233</v>
      </c>
      <c r="BC45" s="14">
        <f>IFERROR(兵力效用折算(0,BC$2,数据总览!$D$4/(1+数据总览!$D$4)*INDEX(将领输出转换,BC$2,1))/兵力效用折算($AA45,BC$2,数据总览!$D$4/(1+数据总览!$D$4)*INDEX(将领输出转换,BC$2,1)),BC44)</f>
        <v>0.43527919878907961</v>
      </c>
      <c r="BD45" s="14"/>
      <c r="BE45" s="14">
        <f>SUM(AV$5:AV45)/SUMIFS(AV$5:AV$90,AB$5:AB$90,"&gt;"&amp;0)</f>
        <v>1.1844372483314538</v>
      </c>
      <c r="BF45" s="14">
        <f>SUM(AW$5:AW45)/SUMIFS(AW$5:AW$90,AC$5:AC$90,"&gt;"&amp;0)</f>
        <v>0.66076085703444587</v>
      </c>
      <c r="BG45" s="14">
        <f>SUM(AX$5:AX45)/SUMIFS(AX$5:AX$90,AD$5:AD$90,"&gt;"&amp;0)</f>
        <v>0.68237933327675171</v>
      </c>
      <c r="BH45" s="14">
        <f>SUM(AY$5:AY45)/SUMIFS(AY$5:AY$90,AE$5:AE$90,"&gt;"&amp;0)</f>
        <v>0.69157067502452363</v>
      </c>
      <c r="BI45" s="14">
        <f>SUM(AZ$5:AZ45)/SUMIFS(AZ$5:AZ$90,AF$5:AF$90,"&gt;"&amp;0)</f>
        <v>0.53190351833756888</v>
      </c>
      <c r="BJ45" s="14">
        <f>SUM(BA$5:BA45)/SUMIFS(BA$5:BA$90,AG$5:AG$90,"&gt;"&amp;0)</f>
        <v>0.65903978525656204</v>
      </c>
      <c r="BK45" s="14">
        <f>SUM(BB$5:BB45)/SUMIFS(BB$5:BB$90,AH$5:AH$90,"&gt;"&amp;0)</f>
        <v>0.68983670222812943</v>
      </c>
      <c r="BL45" s="14">
        <f>SUM(BC$5:BC45)/SUMIFS(BC$5:BC$90,AI$5:AI$90,"&gt;"&amp;0)</f>
        <v>0.68961504181621813</v>
      </c>
      <c r="BN45" s="14">
        <f t="shared" si="16"/>
        <v>240</v>
      </c>
      <c r="BO45" s="14">
        <f t="shared" si="17"/>
        <v>156.72889277412139</v>
      </c>
      <c r="BP45" s="14">
        <f t="shared" si="18"/>
        <v>100.89041531120159</v>
      </c>
      <c r="BQ45" s="14">
        <f t="shared" si="19"/>
        <v>148.77625475237352</v>
      </c>
      <c r="BS45" s="14">
        <f>相关演算!V59</f>
        <v>3.6719263172312102</v>
      </c>
      <c r="BT45" s="14">
        <f>相关演算!W59</f>
        <v>2.1255656730820736</v>
      </c>
      <c r="BU45" s="14">
        <f>相关演算!X59</f>
        <v>1.7667814901992629</v>
      </c>
      <c r="BV45" s="14">
        <f t="shared" si="9"/>
        <v>1.9461735816406682</v>
      </c>
      <c r="BW45" s="14"/>
      <c r="BX45" s="14"/>
      <c r="BY45" s="14"/>
      <c r="CB45" s="13"/>
      <c r="CC45" s="13"/>
      <c r="CD45" s="13"/>
      <c r="CV45" s="13"/>
      <c r="CW45" s="13"/>
      <c r="CX45" s="13"/>
      <c r="CY45" s="13"/>
      <c r="CZ45" s="13"/>
      <c r="DA45" s="13"/>
      <c r="DB45" s="13"/>
      <c r="DC45" s="13"/>
      <c r="DD45" s="13"/>
      <c r="DE45" s="13"/>
      <c r="DF45" s="13"/>
    </row>
    <row r="46" spans="2:118" x14ac:dyDescent="0.15">
      <c r="B46" s="14"/>
      <c r="C46" s="14" t="s">
        <v>997</v>
      </c>
      <c r="D46" s="16"/>
      <c r="E46" s="21">
        <v>0.6875</v>
      </c>
      <c r="F46" s="21">
        <v>1.1875</v>
      </c>
      <c r="G46" s="21">
        <v>1.425</v>
      </c>
      <c r="H46" s="21">
        <v>1.7375</v>
      </c>
      <c r="K46" s="13">
        <v>3.5</v>
      </c>
      <c r="L46" s="13">
        <f t="shared" si="20"/>
        <v>0.23214382860986227</v>
      </c>
      <c r="P46" s="13"/>
      <c r="Q46" s="13"/>
      <c r="AA46" s="13">
        <v>41</v>
      </c>
      <c r="AB46" s="14">
        <f>[8]结果汇总!E46</f>
        <v>0</v>
      </c>
      <c r="AC46" s="14">
        <f>[8]结果汇总!F46</f>
        <v>0.33516817649186675</v>
      </c>
      <c r="AD46" s="14">
        <f>[8]结果汇总!G46</f>
        <v>0.56435393646892207</v>
      </c>
      <c r="AE46" s="14">
        <f>[8]结果汇总!H46</f>
        <v>0.36452648322316095</v>
      </c>
      <c r="AF46" s="14">
        <f>[8]结果汇总!I46</f>
        <v>0.19496388380940916</v>
      </c>
      <c r="AG46" s="14">
        <f>[8]结果汇总!J46</f>
        <v>0.16896022061483357</v>
      </c>
      <c r="AH46" s="14">
        <f>[8]结果汇总!K46</f>
        <v>0.57856098210628115</v>
      </c>
      <c r="AI46" s="14">
        <f>[8]结果汇总!L46</f>
        <v>0.57856098210628115</v>
      </c>
      <c r="AJ46" s="14"/>
      <c r="AK46" s="14"/>
      <c r="AL46" s="14"/>
      <c r="AM46" s="112">
        <f t="shared" si="5"/>
        <v>0</v>
      </c>
      <c r="AN46" s="112">
        <f t="shared" si="6"/>
        <v>0.5</v>
      </c>
      <c r="AO46" s="112">
        <f t="shared" si="7"/>
        <v>0.5</v>
      </c>
      <c r="AP46" s="112">
        <f t="shared" si="8"/>
        <v>0.5</v>
      </c>
      <c r="AQ46" s="113">
        <f>IFERROR(SUM(AM46:AM$90)/IFERROR(MATCH(0,AM46:AM$90,0)-1,87-COUNT(AM$5:AM46)),0)</f>
        <v>0</v>
      </c>
      <c r="AR46" s="113">
        <f>IFERROR(SUM(AN46:AN$90)/IFERROR(MATCH(0,AN46:AN$90,0)-1,87-COUNT(AN$5:AN46)),0)</f>
        <v>0.5</v>
      </c>
      <c r="AS46" s="113">
        <f>IFERROR(SUM(AO46:AO$90)/IFERROR(MATCH(0,AO46:AO$90,0)-1,87-COUNT(AO$5:AO46)),0)</f>
        <v>0.5</v>
      </c>
      <c r="AT46" s="113">
        <f>IFERROR(SUM(AP46:AP$90)/IFERROR(MATCH(0,AP46:AP$90,0)-1,87-COUNT(AP$5:AP46)),0)</f>
        <v>0.5</v>
      </c>
      <c r="AU46" s="14"/>
      <c r="AV46" s="14">
        <f>IFERROR(兵力效用折算(0,AV$2,数据总览!$D$4/(1+数据总览!$D$4)*INDEX(士兵输出转换,AV$2,1))/兵力效用折算($AA46,AV$2,数据总览!$D$4/(1+数据总览!$D$4)*INDEX(士兵输出转换,AV$2,1)),AV45)</f>
        <v>0.60667225546381132</v>
      </c>
      <c r="AW46" s="14">
        <f>IFERROR(兵力效用折算(0,AW$2,数据总览!$D$4/(1+数据总览!$D$4)*INDEX(士兵输出转换,AW$2,1))/兵力效用折算($AA46,AW$2,数据总览!$D$4/(1+数据总览!$D$4)*INDEX(士兵输出转换,AW$2,1)),AW45)</f>
        <v>0.44522743945133048</v>
      </c>
      <c r="AX46" s="14">
        <f>IFERROR(兵力效用折算(0,AX$2,数据总览!$D$4/(1+数据总览!$D$4)*INDEX(士兵输出转换,AX$2,1))/兵力效用折算($AA46,AX$2,数据总览!$D$4/(1+数据总览!$D$4)*INDEX(士兵输出转换,AX$2,1)),AX45)</f>
        <v>0.43677014295803601</v>
      </c>
      <c r="AY46" s="14">
        <f>IFERROR(兵力效用折算(0,AY$2,数据总览!$D$4/(1+数据总览!$D$4)*INDEX(士兵输出转换,AY$2,1))/兵力效用折算($AA46,AY$2,数据总览!$D$4/(1+数据总览!$D$4)*INDEX(士兵输出转换,AY$2,1)),AY45)</f>
        <v>0.42377369544935523</v>
      </c>
      <c r="AZ46" s="14">
        <f>IFERROR(兵力效用折算(0,AZ$2,数据总览!$D$4/(1+数据总览!$D$4)*INDEX(将领输出转换,AZ$2,1))/兵力效用折算($AA46,AZ$2,数据总览!$D$4/(1+数据总览!$D$4)*INDEX(将领输出转换,AZ$2,1)),AZ45)</f>
        <v>0.61196106351745794</v>
      </c>
      <c r="BA46" s="14">
        <f>IFERROR(兵力效用折算(0,BA$2,数据总览!$D$4/(1+数据总览!$D$4)*INDEX(将领输出转换,BA$2,1))/兵力效用折算($AA46,BA$2,数据总览!$D$4/(1+数据总览!$D$4)*INDEX(将领输出转换,BA$2,1)),BA45)</f>
        <v>0.44741275317086004</v>
      </c>
      <c r="BB46" s="14">
        <f>IFERROR(兵力效用折算(0,BB$2,数据总览!$D$4/(1+数据总览!$D$4)*INDEX(将领输出转换,BB$2,1))/兵力效用折算($AA46,BB$2,数据总览!$D$4/(1+数据总览!$D$4)*INDEX(将领输出转换,BB$2,1)),BB45)</f>
        <v>0.4291043855989316</v>
      </c>
      <c r="BC46" s="14">
        <f>IFERROR(兵力效用折算(0,BC$2,数据总览!$D$4/(1+数据总览!$D$4)*INDEX(将领输出转换,BC$2,1))/兵力效用折算($AA46,BC$2,数据总览!$D$4/(1+数据总览!$D$4)*INDEX(将领输出转换,BC$2,1)),BC45)</f>
        <v>0.4258970143995906</v>
      </c>
      <c r="BD46" s="14"/>
      <c r="BE46" s="14">
        <f>SUM(AV$5:AV46)/SUMIFS(AV$5:AV$90,AB$5:AB$90,"&gt;"&amp;0)</f>
        <v>1.2074919043728856</v>
      </c>
      <c r="BF46" s="14">
        <f>SUM(AW$5:AW46)/SUMIFS(AW$5:AW$90,AC$5:AC$90,"&gt;"&amp;0)</f>
        <v>0.67061617942716112</v>
      </c>
      <c r="BG46" s="14">
        <f>SUM(AX$5:AX46)/SUMIFS(AX$5:AX$90,AD$5:AD$90,"&gt;"&amp;0)</f>
        <v>0.69275060674726285</v>
      </c>
      <c r="BH46" s="14">
        <f>SUM(AY$5:AY46)/SUMIFS(AY$5:AY$90,AE$5:AE$90,"&gt;"&amp;0)</f>
        <v>0.70129441070646459</v>
      </c>
      <c r="BI46" s="14">
        <f>SUM(AZ$5:AZ46)/SUMIFS(AZ$5:AZ$90,AF$5:AF$90,"&gt;"&amp;0)</f>
        <v>0.54230566237451183</v>
      </c>
      <c r="BJ46" s="14">
        <f>SUM(BA$5:BA46)/SUMIFS(BA$5:BA$90,AG$5:AG$90,"&gt;"&amp;0)</f>
        <v>0.6689054806240089</v>
      </c>
      <c r="BK46" s="14">
        <f>SUM(BB$5:BB46)/SUMIFS(BB$5:BB$90,AH$5:AH$90,"&gt;"&amp;0)</f>
        <v>0.7001887469985778</v>
      </c>
      <c r="BL46" s="14">
        <f>SUM(BC$5:BC46)/SUMIFS(BC$5:BC$90,AI$5:AI$90,"&gt;"&amp;0)</f>
        <v>0.69934905724064678</v>
      </c>
      <c r="BN46" s="14">
        <f t="shared" si="16"/>
        <v>240</v>
      </c>
      <c r="BO46" s="14">
        <f t="shared" si="17"/>
        <v>159.55963764195198</v>
      </c>
      <c r="BP46" s="14">
        <f t="shared" si="18"/>
        <v>104.5550552474587</v>
      </c>
      <c r="BQ46" s="14">
        <f t="shared" si="19"/>
        <v>152.51364402644137</v>
      </c>
      <c r="BS46" s="14">
        <f>相关演算!V60</f>
        <v>3.6312666060891128</v>
      </c>
      <c r="BT46" s="14">
        <f>相关演算!W60</f>
        <v>2.09247175024101</v>
      </c>
      <c r="BU46" s="14">
        <f>相关演算!X60</f>
        <v>1.7125611536220657</v>
      </c>
      <c r="BV46" s="14">
        <f t="shared" si="9"/>
        <v>1.9025164519315378</v>
      </c>
      <c r="BW46" s="14"/>
      <c r="BX46" s="14"/>
      <c r="BY46" s="14"/>
      <c r="CB46" s="14"/>
      <c r="CW46" s="225" t="s">
        <v>453</v>
      </c>
      <c r="CX46" s="225"/>
      <c r="CY46" s="225" t="s">
        <v>452</v>
      </c>
      <c r="CZ46" s="225"/>
    </row>
    <row r="47" spans="2:118" x14ac:dyDescent="0.15">
      <c r="B47" s="14"/>
      <c r="C47" s="14" t="s">
        <v>998</v>
      </c>
      <c r="D47" s="16"/>
      <c r="E47" s="21">
        <v>0.73</v>
      </c>
      <c r="F47" s="21">
        <v>1.26</v>
      </c>
      <c r="G47" s="21">
        <v>1.51</v>
      </c>
      <c r="H47" s="21">
        <v>1.84</v>
      </c>
      <c r="K47" s="13">
        <v>4</v>
      </c>
      <c r="L47" s="13">
        <f t="shared" si="20"/>
        <v>0.28415467343664308</v>
      </c>
      <c r="AA47" s="13">
        <v>42</v>
      </c>
      <c r="AB47" s="14">
        <f>[8]结果汇总!E47</f>
        <v>0</v>
      </c>
      <c r="AC47" s="14">
        <f>[8]结果汇总!F47</f>
        <v>0.32356181243830823</v>
      </c>
      <c r="AD47" s="14">
        <f>[8]结果汇总!G47</f>
        <v>0.5439848721949575</v>
      </c>
      <c r="AE47" s="14">
        <f>[8]结果汇总!H47</f>
        <v>0.3493162671826468</v>
      </c>
      <c r="AF47" s="14">
        <f>[8]结果汇总!I47</f>
        <v>0.18878473354295028</v>
      </c>
      <c r="AG47" s="14">
        <f>[8]结果汇总!J47</f>
        <v>0.15445226554788538</v>
      </c>
      <c r="AH47" s="14">
        <f>[8]结果汇总!K47</f>
        <v>0.55946498434943948</v>
      </c>
      <c r="AI47" s="14">
        <f>[8]结果汇总!L47</f>
        <v>0.55946498434943948</v>
      </c>
      <c r="AJ47" s="14"/>
      <c r="AK47" s="14"/>
      <c r="AL47" s="14"/>
      <c r="AM47" s="112">
        <f t="shared" si="5"/>
        <v>0</v>
      </c>
      <c r="AN47" s="112">
        <f t="shared" si="6"/>
        <v>0.5</v>
      </c>
      <c r="AO47" s="112">
        <f t="shared" si="7"/>
        <v>0.5</v>
      </c>
      <c r="AP47" s="112">
        <f t="shared" si="8"/>
        <v>0.5</v>
      </c>
      <c r="AQ47" s="113">
        <f>IFERROR(SUM(AM47:AM$90)/IFERROR(MATCH(0,AM47:AM$90,0)-1,87-COUNT(AM$5:AM47)),0)</f>
        <v>0</v>
      </c>
      <c r="AR47" s="113">
        <f>IFERROR(SUM(AN47:AN$90)/IFERROR(MATCH(0,AN47:AN$90,0)-1,87-COUNT(AN$5:AN47)),0)</f>
        <v>0.5</v>
      </c>
      <c r="AS47" s="113">
        <f>IFERROR(SUM(AO47:AO$90)/IFERROR(MATCH(0,AO47:AO$90,0)-1,87-COUNT(AO$5:AO47)),0)</f>
        <v>0.5</v>
      </c>
      <c r="AT47" s="113">
        <f>IFERROR(SUM(AP47:AP$90)/IFERROR(MATCH(0,AP47:AP$90,0)-1,87-COUNT(AP$5:AP47)),0)</f>
        <v>0.5</v>
      </c>
      <c r="AU47" s="14"/>
      <c r="AV47" s="14">
        <f>IFERROR(兵力效用折算(0,AV$2,数据总览!$D$4/(1+数据总览!$D$4)*INDEX(士兵输出转换,AV$2,1))/兵力效用折算($AA47,AV$2,数据总览!$D$4/(1+数据总览!$D$4)*INDEX(士兵输出转换,AV$2,1)),AV46)</f>
        <v>0.60667225546381132</v>
      </c>
      <c r="AW47" s="14">
        <f>IFERROR(兵力效用折算(0,AW$2,数据总览!$D$4/(1+数据总览!$D$4)*INDEX(士兵输出转换,AW$2,1))/兵力效用折算($AA47,AW$2,数据总览!$D$4/(1+数据总览!$D$4)*INDEX(士兵输出转换,AW$2,1)),AW46)</f>
        <v>0.43693394162066573</v>
      </c>
      <c r="AX47" s="14">
        <f>IFERROR(兵力效用折算(0,AX$2,数据总览!$D$4/(1+数据总览!$D$4)*INDEX(士兵输出转换,AX$2,1))/兵力效用折算($AA47,AX$2,数据总览!$D$4/(1+数据总览!$D$4)*INDEX(士兵输出转换,AX$2,1)),AX46)</f>
        <v>0.42629224984321512</v>
      </c>
      <c r="AY47" s="14">
        <f>IFERROR(兵力效用折算(0,AY$2,数据总览!$D$4/(1+数据总览!$D$4)*INDEX(士兵输出转换,AY$2,1))/兵力效用折算($AA47,AY$2,数据总览!$D$4/(1+数据总览!$D$4)*INDEX(士兵输出转换,AY$2,1)),AY46)</f>
        <v>0.41463656962614914</v>
      </c>
      <c r="AZ47" s="14">
        <f>IFERROR(兵力效用折算(0,AZ$2,数据总览!$D$4/(1+数据总览!$D$4)*INDEX(将领输出转换,AZ$2,1))/兵力效用折算($AA47,AZ$2,数据总览!$D$4/(1+数据总览!$D$4)*INDEX(将领输出转换,AZ$2,1)),AZ46)</f>
        <v>0.61196106351745794</v>
      </c>
      <c r="BA47" s="14">
        <f>IFERROR(兵力效用折算(0,BA$2,数据总览!$D$4/(1+数据总览!$D$4)*INDEX(将领输出转换,BA$2,1))/兵力效用折算($AA47,BA$2,数据总览!$D$4/(1+数据总览!$D$4)*INDEX(将领输出转换,BA$2,1)),BA46)</f>
        <v>0.43917572487037898</v>
      </c>
      <c r="BB47" s="14">
        <f>IFERROR(兵力效用折算(0,BB$2,数据总览!$D$4/(1+数据总览!$D$4)*INDEX(将领输出转换,BB$2,1))/兵力效用折算($AA47,BB$2,数据总览!$D$4/(1+数据总览!$D$4)*INDEX(将领输出转换,BB$2,1)),BB46)</f>
        <v>0.41838648553768526</v>
      </c>
      <c r="BC47" s="14">
        <f>IFERROR(兵力效用折算(0,BC$2,数据总览!$D$4/(1+数据总览!$D$4)*INDEX(将领输出转换,BC$2,1))/兵力效用折算($AA47,BC$2,数据总览!$D$4/(1+数据总览!$D$4)*INDEX(将领输出转换,BC$2,1)),BC46)</f>
        <v>0.4168177251930773</v>
      </c>
      <c r="BD47" s="14"/>
      <c r="BE47" s="14">
        <f>SUM(AV$5:AV47)/SUMIFS(AV$5:AV$90,AB$5:AB$90,"&gt;"&amp;0)</f>
        <v>1.2305465604143173</v>
      </c>
      <c r="BF47" s="14">
        <f>SUM(AW$5:AW47)/SUMIFS(AW$5:AW$90,AC$5:AC$90,"&gt;"&amp;0)</f>
        <v>0.68028792127734472</v>
      </c>
      <c r="BG47" s="14">
        <f>SUM(AX$5:AX47)/SUMIFS(AX$5:AX$90,AD$5:AD$90,"&gt;"&amp;0)</f>
        <v>0.7028730786532883</v>
      </c>
      <c r="BH47" s="14">
        <f>SUM(AY$5:AY47)/SUMIFS(AY$5:AY$90,AE$5:AE$90,"&gt;"&amp;0)</f>
        <v>0.71080848968400989</v>
      </c>
      <c r="BI47" s="14">
        <f>SUM(AZ$5:AZ47)/SUMIFS(AZ$5:AZ$90,AF$5:AF$90,"&gt;"&amp;0)</f>
        <v>0.55270780641145489</v>
      </c>
      <c r="BJ47" s="14">
        <f>SUM(BA$5:BA47)/SUMIFS(BA$5:BA$90,AG$5:AG$90,"&gt;"&amp;0)</f>
        <v>0.67858954502235691</v>
      </c>
      <c r="BK47" s="14">
        <f>SUM(BB$5:BB47)/SUMIFS(BB$5:BB$90,AH$5:AH$90,"&gt;"&amp;0)</f>
        <v>0.71028222489112214</v>
      </c>
      <c r="BL47" s="14">
        <f>SUM(BC$5:BC47)/SUMIFS(BC$5:BC$90,AI$5:AI$90,"&gt;"&amp;0)</f>
        <v>0.70887556254363526</v>
      </c>
      <c r="BN47" s="14">
        <f t="shared" si="16"/>
        <v>240</v>
      </c>
      <c r="BO47" s="14">
        <f t="shared" si="17"/>
        <v>162.34516501480604</v>
      </c>
      <c r="BP47" s="14">
        <f t="shared" si="18"/>
        <v>109.44363067321019</v>
      </c>
      <c r="BQ47" s="14">
        <f t="shared" si="19"/>
        <v>156.16409587616477</v>
      </c>
      <c r="BS47" s="14">
        <f>相关演算!V61</f>
        <v>3.5855970926575638</v>
      </c>
      <c r="BT47" s="14">
        <f>相关演算!W61</f>
        <v>2.0557149408324218</v>
      </c>
      <c r="BU47" s="14">
        <f>相关演算!X61</f>
        <v>1.6646941413076419</v>
      </c>
      <c r="BV47" s="14">
        <f t="shared" si="9"/>
        <v>1.8602045410700319</v>
      </c>
      <c r="BW47" s="14"/>
      <c r="BX47" s="14"/>
      <c r="BY47" s="14"/>
      <c r="CB47" s="14"/>
      <c r="CW47" s="45" t="s">
        <v>31</v>
      </c>
      <c r="CX47" s="45" t="s">
        <v>5</v>
      </c>
      <c r="CY47" s="45" t="s">
        <v>31</v>
      </c>
      <c r="CZ47" s="45" t="s">
        <v>5</v>
      </c>
    </row>
    <row r="48" spans="2:118" x14ac:dyDescent="0.15">
      <c r="B48" s="14"/>
      <c r="C48" s="116"/>
      <c r="D48" s="116"/>
      <c r="E48" s="116"/>
      <c r="F48" s="116"/>
      <c r="G48" s="116"/>
      <c r="K48" s="13">
        <v>4.5</v>
      </c>
      <c r="L48" s="13">
        <f t="shared" si="20"/>
        <v>0.3283628887479777</v>
      </c>
      <c r="AA48" s="13">
        <v>43</v>
      </c>
      <c r="AB48" s="14">
        <f>[8]结果汇总!E48</f>
        <v>0</v>
      </c>
      <c r="AC48" s="14">
        <f>[8]结果汇总!F48</f>
        <v>0.31214192033401056</v>
      </c>
      <c r="AD48" s="14">
        <f>[8]结果汇总!G48</f>
        <v>0.52395837667286627</v>
      </c>
      <c r="AE48" s="14">
        <f>[8]结果汇总!H48</f>
        <v>0.3344598641675674</v>
      </c>
      <c r="AF48" s="14">
        <f>[8]结果汇总!I48</f>
        <v>0.18274931981807427</v>
      </c>
      <c r="AG48" s="14">
        <f>[8]结果汇总!J48</f>
        <v>0.14017740041751328</v>
      </c>
      <c r="AH48" s="14">
        <f>[8]结果汇总!K48</f>
        <v>0.5406901447974789</v>
      </c>
      <c r="AI48" s="14">
        <f>[8]结果汇总!L48</f>
        <v>0.5406901447974789</v>
      </c>
      <c r="AJ48" s="14"/>
      <c r="AK48" s="14"/>
      <c r="AL48" s="14"/>
      <c r="AM48" s="112">
        <f t="shared" si="5"/>
        <v>0</v>
      </c>
      <c r="AN48" s="112">
        <f t="shared" si="6"/>
        <v>0.5</v>
      </c>
      <c r="AO48" s="112">
        <f t="shared" si="7"/>
        <v>0.5</v>
      </c>
      <c r="AP48" s="112">
        <f t="shared" si="8"/>
        <v>0.5</v>
      </c>
      <c r="AQ48" s="113">
        <f>IFERROR(SUM(AM48:AM$90)/IFERROR(MATCH(0,AM48:AM$90,0)-1,87-COUNT(AM$5:AM48)),0)</f>
        <v>0</v>
      </c>
      <c r="AR48" s="113">
        <f>IFERROR(SUM(AN48:AN$90)/IFERROR(MATCH(0,AN48:AN$90,0)-1,87-COUNT(AN$5:AN48)),0)</f>
        <v>0.5</v>
      </c>
      <c r="AS48" s="113">
        <f>IFERROR(SUM(AO48:AO$90)/IFERROR(MATCH(0,AO48:AO$90,0)-1,87-COUNT(AO$5:AO48)),0)</f>
        <v>0.5</v>
      </c>
      <c r="AT48" s="113">
        <f>IFERROR(SUM(AP48:AP$90)/IFERROR(MATCH(0,AP48:AP$90,0)-1,87-COUNT(AP$5:AP48)),0)</f>
        <v>0.5</v>
      </c>
      <c r="AU48" s="14"/>
      <c r="AV48" s="14">
        <f>IFERROR(兵力效用折算(0,AV$2,数据总览!$D$4/(1+数据总览!$D$4)*INDEX(士兵输出转换,AV$2,1))/兵力效用折算($AA48,AV$2,数据总览!$D$4/(1+数据总览!$D$4)*INDEX(士兵输出转换,AV$2,1)),AV47)</f>
        <v>0.60667225546381132</v>
      </c>
      <c r="AW48" s="14">
        <f>IFERROR(兵力效用折算(0,AW$2,数据总览!$D$4/(1+数据总览!$D$4)*INDEX(士兵输出转换,AW$2,1))/兵力效用折算($AA48,AW$2,数据总览!$D$4/(1+数据总览!$D$4)*INDEX(士兵输出转换,AW$2,1)),AW47)</f>
        <v>0.42880564052458348</v>
      </c>
      <c r="AX48" s="14">
        <f>IFERROR(兵力效用折算(0,AX$2,数据总览!$D$4/(1+数据总览!$D$4)*INDEX(士兵输出转换,AX$2,1))/兵力效用折算($AA48,AX$2,数据总览!$D$4/(1+数据总览!$D$4)*INDEX(士兵输出转换,AX$2,1)),AX47)</f>
        <v>0.41605156166953344</v>
      </c>
      <c r="AY48" s="14">
        <f>IFERROR(兵力效用折算(0,AY$2,数据总览!$D$4/(1+数据总览!$D$4)*INDEX(士兵输出转换,AY$2,1))/兵力效用折算($AA48,AY$2,数据总览!$D$4/(1+数据总览!$D$4)*INDEX(士兵输出转换,AY$2,1)),AY47)</f>
        <v>0.40571677713727672</v>
      </c>
      <c r="AZ48" s="14">
        <f>IFERROR(兵力效用折算(0,AZ$2,数据总览!$D$4/(1+数据总览!$D$4)*INDEX(将领输出转换,AZ$2,1))/兵力效用折算($AA48,AZ$2,数据总览!$D$4/(1+数据总览!$D$4)*INDEX(将领输出转换,AZ$2,1)),AZ47)</f>
        <v>0.61196106351745794</v>
      </c>
      <c r="BA48" s="14">
        <f>IFERROR(兵力效用折算(0,BA$2,数据总览!$D$4/(1+数据总览!$D$4)*INDEX(将领输出转换,BA$2,1))/兵力效用折算($AA48,BA$2,数据总览!$D$4/(1+数据总览!$D$4)*INDEX(将领输出转换,BA$2,1)),BA47)</f>
        <v>0.43110413513297202</v>
      </c>
      <c r="BB48" s="14">
        <f>IFERROR(兵力效用折算(0,BB$2,数据总览!$D$4/(1+数据总览!$D$4)*INDEX(将领输出转换,BB$2,1))/兵力效用折算($AA48,BB$2,数据总览!$D$4/(1+数据总览!$D$4)*INDEX(将领输出转换,BB$2,1)),BB47)</f>
        <v>0.40790490036986815</v>
      </c>
      <c r="BC48" s="14">
        <f>IFERROR(兵力效用折算(0,BC$2,数据总览!$D$4/(1+数据总览!$D$4)*INDEX(将领输出转换,BC$2,1))/兵力效用折算($AA48,BC$2,数据总览!$D$4/(1+数据总览!$D$4)*INDEX(将领输出转换,BC$2,1)),BC47)</f>
        <v>0.40795576960281887</v>
      </c>
      <c r="BD48" s="14"/>
      <c r="BE48" s="14">
        <f>SUM(AV$5:AV48)/SUMIFS(AV$5:AV$90,AB$5:AB$90,"&gt;"&amp;0)</f>
        <v>1.2536012164557493</v>
      </c>
      <c r="BF48" s="14">
        <f>SUM(AW$5:AW48)/SUMIFS(AW$5:AW$90,AC$5:AC$90,"&gt;"&amp;0)</f>
        <v>0.68977973929375536</v>
      </c>
      <c r="BG48" s="14">
        <f>SUM(AX$5:AX48)/SUMIFS(AX$5:AX$90,AD$5:AD$90,"&gt;"&amp;0)</f>
        <v>0.71275238151653952</v>
      </c>
      <c r="BH48" s="14">
        <f>SUM(AY$5:AY48)/SUMIFS(AY$5:AY$90,AE$5:AE$90,"&gt;"&amp;0)</f>
        <v>0.72011789879782617</v>
      </c>
      <c r="BI48" s="14">
        <f>SUM(AZ$5:AZ48)/SUMIFS(AZ$5:AZ$90,AF$5:AF$90,"&gt;"&amp;0)</f>
        <v>0.56310995044839773</v>
      </c>
      <c r="BJ48" s="14">
        <f>SUM(BA$5:BA48)/SUMIFS(BA$5:BA$90,AG$5:AG$90,"&gt;"&amp;0)</f>
        <v>0.68809562646220435</v>
      </c>
      <c r="BK48" s="14">
        <f>SUM(BB$5:BB48)/SUMIFS(BB$5:BB$90,AH$5:AH$90,"&gt;"&amp;0)</f>
        <v>0.72012283694830326</v>
      </c>
      <c r="BL48" s="14">
        <f>SUM(BC$5:BC48)/SUMIFS(BC$5:BC$90,AI$5:AI$90,"&gt;"&amp;0)</f>
        <v>0.71819952495599604</v>
      </c>
      <c r="BN48" s="14">
        <f t="shared" si="16"/>
        <v>240</v>
      </c>
      <c r="BO48" s="14">
        <f t="shared" si="17"/>
        <v>165.08593911983743</v>
      </c>
      <c r="BP48" s="14">
        <f t="shared" si="18"/>
        <v>114.24998959851209</v>
      </c>
      <c r="BQ48" s="14">
        <f t="shared" si="19"/>
        <v>159.72963259978383</v>
      </c>
      <c r="BS48" s="14">
        <f>相关演算!V62</f>
        <v>3.5407857101563902</v>
      </c>
      <c r="BT48" s="14">
        <f>相关演算!W62</f>
        <v>2.0196413457958302</v>
      </c>
      <c r="BU48" s="14">
        <f>相关演算!X62</f>
        <v>1.6176691640747283</v>
      </c>
      <c r="BV48" s="14">
        <f t="shared" si="9"/>
        <v>1.8186552549352792</v>
      </c>
      <c r="BW48" s="14"/>
      <c r="BX48" s="14"/>
      <c r="BY48" s="14"/>
      <c r="CB48" s="14"/>
      <c r="CV48" s="14" t="s">
        <v>224</v>
      </c>
      <c r="CW48" s="24">
        <v>1</v>
      </c>
      <c r="CX48" s="24">
        <v>1</v>
      </c>
      <c r="CY48" s="24">
        <f>CY41*CW48</f>
        <v>1.142857142857143</v>
      </c>
      <c r="CZ48" s="24">
        <f>CZ41*CX48</f>
        <v>0.63390476190476208</v>
      </c>
    </row>
    <row r="49" spans="2:105" x14ac:dyDescent="0.15">
      <c r="F49" s="117"/>
      <c r="G49" s="17"/>
      <c r="H49" s="116"/>
      <c r="K49" s="13">
        <v>5</v>
      </c>
      <c r="L49" s="13">
        <f t="shared" si="20"/>
        <v>0.37859598521594429</v>
      </c>
      <c r="Q49" s="215" t="s">
        <v>506</v>
      </c>
      <c r="R49" s="215"/>
      <c r="S49" s="215"/>
      <c r="T49" s="215"/>
      <c r="U49" s="215"/>
      <c r="AA49" s="13">
        <v>44</v>
      </c>
      <c r="AB49" s="14">
        <f>[8]结果汇总!E49</f>
        <v>0</v>
      </c>
      <c r="AC49" s="14">
        <f>[8]结果汇总!F49</f>
        <v>0.30090659933455699</v>
      </c>
      <c r="AD49" s="14">
        <f>[8]结果汇总!G49</f>
        <v>0.50426793019167016</v>
      </c>
      <c r="AE49" s="14">
        <f>[8]结果汇总!H49</f>
        <v>0.31994904394262336</v>
      </c>
      <c r="AF49" s="14">
        <f>[8]结果汇总!I49</f>
        <v>0.17685429910169076</v>
      </c>
      <c r="AG49" s="14">
        <f>[8]结果汇总!J49</f>
        <v>0.12613324916819635</v>
      </c>
      <c r="AH49" s="14">
        <f>[8]结果汇总!K49</f>
        <v>0.52223035122135741</v>
      </c>
      <c r="AI49" s="14">
        <f>[8]结果汇总!L49</f>
        <v>0.52223035122135741</v>
      </c>
      <c r="AJ49" s="14"/>
      <c r="AK49" s="14"/>
      <c r="AL49" s="14"/>
      <c r="AM49" s="112">
        <f t="shared" si="5"/>
        <v>0</v>
      </c>
      <c r="AN49" s="112">
        <f t="shared" si="6"/>
        <v>0.5</v>
      </c>
      <c r="AO49" s="112">
        <f t="shared" si="7"/>
        <v>0.5</v>
      </c>
      <c r="AP49" s="112">
        <f t="shared" si="8"/>
        <v>0.5</v>
      </c>
      <c r="AQ49" s="113">
        <f>IFERROR(SUM(AM49:AM$90)/IFERROR(MATCH(0,AM49:AM$90,0)-1,87-COUNT(AM$5:AM49)),0)</f>
        <v>0</v>
      </c>
      <c r="AR49" s="113">
        <f>IFERROR(SUM(AN49:AN$90)/IFERROR(MATCH(0,AN49:AN$90,0)-1,87-COUNT(AN$5:AN49)),0)</f>
        <v>0.5</v>
      </c>
      <c r="AS49" s="113">
        <f>IFERROR(SUM(AO49:AO$90)/IFERROR(MATCH(0,AO49:AO$90,0)-1,87-COUNT(AO$5:AO49)),0)</f>
        <v>0.5</v>
      </c>
      <c r="AT49" s="113">
        <f>IFERROR(SUM(AP49:AP$90)/IFERROR(MATCH(0,AP49:AP$90,0)-1,87-COUNT(AP$5:AP49)),0)</f>
        <v>0.5</v>
      </c>
      <c r="AU49" s="14"/>
      <c r="AV49" s="14">
        <f>IFERROR(兵力效用折算(0,AV$2,数据总览!$D$4/(1+数据总览!$D$4)*INDEX(士兵输出转换,AV$2,1))/兵力效用折算($AA49,AV$2,数据总览!$D$4/(1+数据总览!$D$4)*INDEX(士兵输出转换,AV$2,1)),AV48)</f>
        <v>0.60667225546381132</v>
      </c>
      <c r="AW49" s="14">
        <f>IFERROR(兵力效用折算(0,AW$2,数据总览!$D$4/(1+数据总览!$D$4)*INDEX(士兵输出转换,AW$2,1))/兵力效用折算($AA49,AW$2,数据总览!$D$4/(1+数据总览!$D$4)*INDEX(士兵输出转换,AW$2,1)),AW48)</f>
        <v>0.42084009239693915</v>
      </c>
      <c r="AX49" s="14">
        <f>IFERROR(兵力效用折算(0,AX$2,数据总览!$D$4/(1+数据总览!$D$4)*INDEX(士兵输出转换,AX$2,1))/兵力效用折算($AA49,AX$2,数据总览!$D$4/(1+数据总览!$D$4)*INDEX(士兵输出转换,AX$2,1)),AX48)</f>
        <v>0.40604511842256669</v>
      </c>
      <c r="AY49" s="14">
        <f>IFERROR(兵力效用折算(0,AY$2,数据总览!$D$4/(1+数据总览!$D$4)*INDEX(士兵输出转换,AY$2,1))/兵力效用折算($AA49,AY$2,数据总览!$D$4/(1+数据总览!$D$4)*INDEX(士兵输出转换,AY$2,1)),AY48)</f>
        <v>0.39701047221153268</v>
      </c>
      <c r="AZ49" s="14">
        <f>IFERROR(兵力效用折算(0,AZ$2,数据总览!$D$4/(1+数据总览!$D$4)*INDEX(将领输出转换,AZ$2,1))/兵力效用折算($AA49,AZ$2,数据总览!$D$4/(1+数据总览!$D$4)*INDEX(将领输出转换,AZ$2,1)),AZ48)</f>
        <v>0.61196106351745794</v>
      </c>
      <c r="BA49" s="14">
        <f>IFERROR(兵力效用折算(0,BA$2,数据总览!$D$4/(1+数据总览!$D$4)*INDEX(将领输出转换,BA$2,1))/兵力效用折算($AA49,BA$2,数据总览!$D$4/(1+数据总览!$D$4)*INDEX(将领输出转换,BA$2,1)),BA48)</f>
        <v>0.42319552798853827</v>
      </c>
      <c r="BB49" s="14">
        <f>IFERROR(兵力效用折算(0,BB$2,数据总览!$D$4/(1+数据总览!$D$4)*INDEX(将领输出转换,BB$2,1))/兵力效用折算($AA49,BB$2,数据总览!$D$4/(1+数据总览!$D$4)*INDEX(将领输出转换,BB$2,1)),BB48)</f>
        <v>0.39765683568828242</v>
      </c>
      <c r="BC49" s="14">
        <f>IFERROR(兵力效用折算(0,BC$2,数据总览!$D$4/(1+数据总览!$D$4)*INDEX(将领输出转换,BC$2,1))/兵力效用折算($AA49,BC$2,数据总览!$D$4/(1+数据总览!$D$4)*INDEX(将领输出转换,BC$2,1)),BC48)</f>
        <v>0.39930726937918837</v>
      </c>
      <c r="BD49" s="14"/>
      <c r="BE49" s="14">
        <f>SUM(AV$5:AV49)/SUMIFS(AV$5:AV$90,AB$5:AB$90,"&gt;"&amp;0)</f>
        <v>1.276655872497181</v>
      </c>
      <c r="BF49" s="14">
        <f>SUM(AW$5:AW49)/SUMIFS(AW$5:AW$90,AC$5:AC$90,"&gt;"&amp;0)</f>
        <v>0.69909523609121926</v>
      </c>
      <c r="BG49" s="14">
        <f>SUM(AX$5:AX49)/SUMIFS(AX$5:AX$90,AD$5:AD$90,"&gt;"&amp;0)</f>
        <v>0.72239407757205754</v>
      </c>
      <c r="BH49" s="14">
        <f>SUM(AY$5:AY49)/SUMIFS(AY$5:AY$90,AE$5:AE$90,"&gt;"&amp;0)</f>
        <v>0.72922753664510709</v>
      </c>
      <c r="BI49" s="14">
        <f>SUM(AZ$5:AZ49)/SUMIFS(AZ$5:AZ$90,AF$5:AF$90,"&gt;"&amp;0)</f>
        <v>0.57351209448534068</v>
      </c>
      <c r="BJ49" s="14">
        <f>SUM(BA$5:BA49)/SUMIFS(BA$5:BA$90,AG$5:AG$90,"&gt;"&amp;0)</f>
        <v>0.69742731879866837</v>
      </c>
      <c r="BK49" s="14">
        <f>SUM(BB$5:BB49)/SUMIFS(BB$5:BB$90,AH$5:AH$90,"&gt;"&amp;0)</f>
        <v>0.72971621679822984</v>
      </c>
      <c r="BL49" s="14">
        <f>SUM(BC$5:BC49)/SUMIFS(BC$5:BC$90,AI$5:AI$90,"&gt;"&amp;0)</f>
        <v>0.72732582306987936</v>
      </c>
      <c r="BN49" s="14">
        <f t="shared" si="16"/>
        <v>240</v>
      </c>
      <c r="BO49" s="14">
        <f t="shared" si="17"/>
        <v>167.78241615970632</v>
      </c>
      <c r="BP49" s="14">
        <f t="shared" si="18"/>
        <v>118.97569675399916</v>
      </c>
      <c r="BQ49" s="14">
        <f t="shared" si="19"/>
        <v>163.21222945377039</v>
      </c>
      <c r="BS49" s="14">
        <f>相关演算!V63</f>
        <v>3.4968158847338291</v>
      </c>
      <c r="BT49" s="14">
        <f>相关演算!W63</f>
        <v>1.9842381811100216</v>
      </c>
      <c r="BU49" s="14">
        <f>相关演算!X63</f>
        <v>1.5714720551533758</v>
      </c>
      <c r="BV49" s="14">
        <f t="shared" si="9"/>
        <v>1.7778551181316988</v>
      </c>
      <c r="BW49" s="14"/>
      <c r="BX49" s="14"/>
      <c r="BY49" s="14"/>
      <c r="CB49" s="14"/>
      <c r="CV49" s="14" t="s">
        <v>143</v>
      </c>
      <c r="CW49" s="24">
        <v>1.1000000000000001</v>
      </c>
      <c r="CX49" s="24">
        <v>0.95</v>
      </c>
      <c r="CY49" s="24">
        <f>CY44*CW49</f>
        <v>0.85605442176870783</v>
      </c>
      <c r="CZ49" s="24">
        <f>CZ44*CX49</f>
        <v>1.2507428571428574</v>
      </c>
    </row>
    <row r="50" spans="2:105" x14ac:dyDescent="0.15">
      <c r="D50" s="216" t="s">
        <v>25</v>
      </c>
      <c r="E50" s="216"/>
      <c r="F50" s="216"/>
      <c r="K50" s="13">
        <v>5.5</v>
      </c>
      <c r="L50" s="13">
        <f t="shared" si="20"/>
        <v>0.37859598521594429</v>
      </c>
      <c r="Q50" s="13" t="s">
        <v>10</v>
      </c>
      <c r="R50" s="13" t="s">
        <v>11</v>
      </c>
      <c r="S50" s="14" t="s">
        <v>12</v>
      </c>
      <c r="T50" s="14" t="s">
        <v>13</v>
      </c>
      <c r="U50" s="14" t="s">
        <v>14</v>
      </c>
      <c r="AA50" s="13">
        <v>45</v>
      </c>
      <c r="AB50" s="14">
        <f>[8]结果汇总!E50</f>
        <v>0</v>
      </c>
      <c r="AC50" s="14">
        <f>[8]结果汇总!F50</f>
        <v>0.28985398169321414</v>
      </c>
      <c r="AD50" s="14">
        <f>[8]结果汇总!G50</f>
        <v>0.48490712686951176</v>
      </c>
      <c r="AE50" s="14">
        <f>[8]结果汇总!H50</f>
        <v>0.30577576772045034</v>
      </c>
      <c r="AF50" s="14">
        <f>[8]结果汇总!I50</f>
        <v>0.17109640563643297</v>
      </c>
      <c r="AG50" s="14">
        <f>[8]结果汇总!J50</f>
        <v>0.11231747711651771</v>
      </c>
      <c r="AH50" s="14">
        <f>[8]结果汇总!K50</f>
        <v>0.504079598106834</v>
      </c>
      <c r="AI50" s="14">
        <f>[8]结果汇总!L50</f>
        <v>0.504079598106834</v>
      </c>
      <c r="AJ50" s="14"/>
      <c r="AK50" s="14"/>
      <c r="AL50" s="14"/>
      <c r="AM50" s="112">
        <f t="shared" si="5"/>
        <v>0</v>
      </c>
      <c r="AN50" s="112">
        <f t="shared" si="6"/>
        <v>0.5</v>
      </c>
      <c r="AO50" s="112">
        <f t="shared" si="7"/>
        <v>0.5</v>
      </c>
      <c r="AP50" s="112">
        <f t="shared" si="8"/>
        <v>0.5</v>
      </c>
      <c r="AQ50" s="113">
        <f>IFERROR(SUM(AM50:AM$90)/IFERROR(MATCH(0,AM50:AM$90,0)-1,87-COUNT(AM$5:AM50)),0)</f>
        <v>0</v>
      </c>
      <c r="AR50" s="113">
        <f>IFERROR(SUM(AN50:AN$90)/IFERROR(MATCH(0,AN50:AN$90,0)-1,87-COUNT(AN$5:AN50)),0)</f>
        <v>0.5</v>
      </c>
      <c r="AS50" s="113">
        <f>IFERROR(SUM(AO50:AO$90)/IFERROR(MATCH(0,AO50:AO$90,0)-1,87-COUNT(AO$5:AO50)),0)</f>
        <v>0.5</v>
      </c>
      <c r="AT50" s="113">
        <f>IFERROR(SUM(AP50:AP$90)/IFERROR(MATCH(0,AP50:AP$90,0)-1,87-COUNT(AP$5:AP50)),0)</f>
        <v>0.5</v>
      </c>
      <c r="AU50" s="14"/>
      <c r="AV50" s="14">
        <f>IFERROR(兵力效用折算(0,AV$2,数据总览!$D$4/(1+数据总览!$D$4)*INDEX(士兵输出转换,AV$2,1))/兵力效用折算($AA50,AV$2,数据总览!$D$4/(1+数据总览!$D$4)*INDEX(士兵输出转换,AV$2,1)),AV49)</f>
        <v>0.60667225546381132</v>
      </c>
      <c r="AW50" s="14">
        <f>IFERROR(兵力效用折算(0,AW$2,数据总览!$D$4/(1+数据总览!$D$4)*INDEX(士兵输出转换,AW$2,1))/兵力效用折算($AA50,AW$2,数据总览!$D$4/(1+数据总览!$D$4)*INDEX(士兵输出转换,AW$2,1)),AW49)</f>
        <v>0.41303489672278548</v>
      </c>
      <c r="AX50" s="14">
        <f>IFERROR(兵力效用折算(0,AX$2,数据总览!$D$4/(1+数据总览!$D$4)*INDEX(士兵输出转换,AX$2,1))/兵力效用折算($AA50,AX$2,数据总览!$D$4/(1+数据总览!$D$4)*INDEX(士兵输出转换,AX$2,1)),AX49)</f>
        <v>0.39627000352259761</v>
      </c>
      <c r="AY50" s="14">
        <f>IFERROR(兵力效用折算(0,AY$2,数据总览!$D$4/(1+数据总览!$D$4)*INDEX(士兵输出转换,AY$2,1))/兵力效用折算($AA50,AY$2,数据总览!$D$4/(1+数据总览!$D$4)*INDEX(士兵输出转换,AY$2,1)),AY49)</f>
        <v>0.38851387329818682</v>
      </c>
      <c r="AZ50" s="14">
        <f>IFERROR(兵力效用折算(0,AZ$2,数据总览!$D$4/(1+数据总览!$D$4)*INDEX(将领输出转换,AZ$2,1))/兵力效用折算($AA50,AZ$2,数据总览!$D$4/(1+数据总览!$D$4)*INDEX(将领输出转换,AZ$2,1)),AZ49)</f>
        <v>0.61196106351745794</v>
      </c>
      <c r="BA50" s="14">
        <f>IFERROR(兵力效用折算(0,BA$2,数据总览!$D$4/(1+数据总览!$D$4)*INDEX(将领输出转换,BA$2,1))/兵力效用折算($AA50,BA$2,数据总览!$D$4/(1+数据总览!$D$4)*INDEX(将领输出转换,BA$2,1)),BA49)</f>
        <v>0.41544748936517328</v>
      </c>
      <c r="BB50" s="14">
        <f>IFERROR(兵力效用折算(0,BB$2,数据总览!$D$4/(1+数据总览!$D$4)*INDEX(将领输出转换,BB$2,1))/兵力效用折算($AA50,BB$2,数据总览!$D$4/(1+数据总览!$D$4)*INDEX(将领输出转换,BB$2,1)),BB49)</f>
        <v>0.3876395587765134</v>
      </c>
      <c r="BC50" s="14">
        <f>IFERROR(兵力效用折算(0,BC$2,数据总览!$D$4/(1+数据总览!$D$4)*INDEX(将领输出转换,BC$2,1))/兵力效用折算($AA50,BC$2,数据总览!$D$4/(1+数据总览!$D$4)*INDEX(将领输出转换,BC$2,1)),BC49)</f>
        <v>0.39086840839392512</v>
      </c>
      <c r="BD50" s="14"/>
      <c r="BE50" s="14">
        <f>SUM(AV$5:AV50)/SUMIFS(AV$5:AV$90,AB$5:AB$90,"&gt;"&amp;0)</f>
        <v>1.299710528538613</v>
      </c>
      <c r="BF50" s="14">
        <f>SUM(AW$5:AW50)/SUMIFS(AW$5:AW$90,AC$5:AC$90,"&gt;"&amp;0)</f>
        <v>0.70823796114801552</v>
      </c>
      <c r="BG50" s="14">
        <f>SUM(AX$5:AX50)/SUMIFS(AX$5:AX$90,AD$5:AD$90,"&gt;"&amp;0)</f>
        <v>0.73180365979958673</v>
      </c>
      <c r="BH50" s="14">
        <f>SUM(AY$5:AY50)/SUMIFS(AY$5:AY$90,AE$5:AE$90,"&gt;"&amp;0)</f>
        <v>0.73814221505314936</v>
      </c>
      <c r="BI50" s="14">
        <f>SUM(AZ$5:AZ50)/SUMIFS(AZ$5:AZ$90,AF$5:AF$90,"&gt;"&amp;0)</f>
        <v>0.58391423852228352</v>
      </c>
      <c r="BJ50" s="14">
        <f>SUM(BA$5:BA50)/SUMIFS(BA$5:BA$90,AG$5:AG$90,"&gt;"&amp;0)</f>
        <v>0.70658816265526314</v>
      </c>
      <c r="BK50" s="14">
        <f>SUM(BB$5:BB50)/SUMIFS(BB$5:BB$90,AH$5:AH$90,"&gt;"&amp;0)</f>
        <v>0.7390679321428546</v>
      </c>
      <c r="BL50" s="14">
        <f>SUM(BC$5:BC50)/SUMIFS(BC$5:BC$90,AI$5:AI$90,"&gt;"&amp;0)</f>
        <v>0.7362592482585768</v>
      </c>
      <c r="BN50" s="14">
        <f t="shared" si="16"/>
        <v>240</v>
      </c>
      <c r="BO50" s="14">
        <f t="shared" si="17"/>
        <v>170.4350443936286</v>
      </c>
      <c r="BP50" s="14">
        <f t="shared" si="18"/>
        <v>123.62228955131717</v>
      </c>
      <c r="BQ50" s="14">
        <f t="shared" si="19"/>
        <v>166.61381574709191</v>
      </c>
      <c r="BS50" s="14">
        <f>相关演算!V64</f>
        <v>3.4536713788987461</v>
      </c>
      <c r="BT50" s="14">
        <f>相关演算!W64</f>
        <v>1.9494929209711678</v>
      </c>
      <c r="BU50" s="14">
        <f>相关演算!X64</f>
        <v>1.5260889198034311</v>
      </c>
      <c r="BV50" s="14">
        <f t="shared" si="9"/>
        <v>1.7377909203872994</v>
      </c>
      <c r="BW50" s="14"/>
      <c r="BX50" s="14"/>
      <c r="BY50" s="14"/>
      <c r="CB50" s="14"/>
      <c r="CV50" s="14" t="s">
        <v>531</v>
      </c>
      <c r="CW50" s="24">
        <v>1</v>
      </c>
      <c r="CX50" s="24">
        <v>1</v>
      </c>
      <c r="CY50" s="24">
        <f>$CY$42*CW50</f>
        <v>1</v>
      </c>
      <c r="CZ50" s="24">
        <f>$CZ$42*CX50</f>
        <v>0.97523809523809535</v>
      </c>
    </row>
    <row r="51" spans="2:105" x14ac:dyDescent="0.15">
      <c r="D51" s="14" t="s">
        <v>26</v>
      </c>
      <c r="E51" s="14" t="s">
        <v>33</v>
      </c>
      <c r="F51" s="14" t="s">
        <v>27</v>
      </c>
      <c r="K51" s="13">
        <v>6</v>
      </c>
      <c r="L51" s="13">
        <f t="shared" si="20"/>
        <v>0.37859598521594429</v>
      </c>
      <c r="P51" s="14" t="s">
        <v>61</v>
      </c>
      <c r="Q51" s="16"/>
      <c r="R51" s="16">
        <f t="shared" ref="R51:R67" si="22">((1+$D$4)*(1+E144*2)-1)/((1+$D$4)*(1+E$151*2)-1)</f>
        <v>0.41062444157535871</v>
      </c>
      <c r="S51" s="16">
        <f t="shared" ref="S51:S67" si="23">((1+$D$4)*(1+F144*2)-1)/((1+$D$4)*(1+F$151*2)-1)</f>
        <v>0.36019877456898458</v>
      </c>
      <c r="T51" s="16">
        <f t="shared" ref="T51:T67" si="24">((1+$D$4)*(1+G144*2)-1)/((1+$D$4)*(1+G$151*2)-1)</f>
        <v>0.37868812513267913</v>
      </c>
      <c r="U51" s="16">
        <f t="shared" ref="U51:U67" si="25">((1+$D$4)*(1+H144*2)-1)/((1+$D$4)*(1+H$151*2)-1)</f>
        <v>0.38219843378651519</v>
      </c>
      <c r="AA51" s="13">
        <v>46</v>
      </c>
      <c r="AB51" s="14">
        <f>[8]结果汇总!E51</f>
        <v>0</v>
      </c>
      <c r="AC51" s="14">
        <f>[8]结果汇总!F51</f>
        <v>0.27898223242946718</v>
      </c>
      <c r="AD51" s="14">
        <f>[8]结果汇总!G51</f>
        <v>0.46586967250269173</v>
      </c>
      <c r="AE51" s="14">
        <f>[8]结果汇总!H51</f>
        <v>0.29193218370824542</v>
      </c>
      <c r="AF51" s="14">
        <f>[8]结果汇总!I51</f>
        <v>0.16547244963147473</v>
      </c>
      <c r="AG51" s="14">
        <f>[8]结果汇总!J51</f>
        <v>9.8727790536834004E-2</v>
      </c>
      <c r="AH51" s="14">
        <f>[8]结果汇总!K51</f>
        <v>0.48623198463794015</v>
      </c>
      <c r="AI51" s="14">
        <f>[8]结果汇总!L51</f>
        <v>0.48623198463794015</v>
      </c>
      <c r="AJ51" s="14"/>
      <c r="AK51" s="14"/>
      <c r="AL51" s="14"/>
      <c r="AM51" s="112">
        <f t="shared" si="5"/>
        <v>0</v>
      </c>
      <c r="AN51" s="112">
        <f t="shared" si="6"/>
        <v>0.5</v>
      </c>
      <c r="AO51" s="112">
        <f t="shared" si="7"/>
        <v>0.5</v>
      </c>
      <c r="AP51" s="112">
        <f t="shared" si="8"/>
        <v>0.5</v>
      </c>
      <c r="AQ51" s="113">
        <f>IFERROR(SUM(AM51:AM$90)/IFERROR(MATCH(0,AM51:AM$90,0)-1,87-COUNT(AM$5:AM51)),0)</f>
        <v>0</v>
      </c>
      <c r="AR51" s="113">
        <f>IFERROR(SUM(AN51:AN$90)/IFERROR(MATCH(0,AN51:AN$90,0)-1,87-COUNT(AN$5:AN51)),0)</f>
        <v>0.5</v>
      </c>
      <c r="AS51" s="113">
        <f>IFERROR(SUM(AO51:AO$90)/IFERROR(MATCH(0,AO51:AO$90,0)-1,87-COUNT(AO$5:AO51)),0)</f>
        <v>0.5</v>
      </c>
      <c r="AT51" s="113">
        <f>IFERROR(SUM(AP51:AP$90)/IFERROR(MATCH(0,AP51:AP$90,0)-1,87-COUNT(AP$5:AP51)),0)</f>
        <v>0.5</v>
      </c>
      <c r="AU51" s="14"/>
      <c r="AV51" s="14">
        <f>IFERROR(兵力效用折算(0,AV$2,数据总览!$D$4/(1+数据总览!$D$4)*INDEX(士兵输出转换,AV$2,1))/兵力效用折算($AA51,AV$2,数据总览!$D$4/(1+数据总览!$D$4)*INDEX(士兵输出转换,AV$2,1)),AV50)</f>
        <v>0.60667225546381132</v>
      </c>
      <c r="AW51" s="14">
        <f>IFERROR(兵力效用折算(0,AW$2,数据总览!$D$4/(1+数据总览!$D$4)*INDEX(士兵输出转换,AW$2,1))/兵力效用折算($AA51,AW$2,数据总览!$D$4/(1+数据总览!$D$4)*INDEX(士兵输出转换,AW$2,1)),AW50)</f>
        <v>0.40538769479176257</v>
      </c>
      <c r="AX51" s="14">
        <f>IFERROR(兵力效用折算(0,AX$2,数据总览!$D$4/(1+数据总览!$D$4)*INDEX(士兵输出转换,AX$2,1))/兵力效用折算($AA51,AX$2,数据总览!$D$4/(1+数据总览!$D$4)*INDEX(士兵输出转换,AX$2,1)),AX50)</f>
        <v>0.38672333856688251</v>
      </c>
      <c r="AY51" s="14">
        <f>IFERROR(兵力效用折算(0,AY$2,数据总览!$D$4/(1+数据总览!$D$4)*INDEX(士兵输出转换,AY$2,1))/兵力效用折算($AA51,AY$2,数据总览!$D$4/(1+数据总览!$D$4)*INDEX(士兵输出转换,AY$2,1)),AY50)</f>
        <v>0.38022325985278455</v>
      </c>
      <c r="AZ51" s="14">
        <f>IFERROR(兵力效用折算(0,AZ$2,数据总览!$D$4/(1+数据总览!$D$4)*INDEX(将领输出转换,AZ$2,1))/兵力效用折算($AA51,AZ$2,数据总览!$D$4/(1+数据总览!$D$4)*INDEX(将领输出转换,AZ$2,1)),AZ50)</f>
        <v>0.61196106351745794</v>
      </c>
      <c r="BA51" s="14">
        <f>IFERROR(兵力效用折算(0,BA$2,数据总览!$D$4/(1+数据总览!$D$4)*INDEX(将领输出转换,BA$2,1))/兵力效用折算($AA51,BA$2,数据总览!$D$4/(1+数据总览!$D$4)*INDEX(将领输出转换,BA$2,1)),BA50)</f>
        <v>0.40785764561791399</v>
      </c>
      <c r="BB51" s="14">
        <f>IFERROR(兵力效用折算(0,BB$2,数据总览!$D$4/(1+数据总览!$D$4)*INDEX(将领输出转换,BB$2,1))/兵力效用折算($AA51,BB$2,数据总览!$D$4/(1+数据总览!$D$4)*INDEX(将领输出转换,BB$2,1)),BB50)</f>
        <v>0.37785039374618457</v>
      </c>
      <c r="BC51" s="14">
        <f>IFERROR(兵力效用折算(0,BC$2,数据总览!$D$4/(1+数据总览!$D$4)*INDEX(将领输出转换,BC$2,1))/兵力效用折算($AA51,BC$2,数据总览!$D$4/(1+数据总览!$D$4)*INDEX(将领输出转换,BC$2,1)),BC50)</f>
        <v>0.38263542948396728</v>
      </c>
      <c r="BD51" s="14"/>
      <c r="BE51" s="14">
        <f>SUM(AV$5:AV51)/SUMIFS(AV$5:AV$90,AB$5:AB$90,"&gt;"&amp;0)</f>
        <v>1.3227651845800448</v>
      </c>
      <c r="BF51" s="14">
        <f>SUM(AW$5:AW51)/SUMIFS(AW$5:AW$90,AC$5:AC$90,"&gt;"&amp;0)</f>
        <v>0.71721141173124081</v>
      </c>
      <c r="BG51" s="14">
        <f>SUM(AX$5:AX51)/SUMIFS(AX$5:AX$90,AD$5:AD$90,"&gt;"&amp;0)</f>
        <v>0.74098655283010129</v>
      </c>
      <c r="BH51" s="14">
        <f>SUM(AY$5:AY51)/SUMIFS(AY$5:AY$90,AE$5:AE$90,"&gt;"&amp;0)</f>
        <v>0.74686666047917816</v>
      </c>
      <c r="BI51" s="14">
        <f>SUM(AZ$5:AZ51)/SUMIFS(AZ$5:AZ$90,AF$5:AF$90,"&gt;"&amp;0)</f>
        <v>0.59431638255922647</v>
      </c>
      <c r="BJ51" s="14">
        <f>SUM(BA$5:BA51)/SUMIFS(BA$5:BA$90,AG$5:AG$90,"&gt;"&amp;0)</f>
        <v>0.71558164631533627</v>
      </c>
      <c r="BK51" s="14">
        <f>SUM(BB$5:BB51)/SUMIFS(BB$5:BB$90,AH$5:AH$90,"&gt;"&amp;0)</f>
        <v>0.7481834861289377</v>
      </c>
      <c r="BL51" s="14">
        <f>SUM(BC$5:BC51)/SUMIFS(BC$5:BC$90,AI$5:AI$90,"&gt;"&amp;0)</f>
        <v>0.74500450602419077</v>
      </c>
      <c r="BN51" s="14">
        <f t="shared" si="16"/>
        <v>240</v>
      </c>
      <c r="BO51" s="14">
        <f t="shared" si="17"/>
        <v>173.04426421692787</v>
      </c>
      <c r="BP51" s="14">
        <f t="shared" si="18"/>
        <v>128.19127859935398</v>
      </c>
      <c r="BQ51" s="14">
        <f t="shared" si="19"/>
        <v>169.9362759100211</v>
      </c>
      <c r="BS51" s="14">
        <f>相关演算!V65</f>
        <v>3.4113362845609503</v>
      </c>
      <c r="BT51" s="14">
        <f>相关演算!W65</f>
        <v>1.915393292534546</v>
      </c>
      <c r="BU51" s="14">
        <f>相关演算!X65</f>
        <v>1.4815061302099282</v>
      </c>
      <c r="BV51" s="14">
        <f t="shared" si="9"/>
        <v>1.6984497113722372</v>
      </c>
      <c r="BW51" s="14"/>
      <c r="BX51" s="14"/>
      <c r="BY51" s="14"/>
      <c r="CB51" s="14"/>
      <c r="CV51" s="14" t="s">
        <v>532</v>
      </c>
      <c r="CW51" s="24">
        <v>1.05</v>
      </c>
      <c r="CX51" s="24">
        <v>0.9</v>
      </c>
      <c r="CY51" s="24">
        <f>$CY$42*CW51</f>
        <v>1.05</v>
      </c>
      <c r="CZ51" s="24">
        <f>$CZ$42*CX51</f>
        <v>0.87771428571428578</v>
      </c>
    </row>
    <row r="52" spans="2:105" x14ac:dyDescent="0.15">
      <c r="C52" s="6" t="s">
        <v>32</v>
      </c>
      <c r="D52" s="14">
        <f>10/50</f>
        <v>0.2</v>
      </c>
      <c r="E52" s="14">
        <f>10/15</f>
        <v>0.66666666666666663</v>
      </c>
      <c r="F52" s="14">
        <f>10/30</f>
        <v>0.33333333333333331</v>
      </c>
      <c r="K52" s="13">
        <v>6.5</v>
      </c>
      <c r="L52" s="13">
        <f t="shared" si="20"/>
        <v>0.37859598521594429</v>
      </c>
      <c r="P52" s="14" t="s">
        <v>15</v>
      </c>
      <c r="Q52" s="16"/>
      <c r="R52" s="16">
        <f t="shared" si="22"/>
        <v>0.50312076834231201</v>
      </c>
      <c r="S52" s="16">
        <f t="shared" si="23"/>
        <v>0.46883580361437888</v>
      </c>
      <c r="T52" s="16">
        <f t="shared" si="24"/>
        <v>0.48771665017745935</v>
      </c>
      <c r="U52" s="16">
        <f t="shared" si="25"/>
        <v>0.48434734135129237</v>
      </c>
      <c r="AA52" s="13">
        <v>47</v>
      </c>
      <c r="AB52" s="14">
        <f>[8]结果汇总!E52</f>
        <v>0</v>
      </c>
      <c r="AC52" s="14">
        <f>[8]结果汇总!F52</f>
        <v>0.26828954900373686</v>
      </c>
      <c r="AD52" s="14">
        <f>[8]结果汇总!G52</f>
        <v>0.44714938245321051</v>
      </c>
      <c r="AE52" s="14">
        <f>[8]结果汇总!H52</f>
        <v>0.27841062275798595</v>
      </c>
      <c r="AF52" s="14">
        <f>[8]结果汇总!I52</f>
        <v>0.15997931549543182</v>
      </c>
      <c r="AG52" s="14">
        <f>[8]结果汇总!J52</f>
        <v>8.5361936254671089E-2</v>
      </c>
      <c r="AH52" s="14">
        <f>[8]结果汇总!K52</f>
        <v>0.46868171271655168</v>
      </c>
      <c r="AI52" s="14">
        <f>[8]结果汇总!L52</f>
        <v>0.46868171271655168</v>
      </c>
      <c r="AJ52" s="14"/>
      <c r="AK52" s="14"/>
      <c r="AL52" s="14"/>
      <c r="AM52" s="112">
        <f t="shared" si="5"/>
        <v>0</v>
      </c>
      <c r="AN52" s="112">
        <f t="shared" si="6"/>
        <v>0.5</v>
      </c>
      <c r="AO52" s="112">
        <f t="shared" si="7"/>
        <v>0.5</v>
      </c>
      <c r="AP52" s="112">
        <f t="shared" si="8"/>
        <v>0.5</v>
      </c>
      <c r="AQ52" s="113">
        <f>IFERROR(SUM(AM52:AM$90)/IFERROR(MATCH(0,AM52:AM$90,0)-1,87-COUNT(AM$5:AM52)),0)</f>
        <v>0</v>
      </c>
      <c r="AR52" s="113">
        <f>IFERROR(SUM(AN52:AN$90)/IFERROR(MATCH(0,AN52:AN$90,0)-1,87-COUNT(AN$5:AN52)),0)</f>
        <v>0.5</v>
      </c>
      <c r="AS52" s="113">
        <f>IFERROR(SUM(AO52:AO$90)/IFERROR(MATCH(0,AO52:AO$90,0)-1,87-COUNT(AO$5:AO52)),0)</f>
        <v>0.5</v>
      </c>
      <c r="AT52" s="113">
        <f>IFERROR(SUM(AP52:AP$90)/IFERROR(MATCH(0,AP52:AP$90,0)-1,87-COUNT(AP$5:AP52)),0)</f>
        <v>0.5</v>
      </c>
      <c r="AU52" s="14"/>
      <c r="AV52" s="14">
        <f>IFERROR(兵力效用折算(0,AV$2,数据总览!$D$4/(1+数据总览!$D$4)*INDEX(士兵输出转换,AV$2,1))/兵力效用折算($AA52,AV$2,数据总览!$D$4/(1+数据总览!$D$4)*INDEX(士兵输出转换,AV$2,1)),AV51)</f>
        <v>0.60667225546381132</v>
      </c>
      <c r="AW52" s="14">
        <f>IFERROR(兵力效用折算(0,AW$2,数据总览!$D$4/(1+数据总览!$D$4)*INDEX(士兵输出转换,AW$2,1))/兵力效用折算($AA52,AW$2,数据总览!$D$4/(1+数据总览!$D$4)*INDEX(士兵输出转换,AW$2,1)),AW51)</f>
        <v>0.3978961682542243</v>
      </c>
      <c r="AX52" s="14">
        <f>IFERROR(兵力效用折算(0,AX$2,数据总览!$D$4/(1+数据总览!$D$4)*INDEX(士兵输出转换,AX$2,1))/兵力效用折算($AA52,AX$2,数据总览!$D$4/(1+数据总览!$D$4)*INDEX(士兵输出转换,AX$2,1)),AX51)</f>
        <v>0.37740227789690378</v>
      </c>
      <c r="AY52" s="14">
        <f>IFERROR(兵力效用折算(0,AY$2,数据总览!$D$4/(1+数据总览!$D$4)*INDEX(士兵输出转换,AY$2,1))/兵力效用折算($AA52,AY$2,数据总览!$D$4/(1+数据总览!$D$4)*INDEX(士兵输出转换,AY$2,1)),AY51)</f>
        <v>0.37213496916611721</v>
      </c>
      <c r="AZ52" s="14">
        <f>IFERROR(兵力效用折算(0,AZ$2,数据总览!$D$4/(1+数据总览!$D$4)*INDEX(将领输出转换,AZ$2,1))/兵力效用折算($AA52,AZ$2,数据总览!$D$4/(1+数据总览!$D$4)*INDEX(将领输出转换,AZ$2,1)),AZ51)</f>
        <v>0.61196106351745794</v>
      </c>
      <c r="BA52" s="14">
        <f>IFERROR(兵力效用折算(0,BA$2,数据总览!$D$4/(1+数据总览!$D$4)*INDEX(将领输出转换,BA$2,1))/兵力效用折算($AA52,BA$2,数据总览!$D$4/(1+数据总览!$D$4)*INDEX(将领输出转换,BA$2,1)),BA51)</f>
        <v>0.40042366206433533</v>
      </c>
      <c r="BB52" s="14">
        <f>IFERROR(兵力效用折算(0,BB$2,数据总览!$D$4/(1+数据总览!$D$4)*INDEX(将领输出转换,BB$2,1))/兵力效用折算($AA52,BB$2,数据总览!$D$4/(1+数据总览!$D$4)*INDEX(将领输出转换,BB$2,1)),BB51)</f>
        <v>0.36828671636254739</v>
      </c>
      <c r="BC52" s="14">
        <f>IFERROR(兵力效用折算(0,BC$2,数据总览!$D$4/(1+数据总览!$D$4)*INDEX(将领输出转换,BC$2,1))/兵力效用折算($AA52,BC$2,数据总览!$D$4/(1+数据总览!$D$4)*INDEX(将领输出转换,BC$2,1)),BC51)</f>
        <v>0.37460463135548566</v>
      </c>
      <c r="BD52" s="14"/>
      <c r="BE52" s="14">
        <f>SUM(AV$5:AV52)/SUMIFS(AV$5:AV$90,AB$5:AB$90,"&gt;"&amp;0)</f>
        <v>1.3458198406214767</v>
      </c>
      <c r="BF52" s="14">
        <f>SUM(AW$5:AW52)/SUMIFS(AW$5:AW$90,AC$5:AC$90,"&gt;"&amp;0)</f>
        <v>0.72601903379021349</v>
      </c>
      <c r="BG52" s="14">
        <f>SUM(AX$5:AX52)/SUMIFS(AX$5:AX$90,AD$5:AD$90,"&gt;"&amp;0)</f>
        <v>0.74994811372332992</v>
      </c>
      <c r="BH52" s="14">
        <f>SUM(AY$5:AY52)/SUMIFS(AY$5:AY$90,AE$5:AE$90,"&gt;"&amp;0)</f>
        <v>0.75540551533741007</v>
      </c>
      <c r="BI52" s="14">
        <f>SUM(AZ$5:AZ52)/SUMIFS(AZ$5:AZ$90,AF$5:AF$90,"&gt;"&amp;0)</f>
        <v>0.60471852659616943</v>
      </c>
      <c r="BJ52" s="14">
        <f>SUM(BA$5:BA52)/SUMIFS(BA$5:BA$90,AG$5:AG$90,"&gt;"&amp;0)</f>
        <v>0.72441120658121361</v>
      </c>
      <c r="BK52" s="14">
        <f>SUM(BB$5:BB52)/SUMIFS(BB$5:BB$90,AH$5:AH$90,"&gt;"&amp;0)</f>
        <v>0.75706831859417822</v>
      </c>
      <c r="BL52" s="14">
        <f>SUM(BC$5:BC52)/SUMIFS(BC$5:BC$90,AI$5:AI$90,"&gt;"&amp;0)</f>
        <v>0.75356621727454365</v>
      </c>
      <c r="BN52" s="14">
        <f t="shared" si="16"/>
        <v>240</v>
      </c>
      <c r="BO52" s="14">
        <f t="shared" si="17"/>
        <v>175.61050823910315</v>
      </c>
      <c r="BP52" s="14">
        <f t="shared" si="18"/>
        <v>132.68414821122948</v>
      </c>
      <c r="BQ52" s="14">
        <f t="shared" si="19"/>
        <v>173.18145053808337</v>
      </c>
      <c r="BS52" s="14">
        <f>相关演算!V66</f>
        <v>3.3697950162198023</v>
      </c>
      <c r="BT52" s="14">
        <f>相关演算!W66</f>
        <v>1.881927270768126</v>
      </c>
      <c r="BU52" s="14">
        <f>相关演算!X66</f>
        <v>1.4377103204826698</v>
      </c>
      <c r="BV52" s="14">
        <f t="shared" si="9"/>
        <v>1.659818795625398</v>
      </c>
      <c r="BW52" s="14"/>
      <c r="BX52" s="14"/>
      <c r="BY52" s="14"/>
      <c r="CB52" s="14"/>
      <c r="CV52" s="14" t="s">
        <v>324</v>
      </c>
      <c r="CW52" s="24">
        <v>1</v>
      </c>
      <c r="CX52" s="24">
        <v>0.95</v>
      </c>
      <c r="CY52" s="24">
        <f>$CY$43*CW52</f>
        <v>0.74725274725274748</v>
      </c>
      <c r="CZ52" s="24">
        <f>$CZ$43*CX52</f>
        <v>1.0654476190476192</v>
      </c>
    </row>
    <row r="53" spans="2:105" x14ac:dyDescent="0.15">
      <c r="C53" s="6" t="s">
        <v>28</v>
      </c>
      <c r="D53" s="14">
        <f>40/50</f>
        <v>0.8</v>
      </c>
      <c r="E53" s="14">
        <f>5/15</f>
        <v>0.33333333333333331</v>
      </c>
      <c r="F53" s="14">
        <f>20/30</f>
        <v>0.66666666666666663</v>
      </c>
      <c r="K53" s="13">
        <v>7</v>
      </c>
      <c r="L53" s="13">
        <f t="shared" si="20"/>
        <v>0.37859598521594429</v>
      </c>
      <c r="P53" s="14" t="s">
        <v>0</v>
      </c>
      <c r="Q53" s="16"/>
      <c r="R53" s="16">
        <f t="shared" si="22"/>
        <v>0.59462732798382256</v>
      </c>
      <c r="S53" s="16">
        <f t="shared" si="23"/>
        <v>0.56943871584719163</v>
      </c>
      <c r="T53" s="16">
        <f t="shared" si="24"/>
        <v>0.58458705124775057</v>
      </c>
      <c r="U53" s="16">
        <f t="shared" si="25"/>
        <v>0.58059765664030882</v>
      </c>
      <c r="AA53" s="13">
        <v>48</v>
      </c>
      <c r="AB53" s="14">
        <f>[8]结果汇总!E53</f>
        <v>0</v>
      </c>
      <c r="AC53" s="14">
        <f>[8]结果汇总!F53</f>
        <v>0.25777416099821593</v>
      </c>
      <c r="AD53" s="14">
        <f>[8]结果汇总!G53</f>
        <v>0.42874017957409222</v>
      </c>
      <c r="AE53" s="14">
        <f>[8]结果汇总!H53</f>
        <v>0.26520359411783095</v>
      </c>
      <c r="AF53" s="14">
        <f>[8]结果汇总!I53</f>
        <v>0.15461396011036885</v>
      </c>
      <c r="AG53" s="14">
        <f>[8]结果汇总!J53</f>
        <v>7.2217701247769939E-2</v>
      </c>
      <c r="AH53" s="14">
        <f>[8]结果汇总!K53</f>
        <v>0.45142308501737816</v>
      </c>
      <c r="AI53" s="14">
        <f>[8]结果汇总!L53</f>
        <v>0.45142308501737816</v>
      </c>
      <c r="AJ53" s="14"/>
      <c r="AK53" s="14"/>
      <c r="AL53" s="14"/>
      <c r="AM53" s="112">
        <f t="shared" si="5"/>
        <v>0</v>
      </c>
      <c r="AN53" s="112">
        <f t="shared" si="6"/>
        <v>0.5</v>
      </c>
      <c r="AO53" s="112">
        <f t="shared" si="7"/>
        <v>0.5</v>
      </c>
      <c r="AP53" s="112">
        <f t="shared" si="8"/>
        <v>0.5</v>
      </c>
      <c r="AQ53" s="113">
        <f>IFERROR(SUM(AM53:AM$90)/IFERROR(MATCH(0,AM53:AM$90,0)-1,87-COUNT(AM$5:AM53)),0)</f>
        <v>0</v>
      </c>
      <c r="AR53" s="113">
        <f>IFERROR(SUM(AN53:AN$90)/IFERROR(MATCH(0,AN53:AN$90,0)-1,87-COUNT(AN$5:AN53)),0)</f>
        <v>0.5</v>
      </c>
      <c r="AS53" s="113">
        <f>IFERROR(SUM(AO53:AO$90)/IFERROR(MATCH(0,AO53:AO$90,0)-1,87-COUNT(AO$5:AO53)),0)</f>
        <v>0.5</v>
      </c>
      <c r="AT53" s="113">
        <f>IFERROR(SUM(AP53:AP$90)/IFERROR(MATCH(0,AP53:AP$90,0)-1,87-COUNT(AP$5:AP53)),0)</f>
        <v>0.5</v>
      </c>
      <c r="AU53" s="14"/>
      <c r="AV53" s="14">
        <f>IFERROR(兵力效用折算(0,AV$2,数据总览!$D$4/(1+数据总览!$D$4)*INDEX(士兵输出转换,AV$2,1))/兵力效用折算($AA53,AV$2,数据总览!$D$4/(1+数据总览!$D$4)*INDEX(士兵输出转换,AV$2,1)),AV52)</f>
        <v>0.60667225546381132</v>
      </c>
      <c r="AW53" s="14">
        <f>IFERROR(兵力效用折算(0,AW$2,数据总览!$D$4/(1+数据总览!$D$4)*INDEX(士兵输出转换,AW$2,1))/兵力效用折算($AA53,AW$2,数据总览!$D$4/(1+数据总览!$D$4)*INDEX(士兵输出转换,AW$2,1)),AW52)</f>
        <v>0.39055803768090452</v>
      </c>
      <c r="AX53" s="14">
        <f>IFERROR(兵力效用折算(0,AX$2,数据总览!$D$4/(1+数据总览!$D$4)*INDEX(士兵输出转换,AX$2,1))/兵力效用折算($AA53,AX$2,数据总览!$D$4/(1+数据总览!$D$4)*INDEX(士兵输出转换,AX$2,1)),AX52)</f>
        <v>0.36830400301046484</v>
      </c>
      <c r="AY53" s="14">
        <f>IFERROR(兵力效用折算(0,AY$2,数据总览!$D$4/(1+数据总览!$D$4)*INDEX(士兵输出转换,AY$2,1))/兵力效用折算($AA53,AY$2,数据总览!$D$4/(1+数据总览!$D$4)*INDEX(士兵输出转换,AY$2,1)),AY52)</f>
        <v>0.36424539324572874</v>
      </c>
      <c r="AZ53" s="14">
        <f>IFERROR(兵力效用折算(0,AZ$2,数据总览!$D$4/(1+数据总览!$D$4)*INDEX(将领输出转换,AZ$2,1))/兵力效用折算($AA53,AZ$2,数据总览!$D$4/(1+数据总览!$D$4)*INDEX(将领输出转换,AZ$2,1)),AZ52)</f>
        <v>0.61196106351745794</v>
      </c>
      <c r="BA53" s="14">
        <f>IFERROR(兵力效用折算(0,BA$2,数据总览!$D$4/(1+数据总览!$D$4)*INDEX(将领输出转换,BA$2,1))/兵力效用折算($AA53,BA$2,数据总览!$D$4/(1+数据总览!$D$4)*INDEX(将领输出转换,BA$2,1)),BA52)</f>
        <v>0.39314324152832064</v>
      </c>
      <c r="BB53" s="14">
        <f>IFERROR(兵力效用折算(0,BB$2,数据总览!$D$4/(1+数据总览!$D$4)*INDEX(将领输出转换,BB$2,1))/兵力效用折算($AA53,BB$2,数据总览!$D$4/(1+数据总览!$D$4)*INDEX(将领输出转换,BB$2,1)),BB52)</f>
        <v>0.35894594855607981</v>
      </c>
      <c r="BC53" s="14">
        <f>IFERROR(兵力效用折算(0,BC$2,数据总览!$D$4/(1+数据总览!$D$4)*INDEX(将领输出转换,BC$2,1))/兵力效用折算($AA53,BC$2,数据总览!$D$4/(1+数据总览!$D$4)*INDEX(将领输出转换,BC$2,1)),BC52)</f>
        <v>0.36677236555817666</v>
      </c>
      <c r="BD53" s="14"/>
      <c r="BE53" s="14">
        <f>SUM(AV$5:AV53)/SUMIFS(AV$5:AV$90,AB$5:AB$90,"&gt;"&amp;0)</f>
        <v>1.3688744966629085</v>
      </c>
      <c r="BF53" s="14">
        <f>SUM(AW$5:AW53)/SUMIFS(AW$5:AW$90,AC$5:AC$90,"&gt;"&amp;0)</f>
        <v>0.73466422281799426</v>
      </c>
      <c r="BG53" s="14">
        <f>SUM(AX$5:AX53)/SUMIFS(AX$5:AX$90,AD$5:AD$90,"&gt;"&amp;0)</f>
        <v>0.75869363261259271</v>
      </c>
      <c r="BH53" s="14">
        <f>SUM(AY$5:AY53)/SUMIFS(AY$5:AY$90,AE$5:AE$90,"&gt;"&amp;0)</f>
        <v>0.76376333925456119</v>
      </c>
      <c r="BI53" s="14">
        <f>SUM(AZ$5:AZ53)/SUMIFS(AZ$5:AZ$90,AF$5:AF$90,"&gt;"&amp;0)</f>
        <v>0.61512067063311227</v>
      </c>
      <c r="BJ53" s="14">
        <f>SUM(BA$5:BA53)/SUMIFS(BA$5:BA$90,AG$5:AG$90,"&gt;"&amp;0)</f>
        <v>0.73308022960123431</v>
      </c>
      <c r="BK53" s="14">
        <f>SUM(BB$5:BB53)/SUMIFS(BB$5:BB$90,AH$5:AH$90,"&gt;"&amp;0)</f>
        <v>0.76572780718094047</v>
      </c>
      <c r="BL53" s="14">
        <f>SUM(BC$5:BC53)/SUMIFS(BC$5:BC$90,AI$5:AI$90,"&gt;"&amp;0)</f>
        <v>0.76194891953093424</v>
      </c>
      <c r="BN53" s="14">
        <f t="shared" si="16"/>
        <v>240</v>
      </c>
      <c r="BO53" s="14">
        <f t="shared" si="17"/>
        <v>178.13420136042816</v>
      </c>
      <c r="BP53" s="14">
        <f t="shared" si="18"/>
        <v>137.10235690221788</v>
      </c>
      <c r="BQ53" s="14">
        <f t="shared" si="19"/>
        <v>176.35113741172054</v>
      </c>
      <c r="BS53" s="14">
        <f>相关演算!V67</f>
        <v>3.3290323042979257</v>
      </c>
      <c r="BT53" s="14">
        <f>相关演算!W67</f>
        <v>1.8490830734156287</v>
      </c>
      <c r="BU53" s="14">
        <f>相关演算!X67</f>
        <v>1.3946883817578812</v>
      </c>
      <c r="BV53" s="14">
        <f t="shared" si="9"/>
        <v>1.6218857275867551</v>
      </c>
      <c r="BW53" s="14"/>
      <c r="BX53" s="14"/>
      <c r="BY53" s="14"/>
      <c r="CB53" s="14"/>
      <c r="CV53" s="14" t="s">
        <v>326</v>
      </c>
      <c r="CW53" s="24">
        <v>1</v>
      </c>
      <c r="CX53" s="24">
        <v>1.05</v>
      </c>
      <c r="CY53" s="24">
        <f>$CY$43*CW53</f>
        <v>0.74725274725274748</v>
      </c>
      <c r="CZ53" s="24">
        <f>$CZ$43*CX53</f>
        <v>1.1776000000000004</v>
      </c>
    </row>
    <row r="54" spans="2:105" x14ac:dyDescent="0.15">
      <c r="B54" s="13"/>
      <c r="I54" s="13"/>
      <c r="J54" s="13"/>
      <c r="K54" s="13">
        <v>7.5</v>
      </c>
      <c r="L54" s="13">
        <f t="shared" si="20"/>
        <v>0.37859598521594429</v>
      </c>
      <c r="P54" s="14" t="s">
        <v>1</v>
      </c>
      <c r="Q54" s="16"/>
      <c r="R54" s="16">
        <f t="shared" si="22"/>
        <v>0.68300208171741106</v>
      </c>
      <c r="S54" s="16">
        <f t="shared" si="23"/>
        <v>0.65895630218267143</v>
      </c>
      <c r="T54" s="16">
        <f t="shared" si="24"/>
        <v>0.66874667257450571</v>
      </c>
      <c r="U54" s="16">
        <f t="shared" si="25"/>
        <v>0.67190649921200418</v>
      </c>
      <c r="AA54" s="13">
        <v>49</v>
      </c>
      <c r="AB54" s="14">
        <f>[8]结果汇总!E54</f>
        <v>0</v>
      </c>
      <c r="AC54" s="14">
        <f>[8]结果汇总!F54</f>
        <v>0.24743432980376628</v>
      </c>
      <c r="AD54" s="14">
        <f>[8]结果汇总!G54</f>
        <v>0.41063609217177782</v>
      </c>
      <c r="AE54" s="14">
        <f>[8]结果汇总!H54</f>
        <v>0.25230378128235159</v>
      </c>
      <c r="AF54" s="14">
        <f>[8]结果汇总!I54</f>
        <v>0.14937341114595534</v>
      </c>
      <c r="AG54" s="14">
        <f>[8]结果汇总!J54</f>
        <v>5.9292912254707897E-2</v>
      </c>
      <c r="AH54" s="14">
        <f>[8]结果汇总!K54</f>
        <v>0.43445050307770838</v>
      </c>
      <c r="AI54" s="14">
        <f>[8]结果汇总!L54</f>
        <v>0.43445050307770838</v>
      </c>
      <c r="AJ54" s="14"/>
      <c r="AK54" s="14"/>
      <c r="AL54" s="14"/>
      <c r="AM54" s="112">
        <f t="shared" si="5"/>
        <v>0</v>
      </c>
      <c r="AN54" s="112">
        <f t="shared" si="6"/>
        <v>0.5</v>
      </c>
      <c r="AO54" s="112">
        <f t="shared" si="7"/>
        <v>0.5</v>
      </c>
      <c r="AP54" s="112">
        <f t="shared" si="8"/>
        <v>0.5</v>
      </c>
      <c r="AQ54" s="113">
        <f>IFERROR(SUM(AM54:AM$90)/IFERROR(MATCH(0,AM54:AM$90,0)-1,87-COUNT(AM$5:AM54)),0)</f>
        <v>0</v>
      </c>
      <c r="AR54" s="113">
        <f>IFERROR(SUM(AN54:AN$90)/IFERROR(MATCH(0,AN54:AN$90,0)-1,87-COUNT(AN$5:AN54)),0)</f>
        <v>0.5</v>
      </c>
      <c r="AS54" s="113">
        <f>IFERROR(SUM(AO54:AO$90)/IFERROR(MATCH(0,AO54:AO$90,0)-1,87-COUNT(AO$5:AO54)),0)</f>
        <v>0.5</v>
      </c>
      <c r="AT54" s="113">
        <f>IFERROR(SUM(AP54:AP$90)/IFERROR(MATCH(0,AP54:AP$90,0)-1,87-COUNT(AP$5:AP54)),0)</f>
        <v>0.5</v>
      </c>
      <c r="AU54" s="14"/>
      <c r="AV54" s="14">
        <f>IFERROR(兵力效用折算(0,AV$2,数据总览!$D$4/(1+数据总览!$D$4)*INDEX(士兵输出转换,AV$2,1))/兵力效用折算($AA54,AV$2,数据总览!$D$4/(1+数据总览!$D$4)*INDEX(士兵输出转换,AV$2,1)),AV53)</f>
        <v>0.60667225546381132</v>
      </c>
      <c r="AW54" s="14">
        <f>IFERROR(兵力效用折算(0,AW$2,数据总览!$D$4/(1+数据总览!$D$4)*INDEX(士兵输出转换,AW$2,1))/兵力效用折算($AA54,AW$2,数据总览!$D$4/(1+数据总览!$D$4)*INDEX(士兵输出转换,AW$2,1)),AW53)</f>
        <v>0.38337106112717162</v>
      </c>
      <c r="AX54" s="14">
        <f>IFERROR(兵力效用折算(0,AX$2,数据总览!$D$4/(1+数据总览!$D$4)*INDEX(士兵输出转换,AX$2,1))/兵力效用折算($AA54,AX$2,数据总览!$D$4/(1+数据总览!$D$4)*INDEX(士兵输出转换,AX$2,1)),AX53)</f>
        <v>0.35942571684369812</v>
      </c>
      <c r="AY54" s="14">
        <f>IFERROR(兵力效用折算(0,AY$2,数据总览!$D$4/(1+数据总览!$D$4)*INDEX(士兵输出转换,AY$2,1))/兵力效用折算($AA54,AY$2,数据总览!$D$4/(1+数据总览!$D$4)*INDEX(士兵输出转换,AY$2,1)),AY53)</f>
        <v>0.35655097576014799</v>
      </c>
      <c r="AZ54" s="14">
        <f>IFERROR(兵力效用折算(0,AZ$2,数据总览!$D$4/(1+数据总览!$D$4)*INDEX(将领输出转换,AZ$2,1))/兵力效用折算($AA54,AZ$2,数据总览!$D$4/(1+数据总览!$D$4)*INDEX(将领输出转换,AZ$2,1)),AZ53)</f>
        <v>0.61196106351745794</v>
      </c>
      <c r="BA54" s="14">
        <f>IFERROR(兵力效用折算(0,BA$2,数据总览!$D$4/(1+数据总览!$D$4)*INDEX(将领输出转换,BA$2,1))/兵力效用折算($AA54,BA$2,数据总览!$D$4/(1+数据总览!$D$4)*INDEX(将领输出转换,BA$2,1)),BA53)</f>
        <v>0.38601412289355763</v>
      </c>
      <c r="BB54" s="14">
        <f>IFERROR(兵力效用折算(0,BB$2,数据总览!$D$4/(1+数据总览!$D$4)*INDEX(将领输出转换,BB$2,1))/兵力效用折算($AA54,BB$2,数据总览!$D$4/(1+数据总览!$D$4)*INDEX(将领输出转换,BB$2,1)),BB53)</f>
        <v>0.34982555262275689</v>
      </c>
      <c r="BC54" s="14">
        <f>IFERROR(兵力效用折算(0,BC$2,数据总览!$D$4/(1+数据总览!$D$4)*INDEX(将领输出转换,BC$2,1))/兵力效用折算($AA54,BC$2,数据总览!$D$4/(1+数据总览!$D$4)*INDEX(将领输出转换,BC$2,1)),BC53)</f>
        <v>0.35913503354051041</v>
      </c>
      <c r="BD54" s="14"/>
      <c r="BE54" s="14">
        <f>SUM(AV$5:AV54)/SUMIFS(AV$5:AV$90,AB$5:AB$90,"&gt;"&amp;0)</f>
        <v>1.3919291527043405</v>
      </c>
      <c r="BF54" s="14">
        <f>SUM(AW$5:AW54)/SUMIFS(AW$5:AW$90,AC$5:AC$90,"&gt;"&amp;0)</f>
        <v>0.74315032468112674</v>
      </c>
      <c r="BG54" s="14">
        <f>SUM(AX$5:AX54)/SUMIFS(AX$5:AX$90,AD$5:AD$90,"&gt;"&amp;0)</f>
        <v>0.76722833321386219</v>
      </c>
      <c r="BH54" s="14">
        <f>SUM(AY$5:AY54)/SUMIFS(AY$5:AY$90,AE$5:AE$90,"&gt;"&amp;0)</f>
        <v>0.77194461025523897</v>
      </c>
      <c r="BI54" s="14">
        <f>SUM(AZ$5:AZ54)/SUMIFS(AZ$5:AZ$90,AF$5:AF$90,"&gt;"&amp;0)</f>
        <v>0.62552281467005522</v>
      </c>
      <c r="BJ54" s="14">
        <f>SUM(BA$5:BA54)/SUMIFS(BA$5:BA$90,AG$5:AG$90,"&gt;"&amp;0)</f>
        <v>0.74159205166488851</v>
      </c>
      <c r="BK54" s="14">
        <f>SUM(BB$5:BB54)/SUMIFS(BB$5:BB$90,AH$5:AH$90,"&gt;"&amp;0)</f>
        <v>0.77416726831006177</v>
      </c>
      <c r="BL54" s="14">
        <f>SUM(BC$5:BC54)/SUMIFS(BC$5:BC$90,AI$5:AI$90,"&gt;"&amp;0)</f>
        <v>0.77015706806859019</v>
      </c>
      <c r="BN54" s="14">
        <f t="shared" si="16"/>
        <v>240</v>
      </c>
      <c r="BO54" s="14">
        <f t="shared" si="17"/>
        <v>180.61576084709608</v>
      </c>
      <c r="BP54" s="14">
        <f t="shared" si="18"/>
        <v>141.44733787877334</v>
      </c>
      <c r="BQ54" s="14">
        <f t="shared" si="19"/>
        <v>179.44709249223561</v>
      </c>
      <c r="BS54" s="14">
        <f>相关演算!V68</f>
        <v>3.2890331886168696</v>
      </c>
      <c r="BT54" s="14">
        <f>相关演算!W68</f>
        <v>1.8168491560667073</v>
      </c>
      <c r="BU54" s="14">
        <f>相关演算!X68</f>
        <v>1.3524274573998825</v>
      </c>
      <c r="BV54" s="14">
        <f t="shared" si="9"/>
        <v>1.5846383067332948</v>
      </c>
      <c r="BW54" s="14"/>
      <c r="BX54" s="14"/>
      <c r="BY54" s="14"/>
      <c r="CV54" s="14" t="s">
        <v>329</v>
      </c>
      <c r="CW54" s="24">
        <v>1.1499999999999999</v>
      </c>
      <c r="CX54" s="24">
        <v>0.85</v>
      </c>
      <c r="CY54" s="24">
        <f>$CY$41*CW54</f>
        <v>1.3142857142857143</v>
      </c>
      <c r="CZ54" s="24">
        <f>$CZ$41*CX54</f>
        <v>0.53881904761904775</v>
      </c>
      <c r="DA54" s="108" t="s">
        <v>454</v>
      </c>
    </row>
    <row r="55" spans="2:105" x14ac:dyDescent="0.15">
      <c r="D55" s="215" t="s">
        <v>51</v>
      </c>
      <c r="E55" s="215"/>
      <c r="F55" s="215"/>
      <c r="K55" s="13">
        <v>8</v>
      </c>
      <c r="L55" s="13">
        <f t="shared" si="20"/>
        <v>0.37859598521594429</v>
      </c>
      <c r="P55" s="14" t="s">
        <v>2</v>
      </c>
      <c r="Q55" s="16"/>
      <c r="R55" s="16">
        <f t="shared" si="22"/>
        <v>0.76663836947033148</v>
      </c>
      <c r="S55" s="16">
        <f t="shared" si="23"/>
        <v>0.74888108491843275</v>
      </c>
      <c r="T55" s="16">
        <f t="shared" si="24"/>
        <v>0.7563266246009146</v>
      </c>
      <c r="U55" s="16">
        <f t="shared" si="25"/>
        <v>0.75899538836690639</v>
      </c>
      <c r="AA55" s="13">
        <v>50</v>
      </c>
      <c r="AB55" s="14">
        <f>[8]结果汇总!E55</f>
        <v>0</v>
      </c>
      <c r="AC55" s="14">
        <f>[8]结果汇总!F55</f>
        <v>0.23726834831281737</v>
      </c>
      <c r="AD55" s="14">
        <f>[8]结果汇总!G55</f>
        <v>0.39501083226384476</v>
      </c>
      <c r="AE55" s="14">
        <f>[8]结果汇总!H55</f>
        <v>0.23970403793929132</v>
      </c>
      <c r="AF55" s="14">
        <f>[8]结果汇总!I55</f>
        <v>0.14425476541283713</v>
      </c>
      <c r="AG55" s="14">
        <f>[8]结果汇总!J55</f>
        <v>4.6585435391021793E-2</v>
      </c>
      <c r="AH55" s="14">
        <f>[8]结果汇总!K55</f>
        <v>0.41775846542125228</v>
      </c>
      <c r="AI55" s="14">
        <f>[8]结果汇总!L55</f>
        <v>0.41775846542125228</v>
      </c>
      <c r="AJ55" s="14"/>
      <c r="AK55" s="14"/>
      <c r="AL55" s="14"/>
      <c r="AM55" s="112">
        <f t="shared" si="5"/>
        <v>0</v>
      </c>
      <c r="AN55" s="112">
        <f t="shared" si="6"/>
        <v>0.5</v>
      </c>
      <c r="AO55" s="112">
        <f t="shared" si="7"/>
        <v>0.5</v>
      </c>
      <c r="AP55" s="112">
        <f t="shared" si="8"/>
        <v>0.5</v>
      </c>
      <c r="AQ55" s="113">
        <f>IFERROR(SUM(AM55:AM$90)/IFERROR(MATCH(0,AM55:AM$90,0)-1,87-COUNT(AM$5:AM55)),0)</f>
        <v>0</v>
      </c>
      <c r="AR55" s="113">
        <f>IFERROR(SUM(AN55:AN$90)/IFERROR(MATCH(0,AN55:AN$90,0)-1,87-COUNT(AN$5:AN55)),0)</f>
        <v>0.5</v>
      </c>
      <c r="AS55" s="113">
        <f>IFERROR(SUM(AO55:AO$90)/IFERROR(MATCH(0,AO55:AO$90,0)-1,87-COUNT(AO$5:AO55)),0)</f>
        <v>0.5</v>
      </c>
      <c r="AT55" s="113">
        <f>IFERROR(SUM(AP55:AP$90)/IFERROR(MATCH(0,AP55:AP$90,0)-1,87-COUNT(AP$5:AP55)),0)</f>
        <v>0.5</v>
      </c>
      <c r="AU55" s="14"/>
      <c r="AV55" s="14">
        <f>IFERROR(兵力效用折算(0,AV$2,数据总览!$D$4/(1+数据总览!$D$4)*INDEX(士兵输出转换,AV$2,1))/兵力效用折算($AA55,AV$2,数据总览!$D$4/(1+数据总览!$D$4)*INDEX(士兵输出转换,AV$2,1)),AV54)</f>
        <v>0.60667225546381132</v>
      </c>
      <c r="AW55" s="14">
        <f>IFERROR(兵力效用折算(0,AW$2,数据总览!$D$4/(1+数据总览!$D$4)*INDEX(士兵输出转换,AW$2,1))/兵力效用折算($AA55,AW$2,数据总览!$D$4/(1+数据总览!$D$4)*INDEX(士兵输出转换,AW$2,1)),AW54)</f>
        <v>0.37658887617118508</v>
      </c>
      <c r="AX55" s="14">
        <f>IFERROR(兵力效用折算(0,AX$2,数据总览!$D$4/(1+数据总览!$D$4)*INDEX(士兵输出转换,AX$2,1))/兵力效用折算($AA55,AX$2,数据总览!$D$4/(1+数据总览!$D$4)*INDEX(士兵输出转换,AX$2,1)),AX54)</f>
        <v>0.35117821432544266</v>
      </c>
      <c r="AY55" s="14">
        <f>IFERROR(兵力效用折算(0,AY$2,数据总览!$D$4/(1+数据总览!$D$4)*INDEX(士兵输出转换,AY$2,1))/兵力效用折算($AA55,AY$2,数据总览!$D$4/(1+数据总览!$D$4)*INDEX(士兵输出转换,AY$2,1)),AY54)</f>
        <v>0.34916843397121022</v>
      </c>
      <c r="AZ55" s="14">
        <f>IFERROR(兵力效用折算(0,AZ$2,数据总览!$D$4/(1+数据总览!$D$4)*INDEX(将领输出转换,AZ$2,1))/兵力效用折算($AA55,AZ$2,数据总览!$D$4/(1+数据总览!$D$4)*INDEX(将领输出转换,AZ$2,1)),AZ54)</f>
        <v>0.61196106351745794</v>
      </c>
      <c r="BA55" s="14">
        <f>IFERROR(兵力效用折算(0,BA$2,数据总览!$D$4/(1+数据总览!$D$4)*INDEX(将领输出转换,BA$2,1))/兵力效用折算($AA55,BA$2,数据总览!$D$4/(1+数据总览!$D$4)*INDEX(将领输出转换,BA$2,1)),BA54)</f>
        <v>0.3792877917856376</v>
      </c>
      <c r="BB55" s="14">
        <f>IFERROR(兵力效用折算(0,BB$2,数据总览!$D$4/(1+数据总览!$D$4)*INDEX(将领输出转换,BB$2,1))/兵力效用折算($AA55,BB$2,数据总览!$D$4/(1+数据总览!$D$4)*INDEX(将领输出转换,BB$2,1)),BB54)</f>
        <v>0.34134824945237457</v>
      </c>
      <c r="BC55" s="14">
        <f>IFERROR(兵力效用折算(0,BC$2,数据总览!$D$4/(1+数据总览!$D$4)*INDEX(将领输出转换,BC$2,1))/兵力效用折算($AA55,BC$2,数据总览!$D$4/(1+数据总览!$D$4)*INDEX(将领输出转换,BC$2,1)),BC54)</f>
        <v>0.35180838920817403</v>
      </c>
      <c r="BD55" s="14"/>
      <c r="BE55" s="14">
        <f>SUM(AV$5:AV55)/SUMIFS(AV$5:AV$90,AB$5:AB$90,"&gt;"&amp;0)</f>
        <v>1.4149838087457722</v>
      </c>
      <c r="BF55" s="14">
        <f>SUM(AW$5:AW55)/SUMIFS(AW$5:AW$90,AC$5:AC$90,"&gt;"&amp;0)</f>
        <v>0.75148629963530078</v>
      </c>
      <c r="BG55" s="14">
        <f>SUM(AX$5:AX55)/SUMIFS(AX$5:AX$90,AD$5:AD$90,"&gt;"&amp;0)</f>
        <v>0.77556719372522476</v>
      </c>
      <c r="BH55" s="14">
        <f>SUM(AY$5:AY55)/SUMIFS(AY$5:AY$90,AE$5:AE$90,"&gt;"&amp;0)</f>
        <v>0.77995648450999444</v>
      </c>
      <c r="BI55" s="14">
        <f>SUM(AZ$5:AZ55)/SUMIFS(AZ$5:AZ$90,AF$5:AF$90,"&gt;"&amp;0)</f>
        <v>0.63592495870699817</v>
      </c>
      <c r="BJ55" s="14">
        <f>SUM(BA$5:BA55)/SUMIFS(BA$5:BA$90,AG$5:AG$90,"&gt;"&amp;0)</f>
        <v>0.74995555445695072</v>
      </c>
      <c r="BK55" s="14">
        <f>SUM(BB$5:BB55)/SUMIFS(BB$5:BB$90,AH$5:AH$90,"&gt;"&amp;0)</f>
        <v>0.78240221644677899</v>
      </c>
      <c r="BL55" s="14">
        <f>SUM(BC$5:BC55)/SUMIFS(BC$5:BC$90,AI$5:AI$90,"&gt;"&amp;0)</f>
        <v>0.77819776375607563</v>
      </c>
      <c r="BN55" s="14">
        <f t="shared" si="16"/>
        <v>240</v>
      </c>
      <c r="BO55" s="14">
        <f t="shared" si="17"/>
        <v>183.05559640492382</v>
      </c>
      <c r="BP55" s="14">
        <f t="shared" si="18"/>
        <v>145.19740025667724</v>
      </c>
      <c r="BQ55" s="14">
        <f t="shared" si="19"/>
        <v>182.47103089457011</v>
      </c>
      <c r="BS55" s="14">
        <f>相关演算!V69</f>
        <v>3.2521369586913531</v>
      </c>
      <c r="BT55" s="14">
        <f>相关演算!W69</f>
        <v>1.7869578715391212</v>
      </c>
      <c r="BU55" s="14">
        <f>相关演算!X69</f>
        <v>1.3109149383007419</v>
      </c>
      <c r="BV55" s="14">
        <f t="shared" si="9"/>
        <v>1.5489364049199317</v>
      </c>
      <c r="BW55" s="14"/>
      <c r="BX55" s="14"/>
      <c r="BY55" s="14"/>
      <c r="CV55" s="14" t="s">
        <v>330</v>
      </c>
      <c r="CW55" s="24">
        <v>0.9</v>
      </c>
      <c r="CX55" s="24">
        <v>1</v>
      </c>
      <c r="CY55" s="24">
        <f>$CY$43*CW55</f>
        <v>0.6725274725274728</v>
      </c>
      <c r="CZ55" s="24">
        <f>$CZ$43*CX55</f>
        <v>1.1215238095238098</v>
      </c>
    </row>
    <row r="56" spans="2:105" x14ac:dyDescent="0.15">
      <c r="K56" s="13">
        <v>8.5</v>
      </c>
      <c r="L56" s="13">
        <f t="shared" si="20"/>
        <v>0.37859598521594429</v>
      </c>
      <c r="P56" s="14" t="s">
        <v>3</v>
      </c>
      <c r="Q56" s="16"/>
      <c r="R56" s="16">
        <f t="shared" si="22"/>
        <v>0.84444728516530887</v>
      </c>
      <c r="S56" s="16">
        <f t="shared" si="23"/>
        <v>0.8354650741416646</v>
      </c>
      <c r="T56" s="16">
        <f t="shared" si="24"/>
        <v>0.84048020576213811</v>
      </c>
      <c r="U56" s="16">
        <f t="shared" si="25"/>
        <v>0.84242444602675559</v>
      </c>
      <c r="AA56" s="13">
        <v>51</v>
      </c>
      <c r="AB56" s="14">
        <f>[8]结果汇总!E56</f>
        <v>0</v>
      </c>
      <c r="AC56" s="14">
        <f>[8]结果汇总!F56</f>
        <v>0.22721351237095844</v>
      </c>
      <c r="AD56" s="14">
        <f>[8]结果汇总!G56</f>
        <v>0.38131785228380854</v>
      </c>
      <c r="AE56" s="14">
        <f>[8]结果汇总!H56</f>
        <v>0.22739738401061119</v>
      </c>
      <c r="AF56" s="14">
        <f>[8]结果汇总!I56</f>
        <v>0.13925518725431082</v>
      </c>
      <c r="AG56" s="14">
        <f>[8]结果汇总!J56</f>
        <v>3.4016890463698088E-2</v>
      </c>
      <c r="AH56" s="14">
        <f>[8]结果汇总!K56</f>
        <v>0.39776183474091259</v>
      </c>
      <c r="AI56" s="14">
        <f>[8]结果汇总!L56</f>
        <v>0.39776183474091259</v>
      </c>
      <c r="AJ56" s="14"/>
      <c r="AK56" s="14"/>
      <c r="AL56" s="14"/>
      <c r="AM56" s="112">
        <f t="shared" si="5"/>
        <v>0</v>
      </c>
      <c r="AN56" s="112">
        <f t="shared" si="6"/>
        <v>0.5</v>
      </c>
      <c r="AO56" s="112">
        <f t="shared" si="7"/>
        <v>0.5</v>
      </c>
      <c r="AP56" s="112">
        <f t="shared" si="8"/>
        <v>0.5</v>
      </c>
      <c r="AQ56" s="113">
        <f>IFERROR(SUM(AM56:AM$90)/IFERROR(MATCH(0,AM56:AM$90,0)-1,87-COUNT(AM$5:AM56)),0)</f>
        <v>0</v>
      </c>
      <c r="AR56" s="113">
        <f>IFERROR(SUM(AN56:AN$90)/IFERROR(MATCH(0,AN56:AN$90,0)-1,87-COUNT(AN$5:AN56)),0)</f>
        <v>0.5</v>
      </c>
      <c r="AS56" s="113">
        <f>IFERROR(SUM(AO56:AO$90)/IFERROR(MATCH(0,AO56:AO$90,0)-1,87-COUNT(AO$5:AO56)),0)</f>
        <v>0.5</v>
      </c>
      <c r="AT56" s="113">
        <f>IFERROR(SUM(AP56:AP$90)/IFERROR(MATCH(0,AP56:AP$90,0)-1,87-COUNT(AP$5:AP56)),0)</f>
        <v>0.5</v>
      </c>
      <c r="AU56" s="14"/>
      <c r="AV56" s="14">
        <f>IFERROR(兵力效用折算(0,AV$2,数据总览!$D$4/(1+数据总览!$D$4)*INDEX(士兵输出转换,AV$2,1))/兵力效用折算($AA56,AV$2,数据总览!$D$4/(1+数据总览!$D$4)*INDEX(士兵输出转换,AV$2,1)),AV55)</f>
        <v>0.60667225546381132</v>
      </c>
      <c r="AW56" s="14">
        <f>IFERROR(兵力效用折算(0,AW$2,数据总览!$D$4/(1+数据总览!$D$4)*INDEX(士兵输出转换,AW$2,1))/兵力效用折算($AA56,AW$2,数据总览!$D$4/(1+数据总览!$D$4)*INDEX(士兵输出转换,AW$2,1)),AW55)</f>
        <v>0.37012240889005538</v>
      </c>
      <c r="AX56" s="14">
        <f>IFERROR(兵力效用折算(0,AX$2,数据总览!$D$4/(1+数据总览!$D$4)*INDEX(士兵输出转换,AX$2,1))/兵力效用折算($AA56,AX$2,数据总览!$D$4/(1+数据总览!$D$4)*INDEX(士兵输出转换,AX$2,1)),AX55)</f>
        <v>0.34293182001990324</v>
      </c>
      <c r="AY56" s="14">
        <f>IFERROR(兵力效用折算(0,AY$2,数据总览!$D$4/(1+数据总览!$D$4)*INDEX(士兵输出转换,AY$2,1))/兵力效用折算($AA56,AY$2,数据总览!$D$4/(1+数据总览!$D$4)*INDEX(士兵输出转换,AY$2,1)),AY55)</f>
        <v>0.34177769365071009</v>
      </c>
      <c r="AZ56" s="14">
        <f>IFERROR(兵力效用折算(0,AZ$2,数据总览!$D$4/(1+数据总览!$D$4)*INDEX(将领输出转换,AZ$2,1))/兵力效用折算($AA56,AZ$2,数据总览!$D$4/(1+数据总览!$D$4)*INDEX(将领输出转换,AZ$2,1)),AZ55)</f>
        <v>0.61196106351745794</v>
      </c>
      <c r="BA56" s="14">
        <f>IFERROR(兵力效用折算(0,BA$2,数据总览!$D$4/(1+数据总览!$D$4)*INDEX(将领输出转换,BA$2,1))/兵力效用折算($AA56,BA$2,数据总览!$D$4/(1+数据总览!$D$4)*INDEX(将领输出转换,BA$2,1)),BA55)</f>
        <v>0.37287574979940213</v>
      </c>
      <c r="BB56" s="14">
        <f>IFERROR(兵力效用折算(0,BB$2,数据总览!$D$4/(1+数据总览!$D$4)*INDEX(将领输出转换,BB$2,1))/兵力效用折算($AA56,BB$2,数据总览!$D$4/(1+数据总览!$D$4)*INDEX(将领输出转换,BB$2,1)),BB55)</f>
        <v>0.33286735946026647</v>
      </c>
      <c r="BC56" s="14">
        <f>IFERROR(兵力效用折算(0,BC$2,数据总览!$D$4/(1+数据总览!$D$4)*INDEX(将领输出转换,BC$2,1))/兵力效用折算($AA56,BC$2,数据总览!$D$4/(1+数据总览!$D$4)*INDEX(将领输出转换,BC$2,1)),BC55)</f>
        <v>0.34447472782693905</v>
      </c>
      <c r="BD56" s="14"/>
      <c r="BE56" s="14">
        <f>SUM(AV$5:AV56)/SUMIFS(AV$5:AV$90,AB$5:AB$90,"&gt;"&amp;0)</f>
        <v>1.4380384647872042</v>
      </c>
      <c r="BF56" s="14">
        <f>SUM(AW$5:AW56)/SUMIFS(AW$5:AW$90,AC$5:AC$90,"&gt;"&amp;0)</f>
        <v>0.75967913624230554</v>
      </c>
      <c r="BG56" s="14">
        <f>SUM(AX$5:AX56)/SUMIFS(AX$5:AX$90,AD$5:AD$90,"&gt;"&amp;0)</f>
        <v>0.78371024046161364</v>
      </c>
      <c r="BH56" s="14">
        <f>SUM(AY$5:AY56)/SUMIFS(AY$5:AY$90,AE$5:AE$90,"&gt;"&amp;0)</f>
        <v>0.78779877389871866</v>
      </c>
      <c r="BI56" s="14">
        <f>SUM(AZ$5:AZ56)/SUMIFS(AZ$5:AZ$90,AF$5:AF$90,"&gt;"&amp;0)</f>
        <v>0.64632710274394101</v>
      </c>
      <c r="BJ56" s="14">
        <f>SUM(BA$5:BA56)/SUMIFS(BA$5:BA$90,AG$5:AG$90,"&gt;"&amp;0)</f>
        <v>0.7581776682240664</v>
      </c>
      <c r="BK56" s="14">
        <f>SUM(BB$5:BB56)/SUMIFS(BB$5:BB$90,AH$5:AH$90,"&gt;"&amp;0)</f>
        <v>0.79043256505984194</v>
      </c>
      <c r="BL56" s="14">
        <f>SUM(BC$5:BC56)/SUMIFS(BC$5:BC$90,AI$5:AI$90,"&gt;"&amp;0)</f>
        <v>0.78607084621644552</v>
      </c>
      <c r="BN56" s="14">
        <f t="shared" si="16"/>
        <v>240</v>
      </c>
      <c r="BO56" s="14">
        <f t="shared" si="17"/>
        <v>185.46875703096995</v>
      </c>
      <c r="BP56" s="14">
        <f t="shared" si="18"/>
        <v>148.48371545188593</v>
      </c>
      <c r="BQ56" s="14">
        <f t="shared" si="19"/>
        <v>185.4246278374533</v>
      </c>
      <c r="BS56" s="14">
        <f>相关演算!V70</f>
        <v>3.2176995617147668</v>
      </c>
      <c r="BT56" s="14">
        <f>相关演算!W70</f>
        <v>1.7589166894948107</v>
      </c>
      <c r="BU56" s="14">
        <f>相关演算!X70</f>
        <v>1.2660315143888734</v>
      </c>
      <c r="BV56" s="14">
        <f t="shared" si="9"/>
        <v>1.5124741019418422</v>
      </c>
      <c r="BW56" s="14"/>
      <c r="BX56" s="14"/>
      <c r="BY56" s="14"/>
    </row>
    <row r="57" spans="2:105" x14ac:dyDescent="0.15">
      <c r="C57" s="14"/>
      <c r="D57" s="96" t="s">
        <v>360</v>
      </c>
      <c r="E57" s="96"/>
      <c r="F57" s="96"/>
      <c r="G57" s="96"/>
      <c r="H57" s="96"/>
      <c r="K57" s="13">
        <v>9</v>
      </c>
      <c r="L57" s="13">
        <f t="shared" si="20"/>
        <v>0.37859598521594429</v>
      </c>
      <c r="P57" s="14" t="s">
        <v>16</v>
      </c>
      <c r="Q57" s="16"/>
      <c r="R57" s="16">
        <f t="shared" si="22"/>
        <v>0.92317701308254008</v>
      </c>
      <c r="S57" s="16">
        <f t="shared" si="23"/>
        <v>0.91907104143595919</v>
      </c>
      <c r="T57" s="16">
        <f t="shared" si="24"/>
        <v>0.92159772010791807</v>
      </c>
      <c r="U57" s="16">
        <f t="shared" si="25"/>
        <v>0.92263896848379312</v>
      </c>
      <c r="AA57" s="13">
        <v>52</v>
      </c>
      <c r="AB57" s="14">
        <f>[8]结果汇总!E57</f>
        <v>0</v>
      </c>
      <c r="AC57" s="14">
        <f>[8]结果汇总!F57</f>
        <v>0.21722229059164827</v>
      </c>
      <c r="AD57" s="14">
        <f>[8]结果汇总!G57</f>
        <v>0.36788047459673301</v>
      </c>
      <c r="AE57" s="14">
        <f>[8]结果汇总!H57</f>
        <v>0.21537700178562588</v>
      </c>
      <c r="AF57" s="14">
        <f>[8]结果汇总!I57</f>
        <v>0.13437190697541054</v>
      </c>
      <c r="AG57" s="14">
        <f>[8]结果汇总!J57</f>
        <v>2.1527863239560401E-2</v>
      </c>
      <c r="AH57" s="14">
        <f>[8]结果汇总!K57</f>
        <v>0.37874211160110383</v>
      </c>
      <c r="AI57" s="14">
        <f>[8]结果汇总!L57</f>
        <v>0.37874211160110383</v>
      </c>
      <c r="AJ57" s="14"/>
      <c r="AK57" s="14"/>
      <c r="AL57" s="14"/>
      <c r="AM57" s="112">
        <f t="shared" si="5"/>
        <v>0</v>
      </c>
      <c r="AN57" s="112">
        <f t="shared" si="6"/>
        <v>0.5</v>
      </c>
      <c r="AO57" s="112">
        <f t="shared" si="7"/>
        <v>0.5</v>
      </c>
      <c r="AP57" s="112">
        <f t="shared" si="8"/>
        <v>0.5</v>
      </c>
      <c r="AQ57" s="113">
        <f>IFERROR(SUM(AM57:AM$90)/IFERROR(MATCH(0,AM57:AM$90,0)-1,87-COUNT(AM$5:AM57)),0)</f>
        <v>0</v>
      </c>
      <c r="AR57" s="113">
        <f>IFERROR(SUM(AN57:AN$90)/IFERROR(MATCH(0,AN57:AN$90,0)-1,87-COUNT(AN$5:AN57)),0)</f>
        <v>0.5</v>
      </c>
      <c r="AS57" s="113">
        <f>IFERROR(SUM(AO57:AO$90)/IFERROR(MATCH(0,AO57:AO$90,0)-1,87-COUNT(AO$5:AO57)),0)</f>
        <v>0.5</v>
      </c>
      <c r="AT57" s="113">
        <f>IFERROR(SUM(AP57:AP$90)/IFERROR(MATCH(0,AP57:AP$90,0)-1,87-COUNT(AP$5:AP57)),0)</f>
        <v>0.5</v>
      </c>
      <c r="AU57" s="14"/>
      <c r="AV57" s="14">
        <f>IFERROR(兵力效用折算(0,AV$2,数据总览!$D$4/(1+数据总览!$D$4)*INDEX(士兵输出转换,AV$2,1))/兵力效用折算($AA57,AV$2,数据总览!$D$4/(1+数据总览!$D$4)*INDEX(士兵输出转换,AV$2,1)),AV56)</f>
        <v>0.60667225546381132</v>
      </c>
      <c r="AW57" s="14">
        <f>IFERROR(兵力效用折算(0,AW$2,数据总览!$D$4/(1+数据总览!$D$4)*INDEX(士兵输出转换,AW$2,1))/兵力效用折算($AA57,AW$2,数据总览!$D$4/(1+数据总览!$D$4)*INDEX(士兵输出转换,AW$2,1)),AW56)</f>
        <v>0.36375687644387744</v>
      </c>
      <c r="AX57" s="14">
        <f>IFERROR(兵力效用折算(0,AX$2,数据总览!$D$4/(1+数据总览!$D$4)*INDEX(士兵输出转换,AX$2,1))/兵力效用折算($AA57,AX$2,数据总览!$D$4/(1+数据总览!$D$4)*INDEX(士兵输出转换,AX$2,1)),AX56)</f>
        <v>0.33496506664011721</v>
      </c>
      <c r="AY57" s="14">
        <f>IFERROR(兵力效用折算(0,AY$2,数据总览!$D$4/(1+数据总览!$D$4)*INDEX(士兵输出转换,AY$2,1))/兵力效用折算($AA57,AY$2,数据总览!$D$4/(1+数据总览!$D$4)*INDEX(士兵输出转换,AY$2,1)),AY56)</f>
        <v>0.33460730792013227</v>
      </c>
      <c r="AZ57" s="14">
        <f>IFERROR(兵力效用折算(0,AZ$2,数据总览!$D$4/(1+数据总览!$D$4)*INDEX(将领输出转换,AZ$2,1))/兵力效用折算($AA57,AZ$2,数据总览!$D$4/(1+数据总览!$D$4)*INDEX(将领输出转换,AZ$2,1)),AZ56)</f>
        <v>0.61196106351745794</v>
      </c>
      <c r="BA57" s="14">
        <f>IFERROR(兵力效用折算(0,BA$2,数据总览!$D$4/(1+数据总览!$D$4)*INDEX(将领输出转换,BA$2,1))/兵力效用折算($AA57,BA$2,数据总览!$D$4/(1+数据总览!$D$4)*INDEX(将领输出转换,BA$2,1)),BA56)</f>
        <v>0.36656494458709943</v>
      </c>
      <c r="BB57" s="14">
        <f>IFERROR(兵力效用折算(0,BB$2,数据总览!$D$4/(1+数据总览!$D$4)*INDEX(将领输出转换,BB$2,1))/兵力效用折算($AA57,BB$2,数据总览!$D$4/(1+数据总览!$D$4)*INDEX(将领输出转换,BB$2,1)),BB56)</f>
        <v>0.32466958811360064</v>
      </c>
      <c r="BC57" s="14">
        <f>IFERROR(兵力效用折算(0,BC$2,数据总览!$D$4/(1+数据总览!$D$4)*INDEX(将领输出转换,BC$2,1))/兵力效用折算($AA57,BC$2,数据总览!$D$4/(1+数据总览!$D$4)*INDEX(将领输出转换,BC$2,1)),BC56)</f>
        <v>0.33736080069377988</v>
      </c>
      <c r="BD57" s="14"/>
      <c r="BE57" s="14">
        <f>SUM(AV$5:AV57)/SUMIFS(AV$5:AV$90,AB$5:AB$90,"&gt;"&amp;0)</f>
        <v>1.461093120828636</v>
      </c>
      <c r="BF57" s="14">
        <f>SUM(AW$5:AW57)/SUMIFS(AW$5:AW$90,AC$5:AC$90,"&gt;"&amp;0)</f>
        <v>0.76773106874300534</v>
      </c>
      <c r="BG57" s="14">
        <f>SUM(AX$5:AX57)/SUMIFS(AX$5:AX$90,AD$5:AD$90,"&gt;"&amp;0)</f>
        <v>0.79166411360336453</v>
      </c>
      <c r="BH57" s="14">
        <f>SUM(AY$5:AY57)/SUMIFS(AY$5:AY$90,AE$5:AE$90,"&gt;"&amp;0)</f>
        <v>0.79547653458655743</v>
      </c>
      <c r="BI57" s="14">
        <f>SUM(AZ$5:AZ57)/SUMIFS(AZ$5:AZ$90,AF$5:AF$90,"&gt;"&amp;0)</f>
        <v>0.65672924678088396</v>
      </c>
      <c r="BJ57" s="14">
        <f>SUM(BA$5:BA57)/SUMIFS(BA$5:BA$90,AG$5:AG$90,"&gt;"&amp;0)</f>
        <v>0.76626062529234718</v>
      </c>
      <c r="BK57" s="14">
        <f>SUM(BB$5:BB57)/SUMIFS(BB$5:BB$90,AH$5:AH$90,"&gt;"&amp;0)</f>
        <v>0.79826514432156126</v>
      </c>
      <c r="BL57" s="14">
        <f>SUM(BC$5:BC57)/SUMIFS(BC$5:BC$90,AI$5:AI$90,"&gt;"&amp;0)</f>
        <v>0.79378133754773661</v>
      </c>
      <c r="BN57" s="14">
        <f t="shared" si="16"/>
        <v>240</v>
      </c>
      <c r="BO57" s="14">
        <f t="shared" si="17"/>
        <v>187.8666502580044</v>
      </c>
      <c r="BP57" s="14">
        <f t="shared" si="18"/>
        <v>151.70868609678408</v>
      </c>
      <c r="BQ57" s="14">
        <f t="shared" si="19"/>
        <v>188.30951957144978</v>
      </c>
      <c r="BS57" s="14">
        <f>相关演算!V71</f>
        <v>3.1838679136467234</v>
      </c>
      <c r="BT57" s="14">
        <f>相关演算!W71</f>
        <v>1.7313412330627829</v>
      </c>
      <c r="BU57" s="14">
        <f>相关演算!X71</f>
        <v>1.2224928708683991</v>
      </c>
      <c r="BV57" s="14">
        <f t="shared" si="9"/>
        <v>1.476917051965591</v>
      </c>
      <c r="BW57" s="14"/>
      <c r="BX57" s="14"/>
      <c r="BY57" s="14"/>
    </row>
    <row r="58" spans="2:105" x14ac:dyDescent="0.15">
      <c r="D58" s="13" t="s">
        <v>10</v>
      </c>
      <c r="E58" s="13" t="s">
        <v>11</v>
      </c>
      <c r="F58" s="14" t="s">
        <v>12</v>
      </c>
      <c r="G58" s="14" t="s">
        <v>13</v>
      </c>
      <c r="H58" s="13">
        <v>125</v>
      </c>
      <c r="I58" s="14" t="s">
        <v>14</v>
      </c>
      <c r="J58" s="4" t="s">
        <v>713</v>
      </c>
      <c r="O58" s="203" t="s">
        <v>999</v>
      </c>
      <c r="P58" s="94" t="s">
        <v>17</v>
      </c>
      <c r="Q58" s="198"/>
      <c r="R58" s="198">
        <f t="shared" si="22"/>
        <v>1</v>
      </c>
      <c r="S58" s="198">
        <f t="shared" si="23"/>
        <v>1</v>
      </c>
      <c r="T58" s="198">
        <f t="shared" si="24"/>
        <v>1</v>
      </c>
      <c r="U58" s="198">
        <f t="shared" si="25"/>
        <v>1</v>
      </c>
      <c r="AA58" s="13">
        <v>53</v>
      </c>
      <c r="AB58" s="14">
        <f>[8]结果汇总!E58</f>
        <v>0</v>
      </c>
      <c r="AC58" s="14">
        <f>[8]结果汇总!F58</f>
        <v>0.21166897049626637</v>
      </c>
      <c r="AD58" s="14">
        <f>[8]结果汇总!G58</f>
        <v>0.35469392795981625</v>
      </c>
      <c r="AE58" s="14">
        <f>[8]结果汇总!H58</f>
        <v>0.20147101308284152</v>
      </c>
      <c r="AF58" s="14">
        <f>[8]结果汇总!I58</f>
        <v>0.12872259906490441</v>
      </c>
      <c r="AG58" s="14">
        <f>[8]结果汇总!J58</f>
        <v>1.5018924022833268E-2</v>
      </c>
      <c r="AH58" s="14">
        <f>[8]结果汇总!K58</f>
        <v>0.36637972412899433</v>
      </c>
      <c r="AI58" s="14">
        <f>[8]结果汇总!L58</f>
        <v>0.36637972412899433</v>
      </c>
      <c r="AJ58" s="14"/>
      <c r="AK58" s="14"/>
      <c r="AL58" s="14"/>
      <c r="AM58" s="112">
        <f t="shared" si="5"/>
        <v>0</v>
      </c>
      <c r="AN58" s="112">
        <f t="shared" si="6"/>
        <v>0.5</v>
      </c>
      <c r="AO58" s="112">
        <f t="shared" si="7"/>
        <v>0.5</v>
      </c>
      <c r="AP58" s="112">
        <f t="shared" si="8"/>
        <v>0.5</v>
      </c>
      <c r="AQ58" s="113">
        <f>IFERROR(SUM(AM58:AM$90)/IFERROR(MATCH(0,AM58:AM$90,0)-1,87-COUNT(AM$5:AM58)),0)</f>
        <v>0</v>
      </c>
      <c r="AR58" s="113">
        <f>IFERROR(SUM(AN58:AN$90)/IFERROR(MATCH(0,AN58:AN$90,0)-1,87-COUNT(AN$5:AN58)),0)</f>
        <v>0.5</v>
      </c>
      <c r="AS58" s="113">
        <f>IFERROR(SUM(AO58:AO$90)/IFERROR(MATCH(0,AO58:AO$90,0)-1,87-COUNT(AO$5:AO58)),0)</f>
        <v>0.5</v>
      </c>
      <c r="AT58" s="113">
        <f>IFERROR(SUM(AP58:AP$90)/IFERROR(MATCH(0,AP58:AP$90,0)-1,87-COUNT(AP$5:AP58)),0)</f>
        <v>0.5</v>
      </c>
      <c r="AU58" s="14"/>
      <c r="AV58" s="14">
        <f>IFERROR(兵力效用折算(0,AV$2,数据总览!$D$4/(1+数据总览!$D$4)*INDEX(士兵输出转换,AV$2,1))/兵力效用折算($AA58,AV$2,数据总览!$D$4/(1+数据总览!$D$4)*INDEX(士兵输出转换,AV$2,1)),AV57)</f>
        <v>0.60667225546381132</v>
      </c>
      <c r="AW58" s="14">
        <f>IFERROR(兵力效用折算(0,AW$2,数据总览!$D$4/(1+数据总览!$D$4)*INDEX(士兵输出转换,AW$2,1))/兵力效用折算($AA58,AW$2,数据总览!$D$4/(1+数据总览!$D$4)*INDEX(士兵输出转换,AW$2,1)),AW57)</f>
        <v>0.35882774888596247</v>
      </c>
      <c r="AX58" s="14">
        <f>IFERROR(兵力效用折算(0,AX$2,数据总览!$D$4/(1+数据总览!$D$4)*INDEX(士兵输出转换,AX$2,1))/兵力效用折算($AA58,AX$2,数据总览!$D$4/(1+数据总览!$D$4)*INDEX(士兵输出转换,AX$2,1)),AX57)</f>
        <v>0.32882205642382062</v>
      </c>
      <c r="AY58" s="14">
        <f>IFERROR(兵力效用折算(0,AY$2,数据总览!$D$4/(1+数据总览!$D$4)*INDEX(士兵输出转换,AY$2,1))/兵力效用折算($AA58,AY$2,数据总览!$D$4/(1+数据总览!$D$4)*INDEX(士兵输出转换,AY$2,1)),AY57)</f>
        <v>0.32823824660284823</v>
      </c>
      <c r="AZ58" s="14">
        <f>IFERROR(兵力效用折算(0,AZ$2,数据总览!$D$4/(1+数据总览!$D$4)*INDEX(将领输出转换,AZ$2,1))/兵力效用折算($AA58,AZ$2,数据总览!$D$4/(1+数据总览!$D$4)*INDEX(将领输出转换,AZ$2,1)),AZ57)</f>
        <v>0.61196106351745794</v>
      </c>
      <c r="BA58" s="14">
        <f>IFERROR(兵力效用折算(0,BA$2,数据总览!$D$4/(1+数据总览!$D$4)*INDEX(将领输出转换,BA$2,1))/兵力效用折算($AA58,BA$2,数据总览!$D$4/(1+数据总览!$D$4)*INDEX(将领输出转换,BA$2,1)),BA57)</f>
        <v>0.36167900132546282</v>
      </c>
      <c r="BB58" s="14">
        <f>IFERROR(兵力效用折算(0,BB$2,数据总览!$D$4/(1+数据总览!$D$4)*INDEX(将领输出转换,BB$2,1))/兵力效用折算($AA58,BB$2,数据总览!$D$4/(1+数据总览!$D$4)*INDEX(将领输出转换,BB$2,1)),BB57)</f>
        <v>0.31834546912730954</v>
      </c>
      <c r="BC58" s="14">
        <f>IFERROR(兵力效用折算(0,BC$2,数据总览!$D$4/(1+数据总览!$D$4)*INDEX(将领输出转换,BC$2,1))/兵力效用折算($AA58,BC$2,数据总览!$D$4/(1+数据总览!$D$4)*INDEX(将领输出转换,BC$2,1)),BC57)</f>
        <v>0.3310427875693831</v>
      </c>
      <c r="BD58" s="14"/>
      <c r="BE58" s="14">
        <f>SUM(AV$5:AV58)/SUMIFS(AV$5:AV$90,AB$5:AB$90,"&gt;"&amp;0)</f>
        <v>1.4841477768700679</v>
      </c>
      <c r="BF58" s="14">
        <f>SUM(AW$5:AW58)/SUMIFS(AW$5:AW$90,AC$5:AC$90,"&gt;"&amp;0)</f>
        <v>0.77567389264685427</v>
      </c>
      <c r="BG58" s="14">
        <f>SUM(AX$5:AX58)/SUMIFS(AX$5:AX$90,AD$5:AD$90,"&gt;"&amp;0)</f>
        <v>0.79947211862680989</v>
      </c>
      <c r="BH58" s="14">
        <f>SUM(AY$5:AY58)/SUMIFS(AY$5:AY$90,AE$5:AE$90,"&gt;"&amp;0)</f>
        <v>0.80300815343157683</v>
      </c>
      <c r="BI58" s="14">
        <f>SUM(AZ$5:AZ58)/SUMIFS(AZ$5:AZ$90,AF$5:AF$90,"&gt;"&amp;0)</f>
        <v>0.66713139081782691</v>
      </c>
      <c r="BJ58" s="14">
        <f>SUM(BA$5:BA58)/SUMIFS(BA$5:BA$90,AG$5:AG$90,"&gt;"&amp;0)</f>
        <v>0.77423584464537443</v>
      </c>
      <c r="BK58" s="14">
        <f>SUM(BB$5:BB58)/SUMIFS(BB$5:BB$90,AH$5:AH$90,"&gt;"&amp;0)</f>
        <v>0.80594515566489788</v>
      </c>
      <c r="BL58" s="14">
        <f>SUM(BC$5:BC58)/SUMIFS(BC$5:BC$90,AI$5:AI$90,"&gt;"&amp;0)</f>
        <v>0.80134742862468145</v>
      </c>
      <c r="BN58" s="14">
        <f t="shared" si="16"/>
        <v>240</v>
      </c>
      <c r="BO58" s="14">
        <f t="shared" si="17"/>
        <v>189.19944708089605</v>
      </c>
      <c r="BP58" s="14">
        <f t="shared" si="18"/>
        <v>154.87345728964411</v>
      </c>
      <c r="BQ58" s="14">
        <f t="shared" si="19"/>
        <v>191.64695686011802</v>
      </c>
      <c r="BS58" s="14">
        <f>相关演算!V72</f>
        <v>3.1518044876477758</v>
      </c>
      <c r="BT58" s="14">
        <f>相关演算!W72</f>
        <v>1.7064081541557383</v>
      </c>
      <c r="BU58" s="14">
        <f>相关演算!X72</f>
        <v>1.1928075055991776</v>
      </c>
      <c r="BV58" s="14">
        <f t="shared" si="9"/>
        <v>1.449607829877458</v>
      </c>
      <c r="BW58" s="14"/>
      <c r="BX58" s="14"/>
      <c r="BY58" s="14"/>
    </row>
    <row r="59" spans="2:105" x14ac:dyDescent="0.15">
      <c r="C59" s="13" t="s">
        <v>49</v>
      </c>
      <c r="D59" s="51">
        <f t="shared" ref="D59:G61" si="26">Q5*0.5/2</f>
        <v>4.1830416875549125E-3</v>
      </c>
      <c r="E59" s="51">
        <f t="shared" si="26"/>
        <v>4.1830416875549125E-3</v>
      </c>
      <c r="F59" s="51">
        <f t="shared" si="26"/>
        <v>1.673216675021966E-2</v>
      </c>
      <c r="G59" s="51">
        <f>T5*0.5/2</f>
        <v>0.11680255960940372</v>
      </c>
      <c r="H59" s="51">
        <f t="shared" ref="H59:I74" si="27">U5*0.5/2</f>
        <v>0.17069252493959663</v>
      </c>
      <c r="I59" s="51">
        <f t="shared" si="27"/>
        <v>0.22458249026978952</v>
      </c>
      <c r="J59" s="153">
        <v>0.52</v>
      </c>
      <c r="P59" s="14" t="s">
        <v>990</v>
      </c>
      <c r="Q59" s="16"/>
      <c r="R59" s="16">
        <f t="shared" si="22"/>
        <v>1.0750547430624773</v>
      </c>
      <c r="S59" s="16">
        <f t="shared" si="23"/>
        <v>1.0785050373844198</v>
      </c>
      <c r="T59" s="16">
        <f t="shared" si="24"/>
        <v>1.07595462816645</v>
      </c>
      <c r="U59" s="16">
        <f t="shared" si="25"/>
        <v>1.0748051583434513</v>
      </c>
      <c r="AA59" s="13">
        <v>54</v>
      </c>
      <c r="AB59" s="14">
        <f>[8]结果汇总!E59</f>
        <v>0</v>
      </c>
      <c r="AC59" s="14">
        <f>[8]结果汇总!F59</f>
        <v>0.2094367246756392</v>
      </c>
      <c r="AD59" s="14">
        <f>[8]结果汇总!G59</f>
        <v>0.34175353019345517</v>
      </c>
      <c r="AE59" s="14">
        <f>[8]结果汇总!H59</f>
        <v>0.1878884990711128</v>
      </c>
      <c r="AF59" s="14">
        <f>[8]结果汇总!I59</f>
        <v>0.12320470274763959</v>
      </c>
      <c r="AG59" s="14">
        <f>[8]结果汇总!J59</f>
        <v>1.5018924022833268E-2</v>
      </c>
      <c r="AH59" s="14">
        <f>[8]结果汇总!K59</f>
        <v>0.35424810122303085</v>
      </c>
      <c r="AI59" s="14">
        <f>[8]结果汇总!L59</f>
        <v>0.35424810122303085</v>
      </c>
      <c r="AJ59" s="14"/>
      <c r="AK59" s="14"/>
      <c r="AL59" s="14"/>
      <c r="AM59" s="112">
        <f t="shared" si="5"/>
        <v>0</v>
      </c>
      <c r="AN59" s="112">
        <f t="shared" si="6"/>
        <v>0.5</v>
      </c>
      <c r="AO59" s="112">
        <f t="shared" si="7"/>
        <v>0.5</v>
      </c>
      <c r="AP59" s="112">
        <f t="shared" si="8"/>
        <v>0.5</v>
      </c>
      <c r="AQ59" s="113">
        <f>IFERROR(SUM(AM59:AM$90)/IFERROR(MATCH(0,AM59:AM$90,0)-1,87-COUNT(AM$5:AM59)),0)</f>
        <v>0</v>
      </c>
      <c r="AR59" s="113">
        <f>IFERROR(SUM(AN59:AN$90)/IFERROR(MATCH(0,AN59:AN$90,0)-1,87-COUNT(AN$5:AN59)),0)</f>
        <v>0.5</v>
      </c>
      <c r="AS59" s="113">
        <f>IFERROR(SUM(AO59:AO$90)/IFERROR(MATCH(0,AO59:AO$90,0)-1,87-COUNT(AO$5:AO59)),0)</f>
        <v>0.5</v>
      </c>
      <c r="AT59" s="113">
        <f>IFERROR(SUM(AP59:AP$90)/IFERROR(MATCH(0,AP59:AP$90,0)-1,87-COUNT(AP$5:AP59)),0)</f>
        <v>0.5</v>
      </c>
      <c r="AU59" s="14"/>
      <c r="AV59" s="14">
        <f>IFERROR(兵力效用折算(0,AV$2,数据总览!$D$4/(1+数据总览!$D$4)*INDEX(士兵输出转换,AV$2,1))/兵力效用折算($AA59,AV$2,数据总览!$D$4/(1+数据总览!$D$4)*INDEX(士兵输出转换,AV$2,1)),AV58)</f>
        <v>0.60667225546381132</v>
      </c>
      <c r="AW59" s="14">
        <f>IFERROR(兵力效用折算(0,AW$2,数据总览!$D$4/(1+数据总览!$D$4)*INDEX(士兵输出转换,AW$2,1))/兵力效用折算($AA59,AW$2,数据总览!$D$4/(1+数据总览!$D$4)*INDEX(士兵输出转换,AW$2,1)),AW58)</f>
        <v>0.35535053824135249</v>
      </c>
      <c r="AX59" s="14">
        <f>IFERROR(兵力效用折算(0,AX$2,数据总览!$D$4/(1+数据总览!$D$4)*INDEX(士兵输出转换,AX$2,1))/兵力效用折算($AA59,AX$2,数据总览!$D$4/(1+数据总览!$D$4)*INDEX(士兵输出转换,AX$2,1)),AX58)</f>
        <v>0.32365633825353474</v>
      </c>
      <c r="AY59" s="14">
        <f>IFERROR(兵力效用折算(0,AY$2,数据总览!$D$4/(1+数据总览!$D$4)*INDEX(士兵输出转换,AY$2,1))/兵力效用折算($AA59,AY$2,数据总览!$D$4/(1+数据总览!$D$4)*INDEX(士兵输出转换,AY$2,1)),AY58)</f>
        <v>0.3227647519938544</v>
      </c>
      <c r="AZ59" s="14">
        <f>IFERROR(兵力效用折算(0,AZ$2,数据总览!$D$4/(1+数据总览!$D$4)*INDEX(将领输出转换,AZ$2,1))/兵力效用折算($AA59,AZ$2,数据总览!$D$4/(1+数据总览!$D$4)*INDEX(将领输出转换,AZ$2,1)),AZ58)</f>
        <v>0.61196106351745794</v>
      </c>
      <c r="BA59" s="14">
        <f>IFERROR(兵力效用折算(0,BA$2,数据总览!$D$4/(1+数据总览!$D$4)*INDEX(将领输出转换,BA$2,1))/兵力效用折算($AA59,BA$2,数据总览!$D$4/(1+数据总览!$D$4)*INDEX(将领输出转换,BA$2,1)),BA58)</f>
        <v>0.35823268765925809</v>
      </c>
      <c r="BB59" s="14">
        <f>IFERROR(兵力效用折算(0,BB$2,数据总览!$D$4/(1+数据总览!$D$4)*INDEX(将领输出转换,BB$2,1))/兵力效用折算($AA59,BB$2,数据总览!$D$4/(1+数据总览!$D$4)*INDEX(将领输出转换,BB$2,1)),BB58)</f>
        <v>0.31302547692789623</v>
      </c>
      <c r="BC59" s="14">
        <f>IFERROR(兵力效用折算(0,BC$2,数据总览!$D$4/(1+数据总览!$D$4)*INDEX(将领输出转换,BC$2,1))/兵力效用折算($AA59,BC$2,数据总览!$D$4/(1+数据总览!$D$4)*INDEX(将领输出转换,BC$2,1)),BC58)</f>
        <v>0.32561384091062989</v>
      </c>
      <c r="BD59" s="14"/>
      <c r="BE59" s="14">
        <f>SUM(AV$5:AV59)/SUMIFS(AV$5:AV$90,AB$5:AB$90,"&gt;"&amp;0)</f>
        <v>1.5072024329114997</v>
      </c>
      <c r="BF59" s="14">
        <f>SUM(AW$5:AW59)/SUMIFS(AW$5:AW$90,AC$5:AC$90,"&gt;"&amp;0)</f>
        <v>0.78353974682940231</v>
      </c>
      <c r="BG59" s="14">
        <f>SUM(AX$5:AX59)/SUMIFS(AX$5:AX$90,AD$5:AD$90,"&gt;"&amp;0)</f>
        <v>0.8071574617039674</v>
      </c>
      <c r="BH59" s="14">
        <f>SUM(AY$5:AY59)/SUMIFS(AY$5:AY$90,AE$5:AE$90,"&gt;"&amp;0)</f>
        <v>0.81041417973650709</v>
      </c>
      <c r="BI59" s="14">
        <f>SUM(AZ$5:AZ59)/SUMIFS(AZ$5:AZ$90,AF$5:AF$90,"&gt;"&amp;0)</f>
        <v>0.67753353485476975</v>
      </c>
      <c r="BJ59" s="14">
        <f>SUM(BA$5:BA59)/SUMIFS(BA$5:BA$90,AG$5:AG$90,"&gt;"&amp;0)</f>
        <v>0.78213507090135537</v>
      </c>
      <c r="BK59" s="14">
        <f>SUM(BB$5:BB59)/SUMIFS(BB$5:BB$90,AH$5:AH$90,"&gt;"&amp;0)</f>
        <v>0.81349682341801488</v>
      </c>
      <c r="BL59" s="14">
        <f>SUM(BC$5:BC59)/SUMIFS(BC$5:BC$90,AI$5:AI$90,"&gt;"&amp;0)</f>
        <v>0.80878943935185166</v>
      </c>
      <c r="BN59" s="14">
        <f t="shared" si="16"/>
        <v>240</v>
      </c>
      <c r="BO59" s="14">
        <f t="shared" si="17"/>
        <v>189.73518607784658</v>
      </c>
      <c r="BP59" s="14">
        <f t="shared" si="18"/>
        <v>157.97915275357079</v>
      </c>
      <c r="BQ59" s="14">
        <f t="shared" si="19"/>
        <v>194.90676022293292</v>
      </c>
      <c r="BS59" s="14">
        <f>相关演算!V73</f>
        <v>3.1230059958433434</v>
      </c>
      <c r="BT59" s="14">
        <f>相关演算!W73</f>
        <v>1.6860754046468309</v>
      </c>
      <c r="BU59" s="14">
        <f>相关演算!X73</f>
        <v>1.1703713840018979</v>
      </c>
      <c r="BV59" s="14">
        <f t="shared" si="9"/>
        <v>1.4282233943243643</v>
      </c>
      <c r="BW59" s="14"/>
      <c r="BX59" s="14"/>
      <c r="BY59" s="14"/>
    </row>
    <row r="60" spans="2:105" x14ac:dyDescent="0.15">
      <c r="C60" s="13" t="s">
        <v>50</v>
      </c>
      <c r="D60" s="51">
        <f t="shared" si="26"/>
        <v>8.3660833751098285E-3</v>
      </c>
      <c r="E60" s="51">
        <f t="shared" si="26"/>
        <v>8.3660833751098285E-3</v>
      </c>
      <c r="F60" s="51">
        <f t="shared" si="26"/>
        <v>3.7647375187994228E-2</v>
      </c>
      <c r="G60" s="51">
        <f t="shared" si="26"/>
        <v>0.17849973153103482</v>
      </c>
      <c r="H60" s="51">
        <f t="shared" si="27"/>
        <v>0.2113915093052168</v>
      </c>
      <c r="I60" s="51">
        <f t="shared" si="27"/>
        <v>0.24428328707939878</v>
      </c>
      <c r="J60" s="153">
        <v>0.57999999999999996</v>
      </c>
      <c r="P60" s="14" t="s">
        <v>991</v>
      </c>
      <c r="Q60" s="16"/>
      <c r="R60" s="16">
        <f t="shared" si="22"/>
        <v>1.1484636043077232</v>
      </c>
      <c r="S60" s="16">
        <f t="shared" si="23"/>
        <v>1.154801396274749</v>
      </c>
      <c r="T60" s="16">
        <f t="shared" si="24"/>
        <v>1.149687584268076</v>
      </c>
      <c r="U60" s="16">
        <f t="shared" si="25"/>
        <v>1.1473032649593498</v>
      </c>
      <c r="AA60" s="13">
        <v>55</v>
      </c>
      <c r="AB60" s="14">
        <f>[8]结果汇总!E60</f>
        <v>0</v>
      </c>
      <c r="AC60" s="14">
        <f>[8]结果汇总!F60</f>
        <v>0.20725448116139403</v>
      </c>
      <c r="AD60" s="14">
        <f>[8]结果汇总!G60</f>
        <v>0.32905468651873288</v>
      </c>
      <c r="AE60" s="14">
        <f>[8]结果汇总!H60</f>
        <v>0.17462193523147221</v>
      </c>
      <c r="AF60" s="14">
        <f>[8]结果汇总!I60</f>
        <v>0.11781516118778562</v>
      </c>
      <c r="AG60" s="14">
        <f>[8]结果汇总!J60</f>
        <v>1.5018924022833268E-2</v>
      </c>
      <c r="AH60" s="14">
        <f>[8]结果汇总!K60</f>
        <v>0.34234293527797865</v>
      </c>
      <c r="AI60" s="14">
        <f>[8]结果汇总!L60</f>
        <v>0.34234293527797865</v>
      </c>
      <c r="AJ60" s="14"/>
      <c r="AK60" s="14"/>
      <c r="AL60" s="14"/>
      <c r="AM60" s="112">
        <f t="shared" si="5"/>
        <v>0</v>
      </c>
      <c r="AN60" s="112">
        <f t="shared" si="6"/>
        <v>0.5</v>
      </c>
      <c r="AO60" s="112">
        <f t="shared" si="7"/>
        <v>0.5</v>
      </c>
      <c r="AP60" s="112">
        <f t="shared" si="8"/>
        <v>0.5</v>
      </c>
      <c r="AQ60" s="113">
        <f>IFERROR(SUM(AM60:AM$90)/IFERROR(MATCH(0,AM60:AM$90,0)-1,87-COUNT(AM$5:AM60)),0)</f>
        <v>0</v>
      </c>
      <c r="AR60" s="113">
        <f>IFERROR(SUM(AN60:AN$90)/IFERROR(MATCH(0,AN60:AN$90,0)-1,87-COUNT(AN$5:AN60)),0)</f>
        <v>0.5</v>
      </c>
      <c r="AS60" s="113">
        <f>IFERROR(SUM(AO60:AO$90)/IFERROR(MATCH(0,AO60:AO$90,0)-1,87-COUNT(AO$5:AO60)),0)</f>
        <v>0.5</v>
      </c>
      <c r="AT60" s="113">
        <f>IFERROR(SUM(AP60:AP$90)/IFERROR(MATCH(0,AP60:AP$90,0)-1,87-COUNT(AP$5:AP60)),0)</f>
        <v>0.5</v>
      </c>
      <c r="AU60" s="14"/>
      <c r="AV60" s="14">
        <f>IFERROR(兵力效用折算(0,AV$2,数据总览!$D$4/(1+数据总览!$D$4)*INDEX(士兵输出转换,AV$2,1))/兵力效用折算($AA60,AV$2,数据总览!$D$4/(1+数据总览!$D$4)*INDEX(士兵输出转换,AV$2,1)),AV59)</f>
        <v>0.60667225546381132</v>
      </c>
      <c r="AW60" s="14">
        <f>IFERROR(兵力效用折算(0,AW$2,数据总览!$D$4/(1+数据总览!$D$4)*INDEX(士兵输出转换,AW$2,1))/兵力效用折算($AA60,AW$2,数据总览!$D$4/(1+数据总览!$D$4)*INDEX(士兵输出转换,AW$2,1)),AW59)</f>
        <v>0.35195254735539766</v>
      </c>
      <c r="AX60" s="14">
        <f>IFERROR(兵力效用折算(0,AX$2,数据总览!$D$4/(1+数据总览!$D$4)*INDEX(士兵输出转换,AX$2,1))/兵力效用折算($AA60,AX$2,数据总览!$D$4/(1+数据总览!$D$4)*INDEX(士兵输出转换,AX$2,1)),AX59)</f>
        <v>0.31862051644847061</v>
      </c>
      <c r="AY60" s="14">
        <f>IFERROR(兵力效用折算(0,AY$2,数据总览!$D$4/(1+数据总览!$D$4)*INDEX(士兵输出转换,AY$2,1))/兵力效用折算($AA60,AY$2,数据总览!$D$4/(1+数据总览!$D$4)*INDEX(士兵输出转换,AY$2,1)),AY59)</f>
        <v>0.31743716217525736</v>
      </c>
      <c r="AZ60" s="14">
        <f>IFERROR(兵力效用折算(0,AZ$2,数据总览!$D$4/(1+数据总览!$D$4)*INDEX(将领输出转换,AZ$2,1))/兵力效用折算($AA60,AZ$2,数据总览!$D$4/(1+数据总览!$D$4)*INDEX(将领输出转换,AZ$2,1)),AZ59)</f>
        <v>0.61196106351745794</v>
      </c>
      <c r="BA60" s="14">
        <f>IFERROR(兵力效用折算(0,BA$2,数据总览!$D$4/(1+数据总览!$D$4)*INDEX(将领输出转换,BA$2,1))/兵力效用折算($AA60,BA$2,数据总览!$D$4/(1+数据总览!$D$4)*INDEX(将领输出转换,BA$2,1)),BA59)</f>
        <v>0.35486524205212033</v>
      </c>
      <c r="BB60" s="14">
        <f>IFERROR(兵力效用折算(0,BB$2,数据总览!$D$4/(1+数据总览!$D$4)*INDEX(将领输出转换,BB$2,1))/兵力效用折算($AA60,BB$2,数据总览!$D$4/(1+数据总览!$D$4)*INDEX(将领输出转换,BB$2,1)),BB59)</f>
        <v>0.30783755043529176</v>
      </c>
      <c r="BC60" s="14">
        <f>IFERROR(兵力效用折算(0,BC$2,数据总览!$D$4/(1+数据总览!$D$4)*INDEX(将领输出转换,BC$2,1))/兵力效用折算($AA60,BC$2,数据总览!$D$4/(1+数据总览!$D$4)*INDEX(将领输出转换,BC$2,1)),BC59)</f>
        <v>0.3203302128798145</v>
      </c>
      <c r="BD60" s="14"/>
      <c r="BE60" s="14">
        <f>SUM(AV$5:AV60)/SUMIFS(AV$5:AV$90,AB$5:AB$90,"&gt;"&amp;0)</f>
        <v>1.5302570889529317</v>
      </c>
      <c r="BF60" s="14">
        <f>SUM(AW$5:AW60)/SUMIFS(AW$5:AW$90,AC$5:AC$90,"&gt;"&amp;0)</f>
        <v>0.79133038485791041</v>
      </c>
      <c r="BG60" s="14">
        <f>SUM(AX$5:AX60)/SUMIFS(AX$5:AX$90,AD$5:AD$90,"&gt;"&amp;0)</f>
        <v>0.81472322727352486</v>
      </c>
      <c r="BH60" s="14">
        <f>SUM(AY$5:AY60)/SUMIFS(AY$5:AY$90,AE$5:AE$90,"&gt;"&amp;0)</f>
        <v>0.81769796137223294</v>
      </c>
      <c r="BI60" s="14">
        <f>SUM(AZ$5:AZ60)/SUMIFS(AZ$5:AZ$90,AF$5:AF$90,"&gt;"&amp;0)</f>
        <v>0.6879356788917127</v>
      </c>
      <c r="BJ60" s="14">
        <f>SUM(BA$5:BA60)/SUMIFS(BA$5:BA$90,AG$5:AG$90,"&gt;"&amp;0)</f>
        <v>0.78996004314403201</v>
      </c>
      <c r="BK60" s="14">
        <f>SUM(BB$5:BB60)/SUMIFS(BB$5:BB$90,AH$5:AH$90,"&gt;"&amp;0)</f>
        <v>0.82092333363576375</v>
      </c>
      <c r="BL60" s="14">
        <f>SUM(BC$5:BC60)/SUMIFS(BC$5:BC$90,AI$5:AI$90,"&gt;"&amp;0)</f>
        <v>0.81611069103397105</v>
      </c>
      <c r="BN60" s="14">
        <f t="shared" si="16"/>
        <v>240</v>
      </c>
      <c r="BO60" s="14">
        <f t="shared" si="17"/>
        <v>190.25892452126541</v>
      </c>
      <c r="BP60" s="14">
        <f t="shared" si="18"/>
        <v>161.02687523550409</v>
      </c>
      <c r="BQ60" s="14">
        <f t="shared" si="19"/>
        <v>198.09073554444666</v>
      </c>
      <c r="BS60" s="14">
        <f>相关演算!V74</f>
        <v>3.0948119465187802</v>
      </c>
      <c r="BT60" s="14">
        <f>相关演算!W74</f>
        <v>1.6661680585976855</v>
      </c>
      <c r="BU60" s="14">
        <f>相关演算!X74</f>
        <v>1.1483931901354303</v>
      </c>
      <c r="BV60" s="14">
        <f t="shared" si="9"/>
        <v>1.4072806243665579</v>
      </c>
      <c r="BW60" s="14"/>
      <c r="BX60" s="14"/>
      <c r="BY60" s="14"/>
    </row>
    <row r="61" spans="2:105" x14ac:dyDescent="0.15">
      <c r="C61" s="13" t="s">
        <v>0</v>
      </c>
      <c r="D61" s="51">
        <f t="shared" si="26"/>
        <v>1.2549125062664744E-2</v>
      </c>
      <c r="E61" s="51">
        <f t="shared" si="26"/>
        <v>1.2549125062664744E-2</v>
      </c>
      <c r="F61" s="51">
        <f t="shared" si="26"/>
        <v>5.3791028493834922E-2</v>
      </c>
      <c r="G61" s="51">
        <f t="shared" si="26"/>
        <v>0.20305862618639053</v>
      </c>
      <c r="H61" s="51">
        <f t="shared" si="27"/>
        <v>0.23490010883156309</v>
      </c>
      <c r="I61" s="51">
        <f t="shared" si="27"/>
        <v>0.26674159147673565</v>
      </c>
      <c r="J61" s="153">
        <v>0.64</v>
      </c>
      <c r="P61" s="14" t="s">
        <v>992</v>
      </c>
      <c r="Q61" s="16"/>
      <c r="R61" s="16">
        <f t="shared" si="22"/>
        <v>1.2203353346409527</v>
      </c>
      <c r="S61" s="16">
        <f t="shared" si="23"/>
        <v>1.2290739780977993</v>
      </c>
      <c r="T61" s="16">
        <f t="shared" si="24"/>
        <v>1.2213918023934076</v>
      </c>
      <c r="U61" s="16">
        <f t="shared" si="25"/>
        <v>1.2177048957937615</v>
      </c>
      <c r="AA61" s="13">
        <v>56</v>
      </c>
      <c r="AB61" s="14">
        <f>[8]结果汇总!E61</f>
        <v>0</v>
      </c>
      <c r="AC61" s="14">
        <f>[8]结果汇总!F61</f>
        <v>0.20512111990186799</v>
      </c>
      <c r="AD61" s="14">
        <f>[8]结果汇总!G61</f>
        <v>0.31659288792593876</v>
      </c>
      <c r="AE61" s="14">
        <f>[8]结果汇总!H61</f>
        <v>0.16166397207683986</v>
      </c>
      <c r="AF61" s="14">
        <f>[8]结果汇总!I61</f>
        <v>0.11255098865621624</v>
      </c>
      <c r="AG61" s="14">
        <f>[8]结果汇总!J61</f>
        <v>1.5018924022833268E-2</v>
      </c>
      <c r="AH61" s="14">
        <f>[8]结果汇总!K61</f>
        <v>0.3306599990972342</v>
      </c>
      <c r="AI61" s="14">
        <f>[8]结果汇总!L61</f>
        <v>0.3306599990972342</v>
      </c>
      <c r="AJ61" s="14"/>
      <c r="AK61" s="14"/>
      <c r="AL61" s="14"/>
      <c r="AM61" s="112">
        <f t="shared" si="5"/>
        <v>0</v>
      </c>
      <c r="AN61" s="112">
        <f t="shared" si="6"/>
        <v>0.5</v>
      </c>
      <c r="AO61" s="112">
        <f t="shared" si="7"/>
        <v>0.5</v>
      </c>
      <c r="AP61" s="112">
        <f t="shared" si="8"/>
        <v>0.5</v>
      </c>
      <c r="AQ61" s="113">
        <f>IFERROR(SUM(AM61:AM$90)/IFERROR(MATCH(0,AM61:AM$90,0)-1,87-COUNT(AM$5:AM61)),0)</f>
        <v>0</v>
      </c>
      <c r="AR61" s="113">
        <f>IFERROR(SUM(AN61:AN$90)/IFERROR(MATCH(0,AN61:AN$90,0)-1,87-COUNT(AN$5:AN61)),0)</f>
        <v>0.5</v>
      </c>
      <c r="AS61" s="113">
        <f>IFERROR(SUM(AO61:AO$90)/IFERROR(MATCH(0,AO61:AO$90,0)-1,87-COUNT(AO$5:AO61)),0)</f>
        <v>0.5</v>
      </c>
      <c r="AT61" s="113">
        <f>IFERROR(SUM(AP61:AP$90)/IFERROR(MATCH(0,AP61:AP$90,0)-1,87-COUNT(AP$5:AP61)),0)</f>
        <v>0.5</v>
      </c>
      <c r="AU61" s="14"/>
      <c r="AV61" s="14">
        <f>IFERROR(兵力效用折算(0,AV$2,数据总览!$D$4/(1+数据总览!$D$4)*INDEX(士兵输出转换,AV$2,1))/兵力效用折算($AA61,AV$2,数据总览!$D$4/(1+数据总览!$D$4)*INDEX(士兵输出转换,AV$2,1)),AV60)</f>
        <v>0.60667225546381132</v>
      </c>
      <c r="AW61" s="14">
        <f>IFERROR(兵力效用折算(0,AW$2,数据总览!$D$4/(1+数据总览!$D$4)*INDEX(士兵输出转换,AW$2,1))/兵力效用折算($AA61,AW$2,数据总览!$D$4/(1+数据总览!$D$4)*INDEX(士兵输出转换,AW$2,1)),AW60)</f>
        <v>0.34863197774695337</v>
      </c>
      <c r="AX61" s="14">
        <f>IFERROR(兵力效用折算(0,AX$2,数据总览!$D$4/(1+数据总览!$D$4)*INDEX(士兵输出转换,AX$2,1))/兵力效用折算($AA61,AX$2,数据总览!$D$4/(1+数据总览!$D$4)*INDEX(士兵输出转换,AX$2,1)),AX60)</f>
        <v>0.31371175167965143</v>
      </c>
      <c r="AY61" s="14">
        <f>IFERROR(兵力效用折算(0,AY$2,数据总览!$D$4/(1+数据总览!$D$4)*INDEX(士兵输出转换,AY$2,1))/兵力效用折算($AA61,AY$2,数据总览!$D$4/(1+数据总览!$D$4)*INDEX(士兵输出转换,AY$2,1)),AY60)</f>
        <v>0.3122520232064962</v>
      </c>
      <c r="AZ61" s="14">
        <f>IFERROR(兵力效用折算(0,AZ$2,数据总览!$D$4/(1+数据总览!$D$4)*INDEX(将领输出转换,AZ$2,1))/兵力效用折算($AA61,AZ$2,数据总览!$D$4/(1+数据总览!$D$4)*INDEX(将领输出转换,AZ$2,1)),AZ60)</f>
        <v>0.61196106351745794</v>
      </c>
      <c r="BA61" s="14">
        <f>IFERROR(兵力效用折算(0,BA$2,数据总览!$D$4/(1+数据总览!$D$4)*INDEX(将领输出转换,BA$2,1))/兵力效用折算($AA61,BA$2,数据总览!$D$4/(1+数据总览!$D$4)*INDEX(将领输出转换,BA$2,1)),BA60)</f>
        <v>0.35157486321583165</v>
      </c>
      <c r="BB61" s="14">
        <f>IFERROR(兵力效用折算(0,BB$2,数据总览!$D$4/(1+数据总览!$D$4)*INDEX(将领输出转换,BB$2,1))/兵力效用折算($AA61,BB$2,数据总览!$D$4/(1+数据总览!$D$4)*INDEX(将领输出转换,BB$2,1)),BB60)</f>
        <v>0.30277892744363066</v>
      </c>
      <c r="BC61" s="14">
        <f>IFERROR(兵力效用折算(0,BC$2,数据总览!$D$4/(1+数据总览!$D$4)*INDEX(将领输出转换,BC$2,1))/兵力效用折算($AA61,BC$2,数据总览!$D$4/(1+数据总览!$D$4)*INDEX(将领输出转换,BC$2,1)),BC60)</f>
        <v>0.31518842782089018</v>
      </c>
      <c r="BD61" s="14"/>
      <c r="BE61" s="14">
        <f>SUM(AV$5:AV61)/SUMIFS(AV$5:AV$90,AB$5:AB$90,"&gt;"&amp;0)</f>
        <v>1.5533117449943634</v>
      </c>
      <c r="BF61" s="14">
        <f>SUM(AW$5:AW61)/SUMIFS(AW$5:AW$90,AC$5:AC$90,"&gt;"&amp;0)</f>
        <v>0.79904752048939875</v>
      </c>
      <c r="BG61" s="14">
        <f>SUM(AX$5:AX61)/SUMIFS(AX$5:AX$90,AD$5:AD$90,"&gt;"&amp;0)</f>
        <v>0.82217243235322124</v>
      </c>
      <c r="BH61" s="14">
        <f>SUM(AY$5:AY61)/SUMIFS(AY$5:AY$90,AE$5:AE$90,"&gt;"&amp;0)</f>
        <v>0.82486276695694893</v>
      </c>
      <c r="BI61" s="14">
        <f>SUM(AZ$5:AZ61)/SUMIFS(AZ$5:AZ$90,AF$5:AF$90,"&gt;"&amp;0)</f>
        <v>0.69833782292865554</v>
      </c>
      <c r="BJ61" s="14">
        <f>SUM(BA$5:BA61)/SUMIFS(BA$5:BA$90,AG$5:AG$90,"&gt;"&amp;0)</f>
        <v>0.79771246073775814</v>
      </c>
      <c r="BK61" s="14">
        <f>SUM(BB$5:BB61)/SUMIFS(BB$5:BB$90,AH$5:AH$90,"&gt;"&amp;0)</f>
        <v>0.82822780573541377</v>
      </c>
      <c r="BL61" s="14">
        <f>SUM(BC$5:BC61)/SUMIFS(BC$5:BC$90,AI$5:AI$90,"&gt;"&amp;0)</f>
        <v>0.82331442553850887</v>
      </c>
      <c r="BN61" s="14">
        <f t="shared" si="16"/>
        <v>240</v>
      </c>
      <c r="BO61" s="14">
        <f t="shared" si="17"/>
        <v>190.77093122355168</v>
      </c>
      <c r="BP61" s="14">
        <f t="shared" si="18"/>
        <v>164.0177068977747</v>
      </c>
      <c r="BQ61" s="14">
        <f t="shared" si="19"/>
        <v>201.20064670155844</v>
      </c>
      <c r="BS61" s="14">
        <f>相关演算!V75</f>
        <v>3.0672095058578011</v>
      </c>
      <c r="BT61" s="14">
        <f>相关演算!W75</f>
        <v>1.6466771083974263</v>
      </c>
      <c r="BU61" s="14">
        <f>相关演算!X75</f>
        <v>1.1268634717649668</v>
      </c>
      <c r="BV61" s="14">
        <f t="shared" si="9"/>
        <v>1.3867702900811967</v>
      </c>
      <c r="BW61" s="14"/>
      <c r="BX61" s="14"/>
      <c r="BY61" s="14"/>
    </row>
    <row r="62" spans="2:105" x14ac:dyDescent="0.15">
      <c r="C62" s="13" t="s">
        <v>1</v>
      </c>
      <c r="D62" s="51">
        <f t="shared" ref="D62:D75" si="28">Q8*0.5/2</f>
        <v>1.673216675021966E-2</v>
      </c>
      <c r="E62" s="51">
        <f t="shared" ref="E62:E75" si="29">R8*0.5/2</f>
        <v>1.673216675021966E-2</v>
      </c>
      <c r="F62" s="51">
        <f t="shared" ref="F62:F75" si="30">S8*0.5/2</f>
        <v>7.1849946178679791E-2</v>
      </c>
      <c r="G62" s="51">
        <f t="shared" ref="G62:G75" si="31">T8*0.5/2</f>
        <v>0.22968096668709542</v>
      </c>
      <c r="H62" s="51">
        <f t="shared" si="27"/>
        <v>0.25467936500624211</v>
      </c>
      <c r="I62" s="51">
        <f t="shared" si="27"/>
        <v>0.27967776332538874</v>
      </c>
      <c r="J62" s="153">
        <v>0.7</v>
      </c>
      <c r="P62" s="14" t="s">
        <v>993</v>
      </c>
      <c r="Q62" s="16"/>
      <c r="R62" s="16">
        <f t="shared" si="22"/>
        <v>1.2907671108828758</v>
      </c>
      <c r="S62" s="16">
        <f t="shared" si="23"/>
        <v>1.3014830325057916</v>
      </c>
      <c r="T62" s="16">
        <f t="shared" si="24"/>
        <v>1.291233586482575</v>
      </c>
      <c r="U62" s="16">
        <f t="shared" si="25"/>
        <v>1.2861901637447997</v>
      </c>
      <c r="AA62" s="13">
        <v>57</v>
      </c>
      <c r="AB62" s="14">
        <f>[8]结果汇总!E62</f>
        <v>0</v>
      </c>
      <c r="AC62" s="14">
        <f>[8]结果汇总!F62</f>
        <v>0.20303554593455533</v>
      </c>
      <c r="AD62" s="14">
        <f>[8]结果汇总!G62</f>
        <v>0.30436370957354347</v>
      </c>
      <c r="AE62" s="14">
        <f>[8]结果汇总!H62</f>
        <v>0.14900743108051223</v>
      </c>
      <c r="AF62" s="14">
        <f>[8]结果汇总!I62</f>
        <v>0.10740926887645813</v>
      </c>
      <c r="AG62" s="14">
        <f>[8]结果汇总!J62</f>
        <v>1.5018924022833268E-2</v>
      </c>
      <c r="AH62" s="14">
        <f>[8]结果汇总!K62</f>
        <v>0.31919514439186364</v>
      </c>
      <c r="AI62" s="14">
        <f>[8]结果汇总!L62</f>
        <v>0.31919514439186364</v>
      </c>
      <c r="AJ62" s="14"/>
      <c r="AK62" s="14"/>
      <c r="AL62" s="14"/>
      <c r="AM62" s="112">
        <f t="shared" si="5"/>
        <v>0</v>
      </c>
      <c r="AN62" s="112">
        <f t="shared" si="6"/>
        <v>0.5</v>
      </c>
      <c r="AO62" s="112">
        <f t="shared" si="7"/>
        <v>0.5</v>
      </c>
      <c r="AP62" s="112">
        <f t="shared" si="8"/>
        <v>0.5</v>
      </c>
      <c r="AQ62" s="113">
        <f>IFERROR(SUM(AM62:AM$90)/IFERROR(MATCH(0,AM62:AM$90,0)-1,87-COUNT(AM$5:AM62)),0)</f>
        <v>0</v>
      </c>
      <c r="AR62" s="113">
        <f>IFERROR(SUM(AN62:AN$90)/IFERROR(MATCH(0,AN62:AN$90,0)-1,87-COUNT(AN$5:AN62)),0)</f>
        <v>0.5</v>
      </c>
      <c r="AS62" s="113">
        <f>IFERROR(SUM(AO62:AO$90)/IFERROR(MATCH(0,AO62:AO$90,0)-1,87-COUNT(AO$5:AO62)),0)</f>
        <v>0.5</v>
      </c>
      <c r="AT62" s="113">
        <f>IFERROR(SUM(AP62:AP$90)/IFERROR(MATCH(0,AP62:AP$90,0)-1,87-COUNT(AP$5:AP62)),0)</f>
        <v>0.5</v>
      </c>
      <c r="AU62" s="14"/>
      <c r="AV62" s="14">
        <f>IFERROR(兵力效用折算(0,AV$2,数据总览!$D$4/(1+数据总览!$D$4)*INDEX(士兵输出转换,AV$2,1))/兵力效用折算($AA62,AV$2,数据总览!$D$4/(1+数据总览!$D$4)*INDEX(士兵输出转换,AV$2,1)),AV61)</f>
        <v>0.60667225546381132</v>
      </c>
      <c r="AW62" s="14">
        <f>IFERROR(兵力效用折算(0,AW$2,数据总览!$D$4/(1+数据总览!$D$4)*INDEX(士兵输出转换,AW$2,1))/兵力效用折算($AA62,AW$2,数据总览!$D$4/(1+数据总览!$D$4)*INDEX(士兵输出转换,AW$2,1)),AW61)</f>
        <v>0.34538706953887405</v>
      </c>
      <c r="AX62" s="14">
        <f>IFERROR(兵力效用折算(0,AX$2,数据总览!$D$4/(1+数据总览!$D$4)*INDEX(士兵输出转换,AX$2,1))/兵力效用折算($AA62,AX$2,数据总览!$D$4/(1+数据总览!$D$4)*INDEX(士兵输出转换,AX$2,1)),AX61)</f>
        <v>0.30892724342958117</v>
      </c>
      <c r="AY62" s="14">
        <f>IFERROR(兵力效用折算(0,AY$2,数据总览!$D$4/(1+数据总览!$D$4)*INDEX(士兵输出转换,AY$2,1))/兵力效用折算($AA62,AY$2,数据总览!$D$4/(1+数据总览!$D$4)*INDEX(士兵输出转换,AY$2,1)),AY61)</f>
        <v>0.30720594017936487</v>
      </c>
      <c r="AZ62" s="14">
        <f>IFERROR(兵力效用折算(0,AZ$2,数据总览!$D$4/(1+数据总览!$D$4)*INDEX(将领输出转换,AZ$2,1))/兵力效用折算($AA62,AZ$2,数据总览!$D$4/(1+数据总览!$D$4)*INDEX(将领输出转换,AZ$2,1)),AZ61)</f>
        <v>0.61196106351745794</v>
      </c>
      <c r="BA62" s="14">
        <f>IFERROR(兵力效用折算(0,BA$2,数据总览!$D$4/(1+数据总览!$D$4)*INDEX(将领输出转换,BA$2,1))/兵力效用折算($AA62,BA$2,数据总览!$D$4/(1+数据总览!$D$4)*INDEX(将领输出转换,BA$2,1)),BA61)</f>
        <v>0.34835978870780576</v>
      </c>
      <c r="BB62" s="14">
        <f>IFERROR(兵力效用折算(0,BB$2,数据总览!$D$4/(1+数据总览!$D$4)*INDEX(将领输出转换,BB$2,1))/兵力效用折算($AA62,BB$2,数据总览!$D$4/(1+数据总览!$D$4)*INDEX(将领输出转换,BB$2,1)),BB61)</f>
        <v>0.29784688144887339</v>
      </c>
      <c r="BC62" s="14">
        <f>IFERROR(兵力效用折算(0,BC$2,数据总览!$D$4/(1+数据总览!$D$4)*INDEX(将领输出转换,BC$2,1))/兵力效用折算($AA62,BC$2,数据总览!$D$4/(1+数据总览!$D$4)*INDEX(将领输出转换,BC$2,1)),BC61)</f>
        <v>0.31018506997663065</v>
      </c>
      <c r="BD62" s="14"/>
      <c r="BE62" s="14">
        <f>SUM(AV$5:AV62)/SUMIFS(AV$5:AV$90,AB$5:AB$90,"&gt;"&amp;0)</f>
        <v>1.5763664010357954</v>
      </c>
      <c r="BF62" s="14">
        <f>SUM(AW$5:AW62)/SUMIFS(AW$5:AW$90,AC$5:AC$90,"&gt;"&amp;0)</f>
        <v>0.80669282852516466</v>
      </c>
      <c r="BG62" s="14">
        <f>SUM(AX$5:AX62)/SUMIFS(AX$5:AX$90,AD$5:AD$90,"&gt;"&amp;0)</f>
        <v>0.82950802746144081</v>
      </c>
      <c r="BH62" s="14">
        <f>SUM(AY$5:AY62)/SUMIFS(AY$5:AY$90,AE$5:AE$90,"&gt;"&amp;0)</f>
        <v>0.8319117872106927</v>
      </c>
      <c r="BI62" s="14">
        <f>SUM(AZ$5:AZ62)/SUMIFS(AZ$5:AZ$90,AF$5:AF$90,"&gt;"&amp;0)</f>
        <v>0.70873996696559849</v>
      </c>
      <c r="BJ62" s="14">
        <f>SUM(BA$5:BA62)/SUMIFS(BA$5:BA$90,AG$5:AG$90,"&gt;"&amp;0)</f>
        <v>0.80539398418406649</v>
      </c>
      <c r="BK62" s="14">
        <f>SUM(BB$5:BB62)/SUMIFS(BB$5:BB$90,AH$5:AH$90,"&gt;"&amp;0)</f>
        <v>0.83541329335795012</v>
      </c>
      <c r="BL62" s="14">
        <f>SUM(BC$5:BC62)/SUMIFS(BC$5:BC$90,AI$5:AI$90,"&gt;"&amp;0)</f>
        <v>0.83040380666468683</v>
      </c>
      <c r="BN62" s="14">
        <f t="shared" si="16"/>
        <v>240</v>
      </c>
      <c r="BO62" s="14">
        <f t="shared" si="17"/>
        <v>191.27146897570671</v>
      </c>
      <c r="BP62" s="14">
        <f t="shared" si="18"/>
        <v>166.95270970234958</v>
      </c>
      <c r="BQ62" s="14">
        <f t="shared" si="19"/>
        <v>204.23821654067703</v>
      </c>
      <c r="BS62" s="14">
        <f>相关演算!V76</f>
        <v>3.0401861155812036</v>
      </c>
      <c r="BT62" s="14">
        <f>相关演算!W76</f>
        <v>1.6275937393914084</v>
      </c>
      <c r="BU62" s="14">
        <f>相关演算!X76</f>
        <v>1.1057729740030113</v>
      </c>
      <c r="BV62" s="14">
        <f t="shared" si="9"/>
        <v>1.3666833566972099</v>
      </c>
      <c r="BW62" s="14"/>
      <c r="BX62" s="14"/>
      <c r="BY62" s="14"/>
    </row>
    <row r="63" spans="2:105" x14ac:dyDescent="0.15">
      <c r="C63" s="13" t="s">
        <v>2</v>
      </c>
      <c r="D63" s="51">
        <f t="shared" si="28"/>
        <v>2.0915208437774571E-2</v>
      </c>
      <c r="E63" s="51">
        <f t="shared" si="29"/>
        <v>2.0915208437774571E-2</v>
      </c>
      <c r="F63" s="51">
        <f t="shared" si="30"/>
        <v>8.5146801657840096E-2</v>
      </c>
      <c r="G63" s="51">
        <f t="shared" si="31"/>
        <v>0.24914704372528482</v>
      </c>
      <c r="H63" s="51">
        <f t="shared" si="27"/>
        <v>0.32894390692210435</v>
      </c>
      <c r="I63" s="51">
        <f t="shared" si="27"/>
        <v>0.40874077011892385</v>
      </c>
      <c r="J63" s="153">
        <v>0.76</v>
      </c>
      <c r="P63" s="14" t="s">
        <v>994</v>
      </c>
      <c r="Q63" s="16"/>
      <c r="R63" s="16">
        <f t="shared" si="22"/>
        <v>1.3598461961332831</v>
      </c>
      <c r="S63" s="16">
        <f t="shared" si="23"/>
        <v>1.372168542172135</v>
      </c>
      <c r="T63" s="16">
        <f t="shared" si="24"/>
        <v>1.359357505361046</v>
      </c>
      <c r="U63" s="16">
        <f t="shared" si="25"/>
        <v>1.3529145728067598</v>
      </c>
      <c r="AA63" s="13">
        <v>58</v>
      </c>
      <c r="AB63" s="14">
        <f>[8]结果汇总!E63</f>
        <v>0</v>
      </c>
      <c r="AC63" s="14">
        <f>[8]结果汇总!F63</f>
        <v>0.20099668882411043</v>
      </c>
      <c r="AD63" s="14">
        <f>[8]结果汇总!G63</f>
        <v>0.29236280921705959</v>
      </c>
      <c r="AE63" s="14">
        <f>[8]结果汇总!H63</f>
        <v>0.13664530069936071</v>
      </c>
      <c r="AF63" s="14">
        <f>[8]结果汇总!I63</f>
        <v>0.10238715340911532</v>
      </c>
      <c r="AG63" s="14">
        <f>[8]结果汇总!J63</f>
        <v>1.5018924022833268E-2</v>
      </c>
      <c r="AH63" s="14">
        <f>[8]结果汇总!K63</f>
        <v>0.30794430030765996</v>
      </c>
      <c r="AI63" s="14">
        <f>[8]结果汇总!L63</f>
        <v>0.30794430030765996</v>
      </c>
      <c r="AJ63" s="14"/>
      <c r="AK63" s="14"/>
      <c r="AL63" s="14"/>
      <c r="AM63" s="112">
        <f t="shared" si="5"/>
        <v>0</v>
      </c>
      <c r="AN63" s="112">
        <f t="shared" si="6"/>
        <v>0.5</v>
      </c>
      <c r="AO63" s="112">
        <f t="shared" si="7"/>
        <v>0.5</v>
      </c>
      <c r="AP63" s="112">
        <f t="shared" si="8"/>
        <v>0.5</v>
      </c>
      <c r="AQ63" s="113">
        <f>IFERROR(SUM(AM63:AM$90)/IFERROR(MATCH(0,AM63:AM$90,0)-1,87-COUNT(AM$5:AM63)),0)</f>
        <v>0</v>
      </c>
      <c r="AR63" s="113">
        <f>IFERROR(SUM(AN63:AN$90)/IFERROR(MATCH(0,AN63:AN$90,0)-1,87-COUNT(AN$5:AN63)),0)</f>
        <v>0.5</v>
      </c>
      <c r="AS63" s="113">
        <f>IFERROR(SUM(AO63:AO$90)/IFERROR(MATCH(0,AO63:AO$90,0)-1,87-COUNT(AO$5:AO63)),0)</f>
        <v>0.5</v>
      </c>
      <c r="AT63" s="113">
        <f>IFERROR(SUM(AP63:AP$90)/IFERROR(MATCH(0,AP63:AP$90,0)-1,87-COUNT(AP$5:AP63)),0)</f>
        <v>0.5</v>
      </c>
      <c r="AU63" s="14"/>
      <c r="AV63" s="14">
        <f>IFERROR(兵力效用折算(0,AV$2,数据总览!$D$4/(1+数据总览!$D$4)*INDEX(士兵输出转换,AV$2,1))/兵力效用折算($AA63,AV$2,数据总览!$D$4/(1+数据总览!$D$4)*INDEX(士兵输出转换,AV$2,1)),AV62)</f>
        <v>0.60667225546381132</v>
      </c>
      <c r="AW63" s="14">
        <f>IFERROR(兵力效用折算(0,AW$2,数据总览!$D$4/(1+数据总览!$D$4)*INDEX(士兵输出转换,AW$2,1))/兵力效用折算($AA63,AW$2,数据总览!$D$4/(1+数据总览!$D$4)*INDEX(士兵输出转换,AW$2,1)),AW62)</f>
        <v>0.34221610072276543</v>
      </c>
      <c r="AX63" s="14">
        <f>IFERROR(兵力效用折算(0,AX$2,数据总览!$D$4/(1+数据总览!$D$4)*INDEX(士兵输出转换,AX$2,1))/兵力效用折算($AA63,AX$2,数据总览!$D$4/(1+数据总览!$D$4)*INDEX(士兵输出转换,AX$2,1)),AX62)</f>
        <v>0.30426422982677803</v>
      </c>
      <c r="AY63" s="14">
        <f>IFERROR(兵力效用折算(0,AY$2,数据总览!$D$4/(1+数据总览!$D$4)*INDEX(士兵输出转换,AY$2,1))/兵力效用折算($AA63,AY$2,数据总览!$D$4/(1+数据总览!$D$4)*INDEX(士兵输出转换,AY$2,1)),AY62)</f>
        <v>0.30229557642670507</v>
      </c>
      <c r="AZ63" s="14">
        <f>IFERROR(兵力效用折算(0,AZ$2,数据总览!$D$4/(1+数据总览!$D$4)*INDEX(将领输出转换,AZ$2,1))/兵力效用折算($AA63,AZ$2,数据总览!$D$4/(1+数据总览!$D$4)*INDEX(将领输出转换,AZ$2,1)),AZ62)</f>
        <v>0.61196106351745794</v>
      </c>
      <c r="BA63" s="14">
        <f>IFERROR(兵力效用折算(0,BA$2,数据总览!$D$4/(1+数据总览!$D$4)*INDEX(将领输出转换,BA$2,1))/兵力效用折算($AA63,BA$2,数据总览!$D$4/(1+数据总览!$D$4)*INDEX(将领输出转换,BA$2,1)),BA62)</f>
        <v>0.34521829419753114</v>
      </c>
      <c r="BB63" s="14">
        <f>IFERROR(兵力效用折算(0,BB$2,数据总览!$D$4/(1+数据总览!$D$4)*INDEX(将领输出转换,BB$2,1))/兵力效用折算($AA63,BB$2,数据总览!$D$4/(1+数据总览!$D$4)*INDEX(将领输出转换,BB$2,1)),BB62)</f>
        <v>0.29303872119534458</v>
      </c>
      <c r="BC63" s="14">
        <f>IFERROR(兵力效用折算(0,BC$2,数据总览!$D$4/(1+数据总览!$D$4)*INDEX(将领输出转换,BC$2,1))/兵力效用折算($AA63,BC$2,数据总览!$D$4/(1+数据总览!$D$4)*INDEX(将领输出转换,BC$2,1)),BC62)</f>
        <v>0.30531678277983465</v>
      </c>
      <c r="BD63" s="14"/>
      <c r="BE63" s="14">
        <f>SUM(AV$5:AV63)/SUMIFS(AV$5:AV$90,AB$5:AB$90,"&gt;"&amp;0)</f>
        <v>1.5994210570772271</v>
      </c>
      <c r="BF63" s="14">
        <f>SUM(AW$5:AW63)/SUMIFS(AW$5:AW$90,AC$5:AC$90,"&gt;"&amp;0)</f>
        <v>0.81426794564902616</v>
      </c>
      <c r="BG63" s="14">
        <f>SUM(AX$5:AX63)/SUMIFS(AX$5:AX$90,AD$5:AD$90,"&gt;"&amp;0)</f>
        <v>0.83673289753487701</v>
      </c>
      <c r="BH63" s="14">
        <f>SUM(AY$5:AY63)/SUMIFS(AY$5:AY$90,AE$5:AE$90,"&gt;"&amp;0)</f>
        <v>0.83884813629171906</v>
      </c>
      <c r="BI63" s="14">
        <f>SUM(AZ$5:AZ63)/SUMIFS(AZ$5:AZ$90,AF$5:AF$90,"&gt;"&amp;0)</f>
        <v>0.71914211100254144</v>
      </c>
      <c r="BJ63" s="14">
        <f>SUM(BA$5:BA63)/SUMIFS(BA$5:BA$90,AG$5:AG$90,"&gt;"&amp;0)</f>
        <v>0.81300623596206145</v>
      </c>
      <c r="BK63" s="14">
        <f>SUM(BB$5:BB63)/SUMIFS(BB$5:BB$90,AH$5:AH$90,"&gt;"&amp;0)</f>
        <v>0.84248278521843289</v>
      </c>
      <c r="BL63" s="14">
        <f>SUM(BC$5:BC63)/SUMIFS(BC$5:BC$90,AI$5:AI$90,"&gt;"&amp;0)</f>
        <v>0.83738192149628654</v>
      </c>
      <c r="BN63" s="14">
        <f t="shared" si="16"/>
        <v>240</v>
      </c>
      <c r="BO63" s="14">
        <f t="shared" si="17"/>
        <v>191.76079468221351</v>
      </c>
      <c r="BP63" s="14">
        <f t="shared" si="18"/>
        <v>169.83292578790571</v>
      </c>
      <c r="BQ63" s="14">
        <f t="shared" si="19"/>
        <v>207.20512783215344</v>
      </c>
      <c r="BS63" s="14">
        <f>相关演算!V77</f>
        <v>3.0137294869690572</v>
      </c>
      <c r="BT63" s="14">
        <f>相关演算!W77</f>
        <v>1.6089093257021512</v>
      </c>
      <c r="BU63" s="14">
        <f>相关演算!X77</f>
        <v>1.0851126351421483</v>
      </c>
      <c r="BV63" s="14">
        <f t="shared" si="9"/>
        <v>1.3470109804221497</v>
      </c>
      <c r="BW63" s="14"/>
      <c r="BX63" s="14"/>
      <c r="BY63" s="14"/>
    </row>
    <row r="64" spans="2:105" x14ac:dyDescent="0.15">
      <c r="C64" s="13" t="s">
        <v>3</v>
      </c>
      <c r="D64" s="51">
        <f t="shared" si="28"/>
        <v>2.5098250125329489E-2</v>
      </c>
      <c r="E64" s="51">
        <f t="shared" si="29"/>
        <v>2.5098250125329489E-2</v>
      </c>
      <c r="F64" s="51">
        <f t="shared" si="30"/>
        <v>8.9809777155405474E-2</v>
      </c>
      <c r="G64" s="51">
        <f t="shared" si="31"/>
        <v>0.26674159147673565</v>
      </c>
      <c r="H64" s="51">
        <f t="shared" si="27"/>
        <v>0.33774118079782978</v>
      </c>
      <c r="I64" s="51">
        <f t="shared" si="27"/>
        <v>0.40874077011892385</v>
      </c>
      <c r="J64" s="153">
        <v>0.82</v>
      </c>
      <c r="P64" s="14" t="s">
        <v>995</v>
      </c>
      <c r="Q64" s="16"/>
      <c r="R64" s="16">
        <f t="shared" si="22"/>
        <v>1.4276513053342128</v>
      </c>
      <c r="S64" s="16">
        <f t="shared" si="23"/>
        <v>1.4412536513181515</v>
      </c>
      <c r="T64" s="16">
        <f t="shared" si="24"/>
        <v>1.4258901863168303</v>
      </c>
      <c r="U64" s="16">
        <f t="shared" si="25"/>
        <v>1.4180134981670622</v>
      </c>
      <c r="AA64" s="13">
        <v>59</v>
      </c>
      <c r="AB64" s="14">
        <f>[8]结果汇总!E64</f>
        <v>0</v>
      </c>
      <c r="AC64" s="14">
        <f>[8]结果汇总!F64</f>
        <v>0.19900350211293955</v>
      </c>
      <c r="AD64" s="14">
        <f>[8]结果汇总!G64</f>
        <v>0.28058592566722995</v>
      </c>
      <c r="AE64" s="14">
        <f>[8]结果汇总!H64</f>
        <v>0.1245707324895369</v>
      </c>
      <c r="AF64" s="14">
        <f>[8]结果汇总!I64</f>
        <v>9.7481860073874396E-2</v>
      </c>
      <c r="AG64" s="14">
        <f>[8]结果汇总!J64</f>
        <v>1.5018924022833268E-2</v>
      </c>
      <c r="AH64" s="14">
        <f>[8]结果汇总!K64</f>
        <v>0.29690347197969474</v>
      </c>
      <c r="AI64" s="14">
        <f>[8]结果汇总!L64</f>
        <v>0.29690347197969474</v>
      </c>
      <c r="AJ64" s="14"/>
      <c r="AK64" s="14"/>
      <c r="AL64" s="14"/>
      <c r="AM64" s="112">
        <f t="shared" si="5"/>
        <v>0</v>
      </c>
      <c r="AN64" s="112">
        <f t="shared" si="6"/>
        <v>0.5</v>
      </c>
      <c r="AO64" s="112">
        <f t="shared" si="7"/>
        <v>0.5</v>
      </c>
      <c r="AP64" s="112">
        <f t="shared" si="8"/>
        <v>0.5</v>
      </c>
      <c r="AQ64" s="113">
        <f>IFERROR(SUM(AM64:AM$90)/IFERROR(MATCH(0,AM64:AM$90,0)-1,87-COUNT(AM$5:AM64)),0)</f>
        <v>0</v>
      </c>
      <c r="AR64" s="113">
        <f>IFERROR(SUM(AN64:AN$90)/IFERROR(MATCH(0,AN64:AN$90,0)-1,87-COUNT(AN$5:AN64)),0)</f>
        <v>0.5</v>
      </c>
      <c r="AS64" s="113">
        <f>IFERROR(SUM(AO64:AO$90)/IFERROR(MATCH(0,AO64:AO$90,0)-1,87-COUNT(AO$5:AO64)),0)</f>
        <v>0.5</v>
      </c>
      <c r="AT64" s="113">
        <f>IFERROR(SUM(AP64:AP$90)/IFERROR(MATCH(0,AP64:AP$90,0)-1,87-COUNT(AP$5:AP64)),0)</f>
        <v>0.5</v>
      </c>
      <c r="AU64" s="14"/>
      <c r="AV64" s="14">
        <f>IFERROR(兵力效用折算(0,AV$2,数据总览!$D$4/(1+数据总览!$D$4)*INDEX(士兵输出转换,AV$2,1))/兵力效用折算($AA64,AV$2,数据总览!$D$4/(1+数据总览!$D$4)*INDEX(士兵输出转换,AV$2,1)),AV63)</f>
        <v>0.60667225546381132</v>
      </c>
      <c r="AW64" s="14">
        <f>IFERROR(兵力效用折算(0,AW$2,数据总览!$D$4/(1+数据总览!$D$4)*INDEX(士兵输出转换,AW$2,1))/兵力效用折算($AA64,AW$2,数据总览!$D$4/(1+数据总览!$D$4)*INDEX(士兵输出转换,AW$2,1)),AW63)</f>
        <v>0.33911738643751788</v>
      </c>
      <c r="AX64" s="14">
        <f>IFERROR(兵力效用折算(0,AX$2,数据总览!$D$4/(1+数据总览!$D$4)*INDEX(士兵输出转换,AX$2,1))/兵力效用折算($AA64,AX$2,数据总览!$D$4/(1+数据总览!$D$4)*INDEX(士兵输出转换,AX$2,1)),AX63)</f>
        <v>0.29971998753528428</v>
      </c>
      <c r="AY64" s="14">
        <f>IFERROR(兵力效用折算(0,AY$2,数据总览!$D$4/(1+数据总览!$D$4)*INDEX(士兵输出转换,AY$2,1))/兵力效用折算($AA64,AY$2,数据总览!$D$4/(1+数据总览!$D$4)*INDEX(士兵输出转换,AY$2,1)),AY63)</f>
        <v>0.29751765280572828</v>
      </c>
      <c r="AZ64" s="14">
        <f>IFERROR(兵力效用折算(0,AZ$2,数据总览!$D$4/(1+数据总览!$D$4)*INDEX(将领输出转换,AZ$2,1))/兵力效用折算($AA64,AZ$2,数据总览!$D$4/(1+数据总览!$D$4)*INDEX(将领输出转换,AZ$2,1)),AZ63)</f>
        <v>0.61196106351745794</v>
      </c>
      <c r="BA64" s="14">
        <f>IFERROR(兵力效用折算(0,BA$2,数据总览!$D$4/(1+数据总览!$D$4)*INDEX(将领输出转换,BA$2,1))/兵力效用折算($AA64,BA$2,数据总览!$D$4/(1+数据总览!$D$4)*INDEX(将领输出转换,BA$2,1)),BA63)</f>
        <v>0.3421486927460945</v>
      </c>
      <c r="BB64" s="14">
        <f>IFERROR(兵力效用折算(0,BB$2,数据总览!$D$4/(1+数据总览!$D$4)*INDEX(将领输出转换,BB$2,1))/兵力效用折算($AA64,BB$2,数据总览!$D$4/(1+数据总览!$D$4)*INDEX(将领输出转换,BB$2,1)),BB63)</f>
        <v>0.28835179029594171</v>
      </c>
      <c r="BC64" s="14">
        <f>IFERROR(兵力效用折算(0,BC$2,数据总览!$D$4/(1+数据总览!$D$4)*INDEX(将领输出转换,BC$2,1))/兵力效用折算($AA64,BC$2,数据总览!$D$4/(1+数据总览!$D$4)*INDEX(将领输出转换,BC$2,1)),BC63)</f>
        <v>0.30058026821339423</v>
      </c>
      <c r="BD64" s="14"/>
      <c r="BE64" s="14">
        <f>SUM(AV$5:AV64)/SUMIFS(AV$5:AV$90,AB$5:AB$90,"&gt;"&amp;0)</f>
        <v>1.6224757131186589</v>
      </c>
      <c r="BF64" s="14">
        <f>SUM(AW$5:AW64)/SUMIFS(AW$5:AW$90,AC$5:AC$90,"&gt;"&amp;0)</f>
        <v>0.82177447124959413</v>
      </c>
      <c r="BG64" s="14">
        <f>SUM(AX$5:AX64)/SUMIFS(AX$5:AX$90,AD$5:AD$90,"&gt;"&amp;0)</f>
        <v>0.84384986284357322</v>
      </c>
      <c r="BH64" s="14">
        <f>SUM(AY$5:AY64)/SUMIFS(AY$5:AY$90,AE$5:AE$90,"&gt;"&amp;0)</f>
        <v>0.84567485311643087</v>
      </c>
      <c r="BI64" s="14">
        <f>SUM(AZ$5:AZ64)/SUMIFS(AZ$5:AZ$90,AF$5:AF$90,"&gt;"&amp;0)</f>
        <v>0.72954425503948428</v>
      </c>
      <c r="BJ64" s="14">
        <f>SUM(BA$5:BA64)/SUMIFS(BA$5:BA$90,AG$5:AG$90,"&gt;"&amp;0)</f>
        <v>0.82055080135292335</v>
      </c>
      <c r="BK64" s="14">
        <f>SUM(BB$5:BB64)/SUMIFS(BB$5:BB$90,AH$5:AH$90,"&gt;"&amp;0)</f>
        <v>0.84943920594719358</v>
      </c>
      <c r="BL64" s="14">
        <f>SUM(BC$5:BC64)/SUMIFS(BC$5:BC$90,AI$5:AI$90,"&gt;"&amp;0)</f>
        <v>0.84425178173983106</v>
      </c>
      <c r="BN64" s="14">
        <f t="shared" si="16"/>
        <v>240</v>
      </c>
      <c r="BO64" s="14">
        <f t="shared" si="17"/>
        <v>192.23915949289452</v>
      </c>
      <c r="BP64" s="14">
        <f t="shared" si="18"/>
        <v>172.65937783986482</v>
      </c>
      <c r="BQ64" s="14">
        <f t="shared" si="19"/>
        <v>210.10302420251114</v>
      </c>
      <c r="BS64" s="14">
        <f>相关演算!V78</f>
        <v>2.98782759501383</v>
      </c>
      <c r="BT64" s="14">
        <f>相关演算!W78</f>
        <v>1.5906154261417089</v>
      </c>
      <c r="BU64" s="14">
        <f>相关演算!X78</f>
        <v>1.0648735825767823</v>
      </c>
      <c r="BV64" s="14">
        <f t="shared" si="9"/>
        <v>1.3277445043592455</v>
      </c>
      <c r="BW64" s="14"/>
      <c r="BX64" s="14"/>
      <c r="BY64" s="14"/>
    </row>
    <row r="65" spans="2:77" x14ac:dyDescent="0.15">
      <c r="C65" s="13" t="s">
        <v>16</v>
      </c>
      <c r="D65" s="51">
        <f t="shared" si="28"/>
        <v>2.9281291812884403E-2</v>
      </c>
      <c r="E65" s="51">
        <f t="shared" si="29"/>
        <v>2.9281291812884403E-2</v>
      </c>
      <c r="F65" s="51">
        <f t="shared" si="30"/>
        <v>9.2922372686231269E-2</v>
      </c>
      <c r="G65" s="51">
        <f t="shared" si="31"/>
        <v>0.29255864105588647</v>
      </c>
      <c r="H65" s="51">
        <f t="shared" si="27"/>
        <v>0.35064970558740516</v>
      </c>
      <c r="I65" s="51">
        <f t="shared" si="27"/>
        <v>0.40874077011892385</v>
      </c>
      <c r="J65" s="153">
        <v>0.88</v>
      </c>
      <c r="P65" s="14" t="s">
        <v>996</v>
      </c>
      <c r="Q65" s="16"/>
      <c r="R65" s="16">
        <f t="shared" si="22"/>
        <v>1.4942537376609621</v>
      </c>
      <c r="S65" s="16">
        <f t="shared" si="23"/>
        <v>1.5088473814155963</v>
      </c>
      <c r="T65" s="16">
        <f t="shared" si="24"/>
        <v>1.4909432961121689</v>
      </c>
      <c r="U65" s="16">
        <f t="shared" si="25"/>
        <v>1.4816056674087525</v>
      </c>
      <c r="AA65" s="13">
        <v>60</v>
      </c>
      <c r="AB65" s="14">
        <f>[8]结果汇总!E65</f>
        <v>0</v>
      </c>
      <c r="AC65" s="14">
        <f>[8]结果汇总!F65</f>
        <v>0.19705496278409884</v>
      </c>
      <c r="AD65" s="14">
        <f>[8]结果汇总!G65</f>
        <v>0.26902887727699726</v>
      </c>
      <c r="AE65" s="14">
        <f>[8]结果汇总!H65</f>
        <v>0.11277703731253237</v>
      </c>
      <c r="AF65" s="14">
        <f>[8]结果汇总!I65</f>
        <v>9.2690671408216296E-2</v>
      </c>
      <c r="AG65" s="14">
        <f>[8]结果汇总!J65</f>
        <v>1.5018924022833268E-2</v>
      </c>
      <c r="AH65" s="14">
        <f>[8]结果汇总!K65</f>
        <v>0.28606873911385156</v>
      </c>
      <c r="AI65" s="14">
        <f>[8]结果汇总!L65</f>
        <v>0.28606873911385156</v>
      </c>
      <c r="AJ65" s="14"/>
      <c r="AK65" s="14"/>
      <c r="AL65" s="14"/>
      <c r="AM65" s="112">
        <f t="shared" si="5"/>
        <v>0</v>
      </c>
      <c r="AN65" s="112">
        <f t="shared" si="6"/>
        <v>0.5</v>
      </c>
      <c r="AO65" s="112">
        <f t="shared" si="7"/>
        <v>0.5</v>
      </c>
      <c r="AP65" s="112">
        <f t="shared" si="8"/>
        <v>0.5</v>
      </c>
      <c r="AQ65" s="113">
        <f>IFERROR(SUM(AM65:AM$90)/IFERROR(MATCH(0,AM65:AM$90,0)-1,87-COUNT(AM$5:AM65)),0)</f>
        <v>0</v>
      </c>
      <c r="AR65" s="113">
        <f>IFERROR(SUM(AN65:AN$90)/IFERROR(MATCH(0,AN65:AN$90,0)-1,87-COUNT(AN$5:AN65)),0)</f>
        <v>0.5</v>
      </c>
      <c r="AS65" s="113">
        <f>IFERROR(SUM(AO65:AO$90)/IFERROR(MATCH(0,AO65:AO$90,0)-1,87-COUNT(AO$5:AO65)),0)</f>
        <v>0.5</v>
      </c>
      <c r="AT65" s="113">
        <f>IFERROR(SUM(AP65:AP$90)/IFERROR(MATCH(0,AP65:AP$90,0)-1,87-COUNT(AP$5:AP65)),0)</f>
        <v>0.5</v>
      </c>
      <c r="AU65" s="14"/>
      <c r="AV65" s="14">
        <f>IFERROR(兵力效用折算(0,AV$2,数据总览!$D$4/(1+数据总览!$D$4)*INDEX(士兵输出转换,AV$2,1))/兵力效用折算($AA65,AV$2,数据总览!$D$4/(1+数据总览!$D$4)*INDEX(士兵输出转换,AV$2,1)),AV64)</f>
        <v>0.60667225546381132</v>
      </c>
      <c r="AW65" s="14">
        <f>IFERROR(兵力效用折算(0,AW$2,数据总览!$D$4/(1+数据总览!$D$4)*INDEX(士兵输出转换,AW$2,1))/兵力效用折算($AA65,AW$2,数据总览!$D$4/(1+数据总览!$D$4)*INDEX(士兵输出转换,AW$2,1)),AW64)</f>
        <v>0.3360892782611184</v>
      </c>
      <c r="AX65" s="14">
        <f>IFERROR(兵力效用折算(0,AX$2,数据总览!$D$4/(1+数据总览!$D$4)*INDEX(士兵输出转换,AX$2,1))/兵力效用折算($AA65,AX$2,数据总览!$D$4/(1+数据总览!$D$4)*INDEX(士兵输出转换,AX$2,1)),AX64)</f>
        <v>0.29529183169429296</v>
      </c>
      <c r="AY65" s="14">
        <f>IFERROR(兵力效用折算(0,AY$2,数据总览!$D$4/(1+数据总览!$D$4)*INDEX(士兵输出转换,AY$2,1))/兵力效用折算($AA65,AY$2,数据总览!$D$4/(1+数据总览!$D$4)*INDEX(士兵输出转换,AY$2,1)),AY64)</f>
        <v>0.29286894705101679</v>
      </c>
      <c r="AZ65" s="14">
        <f>IFERROR(兵力效用折算(0,AZ$2,数据总览!$D$4/(1+数据总览!$D$4)*INDEX(将领输出转换,AZ$2,1))/兵力效用折算($AA65,AZ$2,数据总览!$D$4/(1+数据总览!$D$4)*INDEX(将领输出转换,AZ$2,1)),AZ64)</f>
        <v>0.61196106351745794</v>
      </c>
      <c r="BA65" s="14">
        <f>IFERROR(兵力效用折算(0,BA$2,数据总览!$D$4/(1+数据总览!$D$4)*INDEX(将领输出转换,BA$2,1))/兵力效用折算($AA65,BA$2,数据总览!$D$4/(1+数据总览!$D$4)*INDEX(将领输出转换,BA$2,1)),BA64)</f>
        <v>0.33914933409830322</v>
      </c>
      <c r="BB65" s="14">
        <f>IFERROR(兵力效用折算(0,BB$2,数据总览!$D$4/(1+数据总览!$D$4)*INDEX(将领输出转换,BB$2,1))/兵力效用折算($AA65,BB$2,数据总览!$D$4/(1+数据总览!$D$4)*INDEX(将领输出转换,BB$2,1)),BB64)</f>
        <v>0.28378346692315193</v>
      </c>
      <c r="BC65" s="14">
        <f>IFERROR(兵力效用折算(0,BC$2,数据总览!$D$4/(1+数据总览!$D$4)*INDEX(将领输出转换,BC$2,1))/兵力效用折算($AA65,BC$2,数据总览!$D$4/(1+数据总览!$D$4)*INDEX(将领输出转换,BC$2,1)),BC64)</f>
        <v>0.29597228623371885</v>
      </c>
      <c r="BD65" s="14"/>
      <c r="BE65" s="14">
        <f>SUM(AV$5:AV65)/SUMIFS(AV$5:AV$90,AB$5:AB$90,"&gt;"&amp;0)</f>
        <v>1.6455303691600909</v>
      </c>
      <c r="BF65" s="14">
        <f>SUM(AW$5:AW65)/SUMIFS(AW$5:AW$90,AC$5:AC$90,"&gt;"&amp;0)</f>
        <v>0.82921396822686966</v>
      </c>
      <c r="BG65" s="14">
        <f>SUM(AX$5:AX65)/SUMIFS(AX$5:AX$90,AD$5:AD$90,"&gt;"&amp;0)</f>
        <v>0.85086167990452988</v>
      </c>
      <c r="BH65" s="14">
        <f>SUM(AY$5:AY65)/SUMIFS(AY$5:AY$90,AE$5:AE$90,"&gt;"&amp;0)</f>
        <v>0.85239490266446338</v>
      </c>
      <c r="BI65" s="14">
        <f>SUM(AZ$5:AZ65)/SUMIFS(AZ$5:AZ$90,AF$5:AF$90,"&gt;"&amp;0)</f>
        <v>0.73994639907642723</v>
      </c>
      <c r="BJ65" s="14">
        <f>SUM(BA$5:BA65)/SUMIFS(BA$5:BA$90,AG$5:AG$90,"&gt;"&amp;0)</f>
        <v>0.8280292292488054</v>
      </c>
      <c r="BK65" s="14">
        <f>SUM(BB$5:BB65)/SUMIFS(BB$5:BB$90,AH$5:AH$90,"&gt;"&amp;0)</f>
        <v>0.85628541692357674</v>
      </c>
      <c r="BL65" s="14">
        <f>SUM(BC$5:BC65)/SUMIFS(BC$5:BC$90,AI$5:AI$90,"&gt;"&amp;0)</f>
        <v>0.85101632504958846</v>
      </c>
      <c r="BN65" s="14">
        <f t="shared" si="16"/>
        <v>240</v>
      </c>
      <c r="BO65" s="14">
        <f t="shared" si="17"/>
        <v>192.70680893181628</v>
      </c>
      <c r="BP65" s="14">
        <f t="shared" si="18"/>
        <v>175.43306945352063</v>
      </c>
      <c r="BQ65" s="14">
        <f t="shared" si="19"/>
        <v>212.93351104499223</v>
      </c>
      <c r="BS65" s="14">
        <f>相关演算!V79</f>
        <v>2.9624686727015708</v>
      </c>
      <c r="BT65" s="14">
        <f>相关演算!W79</f>
        <v>1.5727037802134596</v>
      </c>
      <c r="BU65" s="14">
        <f>相关演算!X79</f>
        <v>1.045047128811923</v>
      </c>
      <c r="BV65" s="14">
        <f t="shared" si="9"/>
        <v>1.3088754545126913</v>
      </c>
      <c r="BW65" s="14"/>
      <c r="BX65" s="14"/>
      <c r="BY65" s="14"/>
    </row>
    <row r="66" spans="2:77" x14ac:dyDescent="0.15">
      <c r="C66" s="13" t="s">
        <v>17</v>
      </c>
      <c r="D66" s="51">
        <f t="shared" si="28"/>
        <v>3.7647375187994228E-2</v>
      </c>
      <c r="E66" s="51">
        <f t="shared" si="29"/>
        <v>3.7647375187994228E-2</v>
      </c>
      <c r="F66" s="51">
        <f t="shared" si="30"/>
        <v>9.6037631104933949E-2</v>
      </c>
      <c r="G66" s="51">
        <f t="shared" si="31"/>
        <v>0.30337791743507236</v>
      </c>
      <c r="H66" s="51">
        <f t="shared" si="27"/>
        <v>0.35605934377699811</v>
      </c>
      <c r="I66" s="51">
        <f t="shared" si="27"/>
        <v>0.40874077011892385</v>
      </c>
      <c r="J66" s="153">
        <v>0.94</v>
      </c>
      <c r="P66" s="14" t="s">
        <v>997</v>
      </c>
      <c r="Q66" s="16"/>
      <c r="R66" s="16">
        <f t="shared" si="22"/>
        <v>1.559718322687043</v>
      </c>
      <c r="S66" s="16">
        <f t="shared" si="23"/>
        <v>1.5750468074380688</v>
      </c>
      <c r="T66" s="16">
        <f t="shared" si="24"/>
        <v>1.5546159127659283</v>
      </c>
      <c r="U66" s="16">
        <f t="shared" si="25"/>
        <v>1.5437959025321855</v>
      </c>
      <c r="AA66" s="13">
        <v>61</v>
      </c>
      <c r="AB66" s="14">
        <f>[8]结果汇总!E66</f>
        <v>0</v>
      </c>
      <c r="AC66" s="14">
        <f>[8]结果汇总!F66</f>
        <v>0.19515007073622423</v>
      </c>
      <c r="AD66" s="14">
        <f>[8]结果汇总!G66</f>
        <v>0.25768756045671554</v>
      </c>
      <c r="AE66" s="14">
        <f>[8]结果汇总!H66</f>
        <v>0.10125768162949139</v>
      </c>
      <c r="AF66" s="14">
        <f>[8]结果汇总!I66</f>
        <v>8.80109331619809E-2</v>
      </c>
      <c r="AG66" s="14">
        <f>[8]结果汇总!J66</f>
        <v>1.5018924022833268E-2</v>
      </c>
      <c r="AH66" s="14">
        <f>[8]结果汇总!K66</f>
        <v>0.27543625459483745</v>
      </c>
      <c r="AI66" s="14">
        <f>[8]结果汇总!L66</f>
        <v>0.27543625459483745</v>
      </c>
      <c r="AJ66" s="14"/>
      <c r="AK66" s="14"/>
      <c r="AL66" s="14"/>
      <c r="AM66" s="112">
        <f t="shared" si="5"/>
        <v>0</v>
      </c>
      <c r="AN66" s="112">
        <f t="shared" si="6"/>
        <v>0.5</v>
      </c>
      <c r="AO66" s="112">
        <f t="shared" si="7"/>
        <v>0.5</v>
      </c>
      <c r="AP66" s="112">
        <f t="shared" si="8"/>
        <v>0.5</v>
      </c>
      <c r="AQ66" s="113">
        <f>IFERROR(SUM(AM66:AM$90)/IFERROR(MATCH(0,AM66:AM$90,0)-1,87-COUNT(AM$5:AM66)),0)</f>
        <v>0</v>
      </c>
      <c r="AR66" s="113">
        <f>IFERROR(SUM(AN66:AN$90)/IFERROR(MATCH(0,AN66:AN$90,0)-1,87-COUNT(AN$5:AN66)),0)</f>
        <v>0.5</v>
      </c>
      <c r="AS66" s="113">
        <f>IFERROR(SUM(AO66:AO$90)/IFERROR(MATCH(0,AO66:AO$90,0)-1,87-COUNT(AO$5:AO66)),0)</f>
        <v>0.5</v>
      </c>
      <c r="AT66" s="113">
        <f>IFERROR(SUM(AP66:AP$90)/IFERROR(MATCH(0,AP66:AP$90,0)-1,87-COUNT(AP$5:AP66)),0)</f>
        <v>0.5</v>
      </c>
      <c r="AU66" s="14"/>
      <c r="AV66" s="14">
        <f>IFERROR(兵力效用折算(0,AV$2,数据总览!$D$4/(1+数据总览!$D$4)*INDEX(士兵输出转换,AV$2,1))/兵力效用折算($AA66,AV$2,数据总览!$D$4/(1+数据总览!$D$4)*INDEX(士兵输出转换,AV$2,1)),AV65)</f>
        <v>0.60667225546381132</v>
      </c>
      <c r="AW66" s="14">
        <f>IFERROR(兵力效用折算(0,AW$2,数据总览!$D$4/(1+数据总览!$D$4)*INDEX(士兵输出转换,AW$2,1))/兵力效用折算($AA66,AW$2,数据总览!$D$4/(1+数据总览!$D$4)*INDEX(士兵输出转换,AW$2,1)),AW65)</f>
        <v>0.33313016351527885</v>
      </c>
      <c r="AX66" s="14">
        <f>IFERROR(兵力效用折算(0,AX$2,数据总览!$D$4/(1+数据总览!$D$4)*INDEX(士兵输出转换,AX$2,1))/兵力效用折算($AA66,AX$2,数据总览!$D$4/(1+数据总览!$D$4)*INDEX(士兵输出转换,AX$2,1)),AX65)</f>
        <v>0.29097711590281339</v>
      </c>
      <c r="AY66" s="14">
        <f>IFERROR(兵力效用折算(0,AY$2,数据总览!$D$4/(1+数据总览!$D$4)*INDEX(士兵输出转换,AY$2,1))/兵力效用折算($AA66,AY$2,数据总览!$D$4/(1+数据总览!$D$4)*INDEX(士兵输出转换,AY$2,1)),AY65)</f>
        <v>0.28834629319196536</v>
      </c>
      <c r="AZ66" s="14">
        <f>IFERROR(兵力效用折算(0,AZ$2,数据总览!$D$4/(1+数据总览!$D$4)*INDEX(将领输出转换,AZ$2,1))/兵力效用折算($AA66,AZ$2,数据总览!$D$4/(1+数据总览!$D$4)*INDEX(将领输出转换,AZ$2,1)),AZ65)</f>
        <v>0.61196106351745794</v>
      </c>
      <c r="BA66" s="14">
        <f>IFERROR(兵力效用折算(0,BA$2,数据总览!$D$4/(1+数据总览!$D$4)*INDEX(将领输出转换,BA$2,1))/兵力效用折算($AA66,BA$2,数据总览!$D$4/(1+数据总览!$D$4)*INDEX(将领输出转换,BA$2,1)),BA65)</f>
        <v>0.3362186039869684</v>
      </c>
      <c r="BB66" s="14">
        <f>IFERROR(兵力效用折算(0,BB$2,数据总览!$D$4/(1+数据总览!$D$4)*INDEX(将领输出转换,BB$2,1))/兵力效用折算($AA66,BB$2,数据总览!$D$4/(1+数据总览!$D$4)*INDEX(将领输出转换,BB$2,1)),BB65)</f>
        <v>0.27933116356759502</v>
      </c>
      <c r="BC66" s="14">
        <f>IFERROR(兵力效用折算(0,BC$2,数据总览!$D$4/(1+数据总览!$D$4)*INDEX(将领输出转换,BC$2,1))/兵力效用折算($AA66,BC$2,数据总览!$D$4/(1+数据总览!$D$4)*INDEX(将领输出转换,BC$2,1)),BC65)</f>
        <v>0.29148965425179357</v>
      </c>
      <c r="BD66" s="14"/>
      <c r="BE66" s="14">
        <f>SUM(AV$5:AV66)/SUMIFS(AV$5:AV$90,AB$5:AB$90,"&gt;"&amp;0)</f>
        <v>1.6685850252015226</v>
      </c>
      <c r="BF66" s="14">
        <f>SUM(AW$5:AW66)/SUMIFS(AW$5:AW$90,AC$5:AC$90,"&gt;"&amp;0)</f>
        <v>0.83658796378344835</v>
      </c>
      <c r="BG66" s="14">
        <f>SUM(AX$5:AX66)/SUMIFS(AX$5:AX$90,AD$5:AD$90,"&gt;"&amp;0)</f>
        <v>0.85777104239494772</v>
      </c>
      <c r="BH66" s="14">
        <f>SUM(AY$5:AY66)/SUMIFS(AY$5:AY$90,AE$5:AE$90,"&gt;"&amp;0)</f>
        <v>0.85901117727040144</v>
      </c>
      <c r="BI66" s="14">
        <f>SUM(AZ$5:AZ66)/SUMIFS(AZ$5:AZ$90,AF$5:AF$90,"&gt;"&amp;0)</f>
        <v>0.75034854311337018</v>
      </c>
      <c r="BJ66" s="14">
        <f>SUM(BA$5:BA66)/SUMIFS(BA$5:BA$90,AG$5:AG$90,"&gt;"&amp;0)</f>
        <v>0.83544303294638789</v>
      </c>
      <c r="BK66" s="14">
        <f>SUM(BB$5:BB66)/SUMIFS(BB$5:BB$90,AH$5:AH$90,"&gt;"&amp;0)</f>
        <v>0.86302421710385713</v>
      </c>
      <c r="BL66" s="14">
        <f>SUM(BC$5:BC66)/SUMIFS(BC$5:BC$90,AI$5:AI$90,"&gt;"&amp;0)</f>
        <v>0.85767841634071496</v>
      </c>
      <c r="BN66" s="14">
        <f t="shared" si="16"/>
        <v>240</v>
      </c>
      <c r="BO66" s="14">
        <f t="shared" si="17"/>
        <v>193.16398302330617</v>
      </c>
      <c r="BP66" s="14">
        <f t="shared" si="18"/>
        <v>178.15498549038827</v>
      </c>
      <c r="BQ66" s="14">
        <f t="shared" si="19"/>
        <v>215.69815640892205</v>
      </c>
      <c r="BS66" s="14">
        <f>相关演算!V80</f>
        <v>2.9376412054183123</v>
      </c>
      <c r="BT66" s="14">
        <f>相关演算!W80</f>
        <v>1.5551663042013362</v>
      </c>
      <c r="BU66" s="14">
        <f>相关演算!X80</f>
        <v>1.0256247675571462</v>
      </c>
      <c r="BV66" s="14">
        <f t="shared" si="9"/>
        <v>1.2903955358792412</v>
      </c>
      <c r="BW66" s="14"/>
      <c r="BX66" s="14"/>
      <c r="BY66" s="14"/>
    </row>
    <row r="67" spans="2:77" x14ac:dyDescent="0.15">
      <c r="B67" s="203" t="s">
        <v>999</v>
      </c>
      <c r="C67" s="115" t="s">
        <v>990</v>
      </c>
      <c r="D67" s="201">
        <f t="shared" si="28"/>
        <v>4.1830416875549142E-2</v>
      </c>
      <c r="E67" s="201">
        <f t="shared" si="29"/>
        <v>4.1830416875549142E-2</v>
      </c>
      <c r="F67" s="201">
        <f t="shared" si="30"/>
        <v>0.10791810935591488</v>
      </c>
      <c r="G67" s="201">
        <f t="shared" si="31"/>
        <v>0.3172663803154353</v>
      </c>
      <c r="H67" s="201">
        <f t="shared" si="27"/>
        <v>0.36300357521717957</v>
      </c>
      <c r="I67" s="201">
        <f t="shared" si="27"/>
        <v>0.40874077011892385</v>
      </c>
      <c r="J67" s="202">
        <v>1</v>
      </c>
      <c r="P67" s="14" t="s">
        <v>998</v>
      </c>
      <c r="Q67" s="16"/>
      <c r="R67" s="16">
        <f t="shared" si="22"/>
        <v>1.6241042164830115</v>
      </c>
      <c r="S67" s="16">
        <f t="shared" si="23"/>
        <v>1.63993882026422</v>
      </c>
      <c r="T67" s="16">
        <f t="shared" si="24"/>
        <v>1.616996433869909</v>
      </c>
      <c r="U67" s="16">
        <f t="shared" si="25"/>
        <v>1.6046773062340971</v>
      </c>
      <c r="AA67" s="13">
        <v>62</v>
      </c>
      <c r="AB67" s="14">
        <f>[8]结果汇总!E67</f>
        <v>0</v>
      </c>
      <c r="AC67" s="14">
        <f>[8]结果汇总!F67</f>
        <v>0.19328784827022197</v>
      </c>
      <c r="AD67" s="14">
        <f>[8]结果汇总!G67</f>
        <v>0.24655794821707902</v>
      </c>
      <c r="AE67" s="14">
        <f>[8]结果汇总!H67</f>
        <v>9.0006283881723617E-2</v>
      </c>
      <c r="AF67" s="14">
        <f>[8]结果汇总!I67</f>
        <v>8.3440052826950245E-2</v>
      </c>
      <c r="AG67" s="14">
        <f>[8]结果汇总!J67</f>
        <v>1.5018924022833268E-2</v>
      </c>
      <c r="AH67" s="14">
        <f>[8]结果汇总!K67</f>
        <v>0.26500224312017823</v>
      </c>
      <c r="AI67" s="14">
        <f>[8]结果汇总!L67</f>
        <v>0.26500224312017823</v>
      </c>
      <c r="AJ67" s="14"/>
      <c r="AK67" s="14"/>
      <c r="AL67" s="14"/>
      <c r="AM67" s="112">
        <f t="shared" si="5"/>
        <v>0</v>
      </c>
      <c r="AN67" s="112">
        <f t="shared" si="6"/>
        <v>0.5</v>
      </c>
      <c r="AO67" s="112">
        <f t="shared" si="7"/>
        <v>0.5</v>
      </c>
      <c r="AP67" s="112">
        <f t="shared" si="8"/>
        <v>0.5</v>
      </c>
      <c r="AQ67" s="113">
        <f>IFERROR(SUM(AM67:AM$90)/IFERROR(MATCH(0,AM67:AM$90,0)-1,87-COUNT(AM$5:AM67)),0)</f>
        <v>0</v>
      </c>
      <c r="AR67" s="113">
        <f>IFERROR(SUM(AN67:AN$90)/IFERROR(MATCH(0,AN67:AN$90,0)-1,87-COUNT(AN$5:AN67)),0)</f>
        <v>0.5</v>
      </c>
      <c r="AS67" s="113">
        <f>IFERROR(SUM(AO67:AO$90)/IFERROR(MATCH(0,AO67:AO$90,0)-1,87-COUNT(AO$5:AO67)),0)</f>
        <v>0.5</v>
      </c>
      <c r="AT67" s="113">
        <f>IFERROR(SUM(AP67:AP$90)/IFERROR(MATCH(0,AP67:AP$90,0)-1,87-COUNT(AP$5:AP67)),0)</f>
        <v>0.5</v>
      </c>
      <c r="AU67" s="14"/>
      <c r="AV67" s="14">
        <f>IFERROR(兵力效用折算(0,AV$2,数据总览!$D$4/(1+数据总览!$D$4)*INDEX(士兵输出转换,AV$2,1))/兵力效用折算($AA67,AV$2,数据总览!$D$4/(1+数据总览!$D$4)*INDEX(士兵输出转换,AV$2,1)),AV66)</f>
        <v>0.60667225546381132</v>
      </c>
      <c r="AW67" s="14">
        <f>IFERROR(兵力效用折算(0,AW$2,数据总览!$D$4/(1+数据总览!$D$4)*INDEX(士兵输出转换,AW$2,1))/兵力效用折算($AA67,AW$2,数据总览!$D$4/(1+数据总览!$D$4)*INDEX(士兵输出转换,AW$2,1)),AW66)</f>
        <v>0.33023846458242484</v>
      </c>
      <c r="AX67" s="14">
        <f>IFERROR(兵力效用折算(0,AX$2,数据总览!$D$4/(1+数据总览!$D$4)*INDEX(士兵输出转换,AX$2,1))/兵力效用折算($AA67,AX$2,数据总览!$D$4/(1+数据总览!$D$4)*INDEX(士兵输出转换,AX$2,1)),AX66)</f>
        <v>0.2867732322441271</v>
      </c>
      <c r="AY67" s="14">
        <f>IFERROR(兵力效用折算(0,AY$2,数据总览!$D$4/(1+数据总览!$D$4)*INDEX(士兵输出转换,AY$2,1))/兵力效用折算($AA67,AY$2,数据总览!$D$4/(1+数据总览!$D$4)*INDEX(士兵输出转换,AY$2,1)),AY66)</f>
        <v>0.28394658102918652</v>
      </c>
      <c r="AZ67" s="14">
        <f>IFERROR(兵力效用折算(0,AZ$2,数据总览!$D$4/(1+数据总览!$D$4)*INDEX(将领输出转换,AZ$2,1))/兵力效用折算($AA67,AZ$2,数据总览!$D$4/(1+数据总览!$D$4)*INDEX(将领输出转换,AZ$2,1)),AZ66)</f>
        <v>0.61196106351745794</v>
      </c>
      <c r="BA67" s="14">
        <f>IFERROR(兵力效用折算(0,BA$2,数据总览!$D$4/(1+数据总览!$D$4)*INDEX(将领输出转换,BA$2,1))/兵力效用折算($AA67,BA$2,数据总览!$D$4/(1+数据总览!$D$4)*INDEX(将领输出转换,BA$2,1)),BA66)</f>
        <v>0.3333549234489166</v>
      </c>
      <c r="BB67" s="14">
        <f>IFERROR(兵力效用折算(0,BB$2,数据总览!$D$4/(1+数据总览!$D$4)*INDEX(将领输出转换,BB$2,1))/兵力效用折算($AA67,BB$2,数据总览!$D$4/(1+数据总览!$D$4)*INDEX(将领输出转换,BB$2,1)),BB66)</f>
        <v>0.2749923268603956</v>
      </c>
      <c r="BC67" s="14">
        <f>IFERROR(兵力效用折算(0,BC$2,数据总览!$D$4/(1+数据总览!$D$4)*INDEX(将领输出转换,BC$2,1))/兵力效用折算($AA67,BC$2,数据总览!$D$4/(1+数据总览!$D$4)*INDEX(将领输出转换,BC$2,1)),BC66)</f>
        <v>0.28712924666597911</v>
      </c>
      <c r="BD67" s="14"/>
      <c r="BE67" s="14">
        <f>SUM(AV$5:AV67)/SUMIFS(AV$5:AV$90,AB$5:AB$90,"&gt;"&amp;0)</f>
        <v>1.6916396812429546</v>
      </c>
      <c r="BF67" s="14">
        <f>SUM(AW$5:AW67)/SUMIFS(AW$5:AW$90,AC$5:AC$90,"&gt;"&amp;0)</f>
        <v>0.84389795020060587</v>
      </c>
      <c r="BG67" s="14">
        <f>SUM(AX$5:AX67)/SUMIFS(AX$5:AX$90,AD$5:AD$90,"&gt;"&amp;0)</f>
        <v>0.86458058206605115</v>
      </c>
      <c r="BH67" s="14">
        <f>SUM(AY$5:AY67)/SUMIFS(AY$5:AY$90,AE$5:AE$90,"&gt;"&amp;0)</f>
        <v>0.86552649790348357</v>
      </c>
      <c r="BI67" s="14">
        <f>SUM(AZ$5:AZ67)/SUMIFS(AZ$5:AZ$90,AF$5:AF$90,"&gt;"&amp;0)</f>
        <v>0.76075068715031302</v>
      </c>
      <c r="BJ67" s="14">
        <f>SUM(BA$5:BA67)/SUMIFS(BA$5:BA$90,AG$5:AG$90,"&gt;"&amp;0)</f>
        <v>0.84279369092535183</v>
      </c>
      <c r="BK67" s="14">
        <f>SUM(BB$5:BB67)/SUMIFS(BB$5:BB$90,AH$5:AH$90,"&gt;"&amp;0)</f>
        <v>0.86965834384487184</v>
      </c>
      <c r="BL67" s="14">
        <f>SUM(BC$5:BC67)/SUMIFS(BC$5:BC$90,AI$5:AI$90,"&gt;"&amp;0)</f>
        <v>0.86424084909172016</v>
      </c>
      <c r="BN67" s="14">
        <f t="shared" si="16"/>
        <v>240</v>
      </c>
      <c r="BO67" s="14">
        <f t="shared" si="17"/>
        <v>193.61091641514673</v>
      </c>
      <c r="BP67" s="14">
        <f t="shared" si="18"/>
        <v>180.82609242790105</v>
      </c>
      <c r="BQ67" s="14">
        <f t="shared" si="19"/>
        <v>218.39849186838634</v>
      </c>
      <c r="BS67" s="14">
        <f>相关演算!V81</f>
        <v>2.9133339254789288</v>
      </c>
      <c r="BT67" s="14">
        <f>相关演算!W81</f>
        <v>1.5379950873445669</v>
      </c>
      <c r="BU67" s="14">
        <f>相关演算!X81</f>
        <v>1.0065981699038868</v>
      </c>
      <c r="BV67" s="14">
        <f t="shared" si="9"/>
        <v>1.2722966286242268</v>
      </c>
      <c r="BW67" s="14"/>
      <c r="BX67" s="14"/>
      <c r="BY67" s="14"/>
    </row>
    <row r="68" spans="2:77" x14ac:dyDescent="0.15">
      <c r="C68" s="13" t="s">
        <v>991</v>
      </c>
      <c r="D68" s="51">
        <f t="shared" si="28"/>
        <v>4.1830416875549142E-2</v>
      </c>
      <c r="E68" s="51">
        <f t="shared" si="29"/>
        <v>4.1830416875549142E-2</v>
      </c>
      <c r="F68" s="51">
        <f t="shared" si="30"/>
        <v>0.10791810935591488</v>
      </c>
      <c r="G68" s="51">
        <f t="shared" si="31"/>
        <v>0.3172663803154353</v>
      </c>
      <c r="H68" s="51">
        <f t="shared" si="27"/>
        <v>0.36300357521717957</v>
      </c>
      <c r="I68" s="51">
        <f t="shared" si="27"/>
        <v>0.40874077011892385</v>
      </c>
      <c r="J68" s="153">
        <v>1.06</v>
      </c>
      <c r="P68" s="14"/>
      <c r="Q68" s="16"/>
      <c r="R68" s="16"/>
      <c r="S68" s="16"/>
      <c r="T68" s="16"/>
      <c r="U68" s="16"/>
      <c r="AA68" s="13">
        <v>63</v>
      </c>
      <c r="AB68" s="14">
        <f>[8]结果汇总!E68</f>
        <v>0</v>
      </c>
      <c r="AC68" s="14">
        <f>[8]结果汇总!F68</f>
        <v>0.19146733958745818</v>
      </c>
      <c r="AD68" s="14">
        <f>[8]结果汇总!G68</f>
        <v>0.2356360887392491</v>
      </c>
      <c r="AE68" s="14">
        <f>[8]结果汇总!H68</f>
        <v>7.9016610955411598E-2</v>
      </c>
      <c r="AF68" s="14">
        <f>[8]结果汇总!I68</f>
        <v>7.8975498200635985E-2</v>
      </c>
      <c r="AG68" s="14">
        <f>[8]结果汇总!J68</f>
        <v>1.5018924022833268E-2</v>
      </c>
      <c r="AH68" s="14">
        <f>[8]结果汇总!K68</f>
        <v>0.25476299985971262</v>
      </c>
      <c r="AI68" s="14">
        <f>[8]结果汇总!L68</f>
        <v>0.25476299985971262</v>
      </c>
      <c r="AJ68" s="14"/>
      <c r="AK68" s="14"/>
      <c r="AL68" s="14"/>
      <c r="AM68" s="112">
        <f t="shared" si="5"/>
        <v>0</v>
      </c>
      <c r="AN68" s="112">
        <f t="shared" si="6"/>
        <v>0.5</v>
      </c>
      <c r="AO68" s="112">
        <f t="shared" si="7"/>
        <v>0.5</v>
      </c>
      <c r="AP68" s="112">
        <f t="shared" si="8"/>
        <v>0.5</v>
      </c>
      <c r="AQ68" s="113">
        <f>IFERROR(SUM(AM68:AM$90)/IFERROR(MATCH(0,AM68:AM$90,0)-1,87-COUNT(AM$5:AM68)),0)</f>
        <v>0</v>
      </c>
      <c r="AR68" s="113">
        <f>IFERROR(SUM(AN68:AN$90)/IFERROR(MATCH(0,AN68:AN$90,0)-1,87-COUNT(AN$5:AN68)),0)</f>
        <v>0.5</v>
      </c>
      <c r="AS68" s="113">
        <f>IFERROR(SUM(AO68:AO$90)/IFERROR(MATCH(0,AO68:AO$90,0)-1,87-COUNT(AO$5:AO68)),0)</f>
        <v>0.5</v>
      </c>
      <c r="AT68" s="113">
        <f>IFERROR(SUM(AP68:AP$90)/IFERROR(MATCH(0,AP68:AP$90,0)-1,87-COUNT(AP$5:AP68)),0)</f>
        <v>0.5</v>
      </c>
      <c r="AU68" s="14"/>
      <c r="AV68" s="14">
        <f>IFERROR(兵力效用折算(0,AV$2,数据总览!$D$4/(1+数据总览!$D$4)*INDEX(士兵输出转换,AV$2,1))/兵力效用折算($AA68,AV$2,数据总览!$D$4/(1+数据总览!$D$4)*INDEX(士兵输出转换,AV$2,1)),AV67)</f>
        <v>0.60667225546381132</v>
      </c>
      <c r="AW68" s="14">
        <f>IFERROR(兵力效用折算(0,AW$2,数据总览!$D$4/(1+数据总览!$D$4)*INDEX(士兵输出转换,AW$2,1))/兵力效用折算($AA68,AW$2,数据总览!$D$4/(1+数据总览!$D$4)*INDEX(士兵输出转换,AW$2,1)),AW67)</f>
        <v>0.32741263823463257</v>
      </c>
      <c r="AX68" s="14">
        <f>IFERROR(兵力效用折算(0,AX$2,数据总览!$D$4/(1+数据总览!$D$4)*INDEX(士兵输出转换,AX$2,1))/兵力效用折算($AA68,AX$2,数据总览!$D$4/(1+数据总览!$D$4)*INDEX(士兵输出转换,AX$2,1)),AX67)</f>
        <v>0.28267761134466562</v>
      </c>
      <c r="AY68" s="14">
        <f>IFERROR(兵力效用折算(0,AY$2,数据总览!$D$4/(1+数据总览!$D$4)*INDEX(士兵输出转换,AY$2,1))/兵力效用折算($AA68,AY$2,数据总览!$D$4/(1+数据总览!$D$4)*INDEX(士兵输出转换,AY$2,1)),AY67)</f>
        <v>0.27966675566421079</v>
      </c>
      <c r="AZ68" s="14">
        <f>IFERROR(兵力效用折算(0,AZ$2,数据总览!$D$4/(1+数据总览!$D$4)*INDEX(将领输出转换,AZ$2,1))/兵力效用折算($AA68,AZ$2,数据总览!$D$4/(1+数据总览!$D$4)*INDEX(将领输出转换,AZ$2,1)),AZ67)</f>
        <v>0.61196106351745794</v>
      </c>
      <c r="BA68" s="14">
        <f>IFERROR(兵力效用折算(0,BA$2,数据总览!$D$4/(1+数据总览!$D$4)*INDEX(将领输出转换,BA$2,1))/兵力效用折算($AA68,BA$2,数据总览!$D$4/(1+数据总览!$D$4)*INDEX(将领输出转换,BA$2,1)),BA67)</f>
        <v>0.33055674815234581</v>
      </c>
      <c r="BB68" s="14">
        <f>IFERROR(兵力效用折算(0,BB$2,数据总览!$D$4/(1+数据总览!$D$4)*INDEX(将领输出转换,BB$2,1))/兵力效用折算($AA68,BB$2,数据总览!$D$4/(1+数据总览!$D$4)*INDEX(将领输出转换,BB$2,1)),BB67)</f>
        <v>0.27076443745532358</v>
      </c>
      <c r="BC68" s="14">
        <f>IFERROR(兵力效用折算(0,BC$2,数据总览!$D$4/(1+数据总览!$D$4)*INDEX(将领输出转换,BC$2,1))/兵力效用折算($AA68,BC$2,数据总览!$D$4/(1+数据总览!$D$4)*INDEX(将领输出转换,BC$2,1)),BC67)</f>
        <v>0.28288799444055163</v>
      </c>
      <c r="BD68" s="14"/>
      <c r="BE68" s="14">
        <f>SUM(AV$5:AV68)/SUMIFS(AV$5:AV$90,AB$5:AB$90,"&gt;"&amp;0)</f>
        <v>1.7146943372843864</v>
      </c>
      <c r="BF68" s="14">
        <f>SUM(AW$5:AW68)/SUMIFS(AW$5:AW$90,AC$5:AC$90,"&gt;"&amp;0)</f>
        <v>0.85114538559952968</v>
      </c>
      <c r="BG68" s="14">
        <f>SUM(AX$5:AX68)/SUMIFS(AX$5:AX$90,AD$5:AD$90,"&gt;"&amp;0)</f>
        <v>0.8712928696583101</v>
      </c>
      <c r="BH68" s="14">
        <f>SUM(AY$5:AY68)/SUMIFS(AY$5:AY$90,AE$5:AE$90,"&gt;"&amp;0)</f>
        <v>0.871943615436513</v>
      </c>
      <c r="BI68" s="14">
        <f>SUM(AZ$5:AZ68)/SUMIFS(AZ$5:AZ$90,AF$5:AF$90,"&gt;"&amp;0)</f>
        <v>0.77115283118725597</v>
      </c>
      <c r="BJ68" s="14">
        <f>SUM(BA$5:BA68)/SUMIFS(BA$5:BA$90,AG$5:AG$90,"&gt;"&amp;0)</f>
        <v>0.85008264761201902</v>
      </c>
      <c r="BK68" s="14">
        <f>SUM(BB$5:BB68)/SUMIFS(BB$5:BB$90,AH$5:AH$90,"&gt;"&amp;0)</f>
        <v>0.87619047372480885</v>
      </c>
      <c r="BL68" s="14">
        <f>SUM(BC$5:BC68)/SUMIFS(BC$5:BC$90,AI$5:AI$90,"&gt;"&amp;0)</f>
        <v>0.87070634663729918</v>
      </c>
      <c r="BN68" s="14">
        <f t="shared" si="16"/>
        <v>240</v>
      </c>
      <c r="BO68" s="14">
        <f t="shared" si="17"/>
        <v>194.04783849901</v>
      </c>
      <c r="BP68" s="14">
        <f t="shared" si="18"/>
        <v>183.44733870258023</v>
      </c>
      <c r="BQ68" s="14">
        <f t="shared" si="19"/>
        <v>221.03601337070123</v>
      </c>
      <c r="BS68" s="14">
        <f>相关演算!V82</f>
        <v>2.8895358067757506</v>
      </c>
      <c r="BT68" s="14">
        <f>相关演算!W82</f>
        <v>1.5211823880960491</v>
      </c>
      <c r="BU68" s="14">
        <f>相关演算!X82</f>
        <v>0.98795918058427201</v>
      </c>
      <c r="BV68" s="14">
        <f t="shared" si="9"/>
        <v>1.2545707843401606</v>
      </c>
      <c r="BW68" s="14"/>
      <c r="BX68" s="14"/>
      <c r="BY68" s="14"/>
    </row>
    <row r="69" spans="2:77" x14ac:dyDescent="0.15">
      <c r="C69" s="13" t="s">
        <v>992</v>
      </c>
      <c r="D69" s="51">
        <f t="shared" si="28"/>
        <v>4.1830416875549142E-2</v>
      </c>
      <c r="E69" s="51">
        <f t="shared" si="29"/>
        <v>4.1830416875549142E-2</v>
      </c>
      <c r="F69" s="51">
        <f t="shared" si="30"/>
        <v>0.10791810935591488</v>
      </c>
      <c r="G69" s="51">
        <f t="shared" si="31"/>
        <v>0.3172663803154353</v>
      </c>
      <c r="H69" s="51">
        <f t="shared" si="27"/>
        <v>0.36300357521717957</v>
      </c>
      <c r="I69" s="51">
        <f t="shared" si="27"/>
        <v>0.40874077011892385</v>
      </c>
      <c r="J69" s="153">
        <v>1.1200000000000001</v>
      </c>
      <c r="AA69" s="13">
        <v>64</v>
      </c>
      <c r="AB69" s="14">
        <f>[8]结果汇总!E69</f>
        <v>0</v>
      </c>
      <c r="AC69" s="14">
        <f>[8]结果汇总!F69</f>
        <v>0.18968761029918829</v>
      </c>
      <c r="AD69" s="14">
        <f>[8]结果汇总!G69</f>
        <v>0.224918103971672</v>
      </c>
      <c r="AE69" s="14">
        <f>[8]结果汇总!H69</f>
        <v>7.1727013452853552E-2</v>
      </c>
      <c r="AF69" s="14">
        <f>[8]结果汇总!I69</f>
        <v>7.4614795983475382E-2</v>
      </c>
      <c r="AG69" s="14">
        <f>[8]结果汇总!J69</f>
        <v>1.5018924022833268E-2</v>
      </c>
      <c r="AH69" s="14">
        <f>[8]结果汇总!K69</f>
        <v>0.24471488914010914</v>
      </c>
      <c r="AI69" s="14">
        <f>[8]结果汇总!L69</f>
        <v>0.24471488914010914</v>
      </c>
      <c r="AJ69" s="14"/>
      <c r="AK69" s="14"/>
      <c r="AL69" s="14"/>
      <c r="AM69" s="112">
        <f t="shared" si="5"/>
        <v>0</v>
      </c>
      <c r="AN69" s="112">
        <f t="shared" si="6"/>
        <v>0.5</v>
      </c>
      <c r="AO69" s="112">
        <f t="shared" si="7"/>
        <v>0.5</v>
      </c>
      <c r="AP69" s="112">
        <f t="shared" si="8"/>
        <v>0.5</v>
      </c>
      <c r="AQ69" s="113">
        <f>IFERROR(SUM(AM69:AM$90)/IFERROR(MATCH(0,AM69:AM$90,0)-1,87-COUNT(AM$5:AM69)),0)</f>
        <v>0</v>
      </c>
      <c r="AR69" s="113">
        <f>IFERROR(SUM(AN69:AN$90)/IFERROR(MATCH(0,AN69:AN$90,0)-1,87-COUNT(AN$5:AN69)),0)</f>
        <v>0.5</v>
      </c>
      <c r="AS69" s="113">
        <f>IFERROR(SUM(AO69:AO$90)/IFERROR(MATCH(0,AO69:AO$90,0)-1,87-COUNT(AO$5:AO69)),0)</f>
        <v>0.5</v>
      </c>
      <c r="AT69" s="113">
        <f>IFERROR(SUM(AP69:AP$90)/IFERROR(MATCH(0,AP69:AP$90,0)-1,87-COUNT(AP$5:AP69)),0)</f>
        <v>0.5</v>
      </c>
      <c r="AU69" s="14"/>
      <c r="AV69" s="14">
        <f>IFERROR(兵力效用折算(0,AV$2,数据总览!$D$4/(1+数据总览!$D$4)*INDEX(士兵输出转换,AV$2,1))/兵力效用折算($AA69,AV$2,数据总览!$D$4/(1+数据总览!$D$4)*INDEX(士兵输出转换,AV$2,1)),AV68)</f>
        <v>0.60667225546381132</v>
      </c>
      <c r="AW69" s="14">
        <f>IFERROR(兵力效用折算(0,AW$2,数据总览!$D$4/(1+数据总览!$D$4)*INDEX(士兵输出转换,AW$2,1))/兵力效用折算($AA69,AW$2,数据总览!$D$4/(1+数据总览!$D$4)*INDEX(士兵输出转换,AW$2,1)),AW68)</f>
        <v>0.32494886823170499</v>
      </c>
      <c r="AX69" s="14">
        <f>IFERROR(兵力效用折算(0,AX$2,数据总览!$D$4/(1+数据总览!$D$4)*INDEX(士兵输出转换,AX$2,1))/兵力效用折算($AA69,AX$2,数据总览!$D$4/(1+数据总览!$D$4)*INDEX(士兵输出转换,AX$2,1)),AX68)</f>
        <v>0.27879145935863692</v>
      </c>
      <c r="AY69" s="14">
        <f>IFERROR(兵力效用折算(0,AY$2,数据总览!$D$4/(1+数据总览!$D$4)*INDEX(士兵输出转换,AY$2,1))/兵力效用折算($AA69,AY$2,数据总览!$D$4/(1+数据总览!$D$4)*INDEX(士兵输出转换,AY$2,1)),AY68)</f>
        <v>0.27631390784510662</v>
      </c>
      <c r="AZ69" s="14">
        <f>IFERROR(兵力效用折算(0,AZ$2,数据总览!$D$4/(1+数据总览!$D$4)*INDEX(将领输出转换,AZ$2,1))/兵力效用折算($AA69,AZ$2,数据总览!$D$4/(1+数据总览!$D$4)*INDEX(将领输出转换,AZ$2,1)),AZ68)</f>
        <v>0.61196106351745794</v>
      </c>
      <c r="BA69" s="14">
        <f>IFERROR(兵力效用折算(0,BA$2,数据总览!$D$4/(1+数据总览!$D$4)*INDEX(将领输出转换,BA$2,1))/兵力效用折算($AA69,BA$2,数据总览!$D$4/(1+数据总览!$D$4)*INDEX(将领输出转换,BA$2,1)),BA68)</f>
        <v>0.32811730730786026</v>
      </c>
      <c r="BB69" s="14">
        <f>IFERROR(兵力效用折算(0,BB$2,数据总览!$D$4/(1+数据总览!$D$4)*INDEX(将领输出转换,BB$2,1))/兵力效用折算($AA69,BB$2,数据总览!$D$4/(1+数据总览!$D$4)*INDEX(将领输出转换,BB$2,1)),BB68)</f>
        <v>0.26675212283325034</v>
      </c>
      <c r="BC69" s="14">
        <f>IFERROR(兵力效用折算(0,BC$2,数据总览!$D$4/(1+数据总览!$D$4)*INDEX(将领输出转换,BC$2,1))/兵力效用折算($AA69,BC$2,数据总览!$D$4/(1+数据总览!$D$4)*INDEX(将领输出转换,BC$2,1)),BC68)</f>
        <v>0.27956559087046218</v>
      </c>
      <c r="BD69" s="14"/>
      <c r="BE69" s="14">
        <f>SUM(AV$5:AV69)/SUMIFS(AV$5:AV$90,AB$5:AB$90,"&gt;"&amp;0)</f>
        <v>1.7377489933258183</v>
      </c>
      <c r="BF69" s="14">
        <f>SUM(AW$5:AW69)/SUMIFS(AW$5:AW$90,AC$5:AC$90,"&gt;"&amp;0)</f>
        <v>0.85833828427064029</v>
      </c>
      <c r="BG69" s="14">
        <f>SUM(AX$5:AX69)/SUMIFS(AX$5:AX$90,AD$5:AD$90,"&gt;"&amp;0)</f>
        <v>0.87791287909088966</v>
      </c>
      <c r="BH69" s="14">
        <f>SUM(AY$5:AY69)/SUMIFS(AY$5:AY$90,AE$5:AE$90,"&gt;"&amp;0)</f>
        <v>0.87828379991228855</v>
      </c>
      <c r="BI69" s="14">
        <f>SUM(AZ$5:AZ69)/SUMIFS(AZ$5:AZ$90,AF$5:AF$90,"&gt;"&amp;0)</f>
        <v>0.78155497522419892</v>
      </c>
      <c r="BJ69" s="14">
        <f>SUM(BA$5:BA69)/SUMIFS(BA$5:BA$90,AG$5:AG$90,"&gt;"&amp;0)</f>
        <v>0.85731781329682488</v>
      </c>
      <c r="BK69" s="14">
        <f>SUM(BB$5:BB69)/SUMIFS(BB$5:BB$90,AH$5:AH$90,"&gt;"&amp;0)</f>
        <v>0.88262580743580699</v>
      </c>
      <c r="BL69" s="14">
        <f>SUM(BC$5:BC69)/SUMIFS(BC$5:BC$90,AI$5:AI$90,"&gt;"&amp;0)</f>
        <v>0.87709590956370032</v>
      </c>
      <c r="BN69" s="14">
        <f t="shared" ref="BN69:BN90" si="32">(1-AB69)*100*$CC$29</f>
        <v>240</v>
      </c>
      <c r="BO69" s="14">
        <f t="shared" ref="BO69:BO90" si="33">(1-AC69)*100*$CC$29</f>
        <v>194.47497352819482</v>
      </c>
      <c r="BP69" s="14">
        <f t="shared" ref="BP69:BP90" si="34">(1-AD69)*100*$CC$29</f>
        <v>186.0196550467987</v>
      </c>
      <c r="BQ69" s="14">
        <f t="shared" ref="BQ69:BQ90" si="35">(1-AE69)*100*$CC$29</f>
        <v>222.78551677131512</v>
      </c>
      <c r="BS69" s="14">
        <f>相关演算!V83</f>
        <v>2.8690483748738944</v>
      </c>
      <c r="BT69" s="14">
        <f>相关演算!W83</f>
        <v>1.5068038270029489</v>
      </c>
      <c r="BU69" s="14">
        <f>相关演算!X83</f>
        <v>0.97059536837805238</v>
      </c>
      <c r="BV69" s="14">
        <f t="shared" si="9"/>
        <v>1.2386995976905006</v>
      </c>
      <c r="BW69" s="14"/>
      <c r="BX69" s="14"/>
      <c r="BY69" s="14"/>
    </row>
    <row r="70" spans="2:77" x14ac:dyDescent="0.15">
      <c r="C70" s="13" t="s">
        <v>993</v>
      </c>
      <c r="D70" s="51">
        <f t="shared" si="28"/>
        <v>4.1830416875549142E-2</v>
      </c>
      <c r="E70" s="51">
        <f t="shared" si="29"/>
        <v>4.1830416875549142E-2</v>
      </c>
      <c r="F70" s="51">
        <f t="shared" si="30"/>
        <v>0.10791810935591488</v>
      </c>
      <c r="G70" s="51">
        <f t="shared" si="31"/>
        <v>0.3172663803154353</v>
      </c>
      <c r="H70" s="51">
        <f t="shared" si="27"/>
        <v>0.36300357521717957</v>
      </c>
      <c r="I70" s="51">
        <f t="shared" si="27"/>
        <v>0.40874077011892385</v>
      </c>
      <c r="J70" s="153">
        <v>1.18</v>
      </c>
      <c r="Q70" s="215" t="s">
        <v>507</v>
      </c>
      <c r="R70" s="215"/>
      <c r="S70" s="215"/>
      <c r="T70" s="215"/>
      <c r="U70" s="215"/>
      <c r="AA70" s="13">
        <v>65</v>
      </c>
      <c r="AB70" s="14">
        <f>[8]结果汇总!E70</f>
        <v>0</v>
      </c>
      <c r="AC70" s="14">
        <f>[8]结果汇总!F70</f>
        <v>0.18794774694697564</v>
      </c>
      <c r="AD70" s="14">
        <f>[8]结果汇总!G70</f>
        <v>0.21440018825308968</v>
      </c>
      <c r="AE70" s="14">
        <f>[8]结果汇总!H70</f>
        <v>6.5618375812720495E-2</v>
      </c>
      <c r="AF70" s="14">
        <f>[8]结果汇总!I70</f>
        <v>6.8512798983256573E-2</v>
      </c>
      <c r="AG70" s="14">
        <f>[8]结果汇总!J70</f>
        <v>1.5018924022833268E-2</v>
      </c>
      <c r="AH70" s="14">
        <f>[8]结果汇总!K70</f>
        <v>0.23485434315393824</v>
      </c>
      <c r="AI70" s="14">
        <f>[8]结果汇总!L70</f>
        <v>0.23485434315393824</v>
      </c>
      <c r="AJ70" s="14"/>
      <c r="AK70" s="14"/>
      <c r="AL70" s="14"/>
      <c r="AM70" s="112">
        <f t="shared" ref="AM70:AM90" si="36">ROUNDUP(AB70*CY$12,0)/(ROUNDUP(AB70*CY$12,0)+1)</f>
        <v>0</v>
      </c>
      <c r="AN70" s="112">
        <f t="shared" ref="AN70:AN90" si="37">ROUNDUP(AC70*CY$13,0)/(ROUNDUP(AC70*CY$13,0)+1)</f>
        <v>0.5</v>
      </c>
      <c r="AO70" s="112">
        <f t="shared" ref="AO70:AO90" si="38">ROUNDUP(AD70*CY$14,0)/(ROUNDUP(AD70*CY$14,0)+1)</f>
        <v>0.5</v>
      </c>
      <c r="AP70" s="112">
        <f t="shared" ref="AP70:AP90" si="39">ROUNDUP(AE70*CY$15,0)/(ROUNDUP(AE70*CY$15,0)+1)</f>
        <v>0.5</v>
      </c>
      <c r="AQ70" s="113">
        <f>IFERROR(SUM(AM70:AM$90)/IFERROR(MATCH(0,AM70:AM$90,0)-1,87-COUNT(AM$5:AM70)),0)</f>
        <v>0</v>
      </c>
      <c r="AR70" s="113">
        <f>IFERROR(SUM(AN70:AN$90)/IFERROR(MATCH(0,AN70:AN$90,0)-1,87-COUNT(AN$5:AN70)),0)</f>
        <v>0.5</v>
      </c>
      <c r="AS70" s="113">
        <f>IFERROR(SUM(AO70:AO$90)/IFERROR(MATCH(0,AO70:AO$90,0)-1,87-COUNT(AO$5:AO70)),0)</f>
        <v>0.5</v>
      </c>
      <c r="AT70" s="113">
        <f>IFERROR(SUM(AP70:AP$90)/IFERROR(MATCH(0,AP70:AP$90,0)-1,87-COUNT(AP$5:AP70)),0)</f>
        <v>0.5</v>
      </c>
      <c r="AU70" s="14"/>
      <c r="AV70" s="14">
        <f>IFERROR(兵力效用折算(0,AV$2,数据总览!$D$4/(1+数据总览!$D$4)*INDEX(士兵输出转换,AV$2,1))/兵力效用折算($AA70,AV$2,数据总览!$D$4/(1+数据总览!$D$4)*INDEX(士兵输出转换,AV$2,1)),AV69)</f>
        <v>0.60667225546381132</v>
      </c>
      <c r="AW70" s="14">
        <f>IFERROR(兵力效用折算(0,AW$2,数据总览!$D$4/(1+数据总览!$D$4)*INDEX(士兵输出转换,AW$2,1))/兵力效用折算($AA70,AW$2,数据总览!$D$4/(1+数据总览!$D$4)*INDEX(士兵输出转换,AW$2,1)),AW69)</f>
        <v>0.32254324827556718</v>
      </c>
      <c r="AX70" s="14">
        <f>IFERROR(兵力效用折算(0,AX$2,数据总览!$D$4/(1+数据总览!$D$4)*INDEX(士兵输出转换,AX$2,1))/兵力效用折算($AA70,AX$2,数据总览!$D$4/(1+数据总览!$D$4)*INDEX(士兵输出转换,AX$2,1)),AX69)</f>
        <v>0.27489934483229267</v>
      </c>
      <c r="AY70" s="14">
        <f>IFERROR(兵力效用折算(0,AY$2,数据总览!$D$4/(1+数据总览!$D$4)*INDEX(士兵输出转换,AY$2,1))/兵力效用折算($AA70,AY$2,数据总览!$D$4/(1+数据总览!$D$4)*INDEX(士兵输出转换,AY$2,1)),AY69)</f>
        <v>0.27317207566860235</v>
      </c>
      <c r="AZ70" s="14">
        <f>IFERROR(兵力效用折算(0,AZ$2,数据总览!$D$4/(1+数据总览!$D$4)*INDEX(将领输出转换,AZ$2,1))/兵力效用折算($AA70,AZ$2,数据总览!$D$4/(1+数据总览!$D$4)*INDEX(将领输出转换,AZ$2,1)),AZ69)</f>
        <v>0.61196106351745794</v>
      </c>
      <c r="BA70" s="14">
        <f>IFERROR(兵力效用折算(0,BA$2,数据总览!$D$4/(1+数据总览!$D$4)*INDEX(将领输出转换,BA$2,1))/兵力效用折算($AA70,BA$2,数据总览!$D$4/(1+数据总览!$D$4)*INDEX(将领输出转换,BA$2,1)),BA69)</f>
        <v>0.3257356427864066</v>
      </c>
      <c r="BB70" s="14">
        <f>IFERROR(兵力效用折算(0,BB$2,数据总览!$D$4/(1+数据总览!$D$4)*INDEX(将领输出转换,BB$2,1))/兵力效用折算($AA70,BB$2,数据总览!$D$4/(1+数据总览!$D$4)*INDEX(将领输出转换,BB$2,1)),BB69)</f>
        <v>0.26273307592140482</v>
      </c>
      <c r="BC70" s="14">
        <f>IFERROR(兵力效用折算(0,BC$2,数据总览!$D$4/(1+数据总览!$D$4)*INDEX(将领输出转换,BC$2,1))/兵力效用折算($AA70,BC$2,数据总览!$D$4/(1+数据总览!$D$4)*INDEX(将领输出转换,BC$2,1)),BC69)</f>
        <v>0.27645246023107695</v>
      </c>
      <c r="BD70" s="14"/>
      <c r="BE70" s="14">
        <f>SUM(AV$5:AV70)/SUMIFS(AV$5:AV$90,AB$5:AB$90,"&gt;"&amp;0)</f>
        <v>1.7608036493672501</v>
      </c>
      <c r="BF70" s="14">
        <f>SUM(AW$5:AW70)/SUMIFS(AW$5:AW$90,AC$5:AC$90,"&gt;"&amp;0)</f>
        <v>0.86547793339304524</v>
      </c>
      <c r="BG70" s="14">
        <f>SUM(AX$5:AX70)/SUMIFS(AX$5:AX$90,AD$5:AD$90,"&gt;"&amp;0)</f>
        <v>0.88444046878099813</v>
      </c>
      <c r="BH70" s="14">
        <f>SUM(AY$5:AY70)/SUMIFS(AY$5:AY$90,AE$5:AE$90,"&gt;"&amp;0)</f>
        <v>0.88455189320833916</v>
      </c>
      <c r="BI70" s="14">
        <f>SUM(AZ$5:AZ70)/SUMIFS(AZ$5:AZ$90,AF$5:AF$90,"&gt;"&amp;0)</f>
        <v>0.79195711926114176</v>
      </c>
      <c r="BJ70" s="14">
        <f>SUM(BA$5:BA70)/SUMIFS(BA$5:BA$90,AG$5:AG$90,"&gt;"&amp;0)</f>
        <v>0.86450046197922159</v>
      </c>
      <c r="BK70" s="14">
        <f>SUM(BB$5:BB70)/SUMIFS(BB$5:BB$90,AH$5:AH$90,"&gt;"&amp;0)</f>
        <v>0.88896418256292142</v>
      </c>
      <c r="BL70" s="14">
        <f>SUM(BC$5:BC70)/SUMIFS(BC$5:BC$90,AI$5:AI$90,"&gt;"&amp;0)</f>
        <v>0.88341432087213412</v>
      </c>
      <c r="BN70" s="14">
        <f t="shared" si="32"/>
        <v>240</v>
      </c>
      <c r="BO70" s="14">
        <f t="shared" si="33"/>
        <v>194.89254073272585</v>
      </c>
      <c r="BP70" s="14">
        <f t="shared" si="34"/>
        <v>188.54395481925846</v>
      </c>
      <c r="BQ70" s="14">
        <f t="shared" si="35"/>
        <v>224.25158980494709</v>
      </c>
      <c r="BS70" s="14">
        <f>相关演算!V84</f>
        <v>2.8490425426864934</v>
      </c>
      <c r="BT70" s="14">
        <f>相关演算!W84</f>
        <v>1.4927423513432603</v>
      </c>
      <c r="BU70" s="14">
        <f>相关演算!X84</f>
        <v>0.9526661423251962</v>
      </c>
      <c r="BV70" s="14">
        <f t="shared" ref="BV70:BV90" si="40">AVERAGE(BT70:BU70)</f>
        <v>1.2227042468342282</v>
      </c>
      <c r="BW70" s="14"/>
      <c r="BX70" s="14"/>
      <c r="BY70" s="14"/>
    </row>
    <row r="71" spans="2:77" x14ac:dyDescent="0.15">
      <c r="C71" s="13" t="s">
        <v>994</v>
      </c>
      <c r="D71" s="51">
        <f t="shared" si="28"/>
        <v>4.1830416875549142E-2</v>
      </c>
      <c r="E71" s="51">
        <f t="shared" si="29"/>
        <v>4.1830416875549142E-2</v>
      </c>
      <c r="F71" s="51">
        <f t="shared" si="30"/>
        <v>0.10791810935591488</v>
      </c>
      <c r="G71" s="51">
        <f t="shared" si="31"/>
        <v>0.3172663803154353</v>
      </c>
      <c r="H71" s="51">
        <f t="shared" si="27"/>
        <v>0.36300357521717957</v>
      </c>
      <c r="I71" s="51">
        <f t="shared" si="27"/>
        <v>0.40874077011892385</v>
      </c>
      <c r="J71" s="153">
        <v>1.24</v>
      </c>
      <c r="Q71" s="13" t="s">
        <v>10</v>
      </c>
      <c r="R71" s="13" t="s">
        <v>11</v>
      </c>
      <c r="S71" s="14" t="s">
        <v>12</v>
      </c>
      <c r="T71" s="14" t="s">
        <v>13</v>
      </c>
      <c r="U71" s="14" t="s">
        <v>14</v>
      </c>
      <c r="AA71" s="13">
        <v>66</v>
      </c>
      <c r="AB71" s="14">
        <f>[8]结果汇总!E71</f>
        <v>0</v>
      </c>
      <c r="AC71" s="14">
        <f>[8]结果汇总!F71</f>
        <v>0.18624685653385256</v>
      </c>
      <c r="AD71" s="14">
        <f>[8]结果汇总!G71</f>
        <v>0.20407860696125421</v>
      </c>
      <c r="AE71" s="14">
        <f>[8]结果汇总!H71</f>
        <v>5.9612692470166692E-2</v>
      </c>
      <c r="AF71" s="14">
        <f>[8]结果汇总!I71</f>
        <v>6.2484430051044704E-2</v>
      </c>
      <c r="AG71" s="14">
        <f>[8]结果汇总!J71</f>
        <v>1.5018924022833268E-2</v>
      </c>
      <c r="AH71" s="14">
        <f>[8]结果汇总!K71</f>
        <v>0.22517786069284249</v>
      </c>
      <c r="AI71" s="14">
        <f>[8]结果汇总!L71</f>
        <v>0.22517786069284249</v>
      </c>
      <c r="AJ71" s="14"/>
      <c r="AK71" s="14"/>
      <c r="AL71" s="14"/>
      <c r="AM71" s="112">
        <f t="shared" si="36"/>
        <v>0</v>
      </c>
      <c r="AN71" s="112">
        <f t="shared" si="37"/>
        <v>0.5</v>
      </c>
      <c r="AO71" s="112">
        <f t="shared" si="38"/>
        <v>0.5</v>
      </c>
      <c r="AP71" s="112">
        <f t="shared" si="39"/>
        <v>0.5</v>
      </c>
      <c r="AQ71" s="113">
        <f>IFERROR(SUM(AM71:AM$90)/IFERROR(MATCH(0,AM71:AM$90,0)-1,87-COUNT(AM$5:AM71)),0)</f>
        <v>0</v>
      </c>
      <c r="AR71" s="113">
        <f>IFERROR(SUM(AN71:AN$90)/IFERROR(MATCH(0,AN71:AN$90,0)-1,87-COUNT(AN$5:AN71)),0)</f>
        <v>0.5</v>
      </c>
      <c r="AS71" s="113">
        <f>IFERROR(SUM(AO71:AO$90)/IFERROR(MATCH(0,AO71:AO$90,0)-1,87-COUNT(AO$5:AO71)),0)</f>
        <v>0.5</v>
      </c>
      <c r="AT71" s="113">
        <f>IFERROR(SUM(AP71:AP$90)/IFERROR(MATCH(0,AP71:AP$90,0)-1,87-COUNT(AP$5:AP71)),0)</f>
        <v>0.5</v>
      </c>
      <c r="AU71" s="14"/>
      <c r="AV71" s="14">
        <f>IFERROR(兵力效用折算(0,AV$2,数据总览!$D$4/(1+数据总览!$D$4)*INDEX(士兵输出转换,AV$2,1))/兵力效用折算($AA71,AV$2,数据总览!$D$4/(1+数据总览!$D$4)*INDEX(士兵输出转换,AV$2,1)),AV70)</f>
        <v>0.60667225546381132</v>
      </c>
      <c r="AW71" s="14">
        <f>IFERROR(兵力效用折算(0,AW$2,数据总览!$D$4/(1+数据总览!$D$4)*INDEX(士兵输出转换,AW$2,1))/兵力效用折算($AA71,AW$2,数据总览!$D$4/(1+数据总览!$D$4)*INDEX(士兵输出转换,AW$2,1)),AW70)</f>
        <v>0.32018482035814083</v>
      </c>
      <c r="AX71" s="14">
        <f>IFERROR(兵力效用折算(0,AX$2,数据总览!$D$4/(1+数据总览!$D$4)*INDEX(士兵输出转换,AX$2,1))/兵力效用折算($AA71,AX$2,数据总览!$D$4/(1+数据总览!$D$4)*INDEX(士兵输出转换,AX$2,1)),AX70)</f>
        <v>0.27110202593263455</v>
      </c>
      <c r="AY71" s="14">
        <f>IFERROR(兵力效用折算(0,AY$2,数据总览!$D$4/(1+数据总览!$D$4)*INDEX(士兵输出转换,AY$2,1))/兵力效用折算($AA71,AY$2,数据总览!$D$4/(1+数据总览!$D$4)*INDEX(士兵输出转换,AY$2,1)),AY70)</f>
        <v>0.27009767878320673</v>
      </c>
      <c r="AZ71" s="14">
        <f>IFERROR(兵力效用折算(0,AZ$2,数据总览!$D$4/(1+数据总览!$D$4)*INDEX(将领输出转换,AZ$2,1))/兵力效用折算($AA71,AZ$2,数据总览!$D$4/(1+数据总览!$D$4)*INDEX(将领输出转换,AZ$2,1)),AZ70)</f>
        <v>0.61196106351745794</v>
      </c>
      <c r="BA71" s="14">
        <f>IFERROR(兵力效用折算(0,BA$2,数据总览!$D$4/(1+数据总览!$D$4)*INDEX(将领输出转换,BA$2,1))/兵力效用折算($AA71,BA$2,数据总览!$D$4/(1+数据总览!$D$4)*INDEX(将领输出转换,BA$2,1)),BA70)</f>
        <v>0.32340089442266945</v>
      </c>
      <c r="BB71" s="14">
        <f>IFERROR(兵力效用折算(0,BB$2,数据总览!$D$4/(1+数据总览!$D$4)*INDEX(将领输出转换,BB$2,1))/兵力效用折算($AA71,BB$2,数据总览!$D$4/(1+数据总览!$D$4)*INDEX(将领输出转换,BB$2,1)),BB70)</f>
        <v>0.25881143065023693</v>
      </c>
      <c r="BC71" s="14">
        <f>IFERROR(兵力效用折算(0,BC$2,数据总览!$D$4/(1+数据总览!$D$4)*INDEX(将领输出转换,BC$2,1))/兵力效用折算($AA71,BC$2,数据总览!$D$4/(1+数据总览!$D$4)*INDEX(将领输出转换,BC$2,1)),BC70)</f>
        <v>0.2734063049431702</v>
      </c>
      <c r="BD71" s="14"/>
      <c r="BE71" s="14">
        <f>SUM(AV$5:AV71)/SUMIFS(AV$5:AV$90,AB$5:AB$90,"&gt;"&amp;0)</f>
        <v>1.7838583054086821</v>
      </c>
      <c r="BF71" s="14">
        <f>SUM(AW$5:AW71)/SUMIFS(AW$5:AW$90,AC$5:AC$90,"&gt;"&amp;0)</f>
        <v>0.87256537758510078</v>
      </c>
      <c r="BG71" s="14">
        <f>SUM(AX$5:AX71)/SUMIFS(AX$5:AX$90,AD$5:AD$90,"&gt;"&amp;0)</f>
        <v>0.89087788968691173</v>
      </c>
      <c r="BH71" s="14">
        <f>SUM(AY$5:AY71)/SUMIFS(AY$5:AY$90,AE$5:AE$90,"&gt;"&amp;0)</f>
        <v>0.8907494426669218</v>
      </c>
      <c r="BI71" s="14">
        <f>SUM(AZ$5:AZ71)/SUMIFS(AZ$5:AZ$90,AF$5:AF$90,"&gt;"&amp;0)</f>
        <v>0.80235926329808471</v>
      </c>
      <c r="BJ71" s="14">
        <f>SUM(BA$5:BA71)/SUMIFS(BA$5:BA$90,AG$5:AG$90,"&gt;"&amp;0)</f>
        <v>0.87163162818608986</v>
      </c>
      <c r="BK71" s="14">
        <f>SUM(BB$5:BB71)/SUMIFS(BB$5:BB$90,AH$5:AH$90,"&gt;"&amp;0)</f>
        <v>0.89520794889836774</v>
      </c>
      <c r="BL71" s="14">
        <f>SUM(BC$5:BC71)/SUMIFS(BC$5:BC$90,AI$5:AI$90,"&gt;"&amp;0)</f>
        <v>0.8896631113061424</v>
      </c>
      <c r="BN71" s="14">
        <f t="shared" si="32"/>
        <v>240</v>
      </c>
      <c r="BO71" s="14">
        <f t="shared" si="33"/>
        <v>195.30075443187539</v>
      </c>
      <c r="BP71" s="14">
        <f t="shared" si="34"/>
        <v>191.02113432929897</v>
      </c>
      <c r="BQ71" s="14">
        <f t="shared" si="35"/>
        <v>225.69295380716002</v>
      </c>
      <c r="BS71" s="14">
        <f>相关演算!V85</f>
        <v>2.829388539653932</v>
      </c>
      <c r="BT71" s="14">
        <f>相关演算!W85</f>
        <v>1.478923770965908</v>
      </c>
      <c r="BU71" s="14">
        <f>相关演算!X85</f>
        <v>0.93504813585259106</v>
      </c>
      <c r="BV71" s="14">
        <f t="shared" si="40"/>
        <v>1.2069859534092495</v>
      </c>
      <c r="BW71" s="14"/>
      <c r="BX71" s="14"/>
      <c r="BY71" s="14"/>
    </row>
    <row r="72" spans="2:77" x14ac:dyDescent="0.15">
      <c r="C72" s="13" t="s">
        <v>995</v>
      </c>
      <c r="D72" s="51">
        <f t="shared" si="28"/>
        <v>4.1830416875549142E-2</v>
      </c>
      <c r="E72" s="51">
        <f t="shared" si="29"/>
        <v>4.1830416875549142E-2</v>
      </c>
      <c r="F72" s="51">
        <f t="shared" si="30"/>
        <v>0.10791810935591488</v>
      </c>
      <c r="G72" s="51">
        <f t="shared" si="31"/>
        <v>0.3172663803154353</v>
      </c>
      <c r="H72" s="51">
        <f t="shared" si="27"/>
        <v>0.36300357521717957</v>
      </c>
      <c r="I72" s="51">
        <f t="shared" si="27"/>
        <v>0.40874077011892385</v>
      </c>
      <c r="J72" s="153">
        <v>1.3</v>
      </c>
      <c r="P72" s="14" t="s">
        <v>61</v>
      </c>
      <c r="Q72" s="16"/>
      <c r="R72" s="16">
        <f t="shared" ref="R72:U79" si="41">E144/E$151</f>
        <v>0.15299371296438199</v>
      </c>
      <c r="S72" s="16">
        <f t="shared" si="41"/>
        <v>0.18819145512960392</v>
      </c>
      <c r="T72" s="16">
        <f t="shared" si="41"/>
        <v>0.23791043273768325</v>
      </c>
      <c r="U72" s="16">
        <f t="shared" si="41"/>
        <v>0.26419190628743799</v>
      </c>
      <c r="AA72" s="13">
        <v>67</v>
      </c>
      <c r="AB72" s="14">
        <f>[8]结果汇总!E72</f>
        <v>0</v>
      </c>
      <c r="AC72" s="14">
        <f>[8]结果汇总!F72</f>
        <v>0.18458406606598343</v>
      </c>
      <c r="AD72" s="14">
        <f>[8]结果汇总!G72</f>
        <v>0.19394969518686633</v>
      </c>
      <c r="AE72" s="14">
        <f>[8]结果汇总!H72</f>
        <v>5.3707568549839199E-2</v>
      </c>
      <c r="AF72" s="14">
        <f>[8]结果汇总!I72</f>
        <v>5.6974949723372199E-2</v>
      </c>
      <c r="AG72" s="14">
        <f>[8]结果汇总!J72</f>
        <v>1.5018924022833268E-2</v>
      </c>
      <c r="AH72" s="14">
        <f>[8]结果汇总!K72</f>
        <v>0.21568200590435388</v>
      </c>
      <c r="AI72" s="14">
        <f>[8]结果汇总!L72</f>
        <v>0.21568200590435388</v>
      </c>
      <c r="AJ72" s="14"/>
      <c r="AK72" s="14"/>
      <c r="AL72" s="14"/>
      <c r="AM72" s="112">
        <f t="shared" si="36"/>
        <v>0</v>
      </c>
      <c r="AN72" s="112">
        <f t="shared" si="37"/>
        <v>0.5</v>
      </c>
      <c r="AO72" s="112">
        <f t="shared" si="38"/>
        <v>0.5</v>
      </c>
      <c r="AP72" s="112">
        <f t="shared" si="39"/>
        <v>0.5</v>
      </c>
      <c r="AQ72" s="113">
        <f>IFERROR(SUM(AM72:AM$90)/IFERROR(MATCH(0,AM72:AM$90,0)-1,87-COUNT(AM$5:AM72)),0)</f>
        <v>0</v>
      </c>
      <c r="AR72" s="113">
        <f>IFERROR(SUM(AN72:AN$90)/IFERROR(MATCH(0,AN72:AN$90,0)-1,87-COUNT(AN$5:AN72)),0)</f>
        <v>0.5</v>
      </c>
      <c r="AS72" s="113">
        <f>IFERROR(SUM(AO72:AO$90)/IFERROR(MATCH(0,AO72:AO$90,0)-1,87-COUNT(AO$5:AO72)),0)</f>
        <v>0.5</v>
      </c>
      <c r="AT72" s="113">
        <f>IFERROR(SUM(AP72:AP$90)/IFERROR(MATCH(0,AP72:AP$90,0)-1,87-COUNT(AP$5:AP72)),0)</f>
        <v>0.5</v>
      </c>
      <c r="AU72" s="14"/>
      <c r="AV72" s="14">
        <f>IFERROR(兵力效用折算(0,AV$2,数据总览!$D$4/(1+数据总览!$D$4)*INDEX(士兵输出转换,AV$2,1))/兵力效用折算($AA72,AV$2,数据总览!$D$4/(1+数据总览!$D$4)*INDEX(士兵输出转换,AV$2,1)),AV71)</f>
        <v>0.60667225546381132</v>
      </c>
      <c r="AW72" s="14">
        <f>IFERROR(兵力效用折算(0,AW$2,数据总览!$D$4/(1+数据总览!$D$4)*INDEX(士兵输出转换,AW$2,1))/兵力效用折算($AA72,AW$2,数据总览!$D$4/(1+数据总览!$D$4)*INDEX(士兵输出转换,AW$2,1)),AW71)</f>
        <v>0.31789289636323664</v>
      </c>
      <c r="AX72" s="14">
        <f>IFERROR(兵力效用折算(0,AX$2,数据总览!$D$4/(1+数据总览!$D$4)*INDEX(士兵输出转换,AX$2,1))/兵力效用折算($AA72,AX$2,数据总览!$D$4/(1+数据总览!$D$4)*INDEX(士兵输出转换,AX$2,1)),AX71)</f>
        <v>0.2674298431962106</v>
      </c>
      <c r="AY72" s="14">
        <f>IFERROR(兵力效用折算(0,AY$2,数据总览!$D$4/(1+数据总览!$D$4)*INDEX(士兵输出转换,AY$2,1))/兵力效用折算($AA72,AY$2,数据总览!$D$4/(1+数据总览!$D$4)*INDEX(士兵输出转换,AY$2,1)),AY71)</f>
        <v>0.26711628725401276</v>
      </c>
      <c r="AZ72" s="14">
        <f>IFERROR(兵力效用折算(0,AZ$2,数据总览!$D$4/(1+数据总览!$D$4)*INDEX(将领输出转换,AZ$2,1))/兵力效用折算($AA72,AZ$2,数据总览!$D$4/(1+数据总览!$D$4)*INDEX(将领输出转换,AZ$2,1)),AZ71)</f>
        <v>0.61196106351745794</v>
      </c>
      <c r="BA72" s="14">
        <f>IFERROR(兵力效用折算(0,BA$2,数据总览!$D$4/(1+数据总览!$D$4)*INDEX(将领输出转换,BA$2,1))/兵力效用折算($AA72,BA$2,数据总览!$D$4/(1+数据总览!$D$4)*INDEX(将领输出转换,BA$2,1)),BA71)</f>
        <v>0.3211321679499925</v>
      </c>
      <c r="BB72" s="14">
        <f>IFERROR(兵力效用折算(0,BB$2,数据总览!$D$4/(1+数据总览!$D$4)*INDEX(将领输出转换,BB$2,1))/兵力效用折算($AA72,BB$2,数据总览!$D$4/(1+数据总览!$D$4)*INDEX(将领输出转换,BB$2,1)),BB71)</f>
        <v>0.25501863424172688</v>
      </c>
      <c r="BC72" s="14">
        <f>IFERROR(兵力效用折算(0,BC$2,数据总览!$D$4/(1+数据总览!$D$4)*INDEX(将领输出转换,BC$2,1))/兵力效用折算($AA72,BC$2,数据总览!$D$4/(1+数据总览!$D$4)*INDEX(将领输出转换,BC$2,1)),BC71)</f>
        <v>0.27045244184979006</v>
      </c>
      <c r="BD72" s="14"/>
      <c r="BE72" s="14">
        <f>SUM(AV$5:AV72)/SUMIFS(AV$5:AV$90,AB$5:AB$90,"&gt;"&amp;0)</f>
        <v>1.8069129614501138</v>
      </c>
      <c r="BF72" s="14">
        <f>SUM(AW$5:AW72)/SUMIFS(AW$5:AW$90,AC$5:AC$90,"&gt;"&amp;0)</f>
        <v>0.879602088942951</v>
      </c>
      <c r="BG72" s="14">
        <f>SUM(AX$5:AX72)/SUMIFS(AX$5:AX$90,AD$5:AD$90,"&gt;"&amp;0)</f>
        <v>0.89722811321450824</v>
      </c>
      <c r="BH72" s="14">
        <f>SUM(AY$5:AY72)/SUMIFS(AY$5:AY$90,AE$5:AE$90,"&gt;"&amp;0)</f>
        <v>0.89687858235041562</v>
      </c>
      <c r="BI72" s="14">
        <f>SUM(AZ$5:AZ72)/SUMIFS(AZ$5:AZ$90,AF$5:AF$90,"&gt;"&amp;0)</f>
        <v>0.81276140733502766</v>
      </c>
      <c r="BJ72" s="14">
        <f>SUM(BA$5:BA72)/SUMIFS(BA$5:BA$90,AG$5:AG$90,"&gt;"&amp;0)</f>
        <v>0.87871276773615647</v>
      </c>
      <c r="BK72" s="14">
        <f>SUM(BB$5:BB72)/SUMIFS(BB$5:BB$90,AH$5:AH$90,"&gt;"&amp;0)</f>
        <v>0.9013602148913713</v>
      </c>
      <c r="BL72" s="14">
        <f>SUM(BC$5:BC72)/SUMIFS(BC$5:BC$90,AI$5:AI$90,"&gt;"&amp;0)</f>
        <v>0.89584439023398732</v>
      </c>
      <c r="BN72" s="14">
        <f t="shared" si="32"/>
        <v>240</v>
      </c>
      <c r="BO72" s="14">
        <f t="shared" si="33"/>
        <v>195.69982414416395</v>
      </c>
      <c r="BP72" s="14">
        <f t="shared" si="34"/>
        <v>193.45207315515208</v>
      </c>
      <c r="BQ72" s="14">
        <f t="shared" si="35"/>
        <v>227.11018354803861</v>
      </c>
      <c r="BS72" s="14">
        <f>相关演算!V86</f>
        <v>2.8102651184815044</v>
      </c>
      <c r="BT72" s="14">
        <f>相关演算!W86</f>
        <v>1.4654861888945281</v>
      </c>
      <c r="BU72" s="14">
        <f>相关演算!X86</f>
        <v>0.91802114648619282</v>
      </c>
      <c r="BV72" s="14">
        <f t="shared" si="40"/>
        <v>1.1917536676903604</v>
      </c>
      <c r="BW72" s="14"/>
      <c r="BX72" s="14"/>
      <c r="BY72" s="14"/>
    </row>
    <row r="73" spans="2:77" x14ac:dyDescent="0.15">
      <c r="C73" s="13" t="s">
        <v>996</v>
      </c>
      <c r="D73" s="51">
        <f t="shared" si="28"/>
        <v>4.1830416875549142E-2</v>
      </c>
      <c r="E73" s="51">
        <f t="shared" si="29"/>
        <v>4.1830416875549142E-2</v>
      </c>
      <c r="F73" s="51">
        <f t="shared" si="30"/>
        <v>0.10791810935591488</v>
      </c>
      <c r="G73" s="51">
        <f t="shared" si="31"/>
        <v>0.3172663803154353</v>
      </c>
      <c r="H73" s="51">
        <f t="shared" si="27"/>
        <v>0.36300357521717957</v>
      </c>
      <c r="I73" s="51">
        <f t="shared" si="27"/>
        <v>0.40874077011892385</v>
      </c>
      <c r="J73" s="153">
        <v>1.36</v>
      </c>
      <c r="P73" s="14" t="s">
        <v>15</v>
      </c>
      <c r="Q73" s="16"/>
      <c r="R73" s="16">
        <f t="shared" si="41"/>
        <v>0.28592248678174348</v>
      </c>
      <c r="S73" s="16">
        <f t="shared" si="41"/>
        <v>0.32603499928501217</v>
      </c>
      <c r="T73" s="16">
        <f t="shared" si="41"/>
        <v>0.37164278975784926</v>
      </c>
      <c r="U73" s="16">
        <f t="shared" si="41"/>
        <v>0.38585231807747017</v>
      </c>
      <c r="AA73" s="13">
        <v>68</v>
      </c>
      <c r="AB73" s="14">
        <f>[8]结果汇总!E73</f>
        <v>0</v>
      </c>
      <c r="AC73" s="14">
        <f>[8]结果汇总!F73</f>
        <v>0.18295852210459457</v>
      </c>
      <c r="AD73" s="14">
        <f>[8]结果汇总!G73</f>
        <v>0.18400985643226708</v>
      </c>
      <c r="AE73" s="14">
        <f>[8]结果汇总!H73</f>
        <v>4.9583357192562544E-2</v>
      </c>
      <c r="AF73" s="14">
        <f>[8]结果汇总!I73</f>
        <v>5.5299488859478559E-2</v>
      </c>
      <c r="AG73" s="14">
        <f>[8]结果汇总!J73</f>
        <v>1.5018924022833268E-2</v>
      </c>
      <c r="AH73" s="14">
        <f>[8]结果汇总!K73</f>
        <v>0.20636340707191703</v>
      </c>
      <c r="AI73" s="14">
        <f>[8]结果汇总!L73</f>
        <v>0.20636340707191703</v>
      </c>
      <c r="AJ73" s="14"/>
      <c r="AK73" s="14"/>
      <c r="AL73" s="14"/>
      <c r="AM73" s="112">
        <f t="shared" si="36"/>
        <v>0</v>
      </c>
      <c r="AN73" s="112">
        <f t="shared" si="37"/>
        <v>0.5</v>
      </c>
      <c r="AO73" s="112">
        <f t="shared" si="38"/>
        <v>0.5</v>
      </c>
      <c r="AP73" s="112">
        <f t="shared" si="39"/>
        <v>0.5</v>
      </c>
      <c r="AQ73" s="113">
        <f>IFERROR(SUM(AM73:AM$90)/IFERROR(MATCH(0,AM73:AM$90,0)-1,87-COUNT(AM$5:AM73)),0)</f>
        <v>0</v>
      </c>
      <c r="AR73" s="113">
        <f>IFERROR(SUM(AN73:AN$90)/IFERROR(MATCH(0,AN73:AN$90,0)-1,87-COUNT(AN$5:AN73)),0)</f>
        <v>0.5</v>
      </c>
      <c r="AS73" s="113">
        <f>IFERROR(SUM(AO73:AO$90)/IFERROR(MATCH(0,AO73:AO$90,0)-1,87-COUNT(AO$5:AO73)),0)</f>
        <v>0.5</v>
      </c>
      <c r="AT73" s="113">
        <f>IFERROR(SUM(AP73:AP$90)/IFERROR(MATCH(0,AP73:AP$90,0)-1,87-COUNT(AP$5:AP73)),0)</f>
        <v>0.5</v>
      </c>
      <c r="AU73" s="14"/>
      <c r="AV73" s="14">
        <f>IFERROR(兵力效用折算(0,AV$2,数据总览!$D$4/(1+数据总览!$D$4)*INDEX(士兵输出转换,AV$2,1))/兵力效用折算($AA73,AV$2,数据总览!$D$4/(1+数据总览!$D$4)*INDEX(士兵输出转换,AV$2,1)),AV72)</f>
        <v>0.60667225546381132</v>
      </c>
      <c r="AW73" s="14">
        <f>IFERROR(兵力效用折算(0,AW$2,数据总览!$D$4/(1+数据总览!$D$4)*INDEX(士兵输出转换,AW$2,1))/兵力效用折算($AA73,AW$2,数据总览!$D$4/(1+数据总览!$D$4)*INDEX(士兵输出转换,AW$2,1)),AW72)</f>
        <v>0.31596173483800538</v>
      </c>
      <c r="AX73" s="14">
        <f>IFERROR(兵力效用折算(0,AX$2,数据总览!$D$4/(1+数据总览!$D$4)*INDEX(士兵输出转换,AX$2,1))/兵力效用折算($AA73,AX$2,数据总览!$D$4/(1+数据总览!$D$4)*INDEX(士兵输出转换,AX$2,1)),AX72)</f>
        <v>0.26416903930895153</v>
      </c>
      <c r="AY73" s="14">
        <f>IFERROR(兵力效用折算(0,AY$2,数据总览!$D$4/(1+数据总览!$D$4)*INDEX(士兵输出转换,AY$2,1))/兵力效用折算($AA73,AY$2,数据总览!$D$4/(1+数据总览!$D$4)*INDEX(士兵输出转换,AY$2,1)),AY72)</f>
        <v>0.26481580686794154</v>
      </c>
      <c r="AZ73" s="14">
        <f>IFERROR(兵力效用折算(0,AZ$2,数据总览!$D$4/(1+数据总览!$D$4)*INDEX(将领输出转换,AZ$2,1))/兵力效用折算($AA73,AZ$2,数据总览!$D$4/(1+数据总览!$D$4)*INDEX(将领输出转换,AZ$2,1)),AZ72)</f>
        <v>0.61196106351745794</v>
      </c>
      <c r="BA73" s="14">
        <f>IFERROR(兵力效用折算(0,BA$2,数据总览!$D$4/(1+数据总览!$D$4)*INDEX(将领输出转换,BA$2,1))/兵力效用折算($AA73,BA$2,数据总览!$D$4/(1+数据总览!$D$4)*INDEX(将领输出转换,BA$2,1)),BA72)</f>
        <v>0.31922069573878015</v>
      </c>
      <c r="BB73" s="14">
        <f>IFERROR(兵力效用折算(0,BB$2,数据总览!$D$4/(1+数据总览!$D$4)*INDEX(将领输出转换,BB$2,1))/兵力效用折算($AA73,BB$2,数据总览!$D$4/(1+数据总览!$D$4)*INDEX(将领输出转换,BB$2,1)),BB72)</f>
        <v>0.25165047330097973</v>
      </c>
      <c r="BC73" s="14">
        <f>IFERROR(兵力效用折算(0,BC$2,数据总览!$D$4/(1+数据总览!$D$4)*INDEX(将领输出转换,BC$2,1))/兵力效用折算($AA73,BC$2,数据总览!$D$4/(1+数据总览!$D$4)*INDEX(将领输出转换,BC$2,1)),BC72)</f>
        <v>0.26817329357657632</v>
      </c>
      <c r="BD73" s="14"/>
      <c r="BE73" s="14">
        <f>SUM(AV$5:AV73)/SUMIFS(AV$5:AV$90,AB$5:AB$90,"&gt;"&amp;0)</f>
        <v>1.8299676174915458</v>
      </c>
      <c r="BF73" s="14">
        <f>SUM(AW$5:AW73)/SUMIFS(AW$5:AW$90,AC$5:AC$90,"&gt;"&amp;0)</f>
        <v>0.88659605311646994</v>
      </c>
      <c r="BG73" s="14">
        <f>SUM(AX$5:AX73)/SUMIFS(AX$5:AX$90,AD$5:AD$90,"&gt;"&amp;0)</f>
        <v>0.90350090771131208</v>
      </c>
      <c r="BH73" s="14">
        <f>SUM(AY$5:AY73)/SUMIFS(AY$5:AY$90,AE$5:AE$90,"&gt;"&amp;0)</f>
        <v>0.90295493616386635</v>
      </c>
      <c r="BI73" s="14">
        <f>SUM(AZ$5:AZ73)/SUMIFS(AZ$5:AZ$90,AF$5:AF$90,"&gt;"&amp;0)</f>
        <v>0.8231635513719705</v>
      </c>
      <c r="BJ73" s="14">
        <f>SUM(BA$5:BA73)/SUMIFS(BA$5:BA$90,AG$5:AG$90,"&gt;"&amp;0)</f>
        <v>0.88575175828084607</v>
      </c>
      <c r="BK73" s="14">
        <f>SUM(BB$5:BB73)/SUMIFS(BB$5:BB$90,AH$5:AH$90,"&gt;"&amp;0)</f>
        <v>0.90743122477508553</v>
      </c>
      <c r="BL73" s="14">
        <f>SUM(BC$5:BC73)/SUMIFS(BC$5:BC$90,AI$5:AI$90,"&gt;"&amp;0)</f>
        <v>0.90197357848334425</v>
      </c>
      <c r="BN73" s="14">
        <f t="shared" si="32"/>
        <v>240</v>
      </c>
      <c r="BO73" s="14">
        <f t="shared" si="33"/>
        <v>196.0899546948973</v>
      </c>
      <c r="BP73" s="14">
        <f t="shared" si="34"/>
        <v>195.8376344562559</v>
      </c>
      <c r="BQ73" s="14">
        <f t="shared" si="35"/>
        <v>228.09999427378497</v>
      </c>
      <c r="BS73" s="14">
        <f>相关演算!V87</f>
        <v>2.7944189145070335</v>
      </c>
      <c r="BT73" s="14">
        <f>相关演算!W87</f>
        <v>1.4545038473855216</v>
      </c>
      <c r="BU73" s="14">
        <f>相关演算!X87</f>
        <v>0.90413929071896848</v>
      </c>
      <c r="BV73" s="14">
        <f t="shared" si="40"/>
        <v>1.1793215690522452</v>
      </c>
      <c r="BW73" s="14"/>
      <c r="BX73" s="14"/>
      <c r="BY73" s="14"/>
    </row>
    <row r="74" spans="2:77" x14ac:dyDescent="0.15">
      <c r="C74" s="13" t="s">
        <v>997</v>
      </c>
      <c r="D74" s="51">
        <f t="shared" si="28"/>
        <v>4.1830416875549142E-2</v>
      </c>
      <c r="E74" s="51">
        <f t="shared" si="29"/>
        <v>4.1830416875549142E-2</v>
      </c>
      <c r="F74" s="51">
        <f t="shared" si="30"/>
        <v>0.10791810935591488</v>
      </c>
      <c r="G74" s="51">
        <f t="shared" si="31"/>
        <v>0.3172663803154353</v>
      </c>
      <c r="H74" s="51">
        <f t="shared" si="27"/>
        <v>0.36300357521717957</v>
      </c>
      <c r="I74" s="51">
        <f t="shared" si="27"/>
        <v>0.40874077011892385</v>
      </c>
      <c r="J74" s="153">
        <v>1.42</v>
      </c>
      <c r="P74" s="14" t="s">
        <v>0</v>
      </c>
      <c r="Q74" s="16"/>
      <c r="R74" s="16">
        <f t="shared" si="41"/>
        <v>0.41742884162368665</v>
      </c>
      <c r="S74" s="16">
        <f t="shared" si="41"/>
        <v>0.45368449500835178</v>
      </c>
      <c r="T74" s="16">
        <f t="shared" si="41"/>
        <v>0.49046221848347943</v>
      </c>
      <c r="U74" s="16">
        <f t="shared" si="41"/>
        <v>0.50048744509100618</v>
      </c>
      <c r="AA74" s="13">
        <v>69</v>
      </c>
      <c r="AB74" s="14">
        <f>[8]结果汇总!E74</f>
        <v>0</v>
      </c>
      <c r="AC74" s="14">
        <f>[8]结果汇总!F74</f>
        <v>0.18136939032794083</v>
      </c>
      <c r="AD74" s="14">
        <f>[8]结果汇总!G74</f>
        <v>0.1742555613344203</v>
      </c>
      <c r="AE74" s="14">
        <f>[8]结果汇总!H74</f>
        <v>4.5555081336396699E-2</v>
      </c>
      <c r="AF74" s="14">
        <f>[8]结果汇总!I74</f>
        <v>5.3663001792911183E-2</v>
      </c>
      <c r="AG74" s="14">
        <f>[8]结果汇总!J74</f>
        <v>1.5018924022833268E-2</v>
      </c>
      <c r="AH74" s="14">
        <f>[8]结果汇总!K74</f>
        <v>0.19721875541768571</v>
      </c>
      <c r="AI74" s="14">
        <f>[8]结果汇总!L74</f>
        <v>0.19721875541768571</v>
      </c>
      <c r="AJ74" s="14"/>
      <c r="AK74" s="14"/>
      <c r="AL74" s="14"/>
      <c r="AM74" s="112">
        <f t="shared" si="36"/>
        <v>0</v>
      </c>
      <c r="AN74" s="112">
        <f t="shared" si="37"/>
        <v>0.5</v>
      </c>
      <c r="AO74" s="112">
        <f t="shared" si="38"/>
        <v>0.5</v>
      </c>
      <c r="AP74" s="112">
        <f t="shared" si="39"/>
        <v>0.5</v>
      </c>
      <c r="AQ74" s="113">
        <f>IFERROR(SUM(AM74:AM$90)/IFERROR(MATCH(0,AM74:AM$90,0)-1,87-COUNT(AM$5:AM74)),0)</f>
        <v>0</v>
      </c>
      <c r="AR74" s="113">
        <f>IFERROR(SUM(AN74:AN$90)/IFERROR(MATCH(0,AN74:AN$90,0)-1,87-COUNT(AN$5:AN74)),0)</f>
        <v>0.5</v>
      </c>
      <c r="AS74" s="113">
        <f>IFERROR(SUM(AO74:AO$90)/IFERROR(MATCH(0,AO74:AO$90,0)-1,87-COUNT(AO$5:AO74)),0)</f>
        <v>0.5</v>
      </c>
      <c r="AT74" s="113">
        <f>IFERROR(SUM(AP74:AP$90)/IFERROR(MATCH(0,AP74:AP$90,0)-1,87-COUNT(AP$5:AP74)),0)</f>
        <v>0.5</v>
      </c>
      <c r="AU74" s="14"/>
      <c r="AV74" s="14">
        <f>IFERROR(兵力效用折算(0,AV$2,数据总览!$D$4/(1+数据总览!$D$4)*INDEX(士兵输出转换,AV$2,1))/兵力效用折算($AA74,AV$2,数据总览!$D$4/(1+数据总览!$D$4)*INDEX(士兵输出转换,AV$2,1)),AV73)</f>
        <v>0.60667225546381132</v>
      </c>
      <c r="AW74" s="14">
        <f>IFERROR(兵力效用折算(0,AW$2,数据总览!$D$4/(1+数据总览!$D$4)*INDEX(士兵输出转换,AW$2,1))/兵力效用折算($AA74,AW$2,数据总览!$D$4/(1+数据总览!$D$4)*INDEX(士兵输出转换,AW$2,1)),AW73)</f>
        <v>0.31407243112874084</v>
      </c>
      <c r="AX74" s="14">
        <f>IFERROR(兵力效用折算(0,AX$2,数据总览!$D$4/(1+数据总览!$D$4)*INDEX(士兵输出转换,AX$2,1))/兵力效用折算($AA74,AX$2,数据总览!$D$4/(1+数据总览!$D$4)*INDEX(士兵输出转换,AX$2,1)),AX73)</f>
        <v>0.26099002725365467</v>
      </c>
      <c r="AY74" s="14">
        <f>IFERROR(兵力效用折算(0,AY$2,数据总览!$D$4/(1+数据总览!$D$4)*INDEX(士兵输出转换,AY$2,1))/兵力效用折算($AA74,AY$2,数据总览!$D$4/(1+数据总览!$D$4)*INDEX(士兵输出转换,AY$2,1)),AY73)</f>
        <v>0.2625712609484136</v>
      </c>
      <c r="AZ74" s="14">
        <f>IFERROR(兵力效用折算(0,AZ$2,数据总览!$D$4/(1+数据总览!$D$4)*INDEX(将领输出转换,AZ$2,1))/兵力效用折算($AA74,AZ$2,数据总览!$D$4/(1+数据总览!$D$4)*INDEX(将领输出转换,AZ$2,1)),AZ73)</f>
        <v>0.61196106351745794</v>
      </c>
      <c r="BA74" s="14">
        <f>IFERROR(兵力效用折算(0,BA$2,数据总览!$D$4/(1+数据总览!$D$4)*INDEX(将领输出转换,BA$2,1))/兵力效用折算($AA74,BA$2,数据总览!$D$4/(1+数据总览!$D$4)*INDEX(将领输出转换,BA$2,1)),BA73)</f>
        <v>0.31735078225230384</v>
      </c>
      <c r="BB74" s="14">
        <f>IFERROR(兵力效用折算(0,BB$2,数据总览!$D$4/(1+数据总览!$D$4)*INDEX(将领输出转换,BB$2,1))/兵力效用折算($AA74,BB$2,数据总览!$D$4/(1+数据总览!$D$4)*INDEX(将领输出转换,BB$2,1)),BB73)</f>
        <v>0.24836662344642657</v>
      </c>
      <c r="BC74" s="14">
        <f>IFERROR(兵力效用折算(0,BC$2,数据总览!$D$4/(1+数据总览!$D$4)*INDEX(将领输出转换,BC$2,1))/兵力效用折算($AA74,BC$2,数据总览!$D$4/(1+数据总览!$D$4)*INDEX(将领输出转换,BC$2,1)),BC73)</f>
        <v>0.26594963388695841</v>
      </c>
      <c r="BD74" s="14"/>
      <c r="BE74" s="14">
        <f>SUM(AV$5:AV74)/SUMIFS(AV$5:AV$90,AB$5:AB$90,"&gt;"&amp;0)</f>
        <v>1.8530222735329775</v>
      </c>
      <c r="BF74" s="14">
        <f>SUM(AW$5:AW74)/SUMIFS(AW$5:AW$90,AC$5:AC$90,"&gt;"&amp;0)</f>
        <v>0.89354819664844098</v>
      </c>
      <c r="BG74" s="14">
        <f>SUM(AX$5:AX74)/SUMIFS(AX$5:AX$90,AD$5:AD$90,"&gt;"&amp;0)</f>
        <v>0.90969821535553874</v>
      </c>
      <c r="BH74" s="14">
        <f>SUM(AY$5:AY74)/SUMIFS(AY$5:AY$90,AE$5:AE$90,"&gt;"&amp;0)</f>
        <v>0.90897978755637443</v>
      </c>
      <c r="BI74" s="14">
        <f>SUM(AZ$5:AZ74)/SUMIFS(AZ$5:AZ$90,AF$5:AF$90,"&gt;"&amp;0)</f>
        <v>0.83356569540891345</v>
      </c>
      <c r="BJ74" s="14">
        <f>SUM(BA$5:BA74)/SUMIFS(BA$5:BA$90,AG$5:AG$90,"&gt;"&amp;0)</f>
        <v>0.89274951621271836</v>
      </c>
      <c r="BK74" s="14">
        <f>SUM(BB$5:BB74)/SUMIFS(BB$5:BB$90,AH$5:AH$90,"&gt;"&amp;0)</f>
        <v>0.91342301253510538</v>
      </c>
      <c r="BL74" s="14">
        <f>SUM(BC$5:BC74)/SUMIFS(BC$5:BC$90,AI$5:AI$90,"&gt;"&amp;0)</f>
        <v>0.90805194426392233</v>
      </c>
      <c r="BN74" s="14">
        <f t="shared" si="32"/>
        <v>240</v>
      </c>
      <c r="BO74" s="14">
        <f t="shared" si="33"/>
        <v>196.47134632129419</v>
      </c>
      <c r="BP74" s="14">
        <f t="shared" si="34"/>
        <v>198.17866527973914</v>
      </c>
      <c r="BQ74" s="14">
        <f t="shared" si="35"/>
        <v>229.06678047926476</v>
      </c>
      <c r="BS74" s="14">
        <f>相关演算!V88</f>
        <v>2.7788910896464594</v>
      </c>
      <c r="BT74" s="14">
        <f>相关演算!W88</f>
        <v>1.4437404342081339</v>
      </c>
      <c r="BU74" s="14">
        <f>相关演算!X88</f>
        <v>0.89053127199970028</v>
      </c>
      <c r="BV74" s="14">
        <f t="shared" si="40"/>
        <v>1.1671358531039171</v>
      </c>
      <c r="BW74" s="14"/>
      <c r="BX74" s="14"/>
      <c r="BY74" s="14"/>
    </row>
    <row r="75" spans="2:77" x14ac:dyDescent="0.15">
      <c r="C75" s="13" t="s">
        <v>998</v>
      </c>
      <c r="D75" s="51">
        <f t="shared" si="28"/>
        <v>4.1830416875549142E-2</v>
      </c>
      <c r="E75" s="51">
        <f t="shared" si="29"/>
        <v>4.1830416875549142E-2</v>
      </c>
      <c r="F75" s="51">
        <f t="shared" si="30"/>
        <v>0.10791810935591488</v>
      </c>
      <c r="G75" s="51">
        <f t="shared" si="31"/>
        <v>0.3172663803154353</v>
      </c>
      <c r="H75" s="51">
        <f>U21*0.5/2</f>
        <v>0.36300357521717957</v>
      </c>
      <c r="I75" s="51">
        <f>V21*0.5/2</f>
        <v>0.40874077011892385</v>
      </c>
      <c r="J75" s="153">
        <v>1.48</v>
      </c>
      <c r="P75" s="14" t="s">
        <v>1</v>
      </c>
      <c r="Q75" s="16"/>
      <c r="R75" s="16">
        <f t="shared" si="41"/>
        <v>0.5444344002316025</v>
      </c>
      <c r="S75" s="16">
        <f t="shared" si="41"/>
        <v>0.56726843110406577</v>
      </c>
      <c r="T75" s="16">
        <f t="shared" si="41"/>
        <v>0.5936908416472706</v>
      </c>
      <c r="U75" s="16">
        <f t="shared" si="41"/>
        <v>0.60923722668117319</v>
      </c>
      <c r="AA75" s="13">
        <v>70</v>
      </c>
      <c r="AB75" s="14">
        <f>[8]结果汇总!E75</f>
        <v>0</v>
      </c>
      <c r="AC75" s="14">
        <f>[8]结果汇总!F75</f>
        <v>0.17981585510308412</v>
      </c>
      <c r="AD75" s="14">
        <f>[8]结果汇总!G75</f>
        <v>0.16468334641173335</v>
      </c>
      <c r="AE75" s="14">
        <f>[8]结果汇总!H75</f>
        <v>4.162050937399274E-2</v>
      </c>
      <c r="AF75" s="14">
        <f>[8]结果汇总!I75</f>
        <v>5.2064581933184577E-2</v>
      </c>
      <c r="AG75" s="14">
        <f>[8]结果汇总!J75</f>
        <v>1.5018924022833268E-2</v>
      </c>
      <c r="AH75" s="14">
        <f>[8]结果汇总!K75</f>
        <v>0.18824480392766668</v>
      </c>
      <c r="AI75" s="14">
        <f>[8]结果汇总!L75</f>
        <v>0.18824480392766668</v>
      </c>
      <c r="AJ75" s="14"/>
      <c r="AK75" s="14"/>
      <c r="AL75" s="14"/>
      <c r="AM75" s="112">
        <f t="shared" si="36"/>
        <v>0</v>
      </c>
      <c r="AN75" s="112">
        <f t="shared" si="37"/>
        <v>0.5</v>
      </c>
      <c r="AO75" s="112">
        <f t="shared" si="38"/>
        <v>0.5</v>
      </c>
      <c r="AP75" s="112">
        <f t="shared" si="39"/>
        <v>0.5</v>
      </c>
      <c r="AQ75" s="113">
        <f>IFERROR(SUM(AM75:AM$90)/IFERROR(MATCH(0,AM75:AM$90,0)-1,87-COUNT(AM$5:AM75)),0)</f>
        <v>0</v>
      </c>
      <c r="AR75" s="113">
        <f>IFERROR(SUM(AN75:AN$90)/IFERROR(MATCH(0,AN75:AN$90,0)-1,87-COUNT(AN$5:AN75)),0)</f>
        <v>0.5</v>
      </c>
      <c r="AS75" s="113">
        <f>IFERROR(SUM(AO75:AO$90)/IFERROR(MATCH(0,AO75:AO$90,0)-1,87-COUNT(AO$5:AO75)),0)</f>
        <v>0.5</v>
      </c>
      <c r="AT75" s="113">
        <f>IFERROR(SUM(AP75:AP$90)/IFERROR(MATCH(0,AP75:AP$90,0)-1,87-COUNT(AP$5:AP75)),0)</f>
        <v>0.5</v>
      </c>
      <c r="AU75" s="14"/>
      <c r="AV75" s="14">
        <f>IFERROR(兵力效用折算(0,AV$2,数据总览!$D$4/(1+数据总览!$D$4)*INDEX(士兵输出转换,AV$2,1))/兵力效用折算($AA75,AV$2,数据总览!$D$4/(1+数据总览!$D$4)*INDEX(士兵输出转换,AV$2,1)),AV74)</f>
        <v>0.60667225546381132</v>
      </c>
      <c r="AW75" s="14">
        <f>IFERROR(兵力效用折算(0,AW$2,数据总览!$D$4/(1+数据总览!$D$4)*INDEX(士兵输出转换,AW$2,1))/兵力效用折算($AA75,AW$2,数据总览!$D$4/(1+数据总览!$D$4)*INDEX(士兵输出转换,AW$2,1)),AW74)</f>
        <v>0.3122240571524999</v>
      </c>
      <c r="AX75" s="14">
        <f>IFERROR(兵力效用折算(0,AX$2,数据总览!$D$4/(1+数据总览!$D$4)*INDEX(士兵输出转换,AX$2,1))/兵力效用折算($AA75,AX$2,数据总览!$D$4/(1+数据总览!$D$4)*INDEX(士兵输出转换,AX$2,1)),AX74)</f>
        <v>0.25789084016479608</v>
      </c>
      <c r="AY75" s="14">
        <f>IFERROR(兵力效用折算(0,AY$2,数据总览!$D$4/(1+数据总览!$D$4)*INDEX(士兵输出转换,AY$2,1))/兵力效用折算($AA75,AY$2,数据总览!$D$4/(1+数据总览!$D$4)*INDEX(士兵输出转换,AY$2,1)),AY74)</f>
        <v>0.26038125831364317</v>
      </c>
      <c r="AZ75" s="14">
        <f>IFERROR(兵力效用折算(0,AZ$2,数据总览!$D$4/(1+数据总览!$D$4)*INDEX(将领输出转换,AZ$2,1))/兵力效用折算($AA75,AZ$2,数据总览!$D$4/(1+数据总览!$D$4)*INDEX(将领输出转换,AZ$2,1)),AZ74)</f>
        <v>0.61196106351745794</v>
      </c>
      <c r="BA75" s="14">
        <f>IFERROR(兵力效用折算(0,BA$2,数据总览!$D$4/(1+数据总览!$D$4)*INDEX(将领输出转换,BA$2,1))/兵力效用折算($AA75,BA$2,数据总览!$D$4/(1+数据总览!$D$4)*INDEX(将领输出转换,BA$2,1)),BA74)</f>
        <v>0.31552150143289898</v>
      </c>
      <c r="BB75" s="14">
        <f>IFERROR(兵力效用折算(0,BB$2,数据总览!$D$4/(1+数据总览!$D$4)*INDEX(将领输出转换,BB$2,1))/兵力效用折算($AA75,BB$2,数据总览!$D$4/(1+数据总览!$D$4)*INDEX(将领输出转换,BB$2,1)),BB74)</f>
        <v>0.24516512210849498</v>
      </c>
      <c r="BC75" s="14">
        <f>IFERROR(兵力效用折算(0,BC$2,数据总览!$D$4/(1+数据总览!$D$4)*INDEX(将领输出转换,BC$2,1))/兵力效用折算($AA75,BC$2,数据总览!$D$4/(1+数据总览!$D$4)*INDEX(将领输出转换,BC$2,1)),BC74)</f>
        <v>0.26378007606769299</v>
      </c>
      <c r="BD75" s="14"/>
      <c r="BE75" s="14">
        <f>SUM(AV$5:AV75)/SUMIFS(AV$5:AV$90,AB$5:AB$90,"&gt;"&amp;0)</f>
        <v>1.8760769295744095</v>
      </c>
      <c r="BF75" s="14">
        <f>SUM(AW$5:AW75)/SUMIFS(AW$5:AW$90,AC$5:AC$90,"&gt;"&amp;0)</f>
        <v>0.90045942553808767</v>
      </c>
      <c r="BG75" s="14">
        <f>SUM(AX$5:AX75)/SUMIFS(AX$5:AX$90,AD$5:AD$90,"&gt;"&amp;0)</f>
        <v>0.91582193162143277</v>
      </c>
      <c r="BH75" s="14">
        <f>SUM(AY$5:AY75)/SUMIFS(AY$5:AY$90,AE$5:AE$90,"&gt;"&amp;0)</f>
        <v>0.91495438805555906</v>
      </c>
      <c r="BI75" s="14">
        <f>SUM(AZ$5:AZ75)/SUMIFS(AZ$5:AZ$90,AF$5:AF$90,"&gt;"&amp;0)</f>
        <v>0.84396783944585629</v>
      </c>
      <c r="BJ75" s="14">
        <f>SUM(BA$5:BA75)/SUMIFS(BA$5:BA$90,AG$5:AG$90,"&gt;"&amp;0)</f>
        <v>0.89970693750425601</v>
      </c>
      <c r="BK75" s="14">
        <f>SUM(BB$5:BB75)/SUMIFS(BB$5:BB$90,AH$5:AH$90,"&gt;"&amp;0)</f>
        <v>0.91933756481048512</v>
      </c>
      <c r="BL75" s="14">
        <f>SUM(BC$5:BC75)/SUMIFS(BC$5:BC$90,AI$5:AI$90,"&gt;"&amp;0)</f>
        <v>0.91408072409164565</v>
      </c>
      <c r="BN75" s="14">
        <f t="shared" si="32"/>
        <v>240</v>
      </c>
      <c r="BO75" s="14">
        <f t="shared" si="33"/>
        <v>196.84419477525978</v>
      </c>
      <c r="BP75" s="14">
        <f t="shared" si="34"/>
        <v>200.475996861184</v>
      </c>
      <c r="BQ75" s="14">
        <f t="shared" si="35"/>
        <v>230.01107775024175</v>
      </c>
      <c r="BS75" s="14">
        <f>相关演算!V89</f>
        <v>2.7636751788676404</v>
      </c>
      <c r="BT75" s="14">
        <f>相关演算!W89</f>
        <v>1.4331915387920098</v>
      </c>
      <c r="BU75" s="14">
        <f>相关演算!X89</f>
        <v>0.87719164073054356</v>
      </c>
      <c r="BV75" s="14">
        <f t="shared" si="40"/>
        <v>1.1551915897612766</v>
      </c>
      <c r="BW75" s="14"/>
      <c r="BX75" s="14"/>
      <c r="BY75" s="14"/>
    </row>
    <row r="76" spans="2:77" x14ac:dyDescent="0.15">
      <c r="P76" s="14" t="s">
        <v>2</v>
      </c>
      <c r="Q76" s="16"/>
      <c r="R76" s="16">
        <f t="shared" si="41"/>
        <v>0.66463019141845614</v>
      </c>
      <c r="S76" s="16">
        <f t="shared" si="41"/>
        <v>0.6813690362901933</v>
      </c>
      <c r="T76" s="16">
        <f t="shared" si="41"/>
        <v>0.70111477870772565</v>
      </c>
      <c r="U76" s="16">
        <f t="shared" si="41"/>
        <v>0.71296099984245687</v>
      </c>
      <c r="AA76" s="13">
        <v>71</v>
      </c>
      <c r="AB76" s="14">
        <f>[8]结果汇总!E76</f>
        <v>0</v>
      </c>
      <c r="AC76" s="14">
        <f>[8]结果汇总!F76</f>
        <v>0.1782971190672642</v>
      </c>
      <c r="AD76" s="14">
        <f>[8]结果汇总!G76</f>
        <v>0.15528981283426987</v>
      </c>
      <c r="AE76" s="14">
        <f>[8]结果汇总!H76</f>
        <v>3.7777461608621936E-2</v>
      </c>
      <c r="AF76" s="14">
        <f>[8]结果汇总!I76</f>
        <v>5.0503343778502685E-2</v>
      </c>
      <c r="AG76" s="14">
        <f>[8]结果汇总!J76</f>
        <v>1.5018924022833268E-2</v>
      </c>
      <c r="AH76" s="14">
        <f>[8]结果汇总!K76</f>
        <v>0.17943836619879466</v>
      </c>
      <c r="AI76" s="14">
        <f>[8]结果汇总!L76</f>
        <v>0.17943836619879466</v>
      </c>
      <c r="AJ76" s="14"/>
      <c r="AK76" s="14"/>
      <c r="AL76" s="14"/>
      <c r="AM76" s="112">
        <f t="shared" si="36"/>
        <v>0</v>
      </c>
      <c r="AN76" s="112">
        <f t="shared" si="37"/>
        <v>0.5</v>
      </c>
      <c r="AO76" s="112">
        <f t="shared" si="38"/>
        <v>0.5</v>
      </c>
      <c r="AP76" s="112">
        <f t="shared" si="39"/>
        <v>0.5</v>
      </c>
      <c r="AQ76" s="113">
        <f>IFERROR(SUM(AM76:AM$90)/IFERROR(MATCH(0,AM76:AM$90,0)-1,87-COUNT(AM$5:AM76)),0)</f>
        <v>0</v>
      </c>
      <c r="AR76" s="113">
        <f>IFERROR(SUM(AN76:AN$90)/IFERROR(MATCH(0,AN76:AN$90,0)-1,87-COUNT(AN$5:AN76)),0)</f>
        <v>0.5</v>
      </c>
      <c r="AS76" s="113">
        <f>IFERROR(SUM(AO76:AO$90)/IFERROR(MATCH(0,AO76:AO$90,0)-1,87-COUNT(AO$5:AO76)),0)</f>
        <v>0.5</v>
      </c>
      <c r="AT76" s="113">
        <f>IFERROR(SUM(AP76:AP$90)/IFERROR(MATCH(0,AP76:AP$90,0)-1,87-COUNT(AP$5:AP76)),0)</f>
        <v>0.5</v>
      </c>
      <c r="AU76" s="14"/>
      <c r="AV76" s="14">
        <f>IFERROR(兵力效用折算(0,AV$2,数据总览!$D$4/(1+数据总览!$D$4)*INDEX(士兵输出转换,AV$2,1))/兵力效用折算($AA76,AV$2,数据总览!$D$4/(1+数据总览!$D$4)*INDEX(士兵输出转换,AV$2,1)),AV75)</f>
        <v>0.60667225546381132</v>
      </c>
      <c r="AW76" s="14">
        <f>IFERROR(兵力效用折算(0,AW$2,数据总览!$D$4/(1+数据总览!$D$4)*INDEX(士兵输出转换,AW$2,1))/兵力效用折算($AA76,AW$2,数据总览!$D$4/(1+数据总览!$D$4)*INDEX(士兵输出转换,AW$2,1)),AW75)</f>
        <v>0.31041570529681506</v>
      </c>
      <c r="AX76" s="14">
        <f>IFERROR(兵力效用折算(0,AX$2,数据总览!$D$4/(1+数据总览!$D$4)*INDEX(士兵输出转换,AX$2,1))/兵力效用折算($AA76,AX$2,数据总览!$D$4/(1+数据总览!$D$4)*INDEX(士兵输出转换,AX$2,1)),AX75)</f>
        <v>0.25486954681292762</v>
      </c>
      <c r="AY76" s="14">
        <f>IFERROR(兵力效用折算(0,AY$2,数据总览!$D$4/(1+数据总览!$D$4)*INDEX(士兵输出转换,AY$2,1))/兵力效用折算($AA76,AY$2,数据总览!$D$4/(1+数据总览!$D$4)*INDEX(士兵输出转换,AY$2,1)),AY75)</f>
        <v>0.25824444032425897</v>
      </c>
      <c r="AZ76" s="14">
        <f>IFERROR(兵力效用折算(0,AZ$2,数据总览!$D$4/(1+数据总览!$D$4)*INDEX(将领输出转换,AZ$2,1))/兵力效用折算($AA76,AZ$2,数据总览!$D$4/(1+数据总览!$D$4)*INDEX(将领输出转换,AZ$2,1)),AZ75)</f>
        <v>0.61196106351745794</v>
      </c>
      <c r="BA76" s="14">
        <f>IFERROR(兵力效用折算(0,BA$2,数据总览!$D$4/(1+数据总览!$D$4)*INDEX(将领输出转换,BA$2,1))/兵力效用折算($AA76,BA$2,数据总览!$D$4/(1+数据总览!$D$4)*INDEX(将领输出转换,BA$2,1)),BA75)</f>
        <v>0.31373194778893992</v>
      </c>
      <c r="BB76" s="14">
        <f>IFERROR(兵力效用折算(0,BB$2,数据总览!$D$4/(1+数据总览!$D$4)*INDEX(将领输出转换,BB$2,1))/兵力效用折算($AA76,BB$2,数据总览!$D$4/(1+数据总览!$D$4)*INDEX(将领输出转换,BB$2,1)),BB75)</f>
        <v>0.2420440387477609</v>
      </c>
      <c r="BC76" s="14">
        <f>IFERROR(兵力效用折算(0,BC$2,数据总览!$D$4/(1+数据总览!$D$4)*INDEX(将领输出转换,BC$2,1))/兵力效用折算($AA76,BC$2,数据总览!$D$4/(1+数据总览!$D$4)*INDEX(将领输出转换,BC$2,1)),BC75)</f>
        <v>0.26166326619890323</v>
      </c>
      <c r="BD76" s="14"/>
      <c r="BE76" s="14">
        <f>SUM(AV$5:AV76)/SUMIFS(AV$5:AV$90,AB$5:AB$90,"&gt;"&amp;0)</f>
        <v>1.8991315856158413</v>
      </c>
      <c r="BF76" s="14">
        <f>SUM(AW$5:AW76)/SUMIFS(AW$5:AW$90,AC$5:AC$90,"&gt;"&amp;0)</f>
        <v>0.90733062569419709</v>
      </c>
      <c r="BG76" s="14">
        <f>SUM(AX$5:AX76)/SUMIFS(AX$5:AX$90,AD$5:AD$90,"&gt;"&amp;0)</f>
        <v>0.92187390612545939</v>
      </c>
      <c r="BH76" s="14">
        <f>SUM(AY$5:AY76)/SUMIFS(AY$5:AY$90,AE$5:AE$90,"&gt;"&amp;0)</f>
        <v>0.92087995801426359</v>
      </c>
      <c r="BI76" s="14">
        <f>SUM(AZ$5:AZ76)/SUMIFS(AZ$5:AZ$90,AF$5:AF$90,"&gt;"&amp;0)</f>
        <v>0.85436998348279924</v>
      </c>
      <c r="BJ76" s="14">
        <f>SUM(BA$5:BA76)/SUMIFS(BA$5:BA$90,AG$5:AG$90,"&gt;"&amp;0)</f>
        <v>0.90662489816135738</v>
      </c>
      <c r="BK76" s="14">
        <f>SUM(BB$5:BB76)/SUMIFS(BB$5:BB$90,AH$5:AH$90,"&gt;"&amp;0)</f>
        <v>0.92517682166645887</v>
      </c>
      <c r="BL76" s="14">
        <f>SUM(BC$5:BC76)/SUMIFS(BC$5:BC$90,AI$5:AI$90,"&gt;"&amp;0)</f>
        <v>0.92006112353815772</v>
      </c>
      <c r="BN76" s="14">
        <f t="shared" si="32"/>
        <v>240</v>
      </c>
      <c r="BO76" s="14">
        <f t="shared" si="33"/>
        <v>197.20869142385661</v>
      </c>
      <c r="BP76" s="14">
        <f t="shared" si="34"/>
        <v>202.73044491977524</v>
      </c>
      <c r="BQ76" s="14">
        <f t="shared" si="35"/>
        <v>230.93340921393073</v>
      </c>
      <c r="BS76" s="14">
        <f>相关演算!V90</f>
        <v>2.7487648498850938</v>
      </c>
      <c r="BT76" s="14">
        <f>相关演算!W90</f>
        <v>1.4228528404320444</v>
      </c>
      <c r="BU76" s="14">
        <f>相关演算!X90</f>
        <v>0.86411505680755818</v>
      </c>
      <c r="BV76" s="14">
        <f t="shared" si="40"/>
        <v>1.1434839486198012</v>
      </c>
      <c r="BW76" s="14"/>
      <c r="BX76" s="14"/>
      <c r="BY76" s="14"/>
    </row>
    <row r="77" spans="2:77" x14ac:dyDescent="0.15">
      <c r="D77" s="7" t="s">
        <v>571</v>
      </c>
      <c r="F77" s="13">
        <v>52</v>
      </c>
      <c r="G77" s="13">
        <v>20</v>
      </c>
      <c r="H77" s="13">
        <v>12</v>
      </c>
      <c r="P77" s="14" t="s">
        <v>3</v>
      </c>
      <c r="Q77" s="16"/>
      <c r="R77" s="16">
        <f t="shared" si="41"/>
        <v>0.77645132115316851</v>
      </c>
      <c r="S77" s="16">
        <f t="shared" si="41"/>
        <v>0.79123069254606238</v>
      </c>
      <c r="T77" s="16">
        <f t="shared" si="41"/>
        <v>0.80433599311703718</v>
      </c>
      <c r="U77" s="16">
        <f t="shared" si="41"/>
        <v>0.812325875611833</v>
      </c>
      <c r="AA77" s="13">
        <v>72</v>
      </c>
      <c r="AB77" s="14">
        <f>[8]结果汇总!E77</f>
        <v>0</v>
      </c>
      <c r="AC77" s="14">
        <f>[8]结果汇总!F77</f>
        <v>0.17681240271864665</v>
      </c>
      <c r="AD77" s="14">
        <f>[8]结果汇总!G77</f>
        <v>0.14607162521691908</v>
      </c>
      <c r="AE77" s="14">
        <f>[8]结果汇总!H77</f>
        <v>3.4023809046654821E-2</v>
      </c>
      <c r="AF77" s="14">
        <f>[8]结果汇总!I77</f>
        <v>4.8978422425203547E-2</v>
      </c>
      <c r="AG77" s="14">
        <f>[8]结果汇总!J77</f>
        <v>1.5018924022833268E-2</v>
      </c>
      <c r="AH77" s="14">
        <f>[8]结果汇总!K77</f>
        <v>0.17079631530752828</v>
      </c>
      <c r="AI77" s="14">
        <f>[8]结果汇总!L77</f>
        <v>0.17079631530752828</v>
      </c>
      <c r="AJ77" s="14"/>
      <c r="AK77" s="14"/>
      <c r="AL77" s="14"/>
      <c r="AM77" s="112">
        <f t="shared" si="36"/>
        <v>0</v>
      </c>
      <c r="AN77" s="112">
        <f t="shared" si="37"/>
        <v>0.5</v>
      </c>
      <c r="AO77" s="112">
        <f t="shared" si="38"/>
        <v>0.5</v>
      </c>
      <c r="AP77" s="112">
        <f t="shared" si="39"/>
        <v>0.5</v>
      </c>
      <c r="AQ77" s="113">
        <f>IFERROR(SUM(AM77:AM$90)/IFERROR(MATCH(0,AM77:AM$90,0)-1,87-COUNT(AM$5:AM77)),0)</f>
        <v>0</v>
      </c>
      <c r="AR77" s="113">
        <f>IFERROR(SUM(AN77:AN$90)/IFERROR(MATCH(0,AN77:AN$90,0)-1,87-COUNT(AN$5:AN77)),0)</f>
        <v>0.5</v>
      </c>
      <c r="AS77" s="113">
        <f>IFERROR(SUM(AO77:AO$90)/IFERROR(MATCH(0,AO77:AO$90,0)-1,87-COUNT(AO$5:AO77)),0)</f>
        <v>0.5</v>
      </c>
      <c r="AT77" s="113">
        <f>IFERROR(SUM(AP77:AP$90)/IFERROR(MATCH(0,AP77:AP$90,0)-1,87-COUNT(AP$5:AP77)),0)</f>
        <v>0.5</v>
      </c>
      <c r="AU77" s="14"/>
      <c r="AV77" s="14">
        <f>IFERROR(兵力效用折算(0,AV$2,数据总览!$D$4/(1+数据总览!$D$4)*INDEX(士兵输出转换,AV$2,1))/兵力效用折算($AA77,AV$2,数据总览!$D$4/(1+数据总览!$D$4)*INDEX(士兵输出转换,AV$2,1)),AV76)</f>
        <v>0.60667225546381132</v>
      </c>
      <c r="AW77" s="14">
        <f>IFERROR(兵力效用折算(0,AW$2,数据总览!$D$4/(1+数据总览!$D$4)*INDEX(士兵输出转换,AW$2,1))/兵力效用折算($AA77,AW$2,数据总览!$D$4/(1+数据总览!$D$4)*INDEX(士兵输出转换,AW$2,1)),AW76)</f>
        <v>0.30864648799944128</v>
      </c>
      <c r="AX77" s="14">
        <f>IFERROR(兵力效用折算(0,AX$2,数据总览!$D$4/(1+数据总览!$D$4)*INDEX(士兵输出转换,AX$2,1))/兵力效用折算($AA77,AX$2,数据总览!$D$4/(1+数据总览!$D$4)*INDEX(士兵输出转换,AX$2,1)),AX76)</f>
        <v>0.25192425156558079</v>
      </c>
      <c r="AY77" s="14">
        <f>IFERROR(兵力效用折算(0,AY$2,数据总览!$D$4/(1+数据总览!$D$4)*INDEX(士兵输出转换,AY$2,1))/兵力效用折算($AA77,AY$2,数据总览!$D$4/(1+数据总览!$D$4)*INDEX(士兵输出转换,AY$2,1)),AY76)</f>
        <v>0.25615948030797009</v>
      </c>
      <c r="AZ77" s="14">
        <f>IFERROR(兵力效用折算(0,AZ$2,数据总览!$D$4/(1+数据总览!$D$4)*INDEX(将领输出转换,AZ$2,1))/兵力效用折算($AA77,AZ$2,数据总览!$D$4/(1+数据总览!$D$4)*INDEX(将领输出转换,AZ$2,1)),AZ76)</f>
        <v>0.61196106351745794</v>
      </c>
      <c r="BA77" s="14">
        <f>IFERROR(兵力效用折算(0,BA$2,数据总览!$D$4/(1+数据总览!$D$4)*INDEX(将领输出转换,BA$2,1))/兵力效用折算($AA77,BA$2,数据总览!$D$4/(1+数据总览!$D$4)*INDEX(将领输出转换,BA$2,1)),BA76)</f>
        <v>0.31198123596998717</v>
      </c>
      <c r="BB77" s="14">
        <f>IFERROR(兵力效用折算(0,BB$2,数据总览!$D$4/(1+数据总览!$D$4)*INDEX(将领输出转换,BB$2,1))/兵力效用折算($AA77,BB$2,数据总览!$D$4/(1+数据总览!$D$4)*INDEX(将领输出转换,BB$2,1)),BB76)</f>
        <v>0.23900147489616833</v>
      </c>
      <c r="BC77" s="14">
        <f>IFERROR(兵力效用折算(0,BC$2,数据总览!$D$4/(1+数据总览!$D$4)*INDEX(将领输出转换,BC$2,1))/兵力效用折算($AA77,BC$2,数据总览!$D$4/(1+数据总览!$D$4)*INDEX(将领输出转换,BC$2,1)),BC76)</f>
        <v>0.25959788256159455</v>
      </c>
      <c r="BD77" s="14"/>
      <c r="BE77" s="14">
        <f>SUM(AV$5:AV77)/SUMIFS(AV$5:AV$90,AB$5:AB$90,"&gt;"&amp;0)</f>
        <v>1.9221862416572733</v>
      </c>
      <c r="BF77" s="14">
        <f>SUM(AW$5:AW77)/SUMIFS(AW$5:AW$90,AC$5:AC$90,"&gt;"&amp;0)</f>
        <v>0.91416266337894159</v>
      </c>
      <c r="BG77" s="14">
        <f>SUM(AX$5:AX77)/SUMIFS(AX$5:AX$90,AD$5:AD$90,"&gt;"&amp;0)</f>
        <v>0.92785594347156886</v>
      </c>
      <c r="BH77" s="14">
        <f>SUM(AY$5:AY77)/SUMIFS(AY$5:AY$90,AE$5:AE$90,"&gt;"&amp;0)</f>
        <v>0.92675768734405817</v>
      </c>
      <c r="BI77" s="14">
        <f>SUM(AZ$5:AZ77)/SUMIFS(AZ$5:AZ$90,AF$5:AF$90,"&gt;"&amp;0)</f>
        <v>0.8647721275197422</v>
      </c>
      <c r="BJ77" s="14">
        <f>SUM(BA$5:BA77)/SUMIFS(BA$5:BA$90,AG$5:AG$90,"&gt;"&amp;0)</f>
        <v>0.91350425466746055</v>
      </c>
      <c r="BK77" s="14">
        <f>SUM(BB$5:BB77)/SUMIFS(BB$5:BB$90,AH$5:AH$90,"&gt;"&amp;0)</f>
        <v>0.93094267736815484</v>
      </c>
      <c r="BL77" s="14">
        <f>SUM(BC$5:BC77)/SUMIFS(BC$5:BC$90,AI$5:AI$90,"&gt;"&amp;0)</f>
        <v>0.92599431796678244</v>
      </c>
      <c r="BN77" s="14">
        <f t="shared" si="32"/>
        <v>240</v>
      </c>
      <c r="BO77" s="14">
        <f t="shared" si="33"/>
        <v>197.5650233475248</v>
      </c>
      <c r="BP77" s="14">
        <f t="shared" si="34"/>
        <v>204.94280994793942</v>
      </c>
      <c r="BQ77" s="14">
        <f t="shared" si="35"/>
        <v>231.83428582880285</v>
      </c>
      <c r="BS77" s="14">
        <f>相关演算!V91</f>
        <v>2.7341539004030779</v>
      </c>
      <c r="BT77" s="14">
        <f>相关演算!W91</f>
        <v>1.4127201064356305</v>
      </c>
      <c r="BU77" s="14">
        <f>相关演算!X91</f>
        <v>0.85129628739822283</v>
      </c>
      <c r="BV77" s="14">
        <f t="shared" si="40"/>
        <v>1.1320081969169267</v>
      </c>
      <c r="BW77" s="14"/>
      <c r="BX77" s="14"/>
      <c r="BY77" s="14"/>
    </row>
    <row r="78" spans="2:77" x14ac:dyDescent="0.15">
      <c r="D78" s="13" t="s">
        <v>10</v>
      </c>
      <c r="E78" s="13" t="s">
        <v>11</v>
      </c>
      <c r="F78" s="14" t="s">
        <v>12</v>
      </c>
      <c r="G78" s="14" t="s">
        <v>13</v>
      </c>
      <c r="H78" s="14" t="s">
        <v>14</v>
      </c>
      <c r="P78" s="14" t="s">
        <v>16</v>
      </c>
      <c r="Q78" s="16"/>
      <c r="R78" s="16">
        <f t="shared" si="41"/>
        <v>0.88959577305535031</v>
      </c>
      <c r="S78" s="16">
        <f t="shared" si="41"/>
        <v>0.89731370075840156</v>
      </c>
      <c r="T78" s="16">
        <f t="shared" si="41"/>
        <v>0.90383322454911219</v>
      </c>
      <c r="U78" s="16">
        <f t="shared" si="41"/>
        <v>0.90786220650676097</v>
      </c>
      <c r="AA78" s="13">
        <v>73</v>
      </c>
      <c r="AB78" s="14">
        <f>[8]结果汇总!E78</f>
        <v>0</v>
      </c>
      <c r="AC78" s="14">
        <f>[8]结果汇总!F78</f>
        <v>0.17536094401623814</v>
      </c>
      <c r="AD78" s="14">
        <f>[8]结果汇总!G78</f>
        <v>0.13702551043509215</v>
      </c>
      <c r="AE78" s="14">
        <f>[8]结果汇总!H78</f>
        <v>3.0357472218129164E-2</v>
      </c>
      <c r="AF78" s="14">
        <f>[8]结果汇总!I78</f>
        <v>4.7488973088614994E-2</v>
      </c>
      <c r="AG78" s="14">
        <f>[8]结果汇总!J78</f>
        <v>1.5018924022833268E-2</v>
      </c>
      <c r="AH78" s="14">
        <f>[8]结果汇总!K78</f>
        <v>0.16231558269956553</v>
      </c>
      <c r="AI78" s="14">
        <f>[8]结果汇总!L78</f>
        <v>0.16231558269956553</v>
      </c>
      <c r="AJ78" s="14"/>
      <c r="AK78" s="14"/>
      <c r="AL78" s="14"/>
      <c r="AM78" s="112">
        <f t="shared" si="36"/>
        <v>0</v>
      </c>
      <c r="AN78" s="112">
        <f t="shared" si="37"/>
        <v>0.5</v>
      </c>
      <c r="AO78" s="112">
        <f t="shared" si="38"/>
        <v>0.5</v>
      </c>
      <c r="AP78" s="112">
        <f t="shared" si="39"/>
        <v>0.5</v>
      </c>
      <c r="AQ78" s="113">
        <f>IFERROR(SUM(AM78:AM$90)/IFERROR(MATCH(0,AM78:AM$90,0)-1,87-COUNT(AM$5:AM78)),0)</f>
        <v>0</v>
      </c>
      <c r="AR78" s="113">
        <f>IFERROR(SUM(AN78:AN$90)/IFERROR(MATCH(0,AN78:AN$90,0)-1,87-COUNT(AN$5:AN78)),0)</f>
        <v>0.5</v>
      </c>
      <c r="AS78" s="113">
        <f>IFERROR(SUM(AO78:AO$90)/IFERROR(MATCH(0,AO78:AO$90,0)-1,87-COUNT(AO$5:AO78)),0)</f>
        <v>0.5</v>
      </c>
      <c r="AT78" s="113">
        <f>IFERROR(SUM(AP78:AP$90)/IFERROR(MATCH(0,AP78:AP$90,0)-1,87-COUNT(AP$5:AP78)),0)</f>
        <v>0.5</v>
      </c>
      <c r="AU78" s="14"/>
      <c r="AV78" s="14">
        <f>IFERROR(兵力效用折算(0,AV$2,数据总览!$D$4/(1+数据总览!$D$4)*INDEX(士兵输出转换,AV$2,1))/兵力效用折算($AA78,AV$2,数据总览!$D$4/(1+数据总览!$D$4)*INDEX(士兵输出转换,AV$2,1)),AV77)</f>
        <v>0.60667225546381132</v>
      </c>
      <c r="AW78" s="14">
        <f>IFERROR(兵力效用折算(0,AW$2,数据总览!$D$4/(1+数据总览!$D$4)*INDEX(士兵输出转换,AW$2,1))/兵力效用折算($AA78,AW$2,数据总览!$D$4/(1+数据总览!$D$4)*INDEX(士兵输出转换,AW$2,1)),AW77)</f>
        <v>0.30691553733514526</v>
      </c>
      <c r="AX78" s="14">
        <f>IFERROR(兵力效用折算(0,AX$2,数据总览!$D$4/(1+数据总览!$D$4)*INDEX(士兵输出转换,AX$2,1))/兵力效用折算($AA78,AX$2,数据总览!$D$4/(1+数据总览!$D$4)*INDEX(士兵输出转换,AX$2,1)),AX77)</f>
        <v>0.24905309433253442</v>
      </c>
      <c r="AY78" s="14">
        <f>IFERROR(兵力效用折算(0,AY$2,数据总览!$D$4/(1+数据总览!$D$4)*INDEX(士兵输出转换,AY$2,1))/兵力效用折算($AA78,AY$2,数据总览!$D$4/(1+数据总览!$D$4)*INDEX(士兵输出转换,AY$2,1)),AY77)</f>
        <v>0.25412508298571507</v>
      </c>
      <c r="AZ78" s="14">
        <f>IFERROR(兵力效用折算(0,AZ$2,数据总览!$D$4/(1+数据总览!$D$4)*INDEX(将领输出转换,AZ$2,1))/兵力效用折算($AA78,AZ$2,数据总览!$D$4/(1+数据总览!$D$4)*INDEX(将领输出转换,AZ$2,1)),AZ77)</f>
        <v>0.61196106351745794</v>
      </c>
      <c r="BA78" s="14">
        <f>IFERROR(兵力效用折算(0,BA$2,数据总览!$D$4/(1+数据总览!$D$4)*INDEX(将领输出转换,BA$2,1))/兵力效用折算($AA78,BA$2,数据总览!$D$4/(1+数据总览!$D$4)*INDEX(将领输出转换,BA$2,1)),BA77)</f>
        <v>0.31026850034898018</v>
      </c>
      <c r="BB78" s="14">
        <f>IFERROR(兵力效用折算(0,BB$2,数据总览!$D$4/(1+数据总览!$D$4)*INDEX(将领输出转换,BB$2,1))/兵力效用折算($AA78,BB$2,数据总览!$D$4/(1+数据总览!$D$4)*INDEX(将领输出转换,BB$2,1)),BB77)</f>
        <v>0.2360355641958988</v>
      </c>
      <c r="BC78" s="14">
        <f>IFERROR(兵力效用折算(0,BC$2,数据总览!$D$4/(1+数据总览!$D$4)*INDEX(将领输出转换,BC$2,1))/兵力效用折算($AA78,BC$2,数据总览!$D$4/(1+数据总览!$D$4)*INDEX(将领输出转换,BC$2,1)),BC77)</f>
        <v>0.25758263504675438</v>
      </c>
      <c r="BD78" s="14"/>
      <c r="BE78" s="14">
        <f>SUM(AV$5:AV78)/SUMIFS(AV$5:AV$90,AB$5:AB$90,"&gt;"&amp;0)</f>
        <v>1.945240897698705</v>
      </c>
      <c r="BF78" s="14">
        <f>SUM(AW$5:AW78)/SUMIFS(AW$5:AW$90,AC$5:AC$90,"&gt;"&amp;0)</f>
        <v>0.92095638564255311</v>
      </c>
      <c r="BG78" s="14">
        <f>SUM(AX$5:AX78)/SUMIFS(AX$5:AX$90,AD$5:AD$90,"&gt;"&amp;0)</f>
        <v>0.93376980409515975</v>
      </c>
      <c r="BH78" s="14">
        <f>SUM(AY$5:AY78)/SUMIFS(AY$5:AY$90,AE$5:AE$90,"&gt;"&amp;0)</f>
        <v>0.93258873623557614</v>
      </c>
      <c r="BI78" s="14">
        <f>SUM(AZ$5:AZ78)/SUMIFS(AZ$5:AZ$90,AF$5:AF$90,"&gt;"&amp;0)</f>
        <v>0.87517427155668504</v>
      </c>
      <c r="BJ78" s="14">
        <f>SUM(BA$5:BA78)/SUMIFS(BA$5:BA$90,AG$5:AG$90,"&gt;"&amp;0)</f>
        <v>0.92034584441845424</v>
      </c>
      <c r="BK78" s="14">
        <f>SUM(BB$5:BB78)/SUMIFS(BB$5:BB$90,AH$5:AH$90,"&gt;"&amp;0)</f>
        <v>0.93663698115524741</v>
      </c>
      <c r="BL78" s="14">
        <f>SUM(BC$5:BC78)/SUMIFS(BC$5:BC$90,AI$5:AI$90,"&gt;"&amp;0)</f>
        <v>0.93188145325498051</v>
      </c>
      <c r="BN78" s="14">
        <f t="shared" si="32"/>
        <v>240</v>
      </c>
      <c r="BO78" s="14">
        <f t="shared" si="33"/>
        <v>197.91337343610283</v>
      </c>
      <c r="BP78" s="14">
        <f t="shared" si="34"/>
        <v>207.11387749557787</v>
      </c>
      <c r="BQ78" s="14">
        <f t="shared" si="35"/>
        <v>232.71420666764899</v>
      </c>
      <c r="BS78" s="14">
        <f>相关演算!V92</f>
        <v>2.7198362554165785</v>
      </c>
      <c r="BT78" s="14">
        <f>相关演算!W92</f>
        <v>1.4027891903085683</v>
      </c>
      <c r="BU78" s="14">
        <f>相关演算!X92</f>
        <v>0.83873020476454441</v>
      </c>
      <c r="BV78" s="14">
        <f t="shared" si="40"/>
        <v>1.1207596975365564</v>
      </c>
      <c r="BW78" s="14"/>
      <c r="BX78" s="14"/>
      <c r="BY78" s="14"/>
    </row>
    <row r="79" spans="2:77" x14ac:dyDescent="0.15">
      <c r="C79" s="13" t="s">
        <v>24</v>
      </c>
      <c r="D79" s="14">
        <v>50</v>
      </c>
      <c r="E79" s="14">
        <v>60</v>
      </c>
      <c r="F79" s="14">
        <v>70</v>
      </c>
      <c r="G79" s="14">
        <v>85</v>
      </c>
      <c r="H79" s="14">
        <v>105</v>
      </c>
      <c r="O79" s="203" t="s">
        <v>999</v>
      </c>
      <c r="P79" s="94" t="s">
        <v>17</v>
      </c>
      <c r="Q79" s="198"/>
      <c r="R79" s="198">
        <f t="shared" si="41"/>
        <v>1</v>
      </c>
      <c r="S79" s="198">
        <f t="shared" si="41"/>
        <v>1</v>
      </c>
      <c r="T79" s="198">
        <f t="shared" si="41"/>
        <v>1</v>
      </c>
      <c r="U79" s="198">
        <f t="shared" si="41"/>
        <v>1</v>
      </c>
      <c r="AA79" s="13">
        <v>74</v>
      </c>
      <c r="AB79" s="14">
        <f>[8]结果汇总!E79</f>
        <v>0</v>
      </c>
      <c r="AC79" s="14">
        <f>[8]结果汇总!F79</f>
        <v>0.17394199798876359</v>
      </c>
      <c r="AD79" s="14">
        <f>[8]结果汇总!G79</f>
        <v>0.12814825646252598</v>
      </c>
      <c r="AE79" s="14">
        <f>[8]结果汇总!H79</f>
        <v>2.6776420024753212E-2</v>
      </c>
      <c r="AF79" s="14">
        <f>[8]结果汇总!I79</f>
        <v>4.6034170635056021E-2</v>
      </c>
      <c r="AG79" s="14">
        <f>[8]结果汇总!J79</f>
        <v>1.5018924022833268E-2</v>
      </c>
      <c r="AH79" s="14">
        <f>[8]结果汇总!K79</f>
        <v>0.15399315710028474</v>
      </c>
      <c r="AI79" s="14">
        <f>[8]结果汇总!L79</f>
        <v>0.15399315710028474</v>
      </c>
      <c r="AJ79" s="14"/>
      <c r="AK79" s="14"/>
      <c r="AL79" s="14"/>
      <c r="AM79" s="112">
        <f t="shared" si="36"/>
        <v>0</v>
      </c>
      <c r="AN79" s="112">
        <f t="shared" si="37"/>
        <v>0.5</v>
      </c>
      <c r="AO79" s="112">
        <f t="shared" si="38"/>
        <v>0.5</v>
      </c>
      <c r="AP79" s="112">
        <f t="shared" si="39"/>
        <v>0.5</v>
      </c>
      <c r="AQ79" s="113">
        <f>IFERROR(SUM(AM79:AM$90)/IFERROR(MATCH(0,AM79:AM$90,0)-1,87-COUNT(AM$5:AM79)),0)</f>
        <v>0</v>
      </c>
      <c r="AR79" s="113">
        <f>IFERROR(SUM(AN79:AN$90)/IFERROR(MATCH(0,AN79:AN$90,0)-1,87-COUNT(AN$5:AN79)),0)</f>
        <v>0.5</v>
      </c>
      <c r="AS79" s="113">
        <f>IFERROR(SUM(AO79:AO$90)/IFERROR(MATCH(0,AO79:AO$90,0)-1,87-COUNT(AO$5:AO79)),0)</f>
        <v>0.5</v>
      </c>
      <c r="AT79" s="113">
        <f>IFERROR(SUM(AP79:AP$90)/IFERROR(MATCH(0,AP79:AP$90,0)-1,87-COUNT(AP$5:AP79)),0)</f>
        <v>0.5</v>
      </c>
      <c r="AU79" s="14"/>
      <c r="AV79" s="14">
        <f>IFERROR(兵力效用折算(0,AV$2,数据总览!$D$4/(1+数据总览!$D$4)*INDEX(士兵输出转换,AV$2,1))/兵力效用折算($AA79,AV$2,数据总览!$D$4/(1+数据总览!$D$4)*INDEX(士兵输出转换,AV$2,1)),AV78)</f>
        <v>0.60667225546381132</v>
      </c>
      <c r="AW79" s="14">
        <f>IFERROR(兵力效用折算(0,AW$2,数据总览!$D$4/(1+数据总览!$D$4)*INDEX(士兵输出转换,AW$2,1))/兵力效用折算($AA79,AW$2,数据总览!$D$4/(1+数据总览!$D$4)*INDEX(士兵输出转换,AW$2,1)),AW78)</f>
        <v>0.30522200460944293</v>
      </c>
      <c r="AX79" s="14">
        <f>IFERROR(兵力效用折算(0,AX$2,数据总览!$D$4/(1+数据总览!$D$4)*INDEX(士兵输出转换,AX$2,1))/兵力效用折算($AA79,AX$2,数据总览!$D$4/(1+数据总览!$D$4)*INDEX(士兵输出转换,AX$2,1)),AX78)</f>
        <v>0.24625425049370994</v>
      </c>
      <c r="AY79" s="14">
        <f>IFERROR(兵力效用折算(0,AY$2,数据总览!$D$4/(1+数据总览!$D$4)*INDEX(士兵输出转换,AY$2,1))/兵力效用折算($AA79,AY$2,数据总览!$D$4/(1+数据总览!$D$4)*INDEX(士兵输出转换,AY$2,1)),AY78)</f>
        <v>0.25213998389946041</v>
      </c>
      <c r="AZ79" s="14">
        <f>IFERROR(兵力效用折算(0,AZ$2,数据总览!$D$4/(1+数据总览!$D$4)*INDEX(将领输出转换,AZ$2,1))/兵力效用折算($AA79,AZ$2,数据总览!$D$4/(1+数据总览!$D$4)*INDEX(将领输出转换,AZ$2,1)),AZ78)</f>
        <v>0.61196106351745794</v>
      </c>
      <c r="BA79" s="14">
        <f>IFERROR(兵力效用折算(0,BA$2,数据总览!$D$4/(1+数据总览!$D$4)*INDEX(将领输出转换,BA$2,1))/兵力效用折算($AA79,BA$2,数据总览!$D$4/(1+数据总览!$D$4)*INDEX(将领输出转换,BA$2,1)),BA78)</f>
        <v>0.30859289461140071</v>
      </c>
      <c r="BB79" s="14">
        <f>IFERROR(兵力效用折算(0,BB$2,数据总览!$D$4/(1+数据总览!$D$4)*INDEX(将领输出转换,BB$2,1))/兵力效用折算($AA79,BB$2,数据总览!$D$4/(1+数据总览!$D$4)*INDEX(将领输出转换,BB$2,1)),BB78)</f>
        <v>0.23314447243304046</v>
      </c>
      <c r="BC79" s="14">
        <f>IFERROR(兵力效用折算(0,BC$2,数据总览!$D$4/(1+数据总览!$D$4)*INDEX(将领输出转换,BC$2,1))/兵力效用折算($AA79,BC$2,数据总览!$D$4/(1+数据总览!$D$4)*INDEX(将领输出转换,BC$2,1)),BC78)</f>
        <v>0.25561626456626968</v>
      </c>
      <c r="BD79" s="14"/>
      <c r="BE79" s="14">
        <f>SUM(AV$5:AV79)/SUMIFS(AV$5:AV$90,AB$5:AB$90,"&gt;"&amp;0)</f>
        <v>1.968295553740137</v>
      </c>
      <c r="BF79" s="14">
        <f>SUM(AW$5:AW79)/SUMIFS(AW$5:AW$90,AC$5:AC$90,"&gt;"&amp;0)</f>
        <v>0.92771262074900529</v>
      </c>
      <c r="BG79" s="14">
        <f>SUM(AX$5:AX79)/SUMIFS(AX$5:AX$90,AD$5:AD$90,"&gt;"&amp;0)</f>
        <v>0.93961720510533231</v>
      </c>
      <c r="BH79" s="14">
        <f>SUM(AY$5:AY79)/SUMIFS(AY$5:AY$90,AE$5:AE$90,"&gt;"&amp;0)</f>
        <v>0.93837423586572066</v>
      </c>
      <c r="BI79" s="14">
        <f>SUM(AZ$5:AZ79)/SUMIFS(AZ$5:AZ$90,AF$5:AF$90,"&gt;"&amp;0)</f>
        <v>0.88557641559362799</v>
      </c>
      <c r="BJ79" s="14">
        <f>SUM(BA$5:BA79)/SUMIFS(BA$5:BA$90,AG$5:AG$90,"&gt;"&amp;0)</f>
        <v>0.92715048614853046</v>
      </c>
      <c r="BK79" s="14">
        <f>SUM(BB$5:BB79)/SUMIFS(BB$5:BB$90,AH$5:AH$90,"&gt;"&amp;0)</f>
        <v>0.9422615380174213</v>
      </c>
      <c r="BL79" s="14">
        <f>SUM(BC$5:BC79)/SUMIFS(BC$5:BC$90,AI$5:AI$90,"&gt;"&amp;0)</f>
        <v>0.93772364650334272</v>
      </c>
      <c r="BN79" s="14">
        <f t="shared" si="32"/>
        <v>240</v>
      </c>
      <c r="BO79" s="14">
        <f t="shared" si="33"/>
        <v>198.25392048269674</v>
      </c>
      <c r="BP79" s="14">
        <f t="shared" si="34"/>
        <v>209.24441844899374</v>
      </c>
      <c r="BQ79" s="14">
        <f t="shared" si="35"/>
        <v>233.57365919405922</v>
      </c>
      <c r="BS79" s="14">
        <f>相关演算!V93</f>
        <v>2.7058059645689854</v>
      </c>
      <c r="BT79" s="14">
        <f>相关演算!W93</f>
        <v>1.3930560299788226</v>
      </c>
      <c r="BU79" s="14">
        <f>相关演算!X93</f>
        <v>0.82641178413081484</v>
      </c>
      <c r="BV79" s="14">
        <f t="shared" si="40"/>
        <v>1.1097339070548187</v>
      </c>
      <c r="BW79" s="14"/>
      <c r="BX79" s="14"/>
      <c r="BY79" s="14"/>
    </row>
    <row r="80" spans="2:77" x14ac:dyDescent="0.15">
      <c r="C80" s="13" t="s">
        <v>50</v>
      </c>
      <c r="D80" s="14">
        <f>D79+2+($F$77/8+$G$77/8+$H$77/8)*0.2</f>
        <v>54.1</v>
      </c>
      <c r="E80" s="14">
        <f>E79+3+($F$77/8+$G$77/8+$H$77/8)*0.4</f>
        <v>67.2</v>
      </c>
      <c r="F80" s="14">
        <f>F79+4+($F$77/8+$G$77/8+$H$77/8)*0.6</f>
        <v>80.3</v>
      </c>
      <c r="G80" s="14">
        <f>G79+5+($F$77/8+$G$77/8+$H$77/8)*0.8</f>
        <v>98.4</v>
      </c>
      <c r="H80" s="14">
        <f t="shared" ref="H80:H95" si="42">H79+6+$F$77/8+$G$77/8+$H$77/8</f>
        <v>121.5</v>
      </c>
      <c r="P80" s="14" t="s">
        <v>990</v>
      </c>
      <c r="Q80" s="16"/>
      <c r="R80" s="16">
        <f t="shared" ref="R80:R88" si="43">E152/E$151</f>
        <v>1.1078630396816658</v>
      </c>
      <c r="S80" s="16">
        <f t="shared" ref="S80:S88" si="44">F152/F$151</f>
        <v>1.0996107191278168</v>
      </c>
      <c r="T80" s="16">
        <f t="shared" ref="T80:T88" si="45">G152/G$151</f>
        <v>1.0931645314574119</v>
      </c>
      <c r="U80" s="16">
        <f t="shared" ref="U80:U88" si="46">H152/H$151</f>
        <v>1.0890937219501011</v>
      </c>
      <c r="AA80" s="13">
        <v>75</v>
      </c>
      <c r="AB80" s="14">
        <f>[8]结果汇总!E80</f>
        <v>0</v>
      </c>
      <c r="AC80" s="14">
        <f>[8]结果汇总!F80</f>
        <v>0.17255483635230445</v>
      </c>
      <c r="AD80" s="14">
        <f>[8]结果汇总!G80</f>
        <v>0.11943671123078105</v>
      </c>
      <c r="AE80" s="14">
        <f>[8]结果汇总!H80</f>
        <v>2.3278668614706247E-2</v>
      </c>
      <c r="AF80" s="14">
        <f>[8]结果汇总!I80</f>
        <v>4.461320912472444E-2</v>
      </c>
      <c r="AG80" s="14">
        <f>[8]结果汇总!J80</f>
        <v>1.5018924022833268E-2</v>
      </c>
      <c r="AH80" s="14">
        <f>[8]结果汇总!K80</f>
        <v>0.14582608344552389</v>
      </c>
      <c r="AI80" s="14">
        <f>[8]结果汇总!L80</f>
        <v>0.14582608344552389</v>
      </c>
      <c r="AJ80" s="14"/>
      <c r="AK80" s="14"/>
      <c r="AL80" s="14"/>
      <c r="AM80" s="112">
        <f t="shared" si="36"/>
        <v>0</v>
      </c>
      <c r="AN80" s="112">
        <f t="shared" si="37"/>
        <v>0.5</v>
      </c>
      <c r="AO80" s="112">
        <f t="shared" si="38"/>
        <v>0.5</v>
      </c>
      <c r="AP80" s="112">
        <f t="shared" si="39"/>
        <v>0.5</v>
      </c>
      <c r="AQ80" s="113">
        <f>IFERROR(SUM(AM80:AM$90)/IFERROR(MATCH(0,AM80:AM$90,0)-1,87-COUNT(AM$5:AM80)),0)</f>
        <v>0</v>
      </c>
      <c r="AR80" s="113">
        <f>IFERROR(SUM(AN80:AN$90)/IFERROR(MATCH(0,AN80:AN$90,0)-1,87-COUNT(AN$5:AN80)),0)</f>
        <v>0.5</v>
      </c>
      <c r="AS80" s="113">
        <f>IFERROR(SUM(AO80:AO$90)/IFERROR(MATCH(0,AO80:AO$90,0)-1,87-COUNT(AO$5:AO80)),0)</f>
        <v>0.5</v>
      </c>
      <c r="AT80" s="113">
        <f>IFERROR(SUM(AP80:AP$90)/IFERROR(MATCH(0,AP80:AP$90,0)-1,87-COUNT(AP$5:AP80)),0)</f>
        <v>0.5</v>
      </c>
      <c r="AU80" s="14"/>
      <c r="AV80" s="14">
        <f>IFERROR(兵力效用折算(0,AV$2,数据总览!$D$4/(1+数据总览!$D$4)*INDEX(士兵输出转换,AV$2,1))/兵力效用折算($AA80,AV$2,数据总览!$D$4/(1+数据总览!$D$4)*INDEX(士兵输出转换,AV$2,1)),AV79)</f>
        <v>0.60667225546381132</v>
      </c>
      <c r="AW80" s="14">
        <f>IFERROR(兵力效用折算(0,AW$2,数据总览!$D$4/(1+数据总览!$D$4)*INDEX(士兵输出转换,AW$2,1))/兵力效用折算($AA80,AW$2,数据总览!$D$4/(1+数据总览!$D$4)*INDEX(士兵输出转换,AW$2,1)),AW79)</f>
        <v>0.30356505995921312</v>
      </c>
      <c r="AX80" s="14">
        <f>IFERROR(兵力效用折算(0,AX$2,数据总览!$D$4/(1+数据总览!$D$4)*INDEX(士兵输出转换,AX$2,1))/兵力效用折算($AA80,AX$2,数据总览!$D$4/(1+数据总览!$D$4)*INDEX(士兵输出转换,AX$2,1)),AX79)</f>
        <v>0.24352593080820129</v>
      </c>
      <c r="AY80" s="14">
        <f>IFERROR(兵力效用折算(0,AY$2,数据总览!$D$4/(1+数据总览!$D$4)*INDEX(士兵输出转换,AY$2,1))/兵力效用折算($AA80,AY$2,数据总览!$D$4/(1+数据总览!$D$4)*INDEX(士兵输出转换,AY$2,1)),AY79)</f>
        <v>0.25020294884185318</v>
      </c>
      <c r="AZ80" s="14">
        <f>IFERROR(兵力效用折算(0,AZ$2,数据总览!$D$4/(1+数据总览!$D$4)*INDEX(将领输出转换,AZ$2,1))/兵力效用折算($AA80,AZ$2,数据总览!$D$4/(1+数据总览!$D$4)*INDEX(将领输出转换,AZ$2,1)),AZ79)</f>
        <v>0.61196106351745794</v>
      </c>
      <c r="BA80" s="14">
        <f>IFERROR(兵力效用折算(0,BA$2,数据总览!$D$4/(1+数据总览!$D$4)*INDEX(将领输出转换,BA$2,1))/兵力效用折算($AA80,BA$2,数据总览!$D$4/(1+数据总览!$D$4)*INDEX(将领输出转换,BA$2,1)),BA79)</f>
        <v>0.30695359135133998</v>
      </c>
      <c r="BB80" s="14">
        <f>IFERROR(兵力效用折算(0,BB$2,数据总览!$D$4/(1+数据总览!$D$4)*INDEX(将领输出转换,BB$2,1))/兵力效用折算($AA80,BB$2,数据总览!$D$4/(1+数据总览!$D$4)*INDEX(将领输出转换,BB$2,1)),BB79)</f>
        <v>0.23032639756339704</v>
      </c>
      <c r="BC80" s="14">
        <f>IFERROR(兵力效用折算(0,BC$2,数据总览!$D$4/(1+数据总览!$D$4)*INDEX(将领输出转换,BC$2,1))/兵力效用折算($AA80,BC$2,数据总览!$D$4/(1+数据总览!$D$4)*INDEX(将领输出转换,BC$2,1)),BC79)</f>
        <v>0.25369754246592779</v>
      </c>
      <c r="BD80" s="14"/>
      <c r="BE80" s="14">
        <f>SUM(AV$5:AV80)/SUMIFS(AV$5:AV$90,AB$5:AB$90,"&gt;"&amp;0)</f>
        <v>1.9913502097815687</v>
      </c>
      <c r="BF80" s="14">
        <f>SUM(AW$5:AW80)/SUMIFS(AW$5:AW$90,AC$5:AC$90,"&gt;"&amp;0)</f>
        <v>0.93443217859285421</v>
      </c>
      <c r="BG80" s="14">
        <f>SUM(AX$5:AX80)/SUMIFS(AX$5:AX$90,AD$5:AD$90,"&gt;"&amp;0)</f>
        <v>0.94539982112497933</v>
      </c>
      <c r="BH80" s="14">
        <f>SUM(AY$5:AY80)/SUMIFS(AY$5:AY$90,AE$5:AE$90,"&gt;"&amp;0)</f>
        <v>0.9441152890917841</v>
      </c>
      <c r="BI80" s="14">
        <f>SUM(AZ$5:AZ80)/SUMIFS(AZ$5:AZ$90,AF$5:AF$90,"&gt;"&amp;0)</f>
        <v>0.89597855963057094</v>
      </c>
      <c r="BJ80" s="14">
        <f>SUM(BA$5:BA80)/SUMIFS(BA$5:BA$90,AG$5:AG$90,"&gt;"&amp;0)</f>
        <v>0.93391898034712928</v>
      </c>
      <c r="BK80" s="14">
        <f>SUM(BB$5:BB80)/SUMIFS(BB$5:BB$90,AH$5:AH$90,"&gt;"&amp;0)</f>
        <v>0.94781810947045908</v>
      </c>
      <c r="BL80" s="14">
        <f>SUM(BC$5:BC80)/SUMIFS(BC$5:BC$90,AI$5:AI$90,"&gt;"&amp;0)</f>
        <v>0.94352198673116605</v>
      </c>
      <c r="BN80" s="14">
        <f t="shared" si="32"/>
        <v>240</v>
      </c>
      <c r="BO80" s="14">
        <f t="shared" si="33"/>
        <v>198.58683927544695</v>
      </c>
      <c r="BP80" s="14">
        <f t="shared" si="34"/>
        <v>211.33518930461256</v>
      </c>
      <c r="BQ80" s="14">
        <f t="shared" si="35"/>
        <v>234.41311953247049</v>
      </c>
      <c r="BS80" s="14">
        <f>相关演算!V94</f>
        <v>2.6920571995652476</v>
      </c>
      <c r="BT80" s="14">
        <f>相关演算!W94</f>
        <v>1.3835166460573243</v>
      </c>
      <c r="BU80" s="14">
        <f>相关演算!X94</f>
        <v>0.81433610159509084</v>
      </c>
      <c r="BV80" s="14">
        <f t="shared" si="40"/>
        <v>1.0989263738262076</v>
      </c>
      <c r="BW80" s="14"/>
      <c r="BX80" s="14"/>
      <c r="BY80" s="14"/>
    </row>
    <row r="81" spans="2:77" x14ac:dyDescent="0.15">
      <c r="C81" s="13" t="s">
        <v>0</v>
      </c>
      <c r="D81" s="14">
        <f t="shared" ref="D81:D95" si="47">D80+2+($F$77/8+$G$77/8+$H$77/8)*0.2</f>
        <v>58.2</v>
      </c>
      <c r="E81" s="14">
        <f t="shared" ref="E81:E95" si="48">E80+3+($F$77/8+$G$77/8+$H$77/8)*0.4</f>
        <v>74.400000000000006</v>
      </c>
      <c r="F81" s="14">
        <f t="shared" ref="F81:F95" si="49">F80+4+($F$77/8+$G$77/8+$H$77/8)*0.6</f>
        <v>90.6</v>
      </c>
      <c r="G81" s="14">
        <f t="shared" ref="G81:G95" si="50">G80+5+($F$77/8+$G$77/8+$H$77/8)*0.8</f>
        <v>111.80000000000001</v>
      </c>
      <c r="H81" s="14">
        <f t="shared" si="42"/>
        <v>138</v>
      </c>
      <c r="P81" s="14" t="s">
        <v>991</v>
      </c>
      <c r="Q81" s="16"/>
      <c r="R81" s="16">
        <f t="shared" si="43"/>
        <v>1.2133607416309038</v>
      </c>
      <c r="S81" s="16">
        <f t="shared" si="44"/>
        <v>1.1964189677333763</v>
      </c>
      <c r="T81" s="16">
        <f t="shared" si="45"/>
        <v>1.1836040013620535</v>
      </c>
      <c r="U81" s="16">
        <f t="shared" si="46"/>
        <v>1.1754397212873393</v>
      </c>
      <c r="AA81" s="13">
        <v>76</v>
      </c>
      <c r="AB81" s="14">
        <f>[8]结果汇总!E81</f>
        <v>0</v>
      </c>
      <c r="AC81" s="14">
        <f>[8]结果汇总!F81</f>
        <v>0.17119874713650199</v>
      </c>
      <c r="AD81" s="14">
        <f>[8]结果汇总!G81</f>
        <v>0.11088778151002868</v>
      </c>
      <c r="AE81" s="14">
        <f>[8]结果汇总!H81</f>
        <v>2.1086048561094139E-2</v>
      </c>
      <c r="AF81" s="14">
        <f>[8]结果汇总!I81</f>
        <v>4.3225301365217808E-2</v>
      </c>
      <c r="AG81" s="14">
        <f>[8]结果汇总!J81</f>
        <v>1.5018924022833268E-2</v>
      </c>
      <c r="AH81" s="14">
        <f>[8]结果汇总!K81</f>
        <v>0.13781146183231854</v>
      </c>
      <c r="AI81" s="14">
        <f>[8]结果汇总!L81</f>
        <v>0.13781146183231854</v>
      </c>
      <c r="AJ81" s="14"/>
      <c r="AK81" s="14"/>
      <c r="AL81" s="14"/>
      <c r="AM81" s="112">
        <f t="shared" si="36"/>
        <v>0</v>
      </c>
      <c r="AN81" s="112">
        <f t="shared" si="37"/>
        <v>0.5</v>
      </c>
      <c r="AO81" s="112">
        <f t="shared" si="38"/>
        <v>0.5</v>
      </c>
      <c r="AP81" s="112">
        <f t="shared" si="39"/>
        <v>0.5</v>
      </c>
      <c r="AQ81" s="113">
        <f>IFERROR(SUM(AM81:AM$90)/IFERROR(MATCH(0,AM81:AM$90,0)-1,87-COUNT(AM$5:AM81)),0)</f>
        <v>0</v>
      </c>
      <c r="AR81" s="113">
        <f>IFERROR(SUM(AN81:AN$90)/IFERROR(MATCH(0,AN81:AN$90,0)-1,87-COUNT(AN$5:AN81)),0)</f>
        <v>0.5</v>
      </c>
      <c r="AS81" s="113">
        <f>IFERROR(SUM(AO81:AO$90)/IFERROR(MATCH(0,AO81:AO$90,0)-1,87-COUNT(AO$5:AO81)),0)</f>
        <v>0.5</v>
      </c>
      <c r="AT81" s="113">
        <f>IFERROR(SUM(AP81:AP$90)/IFERROR(MATCH(0,AP81:AP$90,0)-1,87-COUNT(AP$5:AP81)),0)</f>
        <v>0.5</v>
      </c>
      <c r="AU81" s="14"/>
      <c r="AV81" s="14">
        <f>IFERROR(兵力效用折算(0,AV$2,数据总览!$D$4/(1+数据总览!$D$4)*INDEX(士兵输出转换,AV$2,1))/兵力效用折算($AA81,AV$2,数据总览!$D$4/(1+数据总览!$D$4)*INDEX(士兵输出转换,AV$2,1)),AV80)</f>
        <v>0.60667225546381132</v>
      </c>
      <c r="AW81" s="14">
        <f>IFERROR(兵力效用折算(0,AW$2,数据总览!$D$4/(1+数据总览!$D$4)*INDEX(士兵输出转换,AW$2,1))/兵力效用折算($AA81,AW$2,数据总览!$D$4/(1+数据总览!$D$4)*INDEX(士兵输出转换,AW$2,1)),AW80)</f>
        <v>0.3020479948411639</v>
      </c>
      <c r="AX81" s="14">
        <f>IFERROR(兵力效用折算(0,AX$2,数据总览!$D$4/(1+数据总览!$D$4)*INDEX(士兵输出转换,AX$2,1))/兵力效用折算($AA81,AX$2,数据总览!$D$4/(1+数据总览!$D$4)*INDEX(士兵输出转换,AX$2,1)),AX80)</f>
        <v>0.24090058999664923</v>
      </c>
      <c r="AY81" s="14">
        <f>IFERROR(兵力效用折算(0,AY$2,数据总览!$D$4/(1+数据总览!$D$4)*INDEX(士兵输出转换,AY$2,1))/兵力效用折算($AA81,AY$2,数据总览!$D$4/(1+数据总览!$D$4)*INDEX(士兵输出转换,AY$2,1)),AY80)</f>
        <v>0.24858838277423265</v>
      </c>
      <c r="AZ81" s="14">
        <f>IFERROR(兵力效用折算(0,AZ$2,数据总览!$D$4/(1+数据总览!$D$4)*INDEX(将领输出转换,AZ$2,1))/兵力效用折算($AA81,AZ$2,数据总览!$D$4/(1+数据总览!$D$4)*INDEX(将领输出转换,AZ$2,1)),AZ80)</f>
        <v>0.61196106351745794</v>
      </c>
      <c r="BA81" s="14">
        <f>IFERROR(兵力效用折算(0,BA$2,数据总览!$D$4/(1+数据总览!$D$4)*INDEX(将领输出转换,BA$2,1))/兵力效用折算($AA81,BA$2,数据总览!$D$4/(1+数据总览!$D$4)*INDEX(将领输出转换,BA$2,1)),BA80)</f>
        <v>0.30545276697864754</v>
      </c>
      <c r="BB81" s="14">
        <f>IFERROR(兵力效用折算(0,BB$2,数据总览!$D$4/(1+数据总览!$D$4)*INDEX(将领输出转换,BB$2,1))/兵力效用折算($AA81,BB$2,数据总览!$D$4/(1+数据总览!$D$4)*INDEX(将领输出转换,BB$2,1)),BB80)</f>
        <v>0.22761489946811908</v>
      </c>
      <c r="BC81" s="14">
        <f>IFERROR(兵力效用折算(0,BC$2,数据总览!$D$4/(1+数据总览!$D$4)*INDEX(将领输出转换,BC$2,1))/兵力效用折算($AA81,BC$2,数据总览!$D$4/(1+数据总览!$D$4)*INDEX(将领输出转换,BC$2,1)),BC80)</f>
        <v>0.25209826703693833</v>
      </c>
      <c r="BD81" s="14"/>
      <c r="BE81" s="14">
        <f>SUM(AV$5:AV81)/SUMIFS(AV$5:AV$90,AB$5:AB$90,"&gt;"&amp;0)</f>
        <v>2.0144048658230007</v>
      </c>
      <c r="BF81" s="14">
        <f>SUM(AW$5:AW81)/SUMIFS(AW$5:AW$90,AC$5:AC$90,"&gt;"&amp;0)</f>
        <v>0.94111815547447053</v>
      </c>
      <c r="BG81" s="14">
        <f>SUM(AX$5:AX81)/SUMIFS(AX$5:AX$90,AD$5:AD$90,"&gt;"&amp;0)</f>
        <v>0.95112009742670167</v>
      </c>
      <c r="BH81" s="14">
        <f>SUM(AY$5:AY81)/SUMIFS(AY$5:AY$90,AE$5:AE$90,"&gt;"&amp;0)</f>
        <v>0.94981929515363905</v>
      </c>
      <c r="BI81" s="14">
        <f>SUM(AZ$5:AZ81)/SUMIFS(AZ$5:AZ$90,AF$5:AF$90,"&gt;"&amp;0)</f>
        <v>0.90638070366751378</v>
      </c>
      <c r="BJ81" s="14">
        <f>SUM(BA$5:BA81)/SUMIFS(BA$5:BA$90,AG$5:AG$90,"&gt;"&amp;0)</f>
        <v>0.94065438054928718</v>
      </c>
      <c r="BK81" s="14">
        <f>SUM(BB$5:BB81)/SUMIFS(BB$5:BB$90,AH$5:AH$90,"&gt;"&amp;0)</f>
        <v>0.95330926665457005</v>
      </c>
      <c r="BL81" s="14">
        <f>SUM(BC$5:BC81)/SUMIFS(BC$5:BC$90,AI$5:AI$90,"&gt;"&amp;0)</f>
        <v>0.94928377499650207</v>
      </c>
      <c r="BN81" s="14">
        <f t="shared" si="32"/>
        <v>240</v>
      </c>
      <c r="BO81" s="14">
        <f t="shared" si="33"/>
        <v>198.91230068723954</v>
      </c>
      <c r="BP81" s="14">
        <f t="shared" si="34"/>
        <v>213.38693243759312</v>
      </c>
      <c r="BQ81" s="14">
        <f t="shared" si="35"/>
        <v>234.93934834533738</v>
      </c>
      <c r="BS81" s="14">
        <f>相关演算!V95</f>
        <v>2.6795834339625304</v>
      </c>
      <c r="BT81" s="14">
        <f>相关演算!W95</f>
        <v>1.3749072751892555</v>
      </c>
      <c r="BU81" s="14">
        <f>相关演算!X95</f>
        <v>0.80281651183563563</v>
      </c>
      <c r="BV81" s="14">
        <f t="shared" si="40"/>
        <v>1.0888618935124454</v>
      </c>
      <c r="BW81" s="14"/>
      <c r="BX81" s="14"/>
      <c r="BY81" s="14"/>
    </row>
    <row r="82" spans="2:77" x14ac:dyDescent="0.15">
      <c r="C82" s="13" t="s">
        <v>1</v>
      </c>
      <c r="D82" s="14">
        <f t="shared" si="47"/>
        <v>62.300000000000004</v>
      </c>
      <c r="E82" s="14">
        <f t="shared" si="48"/>
        <v>81.600000000000009</v>
      </c>
      <c r="F82" s="14">
        <f t="shared" si="49"/>
        <v>100.89999999999999</v>
      </c>
      <c r="G82" s="14">
        <f t="shared" si="50"/>
        <v>125.20000000000002</v>
      </c>
      <c r="H82" s="14">
        <f t="shared" si="42"/>
        <v>154.5</v>
      </c>
      <c r="P82" s="14" t="s">
        <v>992</v>
      </c>
      <c r="Q82" s="16"/>
      <c r="R82" s="16">
        <f t="shared" si="43"/>
        <v>1.3166493944808637</v>
      </c>
      <c r="S82" s="16">
        <f t="shared" si="44"/>
        <v>1.2906593570557303</v>
      </c>
      <c r="T82" s="16">
        <f t="shared" si="45"/>
        <v>1.2715550590714944</v>
      </c>
      <c r="U82" s="16">
        <f t="shared" si="46"/>
        <v>1.2592887961545658</v>
      </c>
      <c r="AA82" s="13">
        <v>77</v>
      </c>
      <c r="AB82" s="14">
        <f>[8]结果汇总!E82</f>
        <v>0</v>
      </c>
      <c r="AC82" s="14">
        <f>[8]结果汇总!F82</f>
        <v>0.16987303431913353</v>
      </c>
      <c r="AD82" s="14">
        <f>[8]结果汇总!G82</f>
        <v>0.10249843181073037</v>
      </c>
      <c r="AE82" s="14">
        <f>[8]结果汇总!H82</f>
        <v>2.1086048561094139E-2</v>
      </c>
      <c r="AF82" s="14">
        <f>[8]结果汇总!I82</f>
        <v>4.0490926365217804E-2</v>
      </c>
      <c r="AG82" s="14">
        <f>[8]结果汇总!J82</f>
        <v>1.5018924022833268E-2</v>
      </c>
      <c r="AH82" s="14">
        <f>[8]结果汇总!K82</f>
        <v>0.12994644648922637</v>
      </c>
      <c r="AI82" s="14">
        <f>[8]结果汇总!L82</f>
        <v>0.12994644648922637</v>
      </c>
      <c r="AJ82" s="14"/>
      <c r="AK82" s="14"/>
      <c r="AL82" s="14"/>
      <c r="AM82" s="112">
        <f t="shared" si="36"/>
        <v>0</v>
      </c>
      <c r="AN82" s="112">
        <f t="shared" si="37"/>
        <v>0.5</v>
      </c>
      <c r="AO82" s="112">
        <f t="shared" si="38"/>
        <v>0.5</v>
      </c>
      <c r="AP82" s="112">
        <f t="shared" si="39"/>
        <v>0.5</v>
      </c>
      <c r="AQ82" s="113">
        <f>IFERROR(SUM(AM82:AM$90)/IFERROR(MATCH(0,AM82:AM$90,0)-1,87-COUNT(AM$5:AM82)),0)</f>
        <v>0</v>
      </c>
      <c r="AR82" s="113">
        <f>IFERROR(SUM(AN82:AN$90)/IFERROR(MATCH(0,AN82:AN$90,0)-1,87-COUNT(AN$5:AN82)),0)</f>
        <v>0.5</v>
      </c>
      <c r="AS82" s="113">
        <f>IFERROR(SUM(AO82:AO$90)/IFERROR(MATCH(0,AO82:AO$90,0)-1,87-COUNT(AO$5:AO82)),0)</f>
        <v>0.5</v>
      </c>
      <c r="AT82" s="113">
        <f>IFERROR(SUM(AP82:AP$90)/IFERROR(MATCH(0,AP82:AP$90,0)-1,87-COUNT(AP$5:AP82)),0)</f>
        <v>0.5</v>
      </c>
      <c r="AU82" s="14"/>
      <c r="AV82" s="14">
        <f>IFERROR(兵力效用折算(0,AV$2,数据总览!$D$4/(1+数据总览!$D$4)*INDEX(士兵输出转换,AV$2,1))/兵力效用折算($AA82,AV$2,数据总览!$D$4/(1+数据总览!$D$4)*INDEX(士兵输出转换,AV$2,1)),AV81)</f>
        <v>0.60667225546381132</v>
      </c>
      <c r="AW82" s="14">
        <f>IFERROR(兵力效用折算(0,AW$2,数据总览!$D$4/(1+数据总览!$D$4)*INDEX(士兵输出转换,AW$2,1))/兵力效用折算($AA82,AW$2,数据总览!$D$4/(1+数据总览!$D$4)*INDEX(士兵输出转换,AW$2,1)),AW81)</f>
        <v>0.30068324461296331</v>
      </c>
      <c r="AX82" s="14">
        <f>IFERROR(兵力效用折算(0,AX$2,数据总览!$D$4/(1+数据总览!$D$4)*INDEX(士兵输出转换,AX$2,1))/兵力效用折算($AA82,AX$2,数据总览!$D$4/(1+数据总览!$D$4)*INDEX(士兵输出转换,AX$2,1)),AX81)</f>
        <v>0.23830629903797074</v>
      </c>
      <c r="AY82" s="14">
        <f>IFERROR(兵力效用折算(0,AY$2,数据总览!$D$4/(1+数据总览!$D$4)*INDEX(士兵输出转换,AY$2,1))/兵力效用折算($AA82,AY$2,数据总览!$D$4/(1+数据总览!$D$4)*INDEX(士兵输出转换,AY$2,1)),AY81)</f>
        <v>0.24741165211082156</v>
      </c>
      <c r="AZ82" s="14">
        <f>IFERROR(兵力效用折算(0,AZ$2,数据总览!$D$4/(1+数据总览!$D$4)*INDEX(将领输出转换,AZ$2,1))/兵力效用折算($AA82,AZ$2,数据总览!$D$4/(1+数据总览!$D$4)*INDEX(将领输出转换,AZ$2,1)),AZ81)</f>
        <v>0.61196106351745794</v>
      </c>
      <c r="BA82" s="14">
        <f>IFERROR(兵力效用折算(0,BA$2,数据总览!$D$4/(1+数据总览!$D$4)*INDEX(将领输出转换,BA$2,1))/兵力效用折算($AA82,BA$2,数据总览!$D$4/(1+数据总览!$D$4)*INDEX(将领输出转换,BA$2,1)),BA81)</f>
        <v>0.304102699629692</v>
      </c>
      <c r="BB82" s="14">
        <f>IFERROR(兵力效用折算(0,BB$2,数据总览!$D$4/(1+数据总览!$D$4)*INDEX(将领输出转换,BB$2,1))/兵力效用折算($AA82,BB$2,数据总览!$D$4/(1+数据总览!$D$4)*INDEX(将领输出转换,BB$2,1)),BB81)</f>
        <v>0.22493572592795488</v>
      </c>
      <c r="BC82" s="14">
        <f>IFERROR(兵力效用折算(0,BC$2,数据总览!$D$4/(1+数据总览!$D$4)*INDEX(将领输出转换,BC$2,1))/兵力效用折算($AA82,BC$2,数据总览!$D$4/(1+数据总览!$D$4)*INDEX(将领输出转换,BC$2,1)),BC81)</f>
        <v>0.25093269448185673</v>
      </c>
      <c r="BD82" s="14"/>
      <c r="BE82" s="14">
        <f>SUM(AV$5:AV82)/SUMIFS(AV$5:AV$90,AB$5:AB$90,"&gt;"&amp;0)</f>
        <v>2.0374595218644327</v>
      </c>
      <c r="BF82" s="14">
        <f>SUM(AW$5:AW82)/SUMIFS(AW$5:AW$90,AC$5:AC$90,"&gt;"&amp;0)</f>
        <v>0.94777392295681673</v>
      </c>
      <c r="BG82" s="14">
        <f>SUM(AX$5:AX82)/SUMIFS(AX$5:AX$90,AD$5:AD$90,"&gt;"&amp;0)</f>
        <v>0.95677877130108713</v>
      </c>
      <c r="BH82" s="14">
        <f>SUM(AY$5:AY82)/SUMIFS(AY$5:AY$90,AE$5:AE$90,"&gt;"&amp;0)</f>
        <v>0.955496300441112</v>
      </c>
      <c r="BI82" s="14">
        <f>SUM(AZ$5:AZ82)/SUMIFS(AZ$5:AZ$90,AF$5:AF$90,"&gt;"&amp;0)</f>
        <v>0.91678284770445673</v>
      </c>
      <c r="BJ82" s="14">
        <f>SUM(BA$5:BA82)/SUMIFS(BA$5:BA$90,AG$5:AG$90,"&gt;"&amp;0)</f>
        <v>0.94736001102964829</v>
      </c>
      <c r="BK82" s="14">
        <f>SUM(BB$5:BB82)/SUMIFS(BB$5:BB$90,AH$5:AH$90,"&gt;"&amp;0)</f>
        <v>0.9587357893922237</v>
      </c>
      <c r="BL82" s="14">
        <f>SUM(BC$5:BC82)/SUMIFS(BC$5:BC$90,AI$5:AI$90,"&gt;"&amp;0)</f>
        <v>0.95501892372024522</v>
      </c>
      <c r="BN82" s="14">
        <f t="shared" si="32"/>
        <v>240</v>
      </c>
      <c r="BO82" s="14">
        <f t="shared" si="33"/>
        <v>199.23047176340796</v>
      </c>
      <c r="BP82" s="14">
        <f t="shared" si="34"/>
        <v>215.40037636542471</v>
      </c>
      <c r="BQ82" s="14">
        <f t="shared" si="35"/>
        <v>234.93934834533738</v>
      </c>
      <c r="BS82" s="14">
        <f>相关演算!V96</f>
        <v>2.6685316772329029</v>
      </c>
      <c r="BT82" s="14">
        <f>相关演算!W96</f>
        <v>1.367320795429817</v>
      </c>
      <c r="BU82" s="14">
        <f>相关演算!X96</f>
        <v>0.79119712439747758</v>
      </c>
      <c r="BV82" s="14">
        <f t="shared" si="40"/>
        <v>1.0792589599136473</v>
      </c>
      <c r="BW82" s="14"/>
      <c r="BX82" s="14"/>
      <c r="BY82" s="14"/>
    </row>
    <row r="83" spans="2:77" x14ac:dyDescent="0.15">
      <c r="C83" s="13" t="s">
        <v>2</v>
      </c>
      <c r="D83" s="14">
        <f t="shared" si="47"/>
        <v>66.400000000000006</v>
      </c>
      <c r="E83" s="14">
        <f t="shared" si="48"/>
        <v>88.800000000000011</v>
      </c>
      <c r="F83" s="14">
        <f t="shared" si="49"/>
        <v>111.19999999999999</v>
      </c>
      <c r="G83" s="14">
        <f t="shared" si="50"/>
        <v>138.60000000000002</v>
      </c>
      <c r="H83" s="14">
        <f t="shared" si="42"/>
        <v>171</v>
      </c>
      <c r="P83" s="14" t="s">
        <v>993</v>
      </c>
      <c r="Q83" s="16"/>
      <c r="R83" s="16">
        <f t="shared" si="43"/>
        <v>1.4178686534597247</v>
      </c>
      <c r="S83" s="16">
        <f t="shared" si="44"/>
        <v>1.3825352190545781</v>
      </c>
      <c r="T83" s="16">
        <f t="shared" si="45"/>
        <v>1.3572216898995435</v>
      </c>
      <c r="U83" s="16">
        <f t="shared" si="46"/>
        <v>1.3408554628875438</v>
      </c>
      <c r="AA83" s="13">
        <v>78</v>
      </c>
      <c r="AB83" s="14">
        <f>[8]结果汇总!E83</f>
        <v>0</v>
      </c>
      <c r="AC83" s="14">
        <f>[8]结果汇总!F83</f>
        <v>0.1685770174688741</v>
      </c>
      <c r="AD83" s="14">
        <f>[8]结果汇总!G83</f>
        <v>9.426568330581897E-2</v>
      </c>
      <c r="AE83" s="14">
        <f>[8]结果汇总!H83</f>
        <v>2.1086048561094139E-2</v>
      </c>
      <c r="AF83" s="14">
        <f>[8]结果汇总!I83</f>
        <v>3.77565513652178E-2</v>
      </c>
      <c r="AG83" s="14">
        <f>[8]结果汇总!J83</f>
        <v>1.5018924022833268E-2</v>
      </c>
      <c r="AH83" s="14">
        <f>[8]结果汇总!K83</f>
        <v>0.12222824476587191</v>
      </c>
      <c r="AI83" s="14">
        <f>[8]结果汇总!L83</f>
        <v>0.12222824476587191</v>
      </c>
      <c r="AJ83" s="14"/>
      <c r="AK83" s="14"/>
      <c r="AL83" s="14"/>
      <c r="AM83" s="112">
        <f t="shared" si="36"/>
        <v>0</v>
      </c>
      <c r="AN83" s="112">
        <f t="shared" si="37"/>
        <v>0.5</v>
      </c>
      <c r="AO83" s="112">
        <f t="shared" si="38"/>
        <v>0.5</v>
      </c>
      <c r="AP83" s="112">
        <f t="shared" si="39"/>
        <v>0.5</v>
      </c>
      <c r="AQ83" s="113">
        <f>IFERROR(SUM(AM83:AM$90)/IFERROR(MATCH(0,AM83:AM$90,0)-1,87-COUNT(AM$5:AM83)),0)</f>
        <v>0</v>
      </c>
      <c r="AR83" s="113">
        <f>IFERROR(SUM(AN83:AN$90)/IFERROR(MATCH(0,AN83:AN$90,0)-1,87-COUNT(AN$5:AN83)),0)</f>
        <v>0.5</v>
      </c>
      <c r="AS83" s="113">
        <f>IFERROR(SUM(AO83:AO$90)/IFERROR(MATCH(0,AO83:AO$90,0)-1,87-COUNT(AO$5:AO83)),0)</f>
        <v>0.5</v>
      </c>
      <c r="AT83" s="113">
        <f>IFERROR(SUM(AP83:AP$90)/IFERROR(MATCH(0,AP83:AP$90,0)-1,87-COUNT(AP$5:AP83)),0)</f>
        <v>0.5</v>
      </c>
      <c r="AU83" s="14"/>
      <c r="AV83" s="14">
        <f>IFERROR(兵力效用折算(0,AV$2,数据总览!$D$4/(1+数据总览!$D$4)*INDEX(士兵输出转换,AV$2,1))/兵力效用折算($AA83,AV$2,数据总览!$D$4/(1+数据总览!$D$4)*INDEX(士兵输出转换,AV$2,1)),AV82)</f>
        <v>0.60667225546381132</v>
      </c>
      <c r="AW83" s="14">
        <f>IFERROR(兵力效用折算(0,AW$2,数据总览!$D$4/(1+数据总览!$D$4)*INDEX(士兵输出转换,AW$2,1))/兵力效用折算($AA83,AW$2,数据总览!$D$4/(1+数据总览!$D$4)*INDEX(士兵输出转换,AW$2,1)),AW82)</f>
        <v>0.2993441964072372</v>
      </c>
      <c r="AX83" s="14">
        <f>IFERROR(兵力效用折算(0,AX$2,数据总览!$D$4/(1+数据总览!$D$4)*INDEX(士兵输出转换,AX$2,1))/兵力效用折算($AA83,AX$2,数据总览!$D$4/(1+数据总览!$D$4)*INDEX(士兵输出转换,AX$2,1)),AX82)</f>
        <v>0.23577310995502401</v>
      </c>
      <c r="AY83" s="14">
        <f>IFERROR(兵力效用折算(0,AY$2,数据总览!$D$4/(1+数据总览!$D$4)*INDEX(士兵输出转换,AY$2,1))/兵力效用折算($AA83,AY$2,数据总览!$D$4/(1+数据总览!$D$4)*INDEX(士兵输出转换,AY$2,1)),AY82)</f>
        <v>0.24625658689159655</v>
      </c>
      <c r="AZ83" s="14">
        <f>IFERROR(兵力效用折算(0,AZ$2,数据总览!$D$4/(1+数据总览!$D$4)*INDEX(将领输出转换,AZ$2,1))/兵力效用折算($AA83,AZ$2,数据总览!$D$4/(1+数据总览!$D$4)*INDEX(将领输出转换,AZ$2,1)),AZ82)</f>
        <v>0.61196106351745794</v>
      </c>
      <c r="BA83" s="14">
        <f>IFERROR(兵力效用折算(0,BA$2,数据总览!$D$4/(1+数据总览!$D$4)*INDEX(将领输出转换,BA$2,1))/兵力效用折算($AA83,BA$2,数据总览!$D$4/(1+数据总览!$D$4)*INDEX(将领输出转换,BA$2,1)),BA82)</f>
        <v>0.30277812499422219</v>
      </c>
      <c r="BB83" s="14">
        <f>IFERROR(兵力效用折算(0,BB$2,数据总览!$D$4/(1+数据总览!$D$4)*INDEX(将领输出转换,BB$2,1))/兵力效用折算($AA83,BB$2,数据总览!$D$4/(1+数据总览!$D$4)*INDEX(将领输出转换,BB$2,1)),BB82)</f>
        <v>0.22231995168680252</v>
      </c>
      <c r="BC83" s="14">
        <f>IFERROR(兵力效用折算(0,BC$2,数据总览!$D$4/(1+数据总览!$D$4)*INDEX(将领输出转换,BC$2,1))/兵力效用折算($AA83,BC$2,数据总览!$D$4/(1+数据总览!$D$4)*INDEX(将领输出转换,BC$2,1)),BC82)</f>
        <v>0.24978859257664557</v>
      </c>
      <c r="BD83" s="14"/>
      <c r="BE83" s="14">
        <f>SUM(AV$5:AV83)/SUMIFS(AV$5:AV$90,AB$5:AB$90,"&gt;"&amp;0)</f>
        <v>2.0605141779058642</v>
      </c>
      <c r="BF83" s="14">
        <f>SUM(AW$5:AW83)/SUMIFS(AW$5:AW$90,AC$5:AC$90,"&gt;"&amp;0)</f>
        <v>0.95440004996645744</v>
      </c>
      <c r="BG83" s="14">
        <f>SUM(AX$5:AX83)/SUMIFS(AX$5:AX$90,AD$5:AD$90,"&gt;"&amp;0)</f>
        <v>0.96237729363545688</v>
      </c>
      <c r="BH83" s="14">
        <f>SUM(AY$5:AY83)/SUMIFS(AY$5:AY$90,AE$5:AE$90,"&gt;"&amp;0)</f>
        <v>0.96114680208051118</v>
      </c>
      <c r="BI83" s="14">
        <f>SUM(AZ$5:AZ83)/SUMIFS(AZ$5:AZ$90,AF$5:AF$90,"&gt;"&amp;0)</f>
        <v>0.92718499174139968</v>
      </c>
      <c r="BJ83" s="14">
        <f>SUM(BA$5:BA83)/SUMIFS(BA$5:BA$90,AG$5:AG$90,"&gt;"&amp;0)</f>
        <v>0.95403643391645632</v>
      </c>
      <c r="BK83" s="14">
        <f>SUM(BB$5:BB83)/SUMIFS(BB$5:BB$90,AH$5:AH$90,"&gt;"&amp;0)</f>
        <v>0.96409920717695075</v>
      </c>
      <c r="BL83" s="14">
        <f>SUM(BC$5:BC83)/SUMIFS(BC$5:BC$90,AI$5:AI$90,"&gt;"&amp;0)</f>
        <v>0.96072792362111348</v>
      </c>
      <c r="BN83" s="14">
        <f t="shared" si="32"/>
        <v>240</v>
      </c>
      <c r="BO83" s="14">
        <f t="shared" si="33"/>
        <v>199.5415158074702</v>
      </c>
      <c r="BP83" s="14">
        <f t="shared" si="34"/>
        <v>217.37623600660342</v>
      </c>
      <c r="BQ83" s="14">
        <f t="shared" si="35"/>
        <v>234.93934834533738</v>
      </c>
      <c r="BS83" s="14">
        <f>相关演算!V97</f>
        <v>2.6576681739960315</v>
      </c>
      <c r="BT83" s="14">
        <f>相关演算!W97</f>
        <v>1.359859596625888</v>
      </c>
      <c r="BU83" s="14">
        <f>相关演算!X97</f>
        <v>0.77976592498711306</v>
      </c>
      <c r="BV83" s="14">
        <f t="shared" si="40"/>
        <v>1.0698127608065005</v>
      </c>
      <c r="BW83" s="14"/>
      <c r="BX83" s="14"/>
      <c r="BY83" s="14"/>
    </row>
    <row r="84" spans="2:77" x14ac:dyDescent="0.15">
      <c r="C84" s="13" t="s">
        <v>3</v>
      </c>
      <c r="D84" s="14">
        <f t="shared" si="47"/>
        <v>70.5</v>
      </c>
      <c r="E84" s="14">
        <f t="shared" si="48"/>
        <v>96.000000000000014</v>
      </c>
      <c r="F84" s="14">
        <f t="shared" si="49"/>
        <v>121.49999999999999</v>
      </c>
      <c r="G84" s="14">
        <f t="shared" si="50"/>
        <v>152.00000000000003</v>
      </c>
      <c r="H84" s="14">
        <f t="shared" si="42"/>
        <v>187.5</v>
      </c>
      <c r="P84" s="14" t="s">
        <v>994</v>
      </c>
      <c r="Q84" s="16"/>
      <c r="R84" s="16">
        <f t="shared" si="43"/>
        <v>1.5171439265405402</v>
      </c>
      <c r="S84" s="16">
        <f t="shared" si="44"/>
        <v>1.4722241700361884</v>
      </c>
      <c r="T84" s="16">
        <f t="shared" si="45"/>
        <v>1.4407812192734086</v>
      </c>
      <c r="U84" s="16">
        <f t="shared" si="46"/>
        <v>1.4203249283615318</v>
      </c>
      <c r="AA84" s="13">
        <v>79</v>
      </c>
      <c r="AB84" s="14">
        <f>[8]结果汇总!E84</f>
        <v>0</v>
      </c>
      <c r="AC84" s="14">
        <f>[8]结果汇总!F84</f>
        <v>0.16731003139606049</v>
      </c>
      <c r="AD84" s="14">
        <f>[8]结果汇总!G84</f>
        <v>8.618661277299923E-2</v>
      </c>
      <c r="AE84" s="14">
        <f>[8]结果汇总!H84</f>
        <v>2.1086048561094139E-2</v>
      </c>
      <c r="AF84" s="14">
        <f>[8]结果汇总!I84</f>
        <v>3.5022176365217803E-2</v>
      </c>
      <c r="AG84" s="14">
        <f>[8]结果汇总!J84</f>
        <v>1.5018924022833268E-2</v>
      </c>
      <c r="AH84" s="14">
        <f>[8]结果汇总!K84</f>
        <v>0.11465411614135343</v>
      </c>
      <c r="AI84" s="14">
        <f>[8]结果汇总!L84</f>
        <v>0.11465411614135343</v>
      </c>
      <c r="AJ84" s="14"/>
      <c r="AK84" s="14"/>
      <c r="AL84" s="14"/>
      <c r="AM84" s="112">
        <f t="shared" si="36"/>
        <v>0</v>
      </c>
      <c r="AN84" s="112">
        <f t="shared" si="37"/>
        <v>0.5</v>
      </c>
      <c r="AO84" s="112">
        <f t="shared" si="38"/>
        <v>0.5</v>
      </c>
      <c r="AP84" s="112">
        <f t="shared" si="39"/>
        <v>0.5</v>
      </c>
      <c r="AQ84" s="113">
        <f>IFERROR(SUM(AM84:AM$90)/IFERROR(MATCH(0,AM84:AM$90,0)-1,87-COUNT(AM$5:AM84)),0)</f>
        <v>0</v>
      </c>
      <c r="AR84" s="113">
        <f>IFERROR(SUM(AN84:AN$90)/IFERROR(MATCH(0,AN84:AN$90,0)-1,87-COUNT(AN$5:AN84)),0)</f>
        <v>0.5</v>
      </c>
      <c r="AS84" s="113">
        <f>IFERROR(SUM(AO84:AO$90)/IFERROR(MATCH(0,AO84:AO$90,0)-1,87-COUNT(AO$5:AO84)),0)</f>
        <v>0.5</v>
      </c>
      <c r="AT84" s="113">
        <f>IFERROR(SUM(AP84:AP$90)/IFERROR(MATCH(0,AP84:AP$90,0)-1,87-COUNT(AP$5:AP84)),0)</f>
        <v>0.5</v>
      </c>
      <c r="AU84" s="14"/>
      <c r="AV84" s="14">
        <f>IFERROR(兵力效用折算(0,AV$2,数据总览!$D$4/(1+数据总览!$D$4)*INDEX(士兵输出转换,AV$2,1))/兵力效用折算($AA84,AV$2,数据总览!$D$4/(1+数据总览!$D$4)*INDEX(士兵输出转换,AV$2,1)),AV83)</f>
        <v>0.60667225546381132</v>
      </c>
      <c r="AW84" s="14">
        <f>IFERROR(兵力效用折算(0,AW$2,数据总览!$D$4/(1+数据总览!$D$4)*INDEX(士兵输出转换,AW$2,1))/兵力效用折算($AA84,AW$2,数据总览!$D$4/(1+数据总览!$D$4)*INDEX(士兵输出转换,AW$2,1)),AW83)</f>
        <v>0.29803031112474548</v>
      </c>
      <c r="AX84" s="14">
        <f>IFERROR(兵力效用折算(0,AX$2,数据总览!$D$4/(1+数据总览!$D$4)*INDEX(士兵输出转换,AX$2,1))/兵力效用折算($AA84,AX$2,数据总览!$D$4/(1+数据总览!$D$4)*INDEX(士兵输出转换,AX$2,1)),AX83)</f>
        <v>0.23329955225977711</v>
      </c>
      <c r="AY84" s="14">
        <f>IFERROR(兵力效用折算(0,AY$2,数据总览!$D$4/(1+数据总览!$D$4)*INDEX(士兵输出转换,AY$2,1))/兵力效用折算($AA84,AY$2,数据总览!$D$4/(1+数据总览!$D$4)*INDEX(士兵输出转换,AY$2,1)),AY83)</f>
        <v>0.24512272201333929</v>
      </c>
      <c r="AZ84" s="14">
        <f>IFERROR(兵力效用折算(0,AZ$2,数据总览!$D$4/(1+数据总览!$D$4)*INDEX(将领输出转换,AZ$2,1))/兵力效用折算($AA84,AZ$2,数据总览!$D$4/(1+数据总览!$D$4)*INDEX(将领输出转换,AZ$2,1)),AZ83)</f>
        <v>0.61196106351745794</v>
      </c>
      <c r="BA84" s="14">
        <f>IFERROR(兵力效用折算(0,BA$2,数据总览!$D$4/(1+数据总览!$D$4)*INDEX(将领输出转换,BA$2,1))/兵力效用折算($AA84,BA$2,数据总览!$D$4/(1+数据总览!$D$4)*INDEX(将领输出转换,BA$2,1)),BA83)</f>
        <v>0.30147850624429667</v>
      </c>
      <c r="BB84" s="14">
        <f>IFERROR(兵力效用折算(0,BB$2,数据总览!$D$4/(1+数据总览!$D$4)*INDEX(将领输出转换,BB$2,1))/兵力效用折算($AA84,BB$2,数据总览!$D$4/(1+数据总览!$D$4)*INDEX(将领输出转换,BB$2,1)),BB83)</f>
        <v>0.21976608970904815</v>
      </c>
      <c r="BC84" s="14">
        <f>IFERROR(兵力效用折算(0,BC$2,数据总览!$D$4/(1+数据总览!$D$4)*INDEX(将领输出转换,BC$2,1))/兵力效用折算($AA84,BC$2,数据总览!$D$4/(1+数据总览!$D$4)*INDEX(将领输出转换,BC$2,1)),BC83)</f>
        <v>0.24866549934171472</v>
      </c>
      <c r="BD84" s="14"/>
      <c r="BE84" s="14">
        <f>SUM(AV$5:AV84)/SUMIFS(AV$5:AV$90,AB$5:AB$90,"&gt;"&amp;0)</f>
        <v>2.0835688339472962</v>
      </c>
      <c r="BF84" s="14">
        <f>SUM(AW$5:AW84)/SUMIFS(AW$5:AW$90,AC$5:AC$90,"&gt;"&amp;0)</f>
        <v>0.96099709349673768</v>
      </c>
      <c r="BG84" s="14">
        <f>SUM(AX$5:AX84)/SUMIFS(AX$5:AX$90,AD$5:AD$90,"&gt;"&amp;0)</f>
        <v>0.96791708039983393</v>
      </c>
      <c r="BH84" s="14">
        <f>SUM(AY$5:AY84)/SUMIFS(AY$5:AY$90,AE$5:AE$90,"&gt;"&amp;0)</f>
        <v>0.96677128652607891</v>
      </c>
      <c r="BI84" s="14">
        <f>SUM(AZ$5:AZ84)/SUMIFS(AZ$5:AZ$90,AF$5:AF$90,"&gt;"&amp;0)</f>
        <v>0.93758713577834252</v>
      </c>
      <c r="BJ84" s="14">
        <f>SUM(BA$5:BA84)/SUMIFS(BA$5:BA$90,AG$5:AG$90,"&gt;"&amp;0)</f>
        <v>0.96068419950060646</v>
      </c>
      <c r="BK84" s="14">
        <f>SUM(BB$5:BB84)/SUMIFS(BB$5:BB$90,AH$5:AH$90,"&gt;"&amp;0)</f>
        <v>0.96940101362788922</v>
      </c>
      <c r="BL84" s="14">
        <f>SUM(BC$5:BC84)/SUMIFS(BC$5:BC$90,AI$5:AI$90,"&gt;"&amp;0)</f>
        <v>0.96641125485913071</v>
      </c>
      <c r="BN84" s="14">
        <f t="shared" si="32"/>
        <v>240</v>
      </c>
      <c r="BO84" s="14">
        <f t="shared" si="33"/>
        <v>199.8455924649455</v>
      </c>
      <c r="BP84" s="14">
        <f t="shared" si="34"/>
        <v>219.31521293448017</v>
      </c>
      <c r="BQ84" s="14">
        <f t="shared" si="35"/>
        <v>234.93934834533738</v>
      </c>
      <c r="BS84" s="14">
        <f>相关演算!V98</f>
        <v>2.6469893387896941</v>
      </c>
      <c r="BT84" s="14">
        <f>相关演算!W98</f>
        <v>1.3525213401996321</v>
      </c>
      <c r="BU84" s="14">
        <f>相关演算!X98</f>
        <v>0.76851931206940149</v>
      </c>
      <c r="BV84" s="14">
        <f t="shared" si="40"/>
        <v>1.0605203261345169</v>
      </c>
      <c r="BW84" s="14"/>
      <c r="BX84" s="14"/>
      <c r="BY84" s="14"/>
    </row>
    <row r="85" spans="2:77" x14ac:dyDescent="0.15">
      <c r="C85" s="13" t="s">
        <v>16</v>
      </c>
      <c r="D85" s="14">
        <f t="shared" si="47"/>
        <v>74.599999999999994</v>
      </c>
      <c r="E85" s="14">
        <f t="shared" si="48"/>
        <v>103.20000000000002</v>
      </c>
      <c r="F85" s="14">
        <f t="shared" si="49"/>
        <v>131.79999999999998</v>
      </c>
      <c r="G85" s="14">
        <f t="shared" si="50"/>
        <v>165.40000000000003</v>
      </c>
      <c r="H85" s="14">
        <f t="shared" si="42"/>
        <v>204</v>
      </c>
      <c r="P85" s="14" t="s">
        <v>995</v>
      </c>
      <c r="Q85" s="16"/>
      <c r="R85" s="16">
        <f t="shared" si="43"/>
        <v>1.6145883369260574</v>
      </c>
      <c r="S85" s="16">
        <f t="shared" si="44"/>
        <v>1.5598824609221711</v>
      </c>
      <c r="T85" s="16">
        <f t="shared" si="45"/>
        <v>1.5223889658648011</v>
      </c>
      <c r="U85" s="16">
        <f t="shared" si="46"/>
        <v>1.4978584258333532</v>
      </c>
      <c r="AA85" s="13">
        <v>80</v>
      </c>
      <c r="AB85" s="14">
        <f>[8]结果汇总!E85</f>
        <v>0</v>
      </c>
      <c r="AC85" s="14">
        <f>[8]结果汇总!F85</f>
        <v>0.1660714258112779</v>
      </c>
      <c r="AD85" s="14">
        <f>[8]结果汇总!G85</f>
        <v>7.825835155679213E-2</v>
      </c>
      <c r="AE85" s="14">
        <f>[8]结果汇总!H85</f>
        <v>2.1086048561094139E-2</v>
      </c>
      <c r="AF85" s="14">
        <f>[8]结果汇总!I85</f>
        <v>3.2287801365217805E-2</v>
      </c>
      <c r="AG85" s="14">
        <f>[8]结果汇总!J85</f>
        <v>1.5018924022833268E-2</v>
      </c>
      <c r="AH85" s="14">
        <f>[8]结果汇总!K85</f>
        <v>0.10722137125115927</v>
      </c>
      <c r="AI85" s="14">
        <f>[8]结果汇总!L85</f>
        <v>0.10722137125115927</v>
      </c>
      <c r="AJ85" s="14"/>
      <c r="AK85" s="14"/>
      <c r="AL85" s="14"/>
      <c r="AM85" s="112">
        <f t="shared" si="36"/>
        <v>0</v>
      </c>
      <c r="AN85" s="112">
        <f t="shared" si="37"/>
        <v>0.5</v>
      </c>
      <c r="AO85" s="112">
        <f t="shared" si="38"/>
        <v>0.5</v>
      </c>
      <c r="AP85" s="112">
        <f t="shared" si="39"/>
        <v>0.5</v>
      </c>
      <c r="AQ85" s="113">
        <f>IFERROR(SUM(AM85:AM$90)/IFERROR(MATCH(0,AM85:AM$90,0)-1,87-COUNT(AM$5:AM85)),0)</f>
        <v>0</v>
      </c>
      <c r="AR85" s="113">
        <f>IFERROR(SUM(AN85:AN$90)/IFERROR(MATCH(0,AN85:AN$90,0)-1,87-COUNT(AN$5:AN85)),0)</f>
        <v>0.5</v>
      </c>
      <c r="AS85" s="113">
        <f>IFERROR(SUM(AO85:AO$90)/IFERROR(MATCH(0,AO85:AO$90,0)-1,87-COUNT(AO$5:AO85)),0)</f>
        <v>0.5</v>
      </c>
      <c r="AT85" s="113">
        <f>IFERROR(SUM(AP85:AP$90)/IFERROR(MATCH(0,AP85:AP$90,0)-1,87-COUNT(AP$5:AP85)),0)</f>
        <v>0.5</v>
      </c>
      <c r="AU85" s="14"/>
      <c r="AV85" s="14">
        <f>IFERROR(兵力效用折算(0,AV$2,数据总览!$D$4/(1+数据总览!$D$4)*INDEX(士兵输出转换,AV$2,1))/兵力效用折算($AA85,AV$2,数据总览!$D$4/(1+数据总览!$D$4)*INDEX(士兵输出转换,AV$2,1)),AV84)</f>
        <v>0.60667225546381132</v>
      </c>
      <c r="AW85" s="14">
        <f>IFERROR(兵力效用折算(0,AW$2,数据总览!$D$4/(1+数据总览!$D$4)*INDEX(士兵输出转换,AW$2,1))/兵力效用折算($AA85,AW$2,数据总览!$D$4/(1+数据总览!$D$4)*INDEX(士兵输出转换,AW$2,1)),AW84)</f>
        <v>0.29674106109550041</v>
      </c>
      <c r="AX85" s="14">
        <f>IFERROR(兵力效用折算(0,AX$2,数据总览!$D$4/(1+数据总览!$D$4)*INDEX(士兵输出转换,AX$2,1))/兵力效用折算($AA85,AX$2,数据总览!$D$4/(1+数据总览!$D$4)*INDEX(士兵输出转换,AX$2,1)),AX84)</f>
        <v>0.23088418439775857</v>
      </c>
      <c r="AY85" s="14">
        <f>IFERROR(兵力效用折算(0,AY$2,数据总览!$D$4/(1+数据总览!$D$4)*INDEX(士兵输出转换,AY$2,1))/兵力效用折算($AA85,AY$2,数据总览!$D$4/(1+数据总览!$D$4)*INDEX(士兵输出转换,AY$2,1)),AY84)</f>
        <v>0.24400960252297643</v>
      </c>
      <c r="AZ85" s="14">
        <f>IFERROR(兵力效用折算(0,AZ$2,数据总览!$D$4/(1+数据总览!$D$4)*INDEX(将领输出转换,AZ$2,1))/兵力效用折算($AA85,AZ$2,数据总览!$D$4/(1+数据总览!$D$4)*INDEX(将领输出转换,AZ$2,1)),AZ84)</f>
        <v>0.61196106351745794</v>
      </c>
      <c r="BA85" s="14">
        <f>IFERROR(兵力效用折算(0,BA$2,数据总览!$D$4/(1+数据总览!$D$4)*INDEX(将领输出转换,BA$2,1))/兵力效用折算($AA85,BA$2,数据总览!$D$4/(1+数据总览!$D$4)*INDEX(将领输出转换,BA$2,1)),BA84)</f>
        <v>0.30020331800097222</v>
      </c>
      <c r="BB85" s="14">
        <f>IFERROR(兵力效用折算(0,BB$2,数据总览!$D$4/(1+数据总览!$D$4)*INDEX(将领输出转换,BB$2,1))/兵力效用折算($AA85,BB$2,数据总览!$D$4/(1+数据总览!$D$4)*INDEX(将领输出转换,BB$2,1)),BB84)</f>
        <v>0.21727267954581966</v>
      </c>
      <c r="BC85" s="14">
        <f>IFERROR(兵力效用折算(0,BC$2,数据总览!$D$4/(1+数据总览!$D$4)*INDEX(将领输出转换,BC$2,1))/兵力效用折算($AA85,BC$2,数据总览!$D$4/(1+数据总览!$D$4)*INDEX(将领输出转换,BC$2,1)),BC84)</f>
        <v>0.24756296293407951</v>
      </c>
      <c r="BD85" s="14"/>
      <c r="BE85" s="14">
        <f>SUM(AV$5:AV85)/SUMIFS(AV$5:AV$90,AB$5:AB$90,"&gt;"&amp;0)</f>
        <v>2.1066234899887282</v>
      </c>
      <c r="BF85" s="14">
        <f>SUM(AW$5:AW85)/SUMIFS(AW$5:AW$90,AC$5:AC$90,"&gt;"&amp;0)</f>
        <v>0.96756559886077476</v>
      </c>
      <c r="BG85" s="14">
        <f>SUM(AX$5:AX85)/SUMIFS(AX$5:AX$90,AD$5:AD$90,"&gt;"&amp;0)</f>
        <v>0.97339951333398056</v>
      </c>
      <c r="BH85" s="14">
        <f>SUM(AY$5:AY85)/SUMIFS(AY$5:AY$90,AE$5:AE$90,"&gt;"&amp;0)</f>
        <v>0.97237022979289267</v>
      </c>
      <c r="BI85" s="14">
        <f>SUM(AZ$5:AZ85)/SUMIFS(AZ$5:AZ$90,AF$5:AF$90,"&gt;"&amp;0)</f>
        <v>0.94798927981528547</v>
      </c>
      <c r="BJ85" s="14">
        <f>SUM(BA$5:BA85)/SUMIFS(BA$5:BA$90,AG$5:AG$90,"&gt;"&amp;0)</f>
        <v>0.96730384648810164</v>
      </c>
      <c r="BK85" s="14">
        <f>SUM(BB$5:BB85)/SUMIFS(BB$5:BB$90,AH$5:AH$90,"&gt;"&amp;0)</f>
        <v>0.97464266713118364</v>
      </c>
      <c r="BL85" s="14">
        <f>SUM(BC$5:BC85)/SUMIFS(BC$5:BC$90,AI$5:AI$90,"&gt;"&amp;0)</f>
        <v>0.97206938726730163</v>
      </c>
      <c r="BN85" s="14">
        <f t="shared" si="32"/>
        <v>240</v>
      </c>
      <c r="BO85" s="14">
        <f t="shared" si="33"/>
        <v>200.14285780529329</v>
      </c>
      <c r="BP85" s="14">
        <f t="shared" si="34"/>
        <v>221.21799562636988</v>
      </c>
      <c r="BQ85" s="14">
        <f t="shared" si="35"/>
        <v>234.93934834533738</v>
      </c>
      <c r="BS85" s="14">
        <f>相关演算!V99</f>
        <v>2.6364916546795905</v>
      </c>
      <c r="BT85" s="14">
        <f>相关演算!W99</f>
        <v>1.3453037312266662</v>
      </c>
      <c r="BU85" s="14">
        <f>相关演算!X99</f>
        <v>0.75745375332455789</v>
      </c>
      <c r="BV85" s="14">
        <f t="shared" si="40"/>
        <v>1.051378742275612</v>
      </c>
      <c r="BW85" s="14"/>
      <c r="BX85" s="14"/>
      <c r="BY85" s="14"/>
    </row>
    <row r="86" spans="2:77" x14ac:dyDescent="0.15">
      <c r="C86" s="13" t="s">
        <v>17</v>
      </c>
      <c r="D86" s="14">
        <f t="shared" si="47"/>
        <v>78.699999999999989</v>
      </c>
      <c r="E86" s="14">
        <f t="shared" si="48"/>
        <v>110.40000000000002</v>
      </c>
      <c r="F86" s="14">
        <f t="shared" si="49"/>
        <v>142.1</v>
      </c>
      <c r="G86" s="14">
        <f t="shared" si="50"/>
        <v>178.80000000000004</v>
      </c>
      <c r="H86" s="14">
        <f t="shared" si="42"/>
        <v>220.5</v>
      </c>
      <c r="P86" s="14" t="s">
        <v>996</v>
      </c>
      <c r="Q86" s="16"/>
      <c r="R86" s="16">
        <f t="shared" si="43"/>
        <v>1.7103043504360309</v>
      </c>
      <c r="S86" s="16">
        <f t="shared" si="44"/>
        <v>1.6456484230548669</v>
      </c>
      <c r="T86" s="16">
        <f t="shared" si="45"/>
        <v>1.602181898043322</v>
      </c>
      <c r="U86" s="16">
        <f t="shared" si="46"/>
        <v>1.5735973610898002</v>
      </c>
      <c r="AA86" s="13">
        <v>81</v>
      </c>
      <c r="AB86" s="14">
        <f>[8]结果汇总!E86</f>
        <v>0</v>
      </c>
      <c r="AC86" s="14">
        <f>[8]结果汇总!F86</f>
        <v>0.16486056499159446</v>
      </c>
      <c r="AD86" s="14">
        <f>[8]结果汇总!G86</f>
        <v>7.0478084549954231E-2</v>
      </c>
      <c r="AE86" s="14">
        <f>[8]结果汇总!H86</f>
        <v>2.1086048561094139E-2</v>
      </c>
      <c r="AF86" s="14">
        <f>[8]结果汇总!I86</f>
        <v>2.9553426365217801E-2</v>
      </c>
      <c r="AG86" s="14">
        <f>[8]结果汇总!J86</f>
        <v>1.5018924022833268E-2</v>
      </c>
      <c r="AH86" s="14">
        <f>[8]结果汇总!K86</f>
        <v>9.9927370932248738E-2</v>
      </c>
      <c r="AI86" s="14">
        <f>[8]结果汇总!L86</f>
        <v>9.9927370932248738E-2</v>
      </c>
      <c r="AJ86" s="14"/>
      <c r="AK86" s="14"/>
      <c r="AL86" s="14"/>
      <c r="AM86" s="112">
        <f t="shared" si="36"/>
        <v>0</v>
      </c>
      <c r="AN86" s="112">
        <f t="shared" si="37"/>
        <v>0.5</v>
      </c>
      <c r="AO86" s="112">
        <f t="shared" si="38"/>
        <v>0.5</v>
      </c>
      <c r="AP86" s="112">
        <f t="shared" si="39"/>
        <v>0.5</v>
      </c>
      <c r="AQ86" s="113">
        <f>IFERROR(SUM(AM86:AM$90)/IFERROR(MATCH(0,AM86:AM$90,0)-1,87-COUNT(AM$5:AM86)),0)</f>
        <v>0</v>
      </c>
      <c r="AR86" s="113">
        <f>IFERROR(SUM(AN86:AN$90)/IFERROR(MATCH(0,AN86:AN$90,0)-1,87-COUNT(AN$5:AN86)),0)</f>
        <v>0.5</v>
      </c>
      <c r="AS86" s="113">
        <f>IFERROR(SUM(AO86:AO$90)/IFERROR(MATCH(0,AO86:AO$90,0)-1,87-COUNT(AO$5:AO86)),0)</f>
        <v>0.5</v>
      </c>
      <c r="AT86" s="113">
        <f>IFERROR(SUM(AP86:AP$90)/IFERROR(MATCH(0,AP86:AP$90,0)-1,87-COUNT(AP$5:AP86)),0)</f>
        <v>0.5</v>
      </c>
      <c r="AU86" s="14"/>
      <c r="AV86" s="14">
        <f>IFERROR(兵力效用折算(0,AV$2,数据总览!$D$4/(1+数据总览!$D$4)*INDEX(士兵输出转换,AV$2,1))/兵力效用折算($AA86,AV$2,数据总览!$D$4/(1+数据总览!$D$4)*INDEX(士兵输出转换,AV$2,1)),AV85)</f>
        <v>0.60667225546381132</v>
      </c>
      <c r="AW86" s="14">
        <f>IFERROR(兵力效用折算(0,AW$2,数据总览!$D$4/(1+数据总览!$D$4)*INDEX(士兵输出转换,AW$2,1))/兵力效用折算($AA86,AW$2,数据总览!$D$4/(1+数据总览!$D$4)*INDEX(士兵输出转换,AW$2,1)),AW85)</f>
        <v>0.29547592984305837</v>
      </c>
      <c r="AX86" s="14">
        <f>IFERROR(兵力效用折算(0,AX$2,数据总览!$D$4/(1+数据总览!$D$4)*INDEX(士兵输出转换,AX$2,1))/兵力效用折算($AA86,AX$2,数据总览!$D$4/(1+数据总览!$D$4)*INDEX(士兵输出转换,AX$2,1)),AX85)</f>
        <v>0.2285255935824558</v>
      </c>
      <c r="AY86" s="14">
        <f>IFERROR(兵力效用折算(0,AY$2,数据总览!$D$4/(1+数据总览!$D$4)*INDEX(士兵输出转换,AY$2,1))/兵力效用折算($AA86,AY$2,数据总览!$D$4/(1+数据总览!$D$4)*INDEX(士兵输出转换,AY$2,1)),AY85)</f>
        <v>0.24291678340687112</v>
      </c>
      <c r="AZ86" s="14">
        <f>IFERROR(兵力效用折算(0,AZ$2,数据总览!$D$4/(1+数据总览!$D$4)*INDEX(将领输出转换,AZ$2,1))/兵力效用折算($AA86,AZ$2,数据总览!$D$4/(1+数据总览!$D$4)*INDEX(将领输出转换,AZ$2,1)),AZ85)</f>
        <v>0.61196106351745794</v>
      </c>
      <c r="BA86" s="14">
        <f>IFERROR(兵力效用折算(0,BA$2,数据总览!$D$4/(1+数据总览!$D$4)*INDEX(将领输出转换,BA$2,1))/兵力效用折算($AA86,BA$2,数据总览!$D$4/(1+数据总览!$D$4)*INDEX(将领输出转换,BA$2,1)),BA85)</f>
        <v>0.29895204609641363</v>
      </c>
      <c r="BB86" s="14">
        <f>IFERROR(兵力效用折算(0,BB$2,数据总览!$D$4/(1+数据总览!$D$4)*INDEX(将领输出转换,BB$2,1))/兵力效用折算($AA86,BB$2,数据总览!$D$4/(1+数据总览!$D$4)*INDEX(将领输出转换,BB$2,1)),BB85)</f>
        <v>0.21483828728756293</v>
      </c>
      <c r="BC86" s="14">
        <f>IFERROR(兵力效用折算(0,BC$2,数据总览!$D$4/(1+数据总览!$D$4)*INDEX(将领输出转换,BC$2,1))/兵力效用折算($AA86,BC$2,数据总览!$D$4/(1+数据总览!$D$4)*INDEX(将领输出转换,BC$2,1)),BC85)</f>
        <v>0.24648054143456707</v>
      </c>
      <c r="BD86" s="14"/>
      <c r="BE86" s="14">
        <f>SUM(AV$5:AV86)/SUMIFS(AV$5:AV$90,AB$5:AB$90,"&gt;"&amp;0)</f>
        <v>2.1296781460301597</v>
      </c>
      <c r="BF86" s="14">
        <f>SUM(AW$5:AW86)/SUMIFS(AW$5:AW$90,AC$5:AC$90,"&gt;"&amp;0)</f>
        <v>0.97410609993923303</v>
      </c>
      <c r="BG86" s="14">
        <f>SUM(AX$5:AX86)/SUMIFS(AX$5:AX$90,AD$5:AD$90,"&gt;"&amp;0)</f>
        <v>0.97882594063050532</v>
      </c>
      <c r="BH86" s="14">
        <f>SUM(AY$5:AY86)/SUMIFS(AY$5:AY$90,AE$5:AE$90,"&gt;"&amp;0)</f>
        <v>0.97794409768493129</v>
      </c>
      <c r="BI86" s="14">
        <f>SUM(AZ$5:AZ86)/SUMIFS(AZ$5:AZ$90,AF$5:AF$90,"&gt;"&amp;0)</f>
        <v>0.95839142385222831</v>
      </c>
      <c r="BJ86" s="14">
        <f>SUM(BA$5:BA86)/SUMIFS(BA$5:BA$90,AG$5:AG$90,"&gt;"&amp;0)</f>
        <v>0.97389590224726286</v>
      </c>
      <c r="BK86" s="14">
        <f>SUM(BB$5:BB86)/SUMIFS(BB$5:BB$90,AH$5:AH$90,"&gt;"&amp;0)</f>
        <v>0.9798255914802394</v>
      </c>
      <c r="BL86" s="14">
        <f>SUM(BC$5:BC86)/SUMIFS(BC$5:BC$90,AI$5:AI$90,"&gt;"&amp;0)</f>
        <v>0.97770278057842386</v>
      </c>
      <c r="BN86" s="14">
        <f t="shared" si="32"/>
        <v>240</v>
      </c>
      <c r="BO86" s="14">
        <f t="shared" si="33"/>
        <v>200.43346440201734</v>
      </c>
      <c r="BP86" s="14">
        <f t="shared" si="34"/>
        <v>223.08525970801099</v>
      </c>
      <c r="BQ86" s="14">
        <f t="shared" si="35"/>
        <v>234.93934834533738</v>
      </c>
      <c r="BS86" s="14">
        <f>相关演算!V100</f>
        <v>2.6261716719443298</v>
      </c>
      <c r="BT86" s="14">
        <f>相关演算!W100</f>
        <v>1.3382045176211961</v>
      </c>
      <c r="BU86" s="14">
        <f>相关演算!X100</f>
        <v>0.74656578431163134</v>
      </c>
      <c r="BV86" s="14">
        <f t="shared" si="40"/>
        <v>1.0423851509664137</v>
      </c>
      <c r="BW86" s="14"/>
      <c r="BX86" s="14"/>
      <c r="BY86" s="14"/>
    </row>
    <row r="87" spans="2:77" x14ac:dyDescent="0.15">
      <c r="B87" s="203" t="s">
        <v>999</v>
      </c>
      <c r="C87" s="115" t="s">
        <v>990</v>
      </c>
      <c r="D87" s="94">
        <f t="shared" si="47"/>
        <v>82.799999999999983</v>
      </c>
      <c r="E87" s="94">
        <f t="shared" si="48"/>
        <v>117.60000000000002</v>
      </c>
      <c r="F87" s="94">
        <f t="shared" si="49"/>
        <v>152.4</v>
      </c>
      <c r="G87" s="94">
        <f t="shared" si="50"/>
        <v>192.20000000000005</v>
      </c>
      <c r="H87" s="94">
        <f t="shared" si="42"/>
        <v>237</v>
      </c>
      <c r="P87" s="14" t="s">
        <v>997</v>
      </c>
      <c r="Q87" s="16"/>
      <c r="R87" s="16">
        <f t="shared" si="43"/>
        <v>1.8043851352644331</v>
      </c>
      <c r="S87" s="16">
        <f t="shared" si="44"/>
        <v>1.7296452295229305</v>
      </c>
      <c r="T87" s="16">
        <f t="shared" si="45"/>
        <v>1.6802815430605444</v>
      </c>
      <c r="U87" s="16">
        <f t="shared" si="46"/>
        <v>1.6476665782239899</v>
      </c>
      <c r="AA87" s="13">
        <v>82</v>
      </c>
      <c r="AB87" s="14">
        <f>[8]结果汇总!E87</f>
        <v>0</v>
      </c>
      <c r="AC87" s="14">
        <f>[8]结果汇总!F87</f>
        <v>0.16367682745427192</v>
      </c>
      <c r="AD87" s="14">
        <f>[8]结果汇总!G87</f>
        <v>6.2843049193910649E-2</v>
      </c>
      <c r="AE87" s="14">
        <f>[8]结果汇总!H87</f>
        <v>2.1086048561094139E-2</v>
      </c>
      <c r="AF87" s="14">
        <f>[8]结果汇总!I87</f>
        <v>2.68190513652178E-2</v>
      </c>
      <c r="AG87" s="14">
        <f>[8]结果汇总!J87</f>
        <v>1.5018924022833268E-2</v>
      </c>
      <c r="AH87" s="14">
        <f>[8]结果汇总!K87</f>
        <v>9.2769525285957874E-2</v>
      </c>
      <c r="AI87" s="14">
        <f>[8]结果汇总!L87</f>
        <v>9.2769525285957874E-2</v>
      </c>
      <c r="AJ87" s="14"/>
      <c r="AK87" s="14"/>
      <c r="AL87" s="14"/>
      <c r="AM87" s="112">
        <f t="shared" si="36"/>
        <v>0</v>
      </c>
      <c r="AN87" s="112">
        <f t="shared" si="37"/>
        <v>0.5</v>
      </c>
      <c r="AO87" s="112">
        <f t="shared" si="38"/>
        <v>0.5</v>
      </c>
      <c r="AP87" s="112">
        <f t="shared" si="39"/>
        <v>0.5</v>
      </c>
      <c r="AQ87" s="113">
        <f>IFERROR(SUM(AM87:AM$90)/IFERROR(MATCH(0,AM87:AM$90,0)-1,87-COUNT(AM$5:AM87)),0)</f>
        <v>0</v>
      </c>
      <c r="AR87" s="113">
        <f>IFERROR(SUM(AN87:AN$90)/IFERROR(MATCH(0,AN87:AN$90,0)-1,87-COUNT(AN$5:AN87)),0)</f>
        <v>0.5</v>
      </c>
      <c r="AS87" s="113">
        <f>IFERROR(SUM(AO87:AO$90)/IFERROR(MATCH(0,AO87:AO$90,0)-1,87-COUNT(AO$5:AO87)),0)</f>
        <v>0.5</v>
      </c>
      <c r="AT87" s="113">
        <f>IFERROR(SUM(AP87:AP$90)/IFERROR(MATCH(0,AP87:AP$90,0)-1,87-COUNT(AP$5:AP87)),0)</f>
        <v>0.5</v>
      </c>
      <c r="AU87" s="14"/>
      <c r="AV87" s="14">
        <f>IFERROR(兵力效用折算(0,AV$2,数据总览!$D$4/(1+数据总览!$D$4)*INDEX(士兵输出转换,AV$2,1))/兵力效用折算($AA87,AV$2,数据总览!$D$4/(1+数据总览!$D$4)*INDEX(士兵输出转换,AV$2,1)),AV86)</f>
        <v>0.60667225546381132</v>
      </c>
      <c r="AW87" s="14">
        <f>IFERROR(兵力效用折算(0,AW$2,数据总览!$D$4/(1+数据总览!$D$4)*INDEX(士兵输出转换,AW$2,1))/兵力效用折算($AA87,AW$2,数据总览!$D$4/(1+数据总览!$D$4)*INDEX(士兵输出转换,AW$2,1)),AW86)</f>
        <v>0.29423441185312771</v>
      </c>
      <c r="AX87" s="14">
        <f>IFERROR(兵力效用折算(0,AX$2,数据总览!$D$4/(1+数据总览!$D$4)*INDEX(士兵输出转换,AX$2,1))/兵力效用折算($AA87,AX$2,数据总览!$D$4/(1+数据总览!$D$4)*INDEX(士兵输出转换,AX$2,1)),AX86)</f>
        <v>0.22622239561399596</v>
      </c>
      <c r="AY87" s="14">
        <f>IFERROR(兵力效用折算(0,AY$2,数据总览!$D$4/(1+数据总览!$D$4)*INDEX(士兵输出转换,AY$2,1))/兵力效用折算($AA87,AY$2,数据总览!$D$4/(1+数据总览!$D$4)*INDEX(士兵输出转换,AY$2,1)),AY86)</f>
        <v>0.24184382938354451</v>
      </c>
      <c r="AZ87" s="14">
        <f>IFERROR(兵力效用折算(0,AZ$2,数据总览!$D$4/(1+数据总览!$D$4)*INDEX(将领输出转换,AZ$2,1))/兵力效用折算($AA87,AZ$2,数据总览!$D$4/(1+数据总览!$D$4)*INDEX(将领输出转换,AZ$2,1)),AZ86)</f>
        <v>0.61196106351745794</v>
      </c>
      <c r="BA87" s="14">
        <f>IFERROR(兵力效用折算(0,BA$2,数据总览!$D$4/(1+数据总览!$D$4)*INDEX(将领输出转换,BA$2,1))/兵力效用折算($AA87,BA$2,数据总览!$D$4/(1+数据总览!$D$4)*INDEX(将领输出转换,BA$2,1)),BA86)</f>
        <v>0.29772418734037587</v>
      </c>
      <c r="BB87" s="14">
        <f>IFERROR(兵力效用折算(0,BB$2,数据总览!$D$4/(1+数据总览!$D$4)*INDEX(将领输出转换,BB$2,1))/兵力效用折算($AA87,BB$2,数据总览!$D$4/(1+数据总览!$D$4)*INDEX(将领输出转换,BB$2,1)),BB86)</f>
        <v>0.21246150550465129</v>
      </c>
      <c r="BC87" s="14">
        <f>IFERROR(兵力效用折算(0,BC$2,数据总览!$D$4/(1+数据总览!$D$4)*INDEX(将领输出转换,BC$2,1))/兵力效用折算($AA87,BC$2,数据总览!$D$4/(1+数据总览!$D$4)*INDEX(将领输出转换,BC$2,1)),BC86)</f>
        <v>0.24541780263857335</v>
      </c>
      <c r="BD87" s="14"/>
      <c r="BE87" s="14">
        <f>SUM(AV$5:AV87)/SUMIFS(AV$5:AV$90,AB$5:AB$90,"&gt;"&amp;0)</f>
        <v>2.1527328020715917</v>
      </c>
      <c r="BF87" s="14">
        <f>SUM(AW$5:AW87)/SUMIFS(AW$5:AW$90,AC$5:AC$90,"&gt;"&amp;0)</f>
        <v>0.98061911942297608</v>
      </c>
      <c r="BG87" s="14">
        <f>SUM(AX$5:AX87)/SUMIFS(AX$5:AX$90,AD$5:AD$90,"&gt;"&amp;0)</f>
        <v>0.98419767761366339</v>
      </c>
      <c r="BH87" s="14">
        <f>SUM(AY$5:AY87)/SUMIFS(AY$5:AY$90,AE$5:AE$90,"&gt;"&amp;0)</f>
        <v>0.98349334601838545</v>
      </c>
      <c r="BI87" s="14">
        <f>SUM(AZ$5:AZ87)/SUMIFS(AZ$5:AZ$90,AF$5:AF$90,"&gt;"&amp;0)</f>
        <v>0.96879356788917126</v>
      </c>
      <c r="BJ87" s="14">
        <f>SUM(BA$5:BA87)/SUMIFS(BA$5:BA$90,AG$5:AG$90,"&gt;"&amp;0)</f>
        <v>0.98046088305079204</v>
      </c>
      <c r="BK87" s="14">
        <f>SUM(BB$5:BB87)/SUMIFS(BB$5:BB$90,AH$5:AH$90,"&gt;"&amp;0)</f>
        <v>0.98495117651454545</v>
      </c>
      <c r="BL87" s="14">
        <f>SUM(BC$5:BC87)/SUMIFS(BC$5:BC$90,AI$5:AI$90,"&gt;"&amp;0)</f>
        <v>0.9833118846471175</v>
      </c>
      <c r="BN87" s="14">
        <f t="shared" si="32"/>
        <v>240</v>
      </c>
      <c r="BO87" s="14">
        <f t="shared" si="33"/>
        <v>200.71756141097475</v>
      </c>
      <c r="BP87" s="14">
        <f t="shared" si="34"/>
        <v>224.91766819346142</v>
      </c>
      <c r="BQ87" s="14">
        <f t="shared" si="35"/>
        <v>234.93934834533738</v>
      </c>
      <c r="BS87" s="14">
        <f>相关演算!V101</f>
        <v>2.6160260067857672</v>
      </c>
      <c r="BT87" s="14">
        <f>相关演算!W101</f>
        <v>1.3312214893363612</v>
      </c>
      <c r="BU87" s="14">
        <f>相关演算!X101</f>
        <v>0.73585200715792753</v>
      </c>
      <c r="BV87" s="14">
        <f t="shared" si="40"/>
        <v>1.0335367482471445</v>
      </c>
      <c r="BW87" s="14"/>
      <c r="BX87" s="14"/>
      <c r="BY87" s="14"/>
    </row>
    <row r="88" spans="2:77" x14ac:dyDescent="0.15">
      <c r="C88" s="13" t="s">
        <v>991</v>
      </c>
      <c r="D88" s="14">
        <f t="shared" si="47"/>
        <v>86.899999999999977</v>
      </c>
      <c r="E88" s="14">
        <f t="shared" si="48"/>
        <v>124.80000000000003</v>
      </c>
      <c r="F88" s="14">
        <f t="shared" si="49"/>
        <v>162.70000000000002</v>
      </c>
      <c r="G88" s="14">
        <f t="shared" si="50"/>
        <v>205.60000000000005</v>
      </c>
      <c r="H88" s="14">
        <f t="shared" si="42"/>
        <v>253.5</v>
      </c>
      <c r="P88" s="14" t="s">
        <v>998</v>
      </c>
      <c r="Q88" s="16"/>
      <c r="R88" s="16">
        <f t="shared" si="43"/>
        <v>1.8969157060729034</v>
      </c>
      <c r="S88" s="16">
        <f t="shared" si="44"/>
        <v>1.8119831313777133</v>
      </c>
      <c r="T88" s="16">
        <f t="shared" si="45"/>
        <v>1.7567963277552399</v>
      </c>
      <c r="U88" s="16">
        <f t="shared" si="46"/>
        <v>1.7201769635164881</v>
      </c>
      <c r="AA88" s="13">
        <v>83</v>
      </c>
      <c r="AB88" s="14">
        <f>[8]结果汇总!E88</f>
        <v>0</v>
      </c>
      <c r="AC88" s="14">
        <f>[8]结果汇总!F88</f>
        <v>0.16251960563778539</v>
      </c>
      <c r="AD88" s="14">
        <f>[8]结果汇总!G88</f>
        <v>5.5350534497846528E-2</v>
      </c>
      <c r="AE88" s="14">
        <f>[8]结果汇总!H88</f>
        <v>2.1086048561094139E-2</v>
      </c>
      <c r="AF88" s="14">
        <f>[8]结果汇总!I88</f>
        <v>2.40846763652178E-2</v>
      </c>
      <c r="AG88" s="14">
        <f>[8]结果汇总!J88</f>
        <v>1.5018924022833268E-2</v>
      </c>
      <c r="AH88" s="14">
        <f>[8]结果汇总!K88</f>
        <v>8.5745292758397762E-2</v>
      </c>
      <c r="AI88" s="14">
        <f>[8]结果汇总!L88</f>
        <v>8.5745292758397762E-2</v>
      </c>
      <c r="AJ88" s="14"/>
      <c r="AK88" s="14"/>
      <c r="AL88" s="14"/>
      <c r="AM88" s="112">
        <f t="shared" si="36"/>
        <v>0</v>
      </c>
      <c r="AN88" s="112">
        <f t="shared" si="37"/>
        <v>0.5</v>
      </c>
      <c r="AO88" s="112">
        <f t="shared" si="38"/>
        <v>0.5</v>
      </c>
      <c r="AP88" s="112">
        <f t="shared" si="39"/>
        <v>0.5</v>
      </c>
      <c r="AQ88" s="113">
        <f>IFERROR(SUM(AM88:AM$90)/IFERROR(MATCH(0,AM88:AM$90,0)-1,87-COUNT(AM$5:AM88)),0)</f>
        <v>0</v>
      </c>
      <c r="AR88" s="113">
        <f>IFERROR(SUM(AN88:AN$90)/IFERROR(MATCH(0,AN88:AN$90,0)-1,87-COUNT(AN$5:AN88)),0)</f>
        <v>0.5</v>
      </c>
      <c r="AS88" s="113">
        <f>IFERROR(SUM(AO88:AO$90)/IFERROR(MATCH(0,AO88:AO$90,0)-1,87-COUNT(AO$5:AO88)),0)</f>
        <v>0.5</v>
      </c>
      <c r="AT88" s="113">
        <f>IFERROR(SUM(AP88:AP$90)/IFERROR(MATCH(0,AP88:AP$90,0)-1,87-COUNT(AP$5:AP88)),0)</f>
        <v>0.5</v>
      </c>
      <c r="AU88" s="14"/>
      <c r="AV88" s="14">
        <f>IFERROR(兵力效用折算(0,AV$2,数据总览!$D$4/(1+数据总览!$D$4)*INDEX(士兵输出转换,AV$2,1))/兵力效用折算($AA88,AV$2,数据总览!$D$4/(1+数据总览!$D$4)*INDEX(士兵输出转换,AV$2,1)),AV87)</f>
        <v>0.60667225546381132</v>
      </c>
      <c r="AW88" s="14">
        <f>IFERROR(兵力效用折算(0,AW$2,数据总览!$D$4/(1+数据总览!$D$4)*INDEX(士兵输出转换,AW$2,1))/兵力效用折算($AA88,AW$2,数据总览!$D$4/(1+数据总览!$D$4)*INDEX(士兵输出转换,AW$2,1)),AW87)</f>
        <v>0.29301601234643737</v>
      </c>
      <c r="AX88" s="14">
        <f>IFERROR(兵力效用折算(0,AX$2,数据总览!$D$4/(1+数据总览!$D$4)*INDEX(士兵输出转换,AX$2,1))/兵力效用折算($AA88,AX$2,数据总览!$D$4/(1+数据总览!$D$4)*INDEX(士兵输出转换,AX$2,1)),AX87)</f>
        <v>0.2239732346819891</v>
      </c>
      <c r="AY88" s="14">
        <f>IFERROR(兵力效用折算(0,AY$2,数据总览!$D$4/(1+数据总览!$D$4)*INDEX(士兵输出转换,AY$2,1))/兵力效用折算($AA88,AY$2,数据总览!$D$4/(1+数据总览!$D$4)*INDEX(士兵输出转换,AY$2,1)),AY87)</f>
        <v>0.24079031469982476</v>
      </c>
      <c r="AZ88" s="14">
        <f>IFERROR(兵力效用折算(0,AZ$2,数据总览!$D$4/(1+数据总览!$D$4)*INDEX(将领输出转换,AZ$2,1))/兵力效用折算($AA88,AZ$2,数据总览!$D$4/(1+数据总览!$D$4)*INDEX(将领输出转换,AZ$2,1)),AZ87)</f>
        <v>0.61196106351745794</v>
      </c>
      <c r="BA88" s="14">
        <f>IFERROR(兵力效用折算(0,BA$2,数据总览!$D$4/(1+数据总览!$D$4)*INDEX(将领输出转换,BA$2,1))/兵力效用折算($AA88,BA$2,数据总览!$D$4/(1+数据总览!$D$4)*INDEX(将领输出转换,BA$2,1)),BA87)</f>
        <v>0.2965192492910142</v>
      </c>
      <c r="BB88" s="14">
        <f>IFERROR(兵力效用折算(0,BB$2,数据总览!$D$4/(1+数据总览!$D$4)*INDEX(将领输出转换,BB$2,1))/兵力效用折算($AA88,BB$2,数据总览!$D$4/(1+数据总览!$D$4)*INDEX(将领输出转换,BB$2,1)),BB87)</f>
        <v>0.21014095317505913</v>
      </c>
      <c r="BC88" s="14">
        <f>IFERROR(兵力效用折算(0,BC$2,数据总览!$D$4/(1+数据总览!$D$4)*INDEX(将领输出转换,BC$2,1))/兵力效用折算($AA88,BC$2,数据总览!$D$4/(1+数据总览!$D$4)*INDEX(将领输出转换,BC$2,1)),BC87)</f>
        <v>0.24437432385036353</v>
      </c>
      <c r="BD88" s="14"/>
      <c r="BE88" s="14">
        <f>SUM(AV$5:AV88)/SUMIFS(AV$5:AV$90,AB$5:AB$90,"&gt;"&amp;0)</f>
        <v>2.1757874581130237</v>
      </c>
      <c r="BF88" s="14">
        <f>SUM(AW$5:AW88)/SUMIFS(AW$5:AW$90,AC$5:AC$90,"&gt;"&amp;0)</f>
        <v>0.98710516905069134</v>
      </c>
      <c r="BG88" s="14">
        <f>SUM(AX$5:AX88)/SUMIFS(AX$5:AX$90,AD$5:AD$90,"&gt;"&amp;0)</f>
        <v>0.98951600741347545</v>
      </c>
      <c r="BH88" s="14">
        <f>SUM(AY$5:AY88)/SUMIFS(AY$5:AY$90,AE$5:AE$90,"&gt;"&amp;0)</f>
        <v>0.98901842084028946</v>
      </c>
      <c r="BI88" s="14">
        <f>SUM(AZ$5:AZ88)/SUMIFS(AZ$5:AZ$90,AF$5:AF$90,"&gt;"&amp;0)</f>
        <v>0.97919571192611421</v>
      </c>
      <c r="BJ88" s="14">
        <f>SUM(BA$5:BA88)/SUMIFS(BA$5:BA$90,AG$5:AG$90,"&gt;"&amp;0)</f>
        <v>0.98699929431277966</v>
      </c>
      <c r="BK88" s="14">
        <f>SUM(BB$5:BB88)/SUMIFS(BB$5:BB$90,AH$5:AH$90,"&gt;"&amp;0)</f>
        <v>0.99002077875675165</v>
      </c>
      <c r="BL88" s="14">
        <f>SUM(BC$5:BC88)/SUMIFS(BC$5:BC$90,AI$5:AI$90,"&gt;"&amp;0)</f>
        <v>0.98889713966715376</v>
      </c>
      <c r="BN88" s="14">
        <f t="shared" si="32"/>
        <v>240</v>
      </c>
      <c r="BO88" s="14">
        <f t="shared" si="33"/>
        <v>200.99529464693151</v>
      </c>
      <c r="BP88" s="14">
        <f t="shared" si="34"/>
        <v>226.71587172051682</v>
      </c>
      <c r="BQ88" s="14">
        <f t="shared" si="35"/>
        <v>234.93934834533738</v>
      </c>
      <c r="BS88" s="14">
        <f>相关演算!V102</f>
        <v>2.6060513400642003</v>
      </c>
      <c r="BT88" s="14">
        <f>相关演算!W102</f>
        <v>1.3243524775795099</v>
      </c>
      <c r="BU88" s="14">
        <f>相关演算!X102</f>
        <v>0.72530908927387105</v>
      </c>
      <c r="BV88" s="14">
        <f t="shared" si="40"/>
        <v>1.0248307834266905</v>
      </c>
      <c r="BW88" s="14"/>
      <c r="BX88" s="14"/>
      <c r="BY88" s="14"/>
    </row>
    <row r="89" spans="2:77" x14ac:dyDescent="0.15">
      <c r="C89" s="13" t="s">
        <v>992</v>
      </c>
      <c r="D89" s="14">
        <f t="shared" si="47"/>
        <v>90.999999999999972</v>
      </c>
      <c r="E89" s="14">
        <f t="shared" si="48"/>
        <v>132.00000000000003</v>
      </c>
      <c r="F89" s="14">
        <f t="shared" si="49"/>
        <v>173.00000000000003</v>
      </c>
      <c r="G89" s="14">
        <f t="shared" si="50"/>
        <v>219.00000000000006</v>
      </c>
      <c r="H89" s="14">
        <f t="shared" si="42"/>
        <v>270</v>
      </c>
      <c r="AA89" s="13">
        <v>84</v>
      </c>
      <c r="AB89" s="14">
        <f>[8]结果汇总!E89</f>
        <v>0</v>
      </c>
      <c r="AC89" s="14">
        <f>[8]结果汇总!F89</f>
        <v>0.16138830558998815</v>
      </c>
      <c r="AD89" s="14">
        <f>[8]结果汇总!G89</f>
        <v>4.7997880076108959E-2</v>
      </c>
      <c r="AE89" s="14">
        <f>[8]结果汇总!H89</f>
        <v>2.1086048561094139E-2</v>
      </c>
      <c r="AF89" s="14">
        <f>[8]结果汇总!I89</f>
        <v>2.1350301365217803E-2</v>
      </c>
      <c r="AG89" s="14">
        <f>[8]结果汇总!J89</f>
        <v>1.5018924022833268E-2</v>
      </c>
      <c r="AH89" s="14">
        <f>[8]结果汇总!K89</f>
        <v>7.8852179238018794E-2</v>
      </c>
      <c r="AI89" s="14">
        <f>[8]结果汇总!L89</f>
        <v>7.8852179238018794E-2</v>
      </c>
      <c r="AJ89" s="14"/>
      <c r="AK89" s="14"/>
      <c r="AL89" s="14"/>
      <c r="AM89" s="112">
        <f t="shared" si="36"/>
        <v>0</v>
      </c>
      <c r="AN89" s="112">
        <f t="shared" si="37"/>
        <v>0.5</v>
      </c>
      <c r="AO89" s="112">
        <f t="shared" si="38"/>
        <v>0.5</v>
      </c>
      <c r="AP89" s="112">
        <f t="shared" si="39"/>
        <v>0.5</v>
      </c>
      <c r="AQ89" s="113">
        <f>IFERROR(SUM(AM89:AM$90)/IFERROR(MATCH(0,AM89:AM$90,0)-1,87-COUNT(AM$5:AM89)),0)</f>
        <v>0</v>
      </c>
      <c r="AR89" s="113">
        <f>IFERROR(SUM(AN89:AN$90)/IFERROR(MATCH(0,AN89:AN$90,0)-1,87-COUNT(AN$5:AN89)),0)</f>
        <v>0.5</v>
      </c>
      <c r="AS89" s="113">
        <f>IFERROR(SUM(AO89:AO$90)/IFERROR(MATCH(0,AO89:AO$90,0)-1,87-COUNT(AO$5:AO89)),0)</f>
        <v>0.5</v>
      </c>
      <c r="AT89" s="113">
        <f>IFERROR(SUM(AP89:AP$90)/IFERROR(MATCH(0,AP89:AP$90,0)-1,87-COUNT(AP$5:AP89)),0)</f>
        <v>0.5</v>
      </c>
      <c r="AU89" s="14"/>
      <c r="AV89" s="14">
        <f>IFERROR(兵力效用折算(0,AV$2,数据总览!$D$4/(1+数据总览!$D$4)*INDEX(士兵输出转换,AV$2,1))/兵力效用折算($AA89,AV$2,数据总览!$D$4/(1+数据总览!$D$4)*INDEX(士兵输出转换,AV$2,1)),AV88)</f>
        <v>0.60667225546381132</v>
      </c>
      <c r="AW89" s="14">
        <f>IFERROR(兵力效用折算(0,AW$2,数据总览!$D$4/(1+数据总览!$D$4)*INDEX(士兵输出转换,AW$2,1))/兵力效用折算($AA89,AW$2,数据总览!$D$4/(1+数据总览!$D$4)*INDEX(士兵输出转换,AW$2,1)),AW88)</f>
        <v>0.29182024705580828</v>
      </c>
      <c r="AX89" s="14">
        <f>IFERROR(兵力效用折算(0,AX$2,数据总览!$D$4/(1+数据总览!$D$4)*INDEX(士兵输出转换,AX$2,1))/兵力效用折算($AA89,AX$2,数据总览!$D$4/(1+数据总览!$D$4)*INDEX(士兵输出转换,AX$2,1)),AX88)</f>
        <v>0.22177678315253427</v>
      </c>
      <c r="AY89" s="14">
        <f>IFERROR(兵力效用折算(0,AY$2,数据总览!$D$4/(1+数据总览!$D$4)*INDEX(士兵输出转换,AY$2,1))/兵力效用折算($AA89,AY$2,数据总览!$D$4/(1+数据总览!$D$4)*INDEX(士兵输出转换,AY$2,1)),AY88)</f>
        <v>0.23975582293041317</v>
      </c>
      <c r="AZ89" s="14">
        <f>IFERROR(兵力效用折算(0,AZ$2,数据总览!$D$4/(1+数据总览!$D$4)*INDEX(将领输出转换,AZ$2,1))/兵力效用折算($AA89,AZ$2,数据总览!$D$4/(1+数据总览!$D$4)*INDEX(将领输出转换,AZ$2,1)),AZ88)</f>
        <v>0.61196106351745794</v>
      </c>
      <c r="BA89" s="14">
        <f>IFERROR(兵力效用折算(0,BA$2,数据总览!$D$4/(1+数据总览!$D$4)*INDEX(将领输出转换,BA$2,1))/兵力效用折算($AA89,BA$2,数据总览!$D$4/(1+数据总览!$D$4)*INDEX(将领输出转换,BA$2,1)),BA88)</f>
        <v>0.29533675002995757</v>
      </c>
      <c r="BB89" s="14">
        <f>IFERROR(兵力效用折算(0,BB$2,数据总览!$D$4/(1+数据总览!$D$4)*INDEX(将领输出转换,BB$2,1))/兵力效用折算($AA89,BB$2,数据总览!$D$4/(1+数据总览!$D$4)*INDEX(将领输出转换,BB$2,1)),BB88)</f>
        <v>0.20787527559828617</v>
      </c>
      <c r="BC89" s="14">
        <f>IFERROR(兵力效用折算(0,BC$2,数据总览!$D$4/(1+数据总览!$D$4)*INDEX(将领输出转换,BC$2,1))/兵力效用折算($AA89,BC$2,数据总览!$D$4/(1+数据总览!$D$4)*INDEX(将领输出转换,BC$2,1)),BC88)</f>
        <v>0.24334969168090484</v>
      </c>
      <c r="BD89" s="14"/>
      <c r="BE89" s="14">
        <f>SUM(AV$5:AV89)/SUMIFS(AV$5:AV$90,AB$5:AB$90,"&gt;"&amp;0)</f>
        <v>2.1988421141544556</v>
      </c>
      <c r="BF89" s="14">
        <f>SUM(AW$5:AW89)/SUMIFS(AW$5:AW$90,AC$5:AC$90,"&gt;"&amp;0)</f>
        <v>0.99356474984158105</v>
      </c>
      <c r="BG89" s="14">
        <f>SUM(AX$5:AX89)/SUMIFS(AX$5:AX$90,AD$5:AD$90,"&gt;"&amp;0)</f>
        <v>0.99478218163478938</v>
      </c>
      <c r="BH89" s="14">
        <f>SUM(AY$5:AY89)/SUMIFS(AY$5:AY$90,AE$5:AE$90,"&gt;"&amp;0)</f>
        <v>0.99451975864255571</v>
      </c>
      <c r="BI89" s="14">
        <f>SUM(AZ$5:AZ89)/SUMIFS(AZ$5:AZ$90,AF$5:AF$90,"&gt;"&amp;0)</f>
        <v>0.98959785596305705</v>
      </c>
      <c r="BJ89" s="14">
        <f>SUM(BA$5:BA89)/SUMIFS(BA$5:BA$90,AG$5:AG$90,"&gt;"&amp;0)</f>
        <v>0.99351163082075289</v>
      </c>
      <c r="BK89" s="14">
        <f>SUM(BB$5:BB89)/SUMIFS(BB$5:BB$90,AH$5:AH$90,"&gt;"&amp;0)</f>
        <v>0.99503572204766932</v>
      </c>
      <c r="BL89" s="14">
        <f>SUM(BC$5:BC89)/SUMIFS(BC$5:BC$90,AI$5:AI$90,"&gt;"&amp;0)</f>
        <v>0.99445897638416214</v>
      </c>
      <c r="BN89" s="14">
        <f t="shared" si="32"/>
        <v>240</v>
      </c>
      <c r="BO89" s="14">
        <f t="shared" si="33"/>
        <v>201.26680665840283</v>
      </c>
      <c r="BP89" s="14">
        <f t="shared" si="34"/>
        <v>228.48050878173385</v>
      </c>
      <c r="BQ89" s="14">
        <f t="shared" si="35"/>
        <v>234.93934834533738</v>
      </c>
      <c r="BS89" s="14">
        <f>相关演算!V103</f>
        <v>2.5962444160579423</v>
      </c>
      <c r="BT89" s="14">
        <f>相关演算!W103</f>
        <v>1.3175953540421199</v>
      </c>
      <c r="BU89" s="14">
        <f>相关演算!X103</f>
        <v>0.71493376209280879</v>
      </c>
      <c r="BV89" s="14">
        <f t="shared" si="40"/>
        <v>1.0162645580674643</v>
      </c>
      <c r="BW89" s="14"/>
      <c r="BX89" s="14"/>
      <c r="BY89" s="14"/>
    </row>
    <row r="90" spans="2:77" x14ac:dyDescent="0.15">
      <c r="C90" s="13" t="s">
        <v>993</v>
      </c>
      <c r="D90" s="14">
        <f t="shared" si="47"/>
        <v>95.099999999999966</v>
      </c>
      <c r="E90" s="14">
        <f t="shared" si="48"/>
        <v>139.20000000000002</v>
      </c>
      <c r="F90" s="14">
        <f t="shared" si="49"/>
        <v>183.30000000000004</v>
      </c>
      <c r="G90" s="14">
        <f t="shared" si="50"/>
        <v>232.40000000000006</v>
      </c>
      <c r="H90" s="14">
        <f t="shared" si="42"/>
        <v>286.5</v>
      </c>
      <c r="AA90" s="13">
        <v>85</v>
      </c>
      <c r="AB90" s="14">
        <f>[8]结果汇总!E90</f>
        <v>0</v>
      </c>
      <c r="AC90" s="14">
        <f>[8]结果汇总!F90</f>
        <v>0.1602823466632616</v>
      </c>
      <c r="AD90" s="14">
        <f>[8]结果汇总!G90</f>
        <v>4.0782475203577133E-2</v>
      </c>
      <c r="AE90" s="14">
        <f>[8]结果汇总!H90</f>
        <v>2.1086048561094139E-2</v>
      </c>
      <c r="AF90" s="14">
        <f>[8]结果汇总!I90</f>
        <v>2.0284957227944503E-2</v>
      </c>
      <c r="AG90" s="14">
        <f>[8]结果汇总!J90</f>
        <v>1.5018924022833268E-2</v>
      </c>
      <c r="AH90" s="14">
        <f>[8]结果汇总!K90</f>
        <v>7.2087737170020205E-2</v>
      </c>
      <c r="AI90" s="14">
        <f>[8]结果汇总!L90</f>
        <v>7.2087737170020205E-2</v>
      </c>
      <c r="AJ90" s="14"/>
      <c r="AK90" s="14"/>
      <c r="AL90" s="14"/>
      <c r="AM90" s="112">
        <f t="shared" si="36"/>
        <v>0</v>
      </c>
      <c r="AN90" s="112">
        <f t="shared" si="37"/>
        <v>0.5</v>
      </c>
      <c r="AO90" s="112">
        <f t="shared" si="38"/>
        <v>0.5</v>
      </c>
      <c r="AP90" s="112">
        <f t="shared" si="39"/>
        <v>0.5</v>
      </c>
      <c r="AQ90" s="113">
        <f>IFERROR(SUM(AM90:AM$90)/IFERROR(MATCH(0,AM90:AM$90,0)-1,87-COUNT(AM$5:AM90)),0)</f>
        <v>0</v>
      </c>
      <c r="AR90" s="113">
        <f>IFERROR(SUM(AN90:AN$90)/IFERROR(MATCH(0,AN90:AN$90,0)-1,87-COUNT(AN$5:AN90)),0)</f>
        <v>0.5</v>
      </c>
      <c r="AS90" s="113">
        <f>IFERROR(SUM(AO90:AO$90)/IFERROR(MATCH(0,AO90:AO$90,0)-1,87-COUNT(AO$5:AO90)),0)</f>
        <v>0.5</v>
      </c>
      <c r="AT90" s="113">
        <f>IFERROR(SUM(AP90:AP$90)/IFERROR(MATCH(0,AP90:AP$90,0)-1,87-COUNT(AP$5:AP90)),0)</f>
        <v>0.5</v>
      </c>
      <c r="AU90" s="14"/>
      <c r="AV90" s="14">
        <f>IFERROR(兵力效用折算(0,AV$2,数据总览!$D$4/(1+数据总览!$D$4)*INDEX(士兵输出转换,AV$2,1))/兵力效用折算($AA90,AV$2,数据总览!$D$4/(1+数据总览!$D$4)*INDEX(士兵输出转换,AV$2,1)),AV89)</f>
        <v>0.60667225546381132</v>
      </c>
      <c r="AW90" s="14">
        <f>IFERROR(兵力效用折算(0,AW$2,数据总览!$D$4/(1+数据总览!$D$4)*INDEX(士兵输出转换,AW$2,1))/兵力效用折算($AA90,AW$2,数据总览!$D$4/(1+数据总览!$D$4)*INDEX(士兵输出转换,AW$2,1)),AW89)</f>
        <v>0.2907210780217076</v>
      </c>
      <c r="AX90" s="14">
        <f>IFERROR(兵力效用折算(0,AX$2,数据总览!$D$4/(1+数据总览!$D$4)*INDEX(士兵输出转换,AX$2,1))/兵力效用折算($AA90,AX$2,数据总览!$D$4/(1+数据总览!$D$4)*INDEX(士兵输出转换,AX$2,1)),AX89)</f>
        <v>0.21974035105544207</v>
      </c>
      <c r="AY90" s="14">
        <f>IFERROR(兵力效用折算(0,AY$2,数据总览!$D$4/(1+数据总览!$D$4)*INDEX(士兵输出转换,AY$2,1))/兵力效用折算($AA90,AY$2,数据总览!$D$4/(1+数据总览!$D$4)*INDEX(士兵输出转换,AY$2,1)),AY89)</f>
        <v>0.23883641102171516</v>
      </c>
      <c r="AZ90" s="14">
        <f>IFERROR(兵力效用折算(0,AZ$2,数据总览!$D$4/(1+数据总览!$D$4)*INDEX(将领输出转换,AZ$2,1))/兵力效用折算($AA90,AZ$2,数据总览!$D$4/(1+数据总览!$D$4)*INDEX(将领输出转换,AZ$2,1)),AZ89)</f>
        <v>0.61196106351745794</v>
      </c>
      <c r="BA90" s="14">
        <f>IFERROR(兵力效用折算(0,BA$2,数据总览!$D$4/(1+数据总览!$D$4)*INDEX(将领输出转换,BA$2,1))/兵力效用折算($AA90,BA$2,数据总览!$D$4/(1+数据总览!$D$4)*INDEX(将领输出转换,BA$2,1)),BA89)</f>
        <v>0.29424982324658694</v>
      </c>
      <c r="BB90" s="14">
        <f>IFERROR(兵力效用折算(0,BB$2,数据总览!$D$4/(1+数据总览!$D$4)*INDEX(将领输出转换,BB$2,1))/兵力效用折算($AA90,BB$2,数据总览!$D$4/(1+数据总览!$D$4)*INDEX(将领输出转换,BB$2,1)),BB89)</f>
        <v>0.20577513794744484</v>
      </c>
      <c r="BC90" s="14">
        <f>IFERROR(兵力效用折算(0,BC$2,数据总览!$D$4/(1+数据总览!$D$4)*INDEX(将领输出转换,BC$2,1))/兵力效用折算($AA90,BC$2,数据总览!$D$4/(1+数据总览!$D$4)*INDEX(将领输出转换,BC$2,1)),BC89)</f>
        <v>0.24243904614949952</v>
      </c>
      <c r="BD90" s="14"/>
      <c r="BE90" s="14">
        <f>SUM(AV$5:AV90)/SUMIFS(AV$5:AV$90,AB$5:AB$90,"&gt;"&amp;0)</f>
        <v>2.2218967701958872</v>
      </c>
      <c r="BF90" s="14">
        <f>SUM(AW$5:AW90)/SUMIFS(AW$5:AW$90,AC$5:AC$90,"&gt;"&amp;0)</f>
        <v>1</v>
      </c>
      <c r="BG90" s="14">
        <f>SUM(AX$5:AX90)/SUMIFS(AX$5:AX$90,AD$5:AD$90,"&gt;"&amp;0)</f>
        <v>1</v>
      </c>
      <c r="BH90" s="14">
        <f>SUM(AY$5:AY90)/SUMIFS(AY$5:AY$90,AE$5:AE$90,"&gt;"&amp;0)</f>
        <v>1</v>
      </c>
      <c r="BI90" s="14">
        <f>SUM(AZ$5:AZ90)/SUMIFS(AZ$5:AZ$90,AF$5:AF$90,"&gt;"&amp;0)</f>
        <v>1</v>
      </c>
      <c r="BJ90" s="14">
        <f>SUM(BA$5:BA90)/SUMIFS(BA$5:BA$90,AG$5:AG$90,"&gt;"&amp;0)</f>
        <v>1</v>
      </c>
      <c r="BK90" s="14">
        <f>SUM(BB$5:BB90)/SUMIFS(BB$5:BB$90,AH$5:AH$90,"&gt;"&amp;0)</f>
        <v>1</v>
      </c>
      <c r="BL90" s="14">
        <f>SUM(BC$5:BC90)/SUMIFS(BC$5:BC$90,AI$5:AI$90,"&gt;"&amp;0)</f>
        <v>1</v>
      </c>
      <c r="BN90" s="14">
        <f t="shared" si="32"/>
        <v>240</v>
      </c>
      <c r="BO90" s="14">
        <f t="shared" si="33"/>
        <v>201.53223680081723</v>
      </c>
      <c r="BP90" s="14">
        <f t="shared" si="34"/>
        <v>230.21220595114147</v>
      </c>
      <c r="BQ90" s="14">
        <f t="shared" si="35"/>
        <v>234.93934834533738</v>
      </c>
      <c r="BS90" s="14">
        <f>相关演算!V104</f>
        <v>2.5872963580856903</v>
      </c>
      <c r="BT90" s="14">
        <f>相关演算!W104</f>
        <v>1.3114821200201667</v>
      </c>
      <c r="BU90" s="14">
        <f>相关演算!X104</f>
        <v>0.70579099958741409</v>
      </c>
      <c r="BV90" s="14">
        <f t="shared" si="40"/>
        <v>1.0086365598037905</v>
      </c>
      <c r="BW90" s="14"/>
      <c r="BX90" s="14"/>
      <c r="BY90" s="14"/>
    </row>
    <row r="91" spans="2:77" x14ac:dyDescent="0.15">
      <c r="C91" s="13" t="s">
        <v>994</v>
      </c>
      <c r="D91" s="14">
        <f t="shared" si="47"/>
        <v>99.19999999999996</v>
      </c>
      <c r="E91" s="14">
        <f t="shared" si="48"/>
        <v>146.4</v>
      </c>
      <c r="F91" s="14">
        <f t="shared" si="49"/>
        <v>193.60000000000005</v>
      </c>
      <c r="G91" s="14">
        <f t="shared" si="50"/>
        <v>245.80000000000007</v>
      </c>
      <c r="H91" s="14">
        <f t="shared" si="42"/>
        <v>303</v>
      </c>
    </row>
    <row r="92" spans="2:77" x14ac:dyDescent="0.15">
      <c r="C92" s="13" t="s">
        <v>995</v>
      </c>
      <c r="D92" s="14">
        <f t="shared" si="47"/>
        <v>103.29999999999995</v>
      </c>
      <c r="E92" s="14">
        <f t="shared" si="48"/>
        <v>153.6</v>
      </c>
      <c r="F92" s="14">
        <f t="shared" si="49"/>
        <v>203.90000000000006</v>
      </c>
      <c r="G92" s="14">
        <f t="shared" si="50"/>
        <v>259.20000000000005</v>
      </c>
      <c r="H92" s="14">
        <f t="shared" si="42"/>
        <v>319.5</v>
      </c>
    </row>
    <row r="93" spans="2:77" x14ac:dyDescent="0.15">
      <c r="C93" s="13" t="s">
        <v>996</v>
      </c>
      <c r="D93" s="14">
        <f t="shared" si="47"/>
        <v>107.39999999999995</v>
      </c>
      <c r="E93" s="14">
        <f t="shared" si="48"/>
        <v>160.79999999999998</v>
      </c>
      <c r="F93" s="14">
        <f t="shared" si="49"/>
        <v>214.20000000000007</v>
      </c>
      <c r="G93" s="14">
        <f t="shared" si="50"/>
        <v>272.60000000000002</v>
      </c>
      <c r="H93" s="14">
        <f t="shared" si="42"/>
        <v>336</v>
      </c>
    </row>
    <row r="94" spans="2:77" x14ac:dyDescent="0.15">
      <c r="C94" s="13" t="s">
        <v>997</v>
      </c>
      <c r="D94" s="14">
        <f t="shared" si="47"/>
        <v>111.49999999999994</v>
      </c>
      <c r="E94" s="14">
        <f t="shared" si="48"/>
        <v>167.99999999999997</v>
      </c>
      <c r="F94" s="14">
        <f t="shared" si="49"/>
        <v>224.50000000000009</v>
      </c>
      <c r="G94" s="14">
        <f t="shared" si="50"/>
        <v>286</v>
      </c>
      <c r="H94" s="14">
        <f t="shared" si="42"/>
        <v>352.5</v>
      </c>
    </row>
    <row r="95" spans="2:77" x14ac:dyDescent="0.15">
      <c r="C95" s="13" t="s">
        <v>998</v>
      </c>
      <c r="D95" s="14">
        <f t="shared" si="47"/>
        <v>115.59999999999994</v>
      </c>
      <c r="E95" s="14">
        <f t="shared" si="48"/>
        <v>175.19999999999996</v>
      </c>
      <c r="F95" s="14">
        <f t="shared" si="49"/>
        <v>234.8000000000001</v>
      </c>
      <c r="G95" s="14">
        <f t="shared" si="50"/>
        <v>299.39999999999998</v>
      </c>
      <c r="H95" s="14">
        <f t="shared" si="42"/>
        <v>369</v>
      </c>
    </row>
    <row r="96" spans="2:77" x14ac:dyDescent="0.15">
      <c r="D96" s="13"/>
      <c r="E96" s="15"/>
    </row>
    <row r="97" spans="1:106" x14ac:dyDescent="0.15">
      <c r="A97" s="4"/>
      <c r="D97" s="4" t="s">
        <v>572</v>
      </c>
      <c r="E97" s="15"/>
      <c r="AB97" s="4"/>
      <c r="AC97" s="4"/>
      <c r="AD97" s="4"/>
      <c r="AE97" s="4"/>
      <c r="CM97" s="4"/>
    </row>
    <row r="98" spans="1:106" ht="11.25" x14ac:dyDescent="0.15">
      <c r="A98" s="4"/>
      <c r="D98" s="13" t="s">
        <v>10</v>
      </c>
      <c r="E98" s="13" t="s">
        <v>11</v>
      </c>
      <c r="F98" s="14" t="s">
        <v>12</v>
      </c>
      <c r="G98" s="14" t="s">
        <v>13</v>
      </c>
      <c r="H98" s="14">
        <v>125</v>
      </c>
      <c r="I98" s="14" t="s">
        <v>14</v>
      </c>
      <c r="J98" s="14"/>
      <c r="AB98" s="4"/>
      <c r="AC98" s="4"/>
      <c r="AD98" s="4"/>
      <c r="AE98" s="4"/>
      <c r="CM98" s="4"/>
      <c r="CX98" s="4"/>
      <c r="CY98" s="4"/>
      <c r="CZ98" s="4"/>
      <c r="DA98" s="4"/>
      <c r="DB98" s="4"/>
    </row>
    <row r="99" spans="1:106" ht="11.25" x14ac:dyDescent="0.15">
      <c r="A99" s="4"/>
      <c r="C99" s="13" t="s">
        <v>24</v>
      </c>
      <c r="D99" s="4">
        <f t="shared" ref="D99:G106" si="51">0.275*LN(D79)-0.35</f>
        <v>0.72580632649274024</v>
      </c>
      <c r="E99" s="4">
        <f t="shared" si="51"/>
        <v>0.7759447546110777</v>
      </c>
      <c r="F99" s="4">
        <f t="shared" si="51"/>
        <v>0.81833619156357396</v>
      </c>
      <c r="G99" s="4">
        <f t="shared" si="51"/>
        <v>0.87172909553483724</v>
      </c>
      <c r="H99" s="4">
        <f>(G99+I99)/2</f>
        <v>0.90078409591407815</v>
      </c>
      <c r="I99" s="4">
        <f t="shared" ref="I99:I115" si="52">0.275*LN(H79)-0.35</f>
        <v>0.92983909629331907</v>
      </c>
      <c r="AB99" s="4"/>
      <c r="AC99" s="4"/>
      <c r="AD99" s="4"/>
      <c r="AE99" s="4"/>
      <c r="CM99" s="4"/>
      <c r="CX99" s="4"/>
      <c r="CY99" s="4"/>
      <c r="CZ99" s="4"/>
      <c r="DA99" s="4"/>
      <c r="DB99" s="4"/>
    </row>
    <row r="100" spans="1:106" ht="11.25" x14ac:dyDescent="0.15">
      <c r="A100" s="4"/>
      <c r="C100" s="13" t="s">
        <v>50</v>
      </c>
      <c r="D100" s="4">
        <f t="shared" si="51"/>
        <v>0.74747940110942002</v>
      </c>
      <c r="E100" s="4">
        <f t="shared" si="51"/>
        <v>0.80711014307050355</v>
      </c>
      <c r="F100" s="4">
        <f t="shared" si="51"/>
        <v>0.856086645761997</v>
      </c>
      <c r="G100" s="4">
        <f t="shared" si="51"/>
        <v>0.91198622111600713</v>
      </c>
      <c r="H100" s="4">
        <f t="shared" ref="H100:H115" si="53">(G100+I100)/2</f>
        <v>0.94098132169033655</v>
      </c>
      <c r="I100" s="4">
        <f t="shared" si="52"/>
        <v>0.96997642226466596</v>
      </c>
      <c r="AB100" s="4"/>
      <c r="AC100" s="4"/>
      <c r="AD100" s="4"/>
      <c r="AE100" s="4"/>
      <c r="CM100" s="4"/>
      <c r="CX100" s="4"/>
      <c r="CY100" s="4"/>
      <c r="CZ100" s="4"/>
      <c r="DA100" s="4"/>
      <c r="DB100" s="4"/>
    </row>
    <row r="101" spans="1:106" ht="11.25" x14ac:dyDescent="0.15">
      <c r="A101" s="4"/>
      <c r="C101" s="13" t="s">
        <v>0</v>
      </c>
      <c r="D101" s="4">
        <f t="shared" si="51"/>
        <v>0.76756847255278304</v>
      </c>
      <c r="E101" s="4">
        <f t="shared" si="51"/>
        <v>0.83510038400573794</v>
      </c>
      <c r="F101" s="4">
        <f t="shared" si="51"/>
        <v>0.88927490858845692</v>
      </c>
      <c r="G101" s="4">
        <f t="shared" si="51"/>
        <v>0.94709567919827464</v>
      </c>
      <c r="H101" s="4">
        <f t="shared" si="53"/>
        <v>0.97604522130825311</v>
      </c>
      <c r="I101" s="4">
        <f t="shared" si="52"/>
        <v>1.0049947634182317</v>
      </c>
      <c r="AB101" s="4"/>
      <c r="AC101" s="4"/>
      <c r="AD101" s="4"/>
      <c r="AE101" s="4"/>
      <c r="CM101" s="4"/>
      <c r="CX101" s="4"/>
      <c r="CY101" s="4"/>
      <c r="CZ101" s="4"/>
      <c r="DA101" s="4"/>
      <c r="DB101" s="4"/>
    </row>
    <row r="102" spans="1:106" ht="11.25" x14ac:dyDescent="0.15">
      <c r="A102" s="4"/>
      <c r="C102" s="13" t="s">
        <v>1</v>
      </c>
      <c r="D102" s="4">
        <f t="shared" si="51"/>
        <v>0.78628939209318716</v>
      </c>
      <c r="E102" s="4">
        <f t="shared" si="51"/>
        <v>0.86050304704176706</v>
      </c>
      <c r="F102" s="4">
        <f t="shared" si="51"/>
        <v>0.91888573002388008</v>
      </c>
      <c r="G102" s="4">
        <f t="shared" si="51"/>
        <v>0.97822592613314974</v>
      </c>
      <c r="H102" s="4">
        <f t="shared" si="53"/>
        <v>1.0071396513130226</v>
      </c>
      <c r="I102" s="4">
        <f t="shared" si="52"/>
        <v>1.0360533764928954</v>
      </c>
      <c r="AB102" s="4"/>
      <c r="AC102" s="4"/>
      <c r="AD102" s="4"/>
      <c r="AE102" s="4"/>
      <c r="CM102" s="4"/>
      <c r="CX102" s="4"/>
      <c r="CY102" s="4"/>
      <c r="CZ102" s="4"/>
      <c r="DA102" s="4"/>
      <c r="DB102" s="4"/>
    </row>
    <row r="103" spans="1:106" ht="11.25" x14ac:dyDescent="0.15">
      <c r="A103" s="4"/>
      <c r="C103" s="13" t="s">
        <v>2</v>
      </c>
      <c r="D103" s="4">
        <f t="shared" si="51"/>
        <v>0.80381669053265703</v>
      </c>
      <c r="E103" s="4">
        <f t="shared" si="51"/>
        <v>0.88375632874948418</v>
      </c>
      <c r="F103" s="4">
        <f t="shared" si="51"/>
        <v>0.94561585499953271</v>
      </c>
      <c r="G103" s="4">
        <f t="shared" si="51"/>
        <v>1.0061878238578457</v>
      </c>
      <c r="H103" s="4">
        <f t="shared" si="53"/>
        <v>1.0350726509480388</v>
      </c>
      <c r="I103" s="4">
        <f t="shared" si="52"/>
        <v>1.0639574780382319</v>
      </c>
      <c r="AB103" s="4"/>
      <c r="AC103" s="4"/>
      <c r="AD103" s="4"/>
      <c r="AE103" s="4"/>
      <c r="CM103" s="4"/>
      <c r="CX103" s="4"/>
      <c r="CY103" s="4"/>
      <c r="CZ103" s="4"/>
      <c r="DA103" s="4"/>
      <c r="DB103" s="4"/>
    </row>
    <row r="104" spans="1:106" x14ac:dyDescent="0.15">
      <c r="C104" s="13" t="s">
        <v>3</v>
      </c>
      <c r="D104" s="4">
        <f t="shared" si="51"/>
        <v>0.82029349520001149</v>
      </c>
      <c r="E104" s="4">
        <f t="shared" si="51"/>
        <v>0.90519575265365504</v>
      </c>
      <c r="F104" s="4">
        <f t="shared" si="51"/>
        <v>0.96997642226466596</v>
      </c>
      <c r="G104" s="4">
        <f t="shared" si="51"/>
        <v>1.031567143232726</v>
      </c>
      <c r="H104" s="4">
        <f t="shared" si="53"/>
        <v>1.0604281628603021</v>
      </c>
      <c r="I104" s="4">
        <f t="shared" si="52"/>
        <v>1.0892891824878781</v>
      </c>
      <c r="CX104" s="4"/>
      <c r="CY104" s="4"/>
      <c r="CZ104" s="4"/>
      <c r="DA104" s="4"/>
      <c r="DB104" s="4"/>
    </row>
    <row r="105" spans="1:106" x14ac:dyDescent="0.15">
      <c r="C105" s="13" t="s">
        <v>16</v>
      </c>
      <c r="D105" s="4">
        <f t="shared" si="51"/>
        <v>0.8358386394826719</v>
      </c>
      <c r="E105" s="4">
        <f t="shared" si="51"/>
        <v>0.92508393458805227</v>
      </c>
      <c r="F105" s="4">
        <f t="shared" si="51"/>
        <v>0.99235354606881188</v>
      </c>
      <c r="G105" s="4">
        <f t="shared" si="51"/>
        <v>1.0548008652121377</v>
      </c>
      <c r="H105" s="4">
        <f t="shared" si="53"/>
        <v>1.0836419317596486</v>
      </c>
      <c r="I105" s="4">
        <f t="shared" si="52"/>
        <v>1.1124829983071596</v>
      </c>
    </row>
    <row r="106" spans="1:106" x14ac:dyDescent="0.15">
      <c r="C106" s="13" t="s">
        <v>17</v>
      </c>
      <c r="D106" s="4">
        <f t="shared" si="51"/>
        <v>0.85055186774142333</v>
      </c>
      <c r="E106" s="4">
        <f t="shared" si="51"/>
        <v>0.94363028680682393</v>
      </c>
      <c r="F106" s="4">
        <f t="shared" si="51"/>
        <v>1.0130460346533403</v>
      </c>
      <c r="G106" s="4">
        <f t="shared" si="51"/>
        <v>1.076223662253339</v>
      </c>
      <c r="H106" s="4">
        <f t="shared" si="53"/>
        <v>1.1050477641736185</v>
      </c>
      <c r="I106" s="4">
        <f t="shared" si="52"/>
        <v>1.133871866093898</v>
      </c>
    </row>
    <row r="107" spans="1:106" x14ac:dyDescent="0.15">
      <c r="B107" s="203" t="s">
        <v>999</v>
      </c>
      <c r="C107" s="115" t="s">
        <v>990</v>
      </c>
      <c r="D107" s="203">
        <f t="shared" ref="D107:G112" si="54">0.275*LN(D87)-0.35</f>
        <v>0.86451771688258383</v>
      </c>
      <c r="E107" s="203">
        <f t="shared" si="54"/>
        <v>0.96100448475274491</v>
      </c>
      <c r="F107" s="203">
        <f t="shared" si="54"/>
        <v>1.0322898768944504</v>
      </c>
      <c r="G107" s="203">
        <f t="shared" si="54"/>
        <v>1.096097536547453</v>
      </c>
      <c r="H107" s="203">
        <f t="shared" si="53"/>
        <v>1.1249070376798072</v>
      </c>
      <c r="I107" s="203">
        <f t="shared" si="52"/>
        <v>1.1537165388121613</v>
      </c>
      <c r="J107" s="203"/>
    </row>
    <row r="108" spans="1:106" x14ac:dyDescent="0.15">
      <c r="C108" s="13" t="s">
        <v>991</v>
      </c>
      <c r="D108" s="4">
        <f t="shared" si="54"/>
        <v>0.87780845887462033</v>
      </c>
      <c r="E108" s="4">
        <f t="shared" si="54"/>
        <v>0.9773459253822151</v>
      </c>
      <c r="F108" s="4">
        <f t="shared" si="54"/>
        <v>1.0502747039118727</v>
      </c>
      <c r="G108" s="4">
        <f t="shared" si="54"/>
        <v>1.1146314467347782</v>
      </c>
      <c r="H108" s="4">
        <f t="shared" si="53"/>
        <v>1.1434282490341845</v>
      </c>
      <c r="I108" s="4">
        <f t="shared" si="52"/>
        <v>1.1722250513335908</v>
      </c>
    </row>
    <row r="109" spans="1:106" x14ac:dyDescent="0.15">
      <c r="C109" s="13" t="s">
        <v>992</v>
      </c>
      <c r="D109" s="4">
        <f t="shared" si="54"/>
        <v>0.89048636429213379</v>
      </c>
      <c r="E109" s="4">
        <f t="shared" si="54"/>
        <v>0.99277052871125238</v>
      </c>
      <c r="F109" s="4">
        <f t="shared" si="54"/>
        <v>1.0671551884868893</v>
      </c>
      <c r="G109" s="4">
        <f t="shared" si="54"/>
        <v>1.131994725699538</v>
      </c>
      <c r="H109" s="4">
        <f t="shared" si="53"/>
        <v>1.1607803822120457</v>
      </c>
      <c r="I109" s="4">
        <f t="shared" si="52"/>
        <v>1.1895660387245535</v>
      </c>
    </row>
    <row r="110" spans="1:106" x14ac:dyDescent="0.15">
      <c r="C110" s="13" t="s">
        <v>993</v>
      </c>
      <c r="D110" s="4">
        <f t="shared" si="54"/>
        <v>0.90260546662661978</v>
      </c>
      <c r="E110" s="4">
        <f t="shared" si="54"/>
        <v>1.0073757306725879</v>
      </c>
      <c r="F110" s="4">
        <f t="shared" si="54"/>
        <v>1.0830591425825564</v>
      </c>
      <c r="G110" s="4">
        <f t="shared" si="54"/>
        <v>1.1483265068688833</v>
      </c>
      <c r="H110" s="4">
        <f t="shared" si="53"/>
        <v>1.1771023021557259</v>
      </c>
      <c r="I110" s="4">
        <f t="shared" si="52"/>
        <v>1.2058780974425685</v>
      </c>
    </row>
    <row r="111" spans="1:106" x14ac:dyDescent="0.15">
      <c r="C111" s="13" t="s">
        <v>994</v>
      </c>
      <c r="D111" s="4">
        <f t="shared" si="54"/>
        <v>0.91421295392997737</v>
      </c>
      <c r="E111" s="4">
        <f t="shared" si="54"/>
        <v>1.0212442154199834</v>
      </c>
      <c r="F111" s="4">
        <f t="shared" si="54"/>
        <v>1.0980933980816814</v>
      </c>
      <c r="G111" s="4">
        <f t="shared" si="54"/>
        <v>1.1637425042112821</v>
      </c>
      <c r="H111" s="4">
        <f t="shared" si="53"/>
        <v>1.1925095128631793</v>
      </c>
      <c r="I111" s="4">
        <f t="shared" si="52"/>
        <v>1.2212765215150765</v>
      </c>
    </row>
    <row r="112" spans="1:106" x14ac:dyDescent="0.15">
      <c r="C112" s="13" t="s">
        <v>995</v>
      </c>
      <c r="D112" s="4">
        <f t="shared" si="54"/>
        <v>0.9253502784345381</v>
      </c>
      <c r="E112" s="4">
        <f t="shared" si="54"/>
        <v>1.0344467506962323</v>
      </c>
      <c r="F112" s="4">
        <f t="shared" si="54"/>
        <v>1.1123481613346127</v>
      </c>
      <c r="G112" s="4">
        <f t="shared" si="54"/>
        <v>1.1783399902314833</v>
      </c>
      <c r="H112" s="4">
        <f t="shared" si="53"/>
        <v>1.2070991202656602</v>
      </c>
      <c r="I112" s="4">
        <f t="shared" si="52"/>
        <v>1.2358582502998372</v>
      </c>
    </row>
    <row r="113" spans="2:9" x14ac:dyDescent="0.15">
      <c r="C113" s="13" t="s">
        <v>996</v>
      </c>
      <c r="D113" s="4">
        <f t="shared" ref="D113:G115" si="55">0.275*LN(D93)-0.35</f>
        <v>0.9360540500705602</v>
      </c>
      <c r="E113" s="4">
        <f t="shared" si="55"/>
        <v>1.0470443731048382</v>
      </c>
      <c r="F113" s="4">
        <f t="shared" si="55"/>
        <v>1.1259002934537539</v>
      </c>
      <c r="G113" s="4">
        <f t="shared" si="55"/>
        <v>1.192201517797169</v>
      </c>
      <c r="H113" s="4">
        <f t="shared" si="53"/>
        <v>1.2209535433935252</v>
      </c>
      <c r="I113" s="4">
        <f t="shared" si="52"/>
        <v>1.2497055689898815</v>
      </c>
    </row>
    <row r="114" spans="2:9" x14ac:dyDescent="0.15">
      <c r="C114" s="13" t="s">
        <v>997</v>
      </c>
      <c r="D114" s="4">
        <f>0.275*LN(D94)-0.35</f>
        <v>0.94635676249754763</v>
      </c>
      <c r="E114" s="4">
        <f>0.275*LN(E94)-0.35</f>
        <v>1.0590900943358963</v>
      </c>
      <c r="F114" s="4">
        <f>0.275*LN(F94)-0.35</f>
        <v>1.138815819475135</v>
      </c>
      <c r="G114" s="4">
        <f>0.275*LN(G94)-0.35</f>
        <v>1.2053977479754594</v>
      </c>
      <c r="H114" s="4">
        <f t="shared" si="53"/>
        <v>1.2341433345474242</v>
      </c>
      <c r="I114" s="4">
        <f t="shared" si="52"/>
        <v>1.262888921119389</v>
      </c>
    </row>
    <row r="115" spans="2:9" x14ac:dyDescent="0.15">
      <c r="C115" s="13" t="s">
        <v>998</v>
      </c>
      <c r="D115" s="4">
        <f t="shared" si="55"/>
        <v>0.95628738796552615</v>
      </c>
      <c r="E115" s="4">
        <f t="shared" si="55"/>
        <v>1.0706302490881301</v>
      </c>
      <c r="F115" s="4">
        <f t="shared" si="55"/>
        <v>1.1511518741873341</v>
      </c>
      <c r="G115" s="4">
        <f t="shared" si="55"/>
        <v>1.2179896297960204</v>
      </c>
      <c r="H115" s="4">
        <f t="shared" si="53"/>
        <v>1.2467293534535828</v>
      </c>
      <c r="I115" s="4">
        <f t="shared" si="52"/>
        <v>1.2754690771111452</v>
      </c>
    </row>
    <row r="117" spans="2:9" x14ac:dyDescent="0.15">
      <c r="C117" s="6" t="s">
        <v>965</v>
      </c>
      <c r="D117" s="13"/>
      <c r="E117" s="153">
        <f>[9]基础状态预期!I$67</f>
        <v>4.9233107395287314</v>
      </c>
      <c r="F117" s="153">
        <f>[9]基础状态预期!J$67</f>
        <v>3.2435198746953007</v>
      </c>
      <c r="G117" s="153">
        <f>[9]基础状态预期!K$67</f>
        <v>3</v>
      </c>
      <c r="H117" s="153">
        <f>[9]基础状态预期!L$67</f>
        <v>0</v>
      </c>
    </row>
    <row r="118" spans="2:9" x14ac:dyDescent="0.15">
      <c r="D118" s="215" t="s">
        <v>961</v>
      </c>
      <c r="E118" s="215"/>
      <c r="F118" s="215"/>
      <c r="G118" s="215"/>
      <c r="H118" s="215"/>
    </row>
    <row r="119" spans="2:9" x14ac:dyDescent="0.15">
      <c r="D119" s="13" t="s">
        <v>10</v>
      </c>
      <c r="E119" s="13" t="s">
        <v>11</v>
      </c>
      <c r="F119" s="14" t="s">
        <v>12</v>
      </c>
      <c r="G119" s="14" t="s">
        <v>13</v>
      </c>
      <c r="H119" s="14" t="s">
        <v>14</v>
      </c>
    </row>
    <row r="120" spans="2:9" x14ac:dyDescent="0.15">
      <c r="C120" s="14" t="s">
        <v>24</v>
      </c>
      <c r="D120" s="13"/>
      <c r="E120" s="13">
        <v>1</v>
      </c>
      <c r="F120" s="13">
        <v>1</v>
      </c>
      <c r="G120" s="13">
        <v>1</v>
      </c>
      <c r="H120" s="13">
        <v>2</v>
      </c>
    </row>
    <row r="121" spans="2:9" x14ac:dyDescent="0.15">
      <c r="C121" s="14" t="s">
        <v>15</v>
      </c>
      <c r="D121" s="13"/>
      <c r="E121" s="13">
        <v>1.2</v>
      </c>
      <c r="F121" s="13">
        <v>1.3</v>
      </c>
      <c r="G121" s="13">
        <v>1.3</v>
      </c>
      <c r="H121" s="13">
        <v>2</v>
      </c>
    </row>
    <row r="122" spans="2:9" x14ac:dyDescent="0.15">
      <c r="C122" s="14" t="s">
        <v>0</v>
      </c>
      <c r="D122" s="13"/>
      <c r="E122" s="13">
        <v>1.4</v>
      </c>
      <c r="F122" s="13">
        <v>1.7</v>
      </c>
      <c r="G122" s="13">
        <v>1.7</v>
      </c>
      <c r="H122" s="13">
        <v>2</v>
      </c>
    </row>
    <row r="123" spans="2:9" x14ac:dyDescent="0.15">
      <c r="C123" s="14" t="s">
        <v>1</v>
      </c>
      <c r="D123" s="13"/>
      <c r="E123" s="13">
        <v>1.6</v>
      </c>
      <c r="F123" s="13">
        <v>2</v>
      </c>
      <c r="G123" s="13">
        <v>2</v>
      </c>
      <c r="H123" s="13">
        <v>2</v>
      </c>
    </row>
    <row r="124" spans="2:9" x14ac:dyDescent="0.15">
      <c r="C124" s="14" t="s">
        <v>2</v>
      </c>
      <c r="D124" s="13"/>
      <c r="E124" s="13">
        <v>1.8</v>
      </c>
      <c r="F124" s="13">
        <v>2</v>
      </c>
      <c r="G124" s="13">
        <v>2</v>
      </c>
      <c r="H124" s="13">
        <v>2</v>
      </c>
    </row>
    <row r="125" spans="2:9" x14ac:dyDescent="0.15">
      <c r="C125" s="14" t="s">
        <v>3</v>
      </c>
      <c r="D125" s="13"/>
      <c r="E125" s="13">
        <v>2</v>
      </c>
      <c r="F125" s="13">
        <v>2</v>
      </c>
      <c r="G125" s="13">
        <v>2</v>
      </c>
      <c r="H125" s="13">
        <v>2</v>
      </c>
    </row>
    <row r="126" spans="2:9" x14ac:dyDescent="0.15">
      <c r="C126" s="14" t="s">
        <v>16</v>
      </c>
      <c r="D126" s="13"/>
      <c r="E126" s="13">
        <v>2</v>
      </c>
      <c r="F126" s="13">
        <v>2</v>
      </c>
      <c r="G126" s="13">
        <v>2</v>
      </c>
      <c r="H126" s="13">
        <v>2</v>
      </c>
    </row>
    <row r="127" spans="2:9" x14ac:dyDescent="0.15">
      <c r="B127" s="203" t="s">
        <v>999</v>
      </c>
      <c r="C127" s="94" t="s">
        <v>17</v>
      </c>
      <c r="D127" s="115"/>
      <c r="E127" s="115">
        <v>2</v>
      </c>
      <c r="F127" s="115">
        <v>2</v>
      </c>
      <c r="G127" s="115">
        <v>2</v>
      </c>
      <c r="H127" s="115">
        <v>2</v>
      </c>
    </row>
    <row r="128" spans="2:9" x14ac:dyDescent="0.15">
      <c r="C128" s="14" t="s">
        <v>990</v>
      </c>
      <c r="D128" s="13"/>
      <c r="E128" s="13">
        <v>2</v>
      </c>
      <c r="F128" s="13">
        <v>2</v>
      </c>
      <c r="G128" s="13">
        <v>2</v>
      </c>
      <c r="H128" s="13">
        <v>2</v>
      </c>
    </row>
    <row r="129" spans="3:8" x14ac:dyDescent="0.15">
      <c r="C129" s="14" t="s">
        <v>991</v>
      </c>
      <c r="D129" s="13"/>
      <c r="E129" s="13">
        <v>2</v>
      </c>
      <c r="F129" s="13">
        <v>2</v>
      </c>
      <c r="G129" s="13">
        <v>2</v>
      </c>
      <c r="H129" s="13">
        <v>2</v>
      </c>
    </row>
    <row r="130" spans="3:8" x14ac:dyDescent="0.15">
      <c r="C130" s="14" t="s">
        <v>992</v>
      </c>
      <c r="D130" s="13"/>
      <c r="E130" s="13">
        <v>2</v>
      </c>
      <c r="F130" s="13">
        <v>2</v>
      </c>
      <c r="G130" s="13">
        <v>2</v>
      </c>
      <c r="H130" s="13">
        <v>2</v>
      </c>
    </row>
    <row r="131" spans="3:8" x14ac:dyDescent="0.15">
      <c r="C131" s="14" t="s">
        <v>993</v>
      </c>
      <c r="D131" s="13"/>
      <c r="E131" s="13">
        <v>2</v>
      </c>
      <c r="F131" s="13">
        <v>2</v>
      </c>
      <c r="G131" s="13">
        <v>2</v>
      </c>
      <c r="H131" s="13">
        <v>2</v>
      </c>
    </row>
    <row r="132" spans="3:8" x14ac:dyDescent="0.15">
      <c r="C132" s="14" t="s">
        <v>994</v>
      </c>
      <c r="D132" s="13"/>
      <c r="E132" s="13">
        <v>2</v>
      </c>
      <c r="F132" s="13">
        <v>2</v>
      </c>
      <c r="G132" s="13">
        <v>2</v>
      </c>
      <c r="H132" s="13">
        <v>2</v>
      </c>
    </row>
    <row r="133" spans="3:8" x14ac:dyDescent="0.15">
      <c r="C133" s="14" t="s">
        <v>995</v>
      </c>
      <c r="D133" s="13"/>
      <c r="E133" s="13">
        <v>2</v>
      </c>
      <c r="F133" s="13">
        <v>2</v>
      </c>
      <c r="G133" s="13">
        <v>2</v>
      </c>
      <c r="H133" s="13">
        <v>2</v>
      </c>
    </row>
    <row r="134" spans="3:8" x14ac:dyDescent="0.15">
      <c r="C134" s="14" t="s">
        <v>996</v>
      </c>
      <c r="D134" s="13"/>
      <c r="E134" s="13">
        <v>2</v>
      </c>
      <c r="F134" s="13">
        <v>2</v>
      </c>
      <c r="G134" s="13">
        <v>2</v>
      </c>
      <c r="H134" s="13">
        <v>2</v>
      </c>
    </row>
    <row r="135" spans="3:8" x14ac:dyDescent="0.15">
      <c r="C135" s="14" t="s">
        <v>997</v>
      </c>
      <c r="D135" s="13"/>
      <c r="E135" s="13">
        <v>2</v>
      </c>
      <c r="F135" s="13">
        <v>2</v>
      </c>
      <c r="G135" s="13">
        <v>2</v>
      </c>
      <c r="H135" s="13">
        <v>2</v>
      </c>
    </row>
    <row r="136" spans="3:8" x14ac:dyDescent="0.15">
      <c r="C136" s="14" t="s">
        <v>998</v>
      </c>
      <c r="D136" s="13"/>
      <c r="E136" s="13">
        <v>2</v>
      </c>
      <c r="F136" s="13">
        <v>2</v>
      </c>
      <c r="G136" s="13">
        <v>2</v>
      </c>
      <c r="H136" s="13">
        <v>2</v>
      </c>
    </row>
    <row r="137" spans="3:8" x14ac:dyDescent="0.15">
      <c r="C137" s="14"/>
      <c r="D137" s="13"/>
      <c r="E137" s="13"/>
      <c r="F137" s="13"/>
      <c r="G137" s="13"/>
      <c r="H137" s="13"/>
    </row>
    <row r="138" spans="3:8" x14ac:dyDescent="0.15">
      <c r="C138" s="14"/>
      <c r="D138" s="13"/>
      <c r="E138" s="13"/>
      <c r="F138" s="13"/>
      <c r="G138" s="13"/>
      <c r="H138" s="13"/>
    </row>
    <row r="141" spans="3:8" x14ac:dyDescent="0.15">
      <c r="D141" s="25" t="s">
        <v>964</v>
      </c>
      <c r="E141" s="13">
        <v>0.9</v>
      </c>
      <c r="F141" s="13"/>
    </row>
    <row r="142" spans="3:8" x14ac:dyDescent="0.15">
      <c r="D142" s="215" t="s">
        <v>960</v>
      </c>
      <c r="E142" s="215"/>
      <c r="F142" s="215"/>
      <c r="G142" s="215"/>
      <c r="H142" s="215"/>
    </row>
    <row r="143" spans="3:8" x14ac:dyDescent="0.15">
      <c r="D143" s="13" t="s">
        <v>10</v>
      </c>
      <c r="E143" s="13" t="s">
        <v>11</v>
      </c>
      <c r="F143" s="14" t="s">
        <v>12</v>
      </c>
      <c r="G143" s="14" t="s">
        <v>13</v>
      </c>
      <c r="H143" s="14" t="s">
        <v>14</v>
      </c>
    </row>
    <row r="144" spans="3:8" x14ac:dyDescent="0.15">
      <c r="C144" s="14" t="s">
        <v>24</v>
      </c>
      <c r="D144" s="16"/>
      <c r="E144" s="21">
        <f t="shared" ref="E144:H151" si="56">(E31*E120+1)^(1/E120^($E$141))-1</f>
        <v>5.0000000000000044E-2</v>
      </c>
      <c r="F144" s="21">
        <f t="shared" si="56"/>
        <v>0.10000000000000009</v>
      </c>
      <c r="G144" s="21">
        <f t="shared" si="56"/>
        <v>0.14999999999999991</v>
      </c>
      <c r="H144" s="21">
        <f t="shared" si="56"/>
        <v>0.19758976406330175</v>
      </c>
    </row>
    <row r="145" spans="2:8" x14ac:dyDescent="0.15">
      <c r="C145" s="14" t="s">
        <v>15</v>
      </c>
      <c r="D145" s="16"/>
      <c r="E145" s="21">
        <f t="shared" si="56"/>
        <v>9.3442560887553761E-2</v>
      </c>
      <c r="F145" s="21">
        <f t="shared" si="56"/>
        <v>0.17324644153501989</v>
      </c>
      <c r="G145" s="21">
        <f t="shared" si="56"/>
        <v>0.23431683017088445</v>
      </c>
      <c r="H145" s="21">
        <f t="shared" si="56"/>
        <v>0.28857987954126263</v>
      </c>
    </row>
    <row r="146" spans="2:8" x14ac:dyDescent="0.15">
      <c r="C146" s="14" t="s">
        <v>0</v>
      </c>
      <c r="D146" s="16"/>
      <c r="E146" s="21">
        <f t="shared" si="56"/>
        <v>0.1364202598707005</v>
      </c>
      <c r="F146" s="21">
        <f t="shared" si="56"/>
        <v>0.24107603328530947</v>
      </c>
      <c r="G146" s="21">
        <f t="shared" si="56"/>
        <v>0.30923121750460769</v>
      </c>
      <c r="H146" s="21">
        <f t="shared" si="56"/>
        <v>0.37431576758670282</v>
      </c>
    </row>
    <row r="147" spans="2:8" x14ac:dyDescent="0.15">
      <c r="C147" s="14" t="s">
        <v>1</v>
      </c>
      <c r="D147" s="16"/>
      <c r="E147" s="21">
        <f t="shared" si="56"/>
        <v>0.17792704996915498</v>
      </c>
      <c r="F147" s="21">
        <f t="shared" si="56"/>
        <v>0.30143155581288172</v>
      </c>
      <c r="G147" s="21">
        <f t="shared" si="56"/>
        <v>0.37431576758670282</v>
      </c>
      <c r="H147" s="21">
        <f t="shared" si="56"/>
        <v>0.45564999159187791</v>
      </c>
    </row>
    <row r="148" spans="2:8" x14ac:dyDescent="0.15">
      <c r="C148" s="14" t="s">
        <v>2</v>
      </c>
      <c r="D148" s="16"/>
      <c r="E148" s="21">
        <f t="shared" si="56"/>
        <v>0.2172083344278295</v>
      </c>
      <c r="F148" s="21">
        <f t="shared" si="56"/>
        <v>0.36206162273464959</v>
      </c>
      <c r="G148" s="21">
        <f t="shared" si="56"/>
        <v>0.44204541850468027</v>
      </c>
      <c r="H148" s="21">
        <f t="shared" si="56"/>
        <v>0.53322525176807489</v>
      </c>
    </row>
    <row r="149" spans="2:8" x14ac:dyDescent="0.15">
      <c r="C149" s="14" t="s">
        <v>3</v>
      </c>
      <c r="D149" s="16"/>
      <c r="E149" s="21">
        <f t="shared" si="56"/>
        <v>0.25375268895328151</v>
      </c>
      <c r="F149" s="21">
        <f t="shared" si="56"/>
        <v>0.42043922344994744</v>
      </c>
      <c r="G149" s="21">
        <f t="shared" si="56"/>
        <v>0.50712529744579538</v>
      </c>
      <c r="H149" s="21">
        <f t="shared" si="56"/>
        <v>0.60754048206922318</v>
      </c>
    </row>
    <row r="150" spans="2:8" x14ac:dyDescent="0.15">
      <c r="C150" s="14" t="s">
        <v>16</v>
      </c>
      <c r="D150" s="16"/>
      <c r="E150" s="21">
        <f t="shared" si="56"/>
        <v>0.29072951947458625</v>
      </c>
      <c r="F150" s="21">
        <f t="shared" si="56"/>
        <v>0.47680894976896759</v>
      </c>
      <c r="G150" s="21">
        <f t="shared" si="56"/>
        <v>0.56985724468775123</v>
      </c>
      <c r="H150" s="21">
        <f t="shared" si="56"/>
        <v>0.67899233442258167</v>
      </c>
    </row>
    <row r="151" spans="2:8" x14ac:dyDescent="0.15">
      <c r="B151" s="203" t="s">
        <v>999</v>
      </c>
      <c r="C151" s="94" t="s">
        <v>17</v>
      </c>
      <c r="D151" s="198"/>
      <c r="E151" s="199">
        <f t="shared" si="56"/>
        <v>0.32681081484466223</v>
      </c>
      <c r="F151" s="199">
        <f t="shared" si="56"/>
        <v>0.5313737540906518</v>
      </c>
      <c r="G151" s="199">
        <f t="shared" si="56"/>
        <v>0.63048937482026202</v>
      </c>
      <c r="H151" s="199">
        <f t="shared" si="56"/>
        <v>0.74790241245440048</v>
      </c>
    </row>
    <row r="152" spans="2:8" x14ac:dyDescent="0.15">
      <c r="C152" s="14" t="s">
        <v>990</v>
      </c>
      <c r="D152" s="16"/>
      <c r="E152" s="21">
        <f t="shared" ref="E152:H160" si="57">(E39*E128+1)^(1/E128^($E$141))-1</f>
        <v>0.36206162273464959</v>
      </c>
      <c r="F152" s="21">
        <f t="shared" si="57"/>
        <v>0.58430427586126932</v>
      </c>
      <c r="G152" s="21">
        <f t="shared" si="57"/>
        <v>0.68922862201426827</v>
      </c>
      <c r="H152" s="21">
        <f t="shared" si="57"/>
        <v>0.81453582203542263</v>
      </c>
    </row>
    <row r="153" spans="2:8" x14ac:dyDescent="0.15">
      <c r="C153" s="14" t="s">
        <v>991</v>
      </c>
      <c r="D153" s="16"/>
      <c r="E153" s="21">
        <f t="shared" si="57"/>
        <v>0.39653941267291937</v>
      </c>
      <c r="F153" s="21">
        <f t="shared" si="57"/>
        <v>0.63574563834974662</v>
      </c>
      <c r="G153" s="21">
        <f t="shared" si="57"/>
        <v>0.74624974685352163</v>
      </c>
      <c r="H153" s="21">
        <f t="shared" si="57"/>
        <v>0.87911420324552925</v>
      </c>
    </row>
    <row r="154" spans="2:8" x14ac:dyDescent="0.15">
      <c r="C154" s="14" t="s">
        <v>992</v>
      </c>
      <c r="D154" s="16"/>
      <c r="E154" s="21">
        <f t="shared" si="57"/>
        <v>0.43029526147502217</v>
      </c>
      <c r="F154" s="21">
        <f t="shared" si="57"/>
        <v>0.68582250781093035</v>
      </c>
      <c r="G154" s="21">
        <f t="shared" si="57"/>
        <v>0.80170195424352775</v>
      </c>
      <c r="H154" s="21">
        <f t="shared" si="57"/>
        <v>0.94182512862079748</v>
      </c>
    </row>
    <row r="155" spans="2:8" x14ac:dyDescent="0.15">
      <c r="C155" s="14" t="s">
        <v>993</v>
      </c>
      <c r="D155" s="16"/>
      <c r="E155" s="21">
        <f t="shared" si="57"/>
        <v>0.46337480997987668</v>
      </c>
      <c r="F155" s="21">
        <f t="shared" si="57"/>
        <v>0.73464292951157284</v>
      </c>
      <c r="G155" s="21">
        <f t="shared" si="57"/>
        <v>0.85571385475726269</v>
      </c>
      <c r="H155" s="21">
        <f t="shared" si="57"/>
        <v>1.0028290354462559</v>
      </c>
    </row>
    <row r="156" spans="2:8" x14ac:dyDescent="0.15">
      <c r="C156" s="14" t="s">
        <v>994</v>
      </c>
      <c r="D156" s="16"/>
      <c r="E156" s="21">
        <f t="shared" si="57"/>
        <v>0.49581904286934431</v>
      </c>
      <c r="F156" s="21">
        <f t="shared" si="57"/>
        <v>0.78230128409512356</v>
      </c>
      <c r="G156" s="21">
        <f t="shared" si="57"/>
        <v>0.9083972501924662</v>
      </c>
      <c r="H156" s="21">
        <f t="shared" si="57"/>
        <v>1.0622644403907131</v>
      </c>
    </row>
    <row r="157" spans="2:8" x14ac:dyDescent="0.15">
      <c r="C157" s="14" t="s">
        <v>995</v>
      </c>
      <c r="D157" s="16"/>
      <c r="E157" s="21">
        <f t="shared" si="57"/>
        <v>0.52766493002949288</v>
      </c>
      <c r="F157" s="21">
        <f t="shared" si="57"/>
        <v>0.82888059920037849</v>
      </c>
      <c r="G157" s="21">
        <f t="shared" si="57"/>
        <v>0.95985006732136369</v>
      </c>
      <c r="H157" s="21">
        <f t="shared" si="57"/>
        <v>1.1202519301959155</v>
      </c>
    </row>
    <row r="158" spans="2:8" x14ac:dyDescent="0.15">
      <c r="C158" s="14" t="s">
        <v>996</v>
      </c>
      <c r="D158" s="16"/>
      <c r="E158" s="21">
        <f t="shared" si="57"/>
        <v>0.55894595839837002</v>
      </c>
      <c r="F158" s="21">
        <f t="shared" si="57"/>
        <v>0.87445438047202573</v>
      </c>
      <c r="G158" s="21">
        <f t="shared" si="57"/>
        <v>1.0101586632456749</v>
      </c>
      <c r="H158" s="21">
        <f t="shared" si="57"/>
        <v>1.17689726259094</v>
      </c>
    </row>
    <row r="159" spans="2:8" x14ac:dyDescent="0.15">
      <c r="C159" s="14" t="s">
        <v>997</v>
      </c>
      <c r="D159" s="16"/>
      <c r="E159" s="21">
        <f t="shared" si="57"/>
        <v>0.58969257634936545</v>
      </c>
      <c r="F159" s="21">
        <f t="shared" si="57"/>
        <v>0.91908807885658672</v>
      </c>
      <c r="G159" s="21">
        <f t="shared" si="57"/>
        <v>1.0593996596062678</v>
      </c>
      <c r="H159" s="21">
        <f t="shared" si="57"/>
        <v>1.2322938087742092</v>
      </c>
    </row>
    <row r="160" spans="2:8" x14ac:dyDescent="0.15">
      <c r="C160" s="14" t="s">
        <v>998</v>
      </c>
      <c r="D160" s="16"/>
      <c r="E160" s="21">
        <f t="shared" si="57"/>
        <v>0.61993256759332338</v>
      </c>
      <c r="F160" s="21">
        <f t="shared" si="57"/>
        <v>0.96284027886911017</v>
      </c>
      <c r="G160" s="21">
        <f t="shared" si="57"/>
        <v>1.1076414183729333</v>
      </c>
      <c r="H160" s="21">
        <f t="shared" si="57"/>
        <v>1.2865245008624666</v>
      </c>
    </row>
    <row r="166" spans="3:6" x14ac:dyDescent="0.15">
      <c r="C166" s="13" t="s">
        <v>1013</v>
      </c>
      <c r="D166" s="13" t="s">
        <v>1014</v>
      </c>
      <c r="E166" s="105" t="s">
        <v>1015</v>
      </c>
      <c r="F166" s="105" t="s">
        <v>1016</v>
      </c>
    </row>
    <row r="167" spans="3:6" x14ac:dyDescent="0.15">
      <c r="C167" s="13">
        <v>0</v>
      </c>
      <c r="D167" s="13">
        <v>0</v>
      </c>
      <c r="E167" s="53">
        <f>INDEX([10]宝物升星!F$43:F$48,MATCH($D167,[10]宝物升星!$C$43:$C$48,0))</f>
        <v>0.12</v>
      </c>
      <c r="F167" s="53">
        <f>INDEX([10]宝物升星!G$43:G$48,MATCH($D167,[10]宝物升星!$C$43:$C$48,0))</f>
        <v>0.2</v>
      </c>
    </row>
    <row r="168" spans="3:6" x14ac:dyDescent="0.15">
      <c r="C168" s="13">
        <v>1</v>
      </c>
      <c r="D168" s="13">
        <v>0</v>
      </c>
      <c r="E168" s="53">
        <f>INDEX([10]宝物升星!F$43:F$48,MATCH($D168,[10]宝物升星!$C$43:$C$48,0))</f>
        <v>0.12</v>
      </c>
      <c r="F168" s="53">
        <f>INDEX([10]宝物升星!G$43:G$48,MATCH($D168,[10]宝物升星!$C$43:$C$48,0))</f>
        <v>0.2</v>
      </c>
    </row>
    <row r="169" spans="3:6" x14ac:dyDescent="0.15">
      <c r="C169" s="13">
        <v>2</v>
      </c>
      <c r="D169" s="13">
        <v>1</v>
      </c>
      <c r="E169" s="53">
        <f>INDEX([10]宝物升星!F$43:F$48,MATCH($D169,[10]宝物升星!$C$43:$C$48,0))</f>
        <v>0.12</v>
      </c>
      <c r="F169" s="53">
        <f>INDEX([10]宝物升星!G$43:G$48,MATCH($D169,[10]宝物升星!$C$43:$C$48,0))</f>
        <v>0.2</v>
      </c>
    </row>
    <row r="170" spans="3:6" x14ac:dyDescent="0.15">
      <c r="C170" s="13">
        <v>3</v>
      </c>
      <c r="D170" s="13">
        <v>1</v>
      </c>
      <c r="E170" s="53">
        <f>INDEX([10]宝物升星!F$43:F$48,MATCH($D170,[10]宝物升星!$C$43:$C$48,0))</f>
        <v>0.12</v>
      </c>
      <c r="F170" s="53">
        <f>INDEX([10]宝物升星!G$43:G$48,MATCH($D170,[10]宝物升星!$C$43:$C$48,0))</f>
        <v>0.2</v>
      </c>
    </row>
    <row r="171" spans="3:6" x14ac:dyDescent="0.15">
      <c r="C171" s="13">
        <v>4</v>
      </c>
      <c r="D171" s="13">
        <v>2</v>
      </c>
      <c r="E171" s="53">
        <f>INDEX([10]宝物升星!F$43:F$48,MATCH($D171,[10]宝物升星!$C$43:$C$48,0))</f>
        <v>0.12</v>
      </c>
      <c r="F171" s="53">
        <f>INDEX([10]宝物升星!G$43:G$48,MATCH($D171,[10]宝物升星!$C$43:$C$48,0))</f>
        <v>0.2</v>
      </c>
    </row>
    <row r="172" spans="3:6" x14ac:dyDescent="0.15">
      <c r="C172" s="13">
        <v>5</v>
      </c>
      <c r="D172" s="13">
        <v>3</v>
      </c>
      <c r="E172" s="53">
        <f>INDEX([10]宝物升星!F$43:F$48,MATCH($D172,[10]宝物升星!$C$43:$C$48,0))</f>
        <v>0.12</v>
      </c>
      <c r="F172" s="53">
        <f>INDEX([10]宝物升星!G$43:G$48,MATCH($D172,[10]宝物升星!$C$43:$C$48,0))</f>
        <v>0.2</v>
      </c>
    </row>
    <row r="173" spans="3:6" x14ac:dyDescent="0.15">
      <c r="C173" s="13">
        <v>6</v>
      </c>
      <c r="D173" s="13">
        <v>4</v>
      </c>
      <c r="E173" s="53">
        <f>INDEX([10]宝物升星!F$43:F$48,MATCH($D173,[10]宝物升星!$C$43:$C$48,0))</f>
        <v>0.12</v>
      </c>
      <c r="F173" s="53">
        <f>INDEX([10]宝物升星!G$43:G$48,MATCH($D173,[10]宝物升星!$C$43:$C$48,0))</f>
        <v>0.2</v>
      </c>
    </row>
    <row r="174" spans="3:6" x14ac:dyDescent="0.15">
      <c r="C174" s="13">
        <v>7</v>
      </c>
      <c r="D174" s="13">
        <v>5</v>
      </c>
      <c r="E174" s="53">
        <f>INDEX([10]宝物升星!F$43:F$48,MATCH($D174,[10]宝物升星!$C$43:$C$48,0))</f>
        <v>0.24</v>
      </c>
      <c r="F174" s="53">
        <f>INDEX([10]宝物升星!G$43:G$48,MATCH($D174,[10]宝物升星!$C$43:$C$48,0))</f>
        <v>0.4</v>
      </c>
    </row>
    <row r="175" spans="3:6" x14ac:dyDescent="0.15">
      <c r="C175" s="13">
        <v>8</v>
      </c>
      <c r="D175" s="13">
        <v>5</v>
      </c>
      <c r="E175" s="53">
        <f>INDEX([10]宝物升星!F$43:F$48,MATCH($D175,[10]宝物升星!$C$43:$C$48,0))</f>
        <v>0.24</v>
      </c>
      <c r="F175" s="53">
        <f>INDEX([10]宝物升星!G$43:G$48,MATCH($D175,[10]宝物升星!$C$43:$C$48,0))</f>
        <v>0.4</v>
      </c>
    </row>
    <row r="176" spans="3:6" x14ac:dyDescent="0.15">
      <c r="C176" s="13">
        <v>9</v>
      </c>
      <c r="D176" s="13">
        <v>5</v>
      </c>
      <c r="E176" s="53">
        <f>INDEX([10]宝物升星!F$43:F$48,MATCH($D176,[10]宝物升星!$C$43:$C$48,0))</f>
        <v>0.24</v>
      </c>
      <c r="F176" s="53">
        <f>INDEX([10]宝物升星!G$43:G$48,MATCH($D176,[10]宝物升星!$C$43:$C$48,0))</f>
        <v>0.4</v>
      </c>
    </row>
    <row r="177" spans="3:7" x14ac:dyDescent="0.15">
      <c r="C177" s="13">
        <v>10</v>
      </c>
      <c r="D177" s="13">
        <v>5</v>
      </c>
      <c r="E177" s="53">
        <f>INDEX([10]宝物升星!F$43:F$48,MATCH($D177,[10]宝物升星!$C$43:$C$48,0))</f>
        <v>0.24</v>
      </c>
      <c r="F177" s="53">
        <f>INDEX([10]宝物升星!G$43:G$48,MATCH($D177,[10]宝物升星!$C$43:$C$48,0))</f>
        <v>0.4</v>
      </c>
    </row>
    <row r="178" spans="3:7" x14ac:dyDescent="0.15">
      <c r="C178" s="13">
        <v>11</v>
      </c>
      <c r="D178" s="13">
        <v>5</v>
      </c>
      <c r="E178" s="53">
        <f>INDEX([10]宝物升星!F$43:F$48,MATCH($D178,[10]宝物升星!$C$43:$C$48,0))</f>
        <v>0.24</v>
      </c>
      <c r="F178" s="53">
        <f>INDEX([10]宝物升星!G$43:G$48,MATCH($D178,[10]宝物升星!$C$43:$C$48,0))</f>
        <v>0.4</v>
      </c>
    </row>
    <row r="179" spans="3:7" x14ac:dyDescent="0.15">
      <c r="C179" s="13">
        <v>12</v>
      </c>
      <c r="D179" s="13">
        <v>5</v>
      </c>
      <c r="E179" s="53">
        <f>INDEX([10]宝物升星!F$43:F$48,MATCH($D179,[10]宝物升星!$C$43:$C$48,0))</f>
        <v>0.24</v>
      </c>
      <c r="F179" s="53">
        <f>INDEX([10]宝物升星!G$43:G$48,MATCH($D179,[10]宝物升星!$C$43:$C$48,0))</f>
        <v>0.4</v>
      </c>
    </row>
    <row r="180" spans="3:7" x14ac:dyDescent="0.15">
      <c r="C180" s="13">
        <v>13</v>
      </c>
      <c r="D180" s="13">
        <v>5</v>
      </c>
      <c r="E180" s="53">
        <f>INDEX([10]宝物升星!F$43:F$48,MATCH($D180,[10]宝物升星!$C$43:$C$48,0))</f>
        <v>0.24</v>
      </c>
      <c r="F180" s="53">
        <f>INDEX([10]宝物升星!G$43:G$48,MATCH($D180,[10]宝物升星!$C$43:$C$48,0))</f>
        <v>0.4</v>
      </c>
    </row>
    <row r="181" spans="3:7" x14ac:dyDescent="0.15">
      <c r="C181" s="13">
        <v>14</v>
      </c>
      <c r="D181" s="13">
        <v>5</v>
      </c>
      <c r="E181" s="53">
        <f>INDEX([10]宝物升星!F$43:F$48,MATCH($D181,[10]宝物升星!$C$43:$C$48,0))</f>
        <v>0.24</v>
      </c>
      <c r="F181" s="53">
        <f>INDEX([10]宝物升星!G$43:G$48,MATCH($D181,[10]宝物升星!$C$43:$C$48,0))</f>
        <v>0.4</v>
      </c>
    </row>
    <row r="182" spans="3:7" x14ac:dyDescent="0.15">
      <c r="C182" s="13">
        <v>15</v>
      </c>
      <c r="D182" s="13">
        <v>5</v>
      </c>
      <c r="E182" s="53">
        <f>INDEX([10]宝物升星!F$43:F$48,MATCH($D182,[10]宝物升星!$C$43:$C$48,0))</f>
        <v>0.24</v>
      </c>
      <c r="F182" s="53">
        <f>INDEX([10]宝物升星!G$43:G$48,MATCH($D182,[10]宝物升星!$C$43:$C$48,0))</f>
        <v>0.4</v>
      </c>
    </row>
    <row r="183" spans="3:7" x14ac:dyDescent="0.15">
      <c r="C183" s="13">
        <v>16</v>
      </c>
      <c r="D183" s="13">
        <v>5</v>
      </c>
      <c r="E183" s="53">
        <f>INDEX([10]宝物升星!F$43:F$48,MATCH($D183,[10]宝物升星!$C$43:$C$48,0))</f>
        <v>0.24</v>
      </c>
      <c r="F183" s="53">
        <f>INDEX([10]宝物升星!G$43:G$48,MATCH($D183,[10]宝物升星!$C$43:$C$48,0))</f>
        <v>0.4</v>
      </c>
    </row>
    <row r="189" spans="3:7" x14ac:dyDescent="0.15">
      <c r="C189" s="13" t="s">
        <v>1013</v>
      </c>
      <c r="D189" s="14" t="s">
        <v>1017</v>
      </c>
      <c r="E189" s="14" t="s">
        <v>1019</v>
      </c>
      <c r="F189" s="14" t="s">
        <v>1017</v>
      </c>
      <c r="G189" s="14" t="s">
        <v>1020</v>
      </c>
    </row>
    <row r="190" spans="3:7" x14ac:dyDescent="0.15">
      <c r="C190" s="13">
        <v>0</v>
      </c>
      <c r="D190" s="14">
        <v>0</v>
      </c>
      <c r="E190" s="209">
        <v>0</v>
      </c>
      <c r="F190" s="13">
        <v>0</v>
      </c>
      <c r="G190" s="209">
        <f>[11]第4特性!H16</f>
        <v>0</v>
      </c>
    </row>
    <row r="191" spans="3:7" x14ac:dyDescent="0.15">
      <c r="C191" s="13">
        <v>1</v>
      </c>
      <c r="D191" s="14">
        <v>0</v>
      </c>
      <c r="E191" s="209">
        <v>0</v>
      </c>
      <c r="F191" s="13">
        <v>0</v>
      </c>
      <c r="G191" s="209">
        <v>0.09</v>
      </c>
    </row>
    <row r="192" spans="3:7" x14ac:dyDescent="0.15">
      <c r="C192" s="13">
        <v>2</v>
      </c>
      <c r="D192" s="14">
        <v>0</v>
      </c>
      <c r="E192" s="209">
        <v>7.4999999999999997E-2</v>
      </c>
      <c r="F192" s="13">
        <v>1</v>
      </c>
      <c r="G192" s="209">
        <v>0.09</v>
      </c>
    </row>
    <row r="193" spans="3:7" x14ac:dyDescent="0.15">
      <c r="C193" s="13">
        <v>3</v>
      </c>
      <c r="D193" s="14">
        <v>0</v>
      </c>
      <c r="E193" s="209">
        <v>7.4999999999999997E-2</v>
      </c>
      <c r="F193" s="13">
        <v>1</v>
      </c>
      <c r="G193" s="209">
        <v>0.18</v>
      </c>
    </row>
    <row r="194" spans="3:7" x14ac:dyDescent="0.15">
      <c r="C194" s="13">
        <v>4</v>
      </c>
      <c r="D194" s="14">
        <v>1</v>
      </c>
      <c r="E194" s="209">
        <v>7.4999999999999997E-2</v>
      </c>
      <c r="F194" s="13">
        <v>1</v>
      </c>
      <c r="G194" s="209">
        <v>0.18</v>
      </c>
    </row>
    <row r="195" spans="3:7" x14ac:dyDescent="0.15">
      <c r="C195" s="13">
        <v>5</v>
      </c>
      <c r="D195" s="14">
        <v>1</v>
      </c>
      <c r="E195" s="209">
        <v>0.15</v>
      </c>
      <c r="F195" s="13">
        <v>2</v>
      </c>
      <c r="G195" s="209">
        <v>0.27</v>
      </c>
    </row>
    <row r="196" spans="3:7" x14ac:dyDescent="0.15">
      <c r="C196" s="13">
        <v>6</v>
      </c>
      <c r="D196" s="14">
        <v>1</v>
      </c>
      <c r="E196" s="209">
        <v>0.15</v>
      </c>
      <c r="F196" s="13">
        <v>2</v>
      </c>
      <c r="G196" s="209">
        <v>0.27</v>
      </c>
    </row>
    <row r="197" spans="3:7" x14ac:dyDescent="0.15">
      <c r="C197" s="13">
        <v>7</v>
      </c>
      <c r="D197" s="14">
        <v>1</v>
      </c>
      <c r="E197" s="209">
        <v>0.15</v>
      </c>
      <c r="F197" s="13">
        <v>2</v>
      </c>
      <c r="G197" s="209">
        <v>0.36</v>
      </c>
    </row>
    <row r="198" spans="3:7" x14ac:dyDescent="0.15">
      <c r="C198" s="13">
        <v>8</v>
      </c>
      <c r="D198" s="14">
        <v>2</v>
      </c>
      <c r="E198" s="209">
        <v>0.22500000000000001</v>
      </c>
      <c r="F198" s="13">
        <v>3</v>
      </c>
      <c r="G198" s="209">
        <v>0.45</v>
      </c>
    </row>
    <row r="199" spans="3:7" x14ac:dyDescent="0.15">
      <c r="C199" s="13">
        <v>9</v>
      </c>
      <c r="D199" s="14">
        <v>2</v>
      </c>
      <c r="E199" s="209">
        <v>0.22500000000000001</v>
      </c>
      <c r="F199" s="13">
        <v>3</v>
      </c>
      <c r="G199" s="209">
        <v>0.45</v>
      </c>
    </row>
    <row r="200" spans="3:7" x14ac:dyDescent="0.15">
      <c r="C200" s="13">
        <v>10</v>
      </c>
      <c r="D200" s="14">
        <v>2</v>
      </c>
      <c r="E200" s="209">
        <v>0.22500000000000001</v>
      </c>
      <c r="F200" s="13">
        <v>3</v>
      </c>
      <c r="G200" s="209">
        <v>0.45</v>
      </c>
    </row>
    <row r="201" spans="3:7" x14ac:dyDescent="0.15">
      <c r="C201" s="13">
        <v>11</v>
      </c>
      <c r="D201" s="14">
        <v>2</v>
      </c>
      <c r="E201" s="209">
        <v>0.22500000000000001</v>
      </c>
      <c r="F201" s="13">
        <v>3</v>
      </c>
      <c r="G201" s="209">
        <v>0.45</v>
      </c>
    </row>
    <row r="202" spans="3:7" x14ac:dyDescent="0.15">
      <c r="C202" s="13">
        <v>12</v>
      </c>
      <c r="D202" s="14">
        <v>2</v>
      </c>
      <c r="E202" s="209">
        <v>0.22500000000000001</v>
      </c>
      <c r="F202" s="13">
        <v>3</v>
      </c>
      <c r="G202" s="209">
        <v>0.45</v>
      </c>
    </row>
    <row r="203" spans="3:7" x14ac:dyDescent="0.15">
      <c r="C203" s="13">
        <v>13</v>
      </c>
      <c r="D203" s="14">
        <v>2</v>
      </c>
      <c r="E203" s="209">
        <v>0.22500000000000001</v>
      </c>
      <c r="F203" s="13">
        <v>3</v>
      </c>
      <c r="G203" s="209">
        <v>0.45</v>
      </c>
    </row>
    <row r="204" spans="3:7" x14ac:dyDescent="0.15">
      <c r="C204" s="13">
        <v>14</v>
      </c>
      <c r="D204" s="14">
        <v>2</v>
      </c>
      <c r="E204" s="209">
        <v>0.22500000000000001</v>
      </c>
      <c r="F204" s="13">
        <v>3</v>
      </c>
      <c r="G204" s="209">
        <v>0.45</v>
      </c>
    </row>
    <row r="205" spans="3:7" x14ac:dyDescent="0.15">
      <c r="C205" s="13">
        <v>15</v>
      </c>
      <c r="D205" s="14">
        <v>2</v>
      </c>
      <c r="E205" s="209">
        <v>0.22500000000000001</v>
      </c>
      <c r="F205" s="13">
        <v>3</v>
      </c>
      <c r="G205" s="209">
        <v>0.45</v>
      </c>
    </row>
    <row r="206" spans="3:7" x14ac:dyDescent="0.15">
      <c r="C206" s="13">
        <v>16</v>
      </c>
      <c r="D206" s="14">
        <v>2</v>
      </c>
      <c r="E206" s="209">
        <v>0.22500000000000001</v>
      </c>
      <c r="F206" s="13">
        <v>3</v>
      </c>
      <c r="G206" s="209">
        <v>0.45</v>
      </c>
    </row>
    <row r="208" spans="3:7" x14ac:dyDescent="0.15">
      <c r="E208" s="15"/>
      <c r="G208" s="15"/>
    </row>
  </sheetData>
  <mergeCells count="32">
    <mergeCell ref="D118:H118"/>
    <mergeCell ref="D142:H142"/>
    <mergeCell ref="CY46:CZ46"/>
    <mergeCell ref="CW46:CX46"/>
    <mergeCell ref="DA24:DB24"/>
    <mergeCell ref="Q70:U70"/>
    <mergeCell ref="D55:F55"/>
    <mergeCell ref="D50:F50"/>
    <mergeCell ref="CZ10:DE10"/>
    <mergeCell ref="CB32:CC32"/>
    <mergeCell ref="CB10:CB13"/>
    <mergeCell ref="CB14:CB17"/>
    <mergeCell ref="CR10:CT10"/>
    <mergeCell ref="CU10:CY10"/>
    <mergeCell ref="AB3:AE3"/>
    <mergeCell ref="AF3:AI3"/>
    <mergeCell ref="AV3:AY3"/>
    <mergeCell ref="AZ3:BC3"/>
    <mergeCell ref="BE3:BH3"/>
    <mergeCell ref="AQ3:AT3"/>
    <mergeCell ref="AM3:AP3"/>
    <mergeCell ref="CG8:CJ8"/>
    <mergeCell ref="CB8:CE8"/>
    <mergeCell ref="BS3:BV3"/>
    <mergeCell ref="BN3:BQ3"/>
    <mergeCell ref="BE2:BL2"/>
    <mergeCell ref="BI3:BL3"/>
    <mergeCell ref="D7:H7"/>
    <mergeCell ref="D29:H29"/>
    <mergeCell ref="L7:M7"/>
    <mergeCell ref="Q3:U3"/>
    <mergeCell ref="Q49:U49"/>
  </mergeCells>
  <phoneticPr fontId="2"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B3:AJ15"/>
  <sheetViews>
    <sheetView topLeftCell="O1" workbookViewId="0">
      <selection activeCell="Z47" sqref="Z47"/>
    </sheetView>
  </sheetViews>
  <sheetFormatPr defaultColWidth="6.5" defaultRowHeight="11.25" x14ac:dyDescent="0.15"/>
  <cols>
    <col min="1" max="1" width="6.5" style="13"/>
    <col min="2" max="2" width="6" style="13" bestFit="1" customWidth="1"/>
    <col min="3" max="4" width="10.5" style="13" bestFit="1" customWidth="1"/>
    <col min="5" max="5" width="9.75" style="13" bestFit="1" customWidth="1"/>
    <col min="6" max="6" width="10.5" style="13" bestFit="1" customWidth="1"/>
    <col min="7" max="10" width="9.75" style="13" bestFit="1" customWidth="1"/>
    <col min="11" max="11" width="10.5" style="13" bestFit="1" customWidth="1"/>
    <col min="12" max="13" width="9.75" style="13" bestFit="1" customWidth="1"/>
    <col min="14" max="18" width="10.5" style="13" bestFit="1" customWidth="1"/>
    <col min="19" max="19" width="13.875" style="13" bestFit="1" customWidth="1"/>
    <col min="20" max="29" width="10.5" style="13" bestFit="1" customWidth="1"/>
    <col min="30" max="30" width="13.875" style="13" bestFit="1" customWidth="1"/>
    <col min="31" max="32" width="10.5" style="13" bestFit="1" customWidth="1"/>
    <col min="33" max="34" width="9.75" style="13" bestFit="1" customWidth="1"/>
    <col min="35" max="35" width="9" style="13" bestFit="1" customWidth="1"/>
    <col min="36" max="16384" width="6.5" style="13"/>
  </cols>
  <sheetData>
    <row r="3" spans="2:36" x14ac:dyDescent="0.15">
      <c r="B3" s="13" t="str">
        <f>'[7]整理数据（将领）'!B2</f>
        <v>职业</v>
      </c>
      <c r="C3" s="13" t="str">
        <f>'[7]整理数据（将领）'!E2</f>
        <v>普攻系数附加</v>
      </c>
      <c r="D3" s="13" t="str">
        <f>'[7]整理数据（将领）'!F2</f>
        <v>技攻系数附加</v>
      </c>
      <c r="E3" s="13" t="str">
        <f>'[7]整理数据（将领）'!G2</f>
        <v>自身攻击</v>
      </c>
      <c r="F3" s="13" t="str">
        <f>'[7]整理数据（将领）'!H2</f>
        <v>自身圆桌伤害</v>
      </c>
      <c r="G3" s="13" t="str">
        <f>'[7]整理数据（将领）'!I2</f>
        <v>自身伤害</v>
      </c>
      <c r="H3" s="13" t="str">
        <f>'[7]整理数据（将领）'!J2</f>
        <v>固定输出</v>
      </c>
      <c r="I3" s="13" t="str">
        <f>'[7]整理数据（将领）'!K2</f>
        <v>自身生命</v>
      </c>
      <c r="J3" s="13" t="str">
        <f>'[7]整理数据（将领）'!L2</f>
        <v>自身防御</v>
      </c>
      <c r="K3" s="13" t="str">
        <f>'[7]整理数据（将领）'!M2</f>
        <v>自身圆桌免伤</v>
      </c>
      <c r="L3" s="13" t="str">
        <f>'[7]整理数据（将领）'!N2</f>
        <v>自身免伤</v>
      </c>
      <c r="M3" s="13" t="str">
        <f>'[7]整理数据（将领）'!O2</f>
        <v>吸血</v>
      </c>
      <c r="N3" s="13" t="str">
        <f>'[7]整理数据（将领）'!P2</f>
        <v>目标攻击增加</v>
      </c>
      <c r="O3" s="13" t="str">
        <f>'[7]整理数据（将领）'!Q2</f>
        <v>敌方承伤增加</v>
      </c>
      <c r="P3" s="13" t="str">
        <f>'[7]整理数据（将领）'!R2</f>
        <v>目标士气降低</v>
      </c>
      <c r="Q3" s="13" t="str">
        <f>'[7]整理数据（将领）'!S2</f>
        <v>目标怒气增加</v>
      </c>
      <c r="R3" s="13" t="str">
        <f>'[7]整理数据（将领）'!T2</f>
        <v>目标防御减少</v>
      </c>
      <c r="S3" s="13" t="str">
        <f>'[7]整理数据（将领）'!U2</f>
        <v>目标圆桌伤害增加</v>
      </c>
      <c r="T3" s="13" t="str">
        <f>'[7]整理数据（将领）'!V2</f>
        <v>目标伤害增加</v>
      </c>
      <c r="U3" s="13" t="str">
        <f>'[7]整理数据（将领）'!W2</f>
        <v>目标系数附加</v>
      </c>
      <c r="V3" s="13" t="str">
        <f>'[7]整理数据（将领）'!X2</f>
        <v>辅助输出增加</v>
      </c>
      <c r="W3" s="13" t="str">
        <f>'[7]整理数据（将领）'!Y2</f>
        <v>将领目标治疗</v>
      </c>
      <c r="X3" s="13" t="str">
        <f>'[7]整理数据（将领）'!Z2</f>
        <v>士兵目标治疗</v>
      </c>
      <c r="Y3" s="13" t="str">
        <f>'[7]整理数据（将领）'!AA2</f>
        <v>目标生命增加</v>
      </c>
      <c r="Z3" s="13" t="str">
        <f>'[7]整理数据（将领）'!AB2</f>
        <v>目标攻击减少</v>
      </c>
      <c r="AA3" s="13" t="str">
        <f>'[7]整理数据（将领）'!AC2</f>
        <v>目标士气增加</v>
      </c>
      <c r="AB3" s="13" t="str">
        <f>'[7]整理数据（将领）'!AD2</f>
        <v>目标怒气降低</v>
      </c>
      <c r="AC3" s="13" t="str">
        <f>'[7]整理数据（将领）'!AE2</f>
        <v>目标防御增加</v>
      </c>
      <c r="AD3" s="13" t="str">
        <f>'[7]整理数据（将领）'!AF2</f>
        <v>目标圆桌免伤增加</v>
      </c>
      <c r="AE3" s="13" t="str">
        <f>'[7]整理数据（将领）'!AG2</f>
        <v>目标免伤增加</v>
      </c>
      <c r="AF3" s="13" t="str">
        <f>'[7]整理数据（将领）'!AH2</f>
        <v>辅助生存增加</v>
      </c>
      <c r="AG3" s="13" t="str">
        <f>'[7]整理数据（将领）'!AI2</f>
        <v>控制率</v>
      </c>
      <c r="AH3" s="13" t="str">
        <f>'[7]整理数据（将领）'!AJ2</f>
        <v>免控率</v>
      </c>
      <c r="AI3" s="13" t="str">
        <f>'[7]整理数据（将领）'!AK2</f>
        <v>普攻占用率</v>
      </c>
      <c r="AJ3" s="13" t="str">
        <f>'[7]整理数据（将领）'!AL2</f>
        <v>战法辅助强化</v>
      </c>
    </row>
    <row r="4" spans="2:36" x14ac:dyDescent="0.15">
      <c r="B4" s="13" t="s">
        <v>169</v>
      </c>
      <c r="C4" s="13">
        <f>'[7]整理数据（将领）'!E9</f>
        <v>3448.8440308448885</v>
      </c>
      <c r="D4" s="13">
        <f>'[7]整理数据（将领）'!F9</f>
        <v>3448.8440308448885</v>
      </c>
      <c r="E4" s="13">
        <f>'[7]整理数据（将领）'!G9</f>
        <v>1.0395235483069076</v>
      </c>
      <c r="F4" s="13">
        <f>'[7]整理数据（将领）'!H9</f>
        <v>0.97790458435341043</v>
      </c>
      <c r="G4" s="13">
        <f>'[7]整理数据（将领）'!I9</f>
        <v>0.92632775454383043</v>
      </c>
      <c r="H4" s="13">
        <f>'[7]整理数据（将领）'!J9</f>
        <v>3444.3719490339031</v>
      </c>
      <c r="I4" s="13">
        <f>'[7]整理数据（将领）'!K9</f>
        <v>1.0416911031063014</v>
      </c>
      <c r="J4" s="13">
        <f>'[7]整理数据（将领）'!L9</f>
        <v>6.9875581638715624E-4</v>
      </c>
      <c r="K4" s="13">
        <f>'[7]整理数据（将领）'!M9</f>
        <v>1.1491939157749833</v>
      </c>
      <c r="L4" s="13">
        <f>'[7]整理数据（将领）'!N9</f>
        <v>1.1435041375291581</v>
      </c>
      <c r="M4" s="13">
        <f>'[7]整理数据（将领）'!O9</f>
        <v>3129.1319509997516</v>
      </c>
      <c r="N4" s="13">
        <f>'[7]整理数据（将领）'!P9</f>
        <v>0.92746060993181201</v>
      </c>
      <c r="O4" s="13">
        <f>'[7]整理数据（将领）'!Q9</f>
        <v>0.78678747748564892</v>
      </c>
      <c r="P4" s="13">
        <f>'[7]整理数据（将领）'!R9</f>
        <v>0.78678747748564892</v>
      </c>
      <c r="Q4" s="13">
        <f>'[7]整理数据（将领）'!S9</f>
        <v>1.216</v>
      </c>
      <c r="R4" s="13">
        <f>'[7]整理数据（将领）'!T9</f>
        <v>5.1564217485117127E-4</v>
      </c>
      <c r="S4" s="13">
        <f>'[7]整理数据（将领）'!U9</f>
        <v>1</v>
      </c>
      <c r="T4" s="13">
        <f>'[7]整理数据（将领）'!V9</f>
        <v>1</v>
      </c>
      <c r="U4" s="13">
        <f>'[7]整理数据（将领）'!W9</f>
        <v>0.76664047142921776</v>
      </c>
      <c r="V4" s="13">
        <f>'[7]整理数据（将领）'!X9</f>
        <v>0.280854172083849</v>
      </c>
      <c r="W4" s="13">
        <f>'[7]整理数据（将领）'!Y9</f>
        <v>2867.9336911891887</v>
      </c>
      <c r="X4" s="13">
        <f>'[7]整理数据（将领）'!Z9</f>
        <v>2867.9336911891887</v>
      </c>
      <c r="Y4" s="13">
        <f>'[7]整理数据（将领）'!AA9</f>
        <v>0.92746060993181201</v>
      </c>
      <c r="Z4" s="13">
        <f>'[7]整理数据（将领）'!AB9</f>
        <v>0.92746060993181201</v>
      </c>
      <c r="AA4" s="13">
        <f>'[7]整理数据（将领）'!AC9</f>
        <v>1</v>
      </c>
      <c r="AB4" s="13">
        <f>'[7]整理数据（将领）'!AD9</f>
        <v>1.5455253607822959</v>
      </c>
      <c r="AC4" s="13">
        <f>'[7]整理数据（将领）'!AE9</f>
        <v>6.2500000000000001E-4</v>
      </c>
      <c r="AD4" s="13">
        <f>'[7]整理数据（将领）'!AF9</f>
        <v>1.008513494372336</v>
      </c>
      <c r="AE4" s="13">
        <f>'[7]整理数据（将领）'!AG9</f>
        <v>1.0552774471073174</v>
      </c>
      <c r="AF4" s="13">
        <f>'[7]整理数据（将领）'!AH9</f>
        <v>0.33613890307988586</v>
      </c>
      <c r="AG4" s="13">
        <f>'[7]整理数据（将领）'!AI9</f>
        <v>1</v>
      </c>
      <c r="AH4" s="13">
        <f>'[7]整理数据（将领）'!AJ9</f>
        <v>1</v>
      </c>
      <c r="AI4" s="13">
        <f>'[7]整理数据（将领）'!AK9</f>
        <v>-1</v>
      </c>
      <c r="AJ4" s="13">
        <f>'[7]整理数据（将领）'!AL9</f>
        <v>1</v>
      </c>
    </row>
    <row r="5" spans="2:36" x14ac:dyDescent="0.15">
      <c r="B5" s="13" t="s">
        <v>353</v>
      </c>
      <c r="C5" s="13">
        <f>'[7]整理数据（将领）'!E17</f>
        <v>3177.7251868545286</v>
      </c>
      <c r="D5" s="13">
        <f>'[7]整理数据（将领）'!F17</f>
        <v>3177.7251868545286</v>
      </c>
      <c r="E5" s="13">
        <f>'[7]整理数据（将领）'!G17</f>
        <v>0.82004342427937116</v>
      </c>
      <c r="F5" s="13">
        <f>'[7]整理数据（将领）'!H17</f>
        <v>0.82949859858117425</v>
      </c>
      <c r="G5" s="13">
        <f>'[7]整理数据（将领）'!I17</f>
        <v>0.88590141693284896</v>
      </c>
      <c r="H5" s="13">
        <f>'[7]整理数据（将领）'!J17</f>
        <v>3117.136207640734</v>
      </c>
      <c r="I5" s="13">
        <f>'[7]整理数据（将领）'!K17</f>
        <v>1.0283945326457231</v>
      </c>
      <c r="J5" s="13">
        <f>'[7]整理数据（将领）'!L17</f>
        <v>6.6209730244513204E-4</v>
      </c>
      <c r="K5" s="13">
        <f>'[7]整理数据（将领）'!M17</f>
        <v>1.0873777035951975</v>
      </c>
      <c r="L5" s="13">
        <f>'[7]整理数据（将领）'!N17</f>
        <v>1.0714640585602326</v>
      </c>
      <c r="M5" s="13">
        <f>'[7]整理数据（将领）'!O17</f>
        <v>3148.5309798124285</v>
      </c>
      <c r="N5" s="13">
        <f>'[7]整理数据（将领）'!P17</f>
        <v>0.91303937471851815</v>
      </c>
      <c r="O5" s="13">
        <f>'[7]整理数据（将领）'!Q17</f>
        <v>0.63326431470289812</v>
      </c>
      <c r="P5" s="13">
        <f>'[7]整理数据（将领）'!R17</f>
        <v>0.63326431470289812</v>
      </c>
      <c r="Q5" s="13">
        <f>'[7]整理数据（将领）'!S17</f>
        <v>1.216</v>
      </c>
      <c r="R5" s="13">
        <f>'[7]整理数据（将领）'!T17</f>
        <v>3.9579019668931146E-4</v>
      </c>
      <c r="S5" s="13">
        <f>'[7]整理数据（将领）'!U17</f>
        <v>1</v>
      </c>
      <c r="T5" s="13">
        <f>'[7]整理数据（将领）'!V17</f>
        <v>1</v>
      </c>
      <c r="U5" s="13">
        <f>'[7]整理数据（将领）'!W17</f>
        <v>0.76664047142921776</v>
      </c>
      <c r="V5" s="13">
        <f>'[7]整理数据（将领）'!X17</f>
        <v>0.40323730228399063</v>
      </c>
      <c r="W5" s="13">
        <f>'[7]整理数据（将领）'!Y17</f>
        <v>3110.0480356442959</v>
      </c>
      <c r="X5" s="13">
        <f>'[7]整理数据（将领）'!Z17</f>
        <v>3110.0480356442959</v>
      </c>
      <c r="Y5" s="13">
        <f>'[7]整理数据（将领）'!AA17</f>
        <v>0.91303937471851815</v>
      </c>
      <c r="Z5" s="13">
        <f>'[7]整理数据（将领）'!AB17</f>
        <v>0.91303937471851815</v>
      </c>
      <c r="AA5" s="13">
        <f>'[7]整理数据（将领）'!AC17</f>
        <v>1</v>
      </c>
      <c r="AB5" s="13">
        <f>'[7]整理数据（将领）'!AD17</f>
        <v>1.9202092582312924</v>
      </c>
      <c r="AC5" s="13">
        <f>'[7]整理数据（将领）'!AE17</f>
        <v>6.2500000000000001E-4</v>
      </c>
      <c r="AD5" s="13">
        <f>'[7]整理数据（将领）'!AF17</f>
        <v>1.019901026228357</v>
      </c>
      <c r="AE5" s="13">
        <f>'[7]整理数据（将领）'!AG17</f>
        <v>1.0464560941551124</v>
      </c>
      <c r="AF5" s="13">
        <f>'[7]整理数据（将领）'!AH17</f>
        <v>0.75566211139164663</v>
      </c>
      <c r="AG5" s="13">
        <f>'[7]整理数据（将领）'!AI17</f>
        <v>1</v>
      </c>
      <c r="AH5" s="13">
        <f>'[7]整理数据（将领）'!AJ17</f>
        <v>1</v>
      </c>
      <c r="AI5" s="13">
        <f>'[7]整理数据（将领）'!AK17</f>
        <v>-1</v>
      </c>
      <c r="AJ5" s="13">
        <f>'[7]整理数据（将领）'!AL17</f>
        <v>1</v>
      </c>
    </row>
    <row r="6" spans="2:36" x14ac:dyDescent="0.15">
      <c r="B6" s="13" t="s">
        <v>354</v>
      </c>
      <c r="C6" s="13">
        <f>'[7]整理数据（将领）'!E24</f>
        <v>5998.5361689216224</v>
      </c>
      <c r="D6" s="13">
        <f>'[7]整理数据（将领）'!F24</f>
        <v>5998.5361689216224</v>
      </c>
      <c r="E6" s="13">
        <f>'[7]整理数据（将领）'!G24</f>
        <v>0.95713371552060666</v>
      </c>
      <c r="F6" s="13">
        <f>'[7]整理数据（将领）'!H24</f>
        <v>0.94589493210155484</v>
      </c>
      <c r="G6" s="13">
        <f>'[7]整理数据（将领）'!I24</f>
        <v>0.91078818931406436</v>
      </c>
      <c r="H6" s="13">
        <f>'[7]整理数据（将领）'!J24</f>
        <v>5686.2434144925937</v>
      </c>
      <c r="I6" s="13">
        <f>'[7]整理数据（将领）'!K24</f>
        <v>0.99336913552621764</v>
      </c>
      <c r="J6" s="13">
        <f>'[7]整理数据（将领）'!L24</f>
        <v>6.3657840177089634E-4</v>
      </c>
      <c r="K6" s="13">
        <f>'[7]整理数据（将领）'!M24</f>
        <v>1.0185254428334343</v>
      </c>
      <c r="L6" s="13">
        <f>'[7]整理数据（将领）'!N24</f>
        <v>1.0126027784429807</v>
      </c>
      <c r="M6" s="13">
        <f>'[7]整理数据（将领）'!O24</f>
        <v>3139.7253297727293</v>
      </c>
      <c r="N6" s="13">
        <f>'[7]整理数据（将领）'!P24</f>
        <v>0.8954134205689368</v>
      </c>
      <c r="O6" s="13">
        <f>'[7]整理数据（将领）'!Q24</f>
        <v>2.114583333333333</v>
      </c>
      <c r="P6" s="13">
        <f>'[7]整理数据（将领）'!R24</f>
        <v>2.114583333333333</v>
      </c>
      <c r="Q6" s="13">
        <f>'[7]整理数据（将领）'!S24</f>
        <v>1.2159999999999997</v>
      </c>
      <c r="R6" s="13">
        <f>'[7]整理数据（将领）'!T24</f>
        <v>1.3216145833333335E-3</v>
      </c>
      <c r="S6" s="13">
        <f>'[7]整理数据（将领）'!U24</f>
        <v>1</v>
      </c>
      <c r="T6" s="13">
        <f>'[7]整理数据（将领）'!V24</f>
        <v>1</v>
      </c>
      <c r="U6" s="13">
        <f>'[7]整理数据（将领）'!W24</f>
        <v>0.76664047142921776</v>
      </c>
      <c r="V6" s="13">
        <f>'[7]整理数据（将领）'!X24</f>
        <v>0.7136978378256934</v>
      </c>
      <c r="W6" s="13">
        <f>'[7]整理数据（将领）'!Y24</f>
        <v>3000</v>
      </c>
      <c r="X6" s="13">
        <f>'[7]整理数据（将领）'!Z24</f>
        <v>3000</v>
      </c>
      <c r="Y6" s="13">
        <f>'[7]整理数据（将领）'!AA24</f>
        <v>0.8954134205689368</v>
      </c>
      <c r="Z6" s="13">
        <f>'[7]整理数据（将领）'!AB24</f>
        <v>0.8954134205689368</v>
      </c>
      <c r="AA6" s="13">
        <f>'[7]整理数据（将领）'!AC24</f>
        <v>1</v>
      </c>
      <c r="AB6" s="13">
        <f>'[7]整理数据（将领）'!AD24</f>
        <v>0.5750541871921182</v>
      </c>
      <c r="AC6" s="13">
        <f>'[7]整理数据（将领）'!AE24</f>
        <v>6.249999999999999E-4</v>
      </c>
      <c r="AD6" s="13">
        <f>'[7]整理数据（将领）'!AF24</f>
        <v>1.0814528094762292</v>
      </c>
      <c r="AE6" s="13">
        <f>'[7]整理数据（将领）'!AG24</f>
        <v>1.0599349663754485</v>
      </c>
      <c r="AF6" s="13">
        <f>'[7]整理数据（将领）'!AH24</f>
        <v>0.57313057677239065</v>
      </c>
      <c r="AG6" s="13">
        <f>'[7]整理数据（将领）'!AI24</f>
        <v>1</v>
      </c>
      <c r="AH6" s="13">
        <f>'[7]整理数据（将领）'!AJ24</f>
        <v>1</v>
      </c>
      <c r="AI6" s="13">
        <f>'[7]整理数据（将领）'!AK24</f>
        <v>-1</v>
      </c>
      <c r="AJ6" s="13">
        <f>'[7]整理数据（将领）'!AL24</f>
        <v>1</v>
      </c>
    </row>
    <row r="7" spans="2:36" x14ac:dyDescent="0.15">
      <c r="B7" s="13" t="s">
        <v>355</v>
      </c>
      <c r="C7" s="115">
        <f>C6</f>
        <v>5998.5361689216224</v>
      </c>
      <c r="D7" s="115">
        <f t="shared" ref="D7:AJ7" si="0">D6</f>
        <v>5998.5361689216224</v>
      </c>
      <c r="E7" s="115">
        <f t="shared" si="0"/>
        <v>0.95713371552060666</v>
      </c>
      <c r="F7" s="115">
        <f t="shared" si="0"/>
        <v>0.94589493210155484</v>
      </c>
      <c r="G7" s="115">
        <f t="shared" si="0"/>
        <v>0.91078818931406436</v>
      </c>
      <c r="H7" s="115">
        <f t="shared" si="0"/>
        <v>5686.2434144925937</v>
      </c>
      <c r="I7" s="115">
        <f t="shared" si="0"/>
        <v>0.99336913552621764</v>
      </c>
      <c r="J7" s="115">
        <f t="shared" si="0"/>
        <v>6.3657840177089634E-4</v>
      </c>
      <c r="K7" s="115">
        <f t="shared" si="0"/>
        <v>1.0185254428334343</v>
      </c>
      <c r="L7" s="115">
        <f t="shared" si="0"/>
        <v>1.0126027784429807</v>
      </c>
      <c r="M7" s="115">
        <f t="shared" si="0"/>
        <v>3139.7253297727293</v>
      </c>
      <c r="N7" s="115">
        <f t="shared" si="0"/>
        <v>0.8954134205689368</v>
      </c>
      <c r="O7" s="115">
        <f t="shared" si="0"/>
        <v>2.114583333333333</v>
      </c>
      <c r="P7" s="115">
        <f t="shared" si="0"/>
        <v>2.114583333333333</v>
      </c>
      <c r="Q7" s="115">
        <f t="shared" si="0"/>
        <v>1.2159999999999997</v>
      </c>
      <c r="R7" s="115">
        <f t="shared" si="0"/>
        <v>1.3216145833333335E-3</v>
      </c>
      <c r="S7" s="115">
        <f t="shared" si="0"/>
        <v>1</v>
      </c>
      <c r="T7" s="115">
        <f t="shared" si="0"/>
        <v>1</v>
      </c>
      <c r="U7" s="115">
        <f t="shared" si="0"/>
        <v>0.76664047142921776</v>
      </c>
      <c r="V7" s="115">
        <f t="shared" si="0"/>
        <v>0.7136978378256934</v>
      </c>
      <c r="W7" s="115">
        <f t="shared" si="0"/>
        <v>3000</v>
      </c>
      <c r="X7" s="115">
        <f t="shared" si="0"/>
        <v>3000</v>
      </c>
      <c r="Y7" s="115">
        <f t="shared" si="0"/>
        <v>0.8954134205689368</v>
      </c>
      <c r="Z7" s="115">
        <f t="shared" si="0"/>
        <v>0.8954134205689368</v>
      </c>
      <c r="AA7" s="115">
        <f t="shared" si="0"/>
        <v>1</v>
      </c>
      <c r="AB7" s="115">
        <f t="shared" si="0"/>
        <v>0.5750541871921182</v>
      </c>
      <c r="AC7" s="115">
        <f t="shared" si="0"/>
        <v>6.249999999999999E-4</v>
      </c>
      <c r="AD7" s="115">
        <f t="shared" si="0"/>
        <v>1.0814528094762292</v>
      </c>
      <c r="AE7" s="115">
        <f t="shared" si="0"/>
        <v>1.0599349663754485</v>
      </c>
      <c r="AF7" s="115">
        <f t="shared" si="0"/>
        <v>0.57313057677239065</v>
      </c>
      <c r="AG7" s="115">
        <f t="shared" si="0"/>
        <v>1</v>
      </c>
      <c r="AH7" s="115">
        <f t="shared" si="0"/>
        <v>1</v>
      </c>
      <c r="AI7" s="115">
        <f t="shared" si="0"/>
        <v>-1</v>
      </c>
      <c r="AJ7" s="115">
        <f t="shared" si="0"/>
        <v>1</v>
      </c>
    </row>
    <row r="11" spans="2:36" x14ac:dyDescent="0.15">
      <c r="B11" s="13" t="str">
        <f>B3</f>
        <v>职业</v>
      </c>
      <c r="C11" s="13" t="str">
        <f>C3</f>
        <v>普攻系数附加</v>
      </c>
      <c r="D11" s="13" t="str">
        <f t="shared" ref="D11:AJ11" si="1">D3</f>
        <v>技攻系数附加</v>
      </c>
      <c r="E11" s="13" t="str">
        <f t="shared" si="1"/>
        <v>自身攻击</v>
      </c>
      <c r="F11" s="13" t="str">
        <f t="shared" si="1"/>
        <v>自身圆桌伤害</v>
      </c>
      <c r="G11" s="13" t="str">
        <f t="shared" si="1"/>
        <v>自身伤害</v>
      </c>
      <c r="H11" s="13" t="str">
        <f t="shared" si="1"/>
        <v>固定输出</v>
      </c>
      <c r="I11" s="13" t="str">
        <f t="shared" si="1"/>
        <v>自身生命</v>
      </c>
      <c r="J11" s="13" t="str">
        <f t="shared" si="1"/>
        <v>自身防御</v>
      </c>
      <c r="K11" s="13" t="str">
        <f t="shared" si="1"/>
        <v>自身圆桌免伤</v>
      </c>
      <c r="L11" s="13" t="str">
        <f t="shared" si="1"/>
        <v>自身免伤</v>
      </c>
      <c r="M11" s="13" t="str">
        <f t="shared" si="1"/>
        <v>吸血</v>
      </c>
      <c r="N11" s="13" t="str">
        <f t="shared" si="1"/>
        <v>目标攻击增加</v>
      </c>
      <c r="O11" s="13" t="str">
        <f t="shared" si="1"/>
        <v>敌方承伤增加</v>
      </c>
      <c r="P11" s="13" t="str">
        <f t="shared" si="1"/>
        <v>目标士气降低</v>
      </c>
      <c r="Q11" s="13" t="str">
        <f t="shared" si="1"/>
        <v>目标怒气增加</v>
      </c>
      <c r="R11" s="13" t="str">
        <f t="shared" si="1"/>
        <v>目标防御减少</v>
      </c>
      <c r="S11" s="13" t="str">
        <f t="shared" si="1"/>
        <v>目标圆桌伤害增加</v>
      </c>
      <c r="T11" s="13" t="str">
        <f t="shared" si="1"/>
        <v>目标伤害增加</v>
      </c>
      <c r="U11" s="13" t="str">
        <f t="shared" si="1"/>
        <v>目标系数附加</v>
      </c>
      <c r="V11" s="13" t="str">
        <f t="shared" si="1"/>
        <v>辅助输出增加</v>
      </c>
      <c r="W11" s="13" t="str">
        <f t="shared" si="1"/>
        <v>将领目标治疗</v>
      </c>
      <c r="X11" s="13" t="str">
        <f t="shared" si="1"/>
        <v>士兵目标治疗</v>
      </c>
      <c r="Y11" s="13" t="str">
        <f t="shared" si="1"/>
        <v>目标生命增加</v>
      </c>
      <c r="Z11" s="13" t="str">
        <f t="shared" si="1"/>
        <v>目标攻击减少</v>
      </c>
      <c r="AA11" s="13" t="str">
        <f t="shared" si="1"/>
        <v>目标士气增加</v>
      </c>
      <c r="AB11" s="13" t="str">
        <f t="shared" si="1"/>
        <v>目标怒气降低</v>
      </c>
      <c r="AC11" s="13" t="str">
        <f t="shared" si="1"/>
        <v>目标防御增加</v>
      </c>
      <c r="AD11" s="13" t="str">
        <f t="shared" si="1"/>
        <v>目标圆桌免伤增加</v>
      </c>
      <c r="AE11" s="13" t="str">
        <f t="shared" si="1"/>
        <v>目标免伤增加</v>
      </c>
      <c r="AF11" s="13" t="str">
        <f t="shared" si="1"/>
        <v>辅助生存增加</v>
      </c>
      <c r="AG11" s="13" t="str">
        <f t="shared" si="1"/>
        <v>控制率</v>
      </c>
      <c r="AH11" s="13" t="str">
        <f t="shared" si="1"/>
        <v>免控率</v>
      </c>
      <c r="AI11" s="13" t="str">
        <f t="shared" si="1"/>
        <v>普攻占用率</v>
      </c>
      <c r="AJ11" s="13" t="str">
        <f t="shared" si="1"/>
        <v>战法辅助强化</v>
      </c>
    </row>
    <row r="12" spans="2:36" x14ac:dyDescent="0.15">
      <c r="B12" s="13" t="s">
        <v>224</v>
      </c>
      <c r="C12" s="13">
        <f>'[7]整理数据（士兵）'!E$9</f>
        <v>1510.060203714899</v>
      </c>
      <c r="D12" s="13">
        <f>'[7]整理数据（士兵）'!F$9</f>
        <v>1510.060203714899</v>
      </c>
      <c r="E12" s="13">
        <f>'[7]整理数据（士兵）'!G$9</f>
        <v>0.81598879623462717</v>
      </c>
      <c r="F12" s="13">
        <f>'[7]整理数据（士兵）'!H$9</f>
        <v>0.81598879623462717</v>
      </c>
      <c r="G12" s="13">
        <f>'[7]整理数据（士兵）'!I$9</f>
        <v>0.81598879623462717</v>
      </c>
      <c r="H12" s="13">
        <f>'[7]整理数据（士兵）'!J$9</f>
        <v>1510.060203714899</v>
      </c>
      <c r="I12" s="13">
        <f>'[7]整理数据（士兵）'!K$9</f>
        <v>1.7204301075268815</v>
      </c>
      <c r="J12" s="13">
        <f>'[7]整理数据（士兵）'!L$9</f>
        <v>7.1684587813620072E-4</v>
      </c>
      <c r="K12" s="13">
        <f>'[7]整理数据（士兵）'!M$9</f>
        <v>2.2199098161637179</v>
      </c>
      <c r="L12" s="13">
        <f>'[7]整理数据（士兵）'!N$9</f>
        <v>1.7204301075268815</v>
      </c>
      <c r="M12" s="13">
        <f>'[7]整理数据（士兵）'!O$9</f>
        <v>4294.1935483870966</v>
      </c>
      <c r="N12" s="13">
        <f>'[7]整理数据（士兵）'!P$9</f>
        <v>0.81604944793087553</v>
      </c>
      <c r="O12" s="13">
        <f>'[7]整理数据（士兵）'!Q$9</f>
        <v>0.23510318187262966</v>
      </c>
      <c r="P12" s="13">
        <f>'[7]整理数据（士兵）'!R$9</f>
        <v>0.2351031818726296</v>
      </c>
      <c r="Q12" s="13">
        <f>'[7]整理数据（士兵）'!S$9</f>
        <v>1</v>
      </c>
      <c r="R12" s="13">
        <f>'[7]整理数据（士兵）'!T$9</f>
        <v>1.4693948867039352E-4</v>
      </c>
      <c r="S12" s="13">
        <f>'[7]整理数据（士兵）'!U$9</f>
        <v>1</v>
      </c>
      <c r="T12" s="13">
        <f>'[7]整理数据（士兵）'!V$9</f>
        <v>1</v>
      </c>
      <c r="U12" s="13">
        <f>'[7]整理数据（士兵）'!W$9</f>
        <v>0</v>
      </c>
      <c r="V12" s="13">
        <f>'[7]整理数据（士兵）'!X$9</f>
        <v>0</v>
      </c>
      <c r="W12" s="13">
        <f>'[7]整理数据（士兵）'!Y$9</f>
        <v>2496</v>
      </c>
      <c r="X12" s="13">
        <f>'[7]整理数据（士兵）'!Z$9</f>
        <v>2496</v>
      </c>
      <c r="Y12" s="13">
        <f>'[7]整理数据（士兵）'!AA$9</f>
        <v>0.81604944793087553</v>
      </c>
      <c r="Z12" s="13">
        <f>'[7]整理数据（士兵）'!AB$9</f>
        <v>3.4710268122742023</v>
      </c>
      <c r="AA12" s="13">
        <f>'[7]整理数据（士兵）'!AC$9</f>
        <v>1</v>
      </c>
      <c r="AB12" s="13">
        <f>'[7]整理数据（士兵）'!AD$9</f>
        <v>4.253451578302176</v>
      </c>
      <c r="AC12" s="13">
        <f>'[7]整理数据（士兵）'!AE$9</f>
        <v>6.2500000000000001E-4</v>
      </c>
      <c r="AD12" s="13">
        <f>'[7]整理数据（士兵）'!AF$9</f>
        <v>1</v>
      </c>
      <c r="AE12" s="13">
        <f>'[7]整理数据（士兵）'!AG$9</f>
        <v>1</v>
      </c>
      <c r="AF12" s="13">
        <f>'[7]整理数据（士兵）'!AH$9</f>
        <v>0.36819093976106615</v>
      </c>
      <c r="AG12" s="13">
        <f>'[7]整理数据（士兵）'!AI$9</f>
        <v>4.9727204080008107</v>
      </c>
      <c r="AH12" s="13">
        <f>'[7]整理数据（士兵）'!AJ$9</f>
        <v>1</v>
      </c>
      <c r="AI12" s="13">
        <f>'[7]整理数据（士兵）'!AK$9</f>
        <v>-1</v>
      </c>
      <c r="AJ12" s="13">
        <f>'[7]整理数据（士兵）'!AL$9</f>
        <v>1</v>
      </c>
    </row>
    <row r="13" spans="2:36" x14ac:dyDescent="0.15">
      <c r="B13" s="13" t="s">
        <v>164</v>
      </c>
      <c r="C13" s="13">
        <f>AVERAGE('[7]整理数据（士兵）'!E$25,'[7]整理数据（士兵）'!E$33)</f>
        <v>2832.576956272474</v>
      </c>
      <c r="D13" s="13">
        <f>AVERAGE('[7]整理数据（士兵）'!F$25,'[7]整理数据（士兵）'!F$33)</f>
        <v>2832.576956272474</v>
      </c>
      <c r="E13" s="13">
        <f>AVERAGE('[7]整理数据（士兵）'!G$25,'[7]整理数据（士兵）'!G$33)</f>
        <v>1.711745168241591</v>
      </c>
      <c r="F13" s="13">
        <f>AVERAGE('[7]整理数据（士兵）'!H$25,'[7]整理数据（士兵）'!H$33)</f>
        <v>1.711745168241591</v>
      </c>
      <c r="G13" s="13">
        <f>AVERAGE('[7]整理数据（士兵）'!I$25,'[7]整理数据（士兵）'!I$33)</f>
        <v>1.7024229207692807</v>
      </c>
      <c r="H13" s="13">
        <f>AVERAGE('[7]整理数据（士兵）'!J$25,'[7]整理数据（士兵）'!J$33)</f>
        <v>2809.2394883554043</v>
      </c>
      <c r="I13" s="13">
        <f>AVERAGE('[7]整理数据（士兵）'!K$25,'[7]整理数据（士兵）'!K$33)</f>
        <v>1.2134401317197603</v>
      </c>
      <c r="J13" s="13">
        <f>AVERAGE('[7]整理数据（士兵）'!L$25,'[7]整理数据（士兵）'!L$33)</f>
        <v>7.5840008232485017E-4</v>
      </c>
      <c r="K13" s="13">
        <f>AVERAGE('[7]整理数据（士兵）'!M$25,'[7]整理数据（士兵）'!M$33)</f>
        <v>1.4908890718330006</v>
      </c>
      <c r="L13" s="13">
        <f>AVERAGE('[7]整理数据（士兵）'!N$25,'[7]整理数据（士兵）'!N$33)</f>
        <v>1.2329554230295647</v>
      </c>
      <c r="M13" s="13">
        <f>AVERAGE('[7]整理数据（士兵）'!O$25,'[7]整理数据（士兵）'!O$33)</f>
        <v>4659.6101058038803</v>
      </c>
      <c r="N13" s="13">
        <f>AVERAGE('[7]整理数据（士兵）'!P$25,'[7]整理数据（士兵）'!P$33)</f>
        <v>0.82219918970680017</v>
      </c>
      <c r="O13" s="13">
        <f>AVERAGE('[7]整理数据（士兵）'!Q$25,'[7]整理数据（士兵）'!Q$33)</f>
        <v>0.58841588211215723</v>
      </c>
      <c r="P13" s="13">
        <f>AVERAGE('[7]整理数据（士兵）'!R$25,'[7]整理数据（士兵）'!R$33)</f>
        <v>0.58841588211215723</v>
      </c>
      <c r="Q13" s="13">
        <f>AVERAGE('[7]整理数据（士兵）'!S$25,'[7]整理数据（士兵）'!S$33)</f>
        <v>1</v>
      </c>
      <c r="R13" s="13">
        <f>AVERAGE('[7]整理数据（士兵）'!T$25,'[7]整理数据（士兵）'!T$33)</f>
        <v>3.6775992632009826E-4</v>
      </c>
      <c r="S13" s="13">
        <f>AVERAGE('[7]整理数据（士兵）'!U$25,'[7]整理数据（士兵）'!U$33)</f>
        <v>1</v>
      </c>
      <c r="T13" s="13">
        <f>AVERAGE('[7]整理数据（士兵）'!V$25,'[7]整理数据（士兵）'!V$33)</f>
        <v>1</v>
      </c>
      <c r="U13" s="13">
        <f>AVERAGE('[7]整理数据（士兵）'!W$25,'[7]整理数据（士兵）'!W$33)</f>
        <v>0</v>
      </c>
      <c r="V13" s="13">
        <f>AVERAGE('[7]整理数据（士兵）'!X$25,'[7]整理数据（士兵）'!X$33)</f>
        <v>0.2597284704955265</v>
      </c>
      <c r="W13" s="13">
        <f>AVERAGE('[7]整理数据（士兵）'!Y$25,'[7]整理数据（士兵）'!Y$33)</f>
        <v>3840</v>
      </c>
      <c r="X13" s="13">
        <f>AVERAGE('[7]整理数据（士兵）'!Z$25,'[7]整理数据（士兵）'!Z$33)</f>
        <v>3840</v>
      </c>
      <c r="Y13" s="13">
        <f>AVERAGE('[7]整理数据（士兵）'!AA$25,'[7]整理数据（士兵）'!AA$33)</f>
        <v>0.82219918970680017</v>
      </c>
      <c r="Z13" s="13">
        <f>AVERAGE('[7]整理数据（士兵）'!AB$25,'[7]整理数据（士兵）'!AB$33)</f>
        <v>1.5983094361220243</v>
      </c>
      <c r="AA13" s="13">
        <f>AVERAGE('[7]整理数据（士兵）'!AC$25,'[7]整理数据（士兵）'!AC$33)</f>
        <v>1</v>
      </c>
      <c r="AB13" s="13">
        <f>AVERAGE('[7]整理数据（士兵）'!AD$25,'[7]整理数据（士兵）'!AD$33)</f>
        <v>1.6994782608695651</v>
      </c>
      <c r="AC13" s="13">
        <f>AVERAGE('[7]整理数据（士兵）'!AE$25,'[7]整理数据（士兵）'!AE$33)</f>
        <v>6.2500000000000001E-4</v>
      </c>
      <c r="AD13" s="13">
        <f>AVERAGE('[7]整理数据（士兵）'!AF$25,'[7]整理数据（士兵）'!AF$33)</f>
        <v>1</v>
      </c>
      <c r="AE13" s="13">
        <f>AVERAGE('[7]整理数据（士兵）'!AG$25,'[7]整理数据（士兵）'!AG$33)</f>
        <v>1</v>
      </c>
      <c r="AF13" s="13">
        <f>AVERAGE('[7]整理数据（士兵）'!AH$25,'[7]整理数据（士兵）'!AH$33)</f>
        <v>0.28862855673779886</v>
      </c>
      <c r="AG13" s="13">
        <f>AVERAGE('[7]整理数据（士兵）'!AI$25,'[7]整理数据（士兵）'!AI$33)</f>
        <v>1.7414542166380977</v>
      </c>
      <c r="AH13" s="13">
        <f>AVERAGE('[7]整理数据（士兵）'!AJ$25,'[7]整理数据（士兵）'!AJ$33)</f>
        <v>1.0603855033102345</v>
      </c>
      <c r="AI13" s="13">
        <f>AVERAGE('[7]整理数据（士兵）'!AK$25,'[7]整理数据（士兵）'!AK$33)</f>
        <v>-1</v>
      </c>
      <c r="AJ13" s="13">
        <f>AVERAGE('[7]整理数据（士兵）'!AL$25,'[7]整理数据（士兵）'!AL$33)</f>
        <v>1</v>
      </c>
    </row>
    <row r="14" spans="2:36" x14ac:dyDescent="0.15">
      <c r="B14" s="13" t="s">
        <v>226</v>
      </c>
      <c r="C14" s="13">
        <f>AVERAGE('[7]整理数据（士兵）'!E$41,'[7]整理数据（士兵）'!E$49)</f>
        <v>9797.4347878901044</v>
      </c>
      <c r="D14" s="13">
        <f>AVERAGE('[7]整理数据（士兵）'!F$41,'[7]整理数据（士兵）'!F$49)</f>
        <v>9797.4347878901044</v>
      </c>
      <c r="E14" s="13">
        <f>AVERAGE('[7]整理数据（士兵）'!G$41,'[7]整理数据（士兵）'!G$49)</f>
        <v>1.4763077059400902</v>
      </c>
      <c r="F14" s="13">
        <f>AVERAGE('[7]整理数据（士兵）'!H$41,'[7]整理数据（士兵）'!H$49)</f>
        <v>1.4763077059400902</v>
      </c>
      <c r="G14" s="13">
        <f>AVERAGE('[7]整理数据（士兵）'!I$41,'[7]整理数据（士兵）'!I$49)</f>
        <v>1.1190476190476191</v>
      </c>
      <c r="H14" s="13">
        <f>AVERAGE('[7]整理数据（士兵）'!J$41,'[7]整理数据（士兵）'!J$49)</f>
        <v>7112.5661468372391</v>
      </c>
      <c r="I14" s="13">
        <f>AVERAGE('[7]整理数据（士兵）'!K$41,'[7]整理数据（士兵）'!K$49)</f>
        <v>1.1097560975609757</v>
      </c>
      <c r="J14" s="13">
        <f>AVERAGE('[7]整理数据（士兵）'!L$41,'[7]整理数据（士兵）'!L$49)</f>
        <v>8.5365853658536596E-4</v>
      </c>
      <c r="K14" s="13">
        <f>AVERAGE('[7]整理数据（士兵）'!M$41,'[7]整理数据（士兵）'!M$49)</f>
        <v>1.1097560975609757</v>
      </c>
      <c r="L14" s="13">
        <f>AVERAGE('[7]整理数据（士兵）'!N$41,'[7]整理数据（士兵）'!N$49)</f>
        <v>1.2436049970255798</v>
      </c>
      <c r="M14" s="13">
        <f>AVERAGE('[7]整理数据（士兵）'!O$41,'[7]整理数据（士兵）'!O$49)</f>
        <v>7375.818027715879</v>
      </c>
      <c r="N14" s="13">
        <f>AVERAGE('[7]整理数据（士兵）'!P$41,'[7]整理数据（士兵）'!P$49)</f>
        <v>0.82267300829576007</v>
      </c>
      <c r="O14" s="13">
        <f>AVERAGE('[7]整理数据（士兵）'!Q$41,'[7]整理数据（士兵）'!Q$49)</f>
        <v>4.3405128205128216</v>
      </c>
      <c r="P14" s="13">
        <f>AVERAGE('[7]整理数据（士兵）'!R$41,'[7]整理数据（士兵）'!R$49)</f>
        <v>4.3405128205128216</v>
      </c>
      <c r="Q14" s="13">
        <f>AVERAGE('[7]整理数据（士兵）'!S$41,'[7]整理数据（士兵）'!S$49)</f>
        <v>1</v>
      </c>
      <c r="R14" s="13">
        <f>AVERAGE('[7]整理数据（士兵）'!T$41,'[7]整理数据（士兵）'!T$49)</f>
        <v>2.7128205128205134E-3</v>
      </c>
      <c r="S14" s="13">
        <f>AVERAGE('[7]整理数据（士兵）'!U$41,'[7]整理数据（士兵）'!U$49)</f>
        <v>1</v>
      </c>
      <c r="T14" s="13">
        <f>AVERAGE('[7]整理数据（士兵）'!V$41,'[7]整理数据（士兵）'!V$49)</f>
        <v>1</v>
      </c>
      <c r="U14" s="13">
        <f>AVERAGE('[7]整理数据（士兵）'!W$41,'[7]整理数据（士兵）'!W$49)</f>
        <v>0</v>
      </c>
      <c r="V14" s="13">
        <f>AVERAGE('[7]整理数据（士兵）'!X$41,'[7]整理数据（士兵）'!X$49)</f>
        <v>0.54505206392735117</v>
      </c>
      <c r="W14" s="13">
        <f>AVERAGE('[7]整理数据（士兵）'!Y$41,'[7]整理数据（士兵）'!Y$49)</f>
        <v>4800</v>
      </c>
      <c r="X14" s="13">
        <f>AVERAGE('[7]整理数据（士兵）'!Z$41,'[7]整理数据（士兵）'!Z$49)</f>
        <v>4800</v>
      </c>
      <c r="Y14" s="13">
        <f>AVERAGE('[7]整理数据（士兵）'!AA$41,'[7]整理数据（士兵）'!AA$49)</f>
        <v>0.82267300829576007</v>
      </c>
      <c r="Z14" s="13">
        <f>AVERAGE('[7]整理数据（士兵）'!AB$41,'[7]整理数据（士兵）'!AB$49)</f>
        <v>0.18953359713808271</v>
      </c>
      <c r="AA14" s="13">
        <f>AVERAGE('[7]整理数据（士兵）'!AC$41,'[7]整理数据（士兵）'!AC$49)</f>
        <v>1</v>
      </c>
      <c r="AB14" s="13">
        <f>AVERAGE('[7]整理数据（士兵）'!AD$41,'[7]整理数据（士兵）'!AD$49)</f>
        <v>0.23038752362948955</v>
      </c>
      <c r="AC14" s="13">
        <f>AVERAGE('[7]整理数据（士兵）'!AE$41,'[7]整理数据（士兵）'!AE$49)</f>
        <v>6.2500000000000001E-4</v>
      </c>
      <c r="AD14" s="13">
        <f>AVERAGE('[7]整理数据（士兵）'!AF$41,'[7]整理数据（士兵）'!AF$49)</f>
        <v>1</v>
      </c>
      <c r="AE14" s="13">
        <f>AVERAGE('[7]整理数据（士兵）'!AG$41,'[7]整理数据（士兵）'!AG$49)</f>
        <v>1</v>
      </c>
      <c r="AF14" s="13">
        <f>AVERAGE('[7]整理数据（士兵）'!AH$41,'[7]整理数据（士兵）'!AH$49)</f>
        <v>5.5265276274519735E-2</v>
      </c>
      <c r="AG14" s="13">
        <f>AVERAGE('[7]整理数据（士兵）'!AI$41,'[7]整理数据（士兵）'!AI$49)</f>
        <v>0.2439035010512822</v>
      </c>
      <c r="AH14" s="13">
        <f>AVERAGE('[7]整理数据（士兵）'!AJ$41,'[7]整理数据（士兵）'!AJ$49)</f>
        <v>1</v>
      </c>
      <c r="AI14" s="13">
        <f>AVERAGE('[7]整理数据（士兵）'!AK$41,'[7]整理数据（士兵）'!AK$49)</f>
        <v>-1</v>
      </c>
      <c r="AJ14" s="13">
        <f>AVERAGE('[7]整理数据（士兵）'!AL$41,'[7]整理数据（士兵）'!AL$49)</f>
        <v>0.5</v>
      </c>
    </row>
    <row r="15" spans="2:36" x14ac:dyDescent="0.15">
      <c r="B15" s="13" t="s">
        <v>143</v>
      </c>
      <c r="C15" s="13">
        <f>'[7]整理数据（士兵）'!E$17</f>
        <v>5658.1096250144992</v>
      </c>
      <c r="D15" s="13">
        <f>'[7]整理数据（士兵）'!F$17</f>
        <v>5658.1096250144992</v>
      </c>
      <c r="E15" s="13">
        <f>'[7]整理数据（士兵）'!G$17</f>
        <v>1.5573678042356385</v>
      </c>
      <c r="F15" s="13">
        <f>'[7]整理数据（士兵）'!H$17</f>
        <v>1.5573678042356385</v>
      </c>
      <c r="G15" s="13">
        <f>'[7]整理数据（士兵）'!I$17</f>
        <v>1.5573678042356385</v>
      </c>
      <c r="H15" s="13">
        <f>'[7]整理数据（士兵）'!J$17</f>
        <v>5520.1069512336599</v>
      </c>
      <c r="I15" s="13">
        <f>'[7]整理数据（士兵）'!K$17</f>
        <v>1</v>
      </c>
      <c r="J15" s="13">
        <f>'[7]整理数据（士兵）'!L$17</f>
        <v>7.4487953756796155E-4</v>
      </c>
      <c r="K15" s="13">
        <f>'[7]整理数据（士兵）'!M$17</f>
        <v>1.0428313525951463</v>
      </c>
      <c r="L15" s="13">
        <f>'[7]整理数据（士兵）'!N$17</f>
        <v>1</v>
      </c>
      <c r="M15" s="13">
        <f>'[7]整理数据（士兵）'!O$17</f>
        <v>5184</v>
      </c>
      <c r="N15" s="13">
        <f>'[7]整理数据（士兵）'!P$17</f>
        <v>0.82600370186639716</v>
      </c>
      <c r="O15" s="13">
        <f>'[7]整理数据（士兵）'!Q$17</f>
        <v>2.5836746692797647</v>
      </c>
      <c r="P15" s="13">
        <f>'[7]整理数据（士兵）'!R$17</f>
        <v>2.5836746692797647</v>
      </c>
      <c r="Q15" s="13">
        <f>'[7]整理数据（士兵）'!S$17</f>
        <v>1</v>
      </c>
      <c r="R15" s="13">
        <f>'[7]整理数据（士兵）'!T$17</f>
        <v>1.6147966682998529E-3</v>
      </c>
      <c r="S15" s="13">
        <f>'[7]整理数据（士兵）'!U$17</f>
        <v>1</v>
      </c>
      <c r="T15" s="13">
        <f>'[7]整理数据（士兵）'!V$17</f>
        <v>1</v>
      </c>
      <c r="U15" s="13">
        <f>'[7]整理数据（士兵）'!W$17</f>
        <v>0</v>
      </c>
      <c r="V15" s="13">
        <f>'[7]整理数据（士兵）'!X$17</f>
        <v>0</v>
      </c>
      <c r="W15" s="13">
        <f>'[7]整理数据（士兵）'!Y$17</f>
        <v>5184</v>
      </c>
      <c r="X15" s="13">
        <f>'[7]整理数据（士兵）'!Z$17</f>
        <v>5184</v>
      </c>
      <c r="Y15" s="13">
        <f>'[7]整理数据（士兵）'!AA$17</f>
        <v>0.82600370186639716</v>
      </c>
      <c r="Z15" s="13">
        <f>'[7]整理数据（士兵）'!AB$17</f>
        <v>0.319701126340592</v>
      </c>
      <c r="AA15" s="13">
        <f>'[7]整理数据（士兵）'!AC$17</f>
        <v>1</v>
      </c>
      <c r="AB15" s="13">
        <f>'[7]整理数据（士兵）'!AD$17</f>
        <v>0.38704563383700469</v>
      </c>
      <c r="AC15" s="13">
        <f>'[7]整理数据（士兵）'!AE$17</f>
        <v>6.2500000000000001E-4</v>
      </c>
      <c r="AD15" s="13">
        <f>'[7]整理数据（士兵）'!AF$17</f>
        <v>1</v>
      </c>
      <c r="AE15" s="13">
        <f>'[7]整理数据（士兵）'!AG$17</f>
        <v>1</v>
      </c>
      <c r="AF15" s="13">
        <f>'[7]整理数据（士兵）'!AH$17</f>
        <v>3.283101943726284E-2</v>
      </c>
      <c r="AG15" s="13">
        <f>'[7]整理数据（士兵）'!AI$17</f>
        <v>0.40523909011485088</v>
      </c>
      <c r="AH15" s="13">
        <f>'[7]整理数据（士兵）'!AJ$17</f>
        <v>1</v>
      </c>
      <c r="AI15" s="13">
        <f>'[7]整理数据（士兵）'!AK$17</f>
        <v>-1</v>
      </c>
      <c r="AJ15" s="13">
        <f>'[7]整理数据（士兵）'!AL$17</f>
        <v>1</v>
      </c>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Y1007"/>
  <sheetViews>
    <sheetView topLeftCell="FE34" workbookViewId="0">
      <selection activeCell="FI77" sqref="FI77"/>
    </sheetView>
  </sheetViews>
  <sheetFormatPr defaultColWidth="5.25" defaultRowHeight="11.25" x14ac:dyDescent="0.15"/>
  <cols>
    <col min="1" max="1" width="5.25" style="7"/>
    <col min="2" max="2" width="4.5" style="7" customWidth="1"/>
    <col min="3" max="6" width="5.25" style="7"/>
    <col min="7" max="7" width="6" style="7" bestFit="1" customWidth="1"/>
    <col min="8" max="9" width="5.25" style="7"/>
    <col min="10" max="12" width="6" style="7" bestFit="1" customWidth="1"/>
    <col min="13" max="14" width="5.25" style="7"/>
    <col min="15" max="16" width="6.75" style="7" bestFit="1" customWidth="1"/>
    <col min="17" max="18" width="6" style="7" bestFit="1" customWidth="1"/>
    <col min="19" max="19" width="5.25" style="13"/>
    <col min="20" max="23" width="5.25" style="7"/>
    <col min="24" max="24" width="6" style="7" bestFit="1" customWidth="1"/>
    <col min="25" max="26" width="5.25" style="7"/>
    <col min="27" max="27" width="5.25" style="7" customWidth="1"/>
    <col min="28" max="28" width="6.75" style="7" bestFit="1" customWidth="1"/>
    <col min="29" max="29" width="5.5" style="7" customWidth="1"/>
    <col min="30" max="33" width="5.25" style="7"/>
    <col min="34" max="34" width="6.75" style="7" bestFit="1" customWidth="1"/>
    <col min="35" max="38" width="5.25" style="7"/>
    <col min="39" max="39" width="5.25" style="7" customWidth="1"/>
    <col min="40" max="40" width="6.75" style="7" bestFit="1" customWidth="1"/>
    <col min="41" max="42" width="5.25" style="7"/>
    <col min="43" max="43" width="5.125" style="7" customWidth="1"/>
    <col min="44" max="45" width="5.25" style="7"/>
    <col min="46" max="46" width="5.25" style="7" customWidth="1"/>
    <col min="47" max="49" width="5.25" style="13"/>
    <col min="50" max="53" width="5.25" style="7"/>
    <col min="54" max="54" width="5.25" style="58"/>
    <col min="55" max="56" width="5.25" style="7"/>
    <col min="57" max="71" width="7.5" style="7" customWidth="1"/>
    <col min="72" max="72" width="7.625" style="7" customWidth="1"/>
    <col min="73" max="73" width="5.25" style="7"/>
    <col min="74" max="74" width="6.75" style="7" bestFit="1" customWidth="1"/>
    <col min="75" max="78" width="5.25" style="7" customWidth="1"/>
    <col min="79" max="79" width="5.75" style="7" customWidth="1"/>
    <col min="80" max="80" width="6" style="7" bestFit="1" customWidth="1"/>
    <col min="81" max="82" width="5.25" style="7"/>
    <col min="83" max="83" width="6.75" style="7" bestFit="1" customWidth="1"/>
    <col min="84" max="85" width="6.75" style="13" customWidth="1"/>
    <col min="86" max="86" width="5.25" style="58"/>
    <col min="87" max="117" width="7.5" style="13" customWidth="1"/>
    <col min="118" max="118" width="5.25" style="58"/>
    <col min="119" max="119" width="5.25" style="13"/>
    <col min="120" max="138" width="5.25" style="7"/>
    <col min="139" max="139" width="5.25" style="58"/>
    <col min="140" max="140" width="5.25" style="13"/>
    <col min="141" max="141" width="7.5" style="13" bestFit="1" customWidth="1"/>
    <col min="142" max="143" width="10.5" style="13" bestFit="1" customWidth="1"/>
    <col min="144" max="144" width="5.25" style="13"/>
    <col min="145" max="145" width="7.5" style="13" bestFit="1" customWidth="1"/>
    <col min="146" max="146" width="10.5" style="13" bestFit="1" customWidth="1"/>
    <col min="147" max="147" width="12.25" style="13" bestFit="1" customWidth="1"/>
    <col min="148" max="148" width="5.25" style="13"/>
    <col min="149" max="149" width="7.5" style="13" bestFit="1" customWidth="1"/>
    <col min="150" max="150" width="5.25" style="13"/>
    <col min="151" max="151" width="7.5" style="13" bestFit="1" customWidth="1"/>
    <col min="152" max="152" width="13.875" style="153" bestFit="1" customWidth="1"/>
    <col min="153" max="154" width="10.5" style="153" bestFit="1" customWidth="1"/>
    <col min="155" max="157" width="5.25" style="7"/>
    <col min="158" max="158" width="5.25" style="58"/>
    <col min="159" max="164" width="5.25" style="13"/>
    <col min="165" max="166" width="10.5" style="13" bestFit="1" customWidth="1"/>
    <col min="167" max="169" width="4.625" style="13" customWidth="1"/>
    <col min="170" max="170" width="10.5" style="13" bestFit="1" customWidth="1"/>
    <col min="171" max="179" width="8.625" style="13" customWidth="1"/>
    <col min="180" max="180" width="17.875" style="13" customWidth="1"/>
    <col min="181" max="182" width="4.5" style="13" bestFit="1" customWidth="1"/>
    <col min="183" max="184" width="10.5" style="13" bestFit="1" customWidth="1"/>
    <col min="185" max="188" width="10.625" style="13" customWidth="1"/>
    <col min="189" max="191" width="8.25" style="13" bestFit="1" customWidth="1"/>
    <col min="192" max="206" width="5.25" style="13"/>
    <col min="207" max="16384" width="5.25" style="7"/>
  </cols>
  <sheetData>
    <row r="1" spans="1:207" x14ac:dyDescent="0.15">
      <c r="A1" s="7">
        <v>1</v>
      </c>
      <c r="N1" s="215" t="s">
        <v>243</v>
      </c>
      <c r="O1" s="215"/>
      <c r="P1" s="215"/>
      <c r="Q1" s="215"/>
      <c r="S1" s="7" t="s">
        <v>273</v>
      </c>
      <c r="T1" s="26">
        <f>数据总览!D4/(1+数据总览!D4)</f>
        <v>0.28571428571428575</v>
      </c>
      <c r="BC1" s="229" t="s">
        <v>244</v>
      </c>
      <c r="BD1" s="229"/>
      <c r="BE1" s="229"/>
      <c r="BF1" s="229"/>
      <c r="BQ1" s="57" t="s">
        <v>78</v>
      </c>
      <c r="CF1" s="7"/>
      <c r="CG1" s="7"/>
      <c r="CI1" s="229" t="s">
        <v>275</v>
      </c>
      <c r="CJ1" s="229"/>
      <c r="CK1" s="229"/>
      <c r="CL1" s="229"/>
      <c r="FC1" s="228" t="s">
        <v>730</v>
      </c>
      <c r="FD1" s="228"/>
      <c r="FE1" s="228"/>
      <c r="FF1" s="228"/>
      <c r="FG1" s="228"/>
    </row>
    <row r="2" spans="1:207" x14ac:dyDescent="0.15">
      <c r="N2" s="215">
        <v>1</v>
      </c>
      <c r="O2" s="215"/>
      <c r="P2" s="215"/>
      <c r="Q2" s="215"/>
      <c r="T2" s="26"/>
      <c r="U2" s="26"/>
      <c r="V2" s="26"/>
      <c r="AF2" s="26"/>
      <c r="AG2" s="26"/>
      <c r="AH2" s="26"/>
      <c r="AI2" s="26"/>
      <c r="AJ2" s="26"/>
      <c r="BC2" s="229"/>
      <c r="BD2" s="229"/>
      <c r="BE2" s="229"/>
      <c r="BF2" s="229"/>
      <c r="CI2" s="229"/>
      <c r="CJ2" s="229"/>
      <c r="CK2" s="229"/>
      <c r="CL2" s="229"/>
      <c r="DQ2" s="215" t="s">
        <v>500</v>
      </c>
      <c r="DR2" s="215"/>
      <c r="DS2" s="215"/>
      <c r="DT2" s="215"/>
      <c r="DU2" s="215" t="s">
        <v>501</v>
      </c>
      <c r="DV2" s="215"/>
      <c r="DW2" s="215"/>
      <c r="DX2" s="215"/>
      <c r="DY2" s="215" t="s">
        <v>502</v>
      </c>
      <c r="DZ2" s="215"/>
      <c r="EA2" s="215"/>
      <c r="EB2" s="215"/>
      <c r="EC2" s="215" t="s">
        <v>503</v>
      </c>
      <c r="ED2" s="215"/>
      <c r="EE2" s="215"/>
      <c r="EF2" s="215"/>
      <c r="EK2" s="13" t="s">
        <v>554</v>
      </c>
      <c r="EL2" s="13" t="s">
        <v>555</v>
      </c>
      <c r="EO2" s="45" t="s">
        <v>554</v>
      </c>
      <c r="EP2" s="121" t="s">
        <v>578</v>
      </c>
      <c r="EQ2" s="121" t="s">
        <v>581</v>
      </c>
      <c r="ER2" s="45" t="s">
        <v>556</v>
      </c>
      <c r="ES2" s="45" t="s">
        <v>335</v>
      </c>
      <c r="ET2" s="45" t="s">
        <v>22</v>
      </c>
      <c r="EU2" s="121" t="s">
        <v>555</v>
      </c>
      <c r="EV2" s="163" t="s">
        <v>557</v>
      </c>
      <c r="EW2" s="97" t="s">
        <v>558</v>
      </c>
      <c r="EX2" s="97" t="s">
        <v>559</v>
      </c>
      <c r="FC2" s="228"/>
      <c r="FD2" s="228"/>
      <c r="FE2" s="228"/>
      <c r="FF2" s="228"/>
      <c r="FG2" s="228"/>
      <c r="FJ2" s="13" t="s">
        <v>733</v>
      </c>
      <c r="FN2" s="13" t="s">
        <v>728</v>
      </c>
      <c r="FT2" s="7" t="s">
        <v>725</v>
      </c>
      <c r="FX2" s="7" t="s">
        <v>790</v>
      </c>
    </row>
    <row r="3" spans="1:207" ht="13.5" customHeight="1" x14ac:dyDescent="0.15">
      <c r="Y3" s="13"/>
      <c r="Z3" s="13"/>
      <c r="AA3" s="13"/>
      <c r="BC3" s="229"/>
      <c r="BD3" s="229"/>
      <c r="BE3" s="229"/>
      <c r="BF3" s="229"/>
      <c r="CI3" s="229"/>
      <c r="CJ3" s="229"/>
      <c r="CK3" s="229"/>
      <c r="CL3" s="229"/>
      <c r="DQ3" s="13" t="s">
        <v>344</v>
      </c>
      <c r="DR3" s="13" t="s">
        <v>345</v>
      </c>
      <c r="DS3" s="13" t="s">
        <v>346</v>
      </c>
      <c r="DT3" s="13" t="s">
        <v>347</v>
      </c>
      <c r="DU3" s="13" t="s">
        <v>344</v>
      </c>
      <c r="DV3" s="13" t="s">
        <v>345</v>
      </c>
      <c r="DW3" s="13" t="s">
        <v>346</v>
      </c>
      <c r="DX3" s="13" t="s">
        <v>347</v>
      </c>
      <c r="DY3" s="13" t="s">
        <v>344</v>
      </c>
      <c r="DZ3" s="13" t="s">
        <v>345</v>
      </c>
      <c r="EA3" s="13" t="s">
        <v>346</v>
      </c>
      <c r="EB3" s="13" t="s">
        <v>347</v>
      </c>
      <c r="EC3" s="13" t="s">
        <v>344</v>
      </c>
      <c r="ED3" s="13" t="s">
        <v>345</v>
      </c>
      <c r="EE3" s="13" t="s">
        <v>346</v>
      </c>
      <c r="EF3" s="13" t="s">
        <v>347</v>
      </c>
      <c r="EK3" s="13" t="s">
        <v>224</v>
      </c>
      <c r="EL3" s="13">
        <f>大数据效果预估!D58</f>
        <v>35</v>
      </c>
      <c r="EO3" s="231" t="s">
        <v>162</v>
      </c>
      <c r="EP3" s="165">
        <v>1</v>
      </c>
      <c r="EQ3" s="121">
        <f>INDEX(大数据效果预估!$C$58:$C$65,MATCH($EO$3,大数据效果预估!$B$58:$B$65,0))</f>
        <v>0.3</v>
      </c>
      <c r="ER3" s="234" t="s">
        <v>28</v>
      </c>
      <c r="ES3" s="121">
        <v>1</v>
      </c>
      <c r="ET3" s="164" t="s">
        <v>224</v>
      </c>
      <c r="EU3" s="165">
        <f t="shared" ref="EU3:EU10" si="0">INDEX($EL$3:$EL$10,MATCH($EO$3,$EK$3:$EK$10,0))</f>
        <v>35</v>
      </c>
      <c r="EV3" s="163">
        <f>INDEX(士兵攻击,ES3)*4*1000*INDEX(士兵当前生命,MATCH(EU3,时间节点,ES3),ES3)</f>
        <v>0</v>
      </c>
      <c r="EW3" s="166">
        <f>(EV3+EV7)/SUM(EV3:EV10)</f>
        <v>0.155691244418554</v>
      </c>
      <c r="EX3" s="163">
        <f>EV3/(EV3+EV7)</f>
        <v>0</v>
      </c>
      <c r="EZ3" s="13"/>
      <c r="FC3" s="228"/>
      <c r="FD3" s="228"/>
      <c r="FE3" s="228"/>
      <c r="FF3" s="228"/>
      <c r="FG3" s="228"/>
      <c r="FJ3" s="13" t="s">
        <v>718</v>
      </c>
      <c r="FK3" s="105" t="s">
        <v>737</v>
      </c>
      <c r="FN3" s="13" t="s">
        <v>729</v>
      </c>
      <c r="FO3" s="13" t="s">
        <v>744</v>
      </c>
      <c r="FP3" s="13" t="s">
        <v>745</v>
      </c>
      <c r="FQ3" s="13" t="s">
        <v>746</v>
      </c>
      <c r="FT3" s="13" t="s">
        <v>723</v>
      </c>
      <c r="FU3" s="13" t="s">
        <v>742</v>
      </c>
      <c r="FV3" s="13" t="s">
        <v>743</v>
      </c>
      <c r="FX3" s="7" t="s">
        <v>791</v>
      </c>
      <c r="FY3" s="13">
        <v>3200</v>
      </c>
    </row>
    <row r="4" spans="1:207" ht="11.25" customHeight="1" x14ac:dyDescent="0.15">
      <c r="C4" s="215" t="s">
        <v>276</v>
      </c>
      <c r="D4" s="215"/>
      <c r="E4" s="215"/>
      <c r="F4" s="215"/>
      <c r="N4" s="215" t="s">
        <v>245</v>
      </c>
      <c r="O4" s="215"/>
      <c r="P4" s="215"/>
      <c r="Q4" s="215"/>
      <c r="Y4" s="13"/>
      <c r="Z4" s="13"/>
      <c r="AA4" s="13"/>
      <c r="CF4" s="7"/>
      <c r="CI4" s="229"/>
      <c r="CJ4" s="229"/>
      <c r="CK4" s="229"/>
      <c r="CL4" s="229"/>
      <c r="DQ4" s="14">
        <f>[8]结果汇总!N5</f>
        <v>1</v>
      </c>
      <c r="DR4" s="14">
        <f>[8]结果汇总!O5</f>
        <v>0</v>
      </c>
      <c r="DS4" s="14">
        <f>[8]结果汇总!P5</f>
        <v>0</v>
      </c>
      <c r="DT4" s="14">
        <f>[8]结果汇总!Q5</f>
        <v>0</v>
      </c>
      <c r="DU4" s="14">
        <f>[8]结果汇总!R5</f>
        <v>0</v>
      </c>
      <c r="DV4" s="14">
        <f>[8]结果汇总!S5</f>
        <v>0.5</v>
      </c>
      <c r="DW4" s="14">
        <f>[8]结果汇总!T5</f>
        <v>0.5</v>
      </c>
      <c r="DX4" s="14">
        <f>[8]结果汇总!U5</f>
        <v>0</v>
      </c>
      <c r="DY4" s="14">
        <f>[8]结果汇总!V5</f>
        <v>0.75</v>
      </c>
      <c r="DZ4" s="14">
        <f>[8]结果汇总!W5</f>
        <v>0.25</v>
      </c>
      <c r="EA4" s="14">
        <f>[8]结果汇总!X5</f>
        <v>0</v>
      </c>
      <c r="EB4" s="14">
        <f>[8]结果汇总!Y5</f>
        <v>0</v>
      </c>
      <c r="EC4" s="14">
        <f>[8]结果汇总!Z5</f>
        <v>1</v>
      </c>
      <c r="ED4" s="14">
        <f>[8]结果汇总!AA5</f>
        <v>0</v>
      </c>
      <c r="EE4" s="14">
        <f>[8]结果汇总!AB5</f>
        <v>0</v>
      </c>
      <c r="EF4" s="14">
        <f>[8]结果汇总!AC5</f>
        <v>0</v>
      </c>
      <c r="EK4" s="13" t="s">
        <v>225</v>
      </c>
      <c r="EL4" s="13">
        <f>大数据效果预估!D59</f>
        <v>54</v>
      </c>
      <c r="EO4" s="232"/>
      <c r="EP4" s="167">
        <v>1</v>
      </c>
      <c r="EQ4" s="162">
        <f>INDEX(大数据效果预估!$C$58:$C$65,MATCH($EO$3,大数据效果预估!$B$58:$B$65,0))</f>
        <v>0.3</v>
      </c>
      <c r="ER4" s="235"/>
      <c r="ES4" s="162">
        <v>2</v>
      </c>
      <c r="ET4" s="13" t="s">
        <v>225</v>
      </c>
      <c r="EU4" s="167">
        <f t="shared" si="0"/>
        <v>35</v>
      </c>
      <c r="EV4" s="168">
        <f>INDEX(士兵攻击,ES4)*4*1000*INDEX(士兵当前生命,MATCH(EU4,时间节点,ES4),ES4)</f>
        <v>6279.6745079462416</v>
      </c>
      <c r="EW4" s="169">
        <f>(EV4+EV8)/SUM(EV3:EV10)</f>
        <v>0.23716543930902242</v>
      </c>
      <c r="EX4" s="168">
        <f>EV4/(EV4+EV8)</f>
        <v>0.34353316877805695</v>
      </c>
      <c r="EZ4" s="13"/>
      <c r="FC4" s="228"/>
      <c r="FD4" s="228"/>
      <c r="FE4" s="228"/>
      <c r="FF4" s="228"/>
      <c r="FG4" s="228"/>
      <c r="FJ4" s="13" t="s">
        <v>717</v>
      </c>
      <c r="FK4" s="105" t="s">
        <v>736</v>
      </c>
      <c r="FN4" s="13">
        <v>0</v>
      </c>
      <c r="FO4" s="13">
        <v>1</v>
      </c>
      <c r="FP4" s="13">
        <v>1</v>
      </c>
      <c r="FQ4" s="13">
        <v>1</v>
      </c>
      <c r="FT4" s="13">
        <v>0</v>
      </c>
      <c r="FU4" s="22">
        <v>0.25</v>
      </c>
      <c r="FV4" s="189">
        <f>SQRT(FU4)</f>
        <v>0.5</v>
      </c>
      <c r="FX4" s="7" t="s">
        <v>792</v>
      </c>
      <c r="FY4" s="13">
        <v>6400</v>
      </c>
    </row>
    <row r="5" spans="1:207" x14ac:dyDescent="0.15">
      <c r="C5" s="13"/>
      <c r="D5" s="13" t="s">
        <v>224</v>
      </c>
      <c r="E5" s="13" t="s">
        <v>225</v>
      </c>
      <c r="F5" s="13" t="s">
        <v>226</v>
      </c>
      <c r="G5" s="13" t="s">
        <v>143</v>
      </c>
      <c r="N5" s="13" t="s">
        <v>36</v>
      </c>
      <c r="O5" s="13">
        <v>1</v>
      </c>
      <c r="P5" s="13">
        <v>2</v>
      </c>
      <c r="Q5" s="13">
        <v>3</v>
      </c>
      <c r="R5" s="13">
        <v>4</v>
      </c>
      <c r="S5" s="7"/>
      <c r="Y5" s="13"/>
      <c r="Z5" s="13"/>
      <c r="AA5" s="13"/>
      <c r="BE5" s="7" t="s">
        <v>40</v>
      </c>
      <c r="CF5" s="7"/>
      <c r="CG5" s="7"/>
      <c r="DQ5" s="14">
        <f>[8]结果汇总!N6</f>
        <v>1</v>
      </c>
      <c r="DR5" s="14">
        <f>[8]结果汇总!O6</f>
        <v>0</v>
      </c>
      <c r="DS5" s="14">
        <f>[8]结果汇总!P6</f>
        <v>0</v>
      </c>
      <c r="DT5" s="14">
        <f>[8]结果汇总!Q6</f>
        <v>0</v>
      </c>
      <c r="DU5" s="14">
        <f>[8]结果汇总!R6</f>
        <v>0</v>
      </c>
      <c r="DV5" s="14">
        <f>[8]结果汇总!S6</f>
        <v>0.5</v>
      </c>
      <c r="DW5" s="14">
        <f>[8]结果汇总!T6</f>
        <v>0.5</v>
      </c>
      <c r="DX5" s="14">
        <f>[8]结果汇总!U6</f>
        <v>0</v>
      </c>
      <c r="DY5" s="14">
        <f>[8]结果汇总!V6</f>
        <v>0.75</v>
      </c>
      <c r="DZ5" s="14">
        <f>[8]结果汇总!W6</f>
        <v>0.25</v>
      </c>
      <c r="EA5" s="14">
        <f>[8]结果汇总!X6</f>
        <v>0</v>
      </c>
      <c r="EB5" s="14">
        <f>[8]结果汇总!Y6</f>
        <v>0</v>
      </c>
      <c r="EC5" s="14">
        <f>[8]结果汇总!Z6</f>
        <v>1</v>
      </c>
      <c r="ED5" s="14">
        <f>[8]结果汇总!AA6</f>
        <v>0</v>
      </c>
      <c r="EE5" s="14">
        <f>[8]结果汇总!AB6</f>
        <v>0</v>
      </c>
      <c r="EF5" s="14">
        <f>[8]结果汇总!AC6</f>
        <v>0</v>
      </c>
      <c r="EK5" s="13" t="s">
        <v>226</v>
      </c>
      <c r="EL5" s="13">
        <f>大数据效果预估!D60</f>
        <v>56</v>
      </c>
      <c r="EO5" s="232"/>
      <c r="EP5" s="167">
        <v>1</v>
      </c>
      <c r="EQ5" s="162">
        <f>INDEX(大数据效果预估!$C$58:$C$65,MATCH($EO$3,大数据效果预估!$B$58:$B$65,0))</f>
        <v>0.3</v>
      </c>
      <c r="ER5" s="235"/>
      <c r="ES5" s="162">
        <v>3</v>
      </c>
      <c r="ET5" s="13" t="s">
        <v>226</v>
      </c>
      <c r="EU5" s="167">
        <f t="shared" si="0"/>
        <v>35</v>
      </c>
      <c r="EV5" s="168">
        <f>INDEX(士兵攻击,ES5)*4*1000*INDEX(士兵当前生命,MATCH(EU5,时间节点,ES5),ES5)</f>
        <v>12349.325915429912</v>
      </c>
      <c r="EW5" s="169">
        <f>(EV5+EV9)/SUM(EV3:EV10)</f>
        <v>0.31591473771051909</v>
      </c>
      <c r="EX5" s="168">
        <f>EV5/(EV5+EV9)</f>
        <v>0.50717321532109738</v>
      </c>
      <c r="EZ5" s="13"/>
      <c r="FJ5" s="13" t="s">
        <v>716</v>
      </c>
      <c r="FK5" s="105" t="s">
        <v>720</v>
      </c>
      <c r="FN5" s="13">
        <v>3</v>
      </c>
      <c r="FO5" s="13">
        <v>1</v>
      </c>
      <c r="FP5" s="13">
        <v>1</v>
      </c>
      <c r="FQ5" s="13">
        <v>1</v>
      </c>
      <c r="FT5" s="13">
        <v>100</v>
      </c>
      <c r="FU5" s="22">
        <v>0.33</v>
      </c>
      <c r="FV5" s="189">
        <f t="shared" ref="FV5:FV10" si="1">SQRT(FU5)</f>
        <v>0.57445626465380284</v>
      </c>
      <c r="FX5" s="7" t="s">
        <v>793</v>
      </c>
      <c r="FY5" s="13">
        <v>0.7</v>
      </c>
    </row>
    <row r="6" spans="1:207" x14ac:dyDescent="0.15">
      <c r="C6" s="13" t="s">
        <v>162</v>
      </c>
      <c r="D6" s="16">
        <v>1</v>
      </c>
      <c r="E6" s="16">
        <v>0.1</v>
      </c>
      <c r="F6" s="16"/>
      <c r="G6" s="2"/>
      <c r="N6" s="13" t="s">
        <v>37</v>
      </c>
      <c r="O6" s="13">
        <v>2</v>
      </c>
      <c r="P6" s="13">
        <v>1</v>
      </c>
      <c r="Q6" s="13">
        <v>1</v>
      </c>
      <c r="R6" s="13">
        <v>1</v>
      </c>
      <c r="S6" s="7"/>
      <c r="Y6" s="13"/>
      <c r="Z6" s="13"/>
      <c r="AA6" s="13"/>
      <c r="BE6" s="7" t="s">
        <v>271</v>
      </c>
      <c r="CG6" s="7"/>
      <c r="DQ6" s="14">
        <f>[8]结果汇总!N7</f>
        <v>1</v>
      </c>
      <c r="DR6" s="14">
        <f>[8]结果汇总!O7</f>
        <v>0</v>
      </c>
      <c r="DS6" s="14">
        <f>[8]结果汇总!P7</f>
        <v>0</v>
      </c>
      <c r="DT6" s="14">
        <f>[8]结果汇总!Q7</f>
        <v>0</v>
      </c>
      <c r="DU6" s="14">
        <f>[8]结果汇总!R7</f>
        <v>0</v>
      </c>
      <c r="DV6" s="14">
        <f>[8]结果汇总!S7</f>
        <v>0.5</v>
      </c>
      <c r="DW6" s="14">
        <f>[8]结果汇总!T7</f>
        <v>0.5</v>
      </c>
      <c r="DX6" s="14">
        <f>[8]结果汇总!U7</f>
        <v>0</v>
      </c>
      <c r="DY6" s="14">
        <f>[8]结果汇总!V7</f>
        <v>0.75</v>
      </c>
      <c r="DZ6" s="14">
        <f>[8]结果汇总!W7</f>
        <v>0.25</v>
      </c>
      <c r="EA6" s="14">
        <f>[8]结果汇总!X7</f>
        <v>0</v>
      </c>
      <c r="EB6" s="14">
        <f>[8]结果汇总!Y7</f>
        <v>0</v>
      </c>
      <c r="EC6" s="14">
        <f>[8]结果汇总!Z7</f>
        <v>1</v>
      </c>
      <c r="ED6" s="14">
        <f>[8]结果汇总!AA7</f>
        <v>0</v>
      </c>
      <c r="EE6" s="14">
        <f>[8]结果汇总!AB7</f>
        <v>0</v>
      </c>
      <c r="EF6" s="14">
        <f>[8]结果汇总!AC7</f>
        <v>0</v>
      </c>
      <c r="EK6" s="13" t="s">
        <v>143</v>
      </c>
      <c r="EL6" s="13">
        <f>大数据效果预估!D61</f>
        <v>24</v>
      </c>
      <c r="EO6" s="232"/>
      <c r="EP6" s="167">
        <v>1</v>
      </c>
      <c r="EQ6" s="162">
        <f>INDEX(大数据效果预估!$C$58:$C$65,MATCH($EO$3,大数据效果预估!$B$58:$B$65,0))</f>
        <v>0.3</v>
      </c>
      <c r="ER6" s="236"/>
      <c r="ES6" s="145">
        <v>4</v>
      </c>
      <c r="ET6" s="170" t="s">
        <v>143</v>
      </c>
      <c r="EU6" s="167">
        <f t="shared" si="0"/>
        <v>35</v>
      </c>
      <c r="EV6" s="168">
        <f>INDEX(士兵攻击,ES6)*4*1000*INDEX(士兵当前生命,MATCH(EU6,时间节点,ES6),ES6)</f>
        <v>10446.62476553743</v>
      </c>
      <c r="EW6" s="171">
        <f>(EV6+EV7)/SUM(EV3:EV10)</f>
        <v>0.29122857856190465</v>
      </c>
      <c r="EX6" s="172">
        <f>EV6/(EV6+EV7)</f>
        <v>0.46539846746029523</v>
      </c>
      <c r="EZ6" s="13"/>
      <c r="FJ6" s="13" t="s">
        <v>715</v>
      </c>
      <c r="FK6" s="105" t="s">
        <v>721</v>
      </c>
      <c r="FN6" s="13">
        <v>6</v>
      </c>
      <c r="FO6" s="13">
        <v>1</v>
      </c>
      <c r="FP6" s="13">
        <v>0.8</v>
      </c>
      <c r="FQ6" s="13">
        <v>0.9</v>
      </c>
      <c r="FT6" s="13">
        <v>150</v>
      </c>
      <c r="FU6" s="22">
        <v>0.5</v>
      </c>
      <c r="FV6" s="189">
        <f t="shared" si="1"/>
        <v>0.70710678118654757</v>
      </c>
      <c r="FX6" s="7" t="s">
        <v>794</v>
      </c>
      <c r="FY6" s="13">
        <v>0.3</v>
      </c>
    </row>
    <row r="7" spans="1:207" x14ac:dyDescent="0.15">
      <c r="C7" s="13" t="s">
        <v>164</v>
      </c>
      <c r="D7" s="16">
        <v>0.25</v>
      </c>
      <c r="E7" s="16">
        <v>1</v>
      </c>
      <c r="F7" s="16"/>
      <c r="G7" s="2"/>
      <c r="N7" s="13" t="s">
        <v>38</v>
      </c>
      <c r="O7" s="13">
        <v>3</v>
      </c>
      <c r="P7" s="13">
        <v>3</v>
      </c>
      <c r="Q7" s="13">
        <v>2</v>
      </c>
      <c r="R7" s="13">
        <v>2</v>
      </c>
      <c r="S7" s="7"/>
      <c r="Y7" s="27" t="s">
        <v>277</v>
      </c>
      <c r="Z7" s="13"/>
      <c r="AA7" s="13"/>
      <c r="BD7" s="7" t="s">
        <v>278</v>
      </c>
      <c r="BM7" s="7" t="s">
        <v>246</v>
      </c>
      <c r="CG7" s="7"/>
      <c r="DQ7" s="14">
        <f>[8]结果汇总!N8</f>
        <v>1</v>
      </c>
      <c r="DR7" s="14">
        <f>[8]结果汇总!O8</f>
        <v>0</v>
      </c>
      <c r="DS7" s="14">
        <f>[8]结果汇总!P8</f>
        <v>0</v>
      </c>
      <c r="DT7" s="14">
        <f>[8]结果汇总!Q8</f>
        <v>0</v>
      </c>
      <c r="DU7" s="14">
        <f>[8]结果汇总!R8</f>
        <v>0</v>
      </c>
      <c r="DV7" s="14">
        <f>[8]结果汇总!S8</f>
        <v>0.5</v>
      </c>
      <c r="DW7" s="14">
        <f>[8]结果汇总!T8</f>
        <v>0.5</v>
      </c>
      <c r="DX7" s="14">
        <f>[8]结果汇总!U8</f>
        <v>0</v>
      </c>
      <c r="DY7" s="14">
        <f>[8]结果汇总!V8</f>
        <v>0.75</v>
      </c>
      <c r="DZ7" s="14">
        <f>[8]结果汇总!W8</f>
        <v>0.25</v>
      </c>
      <c r="EA7" s="14">
        <f>[8]结果汇总!X8</f>
        <v>0</v>
      </c>
      <c r="EB7" s="14">
        <f>[8]结果汇总!Y8</f>
        <v>0</v>
      </c>
      <c r="EC7" s="14">
        <f>[8]结果汇总!Z8</f>
        <v>1</v>
      </c>
      <c r="ED7" s="14">
        <f>[8]结果汇总!AA8</f>
        <v>0</v>
      </c>
      <c r="EE7" s="14">
        <f>[8]结果汇总!AB8</f>
        <v>0</v>
      </c>
      <c r="EF7" s="14">
        <f>[8]结果汇总!AC8</f>
        <v>0</v>
      </c>
      <c r="EK7" s="13" t="s">
        <v>169</v>
      </c>
      <c r="EL7" s="13">
        <f>大数据效果预估!D62</f>
        <v>29</v>
      </c>
      <c r="EO7" s="232"/>
      <c r="EP7" s="167">
        <v>1</v>
      </c>
      <c r="EQ7" s="162">
        <f>INDEX(大数据效果预估!$C$58:$C$65,MATCH($EO$3,大数据效果预估!$B$58:$B$65,0))</f>
        <v>0.3</v>
      </c>
      <c r="ER7" s="234" t="s">
        <v>283</v>
      </c>
      <c r="ES7" s="121">
        <v>1</v>
      </c>
      <c r="ET7" s="164" t="s">
        <v>169</v>
      </c>
      <c r="EU7" s="165">
        <f t="shared" si="0"/>
        <v>35</v>
      </c>
      <c r="EV7" s="163">
        <f>INDEX(武将攻击,ES7)*4</f>
        <v>12000</v>
      </c>
      <c r="EW7" s="166">
        <f>((EV3+EV6)/2+EV7)/(SUM(EV3:EV9)-(EV3+EV6)/2)</f>
        <v>0.28776352283249523</v>
      </c>
      <c r="EX7" s="163">
        <f>EV7/((EV3+EV6)/2+EV7)</f>
        <v>0.69673009078123405</v>
      </c>
      <c r="EZ7" s="13"/>
      <c r="FJ7" s="13" t="s">
        <v>814</v>
      </c>
      <c r="FK7" s="105" t="s">
        <v>734</v>
      </c>
      <c r="FN7" s="13">
        <v>12</v>
      </c>
      <c r="FO7" s="13">
        <v>1</v>
      </c>
      <c r="FP7" s="13">
        <v>0.5</v>
      </c>
      <c r="FQ7" s="13">
        <v>0.8</v>
      </c>
      <c r="FT7" s="13">
        <v>200</v>
      </c>
      <c r="FU7" s="22">
        <v>0.67</v>
      </c>
      <c r="FV7" s="189">
        <f t="shared" si="1"/>
        <v>0.81853527718724506</v>
      </c>
      <c r="FX7" s="7" t="s">
        <v>795</v>
      </c>
      <c r="FY7" s="13">
        <f>FY3*FY5+FY4*FY6</f>
        <v>4160</v>
      </c>
    </row>
    <row r="8" spans="1:207" x14ac:dyDescent="0.15">
      <c r="C8" s="13" t="s">
        <v>163</v>
      </c>
      <c r="D8" s="16">
        <v>0.4</v>
      </c>
      <c r="E8" s="16">
        <v>0.4</v>
      </c>
      <c r="F8" s="16">
        <v>1</v>
      </c>
      <c r="G8" s="2">
        <v>0.2</v>
      </c>
      <c r="N8" s="13" t="s">
        <v>279</v>
      </c>
      <c r="O8" s="13">
        <v>4</v>
      </c>
      <c r="P8" s="13">
        <v>4</v>
      </c>
      <c r="Q8" s="13">
        <v>4</v>
      </c>
      <c r="R8" s="13">
        <v>3</v>
      </c>
      <c r="S8" s="7"/>
      <c r="Y8" s="13"/>
      <c r="Z8" s="13"/>
      <c r="AA8" s="13"/>
      <c r="BE8" s="25" t="s">
        <v>280</v>
      </c>
      <c r="BF8" s="36">
        <v>0.25</v>
      </c>
      <c r="BG8" s="13" t="s">
        <v>551</v>
      </c>
      <c r="BM8" s="25" t="s">
        <v>281</v>
      </c>
      <c r="BN8" s="36">
        <v>1</v>
      </c>
      <c r="BO8" s="46" t="s">
        <v>282</v>
      </c>
      <c r="BW8" s="13"/>
      <c r="BX8" s="13"/>
      <c r="BY8" s="13"/>
      <c r="BZ8" s="13"/>
      <c r="CG8" s="7"/>
      <c r="CL8" s="13" t="s">
        <v>169</v>
      </c>
      <c r="CM8" s="13" t="s">
        <v>170</v>
      </c>
      <c r="CN8" s="13" t="s">
        <v>171</v>
      </c>
      <c r="CO8" s="13" t="s">
        <v>172</v>
      </c>
      <c r="DQ8" s="14">
        <f>[8]结果汇总!N9</f>
        <v>1</v>
      </c>
      <c r="DR8" s="14">
        <f>[8]结果汇总!O9</f>
        <v>0</v>
      </c>
      <c r="DS8" s="14">
        <f>[8]结果汇总!P9</f>
        <v>0</v>
      </c>
      <c r="DT8" s="14">
        <f>[8]结果汇总!Q9</f>
        <v>0</v>
      </c>
      <c r="DU8" s="14">
        <f>[8]结果汇总!R9</f>
        <v>0</v>
      </c>
      <c r="DV8" s="14">
        <f>[8]结果汇总!S9</f>
        <v>0.5</v>
      </c>
      <c r="DW8" s="14">
        <f>[8]结果汇总!T9</f>
        <v>0.5</v>
      </c>
      <c r="DX8" s="14">
        <f>[8]结果汇总!U9</f>
        <v>0</v>
      </c>
      <c r="DY8" s="14">
        <f>[8]结果汇总!V9</f>
        <v>0.75</v>
      </c>
      <c r="DZ8" s="14">
        <f>[8]结果汇总!W9</f>
        <v>0.25</v>
      </c>
      <c r="EA8" s="14">
        <f>[8]结果汇总!X9</f>
        <v>0</v>
      </c>
      <c r="EB8" s="14">
        <f>[8]结果汇总!Y9</f>
        <v>0</v>
      </c>
      <c r="EC8" s="14">
        <f>[8]结果汇总!Z9</f>
        <v>1</v>
      </c>
      <c r="ED8" s="14">
        <f>[8]结果汇总!AA9</f>
        <v>0</v>
      </c>
      <c r="EE8" s="14">
        <f>[8]结果汇总!AB9</f>
        <v>0</v>
      </c>
      <c r="EF8" s="14">
        <f>[8]结果汇总!AC9</f>
        <v>0</v>
      </c>
      <c r="EK8" s="13" t="s">
        <v>170</v>
      </c>
      <c r="EL8" s="13">
        <f>大数据效果预估!D63</f>
        <v>37</v>
      </c>
      <c r="EO8" s="232"/>
      <c r="EP8" s="167">
        <v>1</v>
      </c>
      <c r="EQ8" s="162">
        <f>INDEX(大数据效果预估!$C$58:$C$65,MATCH($EO$3,大数据效果预估!$B$58:$B$65,0))</f>
        <v>0.3</v>
      </c>
      <c r="ER8" s="235"/>
      <c r="ES8" s="162">
        <v>2</v>
      </c>
      <c r="ET8" s="13" t="s">
        <v>170</v>
      </c>
      <c r="EU8" s="167">
        <f t="shared" si="0"/>
        <v>35</v>
      </c>
      <c r="EV8" s="168">
        <f>INDEX(武将攻击,ES8)*4</f>
        <v>12000</v>
      </c>
      <c r="EW8" s="169">
        <f>(EV4+EV8)/(SUM(EV3:EV9)-(EV3+EV6)/2)</f>
        <v>0.30541300161870305</v>
      </c>
      <c r="EX8" s="168">
        <f>EV8/(EV4+EV8)</f>
        <v>0.65646683122194305</v>
      </c>
      <c r="EZ8" s="13"/>
      <c r="FJ8" s="13" t="s">
        <v>714</v>
      </c>
      <c r="FK8" s="105" t="s">
        <v>735</v>
      </c>
      <c r="FT8" s="13">
        <v>300</v>
      </c>
      <c r="FU8" s="22">
        <v>0.9</v>
      </c>
      <c r="FV8" s="189">
        <f t="shared" si="1"/>
        <v>0.94868329805051377</v>
      </c>
    </row>
    <row r="9" spans="1:207" ht="13.5" customHeight="1" x14ac:dyDescent="0.15">
      <c r="C9" s="13" t="s">
        <v>143</v>
      </c>
      <c r="D9" s="16">
        <f>D8*0.7</f>
        <v>0.27999999999999997</v>
      </c>
      <c r="E9" s="16">
        <f>E8*0.7</f>
        <v>0.27999999999999997</v>
      </c>
      <c r="F9" s="16"/>
      <c r="G9" s="2">
        <v>1</v>
      </c>
      <c r="O9" s="215" t="s">
        <v>283</v>
      </c>
      <c r="P9" s="215"/>
      <c r="Q9" s="215"/>
      <c r="S9" s="215" t="s">
        <v>28</v>
      </c>
      <c r="T9" s="215"/>
      <c r="U9" s="215"/>
      <c r="V9" s="215"/>
      <c r="BE9" s="25" t="s">
        <v>284</v>
      </c>
      <c r="BF9" s="27">
        <v>5</v>
      </c>
      <c r="BG9" s="13" t="s">
        <v>285</v>
      </c>
      <c r="BM9" s="25" t="s">
        <v>286</v>
      </c>
      <c r="BN9" s="21">
        <f>BF8*(1+BN8)</f>
        <v>0.5</v>
      </c>
      <c r="BO9" s="13" t="s">
        <v>287</v>
      </c>
      <c r="BW9" s="13"/>
      <c r="BX9" s="13"/>
      <c r="BY9" s="13"/>
      <c r="BZ9" s="13"/>
      <c r="CA9" s="13"/>
      <c r="CG9" s="7"/>
      <c r="CK9" s="25" t="s">
        <v>288</v>
      </c>
      <c r="CL9" s="27">
        <v>2</v>
      </c>
      <c r="CM9" s="27">
        <v>2</v>
      </c>
      <c r="CN9" s="27">
        <v>2</v>
      </c>
      <c r="CO9" s="27">
        <v>2</v>
      </c>
      <c r="CS9" s="16"/>
      <c r="DQ9" s="14">
        <f>[8]结果汇总!N10</f>
        <v>1</v>
      </c>
      <c r="DR9" s="14">
        <f>[8]结果汇总!O10</f>
        <v>0</v>
      </c>
      <c r="DS9" s="14">
        <f>[8]结果汇总!P10</f>
        <v>0</v>
      </c>
      <c r="DT9" s="14">
        <f>[8]结果汇总!Q10</f>
        <v>0</v>
      </c>
      <c r="DU9" s="14">
        <f>[8]结果汇总!R10</f>
        <v>0</v>
      </c>
      <c r="DV9" s="14">
        <f>[8]结果汇总!S10</f>
        <v>0.5</v>
      </c>
      <c r="DW9" s="14">
        <f>[8]结果汇总!T10</f>
        <v>0.5</v>
      </c>
      <c r="DX9" s="14">
        <f>[8]结果汇总!U10</f>
        <v>0</v>
      </c>
      <c r="DY9" s="14">
        <f>[8]结果汇总!V10</f>
        <v>0.75</v>
      </c>
      <c r="DZ9" s="14">
        <f>[8]结果汇总!W10</f>
        <v>0.25</v>
      </c>
      <c r="EA9" s="14">
        <f>[8]结果汇总!X10</f>
        <v>0</v>
      </c>
      <c r="EB9" s="14">
        <f>[8]结果汇总!Y10</f>
        <v>0</v>
      </c>
      <c r="EC9" s="14">
        <f>[8]结果汇总!Z10</f>
        <v>1</v>
      </c>
      <c r="ED9" s="14">
        <f>[8]结果汇总!AA10</f>
        <v>0</v>
      </c>
      <c r="EE9" s="14">
        <f>[8]结果汇总!AB10</f>
        <v>0</v>
      </c>
      <c r="EF9" s="14">
        <f>[8]结果汇总!AC10</f>
        <v>0</v>
      </c>
      <c r="EK9" s="13" t="s">
        <v>171</v>
      </c>
      <c r="EL9" s="13">
        <f>大数据效果预估!D64</f>
        <v>60</v>
      </c>
      <c r="EO9" s="232"/>
      <c r="EP9" s="167">
        <v>1</v>
      </c>
      <c r="EQ9" s="162">
        <f>INDEX(大数据效果预估!$C$58:$C$65,MATCH($EO$3,大数据效果预估!$B$58:$B$65,0))</f>
        <v>0.3</v>
      </c>
      <c r="ER9" s="235"/>
      <c r="ES9" s="162">
        <v>3</v>
      </c>
      <c r="ET9" s="13" t="s">
        <v>171</v>
      </c>
      <c r="EU9" s="167">
        <f t="shared" si="0"/>
        <v>35</v>
      </c>
      <c r="EV9" s="168">
        <f>INDEX(武将攻击,ES9)*4</f>
        <v>12000</v>
      </c>
      <c r="EW9" s="169">
        <f>(EV5+EV9)/(SUM(EV3:EV9)-(EV3+EV6)/2)</f>
        <v>0.40682347554880177</v>
      </c>
      <c r="EX9" s="168">
        <f>EV9/(EV5+EV9)</f>
        <v>0.49282678467890256</v>
      </c>
      <c r="EZ9" s="13"/>
      <c r="FT9" s="13">
        <v>400</v>
      </c>
      <c r="FU9" s="22">
        <v>1</v>
      </c>
      <c r="FV9" s="189">
        <f t="shared" si="1"/>
        <v>1</v>
      </c>
    </row>
    <row r="10" spans="1:207" x14ac:dyDescent="0.15">
      <c r="C10" s="13"/>
      <c r="D10" s="13"/>
      <c r="E10" s="13"/>
      <c r="F10" s="13"/>
      <c r="O10" s="13" t="s">
        <v>224</v>
      </c>
      <c r="P10" s="13" t="s">
        <v>225</v>
      </c>
      <c r="Q10" s="13" t="s">
        <v>226</v>
      </c>
      <c r="R10" s="13" t="s">
        <v>143</v>
      </c>
      <c r="S10" s="13" t="s">
        <v>224</v>
      </c>
      <c r="T10" s="13" t="s">
        <v>225</v>
      </c>
      <c r="U10" s="13" t="s">
        <v>226</v>
      </c>
      <c r="V10" s="13" t="s">
        <v>143</v>
      </c>
      <c r="Z10" s="25" t="s">
        <v>71</v>
      </c>
      <c r="AA10" s="7" t="s">
        <v>247</v>
      </c>
      <c r="BE10" s="25" t="s">
        <v>248</v>
      </c>
      <c r="BN10" s="13" t="s">
        <v>249</v>
      </c>
      <c r="BO10" s="13" t="s">
        <v>289</v>
      </c>
      <c r="BP10" s="13" t="s">
        <v>272</v>
      </c>
      <c r="BQ10" s="13" t="s">
        <v>143</v>
      </c>
      <c r="BR10" s="13"/>
      <c r="BW10" s="13"/>
      <c r="BX10" s="13"/>
      <c r="BY10" s="13"/>
      <c r="BZ10" s="13"/>
      <c r="CA10" s="13"/>
      <c r="CG10" s="7"/>
      <c r="CK10" s="25" t="s">
        <v>79</v>
      </c>
      <c r="CL10" s="27">
        <v>1.2</v>
      </c>
      <c r="CM10" s="27">
        <v>1.2</v>
      </c>
      <c r="CN10" s="27">
        <v>1.2</v>
      </c>
      <c r="CO10" s="27">
        <v>1.2</v>
      </c>
      <c r="DQ10" s="14">
        <f>[8]结果汇总!N11</f>
        <v>1</v>
      </c>
      <c r="DR10" s="14">
        <f>[8]结果汇总!O11</f>
        <v>0</v>
      </c>
      <c r="DS10" s="14">
        <f>[8]结果汇总!P11</f>
        <v>0</v>
      </c>
      <c r="DT10" s="14">
        <f>[8]结果汇总!Q11</f>
        <v>0</v>
      </c>
      <c r="DU10" s="14">
        <f>[8]结果汇总!R11</f>
        <v>0</v>
      </c>
      <c r="DV10" s="14">
        <f>[8]结果汇总!S11</f>
        <v>0.5</v>
      </c>
      <c r="DW10" s="14">
        <f>[8]结果汇总!T11</f>
        <v>0.5</v>
      </c>
      <c r="DX10" s="14">
        <f>[8]结果汇总!U11</f>
        <v>0</v>
      </c>
      <c r="DY10" s="14">
        <f>[8]结果汇总!V11</f>
        <v>0.75</v>
      </c>
      <c r="DZ10" s="14">
        <f>[8]结果汇总!W11</f>
        <v>0.25</v>
      </c>
      <c r="EA10" s="14">
        <f>[8]结果汇总!X11</f>
        <v>0</v>
      </c>
      <c r="EB10" s="14">
        <f>[8]结果汇总!Y11</f>
        <v>0</v>
      </c>
      <c r="EC10" s="14">
        <f>[8]结果汇总!Z11</f>
        <v>1</v>
      </c>
      <c r="ED10" s="14">
        <f>[8]结果汇总!AA11</f>
        <v>0</v>
      </c>
      <c r="EE10" s="14">
        <f>[8]结果汇总!AB11</f>
        <v>0</v>
      </c>
      <c r="EF10" s="14">
        <f>[8]结果汇总!AC11</f>
        <v>0</v>
      </c>
      <c r="EK10" s="13" t="s">
        <v>172</v>
      </c>
      <c r="EL10" s="13">
        <f>大数据效果预估!D65</f>
        <v>60</v>
      </c>
      <c r="EO10" s="233"/>
      <c r="EP10" s="173">
        <v>1</v>
      </c>
      <c r="EQ10" s="145">
        <f>INDEX(大数据效果预估!$C$58:$C$65,MATCH($EO$3,大数据效果预估!$B$58:$B$65,0))</f>
        <v>0.3</v>
      </c>
      <c r="ER10" s="236"/>
      <c r="ES10" s="145">
        <v>4</v>
      </c>
      <c r="ET10" s="170" t="s">
        <v>172</v>
      </c>
      <c r="EU10" s="173">
        <f t="shared" si="0"/>
        <v>35</v>
      </c>
      <c r="EV10" s="172">
        <f>INDEX(武将攻击,ES10)*4</f>
        <v>12000</v>
      </c>
      <c r="EW10" s="171"/>
      <c r="EX10" s="172"/>
      <c r="EZ10" s="13"/>
      <c r="FT10" s="13">
        <v>1000</v>
      </c>
      <c r="FU10" s="22">
        <v>1</v>
      </c>
      <c r="FV10" s="189">
        <f t="shared" si="1"/>
        <v>1</v>
      </c>
    </row>
    <row r="11" spans="1:207" ht="11.25" customHeight="1" x14ac:dyDescent="0.15">
      <c r="D11" s="13" t="s">
        <v>290</v>
      </c>
      <c r="E11" s="13" t="s">
        <v>291</v>
      </c>
      <c r="F11" s="13" t="s">
        <v>292</v>
      </c>
      <c r="G11" s="13" t="s">
        <v>260</v>
      </c>
      <c r="H11" s="104" t="s">
        <v>274</v>
      </c>
      <c r="I11" s="161"/>
      <c r="N11" s="25" t="s">
        <v>250</v>
      </c>
      <c r="O11" s="13">
        <f>(INDEX(武将输出+(1-受伤概率)*士兵输出,O5,1)+INDEX(保护概率,O6,O5)*INDEX(武将输出+士兵输出,O6,1)+INDEX(保护概率,O7,O5)*INDEX(武将输出+士兵输出,O7,1)+INDEX(保护概率,O8,O5)*INDEX(武将输出+士兵输出,O8,1))*INDEX(武将生存,O5,1)</f>
        <v>3.7898399999999999</v>
      </c>
      <c r="P11" s="13">
        <f>(INDEX(武将输出+(1-受伤概率)*士兵输出,P5,1)+INDEX(保护概率,P6,P5)*INDEX(武将输出+士兵输出,P6,1)+INDEX(保护概率,P7,P5)*INDEX(武将输出+士兵输出,P7,1)+INDEX(保护概率,P8,P5)*INDEX(武将输出+士兵输出,P8,1))*INDEX(武将生存,P5,1)</f>
        <v>3.62704</v>
      </c>
      <c r="Q11" s="13">
        <f>(INDEX(武将输出+(1-受伤概率)*士兵输出,Q5,1)+INDEX(保护概率,Q6,Q5)*INDEX(武将输出+士兵输出,Q6,1)+INDEX(保护概率,Q7,Q5)*INDEX(武将输出+士兵输出,Q7,1)+INDEX(保护概率,Q8,Q5)*INDEX(武将输出+士兵输出,Q8,1))*INDEX(武将生存,Q5,1)</f>
        <v>1.8</v>
      </c>
      <c r="R11" s="13">
        <f>(INDEX(武将输出+(1-受伤概率)*士兵输出,R5,1)+INDEX(保护概率,R6,R5)*INDEX(武将输出+士兵输出,R6,1)+INDEX(保护概率,R7,R5)*INDEX(武将输出+士兵输出,R7,1)+INDEX(保护概率,R8,R5)*INDEX(武将输出+士兵输出,R8,1))*INDEX(武将生存,R5,1)</f>
        <v>2.3839999999999999</v>
      </c>
      <c r="S11" s="66">
        <f>(INDEX(士兵输出/2+受伤概率*武将输出,O5,1)+INDEX(保护概率,O6,O5)*INDEX(武将输出+士兵输出,O6,1)+INDEX(保护概率,O7,O5)*INDEX(武将输出+士兵输出,O7,1)+INDEX(保护概率,O8,O5)*INDEX(武将输出+士兵输出,O8,1))*INDEX(士兵生存,O5,1)*0.9</f>
        <v>4.9964445</v>
      </c>
      <c r="T11" s="66">
        <f>(INDEX(士兵输出/2+受伤概率*武将输出,P5,1)+INDEX(保护概率,P6,P5)*INDEX(武将输出+士兵输出,P6,1)+INDEX(保护概率,P7,P5)*INDEX(武将输出+士兵输出,P7,1)+INDEX(保护概率,P8,P5)*INDEX(武将输出+士兵输出,P8,1))*INDEX(士兵生存,P5,1)*0.9</f>
        <v>3.5179200000000002</v>
      </c>
      <c r="U11" s="66">
        <f>(INDEX(士兵输出/2+受伤概率*武将输出,Q5,1)+INDEX(保护概率,Q6,Q5)*INDEX(武将输出+士兵输出,Q6,1)+INDEX(保护概率,Q7,Q5)*INDEX(武将输出+士兵输出,Q7,1)+INDEX(保护概率,Q8,Q5)*INDEX(武将输出+士兵输出,Q8,1))*INDEX(士兵生存,Q5,1)*0.9</f>
        <v>1.096875</v>
      </c>
      <c r="V11" s="66">
        <f>(INDEX(士兵输出/2+受伤概率*武将输出,R5,1)+INDEX(保护概率,R6,R5)*INDEX(武将输出+士兵输出,R6,1)+INDEX(保护概率,R7,R5)*INDEX(武将输出+士兵输出,R7,1)+INDEX(保护概率,R8,R5)*INDEX(武将输出+士兵输出,R8,1))*INDEX(士兵生存,R5,1)*0.9</f>
        <v>1.377675</v>
      </c>
      <c r="Z11" s="26"/>
      <c r="AA11" s="26"/>
      <c r="BF11" s="25" t="s">
        <v>293</v>
      </c>
      <c r="BG11" s="16">
        <f>1-1/$BF$14-$BF$8</f>
        <v>0.58333333333333337</v>
      </c>
      <c r="BJ11" s="25"/>
      <c r="BK11" s="16"/>
      <c r="BL11" s="13"/>
      <c r="BM11" s="25" t="s">
        <v>294</v>
      </c>
      <c r="BN11" s="7">
        <f>($BN$9^2+2*$BN$9)*S$13+$BN$9*S$14</f>
        <v>3.6039024999999993</v>
      </c>
      <c r="BO11" s="7">
        <f>($BN$9^2+2*$BN$9)*T$13+$BN$9*T$14</f>
        <v>3.3044000000000002</v>
      </c>
      <c r="BP11" s="7">
        <f>($BN$9^2+2*$BN$9)*U$13+$BN$9*U$14</f>
        <v>3.4418750000000005</v>
      </c>
      <c r="BQ11" s="7">
        <f>($BN$9^2+2*$BN$9)*V$13+$BN$9*V$14</f>
        <v>2.9183549999999996</v>
      </c>
      <c r="BW11" s="13"/>
      <c r="BX11" s="13"/>
      <c r="BY11" s="13"/>
      <c r="BZ11" s="13"/>
      <c r="CA11" s="13"/>
      <c r="CG11" s="7"/>
      <c r="CK11" s="25" t="s">
        <v>269</v>
      </c>
      <c r="CL11" s="27">
        <v>50</v>
      </c>
      <c r="CM11" s="27">
        <v>50</v>
      </c>
      <c r="CN11" s="27">
        <v>50</v>
      </c>
      <c r="CO11" s="27">
        <v>50</v>
      </c>
      <c r="DQ11" s="14">
        <f>[8]结果汇总!N12</f>
        <v>1</v>
      </c>
      <c r="DR11" s="14">
        <f>[8]结果汇总!O12</f>
        <v>0</v>
      </c>
      <c r="DS11" s="14">
        <f>[8]结果汇总!P12</f>
        <v>0</v>
      </c>
      <c r="DT11" s="14">
        <f>[8]结果汇总!Q12</f>
        <v>0</v>
      </c>
      <c r="DU11" s="14">
        <f>[8]结果汇总!R12</f>
        <v>0</v>
      </c>
      <c r="DV11" s="14">
        <f>[8]结果汇总!S12</f>
        <v>0.5</v>
      </c>
      <c r="DW11" s="14">
        <f>[8]结果汇总!T12</f>
        <v>0.5</v>
      </c>
      <c r="DX11" s="14">
        <f>[8]结果汇总!U12</f>
        <v>0</v>
      </c>
      <c r="DY11" s="14">
        <f>[8]结果汇总!V12</f>
        <v>0.75</v>
      </c>
      <c r="DZ11" s="14">
        <f>[8]结果汇总!W12</f>
        <v>0.25</v>
      </c>
      <c r="EA11" s="14">
        <f>[8]结果汇总!X12</f>
        <v>0</v>
      </c>
      <c r="EB11" s="14">
        <f>[8]结果汇总!Y12</f>
        <v>0</v>
      </c>
      <c r="EC11" s="14">
        <f>[8]结果汇总!Z12</f>
        <v>1</v>
      </c>
      <c r="ED11" s="14">
        <f>[8]结果汇总!AA12</f>
        <v>0</v>
      </c>
      <c r="EE11" s="14">
        <f>[8]结果汇总!AB12</f>
        <v>0</v>
      </c>
      <c r="EF11" s="14">
        <f>[8]结果汇总!AC12</f>
        <v>0</v>
      </c>
      <c r="EO11" s="231" t="s">
        <v>164</v>
      </c>
      <c r="EP11" s="121">
        <f>EP3+1</f>
        <v>2</v>
      </c>
      <c r="EQ11" s="121">
        <f>INDEX(大数据效果预估!$C$58:$C$65,MATCH($EO$11,大数据效果预估!$B$58:$B$65,0))</f>
        <v>0.3</v>
      </c>
      <c r="ER11" s="234" t="s">
        <v>28</v>
      </c>
      <c r="ES11" s="121">
        <v>1</v>
      </c>
      <c r="ET11" s="164" t="s">
        <v>224</v>
      </c>
      <c r="EU11" s="165">
        <f t="shared" ref="EU11:EU18" si="2">INDEX($EL$3:$EL$10,MATCH($EO$11,$EK$3:$EK$10,0))</f>
        <v>54</v>
      </c>
      <c r="EV11" s="163">
        <f>INDEX(士兵攻击,ES11)*4*1000*INDEX(士兵当前生命,MATCH(EU11,时间节点,ES11),ES11)</f>
        <v>0</v>
      </c>
      <c r="EW11" s="166">
        <f>(EV11+EV15)/SUM(EV11:EV18)</f>
        <v>0.19456933701003995</v>
      </c>
      <c r="EX11" s="163">
        <f>EV11/(EV11+EV15)</f>
        <v>0</v>
      </c>
      <c r="EZ11" s="13"/>
    </row>
    <row r="12" spans="1:207" x14ac:dyDescent="0.15">
      <c r="C12" s="13" t="s">
        <v>162</v>
      </c>
      <c r="D12" s="13">
        <f>数据总览!CI10*1000/数据总览!$CI$15*$A$1</f>
        <v>0.83199999999999996</v>
      </c>
      <c r="E12" s="13">
        <f>数据总览!CH10*1000/数据总览!$CH$15*$A$1</f>
        <v>1.6875</v>
      </c>
      <c r="F12" s="13">
        <f>数据总览!CI14/数据总览!$CI$15*$A$1</f>
        <v>1</v>
      </c>
      <c r="G12" s="13">
        <f>数据总览!CH14/数据总览!$CH$15*$A$1</f>
        <v>1</v>
      </c>
      <c r="H12" s="160">
        <v>0.5</v>
      </c>
      <c r="I12" s="160"/>
      <c r="N12" s="25" t="s">
        <v>261</v>
      </c>
      <c r="O12" s="13">
        <f>(INDEX(武将生存+受伤概率*士兵生存,O5,1)+INDEX(保护概率,O5,O6)*INDEX(武将生存+士兵生存,O6,1)+INDEX(保护概率,O5,O7)*INDEX(武将生存+士兵生存,O7,1)+INDEX(保护概率,O5,O8)*INDEX(武将生存+士兵生存,O8,1))*INDEX(武将输出,O5,1)</f>
        <v>2.0687500000000001</v>
      </c>
      <c r="P12" s="13">
        <f>(INDEX(武将生存+受伤概率*士兵生存,P5,1)+INDEX(保护概率,P5,P6)*INDEX(武将生存+士兵生存,P6,1)+INDEX(保护概率,P5,P7)*INDEX(武将生存+士兵生存,P7,1)+INDEX(保护概率,P5,P8)*INDEX(武将生存+士兵生存,P8,1))*INDEX(武将输出,P5,1)</f>
        <v>2.296875</v>
      </c>
      <c r="Q12" s="13">
        <f>(INDEX(武将生存+受伤概率*士兵生存,Q5,1)+INDEX(保护概率,Q5,Q6)*INDEX(武将生存+士兵生存,Q6,1)+INDEX(保护概率,Q5,Q7)*INDEX(武将生存+士兵生存,Q7,1)+INDEX(保护概率,Q5,Q8)*INDEX(武将生存+士兵生存,Q8,1))*INDEX(武将输出,Q5,1)</f>
        <v>3.8062500000000004</v>
      </c>
      <c r="R12" s="13">
        <f>(INDEX(武将生存+受伤概率*士兵生存,R5,1)+INDEX(保护概率,R5,R6)*INDEX(武将生存+士兵生存,R6,1)+INDEX(保护概率,R5,R7)*INDEX(武将生存+士兵生存,R7,1)+INDEX(保护概率,R5,R8)*INDEX(武将生存+士兵生存,R8,1))*INDEX(武将输出,R5,1)</f>
        <v>2.7887499999999998</v>
      </c>
      <c r="S12" s="66">
        <f>(INDEX(士兵生存/2+(1-受伤概率)*武将生存,O5,1)+INDEX(保护概率,O5,O6)*INDEX(武将生存+士兵生存,O6,1)+INDEX(保护概率,O5,O7)*INDEX(武将生存+士兵生存,O7,1)+INDEX(保护概率,O5,O8)*INDEX(武将生存+士兵生存,O8,1))*INDEX(士兵输出,O5,1)*0.9</f>
        <v>1.1746799999999999</v>
      </c>
      <c r="T12" s="66">
        <f>(INDEX(士兵生存/2+(1-受伤概率)*武将生存,P5,1)+INDEX(保护概率,P5,P6)*INDEX(武将生存+士兵生存,P6,1)+INDEX(保护概率,P5,P7)*INDEX(武将生存+士兵生存,P7,1)+INDEX(保护概率,P5,P8)*INDEX(武将生存+士兵生存,P8,1))*INDEX(士兵输出,P5,1)*0.9</f>
        <v>2.0700000000000003</v>
      </c>
      <c r="U12" s="66">
        <f>(INDEX(士兵生存/2+(1-受伤概率)*武将生存,Q5,1)+INDEX(保护概率,Q5,Q6)*INDEX(武将生存+士兵生存,Q6,1)+INDEX(保护概率,Q5,Q7)*INDEX(武将生存+士兵生存,Q7,1)+INDEX(保护概率,Q5,Q8)*INDEX(武将生存+士兵生存,Q8,1))*INDEX(士兵输出,Q5,1)*0.9</f>
        <v>4.761000000000001</v>
      </c>
      <c r="V12" s="66">
        <f>(INDEX(士兵生存/2+(1-受伤概率)*武将生存,R5,1)+INDEX(保护概率,R5,R6)*INDEX(武将生存+士兵生存,R6,1)+INDEX(保护概率,R5,R7)*INDEX(武将生存+士兵生存,R7,1)+INDEX(保护概率,R5,R8)*INDEX(武将生存+士兵生存,R8,1))*INDEX(士兵输出,R5,1)*0.9</f>
        <v>3.5594639999999997</v>
      </c>
      <c r="Z12" s="7">
        <f>AVERAGE(O11:Q11)</f>
        <v>3.0722933333333331</v>
      </c>
      <c r="AA12" s="7">
        <f>AVERAGE(S11:U11)</f>
        <v>3.2037464999999998</v>
      </c>
      <c r="AB12" s="7">
        <f>SUM(Z12:AA12)</f>
        <v>6.2760398333333329</v>
      </c>
      <c r="AE12" s="13">
        <f t="shared" ref="AE12:AL12" si="3">SUM(O11:O12)</f>
        <v>5.8585899999999995</v>
      </c>
      <c r="AF12" s="13">
        <f t="shared" si="3"/>
        <v>5.923915</v>
      </c>
      <c r="AG12" s="13">
        <f t="shared" si="3"/>
        <v>5.6062500000000002</v>
      </c>
      <c r="AH12" s="13">
        <f t="shared" si="3"/>
        <v>5.1727499999999997</v>
      </c>
      <c r="AI12" s="13">
        <f t="shared" si="3"/>
        <v>6.1711244999999995</v>
      </c>
      <c r="AJ12" s="13">
        <f t="shared" si="3"/>
        <v>5.5879200000000004</v>
      </c>
      <c r="AK12" s="13">
        <f t="shared" si="3"/>
        <v>5.8578750000000008</v>
      </c>
      <c r="AL12" s="13">
        <f t="shared" si="3"/>
        <v>4.9371390000000002</v>
      </c>
      <c r="BF12" s="25" t="s">
        <v>42</v>
      </c>
      <c r="BG12" s="16">
        <f>BG11-1/$BF$14-$BF$8</f>
        <v>0.16666666666666674</v>
      </c>
      <c r="BJ12" s="25"/>
      <c r="BN12" s="25"/>
      <c r="BO12" s="13"/>
      <c r="BP12" s="13"/>
      <c r="BQ12" s="13"/>
      <c r="BR12" s="13"/>
      <c r="BW12" s="13"/>
      <c r="BX12" s="13"/>
      <c r="BY12" s="13"/>
      <c r="BZ12" s="13"/>
      <c r="CA12" s="13"/>
      <c r="CG12" s="7"/>
      <c r="CL12" s="13">
        <f>CL9*60+CL10*100</f>
        <v>240</v>
      </c>
      <c r="CM12" s="13">
        <f>CM9*60+CM10*100</f>
        <v>240</v>
      </c>
      <c r="CN12" s="13">
        <f>CN9*60+CN10*100</f>
        <v>240</v>
      </c>
      <c r="CO12" s="13">
        <f>CO9*60+CO10*100</f>
        <v>240</v>
      </c>
      <c r="DQ12" s="14">
        <f>[8]结果汇总!N13</f>
        <v>1</v>
      </c>
      <c r="DR12" s="14">
        <f>[8]结果汇总!O13</f>
        <v>0</v>
      </c>
      <c r="DS12" s="14">
        <f>[8]结果汇总!P13</f>
        <v>0</v>
      </c>
      <c r="DT12" s="14">
        <f>[8]结果汇总!Q13</f>
        <v>0</v>
      </c>
      <c r="DU12" s="14">
        <f>[8]结果汇总!R13</f>
        <v>0</v>
      </c>
      <c r="DV12" s="14">
        <f>[8]结果汇总!S13</f>
        <v>0.5</v>
      </c>
      <c r="DW12" s="14">
        <f>[8]结果汇总!T13</f>
        <v>0.5</v>
      </c>
      <c r="DX12" s="14">
        <f>[8]结果汇总!U13</f>
        <v>0</v>
      </c>
      <c r="DY12" s="14">
        <f>[8]结果汇总!V13</f>
        <v>0.75</v>
      </c>
      <c r="DZ12" s="14">
        <f>[8]结果汇总!W13</f>
        <v>0.25</v>
      </c>
      <c r="EA12" s="14">
        <f>[8]结果汇总!X13</f>
        <v>0</v>
      </c>
      <c r="EB12" s="14">
        <f>[8]结果汇总!Y13</f>
        <v>0</v>
      </c>
      <c r="EC12" s="14">
        <f>[8]结果汇总!Z13</f>
        <v>1</v>
      </c>
      <c r="ED12" s="14">
        <f>[8]结果汇总!AA13</f>
        <v>0</v>
      </c>
      <c r="EE12" s="14">
        <f>[8]结果汇总!AB13</f>
        <v>0</v>
      </c>
      <c r="EF12" s="14">
        <f>[8]结果汇总!AC13</f>
        <v>0</v>
      </c>
      <c r="EO12" s="232"/>
      <c r="EP12" s="162">
        <f t="shared" ref="EP12:EP58" si="4">EP4+1</f>
        <v>2</v>
      </c>
      <c r="EQ12" s="162">
        <f>INDEX(大数据效果预估!$C$58:$C$65,MATCH($EO$11,大数据效果预估!$B$58:$B$65,0))</f>
        <v>0.3</v>
      </c>
      <c r="ER12" s="235"/>
      <c r="ES12" s="162">
        <v>2</v>
      </c>
      <c r="ET12" s="13" t="s">
        <v>225</v>
      </c>
      <c r="EU12" s="167">
        <f t="shared" si="2"/>
        <v>54</v>
      </c>
      <c r="EV12" s="168">
        <f>INDEX(士兵攻击,ES12)*4*1000*INDEX(士兵当前生命,MATCH(EU12,时间节点,ES12),ES12)</f>
        <v>3216.9480910178181</v>
      </c>
      <c r="EW12" s="169">
        <f>(EV12+EV16)/SUM(EV11:EV18)</f>
        <v>0.24672929178212746</v>
      </c>
      <c r="EX12" s="168">
        <f>EV12/(EV12+EV16)</f>
        <v>0.21140560326394897</v>
      </c>
      <c r="EZ12" s="13"/>
      <c r="FO12" s="215" t="s">
        <v>813</v>
      </c>
      <c r="FP12" s="215"/>
      <c r="FQ12" s="215"/>
      <c r="FR12" s="215"/>
      <c r="FS12" s="215"/>
      <c r="FT12" s="215"/>
      <c r="FU12" s="215"/>
      <c r="FV12" s="215"/>
      <c r="FW12" s="215"/>
    </row>
    <row r="13" spans="1:207" ht="13.5" customHeight="1" x14ac:dyDescent="0.15">
      <c r="C13" s="13" t="s">
        <v>164</v>
      </c>
      <c r="D13" s="13">
        <f>数据总览!CI11*1000/数据总览!$CI$15*$A$1</f>
        <v>1.28</v>
      </c>
      <c r="E13" s="13">
        <f>数据总览!CH11*1000/数据总览!$CH$15*$A$1</f>
        <v>1.25</v>
      </c>
      <c r="F13" s="13">
        <f>数据总览!CI15/数据总览!$CI$15*$A$1</f>
        <v>1</v>
      </c>
      <c r="G13" s="13">
        <f>数据总览!CH15/数据总览!$CH$15*$A$1</f>
        <v>1</v>
      </c>
      <c r="H13" s="160">
        <v>0.5</v>
      </c>
      <c r="I13" s="160"/>
      <c r="M13" s="215" t="s">
        <v>45</v>
      </c>
      <c r="N13" s="215"/>
      <c r="S13" s="13">
        <f>INDEX(士兵输出*士兵生存,O5,1)/2</f>
        <v>0.70199999999999996</v>
      </c>
      <c r="T13" s="13">
        <f>INDEX(士兵输出*士兵生存,P5,1)/2</f>
        <v>0.8</v>
      </c>
      <c r="U13" s="13">
        <f>INDEX(士兵输出*士兵生存,Q5,1)/2</f>
        <v>0.75</v>
      </c>
      <c r="V13" s="13">
        <f>INDEX(士兵输出*士兵生存,R5,1)/2</f>
        <v>0.70199999999999996</v>
      </c>
      <c r="Z13" s="7">
        <f>AVERAGE(O12:Q12)</f>
        <v>2.7239583333333335</v>
      </c>
      <c r="AA13" s="7">
        <f>AVERAGE(S12:U12)</f>
        <v>2.6685600000000007</v>
      </c>
      <c r="AB13" s="7">
        <f>SUM(Z13:AA13)</f>
        <v>5.3925183333333342</v>
      </c>
      <c r="AF13" s="7">
        <f>AVERAGE(AE12:AH12)</f>
        <v>5.6403762500000001</v>
      </c>
      <c r="AJ13" s="7">
        <f>AVERAGE(AI12:AL12)</f>
        <v>5.6385146250000009</v>
      </c>
      <c r="BF13" s="25" t="s">
        <v>251</v>
      </c>
      <c r="BG13" s="27">
        <v>100</v>
      </c>
      <c r="BN13" s="25"/>
      <c r="BO13" s="13"/>
      <c r="BP13" s="13"/>
      <c r="BQ13" s="13"/>
      <c r="BR13" s="13"/>
      <c r="BU13" s="7" t="s">
        <v>295</v>
      </c>
      <c r="BW13" s="13"/>
      <c r="BX13" s="13"/>
      <c r="BY13" s="13"/>
      <c r="BZ13" s="13"/>
      <c r="CA13" s="13"/>
      <c r="CG13" s="7"/>
      <c r="DQ13" s="14">
        <f>[8]结果汇总!N14</f>
        <v>1</v>
      </c>
      <c r="DR13" s="14">
        <f>[8]结果汇总!O14</f>
        <v>0</v>
      </c>
      <c r="DS13" s="14">
        <f>[8]结果汇总!P14</f>
        <v>0</v>
      </c>
      <c r="DT13" s="14">
        <f>[8]结果汇总!Q14</f>
        <v>0</v>
      </c>
      <c r="DU13" s="14">
        <f>[8]结果汇总!R14</f>
        <v>0</v>
      </c>
      <c r="DV13" s="14">
        <f>[8]结果汇总!S14</f>
        <v>0.5</v>
      </c>
      <c r="DW13" s="14">
        <f>[8]结果汇总!T14</f>
        <v>0.5</v>
      </c>
      <c r="DX13" s="14">
        <f>[8]结果汇总!U14</f>
        <v>0</v>
      </c>
      <c r="DY13" s="14">
        <f>[8]结果汇总!V14</f>
        <v>0.75</v>
      </c>
      <c r="DZ13" s="14">
        <f>[8]结果汇总!W14</f>
        <v>0.25</v>
      </c>
      <c r="EA13" s="14">
        <f>[8]结果汇总!X14</f>
        <v>0</v>
      </c>
      <c r="EB13" s="14">
        <f>[8]结果汇总!Y14</f>
        <v>0</v>
      </c>
      <c r="EC13" s="14">
        <f>[8]结果汇总!Z14</f>
        <v>1</v>
      </c>
      <c r="ED13" s="14">
        <f>[8]结果汇总!AA14</f>
        <v>0</v>
      </c>
      <c r="EE13" s="14">
        <f>[8]结果汇总!AB14</f>
        <v>0</v>
      </c>
      <c r="EF13" s="14">
        <f>[8]结果汇总!AC14</f>
        <v>0</v>
      </c>
      <c r="EK13" s="13" t="s">
        <v>577</v>
      </c>
      <c r="EL13" s="13" t="s">
        <v>579</v>
      </c>
      <c r="EM13" s="13" t="s">
        <v>580</v>
      </c>
      <c r="EO13" s="232"/>
      <c r="EP13" s="162">
        <f t="shared" si="4"/>
        <v>2</v>
      </c>
      <c r="EQ13" s="162">
        <f>INDEX(大数据效果预估!$C$58:$C$65,MATCH($EO$11,大数据效果预估!$B$58:$B$65,0))</f>
        <v>0.3</v>
      </c>
      <c r="ER13" s="235"/>
      <c r="ES13" s="162">
        <v>3</v>
      </c>
      <c r="ET13" s="13" t="s">
        <v>226</v>
      </c>
      <c r="EU13" s="167">
        <f t="shared" si="2"/>
        <v>54</v>
      </c>
      <c r="EV13" s="168">
        <f>INDEX(士兵攻击,ES13)*4*1000*INDEX(士兵当前生命,MATCH(EU13,时间节点,ES13),ES13)</f>
        <v>6561.6677797143393</v>
      </c>
      <c r="EW13" s="169">
        <f>(EV13+EV17)/SUM(EV11:EV18)</f>
        <v>0.30096094947496993</v>
      </c>
      <c r="EX13" s="168">
        <f>EV13/(EV13+EV17)</f>
        <v>0.35350636901741395</v>
      </c>
      <c r="EZ13" s="13"/>
      <c r="FG13" s="13" t="s">
        <v>731</v>
      </c>
      <c r="FH13" s="13" t="s">
        <v>732</v>
      </c>
      <c r="FI13" s="13" t="s">
        <v>733</v>
      </c>
      <c r="FJ13" s="13" t="s">
        <v>738</v>
      </c>
      <c r="FK13" s="13" t="s">
        <v>739</v>
      </c>
      <c r="FL13" s="13" t="s">
        <v>740</v>
      </c>
      <c r="FM13" s="13" t="s">
        <v>741</v>
      </c>
      <c r="FN13" s="13" t="s">
        <v>722</v>
      </c>
      <c r="FO13" s="13" t="s">
        <v>718</v>
      </c>
      <c r="FP13" s="13" t="s">
        <v>717</v>
      </c>
      <c r="FQ13" s="13" t="s">
        <v>841</v>
      </c>
      <c r="FR13" s="13" t="s">
        <v>716</v>
      </c>
      <c r="FS13" s="13" t="s">
        <v>715</v>
      </c>
      <c r="FT13" s="13" t="s">
        <v>814</v>
      </c>
      <c r="FU13" s="13" t="s">
        <v>842</v>
      </c>
      <c r="FV13" s="13" t="s">
        <v>714</v>
      </c>
      <c r="FW13" s="13" t="s">
        <v>719</v>
      </c>
      <c r="FY13" s="13" t="s">
        <v>724</v>
      </c>
      <c r="FZ13" s="13" t="s">
        <v>815</v>
      </c>
      <c r="GA13" s="13" t="s">
        <v>817</v>
      </c>
      <c r="GB13" s="13" t="s">
        <v>816</v>
      </c>
      <c r="GC13" s="13" t="s">
        <v>725</v>
      </c>
      <c r="GD13" s="13" t="s">
        <v>727</v>
      </c>
      <c r="GE13" s="13" t="s">
        <v>726</v>
      </c>
      <c r="GF13" s="13" t="s">
        <v>747</v>
      </c>
      <c r="GG13" s="13" t="s">
        <v>808</v>
      </c>
      <c r="GY13" s="13"/>
    </row>
    <row r="14" spans="1:207" ht="13.5" customHeight="1" x14ac:dyDescent="0.15">
      <c r="C14" s="13" t="s">
        <v>163</v>
      </c>
      <c r="D14" s="13">
        <f>数据总览!CI12*1000/数据总览!$CI$15*$A$1</f>
        <v>1.6</v>
      </c>
      <c r="E14" s="13">
        <f>数据总览!CH12*1000/数据总览!$CH$15*$A$1</f>
        <v>0.9375</v>
      </c>
      <c r="F14" s="13">
        <f>数据总览!CI16/数据总览!$CI$15*$A$1</f>
        <v>1</v>
      </c>
      <c r="G14" s="13">
        <f>数据总览!CH16/数据总览!$CH$15*$A$1</f>
        <v>1</v>
      </c>
      <c r="H14" s="160">
        <v>0.5</v>
      </c>
      <c r="I14" s="160"/>
      <c r="M14" s="215"/>
      <c r="N14" s="215"/>
      <c r="O14" s="13">
        <f>(INDEX(武将输出+(1-受伤概率)*士兵输出,O5,1)+INDEX(保护概率,O6,O5)*INDEX(武将输出+士兵输出,O6,1)+INDEX(保护概率,O7,O5)*INDEX(武将输出+士兵输出,O7,1)+INDEX(保护概率,O8,O5)*INDEX(武将输出+士兵输出,O8,1))</f>
        <v>3.7898399999999999</v>
      </c>
      <c r="P14" s="13">
        <f>(INDEX(武将输出+(1-受伤概率)*士兵输出,P5,1)+INDEX(保护概率,P6,P5)*INDEX(武将输出+士兵输出,P6,1)+INDEX(保护概率,P7,P5)*INDEX(武将输出+士兵输出,P7,1)+INDEX(保护概率,P8,P5)*INDEX(武将输出+士兵输出,P8,1))</f>
        <v>3.62704</v>
      </c>
      <c r="Q14" s="13">
        <f>(INDEX(武将输出+(1-受伤概率)*士兵输出,Q5,1)+INDEX(保护概率,Q6,Q5)*INDEX(武将输出+士兵输出,Q6,1)+INDEX(保护概率,Q7,Q5)*INDEX(武将输出+士兵输出,Q7,1)+INDEX(保护概率,Q8,Q5)*INDEX(武将输出+士兵输出,Q8,1))</f>
        <v>1.8</v>
      </c>
      <c r="R14" s="13">
        <f>(INDEX(武将输出+(1-受伤概率)*士兵输出,R5,1)+INDEX(保护概率,R6,R5)*INDEX(武将输出+士兵输出,R6,1)+INDEX(保护概率,R7,R5)*INDEX(武将输出+士兵输出,R7,1)+INDEX(保护概率,R8,R5)*INDEX(武将输出+士兵输出,R8,1))</f>
        <v>2.3839999999999999</v>
      </c>
      <c r="S14" s="13">
        <f>INDEX((1-受伤概率)*士兵输出*武将生存+受伤概率*武将输出*士兵生存,O5,1)+INDEX(士兵生存,O5,1)*(INDEX(保护概率,O6,O5)*INDEX(士兵输出+武将输出,O6,1)+INDEX(保护概率,O7,O5)*INDEX(士兵输出+武将输出,O7,1)+INDEX(保护概率,O8,O5)*INDEX(士兵输出+武将输出,O8,1))+(INDEX(保护概率,O5,O6)*INDEX(武将生存+士兵生存,O6,1)+INDEX(保护概率,O5,O7)*INDEX(武将生存+士兵生存,O7,1)+INDEX(保护概率,O5,O8)*INDEX(武将生存+士兵生存,O8,1))*INDEX(士兵输出,O5,1)</f>
        <v>5.4528049999999988</v>
      </c>
      <c r="T14" s="13">
        <f>INDEX((1-受伤概率)*士兵输出*武将生存+受伤概率*武将输出*士兵生存,P5,1)+INDEX(士兵生存,P5,1)*(INDEX(保护概率,P6,P5)*INDEX(士兵输出+武将输出,P6,1)+INDEX(保护概率,P7,P5)*INDEX(士兵输出+武将输出,P7,1)+INDEX(保护概率,P8,P5)*INDEX(士兵输出+武将输出,P8,1))+(INDEX(保护概率,P5,P6)*INDEX(武将生存+士兵生存,P6,1)+INDEX(保护概率,P5,P7)*INDEX(武将生存+士兵生存,P7,1)+INDEX(保护概率,P5,P8)*INDEX(武将生存+士兵生存,P8,1))*INDEX(士兵输出,P5,1)</f>
        <v>4.6088000000000005</v>
      </c>
      <c r="U14" s="13">
        <f>INDEX((1-受伤概率)*士兵输出*武将生存+受伤概率*武将输出*士兵生存,Q5,1)+INDEX(士兵生存,Q5,1)*(INDEX(保护概率,Q6,Q5)*INDEX(士兵输出+武将输出,Q6,1)+INDEX(保护概率,Q7,Q5)*INDEX(士兵输出+武将输出,Q7,1)+INDEX(保护概率,Q8,Q5)*INDEX(士兵输出+武将输出,Q8,1))+(INDEX(保护概率,Q5,Q6)*INDEX(武将生存+士兵生存,Q6,1)+INDEX(保护概率,Q5,Q7)*INDEX(武将生存+士兵生存,Q7,1)+INDEX(保护概率,Q5,Q8)*INDEX(武将生存+士兵生存,Q8,1))*INDEX(士兵输出,Q5,1)</f>
        <v>5.0087500000000009</v>
      </c>
      <c r="V14" s="13">
        <f>INDEX((1-受伤概率)*士兵输出*武将生存+受伤概率*武将输出*士兵生存,R5,1)+INDEX(士兵生存,R5,1)*(INDEX(保护概率,R6,R5)*INDEX(士兵输出+武将输出,R6,1)+INDEX(保护概率,R7,R5)*INDEX(士兵输出+武将输出,R7,1)+INDEX(保护概率,R8,R5)*INDEX(士兵输出+武将输出,R8,1))+(INDEX(保护概率,R5,R6)*INDEX(武将生存+士兵生存,R6,1)+INDEX(保护概率,R5,R7)*INDEX(武将生存+士兵生存,R7,1)+INDEX(保护概率,R5,R8)*INDEX(武将生存+士兵生存,R8,1))*INDEX(士兵输出,R5,1)</f>
        <v>4.0817099999999993</v>
      </c>
      <c r="BE14" s="25" t="s">
        <v>252</v>
      </c>
      <c r="BF14" s="27">
        <v>6</v>
      </c>
      <c r="BG14" s="7" t="s">
        <v>296</v>
      </c>
      <c r="BN14" s="25"/>
      <c r="BO14" s="13"/>
      <c r="BP14" s="13"/>
      <c r="BQ14" s="13"/>
      <c r="BR14" s="13"/>
      <c r="BW14" s="13"/>
      <c r="BX14" s="13"/>
      <c r="BY14" s="13"/>
      <c r="BZ14" s="13"/>
      <c r="CA14" s="13"/>
      <c r="CG14" s="7"/>
      <c r="DQ14" s="14">
        <f>[8]结果汇总!N15</f>
        <v>1</v>
      </c>
      <c r="DR14" s="14">
        <f>[8]结果汇总!O15</f>
        <v>0</v>
      </c>
      <c r="DS14" s="14">
        <f>[8]结果汇总!P15</f>
        <v>0</v>
      </c>
      <c r="DT14" s="14">
        <f>[8]结果汇总!Q15</f>
        <v>0</v>
      </c>
      <c r="DU14" s="14">
        <f>[8]结果汇总!R15</f>
        <v>0</v>
      </c>
      <c r="DV14" s="14">
        <f>[8]结果汇总!S15</f>
        <v>0.5</v>
      </c>
      <c r="DW14" s="14">
        <f>[8]结果汇总!T15</f>
        <v>0.5</v>
      </c>
      <c r="DX14" s="14">
        <f>[8]结果汇总!U15</f>
        <v>0</v>
      </c>
      <c r="DY14" s="14">
        <f>[8]结果汇总!V15</f>
        <v>0.75</v>
      </c>
      <c r="DZ14" s="14">
        <f>[8]结果汇总!W15</f>
        <v>0.25</v>
      </c>
      <c r="EA14" s="14">
        <f>[8]结果汇总!X15</f>
        <v>0</v>
      </c>
      <c r="EB14" s="14">
        <f>[8]结果汇总!Y15</f>
        <v>0</v>
      </c>
      <c r="EC14" s="14">
        <f>[8]结果汇总!Z15</f>
        <v>1</v>
      </c>
      <c r="ED14" s="14">
        <f>[8]结果汇总!AA15</f>
        <v>0</v>
      </c>
      <c r="EE14" s="14">
        <f>[8]结果汇总!AB15</f>
        <v>0</v>
      </c>
      <c r="EF14" s="14">
        <f>[8]结果汇总!AC15</f>
        <v>0</v>
      </c>
      <c r="EK14" s="13" t="s">
        <v>224</v>
      </c>
      <c r="EL14" s="13">
        <f>SUMPRODUCT(($ET$3:$ET$34=EK14)*$EW$3:$EW$34*$EX$3:$EX$34*$EQ$3:$EQ$34)</f>
        <v>1.3408418156034183E-3</v>
      </c>
      <c r="EM14" s="13">
        <f>SUMPRODUCT(($ET$35:$ET$58=EK14)*$EW$35:$EW$58*$EX$35:$EX$58*$EQ$35:$EQ$58)</f>
        <v>1.6619002287631131E-3</v>
      </c>
      <c r="EO14" s="232"/>
      <c r="EP14" s="162">
        <f t="shared" si="4"/>
        <v>2</v>
      </c>
      <c r="EQ14" s="162">
        <f>INDEX(大数据效果预估!$C$58:$C$65,MATCH($EO$11,大数据效果预估!$B$58:$B$65,0))</f>
        <v>0.3</v>
      </c>
      <c r="ER14" s="236"/>
      <c r="ES14" s="145">
        <v>4</v>
      </c>
      <c r="ET14" s="170" t="s">
        <v>143</v>
      </c>
      <c r="EU14" s="167">
        <f t="shared" si="2"/>
        <v>54</v>
      </c>
      <c r="EV14" s="168">
        <f>INDEX(士兵攻击,ES14)*4*1000*INDEX(士兵当前生命,MATCH(EU14,时间节点,ES14),ES14)</f>
        <v>3896.055916738595</v>
      </c>
      <c r="EW14" s="171">
        <f>(EV14+EV15)/SUM(EV11:EV18)</f>
        <v>0.2577404217328626</v>
      </c>
      <c r="EX14" s="172">
        <f>EV14/(EV14+EV15)</f>
        <v>0.24509576068086403</v>
      </c>
      <c r="EZ14" s="13"/>
      <c r="FG14" s="13" t="str">
        <f>IFERROR(INDEX(版本差别!$F:$F,MATCH(相关演算!FH14,版本差别!$D:$D,0)),"")</f>
        <v>吕玲绮</v>
      </c>
      <c r="FH14" s="13">
        <v>10001</v>
      </c>
      <c r="FI14" s="13" t="s">
        <v>717</v>
      </c>
      <c r="FJ14" s="13">
        <v>220</v>
      </c>
      <c r="FK14" s="13">
        <v>15</v>
      </c>
      <c r="FL14" s="13">
        <v>55</v>
      </c>
      <c r="FM14" s="13">
        <v>0</v>
      </c>
      <c r="FN14" s="13">
        <f>FJ14</f>
        <v>220</v>
      </c>
      <c r="FO14" s="53">
        <f>IF($FI14=FO$13,$FJ14*$FK14,0)</f>
        <v>0</v>
      </c>
      <c r="FP14" s="53">
        <f>IF($FI14=FP$13,3.14*$FL14*$FL14,0)</f>
        <v>9498.5000000000018</v>
      </c>
      <c r="FQ14" s="53">
        <f>IF($FI14=FQ$13,FJ14*FK14,0)</f>
        <v>0</v>
      </c>
      <c r="FR14" s="53">
        <f>IF($FI14=FR$13,3.14*$FJ14*$FJ14,0)</f>
        <v>0</v>
      </c>
      <c r="FS14" s="53">
        <f>IF($FI14=FS$13,3.14*$FK14*$FK14,0)</f>
        <v>0</v>
      </c>
      <c r="FT14" s="53">
        <f>IF($FI14=FT$13,$FJ14*$FK14+3.14*$FL14*$FL14,0)</f>
        <v>0</v>
      </c>
      <c r="FU14" s="53">
        <f>IF($FI14=FU$13,3.14*$FJ14*$FJ14,0)</f>
        <v>0</v>
      </c>
      <c r="FV14" s="53">
        <f>IF($FI14=FV$13,3.14*$FK14*$FK14*$FL14/360-3.14*$FJ14*$FJ14*$FL14/360,0)</f>
        <v>0</v>
      </c>
      <c r="FW14" s="53">
        <f t="shared" ref="FW14:FW77" si="5">IF($FI14=FW$13,$FL14*$FK14,0)</f>
        <v>0</v>
      </c>
      <c r="FX14" s="53">
        <v>0</v>
      </c>
      <c r="FY14" s="125">
        <f t="shared" ref="FY14:FY45" si="6">SUM($FO14:$FX14)</f>
        <v>9498.5000000000018</v>
      </c>
      <c r="FZ14" s="125" t="str">
        <f t="shared" ref="FZ14:FZ45" ca="1" si="7">IFERROR(INDIRECT(FG14&amp;"!D4",TRUE),"")</f>
        <v/>
      </c>
      <c r="GA14" s="13">
        <v>0</v>
      </c>
      <c r="GB14" s="53">
        <f t="shared" ref="GB14:GB45" ca="1" si="8">IF(FI14="","",IF(AND(GA14=0,FZ14=3),FN14-120,FN14))</f>
        <v>220</v>
      </c>
      <c r="GC14" s="189">
        <f ca="1">IF(FI14="","",求节点($FT$4:$FT$10,$FV$4:$FV$10,GB14))</f>
        <v>0.84456488135989882</v>
      </c>
      <c r="GD14" s="53">
        <f>IF(FO14+FQ14+FW14&gt;0,1,IF(FP14+FR14+FS14+FT14+FU14+FV14&gt;0,2,0))</f>
        <v>2</v>
      </c>
      <c r="GE14" s="53">
        <f ca="1">MIN(IF(FY14&lt;100,FY14,ROUND(FY14/$FY$7*GC14,1)),12)</f>
        <v>1.9</v>
      </c>
      <c r="GF14" s="190">
        <f ca="1">IF(GG14="",MAX(ROUND(GE14*求节点($FN$4:$FN$7,INDEX($FO$4:$FR$7,,GD14+1),GE14),2),2),MIN(MAX(ROUND(GE14*求节点($FN$4:$FN$7,INDEX($FO$4:$FR$7,,GD14+1),GE14),2),2),GG14))</f>
        <v>2</v>
      </c>
      <c r="GG14" s="13">
        <v>3</v>
      </c>
      <c r="GY14" s="13"/>
    </row>
    <row r="15" spans="1:207" x14ac:dyDescent="0.15">
      <c r="C15" s="13" t="s">
        <v>143</v>
      </c>
      <c r="D15" s="13">
        <f>数据总览!CI13*1000/数据总览!$CI$15*$A$1</f>
        <v>1.728</v>
      </c>
      <c r="E15" s="13">
        <f>数据总览!CH13*1000/数据总览!$CH$15*$A$1</f>
        <v>0.8125</v>
      </c>
      <c r="F15" s="13">
        <f>数据总览!CI17/数据总览!$CI$15*$A$1</f>
        <v>1</v>
      </c>
      <c r="G15" s="13">
        <f>数据总览!CH17/数据总览!$CH$15*$A$1</f>
        <v>1</v>
      </c>
      <c r="H15" s="160">
        <v>0.5</v>
      </c>
      <c r="I15" s="160"/>
      <c r="T15" s="13"/>
      <c r="U15" s="13"/>
      <c r="V15" s="13"/>
      <c r="BE15" s="25" t="s">
        <v>297</v>
      </c>
      <c r="BF15" s="13">
        <f>100/(100/BF14+BF8*100)</f>
        <v>2.4</v>
      </c>
      <c r="BG15" s="7" t="s">
        <v>296</v>
      </c>
      <c r="CG15" s="7"/>
      <c r="CK15" s="13">
        <v>1</v>
      </c>
      <c r="CL15" s="13">
        <v>2</v>
      </c>
      <c r="CM15" s="13">
        <v>3</v>
      </c>
      <c r="CN15" s="13">
        <v>4</v>
      </c>
      <c r="DQ15" s="14">
        <f>[8]结果汇总!N16</f>
        <v>1</v>
      </c>
      <c r="DR15" s="14">
        <f>[8]结果汇总!O16</f>
        <v>0</v>
      </c>
      <c r="DS15" s="14">
        <f>[8]结果汇总!P16</f>
        <v>0</v>
      </c>
      <c r="DT15" s="14">
        <f>[8]结果汇总!Q16</f>
        <v>0</v>
      </c>
      <c r="DU15" s="14">
        <f>[8]结果汇总!R16</f>
        <v>0</v>
      </c>
      <c r="DV15" s="14">
        <f>[8]结果汇总!S16</f>
        <v>0.5</v>
      </c>
      <c r="DW15" s="14">
        <f>[8]结果汇总!T16</f>
        <v>0.5</v>
      </c>
      <c r="DX15" s="14">
        <f>[8]结果汇总!U16</f>
        <v>0</v>
      </c>
      <c r="DY15" s="14">
        <f>[8]结果汇总!V16</f>
        <v>0.75</v>
      </c>
      <c r="DZ15" s="14">
        <f>[8]结果汇总!W16</f>
        <v>0.25</v>
      </c>
      <c r="EA15" s="14">
        <f>[8]结果汇总!X16</f>
        <v>0</v>
      </c>
      <c r="EB15" s="14">
        <f>[8]结果汇总!Y16</f>
        <v>0</v>
      </c>
      <c r="EC15" s="14">
        <f>[8]结果汇总!Z16</f>
        <v>1</v>
      </c>
      <c r="ED15" s="14">
        <f>[8]结果汇总!AA16</f>
        <v>0</v>
      </c>
      <c r="EE15" s="14">
        <f>[8]结果汇总!AB16</f>
        <v>0</v>
      </c>
      <c r="EF15" s="14">
        <f>[8]结果汇总!AC16</f>
        <v>0</v>
      </c>
      <c r="EK15" s="13" t="s">
        <v>225</v>
      </c>
      <c r="EL15" s="13">
        <f t="shared" ref="EL15:EL21" si="9">SUMPRODUCT(($ET$3:$ET$34=EK15)*$EW$3:$EW$34*$EX$3:$EX$34*$EQ$3:$EQ$34)</f>
        <v>6.5159506959200586E-2</v>
      </c>
      <c r="EM15" s="13">
        <f t="shared" ref="EM15:EM21" si="10">SUMPRODUCT(($ET$35:$ET$58=EK15)*$EW$35:$EW$58*$EX$35:$EX$58*$EQ$35:$EQ$58)</f>
        <v>7.1017604051044708E-2</v>
      </c>
      <c r="EO15" s="232"/>
      <c r="EP15" s="162">
        <f t="shared" si="4"/>
        <v>2</v>
      </c>
      <c r="EQ15" s="162">
        <f>INDEX(大数据效果预估!$C$58:$C$65,MATCH($EO$11,大数据效果预估!$B$58:$B$65,0))</f>
        <v>0.3</v>
      </c>
      <c r="ER15" s="234" t="s">
        <v>283</v>
      </c>
      <c r="ES15" s="121">
        <v>1</v>
      </c>
      <c r="ET15" s="164" t="s">
        <v>169</v>
      </c>
      <c r="EU15" s="165">
        <f t="shared" si="2"/>
        <v>54</v>
      </c>
      <c r="EV15" s="163">
        <f>INDEX(武将攻击,ES15)*4</f>
        <v>12000</v>
      </c>
      <c r="EW15" s="166">
        <f>((EV11+EV14)/2+EV15)/(SUM(EV11:EV17)-(EV11+EV14)/2)</f>
        <v>0.29224824624824025</v>
      </c>
      <c r="EX15" s="163">
        <f>EV15/((EV11+EV14)/2+EV15)</f>
        <v>0.86033667525018021</v>
      </c>
      <c r="EZ15" s="13"/>
      <c r="FG15" s="13" t="s">
        <v>1034</v>
      </c>
      <c r="FH15" s="13">
        <v>10002</v>
      </c>
      <c r="FI15" s="13" t="s">
        <v>715</v>
      </c>
      <c r="FJ15" s="13">
        <v>380</v>
      </c>
      <c r="FK15" s="13">
        <v>120</v>
      </c>
      <c r="FL15" s="13">
        <v>220</v>
      </c>
      <c r="FM15" s="13">
        <v>0</v>
      </c>
      <c r="FN15" s="13">
        <f>FL15</f>
        <v>220</v>
      </c>
      <c r="FO15" s="53">
        <f t="shared" ref="FO15:FO78" si="11">IF($FI15=FO$13,$FJ15*$FK15,0)</f>
        <v>0</v>
      </c>
      <c r="FP15" s="53">
        <f t="shared" ref="FP15:FP78" si="12">IF($FI15=FP$13,3.14*$FL15*$FL15,0)</f>
        <v>0</v>
      </c>
      <c r="FQ15" s="53">
        <f t="shared" ref="FQ15:FQ78" si="13">IF($FI15=FQ$13,FJ15*FK15,0)</f>
        <v>0</v>
      </c>
      <c r="FR15" s="53">
        <f t="shared" ref="FR15:FR78" si="14">IF($FI15=FR$13,3.14*$FJ15*$FJ15,0)</f>
        <v>0</v>
      </c>
      <c r="FS15" s="53">
        <f t="shared" ref="FS15:FS78" si="15">IF($FI15=FS$13,3.14*$FK15*$FK15,0)</f>
        <v>45216</v>
      </c>
      <c r="FT15" s="53">
        <f t="shared" ref="FT15:FT78" si="16">IF($FI15=FT$13,$FJ15*$FK15+3.14*$FL15*$FL15,0)</f>
        <v>0</v>
      </c>
      <c r="FU15" s="53">
        <f t="shared" ref="FU15:FU78" si="17">IF($FI15=FU$13,3.14*$FJ15*$FJ15,0)</f>
        <v>0</v>
      </c>
      <c r="FV15" s="53">
        <f t="shared" ref="FV15:FV78" si="18">IF($FI15=FV$13,3.14*$FK15*$FK15*$FL15/360-3.14*$FJ15*$FJ15*$FL15/360,0)</f>
        <v>0</v>
      </c>
      <c r="FW15" s="53">
        <f t="shared" si="5"/>
        <v>0</v>
      </c>
      <c r="FX15" s="53">
        <v>0</v>
      </c>
      <c r="FY15" s="125">
        <f t="shared" si="6"/>
        <v>45216</v>
      </c>
      <c r="FZ15" s="125" t="str">
        <f t="shared" ca="1" si="7"/>
        <v/>
      </c>
      <c r="GA15" s="13">
        <v>0</v>
      </c>
      <c r="GB15" s="53">
        <f t="shared" ca="1" si="8"/>
        <v>220</v>
      </c>
      <c r="GC15" s="189">
        <f ca="1">IF(FI15="","",求节点($FT$4:$FT$10,$FV$4:$FV$10,GB15))</f>
        <v>0.84456488135989882</v>
      </c>
      <c r="GD15" s="53">
        <f t="shared" ref="GD15:GD78" si="19">IF(FO15+FQ15+FW15&gt;0,1,IF(FP15+FR15+FS15+FT15+FU15+FV15&gt;0,2,0))</f>
        <v>2</v>
      </c>
      <c r="GE15" s="53">
        <f t="shared" ref="GE15:GE45" ca="1" si="20">MIN(IF(FY15&lt;100,FY15,ROUND(FY15/$FY$7*GC15,1)),12)</f>
        <v>9.1999999999999993</v>
      </c>
      <c r="GF15" s="190">
        <f ca="1">IF(GG15="",MAX(ROUND(GE15*求节点($FN$4:$FN$7,INDEX($FO$4:$FR$7,,GD15+1),GE15),2),2),MIN(MAX(ROUND(GE15*求节点($FN$4:$FN$7,INDEX($FO$4:$FR$7,,GD15+1),GE15),2),2),GG15))</f>
        <v>4</v>
      </c>
      <c r="GG15" s="13">
        <v>4</v>
      </c>
      <c r="GY15" s="13"/>
    </row>
    <row r="16" spans="1:207" ht="13.5" customHeight="1" x14ac:dyDescent="0.15">
      <c r="S16" s="7"/>
      <c r="Z16" s="215" t="s">
        <v>270</v>
      </c>
      <c r="AA16" s="215"/>
      <c r="AB16" s="215"/>
      <c r="AC16" s="215"/>
      <c r="AD16" s="215"/>
      <c r="AE16" s="215"/>
      <c r="AF16" s="215"/>
      <c r="AG16" s="215"/>
      <c r="AH16" s="215"/>
      <c r="AI16" s="215"/>
      <c r="AJ16" s="215"/>
      <c r="AK16" s="215"/>
      <c r="AL16" s="215" t="s">
        <v>262</v>
      </c>
      <c r="AM16" s="215"/>
      <c r="AN16" s="215"/>
      <c r="AO16" s="215"/>
      <c r="AP16" s="215"/>
      <c r="AQ16" s="215"/>
      <c r="AR16" s="215"/>
      <c r="AS16" s="215"/>
      <c r="AT16" s="215"/>
      <c r="AU16" s="215"/>
      <c r="BE16" s="215" t="s">
        <v>263</v>
      </c>
      <c r="BF16" s="215"/>
      <c r="BG16" s="215"/>
      <c r="BH16" s="215"/>
      <c r="BM16" s="26"/>
      <c r="CG16" s="7"/>
      <c r="CJ16" s="7"/>
      <c r="CK16" s="215" t="s">
        <v>263</v>
      </c>
      <c r="CL16" s="215"/>
      <c r="CM16" s="215"/>
      <c r="CN16" s="215"/>
      <c r="DQ16" s="14">
        <f>[8]结果汇总!N17</f>
        <v>1</v>
      </c>
      <c r="DR16" s="14">
        <f>[8]结果汇总!O17</f>
        <v>0</v>
      </c>
      <c r="DS16" s="14">
        <f>[8]结果汇总!P17</f>
        <v>0</v>
      </c>
      <c r="DT16" s="14">
        <f>[8]结果汇总!Q17</f>
        <v>0</v>
      </c>
      <c r="DU16" s="14">
        <f>[8]结果汇总!R17</f>
        <v>0</v>
      </c>
      <c r="DV16" s="14">
        <f>[8]结果汇总!S17</f>
        <v>0.5</v>
      </c>
      <c r="DW16" s="14">
        <f>[8]结果汇总!T17</f>
        <v>0.5</v>
      </c>
      <c r="DX16" s="14">
        <f>[8]结果汇总!U17</f>
        <v>0</v>
      </c>
      <c r="DY16" s="14">
        <f>[8]结果汇总!V17</f>
        <v>0.75</v>
      </c>
      <c r="DZ16" s="14">
        <f>[8]结果汇总!W17</f>
        <v>0.25</v>
      </c>
      <c r="EA16" s="14">
        <f>[8]结果汇总!X17</f>
        <v>0</v>
      </c>
      <c r="EB16" s="14">
        <f>[8]结果汇总!Y17</f>
        <v>0</v>
      </c>
      <c r="EC16" s="14">
        <f>[8]结果汇总!Z17</f>
        <v>1</v>
      </c>
      <c r="ED16" s="14">
        <f>[8]结果汇总!AA17</f>
        <v>0</v>
      </c>
      <c r="EE16" s="14">
        <f>[8]结果汇总!AB17</f>
        <v>0</v>
      </c>
      <c r="EF16" s="14">
        <f>[8]结果汇总!AC17</f>
        <v>0</v>
      </c>
      <c r="EK16" s="13" t="s">
        <v>226</v>
      </c>
      <c r="EL16" s="13">
        <f t="shared" si="9"/>
        <v>0.12714645475542674</v>
      </c>
      <c r="EM16" s="13">
        <f t="shared" si="10"/>
        <v>0.13257091118556269</v>
      </c>
      <c r="EO16" s="232"/>
      <c r="EP16" s="162">
        <f t="shared" si="4"/>
        <v>2</v>
      </c>
      <c r="EQ16" s="162">
        <f>INDEX(大数据效果预估!$C$58:$C$65,MATCH($EO$11,大数据效果预估!$B$58:$B$65,0))</f>
        <v>0.3</v>
      </c>
      <c r="ER16" s="235"/>
      <c r="ES16" s="162">
        <v>2</v>
      </c>
      <c r="ET16" s="13" t="s">
        <v>170</v>
      </c>
      <c r="EU16" s="167">
        <f t="shared" si="2"/>
        <v>54</v>
      </c>
      <c r="EV16" s="168">
        <f>INDEX(武将攻击,ES16)*4</f>
        <v>12000</v>
      </c>
      <c r="EW16" s="169">
        <f>(EV12+EV16)/(SUM(EV11:EV17)-(EV11+EV14)/2)</f>
        <v>0.31883549460352456</v>
      </c>
      <c r="EX16" s="168">
        <f>EV16/(EV12+EV16)</f>
        <v>0.78859439673605114</v>
      </c>
      <c r="EZ16" s="13"/>
      <c r="FG16" s="13" t="str">
        <f>IFERROR(INDEX(版本差别!$F:$F,MATCH(相关演算!FH16,版本差别!$D:$D,0)),"")</f>
        <v/>
      </c>
      <c r="FH16" s="13">
        <v>10003</v>
      </c>
      <c r="FI16" s="13" t="s">
        <v>880</v>
      </c>
      <c r="FJ16" s="13">
        <v>200</v>
      </c>
      <c r="FK16" s="13">
        <v>120</v>
      </c>
      <c r="FM16" s="13">
        <v>0</v>
      </c>
      <c r="FN16" s="13">
        <f>FJ16</f>
        <v>200</v>
      </c>
      <c r="FO16" s="53">
        <f t="shared" si="11"/>
        <v>0</v>
      </c>
      <c r="FP16" s="53">
        <f t="shared" si="12"/>
        <v>0</v>
      </c>
      <c r="FQ16" s="53">
        <f t="shared" si="13"/>
        <v>24000</v>
      </c>
      <c r="FR16" s="53">
        <f t="shared" si="14"/>
        <v>0</v>
      </c>
      <c r="FS16" s="53">
        <f t="shared" si="15"/>
        <v>0</v>
      </c>
      <c r="FT16" s="53">
        <f t="shared" si="16"/>
        <v>0</v>
      </c>
      <c r="FU16" s="53">
        <f t="shared" si="17"/>
        <v>0</v>
      </c>
      <c r="FV16" s="53">
        <f t="shared" si="18"/>
        <v>0</v>
      </c>
      <c r="FW16" s="53">
        <f t="shared" si="5"/>
        <v>0</v>
      </c>
      <c r="FX16" s="53">
        <v>0</v>
      </c>
      <c r="FY16" s="125">
        <f t="shared" si="6"/>
        <v>24000</v>
      </c>
      <c r="FZ16" s="125" t="str">
        <f t="shared" ca="1" si="7"/>
        <v/>
      </c>
      <c r="GA16" s="13">
        <v>0</v>
      </c>
      <c r="GB16" s="53">
        <f t="shared" ca="1" si="8"/>
        <v>200</v>
      </c>
      <c r="GC16" s="189">
        <f ca="1">IF(FI16="","",求节点($FT$4:$FT$10,$FV$4:$FV$10,GB16))</f>
        <v>0.81853527718724506</v>
      </c>
      <c r="GD16" s="53">
        <f t="shared" si="19"/>
        <v>1</v>
      </c>
      <c r="GE16" s="53">
        <f t="shared" ca="1" si="20"/>
        <v>4.7</v>
      </c>
      <c r="GF16" s="190">
        <f ca="1">IF(GG16="",MAX(ROUND(GE16*求节点($FN$4:$FN$7,INDEX($FO$4:$FR$7,,GD16+1),GE16),2),2),MIN(MAX(ROUND(GE16*求节点($FN$4:$FN$7,INDEX($FO$4:$FR$7,,GD16+1),GE16),2),2),GG16))</f>
        <v>4.17</v>
      </c>
      <c r="GY16" s="13"/>
    </row>
    <row r="17" spans="2:207" ht="13.5" customHeight="1" x14ac:dyDescent="0.15">
      <c r="B17" s="4"/>
      <c r="C17" s="216" t="s">
        <v>72</v>
      </c>
      <c r="D17" s="216"/>
      <c r="E17" s="216"/>
      <c r="F17" s="216"/>
      <c r="G17" s="215" t="s">
        <v>298</v>
      </c>
      <c r="H17" s="215"/>
      <c r="I17" s="215"/>
      <c r="J17" s="215"/>
      <c r="K17" s="215" t="s">
        <v>299</v>
      </c>
      <c r="L17" s="215"/>
      <c r="M17" s="215"/>
      <c r="N17" s="215"/>
      <c r="R17" s="215" t="s">
        <v>47</v>
      </c>
      <c r="S17" s="215"/>
      <c r="T17" s="215"/>
      <c r="U17" s="215"/>
      <c r="V17" s="215" t="s">
        <v>46</v>
      </c>
      <c r="W17" s="215"/>
      <c r="X17" s="215"/>
      <c r="Y17" s="215"/>
      <c r="Z17" s="215" t="s">
        <v>264</v>
      </c>
      <c r="AA17" s="215"/>
      <c r="AB17" s="215"/>
      <c r="AC17" s="215"/>
      <c r="AD17" s="215" t="s">
        <v>265</v>
      </c>
      <c r="AE17" s="215"/>
      <c r="AF17" s="215"/>
      <c r="AG17" s="215"/>
      <c r="AH17" s="215" t="s">
        <v>300</v>
      </c>
      <c r="AI17" s="215"/>
      <c r="AJ17" s="215" t="s">
        <v>301</v>
      </c>
      <c r="AK17" s="215"/>
      <c r="AL17" s="215" t="s">
        <v>264</v>
      </c>
      <c r="AM17" s="215"/>
      <c r="AN17" s="215"/>
      <c r="AO17" s="215" t="s">
        <v>265</v>
      </c>
      <c r="AP17" s="215"/>
      <c r="AQ17" s="215"/>
      <c r="AR17" s="215" t="s">
        <v>302</v>
      </c>
      <c r="AS17" s="215"/>
      <c r="AT17" s="215" t="s">
        <v>266</v>
      </c>
      <c r="AU17" s="215"/>
      <c r="BE17" s="13" t="s">
        <v>249</v>
      </c>
      <c r="BF17" s="13" t="s">
        <v>35</v>
      </c>
      <c r="BG17" s="13" t="s">
        <v>303</v>
      </c>
      <c r="BH17" s="13" t="s">
        <v>143</v>
      </c>
      <c r="CG17" s="7"/>
      <c r="CJ17" s="7"/>
      <c r="CK17" s="13" t="s">
        <v>169</v>
      </c>
      <c r="CL17" s="13" t="s">
        <v>170</v>
      </c>
      <c r="CM17" s="13" t="s">
        <v>171</v>
      </c>
      <c r="CN17" s="13" t="s">
        <v>172</v>
      </c>
      <c r="DQ17" s="14">
        <f>[8]结果汇总!N18</f>
        <v>1</v>
      </c>
      <c r="DR17" s="14">
        <f>[8]结果汇总!O18</f>
        <v>0</v>
      </c>
      <c r="DS17" s="14">
        <f>[8]结果汇总!P18</f>
        <v>0</v>
      </c>
      <c r="DT17" s="14">
        <f>[8]结果汇总!Q18</f>
        <v>0</v>
      </c>
      <c r="DU17" s="14">
        <f>[8]结果汇总!R18</f>
        <v>0</v>
      </c>
      <c r="DV17" s="14">
        <f>[8]结果汇总!S18</f>
        <v>0.5</v>
      </c>
      <c r="DW17" s="14">
        <f>[8]结果汇总!T18</f>
        <v>0.5</v>
      </c>
      <c r="DX17" s="14">
        <f>[8]结果汇总!U18</f>
        <v>0</v>
      </c>
      <c r="DY17" s="14">
        <f>[8]结果汇总!V18</f>
        <v>0.75</v>
      </c>
      <c r="DZ17" s="14">
        <f>[8]结果汇总!W18</f>
        <v>0.25</v>
      </c>
      <c r="EA17" s="14">
        <f>[8]结果汇总!X18</f>
        <v>0</v>
      </c>
      <c r="EB17" s="14">
        <f>[8]结果汇总!Y18</f>
        <v>0</v>
      </c>
      <c r="EC17" s="14">
        <f>[8]结果汇总!Z18</f>
        <v>1</v>
      </c>
      <c r="ED17" s="14">
        <f>[8]结果汇总!AA18</f>
        <v>0</v>
      </c>
      <c r="EE17" s="14">
        <f>[8]结果汇总!AB18</f>
        <v>0</v>
      </c>
      <c r="EF17" s="14">
        <f>[8]结果汇总!AC18</f>
        <v>0</v>
      </c>
      <c r="EK17" s="13" t="s">
        <v>143</v>
      </c>
      <c r="EL17" s="13">
        <f t="shared" si="9"/>
        <v>9.5797011542146246E-2</v>
      </c>
      <c r="EM17" s="13">
        <f t="shared" si="10"/>
        <v>0.10367558015853705</v>
      </c>
      <c r="EO17" s="232"/>
      <c r="EP17" s="162">
        <f t="shared" si="4"/>
        <v>2</v>
      </c>
      <c r="EQ17" s="162">
        <f>INDEX(大数据效果预估!$C$58:$C$65,MATCH($EO$11,大数据效果预估!$B$58:$B$65,0))</f>
        <v>0.3</v>
      </c>
      <c r="ER17" s="235"/>
      <c r="ES17" s="162">
        <v>3</v>
      </c>
      <c r="ET17" s="13" t="s">
        <v>171</v>
      </c>
      <c r="EU17" s="167">
        <f t="shared" si="2"/>
        <v>54</v>
      </c>
      <c r="EV17" s="168">
        <f>INDEX(武将攻击,ES17)*4</f>
        <v>12000</v>
      </c>
      <c r="EW17" s="169">
        <f>(EV13+EV17)/(SUM(EV11:EV17)-(EV11+EV14)/2)</f>
        <v>0.38891625914823513</v>
      </c>
      <c r="EX17" s="168">
        <f>EV17/(EV13+EV17)</f>
        <v>0.64649363098258616</v>
      </c>
      <c r="EZ17" s="13"/>
      <c r="FG17" s="13" t="str">
        <f>IFERROR(INDEX(版本差别!$F:$F,MATCH(相关演算!FH17,版本差别!$D:$D,0)),"")</f>
        <v/>
      </c>
      <c r="FH17" s="13">
        <v>10004</v>
      </c>
      <c r="FI17" s="13" t="s">
        <v>718</v>
      </c>
      <c r="FJ17" s="13">
        <v>200</v>
      </c>
      <c r="FK17" s="13">
        <v>100</v>
      </c>
      <c r="FM17" s="13">
        <v>0</v>
      </c>
      <c r="FN17" s="13">
        <v>200</v>
      </c>
      <c r="FO17" s="53">
        <f t="shared" si="11"/>
        <v>20000</v>
      </c>
      <c r="FP17" s="53">
        <f t="shared" si="12"/>
        <v>0</v>
      </c>
      <c r="FQ17" s="53">
        <f t="shared" si="13"/>
        <v>0</v>
      </c>
      <c r="FR17" s="53">
        <f t="shared" si="14"/>
        <v>0</v>
      </c>
      <c r="FS17" s="53">
        <f t="shared" si="15"/>
        <v>0</v>
      </c>
      <c r="FT17" s="53">
        <f t="shared" si="16"/>
        <v>0</v>
      </c>
      <c r="FU17" s="53">
        <f t="shared" si="17"/>
        <v>0</v>
      </c>
      <c r="FV17" s="53">
        <f t="shared" si="18"/>
        <v>0</v>
      </c>
      <c r="FW17" s="53">
        <f t="shared" si="5"/>
        <v>0</v>
      </c>
      <c r="FX17" s="53">
        <v>0</v>
      </c>
      <c r="FY17" s="125">
        <f t="shared" si="6"/>
        <v>20000</v>
      </c>
      <c r="FZ17" s="125" t="str">
        <f t="shared" ca="1" si="7"/>
        <v/>
      </c>
      <c r="GA17" s="13">
        <v>0</v>
      </c>
      <c r="GB17" s="53">
        <f t="shared" ca="1" si="8"/>
        <v>200</v>
      </c>
      <c r="GC17" s="189">
        <f ca="1">IF(FI17="","",求节点($FT$4:$FT$10,$FV$4:$FV$10,GB17))</f>
        <v>0.81853527718724506</v>
      </c>
      <c r="GD17" s="53">
        <f t="shared" si="19"/>
        <v>1</v>
      </c>
      <c r="GE17" s="53">
        <f t="shared" ca="1" si="20"/>
        <v>3.9</v>
      </c>
      <c r="GF17" s="190">
        <f ca="1">IF(GG17="",MAX(ROUND(GE17*求节点($FN$4:$FN$7,INDEX($FO$4:$FR$7,,GD17+1),GE17),2),2),MIN(MAX(ROUND(GE17*求节点($FN$4:$FN$7,INDEX($FO$4:$FR$7,,GD17+1),GE17),2),2),GG17))</f>
        <v>3.67</v>
      </c>
      <c r="GG17" s="13" t="s">
        <v>380</v>
      </c>
      <c r="GY17" s="13"/>
    </row>
    <row r="18" spans="2:207" x14ac:dyDescent="0.15">
      <c r="B18" s="14" t="s">
        <v>552</v>
      </c>
      <c r="C18" s="13" t="s">
        <v>224</v>
      </c>
      <c r="D18" s="13" t="s">
        <v>225</v>
      </c>
      <c r="E18" s="13" t="s">
        <v>226</v>
      </c>
      <c r="F18" s="13" t="s">
        <v>143</v>
      </c>
      <c r="G18" s="13" t="s">
        <v>224</v>
      </c>
      <c r="H18" s="13" t="s">
        <v>225</v>
      </c>
      <c r="I18" s="13" t="s">
        <v>226</v>
      </c>
      <c r="J18" s="13" t="s">
        <v>143</v>
      </c>
      <c r="K18" s="13" t="s">
        <v>224</v>
      </c>
      <c r="L18" s="13" t="s">
        <v>225</v>
      </c>
      <c r="M18" s="13" t="s">
        <v>226</v>
      </c>
      <c r="N18" s="13" t="s">
        <v>143</v>
      </c>
      <c r="R18" s="13" t="s">
        <v>224</v>
      </c>
      <c r="S18" s="13" t="s">
        <v>225</v>
      </c>
      <c r="T18" s="13" t="s">
        <v>226</v>
      </c>
      <c r="U18" s="13" t="s">
        <v>143</v>
      </c>
      <c r="V18" s="13" t="s">
        <v>224</v>
      </c>
      <c r="W18" s="13" t="s">
        <v>225</v>
      </c>
      <c r="X18" s="13" t="s">
        <v>226</v>
      </c>
      <c r="Y18" s="13" t="s">
        <v>143</v>
      </c>
      <c r="Z18" s="16">
        <f>$T$1*INDEX($O$12:$R$12,1,$N$2)/O$11</f>
        <v>0.15596210620274964</v>
      </c>
      <c r="AA18" s="16">
        <f>$T$1*INDEX($O$12:$R$12,1,$N$2)/P$11</f>
        <v>0.16296247865240765</v>
      </c>
      <c r="AB18" s="16">
        <f>$T$1*INDEX($O$12:$R$12,1,$N$2)/Q$11</f>
        <v>0.32837301587301593</v>
      </c>
      <c r="AC18" s="16">
        <f>$T$1*INDEX($O$12:$R$12,1,$N$2)/R$11</f>
        <v>0.24793264621284761</v>
      </c>
      <c r="AD18" s="16">
        <f>(-(2*S$13+S$14)+((2*S$13+S$14)^2+4*S$13*$T$1*INDEX($O$12:$R$12,1,$N$2))^0.5)/(2*S$13)</f>
        <v>8.5454535927247027E-2</v>
      </c>
      <c r="AE18" s="16">
        <f>(-(2*T$13+T$14)+((2*T$13+T$14)^2+4*T$13*$T$1*INDEX($O$12:$R$12,1,$N$2))^0.5)/(2*T$13)</f>
        <v>9.4059036637181848E-2</v>
      </c>
      <c r="AF18" s="16">
        <f>(-(2*U$13+U$14)+((2*U$13+U$14)^2+4*U$13*$T$1*INDEX($O$12:$R$12,1,$N$2))^0.5)/(2*U$13)</f>
        <v>8.9880928381996725E-2</v>
      </c>
      <c r="AG18" s="16">
        <f>(-(2*V$13+V$14)+((2*V$13+V$14)^2+4*V$13*$T$1*INDEX($O$12:$R$12,1,$N$2))^0.5)/(2*V$13)</f>
        <v>0.10630143269816728</v>
      </c>
      <c r="AH18" s="7" t="s">
        <v>304</v>
      </c>
      <c r="AI18" s="7" t="s">
        <v>267</v>
      </c>
      <c r="AJ18" s="7" t="s">
        <v>304</v>
      </c>
      <c r="AK18" s="7" t="s">
        <v>267</v>
      </c>
      <c r="AL18" s="16">
        <f>$T$1*INDEX($S$12:$U$12,1,$N$2)/O$11</f>
        <v>8.8558582194197433E-2</v>
      </c>
      <c r="AM18" s="16">
        <f>$T$1*INDEX($S$12:$U$12,1,$N$2)/P$11</f>
        <v>9.2533541715243611E-2</v>
      </c>
      <c r="AN18" s="16">
        <f>$T$1*INDEX($S$12:$U$12,1,$N$2)/Q$11</f>
        <v>0.18645714285714288</v>
      </c>
      <c r="AO18" s="16">
        <f>(-(2*S$13+S$14)+((2*S$13+S$14)^2+4*S$13*$T$1*INDEX($S$12:$U$12,1,$N$2))^0.5)/(2*S$13)</f>
        <v>4.8704552553033485E-2</v>
      </c>
      <c r="AP18" s="16">
        <f>(-(2*T$13+T$14)+((2*T$13+T$14)^2+4*T$13*$T$1*INDEX($S$12:$U$12,1,$N$2))^0.5)/(2*T$13)</f>
        <v>5.3684645060342318E-2</v>
      </c>
      <c r="AQ18" s="16">
        <f>(-(2*U$13+U$14)+((2*U$13+U$14)^2+4*U$13*$T$1*INDEX($S$12:$U$12,1,$N$2))^0.5)/(2*U$13)</f>
        <v>5.1262071391639331E-2</v>
      </c>
      <c r="AR18" s="7" t="s">
        <v>268</v>
      </c>
      <c r="AS18" s="7" t="s">
        <v>267</v>
      </c>
      <c r="AT18" s="7" t="s">
        <v>268</v>
      </c>
      <c r="AU18" s="7" t="s">
        <v>305</v>
      </c>
      <c r="BD18" s="13" t="s">
        <v>41</v>
      </c>
      <c r="BE18" s="13">
        <f>选择列求节点单调递减(士兵当前生命,BL$21,时间节点,1,$BG11)</f>
        <v>10.854725641635385</v>
      </c>
      <c r="BF18" s="13">
        <f>选择列求节点单调递减(士兵当前生命,BM$21,时间节点,1,$BG11)</f>
        <v>22.67928109302764</v>
      </c>
      <c r="BG18" s="13">
        <f>选择列求节点单调递减(士兵当前生命,BN$21,时间节点,1,$BG11)</f>
        <v>39.622340326151111</v>
      </c>
      <c r="BH18" s="13">
        <f>选择列求节点单调递减(士兵当前生命,BO$21,时间节点,1,$BG11)</f>
        <v>33.22121391530159</v>
      </c>
      <c r="BJ18" s="159"/>
      <c r="CG18" s="7"/>
      <c r="CJ18" s="13" t="s">
        <v>306</v>
      </c>
      <c r="CK18" s="13">
        <f>MATCH(100,CK$24:CK$109,1)</f>
        <v>9</v>
      </c>
      <c r="CL18" s="13">
        <f>MATCH(100,CL$24:CL$109,1)</f>
        <v>10</v>
      </c>
      <c r="CM18" s="13">
        <f>MATCH(100,CM$24:CM$109,1)</f>
        <v>19</v>
      </c>
      <c r="CN18" s="13">
        <f>MATCH(100,CN$24:CN$109,1)</f>
        <v>19</v>
      </c>
      <c r="DG18" s="7"/>
      <c r="DH18" s="7"/>
      <c r="DI18" s="7"/>
      <c r="DJ18" s="7"/>
      <c r="DK18" s="7"/>
      <c r="DQ18" s="14">
        <f>[8]结果汇总!N19</f>
        <v>1</v>
      </c>
      <c r="DR18" s="14">
        <f>[8]结果汇总!O19</f>
        <v>0</v>
      </c>
      <c r="DS18" s="14">
        <f>[8]结果汇总!P19</f>
        <v>0</v>
      </c>
      <c r="DT18" s="14">
        <f>[8]结果汇总!Q19</f>
        <v>0</v>
      </c>
      <c r="DU18" s="14">
        <f>[8]结果汇总!R19</f>
        <v>0</v>
      </c>
      <c r="DV18" s="14">
        <f>[8]结果汇总!S19</f>
        <v>0.5</v>
      </c>
      <c r="DW18" s="14">
        <f>[8]结果汇总!T19</f>
        <v>0.5</v>
      </c>
      <c r="DX18" s="14">
        <f>[8]结果汇总!U19</f>
        <v>0</v>
      </c>
      <c r="DY18" s="14">
        <f>[8]结果汇总!V19</f>
        <v>0.75</v>
      </c>
      <c r="DZ18" s="14">
        <f>[8]结果汇总!W19</f>
        <v>0.25</v>
      </c>
      <c r="EA18" s="14">
        <f>[8]结果汇总!X19</f>
        <v>0</v>
      </c>
      <c r="EB18" s="14">
        <f>[8]结果汇总!Y19</f>
        <v>0</v>
      </c>
      <c r="EC18" s="14">
        <f>[8]结果汇总!Z19</f>
        <v>1</v>
      </c>
      <c r="ED18" s="14">
        <f>[8]结果汇总!AA19</f>
        <v>0</v>
      </c>
      <c r="EE18" s="14">
        <f>[8]结果汇总!AB19</f>
        <v>0</v>
      </c>
      <c r="EF18" s="14">
        <f>[8]结果汇总!AC19</f>
        <v>0</v>
      </c>
      <c r="EK18" s="13" t="s">
        <v>169</v>
      </c>
      <c r="EL18" s="13">
        <f t="shared" si="9"/>
        <v>0.22952247332183001</v>
      </c>
      <c r="EM18" s="13">
        <f t="shared" si="10"/>
        <v>0.22299217102241625</v>
      </c>
      <c r="EO18" s="233"/>
      <c r="EP18" s="145">
        <f t="shared" si="4"/>
        <v>2</v>
      </c>
      <c r="EQ18" s="145">
        <f>INDEX(大数据效果预估!$C$58:$C$65,MATCH($EO$11,大数据效果预估!$B$58:$B$65,0))</f>
        <v>0.3</v>
      </c>
      <c r="ER18" s="236"/>
      <c r="ES18" s="145">
        <v>4</v>
      </c>
      <c r="ET18" s="170" t="s">
        <v>172</v>
      </c>
      <c r="EU18" s="173">
        <f t="shared" si="2"/>
        <v>54</v>
      </c>
      <c r="EV18" s="172">
        <f>INDEX(武将攻击,ES18)*4</f>
        <v>12000</v>
      </c>
      <c r="EW18" s="171"/>
      <c r="EX18" s="172"/>
      <c r="EZ18" s="13"/>
      <c r="FG18" s="13" t="str">
        <f>IFERROR(INDEX(版本差别!$F:$F,MATCH(相关演算!FH18,版本差别!$D:$D,0)),"")</f>
        <v>程普</v>
      </c>
      <c r="FH18" s="13">
        <v>10005</v>
      </c>
      <c r="FI18" s="13" t="s">
        <v>716</v>
      </c>
      <c r="FJ18" s="13">
        <v>100</v>
      </c>
      <c r="FM18" s="13">
        <v>0</v>
      </c>
      <c r="FN18" s="13">
        <f>FJ18/2</f>
        <v>50</v>
      </c>
      <c r="FO18" s="53">
        <f t="shared" si="11"/>
        <v>0</v>
      </c>
      <c r="FP18" s="53">
        <f t="shared" si="12"/>
        <v>0</v>
      </c>
      <c r="FQ18" s="53">
        <f t="shared" si="13"/>
        <v>0</v>
      </c>
      <c r="FR18" s="53">
        <f t="shared" si="14"/>
        <v>31400</v>
      </c>
      <c r="FS18" s="53">
        <f t="shared" si="15"/>
        <v>0</v>
      </c>
      <c r="FT18" s="53">
        <f t="shared" si="16"/>
        <v>0</v>
      </c>
      <c r="FU18" s="53">
        <f t="shared" si="17"/>
        <v>0</v>
      </c>
      <c r="FV18" s="53">
        <f t="shared" si="18"/>
        <v>0</v>
      </c>
      <c r="FW18" s="53">
        <f t="shared" si="5"/>
        <v>0</v>
      </c>
      <c r="FX18" s="53">
        <v>0</v>
      </c>
      <c r="FY18" s="125">
        <f t="shared" si="6"/>
        <v>31400</v>
      </c>
      <c r="FZ18" s="125" t="str">
        <f t="shared" ca="1" si="7"/>
        <v/>
      </c>
      <c r="GA18" s="13">
        <v>0</v>
      </c>
      <c r="GB18" s="53">
        <f t="shared" ca="1" si="8"/>
        <v>50</v>
      </c>
      <c r="GC18" s="189">
        <f ca="1">IF(FI18="","",求节点($FT$4:$FT$10,$FV$4:$FV$10,GB18))</f>
        <v>0.53722813232690148</v>
      </c>
      <c r="GD18" s="53">
        <f t="shared" si="19"/>
        <v>2</v>
      </c>
      <c r="GE18" s="53">
        <f t="shared" ca="1" si="20"/>
        <v>4.0999999999999996</v>
      </c>
      <c r="GF18" s="190">
        <f ca="1">IF(GG18="",MAX(ROUND(GE18*求节点($FN$4:$FN$7,INDEX($FO$4:$FR$7,,GD18+1),GE18),2),2),MIN(MAX(ROUND(GE18*求节点($FN$4:$FN$7,INDEX($FO$4:$FR$7,,GD18+1),GE18),2),2),GG18))</f>
        <v>3.95</v>
      </c>
      <c r="GG18" s="13" t="s">
        <v>380</v>
      </c>
      <c r="GY18" s="13"/>
    </row>
    <row r="19" spans="2:207" x14ac:dyDescent="0.15">
      <c r="B19" s="14">
        <v>0</v>
      </c>
      <c r="C19" s="15">
        <v>0.5</v>
      </c>
      <c r="D19" s="15">
        <v>0.5</v>
      </c>
      <c r="E19" s="15">
        <v>0.5</v>
      </c>
      <c r="F19" s="15">
        <v>0.5</v>
      </c>
      <c r="G19" s="13">
        <f>数据总览!AF5</f>
        <v>1</v>
      </c>
      <c r="H19" s="13">
        <f>数据总览!AG5</f>
        <v>1</v>
      </c>
      <c r="I19" s="13">
        <f>数据总览!AH5</f>
        <v>1</v>
      </c>
      <c r="J19" s="13">
        <f>数据总览!AI5</f>
        <v>1</v>
      </c>
      <c r="K19" s="13">
        <f>数据总览!AB5</f>
        <v>1</v>
      </c>
      <c r="L19" s="13">
        <f>数据总览!AC5</f>
        <v>1</v>
      </c>
      <c r="M19" s="13">
        <f>数据总览!AD5</f>
        <v>1</v>
      </c>
      <c r="N19" s="13">
        <f>数据总览!AE5</f>
        <v>1</v>
      </c>
      <c r="R19" s="13">
        <f>O$14</f>
        <v>3.7898399999999999</v>
      </c>
      <c r="S19" s="13">
        <f>P$14</f>
        <v>3.62704</v>
      </c>
      <c r="T19" s="13">
        <f>Q$14</f>
        <v>1.8</v>
      </c>
      <c r="U19" s="13">
        <f>R$14</f>
        <v>2.3839999999999999</v>
      </c>
      <c r="V19" s="7">
        <f t="shared" ref="V19:V50" si="21">INDEX((1-C19)*士兵输出*武将生存*INDEX($G19:$J19,1,O$5)+C19*武将输出*IF(G19=0,0,1)*士兵生存,O$5,1)+INDEX(士兵生存,O$5,1)*(INDEX(保护概率,O$6,O$5)*INDEX(士兵输出*INDEX($K19:$N19,1,O$6)+武将输出*IF(H19=0,0,1),O$6,1)+INDEX(保护概率,O$7,O$5)*INDEX(士兵输出*INDEX($K19:$N19,1,O$7)+武将输出*IF(I19=0,0,1),O$7,1)+INDEX(保护概率,O$8,O$5)*INDEX(士兵输出*INDEX($K19:$N19,1,O$8)+武将输出*IF(J19=0,0,1),O$8,1))+(INDEX(保护概率,O$5,O$6)*INDEX(武将生存*INDEX($G19:$J19,1,O$6)+士兵生存*INDEX($K19:$N19,1,O$6),O$6,1)+INDEX(保护概率,O$5,O$7)*INDEX(武将生存*INDEX($G19:$J19,1,O$7)+士兵生存*INDEX($K19:$N19,1,O$7),O$7,1)+INDEX(保护概率,O$5,O$8)*INDEX(武将生存*INDEX($G19:$J19,1,O$8)+士兵生存*INDEX($K19:$N19,1,O$8),O$8,1))*INDEX(士兵输出,O$5,1)</f>
        <v>5.4528049999999988</v>
      </c>
      <c r="W19" s="7">
        <f t="shared" ref="W19:W50" si="22">INDEX((1-D19)*士兵输出*武将生存*INDEX($G19:$J19,1,P$5)+D19*武将输出*IF(H19=0,0,1)*士兵生存,P$5,1)+INDEX(士兵生存,P$5,1)*(INDEX(保护概率,P$6,P$5)*INDEX(士兵输出*INDEX($K19:$N19,1,P$6)+武将输出*IF(I19=0,0,1),P$6,1)+INDEX(保护概率,P$7,P$5)*INDEX(士兵输出*INDEX($K19:$N19,1,P$7)+武将输出*IF(J19=0,0,1),P$7,1)+INDEX(保护概率,P$8,P$5)*INDEX(士兵输出*INDEX($K19:$N19,1,P$8)+武将输出*IF(K19=0,0,1),P$8,1))+(INDEX(保护概率,P$5,P$6)*INDEX(武将生存*INDEX($G19:$J19,1,P$6)+士兵生存*INDEX($K19:$N19,1,P$6),P$6,1)+INDEX(保护概率,P$5,P$7)*INDEX(武将生存*INDEX($G19:$J19,1,P$7)+士兵生存*INDEX($K19:$N19,1,P$7),P$7,1)+INDEX(保护概率,P$5,P$8)*INDEX(武将生存*INDEX($G19:$J19,1,P$8)+士兵生存*INDEX($K19:$N19,1,P$8),P$8,1))*INDEX(士兵输出,P$5,1)</f>
        <v>4.6088000000000005</v>
      </c>
      <c r="X19" s="7">
        <f t="shared" ref="X19:X50" si="23">INDEX((1-E19)*士兵输出*武将生存*INDEX($G19:$J19,1,Q$5)+E19*武将输出*IF(I19=0,0,1)*士兵生存,Q$5,1)+INDEX(士兵生存,Q$5,1)*(INDEX(保护概率,Q$6,Q$5)*INDEX(士兵输出*INDEX($K19:$N19,1,Q$6)+武将输出*IF(J19=0,0,1),Q$6,1)+INDEX(保护概率,Q$7,Q$5)*INDEX(士兵输出*INDEX($K19:$N19,1,Q$7)+武将输出*IF(K19=0,0,1),Q$7,1)+INDEX(保护概率,Q$8,Q$5)*INDEX(士兵输出*INDEX($K19:$N19,1,Q$8)+武将输出*IF(L19=0,0,1),Q$8,1))+(INDEX(保护概率,Q$5,Q$6)*INDEX(武将生存*INDEX($G19:$J19,1,Q$6)+士兵生存*INDEX($K19:$N19,1,Q$6),Q$6,1)+INDEX(保护概率,Q$5,Q$7)*INDEX(武将生存*INDEX($G19:$J19,1,Q$7)+士兵生存*INDEX($K19:$N19,1,Q$7),Q$7,1)+INDEX(保护概率,Q$5,Q$8)*INDEX(武将生存*INDEX($G19:$J19,1,Q$8)+士兵生存*INDEX($K19:$N19,1,Q$8),Q$8,1))*INDEX(士兵输出,Q$5,1)</f>
        <v>5.0087500000000009</v>
      </c>
      <c r="Y19" s="7">
        <f t="shared" ref="Y19:Y50" si="24">INDEX((1-F19)*士兵输出*武将生存*INDEX($G19:$J19,1,R$5)+F19*武将输出*IF(J19=0,0,1)*士兵生存,R$5,1)+INDEX(士兵生存,R$5,1)*(INDEX(保护概率,R$6,R$5)*INDEX(士兵输出*INDEX($K19:$N19,1,R$6)+武将输出*IF(K19=0,0,1),R$6,1)+INDEX(保护概率,R$7,R$5)*INDEX(士兵输出*INDEX($K19:$N19,1,R$7)+武将输出*IF(L19=0,0,1),R$7,1)+INDEX(保护概率,R$8,R$5)*INDEX(士兵输出*INDEX($K19:$N19,1,R$8)+武将输出*IF(M19=0,0,1),R$8,1))+(INDEX(保护概率,R$5,R$6)*INDEX(武将生存*INDEX($G19:$J19,1,R$6)+士兵生存*INDEX($K19:$N19,1,R$6),R$6,1)+INDEX(保护概率,R$5,R$7)*INDEX(武将生存*INDEX($G19:$J19,1,R$7)+士兵生存*INDEX($K19:$N19,1,R$7),R$7,1)+INDEX(保护概率,R$5,R$8)*INDEX(武将生存*INDEX($G19:$J19,1,R$8)+士兵生存*INDEX($K19:$N19,1,R$8),R$8,1))*INDEX(士兵输出,R$5,1)</f>
        <v>4.0817099999999993</v>
      </c>
      <c r="Z19" s="13">
        <f t="shared" ref="Z19:Z30" si="25">Z$18*INDEX(武将生存,O$5,1)/INDEX(武将输出,$N$2,1)</f>
        <v>0.15596210620274964</v>
      </c>
      <c r="AA19" s="13">
        <f>AA$18*INDEX(武将生存,P$5,1)/INDEX(武将输出,$N$2,1)</f>
        <v>0.16296247865240765</v>
      </c>
      <c r="AB19" s="13">
        <f>AB$18*INDEX(武将生存,Q$5,1)/INDEX(武将输出,$N$2,1)</f>
        <v>0.32837301587301593</v>
      </c>
      <c r="AC19" s="13">
        <f t="shared" ref="AC19:AC82" si="26">AC$18*INDEX(武将生存,R$5,1)/INDEX(武将输出,$N$2,1)</f>
        <v>0.24793264621284761</v>
      </c>
      <c r="AD19" s="7">
        <f t="shared" ref="AD19:AD50" si="27">IFERROR((INDEX($K19:$N19,1,O$5)-(-V19+(V19^2-4*S$13*((S$13*1^2+S$14*1)-(S$13*(1-AD$18)^2+S$14*(1-AD$18))-(S$13*INDEX($K19:$N19,1,O$5)^2+V19*INDEX($K19:$N19,1,O$5))))^0.5)/(2*S$13))*INDEX(士兵生存,O$5,1)/INDEX(武将输出,$N$2,1),AD18*AD18/AD17)</f>
        <v>0.14420452937722941</v>
      </c>
      <c r="AE19" s="7">
        <f t="shared" ref="AE19:AE50" si="28">IFERROR((INDEX($K19:$N19,1,P$5)-(-W19+(W19^2-4*T$13*((T$13*1^2+T$14*1)-(T$13*(1-AE$18)^2+T$14*(1-AE$18))-(T$13*INDEX($K19:$N19,1,P$5)^2+W19*INDEX($K19:$N19,1,P$5))))^0.5)/(2*T$13))*INDEX(士兵生存,P$5,1)/INDEX(武将输出,$N$2,1),AE18*AE18/AE17)</f>
        <v>0.11757379579647689</v>
      </c>
      <c r="AF19" s="7">
        <f t="shared" ref="AF19:AF50" si="29">IFERROR((INDEX($K19:$N19,1,Q$5)-(-X19+(X19^2-4*U$13*((U$13*1^2+U$14*1)-(U$13*(1-AF$18)^2+U$14*(1-AF$18))-(U$13*INDEX($K19:$N19,1,Q$5)^2+X19*INDEX($K19:$N19,1,Q$5))))^0.5)/(2*U$13))*INDEX(士兵生存,Q$5,1)/INDEX(武将输出,$N$2,1),AF18*AF18/AF17)</f>
        <v>8.4263370358121897E-2</v>
      </c>
      <c r="AG19" s="7">
        <f t="shared" ref="AG19:AG50" si="30">IFERROR((INDEX($K19:$N19,1,R$5)-(-Y19+(Y19^2-4*V$13*((V$13*1^2+V$14*1)-(V$13*(1-AG$18)^2+V$14*(1-AG$18))-(V$13*INDEX($K19:$N19,1,R$5)^2+Y19*INDEX($K19:$N19,1,R$5))))^0.5)/(2*V$13))*INDEX(士兵生存,R$5,1)/INDEX(武将输出,$N$2,1),AG18*AG18/AG17)</f>
        <v>8.6369914067260911E-2</v>
      </c>
      <c r="AH19" s="4">
        <f>SUMPRODUCT(AD19:AF19,INDEX((DQ4:DS4,DU4:DW4,DY4:EA4,EC4:EE4),1,,$N$2))</f>
        <v>0.14420452937722941</v>
      </c>
      <c r="AI19" s="4">
        <f>SUMPRODUCT(Z19:AB19,INDEX((DQ4:DS4,DU4:DW4,DY4:EA4,EC4:EE4),1,,$N$2))</f>
        <v>0.15596210620274964</v>
      </c>
      <c r="AJ19" s="59">
        <f>MAX(INDEX($AD$19:AF19,,$N$2))</f>
        <v>0.14420452937722941</v>
      </c>
      <c r="AK19" s="27">
        <f>MAX(INDEX($Z$19:AB19,,$N$2))</f>
        <v>0.15596210620274964</v>
      </c>
      <c r="AL19" s="13">
        <f t="shared" ref="AL19:AL50" si="31">IFERROR(AL$18*INDEX(武将生存,O$5,1)/INDEX(士兵输出,$N$2,1)/INDEX($K19:$M19,1,$N$2),AL18*AL18/AL17)</f>
        <v>0.10644060359879499</v>
      </c>
      <c r="AM19" s="13">
        <f t="shared" ref="AM19:AM50" si="32">IFERROR(AM$18*INDEX(武将生存,P$5,1)/INDEX(士兵输出,$N$2,1)/INDEX($K19:$M19,1,$N$2),AM18*AM18/AM17)</f>
        <v>0.11121819917697549</v>
      </c>
      <c r="AN19" s="13">
        <f t="shared" ref="AN19:AN50" si="33">IFERROR(AN$18*INDEX(武将生存,Q$5,1)/INDEX(士兵输出,$N$2,1)/INDEX($K19:$M19,1,$N$2),AN18*AN18/AN17)</f>
        <v>0.22410714285714289</v>
      </c>
      <c r="AO19" s="7">
        <f t="shared" ref="AO19:AO50" si="34">IFERROR((INDEX($K19:$M19,1,O$5)-(-V19+(V19^2-4*S$13*((S$13*1^2+S$14*1)-(S$13*(1-AO$18)^2+S$14*(1-AO$18))-(S$13*INDEX($K19:$M19,1,O$5)^2+V19*INDEX($K19:$M19,1,O$5))))^0.5)/(2*S$13))*INDEX(士兵生存,O$5,1)/INDEX(士兵输出,$N$2,1)/INDEX($K19:$M19,1,$N$2),AO18*AO18/AO17)</f>
        <v>9.8784774559187591E-2</v>
      </c>
      <c r="AP19" s="7">
        <f t="shared" ref="AP19:AP50" si="35">IFERROR((INDEX($K19:$M19,1,P$5)-(-W19+(W19^2-4*T$13*((T$13*1^2+T$14*1)-(T$13*(1-AP$18)^2+T$14*(1-AP$18))-(T$13*INDEX($K19:$M19,1,P$5)^2+W19*INDEX($K19:$M19,1,P$5))))^0.5)/(2*T$13))*INDEX(士兵生存,P$5,1)/INDEX(士兵输出,$N$2,1)/INDEX($K19:$M19,1,$N$2),AP18*AP18/AP17)</f>
        <v>8.0656017218062717E-2</v>
      </c>
      <c r="AQ19" s="7">
        <f t="shared" ref="AQ19:AQ50" si="36">IFERROR((INDEX($K19:$M19,1,Q$5)-(-X19+(X19^2-4*U$13*((U$13*1^2+U$14*1)-(U$13*(1-AQ$18)^2+U$14*(1-AQ$18))-(U$13*INDEX($K19:$M19,1,Q$5)^2+X19*INDEX($K19:$M19,1,Q$5))))^0.5)/(2*U$13))*INDEX(士兵生存,Q$5,1)/INDEX(士兵输出,$N$2,1)/INDEX($K19:$M19,1,$N$2),AQ18*AQ18/AQ17)</f>
        <v>5.7762249915458946E-2</v>
      </c>
      <c r="AR19" s="7">
        <f>SUMPRODUCT(AO19:AQ19,INDEX((DQ4:DS4,DU4:DW4,DY4:EA4,EC4:EE4),1,,$N$2))</f>
        <v>9.8784774559187591E-2</v>
      </c>
      <c r="AS19" s="7">
        <f>SUMPRODUCT(AL19:AN19,INDEX((DQ4:DS4,DU4:DW4,DY4:EA4,EC4:EE4),1,,$N$2))</f>
        <v>0.10644060359879499</v>
      </c>
      <c r="AT19" s="59">
        <f>MAX(INDEX($AO$19:AQ19,,$N$2))</f>
        <v>9.8784774559187591E-2</v>
      </c>
      <c r="AU19" s="27">
        <f>MAX(INDEX($AL$19:AN19,,$N$2))</f>
        <v>0.10644060359879499</v>
      </c>
      <c r="BD19" s="13" t="s">
        <v>42</v>
      </c>
      <c r="BE19" s="13">
        <f>选择列求节点单调递减(士兵当前生命,BL$21,时间节点,1,$BG12)+$BF$9</f>
        <v>25.812291256025297</v>
      </c>
      <c r="BF19" s="13">
        <f>选择列求节点单调递减(士兵当前生命,BM$21,时间节点,1,$BG12)+$BF$9</f>
        <v>84.519426633706544</v>
      </c>
      <c r="BG19" s="13">
        <f>选择列求节点单调递减(士兵当前生命,BN$21,时间节点,1,$BG12)+$BF$9</f>
        <v>74.7928044584297</v>
      </c>
      <c r="BH19" s="13">
        <f>选择列求节点单调递减(士兵当前生命,BO$21,时间节点,1,$BG12)+$BF$9</f>
        <v>60.613928938512345</v>
      </c>
      <c r="BW19" s="13">
        <v>20</v>
      </c>
      <c r="BX19" s="13">
        <v>30</v>
      </c>
      <c r="BY19" s="13">
        <v>50</v>
      </c>
      <c r="BZ19" s="13">
        <v>40</v>
      </c>
      <c r="CG19" s="7"/>
      <c r="CJ19" s="13" t="s">
        <v>42</v>
      </c>
      <c r="CK19" s="13">
        <f>MATCH(200,CK$24:CK$109,1)</f>
        <v>34</v>
      </c>
      <c r="CL19" s="13">
        <f>MATCH(200,CL$24:CL$109,1)</f>
        <v>33</v>
      </c>
      <c r="CM19" s="13">
        <f>MATCH(200,CM$24:CM$109,1)</f>
        <v>46</v>
      </c>
      <c r="CN19" s="13">
        <f>MATCH(200,CN$24:CN$109,1)</f>
        <v>46</v>
      </c>
      <c r="DC19" s="13">
        <v>40</v>
      </c>
      <c r="DD19" s="13">
        <v>40</v>
      </c>
      <c r="DE19" s="13">
        <v>40</v>
      </c>
      <c r="DF19" s="13">
        <v>40</v>
      </c>
      <c r="DG19" s="7"/>
      <c r="DH19" s="7"/>
      <c r="DI19" s="7"/>
      <c r="DJ19" s="7"/>
      <c r="DK19" s="7"/>
      <c r="DQ19" s="14">
        <f>[8]结果汇总!N20</f>
        <v>1</v>
      </c>
      <c r="DR19" s="14">
        <f>[8]结果汇总!O20</f>
        <v>0</v>
      </c>
      <c r="DS19" s="14">
        <f>[8]结果汇总!P20</f>
        <v>0</v>
      </c>
      <c r="DT19" s="14">
        <f>[8]结果汇总!Q20</f>
        <v>0</v>
      </c>
      <c r="DU19" s="14">
        <f>[8]结果汇总!R20</f>
        <v>0</v>
      </c>
      <c r="DV19" s="14">
        <f>[8]结果汇总!S20</f>
        <v>0.5</v>
      </c>
      <c r="DW19" s="14">
        <f>[8]结果汇总!T20</f>
        <v>0.5</v>
      </c>
      <c r="DX19" s="14">
        <f>[8]结果汇总!U20</f>
        <v>0</v>
      </c>
      <c r="DY19" s="14">
        <f>[8]结果汇总!V20</f>
        <v>0.75</v>
      </c>
      <c r="DZ19" s="14">
        <f>[8]结果汇总!W20</f>
        <v>0.25</v>
      </c>
      <c r="EA19" s="14">
        <f>[8]结果汇总!X20</f>
        <v>0</v>
      </c>
      <c r="EB19" s="14">
        <f>[8]结果汇总!Y20</f>
        <v>0</v>
      </c>
      <c r="EC19" s="14">
        <f>[8]结果汇总!Z20</f>
        <v>1</v>
      </c>
      <c r="ED19" s="14">
        <f>[8]结果汇总!AA20</f>
        <v>0</v>
      </c>
      <c r="EE19" s="14">
        <f>[8]结果汇总!AB20</f>
        <v>0</v>
      </c>
      <c r="EF19" s="14">
        <f>[8]结果汇总!AC20</f>
        <v>0</v>
      </c>
      <c r="EK19" s="13" t="s">
        <v>170</v>
      </c>
      <c r="EL19" s="13">
        <f t="shared" si="9"/>
        <v>0.22952247332183001</v>
      </c>
      <c r="EM19" s="13">
        <f t="shared" si="10"/>
        <v>0.22299217102241625</v>
      </c>
      <c r="EO19" s="231" t="s">
        <v>163</v>
      </c>
      <c r="EP19" s="121">
        <f t="shared" si="4"/>
        <v>3</v>
      </c>
      <c r="EQ19" s="121">
        <f>INDEX(大数据效果预估!$C$58:$C$65,MATCH($EO$19,大数据效果预估!$B$58:$B$65,0))</f>
        <v>0.3</v>
      </c>
      <c r="ER19" s="234" t="s">
        <v>28</v>
      </c>
      <c r="ES19" s="121">
        <v>1</v>
      </c>
      <c r="ET19" s="164" t="s">
        <v>224</v>
      </c>
      <c r="EU19" s="165">
        <f t="shared" ref="EU19:EU26" si="37">INDEX($EL$3:$EL$10,MATCH($EO$19,$EK$3:$EK$10,0))</f>
        <v>56</v>
      </c>
      <c r="EV19" s="163">
        <f>INDEX(士兵攻击,ES19)*4*1000*INDEX(士兵当前生命,MATCH(EU19,时间节点,ES19),ES19)</f>
        <v>0</v>
      </c>
      <c r="EW19" s="166">
        <f>(EV19+EV23)/SUM(EV19:EV26)</f>
        <v>0.19808024595525942</v>
      </c>
      <c r="EX19" s="163">
        <f>EV19/(EV19+EV23)</f>
        <v>0</v>
      </c>
      <c r="EZ19" s="13"/>
      <c r="FG19" s="13" t="str">
        <f>IFERROR(INDEX(版本差别!$F:$F,MATCH(相关演算!FH19,版本差别!$D:$D,0)),"")</f>
        <v>周瑜</v>
      </c>
      <c r="FH19" s="13">
        <v>10006</v>
      </c>
      <c r="FI19" s="13" t="s">
        <v>880</v>
      </c>
      <c r="FJ19" s="13">
        <v>500</v>
      </c>
      <c r="FK19" s="13">
        <v>70</v>
      </c>
      <c r="FM19" s="13">
        <v>0</v>
      </c>
      <c r="FN19" s="13">
        <v>500</v>
      </c>
      <c r="FO19" s="53">
        <f t="shared" si="11"/>
        <v>0</v>
      </c>
      <c r="FP19" s="53">
        <f t="shared" si="12"/>
        <v>0</v>
      </c>
      <c r="FQ19" s="53">
        <f t="shared" si="13"/>
        <v>35000</v>
      </c>
      <c r="FR19" s="53">
        <f t="shared" si="14"/>
        <v>0</v>
      </c>
      <c r="FS19" s="53">
        <f t="shared" si="15"/>
        <v>0</v>
      </c>
      <c r="FT19" s="53">
        <f t="shared" si="16"/>
        <v>0</v>
      </c>
      <c r="FU19" s="53">
        <f t="shared" si="17"/>
        <v>0</v>
      </c>
      <c r="FV19" s="53">
        <f t="shared" si="18"/>
        <v>0</v>
      </c>
      <c r="FW19" s="53">
        <f t="shared" si="5"/>
        <v>0</v>
      </c>
      <c r="FX19" s="53">
        <v>0</v>
      </c>
      <c r="FY19" s="125">
        <f t="shared" si="6"/>
        <v>35000</v>
      </c>
      <c r="FZ19" s="125" t="str">
        <f t="shared" ca="1" si="7"/>
        <v/>
      </c>
      <c r="GA19" s="13">
        <v>0</v>
      </c>
      <c r="GB19" s="53">
        <f t="shared" ca="1" si="8"/>
        <v>500</v>
      </c>
      <c r="GC19" s="189">
        <f ca="1">IF(FI19="","",求节点($FT$4:$FT$10,$FV$4:$FV$10,GB19))</f>
        <v>1</v>
      </c>
      <c r="GD19" s="53">
        <f t="shared" si="19"/>
        <v>1</v>
      </c>
      <c r="GE19" s="53">
        <f t="shared" ca="1" si="20"/>
        <v>8.4</v>
      </c>
      <c r="GF19" s="190">
        <f ca="1">IF(GG19="",MAX(ROUND(GE19*求节点($FN$4:$FN$7,INDEX($FO$4:$FR$7,,GD19+1),GE19),2),2),MIN(MAX(ROUND(GE19*求节点($FN$4:$FN$7,INDEX($FO$4:$FR$7,,GD19+1),GE19),2),2),GG19))</f>
        <v>5.71</v>
      </c>
      <c r="GY19" s="13"/>
    </row>
    <row r="20" spans="2:207" x14ac:dyDescent="0.15">
      <c r="B20" s="14">
        <v>1</v>
      </c>
      <c r="C20" s="15">
        <v>0.5</v>
      </c>
      <c r="D20" s="15">
        <v>0.5</v>
      </c>
      <c r="E20" s="15">
        <v>0.5</v>
      </c>
      <c r="F20" s="15">
        <v>0.5</v>
      </c>
      <c r="G20" s="13">
        <f>数据总览!AF6</f>
        <v>0.96674125</v>
      </c>
      <c r="H20" s="13">
        <f>数据总览!AG6</f>
        <v>0.97331250000000002</v>
      </c>
      <c r="I20" s="13">
        <f>数据总览!AH6</f>
        <v>0.99376562499999999</v>
      </c>
      <c r="J20" s="13">
        <f>数据总览!AI6</f>
        <v>0.99376562499999999</v>
      </c>
      <c r="K20" s="13">
        <f>数据总览!AB6</f>
        <v>0.96058222222222212</v>
      </c>
      <c r="L20" s="13">
        <f>数据总览!AC6</f>
        <v>0.97865000000000002</v>
      </c>
      <c r="M20" s="13">
        <f>数据总览!AD6</f>
        <v>0.99335000000000007</v>
      </c>
      <c r="N20" s="13">
        <f>数据总览!AE6</f>
        <v>1</v>
      </c>
      <c r="R20" s="13">
        <f t="shared" ref="R20:U51" si="38">O$14</f>
        <v>3.7898399999999999</v>
      </c>
      <c r="S20" s="13">
        <f t="shared" si="38"/>
        <v>3.62704</v>
      </c>
      <c r="T20" s="13">
        <f t="shared" si="38"/>
        <v>1.8</v>
      </c>
      <c r="U20" s="13">
        <f t="shared" si="38"/>
        <v>2.3839999999999999</v>
      </c>
      <c r="V20" s="7">
        <f t="shared" si="21"/>
        <v>5.4158175599999989</v>
      </c>
      <c r="W20" s="7">
        <f t="shared" si="22"/>
        <v>4.5503721511111115</v>
      </c>
      <c r="X20" s="7">
        <f t="shared" si="23"/>
        <v>4.9037507000000007</v>
      </c>
      <c r="Y20" s="7">
        <f t="shared" si="24"/>
        <v>4.0004937991999991</v>
      </c>
      <c r="Z20" s="13">
        <f t="shared" si="25"/>
        <v>0.15596210620274964</v>
      </c>
      <c r="AA20" s="13">
        <f t="shared" ref="AA20:AA30" si="39">AA$18*INDEX(武将生存,P$5,1)/INDEX(武将输出,$N$2,1)</f>
        <v>0.16296247865240765</v>
      </c>
      <c r="AB20" s="13">
        <f t="shared" ref="AB20:AB30" si="40">AB$18*INDEX(武将生存,Q$5,1)/INDEX(武将输出,$N$2,1)</f>
        <v>0.32837301587301593</v>
      </c>
      <c r="AC20" s="13">
        <f t="shared" si="26"/>
        <v>0.24793264621284761</v>
      </c>
      <c r="AD20" s="7">
        <f t="shared" si="27"/>
        <v>0.14620860512952949</v>
      </c>
      <c r="AE20" s="7">
        <f t="shared" si="28"/>
        <v>0.11939889668716896</v>
      </c>
      <c r="AF20" s="7">
        <f t="shared" si="29"/>
        <v>8.5811558610679989E-2</v>
      </c>
      <c r="AG20" s="7">
        <f t="shared" si="30"/>
        <v>8.7704994390246788E-2</v>
      </c>
      <c r="AH20" s="4">
        <f>SUMPRODUCT(AD20:AF20,INDEX((DQ5:DS5,DU5:DW5,DY5:EA5,EC5:EE5),1,,$N$2))</f>
        <v>0.14620860512952949</v>
      </c>
      <c r="AI20" s="4">
        <f>SUMPRODUCT(Z20:AB20,INDEX((DQ5:DS5,DU5:DW5,DY5:EA5,EC5:EE5),1,,$N$2))</f>
        <v>0.15596210620274964</v>
      </c>
      <c r="AJ20" s="59">
        <f>MAX(INDEX($AD$19:AF20,,$N$2))</f>
        <v>0.14620860512952949</v>
      </c>
      <c r="AK20" s="27">
        <f>MAX(INDEX($Z$19:AB20,,$N$2))</f>
        <v>0.15596210620274964</v>
      </c>
      <c r="AL20" s="13">
        <f t="shared" si="31"/>
        <v>0.11080842549069257</v>
      </c>
      <c r="AM20" s="13">
        <f t="shared" si="32"/>
        <v>0.11578207112732319</v>
      </c>
      <c r="AN20" s="13">
        <f t="shared" si="33"/>
        <v>0.23330344625647018</v>
      </c>
      <c r="AO20" s="7">
        <f t="shared" si="34"/>
        <v>0.10425653884937727</v>
      </c>
      <c r="AP20" s="7">
        <f t="shared" si="35"/>
        <v>8.5255089466243703E-2</v>
      </c>
      <c r="AQ20" s="7">
        <f t="shared" si="36"/>
        <v>6.1227141559828509E-2</v>
      </c>
      <c r="AR20" s="7">
        <f>SUMPRODUCT(AO20:AQ20,INDEX((DQ5:DS5,DU5:DW5,DY5:EA5,EC5:EE5),1,,$N$2))</f>
        <v>0.10425653884937727</v>
      </c>
      <c r="AS20" s="7">
        <f>SUMPRODUCT(AL20:AN20,INDEX((DQ5:DS5,DU5:DW5,DY5:EA5,EC5:EE5),1,,$N$2))</f>
        <v>0.11080842549069257</v>
      </c>
      <c r="AT20" s="59">
        <f>MAX(INDEX($AO$19:AQ20,,$N$2))</f>
        <v>0.10425653884937727</v>
      </c>
      <c r="AU20" s="27">
        <f>MAX(INDEX($AL$19:AN20,,$N$2))</f>
        <v>0.11080842549069257</v>
      </c>
      <c r="BW20" s="13">
        <f>INDEX(BW$24:BW$124,BW$19+1,1)/(BW$19+1)</f>
        <v>1.7418621565122173E-3</v>
      </c>
      <c r="BX20" s="13">
        <f>INDEX(BX$24:BX$124,BX$19+1,1)/(BX$19+1)</f>
        <v>6.5309454576770081E-3</v>
      </c>
      <c r="BY20" s="13">
        <f>INDEX(BY$24:BY$124,BY$19+1,1)/(BY$19+1)</f>
        <v>3.1574064937872279E-3</v>
      </c>
      <c r="BZ20" s="13">
        <f>INDEX(BZ$24:BZ$124,BZ$19+1,1)/(BZ$19+1)</f>
        <v>2.2665596440865775E-3</v>
      </c>
      <c r="CG20" s="7"/>
      <c r="DB20" s="13" t="s">
        <v>562</v>
      </c>
      <c r="DC20" s="13">
        <f>INDEX(DC$24:DC$124,DC$19+1,1)/(DC$19+1)</f>
        <v>1.733460779862488E-3</v>
      </c>
      <c r="DD20" s="13">
        <f>INDEX(DD$24:DD$124,DD$19+1,1)/(DD$19+1)</f>
        <v>2.1690375780693293E-3</v>
      </c>
      <c r="DE20" s="13">
        <f>INDEX(DE$24:DE$124,DE$19+1,1)/(DE$19+1)</f>
        <v>2.9424044838595198E-3</v>
      </c>
      <c r="DF20" s="13">
        <f>INDEX(DF$24:DF$124,DF$19+1,1)/(DF$19+1)</f>
        <v>2.9083844611814203E-3</v>
      </c>
      <c r="DG20" s="7"/>
      <c r="DH20" s="7"/>
      <c r="DI20" s="7"/>
      <c r="DJ20" s="7"/>
      <c r="DK20" s="7"/>
      <c r="DQ20" s="14">
        <f>[8]结果汇总!N21</f>
        <v>1</v>
      </c>
      <c r="DR20" s="14">
        <f>[8]结果汇总!O21</f>
        <v>0</v>
      </c>
      <c r="DS20" s="14">
        <f>[8]结果汇总!P21</f>
        <v>0</v>
      </c>
      <c r="DT20" s="14">
        <f>[8]结果汇总!Q21</f>
        <v>0</v>
      </c>
      <c r="DU20" s="14">
        <f>[8]结果汇总!R21</f>
        <v>0</v>
      </c>
      <c r="DV20" s="14">
        <f>[8]结果汇总!S21</f>
        <v>0.5</v>
      </c>
      <c r="DW20" s="14">
        <f>[8]结果汇总!T21</f>
        <v>0.5</v>
      </c>
      <c r="DX20" s="14">
        <f>[8]结果汇总!U21</f>
        <v>0</v>
      </c>
      <c r="DY20" s="14">
        <f>[8]结果汇总!V21</f>
        <v>0.75</v>
      </c>
      <c r="DZ20" s="14">
        <f>[8]结果汇总!W21</f>
        <v>0.25</v>
      </c>
      <c r="EA20" s="14">
        <f>[8]结果汇总!X21</f>
        <v>0</v>
      </c>
      <c r="EB20" s="14">
        <f>[8]结果汇总!Y21</f>
        <v>0</v>
      </c>
      <c r="EC20" s="14">
        <f>[8]结果汇总!Z21</f>
        <v>1</v>
      </c>
      <c r="ED20" s="14">
        <f>[8]结果汇总!AA21</f>
        <v>0</v>
      </c>
      <c r="EE20" s="14">
        <f>[8]结果汇总!AB21</f>
        <v>0</v>
      </c>
      <c r="EF20" s="14">
        <f>[8]结果汇总!AC21</f>
        <v>0</v>
      </c>
      <c r="EK20" s="13" t="s">
        <v>171</v>
      </c>
      <c r="EL20" s="13">
        <f t="shared" si="9"/>
        <v>0.22952247332183001</v>
      </c>
      <c r="EM20" s="13">
        <f t="shared" si="10"/>
        <v>0.22299217102241625</v>
      </c>
      <c r="EO20" s="232"/>
      <c r="EP20" s="162">
        <f t="shared" si="4"/>
        <v>3</v>
      </c>
      <c r="EQ20" s="162">
        <f>INDEX(大数据效果预估!$C$58:$C$65,MATCH($EO$19,大数据效果预估!$B$58:$B$65,0))</f>
        <v>0.3</v>
      </c>
      <c r="ER20" s="235"/>
      <c r="ES20" s="162">
        <v>2</v>
      </c>
      <c r="ET20" s="13" t="s">
        <v>225</v>
      </c>
      <c r="EU20" s="167">
        <f t="shared" si="37"/>
        <v>56</v>
      </c>
      <c r="EV20" s="168">
        <f>INDEX(士兵攻击,ES20)*4*1000*INDEX(士兵当前生命,MATCH(EU20,时间节点,ES20),ES20)</f>
        <v>3150.6604016926922</v>
      </c>
      <c r="EW20" s="169">
        <f>(EV20+EV24)/SUM(EV19:EV26)</f>
        <v>0.25008721156265817</v>
      </c>
      <c r="EX20" s="168">
        <f>EV20/(EV20+EV24)</f>
        <v>0.20795531799661274</v>
      </c>
      <c r="EZ20" s="13"/>
      <c r="FG20" s="13" t="str">
        <f>IFERROR(INDEX(版本差别!$F:$F,MATCH(相关演算!FH20,版本差别!$D:$D,0)),"")</f>
        <v>大乔</v>
      </c>
      <c r="FH20" s="13">
        <v>10007</v>
      </c>
      <c r="FI20" s="13" t="s">
        <v>715</v>
      </c>
      <c r="FJ20" s="13">
        <v>380</v>
      </c>
      <c r="FK20" s="13">
        <v>80</v>
      </c>
      <c r="FL20" s="13">
        <v>220</v>
      </c>
      <c r="FM20" s="13">
        <v>0</v>
      </c>
      <c r="FN20" s="13">
        <f>FL20</f>
        <v>220</v>
      </c>
      <c r="FO20" s="53">
        <f t="shared" si="11"/>
        <v>0</v>
      </c>
      <c r="FP20" s="53">
        <f t="shared" si="12"/>
        <v>0</v>
      </c>
      <c r="FQ20" s="53">
        <f t="shared" si="13"/>
        <v>0</v>
      </c>
      <c r="FR20" s="53">
        <f t="shared" si="14"/>
        <v>0</v>
      </c>
      <c r="FS20" s="53">
        <f t="shared" si="15"/>
        <v>20096</v>
      </c>
      <c r="FT20" s="53">
        <f t="shared" si="16"/>
        <v>0</v>
      </c>
      <c r="FU20" s="53">
        <f t="shared" si="17"/>
        <v>0</v>
      </c>
      <c r="FV20" s="53">
        <f t="shared" si="18"/>
        <v>0</v>
      </c>
      <c r="FW20" s="53">
        <f t="shared" si="5"/>
        <v>0</v>
      </c>
      <c r="FX20" s="53">
        <v>0</v>
      </c>
      <c r="FY20" s="125">
        <f t="shared" si="6"/>
        <v>20096</v>
      </c>
      <c r="FZ20" s="125" t="str">
        <f t="shared" ca="1" si="7"/>
        <v/>
      </c>
      <c r="GA20" s="13">
        <v>1</v>
      </c>
      <c r="GB20" s="53">
        <f t="shared" ca="1" si="8"/>
        <v>220</v>
      </c>
      <c r="GC20" s="189">
        <f ca="1">IF(FI20="","",求节点($FT$4:$FT$10,$FV$4:$FV$10,GB20))</f>
        <v>0.84456488135989882</v>
      </c>
      <c r="GD20" s="53">
        <f t="shared" si="19"/>
        <v>2</v>
      </c>
      <c r="GE20" s="53">
        <f t="shared" ca="1" si="20"/>
        <v>4.0999999999999996</v>
      </c>
      <c r="GF20" s="190">
        <f ca="1">IF(GG20="",MAX(ROUND(GE20*求节点($FN$4:$FN$7,INDEX($FO$4:$FR$7,,GD20+1),GE20),2),2),MIN(MAX(ROUND(GE20*求节点($FN$4:$FN$7,INDEX($FO$4:$FR$7,,GD20+1),GE20),2),2),GG20))</f>
        <v>3.95</v>
      </c>
      <c r="GY20" s="13"/>
    </row>
    <row r="21" spans="2:207" x14ac:dyDescent="0.15">
      <c r="B21" s="14">
        <v>2</v>
      </c>
      <c r="C21" s="15">
        <v>0.5</v>
      </c>
      <c r="D21" s="15">
        <v>0.5</v>
      </c>
      <c r="E21" s="15">
        <v>0.5</v>
      </c>
      <c r="F21" s="15">
        <v>0.5</v>
      </c>
      <c r="G21" s="13">
        <f>数据总览!AF7</f>
        <v>0.93366185088888887</v>
      </c>
      <c r="H21" s="13">
        <f>数据总览!AG7</f>
        <v>0.94699739999999999</v>
      </c>
      <c r="I21" s="13">
        <f>数据总览!AH7</f>
        <v>0.987610875</v>
      </c>
      <c r="J21" s="13">
        <f>数据总览!AI7</f>
        <v>0.987610875</v>
      </c>
      <c r="K21" s="13">
        <f>数据总览!AB7</f>
        <v>0.92137700846090531</v>
      </c>
      <c r="L21" s="13">
        <f>数据总览!AC7</f>
        <v>0.95759791999999988</v>
      </c>
      <c r="M21" s="13">
        <f>数据总览!AD7</f>
        <v>0.98678493333333339</v>
      </c>
      <c r="N21" s="13">
        <f>数据总览!AE7</f>
        <v>1</v>
      </c>
      <c r="R21" s="13">
        <f t="shared" si="38"/>
        <v>3.7898399999999999</v>
      </c>
      <c r="S21" s="13">
        <f t="shared" si="38"/>
        <v>3.62704</v>
      </c>
      <c r="T21" s="13">
        <f t="shared" si="38"/>
        <v>1.8</v>
      </c>
      <c r="U21" s="13">
        <f t="shared" si="38"/>
        <v>2.3839999999999999</v>
      </c>
      <c r="V21" s="7">
        <f t="shared" si="21"/>
        <v>5.3792193021297772</v>
      </c>
      <c r="W21" s="7">
        <f t="shared" si="22"/>
        <v>4.4924448683999341</v>
      </c>
      <c r="X21" s="7">
        <f t="shared" si="23"/>
        <v>4.7996616057066666</v>
      </c>
      <c r="Y21" s="7">
        <f t="shared" si="24"/>
        <v>3.9199891725009062</v>
      </c>
      <c r="Z21" s="13">
        <f t="shared" si="25"/>
        <v>0.15596210620274964</v>
      </c>
      <c r="AA21" s="13">
        <f t="shared" si="39"/>
        <v>0.16296247865240765</v>
      </c>
      <c r="AB21" s="13">
        <f t="shared" si="40"/>
        <v>0.32837301587301593</v>
      </c>
      <c r="AC21" s="13">
        <f t="shared" si="26"/>
        <v>0.24793264621284761</v>
      </c>
      <c r="AD21" s="7">
        <f t="shared" si="27"/>
        <v>0.14825413439803337</v>
      </c>
      <c r="AE21" s="7">
        <f t="shared" si="28"/>
        <v>0.12126212121680621</v>
      </c>
      <c r="AF21" s="7">
        <f t="shared" si="29"/>
        <v>8.7403589294177408E-2</v>
      </c>
      <c r="AG21" s="7">
        <f t="shared" si="30"/>
        <v>8.9070360722071279E-2</v>
      </c>
      <c r="AH21" s="4">
        <f>SUMPRODUCT(AD21:AF21,INDEX((DQ6:DS6,DU6:DW6,DY6:EA6,EC6:EE6),1,,$N$2))</f>
        <v>0.14825413439803337</v>
      </c>
      <c r="AI21" s="4">
        <f>SUMPRODUCT(Z21:AB21,INDEX((DQ6:DS6,DU6:DW6,DY6:EA6,EC6:EE6),1,,$N$2))</f>
        <v>0.15596210620274964</v>
      </c>
      <c r="AJ21" s="59">
        <f>MAX(INDEX($AD$19:AF21,,$N$2))</f>
        <v>0.14825413439803337</v>
      </c>
      <c r="AK21" s="27">
        <f>MAX(INDEX($Z$19:AB21,,$N$2))</f>
        <v>0.15596210620274964</v>
      </c>
      <c r="AL21" s="13">
        <f t="shared" si="31"/>
        <v>0.11552339880565984</v>
      </c>
      <c r="AM21" s="13">
        <f t="shared" si="32"/>
        <v>0.12070867642199752</v>
      </c>
      <c r="AN21" s="13">
        <f t="shared" si="33"/>
        <v>0.24323066540535662</v>
      </c>
      <c r="AO21" s="7">
        <f t="shared" si="34"/>
        <v>0.11020125418376857</v>
      </c>
      <c r="AP21" s="7">
        <f t="shared" si="35"/>
        <v>9.0254318379891882E-2</v>
      </c>
      <c r="AQ21" s="7">
        <f t="shared" si="36"/>
        <v>6.5005282047128049E-2</v>
      </c>
      <c r="AR21" s="7">
        <f>SUMPRODUCT(AO21:AQ21,INDEX((DQ6:DS6,DU6:DW6,DY6:EA6,EC6:EE6),1,,$N$2))</f>
        <v>0.11020125418376857</v>
      </c>
      <c r="AS21" s="7">
        <f>SUMPRODUCT(AL21:AN21,INDEX((DQ6:DS6,DU6:DW6,DY6:EA6,EC6:EE6),1,,$N$2))</f>
        <v>0.11552339880565984</v>
      </c>
      <c r="AT21" s="59">
        <f>MAX(INDEX($AO$19:AQ21,,$N$2))</f>
        <v>0.11020125418376857</v>
      </c>
      <c r="AU21" s="27">
        <f>MAX(INDEX($AL$19:AN21,,$N$2))</f>
        <v>0.11552339880565984</v>
      </c>
      <c r="BE21" s="7">
        <f>MAX(BE24:BE109)</f>
        <v>240</v>
      </c>
      <c r="BF21" s="7">
        <f>MAX(BF24:BF109)</f>
        <v>201.53223680081723</v>
      </c>
      <c r="BG21" s="7">
        <f>MAX(BG24:BG109)</f>
        <v>230.21220595114147</v>
      </c>
      <c r="BH21" s="7">
        <f>MAX(BH24:BH109)</f>
        <v>234.93934834533738</v>
      </c>
      <c r="BL21" s="13">
        <v>1</v>
      </c>
      <c r="BM21" s="13">
        <v>2</v>
      </c>
      <c r="BN21" s="13">
        <v>3</v>
      </c>
      <c r="BO21" s="13">
        <v>4</v>
      </c>
      <c r="BQ21" s="13">
        <v>1</v>
      </c>
      <c r="BR21" s="13">
        <v>2</v>
      </c>
      <c r="BS21" s="13">
        <v>3</v>
      </c>
      <c r="BT21" s="13">
        <v>4</v>
      </c>
      <c r="CG21" s="7"/>
      <c r="CR21" s="13">
        <v>1</v>
      </c>
      <c r="CS21" s="13">
        <v>2</v>
      </c>
      <c r="CT21" s="13">
        <v>3</v>
      </c>
      <c r="CU21" s="13">
        <v>4</v>
      </c>
      <c r="CW21" s="13">
        <v>1</v>
      </c>
      <c r="CX21" s="13">
        <v>2</v>
      </c>
      <c r="CY21" s="13">
        <v>3</v>
      </c>
      <c r="CZ21" s="13">
        <v>4</v>
      </c>
      <c r="DB21" s="13" t="s">
        <v>563</v>
      </c>
      <c r="DC21" s="13">
        <f>CL9*DC20</f>
        <v>3.466921559724976E-3</v>
      </c>
      <c r="DD21" s="13">
        <f>CM9*DD20</f>
        <v>4.3380751561386587E-3</v>
      </c>
      <c r="DE21" s="13">
        <f>CN9*DE20</f>
        <v>5.8848089677190395E-3</v>
      </c>
      <c r="DF21" s="13">
        <f>CO9*DF20</f>
        <v>5.8167689223628406E-3</v>
      </c>
      <c r="DG21" s="7"/>
      <c r="DH21" s="7"/>
      <c r="DI21" s="7"/>
      <c r="DJ21" s="7"/>
      <c r="DK21" s="7"/>
      <c r="DQ21" s="14">
        <f>[8]结果汇总!N22</f>
        <v>1</v>
      </c>
      <c r="DR21" s="14">
        <f>[8]结果汇总!O22</f>
        <v>0</v>
      </c>
      <c r="DS21" s="14">
        <f>[8]结果汇总!P22</f>
        <v>0</v>
      </c>
      <c r="DT21" s="14">
        <f>[8]结果汇总!Q22</f>
        <v>0</v>
      </c>
      <c r="DU21" s="14">
        <f>[8]结果汇总!R22</f>
        <v>0</v>
      </c>
      <c r="DV21" s="14">
        <f>[8]结果汇总!S22</f>
        <v>0.5</v>
      </c>
      <c r="DW21" s="14">
        <f>[8]结果汇总!T22</f>
        <v>0.5</v>
      </c>
      <c r="DX21" s="14">
        <f>[8]结果汇总!U22</f>
        <v>0</v>
      </c>
      <c r="DY21" s="14">
        <f>[8]结果汇总!V22</f>
        <v>0.75</v>
      </c>
      <c r="DZ21" s="14">
        <f>[8]结果汇总!W22</f>
        <v>0.25</v>
      </c>
      <c r="EA21" s="14">
        <f>[8]结果汇总!X22</f>
        <v>0</v>
      </c>
      <c r="EB21" s="14">
        <f>[8]结果汇总!Y22</f>
        <v>0</v>
      </c>
      <c r="EC21" s="14">
        <f>[8]结果汇总!Z22</f>
        <v>1</v>
      </c>
      <c r="ED21" s="14">
        <f>[8]结果汇总!AA22</f>
        <v>0</v>
      </c>
      <c r="EE21" s="14">
        <f>[8]结果汇总!AB22</f>
        <v>0</v>
      </c>
      <c r="EF21" s="14">
        <f>[8]结果汇总!AC22</f>
        <v>0</v>
      </c>
      <c r="EK21" s="13" t="s">
        <v>172</v>
      </c>
      <c r="EL21" s="13">
        <f t="shared" si="9"/>
        <v>0</v>
      </c>
      <c r="EM21" s="13">
        <f t="shared" si="10"/>
        <v>0</v>
      </c>
      <c r="EO21" s="232"/>
      <c r="EP21" s="162">
        <f t="shared" si="4"/>
        <v>3</v>
      </c>
      <c r="EQ21" s="162">
        <f>INDEX(大数据效果预估!$C$58:$C$65,MATCH($EO$19,大数据效果预估!$B$58:$B$65,0))</f>
        <v>0.3</v>
      </c>
      <c r="ER21" s="235"/>
      <c r="ES21" s="162">
        <v>3</v>
      </c>
      <c r="ET21" s="13" t="s">
        <v>226</v>
      </c>
      <c r="EU21" s="167">
        <f t="shared" si="37"/>
        <v>56</v>
      </c>
      <c r="EV21" s="168">
        <f>INDEX(士兵攻击,ES21)*4*1000*INDEX(士兵当前生命,MATCH(EU21,时间节点,ES21),ES21)</f>
        <v>6078.5834481780239</v>
      </c>
      <c r="EW21" s="169">
        <f>(EV21+EV25)/SUM(EV19:EV26)</f>
        <v>0.29841752132814875</v>
      </c>
      <c r="EX21" s="168">
        <f>EV21/(EV21+EV25)</f>
        <v>0.33623118014761433</v>
      </c>
      <c r="EZ21" s="13"/>
      <c r="FG21" s="13" t="str">
        <f>IFERROR(INDEX(版本差别!$F:$F,MATCH(相关演算!FH21,版本差别!$D:$D,0)),"")</f>
        <v/>
      </c>
      <c r="FH21" s="13">
        <v>10008</v>
      </c>
      <c r="FI21" s="13" t="s">
        <v>715</v>
      </c>
      <c r="FJ21" s="13">
        <v>500</v>
      </c>
      <c r="FK21" s="13">
        <v>80</v>
      </c>
      <c r="FL21" s="13">
        <v>320</v>
      </c>
      <c r="FM21" s="13">
        <v>0</v>
      </c>
      <c r="FN21" s="13">
        <f>FL21</f>
        <v>320</v>
      </c>
      <c r="FO21" s="53">
        <f t="shared" si="11"/>
        <v>0</v>
      </c>
      <c r="FP21" s="53">
        <f t="shared" si="12"/>
        <v>0</v>
      </c>
      <c r="FQ21" s="53">
        <f t="shared" si="13"/>
        <v>0</v>
      </c>
      <c r="FR21" s="53">
        <f t="shared" si="14"/>
        <v>0</v>
      </c>
      <c r="FS21" s="53">
        <f t="shared" si="15"/>
        <v>20096</v>
      </c>
      <c r="FT21" s="53">
        <f t="shared" si="16"/>
        <v>0</v>
      </c>
      <c r="FU21" s="53">
        <f t="shared" si="17"/>
        <v>0</v>
      </c>
      <c r="FV21" s="53">
        <f t="shared" si="18"/>
        <v>0</v>
      </c>
      <c r="FW21" s="53">
        <f t="shared" si="5"/>
        <v>0</v>
      </c>
      <c r="FX21" s="53">
        <v>0</v>
      </c>
      <c r="FY21" s="125">
        <f t="shared" si="6"/>
        <v>20096</v>
      </c>
      <c r="FZ21" s="125" t="str">
        <f t="shared" ca="1" si="7"/>
        <v/>
      </c>
      <c r="GA21" s="13">
        <v>0</v>
      </c>
      <c r="GB21" s="53">
        <f t="shared" ca="1" si="8"/>
        <v>320</v>
      </c>
      <c r="GC21" s="189">
        <f ca="1">IF(FI21="","",求节点($FT$4:$FT$10,$FV$4:$FV$10,GB21))</f>
        <v>0.95894663844041106</v>
      </c>
      <c r="GD21" s="53">
        <f t="shared" si="19"/>
        <v>2</v>
      </c>
      <c r="GE21" s="53">
        <f t="shared" ca="1" si="20"/>
        <v>4.5999999999999996</v>
      </c>
      <c r="GF21" s="190">
        <f ca="1">IF(GG21="",MAX(ROUND(GE21*求节点($FN$4:$FN$7,INDEX($FO$4:$FR$7,,GD21+1),GE21),2),2),MIN(MAX(ROUND(GE21*求节点($FN$4:$FN$7,INDEX($FO$4:$FR$7,,GD21+1),GE21),2),2),GG21))</f>
        <v>4.3499999999999996</v>
      </c>
      <c r="GY21" s="13"/>
    </row>
    <row r="22" spans="2:207" x14ac:dyDescent="0.15">
      <c r="B22" s="14">
        <v>3</v>
      </c>
      <c r="C22" s="15">
        <v>0.5</v>
      </c>
      <c r="D22" s="15">
        <v>0.5</v>
      </c>
      <c r="E22" s="15">
        <v>0.5</v>
      </c>
      <c r="F22" s="15">
        <v>0.5</v>
      </c>
      <c r="G22" s="13">
        <f>数据总览!AF8</f>
        <v>0.90076083550039177</v>
      </c>
      <c r="H22" s="13">
        <f>数据总览!AG8</f>
        <v>0.92105016325333333</v>
      </c>
      <c r="I22" s="13">
        <f>数据总览!AH8</f>
        <v>0.9815344466</v>
      </c>
      <c r="J22" s="13">
        <f>数据总览!AI8</f>
        <v>0.9815344466</v>
      </c>
      <c r="K22" s="13">
        <f>数据总览!AB8</f>
        <v>0.88238321244490869</v>
      </c>
      <c r="L22" s="13">
        <f>数据总览!AC8</f>
        <v>0.93684013060266669</v>
      </c>
      <c r="M22" s="13">
        <f>数据总览!AD8</f>
        <v>0.98030340970666674</v>
      </c>
      <c r="N22" s="13">
        <f>数据总览!AE8</f>
        <v>1</v>
      </c>
      <c r="R22" s="13">
        <f t="shared" si="38"/>
        <v>3.7898399999999999</v>
      </c>
      <c r="S22" s="13">
        <f t="shared" si="38"/>
        <v>3.62704</v>
      </c>
      <c r="T22" s="13">
        <f t="shared" si="38"/>
        <v>1.8</v>
      </c>
      <c r="U22" s="13">
        <f t="shared" si="38"/>
        <v>2.3839999999999999</v>
      </c>
      <c r="V22" s="7">
        <f t="shared" si="21"/>
        <v>5.3430056077421568</v>
      </c>
      <c r="W22" s="7">
        <f t="shared" si="22"/>
        <v>4.4350130884221137</v>
      </c>
      <c r="X22" s="7">
        <f t="shared" si="23"/>
        <v>4.6964735933170196</v>
      </c>
      <c r="Y22" s="7">
        <f t="shared" si="24"/>
        <v>3.8401888383086478</v>
      </c>
      <c r="Z22" s="13">
        <f t="shared" si="25"/>
        <v>0.15596210620274964</v>
      </c>
      <c r="AA22" s="13">
        <f t="shared" si="39"/>
        <v>0.16296247865240765</v>
      </c>
      <c r="AB22" s="13">
        <f t="shared" si="40"/>
        <v>0.32837301587301593</v>
      </c>
      <c r="AC22" s="13">
        <f t="shared" si="26"/>
        <v>0.24793264621284761</v>
      </c>
      <c r="AD22" s="7">
        <f t="shared" si="27"/>
        <v>0.15034240652622075</v>
      </c>
      <c r="AE22" s="7">
        <f t="shared" si="28"/>
        <v>0.12316461661650055</v>
      </c>
      <c r="AF22" s="7">
        <f t="shared" si="29"/>
        <v>8.9041348581760493E-2</v>
      </c>
      <c r="AG22" s="7">
        <f t="shared" si="30"/>
        <v>9.046704943435574E-2</v>
      </c>
      <c r="AH22" s="4">
        <f>SUMPRODUCT(AD22:AF22,INDEX((DQ7:DS7,DU7:DW7,DY7:EA7,EC7:EE7),1,,$N$2))</f>
        <v>0.15034240652622075</v>
      </c>
      <c r="AI22" s="4">
        <f>SUMPRODUCT(Z22:AB22,INDEX((DQ7:DS7,DU7:DW7,DY7:EA7,EC7:EE7),1,,$N$2))</f>
        <v>0.15596210620274964</v>
      </c>
      <c r="AJ22" s="59">
        <f>MAX(INDEX($AD$19:AF22,,$N$2))</f>
        <v>0.15034240652622075</v>
      </c>
      <c r="AK22" s="27">
        <f>MAX(INDEX($Z$19:AB22,,$N$2))</f>
        <v>0.15596210620274964</v>
      </c>
      <c r="AL22" s="13">
        <f t="shared" si="31"/>
        <v>0.12062854562233705</v>
      </c>
      <c r="AM22" s="13">
        <f t="shared" si="32"/>
        <v>0.12604296818931079</v>
      </c>
      <c r="AN22" s="13">
        <f t="shared" si="33"/>
        <v>0.25397938185630992</v>
      </c>
      <c r="AO22" s="7">
        <f t="shared" si="34"/>
        <v>0.1166787700576339</v>
      </c>
      <c r="AP22" s="7">
        <f t="shared" si="35"/>
        <v>9.5704377131702573E-2</v>
      </c>
      <c r="AQ22" s="7">
        <f t="shared" si="36"/>
        <v>6.9137168610868271E-2</v>
      </c>
      <c r="AR22" s="7">
        <f>SUMPRODUCT(AO22:AQ22,INDEX((DQ7:DS7,DU7:DW7,DY7:EA7,EC7:EE7),1,,$N$2))</f>
        <v>0.1166787700576339</v>
      </c>
      <c r="AS22" s="7">
        <f>SUMPRODUCT(AL22:AN22,INDEX((DQ7:DS7,DU7:DW7,DY7:EA7,EC7:EE7),1,,$N$2))</f>
        <v>0.12062854562233705</v>
      </c>
      <c r="AT22" s="59">
        <f>MAX(INDEX($AO$19:AQ22,,$N$2))</f>
        <v>0.1166787700576339</v>
      </c>
      <c r="AU22" s="27">
        <f>MAX(INDEX($AL$19:AN22,,$N$2))</f>
        <v>0.12062854562233705</v>
      </c>
      <c r="BE22" s="215" t="s">
        <v>253</v>
      </c>
      <c r="BF22" s="215"/>
      <c r="BG22" s="215"/>
      <c r="BH22" s="215"/>
      <c r="BL22" s="215" t="s">
        <v>307</v>
      </c>
      <c r="BM22" s="215"/>
      <c r="BN22" s="215"/>
      <c r="BO22" s="215"/>
      <c r="BQ22" s="215" t="s">
        <v>254</v>
      </c>
      <c r="BR22" s="215"/>
      <c r="BS22" s="215"/>
      <c r="BT22" s="215"/>
      <c r="BW22" s="230" t="s">
        <v>48</v>
      </c>
      <c r="BX22" s="230"/>
      <c r="BY22" s="230"/>
      <c r="BZ22" s="230"/>
      <c r="CG22" s="7"/>
      <c r="CK22" s="215" t="s">
        <v>308</v>
      </c>
      <c r="CL22" s="215"/>
      <c r="CM22" s="215"/>
      <c r="CN22" s="215"/>
      <c r="CR22" s="215" t="s">
        <v>80</v>
      </c>
      <c r="CS22" s="215"/>
      <c r="CT22" s="215"/>
      <c r="CU22" s="215"/>
      <c r="CW22" s="215" t="s">
        <v>255</v>
      </c>
      <c r="CX22" s="215"/>
      <c r="CY22" s="215"/>
      <c r="CZ22" s="215"/>
      <c r="DC22" s="215" t="s">
        <v>256</v>
      </c>
      <c r="DD22" s="215"/>
      <c r="DE22" s="215"/>
      <c r="DF22" s="215"/>
      <c r="DG22" s="7"/>
      <c r="DH22" s="7"/>
      <c r="DI22" s="7"/>
      <c r="DJ22" s="7"/>
      <c r="DK22" s="7"/>
      <c r="DQ22" s="14">
        <f>[8]结果汇总!N23</f>
        <v>1</v>
      </c>
      <c r="DR22" s="14">
        <f>[8]结果汇总!O23</f>
        <v>0</v>
      </c>
      <c r="DS22" s="14">
        <f>[8]结果汇总!P23</f>
        <v>0</v>
      </c>
      <c r="DT22" s="14">
        <f>[8]结果汇总!Q23</f>
        <v>0</v>
      </c>
      <c r="DU22" s="14">
        <f>[8]结果汇总!R23</f>
        <v>0</v>
      </c>
      <c r="DV22" s="14">
        <f>[8]结果汇总!S23</f>
        <v>0.5</v>
      </c>
      <c r="DW22" s="14">
        <f>[8]结果汇总!T23</f>
        <v>0.5</v>
      </c>
      <c r="DX22" s="14">
        <f>[8]结果汇总!U23</f>
        <v>0</v>
      </c>
      <c r="DY22" s="14">
        <f>[8]结果汇总!V23</f>
        <v>0.75</v>
      </c>
      <c r="DZ22" s="14">
        <f>[8]结果汇总!W23</f>
        <v>0.25</v>
      </c>
      <c r="EA22" s="14">
        <f>[8]结果汇总!X23</f>
        <v>0</v>
      </c>
      <c r="EB22" s="14">
        <f>[8]结果汇总!Y23</f>
        <v>0</v>
      </c>
      <c r="EC22" s="14">
        <f>[8]结果汇总!Z23</f>
        <v>1</v>
      </c>
      <c r="ED22" s="14">
        <f>[8]结果汇总!AA23</f>
        <v>0</v>
      </c>
      <c r="EE22" s="14">
        <f>[8]结果汇总!AB23</f>
        <v>0</v>
      </c>
      <c r="EF22" s="14">
        <f>[8]结果汇总!AC23</f>
        <v>0</v>
      </c>
      <c r="EO22" s="232"/>
      <c r="EP22" s="162">
        <f t="shared" si="4"/>
        <v>3</v>
      </c>
      <c r="EQ22" s="162">
        <f>INDEX(大数据效果预估!$C$58:$C$65,MATCH($EO$19,大数据效果预估!$B$58:$B$65,0))</f>
        <v>0.3</v>
      </c>
      <c r="ER22" s="236"/>
      <c r="ES22" s="145">
        <v>4</v>
      </c>
      <c r="ET22" s="170" t="s">
        <v>143</v>
      </c>
      <c r="EU22" s="167">
        <f t="shared" si="37"/>
        <v>56</v>
      </c>
      <c r="EV22" s="168">
        <f>INDEX(士兵攻击,ES22)*4*1000*INDEX(士兵当前生命,MATCH(EU22,时间节点,ES22),ES22)</f>
        <v>3352.2641249853514</v>
      </c>
      <c r="EW22" s="171">
        <f>(EV22+EV23)/SUM(EV19:EV26)</f>
        <v>0.25341502115393366</v>
      </c>
      <c r="EX22" s="172">
        <f>EV22/(EV22+EV23)</f>
        <v>0.21835633478515012</v>
      </c>
      <c r="EZ22" s="13"/>
      <c r="FG22" s="13" t="str">
        <f>IFERROR(INDEX(版本差别!$F:$F,MATCH(相关演算!FH22,版本差别!$D:$D,0)),"")</f>
        <v>邓艾</v>
      </c>
      <c r="FH22" s="13">
        <v>10009</v>
      </c>
      <c r="FI22" s="13" t="s">
        <v>716</v>
      </c>
      <c r="FJ22" s="13">
        <v>999</v>
      </c>
      <c r="FM22" s="13">
        <v>0</v>
      </c>
      <c r="FN22" s="13">
        <f>FJ22</f>
        <v>999</v>
      </c>
      <c r="FO22" s="53">
        <f t="shared" si="11"/>
        <v>0</v>
      </c>
      <c r="FP22" s="53">
        <f t="shared" si="12"/>
        <v>0</v>
      </c>
      <c r="FQ22" s="53">
        <f t="shared" si="13"/>
        <v>0</v>
      </c>
      <c r="FR22" s="53">
        <f t="shared" si="14"/>
        <v>3133723.14</v>
      </c>
      <c r="FS22" s="53">
        <f t="shared" si="15"/>
        <v>0</v>
      </c>
      <c r="FT22" s="53">
        <f t="shared" si="16"/>
        <v>0</v>
      </c>
      <c r="FU22" s="53">
        <f t="shared" si="17"/>
        <v>0</v>
      </c>
      <c r="FV22" s="53">
        <f t="shared" si="18"/>
        <v>0</v>
      </c>
      <c r="FW22" s="53">
        <f t="shared" si="5"/>
        <v>0</v>
      </c>
      <c r="FX22" s="53">
        <v>0</v>
      </c>
      <c r="FY22" s="125">
        <f t="shared" si="6"/>
        <v>3133723.14</v>
      </c>
      <c r="FZ22" s="125" t="str">
        <f t="shared" ca="1" si="7"/>
        <v/>
      </c>
      <c r="GA22" s="13">
        <v>0</v>
      </c>
      <c r="GB22" s="53">
        <f t="shared" ca="1" si="8"/>
        <v>999</v>
      </c>
      <c r="GC22" s="189">
        <f ca="1">IF(FI22="","",求节点($FT$4:$FT$10,$FV$4:$FV$10,GB22))</f>
        <v>1</v>
      </c>
      <c r="GD22" s="53">
        <f t="shared" si="19"/>
        <v>2</v>
      </c>
      <c r="GE22" s="53">
        <f t="shared" ca="1" si="20"/>
        <v>12</v>
      </c>
      <c r="GF22" s="190">
        <f ca="1">IF(GG22="",MAX(ROUND(GE22*求节点($FN$4:$FN$7,INDEX($FO$4:$FR$7,,GD22+1),GE22),2),2),MIN(MAX(ROUND(GE22*求节点($FN$4:$FN$7,INDEX($FO$4:$FR$7,,GD22+1),GE22),2),2),GG22))</f>
        <v>3</v>
      </c>
      <c r="GG22" s="13">
        <v>3</v>
      </c>
      <c r="GY22" s="13"/>
    </row>
    <row r="23" spans="2:207" x14ac:dyDescent="0.15">
      <c r="B23" s="14">
        <v>4</v>
      </c>
      <c r="C23" s="15">
        <v>0.5</v>
      </c>
      <c r="D23" s="15">
        <v>0.5</v>
      </c>
      <c r="E23" s="15">
        <v>0.5</v>
      </c>
      <c r="F23" s="15">
        <v>0.5</v>
      </c>
      <c r="G23" s="13">
        <f>数据总览!AF9</f>
        <v>0.86803724188376741</v>
      </c>
      <c r="H23" s="13">
        <f>数据总览!AG9</f>
        <v>0.89546631919129605</v>
      </c>
      <c r="I23" s="13">
        <f>数据总览!AH9</f>
        <v>0.97553505304693333</v>
      </c>
      <c r="J23" s="13">
        <f>数据总览!AI9</f>
        <v>0.97553505304693333</v>
      </c>
      <c r="K23" s="13">
        <f>数据总览!AB9</f>
        <v>0.843599694084465</v>
      </c>
      <c r="L23" s="13">
        <f>数据总览!AC9</f>
        <v>0.91637305535303681</v>
      </c>
      <c r="M23" s="13">
        <f>数据总览!AD9</f>
        <v>0.97390405658339563</v>
      </c>
      <c r="N23" s="13">
        <f>数据总览!AE9</f>
        <v>1</v>
      </c>
      <c r="R23" s="13">
        <f t="shared" si="38"/>
        <v>3.7898399999999999</v>
      </c>
      <c r="S23" s="13">
        <f t="shared" si="38"/>
        <v>3.62704</v>
      </c>
      <c r="T23" s="13">
        <f t="shared" si="38"/>
        <v>1.8</v>
      </c>
      <c r="U23" s="13">
        <f t="shared" si="38"/>
        <v>2.3839999999999999</v>
      </c>
      <c r="V23" s="7">
        <f t="shared" si="21"/>
        <v>5.3071719191377857</v>
      </c>
      <c r="W23" s="7">
        <f t="shared" si="22"/>
        <v>4.3780718099423463</v>
      </c>
      <c r="X23" s="7">
        <f t="shared" si="23"/>
        <v>4.5941776523942588</v>
      </c>
      <c r="Y23" s="7">
        <f t="shared" si="24"/>
        <v>3.7610856056383923</v>
      </c>
      <c r="Z23" s="13">
        <f t="shared" si="25"/>
        <v>0.15596210620274964</v>
      </c>
      <c r="AA23" s="13">
        <f t="shared" si="39"/>
        <v>0.16296247865240765</v>
      </c>
      <c r="AB23" s="13">
        <f t="shared" si="40"/>
        <v>0.32837301587301593</v>
      </c>
      <c r="AC23" s="13">
        <f t="shared" si="26"/>
        <v>0.24793264621284761</v>
      </c>
      <c r="AD23" s="7">
        <f t="shared" si="27"/>
        <v>0.15247476591876391</v>
      </c>
      <c r="AE23" s="7">
        <f t="shared" si="28"/>
        <v>0.12510757778947376</v>
      </c>
      <c r="AF23" s="7">
        <f t="shared" si="29"/>
        <v>9.0726834902156828E-2</v>
      </c>
      <c r="AG23" s="7">
        <f t="shared" si="30"/>
        <v>9.1896146197471024E-2</v>
      </c>
      <c r="AH23" s="4">
        <f>SUMPRODUCT(AD23:AF23,INDEX((DQ8:DS8,DU8:DW8,DY8:EA8,EC8:EE8),1,,$N$2))</f>
        <v>0.15247476591876391</v>
      </c>
      <c r="AI23" s="4">
        <f>SUMPRODUCT(Z23:AB23,INDEX((DQ8:DS8,DU8:DW8,DY8:EA8,EC8:EE8),1,,$N$2))</f>
        <v>0.15596210620274964</v>
      </c>
      <c r="AJ23" s="59">
        <f>MAX(INDEX($AD$19:AF23,,$N$2))</f>
        <v>0.15247476591876391</v>
      </c>
      <c r="AK23" s="27">
        <f>MAX(INDEX($Z$19:AB23,,$N$2))</f>
        <v>0.15596210620274964</v>
      </c>
      <c r="AL23" s="13">
        <f t="shared" si="31"/>
        <v>0.12617430322128315</v>
      </c>
      <c r="AM23" s="13">
        <f t="shared" si="32"/>
        <v>0.13183764759146513</v>
      </c>
      <c r="AN23" s="13">
        <f t="shared" si="33"/>
        <v>0.26565578962230429</v>
      </c>
      <c r="AO23" s="7">
        <f t="shared" si="34"/>
        <v>0.12375930472071246</v>
      </c>
      <c r="AP23" s="7">
        <f t="shared" si="35"/>
        <v>0.1016647169496106</v>
      </c>
      <c r="AQ23" s="7">
        <f t="shared" si="36"/>
        <v>7.3670378505514764E-2</v>
      </c>
      <c r="AR23" s="7">
        <f>SUMPRODUCT(AO23:AQ23,INDEX((DQ8:DS8,DU8:DW8,DY8:EA8,EC8:EE8),1,,$N$2))</f>
        <v>0.12375930472071246</v>
      </c>
      <c r="AS23" s="7">
        <f>SUMPRODUCT(AL23:AN23,INDEX((DQ8:DS8,DU8:DW8,DY8:EA8,EC8:EE8),1,,$N$2))</f>
        <v>0.12617430322128315</v>
      </c>
      <c r="AT23" s="59">
        <f>MAX(INDEX($AO$19:AQ23,,$N$2))</f>
        <v>0.12375930472071246</v>
      </c>
      <c r="AU23" s="27">
        <f>MAX(INDEX($AL$19:AN23,,$N$2))</f>
        <v>0.12617430322128315</v>
      </c>
      <c r="BE23" s="13" t="s">
        <v>224</v>
      </c>
      <c r="BF23" s="13" t="s">
        <v>225</v>
      </c>
      <c r="BG23" s="13" t="s">
        <v>226</v>
      </c>
      <c r="BH23" s="13" t="s">
        <v>143</v>
      </c>
      <c r="BK23" s="25" t="s">
        <v>257</v>
      </c>
      <c r="BL23" s="13" t="s">
        <v>224</v>
      </c>
      <c r="BM23" s="13" t="s">
        <v>225</v>
      </c>
      <c r="BN23" s="13" t="s">
        <v>226</v>
      </c>
      <c r="BO23" s="13" t="s">
        <v>143</v>
      </c>
      <c r="BQ23" s="13" t="s">
        <v>224</v>
      </c>
      <c r="BR23" s="13" t="s">
        <v>225</v>
      </c>
      <c r="BS23" s="13" t="s">
        <v>226</v>
      </c>
      <c r="BT23" s="13" t="s">
        <v>143</v>
      </c>
      <c r="BW23" s="13" t="s">
        <v>224</v>
      </c>
      <c r="BX23" s="13" t="s">
        <v>225</v>
      </c>
      <c r="BY23" s="13" t="s">
        <v>226</v>
      </c>
      <c r="BZ23" s="13" t="s">
        <v>143</v>
      </c>
      <c r="CB23" s="13"/>
      <c r="CC23" s="13"/>
      <c r="CD23" s="13"/>
      <c r="CG23" s="7"/>
      <c r="CK23" s="13" t="s">
        <v>169</v>
      </c>
      <c r="CL23" s="13" t="s">
        <v>170</v>
      </c>
      <c r="CM23" s="13" t="s">
        <v>171</v>
      </c>
      <c r="CN23" s="13" t="s">
        <v>172</v>
      </c>
      <c r="CQ23" s="13" t="s">
        <v>81</v>
      </c>
      <c r="CR23" s="13" t="s">
        <v>169</v>
      </c>
      <c r="CS23" s="13" t="s">
        <v>170</v>
      </c>
      <c r="CT23" s="13" t="s">
        <v>171</v>
      </c>
      <c r="CU23" s="13" t="s">
        <v>172</v>
      </c>
      <c r="CW23" s="13" t="s">
        <v>169</v>
      </c>
      <c r="CX23" s="13" t="s">
        <v>170</v>
      </c>
      <c r="CY23" s="13" t="s">
        <v>171</v>
      </c>
      <c r="CZ23" s="13" t="s">
        <v>172</v>
      </c>
      <c r="DC23" s="13" t="s">
        <v>169</v>
      </c>
      <c r="DD23" s="13" t="s">
        <v>170</v>
      </c>
      <c r="DE23" s="13" t="s">
        <v>171</v>
      </c>
      <c r="DF23" s="13" t="s">
        <v>172</v>
      </c>
      <c r="DG23" s="7"/>
      <c r="DK23" s="7"/>
      <c r="DQ23" s="14">
        <f>[8]结果汇总!N24</f>
        <v>1</v>
      </c>
      <c r="DR23" s="14">
        <f>[8]结果汇总!O24</f>
        <v>0</v>
      </c>
      <c r="DS23" s="14">
        <f>[8]结果汇总!P24</f>
        <v>0</v>
      </c>
      <c r="DT23" s="14">
        <f>[8]结果汇总!Q24</f>
        <v>0</v>
      </c>
      <c r="DU23" s="14">
        <f>[8]结果汇总!R24</f>
        <v>0</v>
      </c>
      <c r="DV23" s="14">
        <f>[8]结果汇总!S24</f>
        <v>0.5</v>
      </c>
      <c r="DW23" s="14">
        <f>[8]结果汇总!T24</f>
        <v>0.5</v>
      </c>
      <c r="DX23" s="14">
        <f>[8]结果汇总!U24</f>
        <v>0</v>
      </c>
      <c r="DY23" s="14">
        <f>[8]结果汇总!V24</f>
        <v>0.75</v>
      </c>
      <c r="DZ23" s="14">
        <f>[8]结果汇总!W24</f>
        <v>0.25</v>
      </c>
      <c r="EA23" s="14">
        <f>[8]结果汇总!X24</f>
        <v>0</v>
      </c>
      <c r="EB23" s="14">
        <f>[8]结果汇总!Y24</f>
        <v>0</v>
      </c>
      <c r="EC23" s="14">
        <f>[8]结果汇总!Z24</f>
        <v>1</v>
      </c>
      <c r="ED23" s="14">
        <f>[8]结果汇总!AA24</f>
        <v>0</v>
      </c>
      <c r="EE23" s="14">
        <f>[8]结果汇总!AB24</f>
        <v>0</v>
      </c>
      <c r="EF23" s="14">
        <f>[8]结果汇总!AC24</f>
        <v>0</v>
      </c>
      <c r="EO23" s="232"/>
      <c r="EP23" s="162">
        <f t="shared" si="4"/>
        <v>3</v>
      </c>
      <c r="EQ23" s="162">
        <f>INDEX(大数据效果预估!$C$58:$C$65,MATCH($EO$19,大数据效果预估!$B$58:$B$65,0))</f>
        <v>0.3</v>
      </c>
      <c r="ER23" s="234" t="s">
        <v>283</v>
      </c>
      <c r="ES23" s="121">
        <v>1</v>
      </c>
      <c r="ET23" s="164" t="s">
        <v>169</v>
      </c>
      <c r="EU23" s="165">
        <f t="shared" si="37"/>
        <v>56</v>
      </c>
      <c r="EV23" s="163">
        <f>INDEX(武将攻击,ES23)*4</f>
        <v>12000</v>
      </c>
      <c r="EW23" s="166">
        <f>((EV19+EV22)/2+EV23)/(SUM(EV19:EV25)-(EV19+EV22)/2)</f>
        <v>0.29156854190966836</v>
      </c>
      <c r="EX23" s="163">
        <f>EV23/((EV19+EV22)/2+EV23)</f>
        <v>0.87744107362859325</v>
      </c>
      <c r="EZ23" s="13"/>
      <c r="FG23" s="13" t="str">
        <f>IFERROR(INDEX(版本差别!$F:$F,MATCH(相关演算!FH23,版本差别!$D:$D,0)),"")</f>
        <v>王异</v>
      </c>
      <c r="FH23" s="13">
        <v>10010</v>
      </c>
      <c r="FI23" s="13" t="s">
        <v>715</v>
      </c>
      <c r="FJ23" s="13">
        <v>350</v>
      </c>
      <c r="FK23" s="13">
        <v>80</v>
      </c>
      <c r="FL23" s="13">
        <v>220</v>
      </c>
      <c r="FM23" s="13">
        <v>0</v>
      </c>
      <c r="FN23" s="13">
        <f>FL23</f>
        <v>220</v>
      </c>
      <c r="FO23" s="53">
        <f t="shared" si="11"/>
        <v>0</v>
      </c>
      <c r="FP23" s="53">
        <f t="shared" si="12"/>
        <v>0</v>
      </c>
      <c r="FQ23" s="53">
        <f t="shared" si="13"/>
        <v>0</v>
      </c>
      <c r="FR23" s="53">
        <f t="shared" si="14"/>
        <v>0</v>
      </c>
      <c r="FS23" s="53">
        <f t="shared" si="15"/>
        <v>20096</v>
      </c>
      <c r="FT23" s="53">
        <f t="shared" si="16"/>
        <v>0</v>
      </c>
      <c r="FU23" s="53">
        <f t="shared" si="17"/>
        <v>0</v>
      </c>
      <c r="FV23" s="53">
        <f t="shared" si="18"/>
        <v>0</v>
      </c>
      <c r="FW23" s="53">
        <f t="shared" si="5"/>
        <v>0</v>
      </c>
      <c r="FX23" s="53">
        <v>0</v>
      </c>
      <c r="FY23" s="125">
        <f t="shared" si="6"/>
        <v>20096</v>
      </c>
      <c r="FZ23" s="125" t="str">
        <f t="shared" ca="1" si="7"/>
        <v/>
      </c>
      <c r="GA23" s="13">
        <v>0</v>
      </c>
      <c r="GB23" s="53">
        <f t="shared" ca="1" si="8"/>
        <v>220</v>
      </c>
      <c r="GC23" s="189">
        <f ca="1">IF(FI23="","",求节点($FT$4:$FT$10,$FV$4:$FV$10,GB23))</f>
        <v>0.84456488135989882</v>
      </c>
      <c r="GD23" s="53">
        <f t="shared" si="19"/>
        <v>2</v>
      </c>
      <c r="GE23" s="53">
        <f t="shared" ca="1" si="20"/>
        <v>4.0999999999999996</v>
      </c>
      <c r="GF23" s="190">
        <f ca="1">IF(GG23="",MAX(ROUND(GE23*求节点($FN$4:$FN$7,INDEX($FO$4:$FR$7,,GD23+1),GE23),2),2),MIN(MAX(ROUND(GE23*求节点($FN$4:$FN$7,INDEX($FO$4:$FR$7,,GD23+1),GE23),2),2),GG23))</f>
        <v>1</v>
      </c>
      <c r="GG23" s="13">
        <v>1</v>
      </c>
      <c r="GY23" s="13"/>
    </row>
    <row r="24" spans="2:207" x14ac:dyDescent="0.15">
      <c r="B24" s="14">
        <v>5</v>
      </c>
      <c r="C24" s="15">
        <v>0.5</v>
      </c>
      <c r="D24" s="15">
        <v>0.5</v>
      </c>
      <c r="E24" s="15">
        <v>0.5</v>
      </c>
      <c r="F24" s="15">
        <v>0.5</v>
      </c>
      <c r="G24" s="13">
        <f>数据总览!AF10</f>
        <v>0.83549011327568312</v>
      </c>
      <c r="H24" s="13">
        <f>数据总览!AG10</f>
        <v>0.87024146260546298</v>
      </c>
      <c r="I24" s="13">
        <f>数据总览!AH10</f>
        <v>0.96961142396216915</v>
      </c>
      <c r="J24" s="13">
        <f>数据总览!AI10</f>
        <v>0.96961142396216915</v>
      </c>
      <c r="K24" s="13">
        <f>数据总览!AB10</f>
        <v>0.80502531943784672</v>
      </c>
      <c r="L24" s="13">
        <f>数据总览!AC10</f>
        <v>0.89619317008437038</v>
      </c>
      <c r="M24" s="13">
        <f>数据总览!AD10</f>
        <v>0.96758551889298039</v>
      </c>
      <c r="N24" s="13">
        <f>数据总览!AE10</f>
        <v>1</v>
      </c>
      <c r="R24" s="13">
        <f t="shared" si="38"/>
        <v>3.7898399999999999</v>
      </c>
      <c r="S24" s="13">
        <f t="shared" si="38"/>
        <v>3.62704</v>
      </c>
      <c r="T24" s="13">
        <f t="shared" si="38"/>
        <v>1.8</v>
      </c>
      <c r="U24" s="13">
        <f t="shared" si="38"/>
        <v>2.3839999999999999</v>
      </c>
      <c r="V24" s="7">
        <f t="shared" si="21"/>
        <v>5.2717137387502122</v>
      </c>
      <c r="W24" s="7">
        <f t="shared" si="22"/>
        <v>4.3216160931480729</v>
      </c>
      <c r="X24" s="7">
        <f t="shared" si="23"/>
        <v>4.4927648844619341</v>
      </c>
      <c r="Y24" s="7">
        <f t="shared" si="24"/>
        <v>3.6826723729714628</v>
      </c>
      <c r="Z24" s="13">
        <f t="shared" si="25"/>
        <v>0.15596210620274964</v>
      </c>
      <c r="AA24" s="13">
        <f t="shared" si="39"/>
        <v>0.16296247865240765</v>
      </c>
      <c r="AB24" s="13">
        <f t="shared" si="40"/>
        <v>0.32837301587301593</v>
      </c>
      <c r="AC24" s="13">
        <f t="shared" si="26"/>
        <v>0.24793264621284761</v>
      </c>
      <c r="AD24" s="7">
        <f t="shared" si="27"/>
        <v>0.15465261506517097</v>
      </c>
      <c r="AE24" s="7">
        <f t="shared" si="28"/>
        <v>0.1270922498904041</v>
      </c>
      <c r="AF24" s="7">
        <f t="shared" si="29"/>
        <v>9.246216759027534E-2</v>
      </c>
      <c r="AG24" s="7">
        <f t="shared" si="30"/>
        <v>9.3358789030648121E-2</v>
      </c>
      <c r="AH24" s="4">
        <f>SUMPRODUCT(AD24:AF24,INDEX((DQ9:DS9,DU9:DW9,DY9:EA9,EC9:EE9),1,,$N$2))</f>
        <v>0.15465261506517097</v>
      </c>
      <c r="AI24" s="4">
        <f>SUMPRODUCT(Z24:AB24,INDEX((DQ9:DS9,DU9:DW9,DY9:EA9,EC9:EE9),1,,$N$2))</f>
        <v>0.15596210620274964</v>
      </c>
      <c r="AJ24" s="59">
        <f>MAX(INDEX($AD$19:AF24,,$N$2))</f>
        <v>0.15465261506517097</v>
      </c>
      <c r="AK24" s="27">
        <f>MAX(INDEX($Z$19:AB24,,$N$2))</f>
        <v>0.15596210620274964</v>
      </c>
      <c r="AL24" s="13">
        <f t="shared" si="31"/>
        <v>0.13222019361219969</v>
      </c>
      <c r="AM24" s="13">
        <f t="shared" si="32"/>
        <v>0.13815490828864826</v>
      </c>
      <c r="AN24" s="13">
        <f t="shared" si="33"/>
        <v>0.27838521031069935</v>
      </c>
      <c r="AO24" s="7">
        <f t="shared" si="34"/>
        <v>0.13152578261863965</v>
      </c>
      <c r="AP24" s="7">
        <f t="shared" si="35"/>
        <v>0.10820554579169979</v>
      </c>
      <c r="AQ24" s="7">
        <f t="shared" si="36"/>
        <v>7.8661170736749261E-2</v>
      </c>
      <c r="AR24" s="7">
        <f>SUMPRODUCT(AO24:AQ24,INDEX((DQ9:DS9,DU9:DW9,DY9:EA9,EC9:EE9),1,,$N$2))</f>
        <v>0.13152578261863965</v>
      </c>
      <c r="AS24" s="7">
        <f>SUMPRODUCT(AL24:AN24,INDEX((DQ9:DS9,DU9:DW9,DY9:EA9,EC9:EE9),1,,$N$2))</f>
        <v>0.13222019361219969</v>
      </c>
      <c r="AT24" s="59">
        <f>MAX(INDEX($AO$19:AQ24,,$N$2))</f>
        <v>0.13152578261863965</v>
      </c>
      <c r="AU24" s="27">
        <f>MAX(INDEX($AL$19:AN24,,$N$2))</f>
        <v>0.13222019361219969</v>
      </c>
      <c r="BD24" s="7">
        <v>0</v>
      </c>
      <c r="BE24" s="13">
        <f>(1-数据总览!AB5)*100*$BF$15</f>
        <v>0</v>
      </c>
      <c r="BF24" s="13">
        <f>(1-数据总览!AC5)*100*$BF$15</f>
        <v>0</v>
      </c>
      <c r="BG24" s="13">
        <f>(1-数据总览!AD5)*100*$BF$15</f>
        <v>0</v>
      </c>
      <c r="BH24" s="13">
        <f>(1-数据总览!AE5)*100*$BF$15</f>
        <v>0</v>
      </c>
      <c r="BK24" s="13">
        <v>0</v>
      </c>
      <c r="BL24" s="13">
        <f t="shared" ref="BL24:BO43" si="41">(持续效用((选择列求节点(士兵士气,BL$21,时间节点,1,100-$BK24)),0,BL$21,"士兵")-持续效用((选择列求节点(士兵士气,BL$21,时间节点,1,100)),0,BL$21,"士兵"))*$BN$9</f>
        <v>0</v>
      </c>
      <c r="BM24" s="13">
        <f t="shared" si="41"/>
        <v>0</v>
      </c>
      <c r="BN24" s="13">
        <f t="shared" si="41"/>
        <v>0</v>
      </c>
      <c r="BO24" s="13">
        <f t="shared" si="41"/>
        <v>0</v>
      </c>
      <c r="BQ24" s="13">
        <f t="shared" ref="BQ24:BT43" si="42">(持续效用((选择列求节点(士兵士气,BQ$21,时间节点,1,200-$BK24)),0,BQ$21,"士兵")-持续效用((选择列求节点(士兵士气,BQ$21,时间节点,1,200)),0,BQ$21,"士兵"))*$BN$9</f>
        <v>0</v>
      </c>
      <c r="BR24" s="13">
        <f t="shared" si="42"/>
        <v>0</v>
      </c>
      <c r="BS24" s="13">
        <f t="shared" si="42"/>
        <v>0</v>
      </c>
      <c r="BT24" s="13">
        <f t="shared" si="42"/>
        <v>0</v>
      </c>
      <c r="BU24" s="13"/>
      <c r="BV24" s="13"/>
      <c r="BW24" s="13">
        <f t="shared" ref="BW24:BZ55" si="43">SUM(BL24,BQ24)</f>
        <v>0</v>
      </c>
      <c r="BX24" s="13">
        <f t="shared" si="43"/>
        <v>0</v>
      </c>
      <c r="BY24" s="13">
        <f t="shared" si="43"/>
        <v>0</v>
      </c>
      <c r="BZ24" s="13">
        <f t="shared" si="43"/>
        <v>0</v>
      </c>
      <c r="CG24" s="7"/>
      <c r="CJ24" s="13">
        <v>0</v>
      </c>
      <c r="CK24" s="13">
        <f>CL$9*$CJ24+(1-数据总览!AF5)*100*CL$10+CL$11</f>
        <v>50</v>
      </c>
      <c r="CL24" s="13">
        <f>CM$9*$CJ24+(1-数据总览!AG5)*100*CM$10+CM$11</f>
        <v>50</v>
      </c>
      <c r="CM24" s="13">
        <f>CN$9*$CJ24+(1-数据总览!AH5)*100*CN$10+CN$11</f>
        <v>50</v>
      </c>
      <c r="CN24" s="13">
        <f>CO$9*$CJ24+(1-数据总览!AI5)*100*CO$10+CO$11</f>
        <v>50</v>
      </c>
      <c r="CQ24" s="13">
        <v>0</v>
      </c>
      <c r="CR24" s="13">
        <f>(持续效用(选择列求节点(将领怒气,CR$21,时间节点,1,100-$CQ24),0,CR$21,"将领")-持续效用(选择列求节点(将领怒气,CR$21,时间节点,1,100),0,CR$21,"将领"))*数据总览!$D$4/(1+数据总览!$D$4)</f>
        <v>0</v>
      </c>
      <c r="CS24" s="13">
        <f>(持续效用(选择列求节点(将领怒气,CS$21,时间节点,1,100-$CQ24),0,CS$21,"将领")-持续效用(选择列求节点(将领怒气,CS$21,时间节点,1,100),0,CS$21,"将领"))*数据总览!$D$4/(1+数据总览!$D$4)</f>
        <v>0</v>
      </c>
      <c r="CT24" s="13">
        <f>(持续效用(选择列求节点(将领怒气,CT$21,时间节点,1,100-$CQ24),0,CT$21,"将领")-持续效用(选择列求节点(将领怒气,CT$21,时间节点,1,100),0,CT$21,"将领"))*数据总览!$D$4/(1+数据总览!$D$4)</f>
        <v>0</v>
      </c>
      <c r="CU24" s="13">
        <f>(持续效用(选择列求节点(将领怒气,CU$21,时间节点,1,100-$CQ24),0,CU$21,"将领")-持续效用(选择列求节点(将领怒气,CU$21,时间节点,1,100),0,CU$21,"将领"))*数据总览!$D$4/(1+数据总览!$D$4)</f>
        <v>0</v>
      </c>
      <c r="CW24" s="13">
        <f>(持续效用(选择列求节点(将领怒气,CW$21,时间节点,1,200-$CQ24),0,CW$21,"将领")-持续效用(选择列求节点(将领怒气,CW$21,时间节点,1,200),0,CW$21,"将领"))*数据总览!$D$4/(1+数据总览!$D$4)</f>
        <v>0</v>
      </c>
      <c r="CX24" s="13">
        <f>(持续效用(选择列求节点(将领怒气,CX$21,时间节点,1,200-$CQ24),0,CX$21,"将领")-持续效用(选择列求节点(将领怒气,CX$21,时间节点,1,200),0,CX$21,"将领"))*数据总览!$D$4/(1+数据总览!$D$4)</f>
        <v>0</v>
      </c>
      <c r="CY24" s="13">
        <f>(持续效用(选择列求节点(将领怒气,CY$21,时间节点,1,200-$CQ24),0,CY$21,"将领")-持续效用(选择列求节点(将领怒气,CY$21,时间节点,1,200),0,CY$21,"将领"))*数据总览!$D$4/(1+数据总览!$D$4)</f>
        <v>0</v>
      </c>
      <c r="CZ24" s="13">
        <f>(持续效用(选择列求节点(将领怒气,CZ$21,时间节点,1,200-$CQ24),0,CZ$21,"将领")-持续效用(选择列求节点(将领怒气,CZ$21,时间节点,1,200),0,CZ$21,"将领"))*数据总览!$D$4/(1+数据总览!$D$4)</f>
        <v>0</v>
      </c>
      <c r="DC24" s="13">
        <f>CR24+CW24</f>
        <v>0</v>
      </c>
      <c r="DD24" s="13">
        <f t="shared" ref="DD24:DF39" si="44">CS24+CX24</f>
        <v>0</v>
      </c>
      <c r="DE24" s="13">
        <f t="shared" si="44"/>
        <v>0</v>
      </c>
      <c r="DF24" s="13">
        <f t="shared" si="44"/>
        <v>0</v>
      </c>
      <c r="DG24" s="7"/>
      <c r="DH24" s="7"/>
      <c r="DI24" s="7"/>
      <c r="DJ24" s="7"/>
      <c r="DK24" s="7"/>
      <c r="DQ24" s="14">
        <f>[8]结果汇总!N25</f>
        <v>0.4</v>
      </c>
      <c r="DR24" s="14">
        <f>[8]结果汇总!O25</f>
        <v>0</v>
      </c>
      <c r="DS24" s="14">
        <f>[8]结果汇总!P25</f>
        <v>0.3</v>
      </c>
      <c r="DT24" s="14">
        <f>[8]结果汇总!Q25</f>
        <v>0.3</v>
      </c>
      <c r="DU24" s="14">
        <f>[8]结果汇总!R25</f>
        <v>0</v>
      </c>
      <c r="DV24" s="14">
        <f>[8]结果汇总!S25</f>
        <v>0.5</v>
      </c>
      <c r="DW24" s="14">
        <f>[8]结果汇总!T25</f>
        <v>0.5</v>
      </c>
      <c r="DX24" s="14">
        <f>[8]结果汇总!U25</f>
        <v>0</v>
      </c>
      <c r="DY24" s="14">
        <f>[8]结果汇总!V25</f>
        <v>0</v>
      </c>
      <c r="DZ24" s="14">
        <f>[8]结果汇总!W25</f>
        <v>0.25</v>
      </c>
      <c r="EA24" s="14">
        <f>[8]结果汇总!X25</f>
        <v>0.33333333333333331</v>
      </c>
      <c r="EB24" s="14">
        <f>[8]结果汇总!Y25</f>
        <v>0.41666666666666663</v>
      </c>
      <c r="EC24" s="14">
        <f>[8]结果汇总!Z25</f>
        <v>0.5</v>
      </c>
      <c r="ED24" s="14">
        <f>[8]结果汇总!AA25</f>
        <v>0</v>
      </c>
      <c r="EE24" s="14">
        <f>[8]结果汇总!AB25</f>
        <v>0.25</v>
      </c>
      <c r="EF24" s="14">
        <f>[8]结果汇总!AC25</f>
        <v>0.25</v>
      </c>
      <c r="EO24" s="232"/>
      <c r="EP24" s="162">
        <f t="shared" si="4"/>
        <v>3</v>
      </c>
      <c r="EQ24" s="162">
        <f>INDEX(大数据效果预估!$C$58:$C$65,MATCH($EO$19,大数据效果预估!$B$58:$B$65,0))</f>
        <v>0.3</v>
      </c>
      <c r="ER24" s="235"/>
      <c r="ES24" s="162">
        <v>2</v>
      </c>
      <c r="ET24" s="13" t="s">
        <v>170</v>
      </c>
      <c r="EU24" s="167">
        <f t="shared" si="37"/>
        <v>56</v>
      </c>
      <c r="EV24" s="168">
        <f>INDEX(武将攻击,ES24)*4</f>
        <v>12000</v>
      </c>
      <c r="EW24" s="169">
        <f>(EV20+EV24)/(SUM(EV19:EV25)-(EV19+EV22)/2)</f>
        <v>0.32300477518823717</v>
      </c>
      <c r="EX24" s="168">
        <f>EV24/(EV20+EV24)</f>
        <v>0.79204468200338729</v>
      </c>
      <c r="EZ24" s="13"/>
      <c r="FG24" s="13" t="str">
        <f>IFERROR(INDEX(版本差别!$F:$F,MATCH(相关演算!FH24,版本差别!$D:$D,0)),"")</f>
        <v>丁奉</v>
      </c>
      <c r="FH24" s="13">
        <v>10011</v>
      </c>
      <c r="FI24" s="13" t="s">
        <v>715</v>
      </c>
      <c r="FJ24" s="13">
        <v>350</v>
      </c>
      <c r="FK24" s="13">
        <v>80</v>
      </c>
      <c r="FL24" s="13">
        <v>220</v>
      </c>
      <c r="FM24" s="13">
        <v>0</v>
      </c>
      <c r="FN24" s="13">
        <f>FL24</f>
        <v>220</v>
      </c>
      <c r="FO24" s="53">
        <f t="shared" si="11"/>
        <v>0</v>
      </c>
      <c r="FP24" s="53">
        <f t="shared" si="12"/>
        <v>0</v>
      </c>
      <c r="FQ24" s="53">
        <f t="shared" si="13"/>
        <v>0</v>
      </c>
      <c r="FR24" s="53">
        <f t="shared" si="14"/>
        <v>0</v>
      </c>
      <c r="FS24" s="53">
        <f t="shared" si="15"/>
        <v>20096</v>
      </c>
      <c r="FT24" s="53">
        <f t="shared" si="16"/>
        <v>0</v>
      </c>
      <c r="FU24" s="53">
        <f t="shared" si="17"/>
        <v>0</v>
      </c>
      <c r="FV24" s="53">
        <f t="shared" si="18"/>
        <v>0</v>
      </c>
      <c r="FW24" s="53">
        <f t="shared" si="5"/>
        <v>0</v>
      </c>
      <c r="FX24" s="53">
        <v>0</v>
      </c>
      <c r="FY24" s="125">
        <f t="shared" si="6"/>
        <v>20096</v>
      </c>
      <c r="FZ24" s="125" t="str">
        <f t="shared" ca="1" si="7"/>
        <v/>
      </c>
      <c r="GA24" s="13">
        <v>0</v>
      </c>
      <c r="GB24" s="53">
        <f t="shared" ca="1" si="8"/>
        <v>220</v>
      </c>
      <c r="GC24" s="189">
        <f ca="1">IF(FI24="","",求节点($FT$4:$FT$10,$FV$4:$FV$10,GB24))</f>
        <v>0.84456488135989882</v>
      </c>
      <c r="GD24" s="53">
        <f t="shared" si="19"/>
        <v>2</v>
      </c>
      <c r="GE24" s="53">
        <f t="shared" ca="1" si="20"/>
        <v>4.0999999999999996</v>
      </c>
      <c r="GF24" s="190">
        <f ca="1">IF(GG24="",MAX(ROUND(GE24*求节点($FN$4:$FN$7,INDEX($FO$4:$FR$7,,GD24+1),GE24),2),2),MIN(MAX(ROUND(GE24*求节点($FN$4:$FN$7,INDEX($FO$4:$FR$7,,GD24+1),GE24),2),2),GG24))</f>
        <v>1</v>
      </c>
      <c r="GG24" s="13">
        <v>1</v>
      </c>
      <c r="GY24" s="13"/>
    </row>
    <row r="25" spans="2:207" x14ac:dyDescent="0.15">
      <c r="B25" s="14">
        <v>6</v>
      </c>
      <c r="C25" s="15">
        <v>0.5</v>
      </c>
      <c r="D25" s="15">
        <v>0.5</v>
      </c>
      <c r="E25" s="15">
        <v>0.5</v>
      </c>
      <c r="F25" s="15">
        <v>0.5</v>
      </c>
      <c r="G25" s="13">
        <f>数据总览!AF11</f>
        <v>0.803118498072241</v>
      </c>
      <c r="H25" s="13">
        <f>数据总览!AG11</f>
        <v>0.84537125284237513</v>
      </c>
      <c r="I25" s="13">
        <f>数据总览!AH11</f>
        <v>0.96376230507249538</v>
      </c>
      <c r="J25" s="13">
        <f>数据总览!AI11</f>
        <v>0.96376230507249538</v>
      </c>
      <c r="K25" s="13">
        <f>数据总览!AB11</f>
        <v>0.76665896067821138</v>
      </c>
      <c r="L25" s="13">
        <f>数据总览!AC11</f>
        <v>0.87629700227390006</v>
      </c>
      <c r="M25" s="13">
        <f>数据总览!AD11</f>
        <v>0.96134645874399505</v>
      </c>
      <c r="N25" s="13">
        <f>数据总览!AE11</f>
        <v>1</v>
      </c>
      <c r="R25" s="13">
        <f t="shared" si="38"/>
        <v>3.7898399999999999</v>
      </c>
      <c r="S25" s="13">
        <f t="shared" si="38"/>
        <v>3.62704</v>
      </c>
      <c r="T25" s="13">
        <f t="shared" si="38"/>
        <v>1.8</v>
      </c>
      <c r="U25" s="13">
        <f t="shared" si="38"/>
        <v>2.3839999999999999</v>
      </c>
      <c r="V25" s="7">
        <f t="shared" si="21"/>
        <v>5.2366266283424441</v>
      </c>
      <c r="W25" s="7">
        <f t="shared" si="22"/>
        <v>4.2656410588742011</v>
      </c>
      <c r="X25" s="7">
        <f t="shared" si="23"/>
        <v>4.3922265016181381</v>
      </c>
      <c r="Y25" s="7">
        <f t="shared" si="24"/>
        <v>3.6049421271284032</v>
      </c>
      <c r="Z25" s="13">
        <f t="shared" si="25"/>
        <v>0.15596210620274964</v>
      </c>
      <c r="AA25" s="13">
        <f t="shared" si="39"/>
        <v>0.16296247865240765</v>
      </c>
      <c r="AB25" s="13">
        <f t="shared" si="40"/>
        <v>0.32837301587301593</v>
      </c>
      <c r="AC25" s="13">
        <f t="shared" si="26"/>
        <v>0.24793264621284761</v>
      </c>
      <c r="AD25" s="7">
        <f t="shared" si="27"/>
        <v>0.15687741776840197</v>
      </c>
      <c r="AE25" s="7">
        <f t="shared" si="28"/>
        <v>0.12911993107941791</v>
      </c>
      <c r="AF25" s="7">
        <f t="shared" si="29"/>
        <v>9.4249596366166477E-2</v>
      </c>
      <c r="AG25" s="7">
        <f t="shared" si="30"/>
        <v>9.4856171587465093E-2</v>
      </c>
      <c r="AH25" s="4">
        <f>SUMPRODUCT(AD25:AF25,INDEX((DQ10:DS10,DU10:DW10,DY10:EA10,EC10:EE10),1,,$N$2))</f>
        <v>0.15687741776840197</v>
      </c>
      <c r="AI25" s="4">
        <f>SUMPRODUCT(Z25:AB25,INDEX((DQ10:DS10,DU10:DW10,DY10:EA10,EC10:EE10),1,,$N$2))</f>
        <v>0.15596210620274964</v>
      </c>
      <c r="AJ25" s="59">
        <f>MAX(INDEX($AD$19:AF25,,$N$2))</f>
        <v>0.15687741776840197</v>
      </c>
      <c r="AK25" s="27">
        <f>MAX(INDEX($Z$19:AB25,,$N$2))</f>
        <v>0.15596210620274964</v>
      </c>
      <c r="AL25" s="13">
        <f t="shared" si="31"/>
        <v>0.13883696540197507</v>
      </c>
      <c r="AM25" s="13">
        <f t="shared" si="32"/>
        <v>0.14506867444500782</v>
      </c>
      <c r="AN25" s="13">
        <f t="shared" si="33"/>
        <v>0.29231660275501176</v>
      </c>
      <c r="AO25" s="7">
        <f t="shared" si="34"/>
        <v>0.14007683333815396</v>
      </c>
      <c r="AP25" s="7">
        <f t="shared" si="35"/>
        <v>0.11541036697428371</v>
      </c>
      <c r="AQ25" s="7">
        <f t="shared" si="36"/>
        <v>8.4176541678026018E-2</v>
      </c>
      <c r="AR25" s="7">
        <f>SUMPRODUCT(AO25:AQ25,INDEX((DQ10:DS10,DU10:DW10,DY10:EA10,EC10:EE10),1,,$N$2))</f>
        <v>0.14007683333815396</v>
      </c>
      <c r="AS25" s="7">
        <f>SUMPRODUCT(AL25:AN25,INDEX((DQ10:DS10,DU10:DW10,DY10:EA10,EC10:EE10),1,,$N$2))</f>
        <v>0.13883696540197507</v>
      </c>
      <c r="AT25" s="59">
        <f>MAX(INDEX($AO$19:AQ25,,$N$2))</f>
        <v>0.14007683333815396</v>
      </c>
      <c r="AU25" s="27">
        <f>MAX(INDEX($AL$19:AN25,,$N$2))</f>
        <v>0.13883696540197507</v>
      </c>
      <c r="BD25" s="7">
        <v>1</v>
      </c>
      <c r="BE25" s="13">
        <f>(1-数据总览!AB6)*100*$BF$15</f>
        <v>9.4602666666666924</v>
      </c>
      <c r="BF25" s="13">
        <f>(1-数据总览!AC6)*100*$BF$15</f>
        <v>5.1239999999999952</v>
      </c>
      <c r="BG25" s="13">
        <f>(1-数据总览!AD6)*100*$BF$15</f>
        <v>1.5959999999999841</v>
      </c>
      <c r="BH25" s="13">
        <f>(1-数据总览!AE6)*100*$BF$15</f>
        <v>0</v>
      </c>
      <c r="BK25" s="13">
        <v>1</v>
      </c>
      <c r="BL25" s="13">
        <f t="shared" si="41"/>
        <v>8.801398205787736E-4</v>
      </c>
      <c r="BM25" s="13">
        <f t="shared" si="41"/>
        <v>2.1836047060252994E-3</v>
      </c>
      <c r="BN25" s="13">
        <f t="shared" si="41"/>
        <v>2.3709556520753461E-3</v>
      </c>
      <c r="BO25" s="13">
        <f t="shared" si="41"/>
        <v>5.6758460582237436E-4</v>
      </c>
      <c r="BQ25" s="13">
        <f t="shared" si="42"/>
        <v>2.6429412517763873E-3</v>
      </c>
      <c r="BR25" s="13">
        <f t="shared" si="42"/>
        <v>1.1347336490331676E-2</v>
      </c>
      <c r="BS25" s="13">
        <f t="shared" si="42"/>
        <v>1.4034466853665196E-3</v>
      </c>
      <c r="BT25" s="13">
        <f t="shared" si="42"/>
        <v>1.2132936703026231E-3</v>
      </c>
      <c r="BU25" s="13"/>
      <c r="BV25" s="13"/>
      <c r="BW25" s="13">
        <f t="shared" si="43"/>
        <v>3.5230810723551609E-3</v>
      </c>
      <c r="BX25" s="13">
        <f t="shared" si="43"/>
        <v>1.3530941196356975E-2</v>
      </c>
      <c r="BY25" s="13">
        <f t="shared" si="43"/>
        <v>3.7744023374418657E-3</v>
      </c>
      <c r="BZ25" s="13">
        <f t="shared" si="43"/>
        <v>1.7808782761249975E-3</v>
      </c>
      <c r="CG25" s="7"/>
      <c r="CJ25" s="13">
        <v>1</v>
      </c>
      <c r="CK25" s="13">
        <f>CL$9*$CJ25+(1-数据总览!AF6)*100*CL$10+CL$11</f>
        <v>55.991050000000001</v>
      </c>
      <c r="CL25" s="13">
        <f>CM$9*$CJ25+(1-数据总览!AG6)*100*CM$10+CM$11</f>
        <v>55.202500000000001</v>
      </c>
      <c r="CM25" s="13">
        <f>CN$9*$CJ25+(1-数据总览!AH6)*100*CN$10+CN$11</f>
        <v>52.748125000000002</v>
      </c>
      <c r="CN25" s="13">
        <f>CO$9*$CJ25+(1-数据总览!AI6)*100*CO$10+CO$11</f>
        <v>52.748125000000002</v>
      </c>
      <c r="CQ25" s="13">
        <v>1</v>
      </c>
      <c r="CR25" s="13">
        <f>(持续效用(选择列求节点(将领怒气,CR$21,时间节点,1,100-$CQ25),0,CR$21,"将领")-持续效用(选择列求节点(将领怒气,CR$21,时间节点,1,100),0,CR$21,"将领"))*数据总览!$D$4/(1+数据总览!$D$4)</f>
        <v>7.9283340152617023E-4</v>
      </c>
      <c r="CS25" s="13">
        <f>(持续效用(选择列求节点(将领怒气,CS$21,时间节点,1,100-$CQ25),0,CS$21,"将领")-持续效用(选择列求节点(将领怒气,CS$21,时间节点,1,100),0,CS$21,"将领"))*数据总览!$D$4/(1+数据总览!$D$4)</f>
        <v>1.1918276415141856E-3</v>
      </c>
      <c r="CT25" s="13">
        <f>(持续效用(选择列求节点(将领怒气,CT$21,时间节点,1,100-$CQ25),0,CT$21,"将领")-持续效用(选择列求节点(将领怒气,CT$21,时间节点,1,100),0,CT$21,"将领"))*数据总览!$D$4/(1+数据总览!$D$4)</f>
        <v>1.9575064213888742E-3</v>
      </c>
      <c r="CU25" s="13">
        <f>(持续效用(选择列求节点(将领怒气,CU$21,时间节点,1,100-$CQ25),0,CU$21,"将领")-持续效用(选择列求节点(将领怒气,CU$21,时间节点,1,100),0,CU$21,"将领"))*数据总览!$D$4/(1+数据总览!$D$4)</f>
        <v>2.0541711446846471E-3</v>
      </c>
      <c r="CW25" s="13">
        <f>(持续效用(选择列求节点(将领怒气,CW$21,时间节点,1,200-$CQ25),0,CW$21,"将领")-持续效用(选择列求节点(将领怒气,CW$21,时间节点,1,200),0,CW$21,"将领"))*数据总览!$D$4/(1+数据总览!$D$4)</f>
        <v>7.5884893489483072E-4</v>
      </c>
      <c r="CX25" s="13">
        <f>(持续效用(选择列求节点(将领怒气,CX$21,时间节点,1,200-$CQ25),0,CX$21,"将领")-持续效用(选择列求节点(将领怒气,CX$21,时间节点,1,200),0,CX$21,"将领"))*数据总览!$D$4/(1+数据总览!$D$4)</f>
        <v>8.7152291173562917E-4</v>
      </c>
      <c r="CY25" s="13">
        <f>(持续效用(选择列求节点(将领怒气,CY$21,时间节点,1,200-$CQ25),0,CY$21,"将领")-持续效用(选择列求节点(将领怒气,CY$21,时间节点,1,200),0,CY$21,"将领"))*数据总览!$D$4/(1+数据总览!$D$4)</f>
        <v>6.6730078738333877E-4</v>
      </c>
      <c r="CZ25" s="13">
        <f>(持续效用(选择列求节点(将领怒气,CZ$21,时间节点,1,200-$CQ25),0,CZ$21,"将领")-持续效用(选择列求节点(将领怒气,CZ$21,时间节点,1,200),0,CZ$21,"将领"))*数据总览!$D$4/(1+数据总览!$D$4)</f>
        <v>6.3966061330095994E-4</v>
      </c>
      <c r="DC25" s="13">
        <f t="shared" ref="DC25:DF88" si="45">CR25+CW25</f>
        <v>1.5516823364210008E-3</v>
      </c>
      <c r="DD25" s="13">
        <f t="shared" si="44"/>
        <v>2.0633505532498147E-3</v>
      </c>
      <c r="DE25" s="13">
        <f t="shared" si="44"/>
        <v>2.6248072087722129E-3</v>
      </c>
      <c r="DF25" s="13">
        <f t="shared" si="44"/>
        <v>2.6938317579856073E-3</v>
      </c>
      <c r="DG25" s="7"/>
      <c r="DH25" s="7"/>
      <c r="DI25" s="7"/>
      <c r="DJ25" s="7"/>
      <c r="DK25" s="7"/>
      <c r="DQ25" s="14">
        <f>[8]结果汇总!N26</f>
        <v>0.4</v>
      </c>
      <c r="DR25" s="14">
        <f>[8]结果汇总!O26</f>
        <v>0</v>
      </c>
      <c r="DS25" s="14">
        <f>[8]结果汇总!P26</f>
        <v>0.3</v>
      </c>
      <c r="DT25" s="14">
        <f>[8]结果汇总!Q26</f>
        <v>0.3</v>
      </c>
      <c r="DU25" s="14">
        <f>[8]结果汇总!R26</f>
        <v>0</v>
      </c>
      <c r="DV25" s="14">
        <f>[8]结果汇总!S26</f>
        <v>0.5</v>
      </c>
      <c r="DW25" s="14">
        <f>[8]结果汇总!T26</f>
        <v>0.5</v>
      </c>
      <c r="DX25" s="14">
        <f>[8]结果汇总!U26</f>
        <v>0</v>
      </c>
      <c r="DY25" s="14">
        <f>[8]结果汇总!V26</f>
        <v>0</v>
      </c>
      <c r="DZ25" s="14">
        <f>[8]结果汇总!W26</f>
        <v>0.25</v>
      </c>
      <c r="EA25" s="14">
        <f>[8]结果汇总!X26</f>
        <v>0.33333333333333331</v>
      </c>
      <c r="EB25" s="14">
        <f>[8]结果汇总!Y26</f>
        <v>0.41666666666666663</v>
      </c>
      <c r="EC25" s="14">
        <f>[8]结果汇总!Z26</f>
        <v>0.5</v>
      </c>
      <c r="ED25" s="14">
        <f>[8]结果汇总!AA26</f>
        <v>0</v>
      </c>
      <c r="EE25" s="14">
        <f>[8]结果汇总!AB26</f>
        <v>0.25</v>
      </c>
      <c r="EF25" s="14">
        <f>[8]结果汇总!AC26</f>
        <v>0.25</v>
      </c>
      <c r="EO25" s="232"/>
      <c r="EP25" s="162">
        <f t="shared" si="4"/>
        <v>3</v>
      </c>
      <c r="EQ25" s="162">
        <f>INDEX(大数据效果预估!$C$58:$C$65,MATCH($EO$19,大数据效果预估!$B$58:$B$65,0))</f>
        <v>0.3</v>
      </c>
      <c r="ER25" s="235"/>
      <c r="ES25" s="162">
        <v>3</v>
      </c>
      <c r="ET25" s="13" t="s">
        <v>171</v>
      </c>
      <c r="EU25" s="167">
        <f t="shared" si="37"/>
        <v>56</v>
      </c>
      <c r="EV25" s="168">
        <f>INDEX(武将攻击,ES25)*4</f>
        <v>12000</v>
      </c>
      <c r="EW25" s="169">
        <f>(EV21+EV25)/(SUM(EV19:EV25)-(EV19+EV22)/2)</f>
        <v>0.38542668290209448</v>
      </c>
      <c r="EX25" s="168">
        <f>EV25/(EV21+EV25)</f>
        <v>0.66376881985238556</v>
      </c>
      <c r="EZ25" s="13"/>
      <c r="FG25" s="13" t="str">
        <f>IFERROR(INDEX(版本差别!$F:$F,MATCH(相关演算!FH25,版本差别!$D:$D,0)),"")</f>
        <v>何太后</v>
      </c>
      <c r="FH25" s="13">
        <v>10012</v>
      </c>
      <c r="FI25" s="13" t="s">
        <v>715</v>
      </c>
      <c r="FJ25" s="13">
        <v>500</v>
      </c>
      <c r="FK25" s="13">
        <v>90</v>
      </c>
      <c r="FL25" s="13">
        <v>316</v>
      </c>
      <c r="FM25" s="13">
        <v>0</v>
      </c>
      <c r="FN25" s="13">
        <f>FL25</f>
        <v>316</v>
      </c>
      <c r="FO25" s="53">
        <f t="shared" si="11"/>
        <v>0</v>
      </c>
      <c r="FP25" s="53">
        <f t="shared" si="12"/>
        <v>0</v>
      </c>
      <c r="FQ25" s="53">
        <f t="shared" si="13"/>
        <v>0</v>
      </c>
      <c r="FR25" s="53">
        <f t="shared" si="14"/>
        <v>0</v>
      </c>
      <c r="FS25" s="53">
        <f t="shared" si="15"/>
        <v>25434.000000000004</v>
      </c>
      <c r="FT25" s="53">
        <f t="shared" si="16"/>
        <v>0</v>
      </c>
      <c r="FU25" s="53">
        <f t="shared" si="17"/>
        <v>0</v>
      </c>
      <c r="FV25" s="53">
        <f t="shared" si="18"/>
        <v>0</v>
      </c>
      <c r="FW25" s="53">
        <f t="shared" si="5"/>
        <v>0</v>
      </c>
      <c r="FX25" s="53">
        <v>0</v>
      </c>
      <c r="FY25" s="125">
        <f t="shared" si="6"/>
        <v>25434.000000000004</v>
      </c>
      <c r="FZ25" s="125" t="str">
        <f t="shared" ca="1" si="7"/>
        <v/>
      </c>
      <c r="GA25" s="13">
        <v>0</v>
      </c>
      <c r="GB25" s="53">
        <f t="shared" ca="1" si="8"/>
        <v>316</v>
      </c>
      <c r="GC25" s="189">
        <f ca="1">IF(FI25="","",求节点($FT$4:$FT$10,$FV$4:$FV$10,GB25))</f>
        <v>0.95689397036243151</v>
      </c>
      <c r="GD25" s="53">
        <f t="shared" si="19"/>
        <v>2</v>
      </c>
      <c r="GE25" s="53">
        <f t="shared" ca="1" si="20"/>
        <v>5.9</v>
      </c>
      <c r="GF25" s="190">
        <f ca="1">IF(GG25="",MAX(ROUND(GE25*求节点($FN$4:$FN$7,INDEX($FO$4:$FR$7,,GD25+1),GE25),2),2),MIN(MAX(ROUND(GE25*求节点($FN$4:$FN$7,INDEX($FO$4:$FR$7,,GD25+1),GE25),2),2),GG25))</f>
        <v>5.33</v>
      </c>
      <c r="GY25" s="13"/>
    </row>
    <row r="26" spans="2:207" x14ac:dyDescent="0.15">
      <c r="B26" s="14">
        <v>7</v>
      </c>
      <c r="C26" s="15">
        <v>0.5</v>
      </c>
      <c r="D26" s="15">
        <v>0.5</v>
      </c>
      <c r="E26" s="15">
        <v>0.5</v>
      </c>
      <c r="F26" s="15">
        <v>0.5</v>
      </c>
      <c r="G26" s="13">
        <f>数据总览!AF12</f>
        <v>0.77092144980115507</v>
      </c>
      <c r="H26" s="13">
        <f>数据总览!AG12</f>
        <v>0.82085141301044229</v>
      </c>
      <c r="I26" s="13">
        <f>数据总览!AH12</f>
        <v>0.95798645794452453</v>
      </c>
      <c r="J26" s="13">
        <f>数据总览!AI12</f>
        <v>0.95798645794452453</v>
      </c>
      <c r="K26" s="13">
        <f>数据总览!AB12</f>
        <v>0.72849949606062814</v>
      </c>
      <c r="L26" s="13">
        <f>数据总览!AC12</f>
        <v>0.8566811304083537</v>
      </c>
      <c r="M26" s="13">
        <f>数据总览!AD12</f>
        <v>0.95518555514082615</v>
      </c>
      <c r="N26" s="13">
        <f>数据总览!AE12</f>
        <v>1</v>
      </c>
      <c r="R26" s="13">
        <f t="shared" si="38"/>
        <v>3.7898399999999999</v>
      </c>
      <c r="S26" s="13">
        <f t="shared" si="38"/>
        <v>3.62704</v>
      </c>
      <c r="T26" s="13">
        <f t="shared" si="38"/>
        <v>1.8</v>
      </c>
      <c r="U26" s="13">
        <f t="shared" si="38"/>
        <v>2.3839999999999999</v>
      </c>
      <c r="V26" s="7">
        <f t="shared" si="21"/>
        <v>5.2019062082148206</v>
      </c>
      <c r="W26" s="7">
        <f t="shared" si="22"/>
        <v>4.2101418878387582</v>
      </c>
      <c r="X26" s="7">
        <f t="shared" si="23"/>
        <v>4.2925538251694508</v>
      </c>
      <c r="Y26" s="7">
        <f t="shared" si="24"/>
        <v>3.5278879421580012</v>
      </c>
      <c r="Z26" s="13">
        <f t="shared" si="25"/>
        <v>0.15596210620274964</v>
      </c>
      <c r="AA26" s="13">
        <f t="shared" si="39"/>
        <v>0.16296247865240765</v>
      </c>
      <c r="AB26" s="13">
        <f t="shared" si="40"/>
        <v>0.32837301587301593</v>
      </c>
      <c r="AC26" s="13">
        <f t="shared" si="26"/>
        <v>0.24793264621284761</v>
      </c>
      <c r="AD26" s="7">
        <f t="shared" si="27"/>
        <v>0.1591507025951166</v>
      </c>
      <c r="AE26" s="7">
        <f t="shared" si="28"/>
        <v>0.13119197546508629</v>
      </c>
      <c r="AF26" s="7">
        <f t="shared" si="29"/>
        <v>9.609151173812075E-2</v>
      </c>
      <c r="AG26" s="7">
        <f t="shared" si="30"/>
        <v>9.6389546698698397E-2</v>
      </c>
      <c r="AH26" s="4">
        <f>SUMPRODUCT(AD26:AF26,INDEX((DQ11:DS11,DU11:DW11,DY11:EA11,EC11:EE11),1,,$N$2))</f>
        <v>0.1591507025951166</v>
      </c>
      <c r="AI26" s="4">
        <f>SUMPRODUCT(Z26:AB26,INDEX((DQ11:DS11,DU11:DW11,DY11:EA11,EC11:EE11),1,,$N$2))</f>
        <v>0.15596210620274964</v>
      </c>
      <c r="AJ26" s="59">
        <f>MAX(INDEX($AD$19:AF26,,$N$2))</f>
        <v>0.1591507025951166</v>
      </c>
      <c r="AK26" s="27">
        <f>MAX(INDEX($Z$19:AB26,,$N$2))</f>
        <v>0.15596210620274964</v>
      </c>
      <c r="AL26" s="13">
        <f t="shared" si="31"/>
        <v>0.14610937162533968</v>
      </c>
      <c r="AM26" s="13">
        <f t="shared" si="32"/>
        <v>0.15266750324247244</v>
      </c>
      <c r="AN26" s="13">
        <f t="shared" si="33"/>
        <v>0.30762841164476518</v>
      </c>
      <c r="AO26" s="7">
        <f t="shared" si="34"/>
        <v>0.1495306812209532</v>
      </c>
      <c r="AP26" s="7">
        <f t="shared" si="35"/>
        <v>0.12337927173595348</v>
      </c>
      <c r="AQ26" s="7">
        <f t="shared" si="36"/>
        <v>9.029689188512649E-2</v>
      </c>
      <c r="AR26" s="7">
        <f>SUMPRODUCT(AO26:AQ26,INDEX((DQ11:DS11,DU11:DW11,DY11:EA11,EC11:EE11),1,,$N$2))</f>
        <v>0.1495306812209532</v>
      </c>
      <c r="AS26" s="7">
        <f>SUMPRODUCT(AL26:AN26,INDEX((DQ11:DS11,DU11:DW11,DY11:EA11,EC11:EE11),1,,$N$2))</f>
        <v>0.14610937162533968</v>
      </c>
      <c r="AT26" s="59">
        <f>MAX(INDEX($AO$19:AQ26,,$N$2))</f>
        <v>0.1495306812209532</v>
      </c>
      <c r="AU26" s="27">
        <f>MAX(INDEX($AL$19:AN26,,$N$2))</f>
        <v>0.14610937162533968</v>
      </c>
      <c r="BD26" s="7">
        <v>2</v>
      </c>
      <c r="BE26" s="13">
        <f>(1-数据总览!AB7)*100*$BF$15</f>
        <v>18.869517969382724</v>
      </c>
      <c r="BF26" s="13">
        <f>(1-数据总览!AC7)*100*$BF$15</f>
        <v>10.176499200000027</v>
      </c>
      <c r="BG26" s="13">
        <f>(1-数据总览!AD7)*100*$BF$15</f>
        <v>3.171615999999986</v>
      </c>
      <c r="BH26" s="13">
        <f>(1-数据总览!AE7)*100*$BF$15</f>
        <v>0</v>
      </c>
      <c r="BK26" s="13">
        <v>2</v>
      </c>
      <c r="BL26" s="13">
        <f t="shared" si="41"/>
        <v>1.7602796411582688E-3</v>
      </c>
      <c r="BM26" s="13">
        <f t="shared" si="41"/>
        <v>4.3672094120506544E-3</v>
      </c>
      <c r="BN26" s="13">
        <f t="shared" si="41"/>
        <v>4.4371508186786812E-3</v>
      </c>
      <c r="BO26" s="13">
        <f t="shared" si="41"/>
        <v>1.1351692116447765E-3</v>
      </c>
      <c r="BQ26" s="13">
        <f t="shared" si="42"/>
        <v>5.2858825035521084E-3</v>
      </c>
      <c r="BR26" s="13">
        <f t="shared" si="42"/>
        <v>2.207140860272333E-2</v>
      </c>
      <c r="BS26" s="13">
        <f t="shared" si="42"/>
        <v>2.8051698462167422E-3</v>
      </c>
      <c r="BT26" s="13">
        <f t="shared" si="42"/>
        <v>2.4258120740255767E-3</v>
      </c>
      <c r="BU26" s="13"/>
      <c r="BV26" s="13"/>
      <c r="BW26" s="13">
        <f t="shared" si="43"/>
        <v>7.0461621447103773E-3</v>
      </c>
      <c r="BX26" s="13">
        <f t="shared" si="43"/>
        <v>2.6438618014773985E-2</v>
      </c>
      <c r="BY26" s="13">
        <f t="shared" si="43"/>
        <v>7.2423206648954234E-3</v>
      </c>
      <c r="BZ26" s="13">
        <f t="shared" si="43"/>
        <v>3.5609812856703532E-3</v>
      </c>
      <c r="CG26" s="7"/>
      <c r="CJ26" s="13">
        <v>2</v>
      </c>
      <c r="CK26" s="13">
        <f>CL$9*$CJ26+(1-数据总览!AF7)*100*CL$10+CL$11</f>
        <v>61.960577893333337</v>
      </c>
      <c r="CL26" s="13">
        <f>CM$9*$CJ26+(1-数据总览!AG7)*100*CM$10+CM$11</f>
        <v>60.360312</v>
      </c>
      <c r="CM26" s="13">
        <f>CN$9*$CJ26+(1-数据总览!AH7)*100*CN$10+CN$11</f>
        <v>55.486694999999997</v>
      </c>
      <c r="CN26" s="13">
        <f>CO$9*$CJ26+(1-数据总览!AI7)*100*CO$10+CO$11</f>
        <v>55.486694999999997</v>
      </c>
      <c r="CQ26" s="13">
        <v>2</v>
      </c>
      <c r="CR26" s="13">
        <f>(持续效用(选择列求节点(将领怒气,CR$21,时间节点,1,100-$CQ26),0,CR$21,"将领")-持续效用(选择列求节点(将领怒气,CR$21,时间节点,1,100),0,CR$21,"将领"))*数据总览!$D$4/(1+数据总览!$D$4)</f>
        <v>1.5856668030523405E-3</v>
      </c>
      <c r="CS26" s="13">
        <f>(持续效用(选择列求节点(将领怒气,CS$21,时间节点,1,100-$CQ26),0,CS$21,"将领")-持续效用(选择列求节点(将领怒气,CS$21,时间节点,1,100),0,CS$21,"将领"))*数据总览!$D$4/(1+数据总览!$D$4)</f>
        <v>2.3836552830283075E-3</v>
      </c>
      <c r="CT26" s="13">
        <f>(持续效用(选择列求节点(将领怒气,CT$21,时间节点,1,100-$CQ26),0,CT$21,"将领")-持续效用(选择列求节点(将领怒气,CT$21,时间节点,1,100),0,CT$21,"将领"))*数据总览!$D$4/(1+数据总览!$D$4)</f>
        <v>3.9195532298545374E-3</v>
      </c>
      <c r="CU26" s="13">
        <f>(持续效用(选择列求节点(将领怒气,CU$21,时间节点,1,100-$CQ26),0,CU$21,"将领")-持续效用(选择列求节点(将领怒气,CU$21,时间节点,1,100),0,CU$21,"将领"))*数据总览!$D$4/(1+数据总览!$D$4)</f>
        <v>4.1114113597260993E-3</v>
      </c>
      <c r="CW26" s="13">
        <f>(持续效用(选择列求节点(将领怒气,CW$21,时间节点,1,200-$CQ26),0,CW$21,"将领")-持续效用(选择列求节点(将领怒气,CW$21,时间节点,1,200),0,CW$21,"将领"))*数据总览!$D$4/(1+数据总览!$D$4)</f>
        <v>1.5176978697896614E-3</v>
      </c>
      <c r="CX26" s="13">
        <f>(持续效用(选择列求节点(将领怒气,CX$21,时间节点,1,200-$CQ26),0,CX$21,"将领")-持续效用(选择列求节点(将领怒气,CX$21,时间节点,1,200),0,CX$21,"将领"))*数据总览!$D$4/(1+数据总览!$D$4)</f>
        <v>1.74304582347129E-3</v>
      </c>
      <c r="CY26" s="13">
        <f>(持续效用(选择列求节点(将领怒气,CY$21,时间节点,1,200-$CQ26),0,CY$21,"将领")-持续效用(选择列求节点(将领怒气,CY$21,时间节点,1,200),0,CY$21,"将领"))*数据总览!$D$4/(1+数据总览!$D$4)</f>
        <v>1.3400994298828511E-3</v>
      </c>
      <c r="CZ26" s="13">
        <f>(持续效用(选择列求节点(将领怒气,CZ$21,时间节点,1,200-$CQ26),0,CZ$21,"将领")-持续效用(选择列求节点(将领怒气,CZ$21,时间节点,1,200),0,CZ$21,"将领"))*数据总览!$D$4/(1+数据总览!$D$4)</f>
        <v>1.2832486580441182E-3</v>
      </c>
      <c r="DC26" s="13">
        <f t="shared" si="45"/>
        <v>3.1033646728420017E-3</v>
      </c>
      <c r="DD26" s="13">
        <f t="shared" si="44"/>
        <v>4.1267011064995973E-3</v>
      </c>
      <c r="DE26" s="13">
        <f t="shared" si="44"/>
        <v>5.2596526597373881E-3</v>
      </c>
      <c r="DF26" s="13">
        <f t="shared" si="44"/>
        <v>5.3946600177702175E-3</v>
      </c>
      <c r="DQ26" s="14">
        <f>[8]结果汇总!N27</f>
        <v>0.4</v>
      </c>
      <c r="DR26" s="14">
        <f>[8]结果汇总!O27</f>
        <v>0</v>
      </c>
      <c r="DS26" s="14">
        <f>[8]结果汇总!P27</f>
        <v>0.3</v>
      </c>
      <c r="DT26" s="14">
        <f>[8]结果汇总!Q27</f>
        <v>0.3</v>
      </c>
      <c r="DU26" s="14">
        <f>[8]结果汇总!R27</f>
        <v>0</v>
      </c>
      <c r="DV26" s="14">
        <f>[8]结果汇总!S27</f>
        <v>0.5</v>
      </c>
      <c r="DW26" s="14">
        <f>[8]结果汇总!T27</f>
        <v>0.5</v>
      </c>
      <c r="DX26" s="14">
        <f>[8]结果汇总!U27</f>
        <v>0</v>
      </c>
      <c r="DY26" s="14">
        <f>[8]结果汇总!V27</f>
        <v>0</v>
      </c>
      <c r="DZ26" s="14">
        <f>[8]结果汇总!W27</f>
        <v>0.25</v>
      </c>
      <c r="EA26" s="14">
        <f>[8]结果汇总!X27</f>
        <v>0.33333333333333331</v>
      </c>
      <c r="EB26" s="14">
        <f>[8]结果汇总!Y27</f>
        <v>0.41666666666666663</v>
      </c>
      <c r="EC26" s="14">
        <f>[8]结果汇总!Z27</f>
        <v>0.5</v>
      </c>
      <c r="ED26" s="14">
        <f>[8]结果汇总!AA27</f>
        <v>0</v>
      </c>
      <c r="EE26" s="14">
        <f>[8]结果汇总!AB27</f>
        <v>0.25</v>
      </c>
      <c r="EF26" s="14">
        <f>[8]结果汇总!AC27</f>
        <v>0.25</v>
      </c>
      <c r="EO26" s="233"/>
      <c r="EP26" s="145">
        <f t="shared" si="4"/>
        <v>3</v>
      </c>
      <c r="EQ26" s="145">
        <f>INDEX(大数据效果预估!$C$58:$C$65,MATCH($EO$19,大数据效果预估!$B$58:$B$65,0))</f>
        <v>0.3</v>
      </c>
      <c r="ER26" s="236"/>
      <c r="ES26" s="145">
        <v>4</v>
      </c>
      <c r="ET26" s="170" t="s">
        <v>172</v>
      </c>
      <c r="EU26" s="173">
        <f t="shared" si="37"/>
        <v>56</v>
      </c>
      <c r="EV26" s="172">
        <f>INDEX(武将攻击,ES26)*4</f>
        <v>12000</v>
      </c>
      <c r="EW26" s="171"/>
      <c r="EX26" s="172"/>
      <c r="EZ26" s="13"/>
      <c r="FG26" s="13" t="str">
        <f>IFERROR(INDEX(版本差别!$F:$F,MATCH(相关演算!FH26,版本差别!$D:$D,0)),"")</f>
        <v>太史慈</v>
      </c>
      <c r="FH26" s="13">
        <v>10013</v>
      </c>
      <c r="FI26" s="13" t="s">
        <v>717</v>
      </c>
      <c r="FJ26" s="13">
        <v>250</v>
      </c>
      <c r="FK26" s="13">
        <v>10</v>
      </c>
      <c r="FL26" s="13">
        <v>50</v>
      </c>
      <c r="FM26" s="13">
        <v>0</v>
      </c>
      <c r="FN26" s="13">
        <f>FJ26</f>
        <v>250</v>
      </c>
      <c r="FO26" s="53">
        <f t="shared" si="11"/>
        <v>0</v>
      </c>
      <c r="FP26" s="53">
        <f t="shared" si="12"/>
        <v>7850</v>
      </c>
      <c r="FQ26" s="53">
        <f t="shared" si="13"/>
        <v>0</v>
      </c>
      <c r="FR26" s="53">
        <f t="shared" si="14"/>
        <v>0</v>
      </c>
      <c r="FS26" s="53">
        <f t="shared" si="15"/>
        <v>0</v>
      </c>
      <c r="FT26" s="53">
        <f t="shared" si="16"/>
        <v>0</v>
      </c>
      <c r="FU26" s="53">
        <f t="shared" si="17"/>
        <v>0</v>
      </c>
      <c r="FV26" s="53">
        <f t="shared" si="18"/>
        <v>0</v>
      </c>
      <c r="FW26" s="53">
        <f t="shared" si="5"/>
        <v>0</v>
      </c>
      <c r="FX26" s="53">
        <v>0</v>
      </c>
      <c r="FY26" s="125">
        <f t="shared" si="6"/>
        <v>7850</v>
      </c>
      <c r="FZ26" s="125" t="str">
        <f t="shared" ca="1" si="7"/>
        <v/>
      </c>
      <c r="GA26" s="13">
        <v>0</v>
      </c>
      <c r="GB26" s="53">
        <f t="shared" ca="1" si="8"/>
        <v>250</v>
      </c>
      <c r="GC26" s="189">
        <f ca="1">IF(FI26="","",求节点($FT$4:$FT$10,$FV$4:$FV$10,GB26))</f>
        <v>0.88360928761887947</v>
      </c>
      <c r="GD26" s="53">
        <f t="shared" si="19"/>
        <v>2</v>
      </c>
      <c r="GE26" s="53">
        <f t="shared" ca="1" si="20"/>
        <v>1.7</v>
      </c>
      <c r="GF26" s="190">
        <f ca="1">IF(GG26="",MAX(ROUND(GE26*求节点($FN$4:$FN$7,INDEX($FO$4:$FR$7,,GD26+1),GE26),2),2),MIN(MAX(ROUND(GE26*求节点($FN$4:$FN$7,INDEX($FO$4:$FR$7,,GD26+1),GE26),2),2),GG26))</f>
        <v>2</v>
      </c>
      <c r="GY26" s="13"/>
    </row>
    <row r="27" spans="2:207" x14ac:dyDescent="0.15">
      <c r="B27" s="14">
        <v>8</v>
      </c>
      <c r="C27" s="15">
        <v>0.5</v>
      </c>
      <c r="D27" s="15">
        <v>0.5</v>
      </c>
      <c r="E27" s="15">
        <v>0.5</v>
      </c>
      <c r="F27" s="15">
        <v>0.5</v>
      </c>
      <c r="G27" s="13">
        <f>数据总览!AF13</f>
        <v>0.73889802709407926</v>
      </c>
      <c r="H27" s="13">
        <f>数据总览!AG13</f>
        <v>0.79667772919891033</v>
      </c>
      <c r="I27" s="13">
        <f>数据总览!AH13</f>
        <v>0.95228265972246762</v>
      </c>
      <c r="J27" s="13">
        <f>数据总览!AI13</f>
        <v>0.95228265972246762</v>
      </c>
      <c r="K27" s="13">
        <f>数据总览!AB13</f>
        <v>0.69054580988927894</v>
      </c>
      <c r="L27" s="13">
        <f>数据总览!AC13</f>
        <v>0.83734218335912824</v>
      </c>
      <c r="M27" s="13">
        <f>数据总览!AD13</f>
        <v>0.94910150370396551</v>
      </c>
      <c r="N27" s="13">
        <f>数据总览!AE13</f>
        <v>1</v>
      </c>
      <c r="R27" s="13">
        <f t="shared" si="38"/>
        <v>3.7898399999999999</v>
      </c>
      <c r="S27" s="13">
        <f t="shared" si="38"/>
        <v>3.62704</v>
      </c>
      <c r="T27" s="13">
        <f t="shared" si="38"/>
        <v>1.8</v>
      </c>
      <c r="U27" s="13">
        <f t="shared" si="38"/>
        <v>2.3839999999999999</v>
      </c>
      <c r="V27" s="7">
        <f t="shared" si="21"/>
        <v>5.1675481564240471</v>
      </c>
      <c r="W27" s="7">
        <f t="shared" si="22"/>
        <v>4.1551138198892756</v>
      </c>
      <c r="X27" s="7">
        <f t="shared" si="23"/>
        <v>4.193738284284402</v>
      </c>
      <c r="Y27" s="7">
        <f t="shared" si="24"/>
        <v>3.4515029782420417</v>
      </c>
      <c r="Z27" s="13">
        <f t="shared" si="25"/>
        <v>0.15596210620274964</v>
      </c>
      <c r="AA27" s="13">
        <f t="shared" si="39"/>
        <v>0.16296247865240765</v>
      </c>
      <c r="AB27" s="13">
        <f t="shared" si="40"/>
        <v>0.32837301587301593</v>
      </c>
      <c r="AC27" s="13">
        <f t="shared" si="26"/>
        <v>0.24793264621284761</v>
      </c>
      <c r="AD27" s="7">
        <f t="shared" si="27"/>
        <v>0.1614740665658122</v>
      </c>
      <c r="AE27" s="7">
        <f t="shared" si="28"/>
        <v>0.13330979625218176</v>
      </c>
      <c r="AF27" s="7">
        <f t="shared" si="29"/>
        <v>9.7990456438736065E-2</v>
      </c>
      <c r="AG27" s="7">
        <f t="shared" si="30"/>
        <v>9.7960230196946177E-2</v>
      </c>
      <c r="AH27" s="4">
        <f>SUMPRODUCT(AD27:AF27,INDEX((DQ12:DS12,DU12:DW12,DY12:EA12,EC12:EE12),1,,$N$2))</f>
        <v>0.1614740665658122</v>
      </c>
      <c r="AI27" s="4">
        <f>SUMPRODUCT(Z27:AB27,INDEX((DQ12:DS12,DU12:DW12,DY12:EA12,EC12:EE12),1,,$N$2))</f>
        <v>0.15596210620274964</v>
      </c>
      <c r="AJ27" s="59">
        <f>MAX(INDEX($AD$19:AF27,,$N$2))</f>
        <v>0.1614740665658122</v>
      </c>
      <c r="AK27" s="27">
        <f>MAX(INDEX($Z$19:AB27,,$N$2))</f>
        <v>0.15596210620274964</v>
      </c>
      <c r="AL27" s="13">
        <f t="shared" si="31"/>
        <v>0.15413981530908358</v>
      </c>
      <c r="AM27" s="13">
        <f t="shared" si="32"/>
        <v>0.16105839407643072</v>
      </c>
      <c r="AN27" s="13">
        <f t="shared" si="33"/>
        <v>0.3245362431394318</v>
      </c>
      <c r="AO27" s="7">
        <f t="shared" si="34"/>
        <v>0.16003025026082282</v>
      </c>
      <c r="AP27" s="7">
        <f t="shared" si="35"/>
        <v>0.13223326051614598</v>
      </c>
      <c r="AQ27" s="7">
        <f t="shared" si="36"/>
        <v>9.7119526952494137E-2</v>
      </c>
      <c r="AR27" s="7">
        <f>SUMPRODUCT(AO27:AQ27,INDEX((DQ12:DS12,DU12:DW12,DY12:EA12,EC12:EE12),1,,$N$2))</f>
        <v>0.16003025026082282</v>
      </c>
      <c r="AS27" s="7">
        <f>SUMPRODUCT(AL27:AN27,INDEX((DQ12:DS12,DU12:DW12,DY12:EA12,EC12:EE12),1,,$N$2))</f>
        <v>0.15413981530908358</v>
      </c>
      <c r="AT27" s="59">
        <f>MAX(INDEX($AO$19:AQ27,,$N$2))</f>
        <v>0.16003025026082282</v>
      </c>
      <c r="AU27" s="27">
        <f>MAX(INDEX($AL$19:AN27,,$N$2))</f>
        <v>0.15413981530908358</v>
      </c>
      <c r="BD27" s="7">
        <v>3</v>
      </c>
      <c r="BE27" s="13">
        <f>(1-数据总览!AB8)*100*$BF$15</f>
        <v>28.228029013221914</v>
      </c>
      <c r="BF27" s="13">
        <f>(1-数据总览!AC8)*100*$BF$15</f>
        <v>15.158368655359995</v>
      </c>
      <c r="BG27" s="13">
        <f>(1-数据总览!AD8)*100*$BF$15</f>
        <v>4.7271816703999825</v>
      </c>
      <c r="BH27" s="13">
        <f>(1-数据总览!AE8)*100*$BF$15</f>
        <v>0</v>
      </c>
      <c r="BK27" s="13">
        <v>3</v>
      </c>
      <c r="BL27" s="13">
        <f t="shared" si="41"/>
        <v>2.6404194617370425E-3</v>
      </c>
      <c r="BM27" s="13">
        <f t="shared" si="41"/>
        <v>6.5551483049998138E-3</v>
      </c>
      <c r="BN27" s="13">
        <f t="shared" si="41"/>
        <v>6.23599744378317E-3</v>
      </c>
      <c r="BO27" s="13">
        <f t="shared" si="41"/>
        <v>1.9417084460599532E-3</v>
      </c>
      <c r="BQ27" s="13">
        <f t="shared" si="42"/>
        <v>6.5180355733418516E-3</v>
      </c>
      <c r="BR27" s="13">
        <f t="shared" si="42"/>
        <v>3.2267011289089098E-2</v>
      </c>
      <c r="BS27" s="13">
        <f t="shared" si="42"/>
        <v>4.1989698642584637E-3</v>
      </c>
      <c r="BT27" s="13">
        <f t="shared" si="42"/>
        <v>3.630561500891416E-3</v>
      </c>
      <c r="BU27" s="13"/>
      <c r="BV27" s="13"/>
      <c r="BW27" s="13">
        <f t="shared" si="43"/>
        <v>9.158455035078894E-3</v>
      </c>
      <c r="BX27" s="13">
        <f t="shared" si="43"/>
        <v>3.8822159594088912E-2</v>
      </c>
      <c r="BY27" s="13">
        <f t="shared" si="43"/>
        <v>1.0434967308041634E-2</v>
      </c>
      <c r="BZ27" s="13">
        <f t="shared" si="43"/>
        <v>5.5722699469513692E-3</v>
      </c>
      <c r="CG27" s="7"/>
      <c r="CJ27" s="13">
        <v>3</v>
      </c>
      <c r="CK27" s="13">
        <f>CL$9*$CJ27+(1-数据总览!AF8)*100*CL$10+CL$11</f>
        <v>67.908699739952993</v>
      </c>
      <c r="CL27" s="13">
        <f>CM$9*$CJ27+(1-数据总览!AG8)*100*CM$10+CM$11</f>
        <v>65.473980409600003</v>
      </c>
      <c r="CM27" s="13">
        <f>CN$9*$CJ27+(1-数据总览!AH8)*100*CN$10+CN$11</f>
        <v>58.215866407999997</v>
      </c>
      <c r="CN27" s="13">
        <f>CO$9*$CJ27+(1-数据总览!AI8)*100*CO$10+CO$11</f>
        <v>58.215866407999997</v>
      </c>
      <c r="CQ27" s="13">
        <v>3</v>
      </c>
      <c r="CR27" s="13">
        <f>(持续效用(选择列求节点(将领怒气,CR$21,时间节点,1,100-$CQ27),0,CR$21,"将领")-持续效用(选择列求节点(将领怒气,CR$21,时间节点,1,100),0,CR$21,"将领"))*数据总览!$D$4/(1+数据总览!$D$4)</f>
        <v>2.3812443590579073E-3</v>
      </c>
      <c r="CS27" s="13">
        <f>(持续效用(选择列求节点(将领怒气,CS$21,时间节点,1,100-$CQ27),0,CS$21,"将领")-持续效用(选择列求节点(将领怒气,CS$21,时间节点,1,100),0,CS$21,"将领"))*数据总览!$D$4/(1+数据总览!$D$4)</f>
        <v>3.5754829245424934E-3</v>
      </c>
      <c r="CT27" s="13">
        <f>(持续效用(选择列求节点(将领怒气,CT$21,时间节点,1,100-$CQ27),0,CT$21,"将领")-持续效用(选择列求节点(将领怒气,CT$21,时间节点,1,100),0,CT$21,"将领"))*数据总览!$D$4/(1+数据总览!$D$4)</f>
        <v>5.9130590967535167E-3</v>
      </c>
      <c r="CU27" s="13">
        <f>(持续效用(选择列求节点(将领怒气,CU$21,时间节点,1,100-$CQ27),0,CU$21,"将领")-持续效用(选择列求节点(将领怒气,CU$21,时间节点,1,100),0,CU$21,"将领"))*数据总览!$D$4/(1+数据总览!$D$4)</f>
        <v>6.189916295607739E-3</v>
      </c>
      <c r="CW27" s="13">
        <f>(持续效用(选择列求节点(将领怒气,CW$21,时间节点,1,200-$CQ27),0,CW$21,"将领")-持续效用(选择列求节点(将领怒气,CW$21,时间节点,1,200),0,CW$21,"将领"))*数据总览!$D$4/(1+数据总览!$D$4)</f>
        <v>2.2765468046845238E-3</v>
      </c>
      <c r="CX27" s="13">
        <f>(持续效用(选择列求节点(将领怒气,CX$21,时间节点,1,200-$CQ27),0,CX$21,"将领")-持续效用(选择列求节点(将领怒气,CX$21,时间节点,1,200),0,CX$21,"将领"))*数据总览!$D$4/(1+数据总览!$D$4)</f>
        <v>2.6145687352066176E-3</v>
      </c>
      <c r="CY27" s="13">
        <f>(持续效用(选择列求节点(将领怒气,CY$21,时间节点,1,200-$CQ27),0,CY$21,"将领")-持续效用(选择列求节点(将领怒气,CY$21,时间节点,1,200),0,CY$21,"将领"))*数据总览!$D$4/(1+数据总览!$D$4)</f>
        <v>2.0128980723821332E-3</v>
      </c>
      <c r="CZ27" s="13">
        <f>(持续效用(选择列求节点(将领怒气,CZ$21,时间节点,1,200-$CQ27),0,CZ$21,"将领")-持续效用(选择列求节点(将领怒气,CZ$21,时间节点,1,200),0,CZ$21,"将领"))*数据总览!$D$4/(1+数据总览!$D$4)</f>
        <v>1.9268367027870145E-3</v>
      </c>
      <c r="DC27" s="13">
        <f t="shared" si="45"/>
        <v>4.6577911637424307E-3</v>
      </c>
      <c r="DD27" s="13">
        <f t="shared" si="44"/>
        <v>6.1900516597491115E-3</v>
      </c>
      <c r="DE27" s="13">
        <f t="shared" si="44"/>
        <v>7.9259571691356508E-3</v>
      </c>
      <c r="DF27" s="13">
        <f t="shared" si="44"/>
        <v>8.1167529983947537E-3</v>
      </c>
      <c r="DQ27" s="14">
        <f>[8]结果汇总!N28</f>
        <v>0.4</v>
      </c>
      <c r="DR27" s="14">
        <f>[8]结果汇总!O28</f>
        <v>0</v>
      </c>
      <c r="DS27" s="14">
        <f>[8]结果汇总!P28</f>
        <v>0.3</v>
      </c>
      <c r="DT27" s="14">
        <f>[8]结果汇总!Q28</f>
        <v>0.3</v>
      </c>
      <c r="DU27" s="14">
        <f>[8]结果汇总!R28</f>
        <v>0</v>
      </c>
      <c r="DV27" s="14">
        <f>[8]结果汇总!S28</f>
        <v>0.5</v>
      </c>
      <c r="DW27" s="14">
        <f>[8]结果汇总!T28</f>
        <v>0.5</v>
      </c>
      <c r="DX27" s="14">
        <f>[8]结果汇总!U28</f>
        <v>0</v>
      </c>
      <c r="DY27" s="14">
        <f>[8]结果汇总!V28</f>
        <v>0</v>
      </c>
      <c r="DZ27" s="14">
        <f>[8]结果汇总!W28</f>
        <v>0.25</v>
      </c>
      <c r="EA27" s="14">
        <f>[8]结果汇总!X28</f>
        <v>0.33333333333333331</v>
      </c>
      <c r="EB27" s="14">
        <f>[8]结果汇总!Y28</f>
        <v>0.41666666666666663</v>
      </c>
      <c r="EC27" s="14">
        <f>[8]结果汇总!Z28</f>
        <v>0.5</v>
      </c>
      <c r="ED27" s="14">
        <f>[8]结果汇总!AA28</f>
        <v>0</v>
      </c>
      <c r="EE27" s="14">
        <f>[8]结果汇总!AB28</f>
        <v>0.25</v>
      </c>
      <c r="EF27" s="14">
        <f>[8]结果汇总!AC28</f>
        <v>0.25</v>
      </c>
      <c r="EO27" s="231" t="s">
        <v>103</v>
      </c>
      <c r="EP27" s="121">
        <f t="shared" si="4"/>
        <v>4</v>
      </c>
      <c r="EQ27" s="121">
        <f>INDEX(大数据效果预估!$C$58:$C$65,MATCH($EO$27,大数据效果预估!$B$58:$B$65,0))</f>
        <v>0.1</v>
      </c>
      <c r="ER27" s="234" t="s">
        <v>28</v>
      </c>
      <c r="ES27" s="121">
        <v>1</v>
      </c>
      <c r="ET27" s="164" t="s">
        <v>224</v>
      </c>
      <c r="EU27" s="165">
        <f t="shared" ref="EU27:EU34" si="46">INDEX($EL$3:$EL$10,MATCH($EO$27,$EK$3:$EK$10,0))</f>
        <v>24</v>
      </c>
      <c r="EV27" s="163">
        <f>INDEX(士兵攻击,ES27)*4*1000*INDEX(士兵当前生命,MATCH(EU27,时间节点,ES27),ES27)</f>
        <v>1224.8115383007132</v>
      </c>
      <c r="EW27" s="166">
        <f>(EV27+EV31)/SUM(EV27:EV34)</f>
        <v>0.14477639832353167</v>
      </c>
      <c r="EX27" s="163">
        <f>EV27/(EV27+EV31)</f>
        <v>9.2614668629001279E-2</v>
      </c>
      <c r="EZ27" s="13"/>
      <c r="FG27" s="13" t="str">
        <f>IFERROR(INDEX(版本差别!$F:$F,MATCH(相关演算!FH27,版本差别!$D:$D,0)),"")</f>
        <v>黄忠</v>
      </c>
      <c r="FH27" s="13">
        <v>10014</v>
      </c>
      <c r="FI27" s="13" t="s">
        <v>714</v>
      </c>
      <c r="FJ27" s="13">
        <v>0</v>
      </c>
      <c r="FK27" s="13">
        <v>450</v>
      </c>
      <c r="FL27" s="13">
        <v>35</v>
      </c>
      <c r="FM27" s="13">
        <v>0</v>
      </c>
      <c r="FN27" s="13">
        <f>FK27</f>
        <v>450</v>
      </c>
      <c r="FO27" s="53">
        <f t="shared" si="11"/>
        <v>0</v>
      </c>
      <c r="FP27" s="53">
        <f t="shared" si="12"/>
        <v>0</v>
      </c>
      <c r="FQ27" s="53">
        <f t="shared" si="13"/>
        <v>0</v>
      </c>
      <c r="FR27" s="53">
        <f t="shared" si="14"/>
        <v>0</v>
      </c>
      <c r="FS27" s="53">
        <f t="shared" si="15"/>
        <v>0</v>
      </c>
      <c r="FT27" s="53">
        <f t="shared" si="16"/>
        <v>0</v>
      </c>
      <c r="FU27" s="53">
        <f t="shared" si="17"/>
        <v>0</v>
      </c>
      <c r="FV27" s="53">
        <f t="shared" si="18"/>
        <v>61818.75</v>
      </c>
      <c r="FW27" s="53">
        <f t="shared" si="5"/>
        <v>0</v>
      </c>
      <c r="FX27" s="53">
        <v>0</v>
      </c>
      <c r="FY27" s="125">
        <f t="shared" si="6"/>
        <v>61818.75</v>
      </c>
      <c r="FZ27" s="125" t="str">
        <f t="shared" ca="1" si="7"/>
        <v/>
      </c>
      <c r="GA27" s="13">
        <v>0</v>
      </c>
      <c r="GB27" s="53">
        <f t="shared" ca="1" si="8"/>
        <v>450</v>
      </c>
      <c r="GC27" s="189">
        <f ca="1">IF(FI27="","",求节点($FT$4:$FT$10,$FV$4:$FV$10,GB27))</f>
        <v>1</v>
      </c>
      <c r="GD27" s="53">
        <f t="shared" si="19"/>
        <v>2</v>
      </c>
      <c r="GE27" s="53">
        <f t="shared" ca="1" si="20"/>
        <v>12</v>
      </c>
      <c r="GF27" s="190">
        <f ca="1">IF(GG27="",MAX(ROUND(GE27*求节点($FN$4:$FN$7,INDEX($FO$4:$FR$7,,GD27+1),GE27),2),2),MIN(MAX(ROUND(GE27*求节点($FN$4:$FN$7,INDEX($FO$4:$FR$7,,GD27+1),GE27),2),2),GG27))</f>
        <v>2</v>
      </c>
      <c r="GG27" s="13">
        <v>2</v>
      </c>
      <c r="GY27" s="13"/>
    </row>
    <row r="28" spans="2:207" x14ac:dyDescent="0.15">
      <c r="B28" s="14">
        <v>9</v>
      </c>
      <c r="C28" s="15">
        <v>0.5</v>
      </c>
      <c r="D28" s="15">
        <v>0.5</v>
      </c>
      <c r="E28" s="15">
        <v>0.5</v>
      </c>
      <c r="F28" s="15">
        <v>0.5</v>
      </c>
      <c r="G28" s="13">
        <f>数据总览!AF14</f>
        <v>0.70704729365908303</v>
      </c>
      <c r="H28" s="13">
        <f>数据总览!AG14</f>
        <v>0.77284604970874249</v>
      </c>
      <c r="I28" s="13">
        <f>数据总览!AH14</f>
        <v>0.94664970286921823</v>
      </c>
      <c r="J28" s="13">
        <f>数据总览!AI14</f>
        <v>0.94664970286921823</v>
      </c>
      <c r="K28" s="13">
        <f>数据总览!AB14</f>
        <v>0.65279679248483913</v>
      </c>
      <c r="L28" s="13">
        <f>数据总览!AC14</f>
        <v>0.81827683976699406</v>
      </c>
      <c r="M28" s="13">
        <f>数据总览!AD14</f>
        <v>0.94309301639383281</v>
      </c>
      <c r="N28" s="13">
        <f>数据总览!AE14</f>
        <v>1</v>
      </c>
      <c r="R28" s="13">
        <f t="shared" si="38"/>
        <v>3.7898399999999999</v>
      </c>
      <c r="S28" s="13">
        <f t="shared" si="38"/>
        <v>3.62704</v>
      </c>
      <c r="T28" s="13">
        <f t="shared" si="38"/>
        <v>1.8</v>
      </c>
      <c r="U28" s="13">
        <f t="shared" si="38"/>
        <v>2.3839999999999999</v>
      </c>
      <c r="V28" s="7">
        <f t="shared" si="21"/>
        <v>5.13354820801323</v>
      </c>
      <c r="W28" s="7">
        <f t="shared" si="22"/>
        <v>4.1005521532598044</v>
      </c>
      <c r="X28" s="7">
        <f t="shared" si="23"/>
        <v>4.0957714146661548</v>
      </c>
      <c r="Y28" s="7">
        <f t="shared" si="24"/>
        <v>3.3757804806155889</v>
      </c>
      <c r="Z28" s="13">
        <f t="shared" si="25"/>
        <v>0.15596210620274964</v>
      </c>
      <c r="AA28" s="13">
        <f t="shared" si="39"/>
        <v>0.16296247865240765</v>
      </c>
      <c r="AB28" s="13">
        <f t="shared" si="40"/>
        <v>0.32837301587301593</v>
      </c>
      <c r="AC28" s="13">
        <f t="shared" si="26"/>
        <v>0.24793264621284761</v>
      </c>
      <c r="AD28" s="7">
        <f t="shared" si="27"/>
        <v>0.16384917910486679</v>
      </c>
      <c r="AE28" s="7">
        <f t="shared" si="28"/>
        <v>0.13547486911152831</v>
      </c>
      <c r="AF28" s="7">
        <f t="shared" si="29"/>
        <v>9.9949138017978723E-2</v>
      </c>
      <c r="AG28" s="7">
        <f t="shared" si="30"/>
        <v>9.9569605050170942E-2</v>
      </c>
      <c r="AH28" s="4">
        <f>SUMPRODUCT(AD28:AF28,INDEX((DQ13:DS13,DU13:DW13,DY13:EA13,EC13:EE13),1,,$N$2))</f>
        <v>0.16384917910486679</v>
      </c>
      <c r="AI28" s="4">
        <f>SUMPRODUCT(Z28:AB28,INDEX((DQ13:DS13,DU13:DW13,DY13:EA13,EC13:EE13),1,,$N$2))</f>
        <v>0.15596210620274964</v>
      </c>
      <c r="AJ28" s="59">
        <f>MAX(INDEX($AD$19:AF28,,$N$2))</f>
        <v>0.16384917910486679</v>
      </c>
      <c r="AK28" s="27">
        <f>MAX(INDEX($Z$19:AB28,,$N$2))</f>
        <v>0.15596210620274964</v>
      </c>
      <c r="AL28" s="13">
        <f t="shared" si="31"/>
        <v>0.1630531963762169</v>
      </c>
      <c r="AM28" s="13">
        <f t="shared" si="32"/>
        <v>0.17037185301359839</v>
      </c>
      <c r="AN28" s="13">
        <f t="shared" si="33"/>
        <v>0.34330306986357884</v>
      </c>
      <c r="AO28" s="7">
        <f t="shared" si="34"/>
        <v>0.1717499515293297</v>
      </c>
      <c r="AP28" s="7">
        <f t="shared" si="35"/>
        <v>0.14211998846007393</v>
      </c>
      <c r="AQ28" s="7">
        <f t="shared" si="36"/>
        <v>0.10476331318151957</v>
      </c>
      <c r="AR28" s="7">
        <f>SUMPRODUCT(AO28:AQ28,INDEX((DQ13:DS13,DU13:DW13,DY13:EA13,EC13:EE13),1,,$N$2))</f>
        <v>0.1717499515293297</v>
      </c>
      <c r="AS28" s="7">
        <f>SUMPRODUCT(AL28:AN28,INDEX((DQ13:DS13,DU13:DW13,DY13:EA13,EC13:EE13),1,,$N$2))</f>
        <v>0.1630531963762169</v>
      </c>
      <c r="AT28" s="59">
        <f>MAX(INDEX($AO$19:AQ28,,$N$2))</f>
        <v>0.1717499515293297</v>
      </c>
      <c r="AU28" s="27">
        <f>MAX(INDEX($AL$19:AN28,,$N$2))</f>
        <v>0.1630531963762169</v>
      </c>
      <c r="BD28" s="7">
        <v>4</v>
      </c>
      <c r="BE28" s="13">
        <f>(1-数据总览!AB9)*100*$BF$15</f>
        <v>37.536073419728403</v>
      </c>
      <c r="BF28" s="13">
        <f>(1-数据总览!AC9)*100*$BF$15</f>
        <v>20.070466715271163</v>
      </c>
      <c r="BG28" s="13">
        <f>(1-数据总览!AD9)*100*$BF$15</f>
        <v>6.2630264199850494</v>
      </c>
      <c r="BH28" s="13">
        <f>(1-数据总览!AE9)*100*$BF$15</f>
        <v>0</v>
      </c>
      <c r="BK28" s="13">
        <v>4</v>
      </c>
      <c r="BL28" s="13">
        <f t="shared" si="41"/>
        <v>3.5205592823165932E-3</v>
      </c>
      <c r="BM28" s="13">
        <f t="shared" si="41"/>
        <v>8.7480988288065609E-3</v>
      </c>
      <c r="BN28" s="13">
        <f t="shared" si="41"/>
        <v>8.0348440688870759E-3</v>
      </c>
      <c r="BO28" s="13">
        <f t="shared" si="41"/>
        <v>2.9097827538964172E-3</v>
      </c>
      <c r="BQ28" s="13">
        <f t="shared" si="42"/>
        <v>7.6464399826159934E-3</v>
      </c>
      <c r="BR28" s="13">
        <f t="shared" si="42"/>
        <v>4.2004974633663407E-2</v>
      </c>
      <c r="BS28" s="13">
        <f t="shared" si="42"/>
        <v>5.5927698823002407E-3</v>
      </c>
      <c r="BT28" s="13">
        <f t="shared" si="42"/>
        <v>4.8353109277573247E-3</v>
      </c>
      <c r="BU28" s="13"/>
      <c r="BV28" s="13"/>
      <c r="BW28" s="13">
        <f t="shared" si="43"/>
        <v>1.1166999264932587E-2</v>
      </c>
      <c r="BX28" s="13">
        <f t="shared" si="43"/>
        <v>5.0753073462469968E-2</v>
      </c>
      <c r="BY28" s="13">
        <f t="shared" si="43"/>
        <v>1.3627613951187317E-2</v>
      </c>
      <c r="BZ28" s="13">
        <f t="shared" si="43"/>
        <v>7.7450936816537419E-3</v>
      </c>
      <c r="CG28" s="7"/>
      <c r="CJ28" s="13">
        <v>4</v>
      </c>
      <c r="CK28" s="13">
        <f>CL$9*$CJ28+(1-数据总览!AF9)*100*CL$10+CL$11</f>
        <v>73.835530973947911</v>
      </c>
      <c r="CL28" s="13">
        <f>CM$9*$CJ28+(1-数据总览!AG9)*100*CM$10+CM$11</f>
        <v>70.544041697044477</v>
      </c>
      <c r="CM28" s="13">
        <f>CN$9*$CJ28+(1-数据总览!AH9)*100*CN$10+CN$11</f>
        <v>60.935793634367997</v>
      </c>
      <c r="CN28" s="13">
        <f>CO$9*$CJ28+(1-数据总览!AI9)*100*CO$10+CO$11</f>
        <v>60.935793634367997</v>
      </c>
      <c r="CQ28" s="13">
        <v>4</v>
      </c>
      <c r="CR28" s="13">
        <f>(持续效用(选择列求节点(将领怒气,CR$21,时间节点,1,100-$CQ28),0,CR$21,"将领")-持续效用(选择列求节点(将领怒气,CR$21,时间节点,1,100),0,CR$21,"将领"))*数据总览!$D$4/(1+数据总览!$D$4)</f>
        <v>3.1823373961903695E-3</v>
      </c>
      <c r="CS28" s="13">
        <f>(持续效用(选择列求节点(将领怒气,CS$21,时间节点,1,100-$CQ28),0,CS$21,"将领")-持续效用(选择列求节点(将领怒气,CS$21,时间节点,1,100),0,CS$21,"将领"))*数据总览!$D$4/(1+数据总览!$D$4)</f>
        <v>4.7673105660566151E-3</v>
      </c>
      <c r="CT28" s="13">
        <f>(持续效用(选择列求节点(将领怒气,CT$21,时间节点,1,100-$CQ28),0,CT$21,"将领")-持续效用(选择列求节点(将领怒气,CT$21,时间节点,1,100),0,CT$21,"将领"))*数据总览!$D$4/(1+数据总览!$D$4)</f>
        <v>7.9065649636519564E-3</v>
      </c>
      <c r="CU28" s="13">
        <f>(持续效用(选择列求节点(将领怒气,CU$21,时间节点,1,100-$CQ28),0,CU$21,"将领")-持续效用(选择列求节点(将领怒气,CU$21,时间节点,1,100),0,CU$21,"将领"))*数据总览!$D$4/(1+数据总览!$D$4)</f>
        <v>8.2684212314888383E-3</v>
      </c>
      <c r="CW28" s="13">
        <f>(持续效用(选择列求节点(将领怒气,CW$21,时间节点,1,200-$CQ28),0,CW$21,"将领")-持续效用(选择列求节点(将领怒气,CW$21,时间节点,1,200),0,CW$21,"将领"))*数据总览!$D$4/(1+数据总览!$D$4)</f>
        <v>3.0353957395796716E-3</v>
      </c>
      <c r="CX28" s="13">
        <f>(持续效用(选择列求节点(将领怒气,CX$21,时间节点,1,200-$CQ28),0,CX$21,"将领")-持续效用(选择列求节点(将领怒气,CX$21,时间节点,1,200),0,CX$21,"将领"))*数据总览!$D$4/(1+数据总览!$D$4)</f>
        <v>3.5593520916370157E-3</v>
      </c>
      <c r="CY28" s="13">
        <f>(持续效用(选择列求节点(将领怒气,CY$21,时间节点,1,200-$CQ28),0,CY$21,"将领")-持续效用(选择列求节点(将领怒气,CY$21,时间节点,1,200),0,CY$21,"将领"))*数据总览!$D$4/(1+数据总览!$D$4)</f>
        <v>2.6856967148816062E-3</v>
      </c>
      <c r="CZ28" s="13">
        <f>(持续效用(选择列求节点(将领怒气,CZ$21,时间节点,1,200-$CQ28),0,CZ$21,"将领")-持续效用(选择列求节点(将领怒气,CZ$21,时间节点,1,200),0,CZ$21,"将领"))*数据总览!$D$4/(1+数据总览!$D$4)</f>
        <v>2.5704247475301649E-3</v>
      </c>
      <c r="DC28" s="13">
        <f t="shared" si="45"/>
        <v>6.2177331357700406E-3</v>
      </c>
      <c r="DD28" s="13">
        <f t="shared" si="44"/>
        <v>8.3266626576936308E-3</v>
      </c>
      <c r="DE28" s="13">
        <f t="shared" si="44"/>
        <v>1.0592261678533563E-2</v>
      </c>
      <c r="DF28" s="13">
        <f t="shared" si="44"/>
        <v>1.0838845979019003E-2</v>
      </c>
      <c r="DQ28" s="14">
        <f>[8]结果汇总!N29</f>
        <v>0.4</v>
      </c>
      <c r="DR28" s="14">
        <f>[8]结果汇总!O29</f>
        <v>0</v>
      </c>
      <c r="DS28" s="14">
        <f>[8]结果汇总!P29</f>
        <v>0.3</v>
      </c>
      <c r="DT28" s="14">
        <f>[8]结果汇总!Q29</f>
        <v>0.3</v>
      </c>
      <c r="DU28" s="14">
        <f>[8]结果汇总!R29</f>
        <v>0</v>
      </c>
      <c r="DV28" s="14">
        <f>[8]结果汇总!S29</f>
        <v>0.5</v>
      </c>
      <c r="DW28" s="14">
        <f>[8]结果汇总!T29</f>
        <v>0.5</v>
      </c>
      <c r="DX28" s="14">
        <f>[8]结果汇总!U29</f>
        <v>0</v>
      </c>
      <c r="DY28" s="14">
        <f>[8]结果汇总!V29</f>
        <v>0</v>
      </c>
      <c r="DZ28" s="14">
        <f>[8]结果汇总!W29</f>
        <v>0.25</v>
      </c>
      <c r="EA28" s="14">
        <f>[8]结果汇总!X29</f>
        <v>0.33333333333333331</v>
      </c>
      <c r="EB28" s="14">
        <f>[8]结果汇总!Y29</f>
        <v>0.41666666666666663</v>
      </c>
      <c r="EC28" s="14">
        <f>[8]结果汇总!Z29</f>
        <v>0.5</v>
      </c>
      <c r="ED28" s="14">
        <f>[8]结果汇总!AA29</f>
        <v>0</v>
      </c>
      <c r="EE28" s="14">
        <f>[8]结果汇总!AB29</f>
        <v>0.25</v>
      </c>
      <c r="EF28" s="14">
        <f>[8]结果汇总!AC29</f>
        <v>0.25</v>
      </c>
      <c r="EO28" s="232"/>
      <c r="EP28" s="162">
        <f t="shared" si="4"/>
        <v>4</v>
      </c>
      <c r="EQ28" s="162">
        <f>INDEX(大数据效果预估!$C$58:$C$65,MATCH($EO$27,大数据效果预估!$B$58:$B$65,0))</f>
        <v>0.1</v>
      </c>
      <c r="ER28" s="235"/>
      <c r="ES28" s="162">
        <v>2</v>
      </c>
      <c r="ET28" s="13" t="s">
        <v>225</v>
      </c>
      <c r="EU28" s="167">
        <f t="shared" si="46"/>
        <v>24</v>
      </c>
      <c r="EV28" s="168">
        <f>INDEX(士兵攻击,ES28)*4*1000*INDEX(士兵当前生命,MATCH(EU28,时间节点,ES28),ES28)</f>
        <v>8647.9268687635649</v>
      </c>
      <c r="EW28" s="169">
        <f>(EV28+EV32)/SUM(EV27:EV34)</f>
        <v>0.22603970394963921</v>
      </c>
      <c r="EX28" s="168">
        <f>EV28/(EV28+EV32)</f>
        <v>0.41882785248751797</v>
      </c>
      <c r="EZ28" s="13"/>
      <c r="FG28" s="13" t="str">
        <f>IFERROR(INDEX(版本差别!$F:$F,MATCH(相关演算!FH28,版本差别!$D:$D,0)),"")</f>
        <v>马腾</v>
      </c>
      <c r="FH28" s="13">
        <v>10015</v>
      </c>
      <c r="FI28" s="13" t="s">
        <v>716</v>
      </c>
      <c r="FJ28" s="13">
        <v>220</v>
      </c>
      <c r="FM28" s="13">
        <v>0</v>
      </c>
      <c r="FN28" s="13">
        <f>FJ28</f>
        <v>220</v>
      </c>
      <c r="FO28" s="53">
        <f t="shared" si="11"/>
        <v>0</v>
      </c>
      <c r="FP28" s="53">
        <f t="shared" si="12"/>
        <v>0</v>
      </c>
      <c r="FQ28" s="53">
        <f t="shared" si="13"/>
        <v>0</v>
      </c>
      <c r="FR28" s="53">
        <f t="shared" si="14"/>
        <v>151976.00000000003</v>
      </c>
      <c r="FS28" s="53">
        <f t="shared" si="15"/>
        <v>0</v>
      </c>
      <c r="FT28" s="53">
        <f t="shared" si="16"/>
        <v>0</v>
      </c>
      <c r="FU28" s="53">
        <f t="shared" si="17"/>
        <v>0</v>
      </c>
      <c r="FV28" s="53">
        <f t="shared" si="18"/>
        <v>0</v>
      </c>
      <c r="FW28" s="53">
        <f t="shared" si="5"/>
        <v>0</v>
      </c>
      <c r="FX28" s="53">
        <v>0</v>
      </c>
      <c r="FY28" s="125">
        <f t="shared" si="6"/>
        <v>151976.00000000003</v>
      </c>
      <c r="FZ28" s="125" t="str">
        <f t="shared" ca="1" si="7"/>
        <v/>
      </c>
      <c r="GA28" s="13">
        <v>0</v>
      </c>
      <c r="GB28" s="53">
        <f t="shared" ca="1" si="8"/>
        <v>220</v>
      </c>
      <c r="GC28" s="189">
        <f ca="1">IF(FI28="","",求节点($FT$4:$FT$10,$FV$4:$FV$10,GB28))</f>
        <v>0.84456488135989882</v>
      </c>
      <c r="GD28" s="53">
        <f t="shared" si="19"/>
        <v>2</v>
      </c>
      <c r="GE28" s="53">
        <f t="shared" ca="1" si="20"/>
        <v>12</v>
      </c>
      <c r="GF28" s="190">
        <f ca="1">IF(GG28="",MAX(ROUND(GE28*求节点($FN$4:$FN$7,INDEX($FO$4:$FR$7,,GD28+1),GE28),2),2),MIN(MAX(ROUND(GE28*求节点($FN$4:$FN$7,INDEX($FO$4:$FR$7,,GD28+1),GE28),2),2),GG28))</f>
        <v>6</v>
      </c>
      <c r="GG28" s="13">
        <v>6</v>
      </c>
      <c r="GY28" s="13"/>
    </row>
    <row r="29" spans="2:207" x14ac:dyDescent="0.15">
      <c r="B29" s="14">
        <v>10</v>
      </c>
      <c r="C29" s="15">
        <v>0.5</v>
      </c>
      <c r="D29" s="15">
        <v>0.5</v>
      </c>
      <c r="E29" s="15">
        <v>0.5</v>
      </c>
      <c r="F29" s="15">
        <v>0.5</v>
      </c>
      <c r="G29" s="13">
        <f>数据总览!AF15</f>
        <v>0.67536831825327692</v>
      </c>
      <c r="H29" s="13">
        <f>数据总览!AG15</f>
        <v>0.74935228429526712</v>
      </c>
      <c r="I29" s="13">
        <f>数据总览!AH15</f>
        <v>0.9410863949106949</v>
      </c>
      <c r="J29" s="13">
        <f>数据总览!AI15</f>
        <v>0.9410863949106949</v>
      </c>
      <c r="K29" s="13">
        <f>数据总览!AB15</f>
        <v>0.61525134015203198</v>
      </c>
      <c r="L29" s="13">
        <f>数据总览!AC15</f>
        <v>0.79948182743621377</v>
      </c>
      <c r="M29" s="13">
        <f>数据总览!AD15</f>
        <v>0.93715882123807459</v>
      </c>
      <c r="N29" s="13">
        <f>数据总览!AE15</f>
        <v>1</v>
      </c>
      <c r="R29" s="13">
        <f t="shared" si="38"/>
        <v>3.7898399999999999</v>
      </c>
      <c r="S29" s="13">
        <f t="shared" si="38"/>
        <v>3.62704</v>
      </c>
      <c r="T29" s="13">
        <f t="shared" si="38"/>
        <v>1.8</v>
      </c>
      <c r="U29" s="13">
        <f t="shared" si="38"/>
        <v>2.3839999999999999</v>
      </c>
      <c r="V29" s="7">
        <f t="shared" si="21"/>
        <v>5.0999021542527716</v>
      </c>
      <c r="W29" s="7">
        <f t="shared" si="22"/>
        <v>4.0464522438383881</v>
      </c>
      <c r="X29" s="7">
        <f t="shared" si="23"/>
        <v>3.9986448572442126</v>
      </c>
      <c r="Y29" s="7">
        <f t="shared" si="24"/>
        <v>3.3007137785025802</v>
      </c>
      <c r="Z29" s="13">
        <f t="shared" si="25"/>
        <v>0.15596210620274964</v>
      </c>
      <c r="AA29" s="13">
        <f t="shared" si="39"/>
        <v>0.16296247865240765</v>
      </c>
      <c r="AB29" s="13">
        <f t="shared" si="40"/>
        <v>0.32837301587301593</v>
      </c>
      <c r="AC29" s="13">
        <f t="shared" si="26"/>
        <v>0.24793264621284761</v>
      </c>
      <c r="AD29" s="7">
        <f t="shared" si="27"/>
        <v>0.16627778627246081</v>
      </c>
      <c r="AE29" s="7">
        <f t="shared" si="28"/>
        <v>0.13768873579099256</v>
      </c>
      <c r="AF29" s="7">
        <f t="shared" si="29"/>
        <v>0.1019704427348449</v>
      </c>
      <c r="AG29" s="7">
        <f t="shared" si="30"/>
        <v>0.10121912583440396</v>
      </c>
      <c r="AH29" s="4">
        <f>SUMPRODUCT(AD29:AF29,INDEX((DQ14:DS14,DU14:DW14,DY14:EA14,EC14:EE14),1,,$N$2))</f>
        <v>0.16627778627246081</v>
      </c>
      <c r="AI29" s="4">
        <f>SUMPRODUCT(Z29:AB29,INDEX((DQ14:DS14,DU14:DW14,DY14:EA14,EC14:EE14),1,,$N$2))</f>
        <v>0.15596210620274964</v>
      </c>
      <c r="AJ29" s="59">
        <f>MAX(INDEX($AD$19:AF29,,$N$2))</f>
        <v>0.16627778627246081</v>
      </c>
      <c r="AK29" s="27">
        <f>MAX(INDEX($Z$19:AB29,,$N$2))</f>
        <v>0.15596210620274964</v>
      </c>
      <c r="AL29" s="13">
        <f t="shared" si="31"/>
        <v>0.17300344859467179</v>
      </c>
      <c r="AM29" s="13">
        <f t="shared" si="32"/>
        <v>0.18076872315222078</v>
      </c>
      <c r="AN29" s="13">
        <f t="shared" si="33"/>
        <v>0.36425299423446161</v>
      </c>
      <c r="AO29" s="7">
        <f t="shared" si="34"/>
        <v>0.18490483760629101</v>
      </c>
      <c r="AP29" s="7">
        <f t="shared" si="35"/>
        <v>0.15322151454224639</v>
      </c>
      <c r="AQ29" s="7">
        <f t="shared" si="36"/>
        <v>0.11337495797778567</v>
      </c>
      <c r="AR29" s="7">
        <f>SUMPRODUCT(AO29:AQ29,INDEX((DQ14:DS14,DU14:DW14,DY14:EA14,EC14:EE14),1,,$N$2))</f>
        <v>0.18490483760629101</v>
      </c>
      <c r="AS29" s="7">
        <f>SUMPRODUCT(AL29:AN29,INDEX((DQ14:DS14,DU14:DW14,DY14:EA14,EC14:EE14),1,,$N$2))</f>
        <v>0.17300344859467179</v>
      </c>
      <c r="AT29" s="59">
        <f>MAX(INDEX($AO$19:AQ29,,$N$2))</f>
        <v>0.18490483760629101</v>
      </c>
      <c r="AU29" s="27">
        <f>MAX(INDEX($AL$19:AN29,,$N$2))</f>
        <v>0.17300344859467179</v>
      </c>
      <c r="BD29" s="7">
        <v>5</v>
      </c>
      <c r="BE29" s="13">
        <f>(1-数据总览!AB10)*100*$BF$15</f>
        <v>46.793923334916791</v>
      </c>
      <c r="BF29" s="13">
        <f>(1-数据总览!AC10)*100*$BF$15</f>
        <v>24.913639179751108</v>
      </c>
      <c r="BG29" s="13">
        <f>(1-数据总览!AD10)*100*$BF$15</f>
        <v>7.7794754656847065</v>
      </c>
      <c r="BH29" s="13">
        <f>(1-数据总览!AE10)*100*$BF$15</f>
        <v>0</v>
      </c>
      <c r="BK29" s="13">
        <v>5</v>
      </c>
      <c r="BL29" s="13">
        <f t="shared" si="41"/>
        <v>4.4006991028953113E-3</v>
      </c>
      <c r="BM29" s="13">
        <f t="shared" si="41"/>
        <v>1.0941049352612475E-2</v>
      </c>
      <c r="BN29" s="13">
        <f t="shared" si="41"/>
        <v>9.8409935311677132E-3</v>
      </c>
      <c r="BO29" s="13">
        <f t="shared" si="41"/>
        <v>3.8778570617323538E-3</v>
      </c>
      <c r="BQ29" s="13">
        <f t="shared" si="42"/>
        <v>8.774844391890857E-3</v>
      </c>
      <c r="BR29" s="13">
        <f t="shared" si="42"/>
        <v>5.1333936189684154E-2</v>
      </c>
      <c r="BS29" s="13">
        <f t="shared" si="42"/>
        <v>6.9787319822557752E-3</v>
      </c>
      <c r="BT29" s="13">
        <f t="shared" si="42"/>
        <v>6.0400603546235804E-3</v>
      </c>
      <c r="BU29" s="13"/>
      <c r="BV29" s="13"/>
      <c r="BW29" s="13">
        <f t="shared" si="43"/>
        <v>1.3175543494786168E-2</v>
      </c>
      <c r="BX29" s="13">
        <f t="shared" si="43"/>
        <v>6.2274985542296629E-2</v>
      </c>
      <c r="BY29" s="13">
        <f t="shared" si="43"/>
        <v>1.6819725513423488E-2</v>
      </c>
      <c r="BZ29" s="13">
        <f t="shared" si="43"/>
        <v>9.9179174163559342E-3</v>
      </c>
      <c r="CG29" s="7"/>
      <c r="CJ29" s="13">
        <v>5</v>
      </c>
      <c r="CK29" s="13">
        <f>CL$9*$CJ29+(1-数据总览!AF10)*100*CL$10+CL$11</f>
        <v>79.741186406918018</v>
      </c>
      <c r="CL29" s="13">
        <f>CM$9*$CJ29+(1-数据总览!AG10)*100*CM$10+CM$11</f>
        <v>75.571024487344445</v>
      </c>
      <c r="CM29" s="13">
        <f>CN$9*$CJ29+(1-数据总览!AH10)*100*CN$10+CN$11</f>
        <v>63.6466291245397</v>
      </c>
      <c r="CN29" s="13">
        <f>CO$9*$CJ29+(1-数据总览!AI10)*100*CO$10+CO$11</f>
        <v>63.6466291245397</v>
      </c>
      <c r="CQ29" s="13">
        <v>5</v>
      </c>
      <c r="CR29" s="13">
        <f>(持续效用(选择列求节点(将领怒气,CR$21,时间节点,1,100-$CQ29),0,CR$21,"将领")-持续效用(选择列求节点(将领怒气,CR$21,时间节点,1,100),0,CR$21,"将领"))*数据总览!$D$4/(1+数据总览!$D$4)</f>
        <v>3.9834304333228642E-3</v>
      </c>
      <c r="CS29" s="13">
        <f>(持续效用(选择列求节点(将领怒气,CS$21,时间节点,1,100-$CQ29),0,CS$21,"将领")-持续效用(选择列求节点(将领怒气,CS$21,时间节点,1,100),0,CS$21,"将领"))*数据总览!$D$4/(1+数据总览!$D$4)</f>
        <v>5.9612278824510787E-3</v>
      </c>
      <c r="CT29" s="13">
        <f>(持续效用(选择列求节点(将领怒气,CT$21,时间节点,1,100-$CQ29),0,CT$21,"将领")-持续效用(选择列求节点(将领怒气,CT$21,时间节点,1,100),0,CT$21,"将领"))*数据总览!$D$4/(1+数据总览!$D$4)</f>
        <v>9.9189221778008506E-3</v>
      </c>
      <c r="CU29" s="13">
        <f>(持续效用(选择列求节点(将领怒气,CU$21,时间节点,1,100-$CQ29),0,CU$21,"将领")-持续效用(选择列求节点(将领怒气,CU$21,时间节点,1,100),0,CU$21,"将领"))*数据总览!$D$4/(1+数据总览!$D$4)</f>
        <v>1.0359652123081828E-2</v>
      </c>
      <c r="CW29" s="13">
        <f>(持续效用(选择列求节点(将领怒气,CW$21,时间节点,1,200-$CQ29),0,CW$21,"将领")-持续效用(选择列求节点(将领怒气,CW$21,时间节点,1,200),0,CW$21,"将领"))*数据总览!$D$4/(1+数据总览!$D$4)</f>
        <v>3.9567457647552914E-3</v>
      </c>
      <c r="CX29" s="13">
        <f>(持续效用(选择列求节点(将领怒气,CX$21,时间节点,1,200-$CQ29),0,CX$21,"将领")-持续效用(选择列求节点(将领怒气,CX$21,时间节点,1,200),0,CX$21,"将领"))*数据总览!$D$4/(1+数据总览!$D$4)</f>
        <v>4.5288264438714254E-3</v>
      </c>
      <c r="CY29" s="13">
        <f>(持续效用(选择列求节点(将领怒气,CY$21,时间节点,1,200-$CQ29),0,CY$21,"将领")-持续效用(选择列求节点(将领怒气,CY$21,时间节点,1,200),0,CY$21,"将领"))*数据总览!$D$4/(1+数据总览!$D$4)</f>
        <v>3.3622556794061552E-3</v>
      </c>
      <c r="CZ29" s="13">
        <f>(持续效用(选择列求节点(将领怒气,CZ$21,时间节点,1,200-$CQ29),0,CZ$21,"将领")-持续效用(选择列求节点(将领怒气,CZ$21,时间节点,1,200),0,CZ$21,"将领"))*数据总览!$D$4/(1+数据总览!$D$4)</f>
        <v>3.2167084102619485E-3</v>
      </c>
      <c r="DC29" s="13">
        <f t="shared" si="45"/>
        <v>7.9401761980781548E-3</v>
      </c>
      <c r="DD29" s="13">
        <f t="shared" si="44"/>
        <v>1.0490054326322504E-2</v>
      </c>
      <c r="DE29" s="13">
        <f t="shared" si="44"/>
        <v>1.3281177857207005E-2</v>
      </c>
      <c r="DF29" s="13">
        <f t="shared" si="44"/>
        <v>1.3576360533343776E-2</v>
      </c>
      <c r="DQ29" s="14">
        <f>[8]结果汇总!N30</f>
        <v>0.4</v>
      </c>
      <c r="DR29" s="14">
        <f>[8]结果汇总!O30</f>
        <v>0</v>
      </c>
      <c r="DS29" s="14">
        <f>[8]结果汇总!P30</f>
        <v>0.3</v>
      </c>
      <c r="DT29" s="14">
        <f>[8]结果汇总!Q30</f>
        <v>0.3</v>
      </c>
      <c r="DU29" s="14">
        <f>[8]结果汇总!R30</f>
        <v>0</v>
      </c>
      <c r="DV29" s="14">
        <f>[8]结果汇总!S30</f>
        <v>0.5</v>
      </c>
      <c r="DW29" s="14">
        <f>[8]结果汇总!T30</f>
        <v>0.5</v>
      </c>
      <c r="DX29" s="14">
        <f>[8]结果汇总!U30</f>
        <v>0</v>
      </c>
      <c r="DY29" s="14">
        <f>[8]结果汇总!V30</f>
        <v>0</v>
      </c>
      <c r="DZ29" s="14">
        <f>[8]结果汇总!W30</f>
        <v>0.25</v>
      </c>
      <c r="EA29" s="14">
        <f>[8]结果汇总!X30</f>
        <v>0.33333333333333331</v>
      </c>
      <c r="EB29" s="14">
        <f>[8]结果汇总!Y30</f>
        <v>0.41666666666666663</v>
      </c>
      <c r="EC29" s="14">
        <f>[8]结果汇总!Z30</f>
        <v>0.5</v>
      </c>
      <c r="ED29" s="14">
        <f>[8]结果汇总!AA30</f>
        <v>0</v>
      </c>
      <c r="EE29" s="14">
        <f>[8]结果汇总!AB30</f>
        <v>0.25</v>
      </c>
      <c r="EF29" s="14">
        <f>[8]结果汇总!AC30</f>
        <v>0.25</v>
      </c>
      <c r="EO29" s="232"/>
      <c r="EP29" s="162">
        <f t="shared" si="4"/>
        <v>4</v>
      </c>
      <c r="EQ29" s="162">
        <f>INDEX(大数据效果预估!$C$58:$C$65,MATCH($EO$27,大数据效果预估!$B$58:$B$65,0))</f>
        <v>0.1</v>
      </c>
      <c r="ER29" s="235"/>
      <c r="ES29" s="162">
        <v>3</v>
      </c>
      <c r="ET29" s="13" t="s">
        <v>226</v>
      </c>
      <c r="EU29" s="167">
        <f t="shared" si="46"/>
        <v>24</v>
      </c>
      <c r="EV29" s="168">
        <f>INDEX(士兵攻击,ES29)*4*1000*INDEX(士兵当前生命,MATCH(EU29,时间节点,ES29),ES29)</f>
        <v>15584.382490837008</v>
      </c>
      <c r="EW29" s="169">
        <f>(EV29+EV33)/SUM(EV27:EV34)</f>
        <v>0.30197538433241178</v>
      </c>
      <c r="EX29" s="168">
        <f>EV29/(EV29+EV33)</f>
        <v>0.5649712294996575</v>
      </c>
      <c r="EZ29" s="13"/>
      <c r="FG29" s="13" t="str">
        <f>IFERROR(INDEX(版本差别!$F:$F,MATCH(相关演算!FH29,版本差别!$D:$D,0)),"")</f>
        <v>曹洪</v>
      </c>
      <c r="FH29" s="13">
        <v>10016</v>
      </c>
      <c r="FI29" s="13" t="s">
        <v>840</v>
      </c>
      <c r="FJ29" s="13">
        <v>500</v>
      </c>
      <c r="FK29" s="13">
        <v>100</v>
      </c>
      <c r="FM29" s="13">
        <v>0</v>
      </c>
      <c r="FN29" s="13">
        <f>FJ29</f>
        <v>500</v>
      </c>
      <c r="FO29" s="53">
        <f t="shared" si="11"/>
        <v>0</v>
      </c>
      <c r="FP29" s="53">
        <f t="shared" si="12"/>
        <v>0</v>
      </c>
      <c r="FQ29" s="53">
        <f t="shared" si="13"/>
        <v>50000</v>
      </c>
      <c r="FR29" s="53">
        <f t="shared" si="14"/>
        <v>0</v>
      </c>
      <c r="FS29" s="53">
        <f t="shared" si="15"/>
        <v>0</v>
      </c>
      <c r="FT29" s="53">
        <f t="shared" si="16"/>
        <v>0</v>
      </c>
      <c r="FU29" s="53">
        <f t="shared" si="17"/>
        <v>0</v>
      </c>
      <c r="FV29" s="53">
        <f t="shared" si="18"/>
        <v>0</v>
      </c>
      <c r="FW29" s="53">
        <f t="shared" si="5"/>
        <v>0</v>
      </c>
      <c r="FX29" s="53">
        <v>0</v>
      </c>
      <c r="FY29" s="125">
        <f t="shared" si="6"/>
        <v>50000</v>
      </c>
      <c r="FZ29" s="125" t="str">
        <f t="shared" ca="1" si="7"/>
        <v/>
      </c>
      <c r="GA29" s="13">
        <v>0</v>
      </c>
      <c r="GB29" s="53">
        <f t="shared" ca="1" si="8"/>
        <v>500</v>
      </c>
      <c r="GC29" s="189">
        <f ca="1">IF(FI29="","",求节点($FT$4:$FT$10,$FV$4:$FV$10,GB29))</f>
        <v>1</v>
      </c>
      <c r="GD29" s="53">
        <f t="shared" si="19"/>
        <v>1</v>
      </c>
      <c r="GE29" s="53">
        <f t="shared" ca="1" si="20"/>
        <v>12</v>
      </c>
      <c r="GF29" s="190">
        <f ca="1">IF(GG29="",MAX(ROUND(GE29*求节点($FN$4:$FN$7,INDEX($FO$4:$FR$7,,GD29+1),GE29),2),2),MIN(MAX(ROUND(GE29*求节点($FN$4:$FN$7,INDEX($FO$4:$FR$7,,GD29+1),GE29),2),2),GG29))</f>
        <v>6</v>
      </c>
      <c r="GY29" s="13"/>
    </row>
    <row r="30" spans="2:207" x14ac:dyDescent="0.15">
      <c r="B30" s="14">
        <v>11</v>
      </c>
      <c r="C30" s="15">
        <v>0.5</v>
      </c>
      <c r="D30" s="15">
        <v>0.5</v>
      </c>
      <c r="E30" s="15">
        <v>0.5</v>
      </c>
      <c r="F30" s="15">
        <v>0.5</v>
      </c>
      <c r="G30" s="13">
        <f>数据总览!AF16</f>
        <v>0.6438601746555852</v>
      </c>
      <c r="H30" s="13">
        <f>数据总览!AG16</f>
        <v>0.72619240342244795</v>
      </c>
      <c r="I30" s="13">
        <f>数据总览!AH16</f>
        <v>0.93559155818338469</v>
      </c>
      <c r="J30" s="13">
        <f>数据总览!AI16</f>
        <v>0.93559155818338469</v>
      </c>
      <c r="K30" s="13">
        <f>数据总览!AB16</f>
        <v>0.57790835514736028</v>
      </c>
      <c r="L30" s="13">
        <f>数据总览!AC16</f>
        <v>0.78095392273795849</v>
      </c>
      <c r="M30" s="13">
        <f>数据总览!AD16</f>
        <v>0.93129766206227693</v>
      </c>
      <c r="N30" s="13">
        <f>数据总览!AE16</f>
        <v>1</v>
      </c>
      <c r="R30" s="13">
        <f t="shared" si="38"/>
        <v>3.7898399999999999</v>
      </c>
      <c r="S30" s="13">
        <f t="shared" si="38"/>
        <v>3.62704</v>
      </c>
      <c r="T30" s="13">
        <f t="shared" si="38"/>
        <v>1.8</v>
      </c>
      <c r="U30" s="13">
        <f t="shared" si="38"/>
        <v>2.3839999999999999</v>
      </c>
      <c r="V30" s="7">
        <f t="shared" si="21"/>
        <v>5.0666058418919757</v>
      </c>
      <c r="W30" s="7">
        <f t="shared" si="22"/>
        <v>3.9928095044448755</v>
      </c>
      <c r="X30" s="7">
        <f t="shared" si="23"/>
        <v>3.9023503568848481</v>
      </c>
      <c r="Y30" s="7">
        <f t="shared" si="24"/>
        <v>3.2262962840665459</v>
      </c>
      <c r="Z30" s="13">
        <f t="shared" si="25"/>
        <v>0.15596210620274964</v>
      </c>
      <c r="AA30" s="13">
        <f t="shared" si="39"/>
        <v>0.16296247865240765</v>
      </c>
      <c r="AB30" s="13">
        <f t="shared" si="40"/>
        <v>0.32837301587301593</v>
      </c>
      <c r="AC30" s="13">
        <f t="shared" si="26"/>
        <v>0.24793264621284761</v>
      </c>
      <c r="AD30" s="7">
        <f t="shared" si="27"/>
        <v>0.16876171530256065</v>
      </c>
      <c r="AE30" s="7">
        <f t="shared" si="28"/>
        <v>0.13995300798861549</v>
      </c>
      <c r="AF30" s="7">
        <f t="shared" si="29"/>
        <v>0.10405745090978896</v>
      </c>
      <c r="AG30" s="7">
        <f t="shared" si="30"/>
        <v>0.10291032357937349</v>
      </c>
      <c r="AH30" s="4">
        <f>SUMPRODUCT(AD30:AF30,INDEX((DQ15:DS15,DU15:DW15,DY15:EA15,EC15:EE15),1,,$N$2))</f>
        <v>0.16876171530256065</v>
      </c>
      <c r="AI30" s="4">
        <f>SUMPRODUCT(Z30:AB30,INDEX((DQ15:DS15,DU15:DW15,DY15:EA15,EC15:EE15),1,,$N$2))</f>
        <v>0.15596210620274964</v>
      </c>
      <c r="AJ30" s="59">
        <f>MAX(INDEX($AD$19:AF30,,$N$2))</f>
        <v>0.16876171530256065</v>
      </c>
      <c r="AK30" s="27">
        <f>MAX(INDEX($Z$19:AB30,,$N$2))</f>
        <v>0.15596210620274964</v>
      </c>
      <c r="AL30" s="13">
        <f t="shared" si="31"/>
        <v>0.18418249649921364</v>
      </c>
      <c r="AM30" s="13">
        <f t="shared" si="32"/>
        <v>0.19244954357618879</v>
      </c>
      <c r="AN30" s="13">
        <f t="shared" si="33"/>
        <v>0.38779010696254435</v>
      </c>
      <c r="AO30" s="7">
        <f t="shared" si="34"/>
        <v>0.19976314635033804</v>
      </c>
      <c r="AP30" s="7">
        <f t="shared" si="35"/>
        <v>0.16576491968987608</v>
      </c>
      <c r="AQ30" s="7">
        <f t="shared" si="36"/>
        <v>0.12313761686471393</v>
      </c>
      <c r="AR30" s="7">
        <f>SUMPRODUCT(AO30:AQ30,INDEX((DQ15:DS15,DU15:DW15,DY15:EA15,EC15:EE15),1,,$N$2))</f>
        <v>0.19976314635033804</v>
      </c>
      <c r="AS30" s="7">
        <f>SUMPRODUCT(AL30:AN30,INDEX((DQ15:DS15,DU15:DW15,DY15:EA15,EC15:EE15),1,,$N$2))</f>
        <v>0.18418249649921364</v>
      </c>
      <c r="AT30" s="59">
        <f>MAX(INDEX($AO$19:AQ30,,$N$2))</f>
        <v>0.19976314635033804</v>
      </c>
      <c r="AU30" s="27">
        <f>MAX(INDEX($AL$19:AN30,,$N$2))</f>
        <v>0.18418249649921364</v>
      </c>
      <c r="BD30" s="7">
        <v>6</v>
      </c>
      <c r="BE30" s="13">
        <f>(1-数据总览!AB11)*100*$BF$15</f>
        <v>56.001849437229268</v>
      </c>
      <c r="BF30" s="13">
        <f>(1-数据总览!AC11)*100*$BF$15</f>
        <v>29.688719454263982</v>
      </c>
      <c r="BG30" s="13">
        <f>(1-数据总览!AD11)*100*$BF$15</f>
        <v>9.2768499014411887</v>
      </c>
      <c r="BH30" s="13">
        <f>(1-数据总览!AE11)*100*$BF$15</f>
        <v>0</v>
      </c>
      <c r="BK30" s="13">
        <v>6</v>
      </c>
      <c r="BL30" s="13">
        <f t="shared" si="41"/>
        <v>5.2808389234740849E-3</v>
      </c>
      <c r="BM30" s="13">
        <f t="shared" si="41"/>
        <v>1.313399987641839E-2</v>
      </c>
      <c r="BN30" s="13">
        <f t="shared" si="41"/>
        <v>1.1659501105980657E-2</v>
      </c>
      <c r="BO30" s="13">
        <f t="shared" si="41"/>
        <v>4.8459313695688455E-3</v>
      </c>
      <c r="BQ30" s="13">
        <f t="shared" si="42"/>
        <v>9.9032488011657205E-3</v>
      </c>
      <c r="BR30" s="13">
        <f t="shared" si="42"/>
        <v>6.032020881756351E-2</v>
      </c>
      <c r="BS30" s="13">
        <f t="shared" si="42"/>
        <v>8.3631747943850761E-3</v>
      </c>
      <c r="BT30" s="13">
        <f t="shared" si="42"/>
        <v>7.2373061662475285E-3</v>
      </c>
      <c r="BU30" s="13"/>
      <c r="BV30" s="13"/>
      <c r="BW30" s="13">
        <f t="shared" si="43"/>
        <v>1.5184087724639805E-2</v>
      </c>
      <c r="BX30" s="13">
        <f t="shared" si="43"/>
        <v>7.3454208693981893E-2</v>
      </c>
      <c r="BY30" s="13">
        <f t="shared" si="43"/>
        <v>2.0022675900365734E-2</v>
      </c>
      <c r="BZ30" s="13">
        <f t="shared" si="43"/>
        <v>1.2083237535816374E-2</v>
      </c>
      <c r="CG30" s="7"/>
      <c r="CJ30" s="13">
        <v>6</v>
      </c>
      <c r="CK30" s="13">
        <f>CL$9*$CJ30+(1-数据总览!AF11)*100*CL$10+CL$11</f>
        <v>85.625780231331078</v>
      </c>
      <c r="CL30" s="13">
        <f>CM$9*$CJ30+(1-数据总览!AG11)*100*CM$10+CM$11</f>
        <v>80.555449658914981</v>
      </c>
      <c r="CM30" s="13">
        <f>CN$9*$CJ30+(1-数据总览!AH11)*100*CN$10+CN$11</f>
        <v>66.348523391300546</v>
      </c>
      <c r="CN30" s="13">
        <f>CO$9*$CJ30+(1-数据总览!AI11)*100*CO$10+CO$11</f>
        <v>66.348523391300546</v>
      </c>
      <c r="CQ30" s="13">
        <v>6</v>
      </c>
      <c r="CR30" s="13">
        <f>(持续效用(选择列求节点(将领怒气,CR$21,时间节点,1,100-$CQ30),0,CR$21,"将领")-持续效用(选择列求节点(将领怒气,CR$21,时间节点,1,100),0,CR$21,"将领"))*数据总览!$D$4/(1+数据总览!$D$4)</f>
        <v>4.7845234704553584E-3</v>
      </c>
      <c r="CS30" s="13">
        <f>(持续效用(选择列求节点(将领怒气,CS$21,时间节点,1,100-$CQ30),0,CS$21,"将领")-持续效用(选择列求节点(将领怒气,CS$21,时间节点,1,100),0,CS$21,"将领"))*数据总览!$D$4/(1+数据总览!$D$4)</f>
        <v>7.1611401846958574E-3</v>
      </c>
      <c r="CT30" s="13">
        <f>(持续效用(选择列求节点(将领怒气,CT$21,时间节点,1,100-$CQ30),0,CT$21,"将领")-持续效用(选择列求节点(将领怒气,CT$21,时间节点,1,100),0,CT$21,"将领"))*数据总览!$D$4/(1+数据总览!$D$4)</f>
        <v>1.1948649611531938E-2</v>
      </c>
      <c r="CU30" s="13">
        <f>(持续效用(选择列求节点(将领怒气,CU$21,时间节点,1,100-$CQ30),0,CU$21,"将领")-持续效用(选择列求节点(将领怒气,CU$21,时间节点,1,100),0,CU$21,"将领"))*数据总览!$D$4/(1+数据总览!$D$4)</f>
        <v>1.2462609107360589E-2</v>
      </c>
      <c r="CW30" s="13">
        <f>(持续效用(选择列求节点(将领怒气,CW$21,时间节点,1,200-$CQ30),0,CW$21,"将领")-持续效用(选择列求节点(将领怒气,CW$21,时间节点,1,200),0,CW$21,"将领"))*数据总览!$D$4/(1+数据总览!$D$4)</f>
        <v>4.912728019157939E-3</v>
      </c>
      <c r="CX30" s="13">
        <f>(持续效用(选择列求节点(将领怒气,CX$21,时间节点,1,200-$CQ30),0,CX$21,"将领")-持续效用(选择列求节点(将领怒气,CX$21,时间节点,1,200),0,CX$21,"将领"))*数据总览!$D$4/(1+数据总览!$D$4)</f>
        <v>5.498300796106248E-3</v>
      </c>
      <c r="CY30" s="13">
        <f>(持续效用(选择列求节点(将领怒气,CY$21,时间节点,1,200-$CQ30),0,CY$21,"将领")-持续效用(选择列求节点(将领怒气,CY$21,时间节点,1,200),0,CY$21,"将领"))*数据总览!$D$4/(1+数据总览!$D$4)</f>
        <v>4.0463683979415355E-3</v>
      </c>
      <c r="CZ30" s="13">
        <f>(持续效用(选择列求节点(将领怒气,CZ$21,时间节点,1,200-$CQ30),0,CZ$21,"将领")-持续效用(选择列求节点(将领怒气,CZ$21,时间节点,1,200),0,CZ$21,"将领"))*数据总览!$D$4/(1+数据总览!$D$4)</f>
        <v>3.8684070441205752E-3</v>
      </c>
      <c r="DC30" s="13">
        <f t="shared" si="45"/>
        <v>9.6972514896132983E-3</v>
      </c>
      <c r="DD30" s="13">
        <f t="shared" si="44"/>
        <v>1.2659440980802105E-2</v>
      </c>
      <c r="DE30" s="13">
        <f t="shared" si="44"/>
        <v>1.5995018009473474E-2</v>
      </c>
      <c r="DF30" s="13">
        <f t="shared" si="44"/>
        <v>1.6331016151481165E-2</v>
      </c>
      <c r="DQ30" s="14">
        <f>[8]结果汇总!N31</f>
        <v>0.4</v>
      </c>
      <c r="DR30" s="14">
        <f>[8]结果汇总!O31</f>
        <v>0</v>
      </c>
      <c r="DS30" s="14">
        <f>[8]结果汇总!P31</f>
        <v>0.3</v>
      </c>
      <c r="DT30" s="14">
        <f>[8]结果汇总!Q31</f>
        <v>0.3</v>
      </c>
      <c r="DU30" s="14">
        <f>[8]结果汇总!R31</f>
        <v>0</v>
      </c>
      <c r="DV30" s="14">
        <f>[8]结果汇总!S31</f>
        <v>0.5</v>
      </c>
      <c r="DW30" s="14">
        <f>[8]结果汇总!T31</f>
        <v>0.5</v>
      </c>
      <c r="DX30" s="14">
        <f>[8]结果汇总!U31</f>
        <v>0</v>
      </c>
      <c r="DY30" s="14">
        <f>[8]结果汇总!V31</f>
        <v>0</v>
      </c>
      <c r="DZ30" s="14">
        <f>[8]结果汇总!W31</f>
        <v>0.25</v>
      </c>
      <c r="EA30" s="14">
        <f>[8]结果汇总!X31</f>
        <v>0.33333333333333331</v>
      </c>
      <c r="EB30" s="14">
        <f>[8]结果汇总!Y31</f>
        <v>0.41666666666666663</v>
      </c>
      <c r="EC30" s="14">
        <f>[8]结果汇总!Z31</f>
        <v>0.5</v>
      </c>
      <c r="ED30" s="14">
        <f>[8]结果汇总!AA31</f>
        <v>0</v>
      </c>
      <c r="EE30" s="14">
        <f>[8]结果汇总!AB31</f>
        <v>0.25</v>
      </c>
      <c r="EF30" s="14">
        <f>[8]结果汇总!AC31</f>
        <v>0.25</v>
      </c>
      <c r="EO30" s="232"/>
      <c r="EP30" s="162">
        <f t="shared" si="4"/>
        <v>4</v>
      </c>
      <c r="EQ30" s="162">
        <f>INDEX(大数据效果预估!$C$58:$C$65,MATCH($EO$27,大数据效果预估!$B$58:$B$65,0))</f>
        <v>0.1</v>
      </c>
      <c r="ER30" s="236"/>
      <c r="ES30" s="145">
        <v>4</v>
      </c>
      <c r="ET30" s="170" t="s">
        <v>143</v>
      </c>
      <c r="EU30" s="167">
        <f t="shared" si="46"/>
        <v>24</v>
      </c>
      <c r="EV30" s="168">
        <f>INDEX(士兵攻击,ES30)*4*1000*INDEX(士兵当前生命,MATCH(EU30,时间节点,ES30),ES30)</f>
        <v>17889.339515813655</v>
      </c>
      <c r="EW30" s="171">
        <f>(EV30+EV31)/SUM(EV27:EV34)</f>
        <v>0.32720851339441731</v>
      </c>
      <c r="EX30" s="172">
        <f>EV30/(EV30+EV31)</f>
        <v>0.59851906417500067</v>
      </c>
      <c r="EZ30" s="13"/>
      <c r="FG30" s="13" t="str">
        <f>IFERROR(INDEX(版本差别!$F:$F,MATCH(相关演算!FH30,版本差别!$D:$D,0)),"")</f>
        <v>严颜</v>
      </c>
      <c r="FH30" s="13">
        <v>10017</v>
      </c>
      <c r="FI30" s="13" t="s">
        <v>840</v>
      </c>
      <c r="FJ30" s="13">
        <v>200</v>
      </c>
      <c r="FK30" s="13">
        <v>100</v>
      </c>
      <c r="FM30" s="13">
        <v>0</v>
      </c>
      <c r="FN30" s="13">
        <f>FJ30</f>
        <v>200</v>
      </c>
      <c r="FO30" s="53">
        <f t="shared" si="11"/>
        <v>0</v>
      </c>
      <c r="FP30" s="53">
        <f t="shared" si="12"/>
        <v>0</v>
      </c>
      <c r="FQ30" s="53">
        <f t="shared" si="13"/>
        <v>20000</v>
      </c>
      <c r="FR30" s="53">
        <f t="shared" si="14"/>
        <v>0</v>
      </c>
      <c r="FS30" s="53">
        <f t="shared" si="15"/>
        <v>0</v>
      </c>
      <c r="FT30" s="53">
        <f t="shared" si="16"/>
        <v>0</v>
      </c>
      <c r="FU30" s="53">
        <f t="shared" si="17"/>
        <v>0</v>
      </c>
      <c r="FV30" s="53">
        <f t="shared" si="18"/>
        <v>0</v>
      </c>
      <c r="FW30" s="53">
        <f t="shared" si="5"/>
        <v>0</v>
      </c>
      <c r="FX30" s="53">
        <v>0</v>
      </c>
      <c r="FY30" s="125">
        <f t="shared" si="6"/>
        <v>20000</v>
      </c>
      <c r="FZ30" s="125" t="str">
        <f t="shared" ca="1" si="7"/>
        <v/>
      </c>
      <c r="GA30" s="13">
        <v>0</v>
      </c>
      <c r="GB30" s="53">
        <f t="shared" ca="1" si="8"/>
        <v>200</v>
      </c>
      <c r="GC30" s="189">
        <f ca="1">IF(FI30="","",求节点($FT$4:$FT$10,$FV$4:$FV$10,GB30))</f>
        <v>0.81853527718724506</v>
      </c>
      <c r="GD30" s="53">
        <f t="shared" si="19"/>
        <v>1</v>
      </c>
      <c r="GE30" s="53">
        <f t="shared" ca="1" si="20"/>
        <v>3.9</v>
      </c>
      <c r="GF30" s="190">
        <f ca="1">IF(GG30="",MAX(ROUND(GE30*求节点($FN$4:$FN$7,INDEX($FO$4:$FR$7,,GD30+1),GE30),2),2),MIN(MAX(ROUND(GE30*求节点($FN$4:$FN$7,INDEX($FO$4:$FR$7,,GD30+1),GE30),2),2),GG30))</f>
        <v>3.67</v>
      </c>
      <c r="GY30" s="13"/>
    </row>
    <row r="31" spans="2:207" ht="13.5" customHeight="1" x14ac:dyDescent="0.15">
      <c r="B31" s="14">
        <v>12</v>
      </c>
      <c r="C31" s="15">
        <v>0.5</v>
      </c>
      <c r="D31" s="15">
        <v>0.5</v>
      </c>
      <c r="E31" s="15">
        <v>0.5</v>
      </c>
      <c r="F31" s="15">
        <v>0.5</v>
      </c>
      <c r="G31" s="13">
        <f>数据总览!AF17</f>
        <v>0.61252194163966478</v>
      </c>
      <c r="H31" s="13">
        <f>数据总览!AG17</f>
        <v>0.70336243752863192</v>
      </c>
      <c r="I31" s="13">
        <f>数据总览!AH17</f>
        <v>0.93016402958503708</v>
      </c>
      <c r="J31" s="13">
        <f>数据总览!AI17</f>
        <v>0.93016402958503708</v>
      </c>
      <c r="K31" s="13">
        <f>数据总览!AB17</f>
        <v>0.54076674564701011</v>
      </c>
      <c r="L31" s="13">
        <f>数据总览!AC17</f>
        <v>0.76268995002290563</v>
      </c>
      <c r="M31" s="13">
        <f>数据总览!AD17</f>
        <v>0.92550829822403957</v>
      </c>
      <c r="N31" s="13">
        <f>数据总览!AE17</f>
        <v>1</v>
      </c>
      <c r="R31" s="13">
        <f t="shared" si="38"/>
        <v>3.7898399999999999</v>
      </c>
      <c r="S31" s="13">
        <f t="shared" si="38"/>
        <v>3.62704</v>
      </c>
      <c r="T31" s="13">
        <f t="shared" si="38"/>
        <v>1.8</v>
      </c>
      <c r="U31" s="13">
        <f t="shared" si="38"/>
        <v>2.3839999999999999</v>
      </c>
      <c r="V31" s="7">
        <f t="shared" si="21"/>
        <v>5.0336551724211969</v>
      </c>
      <c r="W31" s="7">
        <f t="shared" si="22"/>
        <v>3.9396194041189232</v>
      </c>
      <c r="X31" s="7">
        <f t="shared" si="23"/>
        <v>3.8068797611200473</v>
      </c>
      <c r="Y31" s="7">
        <f t="shared" si="24"/>
        <v>3.1525214913762349</v>
      </c>
      <c r="Z31" s="13">
        <f t="shared" ref="Z31:Z94" si="47">Z$18*INDEX(武将生存,O$5,1)/INDEX(武将输出,$N$2,1)</f>
        <v>0.15596210620274964</v>
      </c>
      <c r="AA31" s="13">
        <f t="shared" ref="AA31:AA94" si="48">AA$18*INDEX(武将生存,P$5,1)/INDEX(武将输出,$N$2,1)</f>
        <v>0.16296247865240765</v>
      </c>
      <c r="AB31" s="13">
        <f t="shared" ref="AB31:AC94" si="49">AB$18*INDEX(武将生存,Q$5,1)/INDEX(武将输出,$N$2,1)</f>
        <v>0.32837301587301593</v>
      </c>
      <c r="AC31" s="13">
        <f t="shared" si="26"/>
        <v>0.24793264621284761</v>
      </c>
      <c r="AD31" s="7">
        <f t="shared" si="27"/>
        <v>0.17130287947353157</v>
      </c>
      <c r="AE31" s="7">
        <f t="shared" si="28"/>
        <v>0.14226937151107552</v>
      </c>
      <c r="AF31" s="7">
        <f t="shared" si="29"/>
        <v>0.10621345392404583</v>
      </c>
      <c r="AG31" s="7">
        <f t="shared" si="30"/>
        <v>0.10464481102478435</v>
      </c>
      <c r="AH31" s="4">
        <f>SUMPRODUCT(AD31:AF31,INDEX((DQ16:DS16,DU16:DW16,DY16:EA16,EC16:EE16),1,,$N$2))</f>
        <v>0.17130287947353157</v>
      </c>
      <c r="AI31" s="4">
        <f>SUMPRODUCT(Z31:AB31,INDEX((DQ16:DS16,DU16:DW16,DY16:EA16,EC16:EE16),1,,$N$2))</f>
        <v>0.15596210620274964</v>
      </c>
      <c r="AJ31" s="59">
        <f>MAX(INDEX($AD$19:AF31,,$N$2))</f>
        <v>0.17130287947353157</v>
      </c>
      <c r="AK31" s="27">
        <f>MAX(INDEX($Z$19:AB31,,$N$2))</f>
        <v>0.15596210620274964</v>
      </c>
      <c r="AL31" s="13">
        <f t="shared" si="31"/>
        <v>0.19683274619899604</v>
      </c>
      <c r="AM31" s="13">
        <f t="shared" si="32"/>
        <v>0.20566760081355684</v>
      </c>
      <c r="AN31" s="13">
        <f t="shared" si="33"/>
        <v>0.41442478603044619</v>
      </c>
      <c r="AO31" s="7">
        <f t="shared" si="34"/>
        <v>0.21666379415388778</v>
      </c>
      <c r="AP31" s="7">
        <f t="shared" si="35"/>
        <v>0.18003711452898019</v>
      </c>
      <c r="AQ31" s="7">
        <f t="shared" si="36"/>
        <v>0.13428289825819334</v>
      </c>
      <c r="AR31" s="7">
        <f>SUMPRODUCT(AO31:AQ31,INDEX((DQ16:DS16,DU16:DW16,DY16:EA16,EC16:EE16),1,,$N$2))</f>
        <v>0.21666379415388778</v>
      </c>
      <c r="AS31" s="7">
        <f>SUMPRODUCT(AL31:AN31,INDEX((DQ16:DS16,DU16:DW16,DY16:EA16,EC16:EE16),1,,$N$2))</f>
        <v>0.19683274619899604</v>
      </c>
      <c r="AT31" s="59">
        <f>MAX(INDEX($AO$19:AQ31,,$N$2))</f>
        <v>0.21666379415388778</v>
      </c>
      <c r="AU31" s="27">
        <f>MAX(INDEX($AL$19:AN31,,$N$2))</f>
        <v>0.19683274619899604</v>
      </c>
      <c r="BD31" s="7">
        <v>7</v>
      </c>
      <c r="BE31" s="13">
        <f>(1-数据总览!AB12)*100*$BF$15</f>
        <v>65.160120945449236</v>
      </c>
      <c r="BF31" s="13">
        <f>(1-数据总览!AC12)*100*$BF$15</f>
        <v>34.396528701995116</v>
      </c>
      <c r="BG31" s="13">
        <f>(1-数据总览!AD12)*100*$BF$15</f>
        <v>10.755466766201724</v>
      </c>
      <c r="BH31" s="13">
        <f>(1-数据总览!AE12)*100*$BF$15</f>
        <v>0</v>
      </c>
      <c r="BK31" s="13">
        <v>7</v>
      </c>
      <c r="BL31" s="13">
        <f t="shared" si="41"/>
        <v>6.1609787440536357E-3</v>
      </c>
      <c r="BM31" s="13">
        <f t="shared" si="41"/>
        <v>1.5332343017618877E-2</v>
      </c>
      <c r="BN31" s="13">
        <f t="shared" si="41"/>
        <v>1.3478008680793574E-2</v>
      </c>
      <c r="BO31" s="13">
        <f t="shared" si="41"/>
        <v>5.8140056774047266E-3</v>
      </c>
      <c r="BQ31" s="13">
        <f t="shared" si="42"/>
        <v>1.103165321044064E-2</v>
      </c>
      <c r="BR31" s="13">
        <f t="shared" si="42"/>
        <v>6.8998199798461168E-2</v>
      </c>
      <c r="BS31" s="13">
        <f t="shared" si="42"/>
        <v>9.7435159995077104E-3</v>
      </c>
      <c r="BT31" s="13">
        <f t="shared" si="42"/>
        <v>8.4337804007834916E-3</v>
      </c>
      <c r="BU31" s="13"/>
      <c r="BV31" s="13"/>
      <c r="BW31" s="13">
        <f t="shared" si="43"/>
        <v>1.7192631954494275E-2</v>
      </c>
      <c r="BX31" s="13">
        <f t="shared" si="43"/>
        <v>8.4330542816080045E-2</v>
      </c>
      <c r="BY31" s="13">
        <f t="shared" si="43"/>
        <v>2.3221524680301284E-2</v>
      </c>
      <c r="BZ31" s="13">
        <f t="shared" si="43"/>
        <v>1.4247786078188218E-2</v>
      </c>
      <c r="CG31" s="7"/>
      <c r="CJ31" s="13">
        <v>7</v>
      </c>
      <c r="CK31" s="13">
        <f>CL$9*$CJ31+(1-数据总览!AF12)*100*CL$10+CL$11</f>
        <v>91.489426023861398</v>
      </c>
      <c r="CL31" s="13">
        <f>CM$9*$CJ31+(1-数据总览!AG12)*100*CM$10+CM$11</f>
        <v>85.497830438746931</v>
      </c>
      <c r="CM31" s="13">
        <f>CN$9*$CJ31+(1-数据总览!AH12)*100*CN$10+CN$11</f>
        <v>69.04162504665706</v>
      </c>
      <c r="CN31" s="13">
        <f>CO$9*$CJ31+(1-数据总览!AI12)*100*CO$10+CO$11</f>
        <v>69.04162504665706</v>
      </c>
      <c r="CQ31" s="13">
        <v>7</v>
      </c>
      <c r="CR31" s="13">
        <f>(持续效用(选择列求节点(将领怒气,CR$21,时间节点,1,100-$CQ31),0,CR$21,"将领")-持续效用(选择列求节点(将领怒气,CR$21,时间节点,1,100),0,CR$21,"将领"))*数据总览!$D$4/(1+数据总览!$D$4)</f>
        <v>5.5856165075877894E-3</v>
      </c>
      <c r="CS31" s="13">
        <f>(持续效用(选择列求节点(将领怒气,CS$21,时间节点,1,100-$CQ31),0,CS$21,"将领")-持续效用(选择列求节点(将领怒气,CS$21,时间节点,1,100),0,CS$21,"将领"))*数据总览!$D$4/(1+数据总览!$D$4)</f>
        <v>8.3610524869405407E-3</v>
      </c>
      <c r="CT31" s="13">
        <f>(持续效用(选择列求节点(将领怒气,CT$21,时间节点,1,100-$CQ31),0,CT$21,"将领")-持续效用(选择列求节点(将领怒气,CT$21,时间节点,1,100),0,CT$21,"将领"))*数据总览!$D$4/(1+数据总览!$D$4)</f>
        <v>1.3978377045262995E-2</v>
      </c>
      <c r="CU31" s="13">
        <f>(持续效用(选择列求节点(将领怒气,CU$21,时间节点,1,100-$CQ31),0,CU$21,"将领")-持续效用(选择列求节点(将领怒气,CU$21,时间节点,1,100),0,CU$21,"将领"))*数据总览!$D$4/(1+数据总览!$D$4)</f>
        <v>1.4565566091639314E-2</v>
      </c>
      <c r="CW31" s="13">
        <f>(持续效用(选择列求节点(将领怒气,CW$21,时间节点,1,200-$CQ31),0,CW$21,"将领")-持续效用(选择列求节点(将领怒气,CW$21,时间节点,1,200),0,CW$21,"将领"))*数据总览!$D$4/(1+数据总览!$D$4)</f>
        <v>5.8687102735605866E-3</v>
      </c>
      <c r="CX31" s="13">
        <f>(持续效用(选择列求节点(将领怒气,CX$21,时间节点,1,200-$CQ31),0,CX$21,"将领")-持续效用(选择列求节点(将领怒气,CX$21,时间节点,1,200),0,CX$21,"将领"))*数据总览!$D$4/(1+数据总览!$D$4)</f>
        <v>6.4677751483406907E-3</v>
      </c>
      <c r="CY31" s="13">
        <f>(持续效用(选择列求节点(将领怒气,CY$21,时间节点,1,200-$CQ31),0,CY$21,"将领")-持续效用(选择列求节点(将领怒气,CY$21,时间节点,1,200),0,CY$21,"将领"))*数据总览!$D$4/(1+数据总览!$D$4)</f>
        <v>4.7304811164769955E-3</v>
      </c>
      <c r="CZ31" s="13">
        <f>(持续效用(选择列求节点(将领怒气,CZ$21,时间节点,1,200-$CQ31),0,CZ$21,"将领")-持续效用(选择列求节点(将领怒气,CZ$21,时间节点,1,200),0,CZ$21,"将领"))*数据总览!$D$4/(1+数据总览!$D$4)</f>
        <v>4.5201056779792647E-3</v>
      </c>
      <c r="DC31" s="13">
        <f t="shared" si="45"/>
        <v>1.1454326781148376E-2</v>
      </c>
      <c r="DD31" s="13">
        <f t="shared" si="44"/>
        <v>1.4828827635281231E-2</v>
      </c>
      <c r="DE31" s="13">
        <f t="shared" si="44"/>
        <v>1.8708858161739991E-2</v>
      </c>
      <c r="DF31" s="13">
        <f t="shared" si="44"/>
        <v>1.9085671769618579E-2</v>
      </c>
      <c r="DQ31" s="14">
        <f>[8]结果汇总!N32</f>
        <v>0.4</v>
      </c>
      <c r="DR31" s="14">
        <f>[8]结果汇总!O32</f>
        <v>0</v>
      </c>
      <c r="DS31" s="14">
        <f>[8]结果汇总!P32</f>
        <v>0.3</v>
      </c>
      <c r="DT31" s="14">
        <f>[8]结果汇总!Q32</f>
        <v>0.3</v>
      </c>
      <c r="DU31" s="14">
        <f>[8]结果汇总!R32</f>
        <v>0</v>
      </c>
      <c r="DV31" s="14">
        <f>[8]结果汇总!S32</f>
        <v>0.5</v>
      </c>
      <c r="DW31" s="14">
        <f>[8]结果汇总!T32</f>
        <v>0.5</v>
      </c>
      <c r="DX31" s="14">
        <f>[8]结果汇总!U32</f>
        <v>0</v>
      </c>
      <c r="DY31" s="14">
        <f>[8]结果汇总!V32</f>
        <v>0</v>
      </c>
      <c r="DZ31" s="14">
        <f>[8]结果汇总!W32</f>
        <v>0.25</v>
      </c>
      <c r="EA31" s="14">
        <f>[8]结果汇总!X32</f>
        <v>0.33333333333333331</v>
      </c>
      <c r="EB31" s="14">
        <f>[8]结果汇总!Y32</f>
        <v>0.41666666666666663</v>
      </c>
      <c r="EC31" s="14">
        <f>[8]结果汇总!Z32</f>
        <v>0.5</v>
      </c>
      <c r="ED31" s="14">
        <f>[8]结果汇总!AA32</f>
        <v>0</v>
      </c>
      <c r="EE31" s="14">
        <f>[8]结果汇总!AB32</f>
        <v>0.25</v>
      </c>
      <c r="EF31" s="14">
        <f>[8]结果汇总!AC32</f>
        <v>0.25</v>
      </c>
      <c r="EO31" s="232"/>
      <c r="EP31" s="162">
        <f t="shared" si="4"/>
        <v>4</v>
      </c>
      <c r="EQ31" s="162">
        <f>INDEX(大数据效果预估!$C$58:$C$65,MATCH($EO$27,大数据效果预估!$B$58:$B$65,0))</f>
        <v>0.1</v>
      </c>
      <c r="ER31" s="234" t="s">
        <v>283</v>
      </c>
      <c r="ES31" s="121">
        <v>1</v>
      </c>
      <c r="ET31" s="164" t="s">
        <v>169</v>
      </c>
      <c r="EU31" s="165">
        <f t="shared" si="46"/>
        <v>24</v>
      </c>
      <c r="EV31" s="163">
        <f>INDEX(武将攻击,ES31)*4</f>
        <v>12000</v>
      </c>
      <c r="EW31" s="166">
        <f>((EV27+EV30)/2+EV31)/(SUM(EV27:EV33)-(EV27+EV30)/2)</f>
        <v>0.30888759891016654</v>
      </c>
      <c r="EX31" s="163">
        <f>EV31/((EV27+EV30)/2+EV31)</f>
        <v>0.55666177840024267</v>
      </c>
      <c r="EZ31" s="13"/>
      <c r="FG31" s="13" t="str">
        <f>IFERROR(INDEX(版本差别!$F:$F,MATCH(相关演算!FH31,版本差别!$D:$D,0)),"")</f>
        <v>王允</v>
      </c>
      <c r="FH31" s="13">
        <v>10018</v>
      </c>
      <c r="FI31" s="13" t="s">
        <v>719</v>
      </c>
      <c r="FJ31" s="13">
        <v>500</v>
      </c>
      <c r="FK31" s="13">
        <v>100</v>
      </c>
      <c r="FL31" s="13">
        <v>200</v>
      </c>
      <c r="FM31" s="13">
        <v>0</v>
      </c>
      <c r="FN31" s="13">
        <f>FJ31</f>
        <v>500</v>
      </c>
      <c r="FO31" s="53">
        <f t="shared" si="11"/>
        <v>0</v>
      </c>
      <c r="FP31" s="53">
        <f t="shared" si="12"/>
        <v>0</v>
      </c>
      <c r="FQ31" s="53">
        <f t="shared" si="13"/>
        <v>0</v>
      </c>
      <c r="FR31" s="53">
        <f t="shared" si="14"/>
        <v>0</v>
      </c>
      <c r="FS31" s="53">
        <f t="shared" si="15"/>
        <v>0</v>
      </c>
      <c r="FT31" s="53">
        <f t="shared" si="16"/>
        <v>0</v>
      </c>
      <c r="FU31" s="53">
        <f t="shared" si="17"/>
        <v>0</v>
      </c>
      <c r="FV31" s="53">
        <f t="shared" si="18"/>
        <v>0</v>
      </c>
      <c r="FW31" s="53">
        <f t="shared" si="5"/>
        <v>20000</v>
      </c>
      <c r="FX31" s="53">
        <v>0</v>
      </c>
      <c r="FY31" s="125">
        <f t="shared" si="6"/>
        <v>20000</v>
      </c>
      <c r="FZ31" s="125" t="str">
        <f t="shared" ca="1" si="7"/>
        <v/>
      </c>
      <c r="GA31" s="13">
        <v>0</v>
      </c>
      <c r="GB31" s="53">
        <f t="shared" ca="1" si="8"/>
        <v>500</v>
      </c>
      <c r="GC31" s="189">
        <f ca="1">IF(FI31="","",求节点($FT$4:$FT$10,$FV$4:$FV$10,GB31))</f>
        <v>1</v>
      </c>
      <c r="GD31" s="53">
        <f t="shared" si="19"/>
        <v>1</v>
      </c>
      <c r="GE31" s="53">
        <f t="shared" ca="1" si="20"/>
        <v>4.8</v>
      </c>
      <c r="GF31" s="190">
        <f ca="1">IF(GG31="",MAX(ROUND(GE31*求节点($FN$4:$FN$7,INDEX($FO$4:$FR$7,,GD31+1),GE31),2),2),MIN(MAX(ROUND(GE31*求节点($FN$4:$FN$7,INDEX($FO$4:$FR$7,,GD31+1),GE31),2),2),GG31))</f>
        <v>4.22</v>
      </c>
      <c r="GY31" s="13"/>
    </row>
    <row r="32" spans="2:207" x14ac:dyDescent="0.15">
      <c r="B32" s="14">
        <v>13</v>
      </c>
      <c r="C32" s="15">
        <v>0.5</v>
      </c>
      <c r="D32" s="15">
        <v>0.5</v>
      </c>
      <c r="E32" s="15">
        <v>0.5</v>
      </c>
      <c r="F32" s="15">
        <v>0.5</v>
      </c>
      <c r="G32" s="13">
        <f>数据总览!AF18</f>
        <v>0.58135270294697083</v>
      </c>
      <c r="H32" s="13">
        <f>数据总览!AG18</f>
        <v>0.6808584763036365</v>
      </c>
      <c r="I32" s="13">
        <f>数据总览!AH18</f>
        <v>0.92480266032845382</v>
      </c>
      <c r="J32" s="13">
        <f>数据总览!AI18</f>
        <v>0.92480266032845382</v>
      </c>
      <c r="K32" s="13">
        <f>数据总览!AB18</f>
        <v>0.5038254257149285</v>
      </c>
      <c r="L32" s="13">
        <f>数据总览!AC18</f>
        <v>0.74468678104290931</v>
      </c>
      <c r="M32" s="13">
        <f>数据总览!AD18</f>
        <v>0.91978950435035067</v>
      </c>
      <c r="N32" s="13">
        <f>数据总览!AE18</f>
        <v>1</v>
      </c>
      <c r="R32" s="13">
        <f t="shared" si="38"/>
        <v>3.7898399999999999</v>
      </c>
      <c r="S32" s="13">
        <f t="shared" si="38"/>
        <v>3.62704</v>
      </c>
      <c r="T32" s="13">
        <f t="shared" si="38"/>
        <v>1.8</v>
      </c>
      <c r="U32" s="13">
        <f t="shared" si="38"/>
        <v>2.3839999999999999</v>
      </c>
      <c r="V32" s="7">
        <f t="shared" si="21"/>
        <v>5.0010461013444143</v>
      </c>
      <c r="W32" s="7">
        <f t="shared" si="22"/>
        <v>3.8868774674180524</v>
      </c>
      <c r="X32" s="7">
        <f t="shared" si="23"/>
        <v>3.7122250188947072</v>
      </c>
      <c r="Y32" s="7">
        <f t="shared" si="24"/>
        <v>3.0793829753859652</v>
      </c>
      <c r="Z32" s="13">
        <f t="shared" si="47"/>
        <v>0.15596210620274964</v>
      </c>
      <c r="AA32" s="13">
        <f t="shared" si="48"/>
        <v>0.16296247865240765</v>
      </c>
      <c r="AB32" s="13">
        <f t="shared" si="49"/>
        <v>0.32837301587301593</v>
      </c>
      <c r="AC32" s="13">
        <f t="shared" si="26"/>
        <v>0.24793264621284761</v>
      </c>
      <c r="AD32" s="7">
        <f t="shared" si="27"/>
        <v>0.17390328334073871</v>
      </c>
      <c r="AE32" s="7">
        <f t="shared" si="28"/>
        <v>0.14463959074305768</v>
      </c>
      <c r="AF32" s="7">
        <f t="shared" si="29"/>
        <v>0.10844197308012206</v>
      </c>
      <c r="AG32" s="7">
        <f t="shared" si="30"/>
        <v>0.10642428832950462</v>
      </c>
      <c r="AH32" s="4">
        <f>SUMPRODUCT(AD32:AF32,INDEX((DQ17:DS17,DU17:DW17,DY17:EA17,EC17:EE17),1,,$N$2))</f>
        <v>0.17390328334073871</v>
      </c>
      <c r="AI32" s="4">
        <f>SUMPRODUCT(Z32:AB32,INDEX((DQ17:DS17,DU17:DW17,DY17:EA17,EC17:EE17),1,,$N$2))</f>
        <v>0.15596210620274964</v>
      </c>
      <c r="AJ32" s="59">
        <f>MAX(INDEX($AD$19:AF32,,$N$2))</f>
        <v>0.17390328334073871</v>
      </c>
      <c r="AK32" s="27">
        <f>MAX(INDEX($Z$19:AB32,,$N$2))</f>
        <v>0.15596210620274964</v>
      </c>
      <c r="AL32" s="13">
        <f t="shared" si="31"/>
        <v>0.21126485120864183</v>
      </c>
      <c r="AM32" s="13">
        <f t="shared" si="32"/>
        <v>0.22074749208846858</v>
      </c>
      <c r="AN32" s="13">
        <f t="shared" si="33"/>
        <v>0.44481110205808838</v>
      </c>
      <c r="AO32" s="7">
        <f t="shared" si="34"/>
        <v>0.23604125732140041</v>
      </c>
      <c r="AP32" s="7">
        <f t="shared" si="35"/>
        <v>0.19640590099890082</v>
      </c>
      <c r="AQ32" s="7">
        <f t="shared" si="36"/>
        <v>0.14710794032075783</v>
      </c>
      <c r="AR32" s="7">
        <f>SUMPRODUCT(AO32:AQ32,INDEX((DQ17:DS17,DU17:DW17,DY17:EA17,EC17:EE17),1,,$N$2))</f>
        <v>0.23604125732140041</v>
      </c>
      <c r="AS32" s="7">
        <f>SUMPRODUCT(AL32:AN32,INDEX((DQ17:DS17,DU17:DW17,DY17:EA17,EC17:EE17),1,,$N$2))</f>
        <v>0.21126485120864183</v>
      </c>
      <c r="AT32" s="59">
        <f>MAX(INDEX($AO$19:AQ32,,$N$2))</f>
        <v>0.23604125732140041</v>
      </c>
      <c r="AU32" s="27">
        <f>MAX(INDEX($AL$19:AN32,,$N$2))</f>
        <v>0.21126485120864183</v>
      </c>
      <c r="BD32" s="7">
        <v>8</v>
      </c>
      <c r="BE32" s="13">
        <f>(1-数据总览!AB13)*100*$BF$15</f>
        <v>74.269005626573048</v>
      </c>
      <c r="BF32" s="13">
        <f>(1-数据总览!AC13)*100*$BF$15</f>
        <v>39.037875993809216</v>
      </c>
      <c r="BG32" s="13">
        <f>(1-数据总览!AD13)*100*$BF$15</f>
        <v>12.215639111048278</v>
      </c>
      <c r="BH32" s="13">
        <f>(1-数据总览!AE13)*100*$BF$15</f>
        <v>0</v>
      </c>
      <c r="BK32" s="13">
        <v>8</v>
      </c>
      <c r="BL32" s="13">
        <f t="shared" si="41"/>
        <v>7.0437854648313647E-3</v>
      </c>
      <c r="BM32" s="13">
        <f t="shared" si="41"/>
        <v>1.7533290205478058E-2</v>
      </c>
      <c r="BN32" s="13">
        <f t="shared" si="41"/>
        <v>1.5298950980945497E-2</v>
      </c>
      <c r="BO32" s="13">
        <f t="shared" si="41"/>
        <v>6.7820799852412461E-3</v>
      </c>
      <c r="BQ32" s="13">
        <f t="shared" si="42"/>
        <v>1.2160057619715448E-2</v>
      </c>
      <c r="BR32" s="13">
        <f t="shared" si="42"/>
        <v>7.7418404054407822E-2</v>
      </c>
      <c r="BS32" s="13">
        <f t="shared" si="42"/>
        <v>1.1118885928277856E-2</v>
      </c>
      <c r="BT32" s="13">
        <f t="shared" si="42"/>
        <v>9.6302546353190799E-3</v>
      </c>
      <c r="BU32" s="13"/>
      <c r="BV32" s="13"/>
      <c r="BW32" s="13">
        <f t="shared" si="43"/>
        <v>1.9203843084546812E-2</v>
      </c>
      <c r="BX32" s="13">
        <f t="shared" si="43"/>
        <v>9.495169425988588E-2</v>
      </c>
      <c r="BY32" s="13">
        <f t="shared" si="43"/>
        <v>2.6417836909223353E-2</v>
      </c>
      <c r="BZ32" s="13">
        <f t="shared" si="43"/>
        <v>1.6412334620560326E-2</v>
      </c>
      <c r="CG32" s="7"/>
      <c r="CJ32" s="13">
        <v>8</v>
      </c>
      <c r="CK32" s="13">
        <f>CL$9*$CJ32+(1-数据总览!AF13)*100*CL$10+CL$11</f>
        <v>97.332236748710486</v>
      </c>
      <c r="CL32" s="13">
        <f>CM$9*$CJ32+(1-数据总览!AG13)*100*CM$10+CM$11</f>
        <v>90.398672496130757</v>
      </c>
      <c r="CM32" s="13">
        <f>CN$9*$CJ32+(1-数据总览!AH13)*100*CN$10+CN$11</f>
        <v>71.726080833303882</v>
      </c>
      <c r="CN32" s="13">
        <f>CO$9*$CJ32+(1-数据总览!AI13)*100*CO$10+CO$11</f>
        <v>71.726080833303882</v>
      </c>
      <c r="CQ32" s="13">
        <v>8</v>
      </c>
      <c r="CR32" s="13">
        <f>(持续效用(选择列求节点(将领怒气,CR$21,时间节点,1,100-$CQ32),0,CR$21,"将领")-持续效用(选择列求节点(将领怒气,CR$21,时间节点,1,100),0,CR$21,"将领"))*数据总览!$D$4/(1+数据总览!$D$4)</f>
        <v>6.3867095447203148E-3</v>
      </c>
      <c r="CS32" s="13">
        <f>(持续效用(选择列求节点(将领怒气,CS$21,时间节点,1,100-$CQ32),0,CS$21,"将领")-持续效用(选择列求节点(将领怒气,CS$21,时间节点,1,100),0,CS$21,"将领"))*数据总览!$D$4/(1+数据总览!$D$4)</f>
        <v>9.5609647891853194E-3</v>
      </c>
      <c r="CT32" s="13">
        <f>(持续效用(选择列求节点(将领怒气,CT$21,时间节点,1,100-$CQ32),0,CT$21,"将领")-持续效用(选择列求节点(将领怒气,CT$21,时间节点,1,100),0,CT$21,"将领"))*数据总览!$D$4/(1+数据总览!$D$4)</f>
        <v>1.6041172765144801E-2</v>
      </c>
      <c r="CU32" s="13">
        <f>(持续效用(选择列求节点(将领怒气,CU$21,时间节点,1,100-$CQ32),0,CU$21,"将领")-持续效用(选择列求节点(将领怒气,CU$21,时间节点,1,100),0,CU$21,"将领"))*数据总览!$D$4/(1+数据总览!$D$4)</f>
        <v>1.6690818297821979E-2</v>
      </c>
      <c r="CW32" s="13">
        <f>(持续效用(选择列求节点(将领怒气,CW$21,时间节点,1,200-$CQ32),0,CW$21,"将领")-持续效用(选择列求节点(将领怒气,CW$21,时间节点,1,200),0,CW$21,"将领"))*数据总览!$D$4/(1+数据总览!$D$4)</f>
        <v>6.8207960614371042E-3</v>
      </c>
      <c r="CX32" s="13">
        <f>(持续效用(选择列求节点(将领怒气,CX$21,时间节点,1,200-$CQ32),0,CX$21,"将领")-持续效用(选择列求节点(将领怒气,CX$21,时间节点,1,200),0,CX$21,"将领"))*数据总览!$D$4/(1+数据总览!$D$4)</f>
        <v>7.4451598147026827E-3</v>
      </c>
      <c r="CY32" s="13">
        <f>(持续效用(选择列求节点(将领怒气,CY$21,时间节点,1,200-$CQ32),0,CY$21,"将领")-持续效用(选择列求节点(将领怒气,CY$21,时间节点,1,200),0,CY$21,"将领"))*数据总览!$D$4/(1+数据总览!$D$4)</f>
        <v>5.4145938350124243E-3</v>
      </c>
      <c r="CZ32" s="13">
        <f>(持续效用(选择列求节点(将领怒气,CZ$21,时间节点,1,200-$CQ32),0,CZ$21,"将领")-持续效用(选择列求节点(将领怒气,CZ$21,时间节点,1,200),0,CZ$21,"将领"))*数据总览!$D$4/(1+数据总览!$D$4)</f>
        <v>5.1718043118379239E-3</v>
      </c>
      <c r="DC32" s="13">
        <f t="shared" si="45"/>
        <v>1.3207505606157419E-2</v>
      </c>
      <c r="DD32" s="13">
        <f t="shared" si="44"/>
        <v>1.7006124603888003E-2</v>
      </c>
      <c r="DE32" s="13">
        <f t="shared" si="44"/>
        <v>2.1455766600157224E-2</v>
      </c>
      <c r="DF32" s="13">
        <f t="shared" si="44"/>
        <v>2.1862622609659904E-2</v>
      </c>
      <c r="DQ32" s="14">
        <f>[8]结果汇总!N33</f>
        <v>0.4</v>
      </c>
      <c r="DR32" s="14">
        <f>[8]结果汇总!O33</f>
        <v>0</v>
      </c>
      <c r="DS32" s="14">
        <f>[8]结果汇总!P33</f>
        <v>0.3</v>
      </c>
      <c r="DT32" s="14">
        <f>[8]结果汇总!Q33</f>
        <v>0.3</v>
      </c>
      <c r="DU32" s="14">
        <f>[8]结果汇总!R33</f>
        <v>0</v>
      </c>
      <c r="DV32" s="14">
        <f>[8]结果汇总!S33</f>
        <v>0.5</v>
      </c>
      <c r="DW32" s="14">
        <f>[8]结果汇总!T33</f>
        <v>0.5</v>
      </c>
      <c r="DX32" s="14">
        <f>[8]结果汇总!U33</f>
        <v>0</v>
      </c>
      <c r="DY32" s="14">
        <f>[8]结果汇总!V33</f>
        <v>0</v>
      </c>
      <c r="DZ32" s="14">
        <f>[8]结果汇总!W33</f>
        <v>0.25</v>
      </c>
      <c r="EA32" s="14">
        <f>[8]结果汇总!X33</f>
        <v>0.33333333333333331</v>
      </c>
      <c r="EB32" s="14">
        <f>[8]结果汇总!Y33</f>
        <v>0.41666666666666663</v>
      </c>
      <c r="EC32" s="14">
        <f>[8]结果汇总!Z33</f>
        <v>0.5</v>
      </c>
      <c r="ED32" s="14">
        <f>[8]结果汇总!AA33</f>
        <v>0</v>
      </c>
      <c r="EE32" s="14">
        <f>[8]结果汇总!AB33</f>
        <v>0.25</v>
      </c>
      <c r="EF32" s="14">
        <f>[8]结果汇总!AC33</f>
        <v>0.25</v>
      </c>
      <c r="EO32" s="232"/>
      <c r="EP32" s="162">
        <f t="shared" si="4"/>
        <v>4</v>
      </c>
      <c r="EQ32" s="162">
        <f>INDEX(大数据效果预估!$C$58:$C$65,MATCH($EO$27,大数据效果预估!$B$58:$B$65,0))</f>
        <v>0.1</v>
      </c>
      <c r="ER32" s="235"/>
      <c r="ES32" s="162">
        <v>2</v>
      </c>
      <c r="ET32" s="13" t="s">
        <v>170</v>
      </c>
      <c r="EU32" s="167">
        <f t="shared" si="46"/>
        <v>24</v>
      </c>
      <c r="EV32" s="168">
        <f>INDEX(武将攻击,ES32)*4</f>
        <v>12000</v>
      </c>
      <c r="EW32" s="169">
        <f>(EV28+EV32)/(SUM(EV27:EV33)-(EV27+EV30)/2)</f>
        <v>0.29586056536100813</v>
      </c>
      <c r="EX32" s="168">
        <f>EV32/(EV28+EV32)</f>
        <v>0.58117214751248214</v>
      </c>
      <c r="EZ32" s="13"/>
      <c r="FG32" s="13" t="s">
        <v>1059</v>
      </c>
      <c r="FH32" s="13">
        <v>10019</v>
      </c>
      <c r="FI32" s="13" t="s">
        <v>715</v>
      </c>
      <c r="FJ32" s="13">
        <v>500</v>
      </c>
      <c r="FK32" s="13">
        <v>100</v>
      </c>
      <c r="FL32" s="13">
        <v>320</v>
      </c>
      <c r="FM32" s="13">
        <v>0</v>
      </c>
      <c r="FN32" s="13">
        <f>FJ32</f>
        <v>500</v>
      </c>
      <c r="FO32" s="53">
        <f t="shared" si="11"/>
        <v>0</v>
      </c>
      <c r="FP32" s="53">
        <f t="shared" si="12"/>
        <v>0</v>
      </c>
      <c r="FQ32" s="53">
        <f t="shared" si="13"/>
        <v>0</v>
      </c>
      <c r="FR32" s="53">
        <f t="shared" si="14"/>
        <v>0</v>
      </c>
      <c r="FS32" s="53">
        <f t="shared" si="15"/>
        <v>31400</v>
      </c>
      <c r="FT32" s="53">
        <f t="shared" si="16"/>
        <v>0</v>
      </c>
      <c r="FU32" s="53">
        <f t="shared" si="17"/>
        <v>0</v>
      </c>
      <c r="FV32" s="53">
        <f t="shared" si="18"/>
        <v>0</v>
      </c>
      <c r="FW32" s="53">
        <f t="shared" si="5"/>
        <v>0</v>
      </c>
      <c r="FX32" s="53">
        <v>0</v>
      </c>
      <c r="FY32" s="125">
        <f t="shared" si="6"/>
        <v>31400</v>
      </c>
      <c r="FZ32" s="125" t="str">
        <f t="shared" ca="1" si="7"/>
        <v/>
      </c>
      <c r="GA32" s="13">
        <v>0</v>
      </c>
      <c r="GB32" s="53">
        <f t="shared" ca="1" si="8"/>
        <v>500</v>
      </c>
      <c r="GC32" s="189">
        <f ca="1">IF(FI32="","",求节点($FT$4:$FT$10,$FV$4:$FV$10,GB32))</f>
        <v>1</v>
      </c>
      <c r="GD32" s="53">
        <f t="shared" si="19"/>
        <v>2</v>
      </c>
      <c r="GE32" s="53">
        <f t="shared" ca="1" si="20"/>
        <v>7.5</v>
      </c>
      <c r="GF32" s="190">
        <f ca="1">IF(GG32="",MAX(ROUND(GE32*求节点($FN$4:$FN$7,INDEX($FO$4:$FR$7,,GD32+1),GE32),2),2),MIN(MAX(ROUND(GE32*求节点($FN$4:$FN$7,INDEX($FO$4:$FR$7,,GD32+1),GE32),2),2),GG32))</f>
        <v>6</v>
      </c>
      <c r="GG32" s="13">
        <v>6</v>
      </c>
      <c r="GY32" s="13"/>
    </row>
    <row r="33" spans="2:207" x14ac:dyDescent="0.15">
      <c r="B33" s="14">
        <v>14</v>
      </c>
      <c r="C33" s="15">
        <v>0.5</v>
      </c>
      <c r="D33" s="15">
        <v>0.5</v>
      </c>
      <c r="E33" s="15">
        <v>0.5</v>
      </c>
      <c r="F33" s="15">
        <v>0.5</v>
      </c>
      <c r="G33" s="13">
        <f>数据总览!AF19</f>
        <v>0.56514095340077963</v>
      </c>
      <c r="H33" s="13">
        <f>数据总览!AG19</f>
        <v>0.65867666797703639</v>
      </c>
      <c r="I33" s="13">
        <f>数据总览!AH19</f>
        <v>0.91950631569832242</v>
      </c>
      <c r="J33" s="13">
        <f>数据总览!AI19</f>
        <v>0.91950631569832242</v>
      </c>
      <c r="K33" s="13">
        <f>数据总览!AB19</f>
        <v>0.46708331527107311</v>
      </c>
      <c r="L33" s="13">
        <f>数据总览!AC19</f>
        <v>0.72694133438162911</v>
      </c>
      <c r="M33" s="13">
        <f>数据总览!AD19</f>
        <v>0.91414007007821052</v>
      </c>
      <c r="N33" s="13">
        <f>数据总览!AE19</f>
        <v>1</v>
      </c>
      <c r="R33" s="13">
        <f t="shared" si="38"/>
        <v>3.7898399999999999</v>
      </c>
      <c r="S33" s="13">
        <f t="shared" si="38"/>
        <v>3.62704</v>
      </c>
      <c r="T33" s="13">
        <f t="shared" si="38"/>
        <v>1.8</v>
      </c>
      <c r="U33" s="13">
        <f t="shared" si="38"/>
        <v>2.3839999999999999</v>
      </c>
      <c r="V33" s="7">
        <f t="shared" si="21"/>
        <v>4.9749270304166497</v>
      </c>
      <c r="W33" s="7">
        <f t="shared" si="22"/>
        <v>3.8393118836906921</v>
      </c>
      <c r="X33" s="7">
        <f t="shared" si="23"/>
        <v>3.6278433992619861</v>
      </c>
      <c r="Y33" s="7">
        <f t="shared" si="24"/>
        <v>3.0140300971976628</v>
      </c>
      <c r="Z33" s="13">
        <f t="shared" si="47"/>
        <v>0.15596210620274964</v>
      </c>
      <c r="AA33" s="13">
        <f t="shared" si="48"/>
        <v>0.16296247865240765</v>
      </c>
      <c r="AB33" s="13">
        <f t="shared" si="49"/>
        <v>0.32837301587301593</v>
      </c>
      <c r="AC33" s="13">
        <f t="shared" si="26"/>
        <v>0.24793264621284761</v>
      </c>
      <c r="AD33" s="7">
        <f t="shared" si="27"/>
        <v>0.17636693960170463</v>
      </c>
      <c r="AE33" s="7">
        <f t="shared" si="28"/>
        <v>0.14692094238001122</v>
      </c>
      <c r="AF33" s="7">
        <f t="shared" si="29"/>
        <v>0.11052939451613783</v>
      </c>
      <c r="AG33" s="7">
        <f t="shared" si="30"/>
        <v>0.10806747551792034</v>
      </c>
      <c r="AH33" s="4">
        <f>SUMPRODUCT(AD33:AF33,INDEX((DQ18:DS18,DU18:DW18,DY18:EA18,EC18:EE18),1,,$N$2))</f>
        <v>0.17636693960170463</v>
      </c>
      <c r="AI33" s="4">
        <f>SUMPRODUCT(Z33:AB33,INDEX((DQ18:DS18,DU18:DW18,DY18:EA18,EC18:EE18),1,,$N$2))</f>
        <v>0.15596210620274964</v>
      </c>
      <c r="AJ33" s="59">
        <f>MAX(INDEX($AD$19:AF33,,$N$2))</f>
        <v>0.17636693960170463</v>
      </c>
      <c r="AK33" s="27">
        <f>MAX(INDEX($Z$19:AB33,,$N$2))</f>
        <v>0.15596210620274964</v>
      </c>
      <c r="AL33" s="13">
        <f t="shared" si="31"/>
        <v>0.22788354907736727</v>
      </c>
      <c r="AM33" s="13">
        <f t="shared" si="32"/>
        <v>0.23811212162958487</v>
      </c>
      <c r="AN33" s="13">
        <f t="shared" si="33"/>
        <v>0.47980121646409418</v>
      </c>
      <c r="AO33" s="7">
        <f t="shared" si="34"/>
        <v>0.25817509723748122</v>
      </c>
      <c r="AP33" s="7">
        <f t="shared" si="35"/>
        <v>0.21514241086033034</v>
      </c>
      <c r="AQ33" s="7">
        <f t="shared" si="36"/>
        <v>0.16168721537101693</v>
      </c>
      <c r="AR33" s="7">
        <f>SUMPRODUCT(AO33:AQ33,INDEX((DQ18:DS18,DU18:DW18,DY18:EA18,EC18:EE18),1,,$N$2))</f>
        <v>0.25817509723748122</v>
      </c>
      <c r="AS33" s="7">
        <f>SUMPRODUCT(AL33:AN33,INDEX((DQ18:DS18,DU18:DW18,DY18:EA18,EC18:EE18),1,,$N$2))</f>
        <v>0.22788354907736727</v>
      </c>
      <c r="AT33" s="59">
        <f>MAX(INDEX($AO$19:AQ33,,$N$2))</f>
        <v>0.25817509723748122</v>
      </c>
      <c r="AU33" s="27">
        <f>MAX(INDEX($AL$19:AN33,,$N$2))</f>
        <v>0.22788354907736727</v>
      </c>
      <c r="BD33" s="7">
        <v>9</v>
      </c>
      <c r="BE33" s="13">
        <f>(1-数据总览!AB14)*100*$BF$15</f>
        <v>83.328769803638593</v>
      </c>
      <c r="BF33" s="13">
        <f>(1-数据总览!AC14)*100*$BF$15</f>
        <v>43.613558455921428</v>
      </c>
      <c r="BG33" s="13">
        <f>(1-数据总览!AD14)*100*$BF$15</f>
        <v>13.657676065480127</v>
      </c>
      <c r="BH33" s="13">
        <f>(1-数据总览!AE14)*100*$BF$15</f>
        <v>0</v>
      </c>
      <c r="BK33" s="13">
        <v>9</v>
      </c>
      <c r="BL33" s="13">
        <f t="shared" si="41"/>
        <v>7.9317765367276638E-3</v>
      </c>
      <c r="BM33" s="13">
        <f t="shared" si="41"/>
        <v>1.9734237393338128E-2</v>
      </c>
      <c r="BN33" s="13">
        <f t="shared" si="41"/>
        <v>1.7131360781862476E-2</v>
      </c>
      <c r="BO33" s="13">
        <f t="shared" si="41"/>
        <v>7.7503071894049758E-3</v>
      </c>
      <c r="BQ33" s="13">
        <f t="shared" si="42"/>
        <v>1.2787813046702456E-2</v>
      </c>
      <c r="BR33" s="13">
        <f t="shared" si="42"/>
        <v>8.5602619614975436E-2</v>
      </c>
      <c r="BS33" s="13">
        <f t="shared" si="42"/>
        <v>1.249410495014475E-2</v>
      </c>
      <c r="BT33" s="13">
        <f t="shared" si="42"/>
        <v>1.0821544278742323E-2</v>
      </c>
      <c r="BU33" s="13"/>
      <c r="BV33" s="13"/>
      <c r="BW33" s="13">
        <f t="shared" si="43"/>
        <v>2.071958958343012E-2</v>
      </c>
      <c r="BX33" s="13">
        <f t="shared" si="43"/>
        <v>0.10533685700831356</v>
      </c>
      <c r="BY33" s="13">
        <f t="shared" si="43"/>
        <v>2.9625465732007226E-2</v>
      </c>
      <c r="BZ33" s="13">
        <f t="shared" si="43"/>
        <v>1.8571851468147299E-2</v>
      </c>
      <c r="CG33" s="7"/>
      <c r="CJ33" s="13">
        <v>9</v>
      </c>
      <c r="CK33" s="13">
        <f>CL$9*$CJ33+(1-数据总览!AF14)*100*CL$10+CL$11</f>
        <v>103.15432476091004</v>
      </c>
      <c r="CL33" s="13">
        <f>CM$9*$CJ33+(1-数据总览!AG14)*100*CM$10+CM$11</f>
        <v>95.258474034950893</v>
      </c>
      <c r="CM33" s="13">
        <f>CN$9*$CJ33+(1-数据总览!AH14)*100*CN$10+CN$11</f>
        <v>74.402035655693808</v>
      </c>
      <c r="CN33" s="13">
        <f>CO$9*$CJ33+(1-数据总览!AI14)*100*CO$10+CO$11</f>
        <v>74.402035655693808</v>
      </c>
      <c r="CQ33" s="13">
        <v>9</v>
      </c>
      <c r="CR33" s="13">
        <f>(持续效用(选择列求节点(将领怒气,CR$21,时间节点,1,100-$CQ33),0,CR$21,"将领")-持续效用(选择列求节点(将领怒气,CR$21,时间节点,1,100),0,CR$21,"将领"))*数据总览!$D$4/(1+数据总览!$D$4)</f>
        <v>7.1918508385082E-3</v>
      </c>
      <c r="CS33" s="13">
        <f>(持续效用(选择列求节点(将领怒气,CS$21,时间节点,1,100-$CQ33),0,CS$21,"将领")-持续效用(选择列求节点(将领怒气,CS$21,时间节点,1,100),0,CS$21,"将领"))*数据总览!$D$4/(1+数据总览!$D$4)</f>
        <v>1.0760877091430096E-2</v>
      </c>
      <c r="CT33" s="13">
        <f>(持续效用(选择列求节点(将领怒气,CT$21,时间节点,1,100-$CQ33),0,CT$21,"将领")-持续效用(选择列求节点(将领怒气,CT$21,时间节点,1,100),0,CT$21,"将领"))*数据总览!$D$4/(1+数据总览!$D$4)</f>
        <v>1.8107339388670596E-2</v>
      </c>
      <c r="CU33" s="13">
        <f>(持续效用(选择列求节点(将领怒气,CU$21,时间节点,1,100-$CQ33),0,CU$21,"将领")-持续效用(选择列求节点(将领怒气,CU$21,时间节点,1,100),0,CU$21,"将领"))*数据总览!$D$4/(1+数据总览!$D$4)</f>
        <v>1.8818343226709722E-2</v>
      </c>
      <c r="CW33" s="13">
        <f>(持续效用(选择列求节点(将领怒气,CW$21,时间节点,1,200-$CQ33),0,CW$21,"将领")-持续效用(选择列求节点(将领怒气,CW$21,时间节点,1,200),0,CW$21,"将领"))*数据总览!$D$4/(1+数据总览!$D$4)</f>
        <v>7.7687442039298124E-3</v>
      </c>
      <c r="CX33" s="13">
        <f>(持续效用(选择列求节点(将领怒气,CX$21,时间节点,1,200-$CQ33),0,CX$21,"将领")-持续效用(选择列求节点(将领怒气,CX$21,时间节点,1,200),0,CX$21,"将领"))*数据总览!$D$4/(1+数据总览!$D$4)</f>
        <v>8.4257683664446456E-3</v>
      </c>
      <c r="CY33" s="13">
        <f>(持续效用(选择列求节点(将领怒气,CY$21,时间节点,1,200-$CQ33),0,CY$21,"将领")-持续效用(选择列求节点(将领怒气,CY$21,时间节点,1,200),0,CY$21,"将领"))*数据总览!$D$4/(1+数据总览!$D$4)</f>
        <v>6.1000415488707905E-3</v>
      </c>
      <c r="CZ33" s="13">
        <f>(持续效用(选择列求节点(将领怒气,CZ$21,时间节点,1,200-$CQ33),0,CZ$21,"将领")-持续效用(选择列求节点(将领怒气,CZ$21,时间节点,1,200),0,CZ$21,"将领"))*数据总览!$D$4/(1+数据总览!$D$4)</f>
        <v>5.8244634267682902E-3</v>
      </c>
      <c r="DC33" s="13">
        <f t="shared" si="45"/>
        <v>1.4960595042438012E-2</v>
      </c>
      <c r="DD33" s="13">
        <f t="shared" si="44"/>
        <v>1.918664545787474E-2</v>
      </c>
      <c r="DE33" s="13">
        <f t="shared" si="44"/>
        <v>2.4207380937541385E-2</v>
      </c>
      <c r="DF33" s="13">
        <f t="shared" si="44"/>
        <v>2.4642806653478011E-2</v>
      </c>
      <c r="DQ33" s="14">
        <f>[8]结果汇总!N34</f>
        <v>0.4</v>
      </c>
      <c r="DR33" s="14">
        <f>[8]结果汇总!O34</f>
        <v>0</v>
      </c>
      <c r="DS33" s="14">
        <f>[8]结果汇总!P34</f>
        <v>0.3</v>
      </c>
      <c r="DT33" s="14">
        <f>[8]结果汇总!Q34</f>
        <v>0.3</v>
      </c>
      <c r="DU33" s="14">
        <f>[8]结果汇总!R34</f>
        <v>0</v>
      </c>
      <c r="DV33" s="14">
        <f>[8]结果汇总!S34</f>
        <v>0.5</v>
      </c>
      <c r="DW33" s="14">
        <f>[8]结果汇总!T34</f>
        <v>0.5</v>
      </c>
      <c r="DX33" s="14">
        <f>[8]结果汇总!U34</f>
        <v>0</v>
      </c>
      <c r="DY33" s="14">
        <f>[8]结果汇总!V34</f>
        <v>0</v>
      </c>
      <c r="DZ33" s="14">
        <f>[8]结果汇总!W34</f>
        <v>0.25</v>
      </c>
      <c r="EA33" s="14">
        <f>[8]结果汇总!X34</f>
        <v>0.33333333333333331</v>
      </c>
      <c r="EB33" s="14">
        <f>[8]结果汇总!Y34</f>
        <v>0.41666666666666663</v>
      </c>
      <c r="EC33" s="14">
        <f>[8]结果汇总!Z34</f>
        <v>0.5</v>
      </c>
      <c r="ED33" s="14">
        <f>[8]结果汇总!AA34</f>
        <v>0</v>
      </c>
      <c r="EE33" s="14">
        <f>[8]结果汇总!AB34</f>
        <v>0.25</v>
      </c>
      <c r="EF33" s="14">
        <f>[8]结果汇总!AC34</f>
        <v>0.25</v>
      </c>
      <c r="EO33" s="232"/>
      <c r="EP33" s="162">
        <f t="shared" si="4"/>
        <v>4</v>
      </c>
      <c r="EQ33" s="162">
        <f>INDEX(大数据效果预估!$C$58:$C$65,MATCH($EO$27,大数据效果预估!$B$58:$B$65,0))</f>
        <v>0.1</v>
      </c>
      <c r="ER33" s="235"/>
      <c r="ES33" s="162">
        <v>3</v>
      </c>
      <c r="ET33" s="13" t="s">
        <v>171</v>
      </c>
      <c r="EU33" s="167">
        <f t="shared" si="46"/>
        <v>24</v>
      </c>
      <c r="EV33" s="168">
        <f>INDEX(武将攻击,ES33)*4</f>
        <v>12000</v>
      </c>
      <c r="EW33" s="169">
        <f>(EV29+EV33)/(SUM(EV27:EV33)-(EV27+EV30)/2)</f>
        <v>0.39525183572882516</v>
      </c>
      <c r="EX33" s="168">
        <f>EV33/(EV29+EV33)</f>
        <v>0.43502877050034255</v>
      </c>
      <c r="EZ33" s="13"/>
      <c r="FG33" s="13" t="str">
        <f>IFERROR(INDEX(版本差别!$F:$F,MATCH(相关演算!FH33,版本差别!$D:$D,0)),"")</f>
        <v/>
      </c>
      <c r="FH33" s="13">
        <v>10020</v>
      </c>
      <c r="FI33" s="13" t="s">
        <v>715</v>
      </c>
      <c r="FJ33" s="13">
        <v>350</v>
      </c>
      <c r="FK33" s="13">
        <v>80</v>
      </c>
      <c r="FL33" s="13">
        <v>220</v>
      </c>
      <c r="FM33" s="13">
        <v>0</v>
      </c>
      <c r="FN33" s="13">
        <f>FL33</f>
        <v>220</v>
      </c>
      <c r="FO33" s="53">
        <f t="shared" si="11"/>
        <v>0</v>
      </c>
      <c r="FP33" s="53">
        <f t="shared" si="12"/>
        <v>0</v>
      </c>
      <c r="FQ33" s="53">
        <f t="shared" si="13"/>
        <v>0</v>
      </c>
      <c r="FR33" s="53">
        <f t="shared" si="14"/>
        <v>0</v>
      </c>
      <c r="FS33" s="53">
        <f t="shared" si="15"/>
        <v>20096</v>
      </c>
      <c r="FT33" s="53">
        <f t="shared" si="16"/>
        <v>0</v>
      </c>
      <c r="FU33" s="53">
        <f t="shared" si="17"/>
        <v>0</v>
      </c>
      <c r="FV33" s="53">
        <f t="shared" si="18"/>
        <v>0</v>
      </c>
      <c r="FW33" s="53">
        <f t="shared" si="5"/>
        <v>0</v>
      </c>
      <c r="FX33" s="53">
        <v>0</v>
      </c>
      <c r="FY33" s="125">
        <f t="shared" si="6"/>
        <v>20096</v>
      </c>
      <c r="FZ33" s="125" t="str">
        <f t="shared" ca="1" si="7"/>
        <v/>
      </c>
      <c r="GA33" s="13">
        <v>0</v>
      </c>
      <c r="GB33" s="53">
        <f t="shared" ca="1" si="8"/>
        <v>220</v>
      </c>
      <c r="GC33" s="189">
        <f ca="1">IF(FI33="","",求节点($FT$4:$FT$10,$FV$4:$FV$10,GB33))</f>
        <v>0.84456488135989882</v>
      </c>
      <c r="GD33" s="53">
        <f t="shared" si="19"/>
        <v>2</v>
      </c>
      <c r="GE33" s="53">
        <f t="shared" ca="1" si="20"/>
        <v>4.0999999999999996</v>
      </c>
      <c r="GF33" s="190">
        <f ca="1">IF(GG33="",MAX(ROUND(GE33*求节点($FN$4:$FN$7,INDEX($FO$4:$FR$7,,GD33+1),GE33),2),2),MIN(MAX(ROUND(GE33*求节点($FN$4:$FN$7,INDEX($FO$4:$FR$7,,GD33+1),GE33),2),2),GG33))</f>
        <v>3.95</v>
      </c>
      <c r="GG33" s="13" t="s">
        <v>380</v>
      </c>
      <c r="GY33" s="13"/>
    </row>
    <row r="34" spans="2:207" x14ac:dyDescent="0.15">
      <c r="B34" s="14">
        <v>15</v>
      </c>
      <c r="C34" s="15">
        <v>0.5</v>
      </c>
      <c r="D34" s="15">
        <v>0.5</v>
      </c>
      <c r="E34" s="15">
        <v>0.5</v>
      </c>
      <c r="F34" s="15">
        <v>0.5</v>
      </c>
      <c r="G34" s="13">
        <f>数据总览!AF20</f>
        <v>0.55589319329651465</v>
      </c>
      <c r="H34" s="13">
        <f>数据总览!AG20</f>
        <v>0.63681321861751372</v>
      </c>
      <c r="I34" s="13">
        <f>数据总览!AH20</f>
        <v>0.91427387481104361</v>
      </c>
      <c r="J34" s="13">
        <f>数据总览!AI20</f>
        <v>0.91427387481104361</v>
      </c>
      <c r="K34" s="13">
        <f>数据总览!AB20</f>
        <v>0.41273345089809316</v>
      </c>
      <c r="L34" s="13">
        <f>数据总览!AC20</f>
        <v>0.70945057489401098</v>
      </c>
      <c r="M34" s="13">
        <f>数据总览!AD20</f>
        <v>0.90855879979844645</v>
      </c>
      <c r="N34" s="13">
        <f>数据总览!AE20</f>
        <v>1</v>
      </c>
      <c r="R34" s="13">
        <f t="shared" si="38"/>
        <v>3.7898399999999999</v>
      </c>
      <c r="S34" s="13">
        <f t="shared" si="38"/>
        <v>3.62704</v>
      </c>
      <c r="T34" s="13">
        <f t="shared" si="38"/>
        <v>1.8</v>
      </c>
      <c r="U34" s="13">
        <f t="shared" si="38"/>
        <v>2.3839999999999999</v>
      </c>
      <c r="V34" s="7">
        <f t="shared" si="21"/>
        <v>4.9519691022143926</v>
      </c>
      <c r="W34" s="7">
        <f t="shared" si="22"/>
        <v>3.7828936639872226</v>
      </c>
      <c r="X34" s="7">
        <f t="shared" si="23"/>
        <v>3.5293814302984967</v>
      </c>
      <c r="Y34" s="7">
        <f t="shared" si="24"/>
        <v>2.9380513018099941</v>
      </c>
      <c r="Z34" s="13">
        <f t="shared" si="47"/>
        <v>0.15596210620274964</v>
      </c>
      <c r="AA34" s="13">
        <f t="shared" si="48"/>
        <v>0.16296247865240765</v>
      </c>
      <c r="AB34" s="13">
        <f t="shared" si="49"/>
        <v>0.32837301587301593</v>
      </c>
      <c r="AC34" s="13">
        <f t="shared" si="26"/>
        <v>0.24793264621284761</v>
      </c>
      <c r="AD34" s="7">
        <f t="shared" si="27"/>
        <v>0.17961901623418325</v>
      </c>
      <c r="AE34" s="7">
        <f t="shared" si="28"/>
        <v>0.14954359571871342</v>
      </c>
      <c r="AF34" s="7">
        <f t="shared" si="29"/>
        <v>0.11303466940666984</v>
      </c>
      <c r="AG34" s="7">
        <f t="shared" si="30"/>
        <v>0.11004427424052354</v>
      </c>
      <c r="AH34" s="4">
        <f>SUMPRODUCT(AD34:AF34,INDEX((DQ19:DS19,DU19:DW19,DY19:EA19,EC19:EE19),1,,$N$2))</f>
        <v>0.17961901623418325</v>
      </c>
      <c r="AI34" s="4">
        <f>SUMPRODUCT(Z34:AB34,INDEX((DQ19:DS19,DU19:DW19,DY19:EA19,EC19:EE19),1,,$N$2))</f>
        <v>0.15596210620274964</v>
      </c>
      <c r="AJ34" s="59">
        <f>MAX(INDEX($AD$19:AF34,,$N$2))</f>
        <v>0.17961901623418325</v>
      </c>
      <c r="AK34" s="27">
        <f>MAX(INDEX($Z$19:AB34,,$N$2))</f>
        <v>0.15596210620274964</v>
      </c>
      <c r="AL34" s="13">
        <f t="shared" si="31"/>
        <v>0.25789187517315126</v>
      </c>
      <c r="AM34" s="13">
        <f t="shared" si="32"/>
        <v>0.26946737400365461</v>
      </c>
      <c r="AN34" s="13">
        <f t="shared" si="33"/>
        <v>0.54298274678123082</v>
      </c>
      <c r="AO34" s="7">
        <f t="shared" si="34"/>
        <v>0.29749658495566661</v>
      </c>
      <c r="AP34" s="7">
        <f t="shared" si="35"/>
        <v>0.24774523683908042</v>
      </c>
      <c r="AQ34" s="7">
        <f t="shared" si="36"/>
        <v>0.18705921511991114</v>
      </c>
      <c r="AR34" s="7">
        <f>SUMPRODUCT(AO34:AQ34,INDEX((DQ19:DS19,DU19:DW19,DY19:EA19,EC19:EE19),1,,$N$2))</f>
        <v>0.29749658495566661</v>
      </c>
      <c r="AS34" s="7">
        <f>SUMPRODUCT(AL34:AN34,INDEX((DQ19:DS19,DU19:DW19,DY19:EA19,EC19:EE19),1,,$N$2))</f>
        <v>0.25789187517315126</v>
      </c>
      <c r="AT34" s="59">
        <f>MAX(INDEX($AO$19:AQ34,,$N$2))</f>
        <v>0.29749658495566661</v>
      </c>
      <c r="AU34" s="27">
        <f>MAX(INDEX($AL$19:AN34,,$N$2))</f>
        <v>0.25789187517315126</v>
      </c>
      <c r="BD34" s="7">
        <v>10</v>
      </c>
      <c r="BE34" s="13">
        <f>(1-数据总览!AB15)*100*$BF$15</f>
        <v>92.33967836351232</v>
      </c>
      <c r="BF34" s="13">
        <f>(1-数据总览!AC15)*100*$BF$15</f>
        <v>48.124361415308691</v>
      </c>
      <c r="BG34" s="13">
        <f>(1-数据总览!AD15)*100*$BF$15</f>
        <v>15.081882902862098</v>
      </c>
      <c r="BH34" s="13">
        <f>(1-数据总览!AE15)*100*$BF$15</f>
        <v>0</v>
      </c>
      <c r="BK34" s="13">
        <v>10</v>
      </c>
      <c r="BL34" s="13">
        <f t="shared" si="41"/>
        <v>8.8197676086240184E-3</v>
      </c>
      <c r="BM34" s="13">
        <f t="shared" si="41"/>
        <v>2.1935184581198197E-2</v>
      </c>
      <c r="BN34" s="13">
        <f t="shared" si="41"/>
        <v>1.8963770582778844E-2</v>
      </c>
      <c r="BO34" s="13">
        <f t="shared" si="41"/>
        <v>8.7688543252096851E-3</v>
      </c>
      <c r="BQ34" s="13">
        <f t="shared" si="42"/>
        <v>1.3339224841024677E-2</v>
      </c>
      <c r="BR34" s="13">
        <f t="shared" si="42"/>
        <v>9.3571210543909017E-2</v>
      </c>
      <c r="BS34" s="13">
        <f t="shared" si="42"/>
        <v>1.3862334510241815E-2</v>
      </c>
      <c r="BT34" s="13">
        <f t="shared" si="42"/>
        <v>1.2010004700561253E-2</v>
      </c>
      <c r="BU34" s="13"/>
      <c r="BV34" s="13"/>
      <c r="BW34" s="13">
        <f t="shared" si="43"/>
        <v>2.2158992449648696E-2</v>
      </c>
      <c r="BX34" s="13">
        <f t="shared" si="43"/>
        <v>0.11550639512510721</v>
      </c>
      <c r="BY34" s="13">
        <f t="shared" si="43"/>
        <v>3.2826105093020655E-2</v>
      </c>
      <c r="BZ34" s="13">
        <f t="shared" si="43"/>
        <v>2.0778859025770938E-2</v>
      </c>
      <c r="CG34" s="7"/>
      <c r="CJ34" s="13">
        <v>10</v>
      </c>
      <c r="CK34" s="13">
        <f>CL$9*$CJ34+(1-数据总览!AF15)*100*CL$10+CL$11</f>
        <v>108.95580180960675</v>
      </c>
      <c r="CL34" s="13">
        <f>CM$9*$CJ34+(1-数据总览!AG15)*100*CM$10+CM$11</f>
        <v>100.07772588456794</v>
      </c>
      <c r="CM34" s="13">
        <f>CN$9*$CJ34+(1-数据总览!AH15)*100*CN$10+CN$11</f>
        <v>77.06963261071661</v>
      </c>
      <c r="CN34" s="13">
        <f>CO$9*$CJ34+(1-数据总览!AI15)*100*CO$10+CO$11</f>
        <v>77.06963261071661</v>
      </c>
      <c r="CQ34" s="13">
        <v>10</v>
      </c>
      <c r="CR34" s="13">
        <f>(持续效用(选择列求节点(将领怒气,CR$21,时间节点,1,100-$CQ34),0,CR$21,"将领")-持续效用(选择列求节点(将领怒气,CR$21,时间节点,1,100),0,CR$21,"将领"))*数据总览!$D$4/(1+数据总览!$D$4)</f>
        <v>8.0012153129121882E-3</v>
      </c>
      <c r="CS34" s="13">
        <f>(持续效用(选择列求节点(将领怒气,CS$21,时间节点,1,100-$CQ34),0,CS$21,"将领")-持续效用(选择列求节点(将领怒气,CS$21,时间节点,1,100),0,CS$21,"将领"))*数据总览!$D$4/(1+数据总览!$D$4)</f>
        <v>1.1963990390595546E-2</v>
      </c>
      <c r="CT34" s="13">
        <f>(持续效用(选择列求节点(将领怒气,CT$21,时间节点,1,100-$CQ34),0,CT$21,"将领")-持续效用(选择列求节点(将领怒气,CT$21,时间节点,1,100),0,CT$21,"将领"))*数据总览!$D$4/(1+数据总览!$D$4)</f>
        <v>2.0184030182164813E-2</v>
      </c>
      <c r="CU34" s="13">
        <f>(持续效用(选择列求节点(将领怒气,CU$21,时间节点,1,100-$CQ34),0,CU$21,"将领")-持续效用(选择列求节点(将领怒气,CU$21,时间节点,1,100),0,CU$21,"将领"))*数据总览!$D$4/(1+数据总览!$D$4)</f>
        <v>2.0952955063070555E-2</v>
      </c>
      <c r="CW34" s="13">
        <f>(持续效用(选择列求节点(将领怒气,CW$21,时间节点,1,200-$CQ34),0,CW$21,"将领")-持续效用(选择列求节点(将领怒气,CW$21,时间节点,1,200),0,CW$21,"将领"))*数据总览!$D$4/(1+数据总览!$D$4)</f>
        <v>8.716692346422807E-3</v>
      </c>
      <c r="CX34" s="13">
        <f>(持续效用(选择列求节点(将领怒气,CX$21,时间节点,1,200-$CQ34),0,CX$21,"将领")-持续效用(选择列求节点(将领怒气,CX$21,时间节点,1,200),0,CX$21,"将领"))*数据总览!$D$4/(1+数据总览!$D$4)</f>
        <v>9.4063769181862295E-3</v>
      </c>
      <c r="CY34" s="13">
        <f>(持续效用(选择列求节点(将领怒气,CY$21,时间节点,1,200-$CQ34),0,CY$21,"将领")-持续效用(选择列求节点(将领怒气,CY$21,时间节点,1,200),0,CY$21,"将领"))*数据总览!$D$4/(1+数据总览!$D$4)</f>
        <v>6.7955467014873556E-3</v>
      </c>
      <c r="CZ34" s="13">
        <f>(持续效用(选择列求节点(将领怒气,CZ$21,时间节点,1,200-$CQ34),0,CZ$21,"将领")-持续效用(选择列求节点(将领怒气,CZ$21,时间节点,1,200),0,CZ$21,"将领"))*数据总览!$D$4/(1+数据总览!$D$4)</f>
        <v>6.4843585067921169E-3</v>
      </c>
      <c r="DC34" s="13">
        <f t="shared" si="45"/>
        <v>1.6717907659334993E-2</v>
      </c>
      <c r="DD34" s="13">
        <f t="shared" si="44"/>
        <v>2.1370367308781776E-2</v>
      </c>
      <c r="DE34" s="13">
        <f t="shared" si="44"/>
        <v>2.697957688365217E-2</v>
      </c>
      <c r="DF34" s="13">
        <f t="shared" si="44"/>
        <v>2.7437313569862672E-2</v>
      </c>
      <c r="DQ34" s="14">
        <f>[8]结果汇总!N35</f>
        <v>0.4</v>
      </c>
      <c r="DR34" s="14">
        <f>[8]结果汇总!O35</f>
        <v>0</v>
      </c>
      <c r="DS34" s="14">
        <f>[8]结果汇总!P35</f>
        <v>0.3</v>
      </c>
      <c r="DT34" s="14">
        <f>[8]结果汇总!Q35</f>
        <v>0.3</v>
      </c>
      <c r="DU34" s="14">
        <f>[8]结果汇总!R35</f>
        <v>0</v>
      </c>
      <c r="DV34" s="14">
        <f>[8]结果汇总!S35</f>
        <v>0.5</v>
      </c>
      <c r="DW34" s="14">
        <f>[8]结果汇总!T35</f>
        <v>0.5</v>
      </c>
      <c r="DX34" s="14">
        <f>[8]结果汇总!U35</f>
        <v>0</v>
      </c>
      <c r="DY34" s="14">
        <f>[8]结果汇总!V35</f>
        <v>0</v>
      </c>
      <c r="DZ34" s="14">
        <f>[8]结果汇总!W35</f>
        <v>0.25</v>
      </c>
      <c r="EA34" s="14">
        <f>[8]结果汇总!X35</f>
        <v>0.33333333333333331</v>
      </c>
      <c r="EB34" s="14">
        <f>[8]结果汇总!Y35</f>
        <v>0.41666666666666663</v>
      </c>
      <c r="EC34" s="14">
        <f>[8]结果汇总!Z35</f>
        <v>0.5</v>
      </c>
      <c r="ED34" s="14">
        <f>[8]结果汇总!AA35</f>
        <v>0</v>
      </c>
      <c r="EE34" s="14">
        <f>[8]结果汇总!AB35</f>
        <v>0.25</v>
      </c>
      <c r="EF34" s="14">
        <f>[8]结果汇总!AC35</f>
        <v>0.25</v>
      </c>
      <c r="EO34" s="233"/>
      <c r="EP34" s="145">
        <f t="shared" si="4"/>
        <v>4</v>
      </c>
      <c r="EQ34" s="145">
        <f>INDEX(大数据效果预估!$C$58:$C$65,MATCH($EO$27,大数据效果预估!$B$58:$B$65,0))</f>
        <v>0.1</v>
      </c>
      <c r="ER34" s="236"/>
      <c r="ES34" s="145">
        <v>4</v>
      </c>
      <c r="ET34" s="170" t="s">
        <v>172</v>
      </c>
      <c r="EU34" s="173">
        <f t="shared" si="46"/>
        <v>24</v>
      </c>
      <c r="EV34" s="172">
        <f>INDEX(武将攻击,ES34)*4</f>
        <v>12000</v>
      </c>
      <c r="EW34" s="171"/>
      <c r="EX34" s="172"/>
      <c r="EZ34" s="13"/>
      <c r="FG34" s="13" t="str">
        <f>IFERROR(INDEX(版本差别!$F:$F,MATCH(相关演算!FH34,版本差别!$D:$D,0)),"")</f>
        <v>李儒</v>
      </c>
      <c r="FH34" s="13">
        <v>10021</v>
      </c>
      <c r="FI34" s="13" t="s">
        <v>715</v>
      </c>
      <c r="FJ34" s="13">
        <v>380</v>
      </c>
      <c r="FK34" s="13">
        <v>80</v>
      </c>
      <c r="FL34" s="13">
        <v>220</v>
      </c>
      <c r="FM34" s="13">
        <v>0</v>
      </c>
      <c r="FN34" s="13">
        <f>FL34</f>
        <v>220</v>
      </c>
      <c r="FO34" s="53">
        <f t="shared" si="11"/>
        <v>0</v>
      </c>
      <c r="FP34" s="53">
        <f t="shared" si="12"/>
        <v>0</v>
      </c>
      <c r="FQ34" s="53">
        <f t="shared" si="13"/>
        <v>0</v>
      </c>
      <c r="FR34" s="53">
        <f t="shared" si="14"/>
        <v>0</v>
      </c>
      <c r="FS34" s="53">
        <f t="shared" si="15"/>
        <v>20096</v>
      </c>
      <c r="FT34" s="53">
        <f t="shared" si="16"/>
        <v>0</v>
      </c>
      <c r="FU34" s="53">
        <f t="shared" si="17"/>
        <v>0</v>
      </c>
      <c r="FV34" s="53">
        <f t="shared" si="18"/>
        <v>0</v>
      </c>
      <c r="FW34" s="53">
        <f t="shared" si="5"/>
        <v>0</v>
      </c>
      <c r="FX34" s="53">
        <v>0</v>
      </c>
      <c r="FY34" s="125">
        <f t="shared" si="6"/>
        <v>20096</v>
      </c>
      <c r="FZ34" s="125" t="str">
        <f t="shared" ca="1" si="7"/>
        <v/>
      </c>
      <c r="GA34" s="13">
        <v>0</v>
      </c>
      <c r="GB34" s="53">
        <f t="shared" ca="1" si="8"/>
        <v>220</v>
      </c>
      <c r="GC34" s="189">
        <f ca="1">IF(FI34="","",求节点($FT$4:$FT$10,$FV$4:$FV$10,GB34))</f>
        <v>0.84456488135989882</v>
      </c>
      <c r="GD34" s="53">
        <f t="shared" si="19"/>
        <v>2</v>
      </c>
      <c r="GE34" s="53">
        <f t="shared" ca="1" si="20"/>
        <v>4.0999999999999996</v>
      </c>
      <c r="GF34" s="190">
        <f ca="1">IF(GG34="",MAX(ROUND(GE34*求节点($FN$4:$FN$7,INDEX($FO$4:$FR$7,,GD34+1),GE34),2),2),MIN(MAX(ROUND(GE34*求节点($FN$4:$FN$7,INDEX($FO$4:$FR$7,,GD34+1),GE34),2),2),GG34))</f>
        <v>1</v>
      </c>
      <c r="GG34" s="13">
        <v>1</v>
      </c>
      <c r="GY34" s="13"/>
    </row>
    <row r="35" spans="2:207" x14ac:dyDescent="0.15">
      <c r="B35" s="14">
        <v>16</v>
      </c>
      <c r="C35" s="15">
        <v>0.5</v>
      </c>
      <c r="D35" s="15">
        <v>0.5</v>
      </c>
      <c r="E35" s="15">
        <v>0.5</v>
      </c>
      <c r="F35" s="15">
        <v>0.5</v>
      </c>
      <c r="G35" s="13">
        <f>数据总览!AF21</f>
        <v>0.54669530259488608</v>
      </c>
      <c r="H35" s="13">
        <f>数据总览!AG21</f>
        <v>0.61526439144313871</v>
      </c>
      <c r="I35" s="13">
        <f>数据总览!AH21</f>
        <v>0.90910423037750021</v>
      </c>
      <c r="J35" s="13">
        <f>数据总览!AI21</f>
        <v>0.90910423037750021</v>
      </c>
      <c r="K35" s="13">
        <f>数据总览!AB21</f>
        <v>0.35891065539996692</v>
      </c>
      <c r="L35" s="13">
        <f>数据总览!AC21</f>
        <v>0.69221151315451102</v>
      </c>
      <c r="M35" s="13">
        <f>数据总览!AD21</f>
        <v>0.90304451240266692</v>
      </c>
      <c r="N35" s="13">
        <f>数据总览!AE21</f>
        <v>1</v>
      </c>
      <c r="R35" s="13">
        <f t="shared" si="38"/>
        <v>3.7898399999999999</v>
      </c>
      <c r="S35" s="13">
        <f t="shared" si="38"/>
        <v>3.62704</v>
      </c>
      <c r="T35" s="13">
        <f t="shared" si="38"/>
        <v>1.8</v>
      </c>
      <c r="U35" s="13">
        <f t="shared" si="38"/>
        <v>2.3839999999999999</v>
      </c>
      <c r="V35" s="7">
        <f t="shared" si="21"/>
        <v>4.9292925311139273</v>
      </c>
      <c r="W35" s="7">
        <f t="shared" si="22"/>
        <v>3.7270857793536845</v>
      </c>
      <c r="X35" s="7">
        <f t="shared" si="23"/>
        <v>3.4319936605627093</v>
      </c>
      <c r="Y35" s="7">
        <f t="shared" si="24"/>
        <v>2.8629031017110247</v>
      </c>
      <c r="Z35" s="13">
        <f t="shared" si="47"/>
        <v>0.15596210620274964</v>
      </c>
      <c r="AA35" s="13">
        <f t="shared" si="48"/>
        <v>0.16296247865240765</v>
      </c>
      <c r="AB35" s="13">
        <f t="shared" si="49"/>
        <v>0.32837301587301593</v>
      </c>
      <c r="AC35" s="13">
        <f t="shared" si="26"/>
        <v>0.24793264621284761</v>
      </c>
      <c r="AD35" s="7">
        <f t="shared" si="27"/>
        <v>0.18295964727019287</v>
      </c>
      <c r="AE35" s="7">
        <f t="shared" si="28"/>
        <v>0.15223034087835527</v>
      </c>
      <c r="AF35" s="7">
        <f t="shared" si="29"/>
        <v>0.11562896001347012</v>
      </c>
      <c r="AG35" s="7">
        <f t="shared" si="30"/>
        <v>0.1120736344569629</v>
      </c>
      <c r="AH35" s="4">
        <f>SUMPRODUCT(AD35:AF35,INDEX((DQ20:DS20,DU20:DW20,DY20:EA20,EC20:EE20),1,,$N$2))</f>
        <v>0.18295964727019287</v>
      </c>
      <c r="AI35" s="4">
        <f>SUMPRODUCT(Z35:AB35,INDEX((DQ20:DS20,DU20:DW20,DY20:EA20,EC20:EE20),1,,$N$2))</f>
        <v>0.15596210620274964</v>
      </c>
      <c r="AJ35" s="59">
        <f>MAX(INDEX($AD$19:AF35,,$N$2))</f>
        <v>0.18295964727019287</v>
      </c>
      <c r="AK35" s="27">
        <f>MAX(INDEX($Z$19:AB35,,$N$2))</f>
        <v>0.15596210620274964</v>
      </c>
      <c r="AL35" s="13">
        <f t="shared" si="31"/>
        <v>0.29656573856849838</v>
      </c>
      <c r="AM35" s="13">
        <f t="shared" si="32"/>
        <v>0.30987711705865878</v>
      </c>
      <c r="AN35" s="13">
        <f t="shared" si="33"/>
        <v>0.62440927703135429</v>
      </c>
      <c r="AO35" s="7">
        <f t="shared" si="34"/>
        <v>0.34839492483777457</v>
      </c>
      <c r="AP35" s="7">
        <f t="shared" si="35"/>
        <v>0.28992582849842197</v>
      </c>
      <c r="AQ35" s="7">
        <f t="shared" si="36"/>
        <v>0.2199646868614083</v>
      </c>
      <c r="AR35" s="7">
        <f>SUMPRODUCT(AO35:AQ35,INDEX((DQ20:DS20,DU20:DW20,DY20:EA20,EC20:EE20),1,,$N$2))</f>
        <v>0.34839492483777457</v>
      </c>
      <c r="AS35" s="7">
        <f>SUMPRODUCT(AL35:AN35,INDEX((DQ20:DS20,DU20:DW20,DY20:EA20,EC20:EE20),1,,$N$2))</f>
        <v>0.29656573856849838</v>
      </c>
      <c r="AT35" s="59">
        <f>MAX(INDEX($AO$19:AQ35,,$N$2))</f>
        <v>0.34839492483777457</v>
      </c>
      <c r="AU35" s="27">
        <f>MAX(INDEX($AL$19:AN35,,$N$2))</f>
        <v>0.29656573856849838</v>
      </c>
      <c r="BD35" s="7">
        <v>11</v>
      </c>
      <c r="BE35" s="13">
        <f>(1-数据总览!AB16)*100*$BF$15</f>
        <v>101.30199476463352</v>
      </c>
      <c r="BF35" s="13">
        <f>(1-数据总览!AC16)*100*$BF$15</f>
        <v>52.571058542889965</v>
      </c>
      <c r="BG35" s="13">
        <f>(1-数据总览!AD16)*100*$BF$15</f>
        <v>16.488561105053538</v>
      </c>
      <c r="BH35" s="13">
        <f>(1-数据总览!AE16)*100*$BF$15</f>
        <v>0</v>
      </c>
      <c r="BK35" s="13">
        <v>11</v>
      </c>
      <c r="BL35" s="13">
        <f t="shared" si="41"/>
        <v>9.7077586805203175E-3</v>
      </c>
      <c r="BM35" s="13">
        <f t="shared" si="41"/>
        <v>2.4143761362697802E-2</v>
      </c>
      <c r="BN35" s="13">
        <f t="shared" si="41"/>
        <v>2.0796180383695184E-2</v>
      </c>
      <c r="BO35" s="13">
        <f t="shared" si="41"/>
        <v>9.7874014610143112E-3</v>
      </c>
      <c r="BQ35" s="13">
        <f t="shared" si="42"/>
        <v>1.3890636635346898E-2</v>
      </c>
      <c r="BR35" s="13">
        <f t="shared" si="42"/>
        <v>0.10044299490609834</v>
      </c>
      <c r="BS35" s="13">
        <f t="shared" si="42"/>
        <v>1.5230564070338935E-2</v>
      </c>
      <c r="BT35" s="13">
        <f t="shared" si="42"/>
        <v>1.3198465122380182E-2</v>
      </c>
      <c r="BU35" s="13"/>
      <c r="BV35" s="13"/>
      <c r="BW35" s="13">
        <f t="shared" si="43"/>
        <v>2.3598395315867216E-2</v>
      </c>
      <c r="BX35" s="13">
        <f t="shared" si="43"/>
        <v>0.12458675626879614</v>
      </c>
      <c r="BY35" s="13">
        <f t="shared" si="43"/>
        <v>3.6026744454034115E-2</v>
      </c>
      <c r="BZ35" s="13">
        <f t="shared" si="43"/>
        <v>2.2985866583394493E-2</v>
      </c>
      <c r="CG35" s="7"/>
      <c r="CJ35" s="13">
        <v>11</v>
      </c>
      <c r="CK35" s="13">
        <f>CL$9*$CJ35+(1-数据总览!AF16)*100*CL$10+CL$11</f>
        <v>114.73677904132977</v>
      </c>
      <c r="CL35" s="13">
        <f>CM$9*$CJ35+(1-数据总览!AG16)*100*CM$10+CM$11</f>
        <v>104.85691158930624</v>
      </c>
      <c r="CM35" s="13">
        <f>CN$9*$CJ35+(1-数据总览!AH16)*100*CN$10+CN$11</f>
        <v>79.729013017993836</v>
      </c>
      <c r="CN35" s="13">
        <f>CO$9*$CJ35+(1-数据总览!AI16)*100*CO$10+CO$11</f>
        <v>79.729013017993836</v>
      </c>
      <c r="CQ35" s="13">
        <v>11</v>
      </c>
      <c r="CR35" s="13">
        <f>(持续效用(选择列求节点(将领怒气,CR$21,时间节点,1,100-$CQ35),0,CR$21,"将领")-持续效用(选择列求节点(将领怒气,CR$21,时间节点,1,100),0,CR$21,"将领"))*数据总览!$D$4/(1+数据总览!$D$4)</f>
        <v>8.8105797873161747E-3</v>
      </c>
      <c r="CS35" s="13">
        <f>(持续效用(选择列求节点(将领怒气,CS$21,时间节点,1,100-$CQ35),0,CS$21,"将领")-持续效用(选择列求节点(将领怒气,CS$21,时间节点,1,100),0,CS$21,"将领"))*数据总览!$D$4/(1+数据总览!$D$4)</f>
        <v>1.3171931831925063E-2</v>
      </c>
      <c r="CT35" s="13">
        <f>(持续效用(选择列求节点(将领怒气,CT$21,时间节点,1,100-$CQ35),0,CT$21,"将领")-持续效用(选择列求节点(将领怒气,CT$21,时间节点,1,100),0,CT$21,"将领"))*数据总览!$D$4/(1+数据总览!$D$4)</f>
        <v>2.228684914391867E-2</v>
      </c>
      <c r="CU35" s="13">
        <f>(持续效用(选择列求节点(将领怒气,CU$21,时间节点,1,100-$CQ35),0,CU$21,"将领")-持续效用(选择列求节点(将领怒气,CU$21,时间节点,1,100),0,CU$21,"将领"))*数据总览!$D$4/(1+数据总览!$D$4)</f>
        <v>2.3105161437665708E-2</v>
      </c>
      <c r="CW35" s="13">
        <f>(持续效用(选择列求节点(将领怒气,CW$21,时间节点,1,200-$CQ35),0,CW$21,"将领")-持续效用(选择列求节点(将领怒气,CW$21,时间节点,1,200),0,CW$21,"将领"))*数据总览!$D$4/(1+数据总览!$D$4)</f>
        <v>9.6655635384059121E-3</v>
      </c>
      <c r="CX35" s="13">
        <f>(持续效用(选择列求节点(将领怒气,CX$21,时间节点,1,200-$CQ35),0,CX$21,"将领")-持续效用(选择列求节点(将领怒气,CX$21,时间节点,1,200),0,CX$21,"将领"))*数据总览!$D$4/(1+数据总览!$D$4)</f>
        <v>1.0386985469927812E-2</v>
      </c>
      <c r="CY35" s="13">
        <f>(持续效用(选择列求节点(将领怒气,CY$21,时间节点,1,200-$CQ35),0,CY$21,"将领")-持续效用(选择列求节点(将领怒气,CY$21,时间节点,1,200),0,CY$21,"将领"))*数据总览!$D$4/(1+数据总览!$D$4)</f>
        <v>7.4910518541036327E-3</v>
      </c>
      <c r="CZ35" s="13">
        <f>(持续效用(选择列求节点(将领怒气,CZ$21,时间节点,1,200-$CQ35),0,CZ$21,"将领")-持续效用(选择列求节点(将领怒气,CZ$21,时间节点,1,200),0,CZ$21,"将领"))*数据总览!$D$4/(1+数据总览!$D$4)</f>
        <v>7.144253586815673E-3</v>
      </c>
      <c r="DC35" s="13">
        <f t="shared" si="45"/>
        <v>1.8476143325722089E-2</v>
      </c>
      <c r="DD35" s="13">
        <f t="shared" si="44"/>
        <v>2.3558917301852875E-2</v>
      </c>
      <c r="DE35" s="13">
        <f t="shared" si="44"/>
        <v>2.9777900998022303E-2</v>
      </c>
      <c r="DF35" s="13">
        <f t="shared" si="44"/>
        <v>3.024941502448138E-2</v>
      </c>
      <c r="DQ35" s="14">
        <f>[8]结果汇总!N36</f>
        <v>0.4</v>
      </c>
      <c r="DR35" s="14">
        <f>[8]结果汇总!O36</f>
        <v>0</v>
      </c>
      <c r="DS35" s="14">
        <f>[8]结果汇总!P36</f>
        <v>0.3</v>
      </c>
      <c r="DT35" s="14">
        <f>[8]结果汇总!Q36</f>
        <v>0.3</v>
      </c>
      <c r="DU35" s="14">
        <f>[8]结果汇总!R36</f>
        <v>0</v>
      </c>
      <c r="DV35" s="14">
        <f>[8]结果汇总!S36</f>
        <v>0.5</v>
      </c>
      <c r="DW35" s="14">
        <f>[8]结果汇总!T36</f>
        <v>0.5</v>
      </c>
      <c r="DX35" s="14">
        <f>[8]结果汇总!U36</f>
        <v>0</v>
      </c>
      <c r="DY35" s="14">
        <f>[8]结果汇总!V36</f>
        <v>0</v>
      </c>
      <c r="DZ35" s="14">
        <f>[8]结果汇总!W36</f>
        <v>0.25</v>
      </c>
      <c r="EA35" s="14">
        <f>[8]结果汇总!X36</f>
        <v>0.33333333333333331</v>
      </c>
      <c r="EB35" s="14">
        <f>[8]结果汇总!Y36</f>
        <v>0.41666666666666663</v>
      </c>
      <c r="EC35" s="14">
        <f>[8]结果汇总!Z36</f>
        <v>0.5</v>
      </c>
      <c r="ED35" s="14">
        <f>[8]结果汇总!AA36</f>
        <v>0</v>
      </c>
      <c r="EE35" s="14">
        <f>[8]结果汇总!AB36</f>
        <v>0.25</v>
      </c>
      <c r="EF35" s="14">
        <f>[8]结果汇总!AC36</f>
        <v>0.25</v>
      </c>
      <c r="EO35" s="231" t="s">
        <v>165</v>
      </c>
      <c r="EP35" s="121">
        <f t="shared" si="4"/>
        <v>5</v>
      </c>
      <c r="EQ35" s="121">
        <f>INDEX(大数据效果预估!$C$58:$C$65,MATCH($EO$35,大数据效果预估!$B$58:$B$65,0))</f>
        <v>0.3</v>
      </c>
      <c r="ER35" s="234" t="s">
        <v>28</v>
      </c>
      <c r="ES35" s="121">
        <v>1</v>
      </c>
      <c r="ET35" s="164" t="s">
        <v>224</v>
      </c>
      <c r="EU35" s="165">
        <f t="shared" ref="EU35:EU42" si="50">INDEX($EL$3:$EL$10,MATCH($EO$35,$EK$3:$EK$10,0))</f>
        <v>29</v>
      </c>
      <c r="EV35" s="163">
        <f>INDEX(士兵攻击,ES35)*4*1000*INDEX(士兵当前生命,MATCH(EU35,时间节点,ES35),ES35)</f>
        <v>469.11226295496419</v>
      </c>
      <c r="EW35" s="166">
        <f>(EV35+EV39)/SUM(EV35:EV42)</f>
        <v>0.14724563932555018</v>
      </c>
      <c r="EX35" s="163">
        <f>EV35/(EV35+EV39)</f>
        <v>3.7621945577366443E-2</v>
      </c>
      <c r="FG35" s="13" t="str">
        <f>IFERROR(INDEX(版本差别!$F:$F,MATCH(相关演算!FH35,版本差别!$D:$D,0)),"")</f>
        <v>张昭</v>
      </c>
      <c r="FH35" s="13">
        <v>10022</v>
      </c>
      <c r="FI35" s="13" t="s">
        <v>717</v>
      </c>
      <c r="FJ35" s="13">
        <v>300</v>
      </c>
      <c r="FK35" s="13">
        <v>100</v>
      </c>
      <c r="FM35" s="13">
        <v>0</v>
      </c>
      <c r="FN35" s="13">
        <v>300</v>
      </c>
      <c r="FO35" s="53">
        <f t="shared" si="11"/>
        <v>0</v>
      </c>
      <c r="FP35" s="53">
        <f t="shared" si="12"/>
        <v>0</v>
      </c>
      <c r="FQ35" s="53">
        <f t="shared" si="13"/>
        <v>0</v>
      </c>
      <c r="FR35" s="53">
        <f t="shared" si="14"/>
        <v>0</v>
      </c>
      <c r="FS35" s="53">
        <f t="shared" si="15"/>
        <v>0</v>
      </c>
      <c r="FT35" s="53">
        <f t="shared" si="16"/>
        <v>0</v>
      </c>
      <c r="FU35" s="53">
        <f t="shared" si="17"/>
        <v>0</v>
      </c>
      <c r="FV35" s="53">
        <f t="shared" si="18"/>
        <v>0</v>
      </c>
      <c r="FW35" s="53">
        <f t="shared" si="5"/>
        <v>0</v>
      </c>
      <c r="FX35" s="53">
        <v>0</v>
      </c>
      <c r="FY35" s="125">
        <f t="shared" si="6"/>
        <v>0</v>
      </c>
      <c r="FZ35" s="125" t="str">
        <f t="shared" ca="1" si="7"/>
        <v/>
      </c>
      <c r="GA35" s="13">
        <v>0</v>
      </c>
      <c r="GB35" s="53">
        <f t="shared" ca="1" si="8"/>
        <v>300</v>
      </c>
      <c r="GC35" s="189">
        <f ca="1">IF(FI35="","",求节点($FT$4:$FT$10,$FV$4:$FV$10,GB35))</f>
        <v>0.94868329805051377</v>
      </c>
      <c r="GD35" s="53">
        <f t="shared" si="19"/>
        <v>0</v>
      </c>
      <c r="GE35" s="53">
        <f t="shared" si="20"/>
        <v>0</v>
      </c>
      <c r="GF35" s="190">
        <f>IF(GG35="",MAX(ROUND(GE35*求节点($FN$4:$FN$7,INDEX($FO$4:$FR$7,,GD35+1),GE35),2),2),MIN(MAX(ROUND(GE35*求节点($FN$4:$FN$7,INDEX($FO$4:$FR$7,,GD35+1),GE35),2),2),GG35))</f>
        <v>2</v>
      </c>
      <c r="GG35" s="13">
        <v>2</v>
      </c>
      <c r="GY35" s="13"/>
    </row>
    <row r="36" spans="2:207" x14ac:dyDescent="0.15">
      <c r="B36" s="14">
        <v>17</v>
      </c>
      <c r="C36" s="15">
        <v>0.5</v>
      </c>
      <c r="D36" s="15">
        <v>0.5</v>
      </c>
      <c r="E36" s="15">
        <v>0.5</v>
      </c>
      <c r="F36" s="15">
        <v>0.5</v>
      </c>
      <c r="G36" s="13">
        <f>数据总览!AF22</f>
        <v>0.53754701237052249</v>
      </c>
      <c r="H36" s="13">
        <f>数据总览!AG22</f>
        <v>0.59402650614244812</v>
      </c>
      <c r="I36" s="13">
        <f>数据总览!AH22</f>
        <v>0.90399628846871727</v>
      </c>
      <c r="J36" s="13">
        <f>数据总览!AI22</f>
        <v>0.90399628846871727</v>
      </c>
      <c r="K36" s="13">
        <f>数据总览!AB22</f>
        <v>0.30560956296763958</v>
      </c>
      <c r="L36" s="13">
        <f>数据总览!AC22</f>
        <v>0.67522120491395843</v>
      </c>
      <c r="M36" s="13">
        <f>数据总览!AD22</f>
        <v>0.89759604103329849</v>
      </c>
      <c r="N36" s="13">
        <f>数据总览!AE22</f>
        <v>1</v>
      </c>
      <c r="R36" s="13">
        <f t="shared" si="38"/>
        <v>3.7898399999999999</v>
      </c>
      <c r="S36" s="13">
        <f t="shared" si="38"/>
        <v>3.62704</v>
      </c>
      <c r="T36" s="13">
        <f t="shared" si="38"/>
        <v>1.8</v>
      </c>
      <c r="U36" s="13">
        <f t="shared" si="38"/>
        <v>2.3839999999999999</v>
      </c>
      <c r="V36" s="7">
        <f t="shared" si="21"/>
        <v>4.9068937427377408</v>
      </c>
      <c r="W36" s="7">
        <f t="shared" si="22"/>
        <v>3.6718813992675319</v>
      </c>
      <c r="X36" s="7">
        <f t="shared" si="23"/>
        <v>3.3356681868694826</v>
      </c>
      <c r="Y36" s="7">
        <f t="shared" si="24"/>
        <v>2.7885761758067256</v>
      </c>
      <c r="Z36" s="13">
        <f t="shared" si="47"/>
        <v>0.15596210620274964</v>
      </c>
      <c r="AA36" s="13">
        <f t="shared" si="48"/>
        <v>0.16296247865240765</v>
      </c>
      <c r="AB36" s="13">
        <f t="shared" si="49"/>
        <v>0.32837301587301593</v>
      </c>
      <c r="AC36" s="13">
        <f t="shared" si="26"/>
        <v>0.24793264621284761</v>
      </c>
      <c r="AD36" s="7">
        <f t="shared" si="27"/>
        <v>0.186392436831185</v>
      </c>
      <c r="AE36" s="7">
        <f t="shared" si="28"/>
        <v>0.1549834437224383</v>
      </c>
      <c r="AF36" s="7">
        <f t="shared" si="29"/>
        <v>0.11831711803361195</v>
      </c>
      <c r="AG36" s="7">
        <f t="shared" si="30"/>
        <v>0.11415766112997047</v>
      </c>
      <c r="AH36" s="4">
        <f>SUMPRODUCT(AD36:AF36,INDEX((DQ21:DS21,DU21:DW21,DY21:EA21,EC21:EE21),1,,$N$2))</f>
        <v>0.186392436831185</v>
      </c>
      <c r="AI36" s="4">
        <f>SUMPRODUCT(Z36:AB36,INDEX((DQ21:DS21,DU21:DW21,DY21:EA21,EC21:EE21),1,,$N$2))</f>
        <v>0.15596210620274964</v>
      </c>
      <c r="AJ36" s="59">
        <f>MAX(INDEX($AD$19:AF36,,$N$2))</f>
        <v>0.186392436831185</v>
      </c>
      <c r="AK36" s="27">
        <f>MAX(INDEX($Z$19:AB36,,$N$2))</f>
        <v>0.15596210620274964</v>
      </c>
      <c r="AL36" s="13">
        <f t="shared" si="31"/>
        <v>0.34828950562016864</v>
      </c>
      <c r="AM36" s="13">
        <f t="shared" si="32"/>
        <v>0.36392250980952512</v>
      </c>
      <c r="AN36" s="13">
        <f t="shared" si="33"/>
        <v>0.73331194443307779</v>
      </c>
      <c r="AO36" s="7">
        <f t="shared" si="34"/>
        <v>0.41673806457689011</v>
      </c>
      <c r="AP36" s="7">
        <f t="shared" si="35"/>
        <v>0.34653681211280246</v>
      </c>
      <c r="AQ36" s="7">
        <f t="shared" si="36"/>
        <v>0.26422805959582629</v>
      </c>
      <c r="AR36" s="7">
        <f>SUMPRODUCT(AO36:AQ36,INDEX((DQ21:DS21,DU21:DW21,DY21:EA21,EC21:EE21),1,,$N$2))</f>
        <v>0.41673806457689011</v>
      </c>
      <c r="AS36" s="7">
        <f>SUMPRODUCT(AL36:AN36,INDEX((DQ21:DS21,DU21:DW21,DY21:EA21,EC21:EE21),1,,$N$2))</f>
        <v>0.34828950562016864</v>
      </c>
      <c r="AT36" s="59">
        <f>MAX(INDEX($AO$19:AQ36,,$N$2))</f>
        <v>0.41673806457689011</v>
      </c>
      <c r="AU36" s="27">
        <f>MAX(INDEX($AL$19:AN36,,$N$2))</f>
        <v>0.34828950562016864</v>
      </c>
      <c r="BD36" s="7">
        <v>12</v>
      </c>
      <c r="BE36" s="13">
        <f>(1-数据总览!AB17)*100*$BF$15</f>
        <v>110.21598104471758</v>
      </c>
      <c r="BF36" s="13">
        <f>(1-数据总览!AC17)*100*$BF$15</f>
        <v>56.954411994502649</v>
      </c>
      <c r="BG36" s="13">
        <f>(1-数据总览!AD17)*100*$BF$15</f>
        <v>17.878008426230505</v>
      </c>
      <c r="BH36" s="13">
        <f>(1-数据总览!AE17)*100*$BF$15</f>
        <v>0</v>
      </c>
      <c r="BK36" s="13">
        <v>12</v>
      </c>
      <c r="BL36" s="13">
        <f t="shared" si="41"/>
        <v>1.0595749752416617E-2</v>
      </c>
      <c r="BM36" s="13">
        <f t="shared" si="41"/>
        <v>2.6353915985952325E-2</v>
      </c>
      <c r="BN36" s="13">
        <f t="shared" si="41"/>
        <v>2.2634250481454454E-2</v>
      </c>
      <c r="BO36" s="13">
        <f t="shared" si="41"/>
        <v>1.0805948596818965E-2</v>
      </c>
      <c r="BQ36" s="13">
        <f t="shared" si="42"/>
        <v>1.444204842966984E-2</v>
      </c>
      <c r="BR36" s="13">
        <f t="shared" si="42"/>
        <v>0.10359474340984351</v>
      </c>
      <c r="BS36" s="13">
        <f t="shared" si="42"/>
        <v>1.659513103468457E-2</v>
      </c>
      <c r="BT36" s="13">
        <f t="shared" si="42"/>
        <v>1.445288689256842E-2</v>
      </c>
      <c r="BU36" s="13"/>
      <c r="BV36" s="13"/>
      <c r="BW36" s="13">
        <f t="shared" si="43"/>
        <v>2.5037798182086457E-2</v>
      </c>
      <c r="BX36" s="13">
        <f t="shared" si="43"/>
        <v>0.12994865939579583</v>
      </c>
      <c r="BY36" s="13">
        <f t="shared" si="43"/>
        <v>3.9229381516139028E-2</v>
      </c>
      <c r="BZ36" s="13">
        <f t="shared" si="43"/>
        <v>2.5258835489387385E-2</v>
      </c>
      <c r="CG36" s="7"/>
      <c r="CJ36" s="13">
        <v>12</v>
      </c>
      <c r="CK36" s="13">
        <f>CL$9*$CJ36+(1-数据总览!AF17)*100*CL$10+CL$11</f>
        <v>120.49736700324021</v>
      </c>
      <c r="CL36" s="13">
        <f>CM$9*$CJ36+(1-数据总览!AG17)*100*CM$10+CM$11</f>
        <v>109.59650749656416</v>
      </c>
      <c r="CM36" s="13">
        <f>CN$9*$CJ36+(1-数据总览!AH17)*100*CN$10+CN$11</f>
        <v>82.380316449795544</v>
      </c>
      <c r="CN36" s="13">
        <f>CO$9*$CJ36+(1-数据总览!AI17)*100*CO$10+CO$11</f>
        <v>82.380316449795544</v>
      </c>
      <c r="CQ36" s="13">
        <v>12</v>
      </c>
      <c r="CR36" s="13">
        <f>(持续效用(选择列求节点(将领怒气,CR$21,时间节点,1,100-$CQ36),0,CR$21,"将领")-持续效用(选择列求节点(将领怒气,CR$21,时间节点,1,100),0,CR$21,"将领"))*数据总览!$D$4/(1+数据总览!$D$4)</f>
        <v>9.6199442617201612E-3</v>
      </c>
      <c r="CS36" s="13">
        <f>(持续效用(选择列求节点(将领怒气,CS$21,时间节点,1,100-$CQ36),0,CS$21,"将领")-持续效用(选择列求节点(将领怒气,CS$21,时间节点,1,100),0,CS$21,"将领"))*数据总览!$D$4/(1+数据总览!$D$4)</f>
        <v>1.4379873273254552E-2</v>
      </c>
      <c r="CT36" s="13">
        <f>(持续效用(选择列求节点(将领怒气,CT$21,时间节点,1,100-$CQ36),0,CT$21,"将领")-持续效用(选择列求节点(将领怒气,CT$21,时间节点,1,100),0,CT$21,"将领"))*数据总览!$D$4/(1+数据总览!$D$4)</f>
        <v>2.4389668105671992E-2</v>
      </c>
      <c r="CU36" s="13">
        <f>(持续效用(选择列求节点(将领怒气,CU$21,时间节点,1,100-$CQ36),0,CU$21,"将领")-持续效用(选择列求节点(将领怒气,CU$21,时间节点,1,100),0,CU$21,"将领"))*数据总览!$D$4/(1+数据总览!$D$4)</f>
        <v>2.525736781226029E-2</v>
      </c>
      <c r="CW36" s="13">
        <f>(持续效用(选择列求节点(将领怒气,CW$21,时间节点,1,200-$CQ36),0,CW$21,"将领")-持续效用(选择列求节点(将领怒气,CW$21,时间节点,1,200),0,CW$21,"将领"))*数据总览!$D$4/(1+数据总览!$D$4)</f>
        <v>1.06213769156838E-2</v>
      </c>
      <c r="CX36" s="13">
        <f>(持续效用(选择列求节点(将领怒气,CX$21,时间节点,1,200-$CQ36),0,CX$21,"将领")-持续效用(选择列求节点(将领怒气,CX$21,时间节点,1,200),0,CX$21,"将领"))*数据总览!$D$4/(1+数据总览!$D$4)</f>
        <v>1.1374789691868115E-2</v>
      </c>
      <c r="CY36" s="13">
        <f>(持续效用(选择列求节点(将领怒气,CY$21,时间节点,1,200-$CQ36),0,CY$21,"将领")-持续效用(选择列求节点(将领怒气,CY$21,时间节点,1,200),0,CY$21,"将领"))*数据总览!$D$4/(1+数据总览!$D$4)</f>
        <v>8.1865570067201961E-3</v>
      </c>
      <c r="CZ36" s="13">
        <f>(持续效用(选择列求节点(将领怒气,CZ$21,时间节点,1,200-$CQ36),0,CZ$21,"将领")-持续效用(选择列求节点(将领怒气,CZ$21,时间节点,1,200),0,CZ$21,"将领"))*数据总览!$D$4/(1+数据总览!$D$4)</f>
        <v>7.8041486668394998E-3</v>
      </c>
      <c r="DC36" s="13">
        <f t="shared" si="45"/>
        <v>2.0241321177403959E-2</v>
      </c>
      <c r="DD36" s="13">
        <f t="shared" si="44"/>
        <v>2.5754662965122667E-2</v>
      </c>
      <c r="DE36" s="13">
        <f t="shared" si="44"/>
        <v>3.2576225112392186E-2</v>
      </c>
      <c r="DF36" s="13">
        <f t="shared" si="44"/>
        <v>3.3061516479099787E-2</v>
      </c>
      <c r="DQ36" s="14">
        <f>[8]结果汇总!N37</f>
        <v>0.4</v>
      </c>
      <c r="DR36" s="14">
        <f>[8]结果汇总!O37</f>
        <v>0</v>
      </c>
      <c r="DS36" s="14">
        <f>[8]结果汇总!P37</f>
        <v>0.3</v>
      </c>
      <c r="DT36" s="14">
        <f>[8]结果汇总!Q37</f>
        <v>0.3</v>
      </c>
      <c r="DU36" s="14">
        <f>[8]结果汇总!R37</f>
        <v>0</v>
      </c>
      <c r="DV36" s="14">
        <f>[8]结果汇总!S37</f>
        <v>0.5</v>
      </c>
      <c r="DW36" s="14">
        <f>[8]结果汇总!T37</f>
        <v>0.5</v>
      </c>
      <c r="DX36" s="14">
        <f>[8]结果汇总!U37</f>
        <v>0</v>
      </c>
      <c r="DY36" s="14">
        <f>[8]结果汇总!V37</f>
        <v>0</v>
      </c>
      <c r="DZ36" s="14">
        <f>[8]结果汇总!W37</f>
        <v>0.25</v>
      </c>
      <c r="EA36" s="14">
        <f>[8]结果汇总!X37</f>
        <v>0.33333333333333331</v>
      </c>
      <c r="EB36" s="14">
        <f>[8]结果汇总!Y37</f>
        <v>0.41666666666666663</v>
      </c>
      <c r="EC36" s="14">
        <f>[8]结果汇总!Z37</f>
        <v>0.5</v>
      </c>
      <c r="ED36" s="14">
        <f>[8]结果汇总!AA37</f>
        <v>0</v>
      </c>
      <c r="EE36" s="14">
        <f>[8]结果汇总!AB37</f>
        <v>0.25</v>
      </c>
      <c r="EF36" s="14">
        <f>[8]结果汇总!AC37</f>
        <v>0.25</v>
      </c>
      <c r="EO36" s="232"/>
      <c r="EP36" s="162">
        <f t="shared" si="4"/>
        <v>5</v>
      </c>
      <c r="EQ36" s="162">
        <f>INDEX(大数据效果预估!$C$58:$C$65,MATCH($EO$35,大数据效果预估!$B$58:$B$65,0))</f>
        <v>0.3</v>
      </c>
      <c r="ER36" s="235"/>
      <c r="ES36" s="162">
        <v>2</v>
      </c>
      <c r="ET36" s="13" t="s">
        <v>225</v>
      </c>
      <c r="EU36" s="167">
        <f t="shared" si="50"/>
        <v>29</v>
      </c>
      <c r="EV36" s="168">
        <f>INDEX(士兵攻击,ES36)*4*1000*INDEX(士兵当前生命,MATCH(EU36,时间节点,ES36),ES36)</f>
        <v>7522.2216077014227</v>
      </c>
      <c r="EW36" s="169">
        <f>(EV36+EV40)/SUM(EV35:EV42)</f>
        <v>0.23053461554125462</v>
      </c>
      <c r="EX36" s="168">
        <f>EV36/(EV36+EV40)</f>
        <v>0.38531585999074724</v>
      </c>
      <c r="FG36" s="13" t="str">
        <f>IFERROR(INDEX(版本差别!$F:$F,MATCH(相关演算!FH36,版本差别!$D:$D,0)),"")</f>
        <v>步练师</v>
      </c>
      <c r="FH36" s="13">
        <v>10023</v>
      </c>
      <c r="FI36" s="13" t="s">
        <v>716</v>
      </c>
      <c r="FJ36" s="13">
        <v>100</v>
      </c>
      <c r="FM36" s="13">
        <v>0</v>
      </c>
      <c r="FN36" s="13">
        <f>FJ36</f>
        <v>100</v>
      </c>
      <c r="FO36" s="53">
        <f t="shared" si="11"/>
        <v>0</v>
      </c>
      <c r="FP36" s="53">
        <f t="shared" si="12"/>
        <v>0</v>
      </c>
      <c r="FQ36" s="53">
        <f t="shared" si="13"/>
        <v>0</v>
      </c>
      <c r="FR36" s="53">
        <f t="shared" si="14"/>
        <v>31400</v>
      </c>
      <c r="FS36" s="53">
        <f t="shared" si="15"/>
        <v>0</v>
      </c>
      <c r="FT36" s="53">
        <f t="shared" si="16"/>
        <v>0</v>
      </c>
      <c r="FU36" s="53">
        <f t="shared" si="17"/>
        <v>0</v>
      </c>
      <c r="FV36" s="53">
        <f t="shared" si="18"/>
        <v>0</v>
      </c>
      <c r="FW36" s="53">
        <f t="shared" si="5"/>
        <v>0</v>
      </c>
      <c r="FX36" s="53">
        <v>0</v>
      </c>
      <c r="FY36" s="125">
        <f t="shared" si="6"/>
        <v>31400</v>
      </c>
      <c r="FZ36" s="125" t="str">
        <f t="shared" ca="1" si="7"/>
        <v/>
      </c>
      <c r="GA36" s="13">
        <v>0</v>
      </c>
      <c r="GB36" s="53">
        <f t="shared" ca="1" si="8"/>
        <v>100</v>
      </c>
      <c r="GC36" s="189">
        <f ca="1">IF(FI36="","",求节点($FT$4:$FT$10,$FV$4:$FV$10,GB36))</f>
        <v>0.57445626465380284</v>
      </c>
      <c r="GD36" s="53">
        <f t="shared" si="19"/>
        <v>2</v>
      </c>
      <c r="GE36" s="53">
        <f t="shared" ca="1" si="20"/>
        <v>4.3</v>
      </c>
      <c r="GF36" s="190">
        <f ca="1">IF(GG36="",MAX(ROUND(GE36*求节点($FN$4:$FN$7,INDEX($FO$4:$FR$7,,GD36+1),GE36),2),2),MIN(MAX(ROUND(GE36*求节点($FN$4:$FN$7,INDEX($FO$4:$FR$7,,GD36+1),GE36),2),2),GG36))</f>
        <v>4.1100000000000003</v>
      </c>
      <c r="GY36" s="13"/>
    </row>
    <row r="37" spans="2:207" x14ac:dyDescent="0.15">
      <c r="B37" s="14">
        <v>18</v>
      </c>
      <c r="C37" s="15">
        <v>0.5</v>
      </c>
      <c r="D37" s="15">
        <v>0.5</v>
      </c>
      <c r="E37" s="15">
        <v>0.5</v>
      </c>
      <c r="F37" s="15">
        <v>0.5</v>
      </c>
      <c r="G37" s="13">
        <f>数据总览!AF23</f>
        <v>0.52844805514825777</v>
      </c>
      <c r="H37" s="13">
        <f>数据总览!AG23</f>
        <v>0.5730959382061912</v>
      </c>
      <c r="I37" s="13">
        <f>数据总览!AH23</f>
        <v>0.89894896828436532</v>
      </c>
      <c r="J37" s="13">
        <f>数据总览!AI23</f>
        <v>0.89894896828436532</v>
      </c>
      <c r="K37" s="13">
        <f>数据总览!AB23</f>
        <v>0.25282486394453946</v>
      </c>
      <c r="L37" s="13">
        <f>数据总览!AC23</f>
        <v>0.65847675056495303</v>
      </c>
      <c r="M37" s="13">
        <f>数据总览!AD23</f>
        <v>0.89221223283665629</v>
      </c>
      <c r="N37" s="13">
        <f>数据总览!AE23</f>
        <v>1</v>
      </c>
      <c r="R37" s="13">
        <f t="shared" si="38"/>
        <v>3.7898399999999999</v>
      </c>
      <c r="S37" s="13">
        <f t="shared" si="38"/>
        <v>3.62704</v>
      </c>
      <c r="T37" s="13">
        <f t="shared" si="38"/>
        <v>1.8</v>
      </c>
      <c r="U37" s="13">
        <f t="shared" si="38"/>
        <v>2.3839999999999999</v>
      </c>
      <c r="V37" s="7">
        <f t="shared" si="21"/>
        <v>4.8847692118278481</v>
      </c>
      <c r="W37" s="7">
        <f t="shared" si="22"/>
        <v>3.6172737767490131</v>
      </c>
      <c r="X37" s="7">
        <f t="shared" si="23"/>
        <v>3.2403932537374018</v>
      </c>
      <c r="Y37" s="7">
        <f t="shared" si="24"/>
        <v>2.7150613185349597</v>
      </c>
      <c r="Z37" s="13">
        <f t="shared" si="47"/>
        <v>0.15596210620274964</v>
      </c>
      <c r="AA37" s="13">
        <f t="shared" si="48"/>
        <v>0.16296247865240765</v>
      </c>
      <c r="AB37" s="13">
        <f t="shared" si="49"/>
        <v>0.32837301587301593</v>
      </c>
      <c r="AC37" s="13">
        <f t="shared" si="26"/>
        <v>0.24793264621284761</v>
      </c>
      <c r="AD37" s="7">
        <f t="shared" si="27"/>
        <v>0.18992119340141886</v>
      </c>
      <c r="AE37" s="7">
        <f t="shared" si="28"/>
        <v>0.15780528248177078</v>
      </c>
      <c r="AF37" s="7">
        <f t="shared" si="29"/>
        <v>0.12110436772073095</v>
      </c>
      <c r="AG37" s="7">
        <f t="shared" si="30"/>
        <v>0.11629857882403447</v>
      </c>
      <c r="AH37" s="4">
        <f>SUMPRODUCT(AD37:AF37,INDEX((DQ22:DS22,DU22:DW22,DY22:EA22,EC22:EE22),1,,$N$2))</f>
        <v>0.18992119340141886</v>
      </c>
      <c r="AI37" s="4">
        <f>SUMPRODUCT(Z37:AB37,INDEX((DQ22:DS22,DU22:DW22,DY22:EA22,EC22:EE22),1,,$N$2))</f>
        <v>0.15596210620274964</v>
      </c>
      <c r="AJ37" s="59">
        <f>MAX(INDEX($AD$19:AF37,,$N$2))</f>
        <v>0.18992119340141886</v>
      </c>
      <c r="AK37" s="27">
        <f>MAX(INDEX($Z$19:AB37,,$N$2))</f>
        <v>0.15596210620274964</v>
      </c>
      <c r="AL37" s="13">
        <f t="shared" si="31"/>
        <v>0.42100528380841601</v>
      </c>
      <c r="AM37" s="13">
        <f t="shared" si="32"/>
        <v>0.43990214190868787</v>
      </c>
      <c r="AN37" s="13">
        <f t="shared" si="33"/>
        <v>0.88641259154915952</v>
      </c>
      <c r="AO37" s="7">
        <f t="shared" si="34"/>
        <v>0.51315624225386913</v>
      </c>
      <c r="AP37" s="7">
        <f t="shared" si="35"/>
        <v>0.42636889210100815</v>
      </c>
      <c r="AQ37" s="7">
        <f t="shared" si="36"/>
        <v>0.32677823927098054</v>
      </c>
      <c r="AR37" s="7">
        <f>SUMPRODUCT(AO37:AQ37,INDEX((DQ22:DS22,DU22:DW22,DY22:EA22,EC22:EE22),1,,$N$2))</f>
        <v>0.51315624225386913</v>
      </c>
      <c r="AS37" s="7">
        <f>SUMPRODUCT(AL37:AN37,INDEX((DQ22:DS22,DU22:DW22,DY22:EA22,EC22:EE22),1,,$N$2))</f>
        <v>0.42100528380841601</v>
      </c>
      <c r="AT37" s="59">
        <f>MAX(INDEX($AO$19:AQ37,,$N$2))</f>
        <v>0.51315624225386913</v>
      </c>
      <c r="AU37" s="27">
        <f>MAX(INDEX($AL$19:AN37,,$N$2))</f>
        <v>0.42100528380841601</v>
      </c>
      <c r="BD37" s="7">
        <v>13</v>
      </c>
      <c r="BE37" s="13">
        <f>(1-数据总览!AB18)*100*$BF$15</f>
        <v>119.08189782841715</v>
      </c>
      <c r="BF37" s="13">
        <f>(1-数据总览!AC18)*100*$BF$15</f>
        <v>61.275172549701765</v>
      </c>
      <c r="BG37" s="13">
        <f>(1-数据总览!AD18)*100*$BF$15</f>
        <v>19.25051895591584</v>
      </c>
      <c r="BH37" s="13">
        <f>(1-数据总览!AE18)*100*$BF$15</f>
        <v>0</v>
      </c>
      <c r="BK37" s="13">
        <v>13</v>
      </c>
      <c r="BL37" s="13">
        <f t="shared" si="41"/>
        <v>1.1483740824312971E-2</v>
      </c>
      <c r="BM37" s="13">
        <f t="shared" si="41"/>
        <v>2.856407060920596E-2</v>
      </c>
      <c r="BN37" s="13">
        <f t="shared" si="41"/>
        <v>2.4472726053453159E-2</v>
      </c>
      <c r="BO37" s="13">
        <f t="shared" si="41"/>
        <v>1.1824495732623647E-2</v>
      </c>
      <c r="BQ37" s="13">
        <f t="shared" si="42"/>
        <v>1.4993460223992006E-2</v>
      </c>
      <c r="BR37" s="13">
        <f t="shared" si="42"/>
        <v>0.10555408533284248</v>
      </c>
      <c r="BS37" s="13">
        <f t="shared" si="42"/>
        <v>1.7956627322785686E-2</v>
      </c>
      <c r="BT37" s="13">
        <f t="shared" si="42"/>
        <v>1.5854456127055952E-2</v>
      </c>
      <c r="BU37" s="13"/>
      <c r="BV37" s="13"/>
      <c r="BW37" s="13">
        <f t="shared" si="43"/>
        <v>2.6477201048304977E-2</v>
      </c>
      <c r="BX37" s="13">
        <f t="shared" si="43"/>
        <v>0.13411815594204846</v>
      </c>
      <c r="BY37" s="13">
        <f t="shared" si="43"/>
        <v>4.2429353376238849E-2</v>
      </c>
      <c r="BZ37" s="13">
        <f t="shared" si="43"/>
        <v>2.7678951859679599E-2</v>
      </c>
      <c r="CG37" s="7"/>
      <c r="CJ37" s="13">
        <v>13</v>
      </c>
      <c r="CK37" s="13">
        <f>CL$9*$CJ37+(1-数据总览!AF18)*100*CL$10+CL$11</f>
        <v>126.2376756463635</v>
      </c>
      <c r="CL37" s="13">
        <f>CM$9*$CJ37+(1-数据总览!AG18)*100*CM$10+CM$11</f>
        <v>114.29698284356363</v>
      </c>
      <c r="CM37" s="13">
        <f>CN$9*$CJ37+(1-数据总览!AH18)*100*CN$10+CN$11</f>
        <v>85.023680760585535</v>
      </c>
      <c r="CN37" s="13">
        <f>CO$9*$CJ37+(1-数据总览!AI18)*100*CO$10+CO$11</f>
        <v>85.023680760585535</v>
      </c>
      <c r="CQ37" s="13">
        <v>13</v>
      </c>
      <c r="CR37" s="13">
        <f>(持续效用(选择列求节点(将领怒气,CR$21,时间节点,1,100-$CQ37),0,CR$21,"将领")-持续效用(选择列求节点(将领怒气,CR$21,时间节点,1,100),0,CR$21,"将领"))*数据总览!$D$4/(1+数据总览!$D$4)</f>
        <v>1.0429308736124149E-2</v>
      </c>
      <c r="CS37" s="13">
        <f>(持续效用(选择列求节点(将领怒气,CS$21,时间节点,1,100-$CQ37),0,CS$21,"将领")-持续效用(选择列求节点(将领怒气,CS$21,时间节点,1,100),0,CS$21,"将领"))*数据总览!$D$4/(1+数据总览!$D$4)</f>
        <v>1.5587814714584071E-2</v>
      </c>
      <c r="CT37" s="13">
        <f>(持续效用(选择列求节点(将领怒气,CT$21,时间节点,1,100-$CQ37),0,CT$21,"将领")-持续效用(选择列求节点(将领怒气,CT$21,时间节点,1,100),0,CT$21,"将领"))*数据总览!$D$4/(1+数据总览!$D$4)</f>
        <v>2.6516787411811359E-2</v>
      </c>
      <c r="CU37" s="13">
        <f>(持续效用(选择列求节点(将领怒气,CU$21,时间节点,1,100-$CQ37),0,CU$21,"将领")-持续效用(选择列求节点(将领怒气,CU$21,时间节点,1,100),0,CU$21,"将领"))*数据总览!$D$4/(1+数据总览!$D$4)</f>
        <v>2.7425918458516326E-2</v>
      </c>
      <c r="CW37" s="13">
        <f>(持续效用(选择列求节点(将领怒气,CW$21,时间节点,1,200-$CQ37),0,CW$21,"将领")-持续效用(选择列求节点(将领怒气,CW$21,时间节点,1,200),0,CW$21,"将领"))*数据总览!$D$4/(1+数据总览!$D$4)</f>
        <v>1.1577190292962005E-2</v>
      </c>
      <c r="CX37" s="13">
        <f>(持续效用(选择列求节点(将领怒气,CX$21,时间节点,1,200-$CQ37),0,CX$21,"将领")-持续效用(选择列求节点(将领怒气,CX$21,时间节点,1,200),0,CX$21,"将领"))*数据总览!$D$4/(1+数据总览!$D$4)</f>
        <v>1.2366614702880079E-2</v>
      </c>
      <c r="CY37" s="13">
        <f>(持续效用(选择列求节点(将领怒气,CY$21,时间节点,1,200-$CQ37),0,CY$21,"将领")-持续效用(选择列求节点(将领怒气,CY$21,时间节点,1,200),0,CY$21,"将领"))*数据总览!$D$4/(1+数据总览!$D$4)</f>
        <v>8.8820621593364742E-3</v>
      </c>
      <c r="CZ37" s="13">
        <f>(持续效用(选择列求节点(将领怒气,CZ$21,时间节点,1,200-$CQ37),0,CZ$21,"将领")-持续效用(选择列求节点(将领怒气,CZ$21,时间节点,1,200),0,CZ$21,"将领"))*数据总览!$D$4/(1+数据总览!$D$4)</f>
        <v>8.4640437468630567E-3</v>
      </c>
      <c r="DC37" s="13">
        <f t="shared" si="45"/>
        <v>2.2006499029086156E-2</v>
      </c>
      <c r="DD37" s="13">
        <f t="shared" si="44"/>
        <v>2.7954429417464149E-2</v>
      </c>
      <c r="DE37" s="13">
        <f t="shared" si="44"/>
        <v>3.5398849571147833E-2</v>
      </c>
      <c r="DF37" s="13">
        <f t="shared" si="44"/>
        <v>3.5889962205379385E-2</v>
      </c>
      <c r="DQ37" s="14">
        <f>[8]结果汇总!N38</f>
        <v>0</v>
      </c>
      <c r="DR37" s="14">
        <f>[8]结果汇总!O38</f>
        <v>0</v>
      </c>
      <c r="DS37" s="14">
        <f>[8]结果汇总!P38</f>
        <v>0.3</v>
      </c>
      <c r="DT37" s="14">
        <f>[8]结果汇总!Q38</f>
        <v>0.7</v>
      </c>
      <c r="DU37" s="14">
        <f>[8]结果汇总!R38</f>
        <v>0</v>
      </c>
      <c r="DV37" s="14">
        <f>[8]结果汇总!S38</f>
        <v>0.5</v>
      </c>
      <c r="DW37" s="14">
        <f>[8]结果汇总!T38</f>
        <v>0.5</v>
      </c>
      <c r="DX37" s="14">
        <f>[8]结果汇总!U38</f>
        <v>0</v>
      </c>
      <c r="DY37" s="14">
        <f>[8]结果汇总!V38</f>
        <v>0</v>
      </c>
      <c r="DZ37" s="14">
        <f>[8]结果汇总!W38</f>
        <v>0.25</v>
      </c>
      <c r="EA37" s="14">
        <f>[8]结果汇总!X38</f>
        <v>0.33333333333333331</v>
      </c>
      <c r="EB37" s="14">
        <f>[8]结果汇总!Y38</f>
        <v>0.41666666666666663</v>
      </c>
      <c r="EC37" s="14">
        <f>[8]结果汇总!Z38</f>
        <v>0</v>
      </c>
      <c r="ED37" s="14">
        <f>[8]结果汇总!AA38</f>
        <v>0</v>
      </c>
      <c r="EE37" s="14">
        <f>[8]结果汇总!AB38</f>
        <v>0.25</v>
      </c>
      <c r="EF37" s="14">
        <f>[8]结果汇总!AC38</f>
        <v>0.75</v>
      </c>
      <c r="EO37" s="232"/>
      <c r="EP37" s="162">
        <f t="shared" si="4"/>
        <v>5</v>
      </c>
      <c r="EQ37" s="162">
        <f>INDEX(大数据效果预估!$C$58:$C$65,MATCH($EO$35,大数据效果预估!$B$58:$B$65,0))</f>
        <v>0.3</v>
      </c>
      <c r="ER37" s="235"/>
      <c r="ES37" s="162">
        <v>3</v>
      </c>
      <c r="ET37" s="13" t="s">
        <v>226</v>
      </c>
      <c r="EU37" s="167">
        <f t="shared" si="50"/>
        <v>29</v>
      </c>
      <c r="EV37" s="168">
        <f>INDEX(士兵攻击,ES37)*4*1000*INDEX(士兵当前生命,MATCH(EU37,时间节点,ES37),ES37)</f>
        <v>14035.254023852664</v>
      </c>
      <c r="EW37" s="169">
        <f>(EV37+EV41)/SUM(EV35:EV42)</f>
        <v>0.30744591458484444</v>
      </c>
      <c r="EX37" s="168">
        <f>EV37/(EV37+EV41)</f>
        <v>0.53908650213260889</v>
      </c>
      <c r="FG37" s="13" t="str">
        <f>IFERROR(INDEX(版本差别!$F:$F,MATCH(相关演算!FH37,版本差别!$D:$D,0)),"")</f>
        <v>陶谦</v>
      </c>
      <c r="FH37" s="13">
        <v>10024</v>
      </c>
      <c r="FI37" s="13" t="s">
        <v>380</v>
      </c>
      <c r="FM37" s="13">
        <v>0</v>
      </c>
      <c r="FN37" s="13" t="s">
        <v>380</v>
      </c>
      <c r="FO37" s="53">
        <f t="shared" si="11"/>
        <v>0</v>
      </c>
      <c r="FP37" s="53">
        <f t="shared" si="12"/>
        <v>0</v>
      </c>
      <c r="FQ37" s="53">
        <f t="shared" si="13"/>
        <v>0</v>
      </c>
      <c r="FR37" s="53">
        <f t="shared" si="14"/>
        <v>0</v>
      </c>
      <c r="FS37" s="53">
        <f t="shared" si="15"/>
        <v>0</v>
      </c>
      <c r="FT37" s="53">
        <f t="shared" si="16"/>
        <v>0</v>
      </c>
      <c r="FU37" s="53">
        <f t="shared" si="17"/>
        <v>0</v>
      </c>
      <c r="FV37" s="53">
        <f t="shared" si="18"/>
        <v>0</v>
      </c>
      <c r="FW37" s="53">
        <f t="shared" si="5"/>
        <v>0</v>
      </c>
      <c r="FX37" s="53">
        <v>0</v>
      </c>
      <c r="FY37" s="125">
        <f t="shared" si="6"/>
        <v>0</v>
      </c>
      <c r="FZ37" s="125" t="str">
        <f t="shared" ca="1" si="7"/>
        <v/>
      </c>
      <c r="GA37" s="13">
        <v>0</v>
      </c>
      <c r="GB37" s="53" t="str">
        <f t="shared" si="8"/>
        <v/>
      </c>
      <c r="GC37" s="189" t="str">
        <f>IF(FI37="","",求节点($FT$4:$FT$10,$FV$4:$FV$10,GB37))</f>
        <v/>
      </c>
      <c r="GD37" s="53">
        <f t="shared" si="19"/>
        <v>0</v>
      </c>
      <c r="GE37" s="53">
        <f t="shared" si="20"/>
        <v>0</v>
      </c>
      <c r="GF37" s="190">
        <f>IF(GG37="",MAX(ROUND(GE37*求节点($FN$4:$FN$7,INDEX($FO$4:$FR$7,,GD37+1),GE37),2),2),MIN(MAX(ROUND(GE37*求节点($FN$4:$FN$7,INDEX($FO$4:$FR$7,,GD37+1),GE37),2),2),GG37))</f>
        <v>2</v>
      </c>
      <c r="GY37" s="13"/>
    </row>
    <row r="38" spans="2:207" x14ac:dyDescent="0.15">
      <c r="B38" s="14">
        <v>19</v>
      </c>
      <c r="C38" s="15">
        <v>0.5</v>
      </c>
      <c r="D38" s="15">
        <v>0.5</v>
      </c>
      <c r="E38" s="15">
        <v>0.5</v>
      </c>
      <c r="F38" s="15">
        <v>0.5</v>
      </c>
      <c r="G38" s="13">
        <f>数据总览!AF24</f>
        <v>0.5193981648953101</v>
      </c>
      <c r="H38" s="13">
        <f>数据总览!AG24</f>
        <v>0.55246911826961786</v>
      </c>
      <c r="I38" s="13">
        <f>数据总览!AH24</f>
        <v>0.89396120192405581</v>
      </c>
      <c r="J38" s="13">
        <f>数据总览!AI24</f>
        <v>0.89396120192405581</v>
      </c>
      <c r="K38" s="13">
        <f>数据总览!AB24</f>
        <v>0.2005513042302311</v>
      </c>
      <c r="L38" s="13">
        <f>数据总览!AC24</f>
        <v>0.64197529461569436</v>
      </c>
      <c r="M38" s="13">
        <f>数据总览!AD24</f>
        <v>0.8868919487189928</v>
      </c>
      <c r="N38" s="13">
        <f>数据总览!AE24</f>
        <v>1</v>
      </c>
      <c r="R38" s="13">
        <f t="shared" si="38"/>
        <v>3.7898399999999999</v>
      </c>
      <c r="S38" s="13">
        <f t="shared" si="38"/>
        <v>3.62704</v>
      </c>
      <c r="T38" s="13">
        <f t="shared" si="38"/>
        <v>1.8</v>
      </c>
      <c r="U38" s="13">
        <f t="shared" si="38"/>
        <v>2.3839999999999999</v>
      </c>
      <c r="V38" s="7">
        <f t="shared" si="21"/>
        <v>4.8629154615855006</v>
      </c>
      <c r="W38" s="7">
        <f t="shared" si="22"/>
        <v>3.5632562473585181</v>
      </c>
      <c r="X38" s="7">
        <f t="shared" si="23"/>
        <v>3.1461572516417018</v>
      </c>
      <c r="Y38" s="7">
        <f t="shared" si="24"/>
        <v>2.6423494384773125</v>
      </c>
      <c r="Z38" s="13">
        <f t="shared" si="47"/>
        <v>0.15596210620274964</v>
      </c>
      <c r="AA38" s="13">
        <f t="shared" si="48"/>
        <v>0.16296247865240765</v>
      </c>
      <c r="AB38" s="13">
        <f t="shared" si="49"/>
        <v>0.32837301587301593</v>
      </c>
      <c r="AC38" s="13">
        <f t="shared" si="26"/>
        <v>0.24793264621284761</v>
      </c>
      <c r="AD38" s="7">
        <f t="shared" si="27"/>
        <v>0.19354994496223191</v>
      </c>
      <c r="AE38" s="7">
        <f t="shared" si="28"/>
        <v>0.16069835516723169</v>
      </c>
      <c r="AF38" s="7">
        <f t="shared" si="29"/>
        <v>0.12399634362892095</v>
      </c>
      <c r="AG38" s="7">
        <f t="shared" si="30"/>
        <v>0.11849874073302176</v>
      </c>
      <c r="AH38" s="4">
        <f>SUMPRODUCT(AD38:AF38,INDEX((DQ23:DS23,DU23:DW23,DY23:EA23,EC23:EE23),1,,$N$2))</f>
        <v>0.19354994496223191</v>
      </c>
      <c r="AI38" s="4">
        <f>SUMPRODUCT(Z38:AB38,INDEX((DQ23:DS23,DU23:DW23,DY23:EA23,EC23:EE23),1,,$N$2))</f>
        <v>0.15596210620274964</v>
      </c>
      <c r="AJ38" s="59">
        <f>MAX(INDEX($AD$19:AF38,,$N$2))</f>
        <v>0.19354994496223191</v>
      </c>
      <c r="AK38" s="27">
        <f>MAX(INDEX($Z$19:AB38,,$N$2))</f>
        <v>0.15596210620274964</v>
      </c>
      <c r="AL38" s="13">
        <f t="shared" si="31"/>
        <v>0.53074002189784886</v>
      </c>
      <c r="AM38" s="13">
        <f t="shared" si="32"/>
        <v>0.55456233308409697</v>
      </c>
      <c r="AN38" s="13">
        <f t="shared" si="33"/>
        <v>1.1174554247718573</v>
      </c>
      <c r="AO38" s="7">
        <f t="shared" si="34"/>
        <v>0.65910189190723467</v>
      </c>
      <c r="AP38" s="7">
        <f t="shared" si="35"/>
        <v>0.54716194297807896</v>
      </c>
      <c r="AQ38" s="7">
        <f t="shared" si="36"/>
        <v>0.42159907481581099</v>
      </c>
      <c r="AR38" s="7">
        <f>SUMPRODUCT(AO38:AQ38,INDEX((DQ23:DS23,DU23:DW23,DY23:EA23,EC23:EE23),1,,$N$2))</f>
        <v>0.65910189190723467</v>
      </c>
      <c r="AS38" s="7">
        <f>SUMPRODUCT(AL38:AN38,INDEX((DQ23:DS23,DU23:DW23,DY23:EA23,EC23:EE23),1,,$N$2))</f>
        <v>0.53074002189784886</v>
      </c>
      <c r="AT38" s="59">
        <f>MAX(INDEX($AO$19:AQ38,,$N$2))</f>
        <v>0.65910189190723467</v>
      </c>
      <c r="AU38" s="27">
        <f>MAX(INDEX($AL$19:AN38,,$N$2))</f>
        <v>0.53074002189784886</v>
      </c>
      <c r="BD38" s="7">
        <v>14</v>
      </c>
      <c r="BE38" s="13">
        <f>(1-数据总览!AB19)*100*$BF$15</f>
        <v>127.90000433494242</v>
      </c>
      <c r="BF38" s="13">
        <f>(1-数据总览!AC19)*100*$BF$15</f>
        <v>65.534079748409013</v>
      </c>
      <c r="BG38" s="13">
        <f>(1-数据总览!AD19)*100*$BF$15</f>
        <v>20.606383181229475</v>
      </c>
      <c r="BH38" s="13">
        <f>(1-数据总览!AE19)*100*$BF$15</f>
        <v>0</v>
      </c>
      <c r="BK38" s="13">
        <v>14</v>
      </c>
      <c r="BL38" s="13">
        <f t="shared" si="41"/>
        <v>1.237173189620927E-2</v>
      </c>
      <c r="BM38" s="13">
        <f t="shared" si="41"/>
        <v>3.0774225232460539E-2</v>
      </c>
      <c r="BN38" s="13">
        <f t="shared" si="41"/>
        <v>2.6311201625451114E-2</v>
      </c>
      <c r="BO38" s="13">
        <f t="shared" si="41"/>
        <v>1.2843042868428328E-2</v>
      </c>
      <c r="BQ38" s="13">
        <f t="shared" si="42"/>
        <v>1.5544872018314282E-2</v>
      </c>
      <c r="BR38" s="13">
        <f t="shared" si="42"/>
        <v>0.10732995403994185</v>
      </c>
      <c r="BS38" s="13">
        <f t="shared" si="42"/>
        <v>1.9317995894018575E-2</v>
      </c>
      <c r="BT38" s="13">
        <f t="shared" si="42"/>
        <v>1.7256025361543498E-2</v>
      </c>
      <c r="BU38" s="13"/>
      <c r="BV38" s="13"/>
      <c r="BW38" s="13">
        <f t="shared" si="43"/>
        <v>2.7916603914523552E-2</v>
      </c>
      <c r="BX38" s="13">
        <f t="shared" si="43"/>
        <v>0.13810417927240237</v>
      </c>
      <c r="BY38" s="13">
        <f t="shared" si="43"/>
        <v>4.5629197519469686E-2</v>
      </c>
      <c r="BZ38" s="13">
        <f t="shared" si="43"/>
        <v>3.0099068229971826E-2</v>
      </c>
      <c r="CG38" s="7"/>
      <c r="CJ38" s="13">
        <v>14</v>
      </c>
      <c r="CK38" s="13">
        <f>CL$9*$CJ38+(1-数据总览!AF19)*100*CL$10+CL$11</f>
        <v>130.18308559190643</v>
      </c>
      <c r="CL38" s="13">
        <f>CM$9*$CJ38+(1-数据总览!AG19)*100*CM$10+CM$11</f>
        <v>118.95879984275564</v>
      </c>
      <c r="CM38" s="13">
        <f>CN$9*$CJ38+(1-数据总览!AH19)*100*CN$10+CN$11</f>
        <v>87.659242116201312</v>
      </c>
      <c r="CN38" s="13">
        <f>CO$9*$CJ38+(1-数据总览!AI19)*100*CO$10+CO$11</f>
        <v>87.659242116201312</v>
      </c>
      <c r="CQ38" s="13">
        <v>14</v>
      </c>
      <c r="CR38" s="13">
        <f>(持续效用(选择列求节点(将领怒气,CR$21,时间节点,1,100-$CQ38),0,CR$21,"将领")-持续效用(选择列求节点(将领怒气,CR$21,时间节点,1,100),0,CR$21,"将领"))*数据总览!$D$4/(1+数据总览!$D$4)</f>
        <v>1.1238673210528167E-2</v>
      </c>
      <c r="CS38" s="13">
        <f>(持续效用(选择列求节点(将领怒气,CS$21,时间节点,1,100-$CQ38),0,CS$21,"将领")-持续效用(选择列求节点(将领怒气,CS$21,时间节点,1,100),0,CS$21,"将领"))*数据总览!$D$4/(1+数据总览!$D$4)</f>
        <v>1.6795756155913524E-2</v>
      </c>
      <c r="CT38" s="13">
        <f>(持续效用(选择列求节点(将领怒气,CT$21,时间节点,1,100-$CQ38),0,CT$21,"将领")-持续效用(选择列求节点(将领怒气,CT$21,时间节点,1,100),0,CT$21,"将领"))*数据总览!$D$4/(1+数据总览!$D$4)</f>
        <v>2.8656467405026319E-2</v>
      </c>
      <c r="CU38" s="13">
        <f>(持续效用(选择列求节点(将领怒气,CU$21,时间节点,1,100-$CQ38),0,CU$21,"将领")-持续效用(选择列求节点(将领怒气,CU$21,时间节点,1,100),0,CU$21,"将领"))*数据总览!$D$4/(1+数据总览!$D$4)</f>
        <v>2.9602917350548447E-2</v>
      </c>
      <c r="CW38" s="13">
        <f>(持续效用(选择列求节点(将领怒气,CW$21,时间节点,1,200-$CQ38),0,CW$21,"将领")-持续效用(选择列求节点(将领怒气,CW$21,时间节点,1,200),0,CW$21,"将领"))*数据总览!$D$4/(1+数据总览!$D$4)</f>
        <v>1.2533003670239892E-2</v>
      </c>
      <c r="CX38" s="13">
        <f>(持续效用(选择列求节点(将领怒气,CX$21,时间节点,1,200-$CQ38),0,CX$21,"将领")-持续效用(选择列求节点(将领怒气,CX$21,时间节点,1,200),0,CX$21,"将领"))*数据总览!$D$4/(1+数据总览!$D$4)</f>
        <v>1.3358439713892042E-2</v>
      </c>
      <c r="CY38" s="13">
        <f>(持续效用(选择列求节点(将领怒气,CY$21,时间节点,1,200-$CQ38),0,CY$21,"将领")-持续效用(选择列求节点(将领怒气,CY$21,时间节点,1,200),0,CY$21,"将领"))*数据总览!$D$4/(1+数据总览!$D$4)</f>
        <v>9.587475809952237E-3</v>
      </c>
      <c r="CZ38" s="13">
        <f>(持续效用(选择列求节点(将领怒气,CZ$21,时间节点,1,200-$CQ38),0,CZ$21,"将领")-持续效用(选择列求节点(将领怒气,CZ$21,时间节点,1,200),0,CZ$21,"将领"))*数据总览!$D$4/(1+数据总览!$D$4)</f>
        <v>9.1310944431073592E-3</v>
      </c>
      <c r="DC38" s="13">
        <f t="shared" si="45"/>
        <v>2.3771676880768061E-2</v>
      </c>
      <c r="DD38" s="13">
        <f t="shared" si="44"/>
        <v>3.0154195869805566E-2</v>
      </c>
      <c r="DE38" s="13">
        <f t="shared" si="44"/>
        <v>3.8243943214978558E-2</v>
      </c>
      <c r="DF38" s="13">
        <f t="shared" si="44"/>
        <v>3.8734011793655806E-2</v>
      </c>
      <c r="DQ38" s="14">
        <f>[8]结果汇总!N39</f>
        <v>0</v>
      </c>
      <c r="DR38" s="14">
        <f>[8]结果汇总!O39</f>
        <v>0</v>
      </c>
      <c r="DS38" s="14">
        <f>[8]结果汇总!P39</f>
        <v>0.3</v>
      </c>
      <c r="DT38" s="14">
        <f>[8]结果汇总!Q39</f>
        <v>0.7</v>
      </c>
      <c r="DU38" s="14">
        <f>[8]结果汇总!R39</f>
        <v>0</v>
      </c>
      <c r="DV38" s="14">
        <f>[8]结果汇总!S39</f>
        <v>0.5</v>
      </c>
      <c r="DW38" s="14">
        <f>[8]结果汇总!T39</f>
        <v>0.5</v>
      </c>
      <c r="DX38" s="14">
        <f>[8]结果汇总!U39</f>
        <v>0</v>
      </c>
      <c r="DY38" s="14">
        <f>[8]结果汇总!V39</f>
        <v>0</v>
      </c>
      <c r="DZ38" s="14">
        <f>[8]结果汇总!W39</f>
        <v>0.25</v>
      </c>
      <c r="EA38" s="14">
        <f>[8]结果汇总!X39</f>
        <v>0.33333333333333331</v>
      </c>
      <c r="EB38" s="14">
        <f>[8]结果汇总!Y39</f>
        <v>0.41666666666666663</v>
      </c>
      <c r="EC38" s="14">
        <f>[8]结果汇总!Z39</f>
        <v>0</v>
      </c>
      <c r="ED38" s="14">
        <f>[8]结果汇总!AA39</f>
        <v>0</v>
      </c>
      <c r="EE38" s="14">
        <f>[8]结果汇总!AB39</f>
        <v>0.25</v>
      </c>
      <c r="EF38" s="14">
        <f>[8]结果汇总!AC39</f>
        <v>0.75</v>
      </c>
      <c r="EO38" s="232"/>
      <c r="EP38" s="162">
        <f t="shared" si="4"/>
        <v>5</v>
      </c>
      <c r="EQ38" s="162">
        <f>INDEX(大数据效果预估!$C$58:$C$65,MATCH($EO$35,大数据效果预估!$B$58:$B$65,0))</f>
        <v>0.3</v>
      </c>
      <c r="ER38" s="236"/>
      <c r="ES38" s="145">
        <v>4</v>
      </c>
      <c r="ET38" s="170" t="s">
        <v>143</v>
      </c>
      <c r="EU38" s="167">
        <f t="shared" si="50"/>
        <v>29</v>
      </c>
      <c r="EV38" s="168">
        <f>INDEX(士兵攻击,ES38)*4*1000*INDEX(士兵当前生命,MATCH(EU38,时间节点,ES38),ES38)</f>
        <v>14655.799441842528</v>
      </c>
      <c r="EW38" s="171">
        <f>(EV38+EV39)/SUM(EV35:EV42)</f>
        <v>0.31477383054835062</v>
      </c>
      <c r="EX38" s="172">
        <f>EV38/(EV38+EV39)</f>
        <v>0.54981654081763587</v>
      </c>
      <c r="FI38" s="13" t="s">
        <v>380</v>
      </c>
      <c r="FM38" s="13">
        <v>0</v>
      </c>
      <c r="FN38" s="13" t="s">
        <v>380</v>
      </c>
      <c r="FO38" s="53">
        <f t="shared" si="11"/>
        <v>0</v>
      </c>
      <c r="FP38" s="53">
        <f t="shared" si="12"/>
        <v>0</v>
      </c>
      <c r="FQ38" s="53">
        <f t="shared" si="13"/>
        <v>0</v>
      </c>
      <c r="FR38" s="53">
        <f t="shared" si="14"/>
        <v>0</v>
      </c>
      <c r="FS38" s="53">
        <f t="shared" si="15"/>
        <v>0</v>
      </c>
      <c r="FT38" s="53">
        <f t="shared" si="16"/>
        <v>0</v>
      </c>
      <c r="FU38" s="53">
        <f t="shared" si="17"/>
        <v>0</v>
      </c>
      <c r="FV38" s="53">
        <f t="shared" si="18"/>
        <v>0</v>
      </c>
      <c r="FW38" s="53">
        <f t="shared" si="5"/>
        <v>0</v>
      </c>
      <c r="FX38" s="53">
        <v>0</v>
      </c>
      <c r="FY38" s="125">
        <f t="shared" si="6"/>
        <v>0</v>
      </c>
      <c r="FZ38" s="125" t="str">
        <f t="shared" ca="1" si="7"/>
        <v/>
      </c>
      <c r="GA38" s="13">
        <v>0</v>
      </c>
      <c r="GB38" s="53" t="str">
        <f t="shared" si="8"/>
        <v/>
      </c>
      <c r="GC38" s="189" t="str">
        <f>IF(FI38="","",求节点($FT$4:$FT$10,$FV$4:$FV$10,GB38))</f>
        <v/>
      </c>
      <c r="GD38" s="53">
        <f t="shared" si="19"/>
        <v>0</v>
      </c>
      <c r="GE38" s="53">
        <f t="shared" si="20"/>
        <v>0</v>
      </c>
      <c r="GF38" s="190">
        <f>IF(GG38="",MAX(ROUND(GE38*求节点($FN$4:$FN$7,INDEX($FO$4:$FR$7,,GD38+1),GE38),2),2),MIN(MAX(ROUND(GE38*求节点($FN$4:$FN$7,INDEX($FO$4:$FR$7,,GD38+1),GE38),2),2),GG38))</f>
        <v>2</v>
      </c>
      <c r="GY38" s="13"/>
    </row>
    <row r="39" spans="2:207" x14ac:dyDescent="0.15">
      <c r="B39" s="14">
        <v>20</v>
      </c>
      <c r="C39" s="15">
        <v>0.5</v>
      </c>
      <c r="D39" s="15">
        <v>0.5</v>
      </c>
      <c r="E39" s="15">
        <v>0.5</v>
      </c>
      <c r="F39" s="15">
        <v>0.5</v>
      </c>
      <c r="G39" s="13">
        <f>数据总览!AF25</f>
        <v>0.51039707701350434</v>
      </c>
      <c r="H39" s="13">
        <f>数据总览!AG25</f>
        <v>0.53214253146518042</v>
      </c>
      <c r="I39" s="13">
        <f>数据总览!AH25</f>
        <v>0.88903193416138238</v>
      </c>
      <c r="J39" s="13">
        <f>数据总览!AI25</f>
        <v>0.88903193416138238</v>
      </c>
      <c r="K39" s="13">
        <f>数据总览!AB25</f>
        <v>0.17528542460859781</v>
      </c>
      <c r="L39" s="13">
        <f>数据总览!AC25</f>
        <v>0.62571402517214436</v>
      </c>
      <c r="M39" s="13">
        <f>数据总览!AD25</f>
        <v>0.88163406310547443</v>
      </c>
      <c r="N39" s="13">
        <f>数据总览!AE25</f>
        <v>1</v>
      </c>
      <c r="R39" s="13">
        <f t="shared" si="38"/>
        <v>3.7898399999999999</v>
      </c>
      <c r="S39" s="13">
        <f t="shared" si="38"/>
        <v>3.62704</v>
      </c>
      <c r="T39" s="13">
        <f t="shared" si="38"/>
        <v>1.8</v>
      </c>
      <c r="U39" s="13">
        <f t="shared" si="38"/>
        <v>2.3839999999999999</v>
      </c>
      <c r="V39" s="7">
        <f t="shared" si="21"/>
        <v>4.8413290630202948</v>
      </c>
      <c r="W39" s="7">
        <f t="shared" si="22"/>
        <v>3.5268893487143531</v>
      </c>
      <c r="X39" s="7">
        <f t="shared" si="23"/>
        <v>3.0815705944021077</v>
      </c>
      <c r="Y39" s="7">
        <f t="shared" si="24"/>
        <v>2.5920696975977253</v>
      </c>
      <c r="Z39" s="13">
        <f t="shared" si="47"/>
        <v>0.15596210620274964</v>
      </c>
      <c r="AA39" s="13">
        <f t="shared" si="48"/>
        <v>0.16296247865240765</v>
      </c>
      <c r="AB39" s="13">
        <f t="shared" si="49"/>
        <v>0.32837301587301593</v>
      </c>
      <c r="AC39" s="13">
        <f t="shared" si="26"/>
        <v>0.24793264621284761</v>
      </c>
      <c r="AD39" s="7">
        <f t="shared" si="27"/>
        <v>0.19579215030491171</v>
      </c>
      <c r="AE39" s="7">
        <f t="shared" si="28"/>
        <v>0.16301853492030755</v>
      </c>
      <c r="AF39" s="7">
        <f t="shared" si="29"/>
        <v>0.12613398010283888</v>
      </c>
      <c r="AG39" s="7">
        <f t="shared" si="30"/>
        <v>0.12007081764619369</v>
      </c>
      <c r="AH39" s="4">
        <f>SUMPRODUCT(AD39:AF39,INDEX((DQ24:DS24,DU24:DW24,DY24:EA24,EC24:EE24),1,,$N$2))</f>
        <v>0.11615705415281635</v>
      </c>
      <c r="AI39" s="4">
        <f>SUMPRODUCT(Z39:AB39,INDEX((DQ24:DS24,DU24:DW24,DY24:EA24,EC24:EE24),1,,$N$2))</f>
        <v>0.16089674724300462</v>
      </c>
      <c r="AJ39" s="59">
        <f>MAX(INDEX($AD$19:AF39,,$N$2))</f>
        <v>0.19579215030491171</v>
      </c>
      <c r="AK39" s="27">
        <f>MAX(INDEX($Z$19:AB39,,$N$2))</f>
        <v>0.15596210620274964</v>
      </c>
      <c r="AL39" s="13">
        <f t="shared" si="31"/>
        <v>0.60724161085538453</v>
      </c>
      <c r="AM39" s="13">
        <f t="shared" si="32"/>
        <v>0.63449770239208014</v>
      </c>
      <c r="AN39" s="13">
        <f t="shared" si="33"/>
        <v>1.2785269702689837</v>
      </c>
      <c r="AO39" s="7">
        <f t="shared" si="34"/>
        <v>0.76271945740806535</v>
      </c>
      <c r="AP39" s="7">
        <f t="shared" si="35"/>
        <v>0.63488590229596598</v>
      </c>
      <c r="AQ39" s="7">
        <f t="shared" si="36"/>
        <v>0.49051690213771637</v>
      </c>
      <c r="AR39" s="7">
        <f>SUMPRODUCT(AO39:AQ39,INDEX((DQ24:DS24,DU24:DW24,DY24:EA24,EC24:EE24),1,,$N$2))</f>
        <v>0.45224285360454108</v>
      </c>
      <c r="AS39" s="7">
        <f>SUMPRODUCT(AL39:AN39,INDEX((DQ24:DS24,DU24:DW24,DY24:EA24,EC24:EE24),1,,$N$2))</f>
        <v>0.62645473542284891</v>
      </c>
      <c r="AT39" s="59">
        <f>MAX(INDEX($AO$19:AQ39,,$N$2))</f>
        <v>0.76271945740806535</v>
      </c>
      <c r="AU39" s="27">
        <f>MAX(INDEX($AL$19:AN39,,$N$2))</f>
        <v>0.60724161085538453</v>
      </c>
      <c r="BD39" s="7">
        <v>15</v>
      </c>
      <c r="BE39" s="13">
        <f>(1-数据总览!AB20)*100*$BF$15</f>
        <v>140.94397178445766</v>
      </c>
      <c r="BF39" s="13">
        <f>(1-数据总览!AC20)*100*$BF$15</f>
        <v>69.731862025437366</v>
      </c>
      <c r="BG39" s="13">
        <f>(1-数据总览!AD20)*100*$BF$15</f>
        <v>21.945888048372854</v>
      </c>
      <c r="BH39" s="13">
        <f>(1-数据总览!AE20)*100*$BF$15</f>
        <v>0</v>
      </c>
      <c r="BK39" s="13">
        <v>15</v>
      </c>
      <c r="BL39" s="13">
        <f t="shared" si="41"/>
        <v>1.3259722968105569E-2</v>
      </c>
      <c r="BM39" s="13">
        <f t="shared" si="41"/>
        <v>3.2981184952540377E-2</v>
      </c>
      <c r="BN39" s="13">
        <f t="shared" si="41"/>
        <v>2.8154478499291979E-2</v>
      </c>
      <c r="BO39" s="13">
        <f t="shared" si="41"/>
        <v>1.3861590004232982E-2</v>
      </c>
      <c r="BQ39" s="13">
        <f t="shared" si="42"/>
        <v>1.6096283812637169E-2</v>
      </c>
      <c r="BR39" s="13">
        <f t="shared" si="42"/>
        <v>0.10911503130081872</v>
      </c>
      <c r="BS39" s="13">
        <f t="shared" si="42"/>
        <v>2.0672994264808984E-2</v>
      </c>
      <c r="BT39" s="13">
        <f t="shared" si="42"/>
        <v>1.8656207455307605E-2</v>
      </c>
      <c r="BU39" s="13"/>
      <c r="BV39" s="13"/>
      <c r="BW39" s="13">
        <f t="shared" si="43"/>
        <v>2.9356006780742738E-2</v>
      </c>
      <c r="BX39" s="13">
        <f t="shared" si="43"/>
        <v>0.14209621625335911</v>
      </c>
      <c r="BY39" s="13">
        <f t="shared" si="43"/>
        <v>4.882747276410096E-2</v>
      </c>
      <c r="BZ39" s="13">
        <f t="shared" si="43"/>
        <v>3.2517797459540587E-2</v>
      </c>
      <c r="CG39" s="7"/>
      <c r="CJ39" s="13">
        <v>15</v>
      </c>
      <c r="CK39" s="13">
        <f>CL$9*$CJ39+(1-数据总览!AF20)*100*CL$10+CL$11</f>
        <v>133.29281680441824</v>
      </c>
      <c r="CL39" s="13">
        <f>CM$9*$CJ39+(1-数据总览!AG20)*100*CM$10+CM$11</f>
        <v>123.58241376589835</v>
      </c>
      <c r="CM39" s="13">
        <f>CN$9*$CJ39+(1-数据总览!AH20)*100*CN$10+CN$11</f>
        <v>90.287135022674761</v>
      </c>
      <c r="CN39" s="13">
        <f>CO$9*$CJ39+(1-数据总览!AI20)*100*CO$10+CO$11</f>
        <v>90.287135022674761</v>
      </c>
      <c r="CQ39" s="13">
        <v>15</v>
      </c>
      <c r="CR39" s="13">
        <f>(持续效用(选择列求节点(将领怒气,CR$21,时间节点,1,100-$CQ39),0,CR$21,"将领")-持续效用(选择列求节点(将领怒气,CR$21,时间节点,1,100),0,CR$21,"将领"))*数据总览!$D$4/(1+数据总览!$D$4)</f>
        <v>1.2053221161722076E-2</v>
      </c>
      <c r="CS39" s="13">
        <f>(持续效用(选择列求节点(将领怒气,CS$21,时间节点,1,100-$CQ39),0,CS$21,"将领")-持续效用(选择列求节点(将领怒气,CS$21,时间节点,1,100),0,CS$21,"将领"))*数据总览!$D$4/(1+数据总览!$D$4)</f>
        <v>1.8007666683404304E-2</v>
      </c>
      <c r="CT39" s="13">
        <f>(持续效用(选择列求节点(将领怒气,CT$21,时间节点,1,100-$CQ39),0,CT$21,"将领")-持续效用(选择列求节点(将领怒气,CT$21,时间节点,1,100),0,CT$21,"将领"))*数据总览!$D$4/(1+数据总览!$D$4)</f>
        <v>3.0796880823966859E-2</v>
      </c>
      <c r="CU39" s="13">
        <f>(持续效用(选择列求节点(将领怒气,CU$21,时间节点,1,100-$CQ39),0,CU$21,"将领")-持续效用(选择列求节点(将领怒气,CU$21,时间节点,1,100),0,CU$21,"将领"))*数据总览!$D$4/(1+数据总览!$D$4)</f>
        <v>3.1780389161392433E-2</v>
      </c>
      <c r="CW39" s="13">
        <f>(持续效用(选择列求节点(将领怒气,CW$21,时间节点,1,200-$CQ39),0,CW$21,"将领")-持续效用(选择列求节点(将领怒气,CW$21,时间节点,1,200),0,CW$21,"将领"))*数据总览!$D$4/(1+数据总览!$D$4)</f>
        <v>1.3494451594951965E-2</v>
      </c>
      <c r="CX39" s="13">
        <f>(持续效用(选择列求节点(将领怒气,CX$21,时间节点,1,200-$CQ39),0,CX$21,"将领")-持续效用(选择列求节点(将领怒气,CX$21,时间节点,1,200),0,CX$21,"将领"))*数据总览!$D$4/(1+数据总览!$D$4)</f>
        <v>1.4350264724904005E-2</v>
      </c>
      <c r="CY39" s="13">
        <f>(持续效用(选择列求节点(将领怒气,CY$21,时间节点,1,200-$CQ39),0,CY$21,"将领")-持续效用(选择列求节点(将领怒气,CY$21,时间节点,1,200),0,CY$21,"将领"))*数据总览!$D$4/(1+数据总览!$D$4)</f>
        <v>1.0294446452578624E-2</v>
      </c>
      <c r="CZ39" s="13">
        <f>(持续效用(选择列求节点(将领怒气,CZ$21,时间节点,1,200-$CQ39),0,CZ$21,"将领")-持续效用(选择列求节点(将领怒气,CZ$21,时间节点,1,200),0,CZ$21,"将领"))*数据总览!$D$4/(1+数据总览!$D$4)</f>
        <v>9.7992695516781157E-3</v>
      </c>
      <c r="DC39" s="13">
        <f t="shared" si="45"/>
        <v>2.5547672756674043E-2</v>
      </c>
      <c r="DD39" s="13">
        <f t="shared" si="44"/>
        <v>3.235793140830831E-2</v>
      </c>
      <c r="DE39" s="13">
        <f t="shared" si="44"/>
        <v>4.1091327276545485E-2</v>
      </c>
      <c r="DF39" s="13">
        <f t="shared" si="44"/>
        <v>4.1579658713070553E-2</v>
      </c>
      <c r="DQ39" s="14">
        <f>[8]结果汇总!N40</f>
        <v>0</v>
      </c>
      <c r="DR39" s="14">
        <f>[8]结果汇总!O40</f>
        <v>0</v>
      </c>
      <c r="DS39" s="14">
        <f>[8]结果汇总!P40</f>
        <v>0.3</v>
      </c>
      <c r="DT39" s="14">
        <f>[8]结果汇总!Q40</f>
        <v>0.7</v>
      </c>
      <c r="DU39" s="14">
        <f>[8]结果汇总!R40</f>
        <v>0</v>
      </c>
      <c r="DV39" s="14">
        <f>[8]结果汇总!S40</f>
        <v>0.5</v>
      </c>
      <c r="DW39" s="14">
        <f>[8]结果汇总!T40</f>
        <v>0.5</v>
      </c>
      <c r="DX39" s="14">
        <f>[8]结果汇总!U40</f>
        <v>0</v>
      </c>
      <c r="DY39" s="14">
        <f>[8]结果汇总!V40</f>
        <v>0</v>
      </c>
      <c r="DZ39" s="14">
        <f>[8]结果汇总!W40</f>
        <v>0.25</v>
      </c>
      <c r="EA39" s="14">
        <f>[8]结果汇总!X40</f>
        <v>0.33333333333333331</v>
      </c>
      <c r="EB39" s="14">
        <f>[8]结果汇总!Y40</f>
        <v>0.41666666666666663</v>
      </c>
      <c r="EC39" s="14">
        <f>[8]结果汇总!Z40</f>
        <v>0</v>
      </c>
      <c r="ED39" s="14">
        <f>[8]结果汇总!AA40</f>
        <v>0</v>
      </c>
      <c r="EE39" s="14">
        <f>[8]结果汇总!AB40</f>
        <v>0.25</v>
      </c>
      <c r="EF39" s="14">
        <f>[8]结果汇总!AC40</f>
        <v>0.75</v>
      </c>
      <c r="EO39" s="232"/>
      <c r="EP39" s="162">
        <f t="shared" si="4"/>
        <v>5</v>
      </c>
      <c r="EQ39" s="162">
        <f>INDEX(大数据效果预估!$C$58:$C$65,MATCH($EO$35,大数据效果预估!$B$58:$B$65,0))</f>
        <v>0.3</v>
      </c>
      <c r="ER39" s="234" t="s">
        <v>283</v>
      </c>
      <c r="ES39" s="121">
        <v>1</v>
      </c>
      <c r="ET39" s="164" t="s">
        <v>169</v>
      </c>
      <c r="EU39" s="165">
        <f t="shared" si="50"/>
        <v>29</v>
      </c>
      <c r="EV39" s="163">
        <f>INDEX(武将攻击,ES39)*4</f>
        <v>12000</v>
      </c>
      <c r="EW39" s="166">
        <f>((EV35+EV38)/2+EV39)/(SUM(EV35:EV41)-(EV35+EV38)/2)</f>
        <v>0.30040657916262425</v>
      </c>
      <c r="EX39" s="163">
        <f>EV39/((EV35+EV38)/2+EV39)</f>
        <v>0.61341991468461565</v>
      </c>
      <c r="FG39" s="13" t="str">
        <f>IFERROR(INDEX(版本差别!$F:$F,MATCH(相关演算!FH39,版本差别!$D:$D,0)),"")</f>
        <v>邓芝</v>
      </c>
      <c r="FH39" s="13">
        <v>10026</v>
      </c>
      <c r="FI39" s="13" t="s">
        <v>380</v>
      </c>
      <c r="FM39" s="13">
        <v>0</v>
      </c>
      <c r="FN39" s="13" t="s">
        <v>380</v>
      </c>
      <c r="FO39" s="53">
        <f t="shared" si="11"/>
        <v>0</v>
      </c>
      <c r="FP39" s="53">
        <f t="shared" si="12"/>
        <v>0</v>
      </c>
      <c r="FQ39" s="53">
        <f t="shared" si="13"/>
        <v>0</v>
      </c>
      <c r="FR39" s="53">
        <f t="shared" si="14"/>
        <v>0</v>
      </c>
      <c r="FS39" s="53">
        <f t="shared" si="15"/>
        <v>0</v>
      </c>
      <c r="FT39" s="53">
        <f t="shared" si="16"/>
        <v>0</v>
      </c>
      <c r="FU39" s="53">
        <f t="shared" si="17"/>
        <v>0</v>
      </c>
      <c r="FV39" s="53">
        <f t="shared" si="18"/>
        <v>0</v>
      </c>
      <c r="FW39" s="53">
        <f t="shared" si="5"/>
        <v>0</v>
      </c>
      <c r="FX39" s="53">
        <v>0</v>
      </c>
      <c r="FY39" s="125">
        <f t="shared" si="6"/>
        <v>0</v>
      </c>
      <c r="FZ39" s="125" t="str">
        <f t="shared" ca="1" si="7"/>
        <v/>
      </c>
      <c r="GA39" s="13">
        <v>0</v>
      </c>
      <c r="GB39" s="53" t="str">
        <f t="shared" si="8"/>
        <v/>
      </c>
      <c r="GC39" s="189" t="str">
        <f>IF(FI39="","",求节点($FT$4:$FT$10,$FV$4:$FV$10,GB39))</f>
        <v/>
      </c>
      <c r="GD39" s="53">
        <f t="shared" si="19"/>
        <v>0</v>
      </c>
      <c r="GE39" s="53">
        <f t="shared" si="20"/>
        <v>0</v>
      </c>
      <c r="GF39" s="190">
        <f>IF(GG39="",MAX(ROUND(GE39*求节点($FN$4:$FN$7,INDEX($FO$4:$FR$7,,GD39+1),GE39),2),2),MIN(MAX(ROUND(GE39*求节点($FN$4:$FN$7,INDEX($FO$4:$FR$7,,GD39+1),GE39),2),2),GG39))</f>
        <v>2</v>
      </c>
      <c r="GY39" s="13"/>
    </row>
    <row r="40" spans="2:207" x14ac:dyDescent="0.15">
      <c r="B40" s="14">
        <v>21</v>
      </c>
      <c r="C40" s="15">
        <v>0.5</v>
      </c>
      <c r="D40" s="15">
        <v>0.5</v>
      </c>
      <c r="E40" s="15">
        <v>0.5</v>
      </c>
      <c r="F40" s="15">
        <v>0.5</v>
      </c>
      <c r="G40" s="13">
        <f>数据总览!AF26</f>
        <v>0.48705077833153521</v>
      </c>
      <c r="H40" s="13">
        <f>数据总览!AG26</f>
        <v>0.51211271678552794</v>
      </c>
      <c r="I40" s="13">
        <f>数据总览!AH26</f>
        <v>0.87219449722065778</v>
      </c>
      <c r="J40" s="13">
        <f>数据总览!AI26</f>
        <v>0.87219449722065778</v>
      </c>
      <c r="K40" s="13">
        <f>数据总览!AB26</f>
        <v>0.16467499654107884</v>
      </c>
      <c r="L40" s="13">
        <f>数据总览!AC26</f>
        <v>0.60969017342842236</v>
      </c>
      <c r="M40" s="13">
        <f>数据总览!AD26</f>
        <v>0.86367413036870155</v>
      </c>
      <c r="N40" s="13">
        <f>数据总览!AE26</f>
        <v>0.96456923076923073</v>
      </c>
      <c r="R40" s="13">
        <f t="shared" si="38"/>
        <v>3.7898399999999999</v>
      </c>
      <c r="S40" s="13">
        <f t="shared" si="38"/>
        <v>3.62704</v>
      </c>
      <c r="T40" s="13">
        <f t="shared" si="38"/>
        <v>1.8</v>
      </c>
      <c r="U40" s="13">
        <f t="shared" si="38"/>
        <v>2.3839999999999999</v>
      </c>
      <c r="V40" s="7">
        <f t="shared" si="21"/>
        <v>4.7713059198470384</v>
      </c>
      <c r="W40" s="7">
        <f t="shared" si="22"/>
        <v>3.4639698606454763</v>
      </c>
      <c r="X40" s="7">
        <f t="shared" si="23"/>
        <v>3.0014616087691603</v>
      </c>
      <c r="Y40" s="7">
        <f t="shared" si="24"/>
        <v>2.5335110430373202</v>
      </c>
      <c r="Z40" s="13">
        <f t="shared" si="47"/>
        <v>0.15596210620274964</v>
      </c>
      <c r="AA40" s="13">
        <f t="shared" si="48"/>
        <v>0.16296247865240765</v>
      </c>
      <c r="AB40" s="13">
        <f t="shared" si="49"/>
        <v>0.32837301587301593</v>
      </c>
      <c r="AC40" s="13">
        <f t="shared" si="26"/>
        <v>0.24793264621284761</v>
      </c>
      <c r="AD40" s="7">
        <f t="shared" si="27"/>
        <v>0.19922871162483147</v>
      </c>
      <c r="AE40" s="7">
        <f t="shared" si="28"/>
        <v>0.1664325375705214</v>
      </c>
      <c r="AF40" s="7">
        <f t="shared" si="29"/>
        <v>0.12943329329969783</v>
      </c>
      <c r="AG40" s="7">
        <f t="shared" si="30"/>
        <v>0.12360719961671066</v>
      </c>
      <c r="AH40" s="4">
        <f>SUMPRODUCT(AD40:AF40,INDEX((DQ25:DS25,DU25:DW25,DY25:EA25,EC25:EE25),1,,$N$2))</f>
        <v>0.11852147263984193</v>
      </c>
      <c r="AI40" s="4">
        <f>SUMPRODUCT(Z40:AB40,INDEX((DQ25:DS25,DU25:DW25,DY25:EA25,EC25:EE25),1,,$N$2))</f>
        <v>0.16089674724300462</v>
      </c>
      <c r="AJ40" s="59">
        <f>MAX(INDEX($AD$19:AF40,,$N$2))</f>
        <v>0.19922871162483147</v>
      </c>
      <c r="AK40" s="27">
        <f>MAX(INDEX($Z$19:AB40,,$N$2))</f>
        <v>0.15596210620274964</v>
      </c>
      <c r="AL40" s="13">
        <f t="shared" si="31"/>
        <v>0.64636772937318965</v>
      </c>
      <c r="AM40" s="13">
        <f t="shared" si="32"/>
        <v>0.67538000007931787</v>
      </c>
      <c r="AN40" s="13">
        <f t="shared" si="33"/>
        <v>1.3609057086042717</v>
      </c>
      <c r="AO40" s="7">
        <f t="shared" si="34"/>
        <v>0.82590726598198805</v>
      </c>
      <c r="AP40" s="7">
        <f t="shared" si="35"/>
        <v>0.68964742732364626</v>
      </c>
      <c r="AQ40" s="7">
        <f t="shared" si="36"/>
        <v>0.53549022614408115</v>
      </c>
      <c r="AR40" s="7">
        <f>SUMPRODUCT(AO40:AQ40,INDEX((DQ25:DS25,DU25:DW25,DY25:EA25,EC25:EE25),1,,$N$2))</f>
        <v>0.49100997423601955</v>
      </c>
      <c r="AS40" s="7">
        <f>SUMPRODUCT(AL40:AN40,INDEX((DQ25:DS25,DU25:DW25,DY25:EA25,EC25:EE25),1,,$N$2))</f>
        <v>0.6668188043305574</v>
      </c>
      <c r="AT40" s="59">
        <f>MAX(INDEX($AO$19:AQ40,,$N$2))</f>
        <v>0.82590726598198805</v>
      </c>
      <c r="AU40" s="27">
        <f>MAX(INDEX($AL$19:AN40,,$N$2))</f>
        <v>0.64636772937318965</v>
      </c>
      <c r="BD40" s="7">
        <v>16</v>
      </c>
      <c r="BE40" s="13">
        <f>(1-数据总览!AB21)*100*$BF$15</f>
        <v>153.86144270400794</v>
      </c>
      <c r="BF40" s="13">
        <f>(1-数据总览!AC21)*100*$BF$15</f>
        <v>73.869236842917346</v>
      </c>
      <c r="BG40" s="13">
        <f>(1-数据总览!AD21)*100*$BF$15</f>
        <v>23.269317023359939</v>
      </c>
      <c r="BH40" s="13">
        <f>(1-数据总览!AE21)*100*$BF$15</f>
        <v>0</v>
      </c>
      <c r="BK40" s="13">
        <v>16</v>
      </c>
      <c r="BL40" s="13">
        <f t="shared" si="41"/>
        <v>1.4147714040001924E-2</v>
      </c>
      <c r="BM40" s="13">
        <f t="shared" si="41"/>
        <v>3.5187889092911095E-2</v>
      </c>
      <c r="BN40" s="13">
        <f t="shared" si="41"/>
        <v>3.0000533964456677E-2</v>
      </c>
      <c r="BO40" s="13">
        <f t="shared" si="41"/>
        <v>1.4881498159871026E-2</v>
      </c>
      <c r="BQ40" s="13">
        <f t="shared" si="42"/>
        <v>1.664769560695939E-2</v>
      </c>
      <c r="BR40" s="13">
        <f t="shared" si="42"/>
        <v>0.11091054462798577</v>
      </c>
      <c r="BS40" s="13">
        <f t="shared" si="42"/>
        <v>2.2027992635599691E-2</v>
      </c>
      <c r="BT40" s="13">
        <f t="shared" si="42"/>
        <v>2.0054509968677525E-2</v>
      </c>
      <c r="BU40" s="13"/>
      <c r="BV40" s="13"/>
      <c r="BW40" s="13">
        <f t="shared" si="43"/>
        <v>3.0795409646961314E-2</v>
      </c>
      <c r="BX40" s="13">
        <f t="shared" si="43"/>
        <v>0.14609843372089687</v>
      </c>
      <c r="BY40" s="13">
        <f t="shared" si="43"/>
        <v>5.2028526600056371E-2</v>
      </c>
      <c r="BZ40" s="13">
        <f t="shared" si="43"/>
        <v>3.4936008128548551E-2</v>
      </c>
      <c r="CG40" s="7"/>
      <c r="CJ40" s="13">
        <v>16</v>
      </c>
      <c r="CK40" s="13">
        <f>CL$9*$CJ40+(1-数据总览!AF21)*100*CL$10+CL$11</f>
        <v>136.39656368861367</v>
      </c>
      <c r="CL40" s="13">
        <f>CM$9*$CJ40+(1-数据总览!AG21)*100*CM$10+CM$11</f>
        <v>128.16827302682336</v>
      </c>
      <c r="CM40" s="13">
        <f>CN$9*$CJ40+(1-数据总览!AH21)*100*CN$10+CN$11</f>
        <v>92.907492354699968</v>
      </c>
      <c r="CN40" s="13">
        <f>CO$9*$CJ40+(1-数据总览!AI21)*100*CO$10+CO$11</f>
        <v>92.907492354699968</v>
      </c>
      <c r="CQ40" s="13">
        <v>16</v>
      </c>
      <c r="CR40" s="13">
        <f>(持续效用(选择列求节点(将领怒气,CR$21,时间节点,1,100-$CQ40),0,CR$21,"将领")-持续效用(选择列求节点(将领怒气,CR$21,时间节点,1,100),0,CR$21,"将领"))*数据总览!$D$4/(1+数据总览!$D$4)</f>
        <v>1.287086885846267E-2</v>
      </c>
      <c r="CS40" s="13">
        <f>(持续效用(选择列求节点(将领怒气,CS$21,时间节点,1,100-$CQ40),0,CS$21,"将领")-持续效用(选择列求节点(将领怒气,CS$21,时间节点,1,100),0,CS$21,"将领"))*数据总览!$D$4/(1+数据总览!$D$4)</f>
        <v>1.9223580891869711E-2</v>
      </c>
      <c r="CT40" s="13">
        <f>(持续效用(选择列求节点(将领怒气,CT$21,时间节点,1,100-$CQ40),0,CT$21,"将领")-持续效用(选择列求节点(将领怒气,CT$21,时间节点,1,100),0,CT$21,"将领"))*数据总览!$D$4/(1+数据总览!$D$4)</f>
        <v>3.2967532192563292E-2</v>
      </c>
      <c r="CU40" s="13">
        <f>(持续效用(选择列求节点(将领怒气,CU$21,时间节点,1,100-$CQ40),0,CU$21,"将领")-持续效用(选择列求节点(将领怒气,CU$21,时间节点,1,100),0,CU$21,"将领"))*数据总览!$D$4/(1+数据总览!$D$4)</f>
        <v>3.3977358645581671E-2</v>
      </c>
      <c r="CW40" s="13">
        <f>(持续效用(选择列求节点(将领怒气,CW$21,时间节点,1,200-$CQ40),0,CW$21,"将领")-持续效用(选择列求节点(将领怒气,CW$21,时间节点,1,200),0,CW$21,"将领"))*数据总览!$D$4/(1+数据总览!$D$4)</f>
        <v>1.4458082654055779E-2</v>
      </c>
      <c r="CX40" s="13">
        <f>(持续效用(选择列求节点(将领怒气,CX$21,时间节点,1,200-$CQ40),0,CX$21,"将领")-持续效用(选择列求节点(将领怒气,CX$21,时间节点,1,200),0,CX$21,"将领"))*数据总览!$D$4/(1+数据总览!$D$4)</f>
        <v>1.5348199612631423E-2</v>
      </c>
      <c r="CY40" s="13">
        <f>(持续效用(选择列求节点(将领怒气,CY$21,时间节点,1,200-$CQ40),0,CY$21,"将领")-持续效用(选择列求节点(将领怒气,CY$21,时间节点,1,200),0,CY$21,"将领"))*数据总览!$D$4/(1+数据总览!$D$4)</f>
        <v>1.1001417095204691E-2</v>
      </c>
      <c r="CZ40" s="13">
        <f>(持续效用(选择列求节点(将领怒气,CZ$21,时间节点,1,200-$CQ40),0,CZ$21,"将领")-持续效用(选择列求节点(将领怒气,CZ$21,时间节点,1,200),0,CZ$21,"将领"))*数据总览!$D$4/(1+数据总览!$D$4)</f>
        <v>1.0467444660248588E-2</v>
      </c>
      <c r="DC40" s="13">
        <f t="shared" si="45"/>
        <v>2.7328951512518448E-2</v>
      </c>
      <c r="DD40" s="13">
        <f t="shared" si="45"/>
        <v>3.4571780504501132E-2</v>
      </c>
      <c r="DE40" s="13">
        <f t="shared" si="45"/>
        <v>4.3968949287767983E-2</v>
      </c>
      <c r="DF40" s="13">
        <f t="shared" si="45"/>
        <v>4.4444803305830255E-2</v>
      </c>
      <c r="DQ40" s="14">
        <f>[8]结果汇总!N41</f>
        <v>0</v>
      </c>
      <c r="DR40" s="14">
        <f>[8]结果汇总!O41</f>
        <v>0</v>
      </c>
      <c r="DS40" s="14">
        <f>[8]结果汇总!P41</f>
        <v>0.3</v>
      </c>
      <c r="DT40" s="14">
        <f>[8]结果汇总!Q41</f>
        <v>0.7</v>
      </c>
      <c r="DU40" s="14">
        <f>[8]结果汇总!R41</f>
        <v>0</v>
      </c>
      <c r="DV40" s="14">
        <f>[8]结果汇总!S41</f>
        <v>0.5</v>
      </c>
      <c r="DW40" s="14">
        <f>[8]结果汇总!T41</f>
        <v>0.5</v>
      </c>
      <c r="DX40" s="14">
        <f>[8]结果汇总!U41</f>
        <v>0</v>
      </c>
      <c r="DY40" s="14">
        <f>[8]结果汇总!V41</f>
        <v>0</v>
      </c>
      <c r="DZ40" s="14">
        <f>[8]结果汇总!W41</f>
        <v>0.25</v>
      </c>
      <c r="EA40" s="14">
        <f>[8]结果汇总!X41</f>
        <v>0.33333333333333331</v>
      </c>
      <c r="EB40" s="14">
        <f>[8]结果汇总!Y41</f>
        <v>0.41666666666666663</v>
      </c>
      <c r="EC40" s="14">
        <f>[8]结果汇总!Z41</f>
        <v>0</v>
      </c>
      <c r="ED40" s="14">
        <f>[8]结果汇总!AA41</f>
        <v>0</v>
      </c>
      <c r="EE40" s="14">
        <f>[8]结果汇总!AB41</f>
        <v>0.25</v>
      </c>
      <c r="EF40" s="14">
        <f>[8]结果汇总!AC41</f>
        <v>0.75</v>
      </c>
      <c r="EO40" s="232"/>
      <c r="EP40" s="162">
        <f t="shared" si="4"/>
        <v>5</v>
      </c>
      <c r="EQ40" s="162">
        <f>INDEX(大数据效果预估!$C$58:$C$65,MATCH($EO$35,大数据效果预估!$B$58:$B$65,0))</f>
        <v>0.3</v>
      </c>
      <c r="ER40" s="235"/>
      <c r="ES40" s="162">
        <v>2</v>
      </c>
      <c r="ET40" s="13" t="s">
        <v>170</v>
      </c>
      <c r="EU40" s="167">
        <f t="shared" si="50"/>
        <v>29</v>
      </c>
      <c r="EV40" s="168">
        <f>INDEX(武将攻击,ES40)*4</f>
        <v>12000</v>
      </c>
      <c r="EW40" s="169">
        <f>(EV36+EV40)/(SUM(EV35:EV41)-(EV35+EV38)/2)</f>
        <v>0.29978873077457369</v>
      </c>
      <c r="EX40" s="168">
        <f>EV40/(EV36+EV40)</f>
        <v>0.61468414000925264</v>
      </c>
      <c r="FG40" s="13" t="str">
        <f>IFERROR(INDEX(版本差别!$F:$F,MATCH(相关演算!FH40,版本差别!$D:$D,0)),"")</f>
        <v>公孙瓒</v>
      </c>
      <c r="FH40" s="13">
        <v>10027</v>
      </c>
      <c r="FI40" s="13" t="s">
        <v>838</v>
      </c>
      <c r="FJ40" s="13">
        <v>180</v>
      </c>
      <c r="FM40" s="13">
        <v>0</v>
      </c>
      <c r="FN40" s="13">
        <f>FJ40</f>
        <v>180</v>
      </c>
      <c r="FO40" s="53">
        <f t="shared" si="11"/>
        <v>0</v>
      </c>
      <c r="FP40" s="53">
        <f t="shared" si="12"/>
        <v>0</v>
      </c>
      <c r="FQ40" s="53">
        <f t="shared" si="13"/>
        <v>0</v>
      </c>
      <c r="FR40" s="53">
        <f t="shared" si="14"/>
        <v>0</v>
      </c>
      <c r="FS40" s="53">
        <f t="shared" si="15"/>
        <v>0</v>
      </c>
      <c r="FT40" s="53">
        <f t="shared" si="16"/>
        <v>0</v>
      </c>
      <c r="FU40" s="53">
        <f t="shared" si="17"/>
        <v>101736.00000000001</v>
      </c>
      <c r="FV40" s="53">
        <f t="shared" si="18"/>
        <v>0</v>
      </c>
      <c r="FW40" s="53">
        <f t="shared" si="5"/>
        <v>0</v>
      </c>
      <c r="FX40" s="53">
        <v>0</v>
      </c>
      <c r="FY40" s="125">
        <f t="shared" si="6"/>
        <v>101736.00000000001</v>
      </c>
      <c r="FZ40" s="125" t="str">
        <f t="shared" ca="1" si="7"/>
        <v/>
      </c>
      <c r="GA40" s="13">
        <v>1</v>
      </c>
      <c r="GB40" s="53">
        <f t="shared" ca="1" si="8"/>
        <v>180</v>
      </c>
      <c r="GC40" s="189">
        <f ca="1">IF(FI40="","",求节点($FT$4:$FT$10,$FV$4:$FV$10,GB40))</f>
        <v>0.77396387878696604</v>
      </c>
      <c r="GD40" s="53">
        <f t="shared" si="19"/>
        <v>2</v>
      </c>
      <c r="GE40" s="53">
        <f t="shared" ca="1" si="20"/>
        <v>12</v>
      </c>
      <c r="GF40" s="190">
        <f ca="1">IF(GG40="",MAX(ROUND(GE40*求节点($FN$4:$FN$7,INDEX($FO$4:$FR$7,,GD40+1),GE40),2),2),MIN(MAX(ROUND(GE40*求节点($FN$4:$FN$7,INDEX($FO$4:$FR$7,,GD40+1),GE40),2),2),GG40))</f>
        <v>6</v>
      </c>
      <c r="GG40" s="13">
        <v>6</v>
      </c>
      <c r="GY40" s="13"/>
    </row>
    <row r="41" spans="2:207" x14ac:dyDescent="0.15">
      <c r="B41" s="14">
        <v>22</v>
      </c>
      <c r="C41" s="15">
        <v>0.5</v>
      </c>
      <c r="D41" s="15">
        <v>0.5</v>
      </c>
      <c r="E41" s="15">
        <v>0.5</v>
      </c>
      <c r="F41" s="15">
        <v>0.5</v>
      </c>
      <c r="G41" s="13">
        <f>数据总览!AF27</f>
        <v>0.47151792076923077</v>
      </c>
      <c r="H41" s="13">
        <f>数据总览!AG27</f>
        <v>0.49237626645667054</v>
      </c>
      <c r="I41" s="13">
        <f>数据总览!AH27</f>
        <v>0.85565644388963513</v>
      </c>
      <c r="J41" s="13">
        <f>数据总览!AI27</f>
        <v>0.85565644388963513</v>
      </c>
      <c r="K41" s="13">
        <f>数据总览!AB27</f>
        <v>0.15412178618936098</v>
      </c>
      <c r="L41" s="13">
        <f>数据总览!AC27</f>
        <v>0.5939010131653365</v>
      </c>
      <c r="M41" s="13">
        <f>数据总览!AD27</f>
        <v>0.84603354014894416</v>
      </c>
      <c r="N41" s="13">
        <f>数据总览!AE27</f>
        <v>0.92989026650887585</v>
      </c>
      <c r="R41" s="13">
        <f t="shared" si="38"/>
        <v>3.7898399999999999</v>
      </c>
      <c r="S41" s="13">
        <f t="shared" si="38"/>
        <v>3.62704</v>
      </c>
      <c r="T41" s="13">
        <f t="shared" si="38"/>
        <v>1.8</v>
      </c>
      <c r="U41" s="13">
        <f t="shared" si="38"/>
        <v>2.3839999999999999</v>
      </c>
      <c r="V41" s="7">
        <f t="shared" si="21"/>
        <v>4.7056674410476989</v>
      </c>
      <c r="W41" s="7">
        <f t="shared" si="22"/>
        <v>3.4044854407880951</v>
      </c>
      <c r="X41" s="7">
        <f t="shared" si="23"/>
        <v>2.9273213058900556</v>
      </c>
      <c r="Y41" s="7">
        <f t="shared" si="24"/>
        <v>2.4794051402570352</v>
      </c>
      <c r="Z41" s="13">
        <f t="shared" si="47"/>
        <v>0.15596210620274964</v>
      </c>
      <c r="AA41" s="13">
        <f t="shared" si="48"/>
        <v>0.16296247865240765</v>
      </c>
      <c r="AB41" s="13">
        <f t="shared" si="49"/>
        <v>0.32837301587301593</v>
      </c>
      <c r="AC41" s="13">
        <f t="shared" si="26"/>
        <v>0.24793264621284761</v>
      </c>
      <c r="AD41" s="7">
        <f t="shared" si="27"/>
        <v>0.20259976128536217</v>
      </c>
      <c r="AE41" s="7">
        <f t="shared" si="28"/>
        <v>0.16983986396233011</v>
      </c>
      <c r="AF41" s="7">
        <f t="shared" si="29"/>
        <v>0.13269946734954818</v>
      </c>
      <c r="AG41" s="7">
        <f t="shared" si="30"/>
        <v>0.12716806010315823</v>
      </c>
      <c r="AH41" s="4">
        <f>SUMPRODUCT(AD41:AF41,INDEX((DQ26:DS26,DU26:DW26,DY26:EA26,EC26:EE26),1,,$N$2))</f>
        <v>0.12084974471900933</v>
      </c>
      <c r="AI41" s="4">
        <f>SUMPRODUCT(Z41:AB41,INDEX((DQ26:DS26,DU26:DW26,DY26:EA26,EC26:EE26),1,,$N$2))</f>
        <v>0.16089674724300462</v>
      </c>
      <c r="AJ41" s="59">
        <f>MAX(INDEX($AD$19:AF41,,$N$2))</f>
        <v>0.20259976128536217</v>
      </c>
      <c r="AK41" s="27">
        <f>MAX(INDEX($Z$19:AB41,,$N$2))</f>
        <v>0.15596210620274964</v>
      </c>
      <c r="AL41" s="13">
        <f t="shared" si="31"/>
        <v>0.6906265897283157</v>
      </c>
      <c r="AM41" s="13">
        <f t="shared" si="32"/>
        <v>0.72162542315936951</v>
      </c>
      <c r="AN41" s="13">
        <f t="shared" si="33"/>
        <v>1.4540912637866443</v>
      </c>
      <c r="AO41" s="7">
        <f t="shared" si="34"/>
        <v>0.89716800722011647</v>
      </c>
      <c r="AP41" s="7">
        <f t="shared" si="35"/>
        <v>0.7516238349836617</v>
      </c>
      <c r="AQ41" s="7">
        <f t="shared" si="36"/>
        <v>0.58627323785861241</v>
      </c>
      <c r="AR41" s="7">
        <f>SUMPRODUCT(AO41:AQ41,INDEX((DQ26:DS26,DU26:DW26,DY26:EA26,EC26:EE26),1,,$N$2))</f>
        <v>0.53474917424563029</v>
      </c>
      <c r="AS41" s="7">
        <f>SUMPRODUCT(AL41:AN41,INDEX((DQ26:DS26,DU26:DW26,DY26:EA26,EC26:EE26),1,,$N$2))</f>
        <v>0.71247801502731956</v>
      </c>
      <c r="AT41" s="59">
        <f>MAX(INDEX($AO$19:AQ41,,$N$2))</f>
        <v>0.89716800722011647</v>
      </c>
      <c r="AU41" s="27">
        <f>MAX(INDEX($AL$19:AN41,,$N$2))</f>
        <v>0.6906265897283157</v>
      </c>
      <c r="BD41" s="7">
        <v>17</v>
      </c>
      <c r="BE41" s="13">
        <f>(1-数据总览!AB22)*100*$BF$15</f>
        <v>166.65370488776648</v>
      </c>
      <c r="BF41" s="13">
        <f>(1-数据总览!AC22)*100*$BF$15</f>
        <v>77.946910820649961</v>
      </c>
      <c r="BG41" s="13">
        <f>(1-数据总览!AD22)*100*$BF$15</f>
        <v>24.576950152008362</v>
      </c>
      <c r="BH41" s="13">
        <f>(1-数据总览!AE22)*100*$BF$15</f>
        <v>0</v>
      </c>
      <c r="BK41" s="13">
        <v>17</v>
      </c>
      <c r="BL41" s="13">
        <f t="shared" si="41"/>
        <v>1.5038281345634008E-2</v>
      </c>
      <c r="BM41" s="13">
        <f t="shared" si="41"/>
        <v>3.7394593233280871E-2</v>
      </c>
      <c r="BN41" s="13">
        <f t="shared" si="41"/>
        <v>3.1846589429622069E-2</v>
      </c>
      <c r="BO41" s="13">
        <f t="shared" si="41"/>
        <v>1.5905084785669765E-2</v>
      </c>
      <c r="BQ41" s="13">
        <f t="shared" si="42"/>
        <v>1.7199107401281666E-2</v>
      </c>
      <c r="BR41" s="13">
        <f t="shared" si="42"/>
        <v>0.11270669154451016</v>
      </c>
      <c r="BS41" s="13">
        <f t="shared" si="42"/>
        <v>2.3379967814161354E-2</v>
      </c>
      <c r="BT41" s="13">
        <f t="shared" si="42"/>
        <v>2.1452812482047792E-2</v>
      </c>
      <c r="BU41" s="13"/>
      <c r="BV41" s="13"/>
      <c r="BW41" s="13">
        <f t="shared" si="43"/>
        <v>3.2237388746915674E-2</v>
      </c>
      <c r="BX41" s="13">
        <f t="shared" si="43"/>
        <v>0.15010128477779103</v>
      </c>
      <c r="BY41" s="13">
        <f t="shared" si="43"/>
        <v>5.522655724378342E-2</v>
      </c>
      <c r="BZ41" s="13">
        <f t="shared" si="43"/>
        <v>3.7357897267717557E-2</v>
      </c>
      <c r="CG41" s="7"/>
      <c r="CJ41" s="13">
        <v>17</v>
      </c>
      <c r="CK41" s="13">
        <f>CL$9*$CJ41+(1-数据总览!AF22)*100*CL$10+CL$11</f>
        <v>139.4943585155373</v>
      </c>
      <c r="CL41" s="13">
        <f>CM$9*$CJ41+(1-数据总览!AG22)*100*CM$10+CM$11</f>
        <v>132.71681926290623</v>
      </c>
      <c r="CM41" s="13">
        <f>CN$9*$CJ41+(1-数据总览!AH22)*100*CN$10+CN$11</f>
        <v>95.520445383753923</v>
      </c>
      <c r="CN41" s="13">
        <f>CO$9*$CJ41+(1-数据总览!AI22)*100*CO$10+CO$11</f>
        <v>95.520445383753923</v>
      </c>
      <c r="CQ41" s="13">
        <v>17</v>
      </c>
      <c r="CR41" s="13">
        <f>(持续效用(选择列求节点(将领怒气,CR$21,时间节点,1,100-$CQ41),0,CR$21,"将领")-持续效用(选择列求节点(将领怒气,CR$21,时间节点,1,100),0,CR$21,"将领"))*数据总览!$D$4/(1+数据总览!$D$4)</f>
        <v>1.3688516555203267E-2</v>
      </c>
      <c r="CS41" s="13">
        <f>(持续效用(选择列求节点(将领怒气,CS$21,时间节点,1,100-$CQ41),0,CS$21,"将领")-持续效用(选择列求节点(将领怒气,CS$21,时间节点,1,100),0,CS$21,"将领"))*数据总览!$D$4/(1+数据总览!$D$4)</f>
        <v>2.0439495100335114E-2</v>
      </c>
      <c r="CT41" s="13">
        <f>(持续效用(选择列求节点(将领怒气,CT$21,时间节点,1,100-$CQ41),0,CT$21,"将领")-持续效用(选择列求节点(将领怒气,CT$21,时间节点,1,100),0,CT$21,"将领"))*数据总览!$D$4/(1+数据总览!$D$4)</f>
        <v>3.5138183561159123E-2</v>
      </c>
      <c r="CU41" s="13">
        <f>(持续效用(选择列求节点(将领怒气,CU$21,时间节点,1,100-$CQ41),0,CU$21,"将领")-持续效用(选择列求节点(将领怒气,CU$21,时间节点,1,100),0,CU$21,"将领"))*数据总览!$D$4/(1+数据总览!$D$4)</f>
        <v>3.6174328129770332E-2</v>
      </c>
      <c r="CW41" s="13">
        <f>(持续效用(选择列求节点(将领怒气,CW$21,时间节点,1,200-$CQ41),0,CW$21,"将领")-持续效用(选择列求节点(将领怒气,CW$21,时间节点,1,200),0,CW$21,"将领"))*数据总览!$D$4/(1+数据总览!$D$4)</f>
        <v>1.5421713713159878E-2</v>
      </c>
      <c r="CX41" s="13">
        <f>(持续效用(选择列求节点(将领怒气,CX$21,时间节点,1,200-$CQ41),0,CX$21,"将领")-持续效用(选择列求节点(将领怒气,CX$21,时间节点,1,200),0,CX$21,"将领"))*数据总览!$D$4/(1+数据总览!$D$4)</f>
        <v>1.6351322376244974E-2</v>
      </c>
      <c r="CY41" s="13">
        <f>(持续效用(选择列求节点(将领怒气,CY$21,时间节点,1,200-$CQ41),0,CY$21,"将领")-持续效用(选择列求节点(将领怒气,CY$21,时间节点,1,200),0,CY$21,"将领"))*数据总览!$D$4/(1+数据总览!$D$4)</f>
        <v>1.1708387737830794E-2</v>
      </c>
      <c r="CZ41" s="13">
        <f>(持续效用(选择列求节点(将领怒气,CZ$21,时间节点,1,200-$CQ41),0,CZ$21,"将领")-持续效用(选择列求节点(将领怒气,CZ$21,时间节点,1,200),0,CZ$21,"将领"))*数据总览!$D$4/(1+数据总览!$D$4)</f>
        <v>1.1135619768819074E-2</v>
      </c>
      <c r="DC41" s="13">
        <f t="shared" si="45"/>
        <v>2.9110230268363145E-2</v>
      </c>
      <c r="DD41" s="13">
        <f t="shared" si="45"/>
        <v>3.6790817476580084E-2</v>
      </c>
      <c r="DE41" s="13">
        <f t="shared" si="45"/>
        <v>4.684657129898992E-2</v>
      </c>
      <c r="DF41" s="13">
        <f t="shared" si="45"/>
        <v>4.7309947898589402E-2</v>
      </c>
      <c r="DQ41" s="14">
        <f>[8]结果汇总!N42</f>
        <v>0</v>
      </c>
      <c r="DR41" s="14">
        <f>[8]结果汇总!O42</f>
        <v>0</v>
      </c>
      <c r="DS41" s="14">
        <f>[8]结果汇总!P42</f>
        <v>0.3</v>
      </c>
      <c r="DT41" s="14">
        <f>[8]结果汇总!Q42</f>
        <v>0.7</v>
      </c>
      <c r="DU41" s="14">
        <f>[8]结果汇总!R42</f>
        <v>0</v>
      </c>
      <c r="DV41" s="14">
        <f>[8]结果汇总!S42</f>
        <v>0.5</v>
      </c>
      <c r="DW41" s="14">
        <f>[8]结果汇总!T42</f>
        <v>0.5</v>
      </c>
      <c r="DX41" s="14">
        <f>[8]结果汇总!U42</f>
        <v>0</v>
      </c>
      <c r="DY41" s="14">
        <f>[8]结果汇总!V42</f>
        <v>0</v>
      </c>
      <c r="DZ41" s="14">
        <f>[8]结果汇总!W42</f>
        <v>0.25</v>
      </c>
      <c r="EA41" s="14">
        <f>[8]结果汇总!X42</f>
        <v>0.33333333333333331</v>
      </c>
      <c r="EB41" s="14">
        <f>[8]结果汇总!Y42</f>
        <v>0.41666666666666663</v>
      </c>
      <c r="EC41" s="14">
        <f>[8]结果汇总!Z42</f>
        <v>0</v>
      </c>
      <c r="ED41" s="14">
        <f>[8]结果汇总!AA42</f>
        <v>0</v>
      </c>
      <c r="EE41" s="14">
        <f>[8]结果汇总!AB42</f>
        <v>0.25</v>
      </c>
      <c r="EF41" s="14">
        <f>[8]结果汇总!AC42</f>
        <v>0.75</v>
      </c>
      <c r="EO41" s="232"/>
      <c r="EP41" s="162">
        <f t="shared" si="4"/>
        <v>5</v>
      </c>
      <c r="EQ41" s="162">
        <f>INDEX(大数据效果预估!$C$58:$C$65,MATCH($EO$35,大数据效果预估!$B$58:$B$65,0))</f>
        <v>0.3</v>
      </c>
      <c r="ER41" s="235"/>
      <c r="ES41" s="162">
        <v>3</v>
      </c>
      <c r="ET41" s="13" t="s">
        <v>171</v>
      </c>
      <c r="EU41" s="167">
        <f t="shared" si="50"/>
        <v>29</v>
      </c>
      <c r="EV41" s="168">
        <f>INDEX(武将攻击,ES41)*4</f>
        <v>12000</v>
      </c>
      <c r="EW41" s="169">
        <f>(EV37+EV41)/(SUM(EV35:EV41)-(EV35+EV38)/2)</f>
        <v>0.39980469006280189</v>
      </c>
      <c r="EX41" s="168">
        <f>EV41/(EV37+EV41)</f>
        <v>0.46091349786739111</v>
      </c>
      <c r="FG41" s="13" t="str">
        <f>IFERROR(INDEX(版本差别!$F:$F,MATCH(相关演算!FH41,版本差别!$D:$D,0)),"")</f>
        <v/>
      </c>
      <c r="FH41" s="13">
        <v>10028</v>
      </c>
      <c r="FI41" s="13" t="s">
        <v>838</v>
      </c>
      <c r="FJ41" s="13">
        <v>160</v>
      </c>
      <c r="FM41" s="13">
        <v>0</v>
      </c>
      <c r="FN41" s="13">
        <f>FJ41</f>
        <v>160</v>
      </c>
      <c r="FO41" s="53">
        <f t="shared" si="11"/>
        <v>0</v>
      </c>
      <c r="FP41" s="53">
        <f t="shared" si="12"/>
        <v>0</v>
      </c>
      <c r="FQ41" s="53">
        <f t="shared" si="13"/>
        <v>0</v>
      </c>
      <c r="FR41" s="53">
        <f t="shared" si="14"/>
        <v>0</v>
      </c>
      <c r="FS41" s="53">
        <f t="shared" si="15"/>
        <v>0</v>
      </c>
      <c r="FT41" s="53">
        <f t="shared" si="16"/>
        <v>0</v>
      </c>
      <c r="FU41" s="53">
        <f t="shared" si="17"/>
        <v>80384</v>
      </c>
      <c r="FV41" s="53">
        <f t="shared" si="18"/>
        <v>0</v>
      </c>
      <c r="FW41" s="53">
        <f t="shared" si="5"/>
        <v>0</v>
      </c>
      <c r="FX41" s="53">
        <v>0</v>
      </c>
      <c r="FY41" s="125">
        <f t="shared" si="6"/>
        <v>80384</v>
      </c>
      <c r="FZ41" s="125" t="str">
        <f t="shared" ca="1" si="7"/>
        <v/>
      </c>
      <c r="GA41" s="13">
        <v>1</v>
      </c>
      <c r="GB41" s="53">
        <f t="shared" ca="1" si="8"/>
        <v>160</v>
      </c>
      <c r="GC41" s="189">
        <f ca="1">IF(FI41="","",求节点($FT$4:$FT$10,$FV$4:$FV$10,GB41))</f>
        <v>0.72939248038668703</v>
      </c>
      <c r="GD41" s="53">
        <f t="shared" si="19"/>
        <v>2</v>
      </c>
      <c r="GE41" s="53">
        <f t="shared" ca="1" si="20"/>
        <v>12</v>
      </c>
      <c r="GF41" s="190">
        <f ca="1">IF(GG41="",MAX(ROUND(GE41*求节点($FN$4:$FN$7,INDEX($FO$4:$FR$7,,GD41+1),GE41),2),2),MIN(MAX(ROUND(GE41*求节点($FN$4:$FN$7,INDEX($FO$4:$FR$7,,GD41+1),GE41),2),2),GG41))</f>
        <v>6</v>
      </c>
      <c r="GG41" s="13">
        <v>6</v>
      </c>
      <c r="GY41" s="13"/>
    </row>
    <row r="42" spans="2:207" x14ac:dyDescent="0.15">
      <c r="B42" s="14">
        <v>23</v>
      </c>
      <c r="C42" s="15">
        <v>0.5</v>
      </c>
      <c r="D42" s="15">
        <v>0.5</v>
      </c>
      <c r="E42" s="15">
        <v>0.5</v>
      </c>
      <c r="F42" s="15">
        <v>0.5</v>
      </c>
      <c r="G42" s="13">
        <f>数据总览!AF28</f>
        <v>0.45772798373841417</v>
      </c>
      <c r="H42" s="13">
        <f>数据总览!AG28</f>
        <v>0.47292982532119449</v>
      </c>
      <c r="I42" s="13">
        <f>数据总览!AH28</f>
        <v>0.8394121697541479</v>
      </c>
      <c r="J42" s="13">
        <f>数据总览!AI28</f>
        <v>0.8394121697541479</v>
      </c>
      <c r="K42" s="13">
        <f>数据总览!AB28</f>
        <v>0.13831436899905206</v>
      </c>
      <c r="L42" s="13">
        <f>数据总览!AC28</f>
        <v>0.57834386025695561</v>
      </c>
      <c r="M42" s="13">
        <f>数据总览!AD28</f>
        <v>0.82870631440442422</v>
      </c>
      <c r="N42" s="13">
        <f>数据总览!AE28</f>
        <v>0.89594580612532726</v>
      </c>
      <c r="R42" s="13">
        <f t="shared" si="38"/>
        <v>3.7898399999999999</v>
      </c>
      <c r="S42" s="13">
        <f t="shared" si="38"/>
        <v>3.62704</v>
      </c>
      <c r="T42" s="13">
        <f t="shared" si="38"/>
        <v>1.8</v>
      </c>
      <c r="U42" s="13">
        <f t="shared" si="38"/>
        <v>2.3839999999999999</v>
      </c>
      <c r="V42" s="7">
        <f t="shared" si="21"/>
        <v>4.6418657000493688</v>
      </c>
      <c r="W42" s="7">
        <f t="shared" si="22"/>
        <v>3.3430555717053845</v>
      </c>
      <c r="X42" s="7">
        <f t="shared" si="23"/>
        <v>2.8495131442399213</v>
      </c>
      <c r="Y42" s="7">
        <f t="shared" si="24"/>
        <v>2.4224685134318875</v>
      </c>
      <c r="Z42" s="13">
        <f t="shared" si="47"/>
        <v>0.15596210620274964</v>
      </c>
      <c r="AA42" s="13">
        <f t="shared" si="48"/>
        <v>0.16296247865240765</v>
      </c>
      <c r="AB42" s="13">
        <f t="shared" si="49"/>
        <v>0.32837301587301593</v>
      </c>
      <c r="AC42" s="13">
        <f t="shared" si="26"/>
        <v>0.24793264621284761</v>
      </c>
      <c r="AD42" s="7">
        <f t="shared" si="27"/>
        <v>0.20633376304155576</v>
      </c>
      <c r="AE42" s="7">
        <f t="shared" si="28"/>
        <v>0.17346098303357099</v>
      </c>
      <c r="AF42" s="7">
        <f t="shared" si="29"/>
        <v>0.13625185580333943</v>
      </c>
      <c r="AG42" s="7">
        <f t="shared" si="30"/>
        <v>0.13101530377810816</v>
      </c>
      <c r="AH42" s="4">
        <f>SUMPRODUCT(AD42:AF42,INDEX((DQ27:DS27,DU27:DW27,DY27:EA27,EC27:EE27),1,,$N$2))</f>
        <v>0.12340906195762413</v>
      </c>
      <c r="AI42" s="4">
        <f>SUMPRODUCT(Z42:AB42,INDEX((DQ27:DS27,DU27:DW27,DY27:EA27,EC27:EE27),1,,$N$2))</f>
        <v>0.16089674724300462</v>
      </c>
      <c r="AJ42" s="59">
        <f>MAX(INDEX($AD$19:AF42,,$N$2))</f>
        <v>0.20633376304155576</v>
      </c>
      <c r="AK42" s="27">
        <f>MAX(INDEX($Z$19:AB42,,$N$2))</f>
        <v>0.15596210620274964</v>
      </c>
      <c r="AL42" s="13">
        <f t="shared" si="31"/>
        <v>0.76955564609143745</v>
      </c>
      <c r="AM42" s="13">
        <f t="shared" si="32"/>
        <v>0.80409721695464431</v>
      </c>
      <c r="AN42" s="13">
        <f t="shared" si="33"/>
        <v>1.6202737609906519</v>
      </c>
      <c r="AO42" s="7">
        <f t="shared" si="34"/>
        <v>1.0178409692082604</v>
      </c>
      <c r="AP42" s="7">
        <f t="shared" si="35"/>
        <v>0.85497105525679273</v>
      </c>
      <c r="AQ42" s="7">
        <f t="shared" si="36"/>
        <v>0.67035352494157219</v>
      </c>
      <c r="AR42" s="7">
        <f>SUMPRODUCT(AO42:AQ42,INDEX((DQ27:DS27,DU27:DW27,DY27:EA27,EC27:EE27),1,,$N$2))</f>
        <v>0.60824244516577586</v>
      </c>
      <c r="AS42" s="7">
        <f>SUMPRODUCT(AL42:AN42,INDEX((DQ27:DS27,DU27:DW27,DY27:EA27,EC27:EE27),1,,$N$2))</f>
        <v>0.79390438673377051</v>
      </c>
      <c r="AT42" s="59">
        <f>MAX(INDEX($AO$19:AQ42,,$N$2))</f>
        <v>1.0178409692082604</v>
      </c>
      <c r="AU42" s="27">
        <f>MAX(INDEX($AL$19:AN42,,$N$2))</f>
        <v>0.76955564609143745</v>
      </c>
      <c r="BD42" s="7">
        <v>18</v>
      </c>
      <c r="BE42" s="13">
        <f>(1-数据总览!AB23)*100*$BF$15</f>
        <v>179.32203265331054</v>
      </c>
      <c r="BF42" s="13">
        <f>(1-数据总览!AC23)*100*$BF$15</f>
        <v>81.965579864411268</v>
      </c>
      <c r="BG42" s="13">
        <f>(1-数据总览!AD23)*100*$BF$15</f>
        <v>25.869064119202488</v>
      </c>
      <c r="BH42" s="13">
        <f>(1-数据总览!AE23)*100*$BF$15</f>
        <v>0</v>
      </c>
      <c r="BK42" s="13">
        <v>18</v>
      </c>
      <c r="BL42" s="13">
        <f t="shared" si="41"/>
        <v>1.5934108397925084E-2</v>
      </c>
      <c r="BM42" s="13">
        <f t="shared" si="41"/>
        <v>3.9601297373651589E-2</v>
      </c>
      <c r="BN42" s="13">
        <f t="shared" si="41"/>
        <v>3.3694729486448666E-2</v>
      </c>
      <c r="BO42" s="13">
        <f t="shared" si="41"/>
        <v>1.6928671411468532E-2</v>
      </c>
      <c r="BQ42" s="13">
        <f t="shared" si="42"/>
        <v>1.7750519195604553E-2</v>
      </c>
      <c r="BR42" s="13">
        <f t="shared" si="42"/>
        <v>0.11451360110058098</v>
      </c>
      <c r="BS42" s="13">
        <f t="shared" si="42"/>
        <v>2.4728208012203445E-2</v>
      </c>
      <c r="BT42" s="13">
        <f t="shared" si="42"/>
        <v>2.284970540086273E-2</v>
      </c>
      <c r="BU42" s="13"/>
      <c r="BV42" s="13"/>
      <c r="BW42" s="13">
        <f t="shared" si="43"/>
        <v>3.3684627593529637E-2</v>
      </c>
      <c r="BX42" s="13">
        <f t="shared" si="43"/>
        <v>0.15411489847423257</v>
      </c>
      <c r="BY42" s="13">
        <f t="shared" si="43"/>
        <v>5.8422937498652114E-2</v>
      </c>
      <c r="BZ42" s="13">
        <f t="shared" si="43"/>
        <v>3.9778376812331262E-2</v>
      </c>
      <c r="CG42" s="7"/>
      <c r="CJ42" s="13">
        <v>18</v>
      </c>
      <c r="CK42" s="13">
        <f>CL$9*$CJ42+(1-数据总览!AF23)*100*CL$10+CL$11</f>
        <v>142.58623338220906</v>
      </c>
      <c r="CL42" s="13">
        <f>CM$9*$CJ42+(1-数据总览!AG23)*100*CM$10+CM$11</f>
        <v>137.22848741525706</v>
      </c>
      <c r="CM42" s="13">
        <f>CN$9*$CJ42+(1-数据总览!AH23)*100*CN$10+CN$11</f>
        <v>98.126123805876162</v>
      </c>
      <c r="CN42" s="13">
        <f>CO$9*$CJ42+(1-数据总览!AI23)*100*CO$10+CO$11</f>
        <v>98.126123805876162</v>
      </c>
      <c r="CQ42" s="13">
        <v>18</v>
      </c>
      <c r="CR42" s="13">
        <f>(持续效用(选择列求节点(将领怒气,CR$21,时间节点,1,100-$CQ42),0,CR$21,"将领")-持续效用(选择列求节点(将领怒气,CR$21,时间节点,1,100),0,CR$21,"将领"))*数据总览!$D$4/(1+数据总览!$D$4)</f>
        <v>1.4506164251943829E-2</v>
      </c>
      <c r="CS42" s="13">
        <f>(持续效用(选择列求节点(将领怒气,CS$21,时间节点,1,100-$CQ42),0,CS$21,"将领")-持续效用(选择列求节点(将领怒气,CS$21,时间节点,1,100),0,CS$21,"将领"))*数据总览!$D$4/(1+数据总览!$D$4)</f>
        <v>2.1655409308800517E-2</v>
      </c>
      <c r="CT42" s="13">
        <f>(持续效用(选择列求节点(将领怒气,CT$21,时间节点,1,100-$CQ42),0,CT$21,"将领")-持续效用(选择列求节点(将领怒气,CT$21,时间节点,1,100),0,CT$21,"将领"))*数据总览!$D$4/(1+数据总览!$D$4)</f>
        <v>3.7322097982011505E-2</v>
      </c>
      <c r="CU42" s="13">
        <f>(持续效用(选择列求节点(将领怒气,CU$21,时间节点,1,100-$CQ42),0,CU$21,"将领")-持续效用(选择列求节点(将领怒气,CU$21,时间节点,1,100),0,CU$21,"将领"))*数据总览!$D$4/(1+数据总览!$D$4)</f>
        <v>3.8379984094703799E-2</v>
      </c>
      <c r="CW42" s="13">
        <f>(持续效用(选择列求节点(将领怒气,CW$21,时间节点,1,200-$CQ42),0,CW$21,"将领")-持续效用(选择列求节点(将领怒气,CW$21,时间节点,1,200),0,CW$21,"将领"))*数据总览!$D$4/(1+数据总览!$D$4)</f>
        <v>1.6387631927621878E-2</v>
      </c>
      <c r="CX42" s="13">
        <f>(持续效用(选择列求节点(将领怒气,CX$21,时间节点,1,200-$CQ42),0,CX$21,"将领")-持续效用(选择列求节点(将领怒气,CX$21,时间节点,1,200),0,CX$21,"将领"))*数据总览!$D$4/(1+数据总览!$D$4)</f>
        <v>1.7354445139858513E-2</v>
      </c>
      <c r="CY42" s="13">
        <f>(持续效用(选择列求节点(将领怒气,CY$21,时间节点,1,200-$CQ42),0,CY$21,"将领")-持续效用(选择列求节点(将领怒气,CY$21,时间节点,1,200),0,CY$21,"将领"))*数据总览!$D$4/(1+数据总览!$D$4)</f>
        <v>1.2372705348499904E-2</v>
      </c>
      <c r="CZ42" s="13">
        <f>(持续效用(选择列求节点(将领怒气,CZ$21,时间节点,1,200-$CQ42),0,CZ$21,"将领")-持续效用(选择列求节点(将领怒气,CZ$21,时间节点,1,200),0,CZ$21,"将领"))*数据总览!$D$4/(1+数据总览!$D$4)</f>
        <v>1.1762202439877713E-2</v>
      </c>
      <c r="DC42" s="13">
        <f t="shared" si="45"/>
        <v>3.0893796179565707E-2</v>
      </c>
      <c r="DD42" s="13">
        <f t="shared" si="45"/>
        <v>3.900985444865903E-2</v>
      </c>
      <c r="DE42" s="13">
        <f t="shared" si="45"/>
        <v>4.9694803330511406E-2</v>
      </c>
      <c r="DF42" s="13">
        <f t="shared" si="45"/>
        <v>5.0142186534581509E-2</v>
      </c>
      <c r="DQ42" s="14">
        <f>[8]结果汇总!N43</f>
        <v>0</v>
      </c>
      <c r="DR42" s="14">
        <f>[8]结果汇总!O43</f>
        <v>0</v>
      </c>
      <c r="DS42" s="14">
        <f>[8]结果汇总!P43</f>
        <v>0.3</v>
      </c>
      <c r="DT42" s="14">
        <f>[8]结果汇总!Q43</f>
        <v>0.7</v>
      </c>
      <c r="DU42" s="14">
        <f>[8]结果汇总!R43</f>
        <v>0</v>
      </c>
      <c r="DV42" s="14">
        <f>[8]结果汇总!S43</f>
        <v>0.5</v>
      </c>
      <c r="DW42" s="14">
        <f>[8]结果汇总!T43</f>
        <v>0.5</v>
      </c>
      <c r="DX42" s="14">
        <f>[8]结果汇总!U43</f>
        <v>0</v>
      </c>
      <c r="DY42" s="14">
        <f>[8]结果汇总!V43</f>
        <v>0</v>
      </c>
      <c r="DZ42" s="14">
        <f>[8]结果汇总!W43</f>
        <v>0.25</v>
      </c>
      <c r="EA42" s="14">
        <f>[8]结果汇总!X43</f>
        <v>0.33333333333333331</v>
      </c>
      <c r="EB42" s="14">
        <f>[8]结果汇总!Y43</f>
        <v>0.41666666666666663</v>
      </c>
      <c r="EC42" s="14">
        <f>[8]结果汇总!Z43</f>
        <v>0</v>
      </c>
      <c r="ED42" s="14">
        <f>[8]结果汇总!AA43</f>
        <v>0</v>
      </c>
      <c r="EE42" s="14">
        <f>[8]结果汇总!AB43</f>
        <v>0.25</v>
      </c>
      <c r="EF42" s="14">
        <f>[8]结果汇总!AC43</f>
        <v>0.75</v>
      </c>
      <c r="EO42" s="233"/>
      <c r="EP42" s="145">
        <f t="shared" si="4"/>
        <v>5</v>
      </c>
      <c r="EQ42" s="145">
        <f>INDEX(大数据效果预估!$C$58:$C$65,MATCH($EO$35,大数据效果预估!$B$58:$B$65,0))</f>
        <v>0.3</v>
      </c>
      <c r="ER42" s="236"/>
      <c r="ES42" s="145">
        <v>4</v>
      </c>
      <c r="ET42" s="170" t="s">
        <v>172</v>
      </c>
      <c r="EU42" s="173">
        <f t="shared" si="50"/>
        <v>29</v>
      </c>
      <c r="EV42" s="172">
        <f>INDEX(武将攻击,ES42)*4</f>
        <v>12000</v>
      </c>
      <c r="EW42" s="171"/>
      <c r="EX42" s="172"/>
      <c r="FG42" s="13" t="str">
        <f>IFERROR(INDEX(版本差别!$F:$F,MATCH(相关演算!FH42,版本差别!$D:$D,0)),"")</f>
        <v>孙尚香</v>
      </c>
      <c r="FH42" s="13">
        <v>10029</v>
      </c>
      <c r="FI42" s="13" t="s">
        <v>717</v>
      </c>
      <c r="FJ42" s="13">
        <v>210</v>
      </c>
      <c r="FK42" s="13">
        <v>10</v>
      </c>
      <c r="FL42" s="13">
        <v>50</v>
      </c>
      <c r="FM42" s="13">
        <v>0</v>
      </c>
      <c r="FN42" s="13">
        <f>FJ42</f>
        <v>210</v>
      </c>
      <c r="FO42" s="53">
        <f t="shared" si="11"/>
        <v>0</v>
      </c>
      <c r="FP42" s="53">
        <f t="shared" si="12"/>
        <v>7850</v>
      </c>
      <c r="FQ42" s="53">
        <f t="shared" si="13"/>
        <v>0</v>
      </c>
      <c r="FR42" s="53">
        <f t="shared" si="14"/>
        <v>0</v>
      </c>
      <c r="FS42" s="53">
        <f t="shared" si="15"/>
        <v>0</v>
      </c>
      <c r="FT42" s="53">
        <f t="shared" si="16"/>
        <v>0</v>
      </c>
      <c r="FU42" s="53">
        <f t="shared" si="17"/>
        <v>0</v>
      </c>
      <c r="FV42" s="53">
        <f t="shared" si="18"/>
        <v>0</v>
      </c>
      <c r="FW42" s="53">
        <f t="shared" si="5"/>
        <v>0</v>
      </c>
      <c r="FX42" s="53">
        <v>0</v>
      </c>
      <c r="FY42" s="125">
        <f t="shared" si="6"/>
        <v>7850</v>
      </c>
      <c r="FZ42" s="125" t="str">
        <f t="shared" ca="1" si="7"/>
        <v/>
      </c>
      <c r="GA42" s="13">
        <v>0</v>
      </c>
      <c r="GB42" s="53">
        <f t="shared" ca="1" si="8"/>
        <v>210</v>
      </c>
      <c r="GC42" s="189">
        <f ca="1">IF(FI42="","",求节点($FT$4:$FT$10,$FV$4:$FV$10,GB42))</f>
        <v>0.83155007927357194</v>
      </c>
      <c r="GD42" s="53">
        <f t="shared" si="19"/>
        <v>2</v>
      </c>
      <c r="GE42" s="53">
        <f t="shared" ca="1" si="20"/>
        <v>1.6</v>
      </c>
      <c r="GF42" s="190">
        <f ca="1">IF(GG42="",MAX(ROUND(GE42*求节点($FN$4:$FN$7,INDEX($FO$4:$FR$7,,GD42+1),GE42),2),2),MIN(MAX(ROUND(GE42*求节点($FN$4:$FN$7,INDEX($FO$4:$FR$7,,GD42+1),GE42),2),2),GG42))</f>
        <v>2</v>
      </c>
      <c r="GY42" s="13"/>
    </row>
    <row r="43" spans="2:207" x14ac:dyDescent="0.15">
      <c r="B43" s="14">
        <v>24</v>
      </c>
      <c r="C43" s="15">
        <v>0.5</v>
      </c>
      <c r="D43" s="15">
        <v>0.5</v>
      </c>
      <c r="E43" s="15">
        <v>0.5</v>
      </c>
      <c r="F43" s="15">
        <v>0.5</v>
      </c>
      <c r="G43" s="13">
        <f>数据总览!AF29</f>
        <v>0.44422956106767447</v>
      </c>
      <c r="H43" s="13">
        <f>数据总览!AG29</f>
        <v>0.45377009023141002</v>
      </c>
      <c r="I43" s="13">
        <f>数据总览!AH29</f>
        <v>0.82345617631040091</v>
      </c>
      <c r="J43" s="13">
        <f>数据总览!AI29</f>
        <v>0.82345617631040091</v>
      </c>
      <c r="K43" s="13">
        <f>数据总览!AB29</f>
        <v>0.12267743773044003</v>
      </c>
      <c r="L43" s="13">
        <f>数据总览!AC29</f>
        <v>0.56301607218512795</v>
      </c>
      <c r="M43" s="13">
        <f>数据总览!AD29</f>
        <v>0.81168658806442751</v>
      </c>
      <c r="N43" s="13">
        <f>数据总览!AE29</f>
        <v>0.86271891955119873</v>
      </c>
      <c r="R43" s="13">
        <f t="shared" si="38"/>
        <v>3.7898399999999999</v>
      </c>
      <c r="S43" s="13">
        <f t="shared" si="38"/>
        <v>3.62704</v>
      </c>
      <c r="T43" s="13">
        <f t="shared" si="38"/>
        <v>1.8</v>
      </c>
      <c r="U43" s="13">
        <f t="shared" si="38"/>
        <v>2.3839999999999999</v>
      </c>
      <c r="V43" s="7">
        <f t="shared" si="21"/>
        <v>4.5792747779433718</v>
      </c>
      <c r="W43" s="7">
        <f t="shared" si="22"/>
        <v>3.2826922601842687</v>
      </c>
      <c r="X43" s="7">
        <f t="shared" si="23"/>
        <v>2.7729521038793528</v>
      </c>
      <c r="Y43" s="7">
        <f t="shared" si="24"/>
        <v>2.3664185953292014</v>
      </c>
      <c r="Z43" s="13">
        <f t="shared" si="47"/>
        <v>0.15596210620274964</v>
      </c>
      <c r="AA43" s="13">
        <f t="shared" si="48"/>
        <v>0.16296247865240765</v>
      </c>
      <c r="AB43" s="13">
        <f t="shared" si="49"/>
        <v>0.32837301587301593</v>
      </c>
      <c r="AC43" s="13">
        <f t="shared" si="26"/>
        <v>0.24793264621284761</v>
      </c>
      <c r="AD43" s="7">
        <f t="shared" si="27"/>
        <v>0.21014405934321115</v>
      </c>
      <c r="AE43" s="7">
        <f t="shared" si="28"/>
        <v>0.17718018388251239</v>
      </c>
      <c r="AF43" s="7">
        <f t="shared" si="29"/>
        <v>0.13994198406002317</v>
      </c>
      <c r="AG43" s="7">
        <f t="shared" si="30"/>
        <v>0.13503444972640197</v>
      </c>
      <c r="AH43" s="4">
        <f>SUMPRODUCT(AD43:AF43,INDEX((DQ28:DS28,DU28:DW28,DY28:EA28,EC28:EE28),1,,$N$2))</f>
        <v>0.12604021895529141</v>
      </c>
      <c r="AI43" s="4">
        <f>SUMPRODUCT(Z43:AB43,INDEX((DQ28:DS28,DU28:DW28,DY28:EA28,EC28:EE28),1,,$N$2))</f>
        <v>0.16089674724300462</v>
      </c>
      <c r="AJ43" s="59">
        <f>MAX(INDEX($AD$19:AF43,,$N$2))</f>
        <v>0.21014405934321115</v>
      </c>
      <c r="AK43" s="27">
        <f>MAX(INDEX($Z$19:AB43,,$N$2))</f>
        <v>0.15596210620274964</v>
      </c>
      <c r="AL43" s="13">
        <f t="shared" si="31"/>
        <v>0.86764612603564206</v>
      </c>
      <c r="AM43" s="13">
        <f t="shared" si="32"/>
        <v>0.906590496464036</v>
      </c>
      <c r="AN43" s="13">
        <f t="shared" si="33"/>
        <v>1.8267999968305098</v>
      </c>
      <c r="AO43" s="7">
        <f t="shared" si="34"/>
        <v>1.1684295973731753</v>
      </c>
      <c r="AP43" s="7">
        <f t="shared" si="35"/>
        <v>0.984122022943548</v>
      </c>
      <c r="AQ43" s="7">
        <f t="shared" si="36"/>
        <v>0.77576092268404362</v>
      </c>
      <c r="AR43" s="7">
        <f>SUMPRODUCT(AO43:AQ43,INDEX((DQ28:DS28,DU28:DW28,DY28:EA28,EC28:EE28),1,,$N$2))</f>
        <v>0.70010011575448328</v>
      </c>
      <c r="AS43" s="7">
        <f>SUMPRODUCT(AL43:AN43,INDEX((DQ28:DS28,DU28:DW28,DY28:EA28,EC28:EE28),1,,$N$2))</f>
        <v>0.89509844946340977</v>
      </c>
      <c r="AT43" s="59">
        <f>MAX(INDEX($AO$19:AQ43,,$N$2))</f>
        <v>1.1684295973731753</v>
      </c>
      <c r="AU43" s="27">
        <f>MAX(INDEX($AL$19:AN43,,$N$2))</f>
        <v>0.86764612603564206</v>
      </c>
      <c r="BD43" s="7">
        <v>19</v>
      </c>
      <c r="BE43" s="13">
        <f>(1-数据总览!AB24)*100*$BF$15</f>
        <v>191.86768698474452</v>
      </c>
      <c r="BF43" s="13">
        <f>(1-数据总览!AC24)*100*$BF$15</f>
        <v>85.925929292233349</v>
      </c>
      <c r="BG43" s="13">
        <f>(1-数据总览!AD24)*100*$BF$15</f>
        <v>27.145932307441729</v>
      </c>
      <c r="BH43" s="13">
        <f>(1-数据总览!AE24)*100*$BF$15</f>
        <v>0</v>
      </c>
      <c r="BK43" s="13">
        <v>19</v>
      </c>
      <c r="BL43" s="13">
        <f t="shared" si="41"/>
        <v>1.6829935450216327E-2</v>
      </c>
      <c r="BM43" s="13">
        <f t="shared" si="41"/>
        <v>4.1812330547040255E-2</v>
      </c>
      <c r="BN43" s="13">
        <f t="shared" si="41"/>
        <v>3.5548369394251794E-2</v>
      </c>
      <c r="BO43" s="13">
        <f t="shared" si="41"/>
        <v>1.7952258037267299E-2</v>
      </c>
      <c r="BQ43" s="13">
        <f t="shared" si="42"/>
        <v>1.8301930989926773E-2</v>
      </c>
      <c r="BR43" s="13">
        <f t="shared" si="42"/>
        <v>0.11632051065665187</v>
      </c>
      <c r="BS43" s="13">
        <f t="shared" si="42"/>
        <v>2.607644821024559E-2</v>
      </c>
      <c r="BT43" s="13">
        <f t="shared" si="42"/>
        <v>2.424501534077135E-2</v>
      </c>
      <c r="BU43" s="13"/>
      <c r="BV43" s="13"/>
      <c r="BW43" s="13">
        <f t="shared" si="43"/>
        <v>3.51318664401431E-2</v>
      </c>
      <c r="BX43" s="13">
        <f t="shared" si="43"/>
        <v>0.15813284120369214</v>
      </c>
      <c r="BY43" s="13">
        <f t="shared" si="43"/>
        <v>6.1624817604497381E-2</v>
      </c>
      <c r="BZ43" s="13">
        <f t="shared" si="43"/>
        <v>4.2197273378038649E-2</v>
      </c>
      <c r="CG43" s="7"/>
      <c r="CJ43" s="13">
        <v>19</v>
      </c>
      <c r="CK43" s="13">
        <f>CL$9*$CJ43+(1-数据总览!AF24)*100*CL$10+CL$11</f>
        <v>145.67222021256279</v>
      </c>
      <c r="CL43" s="13">
        <f>CM$9*$CJ43+(1-数据总览!AG24)*100*CM$10+CM$11</f>
        <v>141.70370580764586</v>
      </c>
      <c r="CM43" s="13">
        <f>CN$9*$CJ43+(1-数据总览!AH24)*100*CN$10+CN$11</f>
        <v>100.7246557691133</v>
      </c>
      <c r="CN43" s="13">
        <f>CO$9*$CJ43+(1-数据总览!AI24)*100*CO$10+CO$11</f>
        <v>100.7246557691133</v>
      </c>
      <c r="CQ43" s="13">
        <v>19</v>
      </c>
      <c r="CR43" s="13">
        <f>(持续效用(选择列求节点(将领怒气,CR$21,时间节点,1,100-$CQ43),0,CR$21,"将领")-持续效用(选择列求节点(将领怒气,CR$21,时间节点,1,100),0,CR$21,"将领"))*数据总览!$D$4/(1+数据总览!$D$4)</f>
        <v>1.5323811948684422E-2</v>
      </c>
      <c r="CS43" s="13">
        <f>(持续效用(选择列求节点(将领怒气,CS$21,时间节点,1,100-$CQ43),0,CS$21,"将领")-持续效用(选择列求节点(将领怒气,CS$21,时间节点,1,100),0,CS$21,"将领"))*数据总览!$D$4/(1+数据总览!$D$4)</f>
        <v>2.2871323517265858E-2</v>
      </c>
      <c r="CT43" s="13">
        <f>(持续效用(选择列求节点(将领怒气,CT$21,时间节点,1,100-$CQ43),0,CT$21,"将领")-持续效用(选择列求节点(将领怒气,CT$21,时间节点,1,100),0,CT$21,"将领"))*数据总览!$D$4/(1+数据总览!$D$4)</f>
        <v>3.9527623078166679E-2</v>
      </c>
      <c r="CU43" s="13">
        <f>(持续效用(选择列求节点(将领怒气,CU$21,时间节点,1,100-$CQ43),0,CU$21,"将领")-持续效用(选择列求节点(将领怒气,CU$21,时间节点,1,100),0,CU$21,"将领"))*数据总览!$D$4/(1+数据总览!$D$4)</f>
        <v>4.0599793718332798E-2</v>
      </c>
      <c r="CW43" s="13">
        <f>(持续效用(选择列求节点(将领怒气,CW$21,时间节点,1,200-$CQ43),0,CW$21,"将领")-持续效用(选择列求节点(将领怒气,CW$21,时间节点,1,200),0,CW$21,"将领"))*数据总览!$D$4/(1+数据总览!$D$4)</f>
        <v>1.7359030458724112E-2</v>
      </c>
      <c r="CX43" s="13">
        <f>(持续效用(选择列求节点(将领怒气,CX$21,时间节点,1,200-$CQ43),0,CX$21,"将领")-持续效用(选择列求节点(将领怒气,CX$21,时间节点,1,200),0,CX$21,"将领"))*数据总览!$D$4/(1+数据总览!$D$4)</f>
        <v>1.8357567903472063E-2</v>
      </c>
      <c r="CY43" s="13">
        <f>(持续效用(选择列求节点(将领怒气,CY$21,时间节点,1,200-$CQ43),0,CY$21,"将领")-持续效用(选择列求节点(将领怒气,CY$21,时间节点,1,200),0,CY$21,"将领"))*数据总览!$D$4/(1+数据总览!$D$4)</f>
        <v>1.3005196574992528E-2</v>
      </c>
      <c r="CZ43" s="13">
        <f>(持续效用(选择列求节点(将领怒气,CZ$21,时间节点,1,200-$CQ43),0,CZ$21,"将领")-持续效用(选择列求节点(将领怒气,CZ$21,时间节点,1,200),0,CZ$21,"将领"))*数据总览!$D$4/(1+数据总览!$D$4)</f>
        <v>1.2357750109803851E-2</v>
      </c>
      <c r="DC43" s="13">
        <f t="shared" si="45"/>
        <v>3.2682842407408534E-2</v>
      </c>
      <c r="DD43" s="13">
        <f t="shared" si="45"/>
        <v>4.122889142073792E-2</v>
      </c>
      <c r="DE43" s="13">
        <f t="shared" si="45"/>
        <v>5.2532819653159209E-2</v>
      </c>
      <c r="DF43" s="13">
        <f t="shared" si="45"/>
        <v>5.2957543828136652E-2</v>
      </c>
      <c r="DQ43" s="14">
        <f>[8]结果汇总!N44</f>
        <v>0</v>
      </c>
      <c r="DR43" s="14">
        <f>[8]结果汇总!O44</f>
        <v>0</v>
      </c>
      <c r="DS43" s="14">
        <f>[8]结果汇总!P44</f>
        <v>0.3</v>
      </c>
      <c r="DT43" s="14">
        <f>[8]结果汇总!Q44</f>
        <v>0.7</v>
      </c>
      <c r="DU43" s="14">
        <f>[8]结果汇总!R44</f>
        <v>0</v>
      </c>
      <c r="DV43" s="14">
        <f>[8]结果汇总!S44</f>
        <v>0.5</v>
      </c>
      <c r="DW43" s="14">
        <f>[8]结果汇总!T44</f>
        <v>0.5</v>
      </c>
      <c r="DX43" s="14">
        <f>[8]结果汇总!U44</f>
        <v>0</v>
      </c>
      <c r="DY43" s="14">
        <f>[8]结果汇总!V44</f>
        <v>0</v>
      </c>
      <c r="DZ43" s="14">
        <f>[8]结果汇总!W44</f>
        <v>0.25</v>
      </c>
      <c r="EA43" s="14">
        <f>[8]结果汇总!X44</f>
        <v>0.33333333333333331</v>
      </c>
      <c r="EB43" s="14">
        <f>[8]结果汇总!Y44</f>
        <v>0.41666666666666663</v>
      </c>
      <c r="EC43" s="14">
        <f>[8]结果汇总!Z44</f>
        <v>0</v>
      </c>
      <c r="ED43" s="14">
        <f>[8]结果汇总!AA44</f>
        <v>0</v>
      </c>
      <c r="EE43" s="14">
        <f>[8]结果汇总!AB44</f>
        <v>0.25</v>
      </c>
      <c r="EF43" s="14">
        <f>[8]结果汇总!AC44</f>
        <v>0.75</v>
      </c>
      <c r="EO43" s="231" t="s">
        <v>166</v>
      </c>
      <c r="EP43" s="121">
        <f t="shared" si="4"/>
        <v>6</v>
      </c>
      <c r="EQ43" s="121">
        <f>INDEX(大数据效果预估!$C$58:$C$65,MATCH($EO$43,大数据效果预估!$B$58:$B$65,0))</f>
        <v>0.3</v>
      </c>
      <c r="ER43" s="234" t="s">
        <v>28</v>
      </c>
      <c r="ES43" s="121">
        <v>1</v>
      </c>
      <c r="ET43" s="164" t="s">
        <v>224</v>
      </c>
      <c r="EU43" s="165">
        <f t="shared" ref="EU43:EU50" si="51">INDEX($EL$3:$EL$10,MATCH($EO$43,$EK$3:$EK$10,0))</f>
        <v>37</v>
      </c>
      <c r="EV43" s="163">
        <f>INDEX(士兵攻击,ES43)*4*1000*INDEX(士兵当前生命,MATCH(EU43,时间节点,ES43),ES43)</f>
        <v>0</v>
      </c>
      <c r="EW43" s="166">
        <f>(EV43+EV47)/SUM(EV43:EV50)</f>
        <v>0.16082804294480452</v>
      </c>
      <c r="EX43" s="163">
        <f>EV43/(EV43+EV47)</f>
        <v>0</v>
      </c>
      <c r="FG43" s="13" t="str">
        <f>IFERROR(INDEX(版本差别!$F:$F,MATCH(相关演算!FH43,版本差别!$D:$D,0)),"")</f>
        <v>凌统</v>
      </c>
      <c r="FH43" s="13">
        <v>10030</v>
      </c>
      <c r="FI43" s="13" t="s">
        <v>716</v>
      </c>
      <c r="FJ43" s="13">
        <v>80</v>
      </c>
      <c r="FM43" s="13">
        <v>0</v>
      </c>
      <c r="FN43" s="13">
        <f>FJ43</f>
        <v>80</v>
      </c>
      <c r="FO43" s="53">
        <f t="shared" si="11"/>
        <v>0</v>
      </c>
      <c r="FP43" s="53">
        <f t="shared" si="12"/>
        <v>0</v>
      </c>
      <c r="FQ43" s="53">
        <f t="shared" si="13"/>
        <v>0</v>
      </c>
      <c r="FR43" s="53">
        <f t="shared" si="14"/>
        <v>20096</v>
      </c>
      <c r="FS43" s="53">
        <f t="shared" si="15"/>
        <v>0</v>
      </c>
      <c r="FT43" s="53">
        <f t="shared" si="16"/>
        <v>0</v>
      </c>
      <c r="FU43" s="53">
        <f t="shared" si="17"/>
        <v>0</v>
      </c>
      <c r="FV43" s="53">
        <f t="shared" si="18"/>
        <v>0</v>
      </c>
      <c r="FW43" s="53">
        <f t="shared" si="5"/>
        <v>0</v>
      </c>
      <c r="FX43" s="53">
        <v>0</v>
      </c>
      <c r="FY43" s="125">
        <f t="shared" si="6"/>
        <v>20096</v>
      </c>
      <c r="FZ43" s="125" t="str">
        <f t="shared" ca="1" si="7"/>
        <v/>
      </c>
      <c r="GA43" s="13">
        <v>0</v>
      </c>
      <c r="GB43" s="53">
        <f t="shared" ca="1" si="8"/>
        <v>80</v>
      </c>
      <c r="GC43" s="189">
        <f ca="1">IF(FI43="","",求节点($FT$4:$FT$10,$FV$4:$FV$10,GB43))</f>
        <v>0.55956501172304229</v>
      </c>
      <c r="GD43" s="53">
        <f t="shared" si="19"/>
        <v>2</v>
      </c>
      <c r="GE43" s="53">
        <f t="shared" ca="1" si="20"/>
        <v>2.7</v>
      </c>
      <c r="GF43" s="190">
        <f ca="1">IF(GG43="",MAX(ROUND(GE43*求节点($FN$4:$FN$7,INDEX($FO$4:$FR$7,,GD43+1),GE43),2),2),MIN(MAX(ROUND(GE43*求节点($FN$4:$FN$7,INDEX($FO$4:$FR$7,,GD43+1),GE43),2),2),GG43))</f>
        <v>2.7</v>
      </c>
      <c r="GY43" s="13"/>
    </row>
    <row r="44" spans="2:207" x14ac:dyDescent="0.15">
      <c r="B44" s="14">
        <v>25</v>
      </c>
      <c r="C44" s="15">
        <v>0.5</v>
      </c>
      <c r="D44" s="15">
        <v>0.5</v>
      </c>
      <c r="E44" s="15">
        <v>0.5</v>
      </c>
      <c r="F44" s="15">
        <v>0.5</v>
      </c>
      <c r="G44" s="13">
        <f>数据总览!AF30</f>
        <v>0.43101592217333529</v>
      </c>
      <c r="H44" s="13">
        <f>数据总览!AG30</f>
        <v>0.43489380945231759</v>
      </c>
      <c r="I44" s="13">
        <f>数据总览!AH30</f>
        <v>0.80778306897324392</v>
      </c>
      <c r="J44" s="13">
        <f>数据总览!AI30</f>
        <v>0.80778306897324392</v>
      </c>
      <c r="K44" s="13">
        <f>数据总览!AB30</f>
        <v>0.10720915366128801</v>
      </c>
      <c r="L44" s="13">
        <f>数据总览!AC30</f>
        <v>0.54791504756185394</v>
      </c>
      <c r="M44" s="13">
        <f>数据总览!AD30</f>
        <v>0.79496860690479354</v>
      </c>
      <c r="N44" s="13">
        <f>数据总览!AE30</f>
        <v>0.83019303919590226</v>
      </c>
      <c r="R44" s="13">
        <f t="shared" si="38"/>
        <v>3.7898399999999999</v>
      </c>
      <c r="S44" s="13">
        <f t="shared" si="38"/>
        <v>3.62704</v>
      </c>
      <c r="T44" s="13">
        <f t="shared" si="38"/>
        <v>1.8</v>
      </c>
      <c r="U44" s="13">
        <f t="shared" si="38"/>
        <v>2.3839999999999999</v>
      </c>
      <c r="V44" s="7">
        <f t="shared" si="21"/>
        <v>4.5178701873002218</v>
      </c>
      <c r="W44" s="7">
        <f t="shared" si="22"/>
        <v>3.2233754637323369</v>
      </c>
      <c r="X44" s="7">
        <f t="shared" si="23"/>
        <v>2.69761737968506</v>
      </c>
      <c r="Y44" s="7">
        <f t="shared" si="24"/>
        <v>2.3112413244846626</v>
      </c>
      <c r="Z44" s="13">
        <f t="shared" si="47"/>
        <v>0.15596210620274964</v>
      </c>
      <c r="AA44" s="13">
        <f t="shared" si="48"/>
        <v>0.16296247865240765</v>
      </c>
      <c r="AB44" s="13">
        <f t="shared" si="49"/>
        <v>0.32837301587301593</v>
      </c>
      <c r="AC44" s="13">
        <f t="shared" si="26"/>
        <v>0.24793264621284761</v>
      </c>
      <c r="AD44" s="7">
        <f t="shared" si="27"/>
        <v>0.2140327198304873</v>
      </c>
      <c r="AE44" s="7">
        <f t="shared" si="28"/>
        <v>0.18100128329840856</v>
      </c>
      <c r="AF44" s="7">
        <f t="shared" si="29"/>
        <v>0.14377803382944865</v>
      </c>
      <c r="AG44" s="7">
        <f t="shared" si="30"/>
        <v>0.139237518747856</v>
      </c>
      <c r="AH44" s="4">
        <f>SUMPRODUCT(AD44:AF44,INDEX((DQ29:DS29,DU29:DW29,DY29:EA29,EC29:EE29),1,,$N$2))</f>
        <v>0.1287464980810295</v>
      </c>
      <c r="AI44" s="4">
        <f>SUMPRODUCT(Z44:AB44,INDEX((DQ29:DS29,DU29:DW29,DY29:EA29,EC29:EE29),1,,$N$2))</f>
        <v>0.16089674724300462</v>
      </c>
      <c r="AJ44" s="59">
        <f>MAX(INDEX($AD$19:AF44,,$N$2))</f>
        <v>0.2140327198304873</v>
      </c>
      <c r="AK44" s="27">
        <f>MAX(INDEX($Z$19:AB44,,$N$2))</f>
        <v>0.15596210620274964</v>
      </c>
      <c r="AL44" s="13">
        <f t="shared" si="31"/>
        <v>0.99283130184087509</v>
      </c>
      <c r="AM44" s="13">
        <f t="shared" si="32"/>
        <v>1.0373946195709509</v>
      </c>
      <c r="AN44" s="13">
        <f t="shared" si="33"/>
        <v>2.0903732116492342</v>
      </c>
      <c r="AO44" s="7">
        <f t="shared" si="34"/>
        <v>1.3613398850031115</v>
      </c>
      <c r="AP44" s="7">
        <f t="shared" si="35"/>
        <v>1.1497909324247968</v>
      </c>
      <c r="AQ44" s="7">
        <f t="shared" si="36"/>
        <v>0.91138405677364442</v>
      </c>
      <c r="AR44" s="7">
        <f>SUMPRODUCT(AO44:AQ44,INDEX((DQ29:DS29,DU29:DW29,DY29:EA29,EC29:EE29),1,,$N$2))</f>
        <v>0.81795117103333803</v>
      </c>
      <c r="AS44" s="7">
        <f>SUMPRODUCT(AL44:AN44,INDEX((DQ29:DS29,DU29:DW29,DY29:EA29,EC29:EE29),1,,$N$2))</f>
        <v>1.0242444842311205</v>
      </c>
      <c r="AT44" s="59">
        <f>MAX(INDEX($AO$19:AQ44,,$N$2))</f>
        <v>1.3613398850031115</v>
      </c>
      <c r="AU44" s="27">
        <f>MAX(INDEX($AL$19:AN44,,$N$2))</f>
        <v>0.99283130184087509</v>
      </c>
      <c r="BD44" s="7">
        <v>20</v>
      </c>
      <c r="BE44" s="13">
        <f>(1-数据总览!AB25)*100*$BF$15</f>
        <v>197.93149809393654</v>
      </c>
      <c r="BF44" s="13">
        <f>(1-数据总览!AC25)*100*$BF$15</f>
        <v>89.828633958685344</v>
      </c>
      <c r="BG44" s="13">
        <f>(1-数据总览!AD25)*100*$BF$15</f>
        <v>28.407824854686133</v>
      </c>
      <c r="BH44" s="13">
        <f>(1-数据总览!AE25)*100*$BF$15</f>
        <v>0</v>
      </c>
      <c r="BK44" s="13">
        <v>20</v>
      </c>
      <c r="BL44" s="13">
        <f t="shared" ref="BL44:BO63" si="52">(持续效用((选择列求节点(士兵士气,BL$21,时间节点,1,100-$BK44)),0,BL$21,"士兵")-持续效用((选择列求节点(士兵士气,BL$21,时间节点,1,100)),0,BL$21,"士兵"))*$BN$9</f>
        <v>1.7725762502507514E-2</v>
      </c>
      <c r="BM44" s="13">
        <f t="shared" si="52"/>
        <v>4.4023518037963005E-2</v>
      </c>
      <c r="BN44" s="13">
        <f t="shared" si="52"/>
        <v>3.7402009302054895E-2</v>
      </c>
      <c r="BO44" s="13">
        <f t="shared" si="52"/>
        <v>1.8975844663066066E-2</v>
      </c>
      <c r="BQ44" s="13">
        <f t="shared" ref="BQ44:BT63" si="53">(持续效用((选择列求节点(士兵士气,BQ$21,时间节点,1,200-$BK44)),0,BQ$21,"士兵")-持续效用((选择列求节点(士兵士气,BQ$21,时间节点,1,200)),0,BQ$21,"士兵"))*$BN$9</f>
        <v>1.885334278424905E-2</v>
      </c>
      <c r="BR44" s="13">
        <f t="shared" si="53"/>
        <v>0.11812841392338096</v>
      </c>
      <c r="BS44" s="13">
        <f t="shared" si="53"/>
        <v>2.7419733844870533E-2</v>
      </c>
      <c r="BT44" s="13">
        <f t="shared" si="53"/>
        <v>2.5640325280679624E-2</v>
      </c>
      <c r="BU44" s="13"/>
      <c r="BV44" s="13"/>
      <c r="BW44" s="13">
        <f t="shared" si="43"/>
        <v>3.6579105286756564E-2</v>
      </c>
      <c r="BX44" s="13">
        <f t="shared" si="43"/>
        <v>0.16215193196134398</v>
      </c>
      <c r="BY44" s="13">
        <f t="shared" si="43"/>
        <v>6.4821743146925431E-2</v>
      </c>
      <c r="BZ44" s="13">
        <f t="shared" si="43"/>
        <v>4.461616994374569E-2</v>
      </c>
      <c r="CG44" s="7"/>
      <c r="CJ44" s="13">
        <v>20</v>
      </c>
      <c r="CK44" s="13">
        <f>CL$9*$CJ44+(1-数据总览!AF25)*100*CL$10+CL$11</f>
        <v>148.75235075837946</v>
      </c>
      <c r="CL44" s="13">
        <f>CM$9*$CJ44+(1-数据总览!AG25)*100*CM$10+CM$11</f>
        <v>146.14289622417834</v>
      </c>
      <c r="CM44" s="13">
        <f>CN$9*$CJ44+(1-数据总览!AH25)*100*CN$10+CN$11</f>
        <v>103.31616790063411</v>
      </c>
      <c r="CN44" s="13">
        <f>CO$9*$CJ44+(1-数据总览!AI25)*100*CO$10+CO$11</f>
        <v>103.31616790063411</v>
      </c>
      <c r="CQ44" s="13">
        <v>20</v>
      </c>
      <c r="CR44" s="13">
        <f>(持续效用(选择列求节点(将领怒气,CR$21,时间节点,1,100-$CQ44),0,CR$21,"将领")-持续效用(选择列求节点(将领怒气,CR$21,时间节点,1,100),0,CR$21,"将领"))*数据总览!$D$4/(1+数据总览!$D$4)</f>
        <v>1.6141459645425047E-2</v>
      </c>
      <c r="CS44" s="13">
        <f>(持续效用(选择列求节点(将领怒气,CS$21,时间节点,1,100-$CQ44),0,CS$21,"将领")-持续效用(选择列求节点(将领怒气,CS$21,时间节点,1,100),0,CS$21,"将领"))*数据总览!$D$4/(1+数据总览!$D$4)</f>
        <v>2.4091634426604256E-2</v>
      </c>
      <c r="CT44" s="13">
        <f>(持续效用(选择列求节点(将领怒气,CT$21,时间节点,1,100-$CQ44),0,CT$21,"将领")-持续效用(选择列求节点(将领怒气,CT$21,时间节点,1,100),0,CT$21,"将领"))*数据总览!$D$4/(1+数据总览!$D$4)</f>
        <v>4.1733148174321284E-2</v>
      </c>
      <c r="CU44" s="13">
        <f>(持续效用(选择列求节点(将领怒气,CU$21,时间节点,1,100-$CQ44),0,CU$21,"将领")-持续效用(选择列求节点(将领怒气,CU$21,时间节点,1,100),0,CU$21,"将领"))*数据总览!$D$4/(1+数据总览!$D$4)</f>
        <v>4.2819603341961228E-2</v>
      </c>
      <c r="CW44" s="13">
        <f>(持续效用(选择列求节点(将领怒气,CW$21,时间节点,1,200-$CQ44),0,CW$21,"将领")-持续效用(选择列求节点(将领怒气,CW$21,时间节点,1,200),0,CW$21,"将领"))*数据总览!$D$4/(1+数据总览!$D$4)</f>
        <v>1.8330428989826703E-2</v>
      </c>
      <c r="CX44" s="13">
        <f>(持续效用(选择列求节点(将领怒气,CX$21,时间节点,1,200-$CQ44),0,CX$21,"将领")-持续效用(选择列求节点(将领怒气,CX$21,时间节点,1,200),0,CX$21,"将领"))*数据总览!$D$4/(1+数据总览!$D$4)</f>
        <v>1.9365332109735126E-2</v>
      </c>
      <c r="CY44" s="13">
        <f>(持续效用(选择列求节点(将领怒气,CY$21,时间节点,1,200-$CQ44),0,CY$21,"将领")-持续效用(选择列求节点(将领怒气,CY$21,时间节点,1,200),0,CY$21,"将领"))*数据总览!$D$4/(1+数据总览!$D$4)</f>
        <v>1.3637687801485119E-2</v>
      </c>
      <c r="CZ44" s="13">
        <f>(持续效用(选择列求节点(将领怒气,CZ$21,时间节点,1,200-$CQ44),0,CZ$21,"将领")-持续效用(选择列求节点(将领怒气,CZ$21,时间节点,1,200),0,CZ$21,"将领"))*数据总览!$D$4/(1+数据总览!$D$4)</f>
        <v>1.2953297779729955E-2</v>
      </c>
      <c r="DC44" s="13">
        <f t="shared" si="45"/>
        <v>3.4471888635251746E-2</v>
      </c>
      <c r="DD44" s="13">
        <f t="shared" si="45"/>
        <v>4.3456966536339382E-2</v>
      </c>
      <c r="DE44" s="13">
        <f t="shared" si="45"/>
        <v>5.5370835975806401E-2</v>
      </c>
      <c r="DF44" s="13">
        <f t="shared" si="45"/>
        <v>5.5772901121691185E-2</v>
      </c>
      <c r="DQ44" s="14">
        <f>[8]结果汇总!N45</f>
        <v>0</v>
      </c>
      <c r="DR44" s="14">
        <f>[8]结果汇总!O45</f>
        <v>0</v>
      </c>
      <c r="DS44" s="14">
        <f>[8]结果汇总!P45</f>
        <v>0.6</v>
      </c>
      <c r="DT44" s="14">
        <f>[8]结果汇总!Q45</f>
        <v>0.4</v>
      </c>
      <c r="DU44" s="14">
        <f>[8]结果汇总!R45</f>
        <v>0</v>
      </c>
      <c r="DV44" s="14">
        <f>[8]结果汇总!S45</f>
        <v>0.5</v>
      </c>
      <c r="DW44" s="14">
        <f>[8]结果汇总!T45</f>
        <v>0.5</v>
      </c>
      <c r="DX44" s="14">
        <f>[8]结果汇总!U45</f>
        <v>0</v>
      </c>
      <c r="DY44" s="14">
        <f>[8]结果汇总!V45</f>
        <v>0</v>
      </c>
      <c r="DZ44" s="14">
        <f>[8]结果汇总!W45</f>
        <v>0.25</v>
      </c>
      <c r="EA44" s="14">
        <f>[8]结果汇总!X45</f>
        <v>0.75</v>
      </c>
      <c r="EB44" s="14">
        <f>[8]结果汇总!Y45</f>
        <v>0</v>
      </c>
      <c r="EC44" s="14">
        <f>[8]结果汇总!Z45</f>
        <v>0</v>
      </c>
      <c r="ED44" s="14">
        <f>[8]结果汇总!AA45</f>
        <v>0</v>
      </c>
      <c r="EE44" s="14">
        <f>[8]结果汇总!AB45</f>
        <v>0.5</v>
      </c>
      <c r="EF44" s="14">
        <f>[8]结果汇总!AC45</f>
        <v>0.5</v>
      </c>
      <c r="EO44" s="232"/>
      <c r="EP44" s="162">
        <f t="shared" si="4"/>
        <v>6</v>
      </c>
      <c r="EQ44" s="162">
        <f>INDEX(大数据效果预估!$C$58:$C$65,MATCH($EO$43,大数据效果预估!$B$58:$B$65,0))</f>
        <v>0.3</v>
      </c>
      <c r="ER44" s="235"/>
      <c r="ES44" s="162">
        <v>2</v>
      </c>
      <c r="ET44" s="13" t="s">
        <v>225</v>
      </c>
      <c r="EU44" s="167">
        <f t="shared" si="51"/>
        <v>37</v>
      </c>
      <c r="EV44" s="168">
        <f>INDEX(士兵攻击,ES44)*4*1000*INDEX(士兵当前生命,MATCH(EU44,时间节点,ES44),ES44)</f>
        <v>5890.5223156947013</v>
      </c>
      <c r="EW44" s="169">
        <f>(EV44+EV48)/SUM(EV43:EV50)</f>
        <v>0.23977480760779427</v>
      </c>
      <c r="EX44" s="168">
        <f>EV44/(EV44+EV48)</f>
        <v>0.32925379213367967</v>
      </c>
      <c r="FG44" s="13" t="str">
        <f>IFERROR(INDEX(版本差别!$F:$F,MATCH(相关演算!FH44,版本差别!$D:$D,0)),"")</f>
        <v>于吉</v>
      </c>
      <c r="FH44" s="13">
        <v>10031</v>
      </c>
      <c r="FI44" s="13" t="s">
        <v>838</v>
      </c>
      <c r="FJ44" s="13">
        <v>999</v>
      </c>
      <c r="FM44" s="13">
        <v>0</v>
      </c>
      <c r="FN44" s="13">
        <f>FJ44</f>
        <v>999</v>
      </c>
      <c r="FO44" s="53">
        <f t="shared" si="11"/>
        <v>0</v>
      </c>
      <c r="FP44" s="53">
        <f t="shared" si="12"/>
        <v>0</v>
      </c>
      <c r="FQ44" s="53">
        <f t="shared" si="13"/>
        <v>0</v>
      </c>
      <c r="FR44" s="53">
        <f t="shared" si="14"/>
        <v>0</v>
      </c>
      <c r="FS44" s="53">
        <f t="shared" si="15"/>
        <v>0</v>
      </c>
      <c r="FT44" s="53">
        <f t="shared" si="16"/>
        <v>0</v>
      </c>
      <c r="FU44" s="53">
        <f t="shared" si="17"/>
        <v>3133723.14</v>
      </c>
      <c r="FV44" s="53">
        <f t="shared" si="18"/>
        <v>0</v>
      </c>
      <c r="FW44" s="53">
        <f t="shared" si="5"/>
        <v>0</v>
      </c>
      <c r="FX44" s="53">
        <v>0</v>
      </c>
      <c r="FY44" s="125">
        <f t="shared" si="6"/>
        <v>3133723.14</v>
      </c>
      <c r="FZ44" s="125" t="str">
        <f t="shared" ca="1" si="7"/>
        <v/>
      </c>
      <c r="GA44" s="13">
        <v>0</v>
      </c>
      <c r="GB44" s="53">
        <f t="shared" ca="1" si="8"/>
        <v>999</v>
      </c>
      <c r="GC44" s="189">
        <f ca="1">IF(FI44="","",求节点($FT$4:$FT$10,$FV$4:$FV$10,GB44))</f>
        <v>1</v>
      </c>
      <c r="GD44" s="53">
        <f t="shared" si="19"/>
        <v>2</v>
      </c>
      <c r="GE44" s="53">
        <f t="shared" ca="1" si="20"/>
        <v>12</v>
      </c>
      <c r="GF44" s="190">
        <f ca="1">IF(GG44="",MAX(ROUND(GE44*求节点($FN$4:$FN$7,INDEX($FO$4:$FR$7,,GD44+1),GE44),2),2),MIN(MAX(ROUND(GE44*求节点($FN$4:$FN$7,INDEX($FO$4:$FR$7,,GD44+1),GE44),2),2),GG44))</f>
        <v>1</v>
      </c>
      <c r="GG44" s="13">
        <v>1</v>
      </c>
      <c r="GY44" s="13"/>
    </row>
    <row r="45" spans="2:207" x14ac:dyDescent="0.15">
      <c r="B45" s="14">
        <v>26</v>
      </c>
      <c r="C45" s="15">
        <v>0.5</v>
      </c>
      <c r="D45" s="15">
        <v>0.5</v>
      </c>
      <c r="E45" s="15">
        <v>0.5</v>
      </c>
      <c r="F45" s="15">
        <v>0.5</v>
      </c>
      <c r="G45" s="13">
        <f>数据总览!AF31</f>
        <v>0.41808048032996598</v>
      </c>
      <c r="H45" s="13">
        <f>数据总览!AG31</f>
        <v>0.4162977820742772</v>
      </c>
      <c r="I45" s="13">
        <f>数据总览!AH31</f>
        <v>0.79238755512380932</v>
      </c>
      <c r="J45" s="13">
        <f>数据总览!AI31</f>
        <v>0.79238755512380932</v>
      </c>
      <c r="K45" s="13">
        <f>数据总览!AB31</f>
        <v>9.1907697900318872E-2</v>
      </c>
      <c r="L45" s="13">
        <f>数据总览!AC31</f>
        <v>0.53303822565942161</v>
      </c>
      <c r="M45" s="13">
        <f>数据总览!AD31</f>
        <v>0.77854672546539638</v>
      </c>
      <c r="N45" s="13">
        <f>数据总览!AE31</f>
        <v>0.79835195158145478</v>
      </c>
      <c r="R45" s="13">
        <f t="shared" si="38"/>
        <v>3.7898399999999999</v>
      </c>
      <c r="S45" s="13">
        <f t="shared" si="38"/>
        <v>3.62704</v>
      </c>
      <c r="T45" s="13">
        <f t="shared" si="38"/>
        <v>1.8</v>
      </c>
      <c r="U45" s="13">
        <f t="shared" si="38"/>
        <v>2.3839999999999999</v>
      </c>
      <c r="V45" s="7">
        <f t="shared" si="21"/>
        <v>4.4576279375403676</v>
      </c>
      <c r="W45" s="7">
        <f t="shared" si="22"/>
        <v>3.1650855323697127</v>
      </c>
      <c r="X45" s="7">
        <f t="shared" si="23"/>
        <v>2.6234885513484425</v>
      </c>
      <c r="Y45" s="7">
        <f t="shared" si="24"/>
        <v>2.256922890790114</v>
      </c>
      <c r="Z45" s="13">
        <f t="shared" si="47"/>
        <v>0.15596210620274964</v>
      </c>
      <c r="AA45" s="13">
        <f t="shared" si="48"/>
        <v>0.16296247865240765</v>
      </c>
      <c r="AB45" s="13">
        <f t="shared" si="49"/>
        <v>0.32837301587301593</v>
      </c>
      <c r="AC45" s="13">
        <f t="shared" si="26"/>
        <v>0.24793264621284761</v>
      </c>
      <c r="AD45" s="7">
        <f t="shared" si="27"/>
        <v>0.21800189796900554</v>
      </c>
      <c r="AE45" s="7">
        <f t="shared" si="28"/>
        <v>0.18492831433195933</v>
      </c>
      <c r="AF45" s="7">
        <f t="shared" si="29"/>
        <v>0.14776889166514875</v>
      </c>
      <c r="AG45" s="7">
        <f t="shared" si="30"/>
        <v>0.14363776781462334</v>
      </c>
      <c r="AH45" s="4">
        <f>SUMPRODUCT(AD45:AF45,INDEX((DQ30:DS30,DU30:DW30,DY30:EA30,EC30:EE30),1,,$N$2))</f>
        <v>0.13153142668714685</v>
      </c>
      <c r="AI45" s="4">
        <f>SUMPRODUCT(Z45:AB45,INDEX((DQ30:DS30,DU30:DW30,DY30:EA30,EC30:EE30),1,,$N$2))</f>
        <v>0.16089674724300462</v>
      </c>
      <c r="AJ45" s="59">
        <f>MAX(INDEX($AD$19:AF45,,$N$2))</f>
        <v>0.21800189796900554</v>
      </c>
      <c r="AK45" s="27">
        <f>MAX(INDEX($Z$19:AB45,,$N$2))</f>
        <v>0.15596210620274964</v>
      </c>
      <c r="AL45" s="13">
        <f t="shared" si="31"/>
        <v>1.1581250105321776</v>
      </c>
      <c r="AM45" s="13">
        <f t="shared" si="32"/>
        <v>1.2101075504861452</v>
      </c>
      <c r="AN45" s="13">
        <f t="shared" si="33"/>
        <v>2.4383936055084821</v>
      </c>
      <c r="AO45" s="7">
        <f t="shared" si="34"/>
        <v>1.616923593901116</v>
      </c>
      <c r="AP45" s="7">
        <f t="shared" si="35"/>
        <v>1.3695552063609606</v>
      </c>
      <c r="AQ45" s="7">
        <f t="shared" si="36"/>
        <v>1.0918091220027175</v>
      </c>
      <c r="AR45" s="7">
        <f>SUMPRODUCT(AO45:AQ45,INDEX((DQ30:DS30,DU30:DW30,DY30:EA30,EC30:EE30),1,,$N$2))</f>
        <v>0.9743121741612617</v>
      </c>
      <c r="AS45" s="7">
        <f>SUMPRODUCT(AL45:AN45,INDEX((DQ30:DS30,DU30:DW30,DY30:EA30,EC30:EE30),1,,$N$2))</f>
        <v>1.1947680858654157</v>
      </c>
      <c r="AT45" s="59">
        <f>MAX(INDEX($AO$19:AQ45,,$N$2))</f>
        <v>1.616923593901116</v>
      </c>
      <c r="AU45" s="27">
        <f>MAX(INDEX($AL$19:AN45,,$N$2))</f>
        <v>1.1581250105321776</v>
      </c>
      <c r="BD45" s="7">
        <v>21</v>
      </c>
      <c r="BE45" s="13">
        <f>(1-数据总览!AB26)*100*$BF$15</f>
        <v>200.47800083014107</v>
      </c>
      <c r="BF45" s="13">
        <f>(1-数据总览!AC26)*100*$BF$15</f>
        <v>93.674358377178635</v>
      </c>
      <c r="BG45" s="13">
        <f>(1-数据总览!AD26)*100*$BF$15</f>
        <v>32.718208711511622</v>
      </c>
      <c r="BH45" s="13">
        <f>(1-数据总览!AE26)*100*$BF$15</f>
        <v>8.5033846153846238</v>
      </c>
      <c r="BK45" s="13">
        <v>21</v>
      </c>
      <c r="BL45" s="13">
        <f t="shared" si="52"/>
        <v>1.8621589554798701E-2</v>
      </c>
      <c r="BM45" s="13">
        <f t="shared" si="52"/>
        <v>4.6234705528884923E-2</v>
      </c>
      <c r="BN45" s="13">
        <f t="shared" si="52"/>
        <v>3.9255649209857968E-2</v>
      </c>
      <c r="BO45" s="13">
        <f t="shared" si="52"/>
        <v>1.9999431288864805E-2</v>
      </c>
      <c r="BQ45" s="13">
        <f t="shared" si="53"/>
        <v>1.9406234859862093E-2</v>
      </c>
      <c r="BR45" s="13">
        <f t="shared" si="53"/>
        <v>0.11993693727263627</v>
      </c>
      <c r="BS45" s="13">
        <f t="shared" si="53"/>
        <v>2.876197645323637E-2</v>
      </c>
      <c r="BT45" s="13">
        <f t="shared" si="53"/>
        <v>2.7034006923110809E-2</v>
      </c>
      <c r="BU45" s="13"/>
      <c r="BV45" s="13"/>
      <c r="BW45" s="13">
        <f t="shared" si="43"/>
        <v>3.8027824414660794E-2</v>
      </c>
      <c r="BX45" s="13">
        <f t="shared" si="43"/>
        <v>0.16617164280152119</v>
      </c>
      <c r="BY45" s="13">
        <f t="shared" si="43"/>
        <v>6.8017625663094342E-2</v>
      </c>
      <c r="BZ45" s="13">
        <f t="shared" si="43"/>
        <v>4.7033438211975614E-2</v>
      </c>
      <c r="CG45" s="7"/>
      <c r="CJ45" s="13">
        <v>21</v>
      </c>
      <c r="CK45" s="13">
        <f>CL$9*$CJ45+(1-数据总览!AF26)*100*CL$10+CL$11</f>
        <v>153.55390660021578</v>
      </c>
      <c r="CL45" s="13">
        <f>CM$9*$CJ45+(1-数据总览!AG26)*100*CM$10+CM$11</f>
        <v>150.54647398573664</v>
      </c>
      <c r="CM45" s="13">
        <f>CN$9*$CJ45+(1-数据总览!AH26)*100*CN$10+CN$11</f>
        <v>107.33666033352107</v>
      </c>
      <c r="CN45" s="13">
        <f>CO$9*$CJ45+(1-数据总览!AI26)*100*CO$10+CO$11</f>
        <v>107.33666033352107</v>
      </c>
      <c r="CQ45" s="13">
        <v>21</v>
      </c>
      <c r="CR45" s="13">
        <f>(持续效用(选择列求节点(将领怒气,CR$21,时间节点,1,100-$CQ45),0,CR$21,"将领")-持续效用(选择列求节点(将领怒气,CR$21,时间节点,1,100),0,CR$21,"将领"))*数据总览!$D$4/(1+数据总览!$D$4)</f>
        <v>1.6965255481150229E-2</v>
      </c>
      <c r="CS45" s="13">
        <f>(持续效用(选择列求节点(将领怒气,CS$21,时间节点,1,100-$CQ45),0,CS$21,"将领")-持续效用(选择列求节点(将领怒气,CS$21,时间节点,1,100),0,CS$21,"将领"))*数据总览!$D$4/(1+数据总览!$D$4)</f>
        <v>2.5315464205459163E-2</v>
      </c>
      <c r="CT45" s="13">
        <f>(持续效用(选择列求节点(将领怒气,CT$21,时间节点,1,100-$CQ45),0,CT$21,"将领")-持续效用(选择列求节点(将领怒气,CT$21,时间节点,1,100),0,CT$21,"将领"))*数据总览!$D$4/(1+数据总览!$D$4)</f>
        <v>4.3964160436472798E-2</v>
      </c>
      <c r="CU45" s="13">
        <f>(持续效用(选择列求节点(将领怒气,CU$21,时间节点,1,100-$CQ45),0,CU$21,"将领")-持续效用(选择列求节点(将领怒气,CU$21,时间节点,1,100),0,CU$21,"将领"))*数据总览!$D$4/(1+数据总览!$D$4)</f>
        <v>4.5056077479532969E-2</v>
      </c>
      <c r="CW45" s="13">
        <f>(持续效用(选择列求节点(将领怒气,CW$21,时间节点,1,200-$CQ45),0,CW$21,"将领")-持续效用(选择列求节点(将领怒气,CW$21,时间节点,1,200),0,CW$21,"将领"))*数据总览!$D$4/(1+数据总览!$D$4)</f>
        <v>1.9301827520928905E-2</v>
      </c>
      <c r="CX45" s="13">
        <f>(持续效用(选择列求节点(将领怒气,CX$21,时间节点,1,200-$CQ45),0,CX$21,"将领")-持续效用(选择列求节点(将领怒气,CX$21,时间节点,1,200),0,CX$21,"将领"))*数据总览!$D$4/(1+数据总览!$D$4)</f>
        <v>2.0379832970254953E-2</v>
      </c>
      <c r="CY45" s="13">
        <f>(持续效用(选择列求节点(将领怒气,CY$21,时间节点,1,200-$CQ45),0,CY$21,"将领")-持续效用(选择列求节点(将领怒气,CY$21,时间节点,1,200),0,CY$21,"将领"))*数据总览!$D$4/(1+数据总览!$D$4)</f>
        <v>1.4270179027978029E-2</v>
      </c>
      <c r="CZ45" s="13">
        <f>(持续效用(选择列求节点(将领怒气,CZ$21,时间节点,1,200-$CQ45),0,CZ$21,"将领")-持续效用(选择列求节点(将领怒气,CZ$21,时间节点,1,200),0,CZ$21,"将领"))*数据总览!$D$4/(1+数据总览!$D$4)</f>
        <v>1.3548845449656361E-2</v>
      </c>
      <c r="DC45" s="13">
        <f t="shared" si="45"/>
        <v>3.6267083002079134E-2</v>
      </c>
      <c r="DD45" s="13">
        <f t="shared" si="45"/>
        <v>4.569529717571412E-2</v>
      </c>
      <c r="DE45" s="13">
        <f t="shared" si="45"/>
        <v>5.8234339464450828E-2</v>
      </c>
      <c r="DF45" s="13">
        <f t="shared" si="45"/>
        <v>5.8604922929189326E-2</v>
      </c>
      <c r="DQ45" s="14">
        <f>[8]结果汇总!N46</f>
        <v>0</v>
      </c>
      <c r="DR45" s="14">
        <f>[8]结果汇总!O46</f>
        <v>0</v>
      </c>
      <c r="DS45" s="14">
        <f>[8]结果汇总!P46</f>
        <v>0.6</v>
      </c>
      <c r="DT45" s="14">
        <f>[8]结果汇总!Q46</f>
        <v>0.4</v>
      </c>
      <c r="DU45" s="14">
        <f>[8]结果汇总!R46</f>
        <v>0</v>
      </c>
      <c r="DV45" s="14">
        <f>[8]结果汇总!S46</f>
        <v>0.5</v>
      </c>
      <c r="DW45" s="14">
        <f>[8]结果汇总!T46</f>
        <v>0.5</v>
      </c>
      <c r="DX45" s="14">
        <f>[8]结果汇总!U46</f>
        <v>0</v>
      </c>
      <c r="DY45" s="14">
        <f>[8]结果汇总!V46</f>
        <v>0</v>
      </c>
      <c r="DZ45" s="14">
        <f>[8]结果汇总!W46</f>
        <v>0.25</v>
      </c>
      <c r="EA45" s="14">
        <f>[8]结果汇总!X46</f>
        <v>0.75</v>
      </c>
      <c r="EB45" s="14">
        <f>[8]结果汇总!Y46</f>
        <v>0</v>
      </c>
      <c r="EC45" s="14">
        <f>[8]结果汇总!Z46</f>
        <v>0</v>
      </c>
      <c r="ED45" s="14">
        <f>[8]结果汇总!AA46</f>
        <v>0</v>
      </c>
      <c r="EE45" s="14">
        <f>[8]结果汇总!AB46</f>
        <v>0.5</v>
      </c>
      <c r="EF45" s="14">
        <f>[8]结果汇总!AC46</f>
        <v>0.5</v>
      </c>
      <c r="EO45" s="232"/>
      <c r="EP45" s="162">
        <f t="shared" si="4"/>
        <v>6</v>
      </c>
      <c r="EQ45" s="162">
        <f>INDEX(大数据效果预估!$C$58:$C$65,MATCH($EO$43,大数据效果预估!$B$58:$B$65,0))</f>
        <v>0.3</v>
      </c>
      <c r="ER45" s="235"/>
      <c r="ES45" s="162">
        <v>3</v>
      </c>
      <c r="ET45" s="13" t="s">
        <v>226</v>
      </c>
      <c r="EU45" s="167">
        <f t="shared" si="51"/>
        <v>37</v>
      </c>
      <c r="EV45" s="168">
        <f>INDEX(士兵攻击,ES45)*4*1000*INDEX(士兵当前生命,MATCH(EU45,时间节点,ES45),ES45)</f>
        <v>11825.989436101947</v>
      </c>
      <c r="EW45" s="169">
        <f>(EV45+EV49)/SUM(EV43:EV50)</f>
        <v>0.31932393768598855</v>
      </c>
      <c r="EX45" s="168">
        <f>EV45/(EV45+EV49)</f>
        <v>0.49634830351191239</v>
      </c>
      <c r="FG45" s="13" t="str">
        <f>IFERROR(INDEX(版本差别!$F:$F,MATCH(相关演算!FH45,版本差别!$D:$D,0)),"")</f>
        <v>华佗</v>
      </c>
      <c r="FH45" s="13">
        <v>10032</v>
      </c>
      <c r="FI45" s="13" t="s">
        <v>715</v>
      </c>
      <c r="FJ45" s="13">
        <v>380</v>
      </c>
      <c r="FK45" s="13">
        <v>80</v>
      </c>
      <c r="FL45" s="13">
        <v>220</v>
      </c>
      <c r="FM45" s="13">
        <v>0</v>
      </c>
      <c r="FN45" s="13">
        <f>FL45</f>
        <v>220</v>
      </c>
      <c r="FO45" s="53">
        <f t="shared" si="11"/>
        <v>0</v>
      </c>
      <c r="FP45" s="53">
        <f t="shared" si="12"/>
        <v>0</v>
      </c>
      <c r="FQ45" s="53">
        <f t="shared" si="13"/>
        <v>0</v>
      </c>
      <c r="FR45" s="53">
        <f t="shared" si="14"/>
        <v>0</v>
      </c>
      <c r="FS45" s="53">
        <f t="shared" si="15"/>
        <v>20096</v>
      </c>
      <c r="FT45" s="53">
        <f t="shared" si="16"/>
        <v>0</v>
      </c>
      <c r="FU45" s="53">
        <f t="shared" si="17"/>
        <v>0</v>
      </c>
      <c r="FV45" s="53">
        <f t="shared" si="18"/>
        <v>0</v>
      </c>
      <c r="FW45" s="53">
        <f t="shared" si="5"/>
        <v>0</v>
      </c>
      <c r="FX45" s="53">
        <v>0</v>
      </c>
      <c r="FY45" s="125">
        <f t="shared" si="6"/>
        <v>20096</v>
      </c>
      <c r="FZ45" s="125" t="str">
        <f t="shared" ca="1" si="7"/>
        <v/>
      </c>
      <c r="GA45" s="13">
        <v>1</v>
      </c>
      <c r="GB45" s="53">
        <f t="shared" ca="1" si="8"/>
        <v>220</v>
      </c>
      <c r="GC45" s="189">
        <f ca="1">IF(FI45="","",求节点($FT$4:$FT$10,$FV$4:$FV$10,GB45))</f>
        <v>0.84456488135989882</v>
      </c>
      <c r="GD45" s="53">
        <f t="shared" si="19"/>
        <v>2</v>
      </c>
      <c r="GE45" s="53">
        <f t="shared" ca="1" si="20"/>
        <v>4.0999999999999996</v>
      </c>
      <c r="GF45" s="190">
        <f ca="1">IF(GG45="",MAX(ROUND(GE45*求节点($FN$4:$FN$7,INDEX($FO$4:$FR$7,,GD45+1),GE45),2),2),MIN(MAX(ROUND(GE45*求节点($FN$4:$FN$7,INDEX($FO$4:$FR$7,,GD45+1),GE45),2),2),GG45))</f>
        <v>3.95</v>
      </c>
      <c r="GY45" s="13"/>
    </row>
    <row r="46" spans="2:207" x14ac:dyDescent="0.15">
      <c r="B46" s="14">
        <v>27</v>
      </c>
      <c r="C46" s="15">
        <v>0.5</v>
      </c>
      <c r="D46" s="15">
        <v>0.5</v>
      </c>
      <c r="E46" s="15">
        <v>0.5</v>
      </c>
      <c r="F46" s="15">
        <v>0.5</v>
      </c>
      <c r="G46" s="13">
        <f>数据总览!AF32</f>
        <v>0.40541678934594039</v>
      </c>
      <c r="H46" s="13">
        <f>数据总览!AG32</f>
        <v>0.39797885743527117</v>
      </c>
      <c r="I46" s="13">
        <f>数据总览!AH32</f>
        <v>0.7772644421957724</v>
      </c>
      <c r="J46" s="13">
        <f>数据总览!AI32</f>
        <v>0.7772644421957724</v>
      </c>
      <c r="K46" s="13">
        <f>数据总览!AB32</f>
        <v>7.6771271173334682E-2</v>
      </c>
      <c r="L46" s="13">
        <f>数据总览!AC32</f>
        <v>0.51838308594821692</v>
      </c>
      <c r="M46" s="13">
        <f>数据总览!AD32</f>
        <v>0.76241540500882388</v>
      </c>
      <c r="N46" s="13">
        <f>数据总览!AE32</f>
        <v>0.76717978915923801</v>
      </c>
      <c r="R46" s="13">
        <f t="shared" si="38"/>
        <v>3.7898399999999999</v>
      </c>
      <c r="S46" s="13">
        <f t="shared" si="38"/>
        <v>3.62704</v>
      </c>
      <c r="T46" s="13">
        <f t="shared" si="38"/>
        <v>1.8</v>
      </c>
      <c r="U46" s="13">
        <f t="shared" si="38"/>
        <v>2.3839999999999999</v>
      </c>
      <c r="V46" s="7">
        <f t="shared" si="21"/>
        <v>4.3985245243194413</v>
      </c>
      <c r="W46" s="7">
        <f t="shared" si="22"/>
        <v>3.1078032004754679</v>
      </c>
      <c r="X46" s="7">
        <f t="shared" si="23"/>
        <v>2.5505455760064177</v>
      </c>
      <c r="Y46" s="7">
        <f t="shared" si="24"/>
        <v>2.203449730967149</v>
      </c>
      <c r="Z46" s="13">
        <f t="shared" si="47"/>
        <v>0.15596210620274964</v>
      </c>
      <c r="AA46" s="13">
        <f t="shared" si="48"/>
        <v>0.16296247865240765</v>
      </c>
      <c r="AB46" s="13">
        <f t="shared" si="49"/>
        <v>0.32837301587301593</v>
      </c>
      <c r="AC46" s="13">
        <f t="shared" si="26"/>
        <v>0.24793264621284761</v>
      </c>
      <c r="AD46" s="7">
        <f t="shared" si="27"/>
        <v>0.22205383581036867</v>
      </c>
      <c r="AE46" s="7">
        <f t="shared" si="28"/>
        <v>0.18896554312619607</v>
      </c>
      <c r="AF46" s="7">
        <f t="shared" si="29"/>
        <v>0.15192423114345754</v>
      </c>
      <c r="AG46" s="7">
        <f t="shared" si="30"/>
        <v>0.14824986357952299</v>
      </c>
      <c r="AH46" s="4">
        <f>SUMPRODUCT(AD46:AF46,INDEX((DQ31:DS31,DU31:DW31,DY31:EA31,EC31:EE31),1,,$N$2))</f>
        <v>0.13439880366718474</v>
      </c>
      <c r="AI46" s="4">
        <f>SUMPRODUCT(Z46:AB46,INDEX((DQ31:DS31,DU31:DW31,DY31:EA31,EC31:EE31),1,,$N$2))</f>
        <v>0.16089674724300462</v>
      </c>
      <c r="AJ46" s="59">
        <f>MAX(INDEX($AD$19:AF46,,$N$2))</f>
        <v>0.22205383581036867</v>
      </c>
      <c r="AK46" s="27">
        <f>MAX(INDEX($Z$19:AB46,,$N$2))</f>
        <v>0.15596210620274964</v>
      </c>
      <c r="AL46" s="13">
        <f t="shared" si="31"/>
        <v>1.3864639984724585</v>
      </c>
      <c r="AM46" s="13">
        <f t="shared" si="32"/>
        <v>1.4486955533908812</v>
      </c>
      <c r="AN46" s="13">
        <f t="shared" si="33"/>
        <v>2.9191537333171453</v>
      </c>
      <c r="AO46" s="7">
        <f t="shared" si="34"/>
        <v>1.9710515033892817</v>
      </c>
      <c r="AP46" s="7">
        <f t="shared" si="35"/>
        <v>1.6743970483084771</v>
      </c>
      <c r="AQ46" s="7">
        <f t="shared" si="36"/>
        <v>1.3427509225759378</v>
      </c>
      <c r="AR46" s="7">
        <f>SUMPRODUCT(AO46:AQ46,INDEX((DQ31:DS31,DU31:DW31,DY31:EA31,EC31:EE31),1,,$N$2))</f>
        <v>1.191245878128494</v>
      </c>
      <c r="AS46" s="7">
        <f>SUMPRODUCT(AL46:AN46,INDEX((DQ31:DS31,DU31:DW31,DY31:EA31,EC31:EE31),1,,$N$2))</f>
        <v>1.4303317193841272</v>
      </c>
      <c r="AT46" s="59">
        <f>MAX(INDEX($AO$19:AQ46,,$N$2))</f>
        <v>1.9710515033892817</v>
      </c>
      <c r="AU46" s="27">
        <f>MAX(INDEX($AL$19:AN46,,$N$2))</f>
        <v>1.3864639984724585</v>
      </c>
      <c r="BD46" s="7">
        <v>22</v>
      </c>
      <c r="BE46" s="13">
        <f>(1-数据总览!AB27)*100*$BF$15</f>
        <v>203.01077131455335</v>
      </c>
      <c r="BF46" s="13">
        <f>(1-数据总览!AC27)*100*$BF$15</f>
        <v>97.463756840319235</v>
      </c>
      <c r="BG46" s="13">
        <f>(1-数据总览!AD27)*100*$BF$15</f>
        <v>36.951950364253399</v>
      </c>
      <c r="BH46" s="13">
        <f>(1-数据总览!AE27)*100*$BF$15</f>
        <v>16.826336037869797</v>
      </c>
      <c r="BK46" s="13">
        <v>22</v>
      </c>
      <c r="BL46" s="13">
        <f t="shared" si="52"/>
        <v>1.9517416607089888E-2</v>
      </c>
      <c r="BM46" s="13">
        <f t="shared" si="52"/>
        <v>4.8445893019807673E-2</v>
      </c>
      <c r="BN46" s="13">
        <f t="shared" si="52"/>
        <v>4.1115782920363469E-2</v>
      </c>
      <c r="BO46" s="13">
        <f t="shared" si="52"/>
        <v>2.1023017914663628E-2</v>
      </c>
      <c r="BQ46" s="13">
        <f t="shared" si="53"/>
        <v>1.9962243334909979E-2</v>
      </c>
      <c r="BR46" s="13">
        <f t="shared" si="53"/>
        <v>0.12174588258582408</v>
      </c>
      <c r="BS46" s="13">
        <f t="shared" si="53"/>
        <v>3.0103328483778388E-2</v>
      </c>
      <c r="BT46" s="13">
        <f t="shared" si="53"/>
        <v>2.8425674892944244E-2</v>
      </c>
      <c r="BU46" s="13"/>
      <c r="BV46" s="13"/>
      <c r="BW46" s="13">
        <f t="shared" si="43"/>
        <v>3.9479659941999867E-2</v>
      </c>
      <c r="BX46" s="13">
        <f t="shared" si="43"/>
        <v>0.17019177560563176</v>
      </c>
      <c r="BY46" s="13">
        <f t="shared" si="43"/>
        <v>7.121911140414186E-2</v>
      </c>
      <c r="BZ46" s="13">
        <f t="shared" si="43"/>
        <v>4.9448692807607872E-2</v>
      </c>
      <c r="CG46" s="7"/>
      <c r="CJ46" s="13">
        <v>22</v>
      </c>
      <c r="CK46" s="13">
        <f>CL$9*$CJ46+(1-数据总览!AF27)*100*CL$10+CL$11</f>
        <v>157.4178495076923</v>
      </c>
      <c r="CL46" s="13">
        <f>CM$9*$CJ46+(1-数据总览!AG27)*100*CM$10+CM$11</f>
        <v>154.91484802519955</v>
      </c>
      <c r="CM46" s="13">
        <f>CN$9*$CJ46+(1-数据总览!AH27)*100*CN$10+CN$11</f>
        <v>111.32122673324378</v>
      </c>
      <c r="CN46" s="13">
        <f>CO$9*$CJ46+(1-数据总览!AI27)*100*CO$10+CO$11</f>
        <v>111.32122673324378</v>
      </c>
      <c r="CQ46" s="13">
        <v>22</v>
      </c>
      <c r="CR46" s="13">
        <f>(持续效用(选择列求节点(将领怒气,CR$21,时间节点,1,100-$CQ46),0,CR$21,"将领")-持续效用(选择列求节点(将领怒气,CR$21,时间节点,1,100),0,CR$21,"将领"))*数据总览!$D$4/(1+数据总览!$D$4)</f>
        <v>1.7791198174840588E-2</v>
      </c>
      <c r="CS46" s="13">
        <f>(持续效用(选择列求节点(将领怒气,CS$21,时间节点,1,100-$CQ46),0,CS$21,"将领")-持续效用(选择列求节点(将领怒气,CS$21,时间节点,1,100),0,CS$21,"将领"))*数据总览!$D$4/(1+数据总览!$D$4)</f>
        <v>2.6539293984314098E-2</v>
      </c>
      <c r="CT46" s="13">
        <f>(持续效用(选择列求节点(将领怒气,CT$21,时间节点,1,100-$CQ46),0,CT$21,"将领")-持续效用(选择列求节点(将领怒气,CT$21,时间节点,1,100),0,CT$21,"将领"))*数据总览!$D$4/(1+数据总览!$D$4)</f>
        <v>4.6204646727239014E-2</v>
      </c>
      <c r="CU46" s="13">
        <f>(持续效用(选择列求节点(将领怒气,CU$21,时间节点,1,100-$CQ46),0,CU$21,"将领")-持续效用(选择列求节点(将领怒气,CU$21,时间节点,1,100),0,CU$21,"将领"))*数据总览!$D$4/(1+数据总览!$D$4)</f>
        <v>4.7298746110520068E-2</v>
      </c>
      <c r="CW46" s="13">
        <f>(持续效用(选择列求节点(将领怒气,CW$21,时间节点,1,200-$CQ46),0,CW$21,"将领")-持续效用(选择列求节点(将领怒气,CW$21,时间节点,1,200),0,CW$21,"将领"))*数据总览!$D$4/(1+数据总览!$D$4)</f>
        <v>2.0279689172895358E-2</v>
      </c>
      <c r="CX46" s="13">
        <f>(持续效用(选择列求节点(将领怒气,CX$21,时间节点,1,200-$CQ46),0,CX$21,"将领")-持续效用(选择列求节点(将领怒气,CX$21,时间节点,1,200),0,CX$21,"将领"))*数据总览!$D$4/(1+数据总览!$D$4)</f>
        <v>2.1394333830774336E-2</v>
      </c>
      <c r="CY46" s="13">
        <f>(持续效用(选择列求节点(将领怒气,CY$21,时间节点,1,200-$CQ46),0,CY$21,"将领")-持续效用(选择列求节点(将领怒气,CY$21,时间节点,1,200),0,CY$21,"将领"))*数据总览!$D$4/(1+数据总览!$D$4)</f>
        <v>1.490267025447062E-2</v>
      </c>
      <c r="CZ46" s="13">
        <f>(持续效用(选择列求节点(将领怒气,CZ$21,时间节点,1,200-$CQ46),0,CZ$21,"将领")-持续效用(选择列求节点(将领怒气,CZ$21,时间节点,1,200),0,CZ$21,"将领"))*数据总览!$D$4/(1+数据总览!$D$4)</f>
        <v>1.4144393119582483E-2</v>
      </c>
      <c r="DC46" s="13">
        <f t="shared" si="45"/>
        <v>3.8070887347735949E-2</v>
      </c>
      <c r="DD46" s="13">
        <f t="shared" si="45"/>
        <v>4.7933627815088434E-2</v>
      </c>
      <c r="DE46" s="13">
        <f t="shared" si="45"/>
        <v>6.1107316981709632E-2</v>
      </c>
      <c r="DF46" s="13">
        <f t="shared" si="45"/>
        <v>6.1443139230102549E-2</v>
      </c>
      <c r="DQ46" s="14">
        <f>[8]结果汇总!N47</f>
        <v>0</v>
      </c>
      <c r="DR46" s="14">
        <f>[8]结果汇总!O47</f>
        <v>0</v>
      </c>
      <c r="DS46" s="14">
        <f>[8]结果汇总!P47</f>
        <v>0.6</v>
      </c>
      <c r="DT46" s="14">
        <f>[8]结果汇总!Q47</f>
        <v>0.4</v>
      </c>
      <c r="DU46" s="14">
        <f>[8]结果汇总!R47</f>
        <v>0</v>
      </c>
      <c r="DV46" s="14">
        <f>[8]结果汇总!S47</f>
        <v>0.5</v>
      </c>
      <c r="DW46" s="14">
        <f>[8]结果汇总!T47</f>
        <v>0.5</v>
      </c>
      <c r="DX46" s="14">
        <f>[8]结果汇总!U47</f>
        <v>0</v>
      </c>
      <c r="DY46" s="14">
        <f>[8]结果汇总!V47</f>
        <v>0</v>
      </c>
      <c r="DZ46" s="14">
        <f>[8]结果汇总!W47</f>
        <v>0.25</v>
      </c>
      <c r="EA46" s="14">
        <f>[8]结果汇总!X47</f>
        <v>0.75</v>
      </c>
      <c r="EB46" s="14">
        <f>[8]结果汇总!Y47</f>
        <v>0</v>
      </c>
      <c r="EC46" s="14">
        <f>[8]结果汇总!Z47</f>
        <v>0</v>
      </c>
      <c r="ED46" s="14">
        <f>[8]结果汇总!AA47</f>
        <v>0</v>
      </c>
      <c r="EE46" s="14">
        <f>[8]结果汇总!AB47</f>
        <v>0.5</v>
      </c>
      <c r="EF46" s="14">
        <f>[8]结果汇总!AC47</f>
        <v>0.5</v>
      </c>
      <c r="EO46" s="232"/>
      <c r="EP46" s="162">
        <f t="shared" si="4"/>
        <v>6</v>
      </c>
      <c r="EQ46" s="162">
        <f>INDEX(大数据效果预估!$C$58:$C$65,MATCH($EO$43,大数据效果预估!$B$58:$B$65,0))</f>
        <v>0.3</v>
      </c>
      <c r="ER46" s="236"/>
      <c r="ES46" s="145">
        <v>4</v>
      </c>
      <c r="ET46" s="170" t="s">
        <v>143</v>
      </c>
      <c r="EU46" s="167">
        <f t="shared" si="51"/>
        <v>37</v>
      </c>
      <c r="EV46" s="168">
        <f>INDEX(士兵攻击,ES46)*4*1000*INDEX(士兵当前生命,MATCH(EU46,时间节点,ES46),ES46)</f>
        <v>8897.3415307328542</v>
      </c>
      <c r="EW46" s="171">
        <f>(EV46+EV47)/SUM(EV43:EV50)</f>
        <v>0.28007321176141253</v>
      </c>
      <c r="EX46" s="172">
        <f>EV46/(EV46+EV47)</f>
        <v>0.42576427808522449</v>
      </c>
      <c r="FG46" s="13" t="str">
        <f>IFERROR(INDEX(版本差别!$F:$F,MATCH(相关演算!FH46,版本差别!$D:$D,0)),"")</f>
        <v>廖化</v>
      </c>
      <c r="FH46" s="13">
        <v>10033</v>
      </c>
      <c r="FI46" s="13" t="s">
        <v>843</v>
      </c>
      <c r="FJ46" s="13">
        <v>200</v>
      </c>
      <c r="FK46" s="13">
        <v>100</v>
      </c>
      <c r="FM46" s="13">
        <v>0</v>
      </c>
      <c r="FN46" s="13">
        <f>FJ46</f>
        <v>200</v>
      </c>
      <c r="FO46" s="53">
        <f t="shared" si="11"/>
        <v>20000</v>
      </c>
      <c r="FP46" s="53">
        <f t="shared" si="12"/>
        <v>0</v>
      </c>
      <c r="FQ46" s="53">
        <f t="shared" si="13"/>
        <v>0</v>
      </c>
      <c r="FR46" s="53">
        <f t="shared" si="14"/>
        <v>0</v>
      </c>
      <c r="FS46" s="53">
        <f t="shared" si="15"/>
        <v>0</v>
      </c>
      <c r="FT46" s="53">
        <f t="shared" si="16"/>
        <v>0</v>
      </c>
      <c r="FU46" s="53">
        <f t="shared" si="17"/>
        <v>0</v>
      </c>
      <c r="FV46" s="53">
        <f t="shared" si="18"/>
        <v>0</v>
      </c>
      <c r="FW46" s="53">
        <f t="shared" si="5"/>
        <v>0</v>
      </c>
      <c r="FX46" s="53">
        <v>0</v>
      </c>
      <c r="FY46" s="125">
        <f t="shared" ref="FY46:FY77" si="54">SUM($FO46:$FX46)</f>
        <v>20000</v>
      </c>
      <c r="FZ46" s="125" t="str">
        <f t="shared" ref="FZ46:FZ77" ca="1" si="55">IFERROR(INDIRECT(FG46&amp;"!D4",TRUE),"")</f>
        <v/>
      </c>
      <c r="GA46" s="13">
        <v>0</v>
      </c>
      <c r="GB46" s="53">
        <f t="shared" ref="GB46:GB77" ca="1" si="56">IF(FI46="","",IF(AND(GA46=0,FZ46=3),FN46-120,FN46))</f>
        <v>200</v>
      </c>
      <c r="GC46" s="189">
        <f ca="1">IF(FI46="","",求节点($FT$4:$FT$10,$FV$4:$FV$10,GB46))</f>
        <v>0.81853527718724506</v>
      </c>
      <c r="GD46" s="53">
        <f t="shared" si="19"/>
        <v>1</v>
      </c>
      <c r="GE46" s="53">
        <f t="shared" ref="GE46:GE83" ca="1" si="57">MIN(IF(FY46&lt;100,FY46,ROUND(FY46/$FY$7*GC46,1)),12)</f>
        <v>3.9</v>
      </c>
      <c r="GF46" s="190">
        <f ca="1">IF(GG46="",MAX(ROUND(GE46*求节点($FN$4:$FN$7,INDEX($FO$4:$FR$7,,GD46+1),GE46),2),2),MIN(MAX(ROUND(GE46*求节点($FN$4:$FN$7,INDEX($FO$4:$FR$7,,GD46+1),GE46),2),2),GG46))</f>
        <v>3.67</v>
      </c>
      <c r="GY46" s="13"/>
    </row>
    <row r="47" spans="2:207" x14ac:dyDescent="0.15">
      <c r="B47" s="14">
        <v>28</v>
      </c>
      <c r="C47" s="15">
        <v>0.5</v>
      </c>
      <c r="D47" s="15">
        <v>0.5</v>
      </c>
      <c r="E47" s="15">
        <v>0.5</v>
      </c>
      <c r="F47" s="15">
        <v>0.5</v>
      </c>
      <c r="G47" s="13">
        <f>数据总览!AF33</f>
        <v>0.39301854031081063</v>
      </c>
      <c r="H47" s="13">
        <f>数据总览!AG33</f>
        <v>0.3799339345526484</v>
      </c>
      <c r="I47" s="13">
        <f>数据总览!AH33</f>
        <v>0.76240863579950857</v>
      </c>
      <c r="J47" s="13">
        <f>数据总览!AI33</f>
        <v>0.76240863579950857</v>
      </c>
      <c r="K47" s="13">
        <f>数据总览!AB33</f>
        <v>6.1798093611643012E-2</v>
      </c>
      <c r="L47" s="13">
        <f>数据总览!AC33</f>
        <v>0.50394714764211868</v>
      </c>
      <c r="M47" s="13">
        <f>数据总览!AD33</f>
        <v>0.74656921151947586</v>
      </c>
      <c r="N47" s="13">
        <f>数据总览!AE33</f>
        <v>0.73666102230353381</v>
      </c>
      <c r="R47" s="13">
        <f t="shared" si="38"/>
        <v>3.7898399999999999</v>
      </c>
      <c r="S47" s="13">
        <f t="shared" si="38"/>
        <v>3.62704</v>
      </c>
      <c r="T47" s="13">
        <f t="shared" si="38"/>
        <v>1.8</v>
      </c>
      <c r="U47" s="13">
        <f t="shared" si="38"/>
        <v>2.3839999999999999</v>
      </c>
      <c r="V47" s="7">
        <f t="shared" si="21"/>
        <v>4.3405369191370253</v>
      </c>
      <c r="W47" s="7">
        <f t="shared" si="22"/>
        <v>3.0515095788038109</v>
      </c>
      <c r="X47" s="7">
        <f t="shared" si="23"/>
        <v>2.4787687810212518</v>
      </c>
      <c r="Y47" s="7">
        <f t="shared" si="24"/>
        <v>2.1508085241297628</v>
      </c>
      <c r="Z47" s="13">
        <f t="shared" si="47"/>
        <v>0.15596210620274964</v>
      </c>
      <c r="AA47" s="13">
        <f t="shared" si="48"/>
        <v>0.16296247865240765</v>
      </c>
      <c r="AB47" s="13">
        <f t="shared" si="49"/>
        <v>0.32837301587301593</v>
      </c>
      <c r="AC47" s="13">
        <f t="shared" si="26"/>
        <v>0.24793264621284761</v>
      </c>
      <c r="AD47" s="7">
        <f t="shared" si="27"/>
        <v>0.2261908690977377</v>
      </c>
      <c r="AE47" s="7">
        <f t="shared" si="28"/>
        <v>0.19311748744369367</v>
      </c>
      <c r="AF47" s="7">
        <f t="shared" si="29"/>
        <v>0.15625460738205627</v>
      </c>
      <c r="AG47" s="7">
        <f t="shared" si="30"/>
        <v>0.1530900874738863</v>
      </c>
      <c r="AH47" s="4">
        <f>SUMPRODUCT(AD47:AF47,INDEX((DQ32:DS32,DU32:DW32,DY32:EA32,EC32:EE32),1,,$N$2))</f>
        <v>0.13735272985371197</v>
      </c>
      <c r="AI47" s="4">
        <f>SUMPRODUCT(Z47:AB47,INDEX((DQ32:DS32,DU32:DW32,DY32:EA32,EC32:EE32),1,,$N$2))</f>
        <v>0.16089674724300462</v>
      </c>
      <c r="AJ47" s="59">
        <f>MAX(INDEX($AD$19:AF47,,$N$2))</f>
        <v>0.2261908690977377</v>
      </c>
      <c r="AK47" s="27">
        <f>MAX(INDEX($Z$19:AB47,,$N$2))</f>
        <v>0.15596210620274964</v>
      </c>
      <c r="AL47" s="13">
        <f t="shared" si="31"/>
        <v>1.7223929959344433</v>
      </c>
      <c r="AM47" s="13">
        <f t="shared" si="32"/>
        <v>1.7997027525784635</v>
      </c>
      <c r="AN47" s="13">
        <f t="shared" si="33"/>
        <v>3.6264410398401061</v>
      </c>
      <c r="AO47" s="7">
        <f t="shared" si="34"/>
        <v>2.4933884410143001</v>
      </c>
      <c r="AP47" s="7">
        <f t="shared" si="35"/>
        <v>2.1244888939070883</v>
      </c>
      <c r="AQ47" s="7">
        <f t="shared" si="36"/>
        <v>1.7141586281620087</v>
      </c>
      <c r="AR47" s="7">
        <f>SUMPRODUCT(AO47:AQ47,INDEX((DQ32:DS32,DU32:DW32,DY32:EA32,EC32:EE32),1,,$N$2))</f>
        <v>1.5116029648543228</v>
      </c>
      <c r="AS47" s="7">
        <f>SUMPRODUCT(AL47:AN47,INDEX((DQ32:DS32,DU32:DW32,DY32:EA32,EC32:EE32),1,,$N$2))</f>
        <v>1.7768895103258093</v>
      </c>
      <c r="AT47" s="59">
        <f>MAX(INDEX($AO$19:AQ47,,$N$2))</f>
        <v>2.4933884410143001</v>
      </c>
      <c r="AU47" s="27">
        <f>MAX(INDEX($AL$19:AN47,,$N$2))</f>
        <v>1.7223929959344433</v>
      </c>
      <c r="BD47" s="7">
        <v>23</v>
      </c>
      <c r="BE47" s="13">
        <f>(1-数据总览!AB28)*100*$BF$15</f>
        <v>206.80455144022753</v>
      </c>
      <c r="BF47" s="13">
        <f>(1-数据总览!AC28)*100*$BF$15</f>
        <v>101.19747353833066</v>
      </c>
      <c r="BG47" s="13">
        <f>(1-数据总览!AD28)*100*$BF$15</f>
        <v>41.110484542938181</v>
      </c>
      <c r="BH47" s="13">
        <f>(1-数据总览!AE28)*100*$BF$15</f>
        <v>24.973006529921459</v>
      </c>
      <c r="BK47" s="13">
        <v>23</v>
      </c>
      <c r="BL47" s="13">
        <f t="shared" si="52"/>
        <v>2.0413243659381075E-2</v>
      </c>
      <c r="BM47" s="13">
        <f t="shared" si="52"/>
        <v>5.0661289850691016E-2</v>
      </c>
      <c r="BN47" s="13">
        <f t="shared" si="52"/>
        <v>4.2977006306349486E-2</v>
      </c>
      <c r="BO47" s="13">
        <f t="shared" si="52"/>
        <v>2.2048527644806248E-2</v>
      </c>
      <c r="BQ47" s="13">
        <f t="shared" si="53"/>
        <v>2.0518251809958532E-2</v>
      </c>
      <c r="BR47" s="13">
        <f t="shared" si="53"/>
        <v>0.12355755019480397</v>
      </c>
      <c r="BS47" s="13">
        <f t="shared" si="53"/>
        <v>3.1439824890858545E-2</v>
      </c>
      <c r="BT47" s="13">
        <f t="shared" si="53"/>
        <v>2.981734286277761E-2</v>
      </c>
      <c r="BU47" s="13"/>
      <c r="BV47" s="13"/>
      <c r="BW47" s="13">
        <f t="shared" si="43"/>
        <v>4.0931495469339607E-2</v>
      </c>
      <c r="BX47" s="13">
        <f t="shared" si="43"/>
        <v>0.17421884004549498</v>
      </c>
      <c r="BY47" s="13">
        <f t="shared" si="43"/>
        <v>7.441683119720803E-2</v>
      </c>
      <c r="BZ47" s="13">
        <f t="shared" si="43"/>
        <v>5.1865870507583858E-2</v>
      </c>
      <c r="CG47" s="7"/>
      <c r="CJ47" s="13">
        <v>23</v>
      </c>
      <c r="CK47" s="13">
        <f>CL$9*$CJ47+(1-数据总览!AF28)*100*CL$10+CL$11</f>
        <v>161.0726419513903</v>
      </c>
      <c r="CL47" s="13">
        <f>CM$9*$CJ47+(1-数据总览!AG28)*100*CM$10+CM$11</f>
        <v>159.24842096145665</v>
      </c>
      <c r="CM47" s="13">
        <f>CN$9*$CJ47+(1-数据总览!AH28)*100*CN$10+CN$11</f>
        <v>115.27053962950225</v>
      </c>
      <c r="CN47" s="13">
        <f>CO$9*$CJ47+(1-数据总览!AI28)*100*CO$10+CO$11</f>
        <v>115.27053962950225</v>
      </c>
      <c r="CQ47" s="13">
        <v>23</v>
      </c>
      <c r="CR47" s="13">
        <f>(持续效用(选择列求节点(将领怒气,CR$21,时间节点,1,100-$CQ47),0,CR$21,"将领")-持续效用(选择列求节点(将领怒气,CR$21,时间节点,1,100),0,CR$21,"将领"))*数据总览!$D$4/(1+数据总览!$D$4)</f>
        <v>1.8617140868530918E-2</v>
      </c>
      <c r="CS47" s="13">
        <f>(持续效用(选择列求节点(将领怒气,CS$21,时间节点,1,100-$CQ47),0,CS$21,"将领")-持续效用(选择列求节点(将领怒气,CS$21,时间节点,1,100),0,CS$21,"将领"))*数据总览!$D$4/(1+数据总览!$D$4)</f>
        <v>2.7763123763169001E-2</v>
      </c>
      <c r="CT47" s="13">
        <f>(持续效用(选择列求节点(将领怒气,CT$21,时间节点,1,100-$CQ47),0,CT$21,"将领")-持续效用(选择列求节点(将领怒气,CT$21,时间节点,1,100),0,CT$21,"将领"))*数据总览!$D$4/(1+数据总览!$D$4)</f>
        <v>4.8447573209118938E-2</v>
      </c>
      <c r="CU47" s="13">
        <f>(持续效用(选择列求节点(将领怒气,CU$21,时间节点,1,100-$CQ47),0,CU$21,"将领")-持续效用(选择列求节点(将领怒气,CU$21,时间节点,1,100),0,CU$21,"将领"))*数据总览!$D$4/(1+数据总览!$D$4)</f>
        <v>4.954300758383156E-2</v>
      </c>
      <c r="CW47" s="13">
        <f>(持续效用(选择列求节点(将领怒气,CW$21,时间节点,1,200-$CQ47),0,CW$21,"将领")-持续效用(选择列求节点(将领怒气,CW$21,时间节点,1,200),0,CW$21,"将领"))*数据总览!$D$4/(1+数据总览!$D$4)</f>
        <v>2.1258802328579546E-2</v>
      </c>
      <c r="CX47" s="13">
        <f>(持续效用(选择列求节点(将领怒气,CX$21,时间节点,1,200-$CQ47),0,CX$21,"将领")-持续效用(选择列求节点(将领怒气,CX$21,时间节点,1,200),0,CX$21,"将领"))*数据总览!$D$4/(1+数据总览!$D$4)</f>
        <v>2.240883469129375E-2</v>
      </c>
      <c r="CY47" s="13">
        <f>(持续效用(选择列求节点(将领怒气,CY$21,时间节点,1,200-$CQ47),0,CY$21,"将领")-持续效用(选择列求节点(将领怒气,CY$21,时间节点,1,200),0,CY$21,"将领"))*数据总览!$D$4/(1+数据总览!$D$4)</f>
        <v>1.5722887526606343E-2</v>
      </c>
      <c r="CZ47" s="13">
        <f>(持续效用(选择列求节点(将领怒气,CZ$21,时间节点,1,200-$CQ47),0,CZ$21,"将领")-持续效用(选择列求节点(将领怒气,CZ$21,时间节点,1,200),0,CZ$21,"将领"))*数据总览!$D$4/(1+数据总览!$D$4)</f>
        <v>1.4915240588923726E-2</v>
      </c>
      <c r="DC47" s="13">
        <f t="shared" si="45"/>
        <v>3.9875943197110464E-2</v>
      </c>
      <c r="DD47" s="13">
        <f t="shared" si="45"/>
        <v>5.0171958454462748E-2</v>
      </c>
      <c r="DE47" s="13">
        <f t="shared" si="45"/>
        <v>6.4170460735725285E-2</v>
      </c>
      <c r="DF47" s="13">
        <f t="shared" si="45"/>
        <v>6.4458248172755278E-2</v>
      </c>
      <c r="DQ47" s="14">
        <f>[8]结果汇总!N48</f>
        <v>0</v>
      </c>
      <c r="DR47" s="14">
        <f>[8]结果汇总!O48</f>
        <v>0</v>
      </c>
      <c r="DS47" s="14">
        <f>[8]结果汇总!P48</f>
        <v>0.6</v>
      </c>
      <c r="DT47" s="14">
        <f>[8]结果汇总!Q48</f>
        <v>0.4</v>
      </c>
      <c r="DU47" s="14">
        <f>[8]结果汇总!R48</f>
        <v>0</v>
      </c>
      <c r="DV47" s="14">
        <f>[8]结果汇总!S48</f>
        <v>0.5</v>
      </c>
      <c r="DW47" s="14">
        <f>[8]结果汇总!T48</f>
        <v>0.5</v>
      </c>
      <c r="DX47" s="14">
        <f>[8]结果汇总!U48</f>
        <v>0</v>
      </c>
      <c r="DY47" s="14">
        <f>[8]结果汇总!V48</f>
        <v>0</v>
      </c>
      <c r="DZ47" s="14">
        <f>[8]结果汇总!W48</f>
        <v>0.25</v>
      </c>
      <c r="EA47" s="14">
        <f>[8]结果汇总!X48</f>
        <v>0.75</v>
      </c>
      <c r="EB47" s="14">
        <f>[8]结果汇总!Y48</f>
        <v>0</v>
      </c>
      <c r="EC47" s="14">
        <f>[8]结果汇总!Z48</f>
        <v>0</v>
      </c>
      <c r="ED47" s="14">
        <f>[8]结果汇总!AA48</f>
        <v>0</v>
      </c>
      <c r="EE47" s="14">
        <f>[8]结果汇总!AB48</f>
        <v>0.5</v>
      </c>
      <c r="EF47" s="14">
        <f>[8]结果汇总!AC48</f>
        <v>0.5</v>
      </c>
      <c r="EO47" s="232"/>
      <c r="EP47" s="162">
        <f t="shared" si="4"/>
        <v>6</v>
      </c>
      <c r="EQ47" s="162">
        <f>INDEX(大数据效果预估!$C$58:$C$65,MATCH($EO$43,大数据效果预估!$B$58:$B$65,0))</f>
        <v>0.3</v>
      </c>
      <c r="ER47" s="234" t="s">
        <v>283</v>
      </c>
      <c r="ES47" s="121">
        <v>1</v>
      </c>
      <c r="ET47" s="164" t="s">
        <v>169</v>
      </c>
      <c r="EU47" s="165">
        <f t="shared" si="51"/>
        <v>37</v>
      </c>
      <c r="EV47" s="163">
        <f>INDEX(武将攻击,ES47)*4</f>
        <v>12000</v>
      </c>
      <c r="EW47" s="166">
        <f>((EV43+EV46)/2+EV47)/(SUM(EV43:EV49)-(EV43+EV46)/2)</f>
        <v>0.28279238633030745</v>
      </c>
      <c r="EX47" s="163">
        <f>EV47/((EV43+EV46)/2+EV47)</f>
        <v>0.72954223299712795</v>
      </c>
      <c r="FG47" s="13" t="str">
        <f>IFERROR(INDEX(版本差别!$F:$F,MATCH(相关演算!FH47,版本差别!$D:$D,0)),"")</f>
        <v>张辽</v>
      </c>
      <c r="FH47" s="13">
        <v>10034</v>
      </c>
      <c r="FI47" s="13" t="s">
        <v>715</v>
      </c>
      <c r="FJ47" s="13">
        <v>500</v>
      </c>
      <c r="FK47" s="13">
        <v>90</v>
      </c>
      <c r="FL47" s="13">
        <v>316</v>
      </c>
      <c r="FM47" s="13">
        <v>0</v>
      </c>
      <c r="FN47" s="13">
        <f>FL47</f>
        <v>316</v>
      </c>
      <c r="FO47" s="53">
        <f t="shared" si="11"/>
        <v>0</v>
      </c>
      <c r="FP47" s="53">
        <f t="shared" si="12"/>
        <v>0</v>
      </c>
      <c r="FQ47" s="53">
        <f t="shared" si="13"/>
        <v>0</v>
      </c>
      <c r="FR47" s="53">
        <f t="shared" si="14"/>
        <v>0</v>
      </c>
      <c r="FS47" s="53">
        <f t="shared" si="15"/>
        <v>25434.000000000004</v>
      </c>
      <c r="FT47" s="53">
        <f t="shared" si="16"/>
        <v>0</v>
      </c>
      <c r="FU47" s="53">
        <f t="shared" si="17"/>
        <v>0</v>
      </c>
      <c r="FV47" s="53">
        <f t="shared" si="18"/>
        <v>0</v>
      </c>
      <c r="FW47" s="53">
        <f t="shared" si="5"/>
        <v>0</v>
      </c>
      <c r="FX47" s="53">
        <v>0</v>
      </c>
      <c r="FY47" s="125">
        <f t="shared" si="54"/>
        <v>25434.000000000004</v>
      </c>
      <c r="FZ47" s="125" t="str">
        <f t="shared" ca="1" si="55"/>
        <v/>
      </c>
      <c r="GA47" s="13">
        <v>1</v>
      </c>
      <c r="GB47" s="53">
        <f t="shared" ca="1" si="56"/>
        <v>316</v>
      </c>
      <c r="GC47" s="189">
        <f ca="1">IF(FI47="","",求节点($FT$4:$FT$10,$FV$4:$FV$10,GB47))</f>
        <v>0.95689397036243151</v>
      </c>
      <c r="GD47" s="53">
        <f t="shared" si="19"/>
        <v>2</v>
      </c>
      <c r="GE47" s="53">
        <f t="shared" ca="1" si="57"/>
        <v>5.9</v>
      </c>
      <c r="GF47" s="190">
        <f ca="1">IF(GG47="",MAX(ROUND(GE47*求节点($FN$4:$FN$7,INDEX($FO$4:$FR$7,,GD47+1),GE47),2),2),MIN(MAX(ROUND(GE47*求节点($FN$4:$FN$7,INDEX($FO$4:$FR$7,,GD47+1),GE47),2),2),GG47))</f>
        <v>5.33</v>
      </c>
      <c r="GY47" s="13"/>
    </row>
    <row r="48" spans="2:207" x14ac:dyDescent="0.15">
      <c r="B48" s="14">
        <v>29</v>
      </c>
      <c r="C48" s="15">
        <v>0.5</v>
      </c>
      <c r="D48" s="15">
        <v>0.5</v>
      </c>
      <c r="E48" s="15">
        <v>0.5</v>
      </c>
      <c r="F48" s="15">
        <v>0.5</v>
      </c>
      <c r="G48" s="13">
        <f>数据总览!AF34</f>
        <v>0.38087955841283405</v>
      </c>
      <c r="H48" s="13">
        <f>数据总览!AG34</f>
        <v>0.3621599615642434</v>
      </c>
      <c r="I48" s="13">
        <f>数据总览!AH34</f>
        <v>0.74781513788343079</v>
      </c>
      <c r="J48" s="13">
        <f>数据总览!AI34</f>
        <v>0.74781513788343079</v>
      </c>
      <c r="K48" s="13">
        <f>数据总览!AB34</f>
        <v>4.6986404542764842E-2</v>
      </c>
      <c r="L48" s="13">
        <f>数据总览!AC34</f>
        <v>0.48972796925139472</v>
      </c>
      <c r="M48" s="13">
        <f>数据总览!AD34</f>
        <v>0.73100281374232623</v>
      </c>
      <c r="N48" s="13">
        <f>数据总览!AE34</f>
        <v>0.70678045147774538</v>
      </c>
      <c r="R48" s="13">
        <f t="shared" si="38"/>
        <v>3.7898399999999999</v>
      </c>
      <c r="S48" s="13">
        <f t="shared" si="38"/>
        <v>3.62704</v>
      </c>
      <c r="T48" s="13">
        <f t="shared" si="38"/>
        <v>1.8</v>
      </c>
      <c r="U48" s="13">
        <f t="shared" si="38"/>
        <v>2.3839999999999999</v>
      </c>
      <c r="V48" s="7">
        <f t="shared" si="21"/>
        <v>4.2836425591640443</v>
      </c>
      <c r="W48" s="7">
        <f t="shared" si="22"/>
        <v>2.9961861466663646</v>
      </c>
      <c r="X48" s="7">
        <f t="shared" si="23"/>
        <v>2.4081388569062883</v>
      </c>
      <c r="Y48" s="7">
        <f t="shared" si="24"/>
        <v>2.0989861874343188</v>
      </c>
      <c r="Z48" s="13">
        <f t="shared" si="47"/>
        <v>0.15596210620274964</v>
      </c>
      <c r="AA48" s="13">
        <f t="shared" si="48"/>
        <v>0.16296247865240765</v>
      </c>
      <c r="AB48" s="13">
        <f t="shared" si="49"/>
        <v>0.32837301587301593</v>
      </c>
      <c r="AC48" s="13">
        <f t="shared" si="26"/>
        <v>0.24793264621284761</v>
      </c>
      <c r="AD48" s="7">
        <f t="shared" si="27"/>
        <v>0.23041543274691034</v>
      </c>
      <c r="AE48" s="7">
        <f t="shared" si="28"/>
        <v>0.19738893710204564</v>
      </c>
      <c r="AF48" s="7">
        <f t="shared" si="29"/>
        <v>0.16077156620154448</v>
      </c>
      <c r="AG48" s="7">
        <f t="shared" si="30"/>
        <v>0.15817657959881176</v>
      </c>
      <c r="AH48" s="4">
        <f>SUMPRODUCT(AD48:AF48,INDEX((DQ33:DS33,DU33:DW33,DY33:EA33,EC33:EE33),1,,$N$2))</f>
        <v>0.14039764295922749</v>
      </c>
      <c r="AI48" s="4">
        <f>SUMPRODUCT(Z48:AB48,INDEX((DQ33:DS33,DU33:DW33,DY33:EA33,EC33:EE33),1,,$N$2))</f>
        <v>0.16089674724300462</v>
      </c>
      <c r="AJ48" s="59">
        <f>MAX(INDEX($AD$19:AF48,,$N$2))</f>
        <v>0.23041543274691034</v>
      </c>
      <c r="AK48" s="27">
        <f>MAX(INDEX($Z$19:AB48,,$N$2))</f>
        <v>0.15596210620274964</v>
      </c>
      <c r="AL48" s="13">
        <f t="shared" si="31"/>
        <v>2.2653489798717779</v>
      </c>
      <c r="AM48" s="13">
        <f t="shared" si="32"/>
        <v>2.3670293622009289</v>
      </c>
      <c r="AN48" s="13">
        <f t="shared" si="33"/>
        <v>4.7696167654873651</v>
      </c>
      <c r="AO48" s="7">
        <f t="shared" si="34"/>
        <v>3.3394486611636687</v>
      </c>
      <c r="AP48" s="7">
        <f t="shared" si="35"/>
        <v>2.8541573796373374</v>
      </c>
      <c r="AQ48" s="7">
        <f t="shared" si="36"/>
        <v>2.3175469149516683</v>
      </c>
      <c r="AR48" s="7">
        <f>SUMPRODUCT(AO48:AQ48,INDEX((DQ33:DS33,DU33:DW33,DY33:EA33,EC33:EE33),1,,$N$2))</f>
        <v>2.0310435389509678</v>
      </c>
      <c r="AS48" s="7">
        <f>SUMPRODUCT(AL48:AN48,INDEX((DQ33:DS33,DU33:DW33,DY33:EA33,EC33:EE33),1,,$N$2))</f>
        <v>2.3370246215949209</v>
      </c>
      <c r="AT48" s="59">
        <f>MAX(INDEX($AO$19:AQ48,,$N$2))</f>
        <v>3.3394486611636687</v>
      </c>
      <c r="AU48" s="27">
        <f>MAX(INDEX($AL$19:AN48,,$N$2))</f>
        <v>2.2653489798717779</v>
      </c>
      <c r="BD48" s="7">
        <v>24</v>
      </c>
      <c r="BE48" s="13">
        <f>(1-数据总览!AB29)*100*$BF$15</f>
        <v>210.55741494469439</v>
      </c>
      <c r="BF48" s="13">
        <f>(1-数据总览!AC29)*100*$BF$15</f>
        <v>104.8761426755693</v>
      </c>
      <c r="BG48" s="13">
        <f>(1-数据总览!AD29)*100*$BF$15</f>
        <v>45.195218864537402</v>
      </c>
      <c r="BH48" s="13">
        <f>(1-数据总览!AE29)*100*$BF$15</f>
        <v>32.9474593077123</v>
      </c>
      <c r="BK48" s="13">
        <v>24</v>
      </c>
      <c r="BL48" s="13">
        <f t="shared" si="52"/>
        <v>2.1309070711672207E-2</v>
      </c>
      <c r="BM48" s="13">
        <f t="shared" si="52"/>
        <v>5.2876922680993588E-2</v>
      </c>
      <c r="BN48" s="13">
        <f t="shared" si="52"/>
        <v>4.4838229692335502E-2</v>
      </c>
      <c r="BO48" s="13">
        <f t="shared" si="52"/>
        <v>2.3076989898951433E-2</v>
      </c>
      <c r="BQ48" s="13">
        <f t="shared" si="53"/>
        <v>2.1074260285006419E-2</v>
      </c>
      <c r="BR48" s="13">
        <f t="shared" si="53"/>
        <v>0.12536921780378379</v>
      </c>
      <c r="BS48" s="13">
        <f t="shared" si="53"/>
        <v>3.2776321297938713E-2</v>
      </c>
      <c r="BT48" s="13">
        <f t="shared" si="53"/>
        <v>3.1207943881410447E-2</v>
      </c>
      <c r="BU48" s="13"/>
      <c r="BV48" s="13"/>
      <c r="BW48" s="13">
        <f t="shared" si="43"/>
        <v>4.2383330996678625E-2</v>
      </c>
      <c r="BX48" s="13">
        <f t="shared" si="43"/>
        <v>0.17824614048477738</v>
      </c>
      <c r="BY48" s="13">
        <f t="shared" si="43"/>
        <v>7.7614550990274214E-2</v>
      </c>
      <c r="BZ48" s="13">
        <f t="shared" si="43"/>
        <v>5.428493378036188E-2</v>
      </c>
      <c r="CG48" s="7"/>
      <c r="CJ48" s="13">
        <v>24</v>
      </c>
      <c r="CK48" s="13">
        <f>CL$9*$CJ48+(1-数据总览!AF29)*100*CL$10+CL$11</f>
        <v>164.69245267187904</v>
      </c>
      <c r="CL48" s="13">
        <f>CM$9*$CJ48+(1-数据总览!AG29)*100*CM$10+CM$11</f>
        <v>163.5475891722308</v>
      </c>
      <c r="CM48" s="13">
        <f>CN$9*$CJ48+(1-数据总览!AH29)*100*CN$10+CN$11</f>
        <v>119.18525884275189</v>
      </c>
      <c r="CN48" s="13">
        <f>CO$9*$CJ48+(1-数据总览!AI29)*100*CO$10+CO$11</f>
        <v>119.18525884275189</v>
      </c>
      <c r="CQ48" s="13">
        <v>24</v>
      </c>
      <c r="CR48" s="13">
        <f>(持续效用(选择列求节点(将领怒气,CR$21,时间节点,1,100-$CQ48),0,CR$21,"将领")-持续效用(选择列求节点(将领怒气,CR$21,时间节点,1,100),0,CR$21,"将领"))*数据总览!$D$4/(1+数据总览!$D$4)</f>
        <v>1.9443083562221276E-2</v>
      </c>
      <c r="CS48" s="13">
        <f>(持续效用(选择列求节点(将领怒气,CS$21,时间节点,1,100-$CQ48),0,CS$21,"将领")-持续效用(选择列求节点(将领怒气,CS$21,时间节点,1,100),0,CS$21,"将领"))*数据总览!$D$4/(1+数据总览!$D$4)</f>
        <v>2.8986953542023904E-2</v>
      </c>
      <c r="CT48" s="13">
        <f>(持续效用(选择列求节点(将领怒气,CT$21,时间节点,1,100-$CQ48),0,CT$21,"将领")-持续效用(选择列求节点(将领怒气,CT$21,时间节点,1,100),0,CT$21,"将领"))*数据总览!$D$4/(1+数据总览!$D$4)</f>
        <v>5.0723103297449404E-2</v>
      </c>
      <c r="CU48" s="13">
        <f>(持续效用(选择列求节点(将领怒气,CU$21,时间节点,1,100-$CQ48),0,CU$21,"将领")-持续效用(选择列求节点(将领怒气,CU$21,时间节点,1,100),0,CU$21,"将领"))*数据总览!$D$4/(1+数据总览!$D$4)</f>
        <v>5.1808551162463495E-2</v>
      </c>
      <c r="CW48" s="13">
        <f>(持续效用(选择列求节点(将领怒气,CW$21,时间节点,1,200-$CQ48),0,CW$21,"将领")-持续效用(选择列求节点(将领怒气,CW$21,时间节点,1,200),0,CW$21,"将领"))*数据总览!$D$4/(1+数据总览!$D$4)</f>
        <v>2.2237915484263699E-2</v>
      </c>
      <c r="CX48" s="13">
        <f>(持续效用(选择列求节点(将领怒气,CX$21,时间节点,1,200-$CQ48),0,CX$21,"将领")-持续效用(选择列求节点(将领怒气,CX$21,时间节点,1,200),0,CX$21,"将领"))*数据总览!$D$4/(1+数据总览!$D$4)</f>
        <v>2.3426114423083684E-2</v>
      </c>
      <c r="CY48" s="13">
        <f>(持续效用(选择列求节点(将领怒气,CY$21,时间节点,1,200-$CQ48),0,CY$21,"将领")-持续效用(选择列求节点(将领怒气,CY$21,时间节点,1,200),0,CY$21,"将领"))*数据总览!$D$4/(1+数据总览!$D$4)</f>
        <v>1.6642892378212332E-2</v>
      </c>
      <c r="CZ48" s="13">
        <f>(持续效用(选择列求节点(将领怒气,CZ$21,时间节点,1,200-$CQ48),0,CZ$21,"将领")-持续效用(选择列求节点(将领怒气,CZ$21,时间节点,1,200),0,CZ$21,"将领"))*数据总览!$D$4/(1+数据总览!$D$4)</f>
        <v>1.5779270347410407E-2</v>
      </c>
      <c r="DC48" s="13">
        <f t="shared" si="45"/>
        <v>4.1680999046484979E-2</v>
      </c>
      <c r="DD48" s="13">
        <f t="shared" si="45"/>
        <v>5.2413067965107585E-2</v>
      </c>
      <c r="DE48" s="13">
        <f t="shared" si="45"/>
        <v>6.7365995675661733E-2</v>
      </c>
      <c r="DF48" s="13">
        <f t="shared" si="45"/>
        <v>6.7587821509873899E-2</v>
      </c>
      <c r="DQ48" s="14">
        <f>[8]结果汇总!N49</f>
        <v>0</v>
      </c>
      <c r="DR48" s="14">
        <f>[8]结果汇总!O49</f>
        <v>0</v>
      </c>
      <c r="DS48" s="14">
        <f>[8]结果汇总!P49</f>
        <v>0.6</v>
      </c>
      <c r="DT48" s="14">
        <f>[8]结果汇总!Q49</f>
        <v>0.4</v>
      </c>
      <c r="DU48" s="14">
        <f>[8]结果汇总!R49</f>
        <v>0</v>
      </c>
      <c r="DV48" s="14">
        <f>[8]结果汇总!S49</f>
        <v>0.5</v>
      </c>
      <c r="DW48" s="14">
        <f>[8]结果汇总!T49</f>
        <v>0.5</v>
      </c>
      <c r="DX48" s="14">
        <f>[8]结果汇总!U49</f>
        <v>0</v>
      </c>
      <c r="DY48" s="14">
        <f>[8]结果汇总!V49</f>
        <v>0</v>
      </c>
      <c r="DZ48" s="14">
        <f>[8]结果汇总!W49</f>
        <v>0.25</v>
      </c>
      <c r="EA48" s="14">
        <f>[8]结果汇总!X49</f>
        <v>0.75</v>
      </c>
      <c r="EB48" s="14">
        <f>[8]结果汇总!Y49</f>
        <v>0</v>
      </c>
      <c r="EC48" s="14">
        <f>[8]结果汇总!Z49</f>
        <v>0</v>
      </c>
      <c r="ED48" s="14">
        <f>[8]结果汇总!AA49</f>
        <v>0</v>
      </c>
      <c r="EE48" s="14">
        <f>[8]结果汇总!AB49</f>
        <v>0.5</v>
      </c>
      <c r="EF48" s="14">
        <f>[8]结果汇总!AC49</f>
        <v>0.5</v>
      </c>
      <c r="EO48" s="232"/>
      <c r="EP48" s="162">
        <f t="shared" si="4"/>
        <v>6</v>
      </c>
      <c r="EQ48" s="162">
        <f>INDEX(大数据效果预估!$C$58:$C$65,MATCH($EO$43,大数据效果预估!$B$58:$B$65,0))</f>
        <v>0.3</v>
      </c>
      <c r="ER48" s="235"/>
      <c r="ES48" s="162">
        <v>2</v>
      </c>
      <c r="ET48" s="13" t="s">
        <v>170</v>
      </c>
      <c r="EU48" s="167">
        <f t="shared" si="51"/>
        <v>37</v>
      </c>
      <c r="EV48" s="168">
        <f>INDEX(武将攻击,ES48)*4</f>
        <v>12000</v>
      </c>
      <c r="EW48" s="169">
        <f>(EV44+EV48)/(SUM(EV43:EV49)-(EV43+EV46)/2)</f>
        <v>0.30758129763309283</v>
      </c>
      <c r="EX48" s="168">
        <f>EV48/(EV44+EV48)</f>
        <v>0.67074620786632022</v>
      </c>
      <c r="FG48" s="13" t="str">
        <f>IFERROR(INDEX(版本差别!$F:$F,MATCH(相关演算!FH48,版本差别!$D:$D,0)),"")</f>
        <v/>
      </c>
      <c r="FH48" s="13">
        <v>10035</v>
      </c>
      <c r="FI48" s="13" t="s">
        <v>380</v>
      </c>
      <c r="FM48" s="13">
        <v>0</v>
      </c>
      <c r="FN48" s="13" t="s">
        <v>380</v>
      </c>
      <c r="FO48" s="53">
        <f t="shared" si="11"/>
        <v>0</v>
      </c>
      <c r="FP48" s="53">
        <f t="shared" si="12"/>
        <v>0</v>
      </c>
      <c r="FQ48" s="53">
        <f t="shared" si="13"/>
        <v>0</v>
      </c>
      <c r="FR48" s="53">
        <f t="shared" si="14"/>
        <v>0</v>
      </c>
      <c r="FS48" s="53">
        <f t="shared" si="15"/>
        <v>0</v>
      </c>
      <c r="FT48" s="53">
        <f t="shared" si="16"/>
        <v>0</v>
      </c>
      <c r="FU48" s="53">
        <f t="shared" si="17"/>
        <v>0</v>
      </c>
      <c r="FV48" s="53">
        <f t="shared" si="18"/>
        <v>0</v>
      </c>
      <c r="FW48" s="53">
        <f t="shared" si="5"/>
        <v>0</v>
      </c>
      <c r="FX48" s="53">
        <v>0</v>
      </c>
      <c r="FY48" s="125">
        <f t="shared" si="54"/>
        <v>0</v>
      </c>
      <c r="FZ48" s="125" t="str">
        <f t="shared" ca="1" si="55"/>
        <v/>
      </c>
      <c r="GA48" s="13">
        <v>0</v>
      </c>
      <c r="GB48" s="53" t="str">
        <f t="shared" si="56"/>
        <v/>
      </c>
      <c r="GC48" s="189" t="str">
        <f>IF(FI48="","",求节点($FT$4:$FT$10,$FV$4:$FV$10,GB48))</f>
        <v/>
      </c>
      <c r="GD48" s="53">
        <f t="shared" si="19"/>
        <v>0</v>
      </c>
      <c r="GE48" s="53">
        <f t="shared" si="57"/>
        <v>0</v>
      </c>
      <c r="GF48" s="190">
        <f>IF(GG48="",MAX(ROUND(GE48*求节点($FN$4:$FN$7,INDEX($FO$4:$FR$7,,GD48+1),GE48),2),2),MIN(MAX(ROUND(GE48*求节点($FN$4:$FN$7,INDEX($FO$4:$FR$7,,GD48+1),GE48),2),2),GG48))</f>
        <v>2</v>
      </c>
      <c r="GY48" s="13"/>
    </row>
    <row r="49" spans="2:207" x14ac:dyDescent="0.15">
      <c r="B49" s="14">
        <v>30</v>
      </c>
      <c r="C49" s="15">
        <v>0.5</v>
      </c>
      <c r="D49" s="15">
        <v>0.5</v>
      </c>
      <c r="E49" s="15">
        <v>0.5</v>
      </c>
      <c r="F49" s="15">
        <v>0.5</v>
      </c>
      <c r="G49" s="13">
        <f>数据总览!AF35</f>
        <v>0.36899379982502989</v>
      </c>
      <c r="H49" s="13">
        <f>数据总览!AG35</f>
        <v>0.34465393517876403</v>
      </c>
      <c r="I49" s="13">
        <f>数据总览!AH35</f>
        <v>0.73347904493181315</v>
      </c>
      <c r="J49" s="13">
        <f>数据总览!AI35</f>
        <v>0.73347904493181315</v>
      </c>
      <c r="K49" s="13">
        <f>数据总览!AB35</f>
        <v>3.2334462283399916E-2</v>
      </c>
      <c r="L49" s="13">
        <f>数据总览!AC35</f>
        <v>0.4757231481430112</v>
      </c>
      <c r="M49" s="13">
        <f>数据总览!AD35</f>
        <v>0.71571098126060051</v>
      </c>
      <c r="N49" s="13">
        <f>数据总览!AE35</f>
        <v>0.67752319956930451</v>
      </c>
      <c r="R49" s="13">
        <f t="shared" si="38"/>
        <v>3.7898399999999999</v>
      </c>
      <c r="S49" s="13">
        <f t="shared" si="38"/>
        <v>3.62704</v>
      </c>
      <c r="T49" s="13">
        <f t="shared" si="38"/>
        <v>1.8</v>
      </c>
      <c r="U49" s="13">
        <f t="shared" si="38"/>
        <v>2.3839999999999999</v>
      </c>
      <c r="V49" s="7">
        <f t="shared" si="21"/>
        <v>4.2278193372839787</v>
      </c>
      <c r="W49" s="7">
        <f t="shared" si="22"/>
        <v>2.941814744276924</v>
      </c>
      <c r="X49" s="7">
        <f t="shared" si="23"/>
        <v>2.3386368503945589</v>
      </c>
      <c r="Y49" s="7">
        <f t="shared" si="24"/>
        <v>2.0479698718151216</v>
      </c>
      <c r="Z49" s="13">
        <f t="shared" si="47"/>
        <v>0.15596210620274964</v>
      </c>
      <c r="AA49" s="13">
        <f t="shared" si="48"/>
        <v>0.16296247865240765</v>
      </c>
      <c r="AB49" s="13">
        <f t="shared" si="49"/>
        <v>0.32837301587301593</v>
      </c>
      <c r="AC49" s="13">
        <f t="shared" si="26"/>
        <v>0.24793264621284761</v>
      </c>
      <c r="AD49" s="7">
        <f t="shared" si="27"/>
        <v>0.23473006673656915</v>
      </c>
      <c r="AE49" s="7">
        <f t="shared" si="28"/>
        <v>0.20178497656137537</v>
      </c>
      <c r="AF49" s="7">
        <f t="shared" si="29"/>
        <v>0.16548777075464383</v>
      </c>
      <c r="AG49" s="7">
        <f t="shared" si="30"/>
        <v>0.16352963061999487</v>
      </c>
      <c r="AH49" s="4">
        <f>SUMPRODUCT(AD49:AF49,INDEX((DQ34:DS34,DU34:DW34,DY34:EA34,EC34:EE34),1,,$N$2))</f>
        <v>0.14353835792102082</v>
      </c>
      <c r="AI49" s="4">
        <f>SUMPRODUCT(Z49:AB49,INDEX((DQ34:DS34,DU34:DW34,DY34:EA34,EC34:EE34),1,,$N$2))</f>
        <v>0.16089674724300462</v>
      </c>
      <c r="AJ49" s="59">
        <f>MAX(INDEX($AD$19:AF49,,$N$2))</f>
        <v>0.23473006673656915</v>
      </c>
      <c r="AK49" s="27">
        <f>MAX(INDEX($Z$19:AB49,,$N$2))</f>
        <v>0.15596210620274964</v>
      </c>
      <c r="AL49" s="13">
        <f t="shared" si="31"/>
        <v>3.291862492280881</v>
      </c>
      <c r="AM49" s="13">
        <f t="shared" si="32"/>
        <v>3.4396180212365381</v>
      </c>
      <c r="AN49" s="13">
        <f t="shared" si="33"/>
        <v>6.9309067487476517</v>
      </c>
      <c r="AO49" s="7">
        <f t="shared" si="34"/>
        <v>4.9417142781296119</v>
      </c>
      <c r="AP49" s="7">
        <f t="shared" si="35"/>
        <v>4.2369660820774415</v>
      </c>
      <c r="AQ49" s="7">
        <f t="shared" si="36"/>
        <v>3.4630554222813532</v>
      </c>
      <c r="AR49" s="7">
        <f>SUMPRODUCT(AO49:AQ49,INDEX((DQ34:DS34,DU34:DW34,DY34:EA34,EC34:EE34),1,,$N$2))</f>
        <v>3.0156023379362509</v>
      </c>
      <c r="AS49" s="7">
        <f>SUMPRODUCT(AL49:AN49,INDEX((DQ34:DS34,DU34:DW34,DY34:EA34,EC34:EE34),1,,$N$2))</f>
        <v>3.3960170215366481</v>
      </c>
      <c r="AT49" s="59">
        <f>MAX(INDEX($AO$19:AQ49,,$N$2))</f>
        <v>4.9417142781296119</v>
      </c>
      <c r="AU49" s="27">
        <f>MAX(INDEX($AL$19:AN49,,$N$2))</f>
        <v>3.291862492280881</v>
      </c>
      <c r="BD49" s="7">
        <v>25</v>
      </c>
      <c r="BE49" s="13">
        <f>(1-数据总览!AB30)*100*$BF$15</f>
        <v>214.26980312129086</v>
      </c>
      <c r="BF49" s="13">
        <f>(1-数据总览!AC30)*100*$BF$15</f>
        <v>108.50038858515505</v>
      </c>
      <c r="BG49" s="13">
        <f>(1-数据总览!AD30)*100*$BF$15</f>
        <v>49.207534342849549</v>
      </c>
      <c r="BH49" s="13">
        <f>(1-数据总览!AE30)*100*$BF$15</f>
        <v>40.753670592983461</v>
      </c>
      <c r="BK49" s="13">
        <v>25</v>
      </c>
      <c r="BL49" s="13">
        <f t="shared" si="52"/>
        <v>2.2204897763963394E-2</v>
      </c>
      <c r="BM49" s="13">
        <f t="shared" si="52"/>
        <v>5.509255551129616E-2</v>
      </c>
      <c r="BN49" s="13">
        <f t="shared" si="52"/>
        <v>4.6701202021075805E-2</v>
      </c>
      <c r="BO49" s="13">
        <f t="shared" si="52"/>
        <v>2.4105452153097257E-2</v>
      </c>
      <c r="BQ49" s="13">
        <f t="shared" si="53"/>
        <v>2.1630268760054305E-2</v>
      </c>
      <c r="BR49" s="13">
        <f t="shared" si="53"/>
        <v>0.12718298278596821</v>
      </c>
      <c r="BS49" s="13">
        <f t="shared" si="53"/>
        <v>3.4110435905593983E-2</v>
      </c>
      <c r="BT49" s="13">
        <f t="shared" si="53"/>
        <v>3.2596573293787498E-2</v>
      </c>
      <c r="BU49" s="13"/>
      <c r="BV49" s="13"/>
      <c r="BW49" s="13">
        <f t="shared" si="43"/>
        <v>4.3835166524017699E-2</v>
      </c>
      <c r="BX49" s="13">
        <f t="shared" si="43"/>
        <v>0.18227553829726437</v>
      </c>
      <c r="BY49" s="13">
        <f t="shared" si="43"/>
        <v>8.0811637926669788E-2</v>
      </c>
      <c r="BZ49" s="13">
        <f t="shared" si="43"/>
        <v>5.6702025446884755E-2</v>
      </c>
      <c r="CG49" s="7"/>
      <c r="CJ49" s="13">
        <v>25</v>
      </c>
      <c r="CK49" s="13">
        <f>CL$9*$CJ49+(1-数据总览!AF30)*100*CL$10+CL$11</f>
        <v>168.27808933919977</v>
      </c>
      <c r="CL49" s="13">
        <f>CM$9*$CJ49+(1-数据总览!AG30)*100*CM$10+CM$11</f>
        <v>167.81274286572187</v>
      </c>
      <c r="CM49" s="13">
        <f>CN$9*$CJ49+(1-数据总览!AH30)*100*CN$10+CN$11</f>
        <v>123.06603172321073</v>
      </c>
      <c r="CN49" s="13">
        <f>CO$9*$CJ49+(1-数据总览!AI30)*100*CO$10+CO$11</f>
        <v>123.06603172321073</v>
      </c>
      <c r="CQ49" s="13">
        <v>25</v>
      </c>
      <c r="CR49" s="13">
        <f>(持续效用(选择列求节点(将领怒气,CR$21,时间节点,1,100-$CQ49),0,CR$21,"将领")-持续效用(选择列求节点(将领怒气,CR$21,时间节点,1,100),0,CR$21,"将领"))*数据总览!$D$4/(1+数据总览!$D$4)</f>
        <v>2.0269026255911666E-2</v>
      </c>
      <c r="CS49" s="13">
        <f>(持续效用(选择列求节点(将领怒气,CS$21,时间节点,1,100-$CQ49),0,CS$21,"将领")-持续效用(选择列求节点(将领怒气,CS$21,时间节点,1,100),0,CS$21,"将领"))*数据总览!$D$4/(1+数据总览!$D$4)</f>
        <v>3.0215270188112722E-2</v>
      </c>
      <c r="CT49" s="13">
        <f>(持续效用(选择列求节点(将领怒气,CT$21,时间节点,1,100-$CQ49),0,CT$21,"将领")-持续效用(选择列求节点(将领怒气,CT$21,时间节点,1,100),0,CT$21,"将领"))*数据总览!$D$4/(1+数据总览!$D$4)</f>
        <v>5.2998633385779932E-2</v>
      </c>
      <c r="CU49" s="13">
        <f>(持续效用(选择列求节点(将领怒气,CU$21,时间节点,1,100-$CQ49),0,CU$21,"将领")-持续效用(选择列求节点(将领怒气,CU$21,时间节点,1,100),0,CU$21,"将领"))*数据总览!$D$4/(1+数据总览!$D$4)</f>
        <v>5.4074094741095473E-2</v>
      </c>
      <c r="CW49" s="13">
        <f>(持续效用(选择列求节点(将领怒气,CW$21,时间节点,1,200-$CQ49),0,CW$21,"将领")-持续效用(选择列求节点(将领怒气,CW$21,时间节点,1,200),0,CW$21,"将领"))*数据总览!$D$4/(1+数据总览!$D$4)</f>
        <v>2.3219709233759604E-2</v>
      </c>
      <c r="CX49" s="13">
        <f>(持续效用(选择列求节点(将领怒气,CX$21,时间节点,1,200-$CQ49),0,CX$21,"将领")-持续效用(选择列求节点(将领怒气,CX$21,时间节点,1,200),0,CX$21,"将领"))*数据总览!$D$4/(1+数据总览!$D$4)</f>
        <v>2.4452072793325653E-2</v>
      </c>
      <c r="CY49" s="13">
        <f>(持续效用(选择列求节点(将领怒气,CY$21,时间节点,1,200-$CQ49),0,CY$21,"将领")-持续效用(选择列求节点(将领怒气,CY$21,时间节点,1,200),0,CY$21,"将领"))*数据总览!$D$4/(1+数据总览!$D$4)</f>
        <v>1.7562897229818023E-2</v>
      </c>
      <c r="CZ49" s="13">
        <f>(持续效用(选择列求节点(将领怒气,CZ$21,时间节点,1,200-$CQ49),0,CZ$21,"将领")-持续效用(选择列求节点(将领怒气,CZ$21,时间节点,1,200),0,CZ$21,"将领"))*数据总览!$D$4/(1+数据总览!$D$4)</f>
        <v>1.6643300105896836E-2</v>
      </c>
      <c r="DC49" s="13">
        <f t="shared" si="45"/>
        <v>4.3488735489671269E-2</v>
      </c>
      <c r="DD49" s="13">
        <f t="shared" si="45"/>
        <v>5.4667342981438376E-2</v>
      </c>
      <c r="DE49" s="13">
        <f t="shared" si="45"/>
        <v>7.0561530615597959E-2</v>
      </c>
      <c r="DF49" s="13">
        <f t="shared" si="45"/>
        <v>7.0717394846992312E-2</v>
      </c>
      <c r="DQ49" s="14">
        <f>[8]结果汇总!N50</f>
        <v>0</v>
      </c>
      <c r="DR49" s="14">
        <f>[8]结果汇总!O50</f>
        <v>0</v>
      </c>
      <c r="DS49" s="14">
        <f>[8]结果汇总!P50</f>
        <v>0.6</v>
      </c>
      <c r="DT49" s="14">
        <f>[8]结果汇总!Q50</f>
        <v>0.4</v>
      </c>
      <c r="DU49" s="14">
        <f>[8]结果汇总!R50</f>
        <v>0</v>
      </c>
      <c r="DV49" s="14">
        <f>[8]结果汇总!S50</f>
        <v>0.5</v>
      </c>
      <c r="DW49" s="14">
        <f>[8]结果汇总!T50</f>
        <v>0.5</v>
      </c>
      <c r="DX49" s="14">
        <f>[8]结果汇总!U50</f>
        <v>0</v>
      </c>
      <c r="DY49" s="14">
        <f>[8]结果汇总!V50</f>
        <v>0</v>
      </c>
      <c r="DZ49" s="14">
        <f>[8]结果汇总!W50</f>
        <v>0.25</v>
      </c>
      <c r="EA49" s="14">
        <f>[8]结果汇总!X50</f>
        <v>0.75</v>
      </c>
      <c r="EB49" s="14">
        <f>[8]结果汇总!Y50</f>
        <v>0</v>
      </c>
      <c r="EC49" s="14">
        <f>[8]结果汇总!Z50</f>
        <v>0</v>
      </c>
      <c r="ED49" s="14">
        <f>[8]结果汇总!AA50</f>
        <v>0</v>
      </c>
      <c r="EE49" s="14">
        <f>[8]结果汇总!AB50</f>
        <v>0.5</v>
      </c>
      <c r="EF49" s="14">
        <f>[8]结果汇总!AC50</f>
        <v>0.5</v>
      </c>
      <c r="EO49" s="232"/>
      <c r="EP49" s="162">
        <f t="shared" si="4"/>
        <v>6</v>
      </c>
      <c r="EQ49" s="162">
        <f>INDEX(大数据效果预估!$C$58:$C$65,MATCH($EO$43,大数据效果预估!$B$58:$B$65,0))</f>
        <v>0.3</v>
      </c>
      <c r="ER49" s="235"/>
      <c r="ES49" s="162">
        <v>3</v>
      </c>
      <c r="ET49" s="13" t="s">
        <v>171</v>
      </c>
      <c r="EU49" s="167">
        <f t="shared" si="51"/>
        <v>37</v>
      </c>
      <c r="EV49" s="168">
        <f>INDEX(武将攻击,ES49)*4</f>
        <v>12000</v>
      </c>
      <c r="EW49" s="169">
        <f>(EV45+EV49)/(SUM(EV43:EV49)-(EV43+EV46)/2)</f>
        <v>0.40962631603659971</v>
      </c>
      <c r="EX49" s="168">
        <f>EV49/(EV45+EV49)</f>
        <v>0.50365169648808761</v>
      </c>
      <c r="FG49" s="13" t="str">
        <f>IFERROR(INDEX(版本差别!$F:$F,MATCH(相关演算!FH49,版本差别!$D:$D,0)),"")</f>
        <v>卧龙先生</v>
      </c>
      <c r="FH49" s="13">
        <v>10036</v>
      </c>
      <c r="FI49" s="13" t="s">
        <v>719</v>
      </c>
      <c r="FJ49" s="13">
        <v>500</v>
      </c>
      <c r="FK49" s="13">
        <v>70</v>
      </c>
      <c r="FL49" s="13">
        <v>260</v>
      </c>
      <c r="FM49" s="13">
        <v>0</v>
      </c>
      <c r="FN49" s="13">
        <f>FJ49</f>
        <v>500</v>
      </c>
      <c r="FO49" s="53">
        <f t="shared" si="11"/>
        <v>0</v>
      </c>
      <c r="FP49" s="53">
        <f t="shared" si="12"/>
        <v>0</v>
      </c>
      <c r="FQ49" s="53">
        <f t="shared" si="13"/>
        <v>0</v>
      </c>
      <c r="FR49" s="53">
        <f t="shared" si="14"/>
        <v>0</v>
      </c>
      <c r="FS49" s="53">
        <f t="shared" si="15"/>
        <v>0</v>
      </c>
      <c r="FT49" s="53">
        <f t="shared" si="16"/>
        <v>0</v>
      </c>
      <c r="FU49" s="53">
        <f t="shared" si="17"/>
        <v>0</v>
      </c>
      <c r="FV49" s="53">
        <f t="shared" si="18"/>
        <v>0</v>
      </c>
      <c r="FW49" s="53">
        <f t="shared" si="5"/>
        <v>18200</v>
      </c>
      <c r="FX49" s="53">
        <v>0</v>
      </c>
      <c r="FY49" s="125">
        <f t="shared" si="54"/>
        <v>18200</v>
      </c>
      <c r="FZ49" s="125" t="str">
        <f t="shared" ca="1" si="55"/>
        <v/>
      </c>
      <c r="GA49" s="13">
        <v>0</v>
      </c>
      <c r="GB49" s="53">
        <f t="shared" ca="1" si="56"/>
        <v>500</v>
      </c>
      <c r="GC49" s="189">
        <f ca="1">IF(FI49="","",求节点($FT$4:$FT$10,$FV$4:$FV$10,GB49))</f>
        <v>1</v>
      </c>
      <c r="GD49" s="53">
        <f t="shared" si="19"/>
        <v>1</v>
      </c>
      <c r="GE49" s="53">
        <f t="shared" ca="1" si="57"/>
        <v>4.4000000000000004</v>
      </c>
      <c r="GF49" s="190">
        <f ca="1">IF(GG49="",MAX(ROUND(GE49*求节点($FN$4:$FN$7,INDEX($FO$4:$FR$7,,GD49+1),GE49),2),2),MIN(MAX(ROUND(GE49*求节点($FN$4:$FN$7,INDEX($FO$4:$FR$7,,GD49+1),GE49),2),2),GG49))</f>
        <v>3.99</v>
      </c>
      <c r="GY49" s="13"/>
    </row>
    <row r="50" spans="2:207" x14ac:dyDescent="0.15">
      <c r="B50" s="14">
        <v>31</v>
      </c>
      <c r="C50" s="15">
        <v>0.5</v>
      </c>
      <c r="D50" s="15">
        <v>0.5</v>
      </c>
      <c r="E50" s="15">
        <v>0.5</v>
      </c>
      <c r="F50" s="15">
        <v>0.5</v>
      </c>
      <c r="G50" s="13">
        <f>数据总览!AF36</f>
        <v>0.35735534865817487</v>
      </c>
      <c r="H50" s="13">
        <f>数据总览!AG36</f>
        <v>0.32741290013534274</v>
      </c>
      <c r="I50" s="13">
        <f>数据总览!AH36</f>
        <v>0.71939554619841217</v>
      </c>
      <c r="J50" s="13">
        <f>数据总览!AI36</f>
        <v>0.71939554619841217</v>
      </c>
      <c r="K50" s="13">
        <f>数据总览!AB36</f>
        <v>1.7840543934624874E-2</v>
      </c>
      <c r="L50" s="13">
        <f>数据总览!AC36</f>
        <v>0.46193032010827417</v>
      </c>
      <c r="M50" s="13">
        <f>数据总览!AD36</f>
        <v>0.70068858261163947</v>
      </c>
      <c r="N50" s="13">
        <f>数据总览!AE36</f>
        <v>0.64887470438935357</v>
      </c>
      <c r="R50" s="13">
        <f t="shared" si="38"/>
        <v>3.7898399999999999</v>
      </c>
      <c r="S50" s="13">
        <f t="shared" si="38"/>
        <v>3.62704</v>
      </c>
      <c r="T50" s="13">
        <f t="shared" si="38"/>
        <v>1.8</v>
      </c>
      <c r="U50" s="13">
        <f t="shared" si="38"/>
        <v>2.3839999999999999</v>
      </c>
      <c r="V50" s="7">
        <f t="shared" si="21"/>
        <v>4.17304559234318</v>
      </c>
      <c r="W50" s="7">
        <f t="shared" si="22"/>
        <v>2.888377565255126</v>
      </c>
      <c r="X50" s="7">
        <f t="shared" si="23"/>
        <v>2.2702441576473191</v>
      </c>
      <c r="Y50" s="7">
        <f t="shared" si="24"/>
        <v>1.9977469578039364</v>
      </c>
      <c r="Z50" s="13">
        <f t="shared" si="47"/>
        <v>0.15596210620274964</v>
      </c>
      <c r="AA50" s="13">
        <f t="shared" si="48"/>
        <v>0.16296247865240765</v>
      </c>
      <c r="AB50" s="13">
        <f t="shared" si="49"/>
        <v>0.32837301587301593</v>
      </c>
      <c r="AC50" s="13">
        <f t="shared" si="26"/>
        <v>0.24793264621284761</v>
      </c>
      <c r="AD50" s="7">
        <f t="shared" si="27"/>
        <v>0.23913742244492858</v>
      </c>
      <c r="AE50" s="7">
        <f t="shared" si="28"/>
        <v>0.20631100994508189</v>
      </c>
      <c r="AF50" s="7">
        <f t="shared" si="29"/>
        <v>0.17041714910867761</v>
      </c>
      <c r="AG50" s="7">
        <f t="shared" si="30"/>
        <v>0.16917203355218619</v>
      </c>
      <c r="AH50" s="4">
        <f>SUMPRODUCT(AD50:AF50,INDEX((DQ35:DS35,DU35:DW35,DY35:EA35,EC35:EE35),1,,$N$2))</f>
        <v>0.1467801137105747</v>
      </c>
      <c r="AI50" s="4">
        <f>SUMPRODUCT(Z50:AB50,INDEX((DQ35:DS35,DU35:DW35,DY35:EA35,EC35:EE35),1,,$N$2))</f>
        <v>0.16089674724300462</v>
      </c>
      <c r="AJ50" s="59">
        <f>MAX(INDEX($AD$19:AF50,,$N$2))</f>
        <v>0.23913742244492858</v>
      </c>
      <c r="AK50" s="27">
        <f>MAX(INDEX($Z$19:AB50,,$N$2))</f>
        <v>0.15596210620274964</v>
      </c>
      <c r="AL50" s="13">
        <f t="shared" si="31"/>
        <v>5.9662196393135405</v>
      </c>
      <c r="AM50" s="13">
        <f t="shared" si="32"/>
        <v>6.2340139170938365</v>
      </c>
      <c r="AN50" s="13">
        <f t="shared" si="33"/>
        <v>12.561676576586683</v>
      </c>
      <c r="AO50" s="7">
        <f t="shared" si="34"/>
        <v>9.1210848913957907</v>
      </c>
      <c r="AP50" s="7">
        <f t="shared" si="35"/>
        <v>7.8457545622435942</v>
      </c>
      <c r="AQ50" s="7">
        <f t="shared" si="36"/>
        <v>6.4565188083313068</v>
      </c>
      <c r="AR50" s="7">
        <f>SUMPRODUCT(AO50:AQ50,INDEX((DQ35:DS35,DU35:DW35,DY35:EA35,EC35:EE35),1,,$N$2))</f>
        <v>5.5853895990577085</v>
      </c>
      <c r="AS50" s="7">
        <f>SUMPRODUCT(AL50:AN50,INDEX((DQ35:DS35,DU35:DW35,DY35:EA35,EC35:EE35),1,,$N$2))</f>
        <v>6.1549908287014201</v>
      </c>
      <c r="AT50" s="59">
        <f>MAX(INDEX($AO$19:AQ50,,$N$2))</f>
        <v>9.1210848913957907</v>
      </c>
      <c r="AU50" s="27">
        <f>MAX(INDEX($AL$19:AN50,,$N$2))</f>
        <v>5.9662196393135405</v>
      </c>
      <c r="BD50" s="7">
        <v>26</v>
      </c>
      <c r="BE50" s="13">
        <f>(1-数据总览!AB31)*100*$BF$15</f>
        <v>217.9421525039235</v>
      </c>
      <c r="BF50" s="13">
        <f>(1-数据总览!AC31)*100*$BF$15</f>
        <v>112.07082584173881</v>
      </c>
      <c r="BG50" s="13">
        <f>(1-数据总览!AD31)*100*$BF$15</f>
        <v>53.148785888304864</v>
      </c>
      <c r="BH50" s="13">
        <f>(1-数据总览!AE31)*100*$BF$15</f>
        <v>48.395531620450853</v>
      </c>
      <c r="BK50" s="13">
        <v>26</v>
      </c>
      <c r="BL50" s="13">
        <f t="shared" si="52"/>
        <v>2.3102828686678734E-2</v>
      </c>
      <c r="BM50" s="13">
        <f t="shared" si="52"/>
        <v>5.7308188341599675E-2</v>
      </c>
      <c r="BN50" s="13">
        <f t="shared" si="52"/>
        <v>4.8567068700413524E-2</v>
      </c>
      <c r="BO50" s="13">
        <f t="shared" si="52"/>
        <v>2.5133914407242441E-2</v>
      </c>
      <c r="BQ50" s="13">
        <f t="shared" si="53"/>
        <v>2.2186277235102858E-2</v>
      </c>
      <c r="BR50" s="13">
        <f t="shared" si="53"/>
        <v>0.12899808584932848</v>
      </c>
      <c r="BS50" s="13">
        <f t="shared" si="53"/>
        <v>3.5441432503334702E-2</v>
      </c>
      <c r="BT50" s="13">
        <f t="shared" si="53"/>
        <v>3.398520270616455E-2</v>
      </c>
      <c r="BU50" s="13"/>
      <c r="BV50" s="13"/>
      <c r="BW50" s="13">
        <f t="shared" si="43"/>
        <v>4.5289105921781592E-2</v>
      </c>
      <c r="BX50" s="13">
        <f t="shared" si="43"/>
        <v>0.18630627419092816</v>
      </c>
      <c r="BY50" s="13">
        <f t="shared" si="43"/>
        <v>8.4008501203748226E-2</v>
      </c>
      <c r="BZ50" s="13">
        <f t="shared" si="43"/>
        <v>5.9119117113406991E-2</v>
      </c>
      <c r="CG50" s="7"/>
      <c r="CJ50" s="13">
        <v>26</v>
      </c>
      <c r="CK50" s="13">
        <f>CL$9*$CJ50+(1-数据总览!AF31)*100*CL$10+CL$11</f>
        <v>171.83034236040407</v>
      </c>
      <c r="CL50" s="13">
        <f>CM$9*$CJ50+(1-数据总览!AG31)*100*CM$10+CM$11</f>
        <v>172.04426615108673</v>
      </c>
      <c r="CM50" s="13">
        <f>CN$9*$CJ50+(1-数据总览!AH31)*100*CN$10+CN$11</f>
        <v>126.91349338514289</v>
      </c>
      <c r="CN50" s="13">
        <f>CO$9*$CJ50+(1-数据总览!AI31)*100*CO$10+CO$11</f>
        <v>126.91349338514289</v>
      </c>
      <c r="CQ50" s="13">
        <v>26</v>
      </c>
      <c r="CR50" s="13">
        <f>(持续效用(选择列求节点(将领怒气,CR$21,时间节点,1,100-$CQ50),0,CR$21,"将领")-持续效用(选择列求节点(将领怒气,CR$21,时间节点,1,100),0,CR$21,"将领"))*数据总览!$D$4/(1+数据总览!$D$4)</f>
        <v>2.1094968949602028E-2</v>
      </c>
      <c r="CS50" s="13">
        <f>(持续效用(选择列求节点(将领怒气,CS$21,时间节点,1,100-$CQ50),0,CS$21,"将领")-持续效用(选择列求节点(将领怒气,CS$21,时间节点,1,100),0,CS$21,"将领"))*数据总览!$D$4/(1+数据总览!$D$4)</f>
        <v>3.1446957541088005E-2</v>
      </c>
      <c r="CT50" s="13">
        <f>(持续效用(选择列求节点(将领怒气,CT$21,时间节点,1,100-$CQ50),0,CT$21,"将领")-持续效用(选择列求节点(将领怒气,CT$21,时间节点,1,100),0,CT$21,"将领"))*数据总览!$D$4/(1+数据总览!$D$4)</f>
        <v>5.5288283594830234E-2</v>
      </c>
      <c r="CU50" s="13">
        <f>(持续效用(选择列求节点(将领怒气,CU$21,时间节点,1,100-$CQ50),0,CU$21,"将领")-持续效用(选择列求节点(将领怒气,CU$21,时间节点,1,100),0,CU$21,"将领"))*数据总览!$D$4/(1+数据总览!$D$4)</f>
        <v>5.634884009058768E-2</v>
      </c>
      <c r="CW50" s="13">
        <f>(持续效用(选择列求节点(将领怒气,CW$21,时间节点,1,200-$CQ50),0,CW$21,"将领")-持续效用(选择列求节点(将领怒气,CW$21,时间节点,1,200),0,CW$21,"将领"))*数据总览!$D$4/(1+数据总览!$D$4)</f>
        <v>2.4206481551062087E-2</v>
      </c>
      <c r="CX50" s="13">
        <f>(持续效用(选择列求节点(将领怒气,CX$21,时间节点,1,200-$CQ50),0,CX$21,"将领")-持续效用(选择列求节点(将领怒气,CX$21,时间节点,1,200),0,CX$21,"将领"))*数据总览!$D$4/(1+数据总览!$D$4)</f>
        <v>2.5478031163567585E-2</v>
      </c>
      <c r="CY50" s="13">
        <f>(持续效用(选择列求节点(将领怒气,CY$21,时间节点,1,200-$CQ50),0,CY$21,"将领")-持续效用(选择列求节点(将领怒气,CY$21,时间节点,1,200),0,CY$21,"将领"))*数据总览!$D$4/(1+数据总览!$D$4)</f>
        <v>1.8485182396555017E-2</v>
      </c>
      <c r="CZ50" s="13">
        <f>(持续效用(选择列求节点(将领怒气,CZ$21,时间节点,1,200-$CQ50),0,CZ$21,"将领")-持续效用(选择列求节点(将领怒气,CZ$21,时间节点,1,200),0,CZ$21,"将领"))*数据总览!$D$4/(1+数据总览!$D$4)</f>
        <v>1.7509695848696653E-2</v>
      </c>
      <c r="DC50" s="13">
        <f t="shared" si="45"/>
        <v>4.5301450500664114E-2</v>
      </c>
      <c r="DD50" s="13">
        <f t="shared" si="45"/>
        <v>5.6924988704655594E-2</v>
      </c>
      <c r="DE50" s="13">
        <f t="shared" si="45"/>
        <v>7.3773465991385248E-2</v>
      </c>
      <c r="DF50" s="13">
        <f t="shared" si="45"/>
        <v>7.3858535939284334E-2</v>
      </c>
      <c r="DQ50" s="14">
        <f>[8]结果汇总!N51</f>
        <v>0</v>
      </c>
      <c r="DR50" s="14">
        <f>[8]结果汇总!O51</f>
        <v>0</v>
      </c>
      <c r="DS50" s="14">
        <f>[8]结果汇总!P51</f>
        <v>0.6</v>
      </c>
      <c r="DT50" s="14">
        <f>[8]结果汇总!Q51</f>
        <v>0.4</v>
      </c>
      <c r="DU50" s="14">
        <f>[8]结果汇总!R51</f>
        <v>0</v>
      </c>
      <c r="DV50" s="14">
        <f>[8]结果汇总!S51</f>
        <v>0.5</v>
      </c>
      <c r="DW50" s="14">
        <f>[8]结果汇总!T51</f>
        <v>0.5</v>
      </c>
      <c r="DX50" s="14">
        <f>[8]结果汇总!U51</f>
        <v>0</v>
      </c>
      <c r="DY50" s="14">
        <f>[8]结果汇总!V51</f>
        <v>0</v>
      </c>
      <c r="DZ50" s="14">
        <f>[8]结果汇总!W51</f>
        <v>0.25</v>
      </c>
      <c r="EA50" s="14">
        <f>[8]结果汇总!X51</f>
        <v>0.75</v>
      </c>
      <c r="EB50" s="14">
        <f>[8]结果汇总!Y51</f>
        <v>0</v>
      </c>
      <c r="EC50" s="14">
        <f>[8]结果汇总!Z51</f>
        <v>0</v>
      </c>
      <c r="ED50" s="14">
        <f>[8]结果汇总!AA51</f>
        <v>0</v>
      </c>
      <c r="EE50" s="14">
        <f>[8]结果汇总!AB51</f>
        <v>0.5</v>
      </c>
      <c r="EF50" s="14">
        <f>[8]结果汇总!AC51</f>
        <v>0.5</v>
      </c>
      <c r="EO50" s="233"/>
      <c r="EP50" s="145">
        <f t="shared" si="4"/>
        <v>6</v>
      </c>
      <c r="EQ50" s="145">
        <f>INDEX(大数据效果预估!$C$58:$C$65,MATCH($EO$43,大数据效果预估!$B$58:$B$65,0))</f>
        <v>0.3</v>
      </c>
      <c r="ER50" s="236"/>
      <c r="ES50" s="145">
        <v>4</v>
      </c>
      <c r="ET50" s="170" t="s">
        <v>172</v>
      </c>
      <c r="EU50" s="173">
        <f t="shared" si="51"/>
        <v>37</v>
      </c>
      <c r="EV50" s="172">
        <f>INDEX(武将攻击,ES50)*4</f>
        <v>12000</v>
      </c>
      <c r="EW50" s="171"/>
      <c r="EX50" s="172"/>
      <c r="FG50" s="13" t="str">
        <f>IFERROR(INDEX(版本差别!$F:$F,MATCH(相关演算!FH50,版本差别!$D:$D,0)),"")</f>
        <v>马良</v>
      </c>
      <c r="FH50" s="13">
        <v>10037</v>
      </c>
      <c r="FI50" s="13" t="s">
        <v>715</v>
      </c>
      <c r="FK50" s="13">
        <v>100</v>
      </c>
      <c r="FM50" s="13">
        <v>0</v>
      </c>
      <c r="FN50" s="13">
        <f>FL50</f>
        <v>0</v>
      </c>
      <c r="FO50" s="53">
        <f t="shared" si="11"/>
        <v>0</v>
      </c>
      <c r="FP50" s="53">
        <f t="shared" si="12"/>
        <v>0</v>
      </c>
      <c r="FQ50" s="53">
        <f t="shared" si="13"/>
        <v>0</v>
      </c>
      <c r="FR50" s="53">
        <f t="shared" si="14"/>
        <v>0</v>
      </c>
      <c r="FS50" s="53">
        <f t="shared" si="15"/>
        <v>31400</v>
      </c>
      <c r="FT50" s="53">
        <f t="shared" si="16"/>
        <v>0</v>
      </c>
      <c r="FU50" s="53">
        <f t="shared" si="17"/>
        <v>0</v>
      </c>
      <c r="FV50" s="53">
        <f t="shared" si="18"/>
        <v>0</v>
      </c>
      <c r="FW50" s="53">
        <f t="shared" si="5"/>
        <v>0</v>
      </c>
      <c r="FX50" s="53">
        <v>0</v>
      </c>
      <c r="FY50" s="125">
        <f t="shared" si="54"/>
        <v>31400</v>
      </c>
      <c r="FZ50" s="125" t="str">
        <f t="shared" ca="1" si="55"/>
        <v/>
      </c>
      <c r="GA50" s="13">
        <v>0</v>
      </c>
      <c r="GB50" s="53">
        <f t="shared" ca="1" si="56"/>
        <v>0</v>
      </c>
      <c r="GC50" s="189">
        <f ca="1">IF(FI50="","",求节点($FT$4:$FT$10,$FV$4:$FV$10,GB50))</f>
        <v>0.5</v>
      </c>
      <c r="GD50" s="53">
        <f t="shared" si="19"/>
        <v>2</v>
      </c>
      <c r="GE50" s="53">
        <f t="shared" ca="1" si="57"/>
        <v>3.8</v>
      </c>
      <c r="GF50" s="190">
        <f ca="1">IF(GG50="",MAX(ROUND(GE50*求节点($FN$4:$FN$7,INDEX($FO$4:$FR$7,,GD50+1),GE50),2),2),MIN(MAX(ROUND(GE50*求节点($FN$4:$FN$7,INDEX($FO$4:$FR$7,,GD50+1),GE50),2),2),GG50))</f>
        <v>3.7</v>
      </c>
      <c r="GY50" s="13"/>
    </row>
    <row r="51" spans="2:207" x14ac:dyDescent="0.15">
      <c r="B51" s="14">
        <v>32</v>
      </c>
      <c r="C51" s="15">
        <v>0.5</v>
      </c>
      <c r="D51" s="15">
        <v>0.5</v>
      </c>
      <c r="E51" s="15">
        <v>0.5</v>
      </c>
      <c r="F51" s="15">
        <v>0.5</v>
      </c>
      <c r="G51" s="13">
        <f>数据总览!AF37</f>
        <v>0.34595841397918381</v>
      </c>
      <c r="H51" s="13">
        <f>数据总览!AG37</f>
        <v>0.31043394867214963</v>
      </c>
      <c r="I51" s="13">
        <f>数据总览!AH37</f>
        <v>0.70555992197522155</v>
      </c>
      <c r="J51" s="13">
        <f>数据总览!AI37</f>
        <v>0.70555992197522155</v>
      </c>
      <c r="K51" s="13">
        <f>数据总览!AB37</f>
        <v>3.5029451793003289E-3</v>
      </c>
      <c r="L51" s="13">
        <f>数据总览!AC37</f>
        <v>0.44834715893771965</v>
      </c>
      <c r="M51" s="13">
        <f>数据总览!AD37</f>
        <v>0.68593058344023616</v>
      </c>
      <c r="N51" s="13">
        <f>数据总览!AE37</f>
        <v>0.62082071133337557</v>
      </c>
      <c r="R51" s="13">
        <f t="shared" si="38"/>
        <v>3.7898399999999999</v>
      </c>
      <c r="S51" s="13">
        <f t="shared" si="38"/>
        <v>3.62704</v>
      </c>
      <c r="T51" s="13">
        <f t="shared" si="38"/>
        <v>1.8</v>
      </c>
      <c r="U51" s="13">
        <f t="shared" si="38"/>
        <v>2.3839999999999999</v>
      </c>
      <c r="V51" s="7">
        <f t="shared" ref="V51:V82" si="58">INDEX((1-C51)*士兵输出*武将生存*INDEX($G51:$J51,1,O$5)+C51*武将输出*IF(G51=0,0,1)*士兵生存,O$5,1)+INDEX(士兵生存,O$5,1)*(INDEX(保护概率,O$6,O$5)*INDEX(士兵输出*INDEX($K51:$N51,1,O$6)+武将输出*IF(H51=0,0,1),O$6,1)+INDEX(保护概率,O$7,O$5)*INDEX(士兵输出*INDEX($K51:$N51,1,O$7)+武将输出*IF(I51=0,0,1),O$7,1)+INDEX(保护概率,O$8,O$5)*INDEX(士兵输出*INDEX($K51:$N51,1,O$8)+武将输出*IF(J51=0,0,1),O$8,1))+(INDEX(保护概率,O$5,O$6)*INDEX(武将生存*INDEX($G51:$J51,1,O$6)+士兵生存*INDEX($K51:$N51,1,O$6),O$6,1)+INDEX(保护概率,O$5,O$7)*INDEX(武将生存*INDEX($G51:$J51,1,O$7)+士兵生存*INDEX($K51:$N51,1,O$7),O$7,1)+INDEX(保护概率,O$5,O$8)*INDEX(武将生存*INDEX($G51:$J51,1,O$8)+士兵生存*INDEX($K51:$N51,1,O$8),O$8,1))*INDEX(士兵输出,O$5,1)</f>
        <v>4.1193000996056846</v>
      </c>
      <c r="W51" s="7">
        <f t="shared" ref="W51:W82" si="59">INDEX((1-D51)*士兵输出*武将生存*INDEX($G51:$J51,1,P$5)+D51*武将输出*IF(H51=0,0,1)*士兵生存,P$5,1)+INDEX(士兵生存,P$5,1)*(INDEX(保护概率,P$6,P$5)*INDEX(士兵输出*INDEX($K51:$N51,1,P$6)+武将输出*IF(I51=0,0,1),P$6,1)+INDEX(保护概率,P$7,P$5)*INDEX(士兵输出*INDEX($K51:$N51,1,P$7)+武将输出*IF(J51=0,0,1),P$7,1)+INDEX(保护概率,P$8,P$5)*INDEX(士兵输出*INDEX($K51:$N51,1,P$8)+武将输出*IF(K51=0,0,1),P$8,1))+(INDEX(保护概率,P$5,P$6)*INDEX(武将生存*INDEX($G51:$J51,1,P$6)+士兵生存*INDEX($K51:$N51,1,P$6),P$6,1)+INDEX(保护概率,P$5,P$7)*INDEX(武将生存*INDEX($G51:$J51,1,P$7)+士兵生存*INDEX($K51:$N51,1,P$7),P$7,1)+INDEX(保护概率,P$5,P$8)*INDEX(武将生存*INDEX($G51:$J51,1,P$8)+士兵生存*INDEX($K51:$N51,1,P$8),P$8,1))*INDEX(士兵输出,P$5,1)</f>
        <v>2.8358571492855984</v>
      </c>
      <c r="X51" s="7">
        <f t="shared" ref="X51:X82" si="60">INDEX((1-E51)*士兵输出*武将生存*INDEX($G51:$J51,1,Q$5)+E51*武将输出*IF(I51=0,0,1)*士兵生存,Q$5,1)+INDEX(士兵生存,Q$5,1)*(INDEX(保护概率,Q$6,Q$5)*INDEX(士兵输出*INDEX($K51:$N51,1,Q$6)+武将输出*IF(J51=0,0,1),Q$6,1)+INDEX(保护概率,Q$7,Q$5)*INDEX(士兵输出*INDEX($K51:$N51,1,Q$7)+武将输出*IF(K51=0,0,1),Q$7,1)+INDEX(保护概率,Q$8,Q$5)*INDEX(士兵输出*INDEX($K51:$N51,1,Q$8)+武将输出*IF(L51=0,0,1),Q$8,1))+(INDEX(保护概率,Q$5,Q$6)*INDEX(武将生存*INDEX($G51:$J51,1,Q$6)+士兵生存*INDEX($K51:$N51,1,Q$6),Q$6,1)+INDEX(保护概率,Q$5,Q$7)*INDEX(武将生存*INDEX($G51:$J51,1,Q$7)+士兵生存*INDEX($K51:$N51,1,Q$7),Q$7,1)+INDEX(保护概率,Q$5,Q$8)*INDEX(武将生存*INDEX($G51:$J51,1,Q$8)+士兵生存*INDEX($K51:$N51,1,Q$8),Q$8,1))*INDEX(士兵输出,Q$5,1)</f>
        <v>2.2029425175995998</v>
      </c>
      <c r="Y51" s="7">
        <f t="shared" ref="Y51:Y82" si="61">INDEX((1-F51)*士兵输出*武将生存*INDEX($G51:$J51,1,R$5)+F51*武将输出*IF(J51=0,0,1)*士兵生存,R$5,1)+INDEX(士兵生存,R$5,1)*(INDEX(保护概率,R$6,R$5)*INDEX(士兵输出*INDEX($K51:$N51,1,R$6)+武将输出*IF(K51=0,0,1),R$6,1)+INDEX(保护概率,R$7,R$5)*INDEX(士兵输出*INDEX($K51:$N51,1,R$7)+武将输出*IF(L51=0,0,1),R$7,1)+INDEX(保护概率,R$8,R$5)*INDEX(士兵输出*INDEX($K51:$N51,1,R$8)+武将输出*IF(M51=0,0,1),R$8,1))+(INDEX(保护概率,R$5,R$6)*INDEX(武将生存*INDEX($G51:$J51,1,R$6)+士兵生存*INDEX($K51:$N51,1,R$6),R$6,1)+INDEX(保护概率,R$5,R$7)*INDEX(武将生存*INDEX($G51:$J51,1,R$7)+士兵生存*INDEX($K51:$N51,1,R$7),R$7,1)+INDEX(保护概率,R$5,R$8)*INDEX(武将生存*INDEX($G51:$J51,1,R$8)+士兵生存*INDEX($K51:$N51,1,R$8),R$8,1))*INDEX(士兵输出,R$5,1)</f>
        <v>1.9483050514318019</v>
      </c>
      <c r="Z51" s="13">
        <f t="shared" si="47"/>
        <v>0.15596210620274964</v>
      </c>
      <c r="AA51" s="13">
        <f t="shared" si="48"/>
        <v>0.16296247865240765</v>
      </c>
      <c r="AB51" s="13">
        <f t="shared" si="49"/>
        <v>0.32837301587301593</v>
      </c>
      <c r="AC51" s="13">
        <f t="shared" si="26"/>
        <v>0.24793264621284761</v>
      </c>
      <c r="AD51" s="7">
        <f t="shared" ref="AD51:AD82" si="62">IFERROR((INDEX($K51:$N51,1,O$5)-(-V51+(V51^2-4*S$13*((S$13*1^2+S$14*1)-(S$13*(1-AD$18)^2+S$14*(1-AD$18))-(S$13*INDEX($K51:$N51,1,O$5)^2+V51*INDEX($K51:$N51,1,O$5))))^0.5)/(2*S$13))*INDEX(士兵生存,O$5,1)/INDEX(武将输出,$N$2,1),AD50*AD50/AD49)</f>
        <v>0.24364026947405901</v>
      </c>
      <c r="AE51" s="7">
        <f t="shared" ref="AE51:AE82" si="63">IFERROR((INDEX($K51:$N51,1,P$5)-(-W51+(W51^2-4*T$13*((T$13*1^2+T$14*1)-(T$13*(1-AE$18)^2+T$14*(1-AE$18))-(T$13*INDEX($K51:$N51,1,P$5)^2+W51*INDEX($K51:$N51,1,P$5))))^0.5)/(2*T$13))*INDEX(士兵生存,P$5,1)/INDEX(武将输出,$N$2,1),AE50*AE50/AE49)</f>
        <v>0.21097278881925211</v>
      </c>
      <c r="AF51" s="7">
        <f t="shared" ref="AF51:AF82" si="64">IFERROR((INDEX($K51:$N51,1,Q$5)-(-X51+(X51^2-4*U$13*((U$13*1^2+U$14*1)-(U$13*(1-AF$18)^2+U$14*(1-AF$18))-(U$13*INDEX($K51:$N51,1,Q$5)^2+X51*INDEX($K51:$N51,1,Q$5))))^0.5)/(2*U$13))*INDEX(士兵生存,Q$5,1)/INDEX(武将输出,$N$2,1),AF50*AF50/AF49)</f>
        <v>0.17557506711209395</v>
      </c>
      <c r="AG51" s="7">
        <f t="shared" ref="AG51:AG82" si="65">IFERROR((INDEX($K51:$N51,1,R$5)-(-Y51+(Y51^2-4*V$13*((V$13*1^2+V$14*1)-(V$13*(1-AG$18)^2+V$14*(1-AG$18))-(V$13*INDEX($K51:$N51,1,R$5)^2+Y51*INDEX($K51:$N51,1,R$5))))^0.5)/(2*V$13))*INDEX(士兵生存,R$5,1)/INDEX(武将输出,$N$2,1),AG50*AG50/AG49)</f>
        <v>0.17512951092895582</v>
      </c>
      <c r="AH51" s="4">
        <f>SUMPRODUCT(AD51:AF51,INDEX((DQ36:DS36,DU36:DW36,DY36:EA36,EC36:EE36),1,,$N$2))</f>
        <v>0.1501286279232518</v>
      </c>
      <c r="AI51" s="4">
        <f>SUMPRODUCT(Z51:AB51,INDEX((DQ36:DS36,DU36:DW36,DY36:EA36,EC36:EE36),1,,$N$2))</f>
        <v>0.16089674724300462</v>
      </c>
      <c r="AJ51" s="59">
        <f>MAX(INDEX($AD$19:AF51,,$N$2))</f>
        <v>0.24364026947405901</v>
      </c>
      <c r="AK51" s="27">
        <f>MAX(INDEX($Z$19:AB51,,$N$2))</f>
        <v>0.15596210620274964</v>
      </c>
      <c r="AL51" s="13">
        <f t="shared" ref="AL51:AL82" si="66">IFERROR(AL$18*INDEX(武将生存,O$5,1)/INDEX(士兵输出,$N$2,1)/INDEX($K51:$M51,1,$N$2),AL50*AL50/AL49)</f>
        <v>30.38603179626557</v>
      </c>
      <c r="AM51" s="13">
        <f t="shared" ref="AM51:AM82" si="67">IFERROR(AM$18*INDEX(武将生存,P$5,1)/INDEX(士兵输出,$N$2,1)/INDEX($K51:$M51,1,$N$2),AM50*AM50/AM49)</f>
        <v>31.749911427157986</v>
      </c>
      <c r="AN51" s="13">
        <f t="shared" ref="AN51:AN82" si="68">IFERROR(AN$18*INDEX(武将生存,Q$5,1)/INDEX(士兵输出,$N$2,1)/INDEX($K51:$M51,1,$N$2),AN50*AN50/AN49)</f>
        <v>63.976777079310615</v>
      </c>
      <c r="AO51" s="7">
        <f t="shared" ref="AO51:AO82" si="69">IFERROR((INDEX($K51:$M51,1,O$5)-(-V51+(V51^2-4*S$13*((S$13*1^2+S$14*1)-(S$13*(1-AO$18)^2+S$14*(1-AO$18))-(S$13*INDEX($K51:$M51,1,O$5)^2+V51*INDEX($K51:$M51,1,O$5))))^0.5)/(2*S$13))*INDEX(士兵生存,O$5,1)/INDEX(士兵输出,$N$2,1)/INDEX($K51:$M51,1,$N$2),AO50*AO50/AO49)</f>
        <v>47.309495044730099</v>
      </c>
      <c r="AP51" s="7">
        <f t="shared" ref="AP51:AP82" si="70">IFERROR((INDEX($K51:$M51,1,P$5)-(-W51+(W51^2-4*T$13*((T$13*1^2+T$14*1)-(T$13*(1-AP$18)^2+T$14*(1-AP$18))-(T$13*INDEX($K51:$M51,1,P$5)^2+W51*INDEX($K51:$M51,1,P$5))))^0.5)/(2*T$13))*INDEX(士兵生存,P$5,1)/INDEX(士兵输出,$N$2,1)/INDEX($K51:$M51,1,$N$2),AP50*AP50/AP49)</f>
        <v>40.830544820536936</v>
      </c>
      <c r="AQ51" s="7">
        <f t="shared" ref="AQ51:AQ82" si="71">IFERROR((INDEX($K51:$M51,1,Q$5)-(-X51+(X51^2-4*U$13*((U$13*1^2+U$14*1)-(U$13*(1-AQ$18)^2+U$14*(1-AQ$18))-(U$13*INDEX($K51:$M51,1,Q$5)^2+X51*INDEX($K51:$M51,1,Q$5))))^0.5)/(2*U$13))*INDEX(士兵生存,Q$5,1)/INDEX(士兵输出,$N$2,1)/INDEX($K51:$M51,1,$N$2),AQ50*AQ50/AQ49)</f>
        <v>33.839166470155106</v>
      </c>
      <c r="AR51" s="7">
        <f>SUMPRODUCT(AO51:AQ51,INDEX((DQ36:DS36,DU36:DW36,DY36:EA36,EC36:EE36),1,,$N$2))</f>
        <v>29.075547958938571</v>
      </c>
      <c r="AS51" s="7">
        <f>SUMPRODUCT(AL51:AN51,INDEX((DQ36:DS36,DU36:DW36,DY36:EA36,EC36:EE36),1,,$N$2))</f>
        <v>31.347445842299415</v>
      </c>
      <c r="AT51" s="59">
        <f>MAX(INDEX($AO$19:AQ51,,$N$2))</f>
        <v>47.309495044730099</v>
      </c>
      <c r="AU51" s="27">
        <f>MAX(INDEX($AL$19:AN51,,$N$2))</f>
        <v>30.38603179626557</v>
      </c>
      <c r="BD51" s="7">
        <v>27</v>
      </c>
      <c r="BE51" s="13">
        <f>(1-数据总览!AB32)*100*$BF$15</f>
        <v>221.57489491839968</v>
      </c>
      <c r="BF51" s="13">
        <f>(1-数据总览!AC32)*100*$BF$15</f>
        <v>115.58805937242794</v>
      </c>
      <c r="BG51" s="13">
        <f>(1-数据总览!AD32)*100*$BF$15</f>
        <v>57.020302797882273</v>
      </c>
      <c r="BH51" s="13">
        <f>(1-数据总览!AE32)*100*$BF$15</f>
        <v>55.876850601782877</v>
      </c>
      <c r="BK51" s="13">
        <v>27</v>
      </c>
      <c r="BL51" s="13">
        <f t="shared" si="52"/>
        <v>2.4006476655026254E-2</v>
      </c>
      <c r="BM51" s="13">
        <f t="shared" si="52"/>
        <v>5.9527650809333976E-2</v>
      </c>
      <c r="BN51" s="13">
        <f t="shared" si="52"/>
        <v>5.0432935379751243E-2</v>
      </c>
      <c r="BO51" s="13">
        <f t="shared" si="52"/>
        <v>2.6162376661387543E-2</v>
      </c>
      <c r="BQ51" s="13">
        <f t="shared" si="53"/>
        <v>2.2742285710150745E-2</v>
      </c>
      <c r="BR51" s="13">
        <f t="shared" si="53"/>
        <v>0.13081335337602043</v>
      </c>
      <c r="BS51" s="13">
        <f t="shared" si="53"/>
        <v>3.6772429101075477E-2</v>
      </c>
      <c r="BT51" s="13">
        <f t="shared" si="53"/>
        <v>3.5373301644227362E-2</v>
      </c>
      <c r="BU51" s="13"/>
      <c r="BV51" s="13"/>
      <c r="BW51" s="13">
        <f t="shared" si="43"/>
        <v>4.6748762365176999E-2</v>
      </c>
      <c r="BX51" s="13">
        <f t="shared" si="43"/>
        <v>0.19034100418535441</v>
      </c>
      <c r="BY51" s="13">
        <f t="shared" si="43"/>
        <v>8.7205364480826719E-2</v>
      </c>
      <c r="BZ51" s="13">
        <f t="shared" si="43"/>
        <v>6.1535678305614905E-2</v>
      </c>
      <c r="CG51" s="7"/>
      <c r="CJ51" s="13">
        <v>27</v>
      </c>
      <c r="CK51" s="13">
        <f>CL$9*$CJ51+(1-数据总览!AF32)*100*CL$10+CL$11</f>
        <v>175.34998527848717</v>
      </c>
      <c r="CL51" s="13">
        <f>CM$9*$CJ51+(1-数据总览!AG32)*100*CM$10+CM$11</f>
        <v>176.24253710776748</v>
      </c>
      <c r="CM51" s="13">
        <f>CN$9*$CJ51+(1-数据总览!AH32)*100*CN$10+CN$11</f>
        <v>130.72826693650731</v>
      </c>
      <c r="CN51" s="13">
        <f>CO$9*$CJ51+(1-数据总览!AI32)*100*CO$10+CO$11</f>
        <v>130.72826693650731</v>
      </c>
      <c r="CQ51" s="13">
        <v>27</v>
      </c>
      <c r="CR51" s="13">
        <f>(持续效用(选择列求节点(将领怒气,CR$21,时间节点,1,100-$CQ51),0,CR$21,"将领")-持续效用(选择列求节点(将领怒气,CR$21,时间节点,1,100),0,CR$21,"将领"))*数据总览!$D$4/(1+数据总览!$D$4)</f>
        <v>2.1927852204495894E-2</v>
      </c>
      <c r="CS51" s="13">
        <f>(持续效用(选择列求节点(将领怒气,CS$21,时间节点,1,100-$CQ51),0,CS$21,"将领")-持续效用(选择列求节点(将领怒气,CS$21,时间节点,1,100),0,CS$21,"将领"))*数据总览!$D$4/(1+数据总览!$D$4)</f>
        <v>3.2678644894063316E-2</v>
      </c>
      <c r="CT51" s="13">
        <f>(持续效用(选择列求节点(将领怒气,CT$21,时间节点,1,100-$CQ51),0,CT$21,"将领")-持续效用(选择列求节点(将领怒气,CT$21,时间节点,1,100),0,CT$21,"将领"))*数据总览!$D$4/(1+数据总览!$D$4)</f>
        <v>5.7598935246434717E-2</v>
      </c>
      <c r="CU51" s="13">
        <f>(持续效用(选择列求节点(将领怒气,CU$21,时间节点,1,100-$CQ51),0,CU$21,"将领")-持续效用(选择列求节点(将领怒气,CU$21,时间节点,1,100),0,CU$21,"将领"))*数据总览!$D$4/(1+数据总览!$D$4)</f>
        <v>5.8637271616420239E-2</v>
      </c>
      <c r="CW51" s="13">
        <f>(持续效用(选择列求节点(将领怒气,CW$21,时间节点,1,200-$CQ51),0,CW$21,"将领")-持续效用(选择列求节点(将领怒气,CW$21,时间节点,1,200),0,CW$21,"将领"))*数据总览!$D$4/(1+数据总览!$D$4)</f>
        <v>2.5193253868364577E-2</v>
      </c>
      <c r="CX51" s="13">
        <f>(持续效用(选择列求节点(将领怒气,CX$21,时间节点,1,200-$CQ51),0,CX$21,"将领")-持续效用(选择列求节点(将领怒气,CX$21,时间节点,1,200),0,CX$21,"将领"))*数据总览!$D$4/(1+数据总览!$D$4)</f>
        <v>2.6503989533809506E-2</v>
      </c>
      <c r="CY51" s="13">
        <f>(持续效用(选择列求节点(将领怒气,CY$21,时间节点,1,200-$CQ51),0,CY$21,"将领")-持续效用(选择列求节点(将领怒气,CY$21,时间节点,1,200),0,CY$21,"将领"))*数据总览!$D$4/(1+数据总览!$D$4)</f>
        <v>1.9417368321654315E-2</v>
      </c>
      <c r="CZ51" s="13">
        <f>(持续效用(选择列求节点(将领怒气,CZ$21,时间节点,1,200-$CQ51),0,CZ$21,"将领")-持续效用(选择列求节点(将领怒气,CZ$21,时间节点,1,200),0,CZ$21,"将领"))*数据总览!$D$4/(1+数据总览!$D$4)</f>
        <v>1.8386364311549299E-2</v>
      </c>
      <c r="DC51" s="13">
        <f t="shared" si="45"/>
        <v>4.7121106072860471E-2</v>
      </c>
      <c r="DD51" s="13">
        <f t="shared" si="45"/>
        <v>5.9182634427872818E-2</v>
      </c>
      <c r="DE51" s="13">
        <f t="shared" si="45"/>
        <v>7.7016303568089028E-2</v>
      </c>
      <c r="DF51" s="13">
        <f t="shared" si="45"/>
        <v>7.7023635927969542E-2</v>
      </c>
      <c r="DQ51" s="14">
        <f>[8]结果汇总!N52</f>
        <v>0</v>
      </c>
      <c r="DR51" s="14">
        <f>[8]结果汇总!O52</f>
        <v>0</v>
      </c>
      <c r="DS51" s="14">
        <f>[8]结果汇总!P52</f>
        <v>0.6</v>
      </c>
      <c r="DT51" s="14">
        <f>[8]结果汇总!Q52</f>
        <v>0.4</v>
      </c>
      <c r="DU51" s="14">
        <f>[8]结果汇总!R52</f>
        <v>0</v>
      </c>
      <c r="DV51" s="14">
        <f>[8]结果汇总!S52</f>
        <v>0.5</v>
      </c>
      <c r="DW51" s="14">
        <f>[8]结果汇总!T52</f>
        <v>0.5</v>
      </c>
      <c r="DX51" s="14">
        <f>[8]结果汇总!U52</f>
        <v>0</v>
      </c>
      <c r="DY51" s="14">
        <f>[8]结果汇总!V52</f>
        <v>0</v>
      </c>
      <c r="DZ51" s="14">
        <f>[8]结果汇总!W52</f>
        <v>0.25</v>
      </c>
      <c r="EA51" s="14">
        <f>[8]结果汇总!X52</f>
        <v>0.75</v>
      </c>
      <c r="EB51" s="14">
        <f>[8]结果汇总!Y52</f>
        <v>0</v>
      </c>
      <c r="EC51" s="14">
        <f>[8]结果汇总!Z52</f>
        <v>0</v>
      </c>
      <c r="ED51" s="14">
        <f>[8]结果汇总!AA52</f>
        <v>0</v>
      </c>
      <c r="EE51" s="14">
        <f>[8]结果汇总!AB52</f>
        <v>0.5</v>
      </c>
      <c r="EF51" s="14">
        <f>[8]结果汇总!AC52</f>
        <v>0.5</v>
      </c>
      <c r="EO51" s="231" t="s">
        <v>167</v>
      </c>
      <c r="EP51" s="165">
        <f t="shared" si="4"/>
        <v>7</v>
      </c>
      <c r="EQ51" s="121">
        <f>INDEX(大数据效果预估!$C$58:$C$65,MATCH($EO$51,大数据效果预估!$B$58:$B$65,0))</f>
        <v>0.4</v>
      </c>
      <c r="ER51" s="234" t="s">
        <v>28</v>
      </c>
      <c r="ES51" s="121">
        <v>1</v>
      </c>
      <c r="ET51" s="164" t="s">
        <v>224</v>
      </c>
      <c r="EU51" s="165">
        <f t="shared" ref="EU51:EU58" si="72">INDEX($EL$3:$EL$10,MATCH($EO$51,$EK$3:$EK$10,0))</f>
        <v>60</v>
      </c>
      <c r="EV51" s="163">
        <f>INDEX(士兵攻击,ES51)*4*1000*INDEX(士兵当前生命,MATCH(EU51,时间节点,ES51),ES51)</f>
        <v>0</v>
      </c>
      <c r="EW51" s="166">
        <f>(EV51+EV55)/SUM(EV51:EV58)</f>
        <v>0.20502074160419947</v>
      </c>
      <c r="EX51" s="163">
        <f>EV51/(EV51+EV55)</f>
        <v>0</v>
      </c>
      <c r="FG51" s="13" t="str">
        <f>IFERROR(INDEX(版本差别!$F:$F,MATCH(相关演算!FH51,版本差别!$D:$D,0)),"")</f>
        <v>孙皓</v>
      </c>
      <c r="FH51" s="13">
        <v>10038</v>
      </c>
      <c r="FI51" s="13" t="s">
        <v>380</v>
      </c>
      <c r="FM51" s="13">
        <v>0</v>
      </c>
      <c r="FN51" s="13" t="s">
        <v>380</v>
      </c>
      <c r="FO51" s="53">
        <f t="shared" si="11"/>
        <v>0</v>
      </c>
      <c r="FP51" s="53">
        <f t="shared" si="12"/>
        <v>0</v>
      </c>
      <c r="FQ51" s="53">
        <f t="shared" si="13"/>
        <v>0</v>
      </c>
      <c r="FR51" s="53">
        <f t="shared" si="14"/>
        <v>0</v>
      </c>
      <c r="FS51" s="53">
        <f t="shared" si="15"/>
        <v>0</v>
      </c>
      <c r="FT51" s="53">
        <f t="shared" si="16"/>
        <v>0</v>
      </c>
      <c r="FU51" s="53">
        <f t="shared" si="17"/>
        <v>0</v>
      </c>
      <c r="FV51" s="53">
        <f t="shared" si="18"/>
        <v>0</v>
      </c>
      <c r="FW51" s="53">
        <f t="shared" si="5"/>
        <v>0</v>
      </c>
      <c r="FX51" s="53">
        <v>0</v>
      </c>
      <c r="FY51" s="125">
        <f t="shared" si="54"/>
        <v>0</v>
      </c>
      <c r="FZ51" s="125" t="str">
        <f t="shared" ca="1" si="55"/>
        <v/>
      </c>
      <c r="GA51" s="13">
        <v>0</v>
      </c>
      <c r="GB51" s="53" t="str">
        <f t="shared" si="56"/>
        <v/>
      </c>
      <c r="GC51" s="189" t="str">
        <f>IF(FI51="","",求节点($FT$4:$FT$10,$FV$4:$FV$10,GB51))</f>
        <v/>
      </c>
      <c r="GD51" s="53">
        <f t="shared" si="19"/>
        <v>0</v>
      </c>
      <c r="GE51" s="53">
        <f t="shared" si="57"/>
        <v>0</v>
      </c>
      <c r="GF51" s="190">
        <f>IF(GG51="",MAX(ROUND(GE51*求节点($FN$4:$FN$7,INDEX($FO$4:$FR$7,,GD51+1),GE51),2),2),MIN(MAX(ROUND(GE51*求节点($FN$4:$FN$7,INDEX($FO$4:$FR$7,,GD51+1),GE51),2),2),GG51))</f>
        <v>2</v>
      </c>
      <c r="GY51" s="13"/>
    </row>
    <row r="52" spans="2:207" x14ac:dyDescent="0.15">
      <c r="B52" s="14">
        <v>33</v>
      </c>
      <c r="C52" s="15">
        <v>0.5</v>
      </c>
      <c r="D52" s="15">
        <v>0.5</v>
      </c>
      <c r="E52" s="15">
        <v>0.5</v>
      </c>
      <c r="F52" s="15">
        <v>0.5</v>
      </c>
      <c r="G52" s="13">
        <f>数据总览!AF38</f>
        <v>0.33479732689335401</v>
      </c>
      <c r="H52" s="13">
        <f>数据总览!AG38</f>
        <v>0.29371422000396608</v>
      </c>
      <c r="I52" s="13">
        <f>数据总览!AH38</f>
        <v>0.69196754189569809</v>
      </c>
      <c r="J52" s="13">
        <f>数据总览!AI38</f>
        <v>0.69196754189569809</v>
      </c>
      <c r="K52" s="13">
        <f>数据总览!AB38</f>
        <v>0</v>
      </c>
      <c r="L52" s="13">
        <f>数据总览!AC38</f>
        <v>0.43497137600317287</v>
      </c>
      <c r="M52" s="13">
        <f>数据总览!AD38</f>
        <v>0.67143204468874451</v>
      </c>
      <c r="N52" s="13">
        <f>数据总览!AE38</f>
        <v>0.59334726619902545</v>
      </c>
      <c r="R52" s="13">
        <f t="shared" ref="R52:U83" si="73">O$14</f>
        <v>3.7898399999999999</v>
      </c>
      <c r="S52" s="13">
        <f t="shared" si="73"/>
        <v>3.62704</v>
      </c>
      <c r="T52" s="13">
        <f t="shared" si="73"/>
        <v>1.8</v>
      </c>
      <c r="U52" s="13">
        <f t="shared" si="73"/>
        <v>2.3839999999999999</v>
      </c>
      <c r="V52" s="7">
        <f t="shared" si="58"/>
        <v>4.0665620614080327</v>
      </c>
      <c r="W52" s="7">
        <f t="shared" si="59"/>
        <v>2.4411143077565782</v>
      </c>
      <c r="X52" s="7">
        <f t="shared" si="60"/>
        <v>2.1482484269517519</v>
      </c>
      <c r="Y52" s="7">
        <f t="shared" si="61"/>
        <v>1.9083520028744752</v>
      </c>
      <c r="Z52" s="13">
        <f t="shared" si="47"/>
        <v>0.15596210620274964</v>
      </c>
      <c r="AA52" s="13">
        <f t="shared" si="48"/>
        <v>0.16296247865240765</v>
      </c>
      <c r="AB52" s="13">
        <f t="shared" si="49"/>
        <v>0.32837301587301593</v>
      </c>
      <c r="AC52" s="13">
        <f t="shared" si="26"/>
        <v>0.24793264621284761</v>
      </c>
      <c r="AD52" s="7">
        <f t="shared" si="62"/>
        <v>0.24727727819607498</v>
      </c>
      <c r="AE52" s="7">
        <f t="shared" si="63"/>
        <v>0.24180740886351715</v>
      </c>
      <c r="AF52" s="7">
        <f t="shared" si="64"/>
        <v>0.18025027600676449</v>
      </c>
      <c r="AG52" s="7">
        <f t="shared" si="65"/>
        <v>0.18077976166867846</v>
      </c>
      <c r="AH52" s="4">
        <f>SUMPRODUCT(AD52:AF52,INDEX((DQ37:DS37,DU37:DW37,DY37:EA37,EC37:EE37),1,,$N$2))</f>
        <v>5.4075082802029349E-2</v>
      </c>
      <c r="AI52" s="4">
        <f>SUMPRODUCT(Z52:AB52,INDEX((DQ37:DS37,DU37:DW37,DY37:EA37,EC37:EE37),1,,$N$2))</f>
        <v>9.8511904761904773E-2</v>
      </c>
      <c r="AJ52" s="59">
        <f>MAX(INDEX($AD$19:AF52,,$N$2))</f>
        <v>0.24727727819607498</v>
      </c>
      <c r="AK52" s="27">
        <f>MAX(INDEX($Z$19:AB52,,$N$2))</f>
        <v>0.15596210620274964</v>
      </c>
      <c r="AL52" s="13">
        <f t="shared" si="66"/>
        <v>154.75644279664775</v>
      </c>
      <c r="AM52" s="13">
        <f t="shared" si="67"/>
        <v>161.70269894140881</v>
      </c>
      <c r="AN52" s="13">
        <f t="shared" si="68"/>
        <v>325.83453176024858</v>
      </c>
      <c r="AO52" s="7">
        <f t="shared" si="69"/>
        <v>245.38619561568777</v>
      </c>
      <c r="AP52" s="7">
        <f t="shared" si="70"/>
        <v>212.48859840259104</v>
      </c>
      <c r="AQ52" s="7">
        <f t="shared" si="71"/>
        <v>177.35396138198797</v>
      </c>
      <c r="AR52" s="7">
        <f>SUMPRODUCT(AO52:AQ52,INDEX((DQ37:DS37,DU37:DW37,DY37:EA37,EC37:EE37),1,,$N$2))</f>
        <v>53.20618841459639</v>
      </c>
      <c r="AS52" s="7">
        <f>SUMPRODUCT(AL52:AN52,INDEX((DQ37:DS37,DU37:DW37,DY37:EA37,EC37:EE37),1,,$N$2))</f>
        <v>97.750359528074569</v>
      </c>
      <c r="AT52" s="59">
        <f>MAX(INDEX($AO$19:AQ52,,$N$2))</f>
        <v>245.38619561568777</v>
      </c>
      <c r="AU52" s="27">
        <f>MAX(INDEX($AL$19:AN52,,$N$2))</f>
        <v>154.75644279664775</v>
      </c>
      <c r="BD52" s="7">
        <v>28</v>
      </c>
      <c r="BE52" s="13">
        <f>(1-数据总览!AB33)*100*$BF$15</f>
        <v>225.16845753320567</v>
      </c>
      <c r="BF52" s="13">
        <f>(1-数据总览!AC33)*100*$BF$15</f>
        <v>119.05268456589151</v>
      </c>
      <c r="BG52" s="13">
        <f>(1-数据总览!AD33)*100*$BF$15</f>
        <v>60.823389235325791</v>
      </c>
      <c r="BH52" s="13">
        <f>(1-数据总览!AE33)*100*$BF$15</f>
        <v>63.201354647151881</v>
      </c>
      <c r="BK52" s="13">
        <v>28</v>
      </c>
      <c r="BL52" s="13">
        <f t="shared" si="52"/>
        <v>2.491012462337383E-2</v>
      </c>
      <c r="BM52" s="13">
        <f t="shared" si="52"/>
        <v>6.1747689386427662E-2</v>
      </c>
      <c r="BN52" s="13">
        <f t="shared" si="52"/>
        <v>5.2298802059088323E-2</v>
      </c>
      <c r="BO52" s="13">
        <f t="shared" si="52"/>
        <v>2.7190838915532728E-2</v>
      </c>
      <c r="BQ52" s="13">
        <f t="shared" si="53"/>
        <v>2.3298294185198631E-2</v>
      </c>
      <c r="BR52" s="13">
        <f t="shared" si="53"/>
        <v>0.13263217193109633</v>
      </c>
      <c r="BS52" s="13">
        <f t="shared" si="53"/>
        <v>3.8099958424070435E-2</v>
      </c>
      <c r="BT52" s="13">
        <f t="shared" si="53"/>
        <v>3.6759007536402183E-2</v>
      </c>
      <c r="BU52" s="13"/>
      <c r="BV52" s="13"/>
      <c r="BW52" s="13">
        <f t="shared" si="43"/>
        <v>4.8208418808572462E-2</v>
      </c>
      <c r="BX52" s="13">
        <f t="shared" si="43"/>
        <v>0.19437986131752399</v>
      </c>
      <c r="BY52" s="13">
        <f t="shared" si="43"/>
        <v>9.0398760483158758E-2</v>
      </c>
      <c r="BZ52" s="13">
        <f t="shared" si="43"/>
        <v>6.3949846451934911E-2</v>
      </c>
      <c r="CG52" s="7"/>
      <c r="CJ52" s="13">
        <v>28</v>
      </c>
      <c r="CK52" s="13">
        <f>CL$9*$CJ52+(1-数据总览!AF33)*100*CL$10+CL$11</f>
        <v>178.83777516270271</v>
      </c>
      <c r="CL52" s="13">
        <f>CM$9*$CJ52+(1-数据总览!AG33)*100*CM$10+CM$11</f>
        <v>180.40792785368217</v>
      </c>
      <c r="CM52" s="13">
        <f>CN$9*$CJ52+(1-数据总览!AH33)*100*CN$10+CN$11</f>
        <v>134.51096370405895</v>
      </c>
      <c r="CN52" s="13">
        <f>CO$9*$CJ52+(1-数据总览!AI33)*100*CO$10+CO$11</f>
        <v>134.51096370405895</v>
      </c>
      <c r="CQ52" s="13">
        <v>28</v>
      </c>
      <c r="CR52" s="13">
        <f>(持续效用(选择列求节点(将领怒气,CR$21,时间节点,1,100-$CQ52),0,CR$21,"将领")-持续效用(选择列求节点(将领怒气,CR$21,时间节点,1,100),0,CR$21,"将领"))*数据总览!$D$4/(1+数据总览!$D$4)</f>
        <v>2.2762101665284015E-2</v>
      </c>
      <c r="CS52" s="13">
        <f>(持续效用(选择列求节点(将领怒气,CS$21,时间节点,1,100-$CQ52),0,CS$21,"将领")-持续效用(选择列求节点(将领怒气,CS$21,时间节点,1,100),0,CS$21,"将领"))*数据总览!$D$4/(1+数据总览!$D$4)</f>
        <v>3.3910332247038627E-2</v>
      </c>
      <c r="CT52" s="13">
        <f>(持续效用(选择列求节点(将领怒气,CT$21,时间节点,1,100-$CQ52),0,CT$21,"将领")-持续效用(选择列求节点(将领怒气,CT$21,时间节点,1,100),0,CT$21,"将领"))*数据总览!$D$4/(1+数据总览!$D$4)</f>
        <v>5.9909586898039185E-2</v>
      </c>
      <c r="CU52" s="13">
        <f>(持续效用(选择列求节点(将领怒气,CU$21,时间节点,1,100-$CQ52),0,CU$21,"将领")-持续效用(选择列求节点(将领怒气,CU$21,时间节点,1,100),0,CU$21,"将领"))*数据总览!$D$4/(1+数据总览!$D$4)</f>
        <v>6.092570314225277E-2</v>
      </c>
      <c r="CW52" s="13">
        <f>(持续效用(选择列求节点(将领怒气,CW$21,时间节点,1,200-$CQ52),0,CW$21,"将领")-持续效用(选择列求节点(将领怒气,CW$21,时间节点,1,200),0,CW$21,"将领"))*数据总览!$D$4/(1+数据总览!$D$4)</f>
        <v>2.6180026185667032E-2</v>
      </c>
      <c r="CX52" s="13">
        <f>(持续效用(选择列求节点(将领怒气,CX$21,时间节点,1,200-$CQ52),0,CX$21,"将领")-持续效用(选择列求节点(将领怒气,CX$21,时间节点,1,200),0,CX$21,"将领"))*数据总览!$D$4/(1+数据总览!$D$4)</f>
        <v>2.7530458558755661E-2</v>
      </c>
      <c r="CY52" s="13">
        <f>(持续效用(选择列求节点(将领怒气,CY$21,时间节点,1,200-$CQ52),0,CY$21,"将领")-持续效用(选择列求节点(将领怒气,CY$21,时间节点,1,200),0,CY$21,"将领"))*数据总览!$D$4/(1+数据总览!$D$4)</f>
        <v>2.0349554246753946E-2</v>
      </c>
      <c r="CZ52" s="13">
        <f>(持续效用(选择列求节点(将领怒气,CZ$21,时间节点,1,200-$CQ52),0,CZ$21,"将领")-持续效用(选择列求节点(将领怒气,CZ$21,时间节点,1,200),0,CZ$21,"将领"))*数据总览!$D$4/(1+数据总览!$D$4)</f>
        <v>1.9263032774402198E-2</v>
      </c>
      <c r="DC52" s="13">
        <f t="shared" si="45"/>
        <v>4.8942127850951048E-2</v>
      </c>
      <c r="DD52" s="13">
        <f t="shared" si="45"/>
        <v>6.1440790805794288E-2</v>
      </c>
      <c r="DE52" s="13">
        <f t="shared" si="45"/>
        <v>8.0259141144793128E-2</v>
      </c>
      <c r="DF52" s="13">
        <f t="shared" si="45"/>
        <v>8.0188735916654971E-2</v>
      </c>
      <c r="DQ52" s="14">
        <f>[8]结果汇总!N53</f>
        <v>0</v>
      </c>
      <c r="DR52" s="14">
        <f>[8]结果汇总!O53</f>
        <v>0</v>
      </c>
      <c r="DS52" s="14">
        <f>[8]结果汇总!P53</f>
        <v>0.6</v>
      </c>
      <c r="DT52" s="14">
        <f>[8]结果汇总!Q53</f>
        <v>0.4</v>
      </c>
      <c r="DU52" s="14">
        <f>[8]结果汇总!R53</f>
        <v>0</v>
      </c>
      <c r="DV52" s="14">
        <f>[8]结果汇总!S53</f>
        <v>0.5</v>
      </c>
      <c r="DW52" s="14">
        <f>[8]结果汇总!T53</f>
        <v>0.5</v>
      </c>
      <c r="DX52" s="14">
        <f>[8]结果汇总!U53</f>
        <v>0</v>
      </c>
      <c r="DY52" s="14">
        <f>[8]结果汇总!V53</f>
        <v>0</v>
      </c>
      <c r="DZ52" s="14">
        <f>[8]结果汇总!W53</f>
        <v>0.25</v>
      </c>
      <c r="EA52" s="14">
        <f>[8]结果汇总!X53</f>
        <v>0.75</v>
      </c>
      <c r="EB52" s="14">
        <f>[8]结果汇总!Y53</f>
        <v>0</v>
      </c>
      <c r="EC52" s="14">
        <f>[8]结果汇总!Z53</f>
        <v>0</v>
      </c>
      <c r="ED52" s="14">
        <f>[8]结果汇总!AA53</f>
        <v>0</v>
      </c>
      <c r="EE52" s="14">
        <f>[8]结果汇总!AB53</f>
        <v>0.5</v>
      </c>
      <c r="EF52" s="14">
        <f>[8]结果汇总!AC53</f>
        <v>0.5</v>
      </c>
      <c r="EO52" s="232"/>
      <c r="EP52" s="167">
        <f t="shared" si="4"/>
        <v>7</v>
      </c>
      <c r="EQ52" s="162">
        <f>INDEX(大数据效果预估!$C$58:$C$65,MATCH($EO$51,大数据效果预估!$B$58:$B$65,0))</f>
        <v>0.4</v>
      </c>
      <c r="ER52" s="235"/>
      <c r="ES52" s="162">
        <v>2</v>
      </c>
      <c r="ET52" s="13" t="s">
        <v>225</v>
      </c>
      <c r="EU52" s="167">
        <f t="shared" si="72"/>
        <v>60</v>
      </c>
      <c r="EV52" s="168">
        <f>INDEX(士兵攻击,ES52)*4*1000*INDEX(士兵当前生命,MATCH(EU52,时间节点,ES52),ES52)</f>
        <v>3026.7642283637583</v>
      </c>
      <c r="EW52" s="169">
        <f>(EV52+EV56)/SUM(EV51:EV58)</f>
        <v>0.2567331955008828</v>
      </c>
      <c r="EX52" s="168">
        <f>EV52/(EV52+EV56)</f>
        <v>0.20142488311958684</v>
      </c>
      <c r="FG52" s="13" t="str">
        <f>IFERROR(INDEX(版本差别!$F:$F,MATCH(相关演算!FH52,版本差别!$D:$D,0)),"")</f>
        <v/>
      </c>
      <c r="FH52" s="13">
        <v>10039</v>
      </c>
      <c r="FI52" s="13" t="s">
        <v>380</v>
      </c>
      <c r="FM52" s="13">
        <v>0</v>
      </c>
      <c r="FN52" s="13" t="s">
        <v>380</v>
      </c>
      <c r="FO52" s="53">
        <f t="shared" si="11"/>
        <v>0</v>
      </c>
      <c r="FP52" s="53">
        <f t="shared" si="12"/>
        <v>0</v>
      </c>
      <c r="FQ52" s="53">
        <f t="shared" si="13"/>
        <v>0</v>
      </c>
      <c r="FR52" s="53">
        <f t="shared" si="14"/>
        <v>0</v>
      </c>
      <c r="FS52" s="53">
        <f t="shared" si="15"/>
        <v>0</v>
      </c>
      <c r="FT52" s="53">
        <f t="shared" si="16"/>
        <v>0</v>
      </c>
      <c r="FU52" s="53">
        <f t="shared" si="17"/>
        <v>0</v>
      </c>
      <c r="FV52" s="53">
        <f t="shared" si="18"/>
        <v>0</v>
      </c>
      <c r="FW52" s="53">
        <f t="shared" si="5"/>
        <v>0</v>
      </c>
      <c r="FX52" s="53">
        <v>0</v>
      </c>
      <c r="FY52" s="125">
        <f t="shared" si="54"/>
        <v>0</v>
      </c>
      <c r="FZ52" s="125" t="str">
        <f t="shared" ca="1" si="55"/>
        <v/>
      </c>
      <c r="GA52" s="13">
        <v>0</v>
      </c>
      <c r="GB52" s="53" t="str">
        <f t="shared" si="56"/>
        <v/>
      </c>
      <c r="GC52" s="189" t="str">
        <f>IF(FI52="","",求节点($FT$4:$FT$10,$FV$4:$FV$10,GB52))</f>
        <v/>
      </c>
      <c r="GD52" s="53">
        <f t="shared" si="19"/>
        <v>0</v>
      </c>
      <c r="GE52" s="53">
        <f t="shared" si="57"/>
        <v>0</v>
      </c>
      <c r="GF52" s="190">
        <f>IF(GG52="",MAX(ROUND(GE52*求节点($FN$4:$FN$7,INDEX($FO$4:$FR$7,,GD52+1),GE52),2),2),MIN(MAX(ROUND(GE52*求节点($FN$4:$FN$7,INDEX($FO$4:$FR$7,,GD52+1),GE52),2),2),GG52))</f>
        <v>2</v>
      </c>
      <c r="GY52" s="13"/>
    </row>
    <row r="53" spans="2:207" x14ac:dyDescent="0.15">
      <c r="B53" s="14">
        <v>34</v>
      </c>
      <c r="C53" s="15">
        <v>0.5</v>
      </c>
      <c r="D53" s="15">
        <v>0.5</v>
      </c>
      <c r="E53" s="15">
        <v>0.5</v>
      </c>
      <c r="F53" s="15">
        <v>0.5</v>
      </c>
      <c r="G53" s="13">
        <f>数据总览!AF39</f>
        <v>0.31640716268898583</v>
      </c>
      <c r="H53" s="13">
        <f>数据总览!AG39</f>
        <v>0.2772508998086205</v>
      </c>
      <c r="I53" s="13">
        <f>数据总览!AH39</f>
        <v>0.67861386327182061</v>
      </c>
      <c r="J53" s="13">
        <f>数据总览!AI39</f>
        <v>0.67861386327182061</v>
      </c>
      <c r="K53" s="13">
        <f>数据总览!AB39</f>
        <v>0</v>
      </c>
      <c r="L53" s="13">
        <f>数据总览!AC39</f>
        <v>0.42180071984689632</v>
      </c>
      <c r="M53" s="13">
        <f>数据总览!AD39</f>
        <v>0.65718812082327516</v>
      </c>
      <c r="N53" s="13">
        <f>数据总览!AE39</f>
        <v>0.54807916969596515</v>
      </c>
      <c r="R53" s="13">
        <f t="shared" si="73"/>
        <v>3.7898399999999999</v>
      </c>
      <c r="S53" s="13">
        <f t="shared" si="73"/>
        <v>3.62704</v>
      </c>
      <c r="T53" s="13">
        <f t="shared" si="73"/>
        <v>1.8</v>
      </c>
      <c r="U53" s="13">
        <f t="shared" si="73"/>
        <v>2.3839999999999999</v>
      </c>
      <c r="V53" s="7">
        <f t="shared" si="58"/>
        <v>3.9967161690865951</v>
      </c>
      <c r="W53" s="7">
        <f t="shared" si="59"/>
        <v>2.3859196464287327</v>
      </c>
      <c r="X53" s="7">
        <f t="shared" si="60"/>
        <v>2.0886798468613756</v>
      </c>
      <c r="Y53" s="7">
        <f t="shared" si="61"/>
        <v>1.8682818816031492</v>
      </c>
      <c r="Z53" s="13">
        <f t="shared" si="47"/>
        <v>0.15596210620274964</v>
      </c>
      <c r="AA53" s="13">
        <f t="shared" si="48"/>
        <v>0.16296247865240765</v>
      </c>
      <c r="AB53" s="13">
        <f t="shared" si="49"/>
        <v>0.32837301587301593</v>
      </c>
      <c r="AC53" s="13">
        <f t="shared" si="26"/>
        <v>0.24793264621284761</v>
      </c>
      <c r="AD53" s="7">
        <f t="shared" si="62"/>
        <v>0.25183545012861597</v>
      </c>
      <c r="AE53" s="7">
        <f t="shared" si="63"/>
        <v>0.24852097293349673</v>
      </c>
      <c r="AF53" s="7">
        <f t="shared" si="64"/>
        <v>0.18549440290593128</v>
      </c>
      <c r="AG53" s="7">
        <f t="shared" si="65"/>
        <v>0.1888600965046115</v>
      </c>
      <c r="AH53" s="4">
        <f>SUMPRODUCT(AD53:AF53,INDEX((DQ38:DS38,DU38:DW38,DY38:EA38,EC38:EE38),1,,$N$2))</f>
        <v>5.5648320871779379E-2</v>
      </c>
      <c r="AI53" s="4">
        <f>SUMPRODUCT(Z53:AB53,INDEX((DQ38:DS38,DU38:DW38,DY38:EA38,EC38:EE38),1,,$N$2))</f>
        <v>9.8511904761904773E-2</v>
      </c>
      <c r="AJ53" s="59">
        <f>MAX(INDEX($AD$19:AF53,,$N$2))</f>
        <v>0.25183545012861597</v>
      </c>
      <c r="AK53" s="27">
        <f>MAX(INDEX($Z$19:AB53,,$N$2))</f>
        <v>0.15596210620274964</v>
      </c>
      <c r="AL53" s="13">
        <f t="shared" si="66"/>
        <v>788.17651306530581</v>
      </c>
      <c r="AM53" s="13">
        <f t="shared" si="67"/>
        <v>823.55388313209062</v>
      </c>
      <c r="AN53" s="13">
        <f t="shared" si="68"/>
        <v>1659.4793757085654</v>
      </c>
      <c r="AO53" s="7">
        <f t="shared" si="69"/>
        <v>1272.7758971388132</v>
      </c>
      <c r="AP53" s="7">
        <f t="shared" si="70"/>
        <v>1105.8241972903427</v>
      </c>
      <c r="AQ53" s="7">
        <f t="shared" si="71"/>
        <v>929.52725787809584</v>
      </c>
      <c r="AR53" s="7">
        <f>SUMPRODUCT(AO53:AQ53,INDEX((DQ38:DS38,DU38:DW38,DY38:EA38,EC38:EE38),1,,$N$2))</f>
        <v>278.85817736342875</v>
      </c>
      <c r="AS53" s="7">
        <f>SUMPRODUCT(AL53:AN53,INDEX((DQ38:DS38,DU38:DW38,DY38:EA38,EC38:EE38),1,,$N$2))</f>
        <v>497.84381271256962</v>
      </c>
      <c r="AT53" s="59">
        <f>MAX(INDEX($AO$19:AQ53,,$N$2))</f>
        <v>1272.7758971388132</v>
      </c>
      <c r="AU53" s="27">
        <f>MAX(INDEX($AL$19:AN53,,$N$2))</f>
        <v>788.17651306530581</v>
      </c>
      <c r="BD53" s="7">
        <v>29</v>
      </c>
      <c r="BE53" s="13">
        <f>(1-数据总览!AB34)*100*$BF$15</f>
        <v>228.72326290973643</v>
      </c>
      <c r="BF53" s="13">
        <f>(1-数据总览!AC34)*100*$BF$15</f>
        <v>122.46528737966527</v>
      </c>
      <c r="BG53" s="13">
        <f>(1-数据总览!AD34)*100*$BF$15</f>
        <v>64.559324701841703</v>
      </c>
      <c r="BH53" s="13">
        <f>(1-数据总览!AE34)*100*$BF$15</f>
        <v>70.372691645341106</v>
      </c>
      <c r="BK53" s="13">
        <v>29</v>
      </c>
      <c r="BL53" s="13">
        <f t="shared" si="52"/>
        <v>2.5813772591721407E-2</v>
      </c>
      <c r="BM53" s="13">
        <f t="shared" si="52"/>
        <v>6.3967727963521293E-2</v>
      </c>
      <c r="BN53" s="13">
        <f t="shared" si="52"/>
        <v>5.4173225631600486E-2</v>
      </c>
      <c r="BO53" s="13">
        <f t="shared" si="52"/>
        <v>2.8219301169678607E-2</v>
      </c>
      <c r="BQ53" s="13">
        <f t="shared" si="53"/>
        <v>2.3854302660246518E-2</v>
      </c>
      <c r="BR53" s="13">
        <f t="shared" si="53"/>
        <v>0.13445099048617218</v>
      </c>
      <c r="BS53" s="13">
        <f t="shared" si="53"/>
        <v>3.9425696618303627E-2</v>
      </c>
      <c r="BT53" s="13">
        <f t="shared" si="53"/>
        <v>3.8144713428576602E-2</v>
      </c>
      <c r="BU53" s="13"/>
      <c r="BV53" s="13"/>
      <c r="BW53" s="13">
        <f t="shared" si="43"/>
        <v>4.9668075251967925E-2</v>
      </c>
      <c r="BX53" s="13">
        <f t="shared" si="43"/>
        <v>0.19841871844969347</v>
      </c>
      <c r="BY53" s="13">
        <f t="shared" si="43"/>
        <v>9.3598922249904112E-2</v>
      </c>
      <c r="BZ53" s="13">
        <f t="shared" si="43"/>
        <v>6.6364014598255208E-2</v>
      </c>
      <c r="CG53" s="7"/>
      <c r="CJ53" s="13">
        <v>29</v>
      </c>
      <c r="CK53" s="13">
        <f>CL$9*$CJ53+(1-数据总览!AF34)*100*CL$10+CL$11</f>
        <v>182.29445299045992</v>
      </c>
      <c r="CL53" s="13">
        <f>CM$9*$CJ53+(1-数据总览!AG34)*100*CM$10+CM$11</f>
        <v>184.5408046122908</v>
      </c>
      <c r="CM53" s="13">
        <f>CN$9*$CJ53+(1-数据总览!AH34)*100*CN$10+CN$11</f>
        <v>138.26218345398831</v>
      </c>
      <c r="CN53" s="13">
        <f>CO$9*$CJ53+(1-数据总览!AI34)*100*CO$10+CO$11</f>
        <v>138.26218345398831</v>
      </c>
      <c r="CQ53" s="13">
        <v>29</v>
      </c>
      <c r="CR53" s="13">
        <f>(持续效用(选择列求节点(将领怒气,CR$21,时间节点,1,100-$CQ53),0,CR$21,"将领")-持续效用(选择列求节点(将领怒气,CR$21,时间节点,1,100),0,CR$21,"将领"))*数据总览!$D$4/(1+数据总览!$D$4)</f>
        <v>2.3596351126072137E-2</v>
      </c>
      <c r="CS53" s="13">
        <f>(持续效用(选择列求节点(将领怒气,CS$21,时间节点,1,100-$CQ53),0,CS$21,"将领")-持续效用(选择列求节点(将领怒气,CS$21,时间节点,1,100),0,CS$21,"将领"))*数据总览!$D$4/(1+数据总览!$D$4)</f>
        <v>3.5142019600013938E-2</v>
      </c>
      <c r="CT53" s="13">
        <f>(持续效用(选择列求节点(将领怒气,CT$21,时间节点,1,100-$CQ53),0,CT$21,"将领")-持续效用(选择列求节点(将领怒气,CT$21,时间节点,1,100),0,CT$21,"将领"))*数据总览!$D$4/(1+数据总览!$D$4)</f>
        <v>6.2245792612765055E-2</v>
      </c>
      <c r="CU53" s="13">
        <f>(持续效用(选择列求节点(将领怒气,CU$21,时间节点,1,100-$CQ53),0,CU$21,"将领")-持续效用(选择列求节点(将领怒气,CU$21,时间节点,1,100),0,CU$21,"将领"))*数据总览!$D$4/(1+数据总览!$D$4)</f>
        <v>6.3230760462023125E-2</v>
      </c>
      <c r="CW53" s="13">
        <f>(持续效用(选择列求节点(将领怒气,CW$21,时间节点,1,200-$CQ53),0,CW$21,"将领")-持续效用(选择列求节点(将领怒气,CW$21,时间节点,1,200),0,CW$21,"将领"))*数据总览!$D$4/(1+数据总览!$D$4)</f>
        <v>2.7173110024847666E-2</v>
      </c>
      <c r="CX53" s="13">
        <f>(持续效用(选择列求节点(将领怒气,CX$21,时间节点,1,200-$CQ53),0,CX$21,"将领")-持续效用(选择列求节点(将领怒气,CX$21,时间节点,1,200),0,CX$21,"将领"))*数据总览!$D$4/(1+数据总览!$D$4)</f>
        <v>2.8567952937699558E-2</v>
      </c>
      <c r="CY53" s="13">
        <f>(持续效用(选择列求节点(将领怒气,CY$21,时间节点,1,200-$CQ53),0,CY$21,"将领")-持续效用(选择列求节点(将领怒气,CY$21,时间节点,1,200),0,CY$21,"将领"))*数据总览!$D$4/(1+数据总览!$D$4)</f>
        <v>2.1281740171853244E-2</v>
      </c>
      <c r="CZ53" s="13">
        <f>(持续效用(选择列求节点(将领怒气,CZ$21,时间节点,1,200-$CQ53),0,CZ$21,"将领")-持续效用(选择列求节点(将领怒气,CZ$21,时间节点,1,200),0,CZ$21,"将领"))*数据总览!$D$4/(1+数据总览!$D$4)</f>
        <v>2.0139701237254847E-2</v>
      </c>
      <c r="DC53" s="13">
        <f t="shared" si="45"/>
        <v>5.0769461150919806E-2</v>
      </c>
      <c r="DD53" s="13">
        <f t="shared" si="45"/>
        <v>6.3709972537713488E-2</v>
      </c>
      <c r="DE53" s="13">
        <f t="shared" si="45"/>
        <v>8.3527532784618302E-2</v>
      </c>
      <c r="DF53" s="13">
        <f t="shared" si="45"/>
        <v>8.3370461699277976E-2</v>
      </c>
      <c r="DQ53" s="14">
        <f>[8]结果汇总!N54</f>
        <v>0</v>
      </c>
      <c r="DR53" s="14">
        <f>[8]结果汇总!O54</f>
        <v>0</v>
      </c>
      <c r="DS53" s="14">
        <f>[8]结果汇总!P54</f>
        <v>0.6</v>
      </c>
      <c r="DT53" s="14">
        <f>[8]结果汇总!Q54</f>
        <v>0.4</v>
      </c>
      <c r="DU53" s="14">
        <f>[8]结果汇总!R54</f>
        <v>0</v>
      </c>
      <c r="DV53" s="14">
        <f>[8]结果汇总!S54</f>
        <v>0.5</v>
      </c>
      <c r="DW53" s="14">
        <f>[8]结果汇总!T54</f>
        <v>0.5</v>
      </c>
      <c r="DX53" s="14">
        <f>[8]结果汇总!U54</f>
        <v>0</v>
      </c>
      <c r="DY53" s="14">
        <f>[8]结果汇总!V54</f>
        <v>0</v>
      </c>
      <c r="DZ53" s="14">
        <f>[8]结果汇总!W54</f>
        <v>0.25</v>
      </c>
      <c r="EA53" s="14">
        <f>[8]结果汇总!X54</f>
        <v>0.75</v>
      </c>
      <c r="EB53" s="14">
        <f>[8]结果汇总!Y54</f>
        <v>0</v>
      </c>
      <c r="EC53" s="14">
        <f>[8]结果汇总!Z54</f>
        <v>0</v>
      </c>
      <c r="ED53" s="14">
        <f>[8]结果汇总!AA54</f>
        <v>0</v>
      </c>
      <c r="EE53" s="14">
        <f>[8]结果汇总!AB54</f>
        <v>0.5</v>
      </c>
      <c r="EF53" s="14">
        <f>[8]结果汇总!AC54</f>
        <v>0.5</v>
      </c>
      <c r="EO53" s="232"/>
      <c r="EP53" s="167">
        <f t="shared" si="4"/>
        <v>7</v>
      </c>
      <c r="EQ53" s="162">
        <f>INDEX(大数据效果预估!$C$58:$C$65,MATCH($EO$51,大数据效果预估!$B$58:$B$65,0))</f>
        <v>0.4</v>
      </c>
      <c r="ER53" s="235"/>
      <c r="ES53" s="162">
        <v>3</v>
      </c>
      <c r="ET53" s="13" t="s">
        <v>226</v>
      </c>
      <c r="EU53" s="167">
        <f t="shared" si="72"/>
        <v>60</v>
      </c>
      <c r="EV53" s="168">
        <f>INDEX(士兵攻击,ES53)*4*1000*INDEX(士兵当前生命,MATCH(EU53,时间节点,ES53),ES53)</f>
        <v>5165.3544437183473</v>
      </c>
      <c r="EW53" s="169">
        <f>(EV53+EV57)/SUM(EV51:EV58)</f>
        <v>0.29327114149583972</v>
      </c>
      <c r="EX53" s="168">
        <f>EV53/(EV53+EV57)</f>
        <v>0.30091743579513475</v>
      </c>
      <c r="FG53" s="13" t="str">
        <f>IFERROR(INDEX(版本差别!$F:$F,MATCH(相关演算!FH53,版本差别!$D:$D,0)),"")</f>
        <v>徐庶</v>
      </c>
      <c r="FH53" s="13">
        <v>10040</v>
      </c>
      <c r="FI53" s="13" t="s">
        <v>719</v>
      </c>
      <c r="FJ53" s="13">
        <v>500</v>
      </c>
      <c r="FK53" s="13">
        <v>250</v>
      </c>
      <c r="FL53" s="13">
        <v>800</v>
      </c>
      <c r="FM53" s="13">
        <v>0</v>
      </c>
      <c r="FN53" s="13">
        <f>FL53</f>
        <v>800</v>
      </c>
      <c r="FO53" s="53">
        <f t="shared" si="11"/>
        <v>0</v>
      </c>
      <c r="FP53" s="53">
        <f t="shared" si="12"/>
        <v>0</v>
      </c>
      <c r="FQ53" s="53">
        <f t="shared" si="13"/>
        <v>0</v>
      </c>
      <c r="FR53" s="53">
        <f t="shared" si="14"/>
        <v>0</v>
      </c>
      <c r="FS53" s="53">
        <f t="shared" si="15"/>
        <v>0</v>
      </c>
      <c r="FT53" s="53">
        <f t="shared" si="16"/>
        <v>0</v>
      </c>
      <c r="FU53" s="53">
        <f t="shared" si="17"/>
        <v>0</v>
      </c>
      <c r="FV53" s="53">
        <f t="shared" si="18"/>
        <v>0</v>
      </c>
      <c r="FW53" s="53">
        <f t="shared" si="5"/>
        <v>200000</v>
      </c>
      <c r="FX53" s="53">
        <v>0</v>
      </c>
      <c r="FY53" s="125">
        <f t="shared" si="54"/>
        <v>200000</v>
      </c>
      <c r="FZ53" s="125" t="str">
        <f t="shared" ca="1" si="55"/>
        <v/>
      </c>
      <c r="GA53" s="13">
        <v>0</v>
      </c>
      <c r="GB53" s="53">
        <f t="shared" ca="1" si="56"/>
        <v>800</v>
      </c>
      <c r="GC53" s="189">
        <f ca="1">IF(FI53="","",求节点($FT$4:$FT$10,$FV$4:$FV$10,GB53))</f>
        <v>1</v>
      </c>
      <c r="GD53" s="53">
        <f t="shared" si="19"/>
        <v>1</v>
      </c>
      <c r="GE53" s="53">
        <f t="shared" ca="1" si="57"/>
        <v>12</v>
      </c>
      <c r="GF53" s="190">
        <f ca="1">IF(GG53="",MAX(ROUND(GE53*求节点($FN$4:$FN$7,INDEX($FO$4:$FR$7,,GD53+1),GE53),2),2),MIN(MAX(ROUND(GE53*求节点($FN$4:$FN$7,INDEX($FO$4:$FR$7,,GD53+1),GE53),2),2),GG53))</f>
        <v>6</v>
      </c>
      <c r="GY53" s="13"/>
    </row>
    <row r="54" spans="2:207" x14ac:dyDescent="0.15">
      <c r="B54" s="14">
        <v>35</v>
      </c>
      <c r="C54" s="15">
        <v>0.5</v>
      </c>
      <c r="D54" s="15">
        <v>0.5</v>
      </c>
      <c r="E54" s="15">
        <v>0.5</v>
      </c>
      <c r="F54" s="15">
        <v>0.5</v>
      </c>
      <c r="G54" s="13">
        <f>数据总览!AF40</f>
        <v>0.29841537958138409</v>
      </c>
      <c r="H54" s="13">
        <f>数据总览!AG40</f>
        <v>0.26104121972218775</v>
      </c>
      <c r="I54" s="13">
        <f>数据总览!AH40</f>
        <v>0.66549442946435133</v>
      </c>
      <c r="J54" s="13">
        <f>数据总览!AI40</f>
        <v>0.66549442946435133</v>
      </c>
      <c r="K54" s="13">
        <f>数据总览!AB40</f>
        <v>0</v>
      </c>
      <c r="L54" s="13">
        <f>数据总览!AC40</f>
        <v>0.40883297577775013</v>
      </c>
      <c r="M54" s="13">
        <f>数据总览!AD40</f>
        <v>0.64319405809530794</v>
      </c>
      <c r="N54" s="13">
        <f>数据总览!AE40</f>
        <v>0.50379170358494552</v>
      </c>
      <c r="R54" s="13">
        <f t="shared" si="73"/>
        <v>3.7898399999999999</v>
      </c>
      <c r="S54" s="13">
        <f t="shared" si="73"/>
        <v>3.62704</v>
      </c>
      <c r="T54" s="13">
        <f t="shared" si="73"/>
        <v>1.8</v>
      </c>
      <c r="U54" s="13">
        <f t="shared" si="73"/>
        <v>2.3839999999999999</v>
      </c>
      <c r="V54" s="7">
        <f t="shared" si="58"/>
        <v>3.9282582966735817</v>
      </c>
      <c r="W54" s="7">
        <f t="shared" si="59"/>
        <v>2.3318077708926643</v>
      </c>
      <c r="X54" s="7">
        <f t="shared" si="60"/>
        <v>2.0302082081086454</v>
      </c>
      <c r="Y54" s="7">
        <f t="shared" si="61"/>
        <v>1.8289173069194029</v>
      </c>
      <c r="Z54" s="13">
        <f t="shared" si="47"/>
        <v>0.15596210620274964</v>
      </c>
      <c r="AA54" s="13">
        <f t="shared" si="48"/>
        <v>0.16296247865240765</v>
      </c>
      <c r="AB54" s="13">
        <f t="shared" si="49"/>
        <v>0.32837301587301593</v>
      </c>
      <c r="AC54" s="13">
        <f t="shared" si="26"/>
        <v>0.24793264621284761</v>
      </c>
      <c r="AD54" s="7">
        <f t="shared" si="62"/>
        <v>0.25647387878202432</v>
      </c>
      <c r="AE54" s="7">
        <f t="shared" si="63"/>
        <v>0.25550625635742402</v>
      </c>
      <c r="AF54" s="7">
        <f t="shared" si="64"/>
        <v>0.19096612435943111</v>
      </c>
      <c r="AG54" s="7">
        <f t="shared" si="65"/>
        <v>0.19756783777186421</v>
      </c>
      <c r="AH54" s="4">
        <f>SUMPRODUCT(AD54:AF54,INDEX((DQ39:DS39,DU39:DW39,DY39:EA39,EC39:EE39),1,,$N$2))</f>
        <v>5.7289837307829328E-2</v>
      </c>
      <c r="AI54" s="4">
        <f>SUMPRODUCT(Z54:AB54,INDEX((DQ39:DS39,DU39:DW39,DY39:EA39,EC39:EE39),1,,$N$2))</f>
        <v>9.8511904761904773E-2</v>
      </c>
      <c r="AJ54" s="59">
        <f>MAX(INDEX($AD$19:AF54,,$N$2))</f>
        <v>0.25647387878202432</v>
      </c>
      <c r="AK54" s="27">
        <f>MAX(INDEX($Z$19:AB54,,$N$2))</f>
        <v>0.15596210620274964</v>
      </c>
      <c r="AL54" s="13">
        <f t="shared" si="66"/>
        <v>4014.1929119169495</v>
      </c>
      <c r="AM54" s="13">
        <f t="shared" si="67"/>
        <v>4194.3703034152713</v>
      </c>
      <c r="AN54" s="13">
        <f t="shared" si="68"/>
        <v>8451.7493696107358</v>
      </c>
      <c r="AO54" s="7">
        <f t="shared" si="69"/>
        <v>6601.6691781415975</v>
      </c>
      <c r="AP54" s="7">
        <f t="shared" si="70"/>
        <v>5754.8836243720061</v>
      </c>
      <c r="AQ54" s="7">
        <f t="shared" si="71"/>
        <v>4871.7317414603967</v>
      </c>
      <c r="AR54" s="7">
        <f>SUMPRODUCT(AO54:AQ54,INDEX((DQ39:DS39,DU39:DW39,DY39:EA39,EC39:EE39),1,,$N$2))</f>
        <v>1461.5195224381189</v>
      </c>
      <c r="AS54" s="7">
        <f>SUMPRODUCT(AL54:AN54,INDEX((DQ39:DS39,DU39:DW39,DY39:EA39,EC39:EE39),1,,$N$2))</f>
        <v>2535.5248108832207</v>
      </c>
      <c r="AT54" s="59">
        <f>MAX(INDEX($AO$19:AQ54,,$N$2))</f>
        <v>6601.6691781415975</v>
      </c>
      <c r="AU54" s="27">
        <f>MAX(INDEX($AL$19:AN54,,$N$2))</f>
        <v>4014.1929119169495</v>
      </c>
      <c r="BD54" s="7">
        <v>30</v>
      </c>
      <c r="BE54" s="13">
        <f>(1-数据总览!AB35)*100*$BF$15</f>
        <v>232.23972905198403</v>
      </c>
      <c r="BF54" s="13">
        <f>(1-数据总览!AC35)*100*$BF$15</f>
        <v>125.8264444456773</v>
      </c>
      <c r="BG54" s="13">
        <f>(1-数据总览!AD35)*100*$BF$15</f>
        <v>68.229364497455876</v>
      </c>
      <c r="BH54" s="13">
        <f>(1-数据总览!AE35)*100*$BF$15</f>
        <v>77.394432103366924</v>
      </c>
      <c r="BK54" s="13">
        <v>30</v>
      </c>
      <c r="BL54" s="13">
        <f t="shared" si="52"/>
        <v>2.6717420560068927E-2</v>
      </c>
      <c r="BM54" s="13">
        <f t="shared" si="52"/>
        <v>6.6187766540614978E-2</v>
      </c>
      <c r="BN54" s="13">
        <f t="shared" si="52"/>
        <v>5.6049343276986685E-2</v>
      </c>
      <c r="BO54" s="13">
        <f t="shared" si="52"/>
        <v>2.9249519851980321E-2</v>
      </c>
      <c r="BQ54" s="13">
        <f t="shared" si="53"/>
        <v>2.4410311135295071E-2</v>
      </c>
      <c r="BR54" s="13">
        <f t="shared" si="53"/>
        <v>0.13627154264737226</v>
      </c>
      <c r="BS54" s="13">
        <f t="shared" si="53"/>
        <v>4.0751434812536833E-2</v>
      </c>
      <c r="BT54" s="13">
        <f t="shared" si="53"/>
        <v>3.9530419320751006E-2</v>
      </c>
      <c r="BU54" s="13"/>
      <c r="BV54" s="13"/>
      <c r="BW54" s="13">
        <f t="shared" si="43"/>
        <v>5.1127731695363998E-2</v>
      </c>
      <c r="BX54" s="13">
        <f t="shared" si="43"/>
        <v>0.20245930918798724</v>
      </c>
      <c r="BY54" s="13">
        <f t="shared" si="43"/>
        <v>9.6800778089523518E-2</v>
      </c>
      <c r="BZ54" s="13">
        <f t="shared" si="43"/>
        <v>6.8779939172731328E-2</v>
      </c>
      <c r="CG54" s="7"/>
      <c r="CJ54" s="13">
        <v>30</v>
      </c>
      <c r="CK54" s="13">
        <f>CL$9*$CJ54+(1-数据总览!AF35)*100*CL$10+CL$11</f>
        <v>185.72074402099639</v>
      </c>
      <c r="CL54" s="13">
        <f>CM$9*$CJ54+(1-数据总览!AG35)*100*CM$10+CM$11</f>
        <v>188.64152777854832</v>
      </c>
      <c r="CM54" s="13">
        <f>CN$9*$CJ54+(1-数据总览!AH35)*100*CN$10+CN$11</f>
        <v>141.98251460818241</v>
      </c>
      <c r="CN54" s="13">
        <f>CO$9*$CJ54+(1-数据总览!AI35)*100*CO$10+CO$11</f>
        <v>141.98251460818241</v>
      </c>
      <c r="CQ54" s="13">
        <v>30</v>
      </c>
      <c r="CR54" s="13">
        <f>(持续效用(选择列求节点(将领怒气,CR$21,时间节点,1,100-$CQ54),0,CR$21,"将领")-持续效用(选择列求节点(将领怒气,CR$21,时间节点,1,100),0,CR$21,"将领"))*数据总览!$D$4/(1+数据总览!$D$4)</f>
        <v>2.4430600586860227E-2</v>
      </c>
      <c r="CS54" s="13">
        <f>(持续效用(选择列求节点(将领怒气,CS$21,时间节点,1,100-$CQ54),0,CS$21,"将领")-持续效用(选择列求节点(将领怒气,CS$21,时间节点,1,100),0,CS$21,"将领"))*数据总览!$D$4/(1+数据总览!$D$4)</f>
        <v>3.6377949827213908E-2</v>
      </c>
      <c r="CT54" s="13">
        <f>(持续效用(选择列求节点(将领怒气,CT$21,时间节点,1,100-$CQ54),0,CT$21,"将领")-持续效用(选择列求节点(将领怒气,CT$21,时间节点,1,100),0,CT$21,"将领"))*数据总览!$D$4/(1+数据总览!$D$4)</f>
        <v>6.4591638779841226E-2</v>
      </c>
      <c r="CU54" s="13">
        <f>(持续效用(选择列求节点(将领怒气,CU$21,时间节点,1,100-$CQ54),0,CU$21,"将领")-持续效用(选择列求节点(将领怒气,CU$21,时间节点,1,100),0,CU$21,"将领"))*数据总览!$D$4/(1+数据总览!$D$4)</f>
        <v>6.5542089980992563E-2</v>
      </c>
      <c r="CW54" s="13">
        <f>(持续效用(选择列求节点(将领怒气,CW$21,时间节点,1,200-$CQ54),0,CW$21,"将领")-持续效用(选择列求节点(将领怒气,CW$21,时间节点,1,200),0,CW$21,"将领"))*数据总览!$D$4/(1+数据总览!$D$4)</f>
        <v>2.8167483450053443E-2</v>
      </c>
      <c r="CX54" s="13">
        <f>(持续效用(选择列求节点(将领怒气,CX$21,时间节点,1,200-$CQ54),0,CX$21,"将领")-持续效用(选择列求节点(将领怒气,CX$21,时间节点,1,200),0,CX$21,"将领"))*数据总览!$D$4/(1+数据总览!$D$4)</f>
        <v>2.9605447316643455E-2</v>
      </c>
      <c r="CY54" s="13">
        <f>(持续效用(选择列求节点(将领怒气,CY$21,时间节点,1,200-$CQ54),0,CY$21,"将领")-持续效用(选择列求节点(将领怒气,CY$21,时间节点,1,200),0,CY$21,"将领"))*数据总览!$D$4/(1+数据总览!$D$4)</f>
        <v>2.222587518550018E-2</v>
      </c>
      <c r="CZ54" s="13">
        <f>(持续效用(选择列求节点(将领怒气,CZ$21,时间节点,1,200-$CQ54),0,CZ$21,"将领")-持续效用(选择列求节点(将领怒气,CZ$21,时间节点,1,200),0,CZ$21,"将领"))*数据总览!$D$4/(1+数据总览!$D$4)</f>
        <v>2.1027385861947724E-2</v>
      </c>
      <c r="DC54" s="13">
        <f t="shared" si="45"/>
        <v>5.259808403691367E-2</v>
      </c>
      <c r="DD54" s="13">
        <f t="shared" si="45"/>
        <v>6.598339714385737E-2</v>
      </c>
      <c r="DE54" s="13">
        <f t="shared" si="45"/>
        <v>8.6817513965341403E-2</v>
      </c>
      <c r="DF54" s="13">
        <f t="shared" si="45"/>
        <v>8.656947584294028E-2</v>
      </c>
      <c r="DQ54" s="14">
        <f>[8]结果汇总!N55</f>
        <v>0</v>
      </c>
      <c r="DR54" s="14">
        <f>[8]结果汇总!O55</f>
        <v>0</v>
      </c>
      <c r="DS54" s="14">
        <f>[8]结果汇总!P55</f>
        <v>0.6</v>
      </c>
      <c r="DT54" s="14">
        <f>[8]结果汇总!Q55</f>
        <v>0.4</v>
      </c>
      <c r="DU54" s="14">
        <f>[8]结果汇总!R55</f>
        <v>0</v>
      </c>
      <c r="DV54" s="14">
        <f>[8]结果汇总!S55</f>
        <v>0.5</v>
      </c>
      <c r="DW54" s="14">
        <f>[8]结果汇总!T55</f>
        <v>0.5</v>
      </c>
      <c r="DX54" s="14">
        <f>[8]结果汇总!U55</f>
        <v>0</v>
      </c>
      <c r="DY54" s="14">
        <f>[8]结果汇总!V55</f>
        <v>0</v>
      </c>
      <c r="DZ54" s="14">
        <f>[8]结果汇总!W55</f>
        <v>0.25</v>
      </c>
      <c r="EA54" s="14">
        <f>[8]结果汇总!X55</f>
        <v>0.75</v>
      </c>
      <c r="EB54" s="14">
        <f>[8]结果汇总!Y55</f>
        <v>0</v>
      </c>
      <c r="EC54" s="14">
        <f>[8]结果汇总!Z55</f>
        <v>0</v>
      </c>
      <c r="ED54" s="14">
        <f>[8]结果汇总!AA55</f>
        <v>0</v>
      </c>
      <c r="EE54" s="14">
        <f>[8]结果汇总!AB55</f>
        <v>0.5</v>
      </c>
      <c r="EF54" s="14">
        <f>[8]结果汇总!AC55</f>
        <v>0.5</v>
      </c>
      <c r="EO54" s="232"/>
      <c r="EP54" s="167">
        <f t="shared" si="4"/>
        <v>7</v>
      </c>
      <c r="EQ54" s="162">
        <f>INDEX(大数据效果预估!$C$58:$C$65,MATCH($EO$51,大数据效果预估!$B$58:$B$65,0))</f>
        <v>0.4</v>
      </c>
      <c r="ER54" s="236"/>
      <c r="ES54" s="145">
        <v>4</v>
      </c>
      <c r="ET54" s="170" t="s">
        <v>143</v>
      </c>
      <c r="EU54" s="167">
        <f t="shared" si="72"/>
        <v>60</v>
      </c>
      <c r="EV54" s="168">
        <f>INDEX(士兵攻击,ES54)*4*1000*INDEX(士兵当前生命,MATCH(EU54,时间节点,ES54),ES54)</f>
        <v>2338.5446457126714</v>
      </c>
      <c r="EW54" s="171">
        <f>(EV54+EV55)/SUM(EV51:EV58)</f>
        <v>0.24497492139907795</v>
      </c>
      <c r="EX54" s="172">
        <f>EV54/(EV54+EV55)</f>
        <v>0.16309497954605268</v>
      </c>
      <c r="FG54" s="13" t="str">
        <f>IFERROR(INDEX(版本差别!$F:$F,MATCH(相关演算!FH54,版本差别!$D:$D,0)),"")</f>
        <v>孙坚</v>
      </c>
      <c r="FH54" s="13">
        <v>10041</v>
      </c>
      <c r="FI54" s="13" t="s">
        <v>714</v>
      </c>
      <c r="FJ54" s="13">
        <v>0</v>
      </c>
      <c r="FK54" s="13">
        <v>90</v>
      </c>
      <c r="FL54" s="13">
        <v>180</v>
      </c>
      <c r="FM54" s="13">
        <v>0</v>
      </c>
      <c r="FN54" s="13">
        <f>FK54</f>
        <v>90</v>
      </c>
      <c r="FO54" s="53">
        <f t="shared" si="11"/>
        <v>0</v>
      </c>
      <c r="FP54" s="53">
        <f t="shared" si="12"/>
        <v>0</v>
      </c>
      <c r="FQ54" s="53">
        <f t="shared" si="13"/>
        <v>0</v>
      </c>
      <c r="FR54" s="53">
        <f t="shared" si="14"/>
        <v>0</v>
      </c>
      <c r="FS54" s="53">
        <f t="shared" si="15"/>
        <v>0</v>
      </c>
      <c r="FT54" s="53">
        <f t="shared" si="16"/>
        <v>0</v>
      </c>
      <c r="FU54" s="53">
        <f t="shared" si="17"/>
        <v>0</v>
      </c>
      <c r="FV54" s="53">
        <f t="shared" si="18"/>
        <v>12717.000000000002</v>
      </c>
      <c r="FW54" s="53">
        <f t="shared" si="5"/>
        <v>0</v>
      </c>
      <c r="FX54" s="53">
        <v>0</v>
      </c>
      <c r="FY54" s="125">
        <f t="shared" si="54"/>
        <v>12717.000000000002</v>
      </c>
      <c r="FZ54" s="125" t="str">
        <f t="shared" ca="1" si="55"/>
        <v/>
      </c>
      <c r="GA54" s="13">
        <v>0</v>
      </c>
      <c r="GB54" s="53">
        <f t="shared" ca="1" si="56"/>
        <v>90</v>
      </c>
      <c r="GC54" s="189">
        <f ca="1">IF(FI54="","",求节点($FT$4:$FT$10,$FV$4:$FV$10,GB54))</f>
        <v>0.56701063818842257</v>
      </c>
      <c r="GD54" s="53">
        <f t="shared" si="19"/>
        <v>2</v>
      </c>
      <c r="GE54" s="53">
        <f t="shared" ca="1" si="57"/>
        <v>1.7</v>
      </c>
      <c r="GF54" s="190">
        <f ca="1">IF(GG54="",MAX(ROUND(GE54*求节点($FN$4:$FN$7,INDEX($FO$4:$FR$7,,GD54+1),GE54),2),2),MIN(MAX(ROUND(GE54*求节点($FN$4:$FN$7,INDEX($FO$4:$FR$7,,GD54+1),GE54),2),2),GG54))</f>
        <v>2</v>
      </c>
      <c r="GY54" s="13"/>
    </row>
    <row r="55" spans="2:207" x14ac:dyDescent="0.15">
      <c r="B55" s="14">
        <v>36</v>
      </c>
      <c r="C55" s="15">
        <v>0.5</v>
      </c>
      <c r="D55" s="15">
        <v>0.5</v>
      </c>
      <c r="E55" s="15">
        <v>0.5</v>
      </c>
      <c r="F55" s="15">
        <v>0.5</v>
      </c>
      <c r="G55" s="13">
        <f>数据总览!AF41</f>
        <v>0.2808126216393384</v>
      </c>
      <c r="H55" s="13">
        <f>数据总览!AG41</f>
        <v>0.24508245684285873</v>
      </c>
      <c r="I55" s="13">
        <f>数据总览!AH41</f>
        <v>0.65260486828568232</v>
      </c>
      <c r="J55" s="13">
        <f>数据总览!AI41</f>
        <v>0.65260486828568232</v>
      </c>
      <c r="K55" s="13">
        <f>数据总览!AB41</f>
        <v>0</v>
      </c>
      <c r="L55" s="13">
        <f>数据总览!AC41</f>
        <v>0.39606596547428696</v>
      </c>
      <c r="M55" s="13">
        <f>数据总览!AD41</f>
        <v>0.62944519283806111</v>
      </c>
      <c r="N55" s="13">
        <f>数据总览!AE41</f>
        <v>0.46046183788144829</v>
      </c>
      <c r="R55" s="13">
        <f t="shared" si="73"/>
        <v>3.7898399999999999</v>
      </c>
      <c r="S55" s="13">
        <f t="shared" si="73"/>
        <v>3.62704</v>
      </c>
      <c r="T55" s="13">
        <f t="shared" si="73"/>
        <v>1.8</v>
      </c>
      <c r="U55" s="13">
        <f t="shared" si="73"/>
        <v>2.3839999999999999</v>
      </c>
      <c r="V55" s="7">
        <f t="shared" si="58"/>
        <v>3.8611590824352824</v>
      </c>
      <c r="W55" s="7">
        <f t="shared" si="59"/>
        <v>2.278756285125167</v>
      </c>
      <c r="X55" s="7">
        <f t="shared" si="60"/>
        <v>1.9728131529371766</v>
      </c>
      <c r="Y55" s="7">
        <f t="shared" si="61"/>
        <v>1.7902461270284005</v>
      </c>
      <c r="Z55" s="13">
        <f t="shared" si="47"/>
        <v>0.15596210620274964</v>
      </c>
      <c r="AA55" s="13">
        <f t="shared" si="48"/>
        <v>0.16296247865240765</v>
      </c>
      <c r="AB55" s="13">
        <f t="shared" si="49"/>
        <v>0.32837301587301593</v>
      </c>
      <c r="AC55" s="13">
        <f t="shared" si="26"/>
        <v>0.24793264621284761</v>
      </c>
      <c r="AD55" s="7">
        <f t="shared" si="62"/>
        <v>0.26119414659390516</v>
      </c>
      <c r="AE55" s="7">
        <f t="shared" si="63"/>
        <v>0.26278096715360805</v>
      </c>
      <c r="AF55" s="7">
        <f t="shared" si="64"/>
        <v>0.1966813701616037</v>
      </c>
      <c r="AG55" s="7">
        <f t="shared" si="65"/>
        <v>0.20698679760768146</v>
      </c>
      <c r="AH55" s="4">
        <f>SUMPRODUCT(AD55:AF55,INDEX((DQ40:DS40,DU40:DW40,DY40:EA40,EC40:EE40),1,,$N$2))</f>
        <v>5.9004411048481108E-2</v>
      </c>
      <c r="AI55" s="4">
        <f>SUMPRODUCT(Z55:AB55,INDEX((DQ40:DS40,DU40:DW40,DY40:EA40,EC40:EE40),1,,$N$2))</f>
        <v>9.8511904761904773E-2</v>
      </c>
      <c r="AJ55" s="59">
        <f>MAX(INDEX($AD$19:AF55,,$N$2))</f>
        <v>0.26119414659390516</v>
      </c>
      <c r="AK55" s="27">
        <f>MAX(INDEX($Z$19:AB55,,$N$2))</f>
        <v>0.15596210620274964</v>
      </c>
      <c r="AL55" s="13">
        <f t="shared" si="66"/>
        <v>20444.335078466294</v>
      </c>
      <c r="AM55" s="13">
        <f t="shared" si="67"/>
        <v>21361.980803568382</v>
      </c>
      <c r="AN55" s="13">
        <f t="shared" si="68"/>
        <v>43044.8660298748</v>
      </c>
      <c r="AO55" s="7">
        <f t="shared" si="69"/>
        <v>34241.720035394064</v>
      </c>
      <c r="AP55" s="7">
        <f t="shared" si="70"/>
        <v>29949.322515475316</v>
      </c>
      <c r="AQ55" s="7">
        <f t="shared" si="71"/>
        <v>25533.162109663866</v>
      </c>
      <c r="AR55" s="7">
        <f>SUMPRODUCT(AO55:AQ55,INDEX((DQ40:DS40,DU40:DW40,DY40:EA40,EC40:EE40),1,,$N$2))</f>
        <v>7659.9486328991597</v>
      </c>
      <c r="AS55" s="7">
        <f>SUMPRODUCT(AL55:AN55,INDEX((DQ40:DS40,DU40:DW40,DY40:EA40,EC40:EE40),1,,$N$2))</f>
        <v>12913.45980896244</v>
      </c>
      <c r="AT55" s="59">
        <f>MAX(INDEX($AO$19:AQ55,,$N$2))</f>
        <v>34241.720035394064</v>
      </c>
      <c r="AU55" s="27">
        <f>MAX(INDEX($AL$19:AN55,,$N$2))</f>
        <v>20444.335078466294</v>
      </c>
      <c r="BD55" s="7">
        <v>31</v>
      </c>
      <c r="BE55" s="13">
        <f>(1-数据总览!AB36)*100*$BF$15</f>
        <v>235.71826945569003</v>
      </c>
      <c r="BF55" s="13">
        <f>(1-数据总览!AC36)*100*$BF$15</f>
        <v>129.13672317401421</v>
      </c>
      <c r="BG55" s="13">
        <f>(1-数据总览!AD36)*100*$BF$15</f>
        <v>71.834740173206526</v>
      </c>
      <c r="BH55" s="13">
        <f>(1-数据总览!AE36)*100*$BF$15</f>
        <v>84.270070946555137</v>
      </c>
      <c r="BK55" s="13">
        <v>31</v>
      </c>
      <c r="BL55" s="13">
        <f t="shared" si="52"/>
        <v>2.7621068528416504E-2</v>
      </c>
      <c r="BM55" s="13">
        <f t="shared" si="52"/>
        <v>6.8410999452697574E-2</v>
      </c>
      <c r="BN55" s="13">
        <f t="shared" si="52"/>
        <v>5.7925460922372829E-2</v>
      </c>
      <c r="BO55" s="13">
        <f t="shared" si="52"/>
        <v>3.0282694924827741E-2</v>
      </c>
      <c r="BQ55" s="13">
        <f t="shared" si="53"/>
        <v>2.4966319610342957E-2</v>
      </c>
      <c r="BR55" s="13">
        <f t="shared" si="53"/>
        <v>0.13809434609720614</v>
      </c>
      <c r="BS55" s="13">
        <f t="shared" si="53"/>
        <v>4.2072990075923924E-2</v>
      </c>
      <c r="BT55" s="13">
        <f t="shared" si="53"/>
        <v>4.0913488509786378E-2</v>
      </c>
      <c r="BU55" s="13"/>
      <c r="BV55" s="13"/>
      <c r="BW55" s="13">
        <f t="shared" si="43"/>
        <v>5.2587388138759461E-2</v>
      </c>
      <c r="BX55" s="13">
        <f t="shared" si="43"/>
        <v>0.20650534554990371</v>
      </c>
      <c r="BY55" s="13">
        <f t="shared" si="43"/>
        <v>9.9998450998296753E-2</v>
      </c>
      <c r="BZ55" s="13">
        <f t="shared" si="43"/>
        <v>7.1196183434614119E-2</v>
      </c>
      <c r="CG55" s="7"/>
      <c r="CJ55" s="13">
        <v>31</v>
      </c>
      <c r="CK55" s="13">
        <f>CL$9*$CJ55+(1-数据总览!AF36)*100*CL$10+CL$11</f>
        <v>189.11735816101901</v>
      </c>
      <c r="CL55" s="13">
        <f>CM$9*$CJ55+(1-数据总览!AG36)*100*CM$10+CM$11</f>
        <v>192.71045198375887</v>
      </c>
      <c r="CM55" s="13">
        <f>CN$9*$CJ55+(1-数据总览!AH36)*100*CN$10+CN$11</f>
        <v>145.67253445619053</v>
      </c>
      <c r="CN55" s="13">
        <f>CO$9*$CJ55+(1-数据总览!AI36)*100*CO$10+CO$11</f>
        <v>145.67253445619053</v>
      </c>
      <c r="CQ55" s="13">
        <v>31</v>
      </c>
      <c r="CR55" s="13">
        <f>(持续效用(选择列求节点(将领怒气,CR$21,时间节点,1,100-$CQ55),0,CR$21,"将领")-持续效用(选择列求节点(将领怒气,CR$21,时间节点,1,100),0,CR$21,"将领"))*数据总览!$D$4/(1+数据总览!$D$4)</f>
        <v>2.5264850047648356E-2</v>
      </c>
      <c r="CS55" s="13">
        <f>(持续效用(选择列求节点(将领怒气,CS$21,时间节点,1,100-$CQ55),0,CS$21,"将领")-持续效用(选择列求节点(将领怒气,CS$21,时间节点,1,100),0,CS$21,"将领"))*数据总览!$D$4/(1+数据总览!$D$4)</f>
        <v>3.7617435983567107E-2</v>
      </c>
      <c r="CT55" s="13">
        <f>(持续效用(选择列求节点(将领怒气,CT$21,时间节点,1,100-$CQ55),0,CT$21,"将领")-持续效用(选择列求节点(将领怒气,CT$21,时间节点,1,100),0,CT$21,"将领"))*数据总览!$D$4/(1+数据总览!$D$4)</f>
        <v>6.6938952757409909E-2</v>
      </c>
      <c r="CU55" s="13">
        <f>(持续效用(选择列求节点(将领怒气,CU$21,时间节点,1,100-$CQ55),0,CU$21,"将领")-持续效用(选择列求节点(将领怒气,CU$21,时间节点,1,100),0,CU$21,"将领"))*数据总览!$D$4/(1+数据总览!$D$4)</f>
        <v>6.7854372924686143E-2</v>
      </c>
      <c r="CW55" s="13">
        <f>(持续效用(选择列求节点(将领怒气,CW$21,时间节点,1,200-$CQ55),0,CW$21,"将领")-持续效用(选择列求节点(将领怒气,CW$21,时间节点,1,200),0,CW$21,"将领"))*数据总览!$D$4/(1+数据总览!$D$4)</f>
        <v>2.9161856875259157E-2</v>
      </c>
      <c r="CX55" s="13">
        <f>(持续效用(选择列求节点(将领怒气,CX$21,时间节点,1,200-$CQ55),0,CX$21,"将领")-持续效用(选择列求节点(将领怒气,CX$21,时间节点,1,200),0,CX$21,"将领"))*数据总览!$D$4/(1+数据总览!$D$4)</f>
        <v>3.0642941695587792E-2</v>
      </c>
      <c r="CY55" s="13">
        <f>(持续效用(选择列求节点(将领怒气,CY$21,时间节点,1,200-$CQ55),0,CY$21,"将领")-持续效用(选择列求节点(将领怒气,CY$21,时间节点,1,200),0,CY$21,"将领"))*数据总览!$D$4/(1+数据总览!$D$4)</f>
        <v>2.3175001476782385E-2</v>
      </c>
      <c r="CZ55" s="13">
        <f>(持续效用(选择列求节点(将领怒气,CZ$21,时间节点,1,200-$CQ55),0,CZ$21,"将领")-持续效用(选择列求节点(将领怒气,CZ$21,时间节点,1,200),0,CZ$21,"将领"))*数据总览!$D$4/(1+数据总览!$D$4)</f>
        <v>2.1919672069598117E-2</v>
      </c>
      <c r="DC55" s="13">
        <f t="shared" si="45"/>
        <v>5.4426706922907513E-2</v>
      </c>
      <c r="DD55" s="13">
        <f t="shared" si="45"/>
        <v>6.8260377679154896E-2</v>
      </c>
      <c r="DE55" s="13">
        <f t="shared" si="45"/>
        <v>9.0113954234192301E-2</v>
      </c>
      <c r="DF55" s="13">
        <f t="shared" si="45"/>
        <v>8.9774044994284263E-2</v>
      </c>
      <c r="DQ55" s="14">
        <f>[8]结果汇总!N56</f>
        <v>0</v>
      </c>
      <c r="DR55" s="14">
        <f>[8]结果汇总!O56</f>
        <v>0</v>
      </c>
      <c r="DS55" s="14">
        <f>[8]结果汇总!P56</f>
        <v>0.6</v>
      </c>
      <c r="DT55" s="14">
        <f>[8]结果汇总!Q56</f>
        <v>0.4</v>
      </c>
      <c r="DU55" s="14">
        <f>[8]结果汇总!R56</f>
        <v>0</v>
      </c>
      <c r="DV55" s="14">
        <f>[8]结果汇总!S56</f>
        <v>0.5</v>
      </c>
      <c r="DW55" s="14">
        <f>[8]结果汇总!T56</f>
        <v>0.5</v>
      </c>
      <c r="DX55" s="14">
        <f>[8]结果汇总!U56</f>
        <v>0</v>
      </c>
      <c r="DY55" s="14">
        <f>[8]结果汇总!V56</f>
        <v>0</v>
      </c>
      <c r="DZ55" s="14">
        <f>[8]结果汇总!W56</f>
        <v>0.25</v>
      </c>
      <c r="EA55" s="14">
        <f>[8]结果汇总!X56</f>
        <v>0.75</v>
      </c>
      <c r="EB55" s="14">
        <f>[8]结果汇总!Y56</f>
        <v>0</v>
      </c>
      <c r="EC55" s="14">
        <f>[8]结果汇总!Z56</f>
        <v>0</v>
      </c>
      <c r="ED55" s="14">
        <f>[8]结果汇总!AA56</f>
        <v>0</v>
      </c>
      <c r="EE55" s="14">
        <f>[8]结果汇总!AB56</f>
        <v>0.5</v>
      </c>
      <c r="EF55" s="14">
        <f>[8]结果汇总!AC56</f>
        <v>0.5</v>
      </c>
      <c r="EO55" s="232"/>
      <c r="EP55" s="167">
        <f t="shared" si="4"/>
        <v>7</v>
      </c>
      <c r="EQ55" s="162">
        <f>INDEX(大数据效果预估!$C$58:$C$65,MATCH($EO$51,大数据效果预估!$B$58:$B$65,0))</f>
        <v>0.4</v>
      </c>
      <c r="ER55" s="234" t="s">
        <v>283</v>
      </c>
      <c r="ES55" s="121">
        <v>1</v>
      </c>
      <c r="ET55" s="164" t="s">
        <v>169</v>
      </c>
      <c r="EU55" s="165">
        <f t="shared" si="72"/>
        <v>60</v>
      </c>
      <c r="EV55" s="163">
        <f>INDEX(武将攻击,ES55)*4</f>
        <v>12000</v>
      </c>
      <c r="EW55" s="166">
        <f>((EV51+EV54)/2+EV55)/(SUM(EV51:EV57)-(EV51+EV54)/2)</f>
        <v>0.29031897025216447</v>
      </c>
      <c r="EX55" s="163">
        <f>EV55/((EV51+EV54)/2+EV55)</f>
        <v>0.9112120780715447</v>
      </c>
      <c r="FG55" s="13" t="str">
        <f>IFERROR(INDEX(版本差别!$F:$F,MATCH(相关演算!FH55,版本差别!$D:$D,0)),"")</f>
        <v>马谡</v>
      </c>
      <c r="FH55" s="13">
        <v>10042</v>
      </c>
      <c r="FI55" s="13" t="s">
        <v>715</v>
      </c>
      <c r="FJ55" s="13">
        <v>380</v>
      </c>
      <c r="FK55" s="13">
        <v>80</v>
      </c>
      <c r="FL55" s="13">
        <v>220</v>
      </c>
      <c r="FM55" s="13">
        <v>0</v>
      </c>
      <c r="FN55" s="13">
        <f>FL55</f>
        <v>220</v>
      </c>
      <c r="FO55" s="53">
        <f t="shared" si="11"/>
        <v>0</v>
      </c>
      <c r="FP55" s="53">
        <f t="shared" si="12"/>
        <v>0</v>
      </c>
      <c r="FQ55" s="53">
        <f t="shared" si="13"/>
        <v>0</v>
      </c>
      <c r="FR55" s="53">
        <f t="shared" si="14"/>
        <v>0</v>
      </c>
      <c r="FS55" s="53">
        <f t="shared" si="15"/>
        <v>20096</v>
      </c>
      <c r="FT55" s="53">
        <f t="shared" si="16"/>
        <v>0</v>
      </c>
      <c r="FU55" s="53">
        <f t="shared" si="17"/>
        <v>0</v>
      </c>
      <c r="FV55" s="53">
        <f t="shared" si="18"/>
        <v>0</v>
      </c>
      <c r="FW55" s="53">
        <f t="shared" si="5"/>
        <v>0</v>
      </c>
      <c r="FX55" s="53">
        <v>0</v>
      </c>
      <c r="FY55" s="125">
        <f t="shared" si="54"/>
        <v>20096</v>
      </c>
      <c r="FZ55" s="125" t="str">
        <f t="shared" ca="1" si="55"/>
        <v/>
      </c>
      <c r="GA55" s="13">
        <v>0</v>
      </c>
      <c r="GB55" s="53">
        <f t="shared" ca="1" si="56"/>
        <v>220</v>
      </c>
      <c r="GC55" s="189">
        <f ca="1">IF(FI55="","",求节点($FT$4:$FT$10,$FV$4:$FV$10,GB55))</f>
        <v>0.84456488135989882</v>
      </c>
      <c r="GD55" s="53">
        <f t="shared" si="19"/>
        <v>2</v>
      </c>
      <c r="GE55" s="53">
        <f t="shared" ca="1" si="57"/>
        <v>4.0999999999999996</v>
      </c>
      <c r="GF55" s="190">
        <f ca="1">IF(GG55="",MAX(ROUND(GE55*求节点($FN$4:$FN$7,INDEX($FO$4:$FR$7,,GD55+1),GE55),2),2),MIN(MAX(ROUND(GE55*求节点($FN$4:$FN$7,INDEX($FO$4:$FR$7,,GD55+1),GE55),2),2),GG55))</f>
        <v>3</v>
      </c>
      <c r="GG55" s="13">
        <v>3</v>
      </c>
      <c r="GY55" s="13"/>
    </row>
    <row r="56" spans="2:207" x14ac:dyDescent="0.15">
      <c r="B56" s="14">
        <v>37</v>
      </c>
      <c r="C56" s="15">
        <v>0.5</v>
      </c>
      <c r="D56" s="15">
        <v>0.5</v>
      </c>
      <c r="E56" s="15">
        <v>0.5</v>
      </c>
      <c r="F56" s="15">
        <v>0.5</v>
      </c>
      <c r="G56" s="13">
        <f>数据总览!AF42</f>
        <v>0.2635897377980107</v>
      </c>
      <c r="H56" s="13">
        <f>数据总览!AG42</f>
        <v>0.22937193324338412</v>
      </c>
      <c r="I56" s="13">
        <f>数据总览!AH42</f>
        <v>0.63994089043466551</v>
      </c>
      <c r="J56" s="13">
        <f>数据总览!AI42</f>
        <v>0.63994089043466551</v>
      </c>
      <c r="K56" s="13">
        <f>数据总览!AB42</f>
        <v>0</v>
      </c>
      <c r="L56" s="13">
        <f>数据总览!AC42</f>
        <v>0.38349754659470714</v>
      </c>
      <c r="M56" s="13">
        <f>数据总览!AD42</f>
        <v>0.61593694979697644</v>
      </c>
      <c r="N56" s="13">
        <f>数据总览!AE42</f>
        <v>0.42907704141265696</v>
      </c>
      <c r="R56" s="13">
        <f t="shared" si="73"/>
        <v>3.7898399999999999</v>
      </c>
      <c r="S56" s="13">
        <f t="shared" si="73"/>
        <v>3.62704</v>
      </c>
      <c r="T56" s="13">
        <f t="shared" si="73"/>
        <v>1.8</v>
      </c>
      <c r="U56" s="13">
        <f t="shared" si="73"/>
        <v>2.3839999999999999</v>
      </c>
      <c r="V56" s="7">
        <f t="shared" si="58"/>
        <v>3.804379224330154</v>
      </c>
      <c r="W56" s="7">
        <f t="shared" si="59"/>
        <v>2.2334021078550852</v>
      </c>
      <c r="X56" s="7">
        <f t="shared" si="60"/>
        <v>1.9193373347963747</v>
      </c>
      <c r="Y56" s="7">
        <f t="shared" si="61"/>
        <v>1.7522564273799122</v>
      </c>
      <c r="Z56" s="13">
        <f t="shared" si="47"/>
        <v>0.15596210620274964</v>
      </c>
      <c r="AA56" s="13">
        <f t="shared" si="48"/>
        <v>0.16296247865240765</v>
      </c>
      <c r="AB56" s="13">
        <f t="shared" si="49"/>
        <v>0.32837301587301593</v>
      </c>
      <c r="AC56" s="13">
        <f t="shared" si="26"/>
        <v>0.24793264621284761</v>
      </c>
      <c r="AD56" s="7">
        <f t="shared" si="62"/>
        <v>0.26533058725726155</v>
      </c>
      <c r="AE56" s="7">
        <f t="shared" si="63"/>
        <v>0.26964485959565765</v>
      </c>
      <c r="AF56" s="7">
        <f t="shared" si="64"/>
        <v>0.20242748009775471</v>
      </c>
      <c r="AG56" s="7">
        <f t="shared" si="65"/>
        <v>0.21552309212362517</v>
      </c>
      <c r="AH56" s="4">
        <f>SUMPRODUCT(AD56:AF56,INDEX((DQ41:DS41,DU41:DW41,DY41:EA41,EC41:EE41),1,,$N$2))</f>
        <v>6.072824402932641E-2</v>
      </c>
      <c r="AI56" s="4">
        <f>SUMPRODUCT(Z56:AB56,INDEX((DQ41:DS41,DU41:DW41,DY41:EA41,EC41:EE41),1,,$N$2))</f>
        <v>9.8511904761904773E-2</v>
      </c>
      <c r="AJ56" s="59">
        <f>MAX(INDEX($AD$19:AF56,,$N$2))</f>
        <v>0.26533058725726155</v>
      </c>
      <c r="AK56" s="27">
        <f>MAX(INDEX($Z$19:AB56,,$N$2))</f>
        <v>0.15596210620274964</v>
      </c>
      <c r="AL56" s="13">
        <f t="shared" si="66"/>
        <v>104123.25614939329</v>
      </c>
      <c r="AM56" s="13">
        <f t="shared" si="67"/>
        <v>108796.83738950119</v>
      </c>
      <c r="AN56" s="13">
        <f t="shared" si="68"/>
        <v>219228.04504734234</v>
      </c>
      <c r="AO56" s="7">
        <f t="shared" si="69"/>
        <v>177605.89925718913</v>
      </c>
      <c r="AP56" s="7">
        <f t="shared" si="70"/>
        <v>155861.00044444192</v>
      </c>
      <c r="AQ56" s="7">
        <f t="shared" si="71"/>
        <v>133821.48318432289</v>
      </c>
      <c r="AR56" s="7">
        <f>SUMPRODUCT(AO56:AQ56,INDEX((DQ41:DS41,DU41:DW41,DY41:EA41,EC41:EE41),1,,$N$2))</f>
        <v>40146.444955296865</v>
      </c>
      <c r="AS56" s="7">
        <f>SUMPRODUCT(AL56:AN56,INDEX((DQ41:DS41,DU41:DW41,DY41:EA41,EC41:EE41),1,,$N$2))</f>
        <v>65768.413514202693</v>
      </c>
      <c r="AT56" s="59">
        <f>MAX(INDEX($AO$19:AQ56,,$N$2))</f>
        <v>177605.89925718913</v>
      </c>
      <c r="AU56" s="27">
        <f>MAX(INDEX($AL$19:AN56,,$N$2))</f>
        <v>104123.25614939329</v>
      </c>
      <c r="BD56" s="7">
        <v>32</v>
      </c>
      <c r="BE56" s="13">
        <f>(1-数据总览!AB37)*100*$BF$15</f>
        <v>239.15929315696792</v>
      </c>
      <c r="BF56" s="13">
        <f>(1-数据总览!AC37)*100*$BF$15</f>
        <v>132.39668185494727</v>
      </c>
      <c r="BG56" s="13">
        <f>(1-数据总览!AD37)*100*$BF$15</f>
        <v>75.376659974343312</v>
      </c>
      <c r="BH56" s="13">
        <f>(1-数据总览!AE37)*100*$BF$15</f>
        <v>91.00302927998986</v>
      </c>
      <c r="BK56" s="13">
        <v>32</v>
      </c>
      <c r="BL56" s="13">
        <f t="shared" si="52"/>
        <v>2.8524716496764024E-2</v>
      </c>
      <c r="BM56" s="13">
        <f t="shared" si="52"/>
        <v>7.0635402698099092E-2</v>
      </c>
      <c r="BN56" s="13">
        <f t="shared" si="52"/>
        <v>5.9803900931271609E-2</v>
      </c>
      <c r="BO56" s="13">
        <f t="shared" si="52"/>
        <v>3.1315869997675161E-2</v>
      </c>
      <c r="BQ56" s="13">
        <f t="shared" si="53"/>
        <v>2.5522328085390844E-2</v>
      </c>
      <c r="BR56" s="13">
        <f t="shared" si="53"/>
        <v>0.13991714954704049</v>
      </c>
      <c r="BS56" s="13">
        <f t="shared" si="53"/>
        <v>4.3393706297122761E-2</v>
      </c>
      <c r="BT56" s="13">
        <f t="shared" si="53"/>
        <v>4.2296378241563487E-2</v>
      </c>
      <c r="BU56" s="13"/>
      <c r="BV56" s="13"/>
      <c r="BW56" s="13">
        <f t="shared" ref="BW56:BZ87" si="74">SUM(BL56,BQ56)</f>
        <v>5.4047044582154868E-2</v>
      </c>
      <c r="BX56" s="13">
        <f t="shared" si="74"/>
        <v>0.21055255224513958</v>
      </c>
      <c r="BY56" s="13">
        <f t="shared" si="74"/>
        <v>0.10319760722839437</v>
      </c>
      <c r="BZ56" s="13">
        <f t="shared" si="74"/>
        <v>7.3612248239238648E-2</v>
      </c>
      <c r="CG56" s="7"/>
      <c r="CJ56" s="13">
        <v>32</v>
      </c>
      <c r="CK56" s="13">
        <f>CL$9*$CJ56+(1-数据总览!AF37)*100*CL$10+CL$11</f>
        <v>192.48499032249794</v>
      </c>
      <c r="CL56" s="13">
        <f>CM$9*$CJ56+(1-数据总览!AG37)*100*CM$10+CM$11</f>
        <v>196.74792615934203</v>
      </c>
      <c r="CM56" s="13">
        <f>CN$9*$CJ56+(1-数据总览!AH37)*100*CN$10+CN$11</f>
        <v>149.33280936297342</v>
      </c>
      <c r="CN56" s="13">
        <f>CO$9*$CJ56+(1-数据总览!AI37)*100*CO$10+CO$11</f>
        <v>149.33280936297342</v>
      </c>
      <c r="CQ56" s="13">
        <v>32</v>
      </c>
      <c r="CR56" s="13">
        <f>(持续效用(选择列求节点(将领怒气,CR$21,时间节点,1,100-$CQ56),0,CR$21,"将领")-持续效用(选择列求节点(将领怒气,CR$21,时间节点,1,100),0,CR$21,"将领"))*数据总览!$D$4/(1+数据总览!$D$4)</f>
        <v>2.6099099508436474E-2</v>
      </c>
      <c r="CS56" s="13">
        <f>(持续效用(选择列求节点(将领怒气,CS$21,时间节点,1,100-$CQ56),0,CS$21,"将领")-持续效用(选择列求节点(将领怒气,CS$21,时间节点,1,100),0,CS$21,"将领"))*数据总览!$D$4/(1+数据总览!$D$4)</f>
        <v>3.8856922139920369E-2</v>
      </c>
      <c r="CT56" s="13">
        <f>(持续效用(选择列求节点(将领怒气,CT$21,时间节点,1,100-$CQ56),0,CT$21,"将领")-持续效用(选择列求节点(将领怒气,CT$21,时间节点,1,100),0,CT$21,"将领"))*数据总览!$D$4/(1+数据总览!$D$4)</f>
        <v>6.9320061599496288E-2</v>
      </c>
      <c r="CU56" s="13">
        <f>(持续效用(选择列求节点(将领怒气,CU$21,时间节点,1,100-$CQ56),0,CU$21,"将领")-持续效用(选择列求节点(将领怒气,CU$21,时间节点,1,100),0,CU$21,"将领"))*数据总览!$D$4/(1+数据总览!$D$4)</f>
        <v>7.0188607516460014E-2</v>
      </c>
      <c r="CW56" s="13">
        <f>(持续效用(选择列求节点(将领怒气,CW$21,时间节点,1,200-$CQ56),0,CW$21,"将领")-持续效用(选择列求节点(将领怒气,CW$21,时间节点,1,200),0,CW$21,"将领"))*数据总览!$D$4/(1+数据总览!$D$4)</f>
        <v>3.0158327230614613E-2</v>
      </c>
      <c r="CX56" s="13">
        <f>(持续效用(选择列求节点(将领怒气,CX$21,时间节点,1,200-$CQ56),0,CX$21,"将领")-持续效用(选择列求节点(将领怒气,CX$21,时间节点,1,200),0,CX$21,"将领"))*数据总览!$D$4/(1+数据总览!$D$4)</f>
        <v>3.1680436074531686E-2</v>
      </c>
      <c r="CY56" s="13">
        <f>(持续效用(选择列求节点(将领怒气,CY$21,时间节点,1,200-$CQ56),0,CY$21,"将领")-持续效用(选择列求节点(将领怒气,CY$21,时间节点,1,200),0,CY$21,"将领"))*数据总览!$D$4/(1+数据总览!$D$4)</f>
        <v>2.4124127768064871E-2</v>
      </c>
      <c r="CZ56" s="13">
        <f>(持续效用(选择列求节点(将领怒气,CZ$21,时间节点,1,200-$CQ56),0,CZ$21,"将领")-持续效用(选择列求节点(将领怒气,CZ$21,时间节点,1,200),0,CZ$21,"将领"))*数据总览!$D$4/(1+数据总览!$D$4)</f>
        <v>2.2811958277248811E-2</v>
      </c>
      <c r="DC56" s="13">
        <f t="shared" si="45"/>
        <v>5.6257426739051083E-2</v>
      </c>
      <c r="DD56" s="13">
        <f t="shared" si="45"/>
        <v>7.0537358214452062E-2</v>
      </c>
      <c r="DE56" s="13">
        <f t="shared" si="45"/>
        <v>9.3444189367561159E-2</v>
      </c>
      <c r="DF56" s="13">
        <f t="shared" si="45"/>
        <v>9.3000565793708828E-2</v>
      </c>
      <c r="DQ56" s="14">
        <f>[8]结果汇总!N57</f>
        <v>0</v>
      </c>
      <c r="DR56" s="14">
        <f>[8]结果汇总!O57</f>
        <v>0</v>
      </c>
      <c r="DS56" s="14">
        <f>[8]结果汇总!P57</f>
        <v>0.6</v>
      </c>
      <c r="DT56" s="14">
        <f>[8]结果汇总!Q57</f>
        <v>0.4</v>
      </c>
      <c r="DU56" s="14">
        <f>[8]结果汇总!R57</f>
        <v>0</v>
      </c>
      <c r="DV56" s="14">
        <f>[8]结果汇总!S57</f>
        <v>0.5</v>
      </c>
      <c r="DW56" s="14">
        <f>[8]结果汇总!T57</f>
        <v>0</v>
      </c>
      <c r="DX56" s="14">
        <f>[8]结果汇总!U57</f>
        <v>0.5</v>
      </c>
      <c r="DY56" s="14">
        <f>[8]结果汇总!V57</f>
        <v>0</v>
      </c>
      <c r="DZ56" s="14">
        <f>[8]结果汇总!W57</f>
        <v>0.25</v>
      </c>
      <c r="EA56" s="14">
        <f>[8]结果汇总!X57</f>
        <v>0.75</v>
      </c>
      <c r="EB56" s="14">
        <f>[8]结果汇总!Y57</f>
        <v>0</v>
      </c>
      <c r="EC56" s="14">
        <f>[8]结果汇总!Z57</f>
        <v>0</v>
      </c>
      <c r="ED56" s="14">
        <f>[8]结果汇总!AA57</f>
        <v>0</v>
      </c>
      <c r="EE56" s="14">
        <f>[8]结果汇总!AB57</f>
        <v>0.5</v>
      </c>
      <c r="EF56" s="14">
        <f>[8]结果汇总!AC57</f>
        <v>0.5</v>
      </c>
      <c r="EO56" s="232"/>
      <c r="EP56" s="167">
        <f t="shared" si="4"/>
        <v>7</v>
      </c>
      <c r="EQ56" s="162">
        <f>INDEX(大数据效果预估!$C$58:$C$65,MATCH($EO$51,大数据效果预估!$B$58:$B$65,0))</f>
        <v>0.4</v>
      </c>
      <c r="ER56" s="235"/>
      <c r="ES56" s="162">
        <v>2</v>
      </c>
      <c r="ET56" s="13" t="s">
        <v>170</v>
      </c>
      <c r="EU56" s="167">
        <f t="shared" si="72"/>
        <v>60</v>
      </c>
      <c r="EV56" s="168">
        <f>INDEX(武将攻击,ES56)*4</f>
        <v>12000</v>
      </c>
      <c r="EW56" s="169">
        <f>(EV52+EV56)/(SUM(EV51:EV57)-(EV51+EV54)/2)</f>
        <v>0.33126771244824671</v>
      </c>
      <c r="EX56" s="168">
        <f>EV56/(EV52+EV56)</f>
        <v>0.79857511688041316</v>
      </c>
      <c r="FG56" s="13" t="str">
        <f>IFERROR(INDEX(版本差别!$F:$F,MATCH(相关演算!FH56,版本差别!$D:$D,0)),"")</f>
        <v>关银屏</v>
      </c>
      <c r="FH56" s="13">
        <v>10043</v>
      </c>
      <c r="FI56" s="13" t="s">
        <v>838</v>
      </c>
      <c r="FJ56" s="13">
        <v>160</v>
      </c>
      <c r="FM56" s="13">
        <v>0</v>
      </c>
      <c r="FN56" s="13">
        <f>FJ56</f>
        <v>160</v>
      </c>
      <c r="FO56" s="53">
        <f t="shared" si="11"/>
        <v>0</v>
      </c>
      <c r="FP56" s="53">
        <f t="shared" si="12"/>
        <v>0</v>
      </c>
      <c r="FQ56" s="53">
        <f t="shared" si="13"/>
        <v>0</v>
      </c>
      <c r="FR56" s="53">
        <f t="shared" si="14"/>
        <v>0</v>
      </c>
      <c r="FS56" s="53">
        <f t="shared" si="15"/>
        <v>0</v>
      </c>
      <c r="FT56" s="53">
        <f t="shared" si="16"/>
        <v>0</v>
      </c>
      <c r="FU56" s="53">
        <f t="shared" si="17"/>
        <v>80384</v>
      </c>
      <c r="FV56" s="53">
        <f t="shared" si="18"/>
        <v>0</v>
      </c>
      <c r="FW56" s="53">
        <f t="shared" si="5"/>
        <v>0</v>
      </c>
      <c r="FX56" s="53">
        <v>0</v>
      </c>
      <c r="FY56" s="125">
        <f t="shared" si="54"/>
        <v>80384</v>
      </c>
      <c r="FZ56" s="125" t="str">
        <f t="shared" ca="1" si="55"/>
        <v/>
      </c>
      <c r="GA56" s="13">
        <v>1</v>
      </c>
      <c r="GB56" s="53">
        <f t="shared" ca="1" si="56"/>
        <v>160</v>
      </c>
      <c r="GC56" s="189">
        <f ca="1">IF(FI56="","",求节点($FT$4:$FT$10,$FV$4:$FV$10,GB56))</f>
        <v>0.72939248038668703</v>
      </c>
      <c r="GD56" s="53">
        <f t="shared" si="19"/>
        <v>2</v>
      </c>
      <c r="GE56" s="53">
        <f t="shared" ca="1" si="57"/>
        <v>12</v>
      </c>
      <c r="GF56" s="190">
        <f ca="1">IF(GG56="",MAX(ROUND(GE56*求节点($FN$4:$FN$7,INDEX($FO$4:$FR$7,,GD56+1),GE56),2),2),MIN(MAX(ROUND(GE56*求节点($FN$4:$FN$7,INDEX($FO$4:$FR$7,,GD56+1),GE56),2),2),GG56))</f>
        <v>3</v>
      </c>
      <c r="GG56" s="13">
        <v>3</v>
      </c>
      <c r="GY56" s="13"/>
    </row>
    <row r="57" spans="2:207" x14ac:dyDescent="0.15">
      <c r="B57" s="14">
        <v>38</v>
      </c>
      <c r="C57" s="15">
        <v>0.5</v>
      </c>
      <c r="D57" s="15">
        <v>0.5</v>
      </c>
      <c r="E57" s="15">
        <v>0.5</v>
      </c>
      <c r="F57" s="15">
        <v>0.5</v>
      </c>
      <c r="G57" s="13">
        <f>数据总览!AF43</f>
        <v>0.23659579135755804</v>
      </c>
      <c r="H57" s="13">
        <f>数据总览!AG43</f>
        <v>0.21390701549200136</v>
      </c>
      <c r="I57" s="13">
        <f>数据总览!AH43</f>
        <v>0.62745531766244789</v>
      </c>
      <c r="J57" s="13">
        <f>数据总览!AI43</f>
        <v>0.62745531766244789</v>
      </c>
      <c r="K57" s="13">
        <f>数据总览!AB43</f>
        <v>0</v>
      </c>
      <c r="L57" s="13">
        <f>数据总览!AC43</f>
        <v>0.37112561239360103</v>
      </c>
      <c r="M57" s="13">
        <f>数据总览!AD43</f>
        <v>0.60261900550661096</v>
      </c>
      <c r="N57" s="13">
        <f>数据总览!AE43</f>
        <v>0.41236528008010409</v>
      </c>
      <c r="R57" s="13">
        <f t="shared" si="73"/>
        <v>3.7898399999999999</v>
      </c>
      <c r="S57" s="13">
        <f t="shared" si="73"/>
        <v>3.62704</v>
      </c>
      <c r="T57" s="13">
        <f t="shared" si="73"/>
        <v>1.8</v>
      </c>
      <c r="U57" s="13">
        <f t="shared" si="73"/>
        <v>2.3839999999999999</v>
      </c>
      <c r="V57" s="7">
        <f t="shared" si="58"/>
        <v>3.7558673371021012</v>
      </c>
      <c r="W57" s="7">
        <f t="shared" si="59"/>
        <v>2.1941048689470355</v>
      </c>
      <c r="X57" s="7">
        <f t="shared" si="60"/>
        <v>1.8639372149013678</v>
      </c>
      <c r="Y57" s="7">
        <f t="shared" si="61"/>
        <v>1.7099803843338146</v>
      </c>
      <c r="Z57" s="13">
        <f t="shared" si="47"/>
        <v>0.15596210620274964</v>
      </c>
      <c r="AA57" s="13">
        <f t="shared" si="48"/>
        <v>0.16296247865240765</v>
      </c>
      <c r="AB57" s="13">
        <f t="shared" si="49"/>
        <v>0.32837301587301593</v>
      </c>
      <c r="AC57" s="13">
        <f t="shared" si="26"/>
        <v>0.24793264621284761</v>
      </c>
      <c r="AD57" s="7">
        <f t="shared" si="62"/>
        <v>0.26897324592394983</v>
      </c>
      <c r="AE57" s="7">
        <f t="shared" si="63"/>
        <v>0.27617897091064375</v>
      </c>
      <c r="AF57" s="7">
        <f t="shared" si="64"/>
        <v>0.20868353913340246</v>
      </c>
      <c r="AG57" s="7">
        <f t="shared" si="65"/>
        <v>0.22294065443540725</v>
      </c>
      <c r="AH57" s="4">
        <f>SUMPRODUCT(AD57:AF57,INDEX((DQ42:DS42,DU42:DW42,DY42:EA42,EC42:EE42),1,,$N$2))</f>
        <v>6.2605061740020729E-2</v>
      </c>
      <c r="AI57" s="4">
        <f>SUMPRODUCT(Z57:AB57,INDEX((DQ42:DS42,DU42:DW42,DY42:EA42,EC42:EE42),1,,$N$2))</f>
        <v>9.8511904761904773E-2</v>
      </c>
      <c r="AJ57" s="59">
        <f>MAX(INDEX($AD$19:AF57,,$N$2))</f>
        <v>0.26897324592394983</v>
      </c>
      <c r="AK57" s="27">
        <f>MAX(INDEX($Z$19:AB57,,$N$2))</f>
        <v>0.15596210620274964</v>
      </c>
      <c r="AL57" s="13">
        <f t="shared" si="66"/>
        <v>530301.05550224101</v>
      </c>
      <c r="AM57" s="13">
        <f t="shared" si="67"/>
        <v>554103.66364435223</v>
      </c>
      <c r="AN57" s="13">
        <f t="shared" si="68"/>
        <v>1116531.1956581168</v>
      </c>
      <c r="AO57" s="7">
        <f t="shared" si="69"/>
        <v>921211.18385260459</v>
      </c>
      <c r="AP57" s="7">
        <f t="shared" si="70"/>
        <v>811125.24154728057</v>
      </c>
      <c r="AQ57" s="7">
        <f t="shared" si="71"/>
        <v>701369.8219099181</v>
      </c>
      <c r="AR57" s="7">
        <f>SUMPRODUCT(AO57:AQ57,INDEX((DQ42:DS42,DU42:DW42,DY42:EA42,EC42:EE42),1,,$N$2))</f>
        <v>210410.94657297543</v>
      </c>
      <c r="AS57" s="7">
        <f>SUMPRODUCT(AL57:AN57,INDEX((DQ42:DS42,DU42:DW42,DY42:EA42,EC42:EE42),1,,$N$2))</f>
        <v>334959.35869743506</v>
      </c>
      <c r="AT57" s="59">
        <f>MAX(INDEX($AO$19:AQ57,,$N$2))</f>
        <v>921211.18385260459</v>
      </c>
      <c r="AU57" s="27">
        <f>MAX(INDEX($AL$19:AN57,,$N$2))</f>
        <v>530301.05550224101</v>
      </c>
      <c r="BD57" s="7">
        <v>33</v>
      </c>
      <c r="BE57" s="13">
        <f>(1-数据总览!AB38)*100*$BF$15</f>
        <v>240</v>
      </c>
      <c r="BF57" s="13">
        <f>(1-数据总览!AC38)*100*$BF$15</f>
        <v>135.60686975923852</v>
      </c>
      <c r="BG57" s="13">
        <f>(1-数据总览!AD38)*100*$BF$15</f>
        <v>78.856309274701317</v>
      </c>
      <c r="BH57" s="13">
        <f>(1-数据总览!AE38)*100*$BF$15</f>
        <v>97.596656112233887</v>
      </c>
      <c r="BK57" s="13">
        <v>33</v>
      </c>
      <c r="BL57" s="13">
        <f t="shared" si="52"/>
        <v>2.9428364465111601E-2</v>
      </c>
      <c r="BM57" s="13">
        <f t="shared" si="52"/>
        <v>7.2859805943500611E-2</v>
      </c>
      <c r="BN57" s="13">
        <f t="shared" si="52"/>
        <v>6.169014378582871E-2</v>
      </c>
      <c r="BO57" s="13">
        <f t="shared" si="52"/>
        <v>3.234904507052333E-2</v>
      </c>
      <c r="BQ57" s="13">
        <f t="shared" si="53"/>
        <v>2.6078336560439397E-2</v>
      </c>
      <c r="BR57" s="13">
        <f t="shared" si="53"/>
        <v>0.14174327369517628</v>
      </c>
      <c r="BS57" s="13">
        <f t="shared" si="53"/>
        <v>4.4714422518322014E-2</v>
      </c>
      <c r="BT57" s="13">
        <f t="shared" si="53"/>
        <v>4.3679267973340069E-2</v>
      </c>
      <c r="BU57" s="13"/>
      <c r="BV57" s="13"/>
      <c r="BW57" s="13">
        <f t="shared" si="74"/>
        <v>5.5506701025550997E-2</v>
      </c>
      <c r="BX57" s="13">
        <f t="shared" si="74"/>
        <v>0.21460307963867689</v>
      </c>
      <c r="BY57" s="13">
        <f t="shared" si="74"/>
        <v>0.10640456630415072</v>
      </c>
      <c r="BZ57" s="13">
        <f t="shared" si="74"/>
        <v>7.6028313043863399E-2</v>
      </c>
      <c r="CG57" s="7"/>
      <c r="CJ57" s="13">
        <v>33</v>
      </c>
      <c r="CK57" s="13">
        <f>CL$9*$CJ57+(1-数据总览!AF38)*100*CL$10+CL$11</f>
        <v>195.82432077279753</v>
      </c>
      <c r="CL57" s="13">
        <f>CM$9*$CJ57+(1-数据总览!AG38)*100*CM$10+CM$11</f>
        <v>200.75429359952409</v>
      </c>
      <c r="CM57" s="13">
        <f>CN$9*$CJ57+(1-数据总览!AH38)*100*CN$10+CN$11</f>
        <v>152.96389497251624</v>
      </c>
      <c r="CN57" s="13">
        <f>CO$9*$CJ57+(1-数据总览!AI38)*100*CO$10+CO$11</f>
        <v>152.96389497251624</v>
      </c>
      <c r="CQ57" s="13">
        <v>33</v>
      </c>
      <c r="CR57" s="13">
        <f>(持续效用(选择列求节点(将领怒气,CR$21,时间节点,1,100-$CQ57),0,CR$21,"将领")-持续效用(选择列求节点(将领怒气,CR$21,时间节点,1,100),0,CR$21,"将领"))*数据总览!$D$4/(1+数据总览!$D$4)</f>
        <v>2.6940908023100299E-2</v>
      </c>
      <c r="CS57" s="13">
        <f>(持续效用(选择列求节点(将领怒气,CS$21,时间节点,1,100-$CQ57),0,CS$21,"将领")-持续效用(选择列求节点(将领怒气,CS$21,时间节点,1,100),0,CS$21,"将领"))*数据总览!$D$4/(1+数据总览!$D$4)</f>
        <v>4.0096408296273596E-2</v>
      </c>
      <c r="CT57" s="13">
        <f>(持续效用(选择列求节点(将领怒气,CT$21,时间节点,1,100-$CQ57),0,CT$21,"将领")-持续效用(选择列求节点(将领怒气,CT$21,时间节点,1,100),0,CT$21,"将领"))*数据总览!$D$4/(1+数据总览!$D$4)</f>
        <v>7.1701170441582682E-2</v>
      </c>
      <c r="CU57" s="13">
        <f>(持续效用(选择列求节点(将领怒气,CU$21,时间节点,1,100-$CQ57),0,CU$21,"将领")-持续效用(选择列求节点(将领怒气,CU$21,时间节点,1,100),0,CU$21,"将领"))*数据总览!$D$4/(1+数据总览!$D$4)</f>
        <v>7.2522842108233926E-2</v>
      </c>
      <c r="CW57" s="13">
        <f>(持续效用(选择列求节点(将领怒气,CW$21,时间节点,1,200-$CQ57),0,CW$21,"将领")-持续效用(选择列求节点(将领怒气,CW$21,时间节点,1,200),0,CW$21,"将领"))*数据总览!$D$4/(1+数据总览!$D$4)</f>
        <v>3.1160241146786369E-2</v>
      </c>
      <c r="CX57" s="13">
        <f>(持续效用(选择列求节点(将领怒气,CX$21,时间节点,1,200-$CQ57),0,CX$21,"将领")-持续效用(选择列求节点(将领怒气,CX$21,时间节点,1,200),0,CX$21,"将领"))*数据总览!$D$4/(1+数据总览!$D$4)</f>
        <v>3.2727369333437915E-2</v>
      </c>
      <c r="CY57" s="13">
        <f>(持续效用(选择列求节点(将领怒气,CY$21,时间节点,1,200-$CQ57),0,CY$21,"将领")-持续效用(选择列求节点(将领怒气,CY$21,时间节点,1,200),0,CY$21,"将领"))*数据总览!$D$4/(1+数据总览!$D$4)</f>
        <v>2.5076522093204094E-2</v>
      </c>
      <c r="CZ57" s="13">
        <f>(持续效用(选择列求节点(将领怒气,CZ$21,时间节点,1,200-$CQ57),0,CZ$21,"将领")-持续效用(选择列求节点(将领怒气,CZ$21,时间节点,1,200),0,CZ$21,"将领"))*数据总览!$D$4/(1+数据总览!$D$4)</f>
        <v>2.3707271063756485E-2</v>
      </c>
      <c r="DC57" s="13">
        <f t="shared" si="45"/>
        <v>5.8101149169886665E-2</v>
      </c>
      <c r="DD57" s="13">
        <f t="shared" si="45"/>
        <v>7.2823777629711511E-2</v>
      </c>
      <c r="DE57" s="13">
        <f t="shared" si="45"/>
        <v>9.6777692534786769E-2</v>
      </c>
      <c r="DF57" s="13">
        <f t="shared" si="45"/>
        <v>9.6230113171990414E-2</v>
      </c>
      <c r="DQ57" s="14">
        <f>[8]结果汇总!N58</f>
        <v>0</v>
      </c>
      <c r="DR57" s="14">
        <f>[8]结果汇总!O58</f>
        <v>0</v>
      </c>
      <c r="DS57" s="14">
        <f>[8]结果汇总!P58</f>
        <v>0.6</v>
      </c>
      <c r="DT57" s="14">
        <f>[8]结果汇总!Q58</f>
        <v>0.4</v>
      </c>
      <c r="DU57" s="14">
        <f>[8]结果汇总!R58</f>
        <v>0</v>
      </c>
      <c r="DV57" s="14">
        <f>[8]结果汇总!S58</f>
        <v>0.5</v>
      </c>
      <c r="DW57" s="14">
        <f>[8]结果汇总!T58</f>
        <v>0</v>
      </c>
      <c r="DX57" s="14">
        <f>[8]结果汇总!U58</f>
        <v>0.5</v>
      </c>
      <c r="DY57" s="14">
        <f>[8]结果汇总!V58</f>
        <v>0</v>
      </c>
      <c r="DZ57" s="14">
        <f>[8]结果汇总!W58</f>
        <v>0.25</v>
      </c>
      <c r="EA57" s="14">
        <f>[8]结果汇总!X58</f>
        <v>0.75</v>
      </c>
      <c r="EB57" s="14">
        <f>[8]结果汇总!Y58</f>
        <v>0</v>
      </c>
      <c r="EC57" s="14">
        <f>[8]结果汇总!Z58</f>
        <v>0</v>
      </c>
      <c r="ED57" s="14">
        <f>[8]结果汇总!AA58</f>
        <v>0</v>
      </c>
      <c r="EE57" s="14">
        <f>[8]结果汇总!AB58</f>
        <v>0.5</v>
      </c>
      <c r="EF57" s="14">
        <f>[8]结果汇总!AC58</f>
        <v>0.5</v>
      </c>
      <c r="EO57" s="232"/>
      <c r="EP57" s="167">
        <f t="shared" si="4"/>
        <v>7</v>
      </c>
      <c r="EQ57" s="162">
        <f>INDEX(大数据效果预估!$C$58:$C$65,MATCH($EO$51,大数据效果预估!$B$58:$B$65,0))</f>
        <v>0.4</v>
      </c>
      <c r="ER57" s="235"/>
      <c r="ES57" s="162">
        <v>3</v>
      </c>
      <c r="ET57" s="13" t="s">
        <v>171</v>
      </c>
      <c r="EU57" s="167">
        <f t="shared" si="72"/>
        <v>60</v>
      </c>
      <c r="EV57" s="168">
        <f>INDEX(武将攻击,ES57)*4</f>
        <v>12000</v>
      </c>
      <c r="EW57" s="169">
        <f>(EV53+EV57)/(SUM(EV51:EV57)-(EV51+EV54)/2)</f>
        <v>0.37841331729958871</v>
      </c>
      <c r="EX57" s="168">
        <f>EV57/(EV53+EV57)</f>
        <v>0.69908256420486514</v>
      </c>
      <c r="FG57" s="13" t="str">
        <f>IFERROR(INDEX(版本差别!$F:$F,MATCH(相关演算!FH57,版本差别!$D:$D,0)),"")</f>
        <v>于禁</v>
      </c>
      <c r="FH57" s="13">
        <v>10044</v>
      </c>
      <c r="FI57" s="13" t="s">
        <v>380</v>
      </c>
      <c r="FM57" s="13">
        <v>0</v>
      </c>
      <c r="FN57" s="13" t="s">
        <v>380</v>
      </c>
      <c r="FO57" s="53">
        <f t="shared" si="11"/>
        <v>0</v>
      </c>
      <c r="FP57" s="53">
        <f t="shared" si="12"/>
        <v>0</v>
      </c>
      <c r="FQ57" s="53">
        <f t="shared" si="13"/>
        <v>0</v>
      </c>
      <c r="FR57" s="53">
        <f t="shared" si="14"/>
        <v>0</v>
      </c>
      <c r="FS57" s="53">
        <f t="shared" si="15"/>
        <v>0</v>
      </c>
      <c r="FT57" s="53">
        <f t="shared" si="16"/>
        <v>0</v>
      </c>
      <c r="FU57" s="53">
        <f t="shared" si="17"/>
        <v>0</v>
      </c>
      <c r="FV57" s="53">
        <f t="shared" si="18"/>
        <v>0</v>
      </c>
      <c r="FW57" s="53">
        <f t="shared" si="5"/>
        <v>0</v>
      </c>
      <c r="FX57" s="53">
        <v>0</v>
      </c>
      <c r="FY57" s="125">
        <f t="shared" si="54"/>
        <v>0</v>
      </c>
      <c r="FZ57" s="125" t="str">
        <f t="shared" ca="1" si="55"/>
        <v/>
      </c>
      <c r="GA57" s="13">
        <v>0</v>
      </c>
      <c r="GB57" s="53" t="str">
        <f t="shared" si="56"/>
        <v/>
      </c>
      <c r="GC57" s="189" t="str">
        <f>IF(FI57="","",求节点($FT$4:$FT$10,$FV$4:$FV$10,GB57))</f>
        <v/>
      </c>
      <c r="GD57" s="53">
        <f t="shared" si="19"/>
        <v>0</v>
      </c>
      <c r="GE57" s="53">
        <f t="shared" si="57"/>
        <v>0</v>
      </c>
      <c r="GF57" s="190">
        <f>IF(GG57="",MAX(ROUND(GE57*求节点($FN$4:$FN$7,INDEX($FO$4:$FR$7,,GD57+1),GE57),2),2),MIN(MAX(ROUND(GE57*求节点($FN$4:$FN$7,INDEX($FO$4:$FR$7,,GD57+1),GE57),2),2),GG57))</f>
        <v>2</v>
      </c>
      <c r="GG57" s="13" t="s">
        <v>380</v>
      </c>
      <c r="GY57" s="13"/>
    </row>
    <row r="58" spans="2:207" x14ac:dyDescent="0.15">
      <c r="B58" s="14">
        <v>39</v>
      </c>
      <c r="C58" s="15">
        <v>0.5</v>
      </c>
      <c r="D58" s="15">
        <v>0.5</v>
      </c>
      <c r="E58" s="15">
        <v>0.5</v>
      </c>
      <c r="F58" s="15">
        <v>0.5</v>
      </c>
      <c r="G58" s="13">
        <f>数据总览!AF44</f>
        <v>0.209943521061698</v>
      </c>
      <c r="H58" s="13">
        <f>数据总览!AG44</f>
        <v>0.19868511418175466</v>
      </c>
      <c r="I58" s="13">
        <f>数据总览!AH44</f>
        <v>0.61510665423415134</v>
      </c>
      <c r="J58" s="13">
        <f>数据总览!AI44</f>
        <v>0.61510665423415134</v>
      </c>
      <c r="K58" s="13">
        <f>数据总览!AB44</f>
        <v>0</v>
      </c>
      <c r="L58" s="13">
        <f>数据总览!AC44</f>
        <v>0.35894809134540367</v>
      </c>
      <c r="M58" s="13">
        <f>数据总览!AD44</f>
        <v>0.58944709784976146</v>
      </c>
      <c r="N58" s="13">
        <f>数据总览!AE44</f>
        <v>0.39604226002654841</v>
      </c>
      <c r="R58" s="13">
        <f t="shared" si="73"/>
        <v>3.7898399999999999</v>
      </c>
      <c r="S58" s="13">
        <f t="shared" si="73"/>
        <v>3.62704</v>
      </c>
      <c r="T58" s="13">
        <f t="shared" si="73"/>
        <v>1.8</v>
      </c>
      <c r="U58" s="13">
        <f t="shared" si="73"/>
        <v>2.3839999999999999</v>
      </c>
      <c r="V58" s="7">
        <f t="shared" si="58"/>
        <v>3.7081181272322472</v>
      </c>
      <c r="W58" s="7">
        <f t="shared" si="59"/>
        <v>2.1554244369599318</v>
      </c>
      <c r="X58" s="7">
        <f t="shared" si="60"/>
        <v>1.8093212399812848</v>
      </c>
      <c r="Y58" s="7">
        <f t="shared" si="61"/>
        <v>1.668261079221137</v>
      </c>
      <c r="Z58" s="13">
        <f t="shared" si="47"/>
        <v>0.15596210620274964</v>
      </c>
      <c r="AA58" s="13">
        <f t="shared" si="48"/>
        <v>0.16296247865240765</v>
      </c>
      <c r="AB58" s="13">
        <f t="shared" si="49"/>
        <v>0.32837301587301593</v>
      </c>
      <c r="AC58" s="13">
        <f t="shared" si="26"/>
        <v>0.24793264621284761</v>
      </c>
      <c r="AD58" s="7">
        <f t="shared" si="62"/>
        <v>0.27266087257860278</v>
      </c>
      <c r="AE58" s="7">
        <f t="shared" si="63"/>
        <v>0.28295152317560446</v>
      </c>
      <c r="AF58" s="7">
        <f t="shared" si="64"/>
        <v>0.21527591693607975</v>
      </c>
      <c r="AG58" s="7">
        <f t="shared" si="65"/>
        <v>0.23080532106450038</v>
      </c>
      <c r="AH58" s="4">
        <f>SUMPRODUCT(AD58:AF58,INDEX((DQ43:DS43,DU43:DW43,DY43:EA43,EC43:EE43),1,,$N$2))</f>
        <v>6.4582775080823926E-2</v>
      </c>
      <c r="AI58" s="4">
        <f>SUMPRODUCT(Z58:AB58,INDEX((DQ43:DS43,DU43:DW43,DY43:EA43,EC43:EE43),1,,$N$2))</f>
        <v>9.8511904761904773E-2</v>
      </c>
      <c r="AJ58" s="59">
        <f>MAX(INDEX($AD$19:AF58,,$N$2))</f>
        <v>0.27266087257860278</v>
      </c>
      <c r="AK58" s="27">
        <f>MAX(INDEX($Z$19:AB58,,$N$2))</f>
        <v>0.15596210620274964</v>
      </c>
      <c r="AL58" s="13">
        <f t="shared" si="66"/>
        <v>2700829.9573661531</v>
      </c>
      <c r="AM58" s="13">
        <f t="shared" si="67"/>
        <v>2822056.9405422965</v>
      </c>
      <c r="AN58" s="13">
        <f t="shared" si="68"/>
        <v>5686507.4475691803</v>
      </c>
      <c r="AO58" s="7">
        <f t="shared" si="69"/>
        <v>4778163.6128326207</v>
      </c>
      <c r="AP58" s="7">
        <f t="shared" si="70"/>
        <v>4221223.7544930773</v>
      </c>
      <c r="AQ58" s="7">
        <f t="shared" si="71"/>
        <v>3675939.134588656</v>
      </c>
      <c r="AR58" s="7">
        <f>SUMPRODUCT(AO58:AQ58,INDEX((DQ43:DS43,DU43:DW43,DY43:EA43,EC43:EE43),1,,$N$2))</f>
        <v>1102781.7403765968</v>
      </c>
      <c r="AS58" s="7">
        <f>SUMPRODUCT(AL58:AN58,INDEX((DQ43:DS43,DU43:DW43,DY43:EA43,EC43:EE43),1,,$N$2))</f>
        <v>1705952.234270754</v>
      </c>
      <c r="AT58" s="59">
        <f>MAX(INDEX($AO$19:AQ58,,$N$2))</f>
        <v>4778163.6128326207</v>
      </c>
      <c r="AU58" s="27">
        <f>MAX(INDEX($AL$19:AN58,,$N$2))</f>
        <v>2700829.9573661531</v>
      </c>
      <c r="BD58" s="7">
        <v>34</v>
      </c>
      <c r="BE58" s="13">
        <f>(1-数据总览!AB39)*100*$BF$15</f>
        <v>240</v>
      </c>
      <c r="BF58" s="13">
        <f>(1-数据总览!AC39)*100*$BF$15</f>
        <v>138.76782723674489</v>
      </c>
      <c r="BG58" s="13">
        <f>(1-数据总览!AD39)*100*$BF$15</f>
        <v>82.274851002413953</v>
      </c>
      <c r="BH58" s="13">
        <f>(1-数据总览!AE39)*100*$BF$15</f>
        <v>108.46099927296837</v>
      </c>
      <c r="BK58" s="13">
        <v>34</v>
      </c>
      <c r="BL58" s="13">
        <f t="shared" si="52"/>
        <v>3.0332012433459177E-2</v>
      </c>
      <c r="BM58" s="13">
        <f t="shared" si="52"/>
        <v>7.5084209188902129E-2</v>
      </c>
      <c r="BN58" s="13">
        <f t="shared" si="52"/>
        <v>6.3576386640385757E-2</v>
      </c>
      <c r="BO58" s="13">
        <f t="shared" si="52"/>
        <v>3.338222014337075E-2</v>
      </c>
      <c r="BQ58" s="13">
        <f t="shared" si="53"/>
        <v>2.6637324860018297E-2</v>
      </c>
      <c r="BR58" s="13">
        <f t="shared" si="53"/>
        <v>0.14357032130364702</v>
      </c>
      <c r="BS58" s="13">
        <f t="shared" si="53"/>
        <v>4.6030574777519234E-2</v>
      </c>
      <c r="BT58" s="13">
        <f t="shared" si="53"/>
        <v>4.5060490453798729E-2</v>
      </c>
      <c r="BU58" s="13"/>
      <c r="BV58" s="13"/>
      <c r="BW58" s="13">
        <f t="shared" si="74"/>
        <v>5.6969337293477473E-2</v>
      </c>
      <c r="BX58" s="13">
        <f t="shared" si="74"/>
        <v>0.21865453049254915</v>
      </c>
      <c r="BY58" s="13">
        <f t="shared" si="74"/>
        <v>0.10960696141790499</v>
      </c>
      <c r="BZ58" s="13">
        <f t="shared" si="74"/>
        <v>7.8442710597169479E-2</v>
      </c>
      <c r="CG58" s="7"/>
      <c r="CJ58" s="13">
        <v>34</v>
      </c>
      <c r="CK58" s="13">
        <f>CL$9*$CJ58+(1-数据总览!AF39)*100*CL$10+CL$11</f>
        <v>200.03114047732169</v>
      </c>
      <c r="CL58" s="13">
        <f>CM$9*$CJ58+(1-数据总览!AG39)*100*CM$10+CM$11</f>
        <v>204.72989202296554</v>
      </c>
      <c r="CM58" s="13">
        <f>CN$9*$CJ58+(1-数据总览!AH39)*100*CN$10+CN$11</f>
        <v>156.56633640738153</v>
      </c>
      <c r="CN58" s="13">
        <f>CO$9*$CJ58+(1-数据总览!AI39)*100*CO$10+CO$11</f>
        <v>156.56633640738153</v>
      </c>
      <c r="CQ58" s="13">
        <v>34</v>
      </c>
      <c r="CR58" s="13">
        <f>(持续效用(选择列求节点(将领怒气,CR$21,时间节点,1,100-$CQ58),0,CR$21,"将领")-持续效用(选择列求节点(将领怒气,CR$21,时间节点,1,100),0,CR$21,"将领"))*数据总览!$D$4/(1+数据总览!$D$4)</f>
        <v>2.77834760225029E-2</v>
      </c>
      <c r="CS58" s="13">
        <f>(持续效用(选择列求节点(将领怒气,CS$21,时间节点,1,100-$CQ58),0,CS$21,"将领")-持续效用(选择列求节点(将领怒气,CS$21,时间节点,1,100),0,CS$21,"将领"))*数据总览!$D$4/(1+数据总览!$D$4)</f>
        <v>4.1335894452626795E-2</v>
      </c>
      <c r="CT58" s="13">
        <f>(持续效用(选择列求节点(将领怒气,CT$21,时间节点,1,100-$CQ58),0,CT$21,"将领")-持续效用(选择列求节点(将领怒气,CT$21,时间节点,1,100),0,CT$21,"将领"))*数据总览!$D$4/(1+数据总览!$D$4)</f>
        <v>7.4094591241936944E-2</v>
      </c>
      <c r="CU58" s="13">
        <f>(持续效用(选择列求节点(将领怒气,CU$21,时间节点,1,100-$CQ58),0,CU$21,"将领")-持续效用(选择列求节点(将领怒气,CU$21,时间节点,1,100),0,CU$21,"将领"))*数据总览!$D$4/(1+数据总览!$D$4)</f>
        <v>7.4865061082961704E-2</v>
      </c>
      <c r="CW58" s="13">
        <f>(持续效用(选择列求节点(将领怒气,CW$21,时间节点,1,200-$CQ58),0,CW$21,"将领")-持续效用(选择列求节点(将领怒气,CW$21,时间节点,1,200),0,CW$21,"将领"))*数据总览!$D$4/(1+数据总览!$D$4)</f>
        <v>3.2162155062957776E-2</v>
      </c>
      <c r="CX58" s="13">
        <f>(持续效用(选择列求节点(将领怒气,CX$21,时间节点,1,200-$CQ58),0,CX$21,"将领")-持续效用(选择列求节点(将领怒气,CX$21,时间节点,1,200),0,CX$21,"将领"))*数据总览!$D$4/(1+数据总览!$D$4)</f>
        <v>3.3776477323968289E-2</v>
      </c>
      <c r="CY58" s="13">
        <f>(持续效用(选择列求节点(将领怒气,CY$21,时间节点,1,200-$CQ58),0,CY$21,"将领")-持续效用(选择列求节点(将领怒气,CY$21,时间节点,1,200),0,CY$21,"将领"))*数据总览!$D$4/(1+数据总览!$D$4)</f>
        <v>2.6041428886599115E-2</v>
      </c>
      <c r="CZ58" s="13">
        <f>(持续效用(选择列求节点(将领怒气,CZ$21,时间节点,1,200-$CQ58),0,CZ$21,"将领")-持续效用(选择列求节点(将领怒气,CZ$21,时间节点,1,200),0,CZ$21,"将领"))*数据总览!$D$4/(1+数据总览!$D$4)</f>
        <v>2.4614171848899209E-2</v>
      </c>
      <c r="DC58" s="13">
        <f t="shared" si="45"/>
        <v>5.9945631085460679E-2</v>
      </c>
      <c r="DD58" s="13">
        <f t="shared" si="45"/>
        <v>7.5112371776595077E-2</v>
      </c>
      <c r="DE58" s="13">
        <f t="shared" si="45"/>
        <v>0.10013602012853606</v>
      </c>
      <c r="DF58" s="13">
        <f t="shared" si="45"/>
        <v>9.9479232931860909E-2</v>
      </c>
      <c r="DQ58" s="14">
        <f>[8]结果汇总!N59</f>
        <v>0</v>
      </c>
      <c r="DR58" s="14">
        <f>[8]结果汇总!O59</f>
        <v>0</v>
      </c>
      <c r="DS58" s="14">
        <f>[8]结果汇总!P59</f>
        <v>0.6</v>
      </c>
      <c r="DT58" s="14">
        <f>[8]结果汇总!Q59</f>
        <v>0.4</v>
      </c>
      <c r="DU58" s="14">
        <f>[8]结果汇总!R59</f>
        <v>0</v>
      </c>
      <c r="DV58" s="14">
        <f>[8]结果汇总!S59</f>
        <v>0.5</v>
      </c>
      <c r="DW58" s="14">
        <f>[8]结果汇总!T59</f>
        <v>0</v>
      </c>
      <c r="DX58" s="14">
        <f>[8]结果汇总!U59</f>
        <v>0.5</v>
      </c>
      <c r="DY58" s="14">
        <f>[8]结果汇总!V59</f>
        <v>0</v>
      </c>
      <c r="DZ58" s="14">
        <f>[8]结果汇总!W59</f>
        <v>0.25</v>
      </c>
      <c r="EA58" s="14">
        <f>[8]结果汇总!X59</f>
        <v>0.75</v>
      </c>
      <c r="EB58" s="14">
        <f>[8]结果汇总!Y59</f>
        <v>0</v>
      </c>
      <c r="EC58" s="14">
        <f>[8]结果汇总!Z59</f>
        <v>0</v>
      </c>
      <c r="ED58" s="14">
        <f>[8]结果汇总!AA59</f>
        <v>0</v>
      </c>
      <c r="EE58" s="14">
        <f>[8]结果汇总!AB59</f>
        <v>0.5</v>
      </c>
      <c r="EF58" s="14">
        <f>[8]结果汇总!AC59</f>
        <v>0.5</v>
      </c>
      <c r="EO58" s="233"/>
      <c r="EP58" s="173">
        <f t="shared" si="4"/>
        <v>7</v>
      </c>
      <c r="EQ58" s="145">
        <f>INDEX(大数据效果预估!$C$58:$C$65,MATCH($EO$51,大数据效果预估!$B$58:$B$65,0))</f>
        <v>0.4</v>
      </c>
      <c r="ER58" s="236"/>
      <c r="ES58" s="145">
        <v>4</v>
      </c>
      <c r="ET58" s="170" t="s">
        <v>172</v>
      </c>
      <c r="EU58" s="173">
        <f t="shared" si="72"/>
        <v>60</v>
      </c>
      <c r="EV58" s="172">
        <f>INDEX(武将攻击,ES58)*4</f>
        <v>12000</v>
      </c>
      <c r="EW58" s="171"/>
      <c r="EX58" s="172"/>
      <c r="FG58" s="13" t="str">
        <f>IFERROR(INDEX(版本差别!$F:$F,MATCH(相关演算!FH58,版本差别!$D:$D,0)),"")</f>
        <v>荀攸</v>
      </c>
      <c r="FH58" s="13">
        <v>10045</v>
      </c>
      <c r="FI58" s="13" t="s">
        <v>719</v>
      </c>
      <c r="FJ58" s="13">
        <v>500</v>
      </c>
      <c r="FK58" s="13">
        <v>60</v>
      </c>
      <c r="FL58" s="13">
        <v>150</v>
      </c>
      <c r="FM58" s="13">
        <v>0</v>
      </c>
      <c r="FN58" s="13">
        <f>FJ58</f>
        <v>500</v>
      </c>
      <c r="FO58" s="53">
        <f t="shared" si="11"/>
        <v>0</v>
      </c>
      <c r="FP58" s="53">
        <f t="shared" si="12"/>
        <v>0</v>
      </c>
      <c r="FQ58" s="53">
        <f t="shared" si="13"/>
        <v>0</v>
      </c>
      <c r="FR58" s="53">
        <f t="shared" si="14"/>
        <v>0</v>
      </c>
      <c r="FS58" s="53">
        <f t="shared" si="15"/>
        <v>0</v>
      </c>
      <c r="FT58" s="53">
        <f t="shared" si="16"/>
        <v>0</v>
      </c>
      <c r="FU58" s="53">
        <f t="shared" si="17"/>
        <v>0</v>
      </c>
      <c r="FV58" s="53">
        <f t="shared" si="18"/>
        <v>0</v>
      </c>
      <c r="FW58" s="53">
        <f t="shared" si="5"/>
        <v>9000</v>
      </c>
      <c r="FX58" s="53">
        <v>0</v>
      </c>
      <c r="FY58" s="125">
        <f t="shared" si="54"/>
        <v>9000</v>
      </c>
      <c r="FZ58" s="125" t="str">
        <f t="shared" ca="1" si="55"/>
        <v/>
      </c>
      <c r="GA58" s="13">
        <v>0</v>
      </c>
      <c r="GB58" s="53">
        <f t="shared" ca="1" si="56"/>
        <v>500</v>
      </c>
      <c r="GC58" s="189">
        <f ca="1">IF(FI58="","",求节点($FT$4:$FT$10,$FV$4:$FV$10,GB58))</f>
        <v>1</v>
      </c>
      <c r="GD58" s="53">
        <f t="shared" si="19"/>
        <v>1</v>
      </c>
      <c r="GE58" s="53">
        <f t="shared" ca="1" si="57"/>
        <v>2.2000000000000002</v>
      </c>
      <c r="GF58" s="190">
        <f ca="1">IF(GG58="",MAX(ROUND(GE58*求节点($FN$4:$FN$7,INDEX($FO$4:$FR$7,,GD58+1),GE58),2),2),MIN(MAX(ROUND(GE58*求节点($FN$4:$FN$7,INDEX($FO$4:$FR$7,,GD58+1),GE58),2),2),GG58))</f>
        <v>2.2000000000000002</v>
      </c>
      <c r="GY58" s="13"/>
    </row>
    <row r="59" spans="2:207" x14ac:dyDescent="0.15">
      <c r="B59" s="14">
        <v>40</v>
      </c>
      <c r="C59" s="15">
        <v>0.5</v>
      </c>
      <c r="D59" s="15">
        <v>0.5</v>
      </c>
      <c r="E59" s="15">
        <v>0.5</v>
      </c>
      <c r="F59" s="15">
        <v>0.5</v>
      </c>
      <c r="G59" s="13">
        <f>数据总览!AF45</f>
        <v>0.20129019377853444</v>
      </c>
      <c r="H59" s="13">
        <f>数据总览!AG45</f>
        <v>0.18370368346811766</v>
      </c>
      <c r="I59" s="13">
        <f>数据总览!AH45</f>
        <v>0.60289225653888234</v>
      </c>
      <c r="J59" s="13">
        <f>数据总览!AI45</f>
        <v>0.60289225653888234</v>
      </c>
      <c r="K59" s="13">
        <f>数据总览!AB45</f>
        <v>0</v>
      </c>
      <c r="L59" s="13">
        <f>数据总览!AC45</f>
        <v>0.34696294677449407</v>
      </c>
      <c r="M59" s="13">
        <f>数据总览!AD45</f>
        <v>0.57962326953665999</v>
      </c>
      <c r="N59" s="13">
        <f>数据总览!AE45</f>
        <v>0.38009893853177706</v>
      </c>
      <c r="R59" s="13">
        <f t="shared" si="73"/>
        <v>3.7898399999999999</v>
      </c>
      <c r="S59" s="13">
        <f t="shared" si="73"/>
        <v>3.62704</v>
      </c>
      <c r="T59" s="13">
        <f t="shared" si="73"/>
        <v>1.8</v>
      </c>
      <c r="U59" s="13">
        <f t="shared" si="73"/>
        <v>2.3839999999999999</v>
      </c>
      <c r="V59" s="7">
        <f t="shared" si="58"/>
        <v>3.6719263172312102</v>
      </c>
      <c r="W59" s="7">
        <f t="shared" si="59"/>
        <v>2.1255656730820736</v>
      </c>
      <c r="X59" s="7">
        <f t="shared" si="60"/>
        <v>1.7667814901992629</v>
      </c>
      <c r="Y59" s="7">
        <f t="shared" si="61"/>
        <v>1.6364695875053599</v>
      </c>
      <c r="Z59" s="13">
        <f t="shared" si="47"/>
        <v>0.15596210620274964</v>
      </c>
      <c r="AA59" s="13">
        <f t="shared" si="48"/>
        <v>0.16296247865240765</v>
      </c>
      <c r="AB59" s="13">
        <f t="shared" si="49"/>
        <v>0.32837301587301593</v>
      </c>
      <c r="AC59" s="13">
        <f t="shared" si="26"/>
        <v>0.24793264621284761</v>
      </c>
      <c r="AD59" s="7">
        <f t="shared" si="62"/>
        <v>0.27552627124566514</v>
      </c>
      <c r="AE59" s="7">
        <f t="shared" si="63"/>
        <v>0.28894563614777441</v>
      </c>
      <c r="AF59" s="7">
        <f t="shared" si="64"/>
        <v>0.2206661836437129</v>
      </c>
      <c r="AG59" s="7">
        <f t="shared" si="65"/>
        <v>0.23788908251670793</v>
      </c>
      <c r="AH59" s="4">
        <f>SUMPRODUCT(AD59:AF59,INDEX((DQ44:DS44,DU44:DW44,DY44:EA44,EC44:EE44),1,,$N$2))</f>
        <v>0.13239971018622773</v>
      </c>
      <c r="AI59" s="4">
        <f>SUMPRODUCT(Z59:AB59,INDEX((DQ44:DS44,DU44:DW44,DY44:EA44,EC44:EE44),1,,$N$2))</f>
        <v>0.19702380952380955</v>
      </c>
      <c r="AJ59" s="59">
        <f>MAX(INDEX($AD$19:AF59,,$N$2))</f>
        <v>0.27552627124566514</v>
      </c>
      <c r="AK59" s="27">
        <f>MAX(INDEX($Z$19:AB59,,$N$2))</f>
        <v>0.15596210620274964</v>
      </c>
      <c r="AL59" s="13">
        <f t="shared" si="66"/>
        <v>13755361.002813676</v>
      </c>
      <c r="AM59" s="13">
        <f t="shared" si="67"/>
        <v>14372771.555566886</v>
      </c>
      <c r="AN59" s="13">
        <f t="shared" si="68"/>
        <v>28961454.079390708</v>
      </c>
      <c r="AO59" s="7">
        <f t="shared" si="69"/>
        <v>24783511.002891447</v>
      </c>
      <c r="AP59" s="7">
        <f t="shared" si="70"/>
        <v>21967914.537471555</v>
      </c>
      <c r="AQ59" s="7">
        <f t="shared" si="71"/>
        <v>19265910.934696455</v>
      </c>
      <c r="AR59" s="7">
        <f>SUMPRODUCT(AO59:AQ59,INDEX((DQ44:DS44,DU44:DW44,DY44:EA44,EC44:EE44),1,,$N$2))</f>
        <v>11559546.560817873</v>
      </c>
      <c r="AS59" s="7">
        <f>SUMPRODUCT(AL59:AN59,INDEX((DQ44:DS44,DU44:DW44,DY44:EA44,EC44:EE44),1,,$N$2))</f>
        <v>17376872.447634425</v>
      </c>
      <c r="AT59" s="59">
        <f>MAX(INDEX($AO$19:AQ59,,$N$2))</f>
        <v>24783511.002891447</v>
      </c>
      <c r="AU59" s="27">
        <f>MAX(INDEX($AL$19:AN59,,$N$2))</f>
        <v>13755361.002813676</v>
      </c>
      <c r="BD59" s="7">
        <v>35</v>
      </c>
      <c r="BE59" s="13">
        <f>(1-数据总览!AB40)*100*$BF$15</f>
        <v>240</v>
      </c>
      <c r="BF59" s="13">
        <f>(1-数据总览!AC40)*100*$BF$15</f>
        <v>141.88008581333997</v>
      </c>
      <c r="BG59" s="13">
        <f>(1-数据总览!AD40)*100*$BF$15</f>
        <v>85.633426057126101</v>
      </c>
      <c r="BH59" s="13">
        <f>(1-数据总览!AE40)*100*$BF$15</f>
        <v>119.08999113961308</v>
      </c>
      <c r="BK59" s="13">
        <v>35</v>
      </c>
      <c r="BL59" s="13">
        <f t="shared" si="52"/>
        <v>3.1236910315848077E-2</v>
      </c>
      <c r="BM59" s="13">
        <f t="shared" si="52"/>
        <v>7.7310920831144936E-2</v>
      </c>
      <c r="BN59" s="13">
        <f t="shared" si="52"/>
        <v>6.5462629494942082E-2</v>
      </c>
      <c r="BO59" s="13">
        <f t="shared" si="52"/>
        <v>3.4415395216218864E-2</v>
      </c>
      <c r="BQ59" s="13">
        <f t="shared" si="53"/>
        <v>2.7197891698613141E-2</v>
      </c>
      <c r="BR59" s="13">
        <f t="shared" si="53"/>
        <v>0.14539775510125347</v>
      </c>
      <c r="BS59" s="13">
        <f t="shared" si="53"/>
        <v>4.7346500492238902E-2</v>
      </c>
      <c r="BT59" s="13">
        <f t="shared" si="53"/>
        <v>4.6440663977452001E-2</v>
      </c>
      <c r="BU59" s="13"/>
      <c r="BV59" s="13"/>
      <c r="BW59" s="13">
        <f t="shared" si="74"/>
        <v>5.8434802014461218E-2</v>
      </c>
      <c r="BX59" s="13">
        <f t="shared" si="74"/>
        <v>0.2227086759323984</v>
      </c>
      <c r="BY59" s="13">
        <f t="shared" si="74"/>
        <v>0.11280912998718098</v>
      </c>
      <c r="BZ59" s="13">
        <f t="shared" si="74"/>
        <v>8.0856059193670865E-2</v>
      </c>
      <c r="CG59" s="7"/>
      <c r="CJ59" s="13">
        <v>35</v>
      </c>
      <c r="CK59" s="13">
        <f>CL$9*$CJ59+(1-数据总览!AF40)*100*CL$10+CL$11</f>
        <v>204.19015445023393</v>
      </c>
      <c r="CL59" s="13">
        <f>CM$9*$CJ59+(1-数据总览!AG40)*100*CM$10+CM$11</f>
        <v>208.67505363333748</v>
      </c>
      <c r="CM59" s="13">
        <f>CN$9*$CJ59+(1-数据总览!AH40)*100*CN$10+CN$11</f>
        <v>160.14066846427784</v>
      </c>
      <c r="CN59" s="13">
        <f>CO$9*$CJ59+(1-数据总览!AI40)*100*CO$10+CO$11</f>
        <v>160.14066846427784</v>
      </c>
      <c r="CQ59" s="13">
        <v>35</v>
      </c>
      <c r="CR59" s="13">
        <f>(持续效用(选择列求节点(将领怒气,CR$21,时间节点,1,100-$CQ59),0,CR$21,"将领")-持续效用(选择列求节点(将领怒气,CR$21,时间节点,1,100),0,CR$21,"将领"))*数据总览!$D$4/(1+数据总览!$D$4)</f>
        <v>2.8626044021905436E-2</v>
      </c>
      <c r="CS59" s="13">
        <f>(持续效用(选择列求节点(将领怒气,CS$21,时间节点,1,100-$CQ59),0,CS$21,"将领")-持续效用(选择列求节点(将领怒气,CS$21,时间节点,1,100),0,CS$21,"将领"))*数据总览!$D$4/(1+数据总览!$D$4)</f>
        <v>4.2579048877502135E-2</v>
      </c>
      <c r="CT59" s="13">
        <f>(持续效用(选择列求节点(将领怒气,CT$21,时间节点,1,100-$CQ59),0,CT$21,"将领")-持续效用(选择列求节点(将领怒气,CT$21,时间节点,1,100),0,CT$21,"将领"))*数据总览!$D$4/(1+数据总览!$D$4)</f>
        <v>7.6511026144124861E-2</v>
      </c>
      <c r="CU59" s="13">
        <f>(持续效用(选择列求节点(将领怒气,CU$21,时间节点,1,100-$CQ59),0,CU$21,"将领")-持续效用(选择列求节点(将领怒气,CU$21,时间节点,1,100),0,CU$21,"将领"))*数据总览!$D$4/(1+数据总览!$D$4)</f>
        <v>7.7222204848562126E-2</v>
      </c>
      <c r="CW59" s="13">
        <f>(持续效用(选择列求节点(将领怒气,CW$21,时间节点,1,200-$CQ59),0,CW$21,"将领")-持续效用(选择列求节点(将领怒气,CW$21,时间节点,1,200),0,CW$21,"将领"))*数据总览!$D$4/(1+数据总览!$D$4)</f>
        <v>3.3164068979129178E-2</v>
      </c>
      <c r="CX59" s="13">
        <f>(持续效用(选择列求节点(将领怒气,CX$21,时间节点,1,200-$CQ59),0,CX$21,"将领")-持续效用(选择列求节点(将领怒气,CX$21,时间节点,1,200),0,CX$21,"将领"))*数据总览!$D$4/(1+数据总览!$D$4)</f>
        <v>3.4825585314498725E-2</v>
      </c>
      <c r="CY59" s="13">
        <f>(持续效用(选择列求节点(将领怒气,CY$21,时间节点,1,200-$CQ59),0,CY$21,"将领")-持续效用(选择列求节点(将领怒气,CY$21,时间节点,1,200),0,CY$21,"将领"))*数据总览!$D$4/(1+数据总览!$D$4)</f>
        <v>2.7006335679994119E-2</v>
      </c>
      <c r="CZ59" s="13">
        <f>(持续效用(选择列求节点(将领怒气,CZ$21,时间节点,1,200-$CQ59),0,CZ$21,"将领")-持续效用(选择列求节点(将领怒气,CZ$21,时间节点,1,200),0,CZ$21,"将领"))*数据总览!$D$4/(1+数据总览!$D$4)</f>
        <v>2.5521072634041905E-2</v>
      </c>
      <c r="DC59" s="13">
        <f t="shared" si="45"/>
        <v>6.1790113001034611E-2</v>
      </c>
      <c r="DD59" s="13">
        <f t="shared" si="45"/>
        <v>7.740463419200086E-2</v>
      </c>
      <c r="DE59" s="13">
        <f t="shared" si="45"/>
        <v>0.10351736182411898</v>
      </c>
      <c r="DF59" s="13">
        <f t="shared" si="45"/>
        <v>0.10274327748260403</v>
      </c>
      <c r="DQ59" s="14">
        <f>[8]结果汇总!N60</f>
        <v>0</v>
      </c>
      <c r="DR59" s="14">
        <f>[8]结果汇总!O60</f>
        <v>0</v>
      </c>
      <c r="DS59" s="14">
        <f>[8]结果汇总!P60</f>
        <v>0.6</v>
      </c>
      <c r="DT59" s="14">
        <f>[8]结果汇总!Q60</f>
        <v>0.4</v>
      </c>
      <c r="DU59" s="14">
        <f>[8]结果汇总!R60</f>
        <v>0</v>
      </c>
      <c r="DV59" s="14">
        <f>[8]结果汇总!S60</f>
        <v>0.5</v>
      </c>
      <c r="DW59" s="14">
        <f>[8]结果汇总!T60</f>
        <v>0</v>
      </c>
      <c r="DX59" s="14">
        <f>[8]结果汇总!U60</f>
        <v>0.5</v>
      </c>
      <c r="DY59" s="14">
        <f>[8]结果汇总!V60</f>
        <v>0</v>
      </c>
      <c r="DZ59" s="14">
        <f>[8]结果汇总!W60</f>
        <v>0.25</v>
      </c>
      <c r="EA59" s="14">
        <f>[8]结果汇总!X60</f>
        <v>0.75</v>
      </c>
      <c r="EB59" s="14">
        <f>[8]结果汇总!Y60</f>
        <v>0</v>
      </c>
      <c r="EC59" s="14">
        <f>[8]结果汇总!Z60</f>
        <v>0</v>
      </c>
      <c r="ED59" s="14">
        <f>[8]结果汇总!AA60</f>
        <v>0</v>
      </c>
      <c r="EE59" s="14">
        <f>[8]结果汇总!AB60</f>
        <v>0.5</v>
      </c>
      <c r="EF59" s="14">
        <f>[8]结果汇总!AC60</f>
        <v>0.5</v>
      </c>
      <c r="FG59" s="13" t="str">
        <f>IFERROR(INDEX(版本差别!$F:$F,MATCH(相关演算!FH59,版本差别!$D:$D,0)),"")</f>
        <v/>
      </c>
      <c r="FH59" s="13">
        <v>10046</v>
      </c>
      <c r="FI59" s="13" t="s">
        <v>380</v>
      </c>
      <c r="FM59" s="13">
        <v>0</v>
      </c>
      <c r="FN59" s="13" t="s">
        <v>380</v>
      </c>
      <c r="FO59" s="53">
        <f t="shared" si="11"/>
        <v>0</v>
      </c>
      <c r="FP59" s="53">
        <f t="shared" si="12"/>
        <v>0</v>
      </c>
      <c r="FQ59" s="53">
        <f t="shared" si="13"/>
        <v>0</v>
      </c>
      <c r="FR59" s="53">
        <f t="shared" si="14"/>
        <v>0</v>
      </c>
      <c r="FS59" s="53">
        <f t="shared" si="15"/>
        <v>0</v>
      </c>
      <c r="FT59" s="53">
        <f t="shared" si="16"/>
        <v>0</v>
      </c>
      <c r="FU59" s="53">
        <f t="shared" si="17"/>
        <v>0</v>
      </c>
      <c r="FV59" s="53">
        <f t="shared" si="18"/>
        <v>0</v>
      </c>
      <c r="FW59" s="53">
        <f t="shared" si="5"/>
        <v>0</v>
      </c>
      <c r="FX59" s="53">
        <v>0</v>
      </c>
      <c r="FY59" s="125">
        <f t="shared" si="54"/>
        <v>0</v>
      </c>
      <c r="FZ59" s="125" t="str">
        <f t="shared" ca="1" si="55"/>
        <v/>
      </c>
      <c r="GA59" s="13">
        <v>0</v>
      </c>
      <c r="GB59" s="53" t="str">
        <f t="shared" si="56"/>
        <v/>
      </c>
      <c r="GC59" s="189" t="str">
        <f>IF(FI59="","",求节点($FT$4:$FT$10,$FV$4:$FV$10,GB59))</f>
        <v/>
      </c>
      <c r="GD59" s="53">
        <f t="shared" si="19"/>
        <v>0</v>
      </c>
      <c r="GE59" s="53">
        <f t="shared" si="57"/>
        <v>0</v>
      </c>
      <c r="GF59" s="190">
        <f>IF(GG59="",MAX(ROUND(GE59*求节点($FN$4:$FN$7,INDEX($FO$4:$FR$7,,GD59+1),GE59),2),2),MIN(MAX(ROUND(GE59*求节点($FN$4:$FN$7,INDEX($FO$4:$FR$7,,GD59+1),GE59),2),2),GG59))</f>
        <v>2</v>
      </c>
      <c r="GG59" s="13" t="s">
        <v>380</v>
      </c>
      <c r="GY59" s="13"/>
    </row>
    <row r="60" spans="2:207" x14ac:dyDescent="0.15">
      <c r="B60" s="14">
        <v>41</v>
      </c>
      <c r="C60" s="15">
        <v>0.5</v>
      </c>
      <c r="D60" s="15">
        <v>0.5</v>
      </c>
      <c r="E60" s="15">
        <v>0.5</v>
      </c>
      <c r="F60" s="15">
        <v>0.5</v>
      </c>
      <c r="G60" s="13">
        <f>数据总览!AF46</f>
        <v>0.19496388380940916</v>
      </c>
      <c r="H60" s="13">
        <f>数据总览!AG46</f>
        <v>0.16896022061483357</v>
      </c>
      <c r="I60" s="13">
        <f>数据总览!AH46</f>
        <v>0.57856098210628115</v>
      </c>
      <c r="J60" s="13">
        <f>数据总览!AI46</f>
        <v>0.57856098210628115</v>
      </c>
      <c r="K60" s="13">
        <f>数据总览!AB46</f>
        <v>0</v>
      </c>
      <c r="L60" s="13">
        <f>数据总览!AC46</f>
        <v>0.33516817649186675</v>
      </c>
      <c r="M60" s="13">
        <f>数据总览!AD46</f>
        <v>0.56435393646892207</v>
      </c>
      <c r="N60" s="13">
        <f>数据总览!AE46</f>
        <v>0.36452648322316095</v>
      </c>
      <c r="R60" s="13">
        <f t="shared" si="73"/>
        <v>3.7898399999999999</v>
      </c>
      <c r="S60" s="13">
        <f t="shared" si="73"/>
        <v>3.62704</v>
      </c>
      <c r="T60" s="13">
        <f t="shared" si="73"/>
        <v>1.8</v>
      </c>
      <c r="U60" s="13">
        <f t="shared" si="73"/>
        <v>2.3839999999999999</v>
      </c>
      <c r="V60" s="7">
        <f t="shared" si="58"/>
        <v>3.6312666060891128</v>
      </c>
      <c r="W60" s="7">
        <f t="shared" si="59"/>
        <v>2.09247175024101</v>
      </c>
      <c r="X60" s="7">
        <f t="shared" si="60"/>
        <v>1.7125611536220657</v>
      </c>
      <c r="Y60" s="7">
        <f t="shared" si="61"/>
        <v>1.5941494638486533</v>
      </c>
      <c r="Z60" s="13">
        <f t="shared" si="47"/>
        <v>0.15596210620274964</v>
      </c>
      <c r="AA60" s="13">
        <f t="shared" si="48"/>
        <v>0.16296247865240765</v>
      </c>
      <c r="AB60" s="13">
        <f t="shared" si="49"/>
        <v>0.32837301587301593</v>
      </c>
      <c r="AC60" s="13">
        <f t="shared" si="26"/>
        <v>0.24793264621284761</v>
      </c>
      <c r="AD60" s="7">
        <f t="shared" si="62"/>
        <v>0.27882058004121557</v>
      </c>
      <c r="AE60" s="7">
        <f t="shared" si="63"/>
        <v>0.29560536856003955</v>
      </c>
      <c r="AF60" s="7">
        <f t="shared" si="64"/>
        <v>0.22840254426619871</v>
      </c>
      <c r="AG60" s="7">
        <f t="shared" si="65"/>
        <v>0.24693956294092551</v>
      </c>
      <c r="AH60" s="4">
        <f>SUMPRODUCT(AD60:AF60,INDEX((DQ45:DS45,DU45:DW45,DY45:EA45,EC45:EE45),1,,$N$2))</f>
        <v>0.13704152655971921</v>
      </c>
      <c r="AI60" s="4">
        <f>SUMPRODUCT(Z60:AB60,INDEX((DQ45:DS45,DU45:DW45,DY45:EA45,EC45:EE45),1,,$N$2))</f>
        <v>0.19702380952380955</v>
      </c>
      <c r="AJ60" s="59">
        <f>MAX(INDEX($AD$19:AF60,,$N$2))</f>
        <v>0.27882058004121557</v>
      </c>
      <c r="AK60" s="27">
        <f>MAX(INDEX($Z$19:AB60,,$N$2))</f>
        <v>0.15596210620274964</v>
      </c>
      <c r="AL60" s="13">
        <f t="shared" si="66"/>
        <v>70056226.902283266</v>
      </c>
      <c r="AM60" s="13">
        <f t="shared" si="67"/>
        <v>73200706.626711816</v>
      </c>
      <c r="AN60" s="13">
        <f t="shared" si="68"/>
        <v>147501050.53519365</v>
      </c>
      <c r="AO60" s="7">
        <f t="shared" si="69"/>
        <v>128547799.40578766</v>
      </c>
      <c r="AP60" s="7">
        <f t="shared" si="70"/>
        <v>114324493.84185931</v>
      </c>
      <c r="AQ60" s="7">
        <f t="shared" si="71"/>
        <v>100974284.54434723</v>
      </c>
      <c r="AR60" s="7">
        <f>SUMPRODUCT(AO60:AQ60,INDEX((DQ45:DS45,DU45:DW45,DY45:EA45,EC45:EE45),1,,$N$2))</f>
        <v>60584570.726608336</v>
      </c>
      <c r="AS60" s="7">
        <f>SUMPRODUCT(AL60:AN60,INDEX((DQ45:DS45,DU45:DW45,DY45:EA45,EC45:EE45),1,,$N$2))</f>
        <v>88500630.321116194</v>
      </c>
      <c r="AT60" s="59">
        <f>MAX(INDEX($AO$19:AQ60,,$N$2))</f>
        <v>128547799.40578766</v>
      </c>
      <c r="AU60" s="27">
        <f>MAX(INDEX($AL$19:AN60,,$N$2))</f>
        <v>70056226.902283266</v>
      </c>
      <c r="BD60" s="7">
        <v>36</v>
      </c>
      <c r="BE60" s="13">
        <f>(1-数据总览!AB41)*100*$BF$15</f>
        <v>240</v>
      </c>
      <c r="BF60" s="13">
        <f>(1-数据总览!AC41)*100*$BF$15</f>
        <v>144.94416828617113</v>
      </c>
      <c r="BG60" s="13">
        <f>(1-数据总览!AD41)*100*$BF$15</f>
        <v>88.933153718865341</v>
      </c>
      <c r="BH60" s="13">
        <f>(1-数据总览!AE41)*100*$BF$15</f>
        <v>129.48915890845242</v>
      </c>
      <c r="BK60" s="13">
        <v>36</v>
      </c>
      <c r="BL60" s="13">
        <f t="shared" si="52"/>
        <v>3.2148364346281544E-2</v>
      </c>
      <c r="BM60" s="13">
        <f t="shared" si="52"/>
        <v>7.953964627158927E-2</v>
      </c>
      <c r="BN60" s="13">
        <f t="shared" si="52"/>
        <v>6.735446277883908E-2</v>
      </c>
      <c r="BO60" s="13">
        <f t="shared" si="52"/>
        <v>3.5448570289066283E-2</v>
      </c>
      <c r="BQ60" s="13">
        <f t="shared" si="53"/>
        <v>2.7758458537208652E-2</v>
      </c>
      <c r="BR60" s="13">
        <f t="shared" si="53"/>
        <v>0.14722929646224017</v>
      </c>
      <c r="BS60" s="13">
        <f t="shared" si="53"/>
        <v>4.866234539282889E-2</v>
      </c>
      <c r="BT60" s="13">
        <f t="shared" si="53"/>
        <v>4.7820837501105662E-2</v>
      </c>
      <c r="BU60" s="13"/>
      <c r="BV60" s="13"/>
      <c r="BW60" s="13">
        <f t="shared" si="74"/>
        <v>5.9906822883490196E-2</v>
      </c>
      <c r="BX60" s="13">
        <f t="shared" si="74"/>
        <v>0.22676894273382944</v>
      </c>
      <c r="BY60" s="13">
        <f t="shared" si="74"/>
        <v>0.11601680817166797</v>
      </c>
      <c r="BZ60" s="13">
        <f t="shared" si="74"/>
        <v>8.3269407790171945E-2</v>
      </c>
      <c r="CG60" s="7"/>
      <c r="CJ60" s="13">
        <v>36</v>
      </c>
      <c r="CK60" s="13">
        <f>CL$9*$CJ60+(1-数据总览!AF41)*100*CL$10+CL$11</f>
        <v>208.30248540327938</v>
      </c>
      <c r="CL60" s="13">
        <f>CM$9*$CJ60+(1-数据总览!AG41)*100*CM$10+CM$11</f>
        <v>212.59010517885696</v>
      </c>
      <c r="CM60" s="13">
        <f>CN$9*$CJ60+(1-数据总览!AH41)*100*CN$10+CN$11</f>
        <v>163.6874158057181</v>
      </c>
      <c r="CN60" s="13">
        <f>CO$9*$CJ60+(1-数据总览!AI41)*100*CO$10+CO$11</f>
        <v>163.6874158057181</v>
      </c>
      <c r="CQ60" s="13">
        <v>36</v>
      </c>
      <c r="CR60" s="13">
        <f>(持续效用(选择列求节点(将领怒气,CR$21,时间节点,1,100-$CQ60),0,CR$21,"将领")-持续效用(选择列求节点(将领怒气,CR$21,时间节点,1,100),0,CR$21,"将领"))*数据总览!$D$4/(1+数据总览!$D$4)</f>
        <v>2.9468612021308006E-2</v>
      </c>
      <c r="CS60" s="13">
        <f>(持续效用(选择列求节点(将领怒气,CS$21,时间节点,1,100-$CQ60),0,CS$21,"将领")-持续效用(选择列求节点(将领怒气,CS$21,时间节点,1,100),0,CS$21,"将领"))*数据总览!$D$4/(1+数据总览!$D$4)</f>
        <v>4.3826274316846277E-2</v>
      </c>
      <c r="CT60" s="13">
        <f>(持续效用(选择列求节点(将领怒气,CT$21,时间节点,1,100-$CQ60),0,CT$21,"将领")-持续效用(选择列求节点(将领怒气,CT$21,时间节点,1,100),0,CT$21,"将领"))*数据总览!$D$4/(1+数据总览!$D$4)</f>
        <v>7.8927461046312819E-2</v>
      </c>
      <c r="CU60" s="13">
        <f>(持续效用(选择列求节点(将领怒气,CU$21,时间节点,1,100-$CQ60),0,CU$21,"将领")-持续效用(选择列求节点(将领怒气,CU$21,时间节点,1,100),0,CU$21,"将领"))*数据总览!$D$4/(1+数据总览!$D$4)</f>
        <v>7.9579348614162507E-2</v>
      </c>
      <c r="CW60" s="13">
        <f>(持续效用(选择列求节点(将领怒气,CW$21,时间节点,1,200-$CQ60),0,CW$21,"将领")-持续效用(选择列求节点(将领怒气,CW$21,时间节点,1,200),0,CW$21,"将领"))*数据总览!$D$4/(1+数据总览!$D$4)</f>
        <v>3.417116060008607E-2</v>
      </c>
      <c r="CX60" s="13">
        <f>(持续效用(选择列求节点(将领怒气,CX$21,时间节点,1,200-$CQ60),0,CX$21,"将领")-持续效用(选择列求节点(将领怒气,CX$21,时间节点,1,200),0,CX$21,"将领"))*数据总览!$D$4/(1+数据总览!$D$4)</f>
        <v>3.5874693305029098E-2</v>
      </c>
      <c r="CY60" s="13">
        <f>(持续效用(选择列求节点(将领怒气,CY$21,时间节点,1,200-$CQ60),0,CY$21,"将领")-持续效用(选择列求节点(将领怒气,CY$21,时间节点,1,200),0,CY$21,"将领"))*数据总览!$D$4/(1+数据总览!$D$4)</f>
        <v>2.7971242473389109E-2</v>
      </c>
      <c r="CZ60" s="13">
        <f>(持续效用(选择列求节点(将领怒气,CZ$21,时间节点,1,200-$CQ60),0,CZ$21,"将领")-持续效用(选择列求节点(将领怒气,CZ$21,时间节点,1,200),0,CZ$21,"将领"))*数据总览!$D$4/(1+数据总览!$D$4)</f>
        <v>2.6427973419184656E-2</v>
      </c>
      <c r="DC60" s="13">
        <f t="shared" si="45"/>
        <v>6.3639772621394072E-2</v>
      </c>
      <c r="DD60" s="13">
        <f t="shared" si="45"/>
        <v>7.9700967621875368E-2</v>
      </c>
      <c r="DE60" s="13">
        <f t="shared" si="45"/>
        <v>0.10689870351970193</v>
      </c>
      <c r="DF60" s="13">
        <f t="shared" si="45"/>
        <v>0.10600732203334716</v>
      </c>
      <c r="DQ60" s="14">
        <f>[8]结果汇总!N61</f>
        <v>0</v>
      </c>
      <c r="DR60" s="14">
        <f>[8]结果汇总!O61</f>
        <v>0</v>
      </c>
      <c r="DS60" s="14">
        <f>[8]结果汇总!P61</f>
        <v>0.6</v>
      </c>
      <c r="DT60" s="14">
        <f>[8]结果汇总!Q61</f>
        <v>0.4</v>
      </c>
      <c r="DU60" s="14">
        <f>[8]结果汇总!R61</f>
        <v>0</v>
      </c>
      <c r="DV60" s="14">
        <f>[8]结果汇总!S61</f>
        <v>0.5</v>
      </c>
      <c r="DW60" s="14">
        <f>[8]结果汇总!T61</f>
        <v>0</v>
      </c>
      <c r="DX60" s="14">
        <f>[8]结果汇总!U61</f>
        <v>0.5</v>
      </c>
      <c r="DY60" s="14">
        <f>[8]结果汇总!V61</f>
        <v>0</v>
      </c>
      <c r="DZ60" s="14">
        <f>[8]结果汇总!W61</f>
        <v>0.25</v>
      </c>
      <c r="EA60" s="14">
        <f>[8]结果汇总!X61</f>
        <v>0.75</v>
      </c>
      <c r="EB60" s="14">
        <f>[8]结果汇总!Y61</f>
        <v>0</v>
      </c>
      <c r="EC60" s="14">
        <f>[8]结果汇总!Z61</f>
        <v>0</v>
      </c>
      <c r="ED60" s="14">
        <f>[8]结果汇总!AA61</f>
        <v>0</v>
      </c>
      <c r="EE60" s="14">
        <f>[8]结果汇总!AB61</f>
        <v>0.5</v>
      </c>
      <c r="EF60" s="14">
        <f>[8]结果汇总!AC61</f>
        <v>0.5</v>
      </c>
      <c r="FG60" s="13" t="str">
        <f>IFERROR(INDEX(版本差别!$F:$F,MATCH(相关演算!FH60,版本差别!$D:$D,0)),"")</f>
        <v>糜竺</v>
      </c>
      <c r="FH60" s="13">
        <v>10047</v>
      </c>
      <c r="FI60" s="13" t="s">
        <v>715</v>
      </c>
      <c r="FJ60" s="13">
        <v>500</v>
      </c>
      <c r="FK60" s="13">
        <v>65</v>
      </c>
      <c r="FL60" s="13">
        <v>450</v>
      </c>
      <c r="FM60" s="13">
        <v>0</v>
      </c>
      <c r="FN60" s="13">
        <f>FL60</f>
        <v>450</v>
      </c>
      <c r="FO60" s="53">
        <f t="shared" si="11"/>
        <v>0</v>
      </c>
      <c r="FP60" s="53">
        <f t="shared" si="12"/>
        <v>0</v>
      </c>
      <c r="FQ60" s="53">
        <f t="shared" si="13"/>
        <v>0</v>
      </c>
      <c r="FR60" s="53">
        <f t="shared" si="14"/>
        <v>0</v>
      </c>
      <c r="FS60" s="53">
        <f t="shared" si="15"/>
        <v>13266.5</v>
      </c>
      <c r="FT60" s="53">
        <f t="shared" si="16"/>
        <v>0</v>
      </c>
      <c r="FU60" s="53">
        <f t="shared" si="17"/>
        <v>0</v>
      </c>
      <c r="FV60" s="53">
        <f t="shared" si="18"/>
        <v>0</v>
      </c>
      <c r="FW60" s="53">
        <f t="shared" si="5"/>
        <v>0</v>
      </c>
      <c r="FX60" s="53">
        <v>0</v>
      </c>
      <c r="FY60" s="125">
        <f t="shared" si="54"/>
        <v>13266.5</v>
      </c>
      <c r="FZ60" s="125" t="str">
        <f t="shared" ca="1" si="55"/>
        <v/>
      </c>
      <c r="GA60" s="13">
        <v>0</v>
      </c>
      <c r="GB60" s="53">
        <f t="shared" ca="1" si="56"/>
        <v>450</v>
      </c>
      <c r="GC60" s="189">
        <f ca="1">IF(FI60="","",求节点($FT$4:$FT$10,$FV$4:$FV$10,GB60))</f>
        <v>1</v>
      </c>
      <c r="GD60" s="53">
        <f t="shared" si="19"/>
        <v>2</v>
      </c>
      <c r="GE60" s="53">
        <f t="shared" ca="1" si="57"/>
        <v>3.2</v>
      </c>
      <c r="GF60" s="190">
        <f ca="1">IF(GG60="",MAX(ROUND(GE60*求节点($FN$4:$FN$7,INDEX($FO$4:$FR$7,,GD60+1),GE60),2),2),MIN(MAX(ROUND(GE60*求节点($FN$4:$FN$7,INDEX($FO$4:$FR$7,,GD60+1),GE60),2),2),GG60))</f>
        <v>3.18</v>
      </c>
      <c r="GG60" s="13" t="s">
        <v>380</v>
      </c>
      <c r="GY60" s="13"/>
    </row>
    <row r="61" spans="2:207" x14ac:dyDescent="0.15">
      <c r="B61" s="14">
        <v>42</v>
      </c>
      <c r="C61" s="15">
        <v>0.5</v>
      </c>
      <c r="D61" s="15">
        <v>0.5</v>
      </c>
      <c r="E61" s="15">
        <v>0.5</v>
      </c>
      <c r="F61" s="15">
        <v>0.5</v>
      </c>
      <c r="G61" s="13">
        <f>数据总览!AF47</f>
        <v>0.18878473354295028</v>
      </c>
      <c r="H61" s="13">
        <f>数据总览!AG47</f>
        <v>0.15445226554788538</v>
      </c>
      <c r="I61" s="13">
        <f>数据总览!AH47</f>
        <v>0.55946498434943948</v>
      </c>
      <c r="J61" s="13">
        <f>数据总览!AI47</f>
        <v>0.55946498434943948</v>
      </c>
      <c r="K61" s="13">
        <f>数据总览!AB47</f>
        <v>0</v>
      </c>
      <c r="L61" s="13">
        <f>数据总览!AC47</f>
        <v>0.32356181243830823</v>
      </c>
      <c r="M61" s="13">
        <f>数据总览!AD47</f>
        <v>0.5439848721949575</v>
      </c>
      <c r="N61" s="13">
        <f>数据总览!AE47</f>
        <v>0.3493162671826468</v>
      </c>
      <c r="R61" s="13">
        <f t="shared" si="73"/>
        <v>3.7898399999999999</v>
      </c>
      <c r="S61" s="13">
        <f t="shared" si="73"/>
        <v>3.62704</v>
      </c>
      <c r="T61" s="13">
        <f t="shared" si="73"/>
        <v>1.8</v>
      </c>
      <c r="U61" s="13">
        <f t="shared" si="73"/>
        <v>2.3839999999999999</v>
      </c>
      <c r="V61" s="7">
        <f t="shared" si="58"/>
        <v>3.5855970926575638</v>
      </c>
      <c r="W61" s="7">
        <f t="shared" si="59"/>
        <v>2.0557149408324218</v>
      </c>
      <c r="X61" s="7">
        <f t="shared" si="60"/>
        <v>1.6646941413076419</v>
      </c>
      <c r="Y61" s="7">
        <f t="shared" si="61"/>
        <v>1.5553257870514032</v>
      </c>
      <c r="Z61" s="13">
        <f t="shared" si="47"/>
        <v>0.15596210620274964</v>
      </c>
      <c r="AA61" s="13">
        <f t="shared" si="48"/>
        <v>0.16296247865240765</v>
      </c>
      <c r="AB61" s="13">
        <f t="shared" si="49"/>
        <v>0.32837301587301593</v>
      </c>
      <c r="AC61" s="13">
        <f t="shared" si="26"/>
        <v>0.24793264621284761</v>
      </c>
      <c r="AD61" s="7">
        <f t="shared" si="62"/>
        <v>0.28261934363056951</v>
      </c>
      <c r="AE61" s="7">
        <f t="shared" si="63"/>
        <v>0.3030724983922462</v>
      </c>
      <c r="AF61" s="7">
        <f t="shared" si="64"/>
        <v>0.23689770699333815</v>
      </c>
      <c r="AG61" s="7">
        <f t="shared" si="65"/>
        <v>0.25616349184875303</v>
      </c>
      <c r="AH61" s="4">
        <f>SUMPRODUCT(AD61:AF61,INDEX((DQ46:DS46,DU46:DW46,DY46:EA46,EC46:EE46),1,,$N$2))</f>
        <v>0.14213862419600287</v>
      </c>
      <c r="AI61" s="4">
        <f>SUMPRODUCT(Z61:AB61,INDEX((DQ46:DS46,DU46:DW46,DY46:EA46,EC46:EE46),1,,$N$2))</f>
        <v>0.19702380952380955</v>
      </c>
      <c r="AJ61" s="59">
        <f>MAX(INDEX($AD$19:AF61,,$N$2))</f>
        <v>0.28261934363056951</v>
      </c>
      <c r="AK61" s="27">
        <f>MAX(INDEX($Z$19:AB61,,$N$2))</f>
        <v>0.15596210620274964</v>
      </c>
      <c r="AL61" s="13">
        <f t="shared" si="66"/>
        <v>356797246.30856913</v>
      </c>
      <c r="AM61" s="13">
        <f t="shared" si="67"/>
        <v>372812121.16493481</v>
      </c>
      <c r="AN61" s="13">
        <f t="shared" si="68"/>
        <v>751224708.86114657</v>
      </c>
      <c r="AO61" s="7">
        <f t="shared" si="69"/>
        <v>666755276.52812123</v>
      </c>
      <c r="AP61" s="7">
        <f t="shared" si="70"/>
        <v>594962706.62848532</v>
      </c>
      <c r="AQ61" s="7">
        <f t="shared" si="71"/>
        <v>529214848.6413337</v>
      </c>
      <c r="AR61" s="7">
        <f>SUMPRODUCT(AO61:AQ61,INDEX((DQ46:DS46,DU46:DW46,DY46:EA46,EC46:EE46),1,,$N$2))</f>
        <v>317528909.18480021</v>
      </c>
      <c r="AS61" s="7">
        <f>SUMPRODUCT(AL61:AN61,INDEX((DQ46:DS46,DU46:DW46,DY46:EA46,EC46:EE46),1,,$N$2))</f>
        <v>450734825.31668794</v>
      </c>
      <c r="AT61" s="59">
        <f>MAX(INDEX($AO$19:AQ61,,$N$2))</f>
        <v>666755276.52812123</v>
      </c>
      <c r="AU61" s="27">
        <f>MAX(INDEX($AL$19:AN61,,$N$2))</f>
        <v>356797246.30856913</v>
      </c>
      <c r="BD61" s="7">
        <v>37</v>
      </c>
      <c r="BE61" s="13">
        <f>(1-数据总览!AB42)*100*$BF$15</f>
        <v>240</v>
      </c>
      <c r="BF61" s="13">
        <f>(1-数据总览!AC42)*100*$BF$15</f>
        <v>147.96058881727029</v>
      </c>
      <c r="BG61" s="13">
        <f>(1-数据总览!AD42)*100*$BF$15</f>
        <v>92.175132048725644</v>
      </c>
      <c r="BH61" s="13">
        <f>(1-数据总览!AE42)*100*$BF$15</f>
        <v>137.0215100609623</v>
      </c>
      <c r="BK61" s="13">
        <v>37</v>
      </c>
      <c r="BL61" s="13">
        <f t="shared" si="52"/>
        <v>3.30598183767149E-2</v>
      </c>
      <c r="BM61" s="13">
        <f t="shared" si="52"/>
        <v>8.176837171203355E-2</v>
      </c>
      <c r="BN61" s="13">
        <f t="shared" si="52"/>
        <v>6.925070059575289E-2</v>
      </c>
      <c r="BO61" s="13">
        <f t="shared" si="52"/>
        <v>3.6482661777490127E-2</v>
      </c>
      <c r="BQ61" s="13">
        <f t="shared" si="53"/>
        <v>2.8319025375803553E-2</v>
      </c>
      <c r="BR61" s="13">
        <f t="shared" si="53"/>
        <v>0.1490608378232274</v>
      </c>
      <c r="BS61" s="13">
        <f t="shared" si="53"/>
        <v>4.9973707116087951E-2</v>
      </c>
      <c r="BT61" s="13">
        <f t="shared" si="53"/>
        <v>4.920045426366168E-2</v>
      </c>
      <c r="BU61" s="13"/>
      <c r="BV61" s="13"/>
      <c r="BW61" s="13">
        <f t="shared" si="74"/>
        <v>6.1378843752518453E-2</v>
      </c>
      <c r="BX61" s="13">
        <f t="shared" si="74"/>
        <v>0.23082920953526095</v>
      </c>
      <c r="BY61" s="13">
        <f t="shared" si="74"/>
        <v>0.11922440771184084</v>
      </c>
      <c r="BZ61" s="13">
        <f t="shared" si="74"/>
        <v>8.5683116041151808E-2</v>
      </c>
      <c r="CG61" s="7"/>
      <c r="CJ61" s="13">
        <v>37</v>
      </c>
      <c r="CK61" s="13">
        <f>CL$9*$CJ61+(1-数据总览!AF42)*100*CL$10+CL$11</f>
        <v>212.36923146423871</v>
      </c>
      <c r="CL61" s="13">
        <f>CM$9*$CJ61+(1-数据总览!AG42)*100*CM$10+CM$11</f>
        <v>216.47536801079389</v>
      </c>
      <c r="CM61" s="13">
        <f>CN$9*$CJ61+(1-数据总览!AH42)*100*CN$10+CN$11</f>
        <v>167.20709314784014</v>
      </c>
      <c r="CN61" s="13">
        <f>CO$9*$CJ61+(1-数据总览!AI42)*100*CO$10+CO$11</f>
        <v>167.20709314784014</v>
      </c>
      <c r="CQ61" s="13">
        <v>37</v>
      </c>
      <c r="CR61" s="13">
        <f>(持续效用(选择列求节点(将领怒气,CR$21,时间节点,1,100-$CQ61),0,CR$21,"将领")-持续效用(选择列求节点(将领怒气,CR$21,时间节点,1,100),0,CR$21,"将领"))*数据总览!$D$4/(1+数据总览!$D$4)</f>
        <v>3.0311180020710541E-2</v>
      </c>
      <c r="CS61" s="13">
        <f>(持续效用(选择列求节点(将领怒气,CS$21,时间节点,1,100-$CQ61),0,CS$21,"将领")-持续效用(选择列求节点(将领怒气,CS$21,时间节点,1,100),0,CS$21,"将领"))*数据总览!$D$4/(1+数据总览!$D$4)</f>
        <v>4.5073499756190481E-2</v>
      </c>
      <c r="CT61" s="13">
        <f>(持续效用(选择列求节点(将领怒气,CT$21,时间节点,1,100-$CQ61),0,CT$21,"将领")-持续效用(选择列求节点(将领怒气,CT$21,时间节点,1,100),0,CT$21,"将领"))*数据总览!$D$4/(1+数据总览!$D$4)</f>
        <v>8.1366776717380088E-2</v>
      </c>
      <c r="CU61" s="13">
        <f>(持续效用(选择列求节点(将领怒气,CU$21,时间节点,1,100-$CQ61),0,CU$21,"将领")-持续效用(选择列求节点(将领怒气,CU$21,时间节点,1,100),0,CU$21,"将领"))*数据总览!$D$4/(1+数据总览!$D$4)</f>
        <v>8.1951306836731852E-2</v>
      </c>
      <c r="CW61" s="13">
        <f>(持续效用(选择列求节点(将领怒气,CW$21,时间节点,1,200-$CQ61),0,CW$21,"将领")-持续效用(选择列求节点(将领怒气,CW$21,时间节点,1,200),0,CW$21,"将领"))*数据总览!$D$4/(1+数据总览!$D$4)</f>
        <v>3.5180551857302893E-2</v>
      </c>
      <c r="CX61" s="13">
        <f>(持续效用(选择列求节点(将领怒气,CX$21,时间节点,1,200-$CQ61),0,CX$21,"将领")-持续效用(选择列求节点(将领怒气,CX$21,时间节点,1,200),0,CX$21,"将领"))*数据总览!$D$4/(1+数据总览!$D$4)</f>
        <v>3.6930202797076317E-2</v>
      </c>
      <c r="CY61" s="13">
        <f>(持续效用(选择列求节点(将领怒气,CY$21,时间节点,1,200-$CQ61),0,CY$21,"将领")-持续效用(选择列求节点(将领怒气,CY$21,时间节点,1,200),0,CY$21,"将领"))*数据总览!$D$4/(1+数据总览!$D$4)</f>
        <v>2.8945520086986139E-2</v>
      </c>
      <c r="CZ61" s="13">
        <f>(持续效用(选择列求节点(将领怒气,CZ$21,时间节点,1,200-$CQ61),0,CZ$21,"将领")-持续效用(选择列求节点(将领怒气,CZ$21,时间节点,1,200),0,CZ$21,"将领"))*数据总览!$D$4/(1+数据总览!$D$4)</f>
        <v>2.7348239567873796E-2</v>
      </c>
      <c r="DC61" s="13">
        <f t="shared" si="45"/>
        <v>6.5491731878013437E-2</v>
      </c>
      <c r="DD61" s="13">
        <f t="shared" si="45"/>
        <v>8.2003702553266805E-2</v>
      </c>
      <c r="DE61" s="13">
        <f t="shared" si="45"/>
        <v>0.11031229680436623</v>
      </c>
      <c r="DF61" s="13">
        <f t="shared" si="45"/>
        <v>0.10929954640460565</v>
      </c>
      <c r="DQ61" s="14">
        <f>[8]结果汇总!N62</f>
        <v>0</v>
      </c>
      <c r="DR61" s="14">
        <f>[8]结果汇总!O62</f>
        <v>0</v>
      </c>
      <c r="DS61" s="14">
        <f>[8]结果汇总!P62</f>
        <v>0.6</v>
      </c>
      <c r="DT61" s="14">
        <f>[8]结果汇总!Q62</f>
        <v>0.4</v>
      </c>
      <c r="DU61" s="14">
        <f>[8]结果汇总!R62</f>
        <v>0</v>
      </c>
      <c r="DV61" s="14">
        <f>[8]结果汇总!S62</f>
        <v>0.5</v>
      </c>
      <c r="DW61" s="14">
        <f>[8]结果汇总!T62</f>
        <v>0</v>
      </c>
      <c r="DX61" s="14">
        <f>[8]结果汇总!U62</f>
        <v>0.5</v>
      </c>
      <c r="DY61" s="14">
        <f>[8]结果汇总!V62</f>
        <v>0</v>
      </c>
      <c r="DZ61" s="14">
        <f>[8]结果汇总!W62</f>
        <v>0.25</v>
      </c>
      <c r="EA61" s="14">
        <f>[8]结果汇总!X62</f>
        <v>0.75</v>
      </c>
      <c r="EB61" s="14">
        <f>[8]结果汇总!Y62</f>
        <v>0</v>
      </c>
      <c r="EC61" s="14">
        <f>[8]结果汇总!Z62</f>
        <v>0</v>
      </c>
      <c r="ED61" s="14">
        <f>[8]结果汇总!AA62</f>
        <v>0</v>
      </c>
      <c r="EE61" s="14">
        <f>[8]结果汇总!AB62</f>
        <v>0.5</v>
      </c>
      <c r="EF61" s="14">
        <f>[8]结果汇总!AC62</f>
        <v>0.5</v>
      </c>
      <c r="FG61" s="13" t="str">
        <f>IFERROR(INDEX(版本差别!$F:$F,MATCH(相关演算!FH61,版本差别!$D:$D,0)),"")</f>
        <v>魏延</v>
      </c>
      <c r="FH61" s="13">
        <v>10048</v>
      </c>
      <c r="FI61" s="13" t="s">
        <v>714</v>
      </c>
      <c r="FJ61" s="13">
        <v>0</v>
      </c>
      <c r="FK61" s="13">
        <v>450</v>
      </c>
      <c r="FL61" s="13">
        <v>25</v>
      </c>
      <c r="FM61" s="13">
        <v>0</v>
      </c>
      <c r="FN61" s="13">
        <f>FK61</f>
        <v>450</v>
      </c>
      <c r="FO61" s="53">
        <f t="shared" si="11"/>
        <v>0</v>
      </c>
      <c r="FP61" s="53">
        <f t="shared" si="12"/>
        <v>0</v>
      </c>
      <c r="FQ61" s="53">
        <f t="shared" si="13"/>
        <v>0</v>
      </c>
      <c r="FR61" s="53">
        <f t="shared" si="14"/>
        <v>0</v>
      </c>
      <c r="FS61" s="53">
        <f t="shared" si="15"/>
        <v>0</v>
      </c>
      <c r="FT61" s="53">
        <f t="shared" si="16"/>
        <v>0</v>
      </c>
      <c r="FU61" s="53">
        <f t="shared" si="17"/>
        <v>0</v>
      </c>
      <c r="FV61" s="53">
        <f t="shared" si="18"/>
        <v>44156.25</v>
      </c>
      <c r="FW61" s="53">
        <f t="shared" si="5"/>
        <v>0</v>
      </c>
      <c r="FX61" s="53">
        <v>0</v>
      </c>
      <c r="FY61" s="125">
        <f t="shared" si="54"/>
        <v>44156.25</v>
      </c>
      <c r="FZ61" s="125" t="str">
        <f t="shared" ca="1" si="55"/>
        <v/>
      </c>
      <c r="GA61" s="13">
        <v>0</v>
      </c>
      <c r="GB61" s="53">
        <f t="shared" ca="1" si="56"/>
        <v>450</v>
      </c>
      <c r="GC61" s="189">
        <f ca="1">IF(FI61="","",求节点($FT$4:$FT$10,$FV$4:$FV$10,GB61))</f>
        <v>1</v>
      </c>
      <c r="GD61" s="53">
        <f t="shared" si="19"/>
        <v>2</v>
      </c>
      <c r="GE61" s="53">
        <f t="shared" ca="1" si="57"/>
        <v>10.6</v>
      </c>
      <c r="GF61" s="190">
        <f ca="1">IF(GG61="",MAX(ROUND(GE61*求节点($FN$4:$FN$7,INDEX($FO$4:$FR$7,,GD61+1),GE61),2),2),MIN(MAX(ROUND(GE61*求节点($FN$4:$FN$7,INDEX($FO$4:$FR$7,,GD61+1),GE61),2),2),GG61))</f>
        <v>8.73</v>
      </c>
      <c r="GG61" s="13" t="s">
        <v>380</v>
      </c>
      <c r="GY61" s="13"/>
    </row>
    <row r="62" spans="2:207" x14ac:dyDescent="0.15">
      <c r="B62" s="14">
        <v>43</v>
      </c>
      <c r="C62" s="15">
        <v>0.5</v>
      </c>
      <c r="D62" s="15">
        <v>0.5</v>
      </c>
      <c r="E62" s="15">
        <v>0.5</v>
      </c>
      <c r="F62" s="15">
        <v>0.5</v>
      </c>
      <c r="G62" s="13">
        <f>数据总览!AF48</f>
        <v>0.18274931981807427</v>
      </c>
      <c r="H62" s="13">
        <f>数据总览!AG48</f>
        <v>0.14017740041751328</v>
      </c>
      <c r="I62" s="13">
        <f>数据总览!AH48</f>
        <v>0.5406901447974789</v>
      </c>
      <c r="J62" s="13">
        <f>数据总览!AI48</f>
        <v>0.5406901447974789</v>
      </c>
      <c r="K62" s="13">
        <f>数据总览!AB48</f>
        <v>0</v>
      </c>
      <c r="L62" s="13">
        <f>数据总览!AC48</f>
        <v>0.31214192033401056</v>
      </c>
      <c r="M62" s="13">
        <f>数据总览!AD48</f>
        <v>0.52395837667286627</v>
      </c>
      <c r="N62" s="13">
        <f>数据总览!AE48</f>
        <v>0.3344598641675674</v>
      </c>
      <c r="R62" s="13">
        <f t="shared" si="73"/>
        <v>3.7898399999999999</v>
      </c>
      <c r="S62" s="13">
        <f t="shared" si="73"/>
        <v>3.62704</v>
      </c>
      <c r="T62" s="13">
        <f t="shared" si="73"/>
        <v>1.8</v>
      </c>
      <c r="U62" s="13">
        <f t="shared" si="73"/>
        <v>2.3839999999999999</v>
      </c>
      <c r="V62" s="7">
        <f t="shared" si="58"/>
        <v>3.5407857101563902</v>
      </c>
      <c r="W62" s="7">
        <f t="shared" si="59"/>
        <v>2.0196413457958302</v>
      </c>
      <c r="X62" s="7">
        <f t="shared" si="60"/>
        <v>1.6176691640747283</v>
      </c>
      <c r="Y62" s="7">
        <f t="shared" si="61"/>
        <v>1.5171637607767632</v>
      </c>
      <c r="Z62" s="13">
        <f t="shared" si="47"/>
        <v>0.15596210620274964</v>
      </c>
      <c r="AA62" s="13">
        <f t="shared" si="48"/>
        <v>0.16296247865240765</v>
      </c>
      <c r="AB62" s="13">
        <f t="shared" si="49"/>
        <v>0.32837301587301593</v>
      </c>
      <c r="AC62" s="13">
        <f t="shared" si="26"/>
        <v>0.24793264621284761</v>
      </c>
      <c r="AD62" s="7">
        <f t="shared" si="62"/>
        <v>0.28645238378914323</v>
      </c>
      <c r="AE62" s="7">
        <f t="shared" si="63"/>
        <v>0.31081907671910497</v>
      </c>
      <c r="AF62" s="7">
        <f t="shared" si="64"/>
        <v>0.24594751569816908</v>
      </c>
      <c r="AG62" s="7">
        <f t="shared" si="65"/>
        <v>0.26600914930225111</v>
      </c>
      <c r="AH62" s="4">
        <f>SUMPRODUCT(AD62:AF62,INDEX((DQ47:DS47,DU47:DW47,DY47:EA47,EC47:EE47),1,,$N$2))</f>
        <v>0.14756850941890146</v>
      </c>
      <c r="AI62" s="4">
        <f>SUMPRODUCT(Z62:AB62,INDEX((DQ47:DS47,DU47:DW47,DY47:EA47,EC47:EE47),1,,$N$2))</f>
        <v>0.19702380952380955</v>
      </c>
      <c r="AJ62" s="59">
        <f>MAX(INDEX($AD$19:AF62,,$N$2))</f>
        <v>0.28645238378914323</v>
      </c>
      <c r="AK62" s="27">
        <f>MAX(INDEX($Z$19:AB62,,$N$2))</f>
        <v>0.15596210620274964</v>
      </c>
      <c r="AL62" s="13">
        <f t="shared" si="66"/>
        <v>1817172871.027524</v>
      </c>
      <c r="AM62" s="13">
        <f t="shared" si="67"/>
        <v>1898736830.4553952</v>
      </c>
      <c r="AN62" s="13">
        <f t="shared" si="68"/>
        <v>3825996907.5194054</v>
      </c>
      <c r="AO62" s="7">
        <f t="shared" si="69"/>
        <v>3458344684.4915471</v>
      </c>
      <c r="AP62" s="7">
        <f t="shared" si="70"/>
        <v>3096279811.8165383</v>
      </c>
      <c r="AQ62" s="7">
        <f t="shared" si="71"/>
        <v>2773660217.4137278</v>
      </c>
      <c r="AR62" s="7">
        <f>SUMPRODUCT(AO62:AQ62,INDEX((DQ47:DS47,DU47:DW47,DY47:EA47,EC47:EE47),1,,$N$2))</f>
        <v>1664196130.4482367</v>
      </c>
      <c r="AS62" s="7">
        <f>SUMPRODUCT(AL62:AN62,INDEX((DQ47:DS47,DU47:DW47,DY47:EA47,EC47:EE47),1,,$N$2))</f>
        <v>2295598144.5116429</v>
      </c>
      <c r="AT62" s="59">
        <f>MAX(INDEX($AO$19:AQ62,,$N$2))</f>
        <v>3458344684.4915471</v>
      </c>
      <c r="AU62" s="27">
        <f>MAX(INDEX($AL$19:AN62,,$N$2))</f>
        <v>1817172871.027524</v>
      </c>
      <c r="BD62" s="7">
        <v>38</v>
      </c>
      <c r="BE62" s="13">
        <f>(1-数据总览!AB43)*100*$BF$15</f>
        <v>240</v>
      </c>
      <c r="BF62" s="13">
        <f>(1-数据总览!AC43)*100*$BF$15</f>
        <v>150.92985302553572</v>
      </c>
      <c r="BG62" s="13">
        <f>(1-数据总览!AD43)*100*$BF$15</f>
        <v>95.371438678413369</v>
      </c>
      <c r="BH62" s="13">
        <f>(1-数据总览!AE43)*100*$BF$15</f>
        <v>141.03233278077502</v>
      </c>
      <c r="BK62" s="13">
        <v>38</v>
      </c>
      <c r="BL62" s="13">
        <f t="shared" si="52"/>
        <v>3.3971272407148256E-2</v>
      </c>
      <c r="BM62" s="13">
        <f t="shared" si="52"/>
        <v>8.3997097152477884E-2</v>
      </c>
      <c r="BN62" s="13">
        <f t="shared" si="52"/>
        <v>7.1146938412666033E-2</v>
      </c>
      <c r="BO62" s="13">
        <f t="shared" si="52"/>
        <v>3.7520388101520197E-2</v>
      </c>
      <c r="BQ62" s="13">
        <f t="shared" si="53"/>
        <v>2.8879592214399064E-2</v>
      </c>
      <c r="BR62" s="13">
        <f t="shared" si="53"/>
        <v>0.15089401323728655</v>
      </c>
      <c r="BS62" s="13">
        <f t="shared" si="53"/>
        <v>5.1285068839347372E-2</v>
      </c>
      <c r="BT62" s="13">
        <f t="shared" si="53"/>
        <v>5.0578004395097159E-2</v>
      </c>
      <c r="BU62" s="13"/>
      <c r="BV62" s="13"/>
      <c r="BW62" s="13">
        <f t="shared" si="74"/>
        <v>6.285086462154732E-2</v>
      </c>
      <c r="BX62" s="13">
        <f t="shared" si="74"/>
        <v>0.23489111038976443</v>
      </c>
      <c r="BY62" s="13">
        <f t="shared" si="74"/>
        <v>0.12243200725201341</v>
      </c>
      <c r="BZ62" s="13">
        <f t="shared" si="74"/>
        <v>8.8098392496617356E-2</v>
      </c>
      <c r="CG62" s="7"/>
      <c r="CJ62" s="13">
        <v>38</v>
      </c>
      <c r="CK62" s="13">
        <f>CL$9*$CJ62+(1-数据总览!AF43)*100*CL$10+CL$11</f>
        <v>217.60850503709304</v>
      </c>
      <c r="CL62" s="13">
        <f>CM$9*$CJ62+(1-数据总览!AG43)*100*CM$10+CM$11</f>
        <v>220.33115814095984</v>
      </c>
      <c r="CM62" s="13">
        <f>CN$9*$CJ62+(1-数据总览!AH43)*100*CN$10+CN$11</f>
        <v>170.70536188050625</v>
      </c>
      <c r="CN62" s="13">
        <f>CO$9*$CJ62+(1-数据总览!AI43)*100*CO$10+CO$11</f>
        <v>170.70536188050625</v>
      </c>
      <c r="CQ62" s="13">
        <v>38</v>
      </c>
      <c r="CR62" s="13">
        <f>(持续效用(选择列求节点(将领怒气,CR$21,时间节点,1,100-$CQ62),0,CR$21,"将领")-持续效用(选择列求节点(将领怒气,CR$21,时间节点,1,100),0,CR$21,"将领"))*数据总览!$D$4/(1+数据总览!$D$4)</f>
        <v>3.115374802011308E-2</v>
      </c>
      <c r="CS62" s="13">
        <f>(持续效用(选择列求节点(将领怒气,CS$21,时间节点,1,100-$CQ62),0,CS$21,"将领")-持续效用(选择列求节点(将领怒气,CS$21,时间节点,1,100),0,CS$21,"将领"))*数据总览!$D$4/(1+数据总览!$D$4)</f>
        <v>4.6320725195534623E-2</v>
      </c>
      <c r="CT62" s="13">
        <f>(持续效用(选择列求节点(将领怒气,CT$21,时间节点,1,100-$CQ62),0,CT$21,"将领")-持续效用(选择列求节点(将领怒气,CT$21,时间节点,1,100),0,CT$21,"将领"))*数据总览!$D$4/(1+数据总览!$D$4)</f>
        <v>8.3818596306107884E-2</v>
      </c>
      <c r="CU62" s="13">
        <f>(持续效用(选择列求节点(将领怒气,CU$21,时间节点,1,100-$CQ62),0,CU$21,"将领")-持续效用(选择列求节点(将领怒气,CU$21,时间节点,1,100),0,CU$21,"将领"))*数据总览!$D$4/(1+数据总览!$D$4)</f>
        <v>8.4331360886460816E-2</v>
      </c>
      <c r="CW62" s="13">
        <f>(持续效用(选择列求节点(将领怒气,CW$21,时间节点,1,200-$CQ62),0,CW$21,"将领")-持续效用(选择列求节点(将领怒气,CW$21,时间节点,1,200),0,CW$21,"将领"))*数据总览!$D$4/(1+数据总览!$D$4)</f>
        <v>3.6189943114519403E-2</v>
      </c>
      <c r="CX62" s="13">
        <f>(持续效用(选择列求节点(将领怒气,CX$21,时间节点,1,200-$CQ62),0,CX$21,"将领")-持续效用(选择列求节点(将领怒气,CX$21,时间节点,1,200),0,CX$21,"将领"))*数据总览!$D$4/(1+数据总览!$D$4)</f>
        <v>3.7991001123795519E-2</v>
      </c>
      <c r="CY62" s="13">
        <f>(持续效用(选择列求节点(将领怒气,CY$21,时间节点,1,200-$CQ62),0,CY$21,"将领")-持续效用(选择列求节点(将领怒气,CY$21,时间节点,1,200),0,CY$21,"将领"))*数据总览!$D$4/(1+数据总览!$D$4)</f>
        <v>2.9924058833740191E-2</v>
      </c>
      <c r="CZ62" s="13">
        <f>(持续效用(选择列求节点(将领怒气,CZ$21,时间节点,1,200-$CQ62),0,CZ$21,"将领")-持续效用(选择列求节点(将领怒气,CZ$21,时间节点,1,200),0,CZ$21,"将领"))*数据总览!$D$4/(1+数据总览!$D$4)</f>
        <v>2.8274583262875522E-2</v>
      </c>
      <c r="DC62" s="13">
        <f t="shared" si="45"/>
        <v>6.7343691134632483E-2</v>
      </c>
      <c r="DD62" s="13">
        <f t="shared" si="45"/>
        <v>8.4311726319330149E-2</v>
      </c>
      <c r="DE62" s="13">
        <f t="shared" si="45"/>
        <v>0.11374265513984808</v>
      </c>
      <c r="DF62" s="13">
        <f t="shared" si="45"/>
        <v>0.11260594414933633</v>
      </c>
      <c r="DQ62" s="14">
        <f>[8]结果汇总!N63</f>
        <v>0</v>
      </c>
      <c r="DR62" s="14">
        <f>[8]结果汇总!O63</f>
        <v>0</v>
      </c>
      <c r="DS62" s="14">
        <f>[8]结果汇总!P63</f>
        <v>0.6</v>
      </c>
      <c r="DT62" s="14">
        <f>[8]结果汇总!Q63</f>
        <v>0.4</v>
      </c>
      <c r="DU62" s="14">
        <f>[8]结果汇总!R63</f>
        <v>0</v>
      </c>
      <c r="DV62" s="14">
        <f>[8]结果汇总!S63</f>
        <v>0.5</v>
      </c>
      <c r="DW62" s="14">
        <f>[8]结果汇总!T63</f>
        <v>0</v>
      </c>
      <c r="DX62" s="14">
        <f>[8]结果汇总!U63</f>
        <v>0.5</v>
      </c>
      <c r="DY62" s="14">
        <f>[8]结果汇总!V63</f>
        <v>0</v>
      </c>
      <c r="DZ62" s="14">
        <f>[8]结果汇总!W63</f>
        <v>0.25</v>
      </c>
      <c r="EA62" s="14">
        <f>[8]结果汇总!X63</f>
        <v>0.75</v>
      </c>
      <c r="EB62" s="14">
        <f>[8]结果汇总!Y63</f>
        <v>0</v>
      </c>
      <c r="EC62" s="14">
        <f>[8]结果汇总!Z63</f>
        <v>0</v>
      </c>
      <c r="ED62" s="14">
        <f>[8]结果汇总!AA63</f>
        <v>0</v>
      </c>
      <c r="EE62" s="14">
        <f>[8]结果汇总!AB63</f>
        <v>0.5</v>
      </c>
      <c r="EF62" s="14">
        <f>[8]结果汇总!AC63</f>
        <v>0.5</v>
      </c>
      <c r="FG62" s="13" t="str">
        <f>IFERROR(INDEX(版本差别!$F:$F,MATCH(相关演算!FH62,版本差别!$D:$D,0)),"")</f>
        <v>郭汜</v>
      </c>
      <c r="FH62" s="13">
        <v>10049</v>
      </c>
      <c r="FI62" s="13" t="s">
        <v>840</v>
      </c>
      <c r="FJ62" s="13">
        <v>300</v>
      </c>
      <c r="FK62" s="13">
        <v>100</v>
      </c>
      <c r="FM62" s="13">
        <v>0</v>
      </c>
      <c r="FN62" s="13">
        <f>FJ62</f>
        <v>300</v>
      </c>
      <c r="FO62" s="53">
        <f t="shared" si="11"/>
        <v>0</v>
      </c>
      <c r="FP62" s="53">
        <f t="shared" si="12"/>
        <v>0</v>
      </c>
      <c r="FQ62" s="53">
        <f t="shared" si="13"/>
        <v>30000</v>
      </c>
      <c r="FR62" s="53">
        <f t="shared" si="14"/>
        <v>0</v>
      </c>
      <c r="FS62" s="53">
        <f t="shared" si="15"/>
        <v>0</v>
      </c>
      <c r="FT62" s="53">
        <f t="shared" si="16"/>
        <v>0</v>
      </c>
      <c r="FU62" s="53">
        <f t="shared" si="17"/>
        <v>0</v>
      </c>
      <c r="FV62" s="53">
        <f t="shared" si="18"/>
        <v>0</v>
      </c>
      <c r="FW62" s="53">
        <f t="shared" si="5"/>
        <v>0</v>
      </c>
      <c r="FX62" s="53">
        <v>0</v>
      </c>
      <c r="FY62" s="125">
        <f t="shared" si="54"/>
        <v>30000</v>
      </c>
      <c r="FZ62" s="125" t="str">
        <f t="shared" ca="1" si="55"/>
        <v/>
      </c>
      <c r="GA62" s="13">
        <v>0</v>
      </c>
      <c r="GB62" s="53">
        <f t="shared" ca="1" si="56"/>
        <v>300</v>
      </c>
      <c r="GC62" s="189">
        <f ca="1">IF(FI62="","",求节点($FT$4:$FT$10,$FV$4:$FV$10,GB62))</f>
        <v>0.94868329805051377</v>
      </c>
      <c r="GD62" s="53">
        <f t="shared" si="19"/>
        <v>1</v>
      </c>
      <c r="GE62" s="53">
        <f t="shared" ca="1" si="57"/>
        <v>6.8</v>
      </c>
      <c r="GF62" s="190">
        <f ca="1">IF(GG62="",MAX(ROUND(GE62*求节点($FN$4:$FN$7,INDEX($FO$4:$FR$7,,GD62+1),GE62),2),2),MIN(MAX(ROUND(GE62*求节点($FN$4:$FN$7,INDEX($FO$4:$FR$7,,GD62+1),GE62),2),2),GG62))</f>
        <v>5.17</v>
      </c>
      <c r="GY62" s="13"/>
    </row>
    <row r="63" spans="2:207" x14ac:dyDescent="0.15">
      <c r="B63" s="14">
        <v>44</v>
      </c>
      <c r="C63" s="15">
        <v>0.5</v>
      </c>
      <c r="D63" s="15">
        <v>0.5</v>
      </c>
      <c r="E63" s="15">
        <v>0.5</v>
      </c>
      <c r="F63" s="15">
        <v>0.5</v>
      </c>
      <c r="G63" s="13">
        <f>数据总览!AF49</f>
        <v>0.17685429910169076</v>
      </c>
      <c r="H63" s="13">
        <f>数据总览!AG49</f>
        <v>0.12613324916819635</v>
      </c>
      <c r="I63" s="13">
        <f>数据总览!AH49</f>
        <v>0.52223035122135741</v>
      </c>
      <c r="J63" s="13">
        <f>数据总览!AI49</f>
        <v>0.52223035122135741</v>
      </c>
      <c r="K63" s="13">
        <f>数据总览!AB49</f>
        <v>0</v>
      </c>
      <c r="L63" s="13">
        <f>数据总览!AC49</f>
        <v>0.30090659933455699</v>
      </c>
      <c r="M63" s="13">
        <f>数据总览!AD49</f>
        <v>0.50426793019167016</v>
      </c>
      <c r="N63" s="13">
        <f>数据总览!AE49</f>
        <v>0.31994904394262336</v>
      </c>
      <c r="R63" s="13">
        <f t="shared" si="73"/>
        <v>3.7898399999999999</v>
      </c>
      <c r="S63" s="13">
        <f t="shared" si="73"/>
        <v>3.62704</v>
      </c>
      <c r="T63" s="13">
        <f t="shared" si="73"/>
        <v>1.8</v>
      </c>
      <c r="U63" s="13">
        <f t="shared" si="73"/>
        <v>2.3839999999999999</v>
      </c>
      <c r="V63" s="7">
        <f t="shared" si="58"/>
        <v>3.4968158847338291</v>
      </c>
      <c r="W63" s="7">
        <f t="shared" si="59"/>
        <v>1.9842381811100216</v>
      </c>
      <c r="X63" s="7">
        <f t="shared" si="60"/>
        <v>1.5714720551533758</v>
      </c>
      <c r="Y63" s="7">
        <f t="shared" si="61"/>
        <v>1.4796524919375291</v>
      </c>
      <c r="Z63" s="13">
        <f t="shared" si="47"/>
        <v>0.15596210620274964</v>
      </c>
      <c r="AA63" s="13">
        <f t="shared" si="48"/>
        <v>0.16296247865240765</v>
      </c>
      <c r="AB63" s="13">
        <f t="shared" si="49"/>
        <v>0.32837301587301593</v>
      </c>
      <c r="AC63" s="13">
        <f t="shared" si="26"/>
        <v>0.24793264621284761</v>
      </c>
      <c r="AD63" s="7">
        <f t="shared" si="62"/>
        <v>0.29031966360424355</v>
      </c>
      <c r="AE63" s="7">
        <f t="shared" si="63"/>
        <v>0.31886265221801191</v>
      </c>
      <c r="AF63" s="7">
        <f t="shared" si="64"/>
        <v>0.25561535546034969</v>
      </c>
      <c r="AG63" s="7">
        <f t="shared" si="65"/>
        <v>0.27655496700795007</v>
      </c>
      <c r="AH63" s="4">
        <f>SUMPRODUCT(AD63:AF63,INDEX((DQ48:DS48,DU48:DW48,DY48:EA48,EC48:EE48),1,,$N$2))</f>
        <v>0.15336921327620981</v>
      </c>
      <c r="AI63" s="4">
        <f>SUMPRODUCT(Z63:AB63,INDEX((DQ48:DS48,DU48:DW48,DY48:EA48,EC48:EE48),1,,$N$2))</f>
        <v>0.19702380952380955</v>
      </c>
      <c r="AJ63" s="59">
        <f>MAX(INDEX($AD$19:AF63,,$N$2))</f>
        <v>0.29031966360424355</v>
      </c>
      <c r="AK63" s="27">
        <f>MAX(INDEX($Z$19:AB63,,$N$2))</f>
        <v>0.15596210620274964</v>
      </c>
      <c r="AL63" s="13">
        <f t="shared" si="66"/>
        <v>9254884328.1784821</v>
      </c>
      <c r="AM63" s="13">
        <f t="shared" si="67"/>
        <v>9670290601.2351265</v>
      </c>
      <c r="AN63" s="13">
        <f t="shared" si="68"/>
        <v>19485850456.835453</v>
      </c>
      <c r="AO63" s="7">
        <f t="shared" si="69"/>
        <v>17937837731.15218</v>
      </c>
      <c r="AP63" s="7">
        <f t="shared" si="70"/>
        <v>16113528740.968752</v>
      </c>
      <c r="AQ63" s="7">
        <f t="shared" si="71"/>
        <v>14536990073.907576</v>
      </c>
      <c r="AR63" s="7">
        <f>SUMPRODUCT(AO63:AQ63,INDEX((DQ48:DS48,DU48:DW48,DY48:EA48,EC48:EE48),1,,$N$2))</f>
        <v>8722194044.3445454</v>
      </c>
      <c r="AS63" s="7">
        <f>SUMPRODUCT(AL63:AN63,INDEX((DQ48:DS48,DU48:DW48,DY48:EA48,EC48:EE48),1,,$N$2))</f>
        <v>11691510274.101271</v>
      </c>
      <c r="AT63" s="59">
        <f>MAX(INDEX($AO$19:AQ63,,$N$2))</f>
        <v>17937837731.15218</v>
      </c>
      <c r="AU63" s="27">
        <f>MAX(INDEX($AL$19:AN63,,$N$2))</f>
        <v>9254884328.1784821</v>
      </c>
      <c r="BD63" s="7">
        <v>39</v>
      </c>
      <c r="BE63" s="13">
        <f>(1-数据总览!AB44)*100*$BF$15</f>
        <v>240</v>
      </c>
      <c r="BF63" s="13">
        <f>(1-数据总览!AC44)*100*$BF$15</f>
        <v>153.85245807710311</v>
      </c>
      <c r="BG63" s="13">
        <f>(1-数据总览!AD44)*100*$BF$15</f>
        <v>98.532696516057243</v>
      </c>
      <c r="BH63" s="13">
        <f>(1-数据总览!AE44)*100*$BF$15</f>
        <v>144.94985759362837</v>
      </c>
      <c r="BK63" s="13">
        <v>39</v>
      </c>
      <c r="BL63" s="13">
        <f t="shared" si="52"/>
        <v>3.4882726437581613E-2</v>
      </c>
      <c r="BM63" s="13">
        <f t="shared" si="52"/>
        <v>8.622589589406815E-2</v>
      </c>
      <c r="BN63" s="13">
        <f t="shared" si="52"/>
        <v>7.3043176229579843E-2</v>
      </c>
      <c r="BO63" s="13">
        <f t="shared" si="52"/>
        <v>3.8558114425551043E-2</v>
      </c>
      <c r="BQ63" s="13">
        <f t="shared" si="53"/>
        <v>2.9440159052993908E-2</v>
      </c>
      <c r="BR63" s="13">
        <f t="shared" si="53"/>
        <v>0.15273028871964187</v>
      </c>
      <c r="BS63" s="13">
        <f t="shared" si="53"/>
        <v>5.2596313859196567E-2</v>
      </c>
      <c r="BT63" s="13">
        <f t="shared" si="53"/>
        <v>5.195555452653311E-2</v>
      </c>
      <c r="BU63" s="13"/>
      <c r="BV63" s="13"/>
      <c r="BW63" s="13">
        <f t="shared" si="74"/>
        <v>6.4322885490575521E-2</v>
      </c>
      <c r="BX63" s="13">
        <f t="shared" si="74"/>
        <v>0.23895618461371002</v>
      </c>
      <c r="BY63" s="13">
        <f t="shared" si="74"/>
        <v>0.1256394900887764</v>
      </c>
      <c r="BZ63" s="13">
        <f t="shared" si="74"/>
        <v>9.0513668952084153E-2</v>
      </c>
      <c r="CG63" s="7"/>
      <c r="CJ63" s="13">
        <v>39</v>
      </c>
      <c r="CK63" s="13">
        <f>CL$9*$CJ63+(1-数据总览!AF44)*100*CL$10+CL$11</f>
        <v>222.80677747259625</v>
      </c>
      <c r="CL63" s="13">
        <f>CM$9*$CJ63+(1-数据总览!AG44)*100*CM$10+CM$11</f>
        <v>224.15778629818942</v>
      </c>
      <c r="CM63" s="13">
        <f>CN$9*$CJ63+(1-数据总览!AH44)*100*CN$10+CN$11</f>
        <v>174.18720149190185</v>
      </c>
      <c r="CN63" s="13">
        <f>CO$9*$CJ63+(1-数据总览!AI44)*100*CO$10+CO$11</f>
        <v>174.18720149190185</v>
      </c>
      <c r="CQ63" s="13">
        <v>39</v>
      </c>
      <c r="CR63" s="13">
        <f>(持续效用(选择列求节点(将领怒气,CR$21,时间节点,1,100-$CQ63),0,CR$21,"将领")-持续效用(选择列求节点(将领怒气,CR$21,时间节点,1,100),0,CR$21,"将领"))*数据总览!$D$4/(1+数据总览!$D$4)</f>
        <v>3.2004317938052348E-2</v>
      </c>
      <c r="CS63" s="13">
        <f>(持续效用(选择列求节点(将领怒气,CS$21,时间节点,1,100-$CQ63),0,CS$21,"将领")-持续效用(选择列求节点(将领怒气,CS$21,时间节点,1,100),0,CS$21,"将领"))*数据总览!$D$4/(1+数据总览!$D$4)</f>
        <v>4.7567950634878862E-2</v>
      </c>
      <c r="CT63" s="13">
        <f>(持续效用(选择列求节点(将领怒气,CT$21,时间节点,1,100-$CQ63),0,CT$21,"将领")-持续效用(选择列求节点(将领怒气,CT$21,时间节点,1,100),0,CT$21,"将领"))*数据总览!$D$4/(1+数据总览!$D$4)</f>
        <v>8.6270415894835639E-2</v>
      </c>
      <c r="CU63" s="13">
        <f>(持续效用(选择列求节点(将领怒气,CU$21,时间节点,1,100-$CQ63),0,CU$21,"将领")-持续效用(选择列求节点(将领怒气,CU$21,时间节点,1,100),0,CU$21,"将领"))*数据总览!$D$4/(1+数据总览!$D$4)</f>
        <v>8.6711414936189696E-2</v>
      </c>
      <c r="CW63" s="13">
        <f>(持续效用(选择列求节点(将领怒气,CW$21,时间节点,1,200-$CQ63),0,CW$21,"将领")-持续效用(选择列求节点(将领怒气,CW$21,时间节点,1,200),0,CW$21,"将领"))*数据总览!$D$4/(1+数据总览!$D$4)</f>
        <v>3.7199872771437929E-2</v>
      </c>
      <c r="CX63" s="13">
        <f>(持续效用(选择列求节点(将领怒气,CX$21,时间节点,1,200-$CQ63),0,CX$21,"将领")-持续效用(选择列求节点(将领怒气,CX$21,时间节点,1,200),0,CX$21,"将领"))*数据总览!$D$4/(1+数据总览!$D$4)</f>
        <v>3.9051799450514728E-2</v>
      </c>
      <c r="CY63" s="13">
        <f>(持续效用(选择列求节点(将领怒气,CY$21,时间节点,1,200-$CQ63),0,CY$21,"将领")-持续效用(选择列求节点(将领怒气,CY$21,时间节点,1,200),0,CY$21,"将领"))*数据总览!$D$4/(1+数据总览!$D$4)</f>
        <v>3.0902597580494229E-2</v>
      </c>
      <c r="CZ63" s="13">
        <f>(持续效用(选择列求节点(将领怒气,CZ$21,时间节点,1,200-$CQ63),0,CZ$21,"将领")-持续效用(选择列求节点(将领怒气,CZ$21,时间节点,1,200),0,CZ$21,"将领"))*数据总览!$D$4/(1+数据总览!$D$4)</f>
        <v>2.9200926957877234E-2</v>
      </c>
      <c r="DC63" s="13">
        <f t="shared" si="45"/>
        <v>6.9204190709490271E-2</v>
      </c>
      <c r="DD63" s="13">
        <f t="shared" si="45"/>
        <v>8.661975008539359E-2</v>
      </c>
      <c r="DE63" s="13">
        <f t="shared" si="45"/>
        <v>0.11717301347532987</v>
      </c>
      <c r="DF63" s="13">
        <f t="shared" si="45"/>
        <v>0.11591234189406693</v>
      </c>
      <c r="DQ63" s="14">
        <f>[8]结果汇总!N64</f>
        <v>0</v>
      </c>
      <c r="DR63" s="14">
        <f>[8]结果汇总!O64</f>
        <v>0</v>
      </c>
      <c r="DS63" s="14">
        <f>[8]结果汇总!P64</f>
        <v>0.6</v>
      </c>
      <c r="DT63" s="14">
        <f>[8]结果汇总!Q64</f>
        <v>0.4</v>
      </c>
      <c r="DU63" s="14">
        <f>[8]结果汇总!R64</f>
        <v>0</v>
      </c>
      <c r="DV63" s="14">
        <f>[8]结果汇总!S64</f>
        <v>0.5</v>
      </c>
      <c r="DW63" s="14">
        <f>[8]结果汇总!T64</f>
        <v>0</v>
      </c>
      <c r="DX63" s="14">
        <f>[8]结果汇总!U64</f>
        <v>0.5</v>
      </c>
      <c r="DY63" s="14">
        <f>[8]结果汇总!V64</f>
        <v>0</v>
      </c>
      <c r="DZ63" s="14">
        <f>[8]结果汇总!W64</f>
        <v>0.25</v>
      </c>
      <c r="EA63" s="14">
        <f>[8]结果汇总!X64</f>
        <v>0.75</v>
      </c>
      <c r="EB63" s="14">
        <f>[8]结果汇总!Y64</f>
        <v>0</v>
      </c>
      <c r="EC63" s="14">
        <f>[8]结果汇总!Z64</f>
        <v>0</v>
      </c>
      <c r="ED63" s="14">
        <f>[8]结果汇总!AA64</f>
        <v>0</v>
      </c>
      <c r="EE63" s="14">
        <f>[8]结果汇总!AB64</f>
        <v>0.5</v>
      </c>
      <c r="EF63" s="14">
        <f>[8]结果汇总!AC64</f>
        <v>0.5</v>
      </c>
      <c r="FG63" s="13" t="str">
        <f>IFERROR(INDEX(版本差别!$F:$F,MATCH(相关演算!FH63,版本差别!$D:$D,0)),"")</f>
        <v>张飞</v>
      </c>
      <c r="FH63" s="13">
        <v>10050</v>
      </c>
      <c r="FI63" s="13" t="s">
        <v>715</v>
      </c>
      <c r="FJ63" s="13">
        <v>90</v>
      </c>
      <c r="FK63" s="13">
        <v>50</v>
      </c>
      <c r="FL63" s="13">
        <v>25</v>
      </c>
      <c r="FM63" s="13">
        <v>0</v>
      </c>
      <c r="FN63" s="13">
        <f>FL63</f>
        <v>25</v>
      </c>
      <c r="FO63" s="53">
        <f t="shared" si="11"/>
        <v>0</v>
      </c>
      <c r="FP63" s="53">
        <f t="shared" si="12"/>
        <v>0</v>
      </c>
      <c r="FQ63" s="53">
        <f t="shared" si="13"/>
        <v>0</v>
      </c>
      <c r="FR63" s="53">
        <f t="shared" si="14"/>
        <v>0</v>
      </c>
      <c r="FS63" s="53">
        <f t="shared" si="15"/>
        <v>7850</v>
      </c>
      <c r="FT63" s="53">
        <f t="shared" si="16"/>
        <v>0</v>
      </c>
      <c r="FU63" s="53">
        <f t="shared" si="17"/>
        <v>0</v>
      </c>
      <c r="FV63" s="53">
        <f t="shared" si="18"/>
        <v>0</v>
      </c>
      <c r="FW63" s="53">
        <f t="shared" si="5"/>
        <v>0</v>
      </c>
      <c r="FX63" s="53">
        <v>0</v>
      </c>
      <c r="FY63" s="125">
        <f t="shared" si="54"/>
        <v>7850</v>
      </c>
      <c r="FZ63" s="125" t="str">
        <f t="shared" ca="1" si="55"/>
        <v/>
      </c>
      <c r="GA63" s="13">
        <v>0</v>
      </c>
      <c r="GB63" s="53">
        <f t="shared" ca="1" si="56"/>
        <v>25</v>
      </c>
      <c r="GC63" s="189">
        <f ca="1">IF(FI63="","",求节点($FT$4:$FT$10,$FV$4:$FV$10,GB63))</f>
        <v>0.51861406616345074</v>
      </c>
      <c r="GD63" s="53">
        <f t="shared" si="19"/>
        <v>2</v>
      </c>
      <c r="GE63" s="53">
        <f t="shared" ca="1" si="57"/>
        <v>1</v>
      </c>
      <c r="GF63" s="190">
        <f ca="1">IF(GG63="",MAX(ROUND(GE63*求节点($FN$4:$FN$7,INDEX($FO$4:$FR$7,,GD63+1),GE63),2),2),MIN(MAX(ROUND(GE63*求节点($FN$4:$FN$7,INDEX($FO$4:$FR$7,,GD63+1),GE63),2),2),GG63))</f>
        <v>2</v>
      </c>
      <c r="GG63" s="13">
        <v>3</v>
      </c>
      <c r="GY63" s="13"/>
    </row>
    <row r="64" spans="2:207" x14ac:dyDescent="0.15">
      <c r="B64" s="14">
        <v>45</v>
      </c>
      <c r="C64" s="15">
        <v>0.5</v>
      </c>
      <c r="D64" s="15">
        <v>0.5</v>
      </c>
      <c r="E64" s="15">
        <v>0.5</v>
      </c>
      <c r="F64" s="15">
        <v>0.5</v>
      </c>
      <c r="G64" s="13">
        <f>数据总览!AF50</f>
        <v>0.17109640563643297</v>
      </c>
      <c r="H64" s="13">
        <f>数据总览!AG50</f>
        <v>0.11231747711651771</v>
      </c>
      <c r="I64" s="13">
        <f>数据总览!AH50</f>
        <v>0.504079598106834</v>
      </c>
      <c r="J64" s="13">
        <f>数据总览!AI50</f>
        <v>0.504079598106834</v>
      </c>
      <c r="K64" s="13">
        <f>数据总览!AB50</f>
        <v>0</v>
      </c>
      <c r="L64" s="13">
        <f>数据总览!AC50</f>
        <v>0.28985398169321414</v>
      </c>
      <c r="M64" s="13">
        <f>数据总览!AD50</f>
        <v>0.48490712686951176</v>
      </c>
      <c r="N64" s="13">
        <f>数据总览!AE50</f>
        <v>0.30577576772045034</v>
      </c>
      <c r="R64" s="13">
        <f t="shared" si="73"/>
        <v>3.7898399999999999</v>
      </c>
      <c r="S64" s="13">
        <f t="shared" si="73"/>
        <v>3.62704</v>
      </c>
      <c r="T64" s="13">
        <f t="shared" si="73"/>
        <v>1.8</v>
      </c>
      <c r="U64" s="13">
        <f t="shared" si="73"/>
        <v>2.3839999999999999</v>
      </c>
      <c r="V64" s="7">
        <f t="shared" si="58"/>
        <v>3.4536713788987461</v>
      </c>
      <c r="W64" s="7">
        <f t="shared" si="59"/>
        <v>1.9494929209711678</v>
      </c>
      <c r="X64" s="7">
        <f t="shared" si="60"/>
        <v>1.5260889198034311</v>
      </c>
      <c r="Y64" s="7">
        <f t="shared" si="61"/>
        <v>1.4427812869096213</v>
      </c>
      <c r="Z64" s="13">
        <f t="shared" si="47"/>
        <v>0.15596210620274964</v>
      </c>
      <c r="AA64" s="13">
        <f t="shared" si="48"/>
        <v>0.16296247865240765</v>
      </c>
      <c r="AB64" s="13">
        <f t="shared" si="49"/>
        <v>0.32837301587301593</v>
      </c>
      <c r="AC64" s="13">
        <f t="shared" si="26"/>
        <v>0.24793264621284761</v>
      </c>
      <c r="AD64" s="7">
        <f t="shared" si="62"/>
        <v>0.29422113971028763</v>
      </c>
      <c r="AE64" s="7">
        <f t="shared" si="63"/>
        <v>0.3272225319292672</v>
      </c>
      <c r="AF64" s="7">
        <f t="shared" si="64"/>
        <v>0.26597601745945731</v>
      </c>
      <c r="AG64" s="7">
        <f t="shared" si="65"/>
        <v>0.28789569352655886</v>
      </c>
      <c r="AH64" s="4">
        <f>SUMPRODUCT(AD64:AF64,INDEX((DQ49:DS49,DU49:DW49,DY49:EA49,EC49:EE49),1,,$N$2))</f>
        <v>0.15958561047567438</v>
      </c>
      <c r="AI64" s="4">
        <f>SUMPRODUCT(Z64:AB64,INDEX((DQ49:DS49,DU49:DW49,DY49:EA49,EC49:EE49),1,,$N$2))</f>
        <v>0.19702380952380955</v>
      </c>
      <c r="AJ64" s="59">
        <f>MAX(INDEX($AD$19:AF64,,$N$2))</f>
        <v>0.29422113971028763</v>
      </c>
      <c r="AK64" s="27">
        <f>MAX(INDEX($Z$19:AB64,,$N$2))</f>
        <v>0.15596210620274964</v>
      </c>
      <c r="AL64" s="13">
        <f t="shared" si="66"/>
        <v>47135242493.209297</v>
      </c>
      <c r="AM64" s="13">
        <f t="shared" si="67"/>
        <v>49250911875.927422</v>
      </c>
      <c r="AN64" s="13">
        <f t="shared" si="68"/>
        <v>99241681894.702011</v>
      </c>
      <c r="AO64" s="7">
        <f t="shared" si="69"/>
        <v>93040472198.176361</v>
      </c>
      <c r="AP64" s="7">
        <f t="shared" si="70"/>
        <v>83857346320.937302</v>
      </c>
      <c r="AQ64" s="7">
        <f t="shared" si="71"/>
        <v>76189606456.530731</v>
      </c>
      <c r="AR64" s="7">
        <f>SUMPRODUCT(AO64:AQ64,INDEX((DQ49:DS49,DU49:DW49,DY49:EA49,EC49:EE49),1,,$N$2))</f>
        <v>45713763873.918434</v>
      </c>
      <c r="AS64" s="7">
        <f>SUMPRODUCT(AL64:AN64,INDEX((DQ49:DS49,DU49:DW49,DY49:EA49,EC49:EE49),1,,$N$2))</f>
        <v>59545009136.821205</v>
      </c>
      <c r="AT64" s="59">
        <f>MAX(INDEX($AO$19:AQ64,,$N$2))</f>
        <v>93040472198.176361</v>
      </c>
      <c r="AU64" s="27">
        <f>MAX(INDEX($AL$19:AN64,,$N$2))</f>
        <v>47135242493.209297</v>
      </c>
      <c r="BD64" s="7">
        <v>40</v>
      </c>
      <c r="BE64" s="13">
        <f>(1-数据总览!AB45)*100*$BF$15</f>
        <v>240</v>
      </c>
      <c r="BF64" s="13">
        <f>(1-数据总览!AC45)*100*$BF$15</f>
        <v>156.72889277412139</v>
      </c>
      <c r="BG64" s="13">
        <f>(1-数据总览!AD45)*100*$BF$15</f>
        <v>100.89041531120159</v>
      </c>
      <c r="BH64" s="13">
        <f>(1-数据总览!AE45)*100*$BF$15</f>
        <v>148.77625475237352</v>
      </c>
      <c r="BK64" s="13">
        <v>40</v>
      </c>
      <c r="BL64" s="13">
        <f t="shared" ref="BL64:BO83" si="75">(持续效用((选择列求节点(士兵士气,BL$21,时间节点,1,100-$BK64)),0,BL$21,"士兵")-持续效用((选择列求节点(士兵士气,BL$21,时间节点,1,100)),0,BL$21,"士兵"))*$BN$9</f>
        <v>3.5794180468014969E-2</v>
      </c>
      <c r="BM64" s="13">
        <f t="shared" si="75"/>
        <v>8.8454887716992281E-2</v>
      </c>
      <c r="BN64" s="13">
        <f t="shared" si="75"/>
        <v>7.4947533153003759E-2</v>
      </c>
      <c r="BO64" s="13">
        <f t="shared" si="75"/>
        <v>3.9595840749581113E-2</v>
      </c>
      <c r="BQ64" s="13">
        <f t="shared" ref="BQ64:BT83" si="76">(持续效用((选择列求节点(士兵士气,BQ$21,时间节点,1,200-$BK64)),0,BQ$21,"士兵")-持续效用((选择列求节点(士兵士气,BQ$21,时间节点,1,200)),0,BQ$21,"士兵"))*$BN$9</f>
        <v>3.0000725891589475E-2</v>
      </c>
      <c r="BR64" s="13">
        <f t="shared" si="76"/>
        <v>0.1545665642019971</v>
      </c>
      <c r="BS64" s="13">
        <f t="shared" si="76"/>
        <v>5.3903333168045325E-2</v>
      </c>
      <c r="BT64" s="13">
        <f t="shared" si="76"/>
        <v>5.3333104657968561E-2</v>
      </c>
      <c r="BU64" s="13"/>
      <c r="BV64" s="13"/>
      <c r="BW64" s="13">
        <f t="shared" si="74"/>
        <v>6.5794906359604444E-2</v>
      </c>
      <c r="BX64" s="13">
        <f t="shared" si="74"/>
        <v>0.24302145191898938</v>
      </c>
      <c r="BY64" s="13">
        <f t="shared" si="74"/>
        <v>0.12885086632104908</v>
      </c>
      <c r="BZ64" s="13">
        <f t="shared" si="74"/>
        <v>9.2928945407549673E-2</v>
      </c>
      <c r="CG64" s="7"/>
      <c r="CJ64" s="13">
        <v>40</v>
      </c>
      <c r="CK64" s="13">
        <f>CL$9*$CJ64+(1-数据总览!AF45)*100*CL$10+CL$11</f>
        <v>225.84517674657587</v>
      </c>
      <c r="CL64" s="13">
        <f>CM$9*$CJ64+(1-数据总览!AG45)*100*CM$10+CM$11</f>
        <v>227.95555798382588</v>
      </c>
      <c r="CM64" s="13">
        <f>CN$9*$CJ64+(1-数据总览!AH45)*100*CN$10+CN$11</f>
        <v>177.6529292153341</v>
      </c>
      <c r="CN64" s="13">
        <f>CO$9*$CJ64+(1-数据总览!AI45)*100*CO$10+CO$11</f>
        <v>177.6529292153341</v>
      </c>
      <c r="CQ64" s="13">
        <v>40</v>
      </c>
      <c r="CR64" s="13">
        <f>(持续效用(选择列求节点(将领怒气,CR$21,时间节点,1,100-$CQ64),0,CR$21,"将领")-持续效用(选择列求节点(将领怒气,CR$21,时间节点,1,100),0,CR$21,"将领"))*数据总览!$D$4/(1+数据总览!$D$4)</f>
        <v>3.2855216254644402E-2</v>
      </c>
      <c r="CS64" s="13">
        <f>(持续效用(选择列求节点(将领怒气,CS$21,时间节点,1,100-$CQ64),0,CS$21,"将领")-持续效用(选择列求节点(将领怒气,CS$21,时间节点,1,100),0,CS$21,"将领"))*数据总览!$D$4/(1+数据总览!$D$4)</f>
        <v>4.8817942923608547E-2</v>
      </c>
      <c r="CT64" s="13">
        <f>(持续效用(选择列求节点(将领怒气,CT$21,时间节点,1,100-$CQ64),0,CT$21,"将领")-持续效用(选择列求节点(将领怒气,CT$21,时间节点,1,100),0,CT$21,"将领"))*数据总览!$D$4/(1+数据总览!$D$4)</f>
        <v>8.8755398669829733E-2</v>
      </c>
      <c r="CU64" s="13">
        <f>(持续效用(选择列求节点(将领怒气,CU$21,时间节点,1,100-$CQ64),0,CU$21,"将领")-持续效用(选择列求节点(将领怒气,CU$21,时间节点,1,100),0,CU$21,"将领"))*数据总览!$D$4/(1+数据总览!$D$4)</f>
        <v>8.9112906513298423E-2</v>
      </c>
      <c r="CW64" s="13">
        <f>(持续效用(选择列求节点(将领怒气,CW$21,时间节点,1,200-$CQ64),0,CW$21,"将领")-持续效用(选择列求节点(将领怒气,CW$21,时间节点,1,200),0,CW$21,"将领"))*数据总览!$D$4/(1+数据总览!$D$4)</f>
        <v>3.8216675719717604E-2</v>
      </c>
      <c r="CX64" s="13">
        <f>(持续效用(选择列求节点(将领怒气,CX$21,时间节点,1,200-$CQ64),0,CX$21,"将领")-持续效用(选择列求节点(将领怒气,CX$21,时间节点,1,200),0,CX$21,"将领"))*数据总览!$D$4/(1+数据总览!$D$4)</f>
        <v>4.0112597777233958E-2</v>
      </c>
      <c r="CY64" s="13">
        <f>(持续效用(选择列求节点(将领怒气,CY$21,时间节点,1,200-$CQ64),0,CY$21,"将领")-持续效用(选择列求节点(将领怒气,CY$21,时间节点,1,200),0,CY$21,"将领"))*数据总览!$D$4/(1+数据总览!$D$4)</f>
        <v>3.1883185168410579E-2</v>
      </c>
      <c r="CZ64" s="13">
        <f>(持续效用(选择列求节点(将领怒气,CZ$21,时间节点,1,200-$CQ64),0,CZ$21,"将领")-持续效用(选择列求节点(将领怒气,CZ$21,时间节点,1,200),0,CZ$21,"将领"))*数据总览!$D$4/(1+数据总览!$D$4)</f>
        <v>3.0130856395139804E-2</v>
      </c>
      <c r="DC64" s="13">
        <f t="shared" si="45"/>
        <v>7.1071891974362006E-2</v>
      </c>
      <c r="DD64" s="13">
        <f t="shared" si="45"/>
        <v>8.8930540700842498E-2</v>
      </c>
      <c r="DE64" s="13">
        <f t="shared" si="45"/>
        <v>0.1206385838382403</v>
      </c>
      <c r="DF64" s="13">
        <f t="shared" si="45"/>
        <v>0.11924376290843823</v>
      </c>
      <c r="DQ64" s="14">
        <f>[8]结果汇总!N65</f>
        <v>0</v>
      </c>
      <c r="DR64" s="14">
        <f>[8]结果汇总!O65</f>
        <v>0</v>
      </c>
      <c r="DS64" s="14">
        <f>[8]结果汇总!P65</f>
        <v>0.6</v>
      </c>
      <c r="DT64" s="14">
        <f>[8]结果汇总!Q65</f>
        <v>0.4</v>
      </c>
      <c r="DU64" s="14">
        <f>[8]结果汇总!R65</f>
        <v>0</v>
      </c>
      <c r="DV64" s="14">
        <f>[8]结果汇总!S65</f>
        <v>0.5</v>
      </c>
      <c r="DW64" s="14">
        <f>[8]结果汇总!T65</f>
        <v>0</v>
      </c>
      <c r="DX64" s="14">
        <f>[8]结果汇总!U65</f>
        <v>0.5</v>
      </c>
      <c r="DY64" s="14">
        <f>[8]结果汇总!V65</f>
        <v>0</v>
      </c>
      <c r="DZ64" s="14">
        <f>[8]结果汇总!W65</f>
        <v>0.25</v>
      </c>
      <c r="EA64" s="14">
        <f>[8]结果汇总!X65</f>
        <v>0.75</v>
      </c>
      <c r="EB64" s="14">
        <f>[8]结果汇总!Y65</f>
        <v>0</v>
      </c>
      <c r="EC64" s="14">
        <f>[8]结果汇总!Z65</f>
        <v>0</v>
      </c>
      <c r="ED64" s="14">
        <f>[8]结果汇总!AA65</f>
        <v>0</v>
      </c>
      <c r="EE64" s="14">
        <f>[8]结果汇总!AB65</f>
        <v>0.5</v>
      </c>
      <c r="EF64" s="14">
        <f>[8]结果汇总!AC65</f>
        <v>0.5</v>
      </c>
      <c r="FG64" s="13" t="str">
        <f>IFERROR(INDEX(版本差别!$F:$F,MATCH(相关演算!FH64,版本差别!$D:$D,0)),"")</f>
        <v>陈宫</v>
      </c>
      <c r="FH64" s="13">
        <v>10051</v>
      </c>
      <c r="FI64" s="13" t="s">
        <v>715</v>
      </c>
      <c r="FJ64" s="13">
        <v>500</v>
      </c>
      <c r="FK64" s="13">
        <v>65</v>
      </c>
      <c r="FL64" s="13">
        <v>450</v>
      </c>
      <c r="FM64" s="13">
        <v>0</v>
      </c>
      <c r="FN64" s="13">
        <f>FL64</f>
        <v>450</v>
      </c>
      <c r="FO64" s="53">
        <f t="shared" si="11"/>
        <v>0</v>
      </c>
      <c r="FP64" s="53">
        <f t="shared" si="12"/>
        <v>0</v>
      </c>
      <c r="FQ64" s="53">
        <f t="shared" si="13"/>
        <v>0</v>
      </c>
      <c r="FR64" s="53">
        <f t="shared" si="14"/>
        <v>0</v>
      </c>
      <c r="FS64" s="53">
        <f t="shared" si="15"/>
        <v>13266.5</v>
      </c>
      <c r="FT64" s="53">
        <f t="shared" si="16"/>
        <v>0</v>
      </c>
      <c r="FU64" s="53">
        <f t="shared" si="17"/>
        <v>0</v>
      </c>
      <c r="FV64" s="53">
        <f t="shared" si="18"/>
        <v>0</v>
      </c>
      <c r="FW64" s="53">
        <f t="shared" si="5"/>
        <v>0</v>
      </c>
      <c r="FX64" s="53">
        <v>0</v>
      </c>
      <c r="FY64" s="125">
        <f t="shared" si="54"/>
        <v>13266.5</v>
      </c>
      <c r="FZ64" s="125" t="str">
        <f t="shared" ca="1" si="55"/>
        <v/>
      </c>
      <c r="GA64" s="13">
        <v>1</v>
      </c>
      <c r="GB64" s="53">
        <f t="shared" ca="1" si="56"/>
        <v>450</v>
      </c>
      <c r="GC64" s="189">
        <f ca="1">IF(FI64="","",求节点($FT$4:$FT$10,$FV$4:$FV$10,GB64))</f>
        <v>1</v>
      </c>
      <c r="GD64" s="53">
        <f t="shared" si="19"/>
        <v>2</v>
      </c>
      <c r="GE64" s="53">
        <f t="shared" ca="1" si="57"/>
        <v>3.2</v>
      </c>
      <c r="GF64" s="190">
        <f ca="1">IF(GG64="",MAX(ROUND(GE64*求节点($FN$4:$FN$7,INDEX($FO$4:$FR$7,,GD64+1),GE64),2),2),MIN(MAX(ROUND(GE64*求节点($FN$4:$FN$7,INDEX($FO$4:$FR$7,,GD64+1),GE64),2),2),GG64))</f>
        <v>3</v>
      </c>
      <c r="GG64" s="13">
        <v>3</v>
      </c>
      <c r="GY64" s="13"/>
    </row>
    <row r="65" spans="2:207" x14ac:dyDescent="0.15">
      <c r="B65" s="14">
        <v>46</v>
      </c>
      <c r="C65" s="15">
        <v>0.5</v>
      </c>
      <c r="D65" s="15">
        <v>0.5</v>
      </c>
      <c r="E65" s="15">
        <v>0.5</v>
      </c>
      <c r="F65" s="15">
        <v>0.5</v>
      </c>
      <c r="G65" s="13">
        <f>数据总览!AF51</f>
        <v>0.16547244963147473</v>
      </c>
      <c r="H65" s="13">
        <f>数据总览!AG51</f>
        <v>9.8727790536834004E-2</v>
      </c>
      <c r="I65" s="13">
        <f>数据总览!AH51</f>
        <v>0.48623198463794015</v>
      </c>
      <c r="J65" s="13">
        <f>数据总览!AI51</f>
        <v>0.48623198463794015</v>
      </c>
      <c r="K65" s="13">
        <f>数据总览!AB51</f>
        <v>0</v>
      </c>
      <c r="L65" s="13">
        <f>数据总览!AC51</f>
        <v>0.27898223242946718</v>
      </c>
      <c r="M65" s="13">
        <f>数据总览!AD51</f>
        <v>0.46586967250269173</v>
      </c>
      <c r="N65" s="13">
        <f>数据总览!AE51</f>
        <v>0.29193218370824542</v>
      </c>
      <c r="R65" s="13">
        <f t="shared" si="73"/>
        <v>3.7898399999999999</v>
      </c>
      <c r="S65" s="13">
        <f t="shared" si="73"/>
        <v>3.62704</v>
      </c>
      <c r="T65" s="13">
        <f t="shared" si="73"/>
        <v>1.8</v>
      </c>
      <c r="U65" s="13">
        <f t="shared" si="73"/>
        <v>2.3839999999999999</v>
      </c>
      <c r="V65" s="7">
        <f t="shared" si="58"/>
        <v>3.4113362845609503</v>
      </c>
      <c r="W65" s="7">
        <f t="shared" si="59"/>
        <v>1.915393292534546</v>
      </c>
      <c r="X65" s="7">
        <f t="shared" si="60"/>
        <v>1.4815061302099282</v>
      </c>
      <c r="Y65" s="7">
        <f t="shared" si="61"/>
        <v>1.4065396479542565</v>
      </c>
      <c r="Z65" s="13">
        <f t="shared" si="47"/>
        <v>0.15596210620274964</v>
      </c>
      <c r="AA65" s="13">
        <f t="shared" si="48"/>
        <v>0.16296247865240765</v>
      </c>
      <c r="AB65" s="13">
        <f t="shared" si="49"/>
        <v>0.32837301587301593</v>
      </c>
      <c r="AC65" s="13">
        <f t="shared" si="26"/>
        <v>0.24793264621284761</v>
      </c>
      <c r="AD65" s="7">
        <f t="shared" si="62"/>
        <v>0.29815676227406146</v>
      </c>
      <c r="AE65" s="7">
        <f t="shared" si="63"/>
        <v>0.33592003385855135</v>
      </c>
      <c r="AF65" s="7">
        <f t="shared" si="64"/>
        <v>0.27711865889105819</v>
      </c>
      <c r="AG65" s="7">
        <f t="shared" si="65"/>
        <v>0.30014742192745109</v>
      </c>
      <c r="AH65" s="4">
        <f>SUMPRODUCT(AD65:AF65,INDEX((DQ50:DS50,DU50:DW50,DY50:EA50,EC50:EE50),1,,$N$2))</f>
        <v>0.16627119533463491</v>
      </c>
      <c r="AI65" s="4">
        <f>SUMPRODUCT(Z65:AB65,INDEX((DQ50:DS50,DU50:DW50,DY50:EA50,EC50:EE50),1,,$N$2))</f>
        <v>0.19702380952380955</v>
      </c>
      <c r="AJ65" s="59">
        <f>MAX(INDEX($AD$19:AF65,,$N$2))</f>
        <v>0.29815676227406146</v>
      </c>
      <c r="AK65" s="27">
        <f>MAX(INDEX($Z$19:AB65,,$N$2))</f>
        <v>0.15596210620274964</v>
      </c>
      <c r="AL65" s="13">
        <f t="shared" si="66"/>
        <v>240060383913.07669</v>
      </c>
      <c r="AM65" s="13">
        <f t="shared" si="67"/>
        <v>250835514736.29501</v>
      </c>
      <c r="AN65" s="13">
        <f t="shared" si="68"/>
        <v>505439136316.18365</v>
      </c>
      <c r="AO65" s="7">
        <f t="shared" si="69"/>
        <v>482584891033.21844</v>
      </c>
      <c r="AP65" s="7">
        <f t="shared" si="70"/>
        <v>436406863141.68866</v>
      </c>
      <c r="AQ65" s="7">
        <f t="shared" si="71"/>
        <v>399316234137.0899</v>
      </c>
      <c r="AR65" s="7">
        <f>SUMPRODUCT(AO65:AQ65,INDEX((DQ50:DS50,DU50:DW50,DY50:EA50,EC50:EE50),1,,$N$2))</f>
        <v>239589740482.25394</v>
      </c>
      <c r="AS65" s="7">
        <f>SUMPRODUCT(AL65:AN65,INDEX((DQ50:DS50,DU50:DW50,DY50:EA50,EC50:EE50),1,,$N$2))</f>
        <v>303263481789.71021</v>
      </c>
      <c r="AT65" s="59">
        <f>MAX(INDEX($AO$19:AQ65,,$N$2))</f>
        <v>482584891033.21844</v>
      </c>
      <c r="AU65" s="27">
        <f>MAX(INDEX($AL$19:AN65,,$N$2))</f>
        <v>240060383913.07669</v>
      </c>
      <c r="BD65" s="7">
        <v>41</v>
      </c>
      <c r="BE65" s="13">
        <f>(1-数据总览!AB46)*100*$BF$15</f>
        <v>240</v>
      </c>
      <c r="BF65" s="13">
        <f>(1-数据总览!AC46)*100*$BF$15</f>
        <v>159.55963764195198</v>
      </c>
      <c r="BG65" s="13">
        <f>(1-数据总览!AD46)*100*$BF$15</f>
        <v>104.5550552474587</v>
      </c>
      <c r="BH65" s="13">
        <f>(1-数据总览!AE46)*100*$BF$15</f>
        <v>152.51364402644137</v>
      </c>
      <c r="BK65" s="13">
        <v>41</v>
      </c>
      <c r="BL65" s="13">
        <f t="shared" si="75"/>
        <v>3.6705634498448325E-2</v>
      </c>
      <c r="BM65" s="13">
        <f t="shared" si="75"/>
        <v>9.0683879539915524E-2</v>
      </c>
      <c r="BN65" s="13">
        <f t="shared" si="75"/>
        <v>7.6853631563379488E-2</v>
      </c>
      <c r="BO65" s="13">
        <f t="shared" si="75"/>
        <v>4.063356707361121E-2</v>
      </c>
      <c r="BQ65" s="13">
        <f t="shared" si="76"/>
        <v>3.0561292730184986E-2</v>
      </c>
      <c r="BR65" s="13">
        <f t="shared" si="76"/>
        <v>0.1564056186700418</v>
      </c>
      <c r="BS65" s="13">
        <f t="shared" si="76"/>
        <v>5.5210352476893682E-2</v>
      </c>
      <c r="BT65" s="13">
        <f t="shared" si="76"/>
        <v>5.4708803389659527E-2</v>
      </c>
      <c r="BU65" s="13"/>
      <c r="BV65" s="13"/>
      <c r="BW65" s="13">
        <f t="shared" si="74"/>
        <v>6.7266927228633311E-2</v>
      </c>
      <c r="BX65" s="13">
        <f t="shared" si="74"/>
        <v>0.24708949820995732</v>
      </c>
      <c r="BY65" s="13">
        <f t="shared" si="74"/>
        <v>0.13206398404027317</v>
      </c>
      <c r="BZ65" s="13">
        <f t="shared" si="74"/>
        <v>9.5342370463270737E-2</v>
      </c>
      <c r="CG65" s="7"/>
      <c r="CJ65" s="13">
        <v>41</v>
      </c>
      <c r="CK65" s="13">
        <f>CL$9*$CJ65+(1-数据总览!AF46)*100*CL$10+CL$11</f>
        <v>228.60433394287088</v>
      </c>
      <c r="CL65" s="13">
        <f>CM$9*$CJ65+(1-数据总览!AG46)*100*CM$10+CM$11</f>
        <v>231.72477352621996</v>
      </c>
      <c r="CM65" s="13">
        <f>CN$9*$CJ65+(1-数据总览!AH46)*100*CN$10+CN$11</f>
        <v>182.57268214724627</v>
      </c>
      <c r="CN65" s="13">
        <f>CO$9*$CJ65+(1-数据总览!AI46)*100*CO$10+CO$11</f>
        <v>182.57268214724627</v>
      </c>
      <c r="CQ65" s="13">
        <v>41</v>
      </c>
      <c r="CR65" s="13">
        <f>(持续效用(选择列求节点(将领怒气,CR$21,时间节点,1,100-$CQ65),0,CR$21,"将领")-持续效用(选择列求节点(将领怒气,CR$21,时间节点,1,100),0,CR$21,"将领"))*数据总览!$D$4/(1+数据总览!$D$4)</f>
        <v>3.3706114571236449E-2</v>
      </c>
      <c r="CS65" s="13">
        <f>(持续效用(选择列求节点(将领怒气,CS$21,时间节点,1,100-$CQ65),0,CS$21,"将领")-持续效用(选择列求节点(将领怒气,CS$21,时间节点,1,100),0,CS$21,"将领"))*数据总览!$D$4/(1+数据总览!$D$4)</f>
        <v>5.0072847400524437E-2</v>
      </c>
      <c r="CT65" s="13">
        <f>(持续效用(选择列求节点(将领怒气,CT$21,时间节点,1,100-$CQ65),0,CT$21,"将领")-持续效用(选择列求节点(将领怒气,CT$21,时间节点,1,100),0,CT$21,"将领"))*数据总览!$D$4/(1+数据总览!$D$4)</f>
        <v>9.1242656826472826E-2</v>
      </c>
      <c r="CU65" s="13">
        <f>(持续效用(选择列求节点(将领怒气,CU$21,时间节点,1,100-$CQ65),0,CU$21,"将领")-持续效用(选择列求节点(将领怒气,CU$21,时间节点,1,100),0,CU$21,"将领"))*数据总览!$D$4/(1+数据总览!$D$4)</f>
        <v>9.1515868954998011E-2</v>
      </c>
      <c r="CW65" s="13">
        <f>(持续效用(选择列求节点(将领怒气,CW$21,时间节点,1,200-$CQ65),0,CW$21,"将领")-持续效用(选择列求节点(将领怒气,CW$21,时间节点,1,200),0,CW$21,"将领"))*数据总览!$D$4/(1+数据总览!$D$4)</f>
        <v>3.923347866799725E-2</v>
      </c>
      <c r="CX65" s="13">
        <f>(持续效用(选择列求节点(将领怒气,CX$21,时间节点,1,200-$CQ65),0,CX$21,"将领")-持续效用(选择列求节点(将领怒气,CX$21,时间节点,1,200),0,CX$21,"将领"))*数据总览!$D$4/(1+数据总览!$D$4)</f>
        <v>4.117631907476367E-2</v>
      </c>
      <c r="CY65" s="13">
        <f>(持续效用(选择列求节点(将领怒气,CY$21,时间节点,1,200-$CQ65),0,CY$21,"将领")-持续效用(选择列求节点(将领怒气,CY$21,时间节点,1,200),0,CY$21,"将领"))*数据总览!$D$4/(1+数据总览!$D$4)</f>
        <v>3.2876288950566941E-2</v>
      </c>
      <c r="CZ65" s="13">
        <f>(持续效用(选择列求节点(将领怒气,CZ$21,时间节点,1,200-$CQ65),0,CZ$21,"将领")-持续效用(选择列求节点(将领怒气,CZ$21,时间节点,1,200),0,CZ$21,"将领"))*数据总览!$D$4/(1+数据总览!$D$4)</f>
        <v>3.1082690823115367E-2</v>
      </c>
      <c r="DC65" s="13">
        <f t="shared" si="45"/>
        <v>7.2939593239233699E-2</v>
      </c>
      <c r="DD65" s="13">
        <f t="shared" si="45"/>
        <v>9.1249166475288107E-2</v>
      </c>
      <c r="DE65" s="13">
        <f t="shared" si="45"/>
        <v>0.12411894577703977</v>
      </c>
      <c r="DF65" s="13">
        <f t="shared" si="45"/>
        <v>0.12259855977811338</v>
      </c>
      <c r="DQ65" s="14">
        <f>[8]结果汇总!N66</f>
        <v>0</v>
      </c>
      <c r="DR65" s="14">
        <f>[8]结果汇总!O66</f>
        <v>0</v>
      </c>
      <c r="DS65" s="14">
        <f>[8]结果汇总!P66</f>
        <v>0.6</v>
      </c>
      <c r="DT65" s="14">
        <f>[8]结果汇总!Q66</f>
        <v>0.4</v>
      </c>
      <c r="DU65" s="14">
        <f>[8]结果汇总!R66</f>
        <v>0</v>
      </c>
      <c r="DV65" s="14">
        <f>[8]结果汇总!S66</f>
        <v>0.5</v>
      </c>
      <c r="DW65" s="14">
        <f>[8]结果汇总!T66</f>
        <v>0</v>
      </c>
      <c r="DX65" s="14">
        <f>[8]结果汇总!U66</f>
        <v>0.5</v>
      </c>
      <c r="DY65" s="14">
        <f>[8]结果汇总!V66</f>
        <v>0</v>
      </c>
      <c r="DZ65" s="14">
        <f>[8]结果汇总!W66</f>
        <v>0.25</v>
      </c>
      <c r="EA65" s="14">
        <f>[8]结果汇总!X66</f>
        <v>0.75</v>
      </c>
      <c r="EB65" s="14">
        <f>[8]结果汇总!Y66</f>
        <v>0</v>
      </c>
      <c r="EC65" s="14">
        <f>[8]结果汇总!Z66</f>
        <v>0</v>
      </c>
      <c r="ED65" s="14">
        <f>[8]结果汇总!AA66</f>
        <v>0</v>
      </c>
      <c r="EE65" s="14">
        <f>[8]结果汇总!AB66</f>
        <v>0.5</v>
      </c>
      <c r="EF65" s="14">
        <f>[8]结果汇总!AC66</f>
        <v>0.5</v>
      </c>
      <c r="FG65" s="13" t="str">
        <f>IFERROR(INDEX(版本差别!$F:$F,MATCH(相关演算!FH65,版本差别!$D:$D,0)),"")</f>
        <v>诸葛瑾</v>
      </c>
      <c r="FH65" s="13">
        <v>10052</v>
      </c>
      <c r="FI65" s="13" t="s">
        <v>716</v>
      </c>
      <c r="FJ65" s="13">
        <v>160</v>
      </c>
      <c r="FM65" s="13">
        <v>0</v>
      </c>
      <c r="FN65" s="13">
        <f>FJ65</f>
        <v>160</v>
      </c>
      <c r="FO65" s="53">
        <f t="shared" si="11"/>
        <v>0</v>
      </c>
      <c r="FP65" s="53">
        <f t="shared" si="12"/>
        <v>0</v>
      </c>
      <c r="FQ65" s="53">
        <f t="shared" si="13"/>
        <v>0</v>
      </c>
      <c r="FR65" s="53">
        <f t="shared" si="14"/>
        <v>80384</v>
      </c>
      <c r="FS65" s="53">
        <f t="shared" si="15"/>
        <v>0</v>
      </c>
      <c r="FT65" s="53">
        <f t="shared" si="16"/>
        <v>0</v>
      </c>
      <c r="FU65" s="53">
        <f t="shared" si="17"/>
        <v>0</v>
      </c>
      <c r="FV65" s="53">
        <f t="shared" si="18"/>
        <v>0</v>
      </c>
      <c r="FW65" s="53">
        <f t="shared" si="5"/>
        <v>0</v>
      </c>
      <c r="FX65" s="53">
        <v>0</v>
      </c>
      <c r="FY65" s="125">
        <f t="shared" si="54"/>
        <v>80384</v>
      </c>
      <c r="FZ65" s="125" t="str">
        <f t="shared" ca="1" si="55"/>
        <v/>
      </c>
      <c r="GA65" s="13">
        <v>1</v>
      </c>
      <c r="GB65" s="53">
        <f t="shared" ca="1" si="56"/>
        <v>160</v>
      </c>
      <c r="GC65" s="189">
        <f ca="1">IF(FI65="","",求节点($FT$4:$FT$10,$FV$4:$FV$10,GB65))</f>
        <v>0.72939248038668703</v>
      </c>
      <c r="GD65" s="53">
        <f t="shared" si="19"/>
        <v>2</v>
      </c>
      <c r="GE65" s="53">
        <f t="shared" ca="1" si="57"/>
        <v>12</v>
      </c>
      <c r="GF65" s="190">
        <f ca="1">IF(GG65="",MAX(ROUND(GE65*求节点($FN$4:$FN$7,INDEX($FO$4:$FR$7,,GD65+1),GE65),2),2),MIN(MAX(ROUND(GE65*求节点($FN$4:$FN$7,INDEX($FO$4:$FR$7,,GD65+1),GE65),2),2),GG65))</f>
        <v>3</v>
      </c>
      <c r="GG65" s="13">
        <v>3</v>
      </c>
      <c r="GY65" s="13"/>
    </row>
    <row r="66" spans="2:207" x14ac:dyDescent="0.15">
      <c r="B66" s="14">
        <v>47</v>
      </c>
      <c r="C66" s="15">
        <v>0.5</v>
      </c>
      <c r="D66" s="15">
        <v>0.5</v>
      </c>
      <c r="E66" s="15">
        <v>0.5</v>
      </c>
      <c r="F66" s="15">
        <v>0.5</v>
      </c>
      <c r="G66" s="13">
        <f>数据总览!AF52</f>
        <v>0.15997931549543182</v>
      </c>
      <c r="H66" s="13">
        <f>数据总览!AG52</f>
        <v>8.5361936254671089E-2</v>
      </c>
      <c r="I66" s="13">
        <f>数据总览!AH52</f>
        <v>0.46868171271655168</v>
      </c>
      <c r="J66" s="13">
        <f>数据总览!AI52</f>
        <v>0.46868171271655168</v>
      </c>
      <c r="K66" s="13">
        <f>数据总览!AB52</f>
        <v>0</v>
      </c>
      <c r="L66" s="13">
        <f>数据总览!AC52</f>
        <v>0.26828954900373686</v>
      </c>
      <c r="M66" s="13">
        <f>数据总览!AD52</f>
        <v>0.44714938245321051</v>
      </c>
      <c r="N66" s="13">
        <f>数据总览!AE52</f>
        <v>0.27841062275798595</v>
      </c>
      <c r="R66" s="13">
        <f t="shared" si="73"/>
        <v>3.7898399999999999</v>
      </c>
      <c r="S66" s="13">
        <f t="shared" si="73"/>
        <v>3.62704</v>
      </c>
      <c r="T66" s="13">
        <f t="shared" si="73"/>
        <v>1.8</v>
      </c>
      <c r="U66" s="13">
        <f t="shared" si="73"/>
        <v>2.3839999999999999</v>
      </c>
      <c r="V66" s="7">
        <f t="shared" si="58"/>
        <v>3.3697950162198023</v>
      </c>
      <c r="W66" s="7">
        <f t="shared" si="59"/>
        <v>1.881927270768126</v>
      </c>
      <c r="X66" s="7">
        <f t="shared" si="60"/>
        <v>1.4377103204826698</v>
      </c>
      <c r="Y66" s="7">
        <f t="shared" si="61"/>
        <v>1.3709172697091652</v>
      </c>
      <c r="Z66" s="13">
        <f t="shared" si="47"/>
        <v>0.15596210620274964</v>
      </c>
      <c r="AA66" s="13">
        <f t="shared" si="48"/>
        <v>0.16296247865240765</v>
      </c>
      <c r="AB66" s="13">
        <f t="shared" si="49"/>
        <v>0.32837301587301593</v>
      </c>
      <c r="AC66" s="13">
        <f t="shared" si="26"/>
        <v>0.24793264621284761</v>
      </c>
      <c r="AD66" s="7">
        <f t="shared" si="62"/>
        <v>0.30212647498211648</v>
      </c>
      <c r="AE66" s="7">
        <f t="shared" si="63"/>
        <v>0.3449787877570003</v>
      </c>
      <c r="AF66" s="7">
        <f t="shared" si="64"/>
        <v>0.28915080950547889</v>
      </c>
      <c r="AG66" s="7">
        <f t="shared" si="65"/>
        <v>0.31345477283898437</v>
      </c>
      <c r="AH66" s="4">
        <f>SUMPRODUCT(AD66:AF66,INDEX((DQ51:DS51,DU51:DW51,DY51:EA51,EC51:EE51),1,,$N$2))</f>
        <v>0.17349048570328732</v>
      </c>
      <c r="AI66" s="4">
        <f>SUMPRODUCT(Z66:AB66,INDEX((DQ51:DS51,DU51:DW51,DY51:EA51,EC51:EE51),1,,$N$2))</f>
        <v>0.19702380952380955</v>
      </c>
      <c r="AJ66" s="59">
        <f>MAX(INDEX($AD$19:AF66,,$N$2))</f>
        <v>0.30212647498211648</v>
      </c>
      <c r="AK66" s="27">
        <f>MAX(INDEX($Z$19:AB66,,$N$2))</f>
        <v>0.15596210620274964</v>
      </c>
      <c r="AL66" s="13">
        <f t="shared" si="66"/>
        <v>1222630559984.8413</v>
      </c>
      <c r="AM66" s="13">
        <f t="shared" si="67"/>
        <v>1277508437032.1069</v>
      </c>
      <c r="AN66" s="13">
        <f t="shared" si="68"/>
        <v>2574207889696.0718</v>
      </c>
      <c r="AO66" s="7">
        <f t="shared" si="69"/>
        <v>2503084642105.9766</v>
      </c>
      <c r="AP66" s="7">
        <f t="shared" si="70"/>
        <v>2271130181824.2397</v>
      </c>
      <c r="AQ66" s="7">
        <f t="shared" si="71"/>
        <v>2092850485274.5486</v>
      </c>
      <c r="AR66" s="7">
        <f>SUMPRODUCT(AO66:AQ66,INDEX((DQ51:DS51,DU51:DW51,DY51:EA51,EC51:EE51),1,,$N$2))</f>
        <v>1255710291164.729</v>
      </c>
      <c r="AS66" s="7">
        <f>SUMPRODUCT(AL66:AN66,INDEX((DQ51:DS51,DU51:DW51,DY51:EA51,EC51:EE51),1,,$N$2))</f>
        <v>1544524733817.6431</v>
      </c>
      <c r="AT66" s="59">
        <f>MAX(INDEX($AO$19:AQ66,,$N$2))</f>
        <v>2503084642105.9766</v>
      </c>
      <c r="AU66" s="27">
        <f>MAX(INDEX($AL$19:AN66,,$N$2))</f>
        <v>1222630559984.8413</v>
      </c>
      <c r="BD66" s="7">
        <v>42</v>
      </c>
      <c r="BE66" s="13">
        <f>(1-数据总览!AB47)*100*$BF$15</f>
        <v>240</v>
      </c>
      <c r="BF66" s="13">
        <f>(1-数据总览!AC47)*100*$BF$15</f>
        <v>162.34516501480604</v>
      </c>
      <c r="BG66" s="13">
        <f>(1-数据总览!AD47)*100*$BF$15</f>
        <v>109.44363067321019</v>
      </c>
      <c r="BH66" s="13">
        <f>(1-数据总览!AE47)*100*$BF$15</f>
        <v>156.16409587616477</v>
      </c>
      <c r="BK66" s="13">
        <v>42</v>
      </c>
      <c r="BL66" s="13">
        <f t="shared" si="75"/>
        <v>3.7617088528881737E-2</v>
      </c>
      <c r="BM66" s="13">
        <f t="shared" si="75"/>
        <v>9.2912871362839655E-2</v>
      </c>
      <c r="BN66" s="13">
        <f t="shared" si="75"/>
        <v>7.8759729973755244E-2</v>
      </c>
      <c r="BO66" s="13">
        <f t="shared" si="75"/>
        <v>4.1671293397642056E-2</v>
      </c>
      <c r="BQ66" s="13">
        <f t="shared" si="76"/>
        <v>3.1121859568779831E-2</v>
      </c>
      <c r="BR66" s="13">
        <f t="shared" si="76"/>
        <v>0.15824685983997949</v>
      </c>
      <c r="BS66" s="13">
        <f t="shared" si="76"/>
        <v>5.651737178574251E-2</v>
      </c>
      <c r="BT66" s="13">
        <f t="shared" si="76"/>
        <v>5.6083816079997267E-2</v>
      </c>
      <c r="BU66" s="13"/>
      <c r="BV66" s="13"/>
      <c r="BW66" s="13">
        <f t="shared" si="74"/>
        <v>6.8738948097661567E-2</v>
      </c>
      <c r="BX66" s="13">
        <f t="shared" si="74"/>
        <v>0.25115973120281915</v>
      </c>
      <c r="BY66" s="13">
        <f t="shared" si="74"/>
        <v>0.13527710175949775</v>
      </c>
      <c r="BZ66" s="13">
        <f t="shared" si="74"/>
        <v>9.7755109477639324E-2</v>
      </c>
      <c r="CG66" s="7"/>
      <c r="CJ66" s="13">
        <v>42</v>
      </c>
      <c r="CK66" s="13">
        <f>CL$9*$CJ66+(1-数据总览!AF47)*100*CL$10+CL$11</f>
        <v>231.34583197484596</v>
      </c>
      <c r="CL66" s="13">
        <f>CM$9*$CJ66+(1-数据总览!AG47)*100*CM$10+CM$11</f>
        <v>235.46572813425377</v>
      </c>
      <c r="CM66" s="13">
        <f>CN$9*$CJ66+(1-数据总览!AH47)*100*CN$10+CN$11</f>
        <v>186.86420187806726</v>
      </c>
      <c r="CN66" s="13">
        <f>CO$9*$CJ66+(1-数据总览!AI47)*100*CO$10+CO$11</f>
        <v>186.86420187806726</v>
      </c>
      <c r="CQ66" s="13">
        <v>42</v>
      </c>
      <c r="CR66" s="13">
        <f>(持续效用(选择列求节点(将领怒气,CR$21,时间节点,1,100-$CQ66),0,CR$21,"将领")-持续效用(选择列求节点(将领怒气,CR$21,时间节点,1,100),0,CR$21,"将领"))*数据总览!$D$4/(1+数据总览!$D$4)</f>
        <v>3.4557012887828503E-2</v>
      </c>
      <c r="CS66" s="13">
        <f>(持续效用(选择列求节点(将领怒气,CS$21,时间节点,1,100-$CQ66),0,CS$21,"将领")-持续效用(选择列求节点(将领怒气,CS$21,时间节点,1,100),0,CS$21,"将领"))*数据总览!$D$4/(1+数据总览!$D$4)</f>
        <v>5.132775187744034E-2</v>
      </c>
      <c r="CT66" s="13">
        <f>(持续效用(选择列求节点(将领怒气,CT$21,时间节点,1,100-$CQ66),0,CT$21,"将领")-持续效用(选择列求节点(将领怒气,CT$21,时间节点,1,100),0,CT$21,"将领"))*数据总览!$D$4/(1+数据总览!$D$4)</f>
        <v>9.3737575588857244E-2</v>
      </c>
      <c r="CU66" s="13">
        <f>(持续效用(选择列求节点(将领怒气,CU$21,时间节点,1,100-$CQ66),0,CU$21,"将领")-持续效用(选择列求节点(将领怒气,CU$21,时间节点,1,100),0,CU$21,"将领"))*数据总览!$D$4/(1+数据总览!$D$4)</f>
        <v>9.3923775489946376E-2</v>
      </c>
      <c r="CW66" s="13">
        <f>(持续效用(选择列求节点(将领怒气,CW$21,时间节点,1,200-$CQ66),0,CW$21,"将领")-持续效用(选择列求节点(将领怒气,CW$21,时间节点,1,200),0,CW$21,"将领"))*数据总览!$D$4/(1+数据总览!$D$4)</f>
        <v>4.0250281616276522E-2</v>
      </c>
      <c r="CX66" s="13">
        <f>(持续效用(选择列求节点(将领怒气,CX$21,时间节点,1,200-$CQ66),0,CX$21,"将领")-持续效用(选择列求节点(将领怒气,CX$21,时间节点,1,200),0,CX$21,"将领"))*数据总览!$D$4/(1+数据总览!$D$4)</f>
        <v>4.224888360186143E-2</v>
      </c>
      <c r="CY66" s="13">
        <f>(持续效用(选择列求节点(将领怒气,CY$21,时间节点,1,200-$CQ66),0,CY$21,"将领")-持续效用(选择列求节点(将领怒气,CY$21,时间节点,1,200),0,CY$21,"将领"))*数据总览!$D$4/(1+数据总览!$D$4)</f>
        <v>3.386939273272295E-2</v>
      </c>
      <c r="CZ66" s="13">
        <f>(持续效用(选择列求节点(将领怒气,CZ$21,时间节点,1,200-$CQ66),0,CZ$21,"将领")-持续效用(选择列求节点(将领怒气,CZ$21,时间节点,1,200),0,CZ$21,"将领"))*数据总览!$D$4/(1+数据总览!$D$4)</f>
        <v>3.2034525251090545E-2</v>
      </c>
      <c r="DC66" s="13">
        <f t="shared" si="45"/>
        <v>7.4807294504105032E-2</v>
      </c>
      <c r="DD66" s="13">
        <f t="shared" si="45"/>
        <v>9.357663547930177E-2</v>
      </c>
      <c r="DE66" s="13">
        <f t="shared" si="45"/>
        <v>0.12760696832158019</v>
      </c>
      <c r="DF66" s="13">
        <f t="shared" si="45"/>
        <v>0.12595830074103692</v>
      </c>
      <c r="DQ66" s="14">
        <f>[8]结果汇总!N67</f>
        <v>0</v>
      </c>
      <c r="DR66" s="14">
        <f>[8]结果汇总!O67</f>
        <v>0</v>
      </c>
      <c r="DS66" s="14">
        <f>[8]结果汇总!P67</f>
        <v>0.6</v>
      </c>
      <c r="DT66" s="14">
        <f>[8]结果汇总!Q67</f>
        <v>0.4</v>
      </c>
      <c r="DU66" s="14">
        <f>[8]结果汇总!R67</f>
        <v>0</v>
      </c>
      <c r="DV66" s="14">
        <f>[8]结果汇总!S67</f>
        <v>0.5</v>
      </c>
      <c r="DW66" s="14">
        <f>[8]结果汇总!T67</f>
        <v>0</v>
      </c>
      <c r="DX66" s="14">
        <f>[8]结果汇总!U67</f>
        <v>0.5</v>
      </c>
      <c r="DY66" s="14">
        <f>[8]结果汇总!V67</f>
        <v>0</v>
      </c>
      <c r="DZ66" s="14">
        <f>[8]结果汇总!W67</f>
        <v>0.25</v>
      </c>
      <c r="EA66" s="14">
        <f>[8]结果汇总!X67</f>
        <v>0.75</v>
      </c>
      <c r="EB66" s="14">
        <f>[8]结果汇总!Y67</f>
        <v>0</v>
      </c>
      <c r="EC66" s="14">
        <f>[8]结果汇总!Z67</f>
        <v>0</v>
      </c>
      <c r="ED66" s="14">
        <f>[8]结果汇总!AA67</f>
        <v>0</v>
      </c>
      <c r="EE66" s="14">
        <f>[8]结果汇总!AB67</f>
        <v>0.5</v>
      </c>
      <c r="EF66" s="14">
        <f>[8]结果汇总!AC67</f>
        <v>0.5</v>
      </c>
      <c r="FG66" s="13" t="str">
        <f>IFERROR(INDEX(版本差别!$F:$F,MATCH(相关演算!FH66,版本差别!$D:$D,0)),"")</f>
        <v>典韦</v>
      </c>
      <c r="FH66" s="13">
        <v>10053</v>
      </c>
      <c r="FI66" s="13" t="s">
        <v>714</v>
      </c>
      <c r="FJ66" s="13">
        <v>0</v>
      </c>
      <c r="FK66" s="13">
        <v>90</v>
      </c>
      <c r="FL66" s="13">
        <v>120</v>
      </c>
      <c r="FM66" s="13">
        <v>0</v>
      </c>
      <c r="FN66" s="13">
        <f>FL66</f>
        <v>120</v>
      </c>
      <c r="FO66" s="53">
        <f t="shared" si="11"/>
        <v>0</v>
      </c>
      <c r="FP66" s="53">
        <f t="shared" si="12"/>
        <v>0</v>
      </c>
      <c r="FQ66" s="53">
        <f t="shared" si="13"/>
        <v>0</v>
      </c>
      <c r="FR66" s="53">
        <f t="shared" si="14"/>
        <v>0</v>
      </c>
      <c r="FS66" s="53">
        <f t="shared" si="15"/>
        <v>0</v>
      </c>
      <c r="FT66" s="53">
        <f t="shared" si="16"/>
        <v>0</v>
      </c>
      <c r="FU66" s="53">
        <f t="shared" si="17"/>
        <v>0</v>
      </c>
      <c r="FV66" s="53">
        <f t="shared" si="18"/>
        <v>8478.0000000000018</v>
      </c>
      <c r="FW66" s="53">
        <f t="shared" si="5"/>
        <v>0</v>
      </c>
      <c r="FX66" s="53">
        <v>0</v>
      </c>
      <c r="FY66" s="125">
        <f t="shared" si="54"/>
        <v>8478.0000000000018</v>
      </c>
      <c r="FZ66" s="125" t="str">
        <f t="shared" ca="1" si="55"/>
        <v/>
      </c>
      <c r="GA66" s="13">
        <v>0</v>
      </c>
      <c r="GB66" s="53">
        <f t="shared" ca="1" si="56"/>
        <v>120</v>
      </c>
      <c r="GC66" s="189">
        <f ca="1">IF(FI66="","",求节点($FT$4:$FT$10,$FV$4:$FV$10,GB66))</f>
        <v>0.62751647126690069</v>
      </c>
      <c r="GD66" s="53">
        <f t="shared" si="19"/>
        <v>2</v>
      </c>
      <c r="GE66" s="53">
        <f t="shared" ca="1" si="57"/>
        <v>1.3</v>
      </c>
      <c r="GF66" s="190">
        <f ca="1">IF(GG66="",MAX(ROUND(GE66*求节点($FN$4:$FN$7,INDEX($FO$4:$FR$7,,GD66+1),GE66),2),2),MIN(MAX(ROUND(GE66*求节点($FN$4:$FN$7,INDEX($FO$4:$FR$7,,GD66+1),GE66),2),2),GG66))</f>
        <v>2</v>
      </c>
      <c r="GG66" s="13">
        <v>3</v>
      </c>
      <c r="GY66" s="13"/>
    </row>
    <row r="67" spans="2:207" x14ac:dyDescent="0.15">
      <c r="B67" s="14">
        <v>48</v>
      </c>
      <c r="C67" s="15">
        <v>0.5</v>
      </c>
      <c r="D67" s="15">
        <v>0.5</v>
      </c>
      <c r="E67" s="15">
        <v>0.5</v>
      </c>
      <c r="F67" s="15">
        <v>0.5</v>
      </c>
      <c r="G67" s="13">
        <f>数据总览!AF53</f>
        <v>0.15461396011036885</v>
      </c>
      <c r="H67" s="13">
        <f>数据总览!AG53</f>
        <v>7.2217701247769939E-2</v>
      </c>
      <c r="I67" s="13">
        <f>数据总览!AH53</f>
        <v>0.45142308501737816</v>
      </c>
      <c r="J67" s="13">
        <f>数据总览!AI53</f>
        <v>0.45142308501737816</v>
      </c>
      <c r="K67" s="13">
        <f>数据总览!AB53</f>
        <v>0</v>
      </c>
      <c r="L67" s="13">
        <f>数据总览!AC53</f>
        <v>0.25777416099821593</v>
      </c>
      <c r="M67" s="13">
        <f>数据总览!AD53</f>
        <v>0.42874017957409222</v>
      </c>
      <c r="N67" s="13">
        <f>数据总览!AE53</f>
        <v>0.26520359411783095</v>
      </c>
      <c r="R67" s="13">
        <f t="shared" si="73"/>
        <v>3.7898399999999999</v>
      </c>
      <c r="S67" s="13">
        <f t="shared" si="73"/>
        <v>3.62704</v>
      </c>
      <c r="T67" s="13">
        <f t="shared" si="73"/>
        <v>1.8</v>
      </c>
      <c r="U67" s="13">
        <f t="shared" si="73"/>
        <v>2.3839999999999999</v>
      </c>
      <c r="V67" s="7">
        <f t="shared" si="58"/>
        <v>3.3290323042979257</v>
      </c>
      <c r="W67" s="7">
        <f t="shared" si="59"/>
        <v>1.8490830734156287</v>
      </c>
      <c r="X67" s="7">
        <f t="shared" si="60"/>
        <v>1.3946883817578812</v>
      </c>
      <c r="Y67" s="7">
        <f t="shared" si="61"/>
        <v>1.3359040357475214</v>
      </c>
      <c r="Z67" s="13">
        <f t="shared" si="47"/>
        <v>0.15596210620274964</v>
      </c>
      <c r="AA67" s="13">
        <f t="shared" si="48"/>
        <v>0.16296247865240765</v>
      </c>
      <c r="AB67" s="13">
        <f t="shared" si="49"/>
        <v>0.32837301587301593</v>
      </c>
      <c r="AC67" s="13">
        <f t="shared" si="26"/>
        <v>0.24793264621284761</v>
      </c>
      <c r="AD67" s="7">
        <f t="shared" si="62"/>
        <v>0.30613021503020743</v>
      </c>
      <c r="AE67" s="7">
        <f t="shared" si="63"/>
        <v>0.35442509572316105</v>
      </c>
      <c r="AF67" s="7">
        <f t="shared" si="64"/>
        <v>0.30220391113601358</v>
      </c>
      <c r="AG67" s="7">
        <f t="shared" si="65"/>
        <v>0.32800147321428191</v>
      </c>
      <c r="AH67" s="4">
        <f>SUMPRODUCT(AD67:AF67,INDEX((DQ52:DS52,DU52:DW52,DY52:EA52,EC52:EE52),1,,$N$2))</f>
        <v>0.18132234668160815</v>
      </c>
      <c r="AI67" s="4">
        <f>SUMPRODUCT(Z67:AB67,INDEX((DQ52:DS52,DU52:DW52,DY52:EA52,EC52:EE52),1,,$N$2))</f>
        <v>0.19702380952380955</v>
      </c>
      <c r="AJ67" s="59">
        <f>MAX(INDEX($AD$19:AF67,,$N$2))</f>
        <v>0.30613021503020743</v>
      </c>
      <c r="AK67" s="27">
        <f>MAX(INDEX($Z$19:AB67,,$N$2))</f>
        <v>0.15596210620274964</v>
      </c>
      <c r="AL67" s="13">
        <f t="shared" si="66"/>
        <v>6226872846917.1611</v>
      </c>
      <c r="AM67" s="13">
        <f t="shared" si="67"/>
        <v>6506366566169.7793</v>
      </c>
      <c r="AN67" s="13">
        <f t="shared" si="68"/>
        <v>13110473216755.789</v>
      </c>
      <c r="AO67" s="7">
        <f t="shared" si="69"/>
        <v>12983068558430.121</v>
      </c>
      <c r="AP67" s="7">
        <f t="shared" si="70"/>
        <v>11819319855926.145</v>
      </c>
      <c r="AQ67" s="7">
        <f t="shared" si="71"/>
        <v>10968808125667.639</v>
      </c>
      <c r="AR67" s="7">
        <f>SUMPRODUCT(AO67:AQ67,INDEX((DQ52:DS52,DU52:DW52,DY52:EA52,EC52:EE52),1,,$N$2))</f>
        <v>6581284875400.583</v>
      </c>
      <c r="AS67" s="7">
        <f>SUMPRODUCT(AL67:AN67,INDEX((DQ52:DS52,DU52:DW52,DY52:EA52,EC52:EE52),1,,$N$2))</f>
        <v>7866283930053.4736</v>
      </c>
      <c r="AT67" s="59">
        <f>MAX(INDEX($AO$19:AQ67,,$N$2))</f>
        <v>12983068558430.121</v>
      </c>
      <c r="AU67" s="27">
        <f>MAX(INDEX($AL$19:AN67,,$N$2))</f>
        <v>6226872846917.1611</v>
      </c>
      <c r="BD67" s="7">
        <v>43</v>
      </c>
      <c r="BE67" s="13">
        <f>(1-数据总览!AB48)*100*$BF$15</f>
        <v>240</v>
      </c>
      <c r="BF67" s="13">
        <f>(1-数据总览!AC48)*100*$BF$15</f>
        <v>165.08593911983743</v>
      </c>
      <c r="BG67" s="13">
        <f>(1-数据总览!AD48)*100*$BF$15</f>
        <v>114.24998959851209</v>
      </c>
      <c r="BH67" s="13">
        <f>(1-数据总览!AE48)*100*$BF$15</f>
        <v>159.72963259978383</v>
      </c>
      <c r="BK67" s="13">
        <v>43</v>
      </c>
      <c r="BL67" s="13">
        <f t="shared" si="75"/>
        <v>3.8528542559315093E-2</v>
      </c>
      <c r="BM67" s="13">
        <f t="shared" si="75"/>
        <v>9.5141863185762898E-2</v>
      </c>
      <c r="BN67" s="13">
        <f t="shared" si="75"/>
        <v>8.0666025777227507E-2</v>
      </c>
      <c r="BO67" s="13">
        <f t="shared" si="75"/>
        <v>4.2709019721672126E-2</v>
      </c>
      <c r="BQ67" s="13">
        <f t="shared" si="76"/>
        <v>3.1682426407375397E-2</v>
      </c>
      <c r="BR67" s="13">
        <f t="shared" si="76"/>
        <v>0.16008810100991727</v>
      </c>
      <c r="BS67" s="13">
        <f t="shared" si="76"/>
        <v>5.7820351344991958E-2</v>
      </c>
      <c r="BT67" s="13">
        <f t="shared" si="76"/>
        <v>5.7458828770335424E-2</v>
      </c>
      <c r="BU67" s="13"/>
      <c r="BV67" s="13"/>
      <c r="BW67" s="13">
        <f t="shared" si="74"/>
        <v>7.021096896669049E-2</v>
      </c>
      <c r="BX67" s="13">
        <f t="shared" si="74"/>
        <v>0.25522996419568017</v>
      </c>
      <c r="BY67" s="13">
        <f t="shared" si="74"/>
        <v>0.13848637712221945</v>
      </c>
      <c r="BZ67" s="13">
        <f t="shared" si="74"/>
        <v>0.10016784849200755</v>
      </c>
      <c r="CG67" s="7"/>
      <c r="CJ67" s="13">
        <v>43</v>
      </c>
      <c r="CK67" s="13">
        <f>CL$9*$CJ67+(1-数据总览!AF48)*100*CL$10+CL$11</f>
        <v>234.07008162183109</v>
      </c>
      <c r="CL67" s="13">
        <f>CM$9*$CJ67+(1-数据总览!AG48)*100*CM$10+CM$11</f>
        <v>239.1787119498984</v>
      </c>
      <c r="CM67" s="13">
        <f>CN$9*$CJ67+(1-数据总览!AH48)*100*CN$10+CN$11</f>
        <v>191.11718262430253</v>
      </c>
      <c r="CN67" s="13">
        <f>CO$9*$CJ67+(1-数据总览!AI48)*100*CO$10+CO$11</f>
        <v>191.11718262430253</v>
      </c>
      <c r="CQ67" s="13">
        <v>43</v>
      </c>
      <c r="CR67" s="13">
        <f>(持续效用(选择列求节点(将领怒气,CR$21,时间节点,1,100-$CQ67),0,CR$21,"将领")-持续效用(选择列求节点(将领怒气,CR$21,时间节点,1,100),0,CR$21,"将领"))*数据总览!$D$4/(1+数据总览!$D$4)</f>
        <v>3.540791120442055E-2</v>
      </c>
      <c r="CS67" s="13">
        <f>(持续效用(选择列求节点(将领怒气,CS$21,时间节点,1,100-$CQ67),0,CS$21,"将领")-持续效用(选择列求节点(将领怒气,CS$21,时间节点,1,100),0,CS$21,"将领"))*数据总览!$D$4/(1+数据总览!$D$4)</f>
        <v>5.2582656354356327E-2</v>
      </c>
      <c r="CT67" s="13">
        <f>(持续效用(选择列求节点(将领怒气,CT$21,时间节点,1,100-$CQ67),0,CT$21,"将领")-持续效用(选择列求节点(将领怒气,CT$21,时间节点,1,100),0,CT$21,"将领"))*数据总览!$D$4/(1+数据总览!$D$4)</f>
        <v>9.6260321461316314E-2</v>
      </c>
      <c r="CU67" s="13">
        <f>(持续效用(选择列求节点(将领怒气,CU$21,时间节点,1,100-$CQ67),0,CU$21,"将领")-持续效用(选择列求节点(将领怒气,CU$21,时间节点,1,100),0,CU$21,"将领"))*数据总览!$D$4/(1+数据总览!$D$4)</f>
        <v>9.6349641417624005E-2</v>
      </c>
      <c r="CW67" s="13">
        <f>(持续效用(选择列求节点(将领怒气,CW$21,时间节点,1,200-$CQ67),0,CW$21,"将领")-持续效用(选择列求节点(将领怒气,CW$21,时间节点,1,200),0,CW$21,"将领"))*数据总览!$D$4/(1+数据总览!$D$4)</f>
        <v>4.1250954958930074E-2</v>
      </c>
      <c r="CX67" s="13">
        <f>(持续效用(选择列求节点(将领怒气,CX$21,时间节点,1,200-$CQ67),0,CX$21,"将领")-持续效用(选择列求节点(将领怒气,CX$21,时间节点,1,200),0,CX$21,"将领"))*数据总览!$D$4/(1+数据总览!$D$4)</f>
        <v>4.3321448128959154E-2</v>
      </c>
      <c r="CY67" s="13">
        <f>(持续效用(选择列求节点(将领怒气,CY$21,时间节点,1,200-$CQ67),0,CY$21,"将领")-持续效用(选择列求节点(将领怒气,CY$21,时间节点,1,200),0,CY$21,"将领"))*数据总览!$D$4/(1+数据总览!$D$4)</f>
        <v>3.4862496514879313E-2</v>
      </c>
      <c r="CZ67" s="13">
        <f>(持续效用(选择列求节点(将领怒气,CZ$21,时间节点,1,200-$CQ67),0,CZ$21,"将领")-持续效用(选择列求节点(将领怒气,CZ$21,时间节点,1,200),0,CZ$21,"将领"))*数据总览!$D$4/(1+数据总览!$D$4)</f>
        <v>3.2986359679066074E-2</v>
      </c>
      <c r="DC67" s="13">
        <f t="shared" si="45"/>
        <v>7.6658866163350631E-2</v>
      </c>
      <c r="DD67" s="13">
        <f t="shared" si="45"/>
        <v>9.5904104483315489E-2</v>
      </c>
      <c r="DE67" s="13">
        <f t="shared" si="45"/>
        <v>0.13112281797619563</v>
      </c>
      <c r="DF67" s="13">
        <f t="shared" si="45"/>
        <v>0.12933600109669008</v>
      </c>
      <c r="DQ67" s="14">
        <f>[8]结果汇总!N68</f>
        <v>0</v>
      </c>
      <c r="DR67" s="14">
        <f>[8]结果汇总!O68</f>
        <v>0</v>
      </c>
      <c r="DS67" s="14">
        <f>[8]结果汇总!P68</f>
        <v>0.6</v>
      </c>
      <c r="DT67" s="14">
        <f>[8]结果汇总!Q68</f>
        <v>0.4</v>
      </c>
      <c r="DU67" s="14">
        <f>[8]结果汇总!R68</f>
        <v>0</v>
      </c>
      <c r="DV67" s="14">
        <f>[8]结果汇总!S68</f>
        <v>0.5</v>
      </c>
      <c r="DW67" s="14">
        <f>[8]结果汇总!T68</f>
        <v>0</v>
      </c>
      <c r="DX67" s="14">
        <f>[8]结果汇总!U68</f>
        <v>0.5</v>
      </c>
      <c r="DY67" s="14">
        <f>[8]结果汇总!V68</f>
        <v>0</v>
      </c>
      <c r="DZ67" s="14">
        <f>[8]结果汇总!W68</f>
        <v>0.25</v>
      </c>
      <c r="EA67" s="14">
        <f>[8]结果汇总!X68</f>
        <v>0.75</v>
      </c>
      <c r="EB67" s="14">
        <f>[8]结果汇总!Y68</f>
        <v>0</v>
      </c>
      <c r="EC67" s="14">
        <f>[8]结果汇总!Z68</f>
        <v>0</v>
      </c>
      <c r="ED67" s="14">
        <f>[8]结果汇总!AA68</f>
        <v>0</v>
      </c>
      <c r="EE67" s="14">
        <f>[8]结果汇总!AB68</f>
        <v>0.5</v>
      </c>
      <c r="EF67" s="14">
        <f>[8]结果汇总!AC68</f>
        <v>0.5</v>
      </c>
      <c r="FG67" s="13" t="str">
        <f>IFERROR(INDEX(版本差别!$F:$F,MATCH(相关演算!FH67,版本差别!$D:$D,0)),"")</f>
        <v>贾诩</v>
      </c>
      <c r="FH67" s="13">
        <v>10054</v>
      </c>
      <c r="FI67" s="13" t="s">
        <v>716</v>
      </c>
      <c r="FJ67" s="13">
        <v>2000</v>
      </c>
      <c r="FM67" s="13">
        <v>0</v>
      </c>
      <c r="FN67" s="13">
        <f>FJ67</f>
        <v>2000</v>
      </c>
      <c r="FO67" s="53">
        <f t="shared" si="11"/>
        <v>0</v>
      </c>
      <c r="FP67" s="53">
        <f t="shared" si="12"/>
        <v>0</v>
      </c>
      <c r="FQ67" s="53">
        <f t="shared" si="13"/>
        <v>0</v>
      </c>
      <c r="FR67" s="53">
        <f t="shared" si="14"/>
        <v>12560000</v>
      </c>
      <c r="FS67" s="53">
        <f t="shared" si="15"/>
        <v>0</v>
      </c>
      <c r="FT67" s="53">
        <f t="shared" si="16"/>
        <v>0</v>
      </c>
      <c r="FU67" s="53">
        <f t="shared" si="17"/>
        <v>0</v>
      </c>
      <c r="FV67" s="53">
        <f t="shared" si="18"/>
        <v>0</v>
      </c>
      <c r="FW67" s="53">
        <f t="shared" si="5"/>
        <v>0</v>
      </c>
      <c r="FX67" s="53">
        <v>0</v>
      </c>
      <c r="FY67" s="125">
        <f t="shared" si="54"/>
        <v>12560000</v>
      </c>
      <c r="FZ67" s="125" t="str">
        <f t="shared" ca="1" si="55"/>
        <v/>
      </c>
      <c r="GA67" s="13">
        <v>0</v>
      </c>
      <c r="GB67" s="53">
        <f t="shared" ca="1" si="56"/>
        <v>2000</v>
      </c>
      <c r="GC67" s="189">
        <f ca="1">IF(FI67="","",求节点($FT$4:$FT$10,$FV$4:$FV$10,GB67))</f>
        <v>2</v>
      </c>
      <c r="GD67" s="53">
        <f t="shared" si="19"/>
        <v>2</v>
      </c>
      <c r="GE67" s="53">
        <f t="shared" ca="1" si="57"/>
        <v>12</v>
      </c>
      <c r="GF67" s="190">
        <f ca="1">IF(GG67="",MAX(ROUND(GE67*求节点($FN$4:$FN$7,INDEX($FO$4:$FR$7,,GD67+1),GE67),2),2),MIN(MAX(ROUND(GE67*求节点($FN$4:$FN$7,INDEX($FO$4:$FR$7,,GD67+1),GE67),2),2),GG67))</f>
        <v>3</v>
      </c>
      <c r="GG67" s="13">
        <v>3</v>
      </c>
      <c r="GY67" s="13"/>
    </row>
    <row r="68" spans="2:207" x14ac:dyDescent="0.15">
      <c r="B68" s="14">
        <v>49</v>
      </c>
      <c r="C68" s="15">
        <v>0.5</v>
      </c>
      <c r="D68" s="15">
        <v>0.5</v>
      </c>
      <c r="E68" s="15">
        <v>0.5</v>
      </c>
      <c r="F68" s="15">
        <v>0.5</v>
      </c>
      <c r="G68" s="13">
        <f>数据总览!AF54</f>
        <v>0.14937341114595534</v>
      </c>
      <c r="H68" s="13">
        <f>数据总览!AG54</f>
        <v>5.9292912254707897E-2</v>
      </c>
      <c r="I68" s="13">
        <f>数据总览!AH54</f>
        <v>0.43445050307770838</v>
      </c>
      <c r="J68" s="13">
        <f>数据总览!AI54</f>
        <v>0.43445050307770838</v>
      </c>
      <c r="K68" s="13">
        <f>数据总览!AB54</f>
        <v>0</v>
      </c>
      <c r="L68" s="13">
        <f>数据总览!AC54</f>
        <v>0.24743432980376628</v>
      </c>
      <c r="M68" s="13">
        <f>数据总览!AD54</f>
        <v>0.41063609217177782</v>
      </c>
      <c r="N68" s="13">
        <f>数据总览!AE54</f>
        <v>0.25230378128235159</v>
      </c>
      <c r="R68" s="13">
        <f t="shared" si="73"/>
        <v>3.7898399999999999</v>
      </c>
      <c r="S68" s="13">
        <f t="shared" si="73"/>
        <v>3.62704</v>
      </c>
      <c r="T68" s="13">
        <f t="shared" si="73"/>
        <v>1.8</v>
      </c>
      <c r="U68" s="13">
        <f t="shared" si="73"/>
        <v>2.3839999999999999</v>
      </c>
      <c r="V68" s="7">
        <f t="shared" si="58"/>
        <v>3.2890331886168696</v>
      </c>
      <c r="W68" s="7">
        <f t="shared" si="59"/>
        <v>1.8168491560667073</v>
      </c>
      <c r="X68" s="7">
        <f t="shared" si="60"/>
        <v>1.3524274573998825</v>
      </c>
      <c r="Y68" s="7">
        <f t="shared" si="61"/>
        <v>1.3014900152032969</v>
      </c>
      <c r="Z68" s="13">
        <f t="shared" si="47"/>
        <v>0.15596210620274964</v>
      </c>
      <c r="AA68" s="13">
        <f t="shared" si="48"/>
        <v>0.16296247865240765</v>
      </c>
      <c r="AB68" s="13">
        <f t="shared" si="49"/>
        <v>0.32837301587301593</v>
      </c>
      <c r="AC68" s="13">
        <f t="shared" si="26"/>
        <v>0.24793264621284761</v>
      </c>
      <c r="AD68" s="7">
        <f t="shared" si="62"/>
        <v>0.31016791311466307</v>
      </c>
      <c r="AE68" s="7">
        <f t="shared" si="63"/>
        <v>0.36428836773350631</v>
      </c>
      <c r="AF68" s="7">
        <f t="shared" si="64"/>
        <v>0.31644116690273977</v>
      </c>
      <c r="AG68" s="7">
        <f t="shared" si="65"/>
        <v>0.34402651030659237</v>
      </c>
      <c r="AH68" s="4">
        <f>SUMPRODUCT(AD68:AF68,INDEX((DQ53:DS53,DU53:DW53,DY53:EA53,EC53:EE53),1,,$N$2))</f>
        <v>0.18986470014164386</v>
      </c>
      <c r="AI68" s="4">
        <f>SUMPRODUCT(Z68:AB68,INDEX((DQ53:DS53,DU53:DW53,DY53:EA53,EC53:EE53),1,,$N$2))</f>
        <v>0.19702380952380955</v>
      </c>
      <c r="AJ68" s="59">
        <f>MAX(INDEX($AD$19:AF68,,$N$2))</f>
        <v>0.31016791311466307</v>
      </c>
      <c r="AK68" s="27">
        <f>MAX(INDEX($Z$19:AB68,,$N$2))</f>
        <v>0.15596210620274964</v>
      </c>
      <c r="AL68" s="13">
        <f t="shared" si="66"/>
        <v>31713541866772.059</v>
      </c>
      <c r="AM68" s="13">
        <f t="shared" si="67"/>
        <v>33137006900493.758</v>
      </c>
      <c r="AN68" s="13">
        <f t="shared" si="68"/>
        <v>66771805282426.008</v>
      </c>
      <c r="AO68" s="7">
        <f t="shared" si="69"/>
        <v>67340938599294.969</v>
      </c>
      <c r="AP68" s="7">
        <f t="shared" si="70"/>
        <v>61509605646859.813</v>
      </c>
      <c r="AQ68" s="7">
        <f t="shared" si="71"/>
        <v>57488460138101.57</v>
      </c>
      <c r="AR68" s="7">
        <f>SUMPRODUCT(AO68:AQ68,INDEX((DQ53:DS53,DU53:DW53,DY53:EA53,EC53:EE53),1,,$N$2))</f>
        <v>34493076082860.941</v>
      </c>
      <c r="AS68" s="7">
        <f>SUMPRODUCT(AL68:AN68,INDEX((DQ53:DS53,DU53:DW53,DY53:EA53,EC53:EE53),1,,$N$2))</f>
        <v>40063083169455.602</v>
      </c>
      <c r="AT68" s="59">
        <f>MAX(INDEX($AO$19:AQ68,,$N$2))</f>
        <v>67340938599294.969</v>
      </c>
      <c r="AU68" s="27">
        <f>MAX(INDEX($AL$19:AN68,,$N$2))</f>
        <v>31713541866772.059</v>
      </c>
      <c r="BD68" s="7">
        <v>44</v>
      </c>
      <c r="BE68" s="13">
        <f>(1-数据总览!AB49)*100*$BF$15</f>
        <v>240</v>
      </c>
      <c r="BF68" s="13">
        <f>(1-数据总览!AC49)*100*$BF$15</f>
        <v>167.78241615970632</v>
      </c>
      <c r="BG68" s="13">
        <f>(1-数据总览!AD49)*100*$BF$15</f>
        <v>118.97569675399916</v>
      </c>
      <c r="BH68" s="13">
        <f>(1-数据总览!AE49)*100*$BF$15</f>
        <v>163.21222945377039</v>
      </c>
      <c r="BK68" s="13">
        <v>44</v>
      </c>
      <c r="BL68" s="13">
        <f t="shared" si="75"/>
        <v>3.9440010999494568E-2</v>
      </c>
      <c r="BM68" s="13">
        <f t="shared" si="75"/>
        <v>9.737298689612045E-2</v>
      </c>
      <c r="BN68" s="13">
        <f t="shared" si="75"/>
        <v>8.2581846645439466E-2</v>
      </c>
      <c r="BO68" s="13">
        <f t="shared" si="75"/>
        <v>4.3746746045703028E-2</v>
      </c>
      <c r="BQ68" s="13">
        <f t="shared" si="76"/>
        <v>3.2242993245970242E-2</v>
      </c>
      <c r="BR68" s="13">
        <f t="shared" si="76"/>
        <v>0.16193117986987901</v>
      </c>
      <c r="BS68" s="13">
        <f t="shared" si="76"/>
        <v>5.9123244893499419E-2</v>
      </c>
      <c r="BT68" s="13">
        <f t="shared" si="76"/>
        <v>5.8833438099299779E-2</v>
      </c>
      <c r="BU68" s="13"/>
      <c r="BV68" s="13"/>
      <c r="BW68" s="13">
        <f t="shared" si="74"/>
        <v>7.168300424546481E-2</v>
      </c>
      <c r="BX68" s="13">
        <f t="shared" si="74"/>
        <v>0.25930416676599943</v>
      </c>
      <c r="BY68" s="13">
        <f t="shared" si="74"/>
        <v>0.1417050915389389</v>
      </c>
      <c r="BZ68" s="13">
        <f t="shared" si="74"/>
        <v>0.10258018414500281</v>
      </c>
      <c r="CG68" s="7"/>
      <c r="CJ68" s="13">
        <v>44</v>
      </c>
      <c r="CK68" s="13">
        <f>CL$9*$CJ68+(1-数据总览!AF49)*100*CL$10+CL$11</f>
        <v>236.77748410779711</v>
      </c>
      <c r="CL68" s="13">
        <f>CM$9*$CJ68+(1-数据总览!AG49)*100*CM$10+CM$11</f>
        <v>242.86401009981643</v>
      </c>
      <c r="CM68" s="13">
        <f>CN$9*$CJ68+(1-数据总览!AH49)*100*CN$10+CN$11</f>
        <v>195.33235785343712</v>
      </c>
      <c r="CN68" s="13">
        <f>CO$9*$CJ68+(1-数据总览!AI49)*100*CO$10+CO$11</f>
        <v>195.33235785343712</v>
      </c>
      <c r="CQ68" s="13">
        <v>44</v>
      </c>
      <c r="CR68" s="13">
        <f>(持续效用(选择列求节点(将领怒气,CR$21,时间节点,1,100-$CQ68),0,CR$21,"将领")-持续效用(选择列求节点(将领怒气,CR$21,时间节点,1,100),0,CR$21,"将领"))*数据总览!$D$4/(1+数据总览!$D$4)</f>
        <v>3.6258809521012604E-2</v>
      </c>
      <c r="CS68" s="13">
        <f>(持续效用(选择列求节点(将领怒气,CS$21,时间节点,1,100-$CQ68),0,CS$21,"将领")-持续效用(选择列求节点(将领怒气,CS$21,时间节点,1,100),0,CS$21,"将领"))*数据总览!$D$4/(1+数据总览!$D$4)</f>
        <v>5.3837560831272231E-2</v>
      </c>
      <c r="CT68" s="13">
        <f>(持续效用(选择列求节点(将领怒气,CT$21,时间节点,1,100-$CQ68),0,CT$21,"将领")-持续效用(选择列求节点(将领怒气,CT$21,时间节点,1,100),0,CT$21,"将领"))*数据总览!$D$4/(1+数据总览!$D$4)</f>
        <v>9.8783067333775398E-2</v>
      </c>
      <c r="CU68" s="13">
        <f>(持续效用(选择列求节点(将领怒气,CU$21,时间节点,1,100-$CQ68),0,CU$21,"将领")-持续效用(选择列求节点(将领怒气,CU$21,时间节点,1,100),0,CU$21,"将领"))*数据总览!$D$4/(1+数据总览!$D$4)</f>
        <v>9.8775507345301619E-2</v>
      </c>
      <c r="CW68" s="13">
        <f>(持续效用(选择列求节点(将领怒气,CW$21,时间节点,1,200-$CQ68),0,CW$21,"将领")-持续效用(选择列求节点(将领怒气,CW$21,时间节点,1,200),0,CW$21,"将领"))*数据总览!$D$4/(1+数据总览!$D$4)</f>
        <v>4.2229156436275124E-2</v>
      </c>
      <c r="CX68" s="13">
        <f>(持续效用(选择列求节点(将领怒气,CX$21,时间节点,1,200-$CQ68),0,CX$21,"将领")-持续效用(选择列求节点(将领怒气,CX$21,时间节点,1,200),0,CX$21,"将领"))*数据总览!$D$4/(1+数据总览!$D$4)</f>
        <v>4.4394012656056921E-2</v>
      </c>
      <c r="CY68" s="13">
        <f>(持续效用(选择列求节点(将领怒气,CY$21,时间节点,1,200-$CQ68),0,CY$21,"将领")-持续效用(选择列求节点(将领怒气,CY$21,时间节点,1,200),0,CY$21,"将领"))*数据总览!$D$4/(1+数据总览!$D$4)</f>
        <v>3.5863910658665975E-2</v>
      </c>
      <c r="CZ68" s="13">
        <f>(持续效用(选择列求节点(将领怒气,CZ$21,时间节点,1,200-$CQ68),0,CZ$21,"将领")-持续效用(选择列求节点(将领怒气,CZ$21,时间节点,1,200),0,CZ$21,"将领"))*数据总览!$D$4/(1+数据总览!$D$4)</f>
        <v>3.3952804236110738E-2</v>
      </c>
      <c r="DC68" s="13">
        <f t="shared" si="45"/>
        <v>7.8487965957287728E-2</v>
      </c>
      <c r="DD68" s="13">
        <f t="shared" si="45"/>
        <v>9.8231573487329152E-2</v>
      </c>
      <c r="DE68" s="13">
        <f t="shared" si="45"/>
        <v>0.13464697799244138</v>
      </c>
      <c r="DF68" s="13">
        <f t="shared" si="45"/>
        <v>0.13272831158141235</v>
      </c>
      <c r="DQ68" s="14">
        <f>[8]结果汇总!N69</f>
        <v>0</v>
      </c>
      <c r="DR68" s="14">
        <f>[8]结果汇总!O69</f>
        <v>0</v>
      </c>
      <c r="DS68" s="14">
        <f>[8]结果汇总!P69</f>
        <v>0.6</v>
      </c>
      <c r="DT68" s="14">
        <f>[8]结果汇总!Q69</f>
        <v>0.4</v>
      </c>
      <c r="DU68" s="14">
        <f>[8]结果汇总!R69</f>
        <v>0</v>
      </c>
      <c r="DV68" s="14">
        <f>[8]结果汇总!S69</f>
        <v>0.5</v>
      </c>
      <c r="DW68" s="14">
        <f>[8]结果汇总!T69</f>
        <v>0</v>
      </c>
      <c r="DX68" s="14">
        <f>[8]结果汇总!U69</f>
        <v>0.5</v>
      </c>
      <c r="DY68" s="14">
        <f>[8]结果汇总!V69</f>
        <v>0</v>
      </c>
      <c r="DZ68" s="14">
        <f>[8]结果汇总!W69</f>
        <v>0.25</v>
      </c>
      <c r="EA68" s="14">
        <f>[8]结果汇总!X69</f>
        <v>0.75</v>
      </c>
      <c r="EB68" s="14">
        <f>[8]结果汇总!Y69</f>
        <v>0</v>
      </c>
      <c r="EC68" s="14">
        <f>[8]结果汇总!Z69</f>
        <v>0</v>
      </c>
      <c r="ED68" s="14">
        <f>[8]结果汇总!AA69</f>
        <v>0</v>
      </c>
      <c r="EE68" s="14">
        <f>[8]结果汇总!AB69</f>
        <v>0.5</v>
      </c>
      <c r="EF68" s="14">
        <f>[8]结果汇总!AC69</f>
        <v>0.5</v>
      </c>
      <c r="FG68" s="13" t="str">
        <f>IFERROR(INDEX(版本差别!$F:$F,MATCH(相关演算!FH68,版本差别!$D:$D,0)),"")</f>
        <v>李典</v>
      </c>
      <c r="FH68" s="13">
        <v>10055</v>
      </c>
      <c r="FI68" s="13" t="s">
        <v>716</v>
      </c>
      <c r="FJ68" s="13">
        <v>999</v>
      </c>
      <c r="FM68" s="13">
        <v>0</v>
      </c>
      <c r="FN68" s="13">
        <f>FJ68</f>
        <v>999</v>
      </c>
      <c r="FO68" s="53">
        <f t="shared" si="11"/>
        <v>0</v>
      </c>
      <c r="FP68" s="53">
        <f t="shared" si="12"/>
        <v>0</v>
      </c>
      <c r="FQ68" s="53">
        <f t="shared" si="13"/>
        <v>0</v>
      </c>
      <c r="FR68" s="53">
        <f t="shared" si="14"/>
        <v>3133723.14</v>
      </c>
      <c r="FS68" s="53">
        <f t="shared" si="15"/>
        <v>0</v>
      </c>
      <c r="FT68" s="53">
        <f t="shared" si="16"/>
        <v>0</v>
      </c>
      <c r="FU68" s="53">
        <f t="shared" si="17"/>
        <v>0</v>
      </c>
      <c r="FV68" s="53">
        <f t="shared" si="18"/>
        <v>0</v>
      </c>
      <c r="FW68" s="53">
        <f t="shared" si="5"/>
        <v>0</v>
      </c>
      <c r="FX68" s="53">
        <v>0</v>
      </c>
      <c r="FY68" s="125">
        <f t="shared" si="54"/>
        <v>3133723.14</v>
      </c>
      <c r="FZ68" s="125" t="str">
        <f t="shared" ca="1" si="55"/>
        <v/>
      </c>
      <c r="GA68" s="13">
        <v>1</v>
      </c>
      <c r="GB68" s="53">
        <f t="shared" ca="1" si="56"/>
        <v>999</v>
      </c>
      <c r="GC68" s="189">
        <f ca="1">IF(FI68="","",求节点($FT$4:$FT$10,$FV$4:$FV$10,GB68))</f>
        <v>1</v>
      </c>
      <c r="GD68" s="53">
        <f t="shared" si="19"/>
        <v>2</v>
      </c>
      <c r="GE68" s="53">
        <f t="shared" ca="1" si="57"/>
        <v>12</v>
      </c>
      <c r="GF68" s="190">
        <f ca="1">IF(GG68="",MAX(ROUND(GE68*求节点($FN$4:$FN$7,INDEX($FO$4:$FR$7,,GD68+1),GE68),2),2),MIN(MAX(ROUND(GE68*求节点($FN$4:$FN$7,INDEX($FO$4:$FR$7,,GD68+1),GE68),2),2),GG68))</f>
        <v>2</v>
      </c>
      <c r="GG68" s="13">
        <v>2</v>
      </c>
      <c r="GY68" s="13"/>
    </row>
    <row r="69" spans="2:207" x14ac:dyDescent="0.15">
      <c r="B69" s="14">
        <v>50</v>
      </c>
      <c r="C69" s="15">
        <v>0.5</v>
      </c>
      <c r="D69" s="15">
        <v>0.5</v>
      </c>
      <c r="E69" s="15">
        <v>0.5</v>
      </c>
      <c r="F69" s="15">
        <v>0.5</v>
      </c>
      <c r="G69" s="13">
        <f>数据总览!AF55</f>
        <v>0.14425476541283713</v>
      </c>
      <c r="H69" s="13">
        <f>数据总览!AG55</f>
        <v>4.6585435391021793E-2</v>
      </c>
      <c r="I69" s="13">
        <f>数据总览!AH55</f>
        <v>0.41775846542125228</v>
      </c>
      <c r="J69" s="13">
        <f>数据总览!AI55</f>
        <v>0.41775846542125228</v>
      </c>
      <c r="K69" s="13">
        <f>数据总览!AB55</f>
        <v>0</v>
      </c>
      <c r="L69" s="13">
        <f>数据总览!AC55</f>
        <v>0.23726834831281737</v>
      </c>
      <c r="M69" s="13">
        <f>数据总览!AD55</f>
        <v>0.39501083226384476</v>
      </c>
      <c r="N69" s="13">
        <f>数据总览!AE55</f>
        <v>0.23970403793929132</v>
      </c>
      <c r="R69" s="13">
        <f t="shared" si="73"/>
        <v>3.7898399999999999</v>
      </c>
      <c r="S69" s="13">
        <f t="shared" si="73"/>
        <v>3.62704</v>
      </c>
      <c r="T69" s="13">
        <f t="shared" si="73"/>
        <v>1.8</v>
      </c>
      <c r="U69" s="13">
        <f t="shared" si="73"/>
        <v>2.3839999999999999</v>
      </c>
      <c r="V69" s="7">
        <f t="shared" si="58"/>
        <v>3.2521369586913531</v>
      </c>
      <c r="W69" s="7">
        <f t="shared" si="59"/>
        <v>1.7869578715391212</v>
      </c>
      <c r="X69" s="7">
        <f t="shared" si="60"/>
        <v>1.3109149383007419</v>
      </c>
      <c r="Y69" s="7">
        <f t="shared" si="61"/>
        <v>1.2682321503290928</v>
      </c>
      <c r="Z69" s="13">
        <f t="shared" si="47"/>
        <v>0.15596210620274964</v>
      </c>
      <c r="AA69" s="13">
        <f t="shared" si="48"/>
        <v>0.16296247865240765</v>
      </c>
      <c r="AB69" s="13">
        <f t="shared" si="49"/>
        <v>0.32837301587301593</v>
      </c>
      <c r="AC69" s="13">
        <f t="shared" si="26"/>
        <v>0.24793264621284761</v>
      </c>
      <c r="AD69" s="7">
        <f t="shared" si="62"/>
        <v>0.31399216667509267</v>
      </c>
      <c r="AE69" s="7">
        <f t="shared" si="63"/>
        <v>0.37421454699475692</v>
      </c>
      <c r="AF69" s="7">
        <f t="shared" si="64"/>
        <v>0.33127812619311348</v>
      </c>
      <c r="AG69" s="7">
        <f t="shared" si="65"/>
        <v>0.36164059721183822</v>
      </c>
      <c r="AH69" s="4">
        <f>SUMPRODUCT(AD69:AF69,INDEX((DQ54:DS54,DU54:DW54,DY54:EA54,EC54:EE54),1,,$N$2))</f>
        <v>0.19876687571586807</v>
      </c>
      <c r="AI69" s="4">
        <f>SUMPRODUCT(Z69:AB69,INDEX((DQ54:DS54,DU54:DW54,DY54:EA54,EC54:EE54),1,,$N$2))</f>
        <v>0.19702380952380955</v>
      </c>
      <c r="AJ69" s="59">
        <f>MAX(INDEX($AD$19:AF69,,$N$2))</f>
        <v>0.31399216667509267</v>
      </c>
      <c r="AK69" s="27">
        <f>MAX(INDEX($Z$19:AB69,,$N$2))</f>
        <v>0.15596210620274964</v>
      </c>
      <c r="AL69" s="13">
        <f t="shared" si="66"/>
        <v>161517468312113.75</v>
      </c>
      <c r="AM69" s="13">
        <f t="shared" si="67"/>
        <v>168767193664249.16</v>
      </c>
      <c r="AN69" s="13">
        <f t="shared" si="68"/>
        <v>340069645615543.31</v>
      </c>
      <c r="AO69" s="7">
        <f t="shared" si="69"/>
        <v>349285840325436.25</v>
      </c>
      <c r="AP69" s="7">
        <f t="shared" si="70"/>
        <v>320105694147469.56</v>
      </c>
      <c r="AQ69" s="7">
        <f t="shared" si="71"/>
        <v>301301929178283.63</v>
      </c>
      <c r="AR69" s="7">
        <f>SUMPRODUCT(AO69:AQ69,INDEX((DQ54:DS54,DU54:DW54,DY54:EA54,EC54:EE54),1,,$N$2))</f>
        <v>180781157506970.16</v>
      </c>
      <c r="AS69" s="7">
        <f>SUMPRODUCT(AL69:AN69,INDEX((DQ54:DS54,DU54:DW54,DY54:EA54,EC54:EE54),1,,$N$2))</f>
        <v>204041787369325.97</v>
      </c>
      <c r="AT69" s="59">
        <f>MAX(INDEX($AO$19:AQ69,,$N$2))</f>
        <v>349285840325436.25</v>
      </c>
      <c r="AU69" s="27">
        <f>MAX(INDEX($AL$19:AN69,,$N$2))</f>
        <v>161517468312113.75</v>
      </c>
      <c r="BD69" s="7">
        <v>45</v>
      </c>
      <c r="BE69" s="13">
        <f>(1-数据总览!AB50)*100*$BF$15</f>
        <v>240</v>
      </c>
      <c r="BF69" s="13">
        <f>(1-数据总览!AC50)*100*$BF$15</f>
        <v>170.4350443936286</v>
      </c>
      <c r="BG69" s="13">
        <f>(1-数据总览!AD50)*100*$BF$15</f>
        <v>123.62228955131717</v>
      </c>
      <c r="BH69" s="13">
        <f>(1-数据总览!AE50)*100*$BF$15</f>
        <v>166.61381574709191</v>
      </c>
      <c r="BK69" s="13">
        <v>45</v>
      </c>
      <c r="BL69" s="13">
        <f t="shared" si="75"/>
        <v>4.0359256452042969E-2</v>
      </c>
      <c r="BM69" s="13">
        <f t="shared" si="75"/>
        <v>9.9604212437234385E-2</v>
      </c>
      <c r="BN69" s="13">
        <f t="shared" si="75"/>
        <v>8.4497667513651453E-2</v>
      </c>
      <c r="BO69" s="13">
        <f t="shared" si="75"/>
        <v>4.4788322708395667E-2</v>
      </c>
      <c r="BQ69" s="13">
        <f t="shared" si="76"/>
        <v>3.2803560084565753E-2</v>
      </c>
      <c r="BR69" s="13">
        <f t="shared" si="76"/>
        <v>0.16377494224744701</v>
      </c>
      <c r="BS69" s="13">
        <f t="shared" si="76"/>
        <v>6.0426138442006463E-2</v>
      </c>
      <c r="BT69" s="13">
        <f t="shared" si="76"/>
        <v>6.0205992706087702E-2</v>
      </c>
      <c r="BU69" s="13"/>
      <c r="BV69" s="13"/>
      <c r="BW69" s="13">
        <f t="shared" si="74"/>
        <v>7.3162816536608721E-2</v>
      </c>
      <c r="BX69" s="13">
        <f t="shared" si="74"/>
        <v>0.26337915468468143</v>
      </c>
      <c r="BY69" s="13">
        <f t="shared" si="74"/>
        <v>0.1449238059556579</v>
      </c>
      <c r="BZ69" s="13">
        <f t="shared" si="74"/>
        <v>0.10499431541448337</v>
      </c>
      <c r="CG69" s="7"/>
      <c r="CJ69" s="13">
        <v>45</v>
      </c>
      <c r="CK69" s="13">
        <f>CL$9*$CJ69+(1-数据总览!AF50)*100*CL$10+CL$11</f>
        <v>239.46843132362804</v>
      </c>
      <c r="CL69" s="13">
        <f>CM$9*$CJ69+(1-数据总览!AG50)*100*CM$10+CM$11</f>
        <v>246.52190274601787</v>
      </c>
      <c r="CM69" s="13">
        <f>CN$9*$CJ69+(1-数据总览!AH50)*100*CN$10+CN$11</f>
        <v>199.51044822717992</v>
      </c>
      <c r="CN69" s="13">
        <f>CO$9*$CJ69+(1-数据总览!AI50)*100*CO$10+CO$11</f>
        <v>199.51044822717992</v>
      </c>
      <c r="CQ69" s="13">
        <v>45</v>
      </c>
      <c r="CR69" s="13">
        <f>(持续效用(选择列求节点(将领怒气,CR$21,时间节点,1,100-$CQ69),0,CR$21,"将领")-持续效用(选择列求节点(将领怒气,CR$21,时间节点,1,100),0,CR$21,"将领"))*数据总览!$D$4/(1+数据总览!$D$4)</f>
        <v>3.7117975284110816E-2</v>
      </c>
      <c r="CS69" s="13">
        <f>(持续效用(选择列求节点(将领怒气,CS$21,时间节点,1,100-$CQ69),0,CS$21,"将领")-持续效用(选择列求节点(将领怒气,CS$21,时间节点,1,100),0,CS$21,"将领"))*数据总览!$D$4/(1+数据总览!$D$4)</f>
        <v>5.5094007971720919E-2</v>
      </c>
      <c r="CT69" s="13">
        <f>(持续效用(选择列求节点(将领怒气,CT$21,时间节点,1,100-$CQ69),0,CT$21,"将领")-持续效用(选择列求节点(将领怒气,CT$21,时间节点,1,100),0,CT$21,"将领"))*数据总览!$D$4/(1+数据总览!$D$4)</f>
        <v>0.10132310652112154</v>
      </c>
      <c r="CU69" s="13">
        <f>(持续效用(选择列求节点(将领怒气,CU$21,时间节点,1,100-$CQ69),0,CU$21,"将领")-持续效用(选择列求节点(将领怒气,CU$21,时间节点,1,100),0,CU$21,"将领"))*数据总览!$D$4/(1+数据总览!$D$4)</f>
        <v>0.10121251642520349</v>
      </c>
      <c r="CW69" s="13">
        <f>(持续效用(选择列求节点(将领怒气,CW$21,时间节点,1,200-$CQ69),0,CW$21,"将领")-持续效用(选择列求节点(将领怒气,CW$21,时间节点,1,200),0,CW$21,"将领"))*数据总览!$D$4/(1+数据总览!$D$4)</f>
        <v>4.3207357913620549E-2</v>
      </c>
      <c r="CX69" s="13">
        <f>(持续效用(选择列求节点(将领怒气,CX$21,时间节点,1,200-$CQ69),0,CX$21,"将领")-持续效用(选择列求节点(将领怒气,CX$21,时间节点,1,200),0,CX$21,"将领"))*数据总览!$D$4/(1+数据总览!$D$4)</f>
        <v>4.5466577183154645E-2</v>
      </c>
      <c r="CY69" s="13">
        <f>(持续效用(选择列求节点(将领怒气,CY$21,时间节点,1,200-$CQ69),0,CY$21,"将领")-持续效用(选择列求节点(将领怒气,CY$21,时间节点,1,200),0,CY$21,"将领"))*数据总览!$D$4/(1+数据总览!$D$4)</f>
        <v>3.6871688336977002E-2</v>
      </c>
      <c r="CZ69" s="13">
        <f>(持续效用(选择列求节点(将领怒气,CZ$21,时间节点,1,200-$CQ69),0,CZ$21,"将领")-持续效用(选择列求节点(将领怒气,CZ$21,时间节点,1,200),0,CZ$21,"将领"))*数据总览!$D$4/(1+数据总览!$D$4)</f>
        <v>3.4930436279918285E-2</v>
      </c>
      <c r="DC69" s="13">
        <f t="shared" si="45"/>
        <v>8.0325333197731358E-2</v>
      </c>
      <c r="DD69" s="13">
        <f t="shared" si="45"/>
        <v>0.10056058515487556</v>
      </c>
      <c r="DE69" s="13">
        <f t="shared" si="45"/>
        <v>0.13819479485809855</v>
      </c>
      <c r="DF69" s="13">
        <f t="shared" si="45"/>
        <v>0.13614295270512178</v>
      </c>
      <c r="DQ69" s="14">
        <f>[8]结果汇总!N70</f>
        <v>0</v>
      </c>
      <c r="DR69" s="14">
        <f>[8]结果汇总!O70</f>
        <v>0</v>
      </c>
      <c r="DS69" s="14">
        <f>[8]结果汇总!P70</f>
        <v>0.6</v>
      </c>
      <c r="DT69" s="14">
        <f>[8]结果汇总!Q70</f>
        <v>0.4</v>
      </c>
      <c r="DU69" s="14">
        <f>[8]结果汇总!R70</f>
        <v>0</v>
      </c>
      <c r="DV69" s="14">
        <f>[8]结果汇总!S70</f>
        <v>0.5</v>
      </c>
      <c r="DW69" s="14">
        <f>[8]结果汇总!T70</f>
        <v>0</v>
      </c>
      <c r="DX69" s="14">
        <f>[8]结果汇总!U70</f>
        <v>0.5</v>
      </c>
      <c r="DY69" s="14">
        <f>[8]结果汇总!V70</f>
        <v>0</v>
      </c>
      <c r="DZ69" s="14">
        <f>[8]结果汇总!W70</f>
        <v>0.25</v>
      </c>
      <c r="EA69" s="14">
        <f>[8]结果汇总!X70</f>
        <v>0.75</v>
      </c>
      <c r="EB69" s="14">
        <f>[8]结果汇总!Y70</f>
        <v>0</v>
      </c>
      <c r="EC69" s="14">
        <f>[8]结果汇总!Z70</f>
        <v>0</v>
      </c>
      <c r="ED69" s="14">
        <f>[8]结果汇总!AA70</f>
        <v>0</v>
      </c>
      <c r="EE69" s="14">
        <f>[8]结果汇总!AB70</f>
        <v>0.5</v>
      </c>
      <c r="EF69" s="14">
        <f>[8]结果汇总!AC70</f>
        <v>0.5</v>
      </c>
      <c r="FG69" s="13" t="str">
        <f>IFERROR(INDEX(版本差别!$F:$F,MATCH(相关演算!FH69,版本差别!$D:$D,0)),"")</f>
        <v>吕蒙</v>
      </c>
      <c r="FH69" s="13">
        <v>10056</v>
      </c>
      <c r="FI69" s="13" t="s">
        <v>715</v>
      </c>
      <c r="FJ69" s="13">
        <v>350</v>
      </c>
      <c r="FK69" s="13">
        <v>80</v>
      </c>
      <c r="FL69" s="13">
        <v>220</v>
      </c>
      <c r="FM69" s="13">
        <v>0</v>
      </c>
      <c r="FN69" s="13">
        <f>FL69</f>
        <v>220</v>
      </c>
      <c r="FO69" s="53">
        <f t="shared" si="11"/>
        <v>0</v>
      </c>
      <c r="FP69" s="53">
        <f t="shared" si="12"/>
        <v>0</v>
      </c>
      <c r="FQ69" s="53">
        <f t="shared" si="13"/>
        <v>0</v>
      </c>
      <c r="FR69" s="53">
        <f t="shared" si="14"/>
        <v>0</v>
      </c>
      <c r="FS69" s="53">
        <f t="shared" si="15"/>
        <v>20096</v>
      </c>
      <c r="FT69" s="53">
        <f t="shared" si="16"/>
        <v>0</v>
      </c>
      <c r="FU69" s="53">
        <f t="shared" si="17"/>
        <v>0</v>
      </c>
      <c r="FV69" s="53">
        <f t="shared" si="18"/>
        <v>0</v>
      </c>
      <c r="FW69" s="53">
        <f t="shared" si="5"/>
        <v>0</v>
      </c>
      <c r="FX69" s="53">
        <v>0</v>
      </c>
      <c r="FY69" s="125">
        <f t="shared" si="54"/>
        <v>20096</v>
      </c>
      <c r="FZ69" s="125" t="str">
        <f t="shared" ca="1" si="55"/>
        <v/>
      </c>
      <c r="GA69" s="13">
        <v>0</v>
      </c>
      <c r="GB69" s="53">
        <f t="shared" ca="1" si="56"/>
        <v>220</v>
      </c>
      <c r="GC69" s="189">
        <f ca="1">IF(FI69="","",求节点($FT$4:$FT$10,$FV$4:$FV$10,GB69))</f>
        <v>0.84456488135989882</v>
      </c>
      <c r="GD69" s="53">
        <f t="shared" si="19"/>
        <v>2</v>
      </c>
      <c r="GE69" s="53">
        <f t="shared" ca="1" si="57"/>
        <v>4.0999999999999996</v>
      </c>
      <c r="GF69" s="190">
        <f ca="1">IF(GG69="",MAX(ROUND(GE69*求节点($FN$4:$FN$7,INDEX($FO$4:$FR$7,,GD69+1),GE69),2),2),MIN(MAX(ROUND(GE69*求节点($FN$4:$FN$7,INDEX($FO$4:$FR$7,,GD69+1),GE69),2),2),GG69))</f>
        <v>1</v>
      </c>
      <c r="GG69" s="13">
        <v>1</v>
      </c>
      <c r="GY69" s="13"/>
    </row>
    <row r="70" spans="2:207" x14ac:dyDescent="0.15">
      <c r="B70" s="14">
        <v>51</v>
      </c>
      <c r="C70" s="15">
        <v>0.5</v>
      </c>
      <c r="D70" s="15">
        <v>0.5</v>
      </c>
      <c r="E70" s="15">
        <v>0.5</v>
      </c>
      <c r="F70" s="15">
        <v>0.5</v>
      </c>
      <c r="G70" s="13">
        <f>数据总览!AF56</f>
        <v>0.13925518725431082</v>
      </c>
      <c r="H70" s="13">
        <f>数据总览!AG56</f>
        <v>3.4016890463698088E-2</v>
      </c>
      <c r="I70" s="13">
        <f>数据总览!AH56</f>
        <v>0.39776183474091259</v>
      </c>
      <c r="J70" s="13">
        <f>数据总览!AI56</f>
        <v>0.39776183474091259</v>
      </c>
      <c r="K70" s="13">
        <f>数据总览!AB56</f>
        <v>0</v>
      </c>
      <c r="L70" s="13">
        <f>数据总览!AC56</f>
        <v>0.22721351237095844</v>
      </c>
      <c r="M70" s="13">
        <f>数据总览!AD56</f>
        <v>0.38131785228380854</v>
      </c>
      <c r="N70" s="13">
        <f>数据总览!AE56</f>
        <v>0.22739738401061119</v>
      </c>
      <c r="R70" s="13">
        <f t="shared" si="73"/>
        <v>3.7898399999999999</v>
      </c>
      <c r="S70" s="13">
        <f t="shared" si="73"/>
        <v>3.62704</v>
      </c>
      <c r="T70" s="13">
        <f t="shared" si="73"/>
        <v>1.8</v>
      </c>
      <c r="U70" s="13">
        <f t="shared" si="73"/>
        <v>2.3839999999999999</v>
      </c>
      <c r="V70" s="7">
        <f t="shared" si="58"/>
        <v>3.2176995617147668</v>
      </c>
      <c r="W70" s="7">
        <f t="shared" si="59"/>
        <v>1.7589166894948107</v>
      </c>
      <c r="X70" s="7">
        <f t="shared" si="60"/>
        <v>1.2660315143888734</v>
      </c>
      <c r="Y70" s="7">
        <f t="shared" si="61"/>
        <v>1.2328135611749758</v>
      </c>
      <c r="Z70" s="13">
        <f t="shared" si="47"/>
        <v>0.15596210620274964</v>
      </c>
      <c r="AA70" s="13">
        <f t="shared" si="48"/>
        <v>0.16296247865240765</v>
      </c>
      <c r="AB70" s="13">
        <f t="shared" si="49"/>
        <v>0.32837301587301593</v>
      </c>
      <c r="AC70" s="13">
        <f t="shared" si="26"/>
        <v>0.24793264621284761</v>
      </c>
      <c r="AD70" s="7">
        <f t="shared" si="62"/>
        <v>0.31765149250314295</v>
      </c>
      <c r="AE70" s="7">
        <f t="shared" si="63"/>
        <v>0.38430227303796505</v>
      </c>
      <c r="AF70" s="7">
        <f t="shared" si="64"/>
        <v>0.3480197265059175</v>
      </c>
      <c r="AG70" s="7">
        <f t="shared" si="65"/>
        <v>0.38260466841276491</v>
      </c>
      <c r="AH70" s="4">
        <f>SUMPRODUCT(AD70:AF70,INDEX((DQ55:DS55,DU55:DW55,DY55:EA55,EC55:EE55),1,,$N$2))</f>
        <v>0.20881183590355049</v>
      </c>
      <c r="AI70" s="4">
        <f>SUMPRODUCT(Z70:AB70,INDEX((DQ55:DS55,DU55:DW55,DY55:EA55,EC55:EE55),1,,$N$2))</f>
        <v>0.19702380952380955</v>
      </c>
      <c r="AJ70" s="59">
        <f>MAX(INDEX($AD$19:AF70,,$N$2))</f>
        <v>0.31765149250314295</v>
      </c>
      <c r="AK70" s="27">
        <f>MAX(INDEX($Z$19:AB70,,$N$2))</f>
        <v>0.15596210620274964</v>
      </c>
      <c r="AL70" s="13">
        <f t="shared" si="66"/>
        <v>822610501203220.13</v>
      </c>
      <c r="AM70" s="13">
        <f t="shared" si="67"/>
        <v>859533443766817</v>
      </c>
      <c r="AN70" s="13">
        <f t="shared" si="68"/>
        <v>1731978989933330.5</v>
      </c>
      <c r="AO70" s="7">
        <f t="shared" si="69"/>
        <v>1811685444092153.5</v>
      </c>
      <c r="AP70" s="7">
        <f t="shared" si="70"/>
        <v>1665880545778860.8</v>
      </c>
      <c r="AQ70" s="7">
        <f t="shared" si="71"/>
        <v>1579149142427410</v>
      </c>
      <c r="AR70" s="7">
        <f>SUMPRODUCT(AO70:AQ70,INDEX((DQ55:DS55,DU55:DW55,DY55:EA55,EC55:EE55),1,,$N$2))</f>
        <v>947489485456446</v>
      </c>
      <c r="AS70" s="7">
        <f>SUMPRODUCT(AL70:AN70,INDEX((DQ55:DS55,DU55:DW55,DY55:EA55,EC55:EE55),1,,$N$2))</f>
        <v>1039187393959998.3</v>
      </c>
      <c r="AT70" s="59">
        <f>MAX(INDEX($AO$19:AQ70,,$N$2))</f>
        <v>1811685444092153.5</v>
      </c>
      <c r="AU70" s="27">
        <f>MAX(INDEX($AL$19:AN70,,$N$2))</f>
        <v>822610501203220.13</v>
      </c>
      <c r="BD70" s="7">
        <v>46</v>
      </c>
      <c r="BE70" s="13">
        <f>(1-数据总览!AB51)*100*$BF$15</f>
        <v>240</v>
      </c>
      <c r="BF70" s="13">
        <f>(1-数据总览!AC51)*100*$BF$15</f>
        <v>173.04426421692787</v>
      </c>
      <c r="BG70" s="13">
        <f>(1-数据总览!AD51)*100*$BF$15</f>
        <v>128.19127859935398</v>
      </c>
      <c r="BH70" s="13">
        <f>(1-数据总览!AE51)*100*$BF$15</f>
        <v>169.9362759100211</v>
      </c>
      <c r="BK70" s="13">
        <v>46</v>
      </c>
      <c r="BL70" s="13">
        <f t="shared" si="75"/>
        <v>4.1278501904591369E-2</v>
      </c>
      <c r="BM70" s="13">
        <f t="shared" si="75"/>
        <v>0.10183543797834826</v>
      </c>
      <c r="BN70" s="13">
        <f t="shared" si="75"/>
        <v>8.6413488381863413E-2</v>
      </c>
      <c r="BO70" s="13">
        <f t="shared" si="75"/>
        <v>4.5830440132409445E-2</v>
      </c>
      <c r="BQ70" s="13">
        <f t="shared" si="76"/>
        <v>3.3364126923160597E-2</v>
      </c>
      <c r="BR70" s="13">
        <f t="shared" si="76"/>
        <v>0.16561870462501554</v>
      </c>
      <c r="BS70" s="13">
        <f t="shared" si="76"/>
        <v>6.1725613267657423E-2</v>
      </c>
      <c r="BT70" s="13">
        <f t="shared" si="76"/>
        <v>6.157854731287557E-2</v>
      </c>
      <c r="BU70" s="13"/>
      <c r="BV70" s="13"/>
      <c r="BW70" s="13">
        <f t="shared" si="74"/>
        <v>7.4642628827751967E-2</v>
      </c>
      <c r="BX70" s="13">
        <f t="shared" si="74"/>
        <v>0.26745414260336381</v>
      </c>
      <c r="BY70" s="13">
        <f t="shared" si="74"/>
        <v>0.14813910164952082</v>
      </c>
      <c r="BZ70" s="13">
        <f t="shared" si="74"/>
        <v>0.10740898744528501</v>
      </c>
      <c r="CG70" s="7"/>
      <c r="CJ70" s="13">
        <v>46</v>
      </c>
      <c r="CK70" s="13">
        <f>CL$9*$CJ70+(1-数据总览!AF51)*100*CL$10+CL$11</f>
        <v>242.14330604422304</v>
      </c>
      <c r="CL70" s="13">
        <f>CM$9*$CJ70+(1-数据总览!AG51)*100*CM$10+CM$11</f>
        <v>250.15266513557992</v>
      </c>
      <c r="CM70" s="13">
        <f>CN$9*$CJ70+(1-数据总览!AH51)*100*CN$10+CN$11</f>
        <v>203.65216184344717</v>
      </c>
      <c r="CN70" s="13">
        <f>CO$9*$CJ70+(1-数据总览!AI51)*100*CO$10+CO$11</f>
        <v>203.65216184344717</v>
      </c>
      <c r="CQ70" s="13">
        <v>46</v>
      </c>
      <c r="CR70" s="13">
        <f>(持续效用(选择列求节点(将领怒气,CR$21,时间节点,1,100-$CQ70),0,CR$21,"将领")-持续效用(选择列求节点(将领怒气,CR$21,时间节点,1,100),0,CR$21,"将领"))*数据总览!$D$4/(1+数据总览!$D$4)</f>
        <v>3.7977215709078978E-2</v>
      </c>
      <c r="CS70" s="13">
        <f>(持续效用(选择列求节点(将领怒气,CS$21,时间节点,1,100-$CQ70),0,CS$21,"将领")-持续效用(选择列求节点(将领怒气,CS$21,时间节点,1,100),0,CS$21,"将领"))*数据总览!$D$4/(1+数据总览!$D$4)</f>
        <v>5.6356530540156748E-2</v>
      </c>
      <c r="CT70" s="13">
        <f>(持续效用(选择列求节点(将领怒气,CT$21,时间节点,1,100-$CQ70),0,CT$21,"将领")-持续效用(选择列求节点(将领怒气,CT$21,时间节点,1,100),0,CT$21,"将领"))*数据总览!$D$4/(1+数据总览!$D$4)</f>
        <v>0.10388138453360062</v>
      </c>
      <c r="CU70" s="13">
        <f>(持续效用(选择列求节点(将领怒气,CU$21,时间节点,1,100-$CQ70),0,CU$21,"将领")-持续效用(选择列求节点(将领怒气,CU$21,时间节点,1,100),0,CU$21,"将领"))*数据总览!$D$4/(1+数据总览!$D$4)</f>
        <v>0.10366127790805271</v>
      </c>
      <c r="CW70" s="13">
        <f>(持续效用(选择列求节点(将领怒气,CW$21,时间节点,1,200-$CQ70),0,CW$21,"将领")-持续效用(选择列求节点(将领怒气,CW$21,时间节点,1,200),0,CW$21,"将领"))*数据总览!$D$4/(1+数据总览!$D$4)</f>
        <v>4.4185559390965599E-2</v>
      </c>
      <c r="CX70" s="13">
        <f>(持续效用(选择列求节点(将领怒气,CX$21,时间节点,1,200-$CQ70),0,CX$21,"将领")-持续效用(选择列求节点(将领怒气,CX$21,时间节点,1,200),0,CX$21,"将领"))*数据总览!$D$4/(1+数据总览!$D$4)</f>
        <v>4.6549974628876167E-2</v>
      </c>
      <c r="CY70" s="13">
        <f>(持续效用(选择列求节点(将领怒气,CY$21,时间节点,1,200-$CQ70),0,CY$21,"将领")-持续效用(选择列求节点(将领怒气,CY$21,时间节点,1,200),0,CY$21,"将领"))*数据总览!$D$4/(1+数据总览!$D$4)</f>
        <v>3.7879466015288063E-2</v>
      </c>
      <c r="CZ70" s="13">
        <f>(持续效用(选择列求节点(将领怒气,CZ$21,时间节点,1,200-$CQ70),0,CZ$21,"将领")-持续效用(选择列求节点(将领怒气,CZ$21,时间节点,1,200),0,CZ$21,"将领"))*数据总览!$D$4/(1+数据总览!$D$4)</f>
        <v>3.5908068323725818E-2</v>
      </c>
      <c r="DC70" s="13">
        <f t="shared" si="45"/>
        <v>8.2162775100044577E-2</v>
      </c>
      <c r="DD70" s="13">
        <f t="shared" si="45"/>
        <v>0.10290650516903291</v>
      </c>
      <c r="DE70" s="13">
        <f t="shared" si="45"/>
        <v>0.14176085054888868</v>
      </c>
      <c r="DF70" s="13">
        <f t="shared" si="45"/>
        <v>0.13956934623177852</v>
      </c>
      <c r="DQ70" s="14">
        <f>[8]结果汇总!N71</f>
        <v>0</v>
      </c>
      <c r="DR70" s="14">
        <f>[8]结果汇总!O71</f>
        <v>0</v>
      </c>
      <c r="DS70" s="14">
        <f>[8]结果汇总!P71</f>
        <v>0.6</v>
      </c>
      <c r="DT70" s="14">
        <f>[8]结果汇总!Q71</f>
        <v>0.4</v>
      </c>
      <c r="DU70" s="14">
        <f>[8]结果汇总!R71</f>
        <v>0</v>
      </c>
      <c r="DV70" s="14">
        <f>[8]结果汇总!S71</f>
        <v>0.5</v>
      </c>
      <c r="DW70" s="14">
        <f>[8]结果汇总!T71</f>
        <v>0</v>
      </c>
      <c r="DX70" s="14">
        <f>[8]结果汇总!U71</f>
        <v>0.5</v>
      </c>
      <c r="DY70" s="14">
        <f>[8]结果汇总!V71</f>
        <v>0</v>
      </c>
      <c r="DZ70" s="14">
        <f>[8]结果汇总!W71</f>
        <v>0.25</v>
      </c>
      <c r="EA70" s="14">
        <f>[8]结果汇总!X71</f>
        <v>0.75</v>
      </c>
      <c r="EB70" s="14">
        <f>[8]结果汇总!Y71</f>
        <v>0</v>
      </c>
      <c r="EC70" s="14">
        <f>[8]结果汇总!Z71</f>
        <v>0</v>
      </c>
      <c r="ED70" s="14">
        <f>[8]结果汇总!AA71</f>
        <v>0</v>
      </c>
      <c r="EE70" s="14">
        <f>[8]结果汇总!AB71</f>
        <v>0.5</v>
      </c>
      <c r="EF70" s="14">
        <f>[8]结果汇总!AC71</f>
        <v>0.5</v>
      </c>
      <c r="FG70" s="13" t="str">
        <f>IFERROR(INDEX(版本差别!$F:$F,MATCH(相关演算!FH70,版本差别!$D:$D,0)),"")</f>
        <v>袁术</v>
      </c>
      <c r="FH70" s="13">
        <v>10057</v>
      </c>
      <c r="FI70" s="13" t="s">
        <v>715</v>
      </c>
      <c r="FJ70" s="13">
        <v>500</v>
      </c>
      <c r="FK70" s="13">
        <v>80</v>
      </c>
      <c r="FL70" s="13">
        <v>320</v>
      </c>
      <c r="FM70" s="13">
        <v>0</v>
      </c>
      <c r="FN70" s="13">
        <f>FL70</f>
        <v>320</v>
      </c>
      <c r="FO70" s="53">
        <f t="shared" si="11"/>
        <v>0</v>
      </c>
      <c r="FP70" s="53">
        <f t="shared" si="12"/>
        <v>0</v>
      </c>
      <c r="FQ70" s="53">
        <f t="shared" si="13"/>
        <v>0</v>
      </c>
      <c r="FR70" s="53">
        <f t="shared" si="14"/>
        <v>0</v>
      </c>
      <c r="FS70" s="53">
        <f t="shared" si="15"/>
        <v>20096</v>
      </c>
      <c r="FT70" s="53">
        <f t="shared" si="16"/>
        <v>0</v>
      </c>
      <c r="FU70" s="53">
        <f t="shared" si="17"/>
        <v>0</v>
      </c>
      <c r="FV70" s="53">
        <f t="shared" si="18"/>
        <v>0</v>
      </c>
      <c r="FW70" s="53">
        <f t="shared" si="5"/>
        <v>0</v>
      </c>
      <c r="FX70" s="53">
        <v>0</v>
      </c>
      <c r="FY70" s="125">
        <f t="shared" si="54"/>
        <v>20096</v>
      </c>
      <c r="FZ70" s="125" t="str">
        <f t="shared" ca="1" si="55"/>
        <v/>
      </c>
      <c r="GA70" s="13">
        <v>1</v>
      </c>
      <c r="GB70" s="53">
        <f t="shared" ca="1" si="56"/>
        <v>320</v>
      </c>
      <c r="GC70" s="189">
        <f ca="1">IF(FI70="","",求节点($FT$4:$FT$10,$FV$4:$FV$10,GB70))</f>
        <v>0.95894663844041106</v>
      </c>
      <c r="GD70" s="53">
        <f t="shared" si="19"/>
        <v>2</v>
      </c>
      <c r="GE70" s="53">
        <f t="shared" ca="1" si="57"/>
        <v>4.5999999999999996</v>
      </c>
      <c r="GF70" s="190">
        <f ca="1">IF(GG70="",MAX(ROUND(GE70*求节点($FN$4:$FN$7,INDEX($FO$4:$FR$7,,GD70+1),GE70),2),2),MIN(MAX(ROUND(GE70*求节点($FN$4:$FN$7,INDEX($FO$4:$FR$7,,GD70+1),GE70),2),2),GG70))</f>
        <v>4.3499999999999996</v>
      </c>
      <c r="GY70" s="13"/>
    </row>
    <row r="71" spans="2:207" x14ac:dyDescent="0.15">
      <c r="B71" s="14">
        <v>52</v>
      </c>
      <c r="C71" s="15">
        <v>0.5</v>
      </c>
      <c r="D71" s="15">
        <v>0.5</v>
      </c>
      <c r="E71" s="15">
        <v>0.5</v>
      </c>
      <c r="F71" s="15">
        <v>0.5</v>
      </c>
      <c r="G71" s="13">
        <f>数据总览!AF57</f>
        <v>0.13437190697541054</v>
      </c>
      <c r="H71" s="13">
        <f>数据总览!AG57</f>
        <v>2.1527863239560401E-2</v>
      </c>
      <c r="I71" s="13">
        <f>数据总览!AH57</f>
        <v>0.37874211160110383</v>
      </c>
      <c r="J71" s="13">
        <f>数据总览!AI57</f>
        <v>0.37874211160110383</v>
      </c>
      <c r="K71" s="13">
        <f>数据总览!AB57</f>
        <v>0</v>
      </c>
      <c r="L71" s="13">
        <f>数据总览!AC57</f>
        <v>0.21722229059164827</v>
      </c>
      <c r="M71" s="13">
        <f>数据总览!AD57</f>
        <v>0.36788047459673301</v>
      </c>
      <c r="N71" s="13">
        <f>数据总览!AE57</f>
        <v>0.21537700178562588</v>
      </c>
      <c r="R71" s="13">
        <f t="shared" si="73"/>
        <v>3.7898399999999999</v>
      </c>
      <c r="S71" s="13">
        <f t="shared" si="73"/>
        <v>3.62704</v>
      </c>
      <c r="T71" s="13">
        <f t="shared" si="73"/>
        <v>1.8</v>
      </c>
      <c r="U71" s="13">
        <f t="shared" si="73"/>
        <v>2.3839999999999999</v>
      </c>
      <c r="V71" s="7">
        <f t="shared" si="58"/>
        <v>3.1838679136467234</v>
      </c>
      <c r="W71" s="7">
        <f t="shared" si="59"/>
        <v>1.7313412330627829</v>
      </c>
      <c r="X71" s="7">
        <f t="shared" si="60"/>
        <v>1.2224928708683991</v>
      </c>
      <c r="Y71" s="7">
        <f t="shared" si="61"/>
        <v>1.1984386939891447</v>
      </c>
      <c r="Z71" s="13">
        <f t="shared" si="47"/>
        <v>0.15596210620274964</v>
      </c>
      <c r="AA71" s="13">
        <f t="shared" si="48"/>
        <v>0.16296247865240765</v>
      </c>
      <c r="AB71" s="13">
        <f t="shared" si="49"/>
        <v>0.32837301587301593</v>
      </c>
      <c r="AC71" s="13">
        <f t="shared" si="26"/>
        <v>0.24793264621284761</v>
      </c>
      <c r="AD71" s="7">
        <f t="shared" si="62"/>
        <v>0.32133431979578286</v>
      </c>
      <c r="AE71" s="7">
        <f t="shared" si="63"/>
        <v>0.39489627713594461</v>
      </c>
      <c r="AF71" s="7">
        <f t="shared" si="64"/>
        <v>0.36645019271777768</v>
      </c>
      <c r="AG71" s="7">
        <f t="shared" si="65"/>
        <v>0.40654733113543007</v>
      </c>
      <c r="AH71" s="4">
        <f>SUMPRODUCT(AD71:AF71,INDEX((DQ56:DS56,DU56:DW56,DY56:EA56,EC56:EE56),1,,$N$2))</f>
        <v>0.21987011563066661</v>
      </c>
      <c r="AI71" s="4">
        <f>SUMPRODUCT(Z71:AB71,INDEX((DQ56:DS56,DU56:DW56,DY56:EA56,EC56:EE56),1,,$N$2))</f>
        <v>0.19702380952380955</v>
      </c>
      <c r="AJ71" s="59">
        <f>MAX(INDEX($AD$19:AF71,,$N$2))</f>
        <v>0.32133431979578286</v>
      </c>
      <c r="AK71" s="27">
        <f>MAX(INDEX($Z$19:AB71,,$N$2))</f>
        <v>0.15596210620274964</v>
      </c>
      <c r="AL71" s="13">
        <f t="shared" si="66"/>
        <v>4189565647365101</v>
      </c>
      <c r="AM71" s="13">
        <f t="shared" si="67"/>
        <v>4377614659063608</v>
      </c>
      <c r="AN71" s="13">
        <f t="shared" si="68"/>
        <v>8820990818338926</v>
      </c>
      <c r="AO71" s="7">
        <f t="shared" si="69"/>
        <v>9396900101296096</v>
      </c>
      <c r="AP71" s="7">
        <f t="shared" si="70"/>
        <v>8669505240122304</v>
      </c>
      <c r="AQ71" s="7">
        <f t="shared" si="71"/>
        <v>8276455516996268</v>
      </c>
      <c r="AR71" s="7">
        <f>SUMPRODUCT(AO71:AQ71,INDEX((DQ56:DS56,DU56:DW56,DY56:EA56,EC56:EE56),1,,$N$2))</f>
        <v>4965873310197761</v>
      </c>
      <c r="AS71" s="7">
        <f>SUMPRODUCT(AL71:AN71,INDEX((DQ56:DS56,DU56:DW56,DY56:EA56,EC56:EE56),1,,$N$2))</f>
        <v>5292594491003355</v>
      </c>
      <c r="AT71" s="59">
        <f>MAX(INDEX($AO$19:AQ71,,$N$2))</f>
        <v>9396900101296096</v>
      </c>
      <c r="AU71" s="27">
        <f>MAX(INDEX($AL$19:AN71,,$N$2))</f>
        <v>4189565647365101</v>
      </c>
      <c r="BD71" s="7">
        <v>47</v>
      </c>
      <c r="BE71" s="13">
        <f>(1-数据总览!AB52)*100*$BF$15</f>
        <v>240</v>
      </c>
      <c r="BF71" s="13">
        <f>(1-数据总览!AC52)*100*$BF$15</f>
        <v>175.61050823910315</v>
      </c>
      <c r="BG71" s="13">
        <f>(1-数据总览!AD52)*100*$BF$15</f>
        <v>132.68414821122948</v>
      </c>
      <c r="BH71" s="13">
        <f>(1-数据总览!AE52)*100*$BF$15</f>
        <v>173.18145053808337</v>
      </c>
      <c r="BK71" s="13">
        <v>47</v>
      </c>
      <c r="BL71" s="13">
        <f t="shared" si="75"/>
        <v>4.219774735713977E-2</v>
      </c>
      <c r="BM71" s="13">
        <f t="shared" si="75"/>
        <v>0.10406666351946214</v>
      </c>
      <c r="BN71" s="13">
        <f t="shared" si="75"/>
        <v>8.833073475249778E-2</v>
      </c>
      <c r="BO71" s="13">
        <f t="shared" si="75"/>
        <v>4.687255755642325E-2</v>
      </c>
      <c r="BQ71" s="13">
        <f t="shared" si="76"/>
        <v>3.3928587722673764E-2</v>
      </c>
      <c r="BR71" s="13">
        <f t="shared" si="76"/>
        <v>0.16746283377760771</v>
      </c>
      <c r="BS71" s="13">
        <f t="shared" si="76"/>
        <v>6.3024592803542459E-2</v>
      </c>
      <c r="BT71" s="13">
        <f t="shared" si="76"/>
        <v>6.2951101919663965E-2</v>
      </c>
      <c r="BU71" s="13"/>
      <c r="BV71" s="13"/>
      <c r="BW71" s="13">
        <f t="shared" si="74"/>
        <v>7.6126335079813534E-2</v>
      </c>
      <c r="BX71" s="13">
        <f t="shared" si="74"/>
        <v>0.27152949729706988</v>
      </c>
      <c r="BY71" s="13">
        <f t="shared" si="74"/>
        <v>0.15135532755604025</v>
      </c>
      <c r="BZ71" s="13">
        <f t="shared" si="74"/>
        <v>0.10982365947608722</v>
      </c>
      <c r="CG71" s="7"/>
      <c r="CJ71" s="13">
        <v>47</v>
      </c>
      <c r="CK71" s="13">
        <f>CL$9*$CJ71+(1-数据总览!AF52)*100*CL$10+CL$11</f>
        <v>244.80248214054819</v>
      </c>
      <c r="CL71" s="13">
        <f>CM$9*$CJ71+(1-数据总览!AG52)*100*CM$10+CM$11</f>
        <v>253.75656764943943</v>
      </c>
      <c r="CM71" s="13">
        <f>CN$9*$CJ71+(1-数据总览!AH52)*100*CN$10+CN$11</f>
        <v>207.75819447401381</v>
      </c>
      <c r="CN71" s="13">
        <f>CO$9*$CJ71+(1-数据总览!AI52)*100*CO$10+CO$11</f>
        <v>207.75819447401381</v>
      </c>
      <c r="CQ71" s="13">
        <v>47</v>
      </c>
      <c r="CR71" s="13">
        <f>(持续效用(选择列求节点(将领怒气,CR$21,时间节点,1,100-$CQ71),0,CR$21,"将领")-持续效用(选择列求节点(将领怒气,CR$21,时间节点,1,100),0,CR$21,"将领"))*数据总览!$D$4/(1+数据总览!$D$4)</f>
        <v>3.8836456134047175E-2</v>
      </c>
      <c r="CS71" s="13">
        <f>(持续效用(选择列求节点(将领怒气,CS$21,时间节点,1,100-$CQ71),0,CS$21,"将领")-持续效用(选择列求节点(将领怒气,CS$21,时间节点,1,100),0,CS$21,"将领"))*数据总览!$D$4/(1+数据总览!$D$4)</f>
        <v>5.7619053108592541E-2</v>
      </c>
      <c r="CT71" s="13">
        <f>(持续效用(选择列求节点(将领怒气,CT$21,时间节点,1,100-$CQ71),0,CT$21,"将领")-持续效用(选择列求节点(将领怒气,CT$21,时间节点,1,100),0,CT$21,"将领"))*数据总览!$D$4/(1+数据总览!$D$4)</f>
        <v>0.10643966254607971</v>
      </c>
      <c r="CU71" s="13">
        <f>(持续效用(选择列求节点(将领怒气,CU$21,时间节点,1,100-$CQ71),0,CU$21,"将领")-持续效用(选择列求节点(将领怒气,CU$21,时间节点,1,100),0,CU$21,"将领"))*数据总览!$D$4/(1+数据总览!$D$4)</f>
        <v>0.10611003939090193</v>
      </c>
      <c r="CW71" s="13">
        <f>(持续效用(选择列求节点(将领怒气,CW$21,时间节点,1,200-$CQ71),0,CW$21,"将领")-持续效用(选择列求节点(将领怒气,CW$21,时间节点,1,200),0,CW$21,"将领"))*数据总览!$D$4/(1+数据总览!$D$4)</f>
        <v>4.5064814639494681E-2</v>
      </c>
      <c r="CX71" s="13">
        <f>(持续效用(选择列求节点(将领怒气,CX$21,时间节点,1,200-$CQ71),0,CX$21,"将领")-持续效用(选择列求节点(将领怒气,CX$21,时间节点,1,200),0,CX$21,"将领"))*数据总览!$D$4/(1+数据总览!$D$4)</f>
        <v>4.7634380378040617E-2</v>
      </c>
      <c r="CY71" s="13">
        <f>(持续效用(选择列求节点(将领怒气,CY$21,时间节点,1,200-$CQ71),0,CY$21,"将领")-持续效用(选择列求节点(将领怒气,CY$21,时间节点,1,200),0,CY$21,"将领"))*数据总览!$D$4/(1+数据总览!$D$4)</f>
        <v>3.8887243693599097E-2</v>
      </c>
      <c r="CZ71" s="13">
        <f>(持续效用(选择列求节点(将领怒气,CZ$21,时间节点,1,200-$CQ71),0,CZ$21,"将领")-持续效用(选择列求节点(将领怒气,CZ$21,时间节点,1,200),0,CZ$21,"将领"))*数据总览!$D$4/(1+数据总览!$D$4)</f>
        <v>3.6885700367533386E-2</v>
      </c>
      <c r="DC71" s="13">
        <f t="shared" si="45"/>
        <v>8.3901270773541856E-2</v>
      </c>
      <c r="DD71" s="13">
        <f t="shared" si="45"/>
        <v>0.10525343348663316</v>
      </c>
      <c r="DE71" s="13">
        <f t="shared" si="45"/>
        <v>0.14532690623967881</v>
      </c>
      <c r="DF71" s="13">
        <f t="shared" si="45"/>
        <v>0.14299573975843533</v>
      </c>
      <c r="DQ71" s="14">
        <f>[8]结果汇总!N72</f>
        <v>0</v>
      </c>
      <c r="DR71" s="14">
        <f>[8]结果汇总!O72</f>
        <v>0</v>
      </c>
      <c r="DS71" s="14">
        <f>[8]结果汇总!P72</f>
        <v>0.7</v>
      </c>
      <c r="DT71" s="14">
        <f>[8]结果汇总!Q72</f>
        <v>0.3</v>
      </c>
      <c r="DU71" s="14">
        <f>[8]结果汇总!R72</f>
        <v>0.5</v>
      </c>
      <c r="DV71" s="14">
        <f>[8]结果汇总!S72</f>
        <v>0.5</v>
      </c>
      <c r="DW71" s="14">
        <f>[8]结果汇总!T72</f>
        <v>0</v>
      </c>
      <c r="DX71" s="14">
        <f>[8]结果汇总!U72</f>
        <v>0</v>
      </c>
      <c r="DY71" s="14">
        <f>[8]结果汇总!V72</f>
        <v>0</v>
      </c>
      <c r="DZ71" s="14">
        <f>[8]结果汇总!W72</f>
        <v>0.25</v>
      </c>
      <c r="EA71" s="14">
        <f>[8]结果汇总!X72</f>
        <v>0.75</v>
      </c>
      <c r="EB71" s="14">
        <f>[8]结果汇总!Y72</f>
        <v>0</v>
      </c>
      <c r="EC71" s="14">
        <f>[8]结果汇总!Z72</f>
        <v>0</v>
      </c>
      <c r="ED71" s="14">
        <f>[8]结果汇总!AA72</f>
        <v>0</v>
      </c>
      <c r="EE71" s="14">
        <f>[8]结果汇总!AB72</f>
        <v>0.625</v>
      </c>
      <c r="EF71" s="14">
        <f>[8]结果汇总!AC72</f>
        <v>0.375</v>
      </c>
      <c r="FG71" s="13" t="str">
        <f>IFERROR(INDEX(版本差别!$F:$F,MATCH(相关演算!FH71,版本差别!$D:$D,0)),"")</f>
        <v>韩当</v>
      </c>
      <c r="FH71" s="13">
        <v>10058</v>
      </c>
      <c r="FI71" s="13" t="s">
        <v>843</v>
      </c>
      <c r="FJ71" s="13">
        <v>200</v>
      </c>
      <c r="FK71" s="13">
        <v>100</v>
      </c>
      <c r="FM71" s="13">
        <v>0</v>
      </c>
      <c r="FN71" s="13">
        <f>FJ71</f>
        <v>200</v>
      </c>
      <c r="FO71" s="53">
        <f t="shared" si="11"/>
        <v>20000</v>
      </c>
      <c r="FP71" s="53">
        <f t="shared" si="12"/>
        <v>0</v>
      </c>
      <c r="FQ71" s="53">
        <f t="shared" si="13"/>
        <v>0</v>
      </c>
      <c r="FR71" s="53">
        <f t="shared" si="14"/>
        <v>0</v>
      </c>
      <c r="FS71" s="53">
        <f t="shared" si="15"/>
        <v>0</v>
      </c>
      <c r="FT71" s="53">
        <f t="shared" si="16"/>
        <v>0</v>
      </c>
      <c r="FU71" s="53">
        <f t="shared" si="17"/>
        <v>0</v>
      </c>
      <c r="FV71" s="53">
        <f t="shared" si="18"/>
        <v>0</v>
      </c>
      <c r="FW71" s="53">
        <f t="shared" si="5"/>
        <v>0</v>
      </c>
      <c r="FX71" s="53">
        <v>0</v>
      </c>
      <c r="FY71" s="125">
        <f t="shared" si="54"/>
        <v>20000</v>
      </c>
      <c r="FZ71" s="125" t="str">
        <f t="shared" ca="1" si="55"/>
        <v/>
      </c>
      <c r="GA71" s="13">
        <v>0</v>
      </c>
      <c r="GB71" s="53">
        <f t="shared" ca="1" si="56"/>
        <v>200</v>
      </c>
      <c r="GC71" s="189">
        <f ca="1">IF(FI71="","",求节点($FT$4:$FT$10,$FV$4:$FV$10,GB71))</f>
        <v>0.81853527718724506</v>
      </c>
      <c r="GD71" s="53">
        <f t="shared" si="19"/>
        <v>1</v>
      </c>
      <c r="GE71" s="53">
        <f t="shared" ca="1" si="57"/>
        <v>3.9</v>
      </c>
      <c r="GF71" s="190">
        <f ca="1">IF(GG71="",MAX(ROUND(GE71*求节点($FN$4:$FN$7,INDEX($FO$4:$FR$7,,GD71+1),GE71),2),2),MIN(MAX(ROUND(GE71*求节点($FN$4:$FN$7,INDEX($FO$4:$FR$7,,GD71+1),GE71),2),2),GG71))</f>
        <v>3.67</v>
      </c>
      <c r="GY71" s="13"/>
    </row>
    <row r="72" spans="2:207" x14ac:dyDescent="0.15">
      <c r="B72" s="14">
        <v>53</v>
      </c>
      <c r="C72" s="15">
        <v>0.5</v>
      </c>
      <c r="D72" s="15">
        <v>0.5</v>
      </c>
      <c r="E72" s="15">
        <v>0.5</v>
      </c>
      <c r="F72" s="15">
        <v>0.5</v>
      </c>
      <c r="G72" s="13">
        <f>数据总览!AF58</f>
        <v>0.12872259906490441</v>
      </c>
      <c r="H72" s="13">
        <f>数据总览!AG58</f>
        <v>1.5018924022833268E-2</v>
      </c>
      <c r="I72" s="13">
        <f>数据总览!AH58</f>
        <v>0.36637972412899433</v>
      </c>
      <c r="J72" s="13">
        <f>数据总览!AI58</f>
        <v>0.36637972412899433</v>
      </c>
      <c r="K72" s="13">
        <f>数据总览!AB58</f>
        <v>0</v>
      </c>
      <c r="L72" s="13">
        <f>数据总览!AC58</f>
        <v>0.21166897049626637</v>
      </c>
      <c r="M72" s="13">
        <f>数据总览!AD58</f>
        <v>0.35469392795981625</v>
      </c>
      <c r="N72" s="13">
        <f>数据总览!AE58</f>
        <v>0.20147101308284152</v>
      </c>
      <c r="R72" s="13">
        <f t="shared" si="73"/>
        <v>3.7898399999999999</v>
      </c>
      <c r="S72" s="13">
        <f t="shared" si="73"/>
        <v>3.62704</v>
      </c>
      <c r="T72" s="13">
        <f t="shared" si="73"/>
        <v>1.8</v>
      </c>
      <c r="U72" s="13">
        <f t="shared" si="73"/>
        <v>2.3839999999999999</v>
      </c>
      <c r="V72" s="7">
        <f t="shared" si="58"/>
        <v>3.1518044876477758</v>
      </c>
      <c r="W72" s="7">
        <f t="shared" si="59"/>
        <v>1.7064081541557383</v>
      </c>
      <c r="X72" s="7">
        <f t="shared" si="60"/>
        <v>1.1928075055991776</v>
      </c>
      <c r="Y72" s="7">
        <f t="shared" si="61"/>
        <v>1.1750877948039162</v>
      </c>
      <c r="Z72" s="13">
        <f t="shared" si="47"/>
        <v>0.15596210620274964</v>
      </c>
      <c r="AA72" s="13">
        <f t="shared" si="48"/>
        <v>0.16296247865240765</v>
      </c>
      <c r="AB72" s="13">
        <f t="shared" si="49"/>
        <v>0.32837301587301593</v>
      </c>
      <c r="AC72" s="13">
        <f t="shared" si="26"/>
        <v>0.24793264621284761</v>
      </c>
      <c r="AD72" s="7">
        <f t="shared" si="62"/>
        <v>0.32490809531450826</v>
      </c>
      <c r="AE72" s="7">
        <f t="shared" si="63"/>
        <v>0.40360189075641489</v>
      </c>
      <c r="AF72" s="7">
        <f t="shared" si="64"/>
        <v>0.38255342109103929</v>
      </c>
      <c r="AG72" s="7">
        <f t="shared" si="65"/>
        <v>0.43026422150701688</v>
      </c>
      <c r="AH72" s="4">
        <f>SUMPRODUCT(AD72:AF72,INDEX((DQ57:DS57,DU57:DW57,DY57:EA57,EC57:EE57),1,,$N$2))</f>
        <v>0.22953205265462356</v>
      </c>
      <c r="AI72" s="4">
        <f>SUMPRODUCT(Z72:AB72,INDEX((DQ57:DS57,DU57:DW57,DY57:EA57,EC57:EE57),1,,$N$2))</f>
        <v>0.19702380952380955</v>
      </c>
      <c r="AJ72" s="59">
        <f>MAX(INDEX($AD$19:AF72,,$N$2))</f>
        <v>0.32490809531450826</v>
      </c>
      <c r="AK72" s="27">
        <f>MAX(INDEX($Z$19:AB72,,$N$2))</f>
        <v>0.15596210620274964</v>
      </c>
      <c r="AL72" s="13">
        <f t="shared" si="66"/>
        <v>2.1337510629767108E+16</v>
      </c>
      <c r="AM72" s="13">
        <f t="shared" si="67"/>
        <v>2.2295246615729664E+16</v>
      </c>
      <c r="AN72" s="13">
        <f t="shared" si="68"/>
        <v>4.4925417380620072E+16</v>
      </c>
      <c r="AO72" s="7">
        <f t="shared" si="69"/>
        <v>4.8740100993628672E+16</v>
      </c>
      <c r="AP72" s="7">
        <f t="shared" si="70"/>
        <v>4.511747333802248E+16</v>
      </c>
      <c r="AQ72" s="7">
        <f t="shared" si="71"/>
        <v>4.3377610185395608E+16</v>
      </c>
      <c r="AR72" s="7">
        <f>SUMPRODUCT(AO72:AQ72,INDEX((DQ57:DS57,DU57:DW57,DY57:EA57,EC57:EE57),1,,$N$2))</f>
        <v>2.6026566111237364E+16</v>
      </c>
      <c r="AS72" s="7">
        <f>SUMPRODUCT(AL72:AN72,INDEX((DQ57:DS57,DU57:DW57,DY57:EA57,EC57:EE57),1,,$N$2))</f>
        <v>2.6955250428372044E+16</v>
      </c>
      <c r="AT72" s="59">
        <f>MAX(INDEX($AO$19:AQ72,,$N$2))</f>
        <v>4.8740100993628672E+16</v>
      </c>
      <c r="AU72" s="27">
        <f>MAX(INDEX($AL$19:AN72,,$N$2))</f>
        <v>2.1337510629767108E+16</v>
      </c>
      <c r="BD72" s="7">
        <v>48</v>
      </c>
      <c r="BE72" s="13">
        <f>(1-数据总览!AB53)*100*$BF$15</f>
        <v>240</v>
      </c>
      <c r="BF72" s="13">
        <f>(1-数据总览!AC53)*100*$BF$15</f>
        <v>178.13420136042816</v>
      </c>
      <c r="BG72" s="13">
        <f>(1-数据总览!AD53)*100*$BF$15</f>
        <v>137.10235690221788</v>
      </c>
      <c r="BH72" s="13">
        <f>(1-数据总览!AE53)*100*$BF$15</f>
        <v>176.35113741172054</v>
      </c>
      <c r="BK72" s="13">
        <v>48</v>
      </c>
      <c r="BL72" s="13">
        <f t="shared" si="75"/>
        <v>4.3116992809688226E-2</v>
      </c>
      <c r="BM72" s="13">
        <f t="shared" si="75"/>
        <v>0.10629912693420729</v>
      </c>
      <c r="BN72" s="13">
        <f t="shared" si="75"/>
        <v>9.0256136518726243E-2</v>
      </c>
      <c r="BO72" s="13">
        <f t="shared" si="75"/>
        <v>4.7914674980436972E-2</v>
      </c>
      <c r="BQ72" s="13">
        <f t="shared" si="76"/>
        <v>3.4493674839750021E-2</v>
      </c>
      <c r="BR72" s="13">
        <f t="shared" si="76"/>
        <v>0.16930702641096679</v>
      </c>
      <c r="BS72" s="13">
        <f t="shared" si="76"/>
        <v>6.4323572339427967E-2</v>
      </c>
      <c r="BT72" s="13">
        <f t="shared" si="76"/>
        <v>6.4322431460026197E-2</v>
      </c>
      <c r="BU72" s="13"/>
      <c r="BV72" s="13"/>
      <c r="BW72" s="13">
        <f t="shared" si="74"/>
        <v>7.7610667649438247E-2</v>
      </c>
      <c r="BX72" s="13">
        <f t="shared" si="74"/>
        <v>0.27560615334517408</v>
      </c>
      <c r="BY72" s="13">
        <f t="shared" si="74"/>
        <v>0.1545797088581542</v>
      </c>
      <c r="BZ72" s="13">
        <f t="shared" si="74"/>
        <v>0.11223710644046317</v>
      </c>
      <c r="CG72" s="7"/>
      <c r="CJ72" s="13">
        <v>48</v>
      </c>
      <c r="CK72" s="13">
        <f>CL$9*$CJ72+(1-数据总览!AF53)*100*CL$10+CL$11</f>
        <v>247.44632478675572</v>
      </c>
      <c r="CL72" s="13">
        <f>CM$9*$CJ72+(1-数据总览!AG53)*100*CM$10+CM$11</f>
        <v>257.33387585026759</v>
      </c>
      <c r="CM72" s="13">
        <f>CN$9*$CJ72+(1-数据总览!AH53)*100*CN$10+CN$11</f>
        <v>211.82922979791462</v>
      </c>
      <c r="CN72" s="13">
        <f>CO$9*$CJ72+(1-数据总览!AI53)*100*CO$10+CO$11</f>
        <v>211.82922979791462</v>
      </c>
      <c r="CQ72" s="13">
        <v>48</v>
      </c>
      <c r="CR72" s="13">
        <f>(持续效用(选择列求节点(将领怒气,CR$21,时间节点,1,100-$CQ72),0,CR$21,"将领")-持续效用(选择列求节点(将领怒气,CR$21,时间节点,1,100),0,CR$21,"将领"))*数据总览!$D$4/(1+数据总览!$D$4)</f>
        <v>3.9695696559015337E-2</v>
      </c>
      <c r="CS72" s="13">
        <f>(持续效用(选择列求节点(将领怒气,CS$21,时间节点,1,100-$CQ72),0,CS$21,"将领")-持续效用(选择列求节点(将领怒气,CS$21,时间节点,1,100),0,CS$21,"将领"))*数据总览!$D$4/(1+数据总览!$D$4)</f>
        <v>5.8881575677028362E-2</v>
      </c>
      <c r="CT72" s="13">
        <f>(持续效用(选择列求节点(将领怒气,CT$21,时间节点,1,100-$CQ72),0,CT$21,"将领")-持续效用(选择列求节点(将领怒气,CT$21,时间节点,1,100),0,CT$21,"将领"))*数据总览!$D$4/(1+数据总览!$D$4)</f>
        <v>0.10902455274785142</v>
      </c>
      <c r="CU72" s="13">
        <f>(持续效用(选择列求节点(将领怒气,CU$21,时间节点,1,100-$CQ72),0,CU$21,"将领")-持续效用(选择列求节点(将领怒气,CU$21,时间节点,1,100),0,CU$21,"将领"))*数据总览!$D$4/(1+数据总览!$D$4)</f>
        <v>0.10857592140689634</v>
      </c>
      <c r="CW72" s="13">
        <f>(持续效用(选择列求节点(将领怒气,CW$21,时间节点,1,200-$CQ72),0,CW$21,"将领")-持续效用(选择列求节点(将领怒气,CW$21,时间节点,1,200),0,CW$21,"将领"))*数据总览!$D$4/(1+数据总览!$D$4)</f>
        <v>4.5864382699622536E-2</v>
      </c>
      <c r="CX72" s="13">
        <f>(持续效用(选择列求节点(将领怒气,CX$21,时间节点,1,200-$CQ72),0,CX$21,"将领")-持续效用(选择列求节点(将领怒气,CX$21,时间节点,1,200),0,CX$21,"将领"))*数据总览!$D$4/(1+数据总览!$D$4)</f>
        <v>4.8718786127204552E-2</v>
      </c>
      <c r="CY72" s="13">
        <f>(持续效用(选择列求节点(将领怒气,CY$21,时间节点,1,200-$CQ72),0,CY$21,"将领")-持续效用(选择列求节点(将领怒气,CY$21,时间节点,1,200),0,CY$21,"将领"))*数据总览!$D$4/(1+数据总览!$D$4)</f>
        <v>3.9909266258497805E-2</v>
      </c>
      <c r="CZ72" s="13">
        <f>(持续效用(选择列求节点(将领怒气,CZ$21,时间节点,1,200-$CQ72),0,CZ$21,"将领")-持续效用(选择列求节点(将领怒气,CZ$21,时间节点,1,200),0,CZ$21,"将领"))*数据总览!$D$4/(1+数据总览!$D$4)</f>
        <v>3.7888484246382151E-2</v>
      </c>
      <c r="DC72" s="13">
        <f t="shared" si="45"/>
        <v>8.5560079258637872E-2</v>
      </c>
      <c r="DD72" s="13">
        <f t="shared" si="45"/>
        <v>0.10760036180423291</v>
      </c>
      <c r="DE72" s="13">
        <f t="shared" si="45"/>
        <v>0.14893381900634922</v>
      </c>
      <c r="DF72" s="13">
        <f t="shared" si="45"/>
        <v>0.14646440565327851</v>
      </c>
      <c r="DQ72" s="14">
        <f>[8]结果汇总!N73</f>
        <v>0</v>
      </c>
      <c r="DR72" s="14">
        <f>[8]结果汇总!O73</f>
        <v>0</v>
      </c>
      <c r="DS72" s="14">
        <f>[8]结果汇总!P73</f>
        <v>0.7</v>
      </c>
      <c r="DT72" s="14">
        <f>[8]结果汇总!Q73</f>
        <v>0.3</v>
      </c>
      <c r="DU72" s="14">
        <f>[8]结果汇总!R73</f>
        <v>0.5</v>
      </c>
      <c r="DV72" s="14">
        <f>[8]结果汇总!S73</f>
        <v>0.5</v>
      </c>
      <c r="DW72" s="14">
        <f>[8]结果汇总!T73</f>
        <v>0</v>
      </c>
      <c r="DX72" s="14">
        <f>[8]结果汇总!U73</f>
        <v>0</v>
      </c>
      <c r="DY72" s="14">
        <f>[8]结果汇总!V73</f>
        <v>0</v>
      </c>
      <c r="DZ72" s="14">
        <f>[8]结果汇总!W73</f>
        <v>0.25</v>
      </c>
      <c r="EA72" s="14">
        <f>[8]结果汇总!X73</f>
        <v>0.75</v>
      </c>
      <c r="EB72" s="14">
        <f>[8]结果汇总!Y73</f>
        <v>0</v>
      </c>
      <c r="EC72" s="14">
        <f>[8]结果汇总!Z73</f>
        <v>0</v>
      </c>
      <c r="ED72" s="14">
        <f>[8]结果汇总!AA73</f>
        <v>0</v>
      </c>
      <c r="EE72" s="14">
        <f>[8]结果汇总!AB73</f>
        <v>0.625</v>
      </c>
      <c r="EF72" s="14">
        <f>[8]结果汇总!AC73</f>
        <v>0.375</v>
      </c>
      <c r="FG72" s="13" t="str">
        <f>IFERROR(INDEX(版本差别!$F:$F,MATCH(相关演算!FH72,版本差别!$D:$D,0)),"")</f>
        <v>王平</v>
      </c>
      <c r="FH72" s="13">
        <v>10059</v>
      </c>
      <c r="FI72" s="13" t="s">
        <v>380</v>
      </c>
      <c r="FM72" s="13">
        <v>0</v>
      </c>
      <c r="FN72" s="13" t="s">
        <v>380</v>
      </c>
      <c r="FO72" s="53">
        <f t="shared" si="11"/>
        <v>0</v>
      </c>
      <c r="FP72" s="53">
        <f t="shared" si="12"/>
        <v>0</v>
      </c>
      <c r="FQ72" s="53">
        <f t="shared" si="13"/>
        <v>0</v>
      </c>
      <c r="FR72" s="53">
        <f t="shared" si="14"/>
        <v>0</v>
      </c>
      <c r="FS72" s="53">
        <f t="shared" si="15"/>
        <v>0</v>
      </c>
      <c r="FT72" s="53">
        <f t="shared" si="16"/>
        <v>0</v>
      </c>
      <c r="FU72" s="53">
        <f t="shared" si="17"/>
        <v>0</v>
      </c>
      <c r="FV72" s="53">
        <f t="shared" si="18"/>
        <v>0</v>
      </c>
      <c r="FW72" s="53">
        <f t="shared" si="5"/>
        <v>0</v>
      </c>
      <c r="FX72" s="53">
        <v>0</v>
      </c>
      <c r="FY72" s="125">
        <f t="shared" si="54"/>
        <v>0</v>
      </c>
      <c r="FZ72" s="125" t="str">
        <f t="shared" ca="1" si="55"/>
        <v/>
      </c>
      <c r="GA72" s="13">
        <v>0</v>
      </c>
      <c r="GB72" s="53" t="str">
        <f t="shared" si="56"/>
        <v/>
      </c>
      <c r="GC72" s="189" t="str">
        <f>IF(FI72="","",求节点($FT$4:$FT$10,$FV$4:$FV$10,GB72))</f>
        <v/>
      </c>
      <c r="GD72" s="53">
        <f t="shared" si="19"/>
        <v>0</v>
      </c>
      <c r="GE72" s="53">
        <f t="shared" si="57"/>
        <v>0</v>
      </c>
      <c r="GF72" s="190">
        <f>IF(GG72="",MAX(ROUND(GE72*求节点($FN$4:$FN$7,INDEX($FO$4:$FR$7,,GD72+1),GE72),2),2),MIN(MAX(ROUND(GE72*求节点($FN$4:$FN$7,INDEX($FO$4:$FR$7,,GD72+1),GE72),2),2),GG72))</f>
        <v>2</v>
      </c>
      <c r="GY72" s="13"/>
    </row>
    <row r="73" spans="2:207" x14ac:dyDescent="0.15">
      <c r="B73" s="14">
        <v>54</v>
      </c>
      <c r="C73" s="15">
        <v>0.5</v>
      </c>
      <c r="D73" s="15">
        <v>0.5</v>
      </c>
      <c r="E73" s="15">
        <v>0.5</v>
      </c>
      <c r="F73" s="15">
        <v>0.5</v>
      </c>
      <c r="G73" s="13">
        <f>数据总览!AF59</f>
        <v>0.12320470274763959</v>
      </c>
      <c r="H73" s="13">
        <f>数据总览!AG59</f>
        <v>1.5018924022833268E-2</v>
      </c>
      <c r="I73" s="13">
        <f>数据总览!AH59</f>
        <v>0.35424810122303085</v>
      </c>
      <c r="J73" s="13">
        <f>数据总览!AI59</f>
        <v>0.35424810122303085</v>
      </c>
      <c r="K73" s="13">
        <f>数据总览!AB59</f>
        <v>0</v>
      </c>
      <c r="L73" s="13">
        <f>数据总览!AC59</f>
        <v>0.2094367246756392</v>
      </c>
      <c r="M73" s="13">
        <f>数据总览!AD59</f>
        <v>0.34175353019345517</v>
      </c>
      <c r="N73" s="13">
        <f>数据总览!AE59</f>
        <v>0.1878884990711128</v>
      </c>
      <c r="R73" s="13">
        <f t="shared" si="73"/>
        <v>3.7898399999999999</v>
      </c>
      <c r="S73" s="13">
        <f t="shared" si="73"/>
        <v>3.62704</v>
      </c>
      <c r="T73" s="13">
        <f t="shared" si="73"/>
        <v>1.8</v>
      </c>
      <c r="U73" s="13">
        <f t="shared" si="73"/>
        <v>2.3839999999999999</v>
      </c>
      <c r="V73" s="7">
        <f t="shared" si="58"/>
        <v>3.1230059958433434</v>
      </c>
      <c r="W73" s="7">
        <f t="shared" si="59"/>
        <v>1.6860754046468309</v>
      </c>
      <c r="X73" s="7">
        <f t="shared" si="60"/>
        <v>1.1703713840018979</v>
      </c>
      <c r="Y73" s="7">
        <f t="shared" si="61"/>
        <v>1.1572217279674493</v>
      </c>
      <c r="Z73" s="13">
        <f t="shared" si="47"/>
        <v>0.15596210620274964</v>
      </c>
      <c r="AA73" s="13">
        <f t="shared" si="48"/>
        <v>0.16296247865240765</v>
      </c>
      <c r="AB73" s="13">
        <f t="shared" si="49"/>
        <v>0.32837301587301593</v>
      </c>
      <c r="AC73" s="13">
        <f t="shared" si="26"/>
        <v>0.24793264621284761</v>
      </c>
      <c r="AD73" s="7">
        <f t="shared" si="62"/>
        <v>0.32818968837382917</v>
      </c>
      <c r="AE73" s="7">
        <f t="shared" si="63"/>
        <v>0.41003185989601398</v>
      </c>
      <c r="AF73" s="7">
        <f t="shared" si="64"/>
        <v>0.39767269856959014</v>
      </c>
      <c r="AG73" s="7">
        <f t="shared" si="65"/>
        <v>0.45446767857723736</v>
      </c>
      <c r="AH73" s="4">
        <f>SUMPRODUCT(AD73:AF73,INDEX((DQ58:DS58,DU58:DW58,DY58:EA58,EC58:EE58),1,,$N$2))</f>
        <v>0.23860361914175407</v>
      </c>
      <c r="AI73" s="4">
        <f>SUMPRODUCT(Z73:AB73,INDEX((DQ58:DS58,DU58:DW58,DY58:EA58,EC58:EE58),1,,$N$2))</f>
        <v>0.19702380952380955</v>
      </c>
      <c r="AJ73" s="59">
        <f>MAX(INDEX($AD$19:AF73,,$N$2))</f>
        <v>0.32818968837382917</v>
      </c>
      <c r="AK73" s="27">
        <f>MAX(INDEX($Z$19:AB73,,$N$2))</f>
        <v>0.15596210620274964</v>
      </c>
      <c r="AL73" s="13">
        <f t="shared" si="66"/>
        <v>1.0867221048601174E+17</v>
      </c>
      <c r="AM73" s="13">
        <f t="shared" si="67"/>
        <v>1.1354997192981173E+17</v>
      </c>
      <c r="AN73" s="13">
        <f t="shared" si="68"/>
        <v>2.2880571677128026E+17</v>
      </c>
      <c r="AO73" s="7">
        <f t="shared" si="69"/>
        <v>2.5280650206566112E+17</v>
      </c>
      <c r="AP73" s="7">
        <f t="shared" si="70"/>
        <v>2.3479845089504237E+17</v>
      </c>
      <c r="AQ73" s="7">
        <f t="shared" si="71"/>
        <v>2.2734575948992989E+17</v>
      </c>
      <c r="AR73" s="7">
        <f>SUMPRODUCT(AO73:AQ73,INDEX((DQ58:DS58,DU58:DW58,DY58:EA58,EC58:EE58),1,,$N$2))</f>
        <v>1.3640745569395792E+17</v>
      </c>
      <c r="AS73" s="7">
        <f>SUMPRODUCT(AL73:AN73,INDEX((DQ58:DS58,DU58:DW58,DY58:EA58,EC58:EE58),1,,$N$2))</f>
        <v>1.3728343006276814E+17</v>
      </c>
      <c r="AT73" s="59">
        <f>MAX(INDEX($AO$19:AQ73,,$N$2))</f>
        <v>2.5280650206566112E+17</v>
      </c>
      <c r="AU73" s="27">
        <f>MAX(INDEX($AL$19:AN73,,$N$2))</f>
        <v>1.0867221048601174E+17</v>
      </c>
      <c r="BD73" s="7">
        <v>49</v>
      </c>
      <c r="BE73" s="13">
        <f>(1-数据总览!AB54)*100*$BF$15</f>
        <v>240</v>
      </c>
      <c r="BF73" s="13">
        <f>(1-数据总览!AC54)*100*$BF$15</f>
        <v>180.61576084709608</v>
      </c>
      <c r="BG73" s="13">
        <f>(1-数据总览!AD54)*100*$BF$15</f>
        <v>141.44733787877334</v>
      </c>
      <c r="BH73" s="13">
        <f>(1-数据总览!AE54)*100*$BF$15</f>
        <v>179.44709249223561</v>
      </c>
      <c r="BK73" s="13">
        <v>49</v>
      </c>
      <c r="BL73" s="13">
        <f t="shared" si="75"/>
        <v>4.4036238262236627E-2</v>
      </c>
      <c r="BM73" s="13">
        <f t="shared" si="75"/>
        <v>0.10853252015785841</v>
      </c>
      <c r="BN73" s="13">
        <f t="shared" si="75"/>
        <v>9.2181538284954678E-2</v>
      </c>
      <c r="BO73" s="13">
        <f t="shared" si="75"/>
        <v>4.895679240445075E-2</v>
      </c>
      <c r="BQ73" s="13">
        <f t="shared" si="76"/>
        <v>3.5058761956826334E-2</v>
      </c>
      <c r="BR73" s="13">
        <f t="shared" si="76"/>
        <v>0.17115121904432529</v>
      </c>
      <c r="BS73" s="13">
        <f t="shared" si="76"/>
        <v>6.5622244840801813E-2</v>
      </c>
      <c r="BT73" s="13">
        <f t="shared" si="76"/>
        <v>6.5692601017319635E-2</v>
      </c>
      <c r="BU73" s="13"/>
      <c r="BV73" s="13"/>
      <c r="BW73" s="13">
        <f t="shared" si="74"/>
        <v>7.9095000219062961E-2</v>
      </c>
      <c r="BX73" s="13">
        <f t="shared" si="74"/>
        <v>0.2796837392021837</v>
      </c>
      <c r="BY73" s="13">
        <f t="shared" si="74"/>
        <v>0.15780378312575649</v>
      </c>
      <c r="BZ73" s="13">
        <f t="shared" si="74"/>
        <v>0.11464939342177038</v>
      </c>
      <c r="CG73" s="7"/>
      <c r="CJ73" s="13">
        <v>49</v>
      </c>
      <c r="CK73" s="13">
        <f>CL$9*$CJ73+(1-数据总览!AF54)*100*CL$10+CL$11</f>
        <v>250.07519066248534</v>
      </c>
      <c r="CL73" s="13">
        <f>CM$9*$CJ73+(1-数据总览!AG54)*100*CM$10+CM$11</f>
        <v>260.88485052943503</v>
      </c>
      <c r="CM73" s="13">
        <f>CN$9*$CJ73+(1-数据总览!AH54)*100*CN$10+CN$11</f>
        <v>215.86593963067497</v>
      </c>
      <c r="CN73" s="13">
        <f>CO$9*$CJ73+(1-数据总览!AI54)*100*CO$10+CO$11</f>
        <v>215.86593963067497</v>
      </c>
      <c r="CQ73" s="13">
        <v>49</v>
      </c>
      <c r="CR73" s="13">
        <f>(持续效用(选择列求节点(将领怒气,CR$21,时间节点,1,100-$CQ73),0,CR$21,"将领")-持续效用(选择列求节点(将领怒气,CR$21,时间节点,1,100),0,CR$21,"将领"))*数据总览!$D$4/(1+数据总览!$D$4)</f>
        <v>4.0554936983983526E-2</v>
      </c>
      <c r="CS73" s="13">
        <f>(持续效用(选择列求节点(将领怒气,CS$21,时间节点,1,100-$CQ73),0,CS$21,"将领")-持续效用(选择列求节点(将领怒气,CS$21,时间节点,1,100),0,CS$21,"将领"))*数据总览!$D$4/(1+数据总览!$D$4)</f>
        <v>6.0144098245464163E-2</v>
      </c>
      <c r="CT73" s="13">
        <f>(持续效用(选择列求节点(将领怒气,CT$21,时间节点,1,100-$CQ73),0,CT$21,"将领")-持续效用(选择列求节点(将领怒气,CT$21,时间节点,1,100),0,CT$21,"将领"))*数据总览!$D$4/(1+数据总览!$D$4)</f>
        <v>0.11161840260900908</v>
      </c>
      <c r="CU73" s="13">
        <f>(持续效用(选择列求节点(将领怒气,CU$21,时间节点,1,100-$CQ73),0,CU$21,"将领")-持续效用(选择列求节点(将领怒气,CU$21,时间节点,1,100),0,CU$21,"将领"))*数据总览!$D$4/(1+数据总览!$D$4)</f>
        <v>0.11104756747874495</v>
      </c>
      <c r="CW73" s="13">
        <f>(持续效用(选择列求节点(将领怒气,CW$21,时间节点,1,200-$CQ73),0,CW$21,"将领")-持续效用(选择列求节点(将领怒气,CW$21,时间节点,1,200),0,CW$21,"将领"))*数据总览!$D$4/(1+数据总览!$D$4)</f>
        <v>4.6663950759749974E-2</v>
      </c>
      <c r="CX73" s="13">
        <f>(持续效用(选择列求节点(将领怒气,CX$21,时间节点,1,200-$CQ73),0,CX$21,"将领")-持续效用(选择列求节点(将领怒气,CX$21,时间节点,1,200),0,CX$21,"将领"))*数据总览!$D$4/(1+数据总览!$D$4)</f>
        <v>4.980319187636896E-2</v>
      </c>
      <c r="CY73" s="13">
        <f>(持续效用(选择列求节点(将领怒气,CY$21,时间节点,1,200-$CQ73),0,CY$21,"将领")-持续效用(选择列求节点(将领怒气,CY$21,时间节点,1,200),0,CY$21,"将领"))*数据总览!$D$4/(1+数据总览!$D$4)</f>
        <v>4.0931822400224284E-2</v>
      </c>
      <c r="CZ73" s="13">
        <f>(持续效用(选择列求节点(将领怒气,CZ$21,时间节点,1,200-$CQ73),0,CZ$21,"将领")-持续效用(选择列求节点(将领怒气,CZ$21,时间节点,1,200),0,CZ$21,"将领"))*数据总览!$D$4/(1+数据总览!$D$4)</f>
        <v>3.8892210248305893E-2</v>
      </c>
      <c r="DC73" s="13">
        <f t="shared" si="45"/>
        <v>8.72188877437335E-2</v>
      </c>
      <c r="DD73" s="13">
        <f t="shared" si="45"/>
        <v>0.10994729012183313</v>
      </c>
      <c r="DE73" s="13">
        <f t="shared" si="45"/>
        <v>0.15255022500923338</v>
      </c>
      <c r="DF73" s="13">
        <f t="shared" si="45"/>
        <v>0.14993977772705083</v>
      </c>
      <c r="DQ73" s="14">
        <f>[8]结果汇总!N74</f>
        <v>0</v>
      </c>
      <c r="DR73" s="14">
        <f>[8]结果汇总!O74</f>
        <v>0</v>
      </c>
      <c r="DS73" s="14">
        <f>[8]结果汇总!P74</f>
        <v>0.7</v>
      </c>
      <c r="DT73" s="14">
        <f>[8]结果汇总!Q74</f>
        <v>0.3</v>
      </c>
      <c r="DU73" s="14">
        <f>[8]结果汇总!R74</f>
        <v>0.5</v>
      </c>
      <c r="DV73" s="14">
        <f>[8]结果汇总!S74</f>
        <v>0.5</v>
      </c>
      <c r="DW73" s="14">
        <f>[8]结果汇总!T74</f>
        <v>0</v>
      </c>
      <c r="DX73" s="14">
        <f>[8]结果汇总!U74</f>
        <v>0</v>
      </c>
      <c r="DY73" s="14">
        <f>[8]结果汇总!V74</f>
        <v>0</v>
      </c>
      <c r="DZ73" s="14">
        <f>[8]结果汇总!W74</f>
        <v>0.25</v>
      </c>
      <c r="EA73" s="14">
        <f>[8]结果汇总!X74</f>
        <v>0.75</v>
      </c>
      <c r="EB73" s="14">
        <f>[8]结果汇总!Y74</f>
        <v>0</v>
      </c>
      <c r="EC73" s="14">
        <f>[8]结果汇总!Z74</f>
        <v>0</v>
      </c>
      <c r="ED73" s="14">
        <f>[8]结果汇总!AA74</f>
        <v>0</v>
      </c>
      <c r="EE73" s="14">
        <f>[8]结果汇总!AB74</f>
        <v>0.625</v>
      </c>
      <c r="EF73" s="14">
        <f>[8]结果汇总!AC74</f>
        <v>0.375</v>
      </c>
      <c r="FG73" s="13" t="str">
        <f>IFERROR(INDEX(版本差别!$F:$F,MATCH(相关演算!FH73,版本差别!$D:$D,0)),"")</f>
        <v>甄姬</v>
      </c>
      <c r="FH73" s="13">
        <v>10060</v>
      </c>
      <c r="FI73" s="13" t="s">
        <v>719</v>
      </c>
      <c r="FJ73" s="13">
        <v>500</v>
      </c>
      <c r="FK73" s="13">
        <v>60</v>
      </c>
      <c r="FL73" s="13">
        <v>170</v>
      </c>
      <c r="FM73" s="13">
        <v>0</v>
      </c>
      <c r="FN73" s="13">
        <f>FJ73</f>
        <v>500</v>
      </c>
      <c r="FO73" s="53">
        <f t="shared" si="11"/>
        <v>0</v>
      </c>
      <c r="FP73" s="53">
        <f t="shared" si="12"/>
        <v>0</v>
      </c>
      <c r="FQ73" s="53">
        <f t="shared" si="13"/>
        <v>0</v>
      </c>
      <c r="FR73" s="53">
        <f t="shared" si="14"/>
        <v>0</v>
      </c>
      <c r="FS73" s="53">
        <f t="shared" si="15"/>
        <v>0</v>
      </c>
      <c r="FT73" s="53">
        <f t="shared" si="16"/>
        <v>0</v>
      </c>
      <c r="FU73" s="53">
        <f t="shared" si="17"/>
        <v>0</v>
      </c>
      <c r="FV73" s="53">
        <f t="shared" si="18"/>
        <v>0</v>
      </c>
      <c r="FW73" s="53">
        <f t="shared" si="5"/>
        <v>10200</v>
      </c>
      <c r="FX73" s="53">
        <v>0</v>
      </c>
      <c r="FY73" s="125">
        <f t="shared" si="54"/>
        <v>10200</v>
      </c>
      <c r="FZ73" s="125" t="str">
        <f t="shared" ca="1" si="55"/>
        <v/>
      </c>
      <c r="GA73" s="13">
        <v>0</v>
      </c>
      <c r="GB73" s="53">
        <f t="shared" ca="1" si="56"/>
        <v>500</v>
      </c>
      <c r="GC73" s="189">
        <f ca="1">IF(FI73="","",求节点($FT$4:$FT$10,$FV$4:$FV$10,GB73))</f>
        <v>1</v>
      </c>
      <c r="GD73" s="53">
        <f t="shared" si="19"/>
        <v>1</v>
      </c>
      <c r="GE73" s="53">
        <f t="shared" ca="1" si="57"/>
        <v>2.5</v>
      </c>
      <c r="GF73" s="190">
        <f ca="1">IF(GG73="",MAX(ROUND(GE73*求节点($FN$4:$FN$7,INDEX($FO$4:$FR$7,,GD73+1),GE73),2),2),MIN(MAX(ROUND(GE73*求节点($FN$4:$FN$7,INDEX($FO$4:$FR$7,,GD73+1),GE73),2),2),GG73))</f>
        <v>2.5</v>
      </c>
      <c r="GY73" s="13"/>
    </row>
    <row r="74" spans="2:207" x14ac:dyDescent="0.15">
      <c r="B74" s="14">
        <v>55</v>
      </c>
      <c r="C74" s="15">
        <v>0.5</v>
      </c>
      <c r="D74" s="15">
        <v>0.5</v>
      </c>
      <c r="E74" s="15">
        <v>0.5</v>
      </c>
      <c r="F74" s="15">
        <v>0.5</v>
      </c>
      <c r="G74" s="13">
        <f>数据总览!AF60</f>
        <v>0.11781516118778562</v>
      </c>
      <c r="H74" s="13">
        <f>数据总览!AG60</f>
        <v>1.5018924022833268E-2</v>
      </c>
      <c r="I74" s="13">
        <f>数据总览!AH60</f>
        <v>0.34234293527797865</v>
      </c>
      <c r="J74" s="13">
        <f>数据总览!AI60</f>
        <v>0.34234293527797865</v>
      </c>
      <c r="K74" s="13">
        <f>数据总览!AB60</f>
        <v>0</v>
      </c>
      <c r="L74" s="13">
        <f>数据总览!AC60</f>
        <v>0.20725448116139403</v>
      </c>
      <c r="M74" s="13">
        <f>数据总览!AD60</f>
        <v>0.32905468651873288</v>
      </c>
      <c r="N74" s="13">
        <f>数据总览!AE60</f>
        <v>0.17462193523147221</v>
      </c>
      <c r="R74" s="13">
        <f t="shared" si="73"/>
        <v>3.7898399999999999</v>
      </c>
      <c r="S74" s="13">
        <f t="shared" si="73"/>
        <v>3.62704</v>
      </c>
      <c r="T74" s="13">
        <f t="shared" si="73"/>
        <v>1.8</v>
      </c>
      <c r="U74" s="13">
        <f t="shared" si="73"/>
        <v>2.3839999999999999</v>
      </c>
      <c r="V74" s="7">
        <f t="shared" si="58"/>
        <v>3.0948119465187802</v>
      </c>
      <c r="W74" s="7">
        <f t="shared" si="59"/>
        <v>1.6661680585976855</v>
      </c>
      <c r="X74" s="7">
        <f t="shared" si="60"/>
        <v>1.1483931901354303</v>
      </c>
      <c r="Y74" s="7">
        <f t="shared" si="61"/>
        <v>1.1397064685697611</v>
      </c>
      <c r="Z74" s="13">
        <f t="shared" si="47"/>
        <v>0.15596210620274964</v>
      </c>
      <c r="AA74" s="13">
        <f t="shared" si="48"/>
        <v>0.16296247865240765</v>
      </c>
      <c r="AB74" s="13">
        <f t="shared" si="49"/>
        <v>0.32837301587301593</v>
      </c>
      <c r="AC74" s="13">
        <f t="shared" si="26"/>
        <v>0.24793264621284761</v>
      </c>
      <c r="AD74" s="7">
        <f t="shared" si="62"/>
        <v>0.33147043512164054</v>
      </c>
      <c r="AE74" s="7">
        <f t="shared" si="63"/>
        <v>0.41656413860896813</v>
      </c>
      <c r="AF74" s="7">
        <f t="shared" si="64"/>
        <v>0.41411028049114518</v>
      </c>
      <c r="AG74" s="7">
        <f t="shared" si="65"/>
        <v>0.48303965047207903</v>
      </c>
      <c r="AH74" s="4">
        <f>SUMPRODUCT(AD74:AF74,INDEX((DQ59:DS59,DU59:DW59,DY59:EA59,EC59:EE59),1,,$N$2))</f>
        <v>0.2484661682946871</v>
      </c>
      <c r="AI74" s="4">
        <f>SUMPRODUCT(Z74:AB74,INDEX((DQ59:DS59,DU59:DW59,DY59:EA59,EC59:EE59),1,,$N$2))</f>
        <v>0.19702380952380955</v>
      </c>
      <c r="AJ74" s="59">
        <f>MAX(INDEX($AD$19:AF74,,$N$2))</f>
        <v>0.33147043512164054</v>
      </c>
      <c r="AK74" s="27">
        <f>MAX(INDEX($Z$19:AB74,,$N$2))</f>
        <v>0.15596210620274964</v>
      </c>
      <c r="AL74" s="13">
        <f t="shared" si="66"/>
        <v>5.5346893725460512E+17</v>
      </c>
      <c r="AM74" s="13">
        <f t="shared" si="67"/>
        <v>5.7831143774675213E+17</v>
      </c>
      <c r="AN74" s="13">
        <f t="shared" si="68"/>
        <v>1.1653103984249894E+18</v>
      </c>
      <c r="AO74" s="7">
        <f t="shared" si="69"/>
        <v>1.3112637475870149E+18</v>
      </c>
      <c r="AP74" s="7">
        <f t="shared" si="70"/>
        <v>1.2219281902085345E+18</v>
      </c>
      <c r="AQ74" s="7">
        <f t="shared" si="71"/>
        <v>1.1915385411309437E+18</v>
      </c>
      <c r="AR74" s="7">
        <f>SUMPRODUCT(AO74:AQ74,INDEX((DQ59:DS59,DU59:DW59,DY59:EA59,EC59:EE59),1,,$N$2))</f>
        <v>7.1492312467856627E+17</v>
      </c>
      <c r="AS74" s="7">
        <f>SUMPRODUCT(AL74:AN74,INDEX((DQ59:DS59,DU59:DW59,DY59:EA59,EC59:EE59),1,,$N$2))</f>
        <v>6.9918623905499366E+17</v>
      </c>
      <c r="AT74" s="59">
        <f>MAX(INDEX($AO$19:AQ74,,$N$2))</f>
        <v>1.3112637475870149E+18</v>
      </c>
      <c r="AU74" s="27">
        <f>MAX(INDEX($AL$19:AN74,,$N$2))</f>
        <v>5.5346893725460512E+17</v>
      </c>
      <c r="BD74" s="7">
        <v>50</v>
      </c>
      <c r="BE74" s="13">
        <f>(1-数据总览!AB55)*100*$BF$15</f>
        <v>240</v>
      </c>
      <c r="BF74" s="13">
        <f>(1-数据总览!AC55)*100*$BF$15</f>
        <v>183.05559640492382</v>
      </c>
      <c r="BG74" s="13">
        <f>(1-数据总览!AD55)*100*$BF$15</f>
        <v>145.19740025667724</v>
      </c>
      <c r="BH74" s="13">
        <f>(1-数据总览!AE55)*100*$BF$15</f>
        <v>182.47103089457011</v>
      </c>
      <c r="BK74" s="13">
        <v>50</v>
      </c>
      <c r="BL74" s="13">
        <f t="shared" si="75"/>
        <v>4.4955483714785027E-2</v>
      </c>
      <c r="BM74" s="13">
        <f t="shared" si="75"/>
        <v>0.1107659133815086</v>
      </c>
      <c r="BN74" s="13">
        <f t="shared" si="75"/>
        <v>9.410694005118389E-2</v>
      </c>
      <c r="BO74" s="13">
        <f t="shared" si="75"/>
        <v>4.9998909828463778E-2</v>
      </c>
      <c r="BQ74" s="13">
        <f t="shared" si="76"/>
        <v>3.5623849073901925E-2</v>
      </c>
      <c r="BR74" s="13">
        <f t="shared" si="76"/>
        <v>0.17300061370233111</v>
      </c>
      <c r="BS74" s="13">
        <f t="shared" si="76"/>
        <v>6.692079113196471E-2</v>
      </c>
      <c r="BT74" s="13">
        <f t="shared" si="76"/>
        <v>6.7062770574613073E-2</v>
      </c>
      <c r="BU74" s="13"/>
      <c r="BV74" s="13"/>
      <c r="BW74" s="13">
        <f t="shared" si="74"/>
        <v>8.0579332788686953E-2</v>
      </c>
      <c r="BX74" s="13">
        <f t="shared" si="74"/>
        <v>0.2837665270838397</v>
      </c>
      <c r="BY74" s="13">
        <f t="shared" si="74"/>
        <v>0.16102773118314861</v>
      </c>
      <c r="BZ74" s="13">
        <f t="shared" si="74"/>
        <v>0.11706168040307685</v>
      </c>
      <c r="CG74" s="7"/>
      <c r="CJ74" s="13">
        <v>50</v>
      </c>
      <c r="CK74" s="13">
        <f>CL$9*$CJ74+(1-数据总览!AF55)*100*CL$10+CL$11</f>
        <v>252.68942815045955</v>
      </c>
      <c r="CL74" s="13">
        <f>CM$9*$CJ74+(1-数据总览!AG55)*100*CM$10+CM$11</f>
        <v>264.4097477530774</v>
      </c>
      <c r="CM74" s="13">
        <f>CN$9*$CJ74+(1-数据总览!AH55)*100*CN$10+CN$11</f>
        <v>219.86898414944972</v>
      </c>
      <c r="CN74" s="13">
        <f>CO$9*$CJ74+(1-数据总览!AI55)*100*CO$10+CO$11</f>
        <v>219.86898414944972</v>
      </c>
      <c r="CQ74" s="13">
        <v>50</v>
      </c>
      <c r="CR74" s="13">
        <f>(持续效用(选择列求节点(将领怒气,CR$21,时间节点,1,100-$CQ74),0,CR$21,"将领")-持续效用(选择列求节点(将领怒气,CR$21,时间节点,1,100),0,CR$21,"将领"))*数据总览!$D$4/(1+数据总览!$D$4)</f>
        <v>4.1414177408951695E-2</v>
      </c>
      <c r="CS74" s="13">
        <f>(持续效用(选择列求节点(将领怒气,CS$21,时间节点,1,100-$CQ74),0,CS$21,"将领")-持续效用(选择列求节点(将领怒气,CS$21,时间节点,1,100),0,CS$21,"将领"))*数据总览!$D$4/(1+数据总览!$D$4)</f>
        <v>6.1406620813899984E-2</v>
      </c>
      <c r="CT74" s="13">
        <f>(持续效用(选择列求节点(将领怒气,CT$21,时间节点,1,100-$CQ74),0,CT$21,"将领")-持续效用(选择列求节点(将领怒气,CT$21,时间节点,1,100),0,CT$21,"将领"))*数据总览!$D$4/(1+数据总览!$D$4)</f>
        <v>0.11421225247016673</v>
      </c>
      <c r="CU74" s="13">
        <f>(持续效用(选择列求节点(将领怒气,CU$21,时间节点,1,100-$CQ74),0,CU$21,"将领")-持续效用(选择列求节点(将领怒气,CU$21,时间节点,1,100),0,CU$21,"将领"))*数据总览!$D$4/(1+数据总览!$D$4)</f>
        <v>0.11351921355059356</v>
      </c>
      <c r="CW74" s="13">
        <f>(持续效用(选择列求节点(将领怒气,CW$21,时间节点,1,200-$CQ74),0,CW$21,"将领")-持续效用(选择列求节点(将领怒气,CW$21,时间节点,1,200),0,CW$21,"将领"))*数据总览!$D$4/(1+数据总览!$D$4)</f>
        <v>4.7463518819877447E-2</v>
      </c>
      <c r="CX74" s="13">
        <f>(持续效用(选择列求节点(将领怒气,CX$21,时间节点,1,200-$CQ74),0,CX$21,"将领")-持续效用(选择列求节点(将领怒气,CX$21,时间节点,1,200),0,CX$21,"将领"))*数据总览!$D$4/(1+数据总览!$D$4)</f>
        <v>5.0893720307770597E-2</v>
      </c>
      <c r="CY74" s="13">
        <f>(持续效用(选择列求节点(将领怒气,CY$21,时间节点,1,200-$CQ74),0,CY$21,"将领")-持续效用(选择列求节点(将领怒气,CY$21,时间节点,1,200),0,CY$21,"将领"))*数据总览!$D$4/(1+数据总览!$D$4)</f>
        <v>4.1954378541950811E-2</v>
      </c>
      <c r="CZ74" s="13">
        <f>(持续效用(选择列求节点(将领怒气,CZ$21,时间节点,1,200-$CQ74),0,CZ$21,"将领")-持续效用(选择列求节点(将领怒气,CZ$21,时间节点,1,200),0,CZ$21,"将领"))*数据总览!$D$4/(1+数据总览!$D$4)</f>
        <v>3.9895936250229622E-2</v>
      </c>
      <c r="DC74" s="13">
        <f t="shared" si="45"/>
        <v>8.8877696228829142E-2</v>
      </c>
      <c r="DD74" s="13">
        <f t="shared" si="45"/>
        <v>0.11230034112167059</v>
      </c>
      <c r="DE74" s="13">
        <f t="shared" si="45"/>
        <v>0.15616663101211753</v>
      </c>
      <c r="DF74" s="13">
        <f t="shared" si="45"/>
        <v>0.15341514980082319</v>
      </c>
      <c r="DQ74" s="14">
        <f>[8]结果汇总!N75</f>
        <v>0</v>
      </c>
      <c r="DR74" s="14">
        <f>[8]结果汇总!O75</f>
        <v>0</v>
      </c>
      <c r="DS74" s="14">
        <f>[8]结果汇总!P75</f>
        <v>0.7</v>
      </c>
      <c r="DT74" s="14">
        <f>[8]结果汇总!Q75</f>
        <v>0.3</v>
      </c>
      <c r="DU74" s="14">
        <f>[8]结果汇总!R75</f>
        <v>0.5</v>
      </c>
      <c r="DV74" s="14">
        <f>[8]结果汇总!S75</f>
        <v>0.5</v>
      </c>
      <c r="DW74" s="14">
        <f>[8]结果汇总!T75</f>
        <v>0</v>
      </c>
      <c r="DX74" s="14">
        <f>[8]结果汇总!U75</f>
        <v>0</v>
      </c>
      <c r="DY74" s="14">
        <f>[8]结果汇总!V75</f>
        <v>0</v>
      </c>
      <c r="DZ74" s="14">
        <f>[8]结果汇总!W75</f>
        <v>0.25</v>
      </c>
      <c r="EA74" s="14">
        <f>[8]结果汇总!X75</f>
        <v>0.75</v>
      </c>
      <c r="EB74" s="14">
        <f>[8]结果汇总!Y75</f>
        <v>0</v>
      </c>
      <c r="EC74" s="14">
        <f>[8]结果汇总!Z75</f>
        <v>0</v>
      </c>
      <c r="ED74" s="14">
        <f>[8]结果汇总!AA75</f>
        <v>0</v>
      </c>
      <c r="EE74" s="14">
        <f>[8]结果汇总!AB75</f>
        <v>0.625</v>
      </c>
      <c r="EF74" s="14">
        <f>[8]结果汇总!AC75</f>
        <v>0.375</v>
      </c>
      <c r="FG74" s="13" t="str">
        <f>IFERROR(INDEX(版本差别!$F:$F,MATCH(相关演算!FH74,版本差别!$D:$D,0)),"")</f>
        <v>马钧</v>
      </c>
      <c r="FH74" s="13">
        <v>10061</v>
      </c>
      <c r="FI74" s="13" t="s">
        <v>716</v>
      </c>
      <c r="FJ74" s="13">
        <v>130</v>
      </c>
      <c r="FM74" s="13">
        <v>0</v>
      </c>
      <c r="FN74" s="13">
        <f>FJ74</f>
        <v>130</v>
      </c>
      <c r="FO74" s="53">
        <f t="shared" si="11"/>
        <v>0</v>
      </c>
      <c r="FP74" s="53">
        <f t="shared" si="12"/>
        <v>0</v>
      </c>
      <c r="FQ74" s="53">
        <f t="shared" si="13"/>
        <v>0</v>
      </c>
      <c r="FR74" s="53">
        <f t="shared" si="14"/>
        <v>53066</v>
      </c>
      <c r="FS74" s="53">
        <f t="shared" si="15"/>
        <v>0</v>
      </c>
      <c r="FT74" s="53">
        <f t="shared" si="16"/>
        <v>0</v>
      </c>
      <c r="FU74" s="53">
        <f t="shared" si="17"/>
        <v>0</v>
      </c>
      <c r="FV74" s="53">
        <f t="shared" si="18"/>
        <v>0</v>
      </c>
      <c r="FW74" s="53">
        <f t="shared" si="5"/>
        <v>0</v>
      </c>
      <c r="FX74" s="53">
        <v>0</v>
      </c>
      <c r="FY74" s="125">
        <f t="shared" si="54"/>
        <v>53066</v>
      </c>
      <c r="FZ74" s="125" t="str">
        <f t="shared" ca="1" si="55"/>
        <v/>
      </c>
      <c r="GA74" s="13">
        <v>0</v>
      </c>
      <c r="GB74" s="53">
        <f t="shared" ca="1" si="56"/>
        <v>130</v>
      </c>
      <c r="GC74" s="189">
        <f ca="1">IF(FI74="","",求节点($FT$4:$FT$10,$FV$4:$FV$10,GB74))</f>
        <v>0.65404657457344972</v>
      </c>
      <c r="GD74" s="53">
        <f t="shared" si="19"/>
        <v>2</v>
      </c>
      <c r="GE74" s="53">
        <f t="shared" ca="1" si="57"/>
        <v>8.3000000000000007</v>
      </c>
      <c r="GF74" s="190">
        <f ca="1">IF(GG74="",MAX(ROUND(GE74*求节点($FN$4:$FN$7,INDEX($FO$4:$FR$7,,GD74+1),GE74),2),2),MIN(MAX(ROUND(GE74*求节点($FN$4:$FN$7,INDEX($FO$4:$FR$7,,GD74+1),GE74),2),2),GG74))</f>
        <v>7.15</v>
      </c>
      <c r="GY74" s="13"/>
    </row>
    <row r="75" spans="2:207" x14ac:dyDescent="0.15">
      <c r="B75" s="14">
        <v>56</v>
      </c>
      <c r="C75" s="15">
        <v>0.5</v>
      </c>
      <c r="D75" s="15">
        <v>0.5</v>
      </c>
      <c r="E75" s="15">
        <v>0.5</v>
      </c>
      <c r="F75" s="15">
        <v>0.5</v>
      </c>
      <c r="G75" s="13">
        <f>数据总览!AF61</f>
        <v>0.11255098865621624</v>
      </c>
      <c r="H75" s="13">
        <f>数据总览!AG61</f>
        <v>1.5018924022833268E-2</v>
      </c>
      <c r="I75" s="13">
        <f>数据总览!AH61</f>
        <v>0.3306599990972342</v>
      </c>
      <c r="J75" s="13">
        <f>数据总览!AI61</f>
        <v>0.3306599990972342</v>
      </c>
      <c r="K75" s="13">
        <f>数据总览!AB61</f>
        <v>0</v>
      </c>
      <c r="L75" s="13">
        <f>数据总览!AC61</f>
        <v>0.20512111990186799</v>
      </c>
      <c r="M75" s="13">
        <f>数据总览!AD61</f>
        <v>0.31659288792593876</v>
      </c>
      <c r="N75" s="13">
        <f>数据总览!AE61</f>
        <v>0.16166397207683986</v>
      </c>
      <c r="R75" s="13">
        <f t="shared" si="73"/>
        <v>3.7898399999999999</v>
      </c>
      <c r="S75" s="13">
        <f t="shared" si="73"/>
        <v>3.62704</v>
      </c>
      <c r="T75" s="13">
        <f t="shared" si="73"/>
        <v>1.8</v>
      </c>
      <c r="U75" s="13">
        <f t="shared" si="73"/>
        <v>2.3839999999999999</v>
      </c>
      <c r="V75" s="7">
        <f t="shared" si="58"/>
        <v>3.0672095058578011</v>
      </c>
      <c r="W75" s="7">
        <f t="shared" si="59"/>
        <v>1.6466771083974263</v>
      </c>
      <c r="X75" s="7">
        <f t="shared" si="60"/>
        <v>1.1268634717649668</v>
      </c>
      <c r="Y75" s="7">
        <f t="shared" si="61"/>
        <v>1.1225350699480354</v>
      </c>
      <c r="Z75" s="13">
        <f t="shared" si="47"/>
        <v>0.15596210620274964</v>
      </c>
      <c r="AA75" s="13">
        <f t="shared" si="48"/>
        <v>0.16296247865240765</v>
      </c>
      <c r="AB75" s="13">
        <f t="shared" si="49"/>
        <v>0.32837301587301593</v>
      </c>
      <c r="AC75" s="13">
        <f t="shared" si="26"/>
        <v>0.24793264621284761</v>
      </c>
      <c r="AD75" s="7">
        <f t="shared" si="62"/>
        <v>0.33474971467422321</v>
      </c>
      <c r="AE75" s="7">
        <f t="shared" si="63"/>
        <v>0.42320180688930453</v>
      </c>
      <c r="AF75" s="7">
        <f t="shared" si="64"/>
        <v>0.43212186009655312</v>
      </c>
      <c r="AG75" s="7">
        <f t="shared" si="65"/>
        <v>0.51830861881941714</v>
      </c>
      <c r="AH75" s="4">
        <f>SUMPRODUCT(AD75:AF75,INDEX((DQ60:DS60,DU60:DW60,DY60:EA60,EC60:EE60),1,,$N$2))</f>
        <v>0.25927311605793185</v>
      </c>
      <c r="AI75" s="4">
        <f>SUMPRODUCT(Z75:AB75,INDEX((DQ60:DS60,DU60:DW60,DY60:EA60,EC60:EE60),1,,$N$2))</f>
        <v>0.19702380952380955</v>
      </c>
      <c r="AJ75" s="59">
        <f>MAX(INDEX($AD$19:AF75,,$N$2))</f>
        <v>0.33474971467422321</v>
      </c>
      <c r="AK75" s="27">
        <f>MAX(INDEX($Z$19:AB75,,$N$2))</f>
        <v>0.15596210620274964</v>
      </c>
      <c r="AL75" s="13">
        <f t="shared" si="66"/>
        <v>2.8188242710418821E+18</v>
      </c>
      <c r="AM75" s="13">
        <f t="shared" si="67"/>
        <v>2.9453474390592051E+18</v>
      </c>
      <c r="AN75" s="13">
        <f t="shared" si="68"/>
        <v>5.9349405418696151E+18</v>
      </c>
      <c r="AO75" s="7">
        <f t="shared" si="69"/>
        <v>6.8012990239047014E+18</v>
      </c>
      <c r="AP75" s="7">
        <f t="shared" si="70"/>
        <v>6.3591071250028882E+18</v>
      </c>
      <c r="AQ75" s="7">
        <f t="shared" si="71"/>
        <v>6.2449552531167631E+18</v>
      </c>
      <c r="AR75" s="7">
        <f>SUMPRODUCT(AO75:AQ75,INDEX((DQ60:DS60,DU60:DW60,DY60:EA60,EC60:EE60),1,,$N$2))</f>
        <v>3.746973151870058E+18</v>
      </c>
      <c r="AS75" s="7">
        <f>SUMPRODUCT(AL75:AN75,INDEX((DQ60:DS60,DU60:DW60,DY60:EA60,EC60:EE60),1,,$N$2))</f>
        <v>3.560964325121769E+18</v>
      </c>
      <c r="AT75" s="59">
        <f>MAX(INDEX($AO$19:AQ75,,$N$2))</f>
        <v>6.8012990239047014E+18</v>
      </c>
      <c r="AU75" s="27">
        <f>MAX(INDEX($AL$19:AN75,,$N$2))</f>
        <v>2.8188242710418821E+18</v>
      </c>
      <c r="BD75" s="7">
        <v>51</v>
      </c>
      <c r="BE75" s="13">
        <f>(1-数据总览!AB56)*100*$BF$15</f>
        <v>240</v>
      </c>
      <c r="BF75" s="13">
        <f>(1-数据总览!AC56)*100*$BF$15</f>
        <v>185.46875703096995</v>
      </c>
      <c r="BG75" s="13">
        <f>(1-数据总览!AD56)*100*$BF$15</f>
        <v>148.48371545188593</v>
      </c>
      <c r="BH75" s="13">
        <f>(1-数据总览!AE56)*100*$BF$15</f>
        <v>185.4246278374533</v>
      </c>
      <c r="BK75" s="13">
        <v>51</v>
      </c>
      <c r="BL75" s="13">
        <f t="shared" si="75"/>
        <v>4.5874729167333428E-2</v>
      </c>
      <c r="BM75" s="13">
        <f t="shared" si="75"/>
        <v>0.11299930660515972</v>
      </c>
      <c r="BN75" s="13">
        <f t="shared" si="75"/>
        <v>9.6034300162012531E-2</v>
      </c>
      <c r="BO75" s="13">
        <f t="shared" si="75"/>
        <v>5.1041027252477555E-2</v>
      </c>
      <c r="BQ75" s="13">
        <f t="shared" si="76"/>
        <v>3.6188936190978183E-2</v>
      </c>
      <c r="BR75" s="13">
        <f t="shared" si="76"/>
        <v>0.17485040079471112</v>
      </c>
      <c r="BS75" s="13">
        <f t="shared" si="76"/>
        <v>6.8219337423127191E-2</v>
      </c>
      <c r="BT75" s="13">
        <f t="shared" si="76"/>
        <v>6.8432940131907094E-2</v>
      </c>
      <c r="BU75" s="13"/>
      <c r="BV75" s="13"/>
      <c r="BW75" s="13">
        <f t="shared" si="74"/>
        <v>8.206366535831161E-2</v>
      </c>
      <c r="BX75" s="13">
        <f t="shared" si="74"/>
        <v>0.28784970739987081</v>
      </c>
      <c r="BY75" s="13">
        <f t="shared" si="74"/>
        <v>0.16425363758513972</v>
      </c>
      <c r="BZ75" s="13">
        <f t="shared" si="74"/>
        <v>0.11947396738438465</v>
      </c>
      <c r="CG75" s="7"/>
      <c r="CJ75" s="13">
        <v>51</v>
      </c>
      <c r="CK75" s="13">
        <f>CL$9*$CJ75+(1-数据总览!AF56)*100*CL$10+CL$11</f>
        <v>255.28937752948269</v>
      </c>
      <c r="CL75" s="13">
        <f>CM$9*$CJ75+(1-数据总览!AG56)*100*CM$10+CM$11</f>
        <v>267.91797314435621</v>
      </c>
      <c r="CM75" s="13">
        <f>CN$9*$CJ75+(1-数据总览!AH56)*100*CN$10+CN$11</f>
        <v>224.26857983109048</v>
      </c>
      <c r="CN75" s="13">
        <f>CO$9*$CJ75+(1-数据总览!AI56)*100*CO$10+CO$11</f>
        <v>224.26857983109048</v>
      </c>
      <c r="CQ75" s="13">
        <v>51</v>
      </c>
      <c r="CR75" s="13" t="e">
        <f>(持续效用(选择列求节点(将领怒气,CR$21,时间节点,1,100-$CQ75),0,CR$21,"将领")-持续效用(选择列求节点(将领怒气,CR$21,时间节点,1,100),0,CR$21,"将领"))*数据总览!$D$4/(1+数据总览!$D$4)</f>
        <v>#VALUE!</v>
      </c>
      <c r="CS75" s="13" t="e">
        <f>(持续效用(选择列求节点(将领怒气,CS$21,时间节点,1,100-$CQ75),0,CS$21,"将领")-持续效用(选择列求节点(将领怒气,CS$21,时间节点,1,100),0,CS$21,"将领"))*数据总览!$D$4/(1+数据总览!$D$4)</f>
        <v>#VALUE!</v>
      </c>
      <c r="CT75" s="13" t="e">
        <f>(持续效用(选择列求节点(将领怒气,CT$21,时间节点,1,100-$CQ75),0,CT$21,"将领")-持续效用(选择列求节点(将领怒气,CT$21,时间节点,1,100),0,CT$21,"将领"))*数据总览!$D$4/(1+数据总览!$D$4)</f>
        <v>#VALUE!</v>
      </c>
      <c r="CU75" s="13" t="e">
        <f>(持续效用(选择列求节点(将领怒气,CU$21,时间节点,1,100-$CQ75),0,CU$21,"将领")-持续效用(选择列求节点(将领怒气,CU$21,时间节点,1,100),0,CU$21,"将领"))*数据总览!$D$4/(1+数据总览!$D$4)</f>
        <v>#VALUE!</v>
      </c>
      <c r="CW75" s="13">
        <f>(持续效用(选择列求节点(将领怒气,CW$21,时间节点,1,200-$CQ75),0,CW$21,"将领")-持续效用(选择列求节点(将领怒气,CW$21,时间节点,1,200),0,CW$21,"将领"))*数据总览!$D$4/(1+数据总览!$D$4)</f>
        <v>4.8263086880004913E-2</v>
      </c>
      <c r="CX75" s="13">
        <f>(持续效用(选择列求节点(将领怒气,CX$21,时间节点,1,200-$CQ75),0,CX$21,"将领")-持续效用(选择列求节点(将领怒气,CX$21,时间节点,1,200),0,CX$21,"将领"))*数据总览!$D$4/(1+数据总览!$D$4)</f>
        <v>5.1989330034428238E-2</v>
      </c>
      <c r="CY75" s="13">
        <f>(持续效用(选择列求节点(将领怒气,CY$21,时间节点,1,200-$CQ75),0,CY$21,"将领")-持续效用(选择列求节点(将领怒气,CY$21,时间节点,1,200),0,CY$21,"将领"))*数据总览!$D$4/(1+数据总览!$D$4)</f>
        <v>4.2981328493271041E-2</v>
      </c>
      <c r="CZ75" s="13">
        <f>(持续效用(选择列求节点(将领怒气,CZ$21,时间节点,1,200-$CQ75),0,CZ$21,"将领")-持续效用(选择列求节点(将领怒气,CZ$21,时间节点,1,200),0,CZ$21,"将领"))*数据总览!$D$4/(1+数据总览!$D$4)</f>
        <v>4.0921457805430106E-2</v>
      </c>
      <c r="DC75" s="13" t="e">
        <f t="shared" si="45"/>
        <v>#VALUE!</v>
      </c>
      <c r="DD75" s="13" t="e">
        <f t="shared" si="45"/>
        <v>#VALUE!</v>
      </c>
      <c r="DE75" s="13" t="e">
        <f t="shared" si="45"/>
        <v>#VALUE!</v>
      </c>
      <c r="DF75" s="13" t="e">
        <f t="shared" si="45"/>
        <v>#VALUE!</v>
      </c>
      <c r="DQ75" s="14">
        <f>[8]结果汇总!N76</f>
        <v>0</v>
      </c>
      <c r="DR75" s="14">
        <f>[8]结果汇总!O76</f>
        <v>0</v>
      </c>
      <c r="DS75" s="14">
        <f>[8]结果汇总!P76</f>
        <v>0.7</v>
      </c>
      <c r="DT75" s="14">
        <f>[8]结果汇总!Q76</f>
        <v>0.3</v>
      </c>
      <c r="DU75" s="14">
        <f>[8]结果汇总!R76</f>
        <v>0.5</v>
      </c>
      <c r="DV75" s="14">
        <f>[8]结果汇总!S76</f>
        <v>0.5</v>
      </c>
      <c r="DW75" s="14">
        <f>[8]结果汇总!T76</f>
        <v>0</v>
      </c>
      <c r="DX75" s="14">
        <f>[8]结果汇总!U76</f>
        <v>0</v>
      </c>
      <c r="DY75" s="14">
        <f>[8]结果汇总!V76</f>
        <v>0</v>
      </c>
      <c r="DZ75" s="14">
        <f>[8]结果汇总!W76</f>
        <v>0.25</v>
      </c>
      <c r="EA75" s="14">
        <f>[8]结果汇总!X76</f>
        <v>0.75</v>
      </c>
      <c r="EB75" s="14">
        <f>[8]结果汇总!Y76</f>
        <v>0</v>
      </c>
      <c r="EC75" s="14">
        <f>[8]结果汇总!Z76</f>
        <v>0</v>
      </c>
      <c r="ED75" s="14">
        <f>[8]结果汇总!AA76</f>
        <v>0</v>
      </c>
      <c r="EE75" s="14">
        <f>[8]结果汇总!AB76</f>
        <v>0.625</v>
      </c>
      <c r="EF75" s="14">
        <f>[8]结果汇总!AC76</f>
        <v>0.375</v>
      </c>
      <c r="FG75" s="13" t="str">
        <f>IFERROR(INDEX(版本差别!$F:$F,MATCH(相关演算!FH75,版本差别!$D:$D,0)),"")</f>
        <v>黄盖</v>
      </c>
      <c r="FH75" s="13">
        <v>10062</v>
      </c>
      <c r="FI75" s="13" t="s">
        <v>839</v>
      </c>
      <c r="FJ75" s="13">
        <v>999</v>
      </c>
      <c r="FM75" s="13">
        <v>0</v>
      </c>
      <c r="FN75" s="13">
        <f>FJ75</f>
        <v>999</v>
      </c>
      <c r="FO75" s="53">
        <f t="shared" si="11"/>
        <v>0</v>
      </c>
      <c r="FP75" s="53">
        <f t="shared" si="12"/>
        <v>0</v>
      </c>
      <c r="FQ75" s="53">
        <f t="shared" si="13"/>
        <v>0</v>
      </c>
      <c r="FR75" s="53">
        <f t="shared" si="14"/>
        <v>0</v>
      </c>
      <c r="FS75" s="53">
        <f t="shared" si="15"/>
        <v>0</v>
      </c>
      <c r="FT75" s="53">
        <f t="shared" si="16"/>
        <v>0</v>
      </c>
      <c r="FU75" s="53">
        <f t="shared" si="17"/>
        <v>0</v>
      </c>
      <c r="FV75" s="53">
        <f t="shared" si="18"/>
        <v>0</v>
      </c>
      <c r="FW75" s="53">
        <f t="shared" si="5"/>
        <v>0</v>
      </c>
      <c r="FX75" s="53">
        <v>0</v>
      </c>
      <c r="FY75" s="125">
        <f t="shared" si="54"/>
        <v>0</v>
      </c>
      <c r="FZ75" s="125" t="str">
        <f t="shared" ca="1" si="55"/>
        <v/>
      </c>
      <c r="GA75" s="13">
        <v>1</v>
      </c>
      <c r="GB75" s="53">
        <f t="shared" ca="1" si="56"/>
        <v>999</v>
      </c>
      <c r="GC75" s="189">
        <f ca="1">IF(FI75="","",求节点($FT$4:$FT$10,$FV$4:$FV$10,GB75))</f>
        <v>1</v>
      </c>
      <c r="GD75" s="53">
        <f t="shared" si="19"/>
        <v>0</v>
      </c>
      <c r="GE75" s="53">
        <f t="shared" si="57"/>
        <v>0</v>
      </c>
      <c r="GF75" s="190">
        <f>IF(GG75="",MAX(ROUND(GE75*求节点($FN$4:$FN$7,INDEX($FO$4:$FR$7,,GD75+1),GE75),2),2),MIN(MAX(ROUND(GE75*求节点($FN$4:$FN$7,INDEX($FO$4:$FR$7,,GD75+1),GE75),2),2),GG75))</f>
        <v>1</v>
      </c>
      <c r="GG75" s="13">
        <v>1</v>
      </c>
      <c r="GY75" s="13"/>
    </row>
    <row r="76" spans="2:207" x14ac:dyDescent="0.15">
      <c r="B76" s="14">
        <v>57</v>
      </c>
      <c r="C76" s="15">
        <v>0.5</v>
      </c>
      <c r="D76" s="15">
        <v>0.5</v>
      </c>
      <c r="E76" s="15">
        <v>0.5</v>
      </c>
      <c r="F76" s="15">
        <v>0.5</v>
      </c>
      <c r="G76" s="13">
        <f>数据总览!AF62</f>
        <v>0.10740926887645813</v>
      </c>
      <c r="H76" s="13">
        <f>数据总览!AG62</f>
        <v>1.5018924022833268E-2</v>
      </c>
      <c r="I76" s="13">
        <f>数据总览!AH62</f>
        <v>0.31919514439186364</v>
      </c>
      <c r="J76" s="13">
        <f>数据总览!AI62</f>
        <v>0.31919514439186364</v>
      </c>
      <c r="K76" s="13">
        <f>数据总览!AB62</f>
        <v>0</v>
      </c>
      <c r="L76" s="13">
        <f>数据总览!AC62</f>
        <v>0.20303554593455533</v>
      </c>
      <c r="M76" s="13">
        <f>数据总览!AD62</f>
        <v>0.30436370957354347</v>
      </c>
      <c r="N76" s="13">
        <f>数据总览!AE62</f>
        <v>0.14900743108051223</v>
      </c>
      <c r="R76" s="13">
        <f t="shared" si="73"/>
        <v>3.7898399999999999</v>
      </c>
      <c r="S76" s="13">
        <f t="shared" si="73"/>
        <v>3.62704</v>
      </c>
      <c r="T76" s="13">
        <f t="shared" si="73"/>
        <v>1.8</v>
      </c>
      <c r="U76" s="13">
        <f t="shared" si="73"/>
        <v>2.3839999999999999</v>
      </c>
      <c r="V76" s="7">
        <f t="shared" si="58"/>
        <v>3.0401861155812036</v>
      </c>
      <c r="W76" s="7">
        <f t="shared" si="59"/>
        <v>1.6275937393914084</v>
      </c>
      <c r="X76" s="7">
        <f t="shared" si="60"/>
        <v>1.1057729740030113</v>
      </c>
      <c r="Y76" s="7">
        <f t="shared" si="61"/>
        <v>1.1057007242773038</v>
      </c>
      <c r="Z76" s="13">
        <f t="shared" si="47"/>
        <v>0.15596210620274964</v>
      </c>
      <c r="AA76" s="13">
        <f t="shared" si="48"/>
        <v>0.16296247865240765</v>
      </c>
      <c r="AB76" s="13">
        <f t="shared" si="49"/>
        <v>0.32837301587301593</v>
      </c>
      <c r="AC76" s="13">
        <f t="shared" si="26"/>
        <v>0.24793264621284761</v>
      </c>
      <c r="AD76" s="7">
        <f t="shared" si="62"/>
        <v>0.33802690773376354</v>
      </c>
      <c r="AE76" s="7">
        <f t="shared" si="63"/>
        <v>0.42994816103448741</v>
      </c>
      <c r="AF76" s="7">
        <f t="shared" si="64"/>
        <v>0.45205265314347948</v>
      </c>
      <c r="AG76" s="7">
        <f t="shared" si="65"/>
        <v>0.56571877878424415</v>
      </c>
      <c r="AH76" s="4">
        <f>SUMPRODUCT(AD76:AF76,INDEX((DQ61:DS61,DU61:DW61,DY61:EA61,EC61:EE61),1,,$N$2))</f>
        <v>0.2712315918860877</v>
      </c>
      <c r="AI76" s="4">
        <f>SUMPRODUCT(Z76:AB76,INDEX((DQ61:DS61,DU61:DW61,DY61:EA61,EC61:EE61),1,,$N$2))</f>
        <v>0.19702380952380955</v>
      </c>
      <c r="AJ76" s="59">
        <f>MAX(INDEX($AD$19:AF76,,$N$2))</f>
        <v>0.33802690773376354</v>
      </c>
      <c r="AK76" s="27">
        <f>MAX(INDEX($Z$19:AB76,,$N$2))</f>
        <v>0.15596210620274964</v>
      </c>
      <c r="AL76" s="13">
        <f t="shared" si="66"/>
        <v>1.4356307529070252E+19</v>
      </c>
      <c r="AM76" s="13">
        <f t="shared" si="67"/>
        <v>1.5000691617950519E+19</v>
      </c>
      <c r="AN76" s="13">
        <f t="shared" si="68"/>
        <v>3.0226726958872945E+19</v>
      </c>
      <c r="AO76" s="7">
        <f t="shared" si="69"/>
        <v>3.5277165633298653E+19</v>
      </c>
      <c r="AP76" s="7">
        <f t="shared" si="70"/>
        <v>3.3093796960655516E+19</v>
      </c>
      <c r="AQ76" s="7">
        <f t="shared" si="71"/>
        <v>3.2730343809453679E+19</v>
      </c>
      <c r="AR76" s="7">
        <f>SUMPRODUCT(AO76:AQ76,INDEX((DQ61:DS61,DU61:DW61,DY61:EA61,EC61:EE61),1,,$N$2))</f>
        <v>1.9638206285672206E+19</v>
      </c>
      <c r="AS76" s="7">
        <f>SUMPRODUCT(AL76:AN76,INDEX((DQ61:DS61,DU61:DW61,DY61:EA61,EC61:EE61),1,,$N$2))</f>
        <v>1.8136036175323767E+19</v>
      </c>
      <c r="AT76" s="59">
        <f>MAX(INDEX($AO$19:AQ76,,$N$2))</f>
        <v>3.5277165633298653E+19</v>
      </c>
      <c r="AU76" s="27">
        <f>MAX(INDEX($AL$19:AN76,,$N$2))</f>
        <v>1.4356307529070252E+19</v>
      </c>
      <c r="BD76" s="7">
        <v>52</v>
      </c>
      <c r="BE76" s="13">
        <f>(1-数据总览!AB57)*100*$BF$15</f>
        <v>240</v>
      </c>
      <c r="BF76" s="13">
        <f>(1-数据总览!AC57)*100*$BF$15</f>
        <v>187.8666502580044</v>
      </c>
      <c r="BG76" s="13">
        <f>(1-数据总览!AD57)*100*$BF$15</f>
        <v>151.70868609678408</v>
      </c>
      <c r="BH76" s="13">
        <f>(1-数据总览!AE57)*100*$BF$15</f>
        <v>188.30951957144978</v>
      </c>
      <c r="BK76" s="13">
        <v>52</v>
      </c>
      <c r="BL76" s="13">
        <f t="shared" si="75"/>
        <v>4.6793974619881828E-2</v>
      </c>
      <c r="BM76" s="13">
        <f t="shared" si="75"/>
        <v>0.11523296115460013</v>
      </c>
      <c r="BN76" s="13">
        <f t="shared" si="75"/>
        <v>9.7969138171772774E-2</v>
      </c>
      <c r="BO76" s="13">
        <f t="shared" si="75"/>
        <v>5.2084818773594971E-2</v>
      </c>
      <c r="BQ76" s="13">
        <f t="shared" si="76"/>
        <v>3.6754023308054495E-2</v>
      </c>
      <c r="BR76" s="13">
        <f t="shared" si="76"/>
        <v>0.1767001878870911</v>
      </c>
      <c r="BS76" s="13">
        <f t="shared" si="76"/>
        <v>6.9520819078178669E-2</v>
      </c>
      <c r="BT76" s="13">
        <f t="shared" si="76"/>
        <v>6.9801511586267351E-2</v>
      </c>
      <c r="BU76" s="13"/>
      <c r="BV76" s="13"/>
      <c r="BW76" s="13">
        <f t="shared" si="74"/>
        <v>8.3547997927936324E-2</v>
      </c>
      <c r="BX76" s="13">
        <f t="shared" si="74"/>
        <v>0.29193314904169121</v>
      </c>
      <c r="BY76" s="13">
        <f t="shared" si="74"/>
        <v>0.16748995724995144</v>
      </c>
      <c r="BZ76" s="13">
        <f t="shared" si="74"/>
        <v>0.12188633035986232</v>
      </c>
      <c r="CG76" s="7"/>
      <c r="CJ76" s="13">
        <v>52</v>
      </c>
      <c r="CK76" s="13">
        <f>CL$9*$CJ76+(1-数据总览!AF57)*100*CL$10+CL$11</f>
        <v>257.87537116295073</v>
      </c>
      <c r="CL76" s="13">
        <f>CM$9*$CJ76+(1-数据总览!AG57)*100*CM$10+CM$11</f>
        <v>271.41665641125275</v>
      </c>
      <c r="CM76" s="13">
        <f>CN$9*$CJ76+(1-数据总览!AH57)*100*CN$10+CN$11</f>
        <v>228.55094660786753</v>
      </c>
      <c r="CN76" s="13">
        <f>CO$9*$CJ76+(1-数据总览!AI57)*100*CO$10+CO$11</f>
        <v>228.55094660786753</v>
      </c>
      <c r="CQ76" s="13">
        <v>52</v>
      </c>
      <c r="CR76" s="13" t="e">
        <f>(持续效用(选择列求节点(将领怒气,CR$21,时间节点,1,100-$CQ76),0,CR$21,"将领")-持续效用(选择列求节点(将领怒气,CR$21,时间节点,1,100),0,CR$21,"将领"))*数据总览!$D$4/(1+数据总览!$D$4)</f>
        <v>#VALUE!</v>
      </c>
      <c r="CS76" s="13" t="e">
        <f>(持续效用(选择列求节点(将领怒气,CS$21,时间节点,1,100-$CQ76),0,CS$21,"将领")-持续效用(选择列求节点(将领怒气,CS$21,时间节点,1,100),0,CS$21,"将领"))*数据总览!$D$4/(1+数据总览!$D$4)</f>
        <v>#VALUE!</v>
      </c>
      <c r="CT76" s="13" t="e">
        <f>(持续效用(选择列求节点(将领怒气,CT$21,时间节点,1,100-$CQ76),0,CT$21,"将领")-持续效用(选择列求节点(将领怒气,CT$21,时间节点,1,100),0,CT$21,"将领"))*数据总览!$D$4/(1+数据总览!$D$4)</f>
        <v>#VALUE!</v>
      </c>
      <c r="CU76" s="13" t="e">
        <f>(持续效用(选择列求节点(将领怒气,CU$21,时间节点,1,100-$CQ76),0,CU$21,"将领")-持续效用(选择列求节点(将领怒气,CU$21,时间节点,1,100),0,CU$21,"将领"))*数据总览!$D$4/(1+数据总览!$D$4)</f>
        <v>#VALUE!</v>
      </c>
      <c r="CW76" s="13">
        <f>(持续效用(选择列求节点(将领怒气,CW$21,时间节点,1,200-$CQ76),0,CW$21,"将领")-持续效用(选择列求节点(将领怒气,CW$21,时间节点,1,200),0,CW$21,"将领"))*数据总览!$D$4/(1+数据总览!$D$4)</f>
        <v>4.9414190363969268E-2</v>
      </c>
      <c r="CX76" s="13">
        <f>(持续效用(选择列求节点(将领怒气,CX$21,时间节点,1,200-$CQ76),0,CX$21,"将领")-持续效用(选择列求节点(将领怒气,CX$21,时间节点,1,200),0,CX$21,"将领"))*数据总览!$D$4/(1+数据总览!$D$4)</f>
        <v>5.3084939761086324E-2</v>
      </c>
      <c r="CY76" s="13">
        <f>(持续效用(选择列求节点(将领怒气,CY$21,时间节点,1,200-$CQ76),0,CY$21,"将领")-持续效用(选择列求节点(将领怒气,CY$21,时间节点,1,200),0,CY$21,"将领"))*数据总览!$D$4/(1+数据总览!$D$4)</f>
        <v>4.4017086816434403E-2</v>
      </c>
      <c r="CZ76" s="13">
        <f>(持续效用(选择列求节点(将领怒气,CZ$21,时间节点,1,200-$CQ76),0,CZ$21,"将领")-持续效用(选择列求节点(将领怒气,CZ$21,时间节点,1,200),0,CZ$21,"将领"))*数据总览!$D$4/(1+数据总览!$D$4)</f>
        <v>4.1990673411017948E-2</v>
      </c>
      <c r="DC76" s="13" t="e">
        <f t="shared" si="45"/>
        <v>#VALUE!</v>
      </c>
      <c r="DD76" s="13" t="e">
        <f t="shared" si="45"/>
        <v>#VALUE!</v>
      </c>
      <c r="DE76" s="13" t="e">
        <f t="shared" si="45"/>
        <v>#VALUE!</v>
      </c>
      <c r="DF76" s="13" t="e">
        <f t="shared" si="45"/>
        <v>#VALUE!</v>
      </c>
      <c r="DQ76" s="14">
        <f>[8]结果汇总!N77</f>
        <v>0</v>
      </c>
      <c r="DR76" s="14">
        <f>[8]结果汇总!O77</f>
        <v>0</v>
      </c>
      <c r="DS76" s="14">
        <f>[8]结果汇总!P77</f>
        <v>0.7</v>
      </c>
      <c r="DT76" s="14">
        <f>[8]结果汇总!Q77</f>
        <v>0.3</v>
      </c>
      <c r="DU76" s="14">
        <f>[8]结果汇总!R77</f>
        <v>0.5</v>
      </c>
      <c r="DV76" s="14">
        <f>[8]结果汇总!S77</f>
        <v>0.5</v>
      </c>
      <c r="DW76" s="14">
        <f>[8]结果汇总!T77</f>
        <v>0</v>
      </c>
      <c r="DX76" s="14">
        <f>[8]结果汇总!U77</f>
        <v>0</v>
      </c>
      <c r="DY76" s="14">
        <f>[8]结果汇总!V77</f>
        <v>0</v>
      </c>
      <c r="DZ76" s="14">
        <f>[8]结果汇总!W77</f>
        <v>0.25</v>
      </c>
      <c r="EA76" s="14">
        <f>[8]结果汇总!X77</f>
        <v>0.75</v>
      </c>
      <c r="EB76" s="14">
        <f>[8]结果汇总!Y77</f>
        <v>0</v>
      </c>
      <c r="EC76" s="14">
        <f>[8]结果汇总!Z77</f>
        <v>0</v>
      </c>
      <c r="ED76" s="14">
        <f>[8]结果汇总!AA77</f>
        <v>0</v>
      </c>
      <c r="EE76" s="14">
        <f>[8]结果汇总!AB77</f>
        <v>0.625</v>
      </c>
      <c r="EF76" s="14">
        <f>[8]结果汇总!AC77</f>
        <v>0.375</v>
      </c>
      <c r="FG76" s="13" t="str">
        <f>IFERROR(INDEX(版本差别!$F:$F,MATCH(相关演算!FH76,版本差别!$D:$D,0)),"")</f>
        <v>蒲元</v>
      </c>
      <c r="FH76" s="13">
        <v>10063</v>
      </c>
      <c r="FI76" s="13" t="s">
        <v>1027</v>
      </c>
      <c r="FJ76" s="13">
        <v>380</v>
      </c>
      <c r="FK76" s="13">
        <v>200</v>
      </c>
      <c r="FL76" s="13">
        <v>220</v>
      </c>
      <c r="FM76" s="13">
        <v>0</v>
      </c>
      <c r="FN76" s="13">
        <f>FL76</f>
        <v>220</v>
      </c>
      <c r="FO76" s="53">
        <f t="shared" si="11"/>
        <v>0</v>
      </c>
      <c r="FP76" s="53">
        <f t="shared" si="12"/>
        <v>0</v>
      </c>
      <c r="FQ76" s="53">
        <f t="shared" si="13"/>
        <v>0</v>
      </c>
      <c r="FR76" s="53">
        <f t="shared" si="14"/>
        <v>453416</v>
      </c>
      <c r="FS76" s="53">
        <f t="shared" si="15"/>
        <v>0</v>
      </c>
      <c r="FT76" s="53">
        <f t="shared" si="16"/>
        <v>0</v>
      </c>
      <c r="FU76" s="53">
        <f t="shared" si="17"/>
        <v>0</v>
      </c>
      <c r="FV76" s="53">
        <f t="shared" si="18"/>
        <v>0</v>
      </c>
      <c r="FW76" s="53">
        <f t="shared" si="5"/>
        <v>0</v>
      </c>
      <c r="FX76" s="53">
        <v>0</v>
      </c>
      <c r="FY76" s="125">
        <f t="shared" si="54"/>
        <v>453416</v>
      </c>
      <c r="FZ76" s="125" t="str">
        <f t="shared" ca="1" si="55"/>
        <v/>
      </c>
      <c r="GA76" s="13">
        <v>0</v>
      </c>
      <c r="GB76" s="53">
        <f t="shared" ca="1" si="56"/>
        <v>220</v>
      </c>
      <c r="GC76" s="189">
        <f ca="1">IF(FI76="","",求节点($FT$4:$FT$10,$FV$4:$FV$10,GB76))</f>
        <v>0.84456488135989882</v>
      </c>
      <c r="GD76" s="53">
        <f t="shared" si="19"/>
        <v>2</v>
      </c>
      <c r="GE76" s="53">
        <f t="shared" ca="1" si="57"/>
        <v>12</v>
      </c>
      <c r="GF76" s="190">
        <f ca="1">IF(GG76="",MAX(ROUND(GE76*求节点($FN$4:$FN$7,INDEX($FO$4:$FR$7,,GD76+1),GE76),2),2),MIN(MAX(ROUND(GE76*求节点($FN$4:$FN$7,INDEX($FO$4:$FR$7,,GD76+1),GE76),2),2),GG76))</f>
        <v>1</v>
      </c>
      <c r="GG76" s="13">
        <v>1</v>
      </c>
      <c r="GY76" s="13"/>
    </row>
    <row r="77" spans="2:207" x14ac:dyDescent="0.15">
      <c r="B77" s="14">
        <v>58</v>
      </c>
      <c r="C77" s="15">
        <v>0.5</v>
      </c>
      <c r="D77" s="15">
        <v>0.5</v>
      </c>
      <c r="E77" s="15">
        <v>0.5</v>
      </c>
      <c r="F77" s="15">
        <v>0.5</v>
      </c>
      <c r="G77" s="13">
        <f>数据总览!AF63</f>
        <v>0.10238715340911532</v>
      </c>
      <c r="H77" s="13">
        <f>数据总览!AG63</f>
        <v>1.5018924022833268E-2</v>
      </c>
      <c r="I77" s="13">
        <f>数据总览!AH63</f>
        <v>0.30794430030765996</v>
      </c>
      <c r="J77" s="13">
        <f>数据总览!AI63</f>
        <v>0.30794430030765996</v>
      </c>
      <c r="K77" s="13">
        <f>数据总览!AB63</f>
        <v>0</v>
      </c>
      <c r="L77" s="13">
        <f>数据总览!AC63</f>
        <v>0.20099668882411043</v>
      </c>
      <c r="M77" s="13">
        <f>数据总览!AD63</f>
        <v>0.29236280921705959</v>
      </c>
      <c r="N77" s="13">
        <f>数据总览!AE63</f>
        <v>0.13664530069936071</v>
      </c>
      <c r="R77" s="13">
        <f t="shared" si="73"/>
        <v>3.7898399999999999</v>
      </c>
      <c r="S77" s="13">
        <f t="shared" si="73"/>
        <v>3.62704</v>
      </c>
      <c r="T77" s="13">
        <f t="shared" si="73"/>
        <v>1.8</v>
      </c>
      <c r="U77" s="13">
        <f t="shared" si="73"/>
        <v>2.3839999999999999</v>
      </c>
      <c r="V77" s="7">
        <f t="shared" si="58"/>
        <v>3.0137294869690572</v>
      </c>
      <c r="W77" s="7">
        <f t="shared" si="59"/>
        <v>1.6089093257021512</v>
      </c>
      <c r="X77" s="7">
        <f t="shared" si="60"/>
        <v>1.0851126351421483</v>
      </c>
      <c r="Y77" s="7">
        <f t="shared" si="61"/>
        <v>1.0891967597677499</v>
      </c>
      <c r="Z77" s="13">
        <f t="shared" si="47"/>
        <v>0.15596210620274964</v>
      </c>
      <c r="AA77" s="13">
        <f t="shared" si="48"/>
        <v>0.16296247865240765</v>
      </c>
      <c r="AB77" s="13">
        <f t="shared" si="49"/>
        <v>0.32837301587301593</v>
      </c>
      <c r="AC77" s="13">
        <f t="shared" si="26"/>
        <v>0.24793264621284761</v>
      </c>
      <c r="AD77" s="7">
        <f t="shared" si="62"/>
        <v>0.34130139701872619</v>
      </c>
      <c r="AE77" s="7">
        <f t="shared" si="63"/>
        <v>0.43680673417295846</v>
      </c>
      <c r="AF77" s="7">
        <f t="shared" si="64"/>
        <v>0.47438749481643472</v>
      </c>
      <c r="AG77" s="7">
        <f t="shared" si="65"/>
        <v>0.64820991090191427</v>
      </c>
      <c r="AH77" s="4">
        <f>SUMPRODUCT(AD77:AF77,INDEX((DQ62:DS62,DU62:DW62,DY62:EA62,EC62:EE62),1,,$N$2))</f>
        <v>0.28463249688986081</v>
      </c>
      <c r="AI77" s="4">
        <f>SUMPRODUCT(Z77:AB77,INDEX((DQ62:DS62,DU62:DW62,DY62:EA62,EC62:EE62),1,,$N$2))</f>
        <v>0.19702380952380955</v>
      </c>
      <c r="AJ77" s="59">
        <f>MAX(INDEX($AD$19:AF77,,$N$2))</f>
        <v>0.34130139701872619</v>
      </c>
      <c r="AK77" s="27">
        <f>MAX(INDEX($Z$19:AB77,,$N$2))</f>
        <v>0.15596210620274964</v>
      </c>
      <c r="AL77" s="13">
        <f t="shared" si="66"/>
        <v>7.3116855132320842E+19</v>
      </c>
      <c r="AM77" s="13">
        <f t="shared" si="67"/>
        <v>7.6398711416105959E+19</v>
      </c>
      <c r="AN77" s="13">
        <f t="shared" si="68"/>
        <v>1.5394510125259627E+20</v>
      </c>
      <c r="AO77" s="7">
        <f t="shared" si="69"/>
        <v>1.8297657708405221E+20</v>
      </c>
      <c r="AP77" s="7">
        <f t="shared" si="70"/>
        <v>1.7222534166266223E+20</v>
      </c>
      <c r="AQ77" s="7">
        <f t="shared" si="71"/>
        <v>1.7154252712225364E+20</v>
      </c>
      <c r="AR77" s="7">
        <f>SUMPRODUCT(AO77:AQ77,INDEX((DQ62:DS62,DU62:DW62,DY62:EA62,EC62:EE62),1,,$N$2))</f>
        <v>1.0292551627335218E+20</v>
      </c>
      <c r="AS77" s="7">
        <f>SUMPRODUCT(AL77:AN77,INDEX((DQ62:DS62,DU62:DW62,DY62:EA62,EC62:EE62),1,,$N$2))</f>
        <v>9.2367060751557755E+19</v>
      </c>
      <c r="AT77" s="59">
        <f>MAX(INDEX($AO$19:AQ77,,$N$2))</f>
        <v>1.8297657708405221E+20</v>
      </c>
      <c r="AU77" s="27">
        <f>MAX(INDEX($AL$19:AN77,,$N$2))</f>
        <v>7.3116855132320842E+19</v>
      </c>
      <c r="BD77" s="7">
        <v>53</v>
      </c>
      <c r="BE77" s="13">
        <f>(1-数据总览!AB58)*100*$BF$15</f>
        <v>240</v>
      </c>
      <c r="BF77" s="13">
        <f>(1-数据总览!AC58)*100*$BF$15</f>
        <v>189.19944708089605</v>
      </c>
      <c r="BG77" s="13">
        <f>(1-数据总览!AD58)*100*$BF$15</f>
        <v>154.87345728964411</v>
      </c>
      <c r="BH77" s="13">
        <f>(1-数据总览!AE58)*100*$BF$15</f>
        <v>191.64695686011802</v>
      </c>
      <c r="BK77" s="13">
        <v>53</v>
      </c>
      <c r="BL77" s="13">
        <f t="shared" si="75"/>
        <v>4.7713220072430229E-2</v>
      </c>
      <c r="BM77" s="13">
        <f t="shared" si="75"/>
        <v>0.11746845571964148</v>
      </c>
      <c r="BN77" s="13">
        <f t="shared" si="75"/>
        <v>9.9903976181533016E-2</v>
      </c>
      <c r="BO77" s="13">
        <f t="shared" si="75"/>
        <v>5.3131168721676947E-2</v>
      </c>
      <c r="BQ77" s="13">
        <f t="shared" si="76"/>
        <v>3.7319110425130753E-2</v>
      </c>
      <c r="BR77" s="13">
        <f t="shared" si="76"/>
        <v>0.17855547520185305</v>
      </c>
      <c r="BS77" s="13">
        <f t="shared" si="76"/>
        <v>7.0825433738414906E-2</v>
      </c>
      <c r="BT77" s="13">
        <f t="shared" si="76"/>
        <v>7.1169622408424976E-2</v>
      </c>
      <c r="BU77" s="13"/>
      <c r="BV77" s="13"/>
      <c r="BW77" s="13">
        <f t="shared" si="74"/>
        <v>8.5032330497560982E-2</v>
      </c>
      <c r="BX77" s="13">
        <f t="shared" si="74"/>
        <v>0.29602393092149454</v>
      </c>
      <c r="BY77" s="13">
        <f t="shared" si="74"/>
        <v>0.17072940991994792</v>
      </c>
      <c r="BZ77" s="13">
        <f t="shared" si="74"/>
        <v>0.12430079113010192</v>
      </c>
      <c r="CG77" s="7"/>
      <c r="CJ77" s="13">
        <v>53</v>
      </c>
      <c r="CK77" s="13">
        <f>CL$9*$CJ77+(1-数据总览!AF58)*100*CL$10+CL$11</f>
        <v>260.55328811221148</v>
      </c>
      <c r="CL77" s="13">
        <f>CM$9*$CJ77+(1-数据总览!AG58)*100*CM$10+CM$11</f>
        <v>274.19772911726</v>
      </c>
      <c r="CM77" s="13">
        <f>CN$9*$CJ77+(1-数据总览!AH58)*100*CN$10+CN$11</f>
        <v>232.0344331045207</v>
      </c>
      <c r="CN77" s="13">
        <f>CO$9*$CJ77+(1-数据总览!AI58)*100*CO$10+CO$11</f>
        <v>232.0344331045207</v>
      </c>
      <c r="CQ77" s="13">
        <v>53</v>
      </c>
      <c r="CR77" s="13" t="e">
        <f>(持续效用(选择列求节点(将领怒气,CR$21,时间节点,1,100-$CQ77),0,CR$21,"将领")-持续效用(选择列求节点(将领怒气,CR$21,时间节点,1,100),0,CR$21,"将领"))*数据总览!$D$4/(1+数据总览!$D$4)</f>
        <v>#VALUE!</v>
      </c>
      <c r="CS77" s="13" t="e">
        <f>(持续效用(选择列求节点(将领怒气,CS$21,时间节点,1,100-$CQ77),0,CS$21,"将领")-持续效用(选择列求节点(将领怒气,CS$21,时间节点,1,100),0,CS$21,"将领"))*数据总览!$D$4/(1+数据总览!$D$4)</f>
        <v>#VALUE!</v>
      </c>
      <c r="CT77" s="13" t="e">
        <f>(持续效用(选择列求节点(将领怒气,CT$21,时间节点,1,100-$CQ77),0,CT$21,"将领")-持续效用(选择列求节点(将领怒气,CT$21,时间节点,1,100),0,CT$21,"将领"))*数据总览!$D$4/(1+数据总览!$D$4)</f>
        <v>#VALUE!</v>
      </c>
      <c r="CU77" s="13" t="e">
        <f>(持续效用(选择列求节点(将领怒气,CU$21,时间节点,1,100-$CQ77),0,CU$21,"将领")-持续效用(选择列求节点(将领怒气,CU$21,时间节点,1,100),0,CU$21,"将领"))*数据总览!$D$4/(1+数据总览!$D$4)</f>
        <v>#VALUE!</v>
      </c>
      <c r="CW77" s="13">
        <f>(持续效用(选择列求节点(将领怒气,CW$21,时间节点,1,200-$CQ77),0,CW$21,"将领")-持续效用(选择列求节点(将领怒气,CW$21,时间节点,1,200),0,CW$21,"将领"))*数据总览!$D$4/(1+数据总览!$D$4)</f>
        <v>5.0681007802025259E-2</v>
      </c>
      <c r="CX77" s="13">
        <f>(持续效用(选择列求节点(将领怒气,CX$21,时间节点,1,200-$CQ77),0,CX$21,"将领")-持续效用(选择列求节点(将领怒气,CX$21,时间节点,1,200),0,CX$21,"将领"))*数据总览!$D$4/(1+数据总览!$D$4)</f>
        <v>5.4180549487743972E-2</v>
      </c>
      <c r="CY77" s="13">
        <f>(持续效用(选择列求节点(将领怒气,CY$21,时间节点,1,200-$CQ77),0,CY$21,"将领")-持续效用(选择列求节点(将领怒气,CY$21,时间节点,1,200),0,CY$21,"将领"))*数据总览!$D$4/(1+数据总览!$D$4)</f>
        <v>4.5052845139597744E-2</v>
      </c>
      <c r="CZ77" s="13">
        <f>(持续效用(选择列求节点(将领怒气,CZ$21,时间节点,1,200-$CQ77),0,CZ$21,"将领")-持续效用(选择列求节点(将领怒气,CZ$21,时间节点,1,200),0,CZ$21,"将领"))*数据总览!$D$4/(1+数据总览!$D$4)</f>
        <v>4.3059889016605825E-2</v>
      </c>
      <c r="DC77" s="13" t="e">
        <f t="shared" si="45"/>
        <v>#VALUE!</v>
      </c>
      <c r="DD77" s="13" t="e">
        <f t="shared" si="45"/>
        <v>#VALUE!</v>
      </c>
      <c r="DE77" s="13" t="e">
        <f t="shared" si="45"/>
        <v>#VALUE!</v>
      </c>
      <c r="DF77" s="13" t="e">
        <f t="shared" si="45"/>
        <v>#VALUE!</v>
      </c>
      <c r="DQ77" s="14">
        <f>[8]结果汇总!N78</f>
        <v>0</v>
      </c>
      <c r="DR77" s="14">
        <f>[8]结果汇总!O78</f>
        <v>0</v>
      </c>
      <c r="DS77" s="14">
        <f>[8]结果汇总!P78</f>
        <v>0.7</v>
      </c>
      <c r="DT77" s="14">
        <f>[8]结果汇总!Q78</f>
        <v>0.3</v>
      </c>
      <c r="DU77" s="14">
        <f>[8]结果汇总!R78</f>
        <v>0.5</v>
      </c>
      <c r="DV77" s="14">
        <f>[8]结果汇总!S78</f>
        <v>0.5</v>
      </c>
      <c r="DW77" s="14">
        <f>[8]结果汇总!T78</f>
        <v>0</v>
      </c>
      <c r="DX77" s="14">
        <f>[8]结果汇总!U78</f>
        <v>0</v>
      </c>
      <c r="DY77" s="14">
        <f>[8]结果汇总!V78</f>
        <v>0</v>
      </c>
      <c r="DZ77" s="14">
        <f>[8]结果汇总!W78</f>
        <v>0.25</v>
      </c>
      <c r="EA77" s="14">
        <f>[8]结果汇总!X78</f>
        <v>0.75</v>
      </c>
      <c r="EB77" s="14">
        <f>[8]结果汇总!Y78</f>
        <v>0</v>
      </c>
      <c r="EC77" s="14">
        <f>[8]结果汇总!Z78</f>
        <v>0</v>
      </c>
      <c r="ED77" s="14">
        <f>[8]结果汇总!AA78</f>
        <v>0</v>
      </c>
      <c r="EE77" s="14">
        <f>[8]结果汇总!AB78</f>
        <v>0.625</v>
      </c>
      <c r="EF77" s="14">
        <f>[8]结果汇总!AC78</f>
        <v>0.375</v>
      </c>
      <c r="FG77" s="13" t="str">
        <f>IFERROR(INDEX(版本差别!$F:$F,MATCH(相关演算!FH77,版本差别!$D:$D,0)),"")</f>
        <v>刘备</v>
      </c>
      <c r="FH77" s="13">
        <v>10064</v>
      </c>
      <c r="FI77" s="13" t="s">
        <v>715</v>
      </c>
      <c r="FJ77" s="13">
        <v>500</v>
      </c>
      <c r="FK77" s="13">
        <v>500</v>
      </c>
      <c r="FL77" s="13">
        <v>250</v>
      </c>
      <c r="FM77" s="13">
        <v>0</v>
      </c>
      <c r="FN77" s="13">
        <f>FJ77</f>
        <v>500</v>
      </c>
      <c r="FO77" s="53">
        <f t="shared" si="11"/>
        <v>0</v>
      </c>
      <c r="FP77" s="53">
        <f t="shared" si="12"/>
        <v>0</v>
      </c>
      <c r="FQ77" s="53">
        <f t="shared" si="13"/>
        <v>0</v>
      </c>
      <c r="FR77" s="53">
        <f t="shared" si="14"/>
        <v>0</v>
      </c>
      <c r="FS77" s="53">
        <f t="shared" si="15"/>
        <v>785000</v>
      </c>
      <c r="FT77" s="53">
        <f t="shared" si="16"/>
        <v>0</v>
      </c>
      <c r="FU77" s="53">
        <f t="shared" si="17"/>
        <v>0</v>
      </c>
      <c r="FV77" s="53">
        <f t="shared" si="18"/>
        <v>0</v>
      </c>
      <c r="FW77" s="53">
        <f t="shared" si="5"/>
        <v>0</v>
      </c>
      <c r="FX77" s="53">
        <v>0</v>
      </c>
      <c r="FY77" s="125">
        <f t="shared" si="54"/>
        <v>785000</v>
      </c>
      <c r="FZ77" s="125" t="str">
        <f t="shared" ca="1" si="55"/>
        <v/>
      </c>
      <c r="GA77" s="13">
        <v>0</v>
      </c>
      <c r="GB77" s="53">
        <f t="shared" ca="1" si="56"/>
        <v>500</v>
      </c>
      <c r="GC77" s="189">
        <f ca="1">IF(FI77="","",求节点($FT$4:$FT$10,$FV$4:$FV$10,GB77))</f>
        <v>1</v>
      </c>
      <c r="GD77" s="53">
        <f t="shared" si="19"/>
        <v>2</v>
      </c>
      <c r="GE77" s="53">
        <f t="shared" ca="1" si="57"/>
        <v>12</v>
      </c>
      <c r="GF77" s="190">
        <f ca="1">IF(GG77="",MAX(ROUND(GE77*求节点($FN$4:$FN$7,INDEX($FO$4:$FR$7,,GD77+1),GE77),2),2),MIN(MAX(ROUND(GE77*求节点($FN$4:$FN$7,INDEX($FO$4:$FR$7,,GD77+1),GE77),2),2),GG77))</f>
        <v>9.6</v>
      </c>
      <c r="GY77" s="13"/>
    </row>
    <row r="78" spans="2:207" x14ac:dyDescent="0.15">
      <c r="B78" s="14">
        <v>59</v>
      </c>
      <c r="C78" s="15">
        <v>0.5</v>
      </c>
      <c r="D78" s="15">
        <v>0.5</v>
      </c>
      <c r="E78" s="15">
        <v>0.5</v>
      </c>
      <c r="F78" s="15">
        <v>0.5</v>
      </c>
      <c r="G78" s="13">
        <f>数据总览!AF64</f>
        <v>9.7481860073874396E-2</v>
      </c>
      <c r="H78" s="13">
        <f>数据总览!AG64</f>
        <v>1.5018924022833268E-2</v>
      </c>
      <c r="I78" s="13">
        <f>数据总览!AH64</f>
        <v>0.29690347197969474</v>
      </c>
      <c r="J78" s="13">
        <f>数据总览!AI64</f>
        <v>0.29690347197969474</v>
      </c>
      <c r="K78" s="13">
        <f>数据总览!AB64</f>
        <v>0</v>
      </c>
      <c r="L78" s="13">
        <f>数据总览!AC64</f>
        <v>0.19900350211293955</v>
      </c>
      <c r="M78" s="13">
        <f>数据总览!AD64</f>
        <v>0.28058592566722995</v>
      </c>
      <c r="N78" s="13">
        <f>数据总览!AE64</f>
        <v>0.1245707324895369</v>
      </c>
      <c r="R78" s="13">
        <f t="shared" si="73"/>
        <v>3.7898399999999999</v>
      </c>
      <c r="S78" s="13">
        <f t="shared" si="73"/>
        <v>3.62704</v>
      </c>
      <c r="T78" s="13">
        <f t="shared" si="73"/>
        <v>1.8</v>
      </c>
      <c r="U78" s="13">
        <f t="shared" si="73"/>
        <v>2.3839999999999999</v>
      </c>
      <c r="V78" s="7">
        <f t="shared" si="58"/>
        <v>2.98782759501383</v>
      </c>
      <c r="W78" s="7">
        <f t="shared" si="59"/>
        <v>1.5906154261417089</v>
      </c>
      <c r="X78" s="7">
        <f t="shared" si="60"/>
        <v>1.0648735825767823</v>
      </c>
      <c r="Y78" s="7">
        <f t="shared" si="61"/>
        <v>1.0730166379191928</v>
      </c>
      <c r="Z78" s="13">
        <f t="shared" si="47"/>
        <v>0.15596210620274964</v>
      </c>
      <c r="AA78" s="13">
        <f t="shared" si="48"/>
        <v>0.16296247865240765</v>
      </c>
      <c r="AB78" s="13">
        <f t="shared" si="49"/>
        <v>0.32837301587301593</v>
      </c>
      <c r="AC78" s="13">
        <f t="shared" si="26"/>
        <v>0.24793264621284761</v>
      </c>
      <c r="AD78" s="7">
        <f t="shared" si="62"/>
        <v>0.34457256769070077</v>
      </c>
      <c r="AE78" s="7">
        <f t="shared" si="63"/>
        <v>0.44378131922940078</v>
      </c>
      <c r="AF78" s="7">
        <f t="shared" si="64"/>
        <v>0.49984359280989499</v>
      </c>
      <c r="AG78" s="7">
        <f t="shared" si="65"/>
        <v>0.74272961115847269</v>
      </c>
      <c r="AH78" s="4">
        <f>SUMPRODUCT(AD78:AF78,INDEX((DQ63:DS63,DU63:DW63,DY63:EA63,EC63:EE63),1,,$N$2))</f>
        <v>0.29990615568593698</v>
      </c>
      <c r="AI78" s="4">
        <f>SUMPRODUCT(Z78:AB78,INDEX((DQ63:DS63,DU63:DW63,DY63:EA63,EC63:EE63),1,,$N$2))</f>
        <v>0.19702380952380955</v>
      </c>
      <c r="AJ78" s="59">
        <f>MAX(INDEX($AD$19:AF78,,$N$2))</f>
        <v>0.34457256769070077</v>
      </c>
      <c r="AK78" s="27">
        <f>MAX(INDEX($Z$19:AB78,,$N$2))</f>
        <v>0.15596210620274964</v>
      </c>
      <c r="AL78" s="13">
        <f t="shared" si="66"/>
        <v>3.7238506444748862E+20</v>
      </c>
      <c r="AM78" s="13">
        <f t="shared" si="67"/>
        <v>3.890995998515761E+20</v>
      </c>
      <c r="AN78" s="13">
        <f t="shared" si="68"/>
        <v>7.8404434035870151E+20</v>
      </c>
      <c r="AO78" s="7">
        <f t="shared" si="69"/>
        <v>9.4906796394644059E+20</v>
      </c>
      <c r="AP78" s="7">
        <f t="shared" si="70"/>
        <v>8.9628785557863675E+20</v>
      </c>
      <c r="AQ78" s="7">
        <f t="shared" si="71"/>
        <v>8.9906903461825597E+20</v>
      </c>
      <c r="AR78" s="7">
        <f>SUMPRODUCT(AO78:AQ78,INDEX((DQ63:DS63,DU63:DW63,DY63:EA63,EC63:EE63),1,,$N$2))</f>
        <v>5.3944142077095353E+20</v>
      </c>
      <c r="AS78" s="7">
        <f>SUMPRODUCT(AL78:AN78,INDEX((DQ63:DS63,DU63:DW63,DY63:EA63,EC63:EE63),1,,$N$2))</f>
        <v>4.704266042152209E+20</v>
      </c>
      <c r="AT78" s="59">
        <f>MAX(INDEX($AO$19:AQ78,,$N$2))</f>
        <v>9.4906796394644059E+20</v>
      </c>
      <c r="AU78" s="27">
        <f>MAX(INDEX($AL$19:AN78,,$N$2))</f>
        <v>3.7238506444748862E+20</v>
      </c>
      <c r="BD78" s="7">
        <v>54</v>
      </c>
      <c r="BE78" s="13">
        <f>(1-数据总览!AB59)*100*$BF$15</f>
        <v>240</v>
      </c>
      <c r="BF78" s="13">
        <f>(1-数据总览!AC59)*100*$BF$15</f>
        <v>189.73518607784658</v>
      </c>
      <c r="BG78" s="13">
        <f>(1-数据总览!AD59)*100*$BF$15</f>
        <v>157.97915275357079</v>
      </c>
      <c r="BH78" s="13">
        <f>(1-数据总览!AE59)*100*$BF$15</f>
        <v>194.90676022293292</v>
      </c>
      <c r="BK78" s="13">
        <v>54</v>
      </c>
      <c r="BL78" s="13">
        <f t="shared" si="75"/>
        <v>4.863863986646294E-2</v>
      </c>
      <c r="BM78" s="13">
        <f t="shared" si="75"/>
        <v>0.11970395028468295</v>
      </c>
      <c r="BN78" s="13">
        <f t="shared" si="75"/>
        <v>0.10183881419129248</v>
      </c>
      <c r="BO78" s="13">
        <f t="shared" si="75"/>
        <v>5.41775186697597E-2</v>
      </c>
      <c r="BQ78" s="13">
        <f t="shared" si="76"/>
        <v>3.7884197542207065E-2</v>
      </c>
      <c r="BR78" s="13">
        <f t="shared" si="76"/>
        <v>0.18041098818056753</v>
      </c>
      <c r="BS78" s="13">
        <f t="shared" si="76"/>
        <v>7.2130048398651073E-2</v>
      </c>
      <c r="BT78" s="13">
        <f t="shared" si="76"/>
        <v>7.2537733230582602E-2</v>
      </c>
      <c r="BU78" s="13"/>
      <c r="BV78" s="13"/>
      <c r="BW78" s="13">
        <f t="shared" si="74"/>
        <v>8.6522837408670006E-2</v>
      </c>
      <c r="BX78" s="13">
        <f t="shared" si="74"/>
        <v>0.3001149384652505</v>
      </c>
      <c r="BY78" s="13">
        <f t="shared" si="74"/>
        <v>0.17396886258994354</v>
      </c>
      <c r="BZ78" s="13">
        <f t="shared" si="74"/>
        <v>0.1267152519003423</v>
      </c>
      <c r="CG78" s="7"/>
      <c r="CJ78" s="13">
        <v>54</v>
      </c>
      <c r="CK78" s="13">
        <f>CL$9*$CJ78+(1-数据总览!AF59)*100*CL$10+CL$11</f>
        <v>263.21543567028323</v>
      </c>
      <c r="CL78" s="13">
        <f>CM$9*$CJ78+(1-数据总览!AG59)*100*CM$10+CM$11</f>
        <v>276.19772911726</v>
      </c>
      <c r="CM78" s="13">
        <f>CN$9*$CJ78+(1-数据总览!AH59)*100*CN$10+CN$11</f>
        <v>235.49022785323629</v>
      </c>
      <c r="CN78" s="13">
        <f>CO$9*$CJ78+(1-数据总览!AI59)*100*CO$10+CO$11</f>
        <v>235.49022785323629</v>
      </c>
      <c r="CQ78" s="13">
        <v>54</v>
      </c>
      <c r="CR78" s="13" t="e">
        <f>(持续效用(选择列求节点(将领怒气,CR$21,时间节点,1,100-$CQ78),0,CR$21,"将领")-持续效用(选择列求节点(将领怒气,CR$21,时间节点,1,100),0,CR$21,"将领"))*数据总览!$D$4/(1+数据总览!$D$4)</f>
        <v>#VALUE!</v>
      </c>
      <c r="CS78" s="13" t="e">
        <f>(持续效用(选择列求节点(将领怒气,CS$21,时间节点,1,100-$CQ78),0,CS$21,"将领")-持续效用(选择列求节点(将领怒气,CS$21,时间节点,1,100),0,CS$21,"将领"))*数据总览!$D$4/(1+数据总览!$D$4)</f>
        <v>#VALUE!</v>
      </c>
      <c r="CT78" s="13" t="e">
        <f>(持续效用(选择列求节点(将领怒气,CT$21,时间节点,1,100-$CQ78),0,CT$21,"将领")-持续效用(选择列求节点(将领怒气,CT$21,时间节点,1,100),0,CT$21,"将领"))*数据总览!$D$4/(1+数据总览!$D$4)</f>
        <v>#VALUE!</v>
      </c>
      <c r="CU78" s="13" t="e">
        <f>(持续效用(选择列求节点(将领怒气,CU$21,时间节点,1,100-$CQ78),0,CU$21,"将领")-持续效用(选择列求节点(将领怒气,CU$21,时间节点,1,100),0,CU$21,"将领"))*数据总览!$D$4/(1+数据总览!$D$4)</f>
        <v>#VALUE!</v>
      </c>
      <c r="CW78" s="13">
        <f>(持续效用(选择列求节点(将领怒气,CW$21,时间节点,1,200-$CQ78),0,CW$21,"将领")-持续效用(选择列求节点(将领怒气,CW$21,时间节点,1,200),0,CW$21,"将领"))*数据总览!$D$4/(1+数据总览!$D$4)</f>
        <v>5.1947825240081291E-2</v>
      </c>
      <c r="CX78" s="13">
        <f>(持续效用(选择列求节点(将领怒气,CX$21,时间节点,1,200-$CQ78),0,CX$21,"将领")-持续效用(选择列求节点(将领怒气,CX$21,时间节点,1,200),0,CX$21,"将领"))*数据总览!$D$4/(1+数据总览!$D$4)</f>
        <v>5.5277849618777582E-2</v>
      </c>
      <c r="CY78" s="13">
        <f>(持续效用(选择列求节点(将领怒气,CY$21,时间节点,1,200-$CQ78),0,CY$21,"将领")-持续效用(选择列求节点(将领怒气,CY$21,时间节点,1,200),0,CY$21,"将领"))*数据总览!$D$4/(1+数据总览!$D$4)</f>
        <v>4.6088603462761127E-2</v>
      </c>
      <c r="CZ78" s="13">
        <f>(持续效用(选择列求节点(将领怒气,CZ$21,时间节点,1,200-$CQ78),0,CZ$21,"将领")-持续效用(选择列求节点(将领怒气,CZ$21,时间节点,1,200),0,CZ$21,"将领"))*数据总览!$D$4/(1+数据总览!$D$4)</f>
        <v>4.4129104622193674E-2</v>
      </c>
      <c r="DC78" s="13" t="e">
        <f t="shared" si="45"/>
        <v>#VALUE!</v>
      </c>
      <c r="DD78" s="13" t="e">
        <f t="shared" si="45"/>
        <v>#VALUE!</v>
      </c>
      <c r="DE78" s="13" t="e">
        <f t="shared" si="45"/>
        <v>#VALUE!</v>
      </c>
      <c r="DF78" s="13" t="e">
        <f t="shared" si="45"/>
        <v>#VALUE!</v>
      </c>
      <c r="DQ78" s="14">
        <f>[8]结果汇总!N79</f>
        <v>0</v>
      </c>
      <c r="DR78" s="14">
        <f>[8]结果汇总!O79</f>
        <v>0</v>
      </c>
      <c r="DS78" s="14">
        <f>[8]结果汇总!P79</f>
        <v>0.7</v>
      </c>
      <c r="DT78" s="14">
        <f>[8]结果汇总!Q79</f>
        <v>0.3</v>
      </c>
      <c r="DU78" s="14">
        <f>[8]结果汇总!R79</f>
        <v>0.5</v>
      </c>
      <c r="DV78" s="14">
        <f>[8]结果汇总!S79</f>
        <v>0.5</v>
      </c>
      <c r="DW78" s="14">
        <f>[8]结果汇总!T79</f>
        <v>0</v>
      </c>
      <c r="DX78" s="14">
        <f>[8]结果汇总!U79</f>
        <v>0</v>
      </c>
      <c r="DY78" s="14">
        <f>[8]结果汇总!V79</f>
        <v>0</v>
      </c>
      <c r="DZ78" s="14">
        <f>[8]结果汇总!W79</f>
        <v>0.25</v>
      </c>
      <c r="EA78" s="14">
        <f>[8]结果汇总!X79</f>
        <v>0.75</v>
      </c>
      <c r="EB78" s="14">
        <f>[8]结果汇总!Y79</f>
        <v>0</v>
      </c>
      <c r="EC78" s="14">
        <f>[8]结果汇总!Z79</f>
        <v>0</v>
      </c>
      <c r="ED78" s="14">
        <f>[8]结果汇总!AA79</f>
        <v>0</v>
      </c>
      <c r="EE78" s="14">
        <f>[8]结果汇总!AB79</f>
        <v>0.625</v>
      </c>
      <c r="EF78" s="14">
        <f>[8]结果汇总!AC79</f>
        <v>0.375</v>
      </c>
      <c r="FG78" s="13" t="str">
        <f>IFERROR(INDEX(版本差别!$F:$F,MATCH(相关演算!FH78,版本差别!$D:$D,0)),"")</f>
        <v>孙权</v>
      </c>
      <c r="FH78" s="13">
        <v>10065</v>
      </c>
      <c r="FI78" s="13" t="s">
        <v>380</v>
      </c>
      <c r="FM78" s="13">
        <v>0</v>
      </c>
      <c r="FN78" s="13" t="s">
        <v>380</v>
      </c>
      <c r="FO78" s="53">
        <f t="shared" si="11"/>
        <v>0</v>
      </c>
      <c r="FP78" s="53">
        <f t="shared" si="12"/>
        <v>0</v>
      </c>
      <c r="FQ78" s="53">
        <f t="shared" si="13"/>
        <v>0</v>
      </c>
      <c r="FR78" s="53">
        <f t="shared" si="14"/>
        <v>0</v>
      </c>
      <c r="FS78" s="53">
        <f t="shared" si="15"/>
        <v>0</v>
      </c>
      <c r="FT78" s="53">
        <f t="shared" si="16"/>
        <v>0</v>
      </c>
      <c r="FU78" s="53">
        <f t="shared" si="17"/>
        <v>0</v>
      </c>
      <c r="FV78" s="53">
        <f t="shared" si="18"/>
        <v>0</v>
      </c>
      <c r="FW78" s="53">
        <f t="shared" ref="FW78:FW121" si="77">IF($FI78=FW$13,$FL78*$FK78,0)</f>
        <v>0</v>
      </c>
      <c r="FX78" s="53">
        <v>0</v>
      </c>
      <c r="FY78" s="125">
        <f t="shared" ref="FY78:FY121" si="78">SUM($FO78:$FX78)</f>
        <v>0</v>
      </c>
      <c r="FZ78" s="125" t="str">
        <f t="shared" ref="FZ78:FZ83" ca="1" si="79">IFERROR(INDIRECT(FG78&amp;"!D4",TRUE),"")</f>
        <v/>
      </c>
      <c r="GA78" s="13">
        <v>0</v>
      </c>
      <c r="GB78" s="53" t="str">
        <f t="shared" ref="GB78:GB83" si="80">IF(FI78="","",IF(AND(GA78=0,FZ78=3),FN78-120,FN78))</f>
        <v/>
      </c>
      <c r="GC78" s="189" t="str">
        <f>IF(FI78="","",求节点($FT$4:$FT$10,$FV$4:$FV$10,GB78))</f>
        <v/>
      </c>
      <c r="GD78" s="53">
        <f t="shared" si="19"/>
        <v>0</v>
      </c>
      <c r="GE78" s="53">
        <f t="shared" si="57"/>
        <v>0</v>
      </c>
      <c r="GF78" s="190">
        <f>IF(GG78="",MAX(ROUND(GE78*求节点($FN$4:$FN$7,INDEX($FO$4:$FR$7,,GD78+1),GE78),2),2),MIN(MAX(ROUND(GE78*求节点($FN$4:$FN$7,INDEX($FO$4:$FR$7,,GD78+1),GE78),2),2),GG78))</f>
        <v>2</v>
      </c>
      <c r="GG78" s="13" t="s">
        <v>380</v>
      </c>
      <c r="GY78" s="13"/>
    </row>
    <row r="79" spans="2:207" x14ac:dyDescent="0.15">
      <c r="B79" s="14">
        <v>60</v>
      </c>
      <c r="C79" s="15">
        <v>0.5</v>
      </c>
      <c r="D79" s="15">
        <v>0.5</v>
      </c>
      <c r="E79" s="15">
        <v>0.5</v>
      </c>
      <c r="F79" s="15">
        <v>0.5</v>
      </c>
      <c r="G79" s="13">
        <f>数据总览!AF65</f>
        <v>9.2690671408216296E-2</v>
      </c>
      <c r="H79" s="13">
        <f>数据总览!AG65</f>
        <v>1.5018924022833268E-2</v>
      </c>
      <c r="I79" s="13">
        <f>数据总览!AH65</f>
        <v>0.28606873911385156</v>
      </c>
      <c r="J79" s="13">
        <f>数据总览!AI65</f>
        <v>0.28606873911385156</v>
      </c>
      <c r="K79" s="13">
        <f>数据总览!AB65</f>
        <v>0</v>
      </c>
      <c r="L79" s="13">
        <f>数据总览!AC65</f>
        <v>0.19705496278409884</v>
      </c>
      <c r="M79" s="13">
        <f>数据总览!AD65</f>
        <v>0.26902887727699726</v>
      </c>
      <c r="N79" s="13">
        <f>数据总览!AE65</f>
        <v>0.11277703731253237</v>
      </c>
      <c r="R79" s="13">
        <f t="shared" si="73"/>
        <v>3.7898399999999999</v>
      </c>
      <c r="S79" s="13">
        <f t="shared" si="73"/>
        <v>3.62704</v>
      </c>
      <c r="T79" s="13">
        <f t="shared" si="73"/>
        <v>1.8</v>
      </c>
      <c r="U79" s="13">
        <f t="shared" si="73"/>
        <v>2.3839999999999999</v>
      </c>
      <c r="V79" s="7">
        <f t="shared" si="58"/>
        <v>2.9624686727015708</v>
      </c>
      <c r="W79" s="7">
        <f t="shared" si="59"/>
        <v>1.5727037802134596</v>
      </c>
      <c r="X79" s="7">
        <f t="shared" si="60"/>
        <v>1.045047128811923</v>
      </c>
      <c r="Y79" s="7">
        <f t="shared" si="61"/>
        <v>1.057153950831569</v>
      </c>
      <c r="Z79" s="13">
        <f t="shared" si="47"/>
        <v>0.15596210620274964</v>
      </c>
      <c r="AA79" s="13">
        <f t="shared" si="48"/>
        <v>0.16296247865240765</v>
      </c>
      <c r="AB79" s="13">
        <f t="shared" si="49"/>
        <v>0.32837301587301593</v>
      </c>
      <c r="AC79" s="13">
        <f t="shared" si="26"/>
        <v>0.24793264621284761</v>
      </c>
      <c r="AD79" s="7">
        <f t="shared" si="62"/>
        <v>0.34783980777715329</v>
      </c>
      <c r="AE79" s="7">
        <f t="shared" si="63"/>
        <v>0.45087599469114586</v>
      </c>
      <c r="AF79" s="7">
        <f t="shared" si="64"/>
        <v>0.52956072896351292</v>
      </c>
      <c r="AG79" s="7">
        <f t="shared" si="65"/>
        <v>0.85103184325592662</v>
      </c>
      <c r="AH79" s="4">
        <f>SUMPRODUCT(AD79:AF79,INDEX((DQ64:DS64,DU64:DW64,DY64:EA64,EC64:EE64),1,,$N$2))</f>
        <v>0.31773643737810775</v>
      </c>
      <c r="AI79" s="4">
        <f>SUMPRODUCT(Z79:AB79,INDEX((DQ64:DS64,DU64:DW64,DY64:EA64,EC64:EE64),1,,$N$2))</f>
        <v>0.19702380952380955</v>
      </c>
      <c r="AJ79" s="59">
        <f>MAX(INDEX($AD$19:AF79,,$N$2))</f>
        <v>0.34783980777715329</v>
      </c>
      <c r="AK79" s="27">
        <f>MAX(INDEX($Z$19:AB79,,$N$2))</f>
        <v>0.15596210620274964</v>
      </c>
      <c r="AL79" s="13">
        <f t="shared" si="66"/>
        <v>1.896561825212608E+21</v>
      </c>
      <c r="AM79" s="13">
        <f t="shared" si="67"/>
        <v>1.9816891646256176E+21</v>
      </c>
      <c r="AN79" s="13">
        <f t="shared" si="68"/>
        <v>3.9931477042576181E+21</v>
      </c>
      <c r="AO79" s="7">
        <f t="shared" si="69"/>
        <v>4.9226519292449244E+21</v>
      </c>
      <c r="AP79" s="7">
        <f t="shared" si="70"/>
        <v>4.6644234367741156E+21</v>
      </c>
      <c r="AQ79" s="7">
        <f t="shared" si="71"/>
        <v>4.7120975921809274E+21</v>
      </c>
      <c r="AR79" s="7">
        <f>SUMPRODUCT(AO79:AQ79,INDEX((DQ64:DS64,DU64:DW64,DY64:EA64,EC64:EE64),1,,$N$2))</f>
        <v>2.8272585553085564E+21</v>
      </c>
      <c r="AS79" s="7">
        <f>SUMPRODUCT(AL79:AN79,INDEX((DQ64:DS64,DU64:DW64,DY64:EA64,EC64:EE64),1,,$N$2))</f>
        <v>2.3958886225545706E+21</v>
      </c>
      <c r="AT79" s="59">
        <f>MAX(INDEX($AO$19:AQ79,,$N$2))</f>
        <v>4.9226519292449244E+21</v>
      </c>
      <c r="AU79" s="27">
        <f>MAX(INDEX($AL$19:AN79,,$N$2))</f>
        <v>1.896561825212608E+21</v>
      </c>
      <c r="BD79" s="7">
        <v>55</v>
      </c>
      <c r="BE79" s="13">
        <f>(1-数据总览!AB60)*100*$BF$15</f>
        <v>240</v>
      </c>
      <c r="BF79" s="13">
        <f>(1-数据总览!AC60)*100*$BF$15</f>
        <v>190.25892452126541</v>
      </c>
      <c r="BG79" s="13">
        <f>(1-数据总览!AD60)*100*$BF$15</f>
        <v>161.02687523550409</v>
      </c>
      <c r="BH79" s="13">
        <f>(1-数据总览!AE60)*100*$BF$15</f>
        <v>198.09073554444666</v>
      </c>
      <c r="BK79" s="13">
        <v>55</v>
      </c>
      <c r="BL79" s="13">
        <f t="shared" si="75"/>
        <v>4.9565662318644232E-2</v>
      </c>
      <c r="BM79" s="13">
        <f t="shared" si="75"/>
        <v>0.12193944484972435</v>
      </c>
      <c r="BN79" s="13">
        <f t="shared" si="75"/>
        <v>0.10377546555214778</v>
      </c>
      <c r="BO79" s="13">
        <f t="shared" si="75"/>
        <v>5.5223868617841676E-2</v>
      </c>
      <c r="BQ79" s="13">
        <f t="shared" si="76"/>
        <v>3.8449284659283378E-2</v>
      </c>
      <c r="BR79" s="13">
        <f t="shared" si="76"/>
        <v>0.18226650115928203</v>
      </c>
      <c r="BS79" s="13">
        <f t="shared" si="76"/>
        <v>7.3408242713325134E-2</v>
      </c>
      <c r="BT79" s="13">
        <f t="shared" si="76"/>
        <v>7.3905844052740172E-2</v>
      </c>
      <c r="BU79" s="13"/>
      <c r="BV79" s="13"/>
      <c r="BW79" s="13">
        <f t="shared" si="74"/>
        <v>8.8014946977927611E-2</v>
      </c>
      <c r="BX79" s="13">
        <f t="shared" si="74"/>
        <v>0.30420594600900641</v>
      </c>
      <c r="BY79" s="13">
        <f t="shared" si="74"/>
        <v>0.17718370826547292</v>
      </c>
      <c r="BZ79" s="13">
        <f t="shared" si="74"/>
        <v>0.12912971267058185</v>
      </c>
      <c r="CG79" s="7"/>
      <c r="CJ79" s="13">
        <v>55</v>
      </c>
      <c r="CK79" s="13">
        <f>CL$9*$CJ79+(1-数据总览!AF60)*100*CL$10+CL$11</f>
        <v>265.86218065746573</v>
      </c>
      <c r="CL79" s="13">
        <f>CM$9*$CJ79+(1-数据总览!AG60)*100*CM$10+CM$11</f>
        <v>278.19772911726</v>
      </c>
      <c r="CM79" s="13">
        <f>CN$9*$CJ79+(1-数据总览!AH60)*100*CN$10+CN$11</f>
        <v>238.91884776664256</v>
      </c>
      <c r="CN79" s="13">
        <f>CO$9*$CJ79+(1-数据总览!AI60)*100*CO$10+CO$11</f>
        <v>238.91884776664256</v>
      </c>
      <c r="CQ79" s="13">
        <v>55</v>
      </c>
      <c r="CR79" s="13" t="e">
        <f>(持续效用(选择列求节点(将领怒气,CR$21,时间节点,1,100-$CQ79),0,CR$21,"将领")-持续效用(选择列求节点(将领怒气,CR$21,时间节点,1,100),0,CR$21,"将领"))*数据总览!$D$4/(1+数据总览!$D$4)</f>
        <v>#VALUE!</v>
      </c>
      <c r="CS79" s="13" t="e">
        <f>(持续效用(选择列求节点(将领怒气,CS$21,时间节点,1,100-$CQ79),0,CS$21,"将领")-持续效用(选择列求节点(将领怒气,CS$21,时间节点,1,100),0,CS$21,"将领"))*数据总览!$D$4/(1+数据总览!$D$4)</f>
        <v>#VALUE!</v>
      </c>
      <c r="CT79" s="13" t="e">
        <f>(持续效用(选择列求节点(将领怒气,CT$21,时间节点,1,100-$CQ79),0,CT$21,"将领")-持续效用(选择列求节点(将领怒气,CT$21,时间节点,1,100),0,CT$21,"将领"))*数据总览!$D$4/(1+数据总览!$D$4)</f>
        <v>#VALUE!</v>
      </c>
      <c r="CU79" s="13" t="e">
        <f>(持续效用(选择列求节点(将领怒气,CU$21,时间节点,1,100-$CQ79),0,CU$21,"将领")-持续效用(选择列求节点(将领怒气,CU$21,时间节点,1,100),0,CU$21,"将领"))*数据总览!$D$4/(1+数据总览!$D$4)</f>
        <v>#VALUE!</v>
      </c>
      <c r="CW79" s="13">
        <f>(持续效用(选择列求节点(将领怒气,CW$21,时间节点,1,200-$CQ79),0,CW$21,"将领")-持续效用(选择列求节点(将领怒气,CW$21,时间节点,1,200),0,CW$21,"将领"))*数据总览!$D$4/(1+数据总览!$D$4)</f>
        <v>5.322222164796539E-2</v>
      </c>
      <c r="CX79" s="13">
        <f>(持续效用(选择列求节点(将领怒气,CX$21,时间节点,1,200-$CQ79),0,CX$21,"将领")-持续效用(选择列求节点(将领怒气,CX$21,时间节点,1,200),0,CX$21,"将领"))*数据总览!$D$4/(1+数据总览!$D$4)</f>
        <v>5.638528893985234E-2</v>
      </c>
      <c r="CY79" s="13">
        <f>(持续效用(选择列求节点(将领怒气,CY$21,时间节点,1,200-$CQ79),0,CY$21,"将领")-持续效用(选择列求节点(将领怒气,CY$21,时间节点,1,200),0,CY$21,"将领"))*数据总览!$D$4/(1+数据总览!$D$4)</f>
        <v>4.713546374622845E-2</v>
      </c>
      <c r="CZ79" s="13">
        <f>(持续效用(选择列求节点(将领怒气,CZ$21,时间节点,1,200-$CQ79),0,CZ$21,"将领")-持续效用(选择列求节点(将领怒气,CZ$21,时间节点,1,200),0,CZ$21,"将领"))*数据总览!$D$4/(1+数据总览!$D$4)</f>
        <v>4.5211116727688301E-2</v>
      </c>
      <c r="DC79" s="13" t="e">
        <f t="shared" si="45"/>
        <v>#VALUE!</v>
      </c>
      <c r="DD79" s="13" t="e">
        <f t="shared" si="45"/>
        <v>#VALUE!</v>
      </c>
      <c r="DE79" s="13" t="e">
        <f t="shared" si="45"/>
        <v>#VALUE!</v>
      </c>
      <c r="DF79" s="13" t="e">
        <f t="shared" si="45"/>
        <v>#VALUE!</v>
      </c>
      <c r="DQ79" s="14">
        <f>[8]结果汇总!N80</f>
        <v>0</v>
      </c>
      <c r="DR79" s="14">
        <f>[8]结果汇总!O80</f>
        <v>0</v>
      </c>
      <c r="DS79" s="14">
        <f>[8]结果汇总!P80</f>
        <v>0.7</v>
      </c>
      <c r="DT79" s="14">
        <f>[8]结果汇总!Q80</f>
        <v>0.3</v>
      </c>
      <c r="DU79" s="14">
        <f>[8]结果汇总!R80</f>
        <v>0.5</v>
      </c>
      <c r="DV79" s="14">
        <f>[8]结果汇总!S80</f>
        <v>0.5</v>
      </c>
      <c r="DW79" s="14">
        <f>[8]结果汇总!T80</f>
        <v>0</v>
      </c>
      <c r="DX79" s="14">
        <f>[8]结果汇总!U80</f>
        <v>0</v>
      </c>
      <c r="DY79" s="14">
        <f>[8]结果汇总!V80</f>
        <v>0</v>
      </c>
      <c r="DZ79" s="14">
        <f>[8]结果汇总!W80</f>
        <v>0.25</v>
      </c>
      <c r="EA79" s="14">
        <f>[8]结果汇总!X80</f>
        <v>0.75</v>
      </c>
      <c r="EB79" s="14">
        <f>[8]结果汇总!Y80</f>
        <v>0</v>
      </c>
      <c r="EC79" s="14">
        <f>[8]结果汇总!Z80</f>
        <v>0</v>
      </c>
      <c r="ED79" s="14">
        <f>[8]结果汇总!AA80</f>
        <v>0</v>
      </c>
      <c r="EE79" s="14">
        <f>[8]结果汇总!AB80</f>
        <v>0.625</v>
      </c>
      <c r="EF79" s="14">
        <f>[8]结果汇总!AC80</f>
        <v>0.375</v>
      </c>
      <c r="FG79" s="13" t="str">
        <f>IFERROR(INDEX(版本差别!$F:$F,MATCH(相关演算!FH79,版本差别!$D:$D,0)),"")</f>
        <v/>
      </c>
      <c r="FH79" s="13">
        <v>10066</v>
      </c>
      <c r="FI79" s="13" t="s">
        <v>380</v>
      </c>
      <c r="FM79" s="13">
        <v>0</v>
      </c>
      <c r="FN79" s="13" t="s">
        <v>380</v>
      </c>
      <c r="FO79" s="53">
        <f t="shared" ref="FO79:FO121" si="81">IF($FI79=FO$13,$FJ79*$FK79,0)</f>
        <v>0</v>
      </c>
      <c r="FP79" s="53">
        <f t="shared" ref="FP79:FP121" si="82">IF($FI79=FP$13,3.14*$FL79*$FL79,0)</f>
        <v>0</v>
      </c>
      <c r="FQ79" s="53">
        <f t="shared" ref="FQ79:FQ120" si="83">IF($FI79=FQ$13,FJ79*FK79,0)</f>
        <v>0</v>
      </c>
      <c r="FR79" s="53">
        <f t="shared" ref="FR79:FR121" si="84">IF($FI79=FR$13,3.14*$FJ79*$FJ79,0)</f>
        <v>0</v>
      </c>
      <c r="FS79" s="53">
        <f t="shared" ref="FS79:FS121" si="85">IF($FI79=FS$13,3.14*$FK79*$FK79,0)</f>
        <v>0</v>
      </c>
      <c r="FT79" s="53">
        <f t="shared" ref="FT79:FT121" si="86">IF($FI79=FT$13,$FJ79*$FK79+3.14*$FL79*$FL79,0)</f>
        <v>0</v>
      </c>
      <c r="FU79" s="53">
        <f t="shared" ref="FU79:FU121" si="87">IF($FI79=FU$13,3.14*$FJ79*$FJ79,0)</f>
        <v>0</v>
      </c>
      <c r="FV79" s="53">
        <f t="shared" ref="FV79:FV121" si="88">IF($FI79=FV$13,3.14*$FK79*$FK79*$FL79/360-3.14*$FJ79*$FJ79*$FL79/360,0)</f>
        <v>0</v>
      </c>
      <c r="FW79" s="53">
        <f t="shared" si="77"/>
        <v>0</v>
      </c>
      <c r="FX79" s="53">
        <v>0</v>
      </c>
      <c r="FY79" s="125">
        <f t="shared" si="78"/>
        <v>0</v>
      </c>
      <c r="FZ79" s="125" t="str">
        <f t="shared" ca="1" si="79"/>
        <v/>
      </c>
      <c r="GA79" s="13">
        <v>0</v>
      </c>
      <c r="GB79" s="53" t="str">
        <f t="shared" si="80"/>
        <v/>
      </c>
      <c r="GC79" s="189" t="str">
        <f>IF(FI79="","",求节点($FT$4:$FT$10,$FV$4:$FV$10,GB79))</f>
        <v/>
      </c>
      <c r="GD79" s="53">
        <f t="shared" ref="GD79:GD120" si="89">IF(FO79+FQ79+FW79&gt;0,1,IF(FP79+FR79+FS79+FT79+FU79+FV79&gt;0,2,0))</f>
        <v>0</v>
      </c>
      <c r="GE79" s="53">
        <f t="shared" si="57"/>
        <v>0</v>
      </c>
      <c r="GF79" s="190">
        <f>IF(GG79="",MAX(ROUND(GE79*求节点($FN$4:$FN$7,INDEX($FO$4:$FR$7,,GD79+1),GE79),2),2),MIN(MAX(ROUND(GE79*求节点($FN$4:$FN$7,INDEX($FO$4:$FR$7,,GD79+1),GE79),2),2),GG79))</f>
        <v>2</v>
      </c>
      <c r="GG79" s="13" t="s">
        <v>380</v>
      </c>
      <c r="GY79" s="13"/>
    </row>
    <row r="80" spans="2:207" x14ac:dyDescent="0.15">
      <c r="B80" s="14">
        <v>61</v>
      </c>
      <c r="C80" s="15">
        <v>0.5</v>
      </c>
      <c r="D80" s="15">
        <v>0.5</v>
      </c>
      <c r="E80" s="15">
        <v>0.5</v>
      </c>
      <c r="F80" s="15">
        <v>0.5</v>
      </c>
      <c r="G80" s="13">
        <f>数据总览!AF66</f>
        <v>8.80109331619809E-2</v>
      </c>
      <c r="H80" s="13">
        <f>数据总览!AG66</f>
        <v>1.5018924022833268E-2</v>
      </c>
      <c r="I80" s="13">
        <f>数据总览!AH66</f>
        <v>0.27543625459483745</v>
      </c>
      <c r="J80" s="13">
        <f>数据总览!AI66</f>
        <v>0.27543625459483745</v>
      </c>
      <c r="K80" s="13">
        <f>数据总览!AB66</f>
        <v>0</v>
      </c>
      <c r="L80" s="13">
        <f>数据总览!AC66</f>
        <v>0.19515007073622423</v>
      </c>
      <c r="M80" s="13">
        <f>数据总览!AD66</f>
        <v>0.25768756045671554</v>
      </c>
      <c r="N80" s="13">
        <f>数据总览!AE66</f>
        <v>0.10125768162949139</v>
      </c>
      <c r="R80" s="13">
        <f t="shared" si="73"/>
        <v>3.7898399999999999</v>
      </c>
      <c r="S80" s="13">
        <f t="shared" si="73"/>
        <v>3.62704</v>
      </c>
      <c r="T80" s="13">
        <f t="shared" si="73"/>
        <v>1.8</v>
      </c>
      <c r="U80" s="13">
        <f t="shared" si="73"/>
        <v>2.3839999999999999</v>
      </c>
      <c r="V80" s="7">
        <f t="shared" si="58"/>
        <v>2.9376412054183123</v>
      </c>
      <c r="W80" s="7">
        <f t="shared" si="59"/>
        <v>1.5551663042013362</v>
      </c>
      <c r="X80" s="7">
        <f t="shared" si="60"/>
        <v>1.0256247675571462</v>
      </c>
      <c r="Y80" s="7">
        <f t="shared" si="61"/>
        <v>1.0416024185702546</v>
      </c>
      <c r="Z80" s="13">
        <f t="shared" si="47"/>
        <v>0.15596210620274964</v>
      </c>
      <c r="AA80" s="13">
        <f t="shared" si="48"/>
        <v>0.16296247865240765</v>
      </c>
      <c r="AB80" s="13">
        <f t="shared" si="49"/>
        <v>0.32837301587301593</v>
      </c>
      <c r="AC80" s="13">
        <f t="shared" si="26"/>
        <v>0.24793264621284761</v>
      </c>
      <c r="AD80" s="7">
        <f t="shared" si="62"/>
        <v>0.35110250858952735</v>
      </c>
      <c r="AE80" s="7">
        <f t="shared" si="63"/>
        <v>0.45809515360485242</v>
      </c>
      <c r="AF80" s="7">
        <f t="shared" si="64"/>
        <v>0.56555298524187336</v>
      </c>
      <c r="AG80" s="7">
        <f t="shared" si="65"/>
        <v>0.97512632774385122</v>
      </c>
      <c r="AH80" s="4">
        <f>SUMPRODUCT(AD80:AF80,INDEX((DQ65:DS65,DU65:DW65,DY65:EA65,EC65:EE65),1,,$N$2))</f>
        <v>0.33933179114512402</v>
      </c>
      <c r="AI80" s="4">
        <f>SUMPRODUCT(Z80:AB80,INDEX((DQ65:DS65,DU65:DW65,DY65:EA65,EC65:EE65),1,,$N$2))</f>
        <v>0.19702380952380955</v>
      </c>
      <c r="AJ80" s="59">
        <f>MAX(INDEX($AD$19:AF80,,$N$2))</f>
        <v>0.35110250858952735</v>
      </c>
      <c r="AK80" s="27">
        <f>MAX(INDEX($Z$19:AB80,,$N$2))</f>
        <v>0.15596210620274964</v>
      </c>
      <c r="AL80" s="13">
        <f t="shared" si="66"/>
        <v>9.6592132721289588E+21</v>
      </c>
      <c r="AM80" s="13">
        <f t="shared" si="67"/>
        <v>1.0092767884347827E+22</v>
      </c>
      <c r="AN80" s="13">
        <f t="shared" si="68"/>
        <v>2.0337151570691679E+22</v>
      </c>
      <c r="AO80" s="7">
        <f t="shared" si="69"/>
        <v>2.5532946993315966E+22</v>
      </c>
      <c r="AP80" s="7">
        <f t="shared" si="70"/>
        <v>2.4274395622019888E+22</v>
      </c>
      <c r="AQ80" s="7">
        <f t="shared" si="71"/>
        <v>2.4696505900311691E+22</v>
      </c>
      <c r="AR80" s="7">
        <f>SUMPRODUCT(AO80:AQ80,INDEX((DQ65:DS65,DU65:DW65,DY65:EA65,EC65:EE65),1,,$N$2))</f>
        <v>1.4817903540187014E+22</v>
      </c>
      <c r="AS80" s="7">
        <f>SUMPRODUCT(AL80:AN80,INDEX((DQ65:DS65,DU65:DW65,DY65:EA65,EC65:EE65),1,,$N$2))</f>
        <v>1.2202290942415007E+22</v>
      </c>
      <c r="AT80" s="59">
        <f>MAX(INDEX($AO$19:AQ80,,$N$2))</f>
        <v>2.5532946993315966E+22</v>
      </c>
      <c r="AU80" s="27">
        <f>MAX(INDEX($AL$19:AN80,,$N$2))</f>
        <v>9.6592132721289588E+21</v>
      </c>
      <c r="BD80" s="7">
        <v>56</v>
      </c>
      <c r="BE80" s="13">
        <f>(1-数据总览!AB61)*100*$BF$15</f>
        <v>240</v>
      </c>
      <c r="BF80" s="13">
        <f>(1-数据总览!AC61)*100*$BF$15</f>
        <v>190.77093122355168</v>
      </c>
      <c r="BG80" s="13">
        <f>(1-数据总览!AD61)*100*$BF$15</f>
        <v>164.0177068977747</v>
      </c>
      <c r="BH80" s="13">
        <f>(1-数据总览!AE61)*100*$BF$15</f>
        <v>201.20064670155844</v>
      </c>
      <c r="BK80" s="13">
        <v>56</v>
      </c>
      <c r="BL80" s="13">
        <f t="shared" si="75"/>
        <v>5.049268477082558E-2</v>
      </c>
      <c r="BM80" s="13">
        <f t="shared" si="75"/>
        <v>0.12417493941476571</v>
      </c>
      <c r="BN80" s="13">
        <f t="shared" si="75"/>
        <v>0.10571959237269385</v>
      </c>
      <c r="BO80" s="13">
        <f t="shared" si="75"/>
        <v>5.6270218565924401E-2</v>
      </c>
      <c r="BQ80" s="13">
        <f t="shared" si="76"/>
        <v>3.9014371776359635E-2</v>
      </c>
      <c r="BR80" s="13">
        <f t="shared" si="76"/>
        <v>0.18413050579245868</v>
      </c>
      <c r="BS80" s="13">
        <f t="shared" si="76"/>
        <v>7.4579015878077901E-2</v>
      </c>
      <c r="BT80" s="13">
        <f t="shared" si="76"/>
        <v>7.5268546729083147E-2</v>
      </c>
      <c r="BU80" s="13"/>
      <c r="BV80" s="13"/>
      <c r="BW80" s="13">
        <f t="shared" si="74"/>
        <v>8.9507056547185215E-2</v>
      </c>
      <c r="BX80" s="13">
        <f t="shared" si="74"/>
        <v>0.30830544520722436</v>
      </c>
      <c r="BY80" s="13">
        <f t="shared" si="74"/>
        <v>0.18029860825077176</v>
      </c>
      <c r="BZ80" s="13">
        <f t="shared" si="74"/>
        <v>0.13153876529500755</v>
      </c>
      <c r="CG80" s="7"/>
      <c r="CJ80" s="13">
        <v>56</v>
      </c>
      <c r="CK80" s="13">
        <f>CL$9*$CJ80+(1-数据总览!AF61)*100*CL$10+CL$11</f>
        <v>268.49388136125401</v>
      </c>
      <c r="CL80" s="13">
        <f>CM$9*$CJ80+(1-数据总览!AG61)*100*CM$10+CM$11</f>
        <v>280.19772911726</v>
      </c>
      <c r="CM80" s="13">
        <f>CN$9*$CJ80+(1-数据总览!AH61)*100*CN$10+CN$11</f>
        <v>242.32080010833189</v>
      </c>
      <c r="CN80" s="13">
        <f>CO$9*$CJ80+(1-数据总览!AI61)*100*CO$10+CO$11</f>
        <v>242.32080010833189</v>
      </c>
      <c r="CQ80" s="13">
        <v>56</v>
      </c>
      <c r="CR80" s="13" t="e">
        <f>(持续效用(选择列求节点(将领怒气,CR$21,时间节点,1,100-$CQ80),0,CR$21,"将领")-持续效用(选择列求节点(将领怒气,CR$21,时间节点,1,100),0,CR$21,"将领"))*数据总览!$D$4/(1+数据总览!$D$4)</f>
        <v>#VALUE!</v>
      </c>
      <c r="CS80" s="13" t="e">
        <f>(持续效用(选择列求节点(将领怒气,CS$21,时间节点,1,100-$CQ80),0,CS$21,"将领")-持续效用(选择列求节点(将领怒气,CS$21,时间节点,1,100),0,CS$21,"将领"))*数据总览!$D$4/(1+数据总览!$D$4)</f>
        <v>#VALUE!</v>
      </c>
      <c r="CT80" s="13" t="e">
        <f>(持续效用(选择列求节点(将领怒气,CT$21,时间节点,1,100-$CQ80),0,CT$21,"将领")-持续效用(选择列求节点(将领怒气,CT$21,时间节点,1,100),0,CT$21,"将领"))*数据总览!$D$4/(1+数据总览!$D$4)</f>
        <v>#VALUE!</v>
      </c>
      <c r="CU80" s="13" t="e">
        <f>(持续效用(选择列求节点(将领怒气,CU$21,时间节点,1,100-$CQ80),0,CU$21,"将领")-持续效用(选择列求节点(将领怒气,CU$21,时间节点,1,100),0,CU$21,"将领"))*数据总览!$D$4/(1+数据总览!$D$4)</f>
        <v>#VALUE!</v>
      </c>
      <c r="CW80" s="13">
        <f>(持续效用(选择列求节点(将领怒气,CW$21,时间节点,1,200-$CQ80),0,CW$21,"将领")-持续效用(选择列求节点(将领怒气,CW$21,时间节点,1,200),0,CW$21,"将领"))*数据总览!$D$4/(1+数据总览!$D$4)</f>
        <v>5.4500313620299001E-2</v>
      </c>
      <c r="CX80" s="13">
        <f>(持续效用(选择列求节点(将领怒气,CX$21,时间节点,1,200-$CQ80),0,CX$21,"将领")-持续效用(选择列求节点(将领怒气,CX$21,时间节点,1,200),0,CX$21,"将领"))*数据总览!$D$4/(1+数据总览!$D$4)</f>
        <v>5.749272826092764E-2</v>
      </c>
      <c r="CY80" s="13">
        <f>(持续效用(选择列求节点(将领怒气,CY$21,时间节点,1,200-$CQ80),0,CY$21,"将领")-持续效用(选择列求节点(将领怒气,CY$21,时间节点,1,200),0,CY$21,"将领"))*数据总览!$D$4/(1+数据总览!$D$4)</f>
        <v>4.8187729714764885E-2</v>
      </c>
      <c r="CZ80" s="13">
        <f>(持续效用(选择列求节点(将领怒气,CZ$21,时间节点,1,200-$CQ80),0,CZ$21,"将领")-持续效用(选择列求节点(将领怒气,CZ$21,时间节点,1,200),0,CZ$21,"将领"))*数据总览!$D$4/(1+数据总览!$D$4)</f>
        <v>4.6299359611044588E-2</v>
      </c>
      <c r="DC80" s="13" t="e">
        <f t="shared" si="45"/>
        <v>#VALUE!</v>
      </c>
      <c r="DD80" s="13" t="e">
        <f t="shared" si="45"/>
        <v>#VALUE!</v>
      </c>
      <c r="DE80" s="13" t="e">
        <f t="shared" si="45"/>
        <v>#VALUE!</v>
      </c>
      <c r="DF80" s="13" t="e">
        <f t="shared" si="45"/>
        <v>#VALUE!</v>
      </c>
      <c r="DQ80" s="14">
        <f>[8]结果汇总!N81</f>
        <v>0</v>
      </c>
      <c r="DR80" s="14">
        <f>[8]结果汇总!O81</f>
        <v>0</v>
      </c>
      <c r="DS80" s="14">
        <f>[8]结果汇总!P81</f>
        <v>0.7</v>
      </c>
      <c r="DT80" s="14">
        <f>[8]结果汇总!Q81</f>
        <v>0.3</v>
      </c>
      <c r="DU80" s="14">
        <f>[8]结果汇总!R81</f>
        <v>0.5</v>
      </c>
      <c r="DV80" s="14">
        <f>[8]结果汇总!S81</f>
        <v>0.5</v>
      </c>
      <c r="DW80" s="14">
        <f>[8]结果汇总!T81</f>
        <v>0</v>
      </c>
      <c r="DX80" s="14">
        <f>[8]结果汇总!U81</f>
        <v>0</v>
      </c>
      <c r="DY80" s="14">
        <f>[8]结果汇总!V81</f>
        <v>0</v>
      </c>
      <c r="DZ80" s="14">
        <f>[8]结果汇总!W81</f>
        <v>0.25</v>
      </c>
      <c r="EA80" s="14">
        <f>[8]结果汇总!X81</f>
        <v>0.75</v>
      </c>
      <c r="EB80" s="14">
        <f>[8]结果汇总!Y81</f>
        <v>0</v>
      </c>
      <c r="EC80" s="14">
        <f>[8]结果汇总!Z81</f>
        <v>0</v>
      </c>
      <c r="ED80" s="14">
        <f>[8]结果汇总!AA81</f>
        <v>0</v>
      </c>
      <c r="EE80" s="14">
        <f>[8]结果汇总!AB81</f>
        <v>0.625</v>
      </c>
      <c r="EF80" s="14">
        <f>[8]结果汇总!AC81</f>
        <v>0.375</v>
      </c>
      <c r="FG80" s="13" t="str">
        <f>IFERROR(INDEX(版本差别!$F:$F,MATCH(相关演算!FH80,版本差别!$D:$D,0)),"")</f>
        <v>司马懿</v>
      </c>
      <c r="FH80" s="13">
        <v>10067</v>
      </c>
      <c r="FI80" s="13" t="s">
        <v>380</v>
      </c>
      <c r="FM80" s="13">
        <v>0</v>
      </c>
      <c r="FN80" s="13" t="s">
        <v>380</v>
      </c>
      <c r="FO80" s="53">
        <f t="shared" si="81"/>
        <v>0</v>
      </c>
      <c r="FP80" s="53">
        <f t="shared" si="82"/>
        <v>0</v>
      </c>
      <c r="FQ80" s="53">
        <f t="shared" si="83"/>
        <v>0</v>
      </c>
      <c r="FR80" s="53">
        <f t="shared" si="84"/>
        <v>0</v>
      </c>
      <c r="FS80" s="53">
        <f t="shared" si="85"/>
        <v>0</v>
      </c>
      <c r="FT80" s="53">
        <f t="shared" si="86"/>
        <v>0</v>
      </c>
      <c r="FU80" s="53">
        <f t="shared" si="87"/>
        <v>0</v>
      </c>
      <c r="FV80" s="53">
        <f t="shared" si="88"/>
        <v>0</v>
      </c>
      <c r="FW80" s="53">
        <f t="shared" si="77"/>
        <v>0</v>
      </c>
      <c r="FX80" s="53">
        <v>0</v>
      </c>
      <c r="FY80" s="125">
        <f t="shared" si="78"/>
        <v>0</v>
      </c>
      <c r="FZ80" s="125" t="str">
        <f t="shared" ca="1" si="79"/>
        <v/>
      </c>
      <c r="GA80" s="13">
        <v>0</v>
      </c>
      <c r="GB80" s="53" t="str">
        <f t="shared" si="80"/>
        <v/>
      </c>
      <c r="GC80" s="189" t="str">
        <f>IF(FI80="","",求节点($FT$4:$FT$10,$FV$4:$FV$10,GB80))</f>
        <v/>
      </c>
      <c r="GD80" s="53">
        <f t="shared" si="89"/>
        <v>0</v>
      </c>
      <c r="GE80" s="53">
        <f t="shared" si="57"/>
        <v>0</v>
      </c>
      <c r="GF80" s="190">
        <f>IF(GG80="",MAX(ROUND(GE80*求节点($FN$4:$FN$7,INDEX($FO$4:$FR$7,,GD80+1),GE80),2),2),MIN(MAX(ROUND(GE80*求节点($FN$4:$FN$7,INDEX($FO$4:$FR$7,,GD80+1),GE80),2),2),GG80))</f>
        <v>2</v>
      </c>
      <c r="GG80" s="13" t="s">
        <v>380</v>
      </c>
      <c r="GY80" s="13"/>
    </row>
    <row r="81" spans="2:207" x14ac:dyDescent="0.15">
      <c r="B81" s="14">
        <v>62</v>
      </c>
      <c r="C81" s="15">
        <v>0.5</v>
      </c>
      <c r="D81" s="15">
        <v>0.5</v>
      </c>
      <c r="E81" s="15">
        <v>0.5</v>
      </c>
      <c r="F81" s="15">
        <v>0.5</v>
      </c>
      <c r="G81" s="13">
        <f>数据总览!AF67</f>
        <v>8.3440052826950245E-2</v>
      </c>
      <c r="H81" s="13">
        <f>数据总览!AG67</f>
        <v>1.5018924022833268E-2</v>
      </c>
      <c r="I81" s="13">
        <f>数据总览!AH67</f>
        <v>0.26500224312017823</v>
      </c>
      <c r="J81" s="13">
        <f>数据总览!AI67</f>
        <v>0.26500224312017823</v>
      </c>
      <c r="K81" s="13">
        <f>数据总览!AB67</f>
        <v>0</v>
      </c>
      <c r="L81" s="13">
        <f>数据总览!AC67</f>
        <v>0.19328784827022197</v>
      </c>
      <c r="M81" s="13">
        <f>数据总览!AD67</f>
        <v>0.24655794821707902</v>
      </c>
      <c r="N81" s="13">
        <f>数据总览!AE67</f>
        <v>9.0006283881723617E-2</v>
      </c>
      <c r="R81" s="13">
        <f t="shared" si="73"/>
        <v>3.7898399999999999</v>
      </c>
      <c r="S81" s="13">
        <f t="shared" si="73"/>
        <v>3.62704</v>
      </c>
      <c r="T81" s="13">
        <f t="shared" si="73"/>
        <v>1.8</v>
      </c>
      <c r="U81" s="13">
        <f t="shared" si="73"/>
        <v>2.3839999999999999</v>
      </c>
      <c r="V81" s="7">
        <f t="shared" si="58"/>
        <v>2.9133339254789288</v>
      </c>
      <c r="W81" s="7">
        <f t="shared" si="59"/>
        <v>1.5379950873445669</v>
      </c>
      <c r="X81" s="7">
        <f t="shared" si="60"/>
        <v>1.0065981699038868</v>
      </c>
      <c r="Y81" s="7">
        <f t="shared" si="61"/>
        <v>1.0263558865851041</v>
      </c>
      <c r="Z81" s="13">
        <f t="shared" si="47"/>
        <v>0.15596210620274964</v>
      </c>
      <c r="AA81" s="13">
        <f t="shared" si="48"/>
        <v>0.16296247865240765</v>
      </c>
      <c r="AB81" s="13">
        <f t="shared" si="49"/>
        <v>0.32837301587301593</v>
      </c>
      <c r="AC81" s="13">
        <f t="shared" si="26"/>
        <v>0.24793264621284761</v>
      </c>
      <c r="AD81" s="7">
        <f t="shared" si="62"/>
        <v>0.35436006513616747</v>
      </c>
      <c r="AE81" s="7">
        <f t="shared" si="63"/>
        <v>0.46544353631233903</v>
      </c>
      <c r="AF81" s="7">
        <f t="shared" si="64"/>
        <v>0.6120651662063451</v>
      </c>
      <c r="AG81" s="7">
        <f t="shared" si="65"/>
        <v>1.1173158355876678</v>
      </c>
      <c r="AH81" s="4">
        <f>SUMPRODUCT(AD81:AF81,INDEX((DQ66:DS66,DU66:DW66,DY66:EA66,EC66:EE66),1,,$N$2))</f>
        <v>0.36723909972380703</v>
      </c>
      <c r="AI81" s="4">
        <f>SUMPRODUCT(Z81:AB81,INDEX((DQ66:DS66,DU66:DW66,DY66:EA66,EC66:EE66),1,,$N$2))</f>
        <v>0.19702380952380955</v>
      </c>
      <c r="AJ81" s="59">
        <f>MAX(INDEX($AD$19:AF81,,$N$2))</f>
        <v>0.35436006513616747</v>
      </c>
      <c r="AK81" s="27">
        <f>MAX(INDEX($Z$19:AB81,,$N$2))</f>
        <v>0.15596210620274964</v>
      </c>
      <c r="AL81" s="13">
        <f t="shared" si="66"/>
        <v>4.9194494899217473E+22</v>
      </c>
      <c r="AM81" s="13">
        <f t="shared" si="67"/>
        <v>5.1402594001954454E+22</v>
      </c>
      <c r="AN81" s="13">
        <f t="shared" si="68"/>
        <v>1.0357736919380522E+23</v>
      </c>
      <c r="AO81" s="7">
        <f t="shared" si="69"/>
        <v>1.3243499470080982E+23</v>
      </c>
      <c r="AP81" s="7">
        <f t="shared" si="70"/>
        <v>1.2632778537401766E+23</v>
      </c>
      <c r="AQ81" s="7">
        <f t="shared" si="71"/>
        <v>1.2943649653950368E+23</v>
      </c>
      <c r="AR81" s="7">
        <f>SUMPRODUCT(AO81:AQ81,INDEX((DQ66:DS66,DU66:DW66,DY66:EA66,EC66:EE66),1,,$N$2))</f>
        <v>7.7661897923702211E+22</v>
      </c>
      <c r="AS81" s="7">
        <f>SUMPRODUCT(AL81:AN81,INDEX((DQ66:DS66,DU66:DW66,DY66:EA66,EC66:EE66),1,,$N$2))</f>
        <v>6.2146421516283125E+22</v>
      </c>
      <c r="AT81" s="59">
        <f>MAX(INDEX($AO$19:AQ81,,$N$2))</f>
        <v>1.3243499470080982E+23</v>
      </c>
      <c r="AU81" s="27">
        <f>MAX(INDEX($AL$19:AN81,,$N$2))</f>
        <v>4.9194494899217473E+22</v>
      </c>
      <c r="BD81" s="7">
        <v>57</v>
      </c>
      <c r="BE81" s="13">
        <f>(1-数据总览!AB62)*100*$BF$15</f>
        <v>240</v>
      </c>
      <c r="BF81" s="13">
        <f>(1-数据总览!AC62)*100*$BF$15</f>
        <v>191.27146897570671</v>
      </c>
      <c r="BG81" s="13">
        <f>(1-数据总览!AD62)*100*$BF$15</f>
        <v>166.95270970234958</v>
      </c>
      <c r="BH81" s="13">
        <f>(1-数据总览!AE62)*100*$BF$15</f>
        <v>204.23821654067703</v>
      </c>
      <c r="BK81" s="13">
        <v>57</v>
      </c>
      <c r="BL81" s="13">
        <f t="shared" si="75"/>
        <v>5.1419707223006983E-2</v>
      </c>
      <c r="BM81" s="13">
        <f t="shared" si="75"/>
        <v>0.12641168241844619</v>
      </c>
      <c r="BN81" s="13">
        <f t="shared" si="75"/>
        <v>0.10766371919323997</v>
      </c>
      <c r="BO81" s="13">
        <f t="shared" si="75"/>
        <v>5.731656851400635E-2</v>
      </c>
      <c r="BQ81" s="13">
        <f t="shared" si="76"/>
        <v>3.9579458893435171E-2</v>
      </c>
      <c r="BR81" s="13">
        <f t="shared" si="76"/>
        <v>0.18599501256453319</v>
      </c>
      <c r="BS81" s="13">
        <f t="shared" si="76"/>
        <v>7.574978904283014E-2</v>
      </c>
      <c r="BT81" s="13">
        <f t="shared" si="76"/>
        <v>7.6630963912688477E-2</v>
      </c>
      <c r="BU81" s="13"/>
      <c r="BV81" s="13"/>
      <c r="BW81" s="13">
        <f t="shared" si="74"/>
        <v>9.0999166116442154E-2</v>
      </c>
      <c r="BX81" s="13">
        <f t="shared" si="74"/>
        <v>0.31240669498297935</v>
      </c>
      <c r="BY81" s="13">
        <f t="shared" si="74"/>
        <v>0.18341350823607011</v>
      </c>
      <c r="BZ81" s="13">
        <f t="shared" si="74"/>
        <v>0.13394753242669483</v>
      </c>
      <c r="CG81" s="7"/>
      <c r="CJ81" s="13">
        <v>57</v>
      </c>
      <c r="CK81" s="13">
        <f>CL$9*$CJ81+(1-数据总览!AF62)*100*CL$10+CL$11</f>
        <v>271.11088773482504</v>
      </c>
      <c r="CL81" s="13">
        <f>CM$9*$CJ81+(1-数据总览!AG62)*100*CM$10+CM$11</f>
        <v>282.19772911726</v>
      </c>
      <c r="CM81" s="13">
        <f>CN$9*$CJ81+(1-数据总览!AH62)*100*CN$10+CN$11</f>
        <v>245.69658267297635</v>
      </c>
      <c r="CN81" s="13">
        <f>CO$9*$CJ81+(1-数据总览!AI62)*100*CO$10+CO$11</f>
        <v>245.69658267297635</v>
      </c>
      <c r="CQ81" s="13">
        <v>57</v>
      </c>
      <c r="CR81" s="13" t="e">
        <f>(持续效用(选择列求节点(将领怒气,CR$21,时间节点,1,100-$CQ81),0,CR$21,"将领")-持续效用(选择列求节点(将领怒气,CR$21,时间节点,1,100),0,CR$21,"将领"))*数据总览!$D$4/(1+数据总览!$D$4)</f>
        <v>#VALUE!</v>
      </c>
      <c r="CS81" s="13" t="e">
        <f>(持续效用(选择列求节点(将领怒气,CS$21,时间节点,1,100-$CQ81),0,CS$21,"将领")-持续效用(选择列求节点(将领怒气,CS$21,时间节点,1,100),0,CS$21,"将领"))*数据总览!$D$4/(1+数据总览!$D$4)</f>
        <v>#VALUE!</v>
      </c>
      <c r="CT81" s="13" t="e">
        <f>(持续效用(选择列求节点(将领怒气,CT$21,时间节点,1,100-$CQ81),0,CT$21,"将领")-持续效用(选择列求节点(将领怒气,CT$21,时间节点,1,100),0,CT$21,"将领"))*数据总览!$D$4/(1+数据总览!$D$4)</f>
        <v>#VALUE!</v>
      </c>
      <c r="CU81" s="13" t="e">
        <f>(持续效用(选择列求节点(将领怒气,CU$21,时间节点,1,100-$CQ81),0,CU$21,"将领")-持续效用(选择列求节点(将领怒气,CU$21,时间节点,1,100),0,CU$21,"将领"))*数据总览!$D$4/(1+数据总览!$D$4)</f>
        <v>#VALUE!</v>
      </c>
      <c r="CW81" s="13">
        <f>(持续效用(选择列求节点(将领怒气,CW$21,时间节点,1,200-$CQ81),0,CW$21,"将领")-持续效用(选择列求节点(将领怒气,CW$21,时间节点,1,200),0,CW$21,"将领"))*数据总览!$D$4/(1+数据总览!$D$4)</f>
        <v>5.5778405592632203E-2</v>
      </c>
      <c r="CX81" s="13">
        <f>(持续效用(选择列求节点(将领怒气,CX$21,时间节点,1,200-$CQ81),0,CX$21,"将领")-持续效用(选择列求节点(将领怒气,CX$21,时间节点,1,200),0,CX$21,"将领"))*数据总览!$D$4/(1+数据总览!$D$4)</f>
        <v>5.8600167582002427E-2</v>
      </c>
      <c r="CY81" s="13">
        <f>(持续效用(选择列求节点(将领怒气,CY$21,时间节点,1,200-$CQ81),0,CY$21,"将领")-持续效用(选择列求节点(将领怒气,CY$21,时间节点,1,200),0,CY$21,"将领"))*数据总览!$D$4/(1+数据总览!$D$4)</f>
        <v>4.9239995683301327E-2</v>
      </c>
      <c r="CZ81" s="13">
        <f>(持续效用(选择列求节点(将领怒气,CZ$21,时间节点,1,200-$CQ81),0,CZ$21,"将领")-持续效用(选择列求节点(将领怒气,CZ$21,时间节点,1,200),0,CZ$21,"将领"))*数据总览!$D$4/(1+数据总览!$D$4)</f>
        <v>4.7387602494400868E-2</v>
      </c>
      <c r="DC81" s="13" t="e">
        <f t="shared" si="45"/>
        <v>#VALUE!</v>
      </c>
      <c r="DD81" s="13" t="e">
        <f t="shared" si="45"/>
        <v>#VALUE!</v>
      </c>
      <c r="DE81" s="13" t="e">
        <f t="shared" si="45"/>
        <v>#VALUE!</v>
      </c>
      <c r="DF81" s="13" t="e">
        <f t="shared" si="45"/>
        <v>#VALUE!</v>
      </c>
      <c r="DQ81" s="14">
        <f>[8]结果汇总!N82</f>
        <v>0</v>
      </c>
      <c r="DR81" s="14">
        <f>[8]结果汇总!O82</f>
        <v>0</v>
      </c>
      <c r="DS81" s="14">
        <f>[8]结果汇总!P82</f>
        <v>0.7</v>
      </c>
      <c r="DT81" s="14">
        <f>[8]结果汇总!Q82</f>
        <v>0.3</v>
      </c>
      <c r="DU81" s="14">
        <f>[8]结果汇总!R82</f>
        <v>0.5</v>
      </c>
      <c r="DV81" s="14">
        <f>[8]结果汇总!S82</f>
        <v>0.5</v>
      </c>
      <c r="DW81" s="14">
        <f>[8]结果汇总!T82</f>
        <v>0</v>
      </c>
      <c r="DX81" s="14">
        <f>[8]结果汇总!U82</f>
        <v>0</v>
      </c>
      <c r="DY81" s="14">
        <f>[8]结果汇总!V82</f>
        <v>0</v>
      </c>
      <c r="DZ81" s="14">
        <f>[8]结果汇总!W82</f>
        <v>0.25</v>
      </c>
      <c r="EA81" s="14">
        <f>[8]结果汇总!X82</f>
        <v>0.75</v>
      </c>
      <c r="EB81" s="14">
        <f>[8]结果汇总!Y82</f>
        <v>0</v>
      </c>
      <c r="EC81" s="14">
        <f>[8]结果汇总!Z82</f>
        <v>0</v>
      </c>
      <c r="ED81" s="14">
        <f>[8]结果汇总!AA82</f>
        <v>0</v>
      </c>
      <c r="EE81" s="14">
        <f>[8]结果汇总!AB82</f>
        <v>0.625</v>
      </c>
      <c r="EF81" s="14">
        <f>[8]结果汇总!AC82</f>
        <v>0.375</v>
      </c>
      <c r="FG81" s="13" t="str">
        <f>IFERROR(INDEX(版本差别!$F:$F,MATCH(相关演算!FH81,版本差别!$D:$D,0)),"")</f>
        <v>水镜先生</v>
      </c>
      <c r="FH81" s="13">
        <v>10068</v>
      </c>
      <c r="FI81" s="13" t="s">
        <v>380</v>
      </c>
      <c r="FM81" s="13">
        <v>0</v>
      </c>
      <c r="FN81" s="13" t="s">
        <v>380</v>
      </c>
      <c r="FO81" s="53">
        <f t="shared" si="81"/>
        <v>0</v>
      </c>
      <c r="FP81" s="53">
        <f t="shared" si="82"/>
        <v>0</v>
      </c>
      <c r="FQ81" s="53">
        <f t="shared" si="83"/>
        <v>0</v>
      </c>
      <c r="FR81" s="53">
        <f t="shared" si="84"/>
        <v>0</v>
      </c>
      <c r="FS81" s="53">
        <f t="shared" si="85"/>
        <v>0</v>
      </c>
      <c r="FT81" s="53">
        <f t="shared" si="86"/>
        <v>0</v>
      </c>
      <c r="FU81" s="53">
        <f t="shared" si="87"/>
        <v>0</v>
      </c>
      <c r="FV81" s="53">
        <f t="shared" si="88"/>
        <v>0</v>
      </c>
      <c r="FW81" s="53">
        <f t="shared" si="77"/>
        <v>0</v>
      </c>
      <c r="FX81" s="53">
        <v>0</v>
      </c>
      <c r="FY81" s="125">
        <f t="shared" si="78"/>
        <v>0</v>
      </c>
      <c r="FZ81" s="125" t="str">
        <f t="shared" ca="1" si="79"/>
        <v/>
      </c>
      <c r="GA81" s="13">
        <v>0</v>
      </c>
      <c r="GB81" s="53" t="str">
        <f t="shared" si="80"/>
        <v/>
      </c>
      <c r="GC81" s="189" t="str">
        <f>IF(FI81="","",求节点($FT$4:$FT$10,$FV$4:$FV$10,GB81))</f>
        <v/>
      </c>
      <c r="GD81" s="53">
        <f t="shared" si="89"/>
        <v>0</v>
      </c>
      <c r="GE81" s="53">
        <f t="shared" si="57"/>
        <v>0</v>
      </c>
      <c r="GF81" s="190">
        <f>IF(GG81="",MAX(ROUND(GE81*求节点($FN$4:$FN$7,INDEX($FO$4:$FR$7,,GD81+1),GE81),2),2),MIN(MAX(ROUND(GE81*求节点($FN$4:$FN$7,INDEX($FO$4:$FR$7,,GD81+1),GE81),2),2),GG81))</f>
        <v>2</v>
      </c>
      <c r="GG81" s="13" t="s">
        <v>380</v>
      </c>
      <c r="GY81" s="13"/>
    </row>
    <row r="82" spans="2:207" x14ac:dyDescent="0.15">
      <c r="B82" s="14">
        <v>63</v>
      </c>
      <c r="C82" s="15">
        <v>0.5</v>
      </c>
      <c r="D82" s="15">
        <v>0.5</v>
      </c>
      <c r="E82" s="15">
        <v>0.5</v>
      </c>
      <c r="F82" s="15">
        <v>0.5</v>
      </c>
      <c r="G82" s="13">
        <f>数据总览!AF68</f>
        <v>7.8975498200635985E-2</v>
      </c>
      <c r="H82" s="13">
        <f>数据总览!AG68</f>
        <v>1.5018924022833268E-2</v>
      </c>
      <c r="I82" s="13">
        <f>数据总览!AH68</f>
        <v>0.25476299985971262</v>
      </c>
      <c r="J82" s="13">
        <f>数据总览!AI68</f>
        <v>0.25476299985971262</v>
      </c>
      <c r="K82" s="13">
        <f>数据总览!AB68</f>
        <v>0</v>
      </c>
      <c r="L82" s="13">
        <f>数据总览!AC68</f>
        <v>0.19146733958745818</v>
      </c>
      <c r="M82" s="13">
        <f>数据总览!AD68</f>
        <v>0.2356360887392491</v>
      </c>
      <c r="N82" s="13">
        <f>数据总览!AE68</f>
        <v>7.9016610955411598E-2</v>
      </c>
      <c r="R82" s="13">
        <f t="shared" si="73"/>
        <v>3.7898399999999999</v>
      </c>
      <c r="S82" s="13">
        <f t="shared" si="73"/>
        <v>3.62704</v>
      </c>
      <c r="T82" s="13">
        <f t="shared" si="73"/>
        <v>1.8</v>
      </c>
      <c r="U82" s="13">
        <f t="shared" si="73"/>
        <v>2.3839999999999999</v>
      </c>
      <c r="V82" s="7">
        <f t="shared" si="58"/>
        <v>2.8895358067757506</v>
      </c>
      <c r="W82" s="7">
        <f t="shared" si="59"/>
        <v>1.5211823880960491</v>
      </c>
      <c r="X82" s="7">
        <f t="shared" si="60"/>
        <v>0.98795918058427201</v>
      </c>
      <c r="Y82" s="7">
        <f t="shared" si="61"/>
        <v>1.0114083231820945</v>
      </c>
      <c r="Z82" s="13">
        <f t="shared" si="47"/>
        <v>0.15596210620274964</v>
      </c>
      <c r="AA82" s="13">
        <f t="shared" si="48"/>
        <v>0.16296247865240765</v>
      </c>
      <c r="AB82" s="13">
        <f t="shared" si="49"/>
        <v>0.32837301587301593</v>
      </c>
      <c r="AC82" s="13">
        <f t="shared" si="26"/>
        <v>0.24793264621284761</v>
      </c>
      <c r="AD82" s="7">
        <f t="shared" si="62"/>
        <v>0.35761187652952442</v>
      </c>
      <c r="AE82" s="7">
        <f t="shared" si="63"/>
        <v>0.4729262675317446</v>
      </c>
      <c r="AF82" s="7">
        <f t="shared" si="64"/>
        <v>0.682097064977645</v>
      </c>
      <c r="AG82" s="7">
        <f t="shared" si="65"/>
        <v>1.2802389197545079</v>
      </c>
      <c r="AH82" s="4">
        <f>SUMPRODUCT(AD82:AF82,INDEX((DQ67:DS67,DU67:DW67,DY67:EA67,EC67:EE67),1,,$N$2))</f>
        <v>0.40925823898658698</v>
      </c>
      <c r="AI82" s="4">
        <f>SUMPRODUCT(Z82:AB82,INDEX((DQ67:DS67,DU67:DW67,DY67:EA67,EC67:EE67),1,,$N$2))</f>
        <v>0.19702380952380955</v>
      </c>
      <c r="AJ82" s="59">
        <f>MAX(INDEX($AD$19:AF82,,$N$2))</f>
        <v>0.35761187652952442</v>
      </c>
      <c r="AK82" s="27">
        <f>MAX(INDEX($Z$19:AB82,,$N$2))</f>
        <v>0.15596210620274964</v>
      </c>
      <c r="AL82" s="13">
        <f t="shared" si="66"/>
        <v>2.5054818236306809E+23</v>
      </c>
      <c r="AM82" s="13">
        <f t="shared" si="67"/>
        <v>2.6179405891493946E+23</v>
      </c>
      <c r="AN82" s="13">
        <f t="shared" si="68"/>
        <v>5.275208463593584E+23</v>
      </c>
      <c r="AO82" s="7">
        <f t="shared" si="69"/>
        <v>6.869174884510943E+23</v>
      </c>
      <c r="AP82" s="7">
        <f t="shared" si="70"/>
        <v>6.5742972990962313E+23</v>
      </c>
      <c r="AQ82" s="7">
        <f t="shared" si="71"/>
        <v>6.7838773242045959E+23</v>
      </c>
      <c r="AR82" s="7">
        <f>SUMPRODUCT(AO82:AQ82,INDEX((DQ67:DS67,DU67:DW67,DY67:EA67,EC67:EE67),1,,$N$2))</f>
        <v>4.0703263945227575E+23</v>
      </c>
      <c r="AS82" s="7">
        <f>SUMPRODUCT(AL82:AN82,INDEX((DQ67:DS67,DU67:DW67,DY67:EA67,EC67:EE67),1,,$N$2))</f>
        <v>3.1651250781561505E+23</v>
      </c>
      <c r="AT82" s="59">
        <f>MAX(INDEX($AO$19:AQ82,,$N$2))</f>
        <v>6.869174884510943E+23</v>
      </c>
      <c r="AU82" s="27">
        <f>MAX(INDEX($AL$19:AN82,,$N$2))</f>
        <v>2.5054818236306809E+23</v>
      </c>
      <c r="BD82" s="7">
        <v>58</v>
      </c>
      <c r="BE82" s="13">
        <f>(1-数据总览!AB63)*100*$BF$15</f>
        <v>240</v>
      </c>
      <c r="BF82" s="13">
        <f>(1-数据总览!AC63)*100*$BF$15</f>
        <v>191.76079468221351</v>
      </c>
      <c r="BG82" s="13">
        <f>(1-数据总览!AD63)*100*$BF$15</f>
        <v>169.83292578790571</v>
      </c>
      <c r="BH82" s="13">
        <f>(1-数据总览!AE63)*100*$BF$15</f>
        <v>207.20512783215344</v>
      </c>
      <c r="BK82" s="13">
        <v>58</v>
      </c>
      <c r="BL82" s="13">
        <f t="shared" si="75"/>
        <v>5.2346729675188386E-2</v>
      </c>
      <c r="BM82" s="13">
        <f t="shared" si="75"/>
        <v>0.1286492117344179</v>
      </c>
      <c r="BN82" s="13">
        <f t="shared" si="75"/>
        <v>0.10960784601378609</v>
      </c>
      <c r="BO82" s="13">
        <f t="shared" si="75"/>
        <v>5.8362918462089131E-2</v>
      </c>
      <c r="BQ82" s="13">
        <f t="shared" si="76"/>
        <v>4.0144546010511484E-2</v>
      </c>
      <c r="BR82" s="13">
        <f t="shared" si="76"/>
        <v>0.18785951933660702</v>
      </c>
      <c r="BS82" s="13">
        <f t="shared" si="76"/>
        <v>7.6920562207582893E-2</v>
      </c>
      <c r="BT82" s="13">
        <f t="shared" si="76"/>
        <v>7.7993381096293751E-2</v>
      </c>
      <c r="BU82" s="13"/>
      <c r="BV82" s="13"/>
      <c r="BW82" s="13">
        <f t="shared" si="74"/>
        <v>9.249127568569987E-2</v>
      </c>
      <c r="BX82" s="13">
        <f t="shared" si="74"/>
        <v>0.31650873107102495</v>
      </c>
      <c r="BY82" s="13">
        <f t="shared" si="74"/>
        <v>0.18652840822136899</v>
      </c>
      <c r="BZ82" s="13">
        <f t="shared" si="74"/>
        <v>0.13635629955838288</v>
      </c>
      <c r="CG82" s="7"/>
      <c r="CJ82" s="13">
        <v>58</v>
      </c>
      <c r="CK82" s="13">
        <f>CL$9*$CJ82+(1-数据总览!AF63)*100*CL$10+CL$11</f>
        <v>273.71354159090617</v>
      </c>
      <c r="CL82" s="13">
        <f>CM$9*$CJ82+(1-数据总览!AG63)*100*CM$10+CM$11</f>
        <v>284.19772911726</v>
      </c>
      <c r="CM82" s="13">
        <f>CN$9*$CJ82+(1-数据总览!AH63)*100*CN$10+CN$11</f>
        <v>249.0466839630808</v>
      </c>
      <c r="CN82" s="13">
        <f>CO$9*$CJ82+(1-数据总览!AI63)*100*CO$10+CO$11</f>
        <v>249.0466839630808</v>
      </c>
      <c r="CQ82" s="13">
        <v>58</v>
      </c>
      <c r="CR82" s="13" t="e">
        <f>(持续效用(选择列求节点(将领怒气,CR$21,时间节点,1,100-$CQ82),0,CR$21,"将领")-持续效用(选择列求节点(将领怒气,CR$21,时间节点,1,100),0,CR$21,"将领"))*数据总览!$D$4/(1+数据总览!$D$4)</f>
        <v>#VALUE!</v>
      </c>
      <c r="CS82" s="13" t="e">
        <f>(持续效用(选择列求节点(将领怒气,CS$21,时间节点,1,100-$CQ82),0,CS$21,"将领")-持续效用(选择列求节点(将领怒气,CS$21,时间节点,1,100),0,CS$21,"将领"))*数据总览!$D$4/(1+数据总览!$D$4)</f>
        <v>#VALUE!</v>
      </c>
      <c r="CT82" s="13" t="e">
        <f>(持续效用(选择列求节点(将领怒气,CT$21,时间节点,1,100-$CQ82),0,CT$21,"将领")-持续效用(选择列求节点(将领怒气,CT$21,时间节点,1,100),0,CT$21,"将领"))*数据总览!$D$4/(1+数据总览!$D$4)</f>
        <v>#VALUE!</v>
      </c>
      <c r="CU82" s="13" t="e">
        <f>(持续效用(选择列求节点(将领怒气,CU$21,时间节点,1,100-$CQ82),0,CU$21,"将领")-持续效用(选择列求节点(将领怒气,CU$21,时间节点,1,100),0,CU$21,"将领"))*数据总览!$D$4/(1+数据总览!$D$4)</f>
        <v>#VALUE!</v>
      </c>
      <c r="CW82" s="13">
        <f>(持续效用(选择列求节点(将领怒气,CW$21,时间节点,1,200-$CQ82),0,CW$21,"将领")-持续效用(选择列求节点(将领怒气,CW$21,时间节点,1,200),0,CW$21,"将领"))*数据总览!$D$4/(1+数据总览!$D$4)</f>
        <v>5.7068437128302348E-2</v>
      </c>
      <c r="CX82" s="13">
        <f>(持续效用(选择列求节点(将领怒气,CX$21,时间节点,1,200-$CQ82),0,CX$21,"将领")-持续效用(选择列求节点(将领怒气,CX$21,时间节点,1,200),0,CX$21,"将领"))*数据总览!$D$4/(1+数据总览!$D$4)</f>
        <v>5.9707606903077186E-2</v>
      </c>
      <c r="CY82" s="13">
        <f>(持续效用(选择列求节点(将领怒气,CY$21,时间节点,1,200-$CQ82),0,CY$21,"将领")-持续效用(选择列求节点(将领怒气,CY$21,时间节点,1,200),0,CY$21,"将领"))*数据总览!$D$4/(1+数据总览!$D$4)</f>
        <v>5.0292261651837755E-2</v>
      </c>
      <c r="CZ82" s="13">
        <f>(持续效用(选择列求节点(将领怒气,CZ$21,时间节点,1,200-$CQ82),0,CZ$21,"将领")-持续效用(选择列求节点(将领怒气,CZ$21,时间节点,1,200),0,CZ$21,"将领"))*数据总览!$D$4/(1+数据总览!$D$4)</f>
        <v>4.8475845377757142E-2</v>
      </c>
      <c r="DC82" s="13" t="e">
        <f t="shared" si="45"/>
        <v>#VALUE!</v>
      </c>
      <c r="DD82" s="13" t="e">
        <f t="shared" si="45"/>
        <v>#VALUE!</v>
      </c>
      <c r="DE82" s="13" t="e">
        <f t="shared" si="45"/>
        <v>#VALUE!</v>
      </c>
      <c r="DF82" s="13" t="e">
        <f t="shared" si="45"/>
        <v>#VALUE!</v>
      </c>
      <c r="DQ82" s="14">
        <f>[8]结果汇总!N83</f>
        <v>0</v>
      </c>
      <c r="DR82" s="14">
        <f>[8]结果汇总!O83</f>
        <v>0</v>
      </c>
      <c r="DS82" s="14">
        <f>[8]结果汇总!P83</f>
        <v>0.7</v>
      </c>
      <c r="DT82" s="14">
        <f>[8]结果汇总!Q83</f>
        <v>0.3</v>
      </c>
      <c r="DU82" s="14">
        <f>[8]结果汇总!R83</f>
        <v>0.5</v>
      </c>
      <c r="DV82" s="14">
        <f>[8]结果汇总!S83</f>
        <v>0.5</v>
      </c>
      <c r="DW82" s="14">
        <f>[8]结果汇总!T83</f>
        <v>0</v>
      </c>
      <c r="DX82" s="14">
        <f>[8]结果汇总!U83</f>
        <v>0</v>
      </c>
      <c r="DY82" s="14">
        <f>[8]结果汇总!V83</f>
        <v>0</v>
      </c>
      <c r="DZ82" s="14">
        <f>[8]结果汇总!W83</f>
        <v>0.25</v>
      </c>
      <c r="EA82" s="14">
        <f>[8]结果汇总!X83</f>
        <v>0.75</v>
      </c>
      <c r="EB82" s="14">
        <f>[8]结果汇总!Y83</f>
        <v>0</v>
      </c>
      <c r="EC82" s="14">
        <f>[8]结果汇总!Z83</f>
        <v>0</v>
      </c>
      <c r="ED82" s="14">
        <f>[8]结果汇总!AA83</f>
        <v>0</v>
      </c>
      <c r="EE82" s="14">
        <f>[8]结果汇总!AB83</f>
        <v>0.625</v>
      </c>
      <c r="EF82" s="14">
        <f>[8]结果汇总!AC83</f>
        <v>0.375</v>
      </c>
      <c r="FG82" s="13" t="str">
        <f>IFERROR(INDEX(版本差别!$F:$F,MATCH(相关演算!FH82,版本差别!$D:$D,0)),"")</f>
        <v/>
      </c>
      <c r="FH82" s="13">
        <v>10069</v>
      </c>
      <c r="FI82" s="13" t="s">
        <v>380</v>
      </c>
      <c r="FM82" s="13">
        <v>0</v>
      </c>
      <c r="FN82" s="13" t="s">
        <v>380</v>
      </c>
      <c r="FO82" s="53">
        <f t="shared" si="81"/>
        <v>0</v>
      </c>
      <c r="FP82" s="53">
        <f t="shared" si="82"/>
        <v>0</v>
      </c>
      <c r="FQ82" s="53">
        <f t="shared" si="83"/>
        <v>0</v>
      </c>
      <c r="FR82" s="53">
        <f t="shared" si="84"/>
        <v>0</v>
      </c>
      <c r="FS82" s="53">
        <f t="shared" si="85"/>
        <v>0</v>
      </c>
      <c r="FT82" s="53">
        <f t="shared" si="86"/>
        <v>0</v>
      </c>
      <c r="FU82" s="53">
        <f t="shared" si="87"/>
        <v>0</v>
      </c>
      <c r="FV82" s="53">
        <f t="shared" si="88"/>
        <v>0</v>
      </c>
      <c r="FW82" s="53">
        <f t="shared" si="77"/>
        <v>0</v>
      </c>
      <c r="FX82" s="53">
        <v>0</v>
      </c>
      <c r="FY82" s="125">
        <f t="shared" si="78"/>
        <v>0</v>
      </c>
      <c r="FZ82" s="125" t="str">
        <f t="shared" ca="1" si="79"/>
        <v/>
      </c>
      <c r="GA82" s="13">
        <v>0</v>
      </c>
      <c r="GB82" s="53" t="str">
        <f t="shared" si="80"/>
        <v/>
      </c>
      <c r="GC82" s="189" t="str">
        <f>IF(FI82="","",求节点($FT$4:$FT$10,$FV$4:$FV$10,GB82))</f>
        <v/>
      </c>
      <c r="GD82" s="53">
        <f t="shared" si="89"/>
        <v>0</v>
      </c>
      <c r="GE82" s="53">
        <f t="shared" si="57"/>
        <v>0</v>
      </c>
      <c r="GF82" s="190">
        <f>IF(GG82="",MAX(ROUND(GE82*求节点($FN$4:$FN$7,INDEX($FO$4:$FR$7,,GD82+1),GE82),2),2),MIN(MAX(ROUND(GE82*求节点($FN$4:$FN$7,INDEX($FO$4:$FR$7,,GD82+1),GE82),2),2),GG82))</f>
        <v>2</v>
      </c>
      <c r="GG82" s="13" t="s">
        <v>380</v>
      </c>
      <c r="GY82" s="13"/>
    </row>
    <row r="83" spans="2:207" x14ac:dyDescent="0.15">
      <c r="B83" s="14">
        <v>64</v>
      </c>
      <c r="C83" s="15">
        <v>0.5</v>
      </c>
      <c r="D83" s="15">
        <v>0.5</v>
      </c>
      <c r="E83" s="15">
        <v>0.5</v>
      </c>
      <c r="F83" s="15">
        <v>0.5</v>
      </c>
      <c r="G83" s="13">
        <f>数据总览!AF69</f>
        <v>7.4614795983475382E-2</v>
      </c>
      <c r="H83" s="13">
        <f>数据总览!AG69</f>
        <v>1.5018924022833268E-2</v>
      </c>
      <c r="I83" s="13">
        <f>数据总览!AH69</f>
        <v>0.24471488914010914</v>
      </c>
      <c r="J83" s="13">
        <f>数据总览!AI69</f>
        <v>0.24471488914010914</v>
      </c>
      <c r="K83" s="13">
        <f>数据总览!AB69</f>
        <v>0</v>
      </c>
      <c r="L83" s="13">
        <f>数据总览!AC69</f>
        <v>0.18968761029918829</v>
      </c>
      <c r="M83" s="13">
        <f>数据总览!AD69</f>
        <v>0.224918103971672</v>
      </c>
      <c r="N83" s="13">
        <f>数据总览!AE69</f>
        <v>7.1727013452853552E-2</v>
      </c>
      <c r="R83" s="13">
        <f t="shared" si="73"/>
        <v>3.7898399999999999</v>
      </c>
      <c r="S83" s="13">
        <f t="shared" si="73"/>
        <v>3.62704</v>
      </c>
      <c r="T83" s="13">
        <f t="shared" si="73"/>
        <v>1.8</v>
      </c>
      <c r="U83" s="13">
        <f t="shared" si="73"/>
        <v>2.3839999999999999</v>
      </c>
      <c r="V83" s="7">
        <f t="shared" ref="V83:V104" si="90">INDEX((1-C83)*士兵输出*武将生存*INDEX($G83:$J83,1,O$5)+C83*武将输出*IF(G83=0,0,1)*士兵生存,O$5,1)+INDEX(士兵生存,O$5,1)*(INDEX(保护概率,O$6,O$5)*INDEX(士兵输出*INDEX($K83:$N83,1,O$6)+武将输出*IF(H83=0,0,1),O$6,1)+INDEX(保护概率,O$7,O$5)*INDEX(士兵输出*INDEX($K83:$N83,1,O$7)+武将输出*IF(I83=0,0,1),O$7,1)+INDEX(保护概率,O$8,O$5)*INDEX(士兵输出*INDEX($K83:$N83,1,O$8)+武将输出*IF(J83=0,0,1),O$8,1))+(INDEX(保护概率,O$5,O$6)*INDEX(武将生存*INDEX($G83:$J83,1,O$6)+士兵生存*INDEX($K83:$N83,1,O$6),O$6,1)+INDEX(保护概率,O$5,O$7)*INDEX(武将生存*INDEX($G83:$J83,1,O$7)+士兵生存*INDEX($K83:$N83,1,O$7),O$7,1)+INDEX(保护概率,O$5,O$8)*INDEX(武将生存*INDEX($G83:$J83,1,O$8)+士兵生存*INDEX($K83:$N83,1,O$8),O$8,1))*INDEX(士兵输出,O$5,1)</f>
        <v>2.8690483748738944</v>
      </c>
      <c r="W83" s="7">
        <f t="shared" ref="W83:W104" si="91">INDEX((1-D83)*士兵输出*武将生存*INDEX($G83:$J83,1,P$5)+D83*武将输出*IF(H83=0,0,1)*士兵生存,P$5,1)+INDEX(士兵生存,P$5,1)*(INDEX(保护概率,P$6,P$5)*INDEX(士兵输出*INDEX($K83:$N83,1,P$6)+武将输出*IF(I83=0,0,1),P$6,1)+INDEX(保护概率,P$7,P$5)*INDEX(士兵输出*INDEX($K83:$N83,1,P$7)+武将输出*IF(J83=0,0,1),P$7,1)+INDEX(保护概率,P$8,P$5)*INDEX(士兵输出*INDEX($K83:$N83,1,P$8)+武将输出*IF(K83=0,0,1),P$8,1))+(INDEX(保护概率,P$5,P$6)*INDEX(武将生存*INDEX($G83:$J83,1,P$6)+士兵生存*INDEX($K83:$N83,1,P$6),P$6,1)+INDEX(保护概率,P$5,P$7)*INDEX(武将生存*INDEX($G83:$J83,1,P$7)+士兵生存*INDEX($K83:$N83,1,P$7),P$7,1)+INDEX(保护概率,P$5,P$8)*INDEX(武将生存*INDEX($G83:$J83,1,P$8)+士兵生存*INDEX($K83:$N83,1,P$8),P$8,1))*INDEX(士兵输出,P$5,1)</f>
        <v>1.5068038270029489</v>
      </c>
      <c r="X83" s="7">
        <f t="shared" ref="X83:X104" si="92">INDEX((1-E83)*士兵输出*武将生存*INDEX($G83:$J83,1,Q$5)+E83*武将输出*IF(I83=0,0,1)*士兵生存,Q$5,1)+INDEX(士兵生存,Q$5,1)*(INDEX(保护概率,Q$6,Q$5)*INDEX(士兵输出*INDEX($K83:$N83,1,Q$6)+武将输出*IF(J83=0,0,1),Q$6,1)+INDEX(保护概率,Q$7,Q$5)*INDEX(士兵输出*INDEX($K83:$N83,1,Q$7)+武将输出*IF(K83=0,0,1),Q$7,1)+INDEX(保护概率,Q$8,Q$5)*INDEX(士兵输出*INDEX($K83:$N83,1,Q$8)+武将输出*IF(L83=0,0,1),Q$8,1))+(INDEX(保护概率,Q$5,Q$6)*INDEX(武将生存*INDEX($G83:$J83,1,Q$6)+士兵生存*INDEX($K83:$N83,1,Q$6),Q$6,1)+INDEX(保护概率,Q$5,Q$7)*INDEX(武将生存*INDEX($G83:$J83,1,Q$7)+士兵生存*INDEX($K83:$N83,1,Q$7),Q$7,1)+INDEX(保护概率,Q$5,Q$8)*INDEX(武将生存*INDEX($G83:$J83,1,Q$8)+士兵生存*INDEX($K83:$N83,1,Q$8),Q$8,1))*INDEX(士兵输出,Q$5,1)</f>
        <v>0.97059536837805238</v>
      </c>
      <c r="Y83" s="7">
        <f t="shared" ref="Y83:Y104" si="93">INDEX((1-F83)*士兵输出*武将生存*INDEX($G83:$J83,1,R$5)+F83*武将输出*IF(J83=0,0,1)*士兵生存,R$5,1)+INDEX(士兵生存,R$5,1)*(INDEX(保护概率,R$6,R$5)*INDEX(士兵输出*INDEX($K83:$N83,1,R$6)+武将输出*IF(K83=0,0,1),R$6,1)+INDEX(保护概率,R$7,R$5)*INDEX(士兵输出*INDEX($K83:$N83,1,R$7)+武将输出*IF(L83=0,0,1),R$7,1)+INDEX(保护概率,R$8,R$5)*INDEX(士兵输出*INDEX($K83:$N83,1,R$8)+武将输出*IF(M83=0,0,1),R$8,1))+(INDEX(保护概率,R$5,R$6)*INDEX(武将生存*INDEX($G83:$J83,1,R$6)+士兵生存*INDEX($K83:$N83,1,R$6),R$6,1)+INDEX(保护概率,R$5,R$7)*INDEX(武将生存*INDEX($G83:$J83,1,R$7)+士兵生存*INDEX($K83:$N83,1,R$7),R$7,1)+INDEX(保护概率,R$5,R$8)*INDEX(武将生存*INDEX($G83:$J83,1,R$8)+士兵生存*INDEX($K83:$N83,1,R$8),R$8,1))*INDEX(士兵输出,R$5,1)</f>
        <v>0.99675381704649046</v>
      </c>
      <c r="Z83" s="13">
        <f t="shared" si="47"/>
        <v>0.15596210620274964</v>
      </c>
      <c r="AA83" s="13">
        <f t="shared" si="48"/>
        <v>0.16296247865240765</v>
      </c>
      <c r="AB83" s="13">
        <f t="shared" si="49"/>
        <v>0.32837301587301593</v>
      </c>
      <c r="AC83" s="13">
        <f t="shared" si="49"/>
        <v>0.24793264621284761</v>
      </c>
      <c r="AD83" s="7">
        <f t="shared" ref="AD83:AD104" si="94">IFERROR((INDEX($K83:$N83,1,O$5)-(-V83+(V83^2-4*S$13*((S$13*1^2+S$14*1)-(S$13*(1-AD$18)^2+S$14*(1-AD$18))-(S$13*INDEX($K83:$N83,1,O$5)^2+V83*INDEX($K83:$N83,1,O$5))))^0.5)/(2*S$13))*INDEX(士兵生存,O$5,1)/INDEX(武将输出,$N$2,1),AD82*AD82/AD81)</f>
        <v>0.36046230832352588</v>
      </c>
      <c r="AE83" s="7">
        <f t="shared" ref="AE83:AE104" si="95">IFERROR((INDEX($K83:$N83,1,P$5)-(-W83+(W83^2-4*T$13*((T$13*1^2+T$14*1)-(T$13*(1-AE$18)^2+T$14*(1-AE$18))-(T$13*INDEX($K83:$N83,1,P$5)^2+W83*INDEX($K83:$N83,1,P$5))))^0.5)/(2*T$13))*INDEX(士兵生存,P$5,1)/INDEX(武将输出,$N$2,1),AE82*AE82/AE81)</f>
        <v>0.47971169299146144</v>
      </c>
      <c r="AF83" s="7">
        <f t="shared" ref="AF83:AF104" si="96">IFERROR((INDEX($K83:$N83,1,Q$5)-(-X83+(X83^2-4*U$13*((U$13*1^2+U$14*1)-(U$13*(1-AF$18)^2+U$14*(1-AF$18))-(U$13*INDEX($K83:$N83,1,Q$5)^2+X83*INDEX($K83:$N83,1,Q$5))))^0.5)/(2*U$13))*INDEX(士兵生存,Q$5,1)/INDEX(武将输出,$N$2,1),AF82*AF82/AF81)</f>
        <v>0.76014194523572365</v>
      </c>
      <c r="AG83" s="7">
        <f t="shared" ref="AG83:AG104" si="97">IFERROR((INDEX($K83:$N83,1,R$5)-(-Y83+(Y83^2-4*V$13*((V$13*1^2+V$14*1)-(V$13*(1-AG$18)^2+V$14*(1-AG$18))-(V$13*INDEX($K83:$N83,1,R$5)^2+Y83*INDEX($K83:$N83,1,R$5))))^0.5)/(2*V$13))*INDEX(士兵生存,R$5,1)/INDEX(武将输出,$N$2,1),AG82*AG82/AG81)</f>
        <v>1.4669188777693536</v>
      </c>
      <c r="AH83" s="4">
        <f>SUMPRODUCT(AD83:AF83,INDEX((DQ68:DS68,DU68:DW68,DY68:EA68,EC68:EE68),1,,$N$2))</f>
        <v>0.45608516714143416</v>
      </c>
      <c r="AI83" s="4">
        <f>SUMPRODUCT(Z83:AB83,INDEX((DQ68:DS68,DU68:DW68,DY68:EA68,EC68:EE68),1,,$N$2))</f>
        <v>0.19702380952380955</v>
      </c>
      <c r="AJ83" s="59">
        <f>MAX(INDEX($AD$19:AF83,,$N$2))</f>
        <v>0.36046230832352588</v>
      </c>
      <c r="AK83" s="27">
        <f>MAX(INDEX($Z$19:AB83,,$N$2))</f>
        <v>0.15596210620274964</v>
      </c>
      <c r="AL83" s="13">
        <f t="shared" ref="AL83:AL104" si="98">IFERROR(AL$18*INDEX(武将生存,O$5,1)/INDEX(士兵输出,$N$2,1)/INDEX($K83:$M83,1,$N$2),AL82*AL82/AL81)</f>
        <v>1.2760450496349291E+24</v>
      </c>
      <c r="AM83" s="13">
        <f t="shared" ref="AM83:AM104" si="99">IFERROR(AM$18*INDEX(武将生存,P$5,1)/INDEX(士兵输出,$N$2,1)/INDEX($K83:$M83,1,$N$2),AM82*AM82/AM81)</f>
        <v>1.3333204406095319E+24</v>
      </c>
      <c r="AN83" s="13">
        <f t="shared" ref="AN83:AN104" si="100">IFERROR(AN$18*INDEX(武将生存,Q$5,1)/INDEX(士兵输出,$N$2,1)/INDEX($K83:$M83,1,$N$2),AN82*AN82/AN81)</f>
        <v>2.6866703171713415E+24</v>
      </c>
      <c r="AO83" s="7">
        <f t="shared" ref="AO83:AO104" si="101">IFERROR((INDEX($K83:$M83,1,O$5)-(-V83+(V83^2-4*S$13*((S$13*1^2+S$14*1)-(S$13*(1-AO$18)^2+S$14*(1-AO$18))-(S$13*INDEX($K83:$M83,1,O$5)^2+V83*INDEX($K83:$M83,1,O$5))))^0.5)/(2*S$13))*INDEX(士兵生存,O$5,1)/INDEX(士兵输出,$N$2,1)/INDEX($K83:$M83,1,$N$2),AO82*AO82/AO81)</f>
        <v>3.5629226021864592E+24</v>
      </c>
      <c r="AP83" s="7">
        <f t="shared" ref="AP83:AP104" si="102">IFERROR((INDEX($K83:$M83,1,P$5)-(-W83+(W83^2-4*T$13*((T$13*1^2+T$14*1)-(T$13*(1-AP$18)^2+T$14*(1-AP$18))-(T$13*INDEX($K83:$M83,1,P$5)^2+W83*INDEX($K83:$M83,1,P$5))))^0.5)/(2*T$13))*INDEX(士兵生存,P$5,1)/INDEX(士兵输出,$N$2,1)/INDEX($K83:$M83,1,$N$2),AP82*AP82/AP81)</f>
        <v>3.4213680584155571E+24</v>
      </c>
      <c r="AQ83" s="7">
        <f t="shared" ref="AQ83:AQ104" si="103">IFERROR((INDEX($K83:$M83,1,Q$5)-(-X83+(X83^2-4*U$13*((U$13*1^2+U$14*1)-(U$13*(1-AQ$18)^2+U$14*(1-AQ$18))-(U$13*INDEX($K83:$M83,1,Q$5)^2+X83*INDEX($K83:$M83,1,Q$5))))^0.5)/(2*U$13))*INDEX(士兵生存,Q$5,1)/INDEX(士兵输出,$N$2,1)/INDEX($K83:$M83,1,$N$2),AQ82*AQ82/AQ81)</f>
        <v>3.5554880408719826E+24</v>
      </c>
      <c r="AR83" s="7">
        <f>SUMPRODUCT(AO83:AQ83,INDEX((DQ68:DS68,DU68:DW68,DY68:EA68,EC68:EE68),1,,$N$2))</f>
        <v>2.1332928245231894E+24</v>
      </c>
      <c r="AS83" s="7">
        <f>SUMPRODUCT(AL83:AN83,INDEX((DQ68:DS68,DU68:DW68,DY68:EA68,EC68:EE68),1,,$N$2))</f>
        <v>1.6120021903028048E+24</v>
      </c>
      <c r="AT83" s="59">
        <f>MAX(INDEX($AO$19:AQ83,,$N$2))</f>
        <v>3.5629226021864592E+24</v>
      </c>
      <c r="AU83" s="27">
        <f>MAX(INDEX($AL$19:AN83,,$N$2))</f>
        <v>1.2760450496349291E+24</v>
      </c>
      <c r="BD83" s="7">
        <v>59</v>
      </c>
      <c r="BE83" s="13">
        <f>(1-数据总览!AB64)*100*$BF$15</f>
        <v>240</v>
      </c>
      <c r="BF83" s="13">
        <f>(1-数据总览!AC64)*100*$BF$15</f>
        <v>192.23915949289452</v>
      </c>
      <c r="BG83" s="13">
        <f>(1-数据总览!AD64)*100*$BF$15</f>
        <v>172.65937783986482</v>
      </c>
      <c r="BH83" s="13">
        <f>(1-数据总览!AE64)*100*$BF$15</f>
        <v>210.10302420251114</v>
      </c>
      <c r="BK83" s="13">
        <v>59</v>
      </c>
      <c r="BL83" s="13">
        <f t="shared" si="75"/>
        <v>5.3273752127369678E-2</v>
      </c>
      <c r="BM83" s="13">
        <f t="shared" si="75"/>
        <v>0.13088674105038967</v>
      </c>
      <c r="BN83" s="13">
        <f t="shared" si="75"/>
        <v>0.11155298254185791</v>
      </c>
      <c r="BO83" s="13">
        <f t="shared" si="75"/>
        <v>5.9409268410171079E-2</v>
      </c>
      <c r="BQ83" s="13">
        <f t="shared" si="76"/>
        <v>4.0709633127587797E-2</v>
      </c>
      <c r="BR83" s="13">
        <f t="shared" si="76"/>
        <v>0.18973551860197185</v>
      </c>
      <c r="BS83" s="13">
        <f t="shared" si="76"/>
        <v>7.8030241469716197E-2</v>
      </c>
      <c r="BT83" s="13">
        <f t="shared" si="76"/>
        <v>7.9355756960723778E-2</v>
      </c>
      <c r="BU83" s="13"/>
      <c r="BV83" s="13"/>
      <c r="BW83" s="13">
        <f t="shared" si="74"/>
        <v>9.3983385254957474E-2</v>
      </c>
      <c r="BX83" s="13">
        <f t="shared" si="74"/>
        <v>0.32062225965236152</v>
      </c>
      <c r="BY83" s="13">
        <f t="shared" si="74"/>
        <v>0.18958322401157413</v>
      </c>
      <c r="BZ83" s="13">
        <f t="shared" si="74"/>
        <v>0.13876502537089486</v>
      </c>
      <c r="CG83" s="7"/>
      <c r="CJ83" s="13">
        <v>59</v>
      </c>
      <c r="CK83" s="13">
        <f>CL$9*$CJ83+(1-数据总览!AF64)*100*CL$10+CL$11</f>
        <v>276.30217679113508</v>
      </c>
      <c r="CL83" s="13">
        <f>CM$9*$CJ83+(1-数据总览!AG64)*100*CM$10+CM$11</f>
        <v>286.19772911726</v>
      </c>
      <c r="CM83" s="13">
        <f>CN$9*$CJ83+(1-数据总览!AH64)*100*CN$10+CN$11</f>
        <v>252.37158336243661</v>
      </c>
      <c r="CN83" s="13">
        <f>CO$9*$CJ83+(1-数据总览!AI64)*100*CO$10+CO$11</f>
        <v>252.37158336243661</v>
      </c>
      <c r="CQ83" s="13">
        <v>59</v>
      </c>
      <c r="CR83" s="13" t="e">
        <f>(持续效用(选择列求节点(将领怒气,CR$21,时间节点,1,100-$CQ83),0,CR$21,"将领")-持续效用(选择列求节点(将领怒气,CR$21,时间节点,1,100),0,CR$21,"将领"))*数据总览!$D$4/(1+数据总览!$D$4)</f>
        <v>#VALUE!</v>
      </c>
      <c r="CS83" s="13" t="e">
        <f>(持续效用(选择列求节点(将领怒气,CS$21,时间节点,1,100-$CQ83),0,CS$21,"将领")-持续效用(选择列求节点(将领怒气,CS$21,时间节点,1,100),0,CS$21,"将领"))*数据总览!$D$4/(1+数据总览!$D$4)</f>
        <v>#VALUE!</v>
      </c>
      <c r="CT83" s="13" t="e">
        <f>(持续效用(选择列求节点(将领怒气,CT$21,时间节点,1,100-$CQ83),0,CT$21,"将领")-持续效用(选择列求节点(将领怒气,CT$21,时间节点,1,100),0,CT$21,"将领"))*数据总览!$D$4/(1+数据总览!$D$4)</f>
        <v>#VALUE!</v>
      </c>
      <c r="CU83" s="13" t="e">
        <f>(持续效用(选择列求节点(将领怒气,CU$21,时间节点,1,100-$CQ83),0,CU$21,"将领")-持续效用(选择列求节点(将领怒气,CU$21,时间节点,1,100),0,CU$21,"将领"))*数据总览!$D$4/(1+数据总览!$D$4)</f>
        <v>#VALUE!</v>
      </c>
      <c r="CW83" s="13">
        <f>(持续效用(选择列求节点(将领怒气,CW$21,时间节点,1,200-$CQ83),0,CW$21,"将领")-持续效用(选择列求节点(将领怒气,CW$21,时间节点,1,200),0,CW$21,"将领"))*数据总览!$D$4/(1+数据总览!$D$4)</f>
        <v>5.8366895670843168E-2</v>
      </c>
      <c r="CX83" s="13">
        <f>(持续效用(选择列求节点(将领怒气,CX$21,时间节点,1,200-$CQ83),0,CX$21,"将领")-持续效用(选择列求节点(将领怒气,CX$21,时间节点,1,200),0,CX$21,"将领"))*数据总览!$D$4/(1+数据总览!$D$4)</f>
        <v>6.0818919168951789E-2</v>
      </c>
      <c r="CY83" s="13">
        <f>(持续效用(选择列求节点(将领怒气,CY$21,时间节点,1,200-$CQ83),0,CY$21,"将领")-持续效用(选择列求节点(将领怒气,CY$21,时间节点,1,200),0,CY$21,"将领"))*数据总览!$D$4/(1+数据总览!$D$4)</f>
        <v>5.1360801809144596E-2</v>
      </c>
      <c r="CZ83" s="13">
        <f>(持续效用(选择列求节点(将领怒气,CZ$21,时间节点,1,200-$CQ83),0,CZ$21,"将领")-持续效用(选择列求节点(将领怒气,CZ$21,时间节点,1,200),0,CZ$21,"将领"))*数据总览!$D$4/(1+数据总览!$D$4)</f>
        <v>4.9582891780541614E-2</v>
      </c>
      <c r="DC83" s="13" t="e">
        <f t="shared" si="45"/>
        <v>#VALUE!</v>
      </c>
      <c r="DD83" s="13" t="e">
        <f t="shared" si="45"/>
        <v>#VALUE!</v>
      </c>
      <c r="DE83" s="13" t="e">
        <f t="shared" si="45"/>
        <v>#VALUE!</v>
      </c>
      <c r="DF83" s="13" t="e">
        <f t="shared" si="45"/>
        <v>#VALUE!</v>
      </c>
      <c r="DQ83" s="14">
        <f>[8]结果汇总!N84</f>
        <v>0</v>
      </c>
      <c r="DR83" s="14">
        <f>[8]结果汇总!O84</f>
        <v>0</v>
      </c>
      <c r="DS83" s="14">
        <f>[8]结果汇总!P84</f>
        <v>0.7</v>
      </c>
      <c r="DT83" s="14">
        <f>[8]结果汇总!Q84</f>
        <v>0.3</v>
      </c>
      <c r="DU83" s="14">
        <f>[8]结果汇总!R84</f>
        <v>0.5</v>
      </c>
      <c r="DV83" s="14">
        <f>[8]结果汇总!S84</f>
        <v>0.5</v>
      </c>
      <c r="DW83" s="14">
        <f>[8]结果汇总!T84</f>
        <v>0</v>
      </c>
      <c r="DX83" s="14">
        <f>[8]结果汇总!U84</f>
        <v>0</v>
      </c>
      <c r="DY83" s="14">
        <f>[8]结果汇总!V84</f>
        <v>0</v>
      </c>
      <c r="DZ83" s="14">
        <f>[8]结果汇总!W84</f>
        <v>0.25</v>
      </c>
      <c r="EA83" s="14">
        <f>[8]结果汇总!X84</f>
        <v>0.75</v>
      </c>
      <c r="EB83" s="14">
        <f>[8]结果汇总!Y84</f>
        <v>0</v>
      </c>
      <c r="EC83" s="14">
        <f>[8]结果汇总!Z84</f>
        <v>0</v>
      </c>
      <c r="ED83" s="14">
        <f>[8]结果汇总!AA84</f>
        <v>0</v>
      </c>
      <c r="EE83" s="14">
        <f>[8]结果汇总!AB84</f>
        <v>0.625</v>
      </c>
      <c r="EF83" s="14">
        <f>[8]结果汇总!AC84</f>
        <v>0.375</v>
      </c>
      <c r="FG83" s="13" t="str">
        <f>IFERROR(INDEX(版本差别!$F:$F,MATCH(相关演算!FH83,版本差别!$D:$D,0)),"")</f>
        <v/>
      </c>
      <c r="FH83" s="13">
        <v>10070</v>
      </c>
      <c r="FI83" s="13" t="s">
        <v>380</v>
      </c>
      <c r="FM83" s="13">
        <v>0</v>
      </c>
      <c r="FN83" s="13" t="s">
        <v>380</v>
      </c>
      <c r="FO83" s="53">
        <f t="shared" si="81"/>
        <v>0</v>
      </c>
      <c r="FP83" s="53">
        <f t="shared" si="82"/>
        <v>0</v>
      </c>
      <c r="FQ83" s="53">
        <f t="shared" si="83"/>
        <v>0</v>
      </c>
      <c r="FR83" s="53">
        <f t="shared" si="84"/>
        <v>0</v>
      </c>
      <c r="FS83" s="53">
        <f t="shared" si="85"/>
        <v>0</v>
      </c>
      <c r="FT83" s="53">
        <f t="shared" si="86"/>
        <v>0</v>
      </c>
      <c r="FU83" s="53">
        <f t="shared" si="87"/>
        <v>0</v>
      </c>
      <c r="FV83" s="53">
        <f t="shared" si="88"/>
        <v>0</v>
      </c>
      <c r="FW83" s="53">
        <f t="shared" si="77"/>
        <v>0</v>
      </c>
      <c r="FX83" s="53">
        <v>0</v>
      </c>
      <c r="FY83" s="125">
        <f t="shared" si="78"/>
        <v>0</v>
      </c>
      <c r="FZ83" s="125" t="str">
        <f t="shared" ca="1" si="79"/>
        <v/>
      </c>
      <c r="GA83" s="13">
        <v>0</v>
      </c>
      <c r="GB83" s="53" t="str">
        <f t="shared" si="80"/>
        <v/>
      </c>
      <c r="GC83" s="189" t="str">
        <f>IF(FI83="","",求节点($FT$4:$FT$10,$FV$4:$FV$10,GB83))</f>
        <v/>
      </c>
      <c r="GD83" s="53">
        <f t="shared" si="89"/>
        <v>0</v>
      </c>
      <c r="GE83" s="53">
        <f t="shared" si="57"/>
        <v>0</v>
      </c>
      <c r="GF83" s="190">
        <f>IF(GG83="",MAX(ROUND(GE83*求节点($FN$4:$FN$7,INDEX($FO$4:$FR$7,,GD83+1),GE83),2),2),MIN(MAX(ROUND(GE83*求节点($FN$4:$FN$7,INDEX($FO$4:$FR$7,,GD83+1),GE83),2),2),GG83))</f>
        <v>2</v>
      </c>
      <c r="GG83" s="13" t="s">
        <v>380</v>
      </c>
      <c r="GY83" s="13"/>
    </row>
    <row r="84" spans="2:207" x14ac:dyDescent="0.15">
      <c r="B84" s="14">
        <v>65</v>
      </c>
      <c r="C84" s="15">
        <v>0.5</v>
      </c>
      <c r="D84" s="15">
        <v>0.5</v>
      </c>
      <c r="E84" s="15">
        <v>0.5</v>
      </c>
      <c r="F84" s="15">
        <v>0.5</v>
      </c>
      <c r="G84" s="13">
        <f>数据总览!AF70</f>
        <v>6.8512798983256573E-2</v>
      </c>
      <c r="H84" s="13">
        <f>数据总览!AG70</f>
        <v>1.5018924022833268E-2</v>
      </c>
      <c r="I84" s="13">
        <f>数据总览!AH70</f>
        <v>0.23485434315393824</v>
      </c>
      <c r="J84" s="13">
        <f>数据总览!AI70</f>
        <v>0.23485434315393824</v>
      </c>
      <c r="K84" s="13">
        <f>数据总览!AB70</f>
        <v>0</v>
      </c>
      <c r="L84" s="13">
        <f>数据总览!AC70</f>
        <v>0.18794774694697564</v>
      </c>
      <c r="M84" s="13">
        <f>数据总览!AD70</f>
        <v>0.21440018825308968</v>
      </c>
      <c r="N84" s="13">
        <f>数据总览!AE70</f>
        <v>6.5618375812720495E-2</v>
      </c>
      <c r="R84" s="13">
        <f t="shared" ref="R84:U104" si="104">O$14</f>
        <v>3.7898399999999999</v>
      </c>
      <c r="S84" s="13">
        <f t="shared" si="104"/>
        <v>3.62704</v>
      </c>
      <c r="T84" s="13">
        <f t="shared" si="104"/>
        <v>1.8</v>
      </c>
      <c r="U84" s="13">
        <f t="shared" si="104"/>
        <v>2.3839999999999999</v>
      </c>
      <c r="V84" s="7">
        <f t="shared" si="90"/>
        <v>2.8490425426864934</v>
      </c>
      <c r="W84" s="7">
        <f t="shared" si="91"/>
        <v>1.4927423513432603</v>
      </c>
      <c r="X84" s="7">
        <f t="shared" si="92"/>
        <v>0.9526661423251962</v>
      </c>
      <c r="Y84" s="7">
        <f t="shared" si="93"/>
        <v>0.98149498764360332</v>
      </c>
      <c r="Z84" s="13">
        <f t="shared" si="47"/>
        <v>0.15596210620274964</v>
      </c>
      <c r="AA84" s="13">
        <f t="shared" si="48"/>
        <v>0.16296247865240765</v>
      </c>
      <c r="AB84" s="13">
        <f t="shared" si="49"/>
        <v>0.32837301587301593</v>
      </c>
      <c r="AC84" s="13">
        <f t="shared" si="49"/>
        <v>0.24793264621284761</v>
      </c>
      <c r="AD84" s="7">
        <f t="shared" si="94"/>
        <v>0.36329255172448621</v>
      </c>
      <c r="AE84" s="7">
        <f t="shared" si="95"/>
        <v>0.48658887198037359</v>
      </c>
      <c r="AF84" s="7">
        <f t="shared" si="96"/>
        <v>0.84711664449939716</v>
      </c>
      <c r="AG84" s="7">
        <f t="shared" si="97"/>
        <v>1.680819853819729</v>
      </c>
      <c r="AH84" s="4">
        <f>SUMPRODUCT(AD84:AF84,INDEX((DQ69:DS69,DU69:DW69,DY69:EA69,EC69:EE69),1,,$N$2))</f>
        <v>0.5082699866996383</v>
      </c>
      <c r="AI84" s="4">
        <f>SUMPRODUCT(Z84:AB84,INDEX((DQ69:DS69,DU69:DW69,DY69:EA69,EC69:EE69),1,,$N$2))</f>
        <v>0.19702380952380955</v>
      </c>
      <c r="AJ84" s="59">
        <f>MAX(INDEX($AD$19:AF84,,$N$2))</f>
        <v>0.36329255172448621</v>
      </c>
      <c r="AK84" s="27">
        <f>MAX(INDEX($Z$19:AB84,,$N$2))</f>
        <v>0.15596210620274964</v>
      </c>
      <c r="AL84" s="13">
        <f t="shared" si="98"/>
        <v>6.4989135157175503E+24</v>
      </c>
      <c r="AM84" s="13">
        <f t="shared" si="99"/>
        <v>6.7906178036103188E+24</v>
      </c>
      <c r="AN84" s="13">
        <f t="shared" si="100"/>
        <v>1.3683245776892705E+25</v>
      </c>
      <c r="AO84" s="7">
        <f t="shared" si="101"/>
        <v>1.8480265363159291E+25</v>
      </c>
      <c r="AP84" s="7">
        <f t="shared" si="102"/>
        <v>1.7805339275964034E+25</v>
      </c>
      <c r="AQ84" s="7">
        <f t="shared" si="103"/>
        <v>1.8634616465836364E+25</v>
      </c>
      <c r="AR84" s="7">
        <f>SUMPRODUCT(AO84:AQ84,INDEX((DQ69:DS69,DU69:DW69,DY69:EA69,EC69:EE69),1,,$N$2))</f>
        <v>1.1180769879501817E+25</v>
      </c>
      <c r="AS84" s="7">
        <f>SUMPRODUCT(AL84:AN84,INDEX((DQ69:DS69,DU69:DW69,DY69:EA69,EC69:EE69),1,,$N$2))</f>
        <v>8.2099474661356235E+24</v>
      </c>
      <c r="AT84" s="59">
        <f>MAX(INDEX($AO$19:AQ84,,$N$2))</f>
        <v>1.8480265363159291E+25</v>
      </c>
      <c r="AU84" s="27">
        <f>MAX(INDEX($AL$19:AN84,,$N$2))</f>
        <v>6.4989135157175503E+24</v>
      </c>
      <c r="BD84" s="7">
        <v>60</v>
      </c>
      <c r="BE84" s="13">
        <f>(1-数据总览!AB65)*100*$BF$15</f>
        <v>240</v>
      </c>
      <c r="BF84" s="13">
        <f>(1-数据总览!AC65)*100*$BF$15</f>
        <v>192.70680893181628</v>
      </c>
      <c r="BG84" s="13">
        <f>(1-数据总览!AD65)*100*$BF$15</f>
        <v>175.43306945352063</v>
      </c>
      <c r="BH84" s="13">
        <f>(1-数据总览!AE65)*100*$BF$15</f>
        <v>212.93351104499223</v>
      </c>
      <c r="BK84" s="13">
        <v>60</v>
      </c>
      <c r="BL84" s="13">
        <f t="shared" ref="BL84:BO103" si="105">(持续效用((选择列求节点(士兵士气,BL$21,时间节点,1,100-$BK84)),0,BL$21,"士兵")-持续效用((选择列求节点(士兵士气,BL$21,时间节点,1,100)),0,BL$21,"士兵"))*$BN$9</f>
        <v>5.4200774579551025E-2</v>
      </c>
      <c r="BM84" s="13">
        <f t="shared" si="105"/>
        <v>0.13312427036636149</v>
      </c>
      <c r="BN84" s="13">
        <f t="shared" si="105"/>
        <v>0.1135062482654442</v>
      </c>
      <c r="BO84" s="13">
        <f t="shared" si="105"/>
        <v>6.0458690069285947E-2</v>
      </c>
      <c r="BQ84" s="13">
        <f t="shared" ref="BQ84:BT103" si="106">(持续效用((选择列求节点(士兵士气,BQ$21,时间节点,1,200-$BK84)),0,BQ$21,"士兵")-持续效用((选择列求节点(士兵士气,BQ$21,时间节点,1,200)),0,BQ$21,"士兵"))*$BN$9</f>
        <v>4.1278951532400354E-2</v>
      </c>
      <c r="BR84" s="13">
        <f t="shared" si="106"/>
        <v>0.19161308375212308</v>
      </c>
      <c r="BS84" s="13">
        <f t="shared" si="106"/>
        <v>7.9064442469404556E-2</v>
      </c>
      <c r="BT84" s="13">
        <f t="shared" si="106"/>
        <v>8.0716896209851091E-2</v>
      </c>
      <c r="BU84" s="13"/>
      <c r="BV84" s="13"/>
      <c r="BW84" s="13">
        <f t="shared" si="74"/>
        <v>9.547972611195138E-2</v>
      </c>
      <c r="BX84" s="13">
        <f t="shared" si="74"/>
        <v>0.32473735411848459</v>
      </c>
      <c r="BY84" s="13">
        <f t="shared" si="74"/>
        <v>0.19257069073484875</v>
      </c>
      <c r="BZ84" s="13">
        <f t="shared" si="74"/>
        <v>0.14117558627913704</v>
      </c>
      <c r="CG84" s="7"/>
      <c r="CJ84" s="13">
        <v>60</v>
      </c>
      <c r="CK84" s="13">
        <f>CL$9*$CJ84+(1-数据总览!AF65)*100*CL$10+CL$11</f>
        <v>278.87711943101402</v>
      </c>
      <c r="CL84" s="13">
        <f>CM$9*$CJ84+(1-数据总览!AG65)*100*CM$10+CM$11</f>
        <v>288.19772911726</v>
      </c>
      <c r="CM84" s="13">
        <f>CN$9*$CJ84+(1-数据总览!AH65)*100*CN$10+CN$11</f>
        <v>255.6717513063378</v>
      </c>
      <c r="CN84" s="13">
        <f>CO$9*$CJ84+(1-数据总览!AI65)*100*CO$10+CO$11</f>
        <v>255.6717513063378</v>
      </c>
      <c r="CQ84" s="13">
        <v>60</v>
      </c>
      <c r="CR84" s="13" t="e">
        <f>(持续效用(选择列求节点(将领怒气,CR$21,时间节点,1,100-$CQ84),0,CR$21,"将领")-持续效用(选择列求节点(将领怒气,CR$21,时间节点,1,100),0,CR$21,"将领"))*数据总览!$D$4/(1+数据总览!$D$4)</f>
        <v>#VALUE!</v>
      </c>
      <c r="CS84" s="13" t="e">
        <f>(持续效用(选择列求节点(将领怒气,CS$21,时间节点,1,100-$CQ84),0,CS$21,"将领")-持续效用(选择列求节点(将领怒气,CS$21,时间节点,1,100),0,CS$21,"将领"))*数据总览!$D$4/(1+数据总览!$D$4)</f>
        <v>#VALUE!</v>
      </c>
      <c r="CT84" s="13" t="e">
        <f>(持续效用(选择列求节点(将领怒气,CT$21,时间节点,1,100-$CQ84),0,CT$21,"将领")-持续效用(选择列求节点(将领怒气,CT$21,时间节点,1,100),0,CT$21,"将领"))*数据总览!$D$4/(1+数据总览!$D$4)</f>
        <v>#VALUE!</v>
      </c>
      <c r="CU84" s="13" t="e">
        <f>(持续效用(选择列求节点(将领怒气,CU$21,时间节点,1,100-$CQ84),0,CU$21,"将领")-持续效用(选择列求节点(将领怒气,CU$21,时间节点,1,100),0,CU$21,"将领"))*数据总览!$D$4/(1+数据总览!$D$4)</f>
        <v>#VALUE!</v>
      </c>
      <c r="CW84" s="13">
        <f>(持续效用(选择列求节点(将领怒气,CW$21,时间节点,1,200-$CQ84),0,CW$21,"将领")-持续效用(选择列求节点(将领怒气,CW$21,时间节点,1,200),0,CW$21,"将领"))*数据总览!$D$4/(1+数据总览!$D$4)</f>
        <v>5.9665354213384425E-2</v>
      </c>
      <c r="CX84" s="13">
        <f>(持续效用(选择列求节点(将领怒气,CX$21,时间节点,1,200-$CQ84),0,CX$21,"将领")-持续效用(选择列求节点(将领怒气,CX$21,时间节点,1,200),0,CX$21,"将领"))*数据总览!$D$4/(1+数据总览!$D$4)</f>
        <v>6.1931862131970827E-2</v>
      </c>
      <c r="CY84" s="13">
        <f>(持续效用(选择列求节点(将领怒气,CY$21,时间节点,1,200-$CQ84),0,CY$21,"将领")-持续效用(选择列求节点(将领怒气,CY$21,时间节点,1,200),0,CY$21,"将领"))*数据总览!$D$4/(1+数据总览!$D$4)</f>
        <v>5.2429631591220979E-2</v>
      </c>
      <c r="CZ84" s="13">
        <f>(持续效用(选择列求节点(将领怒气,CZ$21,时间节点,1,200-$CQ84),0,CZ$21,"将领")-持续效用(选择列求节点(将领怒气,CZ$21,时间节点,1,200),0,CZ$21,"将领"))*数据总览!$D$4/(1+数据总览!$D$4)</f>
        <v>5.069027282151041E-2</v>
      </c>
      <c r="DC84" s="13" t="e">
        <f t="shared" si="45"/>
        <v>#VALUE!</v>
      </c>
      <c r="DD84" s="13" t="e">
        <f t="shared" si="45"/>
        <v>#VALUE!</v>
      </c>
      <c r="DE84" s="13" t="e">
        <f t="shared" si="45"/>
        <v>#VALUE!</v>
      </c>
      <c r="DF84" s="13" t="e">
        <f t="shared" si="45"/>
        <v>#VALUE!</v>
      </c>
      <c r="DQ84" s="14">
        <f>[8]结果汇总!N85</f>
        <v>0</v>
      </c>
      <c r="DR84" s="14">
        <f>[8]结果汇总!O85</f>
        <v>0</v>
      </c>
      <c r="DS84" s="14">
        <f>[8]结果汇总!P85</f>
        <v>0.7</v>
      </c>
      <c r="DT84" s="14">
        <f>[8]结果汇总!Q85</f>
        <v>0.3</v>
      </c>
      <c r="DU84" s="14">
        <f>[8]结果汇总!R85</f>
        <v>0.5</v>
      </c>
      <c r="DV84" s="14">
        <f>[8]结果汇总!S85</f>
        <v>0.5</v>
      </c>
      <c r="DW84" s="14">
        <f>[8]结果汇总!T85</f>
        <v>0</v>
      </c>
      <c r="DX84" s="14">
        <f>[8]结果汇总!U85</f>
        <v>0</v>
      </c>
      <c r="DY84" s="14">
        <f>[8]结果汇总!V85</f>
        <v>0</v>
      </c>
      <c r="DZ84" s="14">
        <f>[8]结果汇总!W85</f>
        <v>0.25</v>
      </c>
      <c r="EA84" s="14">
        <f>[8]结果汇总!X85</f>
        <v>0.75</v>
      </c>
      <c r="EB84" s="14">
        <f>[8]结果汇总!Y85</f>
        <v>0</v>
      </c>
      <c r="EC84" s="14">
        <f>[8]结果汇总!Z85</f>
        <v>0</v>
      </c>
      <c r="ED84" s="14">
        <f>[8]结果汇总!AA85</f>
        <v>0</v>
      </c>
      <c r="EE84" s="14">
        <f>[8]结果汇总!AB85</f>
        <v>0.625</v>
      </c>
      <c r="EF84" s="14">
        <f>[8]结果汇总!AC85</f>
        <v>0.375</v>
      </c>
      <c r="FG84" s="13" t="str">
        <f>IFERROR(INDEX(版本差别!$F:$F,MATCH(相关演算!FH84,版本差别!$D:$D,0)),"")</f>
        <v>李傕</v>
      </c>
      <c r="FH84" s="13">
        <v>10071</v>
      </c>
      <c r="FO84" s="53">
        <f t="shared" si="81"/>
        <v>0</v>
      </c>
      <c r="FP84" s="53">
        <f t="shared" si="82"/>
        <v>0</v>
      </c>
      <c r="FQ84" s="53">
        <f t="shared" ref="FQ84:FQ117" si="107">IF($FI84=FQ$13,FJ84*FK84,0)</f>
        <v>0</v>
      </c>
      <c r="FR84" s="53">
        <f t="shared" si="84"/>
        <v>0</v>
      </c>
      <c r="FS84" s="53">
        <f t="shared" si="85"/>
        <v>0</v>
      </c>
      <c r="FT84" s="53">
        <f t="shared" si="86"/>
        <v>0</v>
      </c>
      <c r="FU84" s="53">
        <f t="shared" si="87"/>
        <v>0</v>
      </c>
      <c r="FV84" s="53">
        <f t="shared" si="88"/>
        <v>0</v>
      </c>
      <c r="FW84" s="53">
        <f t="shared" si="77"/>
        <v>0</v>
      </c>
      <c r="FX84" s="53">
        <v>1</v>
      </c>
      <c r="FY84" s="125">
        <f t="shared" si="78"/>
        <v>1</v>
      </c>
      <c r="FZ84" s="125" t="str">
        <f t="shared" ref="FZ84:FZ117" ca="1" si="108">IFERROR(INDIRECT(FG84&amp;"!D4",TRUE),"")</f>
        <v/>
      </c>
      <c r="GA84" s="13">
        <v>1</v>
      </c>
      <c r="GB84" s="53" t="str">
        <f t="shared" ref="GB84:GB117" si="109">IF(FI84="","",IF(AND(GA84=0,FZ84=3),FN84-120,FN84))</f>
        <v/>
      </c>
      <c r="GC84" s="189" t="str">
        <f>IF(FI84="","",求节点($FT$4:$FT$10,$FV$4:$FV$10,GB84))</f>
        <v/>
      </c>
      <c r="GD84" s="53">
        <f t="shared" ref="GD84:GD117" si="110">IF(FO84+FQ84+FW84&gt;0,1,IF(FP84+FR84+FS84+FT84+FU84+FV84&gt;0,2,0))</f>
        <v>0</v>
      </c>
      <c r="GE84" s="53">
        <f t="shared" ref="GE84:GE117" si="111">MIN(IF(FY84&lt;100,FY84,ROUND(FY84/$FY$7*GC84,1)),12)</f>
        <v>1</v>
      </c>
      <c r="GF84" s="190">
        <f>IF(GG84="",MAX(ROUND(GE84*求节点($FN$4:$FN$7,INDEX($FO$4:$FR$7,,GD84+1),GE84),2),2),MIN(MAX(ROUND(GE84*求节点($FN$4:$FN$7,INDEX($FO$4:$FR$7,,GD84+1),GE84),2),2),GG84))</f>
        <v>2</v>
      </c>
      <c r="GG84" s="13" t="s">
        <v>380</v>
      </c>
    </row>
    <row r="85" spans="2:207" x14ac:dyDescent="0.15">
      <c r="B85" s="14">
        <v>66</v>
      </c>
      <c r="C85" s="15">
        <v>0.5</v>
      </c>
      <c r="D85" s="15">
        <v>0.5</v>
      </c>
      <c r="E85" s="15">
        <v>0.5</v>
      </c>
      <c r="F85" s="15">
        <v>0.5</v>
      </c>
      <c r="G85" s="13">
        <f>数据总览!AF71</f>
        <v>6.2484430051044704E-2</v>
      </c>
      <c r="H85" s="13">
        <f>数据总览!AG71</f>
        <v>1.5018924022833268E-2</v>
      </c>
      <c r="I85" s="13">
        <f>数据总览!AH71</f>
        <v>0.22517786069284249</v>
      </c>
      <c r="J85" s="13">
        <f>数据总览!AI71</f>
        <v>0.22517786069284249</v>
      </c>
      <c r="K85" s="13">
        <f>数据总览!AB71</f>
        <v>0</v>
      </c>
      <c r="L85" s="13">
        <f>数据总览!AC71</f>
        <v>0.18624685653385256</v>
      </c>
      <c r="M85" s="13">
        <f>数据总览!AD71</f>
        <v>0.20407860696125421</v>
      </c>
      <c r="N85" s="13">
        <f>数据总览!AE71</f>
        <v>5.9612692470166692E-2</v>
      </c>
      <c r="R85" s="13">
        <f t="shared" si="104"/>
        <v>3.7898399999999999</v>
      </c>
      <c r="S85" s="13">
        <f t="shared" si="104"/>
        <v>3.62704</v>
      </c>
      <c r="T85" s="13">
        <f t="shared" si="104"/>
        <v>1.8</v>
      </c>
      <c r="U85" s="13">
        <f t="shared" si="104"/>
        <v>2.3839999999999999</v>
      </c>
      <c r="V85" s="7">
        <f t="shared" si="90"/>
        <v>2.829388539653932</v>
      </c>
      <c r="W85" s="7">
        <f t="shared" si="91"/>
        <v>1.478923770965908</v>
      </c>
      <c r="X85" s="7">
        <f t="shared" si="92"/>
        <v>0.93504813585259106</v>
      </c>
      <c r="Y85" s="7">
        <f t="shared" si="93"/>
        <v>0.96650543111532117</v>
      </c>
      <c r="Z85" s="13">
        <f t="shared" si="47"/>
        <v>0.15596210620274964</v>
      </c>
      <c r="AA85" s="13">
        <f t="shared" si="48"/>
        <v>0.16296247865240765</v>
      </c>
      <c r="AB85" s="13">
        <f t="shared" si="49"/>
        <v>0.32837301587301593</v>
      </c>
      <c r="AC85" s="13">
        <f t="shared" si="49"/>
        <v>0.24793264621284761</v>
      </c>
      <c r="AD85" s="7">
        <f t="shared" si="94"/>
        <v>0.36611926793173738</v>
      </c>
      <c r="AE85" s="7">
        <f t="shared" si="95"/>
        <v>0.49358969939887692</v>
      </c>
      <c r="AF85" s="7">
        <f t="shared" si="96"/>
        <v>0.94404290394129575</v>
      </c>
      <c r="AG85" s="7">
        <f t="shared" si="97"/>
        <v>1.9259111214729214</v>
      </c>
      <c r="AH85" s="4">
        <f>SUMPRODUCT(AD85:AF85,INDEX((DQ70:DS70,DU70:DW70,DY70:EA70,EC70:EE70),1,,$N$2))</f>
        <v>0.56642574236477738</v>
      </c>
      <c r="AI85" s="4">
        <f>SUMPRODUCT(Z85:AB85,INDEX((DQ70:DS70,DU70:DW70,DY70:EA70,EC70:EE70),1,,$N$2))</f>
        <v>0.19702380952380955</v>
      </c>
      <c r="AJ85" s="59">
        <f>MAX(INDEX($AD$19:AF85,,$N$2))</f>
        <v>0.36611926793173738</v>
      </c>
      <c r="AK85" s="27">
        <f>MAX(INDEX($Z$19:AB85,,$N$2))</f>
        <v>0.15596210620274964</v>
      </c>
      <c r="AL85" s="13">
        <f t="shared" si="98"/>
        <v>3.309904842063354E+25</v>
      </c>
      <c r="AM85" s="13">
        <f t="shared" si="99"/>
        <v>3.4584702034290382E+25</v>
      </c>
      <c r="AN85" s="13">
        <f t="shared" si="100"/>
        <v>6.9688943148029525E+25</v>
      </c>
      <c r="AO85" s="7">
        <f t="shared" si="101"/>
        <v>9.5853950822059469E+25</v>
      </c>
      <c r="AP85" s="7">
        <f t="shared" si="102"/>
        <v>9.2661795316755477E+25</v>
      </c>
      <c r="AQ85" s="7">
        <f t="shared" si="103"/>
        <v>9.7665616319625436E+25</v>
      </c>
      <c r="AR85" s="7">
        <f>SUMPRODUCT(AO85:AQ85,INDEX((DQ70:DS70,DU70:DW70,DY70:EA70,EC70:EE70),1,,$N$2))</f>
        <v>5.859936979177526E+25</v>
      </c>
      <c r="AS85" s="7">
        <f>SUMPRODUCT(AL85:AN85,INDEX((DQ70:DS70,DU70:DW70,DY70:EA70,EC70:EE70),1,,$N$2))</f>
        <v>4.181336588881771E+25</v>
      </c>
      <c r="AT85" s="59">
        <f>MAX(INDEX($AO$19:AQ85,,$N$2))</f>
        <v>9.5853950822059469E+25</v>
      </c>
      <c r="AU85" s="27">
        <f>MAX(INDEX($AL$19:AN85,,$N$2))</f>
        <v>3.309904842063354E+25</v>
      </c>
      <c r="BD85" s="7">
        <v>61</v>
      </c>
      <c r="BE85" s="13">
        <f>(1-数据总览!AB66)*100*$BF$15</f>
        <v>240</v>
      </c>
      <c r="BF85" s="13">
        <f>(1-数据总览!AC66)*100*$BF$15</f>
        <v>193.16398302330617</v>
      </c>
      <c r="BG85" s="13">
        <f>(1-数据总览!AD66)*100*$BF$15</f>
        <v>178.15498549038827</v>
      </c>
      <c r="BH85" s="13">
        <f>(1-数据总览!AE66)*100*$BF$15</f>
        <v>215.69815640892205</v>
      </c>
      <c r="BK85" s="13">
        <v>61</v>
      </c>
      <c r="BL85" s="13">
        <f t="shared" si="105"/>
        <v>5.5127797031732428E-2</v>
      </c>
      <c r="BM85" s="13">
        <f t="shared" si="105"/>
        <v>0.13536187422094526</v>
      </c>
      <c r="BN85" s="13">
        <f t="shared" si="105"/>
        <v>0.11545951398903048</v>
      </c>
      <c r="BO85" s="13">
        <f t="shared" si="105"/>
        <v>6.1509115685252996E-2</v>
      </c>
      <c r="BQ85" s="13">
        <f t="shared" si="106"/>
        <v>4.1848521079783707E-2</v>
      </c>
      <c r="BR85" s="13">
        <f t="shared" si="106"/>
        <v>0.19349064890227438</v>
      </c>
      <c r="BS85" s="13">
        <f t="shared" si="106"/>
        <v>8.0098643469092554E-2</v>
      </c>
      <c r="BT85" s="13">
        <f t="shared" si="106"/>
        <v>8.2078035458978377E-2</v>
      </c>
      <c r="BU85" s="13"/>
      <c r="BV85" s="13"/>
      <c r="BW85" s="13">
        <f t="shared" si="74"/>
        <v>9.6976318111516135E-2</v>
      </c>
      <c r="BX85" s="13">
        <f t="shared" si="74"/>
        <v>0.32885252312321966</v>
      </c>
      <c r="BY85" s="13">
        <f t="shared" si="74"/>
        <v>0.19555815745812305</v>
      </c>
      <c r="BZ85" s="13">
        <f t="shared" si="74"/>
        <v>0.14358715114423137</v>
      </c>
      <c r="CG85" s="7"/>
      <c r="CJ85" s="13">
        <v>61</v>
      </c>
      <c r="CK85" s="13">
        <f>CL$9*$CJ85+(1-数据总览!AF66)*100*CL$10+CL$11</f>
        <v>281.43868802056227</v>
      </c>
      <c r="CL85" s="13">
        <f>CM$9*$CJ85+(1-数据总览!AG66)*100*CM$10+CM$11</f>
        <v>290.19772911726</v>
      </c>
      <c r="CM85" s="13">
        <f>CN$9*$CJ85+(1-数据总览!AH66)*100*CN$10+CN$11</f>
        <v>258.94764944861947</v>
      </c>
      <c r="CN85" s="13">
        <f>CO$9*$CJ85+(1-数据总览!AI66)*100*CO$10+CO$11</f>
        <v>258.94764944861947</v>
      </c>
      <c r="CQ85" s="13">
        <v>61</v>
      </c>
      <c r="CR85" s="13" t="e">
        <f>(持续效用(选择列求节点(将领怒气,CR$21,时间节点,1,100-$CQ85),0,CR$21,"将领")-持续效用(选择列求节点(将领怒气,CR$21,时间节点,1,100),0,CR$21,"将领"))*数据总览!$D$4/(1+数据总览!$D$4)</f>
        <v>#VALUE!</v>
      </c>
      <c r="CS85" s="13" t="e">
        <f>(持续效用(选择列求节点(将领怒气,CS$21,时间节点,1,100-$CQ85),0,CS$21,"将领")-持续效用(选择列求节点(将领怒气,CS$21,时间节点,1,100),0,CS$21,"将领"))*数据总览!$D$4/(1+数据总览!$D$4)</f>
        <v>#VALUE!</v>
      </c>
      <c r="CT85" s="13" t="e">
        <f>(持续效用(选择列求节点(将领怒气,CT$21,时间节点,1,100-$CQ85),0,CT$21,"将领")-持续效用(选择列求节点(将领怒气,CT$21,时间节点,1,100),0,CT$21,"将领"))*数据总览!$D$4/(1+数据总览!$D$4)</f>
        <v>#VALUE!</v>
      </c>
      <c r="CU85" s="13" t="e">
        <f>(持续效用(选择列求节点(将领怒气,CU$21,时间节点,1,100-$CQ85),0,CU$21,"将领")-持续效用(选择列求节点(将领怒气,CU$21,时间节点,1,100),0,CU$21,"将领"))*数据总览!$D$4/(1+数据总览!$D$4)</f>
        <v>#VALUE!</v>
      </c>
      <c r="CW85" s="13">
        <f>(持续效用(选择列求节点(将领怒气,CW$21,时间节点,1,200-$CQ85),0,CW$21,"将领")-持续效用(选择列求节点(将领怒气,CW$21,时间节点,1,200),0,CW$21,"将领"))*数据总览!$D$4/(1+数据总览!$D$4)</f>
        <v>6.0973959665482275E-2</v>
      </c>
      <c r="CX85" s="13">
        <f>(持续效用(选择列求节点(将领怒气,CX$21,时间节点,1,200-$CQ85),0,CX$21,"将领")-持续效用(选择列求节点(将领怒气,CX$21,时间节点,1,200),0,CX$21,"将领"))*数据总览!$D$4/(1+数据总览!$D$4)</f>
        <v>6.3044805094990372E-2</v>
      </c>
      <c r="CY85" s="13">
        <f>(持续效用(选择列求节点(将领怒气,CY$21,时间节点,1,200-$CQ85),0,CY$21,"将领")-持续效用(选择列求节点(将领怒气,CY$21,时间节点,1,200),0,CY$21,"将领"))*数据总览!$D$4/(1+数据总览!$D$4)</f>
        <v>5.3498461373297328E-2</v>
      </c>
      <c r="CZ85" s="13">
        <f>(持续效用(选择列求节点(将领怒气,CZ$21,时间节点,1,200-$CQ85),0,CZ$21,"将领")-持续效用(选择列求节点(将领怒气,CZ$21,时间节点,1,200),0,CZ$21,"将领"))*数据总览!$D$4/(1+数据总览!$D$4)</f>
        <v>5.1797653862479219E-2</v>
      </c>
      <c r="DC85" s="13" t="e">
        <f t="shared" si="45"/>
        <v>#VALUE!</v>
      </c>
      <c r="DD85" s="13" t="e">
        <f t="shared" si="45"/>
        <v>#VALUE!</v>
      </c>
      <c r="DE85" s="13" t="e">
        <f t="shared" si="45"/>
        <v>#VALUE!</v>
      </c>
      <c r="DF85" s="13" t="e">
        <f t="shared" si="45"/>
        <v>#VALUE!</v>
      </c>
      <c r="DQ85" s="14">
        <f>[8]结果汇总!N86</f>
        <v>0</v>
      </c>
      <c r="DR85" s="14">
        <f>[8]结果汇总!O86</f>
        <v>0</v>
      </c>
      <c r="DS85" s="14">
        <f>[8]结果汇总!P86</f>
        <v>0.7</v>
      </c>
      <c r="DT85" s="14">
        <f>[8]结果汇总!Q86</f>
        <v>0.3</v>
      </c>
      <c r="DU85" s="14">
        <f>[8]结果汇总!R86</f>
        <v>0.5</v>
      </c>
      <c r="DV85" s="14">
        <f>[8]结果汇总!S86</f>
        <v>0.5</v>
      </c>
      <c r="DW85" s="14">
        <f>[8]结果汇总!T86</f>
        <v>0</v>
      </c>
      <c r="DX85" s="14">
        <f>[8]结果汇总!U86</f>
        <v>0</v>
      </c>
      <c r="DY85" s="14">
        <f>[8]结果汇总!V86</f>
        <v>0</v>
      </c>
      <c r="DZ85" s="14">
        <f>[8]结果汇总!W86</f>
        <v>0.25</v>
      </c>
      <c r="EA85" s="14">
        <f>[8]结果汇总!X86</f>
        <v>0.75</v>
      </c>
      <c r="EB85" s="14">
        <f>[8]结果汇总!Y86</f>
        <v>0</v>
      </c>
      <c r="EC85" s="14">
        <f>[8]结果汇总!Z86</f>
        <v>0</v>
      </c>
      <c r="ED85" s="14">
        <f>[8]结果汇总!AA86</f>
        <v>0</v>
      </c>
      <c r="EE85" s="14">
        <f>[8]结果汇总!AB86</f>
        <v>0.625</v>
      </c>
      <c r="EF85" s="14">
        <f>[8]结果汇总!AC86</f>
        <v>0.375</v>
      </c>
      <c r="FG85" s="13" t="str">
        <f>IFERROR(INDEX(版本差别!$F:$F,MATCH(相关演算!FH85,版本差别!$D:$D,0)),"")</f>
        <v/>
      </c>
      <c r="FH85" s="13">
        <v>10072</v>
      </c>
      <c r="FO85" s="53">
        <f t="shared" si="81"/>
        <v>0</v>
      </c>
      <c r="FP85" s="53">
        <f t="shared" si="82"/>
        <v>0</v>
      </c>
      <c r="FQ85" s="53">
        <f t="shared" si="107"/>
        <v>0</v>
      </c>
      <c r="FR85" s="53">
        <f t="shared" si="84"/>
        <v>0</v>
      </c>
      <c r="FS85" s="53">
        <f t="shared" si="85"/>
        <v>0</v>
      </c>
      <c r="FT85" s="53">
        <f t="shared" si="86"/>
        <v>0</v>
      </c>
      <c r="FU85" s="53">
        <f t="shared" si="87"/>
        <v>0</v>
      </c>
      <c r="FV85" s="53">
        <f t="shared" si="88"/>
        <v>0</v>
      </c>
      <c r="FW85" s="53">
        <f t="shared" si="77"/>
        <v>0</v>
      </c>
      <c r="FX85" s="53">
        <v>2</v>
      </c>
      <c r="FY85" s="125">
        <f t="shared" si="78"/>
        <v>2</v>
      </c>
      <c r="FZ85" s="125" t="str">
        <f t="shared" ca="1" si="108"/>
        <v/>
      </c>
      <c r="GA85" s="13">
        <v>2</v>
      </c>
      <c r="GB85" s="53" t="str">
        <f t="shared" si="109"/>
        <v/>
      </c>
      <c r="GC85" s="189" t="str">
        <f>IF(FI85="","",求节点($FT$4:$FT$10,$FV$4:$FV$10,GB85))</f>
        <v/>
      </c>
      <c r="GD85" s="53">
        <f t="shared" si="110"/>
        <v>0</v>
      </c>
      <c r="GE85" s="53">
        <f t="shared" si="111"/>
        <v>2</v>
      </c>
      <c r="GF85" s="190">
        <f>IF(GG85="",MAX(ROUND(GE85*求节点($FN$4:$FN$7,INDEX($FO$4:$FR$7,,GD85+1),GE85),2),2),MIN(MAX(ROUND(GE85*求节点($FN$4:$FN$7,INDEX($FO$4:$FR$7,,GD85+1),GE85),2),2),GG85))</f>
        <v>2</v>
      </c>
      <c r="GG85" s="13" t="s">
        <v>380</v>
      </c>
    </row>
    <row r="86" spans="2:207" x14ac:dyDescent="0.15">
      <c r="B86" s="14">
        <v>67</v>
      </c>
      <c r="C86" s="15">
        <v>0.5</v>
      </c>
      <c r="D86" s="15">
        <v>0.5</v>
      </c>
      <c r="E86" s="15">
        <v>0.5</v>
      </c>
      <c r="F86" s="15">
        <v>0.5</v>
      </c>
      <c r="G86" s="13">
        <f>数据总览!AF72</f>
        <v>5.6974949723372199E-2</v>
      </c>
      <c r="H86" s="13">
        <f>数据总览!AG72</f>
        <v>1.5018924022833268E-2</v>
      </c>
      <c r="I86" s="13">
        <f>数据总览!AH72</f>
        <v>0.21568200590435388</v>
      </c>
      <c r="J86" s="13">
        <f>数据总览!AI72</f>
        <v>0.21568200590435388</v>
      </c>
      <c r="K86" s="13">
        <f>数据总览!AB72</f>
        <v>0</v>
      </c>
      <c r="L86" s="13">
        <f>数据总览!AC72</f>
        <v>0.18458406606598343</v>
      </c>
      <c r="M86" s="13">
        <f>数据总览!AD72</f>
        <v>0.19394969518686633</v>
      </c>
      <c r="N86" s="13">
        <f>数据总览!AE72</f>
        <v>5.3707568549839199E-2</v>
      </c>
      <c r="R86" s="13">
        <f t="shared" si="104"/>
        <v>3.7898399999999999</v>
      </c>
      <c r="S86" s="13">
        <f t="shared" si="104"/>
        <v>3.62704</v>
      </c>
      <c r="T86" s="13">
        <f t="shared" si="104"/>
        <v>1.8</v>
      </c>
      <c r="U86" s="13">
        <f t="shared" si="104"/>
        <v>2.3839999999999999</v>
      </c>
      <c r="V86" s="7">
        <f t="shared" si="90"/>
        <v>2.8102651184815044</v>
      </c>
      <c r="W86" s="7">
        <f t="shared" si="91"/>
        <v>1.4654861888945281</v>
      </c>
      <c r="X86" s="7">
        <f t="shared" si="92"/>
        <v>0.91802114648619282</v>
      </c>
      <c r="Y86" s="7">
        <f t="shared" si="93"/>
        <v>0.95199613288001772</v>
      </c>
      <c r="Z86" s="13">
        <f t="shared" si="47"/>
        <v>0.15596210620274964</v>
      </c>
      <c r="AA86" s="13">
        <f t="shared" si="48"/>
        <v>0.16296247865240765</v>
      </c>
      <c r="AB86" s="13">
        <f t="shared" si="49"/>
        <v>0.32837301587301593</v>
      </c>
      <c r="AC86" s="13">
        <f t="shared" si="49"/>
        <v>0.24793264621284761</v>
      </c>
      <c r="AD86" s="7">
        <f t="shared" si="94"/>
        <v>0.3689148272457955</v>
      </c>
      <c r="AE86" s="7">
        <f t="shared" si="95"/>
        <v>0.50065577741356293</v>
      </c>
      <c r="AF86" s="7">
        <f t="shared" si="96"/>
        <v>1.0520593713615183</v>
      </c>
      <c r="AG86" s="7">
        <f t="shared" si="97"/>
        <v>2.2067407398740171</v>
      </c>
      <c r="AH86" s="4">
        <f>SUMPRODUCT(AD86:AF86,INDEX((DQ71:DS71,DU71:DW71,DY71:EA71,EC71:EE71),1,,$N$2))</f>
        <v>0.73644155995306271</v>
      </c>
      <c r="AI86" s="4">
        <f>SUMPRODUCT(Z86:AB86,INDEX((DQ71:DS71,DU71:DW71,DY71:EA71,EC71:EE71),1,,$N$2))</f>
        <v>0.22986111111111113</v>
      </c>
      <c r="AJ86" s="59">
        <f>MAX(INDEX($AD$19:AF86,,$N$2))</f>
        <v>0.3689148272457955</v>
      </c>
      <c r="AK86" s="27">
        <f>MAX(INDEX($Z$19:AB86,,$N$2))</f>
        <v>0.15596210620274964</v>
      </c>
      <c r="AL86" s="13">
        <f t="shared" si="98"/>
        <v>1.6857387064805143E+26</v>
      </c>
      <c r="AM86" s="13">
        <f t="shared" si="99"/>
        <v>1.7614032322136089E+26</v>
      </c>
      <c r="AN86" s="13">
        <f t="shared" si="100"/>
        <v>3.5492666552044881E+26</v>
      </c>
      <c r="AO86" s="7">
        <f t="shared" si="101"/>
        <v>4.9717791966960511E+26</v>
      </c>
      <c r="AP86" s="7">
        <f t="shared" si="102"/>
        <v>4.8222660507879618E+26</v>
      </c>
      <c r="AQ86" s="7">
        <f t="shared" si="103"/>
        <v>5.1187383591069647E+26</v>
      </c>
      <c r="AR86" s="7">
        <f>SUMPRODUCT(AO86:AQ86,INDEX((DQ71:DS71,DU71:DW71,DY71:EA71,EC71:EE71),1,,$N$2))</f>
        <v>3.5831168513748751E+26</v>
      </c>
      <c r="AS86" s="7">
        <f>SUMPRODUCT(AL86:AN86,INDEX((DQ71:DS71,DU71:DW71,DY71:EA71,EC71:EE71),1,,$N$2))</f>
        <v>2.4844866586431414E+26</v>
      </c>
      <c r="AT86" s="59">
        <f>MAX(INDEX($AO$19:AQ86,,$N$2))</f>
        <v>4.9717791966960511E+26</v>
      </c>
      <c r="AU86" s="27">
        <f>MAX(INDEX($AL$19:AN86,,$N$2))</f>
        <v>1.6857387064805143E+26</v>
      </c>
      <c r="BD86" s="7">
        <v>62</v>
      </c>
      <c r="BE86" s="13">
        <f>(1-数据总览!AB67)*100*$BF$15</f>
        <v>240</v>
      </c>
      <c r="BF86" s="13">
        <f>(1-数据总览!AC67)*100*$BF$15</f>
        <v>193.61091641514673</v>
      </c>
      <c r="BG86" s="13">
        <f>(1-数据总览!AD67)*100*$BF$15</f>
        <v>180.82609242790105</v>
      </c>
      <c r="BH86" s="13">
        <f>(1-数据总览!AE67)*100*$BF$15</f>
        <v>218.39849186838634</v>
      </c>
      <c r="BK86" s="13">
        <v>62</v>
      </c>
      <c r="BL86" s="13">
        <f t="shared" si="105"/>
        <v>5.6054819483913776E-2</v>
      </c>
      <c r="BM86" s="13">
        <f t="shared" si="105"/>
        <v>0.1376013715014392</v>
      </c>
      <c r="BN86" s="13">
        <f t="shared" si="105"/>
        <v>0.11741277971261671</v>
      </c>
      <c r="BO86" s="13">
        <f t="shared" si="105"/>
        <v>6.2559541301220878E-2</v>
      </c>
      <c r="BQ86" s="13">
        <f t="shared" si="106"/>
        <v>4.2418090627167837E-2</v>
      </c>
      <c r="BR86" s="13">
        <f t="shared" si="106"/>
        <v>0.19537835768543119</v>
      </c>
      <c r="BS86" s="13">
        <f t="shared" si="106"/>
        <v>8.1132844468780982E-2</v>
      </c>
      <c r="BT86" s="13">
        <f t="shared" si="106"/>
        <v>8.3439174708105635E-2</v>
      </c>
      <c r="BU86" s="13"/>
      <c r="BV86" s="13"/>
      <c r="BW86" s="13">
        <f t="shared" si="74"/>
        <v>9.8472910111081613E-2</v>
      </c>
      <c r="BX86" s="13">
        <f t="shared" si="74"/>
        <v>0.33297972918687035</v>
      </c>
      <c r="BY86" s="13">
        <f t="shared" si="74"/>
        <v>0.19854562418139771</v>
      </c>
      <c r="BZ86" s="13">
        <f t="shared" si="74"/>
        <v>0.14599871600932651</v>
      </c>
      <c r="CG86" s="7"/>
      <c r="CJ86" s="13">
        <v>62</v>
      </c>
      <c r="CK86" s="13">
        <f>CL$9*$CJ86+(1-数据总览!AF67)*100*CL$10+CL$11</f>
        <v>283.98719366076597</v>
      </c>
      <c r="CL86" s="13">
        <f>CM$9*$CJ86+(1-数据总览!AG67)*100*CM$10+CM$11</f>
        <v>292.19772911726</v>
      </c>
      <c r="CM86" s="13">
        <f>CN$9*$CJ86+(1-数据总览!AH67)*100*CN$10+CN$11</f>
        <v>262.19973082557863</v>
      </c>
      <c r="CN86" s="13">
        <f>CO$9*$CJ86+(1-数据总览!AI67)*100*CO$10+CO$11</f>
        <v>262.19973082557863</v>
      </c>
      <c r="CQ86" s="13">
        <v>62</v>
      </c>
      <c r="CR86" s="13" t="e">
        <f>(持续效用(选择列求节点(将领怒气,CR$21,时间节点,1,100-$CQ86),0,CR$21,"将领")-持续效用(选择列求节点(将领怒气,CR$21,时间节点,1,100),0,CR$21,"将领"))*数据总览!$D$4/(1+数据总览!$D$4)</f>
        <v>#VALUE!</v>
      </c>
      <c r="CS86" s="13" t="e">
        <f>(持续效用(选择列求节点(将领怒气,CS$21,时间节点,1,100-$CQ86),0,CS$21,"将领")-持续效用(选择列求节点(将领怒气,CS$21,时间节点,1,100),0,CS$21,"将领"))*数据总览!$D$4/(1+数据总览!$D$4)</f>
        <v>#VALUE!</v>
      </c>
      <c r="CT86" s="13" t="e">
        <f>(持续效用(选择列求节点(将领怒气,CT$21,时间节点,1,100-$CQ86),0,CT$21,"将领")-持续效用(选择列求节点(将领怒气,CT$21,时间节点,1,100),0,CT$21,"将领"))*数据总览!$D$4/(1+数据总览!$D$4)</f>
        <v>#VALUE!</v>
      </c>
      <c r="CU86" s="13" t="e">
        <f>(持续效用(选择列求节点(将领怒气,CU$21,时间节点,1,100-$CQ86),0,CU$21,"将领")-持续效用(选择列求节点(将领怒气,CU$21,时间节点,1,100),0,CU$21,"将领"))*数据总览!$D$4/(1+数据总览!$D$4)</f>
        <v>#VALUE!</v>
      </c>
      <c r="CW86" s="13">
        <f>(持续效用(选择列求节点(将领怒气,CW$21,时间节点,1,200-$CQ86),0,CW$21,"将领")-持续效用(选择列求节点(将领怒气,CW$21,时间节点,1,200),0,CW$21,"将领"))*数据总览!$D$4/(1+数据总览!$D$4)</f>
        <v>6.2292943614662581E-2</v>
      </c>
      <c r="CX86" s="13">
        <f>(持续效用(选择列求节点(将领怒气,CX$21,时间节点,1,200-$CQ86),0,CX$21,"将领")-持续效用(选择列求节点(将领怒气,CX$21,时间节点,1,200),0,CX$21,"将领"))*数据总览!$D$4/(1+数据总览!$D$4)</f>
        <v>6.4157748058009903E-2</v>
      </c>
      <c r="CY86" s="13">
        <f>(持续效用(选择列求节点(将领怒气,CY$21,时间节点,1,200-$CQ86),0,CY$21,"将领")-持续效用(选择列求节点(将领怒气,CY$21,时间节点,1,200),0,CY$21,"将领"))*数据总览!$D$4/(1+数据总览!$D$4)</f>
        <v>5.4571647094527158E-2</v>
      </c>
      <c r="CZ86" s="13">
        <f>(持续效用(选择列求节点(将领怒气,CZ$21,时间节点,1,200-$CQ86),0,CZ$21,"将领")-持续效用(选择列求节点(将领怒气,CZ$21,时间节点,1,200),0,CZ$21,"将领"))*数据总览!$D$4/(1+数据总览!$D$4)</f>
        <v>5.291008030577015E-2</v>
      </c>
      <c r="DC86" s="13" t="e">
        <f t="shared" si="45"/>
        <v>#VALUE!</v>
      </c>
      <c r="DD86" s="13" t="e">
        <f t="shared" si="45"/>
        <v>#VALUE!</v>
      </c>
      <c r="DE86" s="13" t="e">
        <f t="shared" si="45"/>
        <v>#VALUE!</v>
      </c>
      <c r="DF86" s="13" t="e">
        <f t="shared" si="45"/>
        <v>#VALUE!</v>
      </c>
      <c r="DQ86" s="14">
        <f>[8]结果汇总!N87</f>
        <v>0</v>
      </c>
      <c r="DR86" s="14">
        <f>[8]结果汇总!O87</f>
        <v>0</v>
      </c>
      <c r="DS86" s="14">
        <f>[8]结果汇总!P87</f>
        <v>0.7</v>
      </c>
      <c r="DT86" s="14">
        <f>[8]结果汇总!Q87</f>
        <v>0.3</v>
      </c>
      <c r="DU86" s="14">
        <f>[8]结果汇总!R87</f>
        <v>0.5</v>
      </c>
      <c r="DV86" s="14">
        <f>[8]结果汇总!S87</f>
        <v>0.5</v>
      </c>
      <c r="DW86" s="14">
        <f>[8]结果汇总!T87</f>
        <v>0</v>
      </c>
      <c r="DX86" s="14">
        <f>[8]结果汇总!U87</f>
        <v>0</v>
      </c>
      <c r="DY86" s="14">
        <f>[8]结果汇总!V87</f>
        <v>0</v>
      </c>
      <c r="DZ86" s="14">
        <f>[8]结果汇总!W87</f>
        <v>0.25</v>
      </c>
      <c r="EA86" s="14">
        <f>[8]结果汇总!X87</f>
        <v>0.75</v>
      </c>
      <c r="EB86" s="14">
        <f>[8]结果汇总!Y87</f>
        <v>0</v>
      </c>
      <c r="EC86" s="14">
        <f>[8]结果汇总!Z87</f>
        <v>0</v>
      </c>
      <c r="ED86" s="14">
        <f>[8]结果汇总!AA87</f>
        <v>0</v>
      </c>
      <c r="EE86" s="14">
        <f>[8]结果汇总!AB87</f>
        <v>0.625</v>
      </c>
      <c r="EF86" s="14">
        <f>[8]结果汇总!AC87</f>
        <v>0.375</v>
      </c>
      <c r="FG86" s="13" t="str">
        <f>IFERROR(INDEX(版本差别!$F:$F,MATCH(相关演算!FH86,版本差别!$D:$D,0)),"")</f>
        <v>曹丕</v>
      </c>
      <c r="FH86" s="13">
        <v>10073</v>
      </c>
      <c r="FO86" s="53">
        <f t="shared" si="81"/>
        <v>0</v>
      </c>
      <c r="FP86" s="53">
        <f t="shared" si="82"/>
        <v>0</v>
      </c>
      <c r="FQ86" s="53">
        <f t="shared" si="107"/>
        <v>0</v>
      </c>
      <c r="FR86" s="53">
        <f t="shared" si="84"/>
        <v>0</v>
      </c>
      <c r="FS86" s="53">
        <f t="shared" si="85"/>
        <v>0</v>
      </c>
      <c r="FT86" s="53">
        <f t="shared" si="86"/>
        <v>0</v>
      </c>
      <c r="FU86" s="53">
        <f t="shared" si="87"/>
        <v>0</v>
      </c>
      <c r="FV86" s="53">
        <f t="shared" si="88"/>
        <v>0</v>
      </c>
      <c r="FW86" s="53">
        <f t="shared" si="77"/>
        <v>0</v>
      </c>
      <c r="FX86" s="53">
        <v>3</v>
      </c>
      <c r="FY86" s="125">
        <f t="shared" si="78"/>
        <v>3</v>
      </c>
      <c r="FZ86" s="125" t="str">
        <f t="shared" ca="1" si="108"/>
        <v/>
      </c>
      <c r="GA86" s="13">
        <v>3</v>
      </c>
      <c r="GB86" s="53" t="str">
        <f t="shared" si="109"/>
        <v/>
      </c>
      <c r="GC86" s="189" t="str">
        <f>IF(FI86="","",求节点($FT$4:$FT$10,$FV$4:$FV$10,GB86))</f>
        <v/>
      </c>
      <c r="GD86" s="53">
        <f t="shared" si="110"/>
        <v>0</v>
      </c>
      <c r="GE86" s="53">
        <f t="shared" si="111"/>
        <v>3</v>
      </c>
      <c r="GF86" s="190">
        <f>IF(GG86="",MAX(ROUND(GE86*求节点($FN$4:$FN$7,INDEX($FO$4:$FR$7,,GD86+1),GE86),2),2),MIN(MAX(ROUND(GE86*求节点($FN$4:$FN$7,INDEX($FO$4:$FR$7,,GD86+1),GE86),2),2),GG86))</f>
        <v>3</v>
      </c>
      <c r="GG86" s="13" t="s">
        <v>380</v>
      </c>
    </row>
    <row r="87" spans="2:207" x14ac:dyDescent="0.15">
      <c r="B87" s="14">
        <v>68</v>
      </c>
      <c r="C87" s="15">
        <v>0.5</v>
      </c>
      <c r="D87" s="15">
        <v>0.5</v>
      </c>
      <c r="E87" s="15">
        <v>0.5</v>
      </c>
      <c r="F87" s="15">
        <v>0.5</v>
      </c>
      <c r="G87" s="13">
        <f>数据总览!AF73</f>
        <v>5.5299488859478559E-2</v>
      </c>
      <c r="H87" s="13">
        <f>数据总览!AG73</f>
        <v>1.5018924022833268E-2</v>
      </c>
      <c r="I87" s="13">
        <f>数据总览!AH73</f>
        <v>0.20636340707191703</v>
      </c>
      <c r="J87" s="13">
        <f>数据总览!AI73</f>
        <v>0.20636340707191703</v>
      </c>
      <c r="K87" s="13">
        <f>数据总览!AB73</f>
        <v>0</v>
      </c>
      <c r="L87" s="13">
        <f>数据总览!AC73</f>
        <v>0.18295852210459457</v>
      </c>
      <c r="M87" s="13">
        <f>数据总览!AD73</f>
        <v>0.18400985643226708</v>
      </c>
      <c r="N87" s="13">
        <f>数据总览!AE73</f>
        <v>4.9583357192562544E-2</v>
      </c>
      <c r="R87" s="13">
        <f t="shared" si="104"/>
        <v>3.7898399999999999</v>
      </c>
      <c r="S87" s="13">
        <f t="shared" si="104"/>
        <v>3.62704</v>
      </c>
      <c r="T87" s="13">
        <f t="shared" si="104"/>
        <v>1.8</v>
      </c>
      <c r="U87" s="13">
        <f t="shared" si="104"/>
        <v>2.3839999999999999</v>
      </c>
      <c r="V87" s="7">
        <f t="shared" si="90"/>
        <v>2.7944189145070335</v>
      </c>
      <c r="W87" s="7">
        <f t="shared" si="91"/>
        <v>1.4545038473855216</v>
      </c>
      <c r="X87" s="7">
        <f t="shared" si="92"/>
        <v>0.90413929071896848</v>
      </c>
      <c r="Y87" s="7">
        <f t="shared" si="93"/>
        <v>0.93956672144036235</v>
      </c>
      <c r="Z87" s="13">
        <f t="shared" si="47"/>
        <v>0.15596210620274964</v>
      </c>
      <c r="AA87" s="13">
        <f t="shared" si="48"/>
        <v>0.16296247865240765</v>
      </c>
      <c r="AB87" s="13">
        <f t="shared" si="49"/>
        <v>0.32837301587301593</v>
      </c>
      <c r="AC87" s="13">
        <f t="shared" si="49"/>
        <v>0.24793264621284761</v>
      </c>
      <c r="AD87" s="7">
        <f t="shared" si="94"/>
        <v>0.37126587924957105</v>
      </c>
      <c r="AE87" s="7">
        <f t="shared" si="95"/>
        <v>0.50682432214212769</v>
      </c>
      <c r="AF87" s="7">
        <f t="shared" si="96"/>
        <v>1.1724349775298135</v>
      </c>
      <c r="AG87" s="7">
        <f t="shared" si="97"/>
        <v>2.528519950232913</v>
      </c>
      <c r="AH87" s="4">
        <f>SUMPRODUCT(AD87:AF87,INDEX((DQ72:DS72,DU72:DW72,DY72:EA72,EC72:EE72),1,,$N$2))</f>
        <v>0.82070448427086939</v>
      </c>
      <c r="AI87" s="4">
        <f>SUMPRODUCT(Z87:AB87,INDEX((DQ72:DS72,DU72:DW72,DY72:EA72,EC72:EE72),1,,$N$2))</f>
        <v>0.22986111111111113</v>
      </c>
      <c r="AJ87" s="59">
        <f>MAX(INDEX($AD$19:AF87,,$N$2))</f>
        <v>0.37126587924957105</v>
      </c>
      <c r="AK87" s="27">
        <f>MAX(INDEX($Z$19:AB87,,$N$2))</f>
        <v>0.15596210620274964</v>
      </c>
      <c r="AL87" s="13">
        <f t="shared" si="98"/>
        <v>8.5854884720948869E+26</v>
      </c>
      <c r="AM87" s="13">
        <f t="shared" si="99"/>
        <v>8.9708488550122832E+26</v>
      </c>
      <c r="AN87" s="13">
        <f t="shared" si="100"/>
        <v>1.8076459795046622E+27</v>
      </c>
      <c r="AO87" s="7">
        <f t="shared" si="101"/>
        <v>2.5787761661057155E+27</v>
      </c>
      <c r="AP87" s="7">
        <f t="shared" si="102"/>
        <v>2.5095833493285665E+27</v>
      </c>
      <c r="AQ87" s="7">
        <f t="shared" si="103"/>
        <v>2.6827744887458408E+27</v>
      </c>
      <c r="AR87" s="7">
        <f>SUMPRODUCT(AO87:AQ87,INDEX((DQ72:DS72,DU72:DW72,DY72:EA72,EC72:EE72),1,,$N$2))</f>
        <v>1.8779421421220883E+27</v>
      </c>
      <c r="AS87" s="7">
        <f>SUMPRODUCT(AL87:AN87,INDEX((DQ72:DS72,DU72:DW72,DY72:EA72,EC72:EE72),1,,$N$2))</f>
        <v>1.2653521856532634E+27</v>
      </c>
      <c r="AT87" s="59">
        <f>MAX(INDEX($AO$19:AQ87,,$N$2))</f>
        <v>2.5787761661057155E+27</v>
      </c>
      <c r="AU87" s="27">
        <f>MAX(INDEX($AL$19:AN87,,$N$2))</f>
        <v>8.5854884720948869E+26</v>
      </c>
      <c r="BD87" s="7">
        <v>63</v>
      </c>
      <c r="BE87" s="13">
        <f>(1-数据总览!AB68)*100*$BF$15</f>
        <v>240</v>
      </c>
      <c r="BF87" s="13">
        <f>(1-数据总览!AC68)*100*$BF$15</f>
        <v>194.04783849901</v>
      </c>
      <c r="BG87" s="13">
        <f>(1-数据总览!AD68)*100*$BF$15</f>
        <v>183.44733870258023</v>
      </c>
      <c r="BH87" s="13">
        <f>(1-数据总览!AE68)*100*$BF$15</f>
        <v>221.03601337070123</v>
      </c>
      <c r="BK87" s="13">
        <v>63</v>
      </c>
      <c r="BL87" s="13">
        <f t="shared" si="105"/>
        <v>5.6986003365762372E-2</v>
      </c>
      <c r="BM87" s="13">
        <f t="shared" si="105"/>
        <v>0.13984086878193308</v>
      </c>
      <c r="BN87" s="13">
        <f t="shared" si="105"/>
        <v>0.11936604543620299</v>
      </c>
      <c r="BO87" s="13">
        <f t="shared" si="105"/>
        <v>6.3609966917187927E-2</v>
      </c>
      <c r="BQ87" s="13">
        <f t="shared" si="106"/>
        <v>4.2987660174551134E-2</v>
      </c>
      <c r="BR87" s="13">
        <f t="shared" si="106"/>
        <v>0.19726913366286167</v>
      </c>
      <c r="BS87" s="13">
        <f t="shared" si="106"/>
        <v>8.2167862460120283E-2</v>
      </c>
      <c r="BT87" s="13">
        <f t="shared" si="106"/>
        <v>8.4786981686952728E-2</v>
      </c>
      <c r="BU87" s="13"/>
      <c r="BV87" s="13"/>
      <c r="BW87" s="13">
        <f t="shared" si="74"/>
        <v>9.9973663540313507E-2</v>
      </c>
      <c r="BX87" s="13">
        <f t="shared" si="74"/>
        <v>0.33711000244479472</v>
      </c>
      <c r="BY87" s="13">
        <f t="shared" si="74"/>
        <v>0.20153390789632328</v>
      </c>
      <c r="BZ87" s="13">
        <f t="shared" si="74"/>
        <v>0.14839694860414065</v>
      </c>
      <c r="CG87" s="7"/>
      <c r="CJ87" s="13">
        <v>63</v>
      </c>
      <c r="CK87" s="13">
        <f>CL$9*$CJ87+(1-数据总览!AF68)*100*CL$10+CL$11</f>
        <v>286.52294021592365</v>
      </c>
      <c r="CL87" s="13">
        <f>CM$9*$CJ87+(1-数据总览!AG68)*100*CM$10+CM$11</f>
        <v>294.19772911726</v>
      </c>
      <c r="CM87" s="13">
        <f>CN$9*$CJ87+(1-数据总览!AH68)*100*CN$10+CN$11</f>
        <v>265.42844001683449</v>
      </c>
      <c r="CN87" s="13">
        <f>CO$9*$CJ87+(1-数据总览!AI68)*100*CO$10+CO$11</f>
        <v>265.42844001683449</v>
      </c>
      <c r="CQ87" s="13">
        <v>63</v>
      </c>
      <c r="CR87" s="13" t="e">
        <f>(持续效用(选择列求节点(将领怒气,CR$21,时间节点,1,100-$CQ87),0,CR$21,"将领")-持续效用(选择列求节点(将领怒气,CR$21,时间节点,1,100),0,CR$21,"将领"))*数据总览!$D$4/(1+数据总览!$D$4)</f>
        <v>#VALUE!</v>
      </c>
      <c r="CS87" s="13" t="e">
        <f>(持续效用(选择列求节点(将领怒气,CS$21,时间节点,1,100-$CQ87),0,CS$21,"将领")-持续效用(选择列求节点(将领怒气,CS$21,时间节点,1,100),0,CS$21,"将领"))*数据总览!$D$4/(1+数据总览!$D$4)</f>
        <v>#VALUE!</v>
      </c>
      <c r="CT87" s="13" t="e">
        <f>(持续效用(选择列求节点(将领怒气,CT$21,时间节点,1,100-$CQ87),0,CT$21,"将领")-持续效用(选择列求节点(将领怒气,CT$21,时间节点,1,100),0,CT$21,"将领"))*数据总览!$D$4/(1+数据总览!$D$4)</f>
        <v>#VALUE!</v>
      </c>
      <c r="CU87" s="13" t="e">
        <f>(持续效用(选择列求节点(将领怒气,CU$21,时间节点,1,100-$CQ87),0,CU$21,"将领")-持续效用(选择列求节点(将领怒气,CU$21,时间节点,1,100),0,CU$21,"将领"))*数据总览!$D$4/(1+数据总览!$D$4)</f>
        <v>#VALUE!</v>
      </c>
      <c r="CW87" s="13">
        <f>(持续效用(选择列求节点(将领怒气,CW$21,时间节点,1,200-$CQ87),0,CW$21,"将领")-持续效用(选择列求节点(将领怒气,CW$21,时间节点,1,200),0,CW$21,"将领"))*数据总览!$D$4/(1+数据总览!$D$4)</f>
        <v>6.3611927563842929E-2</v>
      </c>
      <c r="CX87" s="13">
        <f>(持续效用(选择列求节点(将领怒气,CX$21,时间节点,1,200-$CQ87),0,CX$21,"将领")-持续效用(选择列求节点(将领怒气,CX$21,时间节点,1,200),0,CX$21,"将领"))*数据总览!$D$4/(1+数据总览!$D$4)</f>
        <v>6.5272852191770134E-2</v>
      </c>
      <c r="CY87" s="13">
        <f>(持续效用(选择列求节点(将领怒气,CY$21,时间节点,1,200-$CQ87),0,CY$21,"将领")-持续效用(选择列求节点(将领怒气,CY$21,时间节点,1,200),0,CY$21,"将领"))*数据总览!$D$4/(1+数据总览!$D$4)</f>
        <v>5.5657090965278676E-2</v>
      </c>
      <c r="CZ87" s="13">
        <f>(持续效用(选择列求节点(将领怒气,CZ$21,时间节点,1,200-$CQ87),0,CZ$21,"将领")-持续效用(选择列求节点(将领怒气,CZ$21,时间节点,1,200),0,CZ$21,"将领"))*数据总览!$D$4/(1+数据总览!$D$4)</f>
        <v>5.4036705132895713E-2</v>
      </c>
      <c r="DC87" s="13" t="e">
        <f t="shared" si="45"/>
        <v>#VALUE!</v>
      </c>
      <c r="DD87" s="13" t="e">
        <f t="shared" si="45"/>
        <v>#VALUE!</v>
      </c>
      <c r="DE87" s="13" t="e">
        <f t="shared" si="45"/>
        <v>#VALUE!</v>
      </c>
      <c r="DF87" s="13" t="e">
        <f t="shared" si="45"/>
        <v>#VALUE!</v>
      </c>
      <c r="DQ87" s="14">
        <f>[8]结果汇总!N88</f>
        <v>0</v>
      </c>
      <c r="DR87" s="14">
        <f>[8]结果汇总!O88</f>
        <v>0</v>
      </c>
      <c r="DS87" s="14">
        <f>[8]结果汇总!P88</f>
        <v>0.7</v>
      </c>
      <c r="DT87" s="14">
        <f>[8]结果汇总!Q88</f>
        <v>0.3</v>
      </c>
      <c r="DU87" s="14">
        <f>[8]结果汇总!R88</f>
        <v>0.5</v>
      </c>
      <c r="DV87" s="14">
        <f>[8]结果汇总!S88</f>
        <v>0.5</v>
      </c>
      <c r="DW87" s="14">
        <f>[8]结果汇总!T88</f>
        <v>0</v>
      </c>
      <c r="DX87" s="14">
        <f>[8]结果汇总!U88</f>
        <v>0</v>
      </c>
      <c r="DY87" s="14">
        <f>[8]结果汇总!V88</f>
        <v>0</v>
      </c>
      <c r="DZ87" s="14">
        <f>[8]结果汇总!W88</f>
        <v>0.25</v>
      </c>
      <c r="EA87" s="14">
        <f>[8]结果汇总!X88</f>
        <v>0.75</v>
      </c>
      <c r="EB87" s="14">
        <f>[8]结果汇总!Y88</f>
        <v>0</v>
      </c>
      <c r="EC87" s="14">
        <f>[8]结果汇总!Z88</f>
        <v>0</v>
      </c>
      <c r="ED87" s="14">
        <f>[8]结果汇总!AA88</f>
        <v>0</v>
      </c>
      <c r="EE87" s="14">
        <f>[8]结果汇总!AB88</f>
        <v>0.625</v>
      </c>
      <c r="EF87" s="14">
        <f>[8]结果汇总!AC88</f>
        <v>0.375</v>
      </c>
      <c r="FG87" s="13" t="str">
        <f>IFERROR(INDEX(版本差别!$F:$F,MATCH(相关演算!FH87,版本差别!$D:$D,0)),"")</f>
        <v>徐晃</v>
      </c>
      <c r="FH87" s="13">
        <v>10074</v>
      </c>
      <c r="FO87" s="53">
        <f t="shared" si="81"/>
        <v>0</v>
      </c>
      <c r="FP87" s="53">
        <f t="shared" si="82"/>
        <v>0</v>
      </c>
      <c r="FQ87" s="53">
        <f t="shared" si="107"/>
        <v>0</v>
      </c>
      <c r="FR87" s="53">
        <f t="shared" si="84"/>
        <v>0</v>
      </c>
      <c r="FS87" s="53">
        <f t="shared" si="85"/>
        <v>0</v>
      </c>
      <c r="FT87" s="53">
        <f t="shared" si="86"/>
        <v>0</v>
      </c>
      <c r="FU87" s="53">
        <f t="shared" si="87"/>
        <v>0</v>
      </c>
      <c r="FV87" s="53">
        <f t="shared" si="88"/>
        <v>0</v>
      </c>
      <c r="FW87" s="53">
        <f t="shared" si="77"/>
        <v>0</v>
      </c>
      <c r="FX87" s="53">
        <v>4</v>
      </c>
      <c r="FY87" s="125">
        <f t="shared" si="78"/>
        <v>4</v>
      </c>
      <c r="FZ87" s="125" t="str">
        <f t="shared" ca="1" si="108"/>
        <v/>
      </c>
      <c r="GA87" s="13">
        <v>4</v>
      </c>
      <c r="GB87" s="53" t="str">
        <f t="shared" si="109"/>
        <v/>
      </c>
      <c r="GC87" s="189" t="str">
        <f>IF(FI87="","",求节点($FT$4:$FT$10,$FV$4:$FV$10,GB87))</f>
        <v/>
      </c>
      <c r="GD87" s="53">
        <f t="shared" si="110"/>
        <v>0</v>
      </c>
      <c r="GE87" s="53">
        <f t="shared" si="111"/>
        <v>4</v>
      </c>
      <c r="GF87" s="190">
        <f>IF(GG87="",MAX(ROUND(GE87*求节点($FN$4:$FN$7,INDEX($FO$4:$FR$7,,GD87+1),GE87),2),2),MIN(MAX(ROUND(GE87*求节点($FN$4:$FN$7,INDEX($FO$4:$FR$7,,GD87+1),GE87),2),2),GG87))</f>
        <v>4</v>
      </c>
      <c r="GG87" s="13" t="s">
        <v>380</v>
      </c>
    </row>
    <row r="88" spans="2:207" x14ac:dyDescent="0.15">
      <c r="B88" s="14">
        <v>69</v>
      </c>
      <c r="C88" s="15">
        <v>0.5</v>
      </c>
      <c r="D88" s="15">
        <v>0.5</v>
      </c>
      <c r="E88" s="15">
        <v>0.5</v>
      </c>
      <c r="F88" s="15">
        <v>0.5</v>
      </c>
      <c r="G88" s="13">
        <f>数据总览!AF74</f>
        <v>5.3663001792911183E-2</v>
      </c>
      <c r="H88" s="13">
        <f>数据总览!AG74</f>
        <v>1.5018924022833268E-2</v>
      </c>
      <c r="I88" s="13">
        <f>数据总览!AH74</f>
        <v>0.19721875541768571</v>
      </c>
      <c r="J88" s="13">
        <f>数据总览!AI74</f>
        <v>0.19721875541768571</v>
      </c>
      <c r="K88" s="13">
        <f>数据总览!AB74</f>
        <v>0</v>
      </c>
      <c r="L88" s="13">
        <f>数据总览!AC74</f>
        <v>0.18136939032794083</v>
      </c>
      <c r="M88" s="13">
        <f>数据总览!AD74</f>
        <v>0.1742555613344203</v>
      </c>
      <c r="N88" s="13">
        <f>数据总览!AE74</f>
        <v>4.5555081336396699E-2</v>
      </c>
      <c r="R88" s="13">
        <f t="shared" si="104"/>
        <v>3.7898399999999999</v>
      </c>
      <c r="S88" s="13">
        <f t="shared" si="104"/>
        <v>3.62704</v>
      </c>
      <c r="T88" s="13">
        <f t="shared" si="104"/>
        <v>1.8</v>
      </c>
      <c r="U88" s="13">
        <f t="shared" si="104"/>
        <v>2.3839999999999999</v>
      </c>
      <c r="V88" s="7">
        <f t="shared" si="90"/>
        <v>2.7788910896464594</v>
      </c>
      <c r="W88" s="7">
        <f t="shared" si="91"/>
        <v>1.4437404342081339</v>
      </c>
      <c r="X88" s="7">
        <f t="shared" si="92"/>
        <v>0.89053127199970028</v>
      </c>
      <c r="Y88" s="7">
        <f t="shared" si="93"/>
        <v>0.92737672088485823</v>
      </c>
      <c r="Z88" s="13">
        <f t="shared" si="47"/>
        <v>0.15596210620274964</v>
      </c>
      <c r="AA88" s="13">
        <f t="shared" si="48"/>
        <v>0.16296247865240765</v>
      </c>
      <c r="AB88" s="13">
        <f t="shared" si="49"/>
        <v>0.32837301587301593</v>
      </c>
      <c r="AC88" s="13">
        <f t="shared" si="49"/>
        <v>0.24793264621284761</v>
      </c>
      <c r="AD88" s="7">
        <f t="shared" si="94"/>
        <v>0.37360078793471918</v>
      </c>
      <c r="AE88" s="7">
        <f t="shared" si="95"/>
        <v>0.51306164076518201</v>
      </c>
      <c r="AF88" s="7">
        <f t="shared" si="96"/>
        <v>1.3065838430357752</v>
      </c>
      <c r="AG88" s="7">
        <f t="shared" si="97"/>
        <v>2.8972198787116481</v>
      </c>
      <c r="AH88" s="4">
        <f>SUMPRODUCT(AD88:AF88,INDEX((DQ73:DS73,DU73:DW73,DY73:EA73,EC73:EE73),1,,$N$2))</f>
        <v>0.91460869012504264</v>
      </c>
      <c r="AI88" s="4">
        <f>SUMPRODUCT(Z88:AB88,INDEX((DQ73:DS73,DU73:DW73,DY73:EA73,EC73:EE73),1,,$N$2))</f>
        <v>0.22986111111111113</v>
      </c>
      <c r="AJ88" s="59">
        <f>MAX(INDEX($AD$19:AF88,,$N$2))</f>
        <v>0.37360078793471918</v>
      </c>
      <c r="AK88" s="27">
        <f>MAX(INDEX($Z$19:AB88,,$N$2))</f>
        <v>0.15596210620274964</v>
      </c>
      <c r="AL88" s="13">
        <f t="shared" si="98"/>
        <v>4.3726000963914048E+27</v>
      </c>
      <c r="AM88" s="13">
        <f t="shared" si="99"/>
        <v>4.5688646249580453E+27</v>
      </c>
      <c r="AN88" s="13">
        <f t="shared" si="100"/>
        <v>9.2063637496155115E+27</v>
      </c>
      <c r="AO88" s="7">
        <f t="shared" si="101"/>
        <v>1.3375667445758944E+28</v>
      </c>
      <c r="AP88" s="7">
        <f t="shared" si="102"/>
        <v>1.306026776809232E+28</v>
      </c>
      <c r="AQ88" s="7">
        <f t="shared" si="103"/>
        <v>1.4060650208191483E+28</v>
      </c>
      <c r="AR88" s="7">
        <f>SUMPRODUCT(AO88:AQ88,INDEX((DQ73:DS73,DU73:DW73,DY73:EA73,EC73:EE73),1,,$N$2))</f>
        <v>9.8424551457340371E+27</v>
      </c>
      <c r="AS88" s="7">
        <f>SUMPRODUCT(AL88:AN88,INDEX((DQ73:DS73,DU73:DW73,DY73:EA73,EC73:EE73),1,,$N$2))</f>
        <v>6.4444546247308582E+27</v>
      </c>
      <c r="AT88" s="59">
        <f>MAX(INDEX($AO$19:AQ88,,$N$2))</f>
        <v>1.3375667445758944E+28</v>
      </c>
      <c r="AU88" s="27">
        <f>MAX(INDEX($AL$19:AN88,,$N$2))</f>
        <v>4.3726000963914048E+27</v>
      </c>
      <c r="BD88" s="7">
        <v>64</v>
      </c>
      <c r="BE88" s="13">
        <f>(1-数据总览!AB69)*100*$BF$15</f>
        <v>240</v>
      </c>
      <c r="BF88" s="13">
        <f>(1-数据总览!AC69)*100*$BF$15</f>
        <v>194.47497352819482</v>
      </c>
      <c r="BG88" s="13">
        <f>(1-数据总览!AD69)*100*$BF$15</f>
        <v>186.0196550467987</v>
      </c>
      <c r="BH88" s="13">
        <f>(1-数据总览!AE69)*100*$BF$15</f>
        <v>222.78551677131512</v>
      </c>
      <c r="BK88" s="13">
        <v>64</v>
      </c>
      <c r="BL88" s="13">
        <f t="shared" si="105"/>
        <v>5.7920788615937524E-2</v>
      </c>
      <c r="BM88" s="13">
        <f t="shared" si="105"/>
        <v>0.14208036606242702</v>
      </c>
      <c r="BN88" s="13">
        <f t="shared" si="105"/>
        <v>0.12132786615726576</v>
      </c>
      <c r="BO88" s="13">
        <f t="shared" si="105"/>
        <v>6.4660392533155808E-2</v>
      </c>
      <c r="BQ88" s="13">
        <f t="shared" si="106"/>
        <v>4.3557229721935264E-2</v>
      </c>
      <c r="BR88" s="13">
        <f t="shared" si="106"/>
        <v>0.19915990964029215</v>
      </c>
      <c r="BS88" s="13">
        <f t="shared" si="106"/>
        <v>8.3210045253255024E-2</v>
      </c>
      <c r="BT88" s="13">
        <f t="shared" si="106"/>
        <v>8.5528305385421777E-2</v>
      </c>
      <c r="BU88" s="13"/>
      <c r="BV88" s="13"/>
      <c r="BW88" s="13">
        <f t="shared" ref="BW88:BZ124" si="112">SUM(BL88,BQ88)</f>
        <v>0.10147801833787279</v>
      </c>
      <c r="BX88" s="13">
        <f t="shared" si="112"/>
        <v>0.3412402757027192</v>
      </c>
      <c r="BY88" s="13">
        <f t="shared" si="112"/>
        <v>0.2045379114105208</v>
      </c>
      <c r="BZ88" s="13">
        <f t="shared" si="112"/>
        <v>0.15018869791857758</v>
      </c>
      <c r="CG88" s="7"/>
      <c r="CJ88" s="13">
        <v>64</v>
      </c>
      <c r="CK88" s="13">
        <f>CL$9*$CJ88+(1-数据总览!AF69)*100*CL$10+CL$11</f>
        <v>289.04622448198296</v>
      </c>
      <c r="CL88" s="13">
        <f>CM$9*$CJ88+(1-数据总览!AG69)*100*CM$10+CM$11</f>
        <v>296.19772911726</v>
      </c>
      <c r="CM88" s="13">
        <f>CN$9*$CJ88+(1-数据总览!AH69)*100*CN$10+CN$11</f>
        <v>268.63421330318693</v>
      </c>
      <c r="CN88" s="13">
        <f>CO$9*$CJ88+(1-数据总览!AI69)*100*CO$10+CO$11</f>
        <v>268.63421330318693</v>
      </c>
      <c r="CQ88" s="13">
        <v>64</v>
      </c>
      <c r="CR88" s="13" t="e">
        <f>(持续效用(选择列求节点(将领怒气,CR$21,时间节点,1,100-$CQ88),0,CR$21,"将领")-持续效用(选择列求节点(将领怒气,CR$21,时间节点,1,100),0,CR$21,"将领"))*数据总览!$D$4/(1+数据总览!$D$4)</f>
        <v>#VALUE!</v>
      </c>
      <c r="CS88" s="13" t="e">
        <f>(持续效用(选择列求节点(将领怒气,CS$21,时间节点,1,100-$CQ88),0,CS$21,"将领")-持续效用(选择列求节点(将领怒气,CS$21,时间节点,1,100),0,CS$21,"将领"))*数据总览!$D$4/(1+数据总览!$D$4)</f>
        <v>#VALUE!</v>
      </c>
      <c r="CT88" s="13" t="e">
        <f>(持续效用(选择列求节点(将领怒气,CT$21,时间节点,1,100-$CQ88),0,CT$21,"将领")-持续效用(选择列求节点(将领怒气,CT$21,时间节点,1,100),0,CT$21,"将领"))*数据总览!$D$4/(1+数据总览!$D$4)</f>
        <v>#VALUE!</v>
      </c>
      <c r="CU88" s="13" t="e">
        <f>(持续效用(选择列求节点(将领怒气,CU$21,时间节点,1,100-$CQ88),0,CU$21,"将领")-持续效用(选择列求节点(将领怒气,CU$21,时间节点,1,100),0,CU$21,"将领"))*数据总览!$D$4/(1+数据总览!$D$4)</f>
        <v>#VALUE!</v>
      </c>
      <c r="CW88" s="13">
        <f>(持续效用(选择列求节点(将领怒气,CW$21,时间节点,1,200-$CQ88),0,CW$21,"将领")-持续效用(选择列求节点(将领怒气,CW$21,时间节点,1,200),0,CW$21,"将领"))*数据总览!$D$4/(1+数据总览!$D$4)</f>
        <v>6.4939114412050011E-2</v>
      </c>
      <c r="CX88" s="13">
        <f>(持续效用(选择列求节点(将领怒气,CX$21,时间节点,1,200-$CQ88),0,CX$21,"将领")-持续效用(选择列求节点(将领怒气,CX$21,时间节点,1,200),0,CX$21,"将领"))*数据总览!$D$4/(1+数据总览!$D$4)</f>
        <v>6.6395253753366815E-2</v>
      </c>
      <c r="CY88" s="13">
        <f>(持续效用(选择列求节点(将领怒气,CY$21,时间节点,1,200-$CQ88),0,CY$21,"将领")-持续效用(选择列求节点(将领怒气,CY$21,时间节点,1,200),0,CY$21,"将领"))*数据总览!$D$4/(1+数据总览!$D$4)</f>
        <v>5.6742534836029784E-2</v>
      </c>
      <c r="CZ88" s="13">
        <f>(持续效用(选择列求节点(将领怒气,CZ$21,时间节点,1,200-$CQ88),0,CZ$21,"将领")-持续效用(选择列求节点(将领怒气,CZ$21,时间节点,1,200),0,CZ$21,"将领"))*数据总览!$D$4/(1+数据总览!$D$4)</f>
        <v>5.5163329960020838E-2</v>
      </c>
      <c r="DC88" s="13" t="e">
        <f t="shared" si="45"/>
        <v>#VALUE!</v>
      </c>
      <c r="DD88" s="13" t="e">
        <f t="shared" si="45"/>
        <v>#VALUE!</v>
      </c>
      <c r="DE88" s="13" t="e">
        <f t="shared" si="45"/>
        <v>#VALUE!</v>
      </c>
      <c r="DF88" s="13" t="e">
        <f t="shared" si="45"/>
        <v>#VALUE!</v>
      </c>
      <c r="DQ88" s="14">
        <f>[8]结果汇总!N89</f>
        <v>0</v>
      </c>
      <c r="DR88" s="14">
        <f>[8]结果汇总!O89</f>
        <v>0</v>
      </c>
      <c r="DS88" s="14">
        <f>[8]结果汇总!P89</f>
        <v>0.7</v>
      </c>
      <c r="DT88" s="14">
        <f>[8]结果汇总!Q89</f>
        <v>0.3</v>
      </c>
      <c r="DU88" s="14">
        <f>[8]结果汇总!R89</f>
        <v>0.5</v>
      </c>
      <c r="DV88" s="14">
        <f>[8]结果汇总!S89</f>
        <v>0.5</v>
      </c>
      <c r="DW88" s="14">
        <f>[8]结果汇总!T89</f>
        <v>0</v>
      </c>
      <c r="DX88" s="14">
        <f>[8]结果汇总!U89</f>
        <v>0</v>
      </c>
      <c r="DY88" s="14">
        <f>[8]结果汇总!V89</f>
        <v>0</v>
      </c>
      <c r="DZ88" s="14">
        <f>[8]结果汇总!W89</f>
        <v>0.25</v>
      </c>
      <c r="EA88" s="14">
        <f>[8]结果汇总!X89</f>
        <v>0.75</v>
      </c>
      <c r="EB88" s="14">
        <f>[8]结果汇总!Y89</f>
        <v>0</v>
      </c>
      <c r="EC88" s="14">
        <f>[8]结果汇总!Z89</f>
        <v>0</v>
      </c>
      <c r="ED88" s="14">
        <f>[8]结果汇总!AA89</f>
        <v>0</v>
      </c>
      <c r="EE88" s="14">
        <f>[8]结果汇总!AB89</f>
        <v>0.625</v>
      </c>
      <c r="EF88" s="14">
        <f>[8]结果汇总!AC89</f>
        <v>0.375</v>
      </c>
      <c r="FG88" s="13" t="str">
        <f>IFERROR(INDEX(版本差别!$F:$F,MATCH(相关演算!FH88,版本差别!$D:$D,0)),"")</f>
        <v>小乔</v>
      </c>
      <c r="FH88" s="13">
        <v>10075</v>
      </c>
      <c r="FO88" s="53">
        <f t="shared" si="81"/>
        <v>0</v>
      </c>
      <c r="FP88" s="53">
        <f t="shared" si="82"/>
        <v>0</v>
      </c>
      <c r="FQ88" s="53">
        <f t="shared" si="107"/>
        <v>0</v>
      </c>
      <c r="FR88" s="53">
        <f t="shared" si="84"/>
        <v>0</v>
      </c>
      <c r="FS88" s="53">
        <f t="shared" si="85"/>
        <v>0</v>
      </c>
      <c r="FT88" s="53">
        <f t="shared" si="86"/>
        <v>0</v>
      </c>
      <c r="FU88" s="53">
        <f t="shared" si="87"/>
        <v>0</v>
      </c>
      <c r="FV88" s="53">
        <f t="shared" si="88"/>
        <v>0</v>
      </c>
      <c r="FW88" s="53">
        <f t="shared" si="77"/>
        <v>0</v>
      </c>
      <c r="FX88" s="53">
        <v>5</v>
      </c>
      <c r="FY88" s="125">
        <f t="shared" si="78"/>
        <v>5</v>
      </c>
      <c r="FZ88" s="125" t="str">
        <f t="shared" ca="1" si="108"/>
        <v/>
      </c>
      <c r="GA88" s="13">
        <v>5</v>
      </c>
      <c r="GB88" s="53" t="str">
        <f t="shared" si="109"/>
        <v/>
      </c>
      <c r="GC88" s="189" t="str">
        <f>IF(FI88="","",求节点($FT$4:$FT$10,$FV$4:$FV$10,GB88))</f>
        <v/>
      </c>
      <c r="GD88" s="53">
        <f t="shared" si="110"/>
        <v>0</v>
      </c>
      <c r="GE88" s="53">
        <f t="shared" si="111"/>
        <v>5</v>
      </c>
      <c r="GF88" s="190">
        <f>IF(GG88="",MAX(ROUND(GE88*求节点($FN$4:$FN$7,INDEX($FO$4:$FR$7,,GD88+1),GE88),2),2),MIN(MAX(ROUND(GE88*求节点($FN$4:$FN$7,INDEX($FO$4:$FR$7,,GD88+1),GE88),2),2),GG88))</f>
        <v>5</v>
      </c>
      <c r="GG88" s="13" t="s">
        <v>380</v>
      </c>
    </row>
    <row r="89" spans="2:207" x14ac:dyDescent="0.15">
      <c r="B89" s="14">
        <v>70</v>
      </c>
      <c r="C89" s="15">
        <v>0.5</v>
      </c>
      <c r="D89" s="15">
        <v>0.5</v>
      </c>
      <c r="E89" s="15">
        <v>0.5</v>
      </c>
      <c r="F89" s="15">
        <v>0.5</v>
      </c>
      <c r="G89" s="13">
        <f>数据总览!AF75</f>
        <v>5.2064581933184577E-2</v>
      </c>
      <c r="H89" s="13">
        <f>数据总览!AG75</f>
        <v>1.5018924022833268E-2</v>
      </c>
      <c r="I89" s="13">
        <f>数据总览!AH75</f>
        <v>0.18824480392766668</v>
      </c>
      <c r="J89" s="13">
        <f>数据总览!AI75</f>
        <v>0.18824480392766668</v>
      </c>
      <c r="K89" s="13">
        <f>数据总览!AB75</f>
        <v>0</v>
      </c>
      <c r="L89" s="13">
        <f>数据总览!AC75</f>
        <v>0.17981585510308412</v>
      </c>
      <c r="M89" s="13">
        <f>数据总览!AD75</f>
        <v>0.16468334641173335</v>
      </c>
      <c r="N89" s="13">
        <f>数据总览!AE75</f>
        <v>4.162050937399274E-2</v>
      </c>
      <c r="R89" s="13">
        <f t="shared" si="104"/>
        <v>3.7898399999999999</v>
      </c>
      <c r="S89" s="13">
        <f t="shared" si="104"/>
        <v>3.62704</v>
      </c>
      <c r="T89" s="13">
        <f t="shared" si="104"/>
        <v>1.8</v>
      </c>
      <c r="U89" s="13">
        <f t="shared" si="104"/>
        <v>2.3839999999999999</v>
      </c>
      <c r="V89" s="7">
        <f t="shared" si="90"/>
        <v>2.7636751788676404</v>
      </c>
      <c r="W89" s="7">
        <f t="shared" si="91"/>
        <v>1.4331915387920098</v>
      </c>
      <c r="X89" s="7">
        <f t="shared" si="92"/>
        <v>0.87719164073054356</v>
      </c>
      <c r="Y89" s="7">
        <f t="shared" si="93"/>
        <v>0.91542149334865963</v>
      </c>
      <c r="Z89" s="13">
        <f t="shared" si="47"/>
        <v>0.15596210620274964</v>
      </c>
      <c r="AA89" s="13">
        <f t="shared" si="48"/>
        <v>0.16296247865240765</v>
      </c>
      <c r="AB89" s="13">
        <f t="shared" si="49"/>
        <v>0.32837301587301593</v>
      </c>
      <c r="AC89" s="13">
        <f t="shared" si="49"/>
        <v>0.24793264621284761</v>
      </c>
      <c r="AD89" s="7">
        <f t="shared" si="94"/>
        <v>0.37591928975812422</v>
      </c>
      <c r="AE89" s="7">
        <f t="shared" si="95"/>
        <v>0.51936979208270051</v>
      </c>
      <c r="AF89" s="7">
        <f t="shared" si="96"/>
        <v>1.4560818907662829</v>
      </c>
      <c r="AG89" s="7">
        <f t="shared" si="97"/>
        <v>3.3196823401882751</v>
      </c>
      <c r="AH89" s="4">
        <f>SUMPRODUCT(AD89:AF89,INDEX((DQ74:DS74,DU74:DW74,DY74:EA74,EC74:EE74),1,,$N$2))</f>
        <v>1.019257323536398</v>
      </c>
      <c r="AI89" s="4">
        <f>SUMPRODUCT(Z89:AB89,INDEX((DQ74:DS74,DU74:DW74,DY74:EA74,EC74:EE74),1,,$N$2))</f>
        <v>0.22986111111111113</v>
      </c>
      <c r="AJ89" s="59">
        <f>MAX(INDEX($AD$19:AF89,,$N$2))</f>
        <v>0.37591928975812422</v>
      </c>
      <c r="AK89" s="27">
        <f>MAX(INDEX($Z$19:AB89,,$N$2))</f>
        <v>0.15596210620274964</v>
      </c>
      <c r="AL89" s="13">
        <f t="shared" si="98"/>
        <v>2.2269707384857595E+28</v>
      </c>
      <c r="AM89" s="13">
        <f t="shared" si="99"/>
        <v>2.3269285101743515E+28</v>
      </c>
      <c r="AN89" s="13">
        <f t="shared" si="100"/>
        <v>4.6888126575237943E+28</v>
      </c>
      <c r="AO89" s="7">
        <f t="shared" si="101"/>
        <v>6.9377281351917599E+28</v>
      </c>
      <c r="AP89" s="7">
        <f t="shared" si="102"/>
        <v>6.7967694406287381E+28</v>
      </c>
      <c r="AQ89" s="7">
        <f t="shared" si="103"/>
        <v>7.3693068540225325E+28</v>
      </c>
      <c r="AR89" s="7">
        <f>SUMPRODUCT(AO89:AQ89,INDEX((DQ74:DS74,DU74:DW74,DY74:EA74,EC74:EE74),1,,$N$2))</f>
        <v>5.158514797815772E+28</v>
      </c>
      <c r="AS89" s="7">
        <f>SUMPRODUCT(AL89:AN89,INDEX((DQ74:DS74,DU74:DW74,DY74:EA74,EC74:EE74),1,,$N$2))</f>
        <v>3.2821688602666559E+28</v>
      </c>
      <c r="AT89" s="59">
        <f>MAX(INDEX($AO$19:AQ89,,$N$2))</f>
        <v>6.9377281351917599E+28</v>
      </c>
      <c r="AU89" s="27">
        <f>MAX(INDEX($AL$19:AN89,,$N$2))</f>
        <v>2.2269707384857595E+28</v>
      </c>
      <c r="BD89" s="7">
        <v>65</v>
      </c>
      <c r="BE89" s="13">
        <f>(1-数据总览!AB70)*100*$BF$15</f>
        <v>240</v>
      </c>
      <c r="BF89" s="13">
        <f>(1-数据总览!AC70)*100*$BF$15</f>
        <v>194.89254073272585</v>
      </c>
      <c r="BG89" s="13">
        <f>(1-数据总览!AD70)*100*$BF$15</f>
        <v>188.54395481925846</v>
      </c>
      <c r="BH89" s="13">
        <f>(1-数据总览!AE70)*100*$BF$15</f>
        <v>224.25158980494709</v>
      </c>
      <c r="BK89" s="13">
        <v>65</v>
      </c>
      <c r="BL89" s="13">
        <f t="shared" si="105"/>
        <v>5.8855573866112787E-2</v>
      </c>
      <c r="BM89" s="13">
        <f t="shared" si="105"/>
        <v>0.14431986334292091</v>
      </c>
      <c r="BN89" s="13">
        <f t="shared" si="105"/>
        <v>0.12329011869129697</v>
      </c>
      <c r="BO89" s="13">
        <f t="shared" si="105"/>
        <v>6.5710818149123662E-2</v>
      </c>
      <c r="BQ89" s="13">
        <f t="shared" si="106"/>
        <v>4.4126799269318617E-2</v>
      </c>
      <c r="BR89" s="13">
        <f t="shared" si="106"/>
        <v>0.20105879253359552</v>
      </c>
      <c r="BS89" s="13">
        <f t="shared" si="106"/>
        <v>8.4252228046389779E-2</v>
      </c>
      <c r="BT89" s="13">
        <f t="shared" si="106"/>
        <v>8.6269629083890853E-2</v>
      </c>
      <c r="BU89" s="13"/>
      <c r="BV89" s="13"/>
      <c r="BW89" s="13">
        <f t="shared" si="112"/>
        <v>0.1029823731354314</v>
      </c>
      <c r="BX89" s="13">
        <f t="shared" si="112"/>
        <v>0.34537865587651639</v>
      </c>
      <c r="BY89" s="13">
        <f t="shared" si="112"/>
        <v>0.20754234673768673</v>
      </c>
      <c r="BZ89" s="13">
        <f t="shared" si="112"/>
        <v>0.15198044723301452</v>
      </c>
      <c r="CG89" s="7"/>
      <c r="CJ89" s="13">
        <v>65</v>
      </c>
      <c r="CK89" s="13">
        <f>CL$9*$CJ89+(1-数据总览!AF70)*100*CL$10+CL$11</f>
        <v>291.77846412200921</v>
      </c>
      <c r="CL89" s="13">
        <f>CM$9*$CJ89+(1-数据总览!AG70)*100*CM$10+CM$11</f>
        <v>298.19772911726</v>
      </c>
      <c r="CM89" s="13">
        <f>CN$9*$CJ89+(1-数据总览!AH70)*100*CN$10+CN$11</f>
        <v>271.8174788215274</v>
      </c>
      <c r="CN89" s="13">
        <f>CO$9*$CJ89+(1-数据总览!AI70)*100*CO$10+CO$11</f>
        <v>271.8174788215274</v>
      </c>
      <c r="CQ89" s="13">
        <v>65</v>
      </c>
      <c r="CR89" s="13" t="e">
        <f>(持续效用(选择列求节点(将领怒气,CR$21,时间节点,1,100-$CQ89),0,CR$21,"将领")-持续效用(选择列求节点(将领怒气,CR$21,时间节点,1,100),0,CR$21,"将领"))*数据总览!$D$4/(1+数据总览!$D$4)</f>
        <v>#VALUE!</v>
      </c>
      <c r="CS89" s="13" t="e">
        <f>(持续效用(选择列求节点(将领怒气,CS$21,时间节点,1,100-$CQ89),0,CS$21,"将领")-持续效用(选择列求节点(将领怒气,CS$21,时间节点,1,100),0,CS$21,"将领"))*数据总览!$D$4/(1+数据总览!$D$4)</f>
        <v>#VALUE!</v>
      </c>
      <c r="CT89" s="13" t="e">
        <f>(持续效用(选择列求节点(将领怒气,CT$21,时间节点,1,100-$CQ89),0,CT$21,"将领")-持续效用(选择列求节点(将领怒气,CT$21,时间节点,1,100),0,CT$21,"将领"))*数据总览!$D$4/(1+数据总览!$D$4)</f>
        <v>#VALUE!</v>
      </c>
      <c r="CU89" s="13" t="e">
        <f>(持续效用(选择列求节点(将领怒气,CU$21,时间节点,1,100-$CQ89),0,CU$21,"将领")-持续效用(选择列求节点(将领怒气,CU$21,时间节点,1,100),0,CU$21,"将领"))*数据总览!$D$4/(1+数据总览!$D$4)</f>
        <v>#VALUE!</v>
      </c>
      <c r="CW89" s="13">
        <f>(持续效用(选择列求节点(将领怒气,CW$21,时间节点,1,200-$CQ89),0,CW$21,"将领")-持续效用(选择列求节点(将领怒气,CW$21,时间节点,1,200),0,CW$21,"将领"))*数据总览!$D$4/(1+数据总览!$D$4)</f>
        <v>6.6278783308597572E-2</v>
      </c>
      <c r="CX89" s="13">
        <f>(持续效用(选择列求节点(将领怒气,CX$21,时间节点,1,200-$CQ89),0,CX$21,"将领")-持续效用(选择列求节点(将领怒气,CX$21,时间节点,1,200),0,CX$21,"将领"))*数据总览!$D$4/(1+数据总览!$D$4)</f>
        <v>6.7517655314963496E-2</v>
      </c>
      <c r="CY89" s="13">
        <f>(持续效用(选择列求节点(将领怒气,CY$21,时间节点,1,200-$CQ89),0,CY$21,"将领")-持续效用(选择列求节点(将领怒气,CY$21,时间节点,1,200),0,CY$21,"将领"))*数据总览!$D$4/(1+数据总览!$D$4)</f>
        <v>5.7827978706780879E-2</v>
      </c>
      <c r="CZ89" s="13">
        <f>(持续效用(选择列求节点(将领怒气,CZ$21,时间节点,1,200-$CQ89),0,CZ$21,"将领")-持续效用(选择列求节点(将领怒气,CZ$21,时间节点,1,200),0,CZ$21,"将领"))*数据总览!$D$4/(1+数据总览!$D$4)</f>
        <v>5.628995478714597E-2</v>
      </c>
      <c r="DC89" s="13" t="e">
        <f t="shared" ref="DC89:DF124" si="113">CR89+CW89</f>
        <v>#VALUE!</v>
      </c>
      <c r="DD89" s="13" t="e">
        <f t="shared" si="113"/>
        <v>#VALUE!</v>
      </c>
      <c r="DE89" s="13" t="e">
        <f t="shared" si="113"/>
        <v>#VALUE!</v>
      </c>
      <c r="DF89" s="13" t="e">
        <f t="shared" si="113"/>
        <v>#VALUE!</v>
      </c>
      <c r="DQ89" s="14">
        <f>[8]结果汇总!N90</f>
        <v>0</v>
      </c>
      <c r="DR89" s="14">
        <f>[8]结果汇总!O90</f>
        <v>0.2</v>
      </c>
      <c r="DS89" s="14">
        <f>[8]结果汇总!P90</f>
        <v>0.7</v>
      </c>
      <c r="DT89" s="14">
        <f>[8]结果汇总!Q90</f>
        <v>0.1</v>
      </c>
      <c r="DU89" s="14">
        <f>[8]结果汇总!R90</f>
        <v>0.5</v>
      </c>
      <c r="DV89" s="14">
        <f>[8]结果汇总!S90</f>
        <v>0.5</v>
      </c>
      <c r="DW89" s="14">
        <f>[8]结果汇总!T90</f>
        <v>0</v>
      </c>
      <c r="DX89" s="14">
        <f>[8]结果汇总!U90</f>
        <v>0</v>
      </c>
      <c r="DY89" s="14">
        <f>[8]结果汇总!V90</f>
        <v>0</v>
      </c>
      <c r="DZ89" s="14">
        <f>[8]结果汇总!W90</f>
        <v>0.25</v>
      </c>
      <c r="EA89" s="14">
        <f>[8]结果汇总!X90</f>
        <v>0.75</v>
      </c>
      <c r="EB89" s="14">
        <f>[8]结果汇总!Y90</f>
        <v>0</v>
      </c>
      <c r="EC89" s="14">
        <f>[8]结果汇总!Z90</f>
        <v>0</v>
      </c>
      <c r="ED89" s="14">
        <f>[8]结果汇总!AA90</f>
        <v>0.25</v>
      </c>
      <c r="EE89" s="14">
        <f>[8]结果汇总!AB90</f>
        <v>0.625</v>
      </c>
      <c r="EF89" s="14">
        <f>[8]结果汇总!AC90</f>
        <v>0.125</v>
      </c>
      <c r="FG89" s="13" t="str">
        <f>IFERROR(INDEX(版本差别!$F:$F,MATCH(相关演算!FH89,版本差别!$D:$D,0)),"")</f>
        <v>马云禄</v>
      </c>
      <c r="FH89" s="13">
        <v>10076</v>
      </c>
      <c r="FO89" s="53">
        <f t="shared" si="81"/>
        <v>0</v>
      </c>
      <c r="FP89" s="53">
        <f t="shared" si="82"/>
        <v>0</v>
      </c>
      <c r="FQ89" s="53">
        <f t="shared" si="107"/>
        <v>0</v>
      </c>
      <c r="FR89" s="53">
        <f t="shared" si="84"/>
        <v>0</v>
      </c>
      <c r="FS89" s="53">
        <f t="shared" si="85"/>
        <v>0</v>
      </c>
      <c r="FT89" s="53">
        <f t="shared" si="86"/>
        <v>0</v>
      </c>
      <c r="FU89" s="53">
        <f t="shared" si="87"/>
        <v>0</v>
      </c>
      <c r="FV89" s="53">
        <f t="shared" si="88"/>
        <v>0</v>
      </c>
      <c r="FW89" s="53">
        <f t="shared" si="77"/>
        <v>0</v>
      </c>
      <c r="FX89" s="53">
        <v>6</v>
      </c>
      <c r="FY89" s="125">
        <f t="shared" si="78"/>
        <v>6</v>
      </c>
      <c r="FZ89" s="125" t="str">
        <f t="shared" ca="1" si="108"/>
        <v/>
      </c>
      <c r="GA89" s="13">
        <v>6</v>
      </c>
      <c r="GB89" s="53" t="str">
        <f t="shared" si="109"/>
        <v/>
      </c>
      <c r="GC89" s="189" t="str">
        <f>IF(FI89="","",求节点($FT$4:$FT$10,$FV$4:$FV$10,GB89))</f>
        <v/>
      </c>
      <c r="GD89" s="53">
        <f t="shared" si="110"/>
        <v>0</v>
      </c>
      <c r="GE89" s="53">
        <f t="shared" si="111"/>
        <v>6</v>
      </c>
      <c r="GF89" s="190">
        <f>IF(GG89="",MAX(ROUND(GE89*求节点($FN$4:$FN$7,INDEX($FO$4:$FR$7,,GD89+1),GE89),2),2),MIN(MAX(ROUND(GE89*求节点($FN$4:$FN$7,INDEX($FO$4:$FR$7,,GD89+1),GE89),2),2),GG89))</f>
        <v>6</v>
      </c>
      <c r="GG89" s="13" t="s">
        <v>380</v>
      </c>
    </row>
    <row r="90" spans="2:207" x14ac:dyDescent="0.15">
      <c r="B90" s="14">
        <v>71</v>
      </c>
      <c r="C90" s="15">
        <v>0.5</v>
      </c>
      <c r="D90" s="15">
        <v>0.5</v>
      </c>
      <c r="E90" s="15">
        <v>0.5</v>
      </c>
      <c r="F90" s="15">
        <v>0.5</v>
      </c>
      <c r="G90" s="13">
        <f>数据总览!AF76</f>
        <v>5.0503343778502685E-2</v>
      </c>
      <c r="H90" s="13">
        <f>数据总览!AG76</f>
        <v>1.5018924022833268E-2</v>
      </c>
      <c r="I90" s="13">
        <f>数据总览!AH76</f>
        <v>0.17943836619879466</v>
      </c>
      <c r="J90" s="13">
        <f>数据总览!AI76</f>
        <v>0.17943836619879466</v>
      </c>
      <c r="K90" s="13">
        <f>数据总览!AB76</f>
        <v>0</v>
      </c>
      <c r="L90" s="13">
        <f>数据总览!AC76</f>
        <v>0.1782971190672642</v>
      </c>
      <c r="M90" s="13">
        <f>数据总览!AD76</f>
        <v>0.15528981283426987</v>
      </c>
      <c r="N90" s="13">
        <f>数据总览!AE76</f>
        <v>3.7777461608621936E-2</v>
      </c>
      <c r="R90" s="13">
        <f t="shared" si="104"/>
        <v>3.7898399999999999</v>
      </c>
      <c r="S90" s="13">
        <f t="shared" si="104"/>
        <v>3.62704</v>
      </c>
      <c r="T90" s="13">
        <f t="shared" si="104"/>
        <v>1.8</v>
      </c>
      <c r="U90" s="13">
        <f t="shared" si="104"/>
        <v>2.3839999999999999</v>
      </c>
      <c r="V90" s="7">
        <f t="shared" si="90"/>
        <v>2.7487648498850938</v>
      </c>
      <c r="W90" s="7">
        <f t="shared" si="91"/>
        <v>1.4228528404320444</v>
      </c>
      <c r="X90" s="7">
        <f t="shared" si="92"/>
        <v>0.86411505680755818</v>
      </c>
      <c r="Y90" s="7">
        <f t="shared" si="93"/>
        <v>0.90369649139754848</v>
      </c>
      <c r="Z90" s="13">
        <f t="shared" si="47"/>
        <v>0.15596210620274964</v>
      </c>
      <c r="AA90" s="13">
        <f t="shared" si="48"/>
        <v>0.16296247865240765</v>
      </c>
      <c r="AB90" s="13">
        <f t="shared" si="49"/>
        <v>0.32837301587301593</v>
      </c>
      <c r="AC90" s="13">
        <f t="shared" si="49"/>
        <v>0.24793264621284761</v>
      </c>
      <c r="AD90" s="7">
        <f t="shared" si="94"/>
        <v>0.37822113066267582</v>
      </c>
      <c r="AE90" s="7">
        <f t="shared" si="95"/>
        <v>0.52575098877855619</v>
      </c>
      <c r="AF90" s="7">
        <f t="shared" si="96"/>
        <v>1.6226853591663934</v>
      </c>
      <c r="AG90" s="7">
        <f t="shared" si="97"/>
        <v>3.8037467990377269</v>
      </c>
      <c r="AH90" s="4">
        <f>SUMPRODUCT(AD90:AF90,INDEX((DQ75:DS75,DU75:DW75,DY75:EA75,EC75:EE75),1,,$N$2))</f>
        <v>1.1358797514164753</v>
      </c>
      <c r="AI90" s="4">
        <f>SUMPRODUCT(Z90:AB90,INDEX((DQ75:DS75,DU75:DW75,DY75:EA75,EC75:EE75),1,,$N$2))</f>
        <v>0.22986111111111113</v>
      </c>
      <c r="AJ90" s="59">
        <f>MAX(INDEX($AD$19:AF90,,$N$2))</f>
        <v>0.37822113066267582</v>
      </c>
      <c r="AK90" s="27">
        <f>MAX(INDEX($Z$19:AB90,,$N$2))</f>
        <v>0.15596210620274964</v>
      </c>
      <c r="AL90" s="13">
        <f t="shared" si="98"/>
        <v>1.1341990030519081E+29</v>
      </c>
      <c r="AM90" s="13">
        <f t="shared" si="99"/>
        <v>1.1851076221178139E+29</v>
      </c>
      <c r="AN90" s="13">
        <f t="shared" si="100"/>
        <v>2.388018194292346E+29</v>
      </c>
      <c r="AO90" s="7">
        <f t="shared" si="101"/>
        <v>3.5984799915979286E+29</v>
      </c>
      <c r="AP90" s="7">
        <f t="shared" si="102"/>
        <v>3.537146071532072E+29</v>
      </c>
      <c r="AQ90" s="7">
        <f t="shared" si="103"/>
        <v>3.8623166570992129E+29</v>
      </c>
      <c r="AR90" s="7">
        <f>SUMPRODUCT(AO90:AQ90,INDEX((DQ75:DS75,DU75:DW75,DY75:EA75,EC75:EE75),1,,$N$2))</f>
        <v>2.7036216599694488E+29</v>
      </c>
      <c r="AS90" s="7">
        <f>SUMPRODUCT(AL90:AN90,INDEX((DQ75:DS75,DU75:DW75,DY75:EA75,EC75:EE75),1,,$N$2))</f>
        <v>1.6716127360046421E+29</v>
      </c>
      <c r="AT90" s="59">
        <f>MAX(INDEX($AO$19:AQ90,,$N$2))</f>
        <v>3.5984799915979286E+29</v>
      </c>
      <c r="AU90" s="27">
        <f>MAX(INDEX($AL$19:AN90,,$N$2))</f>
        <v>1.1341990030519081E+29</v>
      </c>
      <c r="BD90" s="7">
        <v>66</v>
      </c>
      <c r="BE90" s="13">
        <f>(1-数据总览!AB71)*100*$BF$15</f>
        <v>240</v>
      </c>
      <c r="BF90" s="13">
        <f>(1-数据总览!AC71)*100*$BF$15</f>
        <v>195.30075443187539</v>
      </c>
      <c r="BG90" s="13">
        <f>(1-数据总览!AD71)*100*$BF$15</f>
        <v>191.02113432929897</v>
      </c>
      <c r="BH90" s="13">
        <f>(1-数据总览!AE71)*100*$BF$15</f>
        <v>225.69295380716002</v>
      </c>
      <c r="BK90" s="13">
        <v>66</v>
      </c>
      <c r="BL90" s="13">
        <f t="shared" si="105"/>
        <v>5.9790359116287994E-2</v>
      </c>
      <c r="BM90" s="13">
        <f t="shared" si="105"/>
        <v>0.14656011443750749</v>
      </c>
      <c r="BN90" s="13">
        <f t="shared" si="105"/>
        <v>0.12525237122532823</v>
      </c>
      <c r="BO90" s="13">
        <f t="shared" si="105"/>
        <v>6.6761243765090739E-2</v>
      </c>
      <c r="BQ90" s="13">
        <f t="shared" si="106"/>
        <v>4.4696368816702747E-2</v>
      </c>
      <c r="BR90" s="13">
        <f t="shared" si="106"/>
        <v>0.20296292708714467</v>
      </c>
      <c r="BS90" s="13">
        <f t="shared" si="106"/>
        <v>8.5294410839524479E-2</v>
      </c>
      <c r="BT90" s="13">
        <f t="shared" si="106"/>
        <v>8.7010952782359929E-2</v>
      </c>
      <c r="BU90" s="13"/>
      <c r="BV90" s="13"/>
      <c r="BW90" s="13">
        <f t="shared" si="112"/>
        <v>0.10448672793299074</v>
      </c>
      <c r="BX90" s="13">
        <f t="shared" si="112"/>
        <v>0.34952304152465219</v>
      </c>
      <c r="BY90" s="13">
        <f t="shared" si="112"/>
        <v>0.21054678206485272</v>
      </c>
      <c r="BZ90" s="13">
        <f t="shared" si="112"/>
        <v>0.15377219654745067</v>
      </c>
      <c r="CG90" s="7"/>
      <c r="CJ90" s="13">
        <v>66</v>
      </c>
      <c r="CK90" s="13">
        <f>CL$9*$CJ90+(1-数据总览!AF71)*100*CL$10+CL$11</f>
        <v>294.50186839387464</v>
      </c>
      <c r="CL90" s="13">
        <f>CM$9*$CJ90+(1-数据总览!AG71)*100*CM$10+CM$11</f>
        <v>300.19772911726</v>
      </c>
      <c r="CM90" s="13">
        <f>CN$9*$CJ90+(1-数据总览!AH71)*100*CN$10+CN$11</f>
        <v>274.97865671685889</v>
      </c>
      <c r="CN90" s="13">
        <f>CO$9*$CJ90+(1-数据总览!AI71)*100*CO$10+CO$11</f>
        <v>274.97865671685889</v>
      </c>
      <c r="CQ90" s="13">
        <v>66</v>
      </c>
      <c r="CR90" s="13" t="e">
        <f>(持续效用(选择列求节点(将领怒气,CR$21,时间节点,1,100-$CQ90),0,CR$21,"将领")-持续效用(选择列求节点(将领怒气,CR$21,时间节点,1,100),0,CR$21,"将领"))*数据总览!$D$4/(1+数据总览!$D$4)</f>
        <v>#VALUE!</v>
      </c>
      <c r="CS90" s="13" t="e">
        <f>(持续效用(选择列求节点(将领怒气,CS$21,时间节点,1,100-$CQ90),0,CS$21,"将领")-持续效用(选择列求节点(将领怒气,CS$21,时间节点,1,100),0,CS$21,"将领"))*数据总览!$D$4/(1+数据总览!$D$4)</f>
        <v>#VALUE!</v>
      </c>
      <c r="CT90" s="13" t="e">
        <f>(持续效用(选择列求节点(将领怒气,CT$21,时间节点,1,100-$CQ90),0,CT$21,"将领")-持续效用(选择列求节点(将领怒气,CT$21,时间节点,1,100),0,CT$21,"将领"))*数据总览!$D$4/(1+数据总览!$D$4)</f>
        <v>#VALUE!</v>
      </c>
      <c r="CU90" s="13" t="e">
        <f>(持续效用(选择列求节点(将领怒气,CU$21,时间节点,1,100-$CQ90),0,CU$21,"将领")-持续效用(选择列求节点(将领怒气,CU$21,时间节点,1,100),0,CU$21,"将领"))*数据总览!$D$4/(1+数据总览!$D$4)</f>
        <v>#VALUE!</v>
      </c>
      <c r="CW90" s="13">
        <f>(持续效用(选择列求节点(将领怒气,CW$21,时间节点,1,200-$CQ90),0,CW$21,"将领")-持续效用(选择列求节点(将领怒气,CW$21,时间节点,1,200),0,CW$21,"将领"))*数据总览!$D$4/(1+数据总览!$D$4)</f>
        <v>6.7618452205145202E-2</v>
      </c>
      <c r="CX90" s="13">
        <f>(持续效用(选择列求节点(将领怒气,CX$21,时间节点,1,200-$CQ90),0,CX$21,"将领")-持续效用(选择列求节点(将领怒气,CX$21,时间节点,1,200),0,CX$21,"将领"))*数据总览!$D$4/(1+数据总览!$D$4)</f>
        <v>6.8640056876560204E-2</v>
      </c>
      <c r="CY90" s="13">
        <f>(持续效用(选择列求节点(将领怒气,CY$21,时间节点,1,200-$CQ90),0,CY$21,"将领")-持续效用(选择列求节点(将领怒气,CY$21,时间节点,1,200),0,CY$21,"将领"))*数据总览!$D$4/(1+数据总览!$D$4)</f>
        <v>5.8921934486768301E-2</v>
      </c>
      <c r="CZ90" s="13">
        <f>(持续效用(选择列求节点(将领怒气,CZ$21,时间节点,1,200-$CQ90),0,CZ$21,"将领")-持续效用(选择列求节点(将领怒气,CZ$21,时间节点,1,200),0,CZ$21,"将领"))*数据总览!$D$4/(1+数据总览!$D$4)</f>
        <v>5.742646381167725E-2</v>
      </c>
      <c r="DC90" s="13" t="e">
        <f t="shared" si="113"/>
        <v>#VALUE!</v>
      </c>
      <c r="DD90" s="13" t="e">
        <f t="shared" si="113"/>
        <v>#VALUE!</v>
      </c>
      <c r="DE90" s="13" t="e">
        <f t="shared" si="113"/>
        <v>#VALUE!</v>
      </c>
      <c r="DF90" s="13" t="e">
        <f t="shared" si="113"/>
        <v>#VALUE!</v>
      </c>
      <c r="FG90" s="13" t="str">
        <f>IFERROR(INDEX(版本差别!$F:$F,MATCH(相关演算!FH90,版本差别!$D:$D,0)),"")</f>
        <v>夏侯惇</v>
      </c>
      <c r="FH90" s="13">
        <v>10077</v>
      </c>
      <c r="FO90" s="53">
        <f t="shared" si="81"/>
        <v>0</v>
      </c>
      <c r="FP90" s="53">
        <f t="shared" si="82"/>
        <v>0</v>
      </c>
      <c r="FQ90" s="53">
        <f t="shared" si="107"/>
        <v>0</v>
      </c>
      <c r="FR90" s="53">
        <f t="shared" si="84"/>
        <v>0</v>
      </c>
      <c r="FS90" s="53">
        <f t="shared" si="85"/>
        <v>0</v>
      </c>
      <c r="FT90" s="53">
        <f t="shared" si="86"/>
        <v>0</v>
      </c>
      <c r="FU90" s="53">
        <f t="shared" si="87"/>
        <v>0</v>
      </c>
      <c r="FV90" s="53">
        <f t="shared" si="88"/>
        <v>0</v>
      </c>
      <c r="FW90" s="53">
        <f t="shared" si="77"/>
        <v>0</v>
      </c>
      <c r="FX90" s="53">
        <v>7</v>
      </c>
      <c r="FY90" s="125">
        <f t="shared" si="78"/>
        <v>7</v>
      </c>
      <c r="FZ90" s="125" t="str">
        <f t="shared" ca="1" si="108"/>
        <v/>
      </c>
      <c r="GA90" s="13">
        <v>7</v>
      </c>
      <c r="GB90" s="53" t="str">
        <f t="shared" si="109"/>
        <v/>
      </c>
      <c r="GC90" s="189" t="str">
        <f>IF(FI90="","",求节点($FT$4:$FT$10,$FV$4:$FV$10,GB90))</f>
        <v/>
      </c>
      <c r="GD90" s="53">
        <f t="shared" si="110"/>
        <v>0</v>
      </c>
      <c r="GE90" s="53">
        <f t="shared" si="111"/>
        <v>7</v>
      </c>
      <c r="GF90" s="190">
        <f>IF(GG90="",MAX(ROUND(GE90*求节点($FN$4:$FN$7,INDEX($FO$4:$FR$7,,GD90+1),GE90),2),2),MIN(MAX(ROUND(GE90*求节点($FN$4:$FN$7,INDEX($FO$4:$FR$7,,GD90+1),GE90),2),2),GG90))</f>
        <v>7</v>
      </c>
      <c r="GG90" s="13" t="s">
        <v>380</v>
      </c>
    </row>
    <row r="91" spans="2:207" x14ac:dyDescent="0.15">
      <c r="B91" s="14">
        <v>72</v>
      </c>
      <c r="C91" s="15">
        <v>0.5</v>
      </c>
      <c r="D91" s="15">
        <v>0.5</v>
      </c>
      <c r="E91" s="15">
        <v>0.5</v>
      </c>
      <c r="F91" s="15">
        <v>0.5</v>
      </c>
      <c r="G91" s="13">
        <f>数据总览!AF77</f>
        <v>4.8978422425203547E-2</v>
      </c>
      <c r="H91" s="13">
        <f>数据总览!AG77</f>
        <v>1.5018924022833268E-2</v>
      </c>
      <c r="I91" s="13">
        <f>数据总览!AH77</f>
        <v>0.17079631530752828</v>
      </c>
      <c r="J91" s="13">
        <f>数据总览!AI77</f>
        <v>0.17079631530752828</v>
      </c>
      <c r="K91" s="13">
        <f>数据总览!AB77</f>
        <v>0</v>
      </c>
      <c r="L91" s="13">
        <f>数据总览!AC77</f>
        <v>0.17681240271864665</v>
      </c>
      <c r="M91" s="13">
        <f>数据总览!AD77</f>
        <v>0.14607162521691908</v>
      </c>
      <c r="N91" s="13">
        <f>数据总览!AE77</f>
        <v>3.4023809046654821E-2</v>
      </c>
      <c r="R91" s="13">
        <f t="shared" si="104"/>
        <v>3.7898399999999999</v>
      </c>
      <c r="S91" s="13">
        <f t="shared" si="104"/>
        <v>3.62704</v>
      </c>
      <c r="T91" s="13">
        <f t="shared" si="104"/>
        <v>1.8</v>
      </c>
      <c r="U91" s="13">
        <f t="shared" si="104"/>
        <v>2.3839999999999999</v>
      </c>
      <c r="V91" s="7">
        <f t="shared" si="90"/>
        <v>2.7341539004030779</v>
      </c>
      <c r="W91" s="7">
        <f t="shared" si="91"/>
        <v>1.4127201064356305</v>
      </c>
      <c r="X91" s="7">
        <f t="shared" si="92"/>
        <v>0.85129628739822283</v>
      </c>
      <c r="Y91" s="7">
        <f t="shared" si="93"/>
        <v>0.89219725625175916</v>
      </c>
      <c r="Z91" s="13">
        <f t="shared" si="47"/>
        <v>0.15596210620274964</v>
      </c>
      <c r="AA91" s="13">
        <f t="shared" si="48"/>
        <v>0.16296247865240765</v>
      </c>
      <c r="AB91" s="13">
        <f t="shared" si="49"/>
        <v>0.32837301587301593</v>
      </c>
      <c r="AC91" s="13">
        <f t="shared" si="49"/>
        <v>0.24793264621284761</v>
      </c>
      <c r="AD91" s="7">
        <f t="shared" si="94"/>
        <v>0.38050606611704935</v>
      </c>
      <c r="AE91" s="7">
        <f t="shared" si="95"/>
        <v>0.53220761116623982</v>
      </c>
      <c r="AF91" s="7">
        <f t="shared" si="96"/>
        <v>1.8083514337694693</v>
      </c>
      <c r="AG91" s="7">
        <f t="shared" si="97"/>
        <v>4.3583958428893457</v>
      </c>
      <c r="AH91" s="4">
        <f>SUMPRODUCT(AD91:AF91,INDEX((DQ76:DS76,DU76:DW76,DY76:EA76,EC76:EE76),1,,$N$2))</f>
        <v>1.2658460036386283</v>
      </c>
      <c r="AI91" s="4">
        <f>SUMPRODUCT(Z91:AB91,INDEX((DQ76:DS76,DU76:DW76,DY76:EA76,EC76:EE76),1,,$N$2))</f>
        <v>0.22986111111111113</v>
      </c>
      <c r="AJ91" s="59">
        <f>MAX(INDEX($AD$19:AF91,,$N$2))</f>
        <v>0.38050606611704935</v>
      </c>
      <c r="AK91" s="27">
        <f>MAX(INDEX($Z$19:AB91,,$N$2))</f>
        <v>0.15596210620274964</v>
      </c>
      <c r="AL91" s="13">
        <f t="shared" si="98"/>
        <v>5.7764898132367999E+29</v>
      </c>
      <c r="AM91" s="13">
        <f t="shared" si="99"/>
        <v>6.0357680515784502E+29</v>
      </c>
      <c r="AN91" s="13">
        <f t="shared" si="100"/>
        <v>1.2162206752109583E+30</v>
      </c>
      <c r="AO91" s="7">
        <f t="shared" si="101"/>
        <v>1.8664695412675917E+30</v>
      </c>
      <c r="AP91" s="7">
        <f t="shared" si="102"/>
        <v>1.840786632626661E+30</v>
      </c>
      <c r="AQ91" s="7">
        <f t="shared" si="103"/>
        <v>2.0242731447074068E+30</v>
      </c>
      <c r="AR91" s="7">
        <f>SUMPRODUCT(AO91:AQ91,INDEX((DQ76:DS76,DU76:DW76,DY76:EA76,EC76:EE76),1,,$N$2))</f>
        <v>1.4169912012951848E+30</v>
      </c>
      <c r="AS91" s="7">
        <f>SUMPRODUCT(AL91:AN91,INDEX((DQ76:DS76,DU76:DW76,DY76:EA76,EC76:EE76),1,,$N$2))</f>
        <v>8.5135447264767081E+29</v>
      </c>
      <c r="AT91" s="59">
        <f>MAX(INDEX($AO$19:AQ91,,$N$2))</f>
        <v>1.8664695412675917E+30</v>
      </c>
      <c r="AU91" s="27">
        <f>MAX(INDEX($AL$19:AN91,,$N$2))</f>
        <v>5.7764898132367999E+29</v>
      </c>
      <c r="BD91" s="7">
        <v>67</v>
      </c>
      <c r="BE91" s="13">
        <f>(1-数据总览!AB72)*100*$BF$15</f>
        <v>240</v>
      </c>
      <c r="BF91" s="13">
        <f>(1-数据总览!AC72)*100*$BF$15</f>
        <v>195.69982414416395</v>
      </c>
      <c r="BG91" s="13">
        <f>(1-数据总览!AD72)*100*$BF$15</f>
        <v>193.45207315515208</v>
      </c>
      <c r="BH91" s="13">
        <f>(1-数据总览!AE72)*100*$BF$15</f>
        <v>227.11018354803861</v>
      </c>
      <c r="BK91" s="13">
        <v>67</v>
      </c>
      <c r="BL91" s="13">
        <f t="shared" si="105"/>
        <v>6.0725144366463146E-2</v>
      </c>
      <c r="BM91" s="13">
        <f t="shared" si="105"/>
        <v>0.14880151275086201</v>
      </c>
      <c r="BN91" s="13">
        <f t="shared" si="105"/>
        <v>0.12721462375935944</v>
      </c>
      <c r="BO91" s="13">
        <f t="shared" si="105"/>
        <v>6.7811669381058592E-2</v>
      </c>
      <c r="BQ91" s="13">
        <f t="shared" si="106"/>
        <v>4.5265938364086045E-2</v>
      </c>
      <c r="BR91" s="13">
        <f t="shared" si="106"/>
        <v>0.20486706164069313</v>
      </c>
      <c r="BS91" s="13">
        <f t="shared" si="106"/>
        <v>8.633659363265922E-2</v>
      </c>
      <c r="BT91" s="13">
        <f t="shared" si="106"/>
        <v>8.7752276480829006E-2</v>
      </c>
      <c r="BU91" s="13"/>
      <c r="BV91" s="13"/>
      <c r="BW91" s="13">
        <f t="shared" si="112"/>
        <v>0.10599108273054919</v>
      </c>
      <c r="BX91" s="13">
        <f t="shared" si="112"/>
        <v>0.35366857439155513</v>
      </c>
      <c r="BY91" s="13">
        <f t="shared" si="112"/>
        <v>0.21355121739201866</v>
      </c>
      <c r="BZ91" s="13">
        <f t="shared" si="112"/>
        <v>0.1555639458618876</v>
      </c>
      <c r="CJ91" s="13">
        <v>67</v>
      </c>
      <c r="CK91" s="13">
        <f>CL$9*$CJ91+(1-数据总览!AF72)*100*CL$10+CL$11</f>
        <v>297.1630060331953</v>
      </c>
      <c r="CL91" s="13">
        <f>CM$9*$CJ91+(1-数据总览!AG72)*100*CM$10+CM$11</f>
        <v>302.19772911726</v>
      </c>
      <c r="CM91" s="13">
        <f>CN$9*$CJ91+(1-数据总览!AH72)*100*CN$10+CN$11</f>
        <v>278.11815929147753</v>
      </c>
      <c r="CN91" s="13">
        <f>CO$9*$CJ91+(1-数据总览!AI72)*100*CO$10+CO$11</f>
        <v>278.11815929147753</v>
      </c>
      <c r="CQ91" s="13">
        <v>67</v>
      </c>
      <c r="CR91" s="13" t="e">
        <f>(持续效用(选择列求节点(将领怒气,CR$21,时间节点,1,100-$CQ91),0,CR$21,"将领")-持续效用(选择列求节点(将领怒气,CR$21,时间节点,1,100),0,CR$21,"将领"))*数据总览!$D$4/(1+数据总览!$D$4)</f>
        <v>#VALUE!</v>
      </c>
      <c r="CS91" s="13" t="e">
        <f>(持续效用(选择列求节点(将领怒气,CS$21,时间节点,1,100-$CQ91),0,CS$21,"将领")-持续效用(选择列求节点(将领怒气,CS$21,时间节点,1,100),0,CS$21,"将领"))*数据总览!$D$4/(1+数据总览!$D$4)</f>
        <v>#VALUE!</v>
      </c>
      <c r="CT91" s="13" t="e">
        <f>(持续效用(选择列求节点(将领怒气,CT$21,时间节点,1,100-$CQ91),0,CT$21,"将领")-持续效用(选择列求节点(将领怒气,CT$21,时间节点,1,100),0,CT$21,"将领"))*数据总览!$D$4/(1+数据总览!$D$4)</f>
        <v>#VALUE!</v>
      </c>
      <c r="CU91" s="13" t="e">
        <f>(持续效用(选择列求节点(将领怒气,CU$21,时间节点,1,100-$CQ91),0,CU$21,"将领")-持续效用(选择列求节点(将领怒气,CU$21,时间节点,1,100),0,CU$21,"将领"))*数据总览!$D$4/(1+数据总览!$D$4)</f>
        <v>#VALUE!</v>
      </c>
      <c r="CW91" s="13">
        <f>(持续效用(选择列求节点(将领怒气,CW$21,时间节点,1,200-$CQ91),0,CW$21,"将领")-持续效用(选择列求节点(将领怒气,CW$21,时间节点,1,200),0,CW$21,"将领"))*数据总览!$D$4/(1+数据总览!$D$4)</f>
        <v>6.896422493110739E-2</v>
      </c>
      <c r="CX91" s="13">
        <f>(持续效用(选择列求节点(将领怒气,CX$21,时间节点,1,200-$CQ91),0,CX$21,"将领")-持续效用(选择列求节点(将领怒气,CX$21,时间节点,1,200),0,CX$21,"将领"))*数据总览!$D$4/(1+数据总览!$D$4)</f>
        <v>6.9762458438156844E-2</v>
      </c>
      <c r="CY91" s="13">
        <f>(持续效用(选择列求节点(将领怒气,CY$21,时间节点,1,200-$CQ91),0,CY$21,"将领")-持续效用(选择列求节点(将领怒气,CY$21,时间节点,1,200),0,CY$21,"将领"))*数据总览!$D$4/(1+数据总览!$D$4)</f>
        <v>6.0024036897389541E-2</v>
      </c>
      <c r="CZ91" s="13">
        <f>(持续效用(选择列求节点(将领怒气,CZ$21,时间节点,1,200-$CQ91),0,CZ$21,"将领")-持续效用(选择列求节点(将领怒气,CZ$21,时间节点,1,200),0,CZ$21,"将领"))*数据总览!$D$4/(1+数据总览!$D$4)</f>
        <v>5.8572432864874811E-2</v>
      </c>
      <c r="DC91" s="13" t="e">
        <f t="shared" si="113"/>
        <v>#VALUE!</v>
      </c>
      <c r="DD91" s="13" t="e">
        <f t="shared" si="113"/>
        <v>#VALUE!</v>
      </c>
      <c r="DE91" s="13" t="e">
        <f t="shared" si="113"/>
        <v>#VALUE!</v>
      </c>
      <c r="DF91" s="13" t="e">
        <f t="shared" si="113"/>
        <v>#VALUE!</v>
      </c>
      <c r="FG91" s="13" t="str">
        <f>IFERROR(INDEX(版本差别!$F:$F,MATCH(相关演算!FH91,版本差别!$D:$D,0)),"")</f>
        <v/>
      </c>
      <c r="FH91" s="13">
        <v>10078</v>
      </c>
      <c r="FO91" s="53">
        <f t="shared" si="81"/>
        <v>0</v>
      </c>
      <c r="FP91" s="53">
        <f t="shared" si="82"/>
        <v>0</v>
      </c>
      <c r="FQ91" s="53">
        <f t="shared" si="107"/>
        <v>0</v>
      </c>
      <c r="FR91" s="53">
        <f t="shared" si="84"/>
        <v>0</v>
      </c>
      <c r="FS91" s="53">
        <f t="shared" si="85"/>
        <v>0</v>
      </c>
      <c r="FT91" s="53">
        <f t="shared" si="86"/>
        <v>0</v>
      </c>
      <c r="FU91" s="53">
        <f t="shared" si="87"/>
        <v>0</v>
      </c>
      <c r="FV91" s="53">
        <f t="shared" si="88"/>
        <v>0</v>
      </c>
      <c r="FW91" s="53">
        <f t="shared" si="77"/>
        <v>0</v>
      </c>
      <c r="FX91" s="53">
        <v>8</v>
      </c>
      <c r="FY91" s="125">
        <f t="shared" si="78"/>
        <v>8</v>
      </c>
      <c r="FZ91" s="125" t="str">
        <f t="shared" ca="1" si="108"/>
        <v/>
      </c>
      <c r="GA91" s="13">
        <v>8</v>
      </c>
      <c r="GB91" s="53" t="str">
        <f t="shared" si="109"/>
        <v/>
      </c>
      <c r="GC91" s="189" t="str">
        <f>IF(FI91="","",求节点($FT$4:$FT$10,$FV$4:$FV$10,GB91))</f>
        <v/>
      </c>
      <c r="GD91" s="53">
        <f t="shared" si="110"/>
        <v>0</v>
      </c>
      <c r="GE91" s="53">
        <f t="shared" si="111"/>
        <v>8</v>
      </c>
      <c r="GF91" s="190">
        <f>IF(GG91="",MAX(ROUND(GE91*求节点($FN$4:$FN$7,INDEX($FO$4:$FR$7,,GD91+1),GE91),2),2),MIN(MAX(ROUND(GE91*求节点($FN$4:$FN$7,INDEX($FO$4:$FR$7,,GD91+1),GE91),2),2),GG91))</f>
        <v>8</v>
      </c>
      <c r="GG91" s="13" t="s">
        <v>380</v>
      </c>
    </row>
    <row r="92" spans="2:207" x14ac:dyDescent="0.15">
      <c r="B92" s="14">
        <v>73</v>
      </c>
      <c r="C92" s="15">
        <v>0.5</v>
      </c>
      <c r="D92" s="15">
        <v>0.5</v>
      </c>
      <c r="E92" s="15">
        <v>0.5</v>
      </c>
      <c r="F92" s="15">
        <v>0.5</v>
      </c>
      <c r="G92" s="13">
        <f>数据总览!AF78</f>
        <v>4.7488973088614994E-2</v>
      </c>
      <c r="H92" s="13">
        <f>数据总览!AG78</f>
        <v>1.5018924022833268E-2</v>
      </c>
      <c r="I92" s="13">
        <f>数据总览!AH78</f>
        <v>0.16231558269956553</v>
      </c>
      <c r="J92" s="13">
        <f>数据总览!AI78</f>
        <v>0.16231558269956553</v>
      </c>
      <c r="K92" s="13">
        <f>数据总览!AB78</f>
        <v>0</v>
      </c>
      <c r="L92" s="13">
        <f>数据总览!AC78</f>
        <v>0.17536094401623814</v>
      </c>
      <c r="M92" s="13">
        <f>数据总览!AD78</f>
        <v>0.13702551043509215</v>
      </c>
      <c r="N92" s="13">
        <f>数据总览!AE78</f>
        <v>3.0357472218129164E-2</v>
      </c>
      <c r="R92" s="13">
        <f t="shared" si="104"/>
        <v>3.7898399999999999</v>
      </c>
      <c r="S92" s="13">
        <f t="shared" si="104"/>
        <v>3.62704</v>
      </c>
      <c r="T92" s="13">
        <f t="shared" si="104"/>
        <v>1.8</v>
      </c>
      <c r="U92" s="13">
        <f t="shared" si="104"/>
        <v>2.3839999999999999</v>
      </c>
      <c r="V92" s="7">
        <f t="shared" si="90"/>
        <v>2.7198362554165785</v>
      </c>
      <c r="W92" s="7">
        <f t="shared" si="91"/>
        <v>1.4027891903085683</v>
      </c>
      <c r="X92" s="7">
        <f t="shared" si="92"/>
        <v>0.83873020476454441</v>
      </c>
      <c r="Y92" s="7">
        <f t="shared" si="93"/>
        <v>0.88091941604497259</v>
      </c>
      <c r="Z92" s="13">
        <f t="shared" si="47"/>
        <v>0.15596210620274964</v>
      </c>
      <c r="AA92" s="13">
        <f t="shared" si="48"/>
        <v>0.16296247865240765</v>
      </c>
      <c r="AB92" s="13">
        <f t="shared" si="49"/>
        <v>0.32837301587301593</v>
      </c>
      <c r="AC92" s="13">
        <f t="shared" si="49"/>
        <v>0.24793264621284761</v>
      </c>
      <c r="AD92" s="7">
        <f t="shared" si="94"/>
        <v>0.38277386114557282</v>
      </c>
      <c r="AE92" s="7">
        <f t="shared" si="95"/>
        <v>0.53874222250658388</v>
      </c>
      <c r="AF92" s="7">
        <f t="shared" si="96"/>
        <v>2.0152612393668421</v>
      </c>
      <c r="AG92" s="7">
        <f t="shared" si="97"/>
        <v>4.9939218688585285</v>
      </c>
      <c r="AH92" s="4">
        <f>SUMPRODUCT(AD92:AF92,INDEX((DQ77:DS77,DU77:DW77,DY77:EA77,EC77:EE77),1,,$N$2))</f>
        <v>1.4106828675567893</v>
      </c>
      <c r="AI92" s="4">
        <f>SUMPRODUCT(Z92:AB92,INDEX((DQ77:DS77,DU77:DW77,DY77:EA77,EC77:EE77),1,,$N$2))</f>
        <v>0.22986111111111113</v>
      </c>
      <c r="AJ92" s="59">
        <f>MAX(INDEX($AD$19:AF92,,$N$2))</f>
        <v>0.38277386114557282</v>
      </c>
      <c r="AK92" s="27">
        <f>MAX(INDEX($Z$19:AB92,,$N$2))</f>
        <v>0.15596210620274964</v>
      </c>
      <c r="AL92" s="13">
        <f t="shared" si="98"/>
        <v>2.941973540149673E+30</v>
      </c>
      <c r="AM92" s="13">
        <f t="shared" si="99"/>
        <v>3.0740242736227624E+30</v>
      </c>
      <c r="AN92" s="13">
        <f t="shared" si="100"/>
        <v>6.1942272230004366E+30</v>
      </c>
      <c r="AO92" s="7">
        <f t="shared" si="101"/>
        <v>9.6810557696965012E+30</v>
      </c>
      <c r="AP92" s="7">
        <f t="shared" si="102"/>
        <v>9.5797441166723321E+30</v>
      </c>
      <c r="AQ92" s="7">
        <f t="shared" si="103"/>
        <v>1.0609388427154938E+31</v>
      </c>
      <c r="AR92" s="7">
        <f>SUMPRODUCT(AO92:AQ92,INDEX((DQ77:DS77,DU77:DW77,DY77:EA77,EC77:EE77),1,,$N$2))</f>
        <v>7.4265718990084566E+30</v>
      </c>
      <c r="AS92" s="7">
        <f>SUMPRODUCT(AL92:AN92,INDEX((DQ77:DS77,DU77:DW77,DY77:EA77,EC77:EE77),1,,$N$2))</f>
        <v>4.3359590561003055E+30</v>
      </c>
      <c r="AT92" s="59">
        <f>MAX(INDEX($AO$19:AQ92,,$N$2))</f>
        <v>9.6810557696965012E+30</v>
      </c>
      <c r="AU92" s="27">
        <f>MAX(INDEX($AL$19:AN92,,$N$2))</f>
        <v>2.941973540149673E+30</v>
      </c>
      <c r="BD92" s="7">
        <v>68</v>
      </c>
      <c r="BE92" s="13">
        <f>(1-数据总览!AB73)*100*$BF$15</f>
        <v>240</v>
      </c>
      <c r="BF92" s="13">
        <f>(1-数据总览!AC73)*100*$BF$15</f>
        <v>196.0899546948973</v>
      </c>
      <c r="BG92" s="13">
        <f>(1-数据总览!AD73)*100*$BF$15</f>
        <v>195.8376344562559</v>
      </c>
      <c r="BH92" s="13">
        <f>(1-数据总览!AE73)*100*$BF$15</f>
        <v>228.09999427378497</v>
      </c>
      <c r="BK92" s="13">
        <v>68</v>
      </c>
      <c r="BL92" s="13">
        <f t="shared" si="105"/>
        <v>6.1659929616638409E-2</v>
      </c>
      <c r="BM92" s="13">
        <f t="shared" si="105"/>
        <v>0.15104291106421652</v>
      </c>
      <c r="BN92" s="13">
        <f t="shared" si="105"/>
        <v>0.12918174983672737</v>
      </c>
      <c r="BO92" s="13">
        <f t="shared" si="105"/>
        <v>6.8865809664807209E-2</v>
      </c>
      <c r="BQ92" s="13">
        <f t="shared" si="106"/>
        <v>4.5835507911470175E-2</v>
      </c>
      <c r="BR92" s="13">
        <f t="shared" si="106"/>
        <v>0.20685044136280428</v>
      </c>
      <c r="BS92" s="13">
        <f t="shared" si="106"/>
        <v>8.7384248765782158E-2</v>
      </c>
      <c r="BT92" s="13">
        <f t="shared" si="106"/>
        <v>8.8493600179297999E-2</v>
      </c>
      <c r="BU92" s="13"/>
      <c r="BV92" s="13"/>
      <c r="BW92" s="13">
        <f t="shared" si="112"/>
        <v>0.10749543752810858</v>
      </c>
      <c r="BX92" s="13">
        <f t="shared" si="112"/>
        <v>0.35789335242702081</v>
      </c>
      <c r="BY92" s="13">
        <f t="shared" si="112"/>
        <v>0.21656599860250952</v>
      </c>
      <c r="BZ92" s="13">
        <f t="shared" si="112"/>
        <v>0.15735940984410521</v>
      </c>
      <c r="CJ92" s="13">
        <v>68</v>
      </c>
      <c r="CK92" s="13">
        <f>CL$9*$CJ92+(1-数据总览!AF73)*100*CL$10+CL$11</f>
        <v>299.36406133686256</v>
      </c>
      <c r="CL92" s="13">
        <f>CM$9*$CJ92+(1-数据总览!AG73)*100*CM$10+CM$11</f>
        <v>304.19772911726</v>
      </c>
      <c r="CM92" s="13">
        <f>CN$9*$CJ92+(1-数据总览!AH73)*100*CN$10+CN$11</f>
        <v>281.23639115136996</v>
      </c>
      <c r="CN92" s="13">
        <f>CO$9*$CJ92+(1-数据总览!AI73)*100*CO$10+CO$11</f>
        <v>281.23639115136996</v>
      </c>
      <c r="CQ92" s="13">
        <v>68</v>
      </c>
      <c r="CR92" s="13" t="e">
        <f>(持续效用(选择列求节点(将领怒气,CR$21,时间节点,1,100-$CQ92),0,CR$21,"将领")-持续效用(选择列求节点(将领怒气,CR$21,时间节点,1,100),0,CR$21,"将领"))*数据总览!$D$4/(1+数据总览!$D$4)</f>
        <v>#VALUE!</v>
      </c>
      <c r="CS92" s="13" t="e">
        <f>(持续效用(选择列求节点(将领怒气,CS$21,时间节点,1,100-$CQ92),0,CS$21,"将领")-持续效用(选择列求节点(将领怒气,CS$21,时间节点,1,100),0,CS$21,"将领"))*数据总览!$D$4/(1+数据总览!$D$4)</f>
        <v>#VALUE!</v>
      </c>
      <c r="CT92" s="13" t="e">
        <f>(持续效用(选择列求节点(将领怒气,CT$21,时间节点,1,100-$CQ92),0,CT$21,"将领")-持续效用(选择列求节点(将领怒气,CT$21,时间节点,1,100),0,CT$21,"将领"))*数据总览!$D$4/(1+数据总览!$D$4)</f>
        <v>#VALUE!</v>
      </c>
      <c r="CU92" s="13" t="e">
        <f>(持续效用(选择列求节点(将领怒气,CU$21,时间节点,1,100-$CQ92),0,CU$21,"将领")-持续效用(选择列求节点(将领怒气,CU$21,时间节点,1,100),0,CU$21,"将领"))*数据总览!$D$4/(1+数据总览!$D$4)</f>
        <v>#VALUE!</v>
      </c>
      <c r="CW92" s="13">
        <f>(持续效用(选择列求节点(将领怒气,CW$21,时间节点,1,200-$CQ92),0,CW$21,"将领")-持续效用(选择列求节点(将领怒气,CW$21,时间节点,1,200),0,CW$21,"将领"))*数据总览!$D$4/(1+数据总览!$D$4)</f>
        <v>7.0324739043239298E-2</v>
      </c>
      <c r="CX92" s="13">
        <f>(持续效用(选择列求节点(将领怒气,CX$21,时间节点,1,200-$CQ92),0,CX$21,"将领")-持续效用(选择列求节点(将领怒气,CX$21,时间节点,1,200),0,CX$21,"将领"))*数据总览!$D$4/(1+数据总览!$D$4)</f>
        <v>7.0891624586243054E-2</v>
      </c>
      <c r="CY92" s="13">
        <f>(持续效用(选择列求节点(将领怒气,CY$21,时间节点,1,200-$CQ92),0,CY$21,"将领")-持续效用(选择列求节点(将领怒气,CY$21,时间节点,1,200),0,CY$21,"将领"))*数据总览!$D$4/(1+数据总览!$D$4)</f>
        <v>6.1126139308010773E-2</v>
      </c>
      <c r="CZ92" s="13">
        <f>(持续效用(选择列求节点(将领怒气,CZ$21,时间节点,1,200-$CQ92),0,CZ$21,"将领")-持续效用(选择列求节点(将领怒气,CZ$21,时间节点,1,200),0,CZ$21,"将领"))*数据总览!$D$4/(1+数据总览!$D$4)</f>
        <v>5.9718401918072331E-2</v>
      </c>
      <c r="DC92" s="13" t="e">
        <f t="shared" si="113"/>
        <v>#VALUE!</v>
      </c>
      <c r="DD92" s="13" t="e">
        <f t="shared" si="113"/>
        <v>#VALUE!</v>
      </c>
      <c r="DE92" s="13" t="e">
        <f t="shared" si="113"/>
        <v>#VALUE!</v>
      </c>
      <c r="DF92" s="13" t="e">
        <f t="shared" si="113"/>
        <v>#VALUE!</v>
      </c>
      <c r="FG92" s="13" t="str">
        <f>IFERROR(INDEX(版本差别!$F:$F,MATCH(相关演算!FH92,版本差别!$D:$D,0)),"")</f>
        <v/>
      </c>
      <c r="FH92" s="13">
        <v>10079</v>
      </c>
      <c r="FO92" s="53">
        <f t="shared" si="81"/>
        <v>0</v>
      </c>
      <c r="FP92" s="53">
        <f t="shared" si="82"/>
        <v>0</v>
      </c>
      <c r="FQ92" s="53">
        <f t="shared" si="107"/>
        <v>0</v>
      </c>
      <c r="FR92" s="53">
        <f t="shared" si="84"/>
        <v>0</v>
      </c>
      <c r="FS92" s="53">
        <f t="shared" si="85"/>
        <v>0</v>
      </c>
      <c r="FT92" s="53">
        <f t="shared" si="86"/>
        <v>0</v>
      </c>
      <c r="FU92" s="53">
        <f t="shared" si="87"/>
        <v>0</v>
      </c>
      <c r="FV92" s="53">
        <f t="shared" si="88"/>
        <v>0</v>
      </c>
      <c r="FW92" s="53">
        <f t="shared" si="77"/>
        <v>0</v>
      </c>
      <c r="FX92" s="53">
        <v>9</v>
      </c>
      <c r="FY92" s="125">
        <f t="shared" si="78"/>
        <v>9</v>
      </c>
      <c r="FZ92" s="125" t="str">
        <f t="shared" ca="1" si="108"/>
        <v/>
      </c>
      <c r="GA92" s="13">
        <v>9</v>
      </c>
      <c r="GB92" s="53" t="str">
        <f t="shared" si="109"/>
        <v/>
      </c>
      <c r="GC92" s="189" t="str">
        <f>IF(FI92="","",求节点($FT$4:$FT$10,$FV$4:$FV$10,GB92))</f>
        <v/>
      </c>
      <c r="GD92" s="53">
        <f t="shared" si="110"/>
        <v>0</v>
      </c>
      <c r="GE92" s="53">
        <f t="shared" si="111"/>
        <v>9</v>
      </c>
      <c r="GF92" s="190">
        <f>IF(GG92="",MAX(ROUND(GE92*求节点($FN$4:$FN$7,INDEX($FO$4:$FR$7,,GD92+1),GE92),2),2),MIN(MAX(ROUND(GE92*求节点($FN$4:$FN$7,INDEX($FO$4:$FR$7,,GD92+1),GE92),2),2),GG92))</f>
        <v>9</v>
      </c>
      <c r="GG92" s="13" t="s">
        <v>380</v>
      </c>
    </row>
    <row r="93" spans="2:207" x14ac:dyDescent="0.15">
      <c r="B93" s="14">
        <v>74</v>
      </c>
      <c r="C93" s="15">
        <v>0.5</v>
      </c>
      <c r="D93" s="15">
        <v>0.5</v>
      </c>
      <c r="E93" s="15">
        <v>0.5</v>
      </c>
      <c r="F93" s="15">
        <v>0.5</v>
      </c>
      <c r="G93" s="13">
        <f>数据总览!AF79</f>
        <v>4.6034170635056021E-2</v>
      </c>
      <c r="H93" s="13">
        <f>数据总览!AG79</f>
        <v>1.5018924022833268E-2</v>
      </c>
      <c r="I93" s="13">
        <f>数据总览!AH79</f>
        <v>0.15399315710028474</v>
      </c>
      <c r="J93" s="13">
        <f>数据总览!AI79</f>
        <v>0.15399315710028474</v>
      </c>
      <c r="K93" s="13">
        <f>数据总览!AB79</f>
        <v>0</v>
      </c>
      <c r="L93" s="13">
        <f>数据总览!AC79</f>
        <v>0.17394199798876359</v>
      </c>
      <c r="M93" s="13">
        <f>数据总览!AD79</f>
        <v>0.12814825646252598</v>
      </c>
      <c r="N93" s="13">
        <f>数据总览!AE79</f>
        <v>2.6776420024753212E-2</v>
      </c>
      <c r="R93" s="13">
        <f t="shared" si="104"/>
        <v>3.7898399999999999</v>
      </c>
      <c r="S93" s="13">
        <f t="shared" si="104"/>
        <v>3.62704</v>
      </c>
      <c r="T93" s="13">
        <f t="shared" si="104"/>
        <v>1.8</v>
      </c>
      <c r="U93" s="13">
        <f t="shared" si="104"/>
        <v>2.3839999999999999</v>
      </c>
      <c r="V93" s="7">
        <f t="shared" si="90"/>
        <v>2.7058059645689854</v>
      </c>
      <c r="W93" s="7">
        <f t="shared" si="91"/>
        <v>1.3930560299788226</v>
      </c>
      <c r="X93" s="7">
        <f t="shared" si="92"/>
        <v>0.82641178413081484</v>
      </c>
      <c r="Y93" s="7">
        <f t="shared" si="93"/>
        <v>0.86985868411778011</v>
      </c>
      <c r="Z93" s="13">
        <f t="shared" si="47"/>
        <v>0.15596210620274964</v>
      </c>
      <c r="AA93" s="13">
        <f t="shared" si="48"/>
        <v>0.16296247865240765</v>
      </c>
      <c r="AB93" s="13">
        <f t="shared" si="49"/>
        <v>0.32837301587301593</v>
      </c>
      <c r="AC93" s="13">
        <f t="shared" si="49"/>
        <v>0.24793264621284761</v>
      </c>
      <c r="AD93" s="7">
        <f t="shared" si="94"/>
        <v>0.38502429034831204</v>
      </c>
      <c r="AE93" s="7">
        <f t="shared" si="95"/>
        <v>0.54535758612488028</v>
      </c>
      <c r="AF93" s="7">
        <f t="shared" si="96"/>
        <v>2.2458454629190827</v>
      </c>
      <c r="AG93" s="7">
        <f t="shared" si="97"/>
        <v>5.7221180753812115</v>
      </c>
      <c r="AH93" s="4">
        <f>SUMPRODUCT(AD93:AF93,INDEX((DQ78:DS78,DU78:DW78,DY78:EA78,EC78:EE78),1,,$N$2))</f>
        <v>1.5720918240433579</v>
      </c>
      <c r="AI93" s="4">
        <f>SUMPRODUCT(Z93:AB93,INDEX((DQ78:DS78,DU78:DW78,DY78:EA78,EC78:EE78),1,,$N$2))</f>
        <v>0.22986111111111113</v>
      </c>
      <c r="AJ93" s="59">
        <f>MAX(INDEX($AD$19:AF93,,$N$2))</f>
        <v>0.38502429034831204</v>
      </c>
      <c r="AK93" s="27">
        <f>MAX(INDEX($Z$19:AB93,,$N$2))</f>
        <v>0.15596210620274964</v>
      </c>
      <c r="AL93" s="13">
        <f t="shared" si="98"/>
        <v>1.4983508308293782E+31</v>
      </c>
      <c r="AM93" s="13">
        <f t="shared" si="99"/>
        <v>1.5656044357686548E+31</v>
      </c>
      <c r="AN93" s="13">
        <f t="shared" si="100"/>
        <v>3.1547277292835483E+31</v>
      </c>
      <c r="AO93" s="7">
        <f t="shared" si="101"/>
        <v>5.0213967463044218E+31</v>
      </c>
      <c r="AP93" s="7">
        <f t="shared" si="102"/>
        <v>4.9854500089435835E+31</v>
      </c>
      <c r="AQ93" s="7">
        <f t="shared" si="103"/>
        <v>5.5604710803254114E+31</v>
      </c>
      <c r="AR93" s="7">
        <f>SUMPRODUCT(AO93:AQ93,INDEX((DQ78:DS78,DU78:DW78,DY78:EA78,EC78:EE78),1,,$N$2))</f>
        <v>3.8923297562277875E+31</v>
      </c>
      <c r="AS93" s="7">
        <f>SUMPRODUCT(AL93:AN93,INDEX((DQ78:DS78,DU78:DW78,DY78:EA78,EC78:EE78),1,,$N$2))</f>
        <v>2.2083094104984837E+31</v>
      </c>
      <c r="AT93" s="59">
        <f>MAX(INDEX($AO$19:AQ93,,$N$2))</f>
        <v>5.0213967463044218E+31</v>
      </c>
      <c r="AU93" s="27">
        <f>MAX(INDEX($AL$19:AN93,,$N$2))</f>
        <v>1.4983508308293782E+31</v>
      </c>
      <c r="BD93" s="7">
        <v>69</v>
      </c>
      <c r="BE93" s="13">
        <f>(1-数据总览!AB74)*100*$BF$15</f>
        <v>240</v>
      </c>
      <c r="BF93" s="13">
        <f>(1-数据总览!AC74)*100*$BF$15</f>
        <v>196.47134632129419</v>
      </c>
      <c r="BG93" s="13">
        <f>(1-数据总览!AD74)*100*$BF$15</f>
        <v>198.17866527973914</v>
      </c>
      <c r="BH93" s="13">
        <f>(1-数据总览!AE74)*100*$BF$15</f>
        <v>229.06678047926476</v>
      </c>
      <c r="BK93" s="13">
        <v>69</v>
      </c>
      <c r="BL93" s="13">
        <f t="shared" si="105"/>
        <v>6.2594714866813672E-2</v>
      </c>
      <c r="BM93" s="13">
        <f t="shared" si="105"/>
        <v>0.15328430937757104</v>
      </c>
      <c r="BN93" s="13">
        <f t="shared" si="105"/>
        <v>0.13115078806307628</v>
      </c>
      <c r="BO93" s="13">
        <f t="shared" si="105"/>
        <v>6.9920155942855222E-2</v>
      </c>
      <c r="BQ93" s="13">
        <f t="shared" si="106"/>
        <v>4.6405077458853528E-2</v>
      </c>
      <c r="BR93" s="13">
        <f t="shared" si="106"/>
        <v>0.20895434600307131</v>
      </c>
      <c r="BS93" s="13">
        <f t="shared" si="106"/>
        <v>8.8434430322779298E-2</v>
      </c>
      <c r="BT93" s="13">
        <f t="shared" si="106"/>
        <v>8.9234923877767075E-2</v>
      </c>
      <c r="BU93" s="13"/>
      <c r="BV93" s="13"/>
      <c r="BW93" s="13">
        <f t="shared" si="112"/>
        <v>0.1089997923256672</v>
      </c>
      <c r="BX93" s="13">
        <f t="shared" si="112"/>
        <v>0.36223865538064237</v>
      </c>
      <c r="BY93" s="13">
        <f t="shared" si="112"/>
        <v>0.2195852183858556</v>
      </c>
      <c r="BZ93" s="13">
        <f t="shared" si="112"/>
        <v>0.1591550798206223</v>
      </c>
      <c r="CJ93" s="13">
        <v>69</v>
      </c>
      <c r="CK93" s="13">
        <f>CL$9*$CJ93+(1-数据总览!AF74)*100*CL$10+CL$11</f>
        <v>301.56043978485064</v>
      </c>
      <c r="CL93" s="13">
        <f>CM$9*$CJ93+(1-数据总览!AG74)*100*CM$10+CM$11</f>
        <v>306.19772911726</v>
      </c>
      <c r="CM93" s="13">
        <f>CN$9*$CJ93+(1-数据总览!AH74)*100*CN$10+CN$11</f>
        <v>284.33374934987773</v>
      </c>
      <c r="CN93" s="13">
        <f>CO$9*$CJ93+(1-数据总览!AI74)*100*CO$10+CO$11</f>
        <v>284.33374934987773</v>
      </c>
      <c r="CQ93" s="13">
        <v>69</v>
      </c>
      <c r="CR93" s="13" t="e">
        <f>(持续效用(选择列求节点(将领怒气,CR$21,时间节点,1,100-$CQ93),0,CR$21,"将领")-持续效用(选择列求节点(将领怒气,CR$21,时间节点,1,100),0,CR$21,"将领"))*数据总览!$D$4/(1+数据总览!$D$4)</f>
        <v>#VALUE!</v>
      </c>
      <c r="CS93" s="13" t="e">
        <f>(持续效用(选择列求节点(将领怒气,CS$21,时间节点,1,100-$CQ93),0,CS$21,"将领")-持续效用(选择列求节点(将领怒气,CS$21,时间节点,1,100),0,CS$21,"将领"))*数据总览!$D$4/(1+数据总览!$D$4)</f>
        <v>#VALUE!</v>
      </c>
      <c r="CT93" s="13" t="e">
        <f>(持续效用(选择列求节点(将领怒气,CT$21,时间节点,1,100-$CQ93),0,CT$21,"将领")-持续效用(选择列求节点(将领怒气,CT$21,时间节点,1,100),0,CT$21,"将领"))*数据总览!$D$4/(1+数据总览!$D$4)</f>
        <v>#VALUE!</v>
      </c>
      <c r="CU93" s="13" t="e">
        <f>(持续效用(选择列求节点(将领怒气,CU$21,时间节点,1,100-$CQ93),0,CU$21,"将领")-持续效用(选择列求节点(将领怒气,CU$21,时间节点,1,100),0,CU$21,"将领"))*数据总览!$D$4/(1+数据总览!$D$4)</f>
        <v>#VALUE!</v>
      </c>
      <c r="CW93" s="13">
        <f>(持续效用(选择列求节点(将领怒气,CW$21,时间节点,1,200-$CQ93),0,CW$21,"将领")-持续效用(选择列求节点(将领怒气,CW$21,时间节点,1,200),0,CW$21,"将领"))*数据总览!$D$4/(1+数据总览!$D$4)</f>
        <v>7.168525315537122E-2</v>
      </c>
      <c r="CX93" s="13">
        <f>(持续效用(选择列求节点(将领怒气,CX$21,时间节点,1,200-$CQ93),0,CX$21,"将领")-持续效用(选择列求节点(将领怒气,CX$21,时间节点,1,200),0,CX$21,"将领"))*数据总览!$D$4/(1+数据总览!$D$4)</f>
        <v>7.2023463096370602E-2</v>
      </c>
      <c r="CY93" s="13">
        <f>(持续效用(选择列求节点(将领怒气,CY$21,时间节点,1,200-$CQ93),0,CY$21,"将领")-持续效用(选择列求节点(将领怒气,CY$21,时间节点,1,200),0,CY$21,"将领"))*数据总览!$D$4/(1+数据总览!$D$4)</f>
        <v>6.2228241718631998E-2</v>
      </c>
      <c r="CZ93" s="13">
        <f>(持续效用(选择列求节点(将领怒气,CZ$21,时间节点,1,200-$CQ93),0,CZ$21,"将领")-持续效用(选择列求节点(将领怒气,CZ$21,时间节点,1,200),0,CZ$21,"将领"))*数据总览!$D$4/(1+数据总览!$D$4)</f>
        <v>6.0864370971269892E-2</v>
      </c>
      <c r="DC93" s="13" t="e">
        <f t="shared" si="113"/>
        <v>#VALUE!</v>
      </c>
      <c r="DD93" s="13" t="e">
        <f t="shared" si="113"/>
        <v>#VALUE!</v>
      </c>
      <c r="DE93" s="13" t="e">
        <f t="shared" si="113"/>
        <v>#VALUE!</v>
      </c>
      <c r="DF93" s="13" t="e">
        <f t="shared" si="113"/>
        <v>#VALUE!</v>
      </c>
      <c r="FG93" s="13" t="str">
        <f>IFERROR(INDEX(版本差别!$F:$F,MATCH(相关演算!FH93,版本差别!$D:$D,0)),"")</f>
        <v/>
      </c>
      <c r="FH93" s="13">
        <v>10080</v>
      </c>
      <c r="FO93" s="53">
        <f t="shared" si="81"/>
        <v>0</v>
      </c>
      <c r="FP93" s="53">
        <f t="shared" si="82"/>
        <v>0</v>
      </c>
      <c r="FQ93" s="53">
        <f t="shared" si="107"/>
        <v>0</v>
      </c>
      <c r="FR93" s="53">
        <f t="shared" si="84"/>
        <v>0</v>
      </c>
      <c r="FS93" s="53">
        <f t="shared" si="85"/>
        <v>0</v>
      </c>
      <c r="FT93" s="53">
        <f t="shared" si="86"/>
        <v>0</v>
      </c>
      <c r="FU93" s="53">
        <f t="shared" si="87"/>
        <v>0</v>
      </c>
      <c r="FV93" s="53">
        <f t="shared" si="88"/>
        <v>0</v>
      </c>
      <c r="FW93" s="53">
        <f t="shared" si="77"/>
        <v>0</v>
      </c>
      <c r="FX93" s="53">
        <v>10</v>
      </c>
      <c r="FY93" s="125">
        <f t="shared" si="78"/>
        <v>10</v>
      </c>
      <c r="FZ93" s="125" t="str">
        <f t="shared" ca="1" si="108"/>
        <v/>
      </c>
      <c r="GA93" s="13">
        <v>10</v>
      </c>
      <c r="GB93" s="53" t="str">
        <f t="shared" si="109"/>
        <v/>
      </c>
      <c r="GC93" s="189" t="str">
        <f>IF(FI93="","",求节点($FT$4:$FT$10,$FV$4:$FV$10,GB93))</f>
        <v/>
      </c>
      <c r="GD93" s="53">
        <f t="shared" si="110"/>
        <v>0</v>
      </c>
      <c r="GE93" s="53">
        <f t="shared" si="111"/>
        <v>10</v>
      </c>
      <c r="GF93" s="190">
        <f>IF(GG93="",MAX(ROUND(GE93*求节点($FN$4:$FN$7,INDEX($FO$4:$FR$7,,GD93+1),GE93),2),2),MIN(MAX(ROUND(GE93*求节点($FN$4:$FN$7,INDEX($FO$4:$FR$7,,GD93+1),GE93),2),2),GG93))</f>
        <v>10</v>
      </c>
      <c r="GG93" s="13" t="s">
        <v>380</v>
      </c>
    </row>
    <row r="94" spans="2:207" x14ac:dyDescent="0.15">
      <c r="B94" s="14">
        <v>75</v>
      </c>
      <c r="C94" s="15">
        <v>0.5</v>
      </c>
      <c r="D94" s="15">
        <v>0.5</v>
      </c>
      <c r="E94" s="15">
        <v>0.5</v>
      </c>
      <c r="F94" s="15">
        <v>0.5</v>
      </c>
      <c r="G94" s="13">
        <f>数据总览!AF80</f>
        <v>4.461320912472444E-2</v>
      </c>
      <c r="H94" s="13">
        <f>数据总览!AG80</f>
        <v>1.5018924022833268E-2</v>
      </c>
      <c r="I94" s="13">
        <f>数据总览!AH80</f>
        <v>0.14582608344552389</v>
      </c>
      <c r="J94" s="13">
        <f>数据总览!AI80</f>
        <v>0.14582608344552389</v>
      </c>
      <c r="K94" s="13">
        <f>数据总览!AB80</f>
        <v>0</v>
      </c>
      <c r="L94" s="13">
        <f>数据总览!AC80</f>
        <v>0.17255483635230445</v>
      </c>
      <c r="M94" s="13">
        <f>数据总览!AD80</f>
        <v>0.11943671123078105</v>
      </c>
      <c r="N94" s="13">
        <f>数据总览!AE80</f>
        <v>2.3278668614706247E-2</v>
      </c>
      <c r="R94" s="13">
        <f t="shared" si="104"/>
        <v>3.7898399999999999</v>
      </c>
      <c r="S94" s="13">
        <f t="shared" si="104"/>
        <v>3.62704</v>
      </c>
      <c r="T94" s="13">
        <f t="shared" si="104"/>
        <v>1.8</v>
      </c>
      <c r="U94" s="13">
        <f t="shared" si="104"/>
        <v>2.3839999999999999</v>
      </c>
      <c r="V94" s="7">
        <f t="shared" si="90"/>
        <v>2.6920571995652476</v>
      </c>
      <c r="W94" s="7">
        <f t="shared" si="91"/>
        <v>1.3835166460573243</v>
      </c>
      <c r="X94" s="7">
        <f t="shared" si="92"/>
        <v>0.81433610159509084</v>
      </c>
      <c r="Y94" s="7">
        <f t="shared" si="93"/>
        <v>0.85901085734492377</v>
      </c>
      <c r="Z94" s="13">
        <f t="shared" si="47"/>
        <v>0.15596210620274964</v>
      </c>
      <c r="AA94" s="13">
        <f t="shared" si="48"/>
        <v>0.16296247865240765</v>
      </c>
      <c r="AB94" s="13">
        <f t="shared" si="49"/>
        <v>0.32837301587301593</v>
      </c>
      <c r="AC94" s="13">
        <f t="shared" si="49"/>
        <v>0.24793264621284761</v>
      </c>
      <c r="AD94" s="7">
        <f t="shared" si="94"/>
        <v>0.38725713791153143</v>
      </c>
      <c r="AE94" s="7">
        <f t="shared" si="95"/>
        <v>0.55205668459450674</v>
      </c>
      <c r="AF94" s="7">
        <f t="shared" si="96"/>
        <v>2.5028129082157626</v>
      </c>
      <c r="AG94" s="7">
        <f t="shared" si="97"/>
        <v>6.5564973038091274</v>
      </c>
      <c r="AH94" s="4">
        <f>SUMPRODUCT(AD94:AF94,INDEX((DQ79:DS79,DU79:DW79,DY79:EA79,EC79:EE79),1,,$N$2))</f>
        <v>1.7519690357510338</v>
      </c>
      <c r="AI94" s="4">
        <f>SUMPRODUCT(Z94:AB94,INDEX((DQ79:DS79,DU79:DW79,DY79:EA79,EC79:EE79),1,,$N$2))</f>
        <v>0.22986111111111113</v>
      </c>
      <c r="AJ94" s="59">
        <f>MAX(INDEX($AD$19:AF94,,$N$2))</f>
        <v>0.38725713791153143</v>
      </c>
      <c r="AK94" s="27">
        <f>MAX(INDEX($Z$19:AB94,,$N$2))</f>
        <v>0.15596210620274964</v>
      </c>
      <c r="AL94" s="13">
        <f t="shared" si="98"/>
        <v>7.6311196603517742E+31</v>
      </c>
      <c r="AM94" s="13">
        <f t="shared" si="99"/>
        <v>7.9736431176902406E+31</v>
      </c>
      <c r="AN94" s="13">
        <f t="shared" si="100"/>
        <v>1.6067068074215255E+32</v>
      </c>
      <c r="AO94" s="7">
        <f t="shared" si="101"/>
        <v>2.604511933783344E+32</v>
      </c>
      <c r="AP94" s="7">
        <f t="shared" si="102"/>
        <v>2.594506856234197E+32</v>
      </c>
      <c r="AQ94" s="7">
        <f t="shared" si="103"/>
        <v>2.9142903803953368E+32</v>
      </c>
      <c r="AR94" s="7">
        <f>SUMPRODUCT(AO94:AQ94,INDEX((DQ79:DS79,DU79:DW79,DY79:EA79,EC79:EE79),1,,$N$2))</f>
        <v>2.0400032662767356E+32</v>
      </c>
      <c r="AS94" s="7">
        <f>SUMPRODUCT(AL94:AN94,INDEX((DQ79:DS79,DU79:DW79,DY79:EA79,EC79:EE79),1,,$N$2))</f>
        <v>1.1246947651950678E+32</v>
      </c>
      <c r="AT94" s="59">
        <f>MAX(INDEX($AO$19:AQ94,,$N$2))</f>
        <v>2.604511933783344E+32</v>
      </c>
      <c r="AU94" s="27">
        <f>MAX(INDEX($AL$19:AN94,,$N$2))</f>
        <v>7.6311196603517742E+31</v>
      </c>
      <c r="BD94" s="7">
        <v>70</v>
      </c>
      <c r="BE94" s="13">
        <f>(1-数据总览!AB75)*100*$BF$15</f>
        <v>240</v>
      </c>
      <c r="BF94" s="13">
        <f>(1-数据总览!AC75)*100*$BF$15</f>
        <v>196.84419477525978</v>
      </c>
      <c r="BG94" s="13">
        <f>(1-数据总览!AD75)*100*$BF$15</f>
        <v>200.475996861184</v>
      </c>
      <c r="BH94" s="13">
        <f>(1-数据总览!AE75)*100*$BF$15</f>
        <v>230.01107775024175</v>
      </c>
      <c r="BK94" s="13">
        <v>70</v>
      </c>
      <c r="BL94" s="13">
        <f t="shared" si="105"/>
        <v>6.352950011698888E-2</v>
      </c>
      <c r="BM94" s="13">
        <f t="shared" si="105"/>
        <v>0.15552570769092555</v>
      </c>
      <c r="BN94" s="13">
        <f t="shared" si="105"/>
        <v>0.13311982628942615</v>
      </c>
      <c r="BO94" s="13">
        <f t="shared" si="105"/>
        <v>7.0974502220903291E-2</v>
      </c>
      <c r="BQ94" s="13">
        <f t="shared" si="106"/>
        <v>4.6974647006237658E-2</v>
      </c>
      <c r="BR94" s="13">
        <f t="shared" si="106"/>
        <v>0.21105825064333908</v>
      </c>
      <c r="BS94" s="13">
        <f t="shared" si="106"/>
        <v>8.948461187977591E-2</v>
      </c>
      <c r="BT94" s="13">
        <f t="shared" si="106"/>
        <v>8.9976247576236151E-2</v>
      </c>
      <c r="BU94" s="13"/>
      <c r="BV94" s="13"/>
      <c r="BW94" s="13">
        <f t="shared" si="112"/>
        <v>0.11050414712322654</v>
      </c>
      <c r="BX94" s="13">
        <f t="shared" si="112"/>
        <v>0.3665839583342646</v>
      </c>
      <c r="BY94" s="13">
        <f t="shared" si="112"/>
        <v>0.22260443816920206</v>
      </c>
      <c r="BZ94" s="13">
        <f t="shared" si="112"/>
        <v>0.16095074979713944</v>
      </c>
      <c r="CJ94" s="13">
        <v>70</v>
      </c>
      <c r="CK94" s="13">
        <f>CL$9*$CJ94+(1-数据总览!AF75)*100*CL$10+CL$11</f>
        <v>303.75225016801784</v>
      </c>
      <c r="CL94" s="13">
        <f>CM$9*$CJ94+(1-数据总览!AG75)*100*CM$10+CM$11</f>
        <v>308.19772911726</v>
      </c>
      <c r="CM94" s="13">
        <f>CN$9*$CJ94+(1-数据总览!AH75)*100*CN$10+CN$11</f>
        <v>287.41062352867999</v>
      </c>
      <c r="CN94" s="13">
        <f>CO$9*$CJ94+(1-数据总览!AI75)*100*CO$10+CO$11</f>
        <v>287.41062352867999</v>
      </c>
      <c r="CQ94" s="13">
        <v>70</v>
      </c>
      <c r="CR94" s="13" t="e">
        <f>(持续效用(选择列求节点(将领怒气,CR$21,时间节点,1,100-$CQ94),0,CR$21,"将领")-持续效用(选择列求节点(将领怒气,CR$21,时间节点,1,100),0,CR$21,"将领"))*数据总览!$D$4/(1+数据总览!$D$4)</f>
        <v>#VALUE!</v>
      </c>
      <c r="CS94" s="13" t="e">
        <f>(持续效用(选择列求节点(将领怒气,CS$21,时间节点,1,100-$CQ94),0,CS$21,"将领")-持续效用(选择列求节点(将领怒气,CS$21,时间节点,1,100),0,CS$21,"将领"))*数据总览!$D$4/(1+数据总览!$D$4)</f>
        <v>#VALUE!</v>
      </c>
      <c r="CT94" s="13" t="e">
        <f>(持续效用(选择列求节点(将领怒气,CT$21,时间节点,1,100-$CQ94),0,CT$21,"将领")-持续效用(选择列求节点(将领怒气,CT$21,时间节点,1,100),0,CT$21,"将领"))*数据总览!$D$4/(1+数据总览!$D$4)</f>
        <v>#VALUE!</v>
      </c>
      <c r="CU94" s="13" t="e">
        <f>(持续效用(选择列求节点(将领怒气,CU$21,时间节点,1,100-$CQ94),0,CU$21,"将领")-持续效用(选择列求节点(将领怒气,CU$21,时间节点,1,100),0,CU$21,"将领"))*数据总览!$D$4/(1+数据总览!$D$4)</f>
        <v>#VALUE!</v>
      </c>
      <c r="CW94" s="13">
        <f>(持续效用(选择列求节点(将领怒气,CW$21,时间节点,1,200-$CQ94),0,CW$21,"将领")-持续效用(选择列求节点(将领怒气,CW$21,时间节点,1,200),0,CW$21,"将领"))*数据总览!$D$4/(1+数据总览!$D$4)</f>
        <v>7.2996424369035598E-2</v>
      </c>
      <c r="CX94" s="13">
        <f>(持续效用(选择列求节点(将领怒气,CX$21,时间节点,1,200-$CQ94),0,CX$21,"将领")-持续效用(选择列求节点(将领怒气,CX$21,时间节点,1,200),0,CX$21,"将领"))*数据总览!$D$4/(1+数据总览!$D$4)</f>
        <v>7.3155301606497677E-2</v>
      </c>
      <c r="CY94" s="13">
        <f>(持续效用(选择列求节点(将领怒气,CY$21,时间节点,1,200-$CQ94),0,CY$21,"将领")-持续效用(选择列求节点(将领怒气,CY$21,时间节点,1,200),0,CY$21,"将领"))*数据总览!$D$4/(1+数据总览!$D$4)</f>
        <v>6.3342504175864178E-2</v>
      </c>
      <c r="CZ94" s="13">
        <f>(持续效用(选择列求节点(将领怒气,CZ$21,时间节点,1,200-$CQ94),0,CZ$21,"将领")-持续效用(选择列求节点(将领怒气,CZ$21,时间节点,1,200),0,CZ$21,"将领"))*数据总览!$D$4/(1+数据总览!$D$4)</f>
        <v>6.2024497198866185E-2</v>
      </c>
      <c r="DC94" s="13" t="e">
        <f t="shared" si="113"/>
        <v>#VALUE!</v>
      </c>
      <c r="DD94" s="13" t="e">
        <f t="shared" si="113"/>
        <v>#VALUE!</v>
      </c>
      <c r="DE94" s="13" t="e">
        <f t="shared" si="113"/>
        <v>#VALUE!</v>
      </c>
      <c r="DF94" s="13" t="e">
        <f t="shared" si="113"/>
        <v>#VALUE!</v>
      </c>
      <c r="FG94" s="13" t="str">
        <f>IFERROR(INDEX(版本差别!$F:$F,MATCH(相关演算!FH94,版本差别!$D:$D,0)),"")</f>
        <v/>
      </c>
      <c r="FH94" s="13">
        <v>10081</v>
      </c>
      <c r="FO94" s="53">
        <f t="shared" si="81"/>
        <v>0</v>
      </c>
      <c r="FP94" s="53">
        <f t="shared" si="82"/>
        <v>0</v>
      </c>
      <c r="FQ94" s="53">
        <f t="shared" si="107"/>
        <v>0</v>
      </c>
      <c r="FR94" s="53">
        <f t="shared" si="84"/>
        <v>0</v>
      </c>
      <c r="FS94" s="53">
        <f t="shared" si="85"/>
        <v>0</v>
      </c>
      <c r="FT94" s="53">
        <f t="shared" si="86"/>
        <v>0</v>
      </c>
      <c r="FU94" s="53">
        <f t="shared" si="87"/>
        <v>0</v>
      </c>
      <c r="FV94" s="53">
        <f t="shared" si="88"/>
        <v>0</v>
      </c>
      <c r="FW94" s="53">
        <f t="shared" si="77"/>
        <v>0</v>
      </c>
      <c r="FX94" s="53">
        <v>11</v>
      </c>
      <c r="FY94" s="125">
        <f t="shared" si="78"/>
        <v>11</v>
      </c>
      <c r="FZ94" s="125" t="str">
        <f t="shared" ca="1" si="108"/>
        <v/>
      </c>
      <c r="GA94" s="13">
        <v>11</v>
      </c>
      <c r="GB94" s="53" t="str">
        <f t="shared" si="109"/>
        <v/>
      </c>
      <c r="GC94" s="189" t="str">
        <f>IF(FI94="","",求节点($FT$4:$FT$10,$FV$4:$FV$10,GB94))</f>
        <v/>
      </c>
      <c r="GD94" s="53">
        <f t="shared" si="110"/>
        <v>0</v>
      </c>
      <c r="GE94" s="53">
        <f t="shared" si="111"/>
        <v>11</v>
      </c>
      <c r="GF94" s="190">
        <f>IF(GG94="",MAX(ROUND(GE94*求节点($FN$4:$FN$7,INDEX($FO$4:$FR$7,,GD94+1),GE94),2),2),MIN(MAX(ROUND(GE94*求节点($FN$4:$FN$7,INDEX($FO$4:$FR$7,,GD94+1),GE94),2),2),GG94))</f>
        <v>11</v>
      </c>
      <c r="GG94" s="13" t="s">
        <v>380</v>
      </c>
    </row>
    <row r="95" spans="2:207" x14ac:dyDescent="0.15">
      <c r="B95" s="14">
        <v>76</v>
      </c>
      <c r="C95" s="15">
        <v>0.5</v>
      </c>
      <c r="D95" s="15">
        <v>0.5</v>
      </c>
      <c r="E95" s="15">
        <v>0.5</v>
      </c>
      <c r="F95" s="15">
        <v>0.5</v>
      </c>
      <c r="G95" s="13">
        <f>数据总览!AF81</f>
        <v>4.3225301365217808E-2</v>
      </c>
      <c r="H95" s="13">
        <f>数据总览!AG81</f>
        <v>1.5018924022833268E-2</v>
      </c>
      <c r="I95" s="13">
        <f>数据总览!AH81</f>
        <v>0.13781146183231854</v>
      </c>
      <c r="J95" s="13">
        <f>数据总览!AI81</f>
        <v>0.13781146183231854</v>
      </c>
      <c r="K95" s="13">
        <f>数据总览!AB81</f>
        <v>0</v>
      </c>
      <c r="L95" s="13">
        <f>数据总览!AC81</f>
        <v>0.17119874713650199</v>
      </c>
      <c r="M95" s="13">
        <f>数据总览!AD81</f>
        <v>0.11088778151002868</v>
      </c>
      <c r="N95" s="13">
        <f>数据总览!AE81</f>
        <v>2.1086048561094139E-2</v>
      </c>
      <c r="R95" s="13">
        <f t="shared" si="104"/>
        <v>3.7898399999999999</v>
      </c>
      <c r="S95" s="13">
        <f t="shared" si="104"/>
        <v>3.62704</v>
      </c>
      <c r="T95" s="13">
        <f t="shared" si="104"/>
        <v>1.8</v>
      </c>
      <c r="U95" s="13">
        <f t="shared" si="104"/>
        <v>2.3839999999999999</v>
      </c>
      <c r="V95" s="7">
        <f t="shared" si="90"/>
        <v>2.6795834339625304</v>
      </c>
      <c r="W95" s="7">
        <f t="shared" si="91"/>
        <v>1.3749072751892555</v>
      </c>
      <c r="X95" s="7">
        <f t="shared" si="92"/>
        <v>0.80281651183563563</v>
      </c>
      <c r="Y95" s="7">
        <f t="shared" si="93"/>
        <v>0.8483718144956417</v>
      </c>
      <c r="Z95" s="13">
        <f t="shared" ref="Z95:Z104" si="114">Z$18*INDEX(武将生存,O$5,1)/INDEX(武将输出,$N$2,1)</f>
        <v>0.15596210620274964</v>
      </c>
      <c r="AA95" s="13">
        <f t="shared" ref="AA95:AA104" si="115">AA$18*INDEX(武将生存,P$5,1)/INDEX(武将输出,$N$2,1)</f>
        <v>0.16296247865240765</v>
      </c>
      <c r="AB95" s="13">
        <f t="shared" ref="AB95:AC104" si="116">AB$18*INDEX(武将生存,Q$5,1)/INDEX(武将输出,$N$2,1)</f>
        <v>0.32837301587301593</v>
      </c>
      <c r="AC95" s="13">
        <f t="shared" si="116"/>
        <v>0.24793264621284761</v>
      </c>
      <c r="AD95" s="7">
        <f t="shared" si="94"/>
        <v>0.38930699474313835</v>
      </c>
      <c r="AE95" s="7">
        <f t="shared" si="95"/>
        <v>0.55839979472784129</v>
      </c>
      <c r="AF95" s="7">
        <f t="shared" si="96"/>
        <v>2.7891823177315098</v>
      </c>
      <c r="AG95" s="7">
        <f t="shared" si="97"/>
        <v>7.5125427907204605</v>
      </c>
      <c r="AH95" s="4">
        <f>SUMPRODUCT(AD95:AF95,INDEX((DQ80:DS80,DU80:DW80,DY80:EA80,EC80:EE80),1,,$N$2))</f>
        <v>1.9524276224120567</v>
      </c>
      <c r="AI95" s="4">
        <f>SUMPRODUCT(Z95:AB95,INDEX((DQ80:DS80,DU80:DW80,DY80:EA80,EC80:EE80),1,,$N$2))</f>
        <v>0.22986111111111113</v>
      </c>
      <c r="AJ95" s="59">
        <f>MAX(INDEX($AD$19:AF95,,$N$2))</f>
        <v>0.38930699474313835</v>
      </c>
      <c r="AK95" s="27">
        <f>MAX(INDEX($Z$19:AB95,,$N$2))</f>
        <v>0.15596210620274964</v>
      </c>
      <c r="AL95" s="13">
        <f t="shared" si="98"/>
        <v>3.8865388580839426E+32</v>
      </c>
      <c r="AM95" s="13">
        <f t="shared" si="99"/>
        <v>4.0609864864795156E+32</v>
      </c>
      <c r="AN95" s="13">
        <f t="shared" si="100"/>
        <v>8.1829780144004444E+32</v>
      </c>
      <c r="AO95" s="7">
        <f t="shared" si="101"/>
        <v>1.3509154436387184E+33</v>
      </c>
      <c r="AP95" s="7">
        <f t="shared" si="102"/>
        <v>1.3502223099159414E+33</v>
      </c>
      <c r="AQ95" s="7">
        <f t="shared" si="103"/>
        <v>1.5274044768105801E+33</v>
      </c>
      <c r="AR95" s="7">
        <f>SUMPRODUCT(AO95:AQ95,INDEX((DQ80:DS80,DU80:DW80,DY80:EA80,EC80:EE80),1,,$N$2))</f>
        <v>1.069183133767406E+33</v>
      </c>
      <c r="AS95" s="7">
        <f>SUMPRODUCT(AL95:AN95,INDEX((DQ80:DS80,DU80:DW80,DY80:EA80,EC80:EE80),1,,$N$2))</f>
        <v>5.7280846100803105E+32</v>
      </c>
      <c r="AT95" s="59">
        <f>MAX(INDEX($AO$19:AQ95,,$N$2))</f>
        <v>1.3509154436387184E+33</v>
      </c>
      <c r="AU95" s="27">
        <f>MAX(INDEX($AL$19:AN95,,$N$2))</f>
        <v>3.8865388580839426E+32</v>
      </c>
      <c r="BD95" s="7">
        <v>71</v>
      </c>
      <c r="BE95" s="13">
        <f>(1-数据总览!AB76)*100*$BF$15</f>
        <v>240</v>
      </c>
      <c r="BF95" s="13">
        <f>(1-数据总览!AC76)*100*$BF$15</f>
        <v>197.20869142385661</v>
      </c>
      <c r="BG95" s="13">
        <f>(1-数据总览!AD76)*100*$BF$15</f>
        <v>202.73044491977524</v>
      </c>
      <c r="BH95" s="13">
        <f>(1-数据总览!AE76)*100*$BF$15</f>
        <v>230.93340921393073</v>
      </c>
      <c r="BK95" s="13">
        <v>71</v>
      </c>
      <c r="BL95" s="13">
        <f t="shared" si="105"/>
        <v>6.4464285367164031E-2</v>
      </c>
      <c r="BM95" s="13">
        <f t="shared" si="105"/>
        <v>0.15776836911858438</v>
      </c>
      <c r="BN95" s="13">
        <f t="shared" si="105"/>
        <v>0.13508886451577506</v>
      </c>
      <c r="BO95" s="13">
        <f t="shared" si="105"/>
        <v>7.2028848498952192E-2</v>
      </c>
      <c r="BQ95" s="13">
        <f t="shared" si="106"/>
        <v>4.754421655362101E-2</v>
      </c>
      <c r="BR95" s="13">
        <f t="shared" si="106"/>
        <v>0.21316330672726055</v>
      </c>
      <c r="BS95" s="13">
        <f t="shared" si="106"/>
        <v>9.0534793436773051E-2</v>
      </c>
      <c r="BT95" s="13">
        <f t="shared" si="106"/>
        <v>9.0625373000766979E-2</v>
      </c>
      <c r="BU95" s="13"/>
      <c r="BV95" s="13"/>
      <c r="BW95" s="13">
        <f t="shared" si="112"/>
        <v>0.11200850192078504</v>
      </c>
      <c r="BX95" s="13">
        <f t="shared" si="112"/>
        <v>0.37093167584584497</v>
      </c>
      <c r="BY95" s="13">
        <f t="shared" si="112"/>
        <v>0.22562365795254813</v>
      </c>
      <c r="BZ95" s="13">
        <f t="shared" si="112"/>
        <v>0.16265422149971917</v>
      </c>
      <c r="CJ95" s="13">
        <v>71</v>
      </c>
      <c r="CK95" s="13">
        <f>CL$9*$CJ95+(1-数据总览!AF76)*100*CL$10+CL$11</f>
        <v>305.93959874657969</v>
      </c>
      <c r="CL95" s="13">
        <f>CM$9*$CJ95+(1-数据总览!AG76)*100*CM$10+CM$11</f>
        <v>310.19772911726</v>
      </c>
      <c r="CM95" s="13">
        <f>CN$9*$CJ95+(1-数据总览!AH76)*100*CN$10+CN$11</f>
        <v>290.46739605614465</v>
      </c>
      <c r="CN95" s="13">
        <f>CO$9*$CJ95+(1-数据总览!AI76)*100*CO$10+CO$11</f>
        <v>290.46739605614465</v>
      </c>
      <c r="CQ95" s="13">
        <v>71</v>
      </c>
      <c r="CR95" s="13" t="e">
        <f>(持续效用(选择列求节点(将领怒气,CR$21,时间节点,1,100-$CQ95),0,CR$21,"将领")-持续效用(选择列求节点(将领怒气,CR$21,时间节点,1,100),0,CR$21,"将领"))*数据总览!$D$4/(1+数据总览!$D$4)</f>
        <v>#VALUE!</v>
      </c>
      <c r="CS95" s="13" t="e">
        <f>(持续效用(选择列求节点(将领怒气,CS$21,时间节点,1,100-$CQ95),0,CS$21,"将领")-持续效用(选择列求节点(将领怒气,CS$21,时间节点,1,100),0,CS$21,"将领"))*数据总览!$D$4/(1+数据总览!$D$4)</f>
        <v>#VALUE!</v>
      </c>
      <c r="CT95" s="13" t="e">
        <f>(持续效用(选择列求节点(将领怒气,CT$21,时间节点,1,100-$CQ95),0,CT$21,"将领")-持续效用(选择列求节点(将领怒气,CT$21,时间节点,1,100),0,CT$21,"将领"))*数据总览!$D$4/(1+数据总览!$D$4)</f>
        <v>#VALUE!</v>
      </c>
      <c r="CU95" s="13" t="e">
        <f>(持续效用(选择列求节点(将领怒气,CU$21,时间节点,1,100-$CQ95),0,CU$21,"将领")-持续效用(选择列求节点(将领怒气,CU$21,时间节点,1,100),0,CU$21,"将领"))*数据总览!$D$4/(1+数据总览!$D$4)</f>
        <v>#VALUE!</v>
      </c>
      <c r="CW95" s="13">
        <f>(持续效用(选择列求节点(将领怒气,CW$21,时间节点,1,200-$CQ95),0,CW$21,"将领")-持续效用(选择列求节点(将领怒气,CW$21,时间节点,1,200),0,CW$21,"将领"))*数据总览!$D$4/(1+数据总览!$D$4)</f>
        <v>7.4087431208894605E-2</v>
      </c>
      <c r="CX95" s="13">
        <f>(持续效用(选择列求节点(将领怒气,CX$21,时间节点,1,200-$CQ95),0,CX$21,"将领")-持续效用(选择列求节点(将领怒气,CX$21,时间节点,1,200),0,CX$21,"将领"))*数据总览!$D$4/(1+数据总览!$D$4)</f>
        <v>7.4287140116625253E-2</v>
      </c>
      <c r="CY95" s="13">
        <f>(持续效用(选择列求节点(将领怒气,CY$21,时间节点,1,200-$CQ95),0,CY$21,"将领")-持续效用(选择列求节点(将领怒气,CY$21,时间节点,1,200),0,CY$21,"将领"))*数据总览!$D$4/(1+数据总览!$D$4)</f>
        <v>6.4461303824821861E-2</v>
      </c>
      <c r="CZ95" s="13">
        <f>(持续效用(选择列求节点(将领怒气,CZ$21,时间节点,1,200-$CQ95),0,CZ$21,"将领")-持续效用(选择列求节点(将领怒气,CZ$21,时间节点,1,200),0,CZ$21,"将领"))*数据总览!$D$4/(1+数据总览!$D$4)</f>
        <v>6.3189905792278428E-2</v>
      </c>
      <c r="DC95" s="13" t="e">
        <f t="shared" si="113"/>
        <v>#VALUE!</v>
      </c>
      <c r="DD95" s="13" t="e">
        <f t="shared" si="113"/>
        <v>#VALUE!</v>
      </c>
      <c r="DE95" s="13" t="e">
        <f t="shared" si="113"/>
        <v>#VALUE!</v>
      </c>
      <c r="DF95" s="13" t="e">
        <f t="shared" si="113"/>
        <v>#VALUE!</v>
      </c>
      <c r="FG95" s="13" t="str">
        <f>IFERROR(INDEX(版本差别!$F:$F,MATCH(相关演算!FH95,版本差别!$D:$D,0)),"")</f>
        <v>乐进</v>
      </c>
      <c r="FH95" s="13">
        <v>10082</v>
      </c>
      <c r="FO95" s="53">
        <f t="shared" si="81"/>
        <v>0</v>
      </c>
      <c r="FP95" s="53">
        <f t="shared" si="82"/>
        <v>0</v>
      </c>
      <c r="FQ95" s="53">
        <f t="shared" si="107"/>
        <v>0</v>
      </c>
      <c r="FR95" s="53">
        <f t="shared" si="84"/>
        <v>0</v>
      </c>
      <c r="FS95" s="53">
        <f t="shared" si="85"/>
        <v>0</v>
      </c>
      <c r="FT95" s="53">
        <f t="shared" si="86"/>
        <v>0</v>
      </c>
      <c r="FU95" s="53">
        <f t="shared" si="87"/>
        <v>0</v>
      </c>
      <c r="FV95" s="53">
        <f t="shared" si="88"/>
        <v>0</v>
      </c>
      <c r="FW95" s="53">
        <f t="shared" si="77"/>
        <v>0</v>
      </c>
      <c r="FX95" s="53">
        <v>12</v>
      </c>
      <c r="FY95" s="125">
        <f t="shared" si="78"/>
        <v>12</v>
      </c>
      <c r="FZ95" s="125" t="str">
        <f t="shared" ca="1" si="108"/>
        <v/>
      </c>
      <c r="GA95" s="13">
        <v>12</v>
      </c>
      <c r="GB95" s="53" t="str">
        <f t="shared" si="109"/>
        <v/>
      </c>
      <c r="GC95" s="189" t="str">
        <f>IF(FI95="","",求节点($FT$4:$FT$10,$FV$4:$FV$10,GB95))</f>
        <v/>
      </c>
      <c r="GD95" s="53">
        <f t="shared" si="110"/>
        <v>0</v>
      </c>
      <c r="GE95" s="53">
        <f t="shared" si="111"/>
        <v>12</v>
      </c>
      <c r="GF95" s="190">
        <f>IF(GG95="",MAX(ROUND(GE95*求节点($FN$4:$FN$7,INDEX($FO$4:$FR$7,,GD95+1),GE95),2),2),MIN(MAX(ROUND(GE95*求节点($FN$4:$FN$7,INDEX($FO$4:$FR$7,,GD95+1),GE95),2),2),GG95))</f>
        <v>12</v>
      </c>
      <c r="GG95" s="13" t="s">
        <v>380</v>
      </c>
    </row>
    <row r="96" spans="2:207" x14ac:dyDescent="0.15">
      <c r="B96" s="14">
        <v>77</v>
      </c>
      <c r="C96" s="15">
        <v>0.5</v>
      </c>
      <c r="D96" s="15">
        <v>0.5</v>
      </c>
      <c r="E96" s="15">
        <v>0.5</v>
      </c>
      <c r="F96" s="15">
        <v>0.5</v>
      </c>
      <c r="G96" s="13">
        <f>数据总览!AF82</f>
        <v>4.0490926365217804E-2</v>
      </c>
      <c r="H96" s="13">
        <f>数据总览!AG82</f>
        <v>1.5018924022833268E-2</v>
      </c>
      <c r="I96" s="13">
        <f>数据总览!AH82</f>
        <v>0.12994644648922637</v>
      </c>
      <c r="J96" s="13">
        <f>数据总览!AI82</f>
        <v>0.12994644648922637</v>
      </c>
      <c r="K96" s="13">
        <f>数据总览!AB82</f>
        <v>0</v>
      </c>
      <c r="L96" s="13">
        <f>数据总览!AC82</f>
        <v>0.16987303431913353</v>
      </c>
      <c r="M96" s="13">
        <f>数据总览!AD82</f>
        <v>0.10249843181073037</v>
      </c>
      <c r="N96" s="13">
        <f>数据总览!AE82</f>
        <v>2.1086048561094139E-2</v>
      </c>
      <c r="R96" s="13">
        <f t="shared" si="104"/>
        <v>3.7898399999999999</v>
      </c>
      <c r="S96" s="13">
        <f t="shared" si="104"/>
        <v>3.62704</v>
      </c>
      <c r="T96" s="13">
        <f t="shared" si="104"/>
        <v>1.8</v>
      </c>
      <c r="U96" s="13">
        <f t="shared" si="104"/>
        <v>2.3839999999999999</v>
      </c>
      <c r="V96" s="7">
        <f t="shared" si="90"/>
        <v>2.6685316772329029</v>
      </c>
      <c r="W96" s="7">
        <f t="shared" si="91"/>
        <v>1.367320795429817</v>
      </c>
      <c r="X96" s="7">
        <f t="shared" si="92"/>
        <v>0.79119712439747758</v>
      </c>
      <c r="Y96" s="7">
        <f t="shared" si="93"/>
        <v>0.83727041920544809</v>
      </c>
      <c r="Z96" s="13">
        <f t="shared" si="114"/>
        <v>0.15596210620274964</v>
      </c>
      <c r="AA96" s="13">
        <f t="shared" si="115"/>
        <v>0.16296247865240765</v>
      </c>
      <c r="AB96" s="13">
        <f t="shared" si="116"/>
        <v>0.32837301587301593</v>
      </c>
      <c r="AC96" s="13">
        <f t="shared" si="116"/>
        <v>0.24793264621284761</v>
      </c>
      <c r="AD96" s="7">
        <f t="shared" si="94"/>
        <v>0.39114264947879052</v>
      </c>
      <c r="AE96" s="7">
        <f t="shared" si="95"/>
        <v>0.56428807235473</v>
      </c>
      <c r="AF96" s="7">
        <f t="shared" si="96"/>
        <v>3.1083178355077661</v>
      </c>
      <c r="AG96" s="7">
        <f t="shared" si="97"/>
        <v>8.6079954840547277</v>
      </c>
      <c r="AH96" s="4">
        <f>SUMPRODUCT(AD96:AF96,INDEX((DQ81:DS81,DU81:DW81,DY81:EA81,EC81:EE81),1,,$N$2))</f>
        <v>2.1758224848554359</v>
      </c>
      <c r="AI96" s="4">
        <f>SUMPRODUCT(Z96:AB96,INDEX((DQ81:DS81,DU81:DW81,DY81:EA81,EC81:EE81),1,,$N$2))</f>
        <v>0.22986111111111113</v>
      </c>
      <c r="AJ96" s="59">
        <f>MAX(INDEX($AD$19:AF96,,$N$2))</f>
        <v>0.39114264947879052</v>
      </c>
      <c r="AK96" s="27">
        <f>MAX(INDEX($Z$19:AB96,,$N$2))</f>
        <v>0.15596210620274964</v>
      </c>
      <c r="AL96" s="13">
        <f t="shared" si="98"/>
        <v>1.9794191373877798E+33</v>
      </c>
      <c r="AM96" s="13">
        <f t="shared" si="99"/>
        <v>2.0682655343303647E+33</v>
      </c>
      <c r="AN96" s="13">
        <f t="shared" si="100"/>
        <v>4.1676010131320456E+33</v>
      </c>
      <c r="AO96" s="7">
        <f t="shared" si="101"/>
        <v>7.0069655361901887E+33</v>
      </c>
      <c r="AP96" s="7">
        <f t="shared" si="102"/>
        <v>7.0267699690756783E+33</v>
      </c>
      <c r="AQ96" s="7">
        <f t="shared" si="103"/>
        <v>8.0052573054320176E+33</v>
      </c>
      <c r="AR96" s="7">
        <f>SUMPRODUCT(AO96:AQ96,INDEX((DQ81:DS81,DU81:DW81,DY81:EA81,EC81:EE81),1,,$N$2))</f>
        <v>5.6036801138024119E+33</v>
      </c>
      <c r="AS96" s="7">
        <f>SUMPRODUCT(AL96:AN96,INDEX((DQ81:DS81,DU81:DW81,DY81:EA81,EC81:EE81),1,,$N$2))</f>
        <v>2.9173207091924316E+33</v>
      </c>
      <c r="AT96" s="59">
        <f>MAX(INDEX($AO$19:AQ96,,$N$2))</f>
        <v>7.0069655361901887E+33</v>
      </c>
      <c r="AU96" s="27">
        <f>MAX(INDEX($AL$19:AN96,,$N$2))</f>
        <v>1.9794191373877798E+33</v>
      </c>
      <c r="BD96" s="7">
        <v>72</v>
      </c>
      <c r="BE96" s="13">
        <f>(1-数据总览!AB77)*100*$BF$15</f>
        <v>240</v>
      </c>
      <c r="BF96" s="13">
        <f>(1-数据总览!AC77)*100*$BF$15</f>
        <v>197.5650233475248</v>
      </c>
      <c r="BG96" s="13">
        <f>(1-数据总览!AD77)*100*$BF$15</f>
        <v>204.94280994793942</v>
      </c>
      <c r="BH96" s="13">
        <f>(1-数据总览!AE77)*100*$BF$15</f>
        <v>231.83428582880285</v>
      </c>
      <c r="BK96" s="13">
        <v>72</v>
      </c>
      <c r="BL96" s="13">
        <f t="shared" si="105"/>
        <v>6.5400837573214687E-2</v>
      </c>
      <c r="BM96" s="13">
        <f t="shared" si="105"/>
        <v>0.16001160143604115</v>
      </c>
      <c r="BN96" s="13">
        <f t="shared" si="105"/>
        <v>0.13905975865631293</v>
      </c>
      <c r="BO96" s="13">
        <f t="shared" si="105"/>
        <v>7.3083194777000204E-2</v>
      </c>
      <c r="BQ96" s="13">
        <f t="shared" si="106"/>
        <v>4.8113786101005085E-2</v>
      </c>
      <c r="BR96" s="13">
        <f t="shared" si="106"/>
        <v>0.2152756330828848</v>
      </c>
      <c r="BS96" s="13">
        <f t="shared" si="106"/>
        <v>9.1586506976040802E-2</v>
      </c>
      <c r="BT96" s="13">
        <f t="shared" si="106"/>
        <v>9.1178213422441479E-2</v>
      </c>
      <c r="BU96" s="13"/>
      <c r="BV96" s="13"/>
      <c r="BW96" s="13">
        <f t="shared" si="112"/>
        <v>0.11351462367421977</v>
      </c>
      <c r="BX96" s="13">
        <f t="shared" si="112"/>
        <v>0.37528723451892598</v>
      </c>
      <c r="BY96" s="13">
        <f t="shared" si="112"/>
        <v>0.23064626563235374</v>
      </c>
      <c r="BZ96" s="13">
        <f t="shared" si="112"/>
        <v>0.16426140819944168</v>
      </c>
      <c r="CJ96" s="13">
        <v>72</v>
      </c>
      <c r="CK96" s="13">
        <f>CL$9*$CJ96+(1-数据总览!AF77)*100*CL$10+CL$11</f>
        <v>308.12258930897559</v>
      </c>
      <c r="CL96" s="13">
        <f>CM$9*$CJ96+(1-数据总览!AG77)*100*CM$10+CM$11</f>
        <v>312.19772911726</v>
      </c>
      <c r="CM96" s="13">
        <f>CN$9*$CJ96+(1-数据总览!AH77)*100*CN$10+CN$11</f>
        <v>293.5044421630966</v>
      </c>
      <c r="CN96" s="13">
        <f>CO$9*$CJ96+(1-数据总览!AI77)*100*CO$10+CO$11</f>
        <v>293.5044421630966</v>
      </c>
      <c r="CQ96" s="13">
        <v>72</v>
      </c>
      <c r="CR96" s="13" t="e">
        <f>(持续效用(选择列求节点(将领怒气,CR$21,时间节点,1,100-$CQ96),0,CR$21,"将领")-持续效用(选择列求节点(将领怒气,CR$21,时间节点,1,100),0,CR$21,"将领"))*数据总览!$D$4/(1+数据总览!$D$4)</f>
        <v>#VALUE!</v>
      </c>
      <c r="CS96" s="13" t="e">
        <f>(持续效用(选择列求节点(将领怒气,CS$21,时间节点,1,100-$CQ96),0,CS$21,"将领")-持续效用(选择列求节点(将领怒气,CS$21,时间节点,1,100),0,CS$21,"将领"))*数据总览!$D$4/(1+数据总览!$D$4)</f>
        <v>#VALUE!</v>
      </c>
      <c r="CT96" s="13" t="e">
        <f>(持续效用(选择列求节点(将领怒气,CT$21,时间节点,1,100-$CQ96),0,CT$21,"将领")-持续效用(选择列求节点(将领怒气,CT$21,时间节点,1,100),0,CT$21,"将领"))*数据总览!$D$4/(1+数据总览!$D$4)</f>
        <v>#VALUE!</v>
      </c>
      <c r="CU96" s="13" t="e">
        <f>(持续效用(选择列求节点(将领怒气,CU$21,时间节点,1,100-$CQ96),0,CU$21,"将领")-持续效用(选择列求节点(将领怒气,CU$21,时间节点,1,100),0,CU$21,"将领"))*数据总览!$D$4/(1+数据总览!$D$4)</f>
        <v>#VALUE!</v>
      </c>
      <c r="CW96" s="13">
        <f>(持续效用(选择列求节点(将领怒气,CW$21,时间节点,1,200-$CQ96),0,CW$21,"将领")-持续效用(选择列求节点(将领怒气,CW$21,时间节点,1,200),0,CW$21,"将领"))*数据总览!$D$4/(1+数据总览!$D$4)</f>
        <v>7.5178438048753599E-2</v>
      </c>
      <c r="CX96" s="13">
        <f>(持续效用(选择列求节点(将领怒气,CX$21,时间节点,1,200-$CQ96),0,CX$21,"将领")-持续效用(选择列求节点(将领怒气,CX$21,时间节点,1,200),0,CX$21,"将领"))*数据总览!$D$4/(1+数据总览!$D$4)</f>
        <v>7.5420562735321467E-2</v>
      </c>
      <c r="CY96" s="13">
        <f>(持续效用(选择列求节点(将领怒气,CY$21,时间节点,1,200-$CQ96),0,CY$21,"将领")-持续效用(选择列求节点(将领怒气,CY$21,时间节点,1,200),0,CY$21,"将领"))*数据总览!$D$4/(1+数据总览!$D$4)</f>
        <v>6.5580103473779114E-2</v>
      </c>
      <c r="CZ96" s="13">
        <f>(持续效用(选择列求节点(将领怒气,CZ$21,时间节点,1,200-$CQ96),0,CZ$21,"将领")-持续效用(选择列求节点(将领怒气,CZ$21,时间节点,1,200),0,CZ$21,"将领"))*数据总览!$D$4/(1+数据总览!$D$4)</f>
        <v>6.4355314385690227E-2</v>
      </c>
      <c r="DC96" s="13" t="e">
        <f t="shared" si="113"/>
        <v>#VALUE!</v>
      </c>
      <c r="DD96" s="13" t="e">
        <f t="shared" si="113"/>
        <v>#VALUE!</v>
      </c>
      <c r="DE96" s="13" t="e">
        <f t="shared" si="113"/>
        <v>#VALUE!</v>
      </c>
      <c r="DF96" s="13" t="e">
        <f t="shared" si="113"/>
        <v>#VALUE!</v>
      </c>
      <c r="FG96" s="13" t="str">
        <f>IFERROR(INDEX(版本差别!$F:$F,MATCH(相关演算!FH96,版本差别!$D:$D,0)),"")</f>
        <v/>
      </c>
      <c r="FH96" s="13">
        <v>10083</v>
      </c>
      <c r="FO96" s="53">
        <f t="shared" si="81"/>
        <v>0</v>
      </c>
      <c r="FP96" s="53">
        <f t="shared" si="82"/>
        <v>0</v>
      </c>
      <c r="FQ96" s="53">
        <f t="shared" si="107"/>
        <v>0</v>
      </c>
      <c r="FR96" s="53">
        <f t="shared" si="84"/>
        <v>0</v>
      </c>
      <c r="FS96" s="53">
        <f t="shared" si="85"/>
        <v>0</v>
      </c>
      <c r="FT96" s="53">
        <f t="shared" si="86"/>
        <v>0</v>
      </c>
      <c r="FU96" s="53">
        <f t="shared" si="87"/>
        <v>0</v>
      </c>
      <c r="FV96" s="53">
        <f t="shared" si="88"/>
        <v>0</v>
      </c>
      <c r="FW96" s="53">
        <f t="shared" si="77"/>
        <v>0</v>
      </c>
      <c r="FX96" s="53">
        <v>13</v>
      </c>
      <c r="FY96" s="125">
        <f t="shared" si="78"/>
        <v>13</v>
      </c>
      <c r="FZ96" s="125" t="str">
        <f t="shared" ca="1" si="108"/>
        <v/>
      </c>
      <c r="GA96" s="13">
        <v>13</v>
      </c>
      <c r="GB96" s="53" t="str">
        <f t="shared" si="109"/>
        <v/>
      </c>
      <c r="GC96" s="189" t="str">
        <f>IF(FI96="","",求节点($FT$4:$FT$10,$FV$4:$FV$10,GB96))</f>
        <v/>
      </c>
      <c r="GD96" s="53">
        <f t="shared" si="110"/>
        <v>0</v>
      </c>
      <c r="GE96" s="53">
        <f t="shared" si="111"/>
        <v>12</v>
      </c>
      <c r="GF96" s="190">
        <f>IF(GG96="",MAX(ROUND(GE96*求节点($FN$4:$FN$7,INDEX($FO$4:$FR$7,,GD96+1),GE96),2),2),MIN(MAX(ROUND(GE96*求节点($FN$4:$FN$7,INDEX($FO$4:$FR$7,,GD96+1),GE96),2),2),GG96))</f>
        <v>12</v>
      </c>
      <c r="GG96" s="13" t="s">
        <v>380</v>
      </c>
    </row>
    <row r="97" spans="2:189" x14ac:dyDescent="0.15">
      <c r="B97" s="14">
        <v>78</v>
      </c>
      <c r="C97" s="15">
        <v>0.5</v>
      </c>
      <c r="D97" s="15">
        <v>0.5</v>
      </c>
      <c r="E97" s="15">
        <v>0.5</v>
      </c>
      <c r="F97" s="15">
        <v>0.5</v>
      </c>
      <c r="G97" s="13">
        <f>数据总览!AF83</f>
        <v>3.77565513652178E-2</v>
      </c>
      <c r="H97" s="13">
        <f>数据总览!AG83</f>
        <v>1.5018924022833268E-2</v>
      </c>
      <c r="I97" s="13">
        <f>数据总览!AH83</f>
        <v>0.12222824476587191</v>
      </c>
      <c r="J97" s="13">
        <f>数据总览!AI83</f>
        <v>0.12222824476587191</v>
      </c>
      <c r="K97" s="13">
        <f>数据总览!AB83</f>
        <v>0</v>
      </c>
      <c r="L97" s="13">
        <f>数据总览!AC83</f>
        <v>0.1685770174688741</v>
      </c>
      <c r="M97" s="13">
        <f>数据总览!AD83</f>
        <v>9.426568330581897E-2</v>
      </c>
      <c r="N97" s="13">
        <f>数据总览!AE83</f>
        <v>2.1086048561094139E-2</v>
      </c>
      <c r="R97" s="13">
        <f t="shared" si="104"/>
        <v>3.7898399999999999</v>
      </c>
      <c r="S97" s="13">
        <f t="shared" si="104"/>
        <v>3.62704</v>
      </c>
      <c r="T97" s="13">
        <f t="shared" si="104"/>
        <v>1.8</v>
      </c>
      <c r="U97" s="13">
        <f t="shared" si="104"/>
        <v>2.3839999999999999</v>
      </c>
      <c r="V97" s="7">
        <f t="shared" si="90"/>
        <v>2.6576681739960315</v>
      </c>
      <c r="W97" s="7">
        <f t="shared" si="91"/>
        <v>1.359859596625888</v>
      </c>
      <c r="X97" s="7">
        <f t="shared" si="92"/>
        <v>0.77976592498711306</v>
      </c>
      <c r="Y97" s="7">
        <f t="shared" si="93"/>
        <v>0.82635454731415581</v>
      </c>
      <c r="Z97" s="13">
        <f t="shared" si="114"/>
        <v>0.15596210620274964</v>
      </c>
      <c r="AA97" s="13">
        <f t="shared" si="115"/>
        <v>0.16296247865240765</v>
      </c>
      <c r="AB97" s="13">
        <f t="shared" si="116"/>
        <v>0.32837301587301593</v>
      </c>
      <c r="AC97" s="13">
        <f t="shared" si="116"/>
        <v>0.24793264621284761</v>
      </c>
      <c r="AD97" s="7">
        <f t="shared" si="94"/>
        <v>0.39296517451844026</v>
      </c>
      <c r="AE97" s="7">
        <f t="shared" si="95"/>
        <v>0.57024323666931798</v>
      </c>
      <c r="AF97" s="7">
        <f t="shared" si="96"/>
        <v>3.4639685276628538</v>
      </c>
      <c r="AG97" s="7">
        <f t="shared" si="97"/>
        <v>9.8631832546807434</v>
      </c>
      <c r="AH97" s="4">
        <f>SUMPRODUCT(AD97:AF97,INDEX((DQ82:DS82,DU82:DW82,DY82:EA82,EC82:EE82),1,,$N$2))</f>
        <v>2.4247779693639977</v>
      </c>
      <c r="AI97" s="4">
        <f>SUMPRODUCT(Z97:AB97,INDEX((DQ82:DS82,DU82:DW82,DY82:EA82,EC82:EE82),1,,$N$2))</f>
        <v>0.22986111111111113</v>
      </c>
      <c r="AJ97" s="59">
        <f>MAX(INDEX($AD$19:AF97,,$N$2))</f>
        <v>0.39296517451844026</v>
      </c>
      <c r="AK97" s="27">
        <f>MAX(INDEX($Z$19:AB97,,$N$2))</f>
        <v>0.15596210620274964</v>
      </c>
      <c r="AL97" s="13">
        <f t="shared" si="98"/>
        <v>1.0081206607023606E+34</v>
      </c>
      <c r="AM97" s="13">
        <f t="shared" si="99"/>
        <v>1.0533702426100024E+34</v>
      </c>
      <c r="AN97" s="13">
        <f t="shared" si="100"/>
        <v>2.1225644470867916E+34</v>
      </c>
      <c r="AO97" s="7">
        <f t="shared" si="101"/>
        <v>3.6343922379858029E+34</v>
      </c>
      <c r="AP97" s="7">
        <f t="shared" si="102"/>
        <v>3.656841975998582E+34</v>
      </c>
      <c r="AQ97" s="7">
        <f t="shared" si="103"/>
        <v>4.195623719788274E+34</v>
      </c>
      <c r="AR97" s="7">
        <f>SUMPRODUCT(AO97:AQ97,INDEX((DQ82:DS82,DU82:DW82,DY82:EA82,EC82:EE82),1,,$N$2))</f>
        <v>2.9369366038517918E+34</v>
      </c>
      <c r="AS97" s="7">
        <f>SUMPRODUCT(AL97:AN97,INDEX((DQ82:DS82,DU82:DW82,DY82:EA82,EC82:EE82),1,,$N$2))</f>
        <v>1.485795112960754E+34</v>
      </c>
      <c r="AT97" s="59">
        <f>MAX(INDEX($AO$19:AQ97,,$N$2))</f>
        <v>3.6343922379858029E+34</v>
      </c>
      <c r="AU97" s="27">
        <f>MAX(INDEX($AL$19:AN97,,$N$2))</f>
        <v>1.0081206607023606E+34</v>
      </c>
      <c r="BD97" s="7">
        <v>73</v>
      </c>
      <c r="BE97" s="13">
        <f>(1-数据总览!AB78)*100*$BF$15</f>
        <v>240</v>
      </c>
      <c r="BF97" s="13">
        <f>(1-数据总览!AC78)*100*$BF$15</f>
        <v>197.91337343610283</v>
      </c>
      <c r="BG97" s="13">
        <f>(1-数据总览!AD78)*100*$BF$15</f>
        <v>207.11387749557787</v>
      </c>
      <c r="BH97" s="13">
        <f>(1-数据总览!AE78)*100*$BF$15</f>
        <v>232.71420666764899</v>
      </c>
      <c r="BK97" s="13">
        <v>73</v>
      </c>
      <c r="BL97" s="13">
        <f t="shared" si="105"/>
        <v>6.6343371643815929E-2</v>
      </c>
      <c r="BM97" s="13">
        <f t="shared" si="105"/>
        <v>0.16225483375349775</v>
      </c>
      <c r="BN97" s="13">
        <f t="shared" si="105"/>
        <v>0.1459404886670716</v>
      </c>
      <c r="BO97" s="13">
        <f t="shared" si="105"/>
        <v>7.4137541055049105E-2</v>
      </c>
      <c r="BQ97" s="13">
        <f t="shared" si="106"/>
        <v>4.8942418399080034E-2</v>
      </c>
      <c r="BR97" s="13">
        <f t="shared" si="106"/>
        <v>0.21738795943850978</v>
      </c>
      <c r="BS97" s="13">
        <f t="shared" si="106"/>
        <v>9.2644697700170309E-2</v>
      </c>
      <c r="BT97" s="13">
        <f t="shared" si="106"/>
        <v>9.1731053844116006E-2</v>
      </c>
      <c r="BU97" s="13"/>
      <c r="BV97" s="13"/>
      <c r="BW97" s="13">
        <f t="shared" si="112"/>
        <v>0.11528579004289596</v>
      </c>
      <c r="BX97" s="13">
        <f t="shared" si="112"/>
        <v>0.37964279319200755</v>
      </c>
      <c r="BY97" s="13">
        <f t="shared" si="112"/>
        <v>0.23858518636724191</v>
      </c>
      <c r="BZ97" s="13">
        <f t="shared" si="112"/>
        <v>0.16586859489916511</v>
      </c>
      <c r="CJ97" s="13">
        <v>73</v>
      </c>
      <c r="CK97" s="13">
        <f>CL$9*$CJ97+(1-数据总览!AF78)*100*CL$10+CL$11</f>
        <v>310.30132322936618</v>
      </c>
      <c r="CL97" s="13">
        <f>CM$9*$CJ97+(1-数据总览!AG78)*100*CM$10+CM$11</f>
        <v>314.19772911726</v>
      </c>
      <c r="CM97" s="13">
        <f>CN$9*$CJ97+(1-数据总览!AH78)*100*CN$10+CN$11</f>
        <v>296.52213007605212</v>
      </c>
      <c r="CN97" s="13">
        <f>CO$9*$CJ97+(1-数据总览!AI78)*100*CO$10+CO$11</f>
        <v>296.52213007605212</v>
      </c>
      <c r="CQ97" s="13">
        <v>73</v>
      </c>
      <c r="CR97" s="13" t="e">
        <f>(持续效用(选择列求节点(将领怒气,CR$21,时间节点,1,100-$CQ97),0,CR$21,"将领")-持续效用(选择列求节点(将领怒气,CR$21,时间节点,1,100),0,CR$21,"将领"))*数据总览!$D$4/(1+数据总览!$D$4)</f>
        <v>#VALUE!</v>
      </c>
      <c r="CS97" s="13" t="e">
        <f>(持续效用(选择列求节点(将领怒气,CS$21,时间节点,1,100-$CQ97),0,CS$21,"将领")-持续效用(选择列求节点(将领怒气,CS$21,时间节点,1,100),0,CS$21,"将领"))*数据总览!$D$4/(1+数据总览!$D$4)</f>
        <v>#VALUE!</v>
      </c>
      <c r="CT97" s="13" t="e">
        <f>(持续效用(选择列求节点(将领怒气,CT$21,时间节点,1,100-$CQ97),0,CT$21,"将领")-持续效用(选择列求节点(将领怒气,CT$21,时间节点,1,100),0,CT$21,"将领"))*数据总览!$D$4/(1+数据总览!$D$4)</f>
        <v>#VALUE!</v>
      </c>
      <c r="CU97" s="13" t="e">
        <f>(持续效用(选择列求节点(将领怒气,CU$21,时间节点,1,100-$CQ97),0,CU$21,"将领")-持续效用(选择列求节点(将领怒气,CU$21,时间节点,1,100),0,CU$21,"将领"))*数据总览!$D$4/(1+数据总览!$D$4)</f>
        <v>#VALUE!</v>
      </c>
      <c r="CW97" s="13">
        <f>(持续效用(选择列求节点(将领怒气,CW$21,时间节点,1,200-$CQ97),0,CW$21,"将领")-持续效用(选择列求节点(将领怒气,CW$21,时间节点,1,200),0,CW$21,"将领"))*数据总览!$D$4/(1+数据总览!$D$4)</f>
        <v>7.6269444888612162E-2</v>
      </c>
      <c r="CX97" s="13">
        <f>(持续效用(选择列求节点(将领怒气,CX$21,时间节点,1,200-$CQ97),0,CX$21,"将领")-持续效用(选择列求节点(将领怒气,CX$21,时间节点,1,200),0,CX$21,"将领"))*数据总览!$D$4/(1+数据总览!$D$4)</f>
        <v>7.6561815163998889E-2</v>
      </c>
      <c r="CY97" s="13">
        <f>(持续效用(选择列求节点(将领怒气,CY$21,时间节点,1,200-$CQ97),0,CY$21,"将领")-持续效用(选择列求节点(将领怒气,CY$21,时间节点,1,200),0,CY$21,"将领"))*数据总览!$D$4/(1+数据总览!$D$4)</f>
        <v>6.6698903122736325E-2</v>
      </c>
      <c r="CZ97" s="13">
        <f>(持续效用(选择列求节点(将领怒气,CZ$21,时间节点,1,200-$CQ97),0,CZ$21,"将领")-持续效用(选择列求节点(将领怒气,CZ$21,时间节点,1,200),0,CZ$21,"将领"))*数据总览!$D$4/(1+数据总览!$D$4)</f>
        <v>6.5520722979102025E-2</v>
      </c>
      <c r="DC97" s="13" t="e">
        <f t="shared" si="113"/>
        <v>#VALUE!</v>
      </c>
      <c r="DD97" s="13" t="e">
        <f t="shared" si="113"/>
        <v>#VALUE!</v>
      </c>
      <c r="DE97" s="13" t="e">
        <f t="shared" si="113"/>
        <v>#VALUE!</v>
      </c>
      <c r="DF97" s="13" t="e">
        <f t="shared" si="113"/>
        <v>#VALUE!</v>
      </c>
      <c r="FG97" s="13" t="str">
        <f>IFERROR(INDEX(版本差别!$F:$F,MATCH(相关演算!FH97,版本差别!$D:$D,0)),"")</f>
        <v>吕布</v>
      </c>
      <c r="FH97" s="13">
        <v>10084</v>
      </c>
      <c r="FO97" s="53">
        <f t="shared" si="81"/>
        <v>0</v>
      </c>
      <c r="FP97" s="53">
        <f t="shared" si="82"/>
        <v>0</v>
      </c>
      <c r="FQ97" s="53">
        <f t="shared" si="107"/>
        <v>0</v>
      </c>
      <c r="FR97" s="53">
        <f t="shared" si="84"/>
        <v>0</v>
      </c>
      <c r="FS97" s="53">
        <f t="shared" si="85"/>
        <v>0</v>
      </c>
      <c r="FT97" s="53">
        <f t="shared" si="86"/>
        <v>0</v>
      </c>
      <c r="FU97" s="53">
        <f t="shared" si="87"/>
        <v>0</v>
      </c>
      <c r="FV97" s="53">
        <f t="shared" si="88"/>
        <v>0</v>
      </c>
      <c r="FW97" s="53">
        <f t="shared" si="77"/>
        <v>0</v>
      </c>
      <c r="FX97" s="53">
        <v>14</v>
      </c>
      <c r="FY97" s="125">
        <f t="shared" si="78"/>
        <v>14</v>
      </c>
      <c r="FZ97" s="125" t="str">
        <f t="shared" ca="1" si="108"/>
        <v/>
      </c>
      <c r="GA97" s="13">
        <v>14</v>
      </c>
      <c r="GB97" s="53" t="str">
        <f t="shared" si="109"/>
        <v/>
      </c>
      <c r="GC97" s="189" t="str">
        <f>IF(FI97="","",求节点($FT$4:$FT$10,$FV$4:$FV$10,GB97))</f>
        <v/>
      </c>
      <c r="GD97" s="53">
        <f t="shared" si="110"/>
        <v>0</v>
      </c>
      <c r="GE97" s="53">
        <f t="shared" si="111"/>
        <v>12</v>
      </c>
      <c r="GF97" s="190">
        <f>IF(GG97="",MAX(ROUND(GE97*求节点($FN$4:$FN$7,INDEX($FO$4:$FR$7,,GD97+1),GE97),2),2),MIN(MAX(ROUND(GE97*求节点($FN$4:$FN$7,INDEX($FO$4:$FR$7,,GD97+1),GE97),2),2),GG97))</f>
        <v>12</v>
      </c>
      <c r="GG97" s="13" t="s">
        <v>380</v>
      </c>
    </row>
    <row r="98" spans="2:189" x14ac:dyDescent="0.15">
      <c r="B98" s="14">
        <v>79</v>
      </c>
      <c r="C98" s="15">
        <v>0.5</v>
      </c>
      <c r="D98" s="15">
        <v>0.5</v>
      </c>
      <c r="E98" s="15">
        <v>0.5</v>
      </c>
      <c r="F98" s="15">
        <v>0.5</v>
      </c>
      <c r="G98" s="13">
        <f>数据总览!AF84</f>
        <v>3.5022176365217803E-2</v>
      </c>
      <c r="H98" s="13">
        <f>数据总览!AG84</f>
        <v>1.5018924022833268E-2</v>
      </c>
      <c r="I98" s="13">
        <f>数据总览!AH84</f>
        <v>0.11465411614135343</v>
      </c>
      <c r="J98" s="13">
        <f>数据总览!AI84</f>
        <v>0.11465411614135343</v>
      </c>
      <c r="K98" s="13">
        <f>数据总览!AB84</f>
        <v>0</v>
      </c>
      <c r="L98" s="13">
        <f>数据总览!AC84</f>
        <v>0.16731003139606049</v>
      </c>
      <c r="M98" s="13">
        <f>数据总览!AD84</f>
        <v>8.618661277299923E-2</v>
      </c>
      <c r="N98" s="13">
        <f>数据总览!AE84</f>
        <v>2.1086048561094139E-2</v>
      </c>
      <c r="R98" s="13">
        <f t="shared" si="104"/>
        <v>3.7898399999999999</v>
      </c>
      <c r="S98" s="13">
        <f t="shared" si="104"/>
        <v>3.62704</v>
      </c>
      <c r="T98" s="13">
        <f t="shared" si="104"/>
        <v>1.8</v>
      </c>
      <c r="U98" s="13">
        <f t="shared" si="104"/>
        <v>2.3839999999999999</v>
      </c>
      <c r="V98" s="7">
        <f t="shared" si="90"/>
        <v>2.6469893387896941</v>
      </c>
      <c r="W98" s="7">
        <f t="shared" si="91"/>
        <v>1.3525213401996321</v>
      </c>
      <c r="X98" s="7">
        <f t="shared" si="92"/>
        <v>0.76851931206940149</v>
      </c>
      <c r="Y98" s="7">
        <f t="shared" si="93"/>
        <v>0.81562066866720107</v>
      </c>
      <c r="Z98" s="13">
        <f t="shared" si="114"/>
        <v>0.15596210620274964</v>
      </c>
      <c r="AA98" s="13">
        <f t="shared" si="115"/>
        <v>0.16296247865240765</v>
      </c>
      <c r="AB98" s="13">
        <f t="shared" si="116"/>
        <v>0.32837301587301593</v>
      </c>
      <c r="AC98" s="13">
        <f t="shared" si="116"/>
        <v>0.24793264621284761</v>
      </c>
      <c r="AD98" s="7">
        <f t="shared" si="94"/>
        <v>0.39477452609673991</v>
      </c>
      <c r="AE98" s="7">
        <f t="shared" si="95"/>
        <v>0.57626791255913257</v>
      </c>
      <c r="AF98" s="7">
        <f t="shared" si="96"/>
        <v>3.8603124248002212</v>
      </c>
      <c r="AG98" s="7">
        <f t="shared" si="97"/>
        <v>11.301398112443076</v>
      </c>
      <c r="AH98" s="4">
        <f>SUMPRODUCT(AD98:AF98,INDEX((DQ83:DS83,DU83:DW83,DY83:EA83,EC83:EE83),1,,$N$2))</f>
        <v>2.7022186973601547</v>
      </c>
      <c r="AI98" s="4">
        <f>SUMPRODUCT(Z98:AB98,INDEX((DQ83:DS83,DU83:DW83,DY83:EA83,EC83:EE83),1,,$N$2))</f>
        <v>0.22986111111111113</v>
      </c>
      <c r="AJ98" s="59">
        <f>MAX(INDEX($AD$19:AF98,,$N$2))</f>
        <v>0.39477452609673991</v>
      </c>
      <c r="AK98" s="27">
        <f>MAX(INDEX($Z$19:AB98,,$N$2))</f>
        <v>0.15596210620274964</v>
      </c>
      <c r="AL98" s="13">
        <f t="shared" si="98"/>
        <v>5.13437122708723E+34</v>
      </c>
      <c r="AM98" s="13">
        <f t="shared" si="99"/>
        <v>5.3648279178790423E+34</v>
      </c>
      <c r="AN98" s="13">
        <f t="shared" si="100"/>
        <v>1.0810247472924571E+35</v>
      </c>
      <c r="AO98" s="7">
        <f t="shared" si="101"/>
        <v>1.8850966044159133E+35</v>
      </c>
      <c r="AP98" s="7">
        <f t="shared" si="102"/>
        <v>1.9030782701407072E+35</v>
      </c>
      <c r="AQ98" s="7">
        <f t="shared" si="103"/>
        <v>2.1989622227514402E+35</v>
      </c>
      <c r="AR98" s="7">
        <f>SUMPRODUCT(AO98:AQ98,INDEX((DQ83:DS83,DU83:DW83,DY83:EA83,EC83:EE83),1,,$N$2))</f>
        <v>1.5392735559260081E+35</v>
      </c>
      <c r="AS98" s="7">
        <f>SUMPRODUCT(AL98:AN98,INDEX((DQ83:DS83,DU83:DW83,DY83:EA83,EC83:EE83),1,,$N$2))</f>
        <v>7.5671732310471989E+34</v>
      </c>
      <c r="AT98" s="59">
        <f>MAX(INDEX($AO$19:AQ98,,$N$2))</f>
        <v>1.8850966044159133E+35</v>
      </c>
      <c r="AU98" s="27">
        <f>MAX(INDEX($AL$19:AN98,,$N$2))</f>
        <v>5.13437122708723E+34</v>
      </c>
      <c r="BD98" s="7">
        <v>74</v>
      </c>
      <c r="BE98" s="13">
        <f>(1-数据总览!AB79)*100*$BF$15</f>
        <v>240</v>
      </c>
      <c r="BF98" s="13">
        <f>(1-数据总览!AC79)*100*$BF$15</f>
        <v>198.25392048269674</v>
      </c>
      <c r="BG98" s="13">
        <f>(1-数据总览!AD79)*100*$BF$15</f>
        <v>209.24441844899374</v>
      </c>
      <c r="BH98" s="13">
        <f>(1-数据总览!AE79)*100*$BF$15</f>
        <v>233.57365919405922</v>
      </c>
      <c r="BK98" s="13">
        <v>74</v>
      </c>
      <c r="BL98" s="13">
        <f t="shared" si="105"/>
        <v>6.7285905714417171E-2</v>
      </c>
      <c r="BM98" s="13">
        <f t="shared" si="105"/>
        <v>0.16449806607095441</v>
      </c>
      <c r="BN98" s="13">
        <f t="shared" si="105"/>
        <v>0.15283921527252797</v>
      </c>
      <c r="BO98" s="13">
        <f t="shared" si="105"/>
        <v>7.5191887333097174E-2</v>
      </c>
      <c r="BQ98" s="13">
        <f t="shared" si="106"/>
        <v>4.9799834060792414E-2</v>
      </c>
      <c r="BR98" s="13">
        <f t="shared" si="106"/>
        <v>0.21950028579413469</v>
      </c>
      <c r="BS98" s="13">
        <f t="shared" si="106"/>
        <v>9.3702888424299344E-2</v>
      </c>
      <c r="BT98" s="13">
        <f t="shared" si="106"/>
        <v>9.2283894265791089E-2</v>
      </c>
      <c r="BU98" s="13"/>
      <c r="BV98" s="13"/>
      <c r="BW98" s="13">
        <f t="shared" si="112"/>
        <v>0.11708573977520959</v>
      </c>
      <c r="BX98" s="13">
        <f t="shared" si="112"/>
        <v>0.38399835186508913</v>
      </c>
      <c r="BY98" s="13">
        <f t="shared" si="112"/>
        <v>0.24654210369682733</v>
      </c>
      <c r="BZ98" s="13">
        <f t="shared" si="112"/>
        <v>0.16747578159888826</v>
      </c>
      <c r="CJ98" s="13">
        <v>74</v>
      </c>
      <c r="CK98" s="13">
        <f>CL$9*$CJ98+(1-数据总览!AF79)*100*CL$10+CL$11</f>
        <v>312.47589952379326</v>
      </c>
      <c r="CL98" s="13">
        <f>CM$9*$CJ98+(1-数据总览!AG79)*100*CM$10+CM$11</f>
        <v>316.19772911726</v>
      </c>
      <c r="CM98" s="13">
        <f>CN$9*$CJ98+(1-数据总览!AH79)*100*CN$10+CN$11</f>
        <v>299.52082114796582</v>
      </c>
      <c r="CN98" s="13">
        <f>CO$9*$CJ98+(1-数据总览!AI79)*100*CO$10+CO$11</f>
        <v>299.52082114796582</v>
      </c>
      <c r="CQ98" s="13">
        <v>74</v>
      </c>
      <c r="CR98" s="13" t="e">
        <f>(持续效用(选择列求节点(将领怒气,CR$21,时间节点,1,100-$CQ98),0,CR$21,"将领")-持续效用(选择列求节点(将领怒气,CR$21,时间节点,1,100),0,CR$21,"将领"))*数据总览!$D$4/(1+数据总览!$D$4)</f>
        <v>#VALUE!</v>
      </c>
      <c r="CS98" s="13" t="e">
        <f>(持续效用(选择列求节点(将领怒气,CS$21,时间节点,1,100-$CQ98),0,CS$21,"将领")-持续效用(选择列求节点(将领怒气,CS$21,时间节点,1,100),0,CS$21,"将领"))*数据总览!$D$4/(1+数据总览!$D$4)</f>
        <v>#VALUE!</v>
      </c>
      <c r="CT98" s="13" t="e">
        <f>(持续效用(选择列求节点(将领怒气,CT$21,时间节点,1,100-$CQ98),0,CT$21,"将领")-持续效用(选择列求节点(将领怒气,CT$21,时间节点,1,100),0,CT$21,"将领"))*数据总览!$D$4/(1+数据总览!$D$4)</f>
        <v>#VALUE!</v>
      </c>
      <c r="CU98" s="13" t="e">
        <f>(持续效用(选择列求节点(将领怒气,CU$21,时间节点,1,100-$CQ98),0,CU$21,"将领")-持续效用(选择列求节点(将领怒气,CU$21,时间节点,1,100),0,CU$21,"将领"))*数据总览!$D$4/(1+数据总览!$D$4)</f>
        <v>#VALUE!</v>
      </c>
      <c r="CW98" s="13">
        <f>(持续效用(选择列求节点(将领怒气,CW$21,时间节点,1,200-$CQ98),0,CW$21,"将领")-持续效用(选择列求节点(将领怒气,CW$21,时间节点,1,200),0,CW$21,"将领"))*数据总览!$D$4/(1+数据总览!$D$4)</f>
        <v>7.7281758888944035E-2</v>
      </c>
      <c r="CX98" s="13">
        <f>(持续效用(选择列求节点(将领怒气,CX$21,时间节点,1,200-$CQ98),0,CX$21,"将领")-持续效用(选择列求节点(将领怒气,CX$21,时间节点,1,200),0,CX$21,"将领"))*数据总览!$D$4/(1+数据总览!$D$4)</f>
        <v>7.7703067592676339E-2</v>
      </c>
      <c r="CY98" s="13">
        <f>(持续效用(选择列求节点(将领怒气,CY$21,时间节点,1,200-$CQ98),0,CY$21,"将领")-持续效用(选择列求节点(将领怒气,CY$21,时间节点,1,200),0,CY$21,"将领"))*数据总览!$D$4/(1+数据总览!$D$4)</f>
        <v>6.7832985750940239E-2</v>
      </c>
      <c r="CZ98" s="13">
        <f>(持续效用(选择列求节点(将领怒气,CZ$21,时间节点,1,200-$CQ98),0,CZ$21,"将领")-持续效用(选择列求节点(将领怒气,CZ$21,时间节点,1,200),0,CZ$21,"将领"))*数据总览!$D$4/(1+数据总览!$D$4)</f>
        <v>6.6703971907845619E-2</v>
      </c>
      <c r="DC98" s="13" t="e">
        <f t="shared" si="113"/>
        <v>#VALUE!</v>
      </c>
      <c r="DD98" s="13" t="e">
        <f t="shared" si="113"/>
        <v>#VALUE!</v>
      </c>
      <c r="DE98" s="13" t="e">
        <f t="shared" si="113"/>
        <v>#VALUE!</v>
      </c>
      <c r="DF98" s="13" t="e">
        <f t="shared" si="113"/>
        <v>#VALUE!</v>
      </c>
      <c r="FG98" s="13" t="str">
        <f>IFERROR(INDEX(版本差别!$F:$F,MATCH(相关演算!FH98,版本差别!$D:$D,0)),"")</f>
        <v>赵云</v>
      </c>
      <c r="FH98" s="13">
        <v>10085</v>
      </c>
      <c r="FO98" s="53">
        <f t="shared" si="81"/>
        <v>0</v>
      </c>
      <c r="FP98" s="53">
        <f t="shared" si="82"/>
        <v>0</v>
      </c>
      <c r="FQ98" s="53">
        <f t="shared" si="107"/>
        <v>0</v>
      </c>
      <c r="FR98" s="53">
        <f t="shared" si="84"/>
        <v>0</v>
      </c>
      <c r="FS98" s="53">
        <f t="shared" si="85"/>
        <v>0</v>
      </c>
      <c r="FT98" s="53">
        <f t="shared" si="86"/>
        <v>0</v>
      </c>
      <c r="FU98" s="53">
        <f t="shared" si="87"/>
        <v>0</v>
      </c>
      <c r="FV98" s="53">
        <f t="shared" si="88"/>
        <v>0</v>
      </c>
      <c r="FW98" s="53">
        <f t="shared" si="77"/>
        <v>0</v>
      </c>
      <c r="FX98" s="53">
        <v>15</v>
      </c>
      <c r="FY98" s="125">
        <f t="shared" si="78"/>
        <v>15</v>
      </c>
      <c r="FZ98" s="125" t="str">
        <f t="shared" ca="1" si="108"/>
        <v/>
      </c>
      <c r="GA98" s="13">
        <v>15</v>
      </c>
      <c r="GB98" s="53" t="str">
        <f t="shared" si="109"/>
        <v/>
      </c>
      <c r="GC98" s="189" t="str">
        <f>IF(FI98="","",求节点($FT$4:$FT$10,$FV$4:$FV$10,GB98))</f>
        <v/>
      </c>
      <c r="GD98" s="53">
        <f t="shared" si="110"/>
        <v>0</v>
      </c>
      <c r="GE98" s="53">
        <f t="shared" si="111"/>
        <v>12</v>
      </c>
      <c r="GF98" s="190">
        <f>IF(GG98="",MAX(ROUND(GE98*求节点($FN$4:$FN$7,INDEX($FO$4:$FR$7,,GD98+1),GE98),2),2),MIN(MAX(ROUND(GE98*求节点($FN$4:$FN$7,INDEX($FO$4:$FR$7,,GD98+1),GE98),2),2),GG98))</f>
        <v>12</v>
      </c>
      <c r="GG98" s="13" t="s">
        <v>380</v>
      </c>
    </row>
    <row r="99" spans="2:189" x14ac:dyDescent="0.15">
      <c r="B99" s="14">
        <v>80</v>
      </c>
      <c r="C99" s="15">
        <v>0.5</v>
      </c>
      <c r="D99" s="15">
        <v>0.5</v>
      </c>
      <c r="E99" s="15">
        <v>0.5</v>
      </c>
      <c r="F99" s="15">
        <v>0.5</v>
      </c>
      <c r="G99" s="13">
        <f>数据总览!AF85</f>
        <v>3.2287801365217805E-2</v>
      </c>
      <c r="H99" s="13">
        <f>数据总览!AG85</f>
        <v>1.5018924022833268E-2</v>
      </c>
      <c r="I99" s="13">
        <f>数据总览!AH85</f>
        <v>0.10722137125115927</v>
      </c>
      <c r="J99" s="13">
        <f>数据总览!AI85</f>
        <v>0.10722137125115927</v>
      </c>
      <c r="K99" s="13">
        <f>数据总览!AB85</f>
        <v>0</v>
      </c>
      <c r="L99" s="13">
        <f>数据总览!AC85</f>
        <v>0.1660714258112779</v>
      </c>
      <c r="M99" s="13">
        <f>数据总览!AD85</f>
        <v>7.825835155679213E-2</v>
      </c>
      <c r="N99" s="13">
        <f>数据总览!AE85</f>
        <v>2.1086048561094139E-2</v>
      </c>
      <c r="R99" s="13">
        <f t="shared" si="104"/>
        <v>3.7898399999999999</v>
      </c>
      <c r="S99" s="13">
        <f t="shared" si="104"/>
        <v>3.62704</v>
      </c>
      <c r="T99" s="13">
        <f t="shared" si="104"/>
        <v>1.8</v>
      </c>
      <c r="U99" s="13">
        <f t="shared" si="104"/>
        <v>2.3839999999999999</v>
      </c>
      <c r="V99" s="7">
        <f t="shared" si="90"/>
        <v>2.6364916546795905</v>
      </c>
      <c r="W99" s="7">
        <f t="shared" si="91"/>
        <v>1.3453037312266662</v>
      </c>
      <c r="X99" s="7">
        <f t="shared" si="92"/>
        <v>0.75745375332455789</v>
      </c>
      <c r="Y99" s="7">
        <f t="shared" si="93"/>
        <v>0.80506532050818302</v>
      </c>
      <c r="Z99" s="13">
        <f t="shared" si="114"/>
        <v>0.15596210620274964</v>
      </c>
      <c r="AA99" s="13">
        <f t="shared" si="115"/>
        <v>0.16296247865240765</v>
      </c>
      <c r="AB99" s="13">
        <f t="shared" si="116"/>
        <v>0.32837301587301593</v>
      </c>
      <c r="AC99" s="13">
        <f t="shared" si="116"/>
        <v>0.24793264621284761</v>
      </c>
      <c r="AD99" s="7">
        <f t="shared" si="94"/>
        <v>0.39657066554114723</v>
      </c>
      <c r="AE99" s="7">
        <f t="shared" si="95"/>
        <v>0.58236492117303551</v>
      </c>
      <c r="AF99" s="7">
        <f t="shared" si="96"/>
        <v>4.3020056037060419</v>
      </c>
      <c r="AG99" s="7">
        <f t="shared" si="97"/>
        <v>12.949328426532016</v>
      </c>
      <c r="AH99" s="4">
        <f>SUMPRODUCT(AD99:AF99,INDEX((DQ84:DS84,DU84:DW84,DY84:EA84,EC84:EE84),1,,$N$2))</f>
        <v>3.0114039225942291</v>
      </c>
      <c r="AI99" s="4">
        <f>SUMPRODUCT(Z99:AB99,INDEX((DQ84:DS84,DU84:DW84,DY84:EA84,EC84:EE84),1,,$N$2))</f>
        <v>0.22986111111111113</v>
      </c>
      <c r="AJ99" s="59">
        <f>MAX(INDEX($AD$19:AF99,,$N$2))</f>
        <v>0.39657066554114723</v>
      </c>
      <c r="AK99" s="27">
        <f>MAX(INDEX($Z$19:AB99,,$N$2))</f>
        <v>0.15596210620274964</v>
      </c>
      <c r="AL99" s="13">
        <f t="shared" si="98"/>
        <v>2.6149417351663942E+35</v>
      </c>
      <c r="AM99" s="13">
        <f t="shared" si="99"/>
        <v>2.7323136181577456E+35</v>
      </c>
      <c r="AN99" s="13">
        <f t="shared" si="100"/>
        <v>5.5056726586683284E+35</v>
      </c>
      <c r="AO99" s="7">
        <f t="shared" si="101"/>
        <v>9.7776711353252885E+35</v>
      </c>
      <c r="AP99" s="7">
        <f t="shared" si="102"/>
        <v>9.9039196280631158E+35</v>
      </c>
      <c r="AQ99" s="7">
        <f t="shared" si="103"/>
        <v>1.1524948803874069E+36</v>
      </c>
      <c r="AR99" s="7">
        <f>SUMPRODUCT(AO99:AQ99,INDEX((DQ84:DS84,DU84:DW84,DY84:EA84,EC84:EE84),1,,$N$2))</f>
        <v>8.0674641627118474E+35</v>
      </c>
      <c r="AS99" s="7">
        <f>SUMPRODUCT(AL99:AN99,INDEX((DQ84:DS84,DU84:DW84,DY84:EA84,EC84:EE84),1,,$N$2))</f>
        <v>3.8539708610678298E+35</v>
      </c>
      <c r="AT99" s="59">
        <f>MAX(INDEX($AO$19:AQ99,,$N$2))</f>
        <v>9.7776711353252885E+35</v>
      </c>
      <c r="AU99" s="27">
        <f>MAX(INDEX($AL$19:AN99,,$N$2))</f>
        <v>2.6149417351663942E+35</v>
      </c>
      <c r="BD99" s="7">
        <v>75</v>
      </c>
      <c r="BE99" s="13">
        <f>(1-数据总览!AB80)*100*$BF$15</f>
        <v>240</v>
      </c>
      <c r="BF99" s="13">
        <f>(1-数据总览!AC80)*100*$BF$15</f>
        <v>198.58683927544695</v>
      </c>
      <c r="BG99" s="13">
        <f>(1-数据总览!AD80)*100*$BF$15</f>
        <v>211.33518930461256</v>
      </c>
      <c r="BH99" s="13">
        <f>(1-数据总览!AE80)*100*$BF$15</f>
        <v>234.41311953247049</v>
      </c>
      <c r="BK99" s="13">
        <v>75</v>
      </c>
      <c r="BL99" s="13">
        <f t="shared" si="105"/>
        <v>6.8228439785018413E-2</v>
      </c>
      <c r="BM99" s="13">
        <f t="shared" si="105"/>
        <v>0.16674129838841117</v>
      </c>
      <c r="BN99" s="13">
        <f t="shared" si="105"/>
        <v>0.15979062288216483</v>
      </c>
      <c r="BO99" s="13">
        <f t="shared" si="105"/>
        <v>7.6246233611145187E-2</v>
      </c>
      <c r="BQ99" s="13">
        <f t="shared" si="106"/>
        <v>5.0657249722504016E-2</v>
      </c>
      <c r="BR99" s="13">
        <f t="shared" si="106"/>
        <v>0.22161966927274074</v>
      </c>
      <c r="BS99" s="13">
        <f t="shared" si="106"/>
        <v>9.4761079148428906E-2</v>
      </c>
      <c r="BT99" s="13">
        <f t="shared" si="106"/>
        <v>9.2836734687465672E-2</v>
      </c>
      <c r="BU99" s="13"/>
      <c r="BV99" s="13"/>
      <c r="BW99" s="13">
        <f t="shared" si="112"/>
        <v>0.11888568950752243</v>
      </c>
      <c r="BX99" s="13">
        <f t="shared" si="112"/>
        <v>0.38836096766115191</v>
      </c>
      <c r="BY99" s="13">
        <f t="shared" si="112"/>
        <v>0.25455170203059374</v>
      </c>
      <c r="BZ99" s="13">
        <f t="shared" si="112"/>
        <v>0.16908296829861086</v>
      </c>
      <c r="CJ99" s="13">
        <v>75</v>
      </c>
      <c r="CK99" s="13">
        <f>CL$9*$CJ99+(1-数据总览!AF80)*100*CL$10+CL$11</f>
        <v>314.64641490503305</v>
      </c>
      <c r="CL99" s="13">
        <f>CM$9*$CJ99+(1-数据总览!AG80)*100*CM$10+CM$11</f>
        <v>318.19772911726</v>
      </c>
      <c r="CM99" s="13">
        <f>CN$9*$CJ99+(1-数据总览!AH80)*100*CN$10+CN$11</f>
        <v>302.50086998653717</v>
      </c>
      <c r="CN99" s="13">
        <f>CO$9*$CJ99+(1-数据总览!AI80)*100*CO$10+CO$11</f>
        <v>302.50086998653717</v>
      </c>
      <c r="CQ99" s="13">
        <v>75</v>
      </c>
      <c r="CR99" s="13" t="e">
        <f>(持续效用(选择列求节点(将领怒气,CR$21,时间节点,1,100-$CQ99),0,CR$21,"将领")-持续效用(选择列求节点(将领怒气,CR$21,时间节点,1,100),0,CR$21,"将领"))*数据总览!$D$4/(1+数据总览!$D$4)</f>
        <v>#VALUE!</v>
      </c>
      <c r="CS99" s="13" t="e">
        <f>(持续效用(选择列求节点(将领怒气,CS$21,时间节点,1,100-$CQ99),0,CS$21,"将领")-持续效用(选择列求节点(将领怒气,CS$21,时间节点,1,100),0,CS$21,"将领"))*数据总览!$D$4/(1+数据总览!$D$4)</f>
        <v>#VALUE!</v>
      </c>
      <c r="CT99" s="13" t="e">
        <f>(持续效用(选择列求节点(将领怒气,CT$21,时间节点,1,100-$CQ99),0,CT$21,"将领")-持续效用(选择列求节点(将领怒气,CT$21,时间节点,1,100),0,CT$21,"将领"))*数据总览!$D$4/(1+数据总览!$D$4)</f>
        <v>#VALUE!</v>
      </c>
      <c r="CU99" s="13" t="e">
        <f>(持续效用(选择列求节点(将领怒气,CU$21,时间节点,1,100-$CQ99),0,CU$21,"将领")-持续效用(选择列求节点(将领怒气,CU$21,时间节点,1,100),0,CU$21,"将领"))*数据总览!$D$4/(1+数据总览!$D$4)</f>
        <v>#VALUE!</v>
      </c>
      <c r="CW99" s="13">
        <f>(持续效用(选择列求节点(将领怒气,CW$21,时间节点,1,200-$CQ99),0,CW$21,"将领")-持续效用(选择列求节点(将领怒气,CW$21,时间节点,1,200),0,CW$21,"将领"))*数据总览!$D$4/(1+数据总览!$D$4)</f>
        <v>7.8041672321754019E-2</v>
      </c>
      <c r="CX99" s="13">
        <f>(持续效用(选择列求节点(将领怒气,CX$21,时间节点,1,200-$CQ99),0,CX$21,"将领")-持续效用(选择列求节点(将领怒气,CX$21,时间节点,1,200),0,CX$21,"将领"))*数据总览!$D$4/(1+数据总览!$D$4)</f>
        <v>7.8844320021353761E-2</v>
      </c>
      <c r="CY99" s="13">
        <f>(持续效用(选择列求节点(将领怒气,CY$21,时间节点,1,200-$CQ99),0,CY$21,"将领")-持续效用(选择列求节点(将领怒气,CY$21,时间节点,1,200),0,CY$21,"将领"))*数据总览!$D$4/(1+数据总览!$D$4)</f>
        <v>6.8968515657056861E-2</v>
      </c>
      <c r="CZ99" s="13">
        <f>(持续效用(选择列求节点(将领怒气,CZ$21,时间节点,1,200-$CQ99),0,CZ$21,"将领")-持续效用(选择列求节点(将领怒气,CZ$21,时间节点,1,200),0,CZ$21,"将领"))*数据总览!$D$4/(1+数据总览!$D$4)</f>
        <v>6.7888910292739343E-2</v>
      </c>
      <c r="DC99" s="13" t="e">
        <f t="shared" si="113"/>
        <v>#VALUE!</v>
      </c>
      <c r="DD99" s="13" t="e">
        <f t="shared" si="113"/>
        <v>#VALUE!</v>
      </c>
      <c r="DE99" s="13" t="e">
        <f t="shared" si="113"/>
        <v>#VALUE!</v>
      </c>
      <c r="DF99" s="13" t="e">
        <f t="shared" si="113"/>
        <v>#VALUE!</v>
      </c>
      <c r="FG99" s="13" t="str">
        <f>IFERROR(INDEX(版本差别!$F:$F,MATCH(相关演算!FH99,版本差别!$D:$D,0)),"")</f>
        <v>蔡文姬</v>
      </c>
      <c r="FH99" s="13">
        <v>10086</v>
      </c>
      <c r="FO99" s="53">
        <f t="shared" si="81"/>
        <v>0</v>
      </c>
      <c r="FP99" s="53">
        <f t="shared" si="82"/>
        <v>0</v>
      </c>
      <c r="FQ99" s="53">
        <f t="shared" si="107"/>
        <v>0</v>
      </c>
      <c r="FR99" s="53">
        <f t="shared" si="84"/>
        <v>0</v>
      </c>
      <c r="FS99" s="53">
        <f t="shared" si="85"/>
        <v>0</v>
      </c>
      <c r="FT99" s="53">
        <f t="shared" si="86"/>
        <v>0</v>
      </c>
      <c r="FU99" s="53">
        <f t="shared" si="87"/>
        <v>0</v>
      </c>
      <c r="FV99" s="53">
        <f t="shared" si="88"/>
        <v>0</v>
      </c>
      <c r="FW99" s="53">
        <f t="shared" si="77"/>
        <v>0</v>
      </c>
      <c r="FX99" s="53">
        <v>16</v>
      </c>
      <c r="FY99" s="125">
        <f t="shared" si="78"/>
        <v>16</v>
      </c>
      <c r="FZ99" s="125" t="str">
        <f t="shared" ca="1" si="108"/>
        <v/>
      </c>
      <c r="GA99" s="13">
        <v>16</v>
      </c>
      <c r="GB99" s="53" t="str">
        <f t="shared" si="109"/>
        <v/>
      </c>
      <c r="GC99" s="189" t="str">
        <f>IF(FI99="","",求节点($FT$4:$FT$10,$FV$4:$FV$10,GB99))</f>
        <v/>
      </c>
      <c r="GD99" s="53">
        <f t="shared" si="110"/>
        <v>0</v>
      </c>
      <c r="GE99" s="53">
        <f t="shared" si="111"/>
        <v>12</v>
      </c>
      <c r="GF99" s="190">
        <f>IF(GG99="",MAX(ROUND(GE99*求节点($FN$4:$FN$7,INDEX($FO$4:$FR$7,,GD99+1),GE99),2),2),MIN(MAX(ROUND(GE99*求节点($FN$4:$FN$7,INDEX($FO$4:$FR$7,,GD99+1),GE99),2),2),GG99))</f>
        <v>12</v>
      </c>
      <c r="GG99" s="13" t="s">
        <v>380</v>
      </c>
    </row>
    <row r="100" spans="2:189" x14ac:dyDescent="0.15">
      <c r="B100" s="14">
        <v>81</v>
      </c>
      <c r="C100" s="15">
        <v>0.5</v>
      </c>
      <c r="D100" s="15">
        <v>0.5</v>
      </c>
      <c r="E100" s="15">
        <v>0.5</v>
      </c>
      <c r="F100" s="15">
        <v>0.5</v>
      </c>
      <c r="G100" s="13">
        <f>数据总览!AF86</f>
        <v>2.9553426365217801E-2</v>
      </c>
      <c r="H100" s="13">
        <f>数据总览!AG86</f>
        <v>1.5018924022833268E-2</v>
      </c>
      <c r="I100" s="13">
        <f>数据总览!AH86</f>
        <v>9.9927370932248738E-2</v>
      </c>
      <c r="J100" s="13">
        <f>数据总览!AI86</f>
        <v>9.9927370932248738E-2</v>
      </c>
      <c r="K100" s="13">
        <f>数据总览!AB86</f>
        <v>0</v>
      </c>
      <c r="L100" s="13">
        <f>数据总览!AC86</f>
        <v>0.16486056499159446</v>
      </c>
      <c r="M100" s="13">
        <f>数据总览!AD86</f>
        <v>7.0478084549954231E-2</v>
      </c>
      <c r="N100" s="13">
        <f>数据总览!AE86</f>
        <v>2.1086048561094139E-2</v>
      </c>
      <c r="R100" s="13">
        <f t="shared" si="104"/>
        <v>3.7898399999999999</v>
      </c>
      <c r="S100" s="13">
        <f t="shared" si="104"/>
        <v>3.62704</v>
      </c>
      <c r="T100" s="13">
        <f t="shared" si="104"/>
        <v>1.8</v>
      </c>
      <c r="U100" s="13">
        <f t="shared" si="104"/>
        <v>2.3839999999999999</v>
      </c>
      <c r="V100" s="7">
        <f t="shared" si="90"/>
        <v>2.6261716719443298</v>
      </c>
      <c r="W100" s="7">
        <f t="shared" si="91"/>
        <v>1.3382045176211961</v>
      </c>
      <c r="X100" s="7">
        <f t="shared" si="92"/>
        <v>0.74656578431163134</v>
      </c>
      <c r="Y100" s="7">
        <f t="shared" si="93"/>
        <v>0.79468510618712196</v>
      </c>
      <c r="Z100" s="13">
        <f t="shared" si="114"/>
        <v>0.15596210620274964</v>
      </c>
      <c r="AA100" s="13">
        <f t="shared" si="115"/>
        <v>0.16296247865240765</v>
      </c>
      <c r="AB100" s="13">
        <f t="shared" si="116"/>
        <v>0.32837301587301593</v>
      </c>
      <c r="AC100" s="13">
        <f t="shared" si="116"/>
        <v>0.24793264621284761</v>
      </c>
      <c r="AD100" s="7">
        <f t="shared" si="94"/>
        <v>0.39835355919577498</v>
      </c>
      <c r="AE100" s="7">
        <f t="shared" si="95"/>
        <v>0.58853729844376279</v>
      </c>
      <c r="AF100" s="7">
        <f t="shared" si="96"/>
        <v>4.7942368849267352</v>
      </c>
      <c r="AG100" s="7">
        <f t="shared" si="97"/>
        <v>14.837554170714977</v>
      </c>
      <c r="AH100" s="4">
        <f>SUMPRODUCT(AD100:AF100,INDEX((DQ85:DS85,DU85:DW85,DY85:EA85,EC85:EE85),1,,$N$2))</f>
        <v>3.3559658194487145</v>
      </c>
      <c r="AI100" s="4">
        <f>SUMPRODUCT(Z100:AB100,INDEX((DQ85:DS85,DU85:DW85,DY85:EA85,EC85:EE85),1,,$N$2))</f>
        <v>0.22986111111111113</v>
      </c>
      <c r="AJ100" s="59">
        <f>MAX(INDEX($AD$19:AF100,,$N$2))</f>
        <v>0.39835355919577498</v>
      </c>
      <c r="AK100" s="27">
        <f>MAX(INDEX($Z$19:AB100,,$N$2))</f>
        <v>0.15596210620274964</v>
      </c>
      <c r="AL100" s="13">
        <f t="shared" si="98"/>
        <v>1.3317931204974909E+36</v>
      </c>
      <c r="AM100" s="13">
        <f t="shared" si="99"/>
        <v>1.3915707683913437E+36</v>
      </c>
      <c r="AN100" s="13">
        <f t="shared" si="100"/>
        <v>2.8040460221034468E+36</v>
      </c>
      <c r="AO100" s="7">
        <f t="shared" si="101"/>
        <v>5.0715094710064117E+36</v>
      </c>
      <c r="AP100" s="7">
        <f t="shared" si="102"/>
        <v>5.1541560606375679E+36</v>
      </c>
      <c r="AQ100" s="7">
        <f t="shared" si="103"/>
        <v>6.0403240927769289E+36</v>
      </c>
      <c r="AR100" s="7">
        <f>SUMPRODUCT(AO100:AQ100,INDEX((DQ85:DS85,DU85:DW85,DY85:EA85,EC85:EE85),1,,$N$2))</f>
        <v>4.2282268649438503E+36</v>
      </c>
      <c r="AS100" s="7">
        <f>SUMPRODUCT(AL100:AN100,INDEX((DQ85:DS85,DU85:DW85,DY85:EA85,EC85:EE85),1,,$N$2))</f>
        <v>1.9628322154724126E+36</v>
      </c>
      <c r="AT100" s="59">
        <f>MAX(INDEX($AO$19:AQ100,,$N$2))</f>
        <v>5.0715094710064117E+36</v>
      </c>
      <c r="AU100" s="27">
        <f>MAX(INDEX($AL$19:AN100,,$N$2))</f>
        <v>1.3317931204974909E+36</v>
      </c>
      <c r="BD100" s="7">
        <v>76</v>
      </c>
      <c r="BE100" s="13">
        <f>(1-数据总览!AB81)*100*$BF$15</f>
        <v>240</v>
      </c>
      <c r="BF100" s="13">
        <f>(1-数据总览!AC81)*100*$BF$15</f>
        <v>198.91230068723954</v>
      </c>
      <c r="BG100" s="13">
        <f>(1-数据总览!AD81)*100*$BF$15</f>
        <v>213.38693243759312</v>
      </c>
      <c r="BH100" s="13">
        <f>(1-数据总览!AE81)*100*$BF$15</f>
        <v>234.93934834533738</v>
      </c>
      <c r="BK100" s="13">
        <v>76</v>
      </c>
      <c r="BL100" s="13">
        <f t="shared" si="105"/>
        <v>6.9170973855619655E-2</v>
      </c>
      <c r="BM100" s="13">
        <f t="shared" si="105"/>
        <v>0.16898614503685244</v>
      </c>
      <c r="BN100" s="13">
        <f t="shared" si="105"/>
        <v>0.16678432051704806</v>
      </c>
      <c r="BO100" s="13">
        <f t="shared" si="105"/>
        <v>7.7304245812169714E-2</v>
      </c>
      <c r="BQ100" s="13">
        <f t="shared" si="106"/>
        <v>5.1514665384215674E-2</v>
      </c>
      <c r="BR100" s="13">
        <f t="shared" si="106"/>
        <v>0.2237405347661359</v>
      </c>
      <c r="BS100" s="13">
        <f t="shared" si="106"/>
        <v>9.5819269872557955E-2</v>
      </c>
      <c r="BT100" s="13">
        <f t="shared" si="106"/>
        <v>9.3389575109140172E-2</v>
      </c>
      <c r="BU100" s="13"/>
      <c r="BV100" s="13"/>
      <c r="BW100" s="13">
        <f t="shared" si="112"/>
        <v>0.12068563923983533</v>
      </c>
      <c r="BX100" s="13">
        <f t="shared" si="112"/>
        <v>0.39272667980298837</v>
      </c>
      <c r="BY100" s="13">
        <f t="shared" si="112"/>
        <v>0.26260359038960601</v>
      </c>
      <c r="BZ100" s="13">
        <f t="shared" si="112"/>
        <v>0.17069382092130989</v>
      </c>
      <c r="CJ100" s="13">
        <v>76</v>
      </c>
      <c r="CK100" s="13">
        <f>CL$9*$CJ100+(1-数据总览!AF81)*100*CL$10+CL$11</f>
        <v>316.81296383617382</v>
      </c>
      <c r="CL100" s="13">
        <f>CM$9*$CJ100+(1-数据总览!AG81)*100*CM$10+CM$11</f>
        <v>320.19772911726</v>
      </c>
      <c r="CM100" s="13">
        <f>CN$9*$CJ100+(1-数据总览!AH81)*100*CN$10+CN$11</f>
        <v>305.46262458012177</v>
      </c>
      <c r="CN100" s="13">
        <f>CO$9*$CJ100+(1-数据总览!AI81)*100*CO$10+CO$11</f>
        <v>305.46262458012177</v>
      </c>
      <c r="CQ100" s="13">
        <v>76</v>
      </c>
      <c r="CR100" s="13" t="e">
        <f>(持续效用(选择列求节点(将领怒气,CR$21,时间节点,1,100-$CQ100),0,CR$21,"将领")-持续效用(选择列求节点(将领怒气,CR$21,时间节点,1,100),0,CR$21,"将领"))*数据总览!$D$4/(1+数据总览!$D$4)</f>
        <v>#VALUE!</v>
      </c>
      <c r="CS100" s="13" t="e">
        <f>(持续效用(选择列求节点(将领怒气,CS$21,时间节点,1,100-$CQ100),0,CS$21,"将领")-持续效用(选择列求节点(将领怒气,CS$21,时间节点,1,100),0,CS$21,"将领"))*数据总览!$D$4/(1+数据总览!$D$4)</f>
        <v>#VALUE!</v>
      </c>
      <c r="CT100" s="13" t="e">
        <f>(持续效用(选择列求节点(将领怒气,CT$21,时间节点,1,100-$CQ100),0,CT$21,"将领")-持续效用(选择列求节点(将领怒气,CT$21,时间节点,1,100),0,CT$21,"将领"))*数据总览!$D$4/(1+数据总览!$D$4)</f>
        <v>#VALUE!</v>
      </c>
      <c r="CU100" s="13" t="e">
        <f>(持续效用(选择列求节点(将领怒气,CU$21,时间节点,1,100-$CQ100),0,CU$21,"将领")-持续效用(选择列求节点(将领怒气,CU$21,时间节点,1,100),0,CU$21,"将领"))*数据总览!$D$4/(1+数据总览!$D$4)</f>
        <v>#VALUE!</v>
      </c>
      <c r="CW100" s="13">
        <f>(持续效用(选择列求节点(将领怒气,CW$21,时间节点,1,200-$CQ100),0,CW$21,"将领")-持续效用(选择列求节点(将领怒气,CW$21,时间节点,1,200),0,CW$21,"将领"))*数据总览!$D$4/(1+数据总览!$D$4)</f>
        <v>7.8801585754563558E-2</v>
      </c>
      <c r="CX100" s="13">
        <f>(持续效用(选择列求节点(将领怒气,CX$21,时间节点,1,200-$CQ100),0,CX$21,"将领")-持续效用(选择列求节点(将领怒气,CX$21,时间节点,1,200),0,CX$21,"将领"))*数据总览!$D$4/(1+数据总览!$D$4)</f>
        <v>7.9985572450031198E-2</v>
      </c>
      <c r="CY100" s="13">
        <f>(持续效用(选择列求节点(将领怒气,CY$21,时间节点,1,200-$CQ100),0,CY$21,"将领")-持续效用(选择列求节点(将领怒气,CY$21,时间节点,1,200),0,CY$21,"将领"))*数据总览!$D$4/(1+数据总览!$D$4)</f>
        <v>7.0104045563172998E-2</v>
      </c>
      <c r="CZ100" s="13">
        <f>(持续效用(选择列求节点(将领怒气,CZ$21,时间节点,1,200-$CQ100),0,CZ$21,"将领")-持续效用(选择列求节点(将领怒气,CZ$21,时间节点,1,200),0,CZ$21,"将领"))*数据总览!$D$4/(1+数据总览!$D$4)</f>
        <v>6.9073848677632596E-2</v>
      </c>
      <c r="DC100" s="13" t="e">
        <f t="shared" si="113"/>
        <v>#VALUE!</v>
      </c>
      <c r="DD100" s="13" t="e">
        <f t="shared" si="113"/>
        <v>#VALUE!</v>
      </c>
      <c r="DE100" s="13" t="e">
        <f t="shared" si="113"/>
        <v>#VALUE!</v>
      </c>
      <c r="DF100" s="13" t="e">
        <f t="shared" si="113"/>
        <v>#VALUE!</v>
      </c>
      <c r="FG100" s="13" t="str">
        <f>IFERROR(INDEX(版本差别!$F:$F,MATCH(相关演算!FH100,版本差别!$D:$D,0)),"")</f>
        <v>陆逊</v>
      </c>
      <c r="FH100" s="13">
        <v>10087</v>
      </c>
      <c r="FI100" s="13" t="s">
        <v>716</v>
      </c>
      <c r="FJ100" s="105">
        <v>120</v>
      </c>
      <c r="FM100" s="13">
        <v>0</v>
      </c>
      <c r="FN100" s="13">
        <f t="shared" ref="FN100" si="117">FJ100</f>
        <v>120</v>
      </c>
      <c r="FO100" s="53">
        <f t="shared" si="81"/>
        <v>0</v>
      </c>
      <c r="FP100" s="53">
        <f t="shared" si="82"/>
        <v>0</v>
      </c>
      <c r="FQ100" s="53">
        <f t="shared" si="107"/>
        <v>0</v>
      </c>
      <c r="FR100" s="53">
        <f t="shared" si="84"/>
        <v>45216</v>
      </c>
      <c r="FS100" s="53">
        <f t="shared" si="85"/>
        <v>0</v>
      </c>
      <c r="FT100" s="53">
        <f t="shared" si="86"/>
        <v>0</v>
      </c>
      <c r="FU100" s="53">
        <f t="shared" si="87"/>
        <v>0</v>
      </c>
      <c r="FV100" s="53">
        <f t="shared" si="88"/>
        <v>0</v>
      </c>
      <c r="FW100" s="53">
        <f t="shared" si="77"/>
        <v>0</v>
      </c>
      <c r="FX100" s="53">
        <v>17</v>
      </c>
      <c r="FY100" s="125">
        <f t="shared" si="78"/>
        <v>45233</v>
      </c>
      <c r="FZ100" s="125" t="str">
        <f t="shared" ca="1" si="108"/>
        <v/>
      </c>
      <c r="GA100" s="13">
        <v>17</v>
      </c>
      <c r="GB100" s="53">
        <f t="shared" ca="1" si="109"/>
        <v>120</v>
      </c>
      <c r="GC100" s="189">
        <f ca="1">IF(FI100="","",求节点($FT$4:$FT$10,$FV$4:$FV$10,GB100))</f>
        <v>0.62751647126690069</v>
      </c>
      <c r="GD100" s="53">
        <f t="shared" si="110"/>
        <v>2</v>
      </c>
      <c r="GE100" s="53">
        <f t="shared" ca="1" si="111"/>
        <v>6.8</v>
      </c>
      <c r="GF100" s="190">
        <f ca="1">IF(GG100="",MAX(ROUND(GE100*求节点($FN$4:$FN$7,INDEX($FO$4:$FR$7,,GD100+1),GE100),2),2),MIN(MAX(ROUND(GE100*求节点($FN$4:$FN$7,INDEX($FO$4:$FR$7,,GD100+1),GE100),2),2),GG100))</f>
        <v>6.03</v>
      </c>
    </row>
    <row r="101" spans="2:189" x14ac:dyDescent="0.15">
      <c r="B101" s="14">
        <v>82</v>
      </c>
      <c r="C101" s="15">
        <v>0.5</v>
      </c>
      <c r="D101" s="15">
        <v>0.5</v>
      </c>
      <c r="E101" s="15">
        <v>0.5</v>
      </c>
      <c r="F101" s="15">
        <v>0.5</v>
      </c>
      <c r="G101" s="13">
        <f>数据总览!AF87</f>
        <v>2.68190513652178E-2</v>
      </c>
      <c r="H101" s="13">
        <f>数据总览!AG87</f>
        <v>1.5018924022833268E-2</v>
      </c>
      <c r="I101" s="13">
        <f>数据总览!AH87</f>
        <v>9.2769525285957874E-2</v>
      </c>
      <c r="J101" s="13">
        <f>数据总览!AI87</f>
        <v>9.2769525285957874E-2</v>
      </c>
      <c r="K101" s="13">
        <f>数据总览!AB87</f>
        <v>0</v>
      </c>
      <c r="L101" s="13">
        <f>数据总览!AC87</f>
        <v>0.16367682745427192</v>
      </c>
      <c r="M101" s="13">
        <f>数据总览!AD87</f>
        <v>6.2843049193910649E-2</v>
      </c>
      <c r="N101" s="13">
        <f>数据总览!AE87</f>
        <v>2.1086048561094139E-2</v>
      </c>
      <c r="R101" s="13">
        <f t="shared" si="104"/>
        <v>3.7898399999999999</v>
      </c>
      <c r="S101" s="13">
        <f t="shared" si="104"/>
        <v>3.62704</v>
      </c>
      <c r="T101" s="13">
        <f t="shared" si="104"/>
        <v>1.8</v>
      </c>
      <c r="U101" s="13">
        <f t="shared" si="104"/>
        <v>2.3839999999999999</v>
      </c>
      <c r="V101" s="7">
        <f t="shared" si="90"/>
        <v>2.6160260067857672</v>
      </c>
      <c r="W101" s="7">
        <f t="shared" si="91"/>
        <v>1.3312214893363612</v>
      </c>
      <c r="X101" s="7">
        <f t="shared" si="92"/>
        <v>0.73585200715792753</v>
      </c>
      <c r="Y101" s="7">
        <f t="shared" si="93"/>
        <v>0.78447669389358266</v>
      </c>
      <c r="Z101" s="13">
        <f t="shared" si="114"/>
        <v>0.15596210620274964</v>
      </c>
      <c r="AA101" s="13">
        <f t="shared" si="115"/>
        <v>0.16296247865240765</v>
      </c>
      <c r="AB101" s="13">
        <f t="shared" si="116"/>
        <v>0.32837301587301593</v>
      </c>
      <c r="AC101" s="13">
        <f t="shared" si="116"/>
        <v>0.24793264621284761</v>
      </c>
      <c r="AD101" s="7">
        <f t="shared" si="94"/>
        <v>0.40012317834299754</v>
      </c>
      <c r="AE101" s="7">
        <f t="shared" si="95"/>
        <v>0.59478831592202541</v>
      </c>
      <c r="AF101" s="7">
        <f t="shared" si="96"/>
        <v>5.3427887887899086</v>
      </c>
      <c r="AG101" s="7">
        <f t="shared" si="97"/>
        <v>17.001114383494016</v>
      </c>
      <c r="AH101" s="4">
        <f>SUMPRODUCT(AD101:AF101,INDEX((DQ86:DS86,DU86:DW86,DY86:EA86,EC86:EE86),1,,$N$2))</f>
        <v>3.7399521521529357</v>
      </c>
      <c r="AI101" s="4">
        <f>SUMPRODUCT(Z101:AB101,INDEX((DQ86:DS86,DU86:DW86,DY86:EA86,EC86:EE86),1,,$N$2))</f>
        <v>0.22986111111111113</v>
      </c>
      <c r="AJ101" s="59">
        <f>MAX(INDEX($AD$19:AF101,,$N$2))</f>
        <v>0.40012317834299754</v>
      </c>
      <c r="AK101" s="27">
        <f>MAX(INDEX($Z$19:AB101,,$N$2))</f>
        <v>0.15596210620274964</v>
      </c>
      <c r="AL101" s="13">
        <f t="shared" si="98"/>
        <v>6.7828391430357498E+36</v>
      </c>
      <c r="AM101" s="13">
        <f t="shared" si="99"/>
        <v>7.087287456946226E+36</v>
      </c>
      <c r="AN101" s="13">
        <f t="shared" si="100"/>
        <v>1.4281041721023657E+37</v>
      </c>
      <c r="AO101" s="7">
        <f t="shared" si="101"/>
        <v>2.6305045402462355E+37</v>
      </c>
      <c r="AP101" s="7">
        <f t="shared" si="102"/>
        <v>2.6823041477571327E+37</v>
      </c>
      <c r="AQ101" s="7">
        <f t="shared" si="103"/>
        <v>3.1657854422326768E+37</v>
      </c>
      <c r="AR101" s="7">
        <f>SUMPRODUCT(AO101:AQ101,INDEX((DQ86:DS86,DU86:DW86,DY86:EA86,EC86:EE86),1,,$N$2))</f>
        <v>2.2160498095628738E+37</v>
      </c>
      <c r="AS101" s="7">
        <f>SUMPRODUCT(AL101:AN101,INDEX((DQ86:DS86,DU86:DW86,DY86:EA86,EC86:EE86),1,,$N$2))</f>
        <v>9.9967292047165591E+36</v>
      </c>
      <c r="AT101" s="59">
        <f>MAX(INDEX($AO$19:AQ101,,$N$2))</f>
        <v>2.6305045402462355E+37</v>
      </c>
      <c r="AU101" s="27">
        <f>MAX(INDEX($AL$19:AN101,,$N$2))</f>
        <v>6.7828391430357498E+36</v>
      </c>
      <c r="BD101" s="7">
        <v>77</v>
      </c>
      <c r="BE101" s="13">
        <f>(1-数据总览!AB82)*100*$BF$15</f>
        <v>240</v>
      </c>
      <c r="BF101" s="13">
        <f>(1-数据总览!AC82)*100*$BF$15</f>
        <v>199.23047176340796</v>
      </c>
      <c r="BG101" s="13">
        <f>(1-数据总览!AD82)*100*$BF$15</f>
        <v>215.40037636542471</v>
      </c>
      <c r="BH101" s="13">
        <f>(1-数据总览!AE82)*100*$BF$15</f>
        <v>234.93934834533738</v>
      </c>
      <c r="BK101" s="13">
        <v>77</v>
      </c>
      <c r="BL101" s="13">
        <f t="shared" si="105"/>
        <v>7.0113507926221008E-2</v>
      </c>
      <c r="BM101" s="13">
        <f t="shared" si="105"/>
        <v>0.17123114427829877</v>
      </c>
      <c r="BN101" s="13">
        <f t="shared" si="105"/>
        <v>0.17381895242463696</v>
      </c>
      <c r="BO101" s="13">
        <f t="shared" si="105"/>
        <v>7.8362359714445884E-2</v>
      </c>
      <c r="BQ101" s="13">
        <f t="shared" si="106"/>
        <v>5.2372081045927277E-2</v>
      </c>
      <c r="BR101" s="13">
        <f t="shared" si="106"/>
        <v>0.22586140025953103</v>
      </c>
      <c r="BS101" s="13">
        <f t="shared" si="106"/>
        <v>9.6882447115513748E-2</v>
      </c>
      <c r="BT101" s="13">
        <f t="shared" si="106"/>
        <v>9.3942415530814671E-2</v>
      </c>
      <c r="BU101" s="13"/>
      <c r="BV101" s="13"/>
      <c r="BW101" s="13">
        <f t="shared" si="112"/>
        <v>0.12248558897214828</v>
      </c>
      <c r="BX101" s="13">
        <f t="shared" si="112"/>
        <v>0.39709254453782983</v>
      </c>
      <c r="BY101" s="13">
        <f t="shared" si="112"/>
        <v>0.27070139954015071</v>
      </c>
      <c r="BZ101" s="13">
        <f t="shared" si="112"/>
        <v>0.17230477524526056</v>
      </c>
      <c r="CJ101" s="13">
        <v>77</v>
      </c>
      <c r="CK101" s="13">
        <f>CL$9*$CJ101+(1-数据总览!AF82)*100*CL$10+CL$11</f>
        <v>319.14108883617388</v>
      </c>
      <c r="CL101" s="13">
        <f>CM$9*$CJ101+(1-数据总览!AG82)*100*CM$10+CM$11</f>
        <v>322.19772911726</v>
      </c>
      <c r="CM101" s="13">
        <f>CN$9*$CJ101+(1-数据总览!AH82)*100*CN$10+CN$11</f>
        <v>308.40642642129285</v>
      </c>
      <c r="CN101" s="13">
        <f>CO$9*$CJ101+(1-数据总览!AI82)*100*CO$10+CO$11</f>
        <v>308.40642642129285</v>
      </c>
      <c r="CQ101" s="13">
        <v>77</v>
      </c>
      <c r="CR101" s="13" t="e">
        <f>(持续效用(选择列求节点(将领怒气,CR$21,时间节点,1,100-$CQ101),0,CR$21,"将领")-持续效用(选择列求节点(将领怒气,CR$21,时间节点,1,100),0,CR$21,"将领"))*数据总览!$D$4/(1+数据总览!$D$4)</f>
        <v>#VALUE!</v>
      </c>
      <c r="CS101" s="13" t="e">
        <f>(持续效用(选择列求节点(将领怒气,CS$21,时间节点,1,100-$CQ101),0,CS$21,"将领")-持续效用(选择列求节点(将领怒气,CS$21,时间节点,1,100),0,CS$21,"将领"))*数据总览!$D$4/(1+数据总览!$D$4)</f>
        <v>#VALUE!</v>
      </c>
      <c r="CT101" s="13" t="e">
        <f>(持续效用(选择列求节点(将领怒气,CT$21,时间节点,1,100-$CQ101),0,CT$21,"将领")-持续效用(选择列求节点(将领怒气,CT$21,时间节点,1,100),0,CT$21,"将领"))*数据总览!$D$4/(1+数据总览!$D$4)</f>
        <v>#VALUE!</v>
      </c>
      <c r="CU101" s="13" t="e">
        <f>(持续效用(选择列求节点(将领怒气,CU$21,时间节点,1,100-$CQ101),0,CU$21,"将领")-持续效用(选择列求节点(将领怒气,CU$21,时间节点,1,100),0,CU$21,"将领"))*数据总览!$D$4/(1+数据总览!$D$4)</f>
        <v>#VALUE!</v>
      </c>
      <c r="CW101" s="13">
        <f>(持续效用(选择列求节点(将领怒气,CW$21,时间节点,1,200-$CQ101),0,CW$21,"将领")-持续效用(选择列求节点(将领怒气,CW$21,时间节点,1,200),0,CW$21,"将领"))*数据总览!$D$4/(1+数据总览!$D$4)</f>
        <v>7.9561499187373527E-2</v>
      </c>
      <c r="CX101" s="13">
        <f>(持续效用(选择列求节点(将领怒气,CX$21,时间节点,1,200-$CQ101),0,CX$21,"将领")-持续效用(选择列求节点(将领怒气,CX$21,时间节点,1,200),0,CX$21,"将领"))*数据总览!$D$4/(1+数据总览!$D$4)</f>
        <v>8.1132293471905662E-2</v>
      </c>
      <c r="CY101" s="13">
        <f>(持续效用(选择列求节点(将领怒气,CY$21,时间节点,1,200-$CQ101),0,CY$21,"将领")-持续效用(选择列求节点(将领怒气,CY$21,时间节点,1,200),0,CY$21,"将领"))*数据总览!$D$4/(1+数据总览!$D$4)</f>
        <v>7.1240682007187861E-2</v>
      </c>
      <c r="CZ101" s="13">
        <f>(持续效用(选择列求节点(将领怒气,CZ$21,时间节点,1,200-$CQ101),0,CZ$21,"将领")-持续效用(选择列求节点(将领怒气,CZ$21,时间节点,1,200),0,CZ$21,"将领"))*数据总览!$D$4/(1+数据总览!$D$4)</f>
        <v>7.0260082277596891E-2</v>
      </c>
      <c r="DC101" s="13" t="e">
        <f t="shared" si="113"/>
        <v>#VALUE!</v>
      </c>
      <c r="DD101" s="13" t="e">
        <f t="shared" si="113"/>
        <v>#VALUE!</v>
      </c>
      <c r="DE101" s="13" t="e">
        <f t="shared" si="113"/>
        <v>#VALUE!</v>
      </c>
      <c r="DF101" s="13" t="e">
        <f t="shared" si="113"/>
        <v>#VALUE!</v>
      </c>
      <c r="FG101" s="13" t="str">
        <f>IFERROR(INDEX(版本差别!$F:$F,MATCH(相关演算!FH101,版本差别!$D:$D,0)),"")</f>
        <v>诸葛亮</v>
      </c>
      <c r="FH101" s="13">
        <v>10088</v>
      </c>
      <c r="FO101" s="53">
        <f t="shared" si="81"/>
        <v>0</v>
      </c>
      <c r="FP101" s="53">
        <f t="shared" si="82"/>
        <v>0</v>
      </c>
      <c r="FQ101" s="53">
        <f t="shared" si="107"/>
        <v>0</v>
      </c>
      <c r="FR101" s="53">
        <f t="shared" si="84"/>
        <v>0</v>
      </c>
      <c r="FS101" s="53">
        <f t="shared" si="85"/>
        <v>0</v>
      </c>
      <c r="FT101" s="53">
        <f t="shared" si="86"/>
        <v>0</v>
      </c>
      <c r="FU101" s="53">
        <f t="shared" si="87"/>
        <v>0</v>
      </c>
      <c r="FV101" s="53">
        <f t="shared" si="88"/>
        <v>0</v>
      </c>
      <c r="FW101" s="53">
        <f t="shared" si="77"/>
        <v>0</v>
      </c>
      <c r="FX101" s="53">
        <v>18</v>
      </c>
      <c r="FY101" s="125">
        <f t="shared" si="78"/>
        <v>18</v>
      </c>
      <c r="FZ101" s="125" t="str">
        <f t="shared" ca="1" si="108"/>
        <v/>
      </c>
      <c r="GA101" s="13">
        <v>18</v>
      </c>
      <c r="GB101" s="53" t="str">
        <f t="shared" si="109"/>
        <v/>
      </c>
      <c r="GC101" s="189" t="str">
        <f>IF(FI101="","",求节点($FT$4:$FT$10,$FV$4:$FV$10,GB101))</f>
        <v/>
      </c>
      <c r="GD101" s="53">
        <f t="shared" si="110"/>
        <v>0</v>
      </c>
      <c r="GE101" s="53">
        <f t="shared" si="111"/>
        <v>12</v>
      </c>
      <c r="GF101" s="190">
        <f>IF(GG101="",MAX(ROUND(GE101*求节点($FN$4:$FN$7,INDEX($FO$4:$FR$7,,GD101+1),GE101),2),2),MIN(MAX(ROUND(GE101*求节点($FN$4:$FN$7,INDEX($FO$4:$FR$7,,GD101+1),GE101),2),2),GG101))</f>
        <v>12</v>
      </c>
      <c r="GG101" s="13" t="s">
        <v>380</v>
      </c>
    </row>
    <row r="102" spans="2:189" x14ac:dyDescent="0.15">
      <c r="B102" s="14">
        <v>83</v>
      </c>
      <c r="C102" s="15">
        <v>0.5</v>
      </c>
      <c r="D102" s="15">
        <v>0.5</v>
      </c>
      <c r="E102" s="15">
        <v>0.5</v>
      </c>
      <c r="F102" s="15">
        <v>0.5</v>
      </c>
      <c r="G102" s="13">
        <f>数据总览!AF88</f>
        <v>2.40846763652178E-2</v>
      </c>
      <c r="H102" s="13">
        <f>数据总览!AG88</f>
        <v>1.5018924022833268E-2</v>
      </c>
      <c r="I102" s="13">
        <f>数据总览!AH88</f>
        <v>8.5745292758397762E-2</v>
      </c>
      <c r="J102" s="13">
        <f>数据总览!AI88</f>
        <v>8.5745292758397762E-2</v>
      </c>
      <c r="K102" s="13">
        <f>数据总览!AB88</f>
        <v>0</v>
      </c>
      <c r="L102" s="13">
        <f>数据总览!AC88</f>
        <v>0.16251960563778539</v>
      </c>
      <c r="M102" s="13">
        <f>数据总览!AD88</f>
        <v>5.5350534497846528E-2</v>
      </c>
      <c r="N102" s="13">
        <f>数据总览!AE88</f>
        <v>2.1086048561094139E-2</v>
      </c>
      <c r="R102" s="13">
        <f t="shared" si="104"/>
        <v>3.7898399999999999</v>
      </c>
      <c r="S102" s="13">
        <f t="shared" si="104"/>
        <v>3.62704</v>
      </c>
      <c r="T102" s="13">
        <f t="shared" si="104"/>
        <v>1.8</v>
      </c>
      <c r="U102" s="13">
        <f t="shared" si="104"/>
        <v>2.3839999999999999</v>
      </c>
      <c r="V102" s="7">
        <f t="shared" si="90"/>
        <v>2.6060513400642003</v>
      </c>
      <c r="W102" s="7">
        <f t="shared" si="91"/>
        <v>1.3243524775795099</v>
      </c>
      <c r="X102" s="7">
        <f t="shared" si="92"/>
        <v>0.72530908927387105</v>
      </c>
      <c r="Y102" s="7">
        <f t="shared" si="93"/>
        <v>0.77443681541418297</v>
      </c>
      <c r="Z102" s="13">
        <f t="shared" si="114"/>
        <v>0.15596210620274964</v>
      </c>
      <c r="AA102" s="13">
        <f t="shared" si="115"/>
        <v>0.16296247865240765</v>
      </c>
      <c r="AB102" s="13">
        <f t="shared" si="116"/>
        <v>0.32837301587301593</v>
      </c>
      <c r="AC102" s="13">
        <f t="shared" si="116"/>
        <v>0.24793264621284761</v>
      </c>
      <c r="AD102" s="7">
        <f t="shared" si="94"/>
        <v>0.40187949912297616</v>
      </c>
      <c r="AE102" s="7">
        <f t="shared" si="95"/>
        <v>0.60112150428487443</v>
      </c>
      <c r="AF102" s="7">
        <f t="shared" si="96"/>
        <v>5.9541054659537052</v>
      </c>
      <c r="AG102" s="7">
        <f t="shared" si="97"/>
        <v>19.480157373317226</v>
      </c>
      <c r="AH102" s="4">
        <f>SUMPRODUCT(AD102:AF102,INDEX((DQ87:DS87,DU87:DW87,DY87:EA87,EC87:EE87),1,,$N$2))</f>
        <v>4.1678738261675932</v>
      </c>
      <c r="AI102" s="4">
        <f>SUMPRODUCT(Z102:AB102,INDEX((DQ87:DS87,DU87:DW87,DY87:EA87,EC87:EE87),1,,$N$2))</f>
        <v>0.22986111111111113</v>
      </c>
      <c r="AJ102" s="59">
        <f>MAX(INDEX($AD$19:AF102,,$N$2))</f>
        <v>0.40187949912297616</v>
      </c>
      <c r="AK102" s="27">
        <f>MAX(INDEX($Z$19:AB102,,$N$2))</f>
        <v>0.15596210620274964</v>
      </c>
      <c r="AL102" s="13">
        <f t="shared" si="98"/>
        <v>3.4545085217974452E+37</v>
      </c>
      <c r="AM102" s="13">
        <f t="shared" si="99"/>
        <v>3.6095644316711814E+37</v>
      </c>
      <c r="AN102" s="13">
        <f t="shared" si="100"/>
        <v>7.2733525423604577E+37</v>
      </c>
      <c r="AO102" s="7">
        <f t="shared" si="101"/>
        <v>1.3643973605520871E+38</v>
      </c>
      <c r="AP102" s="7">
        <f t="shared" si="102"/>
        <v>1.3959134058864971E+38</v>
      </c>
      <c r="AQ102" s="7">
        <f t="shared" si="103"/>
        <v>1.6592151865223546E+38</v>
      </c>
      <c r="AR102" s="7">
        <f>SUMPRODUCT(AO102:AQ102,INDEX((DQ87:DS87,DU87:DW87,DY87:EA87,EC87:EE87),1,,$N$2))</f>
        <v>1.1614506305656482E+38</v>
      </c>
      <c r="AS102" s="7">
        <f>SUMPRODUCT(AL102:AN102,INDEX((DQ87:DS87,DU87:DW87,DY87:EA87,EC87:EE87),1,,$N$2))</f>
        <v>5.0913467796523197E+37</v>
      </c>
      <c r="AT102" s="59">
        <f>MAX(INDEX($AO$19:AQ102,,$N$2))</f>
        <v>1.3643973605520871E+38</v>
      </c>
      <c r="AU102" s="27">
        <f>MAX(INDEX($AL$19:AN102,,$N$2))</f>
        <v>3.4545085217974452E+37</v>
      </c>
      <c r="BD102" s="7">
        <v>78</v>
      </c>
      <c r="BE102" s="13">
        <f>(1-数据总览!AB83)*100*$BF$15</f>
        <v>240</v>
      </c>
      <c r="BF102" s="13">
        <f>(1-数据总览!AC83)*100*$BF$15</f>
        <v>199.5415158074702</v>
      </c>
      <c r="BG102" s="13">
        <f>(1-数据总览!AD83)*100*$BF$15</f>
        <v>217.37623600660342</v>
      </c>
      <c r="BH102" s="13">
        <f>(1-数据总览!AE83)*100*$BF$15</f>
        <v>234.93934834533738</v>
      </c>
      <c r="BK102" s="13">
        <v>78</v>
      </c>
      <c r="BL102" s="13">
        <f t="shared" si="105"/>
        <v>7.105604199682225E-2</v>
      </c>
      <c r="BM102" s="13">
        <f t="shared" si="105"/>
        <v>0.17347614351974516</v>
      </c>
      <c r="BN102" s="13">
        <f t="shared" si="105"/>
        <v>0.18089630178429061</v>
      </c>
      <c r="BO102" s="13">
        <f t="shared" si="105"/>
        <v>7.9420473616722109E-2</v>
      </c>
      <c r="BQ102" s="13">
        <f t="shared" si="106"/>
        <v>5.3229496707639656E-2</v>
      </c>
      <c r="BR102" s="13">
        <f t="shared" si="106"/>
        <v>0.22798629161683265</v>
      </c>
      <c r="BS102" s="13">
        <f t="shared" si="106"/>
        <v>9.7948651020670574E-2</v>
      </c>
      <c r="BT102" s="13">
        <f t="shared" si="106"/>
        <v>9.4495255952489782E-2</v>
      </c>
      <c r="BU102" s="13"/>
      <c r="BV102" s="13"/>
      <c r="BW102" s="13">
        <f t="shared" si="112"/>
        <v>0.12428553870446191</v>
      </c>
      <c r="BX102" s="13">
        <f t="shared" si="112"/>
        <v>0.40146243513657781</v>
      </c>
      <c r="BY102" s="13">
        <f t="shared" si="112"/>
        <v>0.27884495280496119</v>
      </c>
      <c r="BZ102" s="13">
        <f t="shared" si="112"/>
        <v>0.17391572956921189</v>
      </c>
      <c r="CJ102" s="13">
        <v>78</v>
      </c>
      <c r="CK102" s="13">
        <f>CL$9*$CJ102+(1-数据总览!AF83)*100*CL$10+CL$11</f>
        <v>321.46921383617388</v>
      </c>
      <c r="CL102" s="13">
        <f>CM$9*$CJ102+(1-数据总览!AG83)*100*CM$10+CM$11</f>
        <v>324.19772911726</v>
      </c>
      <c r="CM102" s="13">
        <f>CN$9*$CJ102+(1-数据总览!AH83)*100*CN$10+CN$11</f>
        <v>311.33261062809538</v>
      </c>
      <c r="CN102" s="13">
        <f>CO$9*$CJ102+(1-数据总览!AI83)*100*CO$10+CO$11</f>
        <v>311.33261062809538</v>
      </c>
      <c r="CQ102" s="13">
        <v>78</v>
      </c>
      <c r="CR102" s="13" t="e">
        <f>(持续效用(选择列求节点(将领怒气,CR$21,时间节点,1,100-$CQ102),0,CR$21,"将领")-持续效用(选择列求节点(将领怒气,CR$21,时间节点,1,100),0,CR$21,"将领"))*数据总览!$D$4/(1+数据总览!$D$4)</f>
        <v>#VALUE!</v>
      </c>
      <c r="CS102" s="13" t="e">
        <f>(持续效用(选择列求节点(将领怒气,CS$21,时间节点,1,100-$CQ102),0,CS$21,"将领")-持续效用(选择列求节点(将领怒气,CS$21,时间节点,1,100),0,CS$21,"将领"))*数据总览!$D$4/(1+数据总览!$D$4)</f>
        <v>#VALUE!</v>
      </c>
      <c r="CT102" s="13" t="e">
        <f>(持续效用(选择列求节点(将领怒气,CT$21,时间节点,1,100-$CQ102),0,CT$21,"将领")-持续效用(选择列求节点(将领怒气,CT$21,时间节点,1,100),0,CT$21,"将领"))*数据总览!$D$4/(1+数据总览!$D$4)</f>
        <v>#VALUE!</v>
      </c>
      <c r="CU102" s="13" t="e">
        <f>(持续效用(选择列求节点(将领怒气,CU$21,时间节点,1,100-$CQ102),0,CU$21,"将领")-持续效用(选择列求节点(将领怒气,CU$21,时间节点,1,100),0,CU$21,"将领"))*数据总览!$D$4/(1+数据总览!$D$4)</f>
        <v>#VALUE!</v>
      </c>
      <c r="CW102" s="13">
        <f>(持续效用(选择列求节点(将领怒气,CW$21,时间节点,1,200-$CQ102),0,CW$21,"将领")-持续效用(选择列求节点(将领怒气,CW$21,时间节点,1,200),0,CW$21,"将领"))*数据总览!$D$4/(1+数据总览!$D$4)</f>
        <v>8.032141262018351E-2</v>
      </c>
      <c r="CX102" s="13">
        <f>(持续效用(选择列求节点(将领怒气,CX$21,时间节点,1,200-$CQ102),0,CX$21,"将领")-持续效用(选择列求节点(将领怒气,CX$21,时间节点,1,200),0,CX$21,"将领"))*数据总览!$D$4/(1+数据总览!$D$4)</f>
        <v>8.2282935433449625E-2</v>
      </c>
      <c r="CY102" s="13">
        <f>(持续效用(选择列求节点(将领怒气,CY$21,时间节点,1,200-$CQ102),0,CY$21,"将领")-持续效用(选择列求节点(将领怒气,CY$21,时间节点,1,200),0,CY$21,"将领"))*数据总览!$D$4/(1+数据总览!$D$4)</f>
        <v>7.2392969584385083E-2</v>
      </c>
      <c r="CZ102" s="13">
        <f>(持续效用(选择列求节点(将领怒气,CZ$21,时间节点,1,200-$CQ102),0,CZ$21,"将领")-持续效用(选择列求节点(将领怒气,CZ$21,时间节点,1,200),0,CZ$21,"将领"))*数据总览!$D$4/(1+数据总览!$D$4)</f>
        <v>7.1464635705197316E-2</v>
      </c>
      <c r="DC102" s="13" t="e">
        <f t="shared" si="113"/>
        <v>#VALUE!</v>
      </c>
      <c r="DD102" s="13" t="e">
        <f t="shared" si="113"/>
        <v>#VALUE!</v>
      </c>
      <c r="DE102" s="13" t="e">
        <f t="shared" si="113"/>
        <v>#VALUE!</v>
      </c>
      <c r="DF102" s="13" t="e">
        <f t="shared" si="113"/>
        <v>#VALUE!</v>
      </c>
      <c r="FG102" s="13" t="str">
        <f>IFERROR(INDEX(版本差别!$F:$F,MATCH(相关演算!FH102,版本差别!$D:$D,0)),"")</f>
        <v/>
      </c>
      <c r="FH102" s="13">
        <v>10089</v>
      </c>
      <c r="FO102" s="53">
        <f t="shared" si="81"/>
        <v>0</v>
      </c>
      <c r="FP102" s="53">
        <f t="shared" si="82"/>
        <v>0</v>
      </c>
      <c r="FQ102" s="53">
        <f t="shared" si="107"/>
        <v>0</v>
      </c>
      <c r="FR102" s="53">
        <f t="shared" si="84"/>
        <v>0</v>
      </c>
      <c r="FS102" s="53">
        <f t="shared" si="85"/>
        <v>0</v>
      </c>
      <c r="FT102" s="53">
        <f t="shared" si="86"/>
        <v>0</v>
      </c>
      <c r="FU102" s="53">
        <f t="shared" si="87"/>
        <v>0</v>
      </c>
      <c r="FV102" s="53">
        <f t="shared" si="88"/>
        <v>0</v>
      </c>
      <c r="FW102" s="53">
        <f t="shared" si="77"/>
        <v>0</v>
      </c>
      <c r="FX102" s="53">
        <v>19</v>
      </c>
      <c r="FY102" s="125">
        <f t="shared" si="78"/>
        <v>19</v>
      </c>
      <c r="FZ102" s="125" t="str">
        <f t="shared" ca="1" si="108"/>
        <v/>
      </c>
      <c r="GA102" s="13">
        <v>19</v>
      </c>
      <c r="GB102" s="53" t="str">
        <f t="shared" si="109"/>
        <v/>
      </c>
      <c r="GC102" s="189" t="str">
        <f>IF(FI102="","",求节点($FT$4:$FT$10,$FV$4:$FV$10,GB102))</f>
        <v/>
      </c>
      <c r="GD102" s="53">
        <f t="shared" si="110"/>
        <v>0</v>
      </c>
      <c r="GE102" s="53">
        <f t="shared" si="111"/>
        <v>12</v>
      </c>
      <c r="GF102" s="190">
        <f>IF(GG102="",MAX(ROUND(GE102*求节点($FN$4:$FN$7,INDEX($FO$4:$FR$7,,GD102+1),GE102),2),2),MIN(MAX(ROUND(GE102*求节点($FN$4:$FN$7,INDEX($FO$4:$FR$7,,GD102+1),GE102),2),2),GG102))</f>
        <v>12</v>
      </c>
      <c r="GG102" s="13" t="s">
        <v>380</v>
      </c>
    </row>
    <row r="103" spans="2:189" x14ac:dyDescent="0.15">
      <c r="B103" s="14">
        <v>84</v>
      </c>
      <c r="C103" s="15">
        <v>0.5</v>
      </c>
      <c r="D103" s="15">
        <v>0.5</v>
      </c>
      <c r="E103" s="15">
        <v>0.5</v>
      </c>
      <c r="F103" s="15">
        <v>0.5</v>
      </c>
      <c r="G103" s="13">
        <f>数据总览!AF89</f>
        <v>2.1350301365217803E-2</v>
      </c>
      <c r="H103" s="13">
        <f>数据总览!AG89</f>
        <v>1.5018924022833268E-2</v>
      </c>
      <c r="I103" s="13">
        <f>数据总览!AH89</f>
        <v>7.8852179238018794E-2</v>
      </c>
      <c r="J103" s="13">
        <f>数据总览!AI89</f>
        <v>7.8852179238018794E-2</v>
      </c>
      <c r="K103" s="13">
        <f>数据总览!AB89</f>
        <v>0</v>
      </c>
      <c r="L103" s="13">
        <f>数据总览!AC89</f>
        <v>0.16138830558998815</v>
      </c>
      <c r="M103" s="13">
        <f>数据总览!AD89</f>
        <v>4.7997880076108959E-2</v>
      </c>
      <c r="N103" s="13">
        <f>数据总览!AE89</f>
        <v>2.1086048561094139E-2</v>
      </c>
      <c r="R103" s="13">
        <f t="shared" si="104"/>
        <v>3.7898399999999999</v>
      </c>
      <c r="S103" s="13">
        <f t="shared" si="104"/>
        <v>3.62704</v>
      </c>
      <c r="T103" s="13">
        <f t="shared" si="104"/>
        <v>1.8</v>
      </c>
      <c r="U103" s="13">
        <f t="shared" si="104"/>
        <v>2.3839999999999999</v>
      </c>
      <c r="V103" s="7">
        <f t="shared" si="90"/>
        <v>2.5962444160579423</v>
      </c>
      <c r="W103" s="7">
        <f t="shared" si="91"/>
        <v>1.3175953540421199</v>
      </c>
      <c r="X103" s="7">
        <f t="shared" si="92"/>
        <v>0.71493376209280879</v>
      </c>
      <c r="Y103" s="7">
        <f t="shared" si="93"/>
        <v>0.76456226491401613</v>
      </c>
      <c r="Z103" s="13">
        <f t="shared" si="114"/>
        <v>0.15596210620274964</v>
      </c>
      <c r="AA103" s="13">
        <f t="shared" si="115"/>
        <v>0.16296247865240765</v>
      </c>
      <c r="AB103" s="13">
        <f t="shared" si="116"/>
        <v>0.32837301587301593</v>
      </c>
      <c r="AC103" s="13">
        <f t="shared" si="116"/>
        <v>0.24793264621284761</v>
      </c>
      <c r="AD103" s="7">
        <f t="shared" si="94"/>
        <v>0.4036225024512306</v>
      </c>
      <c r="AE103" s="7">
        <f t="shared" si="95"/>
        <v>0.60754067994997507</v>
      </c>
      <c r="AF103" s="7">
        <f t="shared" si="96"/>
        <v>6.6353684005032862</v>
      </c>
      <c r="AG103" s="7">
        <f t="shared" si="97"/>
        <v>22.320685734438111</v>
      </c>
      <c r="AH103" s="4">
        <f>SUMPRODUCT(AD103:AF103,INDEX((DQ88:DS88,DU88:DW88,DY88:EA88,EC88:EE88),1,,$N$2))</f>
        <v>4.6447578803522998</v>
      </c>
      <c r="AI103" s="4">
        <f>SUMPRODUCT(Z103:AB103,INDEX((DQ88:DS88,DU88:DW88,DY88:EA88,EC88:EE88),1,,$N$2))</f>
        <v>0.22986111111111113</v>
      </c>
      <c r="AJ103" s="59">
        <f>MAX(INDEX($AD$19:AF103,,$N$2))</f>
        <v>0.4036225024512306</v>
      </c>
      <c r="AK103" s="27">
        <f>MAX(INDEX($Z$19:AB103,,$N$2))</f>
        <v>0.15596210620274964</v>
      </c>
      <c r="AL103" s="13">
        <f t="shared" si="98"/>
        <v>1.7593855427669947E+38</v>
      </c>
      <c r="AM103" s="13">
        <f t="shared" si="99"/>
        <v>1.8383557130332094E+38</v>
      </c>
      <c r="AN103" s="13">
        <f t="shared" si="100"/>
        <v>3.7043276141111488E+38</v>
      </c>
      <c r="AO103" s="7">
        <f t="shared" si="101"/>
        <v>7.0768939152153817E+38</v>
      </c>
      <c r="AP103" s="7">
        <f t="shared" si="102"/>
        <v>7.2645536426694314E+38</v>
      </c>
      <c r="AQ103" s="7">
        <f t="shared" si="103"/>
        <v>8.6960884918494543E+38</v>
      </c>
      <c r="AR103" s="7">
        <f>SUMPRODUCT(AO103:AQ103,INDEX((DQ88:DS88,DU88:DW88,DY88:EA88,EC88:EE88),1,,$N$2))</f>
        <v>6.0872619442946179E+38</v>
      </c>
      <c r="AS103" s="7">
        <f>SUMPRODUCT(AL103:AN103,INDEX((DQ88:DS88,DU88:DW88,DY88:EA88,EC88:EE88),1,,$N$2))</f>
        <v>2.593029329877804E+38</v>
      </c>
      <c r="AT103" s="59">
        <f>MAX(INDEX($AO$19:AQ103,,$N$2))</f>
        <v>7.0768939152153817E+38</v>
      </c>
      <c r="AU103" s="27">
        <f>MAX(INDEX($AL$19:AN103,,$N$2))</f>
        <v>1.7593855427669947E+38</v>
      </c>
      <c r="BD103" s="7">
        <v>79</v>
      </c>
      <c r="BE103" s="13">
        <f>(1-数据总览!AB84)*100*$BF$15</f>
        <v>240</v>
      </c>
      <c r="BF103" s="13">
        <f>(1-数据总览!AC84)*100*$BF$15</f>
        <v>199.8455924649455</v>
      </c>
      <c r="BG103" s="13">
        <f>(1-数据总览!AD84)*100*$BF$15</f>
        <v>219.31521293448017</v>
      </c>
      <c r="BH103" s="13">
        <f>(1-数据总览!AE84)*100*$BF$15</f>
        <v>234.93934834533738</v>
      </c>
      <c r="BK103" s="13">
        <v>79</v>
      </c>
      <c r="BL103" s="13">
        <f t="shared" si="105"/>
        <v>7.1998576067423492E-2</v>
      </c>
      <c r="BM103" s="13">
        <f t="shared" si="105"/>
        <v>0.1757211427611915</v>
      </c>
      <c r="BN103" s="13">
        <f t="shared" si="105"/>
        <v>0.18802792562017112</v>
      </c>
      <c r="BO103" s="13">
        <f t="shared" si="105"/>
        <v>8.0478587518997446E-2</v>
      </c>
      <c r="BQ103" s="13">
        <f t="shared" si="106"/>
        <v>5.4086912369351314E-2</v>
      </c>
      <c r="BR103" s="13">
        <f t="shared" si="106"/>
        <v>0.23011580953469155</v>
      </c>
      <c r="BS103" s="13">
        <f t="shared" si="106"/>
        <v>9.9014854925826873E-2</v>
      </c>
      <c r="BT103" s="13">
        <f t="shared" si="106"/>
        <v>9.504809637416442E-2</v>
      </c>
      <c r="BU103" s="13"/>
      <c r="BV103" s="13"/>
      <c r="BW103" s="13">
        <f t="shared" si="112"/>
        <v>0.12608548843677481</v>
      </c>
      <c r="BX103" s="13">
        <f t="shared" si="112"/>
        <v>0.40583695229588301</v>
      </c>
      <c r="BY103" s="13">
        <f t="shared" si="112"/>
        <v>0.28704278054599797</v>
      </c>
      <c r="BZ103" s="13">
        <f t="shared" si="112"/>
        <v>0.17552668389316187</v>
      </c>
      <c r="CJ103" s="13">
        <v>79</v>
      </c>
      <c r="CK103" s="13">
        <f>CL$9*$CJ103+(1-数据总览!AF84)*100*CL$10+CL$11</f>
        <v>323.79733883617388</v>
      </c>
      <c r="CL103" s="13">
        <f>CM$9*$CJ103+(1-数据总览!AG84)*100*CM$10+CM$11</f>
        <v>326.19772911726</v>
      </c>
      <c r="CM103" s="13">
        <f>CN$9*$CJ103+(1-数据总览!AH84)*100*CN$10+CN$11</f>
        <v>314.2415060630376</v>
      </c>
      <c r="CN103" s="13">
        <f>CO$9*$CJ103+(1-数据总览!AI84)*100*CO$10+CO$11</f>
        <v>314.2415060630376</v>
      </c>
      <c r="CQ103" s="13">
        <v>79</v>
      </c>
      <c r="CR103" s="13" t="e">
        <f>(持续效用(选择列求节点(将领怒气,CR$21,时间节点,1,100-$CQ103),0,CR$21,"将领")-持续效用(选择列求节点(将领怒气,CR$21,时间节点,1,100),0,CR$21,"将领"))*数据总览!$D$4/(1+数据总览!$D$4)</f>
        <v>#VALUE!</v>
      </c>
      <c r="CS103" s="13" t="e">
        <f>(持续效用(选择列求节点(将领怒气,CS$21,时间节点,1,100-$CQ103),0,CS$21,"将领")-持续效用(选择列求节点(将领怒气,CS$21,时间节点,1,100),0,CS$21,"将领"))*数据总览!$D$4/(1+数据总览!$D$4)</f>
        <v>#VALUE!</v>
      </c>
      <c r="CT103" s="13" t="e">
        <f>(持续效用(选择列求节点(将领怒气,CT$21,时间节点,1,100-$CQ103),0,CT$21,"将领")-持续效用(选择列求节点(将领怒气,CT$21,时间节点,1,100),0,CT$21,"将领"))*数据总览!$D$4/(1+数据总览!$D$4)</f>
        <v>#VALUE!</v>
      </c>
      <c r="CU103" s="13" t="e">
        <f>(持续效用(选择列求节点(将领怒气,CU$21,时间节点,1,100-$CQ103),0,CU$21,"将领")-持续效用(选择列求节点(将领怒气,CU$21,时间节点,1,100),0,CU$21,"将领"))*数据总览!$D$4/(1+数据总览!$D$4)</f>
        <v>#VALUE!</v>
      </c>
      <c r="CW103" s="13">
        <f>(持续效用(选择列求节点(将领怒气,CW$21,时间节点,1,200-$CQ103),0,CW$21,"将领")-持续效用(选择列求节点(将领怒气,CW$21,时间节点,1,200),0,CW$21,"将领"))*数据总览!$D$4/(1+数据总览!$D$4)</f>
        <v>8.108132605299305E-2</v>
      </c>
      <c r="CX103" s="13">
        <f>(持续效用(选择列求节点(将领怒气,CX$21,时间节点,1,200-$CQ103),0,CX$21,"将领")-持续效用(选择列求节点(将领怒气,CX$21,时间节点,1,200),0,CX$21,"将领"))*数据总览!$D$4/(1+数据总览!$D$4)</f>
        <v>8.3433577394993602E-2</v>
      </c>
      <c r="CY103" s="13">
        <f>(持续效用(选择列求节点(将领怒气,CY$21,时间节点,1,200-$CQ103),0,CY$21,"将领")-持续效用(选择列求节点(将领怒气,CY$21,时间节点,1,200),0,CY$21,"将领"))*数据总览!$D$4/(1+数据总览!$D$4)</f>
        <v>7.354525716158189E-2</v>
      </c>
      <c r="CZ103" s="13">
        <f>(持续效用(选择列求节点(将领怒气,CZ$21,时间节点,1,200-$CQ103),0,CZ$21,"将领")-持续效用(选择列求节点(将领怒气,CZ$21,时间节点,1,200),0,CZ$21,"将领"))*数据总览!$D$4/(1+数据总览!$D$4)</f>
        <v>7.2669189132797296E-2</v>
      </c>
      <c r="DC103" s="13" t="e">
        <f t="shared" si="113"/>
        <v>#VALUE!</v>
      </c>
      <c r="DD103" s="13" t="e">
        <f t="shared" si="113"/>
        <v>#VALUE!</v>
      </c>
      <c r="DE103" s="13" t="e">
        <f t="shared" si="113"/>
        <v>#VALUE!</v>
      </c>
      <c r="DF103" s="13" t="e">
        <f t="shared" si="113"/>
        <v>#VALUE!</v>
      </c>
      <c r="FG103" s="13" t="str">
        <f>IFERROR(INDEX(版本差别!$F:$F,MATCH(相关演算!FH103,版本差别!$D:$D,0)),"")</f>
        <v/>
      </c>
      <c r="FH103" s="13">
        <v>10090</v>
      </c>
      <c r="FO103" s="53">
        <f t="shared" si="81"/>
        <v>0</v>
      </c>
      <c r="FP103" s="53">
        <f t="shared" si="82"/>
        <v>0</v>
      </c>
      <c r="FQ103" s="53">
        <f t="shared" si="107"/>
        <v>0</v>
      </c>
      <c r="FR103" s="53">
        <f t="shared" si="84"/>
        <v>0</v>
      </c>
      <c r="FS103" s="53">
        <f t="shared" si="85"/>
        <v>0</v>
      </c>
      <c r="FT103" s="53">
        <f t="shared" si="86"/>
        <v>0</v>
      </c>
      <c r="FU103" s="53">
        <f t="shared" si="87"/>
        <v>0</v>
      </c>
      <c r="FV103" s="53">
        <f t="shared" si="88"/>
        <v>0</v>
      </c>
      <c r="FW103" s="53">
        <f t="shared" si="77"/>
        <v>0</v>
      </c>
      <c r="FX103" s="53">
        <v>20</v>
      </c>
      <c r="FY103" s="125">
        <f t="shared" si="78"/>
        <v>20</v>
      </c>
      <c r="FZ103" s="125" t="str">
        <f t="shared" ca="1" si="108"/>
        <v/>
      </c>
      <c r="GA103" s="13">
        <v>20</v>
      </c>
      <c r="GB103" s="53" t="str">
        <f t="shared" si="109"/>
        <v/>
      </c>
      <c r="GC103" s="189" t="str">
        <f>IF(FI103="","",求节点($FT$4:$FT$10,$FV$4:$FV$10,GB103))</f>
        <v/>
      </c>
      <c r="GD103" s="53">
        <f t="shared" si="110"/>
        <v>0</v>
      </c>
      <c r="GE103" s="53">
        <f t="shared" si="111"/>
        <v>12</v>
      </c>
      <c r="GF103" s="190">
        <f>IF(GG103="",MAX(ROUND(GE103*求节点($FN$4:$FN$7,INDEX($FO$4:$FR$7,,GD103+1),GE103),2),2),MIN(MAX(ROUND(GE103*求节点($FN$4:$FN$7,INDEX($FO$4:$FR$7,,GD103+1),GE103),2),2),GG103))</f>
        <v>12</v>
      </c>
      <c r="GG103" s="13" t="s">
        <v>380</v>
      </c>
    </row>
    <row r="104" spans="2:189" x14ac:dyDescent="0.15">
      <c r="B104" s="14">
        <v>85</v>
      </c>
      <c r="C104" s="15">
        <v>0.5</v>
      </c>
      <c r="D104" s="15">
        <v>0.5</v>
      </c>
      <c r="E104" s="15">
        <v>0.5</v>
      </c>
      <c r="F104" s="15">
        <v>0.5</v>
      </c>
      <c r="G104" s="13">
        <f>数据总览!AF90</f>
        <v>2.0284957227944503E-2</v>
      </c>
      <c r="H104" s="13">
        <f>数据总览!AG90</f>
        <v>1.5018924022833268E-2</v>
      </c>
      <c r="I104" s="13">
        <f>数据总览!AH90</f>
        <v>7.2087737170020205E-2</v>
      </c>
      <c r="J104" s="13">
        <f>数据总览!AI90</f>
        <v>7.2087737170020205E-2</v>
      </c>
      <c r="K104" s="13">
        <f>数据总览!AB90</f>
        <v>0</v>
      </c>
      <c r="L104" s="13">
        <f>数据总览!AC90</f>
        <v>0.1602823466632616</v>
      </c>
      <c r="M104" s="13">
        <f>数据总览!AD90</f>
        <v>4.0782475203577133E-2</v>
      </c>
      <c r="N104" s="13">
        <f>数据总览!AE90</f>
        <v>2.1086048561094139E-2</v>
      </c>
      <c r="R104" s="13">
        <f t="shared" si="104"/>
        <v>3.7898399999999999</v>
      </c>
      <c r="S104" s="13">
        <f t="shared" si="104"/>
        <v>3.62704</v>
      </c>
      <c r="T104" s="13">
        <f t="shared" si="104"/>
        <v>1.8</v>
      </c>
      <c r="U104" s="13">
        <f t="shared" si="104"/>
        <v>2.3839999999999999</v>
      </c>
      <c r="V104" s="7">
        <f t="shared" si="90"/>
        <v>2.5872963580856903</v>
      </c>
      <c r="W104" s="7">
        <f t="shared" si="91"/>
        <v>1.3114821200201667</v>
      </c>
      <c r="X104" s="7">
        <f t="shared" si="92"/>
        <v>0.70579099958741409</v>
      </c>
      <c r="Y104" s="7">
        <f t="shared" si="93"/>
        <v>0.75565744163414439</v>
      </c>
      <c r="Z104" s="13">
        <f t="shared" si="114"/>
        <v>0.15596210620274964</v>
      </c>
      <c r="AA104" s="13">
        <f t="shared" si="115"/>
        <v>0.16296247865240765</v>
      </c>
      <c r="AB104" s="13">
        <f t="shared" si="116"/>
        <v>0.32837301587301593</v>
      </c>
      <c r="AC104" s="13">
        <f t="shared" si="116"/>
        <v>0.24793264621284761</v>
      </c>
      <c r="AD104" s="7">
        <f t="shared" si="94"/>
        <v>0.40522709353016229</v>
      </c>
      <c r="AE104" s="7">
        <f t="shared" si="95"/>
        <v>0.61363070884666415</v>
      </c>
      <c r="AF104" s="7">
        <f t="shared" si="96"/>
        <v>7.3945807749217103</v>
      </c>
      <c r="AG104" s="7">
        <f t="shared" si="97"/>
        <v>25.575409998379779</v>
      </c>
      <c r="AH104" s="4">
        <f>SUMPRODUCT(AD104:AF104,INDEX((DQ89:DS89,DU89:DW89,DY89:EA89,EC89:EE89),1,,$N$2))</f>
        <v>5.2989326842145292</v>
      </c>
      <c r="AI104" s="4">
        <f>SUMPRODUCT(Z104:AB104,INDEX((DQ89:DS89,DU89:DW89,DY89:EA89,EC89:EE89),1,,$N$2))</f>
        <v>0.26245360684159263</v>
      </c>
      <c r="AJ104" s="59">
        <f>MAX(INDEX($AD$19:AF104,,$N$2))</f>
        <v>0.40522709353016229</v>
      </c>
      <c r="AK104" s="27">
        <f>MAX(INDEX($Z$19:AB104,,$N$2))</f>
        <v>0.15596210620274964</v>
      </c>
      <c r="AL104" s="13">
        <f t="shared" si="98"/>
        <v>8.9605727372381723E+38</v>
      </c>
      <c r="AM104" s="13">
        <f t="shared" si="99"/>
        <v>9.3627688094132485E+38</v>
      </c>
      <c r="AN104" s="13">
        <f t="shared" si="100"/>
        <v>1.8866187212497077E+39</v>
      </c>
      <c r="AO104" s="7">
        <f t="shared" si="101"/>
        <v>3.6706628827651232E+39</v>
      </c>
      <c r="AP104" s="7">
        <f t="shared" si="102"/>
        <v>3.7805883520193647E+39</v>
      </c>
      <c r="AQ104" s="7">
        <f t="shared" si="103"/>
        <v>4.5576942443841152E+39</v>
      </c>
      <c r="AR104" s="7">
        <f>SUMPRODUCT(AO104:AQ104,INDEX((DQ89:DS89,DU89:DW89,DY89:EA89,EC89:EE89),1,,$N$2))</f>
        <v>3.9465036414727534E+39</v>
      </c>
      <c r="AS104" s="7">
        <f>SUMPRODUCT(AL104:AN104,INDEX((DQ89:DS89,DU89:DW89,DY89:EA89,EC89:EE89),1,,$N$2))</f>
        <v>1.5078884810630604E+39</v>
      </c>
      <c r="AT104" s="59">
        <f>MAX(INDEX($AO$19:AQ104,,$N$2))</f>
        <v>3.6706628827651232E+39</v>
      </c>
      <c r="AU104" s="27">
        <f>MAX(INDEX($AL$19:AN104,,$N$2))</f>
        <v>8.9605727372381723E+38</v>
      </c>
      <c r="BD104" s="7">
        <v>80</v>
      </c>
      <c r="BE104" s="13">
        <f>(1-数据总览!AB85)*100*$BF$15</f>
        <v>240</v>
      </c>
      <c r="BF104" s="13">
        <f>(1-数据总览!AC85)*100*$BF$15</f>
        <v>200.14285780529329</v>
      </c>
      <c r="BG104" s="13">
        <f>(1-数据总览!AD85)*100*$BF$15</f>
        <v>221.21799562636988</v>
      </c>
      <c r="BH104" s="13">
        <f>(1-数据总览!AE85)*100*$BF$15</f>
        <v>234.93934834533738</v>
      </c>
      <c r="BK104" s="13">
        <v>80</v>
      </c>
      <c r="BL104" s="13">
        <f t="shared" ref="BL104:BO124" si="118">(持续效用((选择列求节点(士兵士气,BL$21,时间节点,1,100-$BK104)),0,BL$21,"士兵")-持续效用((选择列求节点(士兵士气,BL$21,时间节点,1,100)),0,BL$21,"士兵"))*$BN$9</f>
        <v>7.2941110138024734E-2</v>
      </c>
      <c r="BM104" s="13">
        <f t="shared" si="118"/>
        <v>0.17796626178449526</v>
      </c>
      <c r="BN104" s="13">
        <f t="shared" si="118"/>
        <v>0.19519679038104887</v>
      </c>
      <c r="BO104" s="13">
        <f t="shared" si="118"/>
        <v>8.1536701421273672E-2</v>
      </c>
      <c r="BQ104" s="13">
        <f t="shared" ref="BQ104:BT124" si="119">(持续效用((选择列求节点(士兵士气,BQ$21,时间节点,1,200-$BK104)),0,BQ$21,"士兵")-持续效用((选择列求节点(士兵士气,BQ$21,时间节点,1,200)),0,BQ$21,"士兵"))*$BN$9</f>
        <v>5.4944328031062917E-2</v>
      </c>
      <c r="BR104" s="13">
        <f t="shared" si="119"/>
        <v>0.23224532745254972</v>
      </c>
      <c r="BS104" s="13">
        <f t="shared" si="119"/>
        <v>0.1000810588309837</v>
      </c>
      <c r="BT104" s="13">
        <f t="shared" si="119"/>
        <v>9.560093679583892E-2</v>
      </c>
      <c r="BU104" s="13"/>
      <c r="BV104" s="13"/>
      <c r="BW104" s="13">
        <f t="shared" si="112"/>
        <v>0.12788543816908765</v>
      </c>
      <c r="BX104" s="13">
        <f t="shared" si="112"/>
        <v>0.41021158923704498</v>
      </c>
      <c r="BY104" s="13">
        <f t="shared" si="112"/>
        <v>0.29527784921203259</v>
      </c>
      <c r="BZ104" s="13">
        <f t="shared" si="112"/>
        <v>0.17713763821711259</v>
      </c>
      <c r="CJ104" s="13">
        <v>80</v>
      </c>
      <c r="CK104" s="13">
        <f>CL$9*$CJ104+(1-数据总览!AF85)*100*CL$10+CL$11</f>
        <v>326.12546383617388</v>
      </c>
      <c r="CL104" s="13">
        <f>CM$9*$CJ104+(1-数据总览!AG85)*100*CM$10+CM$11</f>
        <v>328.19772911726</v>
      </c>
      <c r="CM104" s="13">
        <f>CN$9*$CJ104+(1-数据总览!AH85)*100*CN$10+CN$11</f>
        <v>317.13343544986088</v>
      </c>
      <c r="CN104" s="13">
        <f>CO$9*$CJ104+(1-数据总览!AI85)*100*CO$10+CO$11</f>
        <v>317.13343544986088</v>
      </c>
      <c r="CQ104" s="13">
        <v>80</v>
      </c>
      <c r="CR104" s="13" t="e">
        <f>(持续效用(选择列求节点(将领怒气,CR$21,时间节点,1,100-$CQ104),0,CR$21,"将领")-持续效用(选择列求节点(将领怒气,CR$21,时间节点,1,100),0,CR$21,"将领"))*数据总览!$D$4/(1+数据总览!$D$4)</f>
        <v>#VALUE!</v>
      </c>
      <c r="CS104" s="13" t="e">
        <f>(持续效用(选择列求节点(将领怒气,CS$21,时间节点,1,100-$CQ104),0,CS$21,"将领")-持续效用(选择列求节点(将领怒气,CS$21,时间节点,1,100),0,CS$21,"将领"))*数据总览!$D$4/(1+数据总览!$D$4)</f>
        <v>#VALUE!</v>
      </c>
      <c r="CT104" s="13" t="e">
        <f>(持续效用(选择列求节点(将领怒气,CT$21,时间节点,1,100-$CQ104),0,CT$21,"将领")-持续效用(选择列求节点(将领怒气,CT$21,时间节点,1,100),0,CT$21,"将领"))*数据总览!$D$4/(1+数据总览!$D$4)</f>
        <v>#VALUE!</v>
      </c>
      <c r="CU104" s="13" t="e">
        <f>(持续效用(选择列求节点(将领怒气,CU$21,时间节点,1,100-$CQ104),0,CU$21,"将领")-持续效用(选择列求节点(将领怒气,CU$21,时间节点,1,100),0,CU$21,"将领"))*数据总览!$D$4/(1+数据总览!$D$4)</f>
        <v>#VALUE!</v>
      </c>
      <c r="CW104" s="13">
        <f>(持续效用(选择列求节点(将领怒气,CW$21,时间节点,1,200-$CQ104),0,CW$21,"将领")-持续效用(选择列求节点(将领怒气,CW$21,时间节点,1,200),0,CW$21,"将领"))*数据总览!$D$4/(1+数据总览!$D$4)</f>
        <v>8.1845323930170036E-2</v>
      </c>
      <c r="CX104" s="13">
        <f>(持续效用(选择列求节点(将领怒气,CX$21,时间节点,1,200-$CQ104),0,CX$21,"将领")-持续效用(选择列求节点(将领怒气,CX$21,时间节点,1,200),0,CX$21,"将领"))*数据总览!$D$4/(1+数据总览!$D$4)</f>
        <v>8.4584219356537566E-2</v>
      </c>
      <c r="CY104" s="13">
        <f>(持续效用(选择列求节点(将领怒气,CY$21,时间节点,1,200-$CQ104),0,CY$21,"将领")-持续效用(选择列求节点(将领怒气,CY$21,时间节点,1,200),0,CY$21,"将领"))*数据总览!$D$4/(1+数据总览!$D$4)</f>
        <v>7.4697544738779126E-2</v>
      </c>
      <c r="CZ104" s="13">
        <f>(持续效用(选择列求节点(将领怒气,CZ$21,时间节点,1,200-$CQ104),0,CZ$21,"将领")-持续效用(选择列求节点(将领怒气,CZ$21,时间节点,1,200),0,CZ$21,"将领"))*数据总览!$D$4/(1+数据总览!$D$4)</f>
        <v>7.3873742560397734E-2</v>
      </c>
      <c r="DC104" s="13" t="e">
        <f t="shared" si="113"/>
        <v>#VALUE!</v>
      </c>
      <c r="DD104" s="13" t="e">
        <f t="shared" si="113"/>
        <v>#VALUE!</v>
      </c>
      <c r="DE104" s="13" t="e">
        <f t="shared" si="113"/>
        <v>#VALUE!</v>
      </c>
      <c r="DF104" s="13" t="e">
        <f t="shared" si="113"/>
        <v>#VALUE!</v>
      </c>
      <c r="FG104" s="13" t="str">
        <f>IFERROR(INDEX(版本差别!$F:$F,MATCH(相关演算!FH104,版本差别!$D:$D,0)),"")</f>
        <v/>
      </c>
      <c r="FH104" s="13">
        <v>10091</v>
      </c>
      <c r="FO104" s="53">
        <f t="shared" si="81"/>
        <v>0</v>
      </c>
      <c r="FP104" s="53">
        <f t="shared" si="82"/>
        <v>0</v>
      </c>
      <c r="FQ104" s="53">
        <f t="shared" si="107"/>
        <v>0</v>
      </c>
      <c r="FR104" s="53">
        <f t="shared" si="84"/>
        <v>0</v>
      </c>
      <c r="FS104" s="53">
        <f t="shared" si="85"/>
        <v>0</v>
      </c>
      <c r="FT104" s="53">
        <f t="shared" si="86"/>
        <v>0</v>
      </c>
      <c r="FU104" s="53">
        <f t="shared" si="87"/>
        <v>0</v>
      </c>
      <c r="FV104" s="53">
        <f t="shared" si="88"/>
        <v>0</v>
      </c>
      <c r="FW104" s="53">
        <f t="shared" si="77"/>
        <v>0</v>
      </c>
      <c r="FX104" s="53">
        <v>21</v>
      </c>
      <c r="FY104" s="125">
        <f t="shared" si="78"/>
        <v>21</v>
      </c>
      <c r="FZ104" s="125" t="str">
        <f t="shared" ca="1" si="108"/>
        <v/>
      </c>
      <c r="GA104" s="13">
        <v>21</v>
      </c>
      <c r="GB104" s="53" t="str">
        <f t="shared" si="109"/>
        <v/>
      </c>
      <c r="GC104" s="189" t="str">
        <f>IF(FI104="","",求节点($FT$4:$FT$10,$FV$4:$FV$10,GB104))</f>
        <v/>
      </c>
      <c r="GD104" s="53">
        <f t="shared" si="110"/>
        <v>0</v>
      </c>
      <c r="GE104" s="53">
        <f t="shared" si="111"/>
        <v>12</v>
      </c>
      <c r="GF104" s="190">
        <f>IF(GG104="",MAX(ROUND(GE104*求节点($FN$4:$FN$7,INDEX($FO$4:$FR$7,,GD104+1),GE104),2),2),MIN(MAX(ROUND(GE104*求节点($FN$4:$FN$7,INDEX($FO$4:$FR$7,,GD104+1),GE104),2),2),GG104))</f>
        <v>12</v>
      </c>
      <c r="GG104" s="13" t="s">
        <v>380</v>
      </c>
    </row>
    <row r="105" spans="2:189" x14ac:dyDescent="0.15">
      <c r="C105" s="25"/>
      <c r="H105" s="13"/>
      <c r="I105" s="13"/>
      <c r="J105" s="13"/>
      <c r="K105" s="13"/>
      <c r="L105" s="13"/>
      <c r="M105" s="13"/>
      <c r="S105" s="7"/>
      <c r="W105" s="26"/>
      <c r="AI105" s="26"/>
      <c r="BD105" s="7">
        <v>81</v>
      </c>
      <c r="BE105" s="13">
        <f>(1-数据总览!AB86)*100*$BF$15</f>
        <v>240</v>
      </c>
      <c r="BF105" s="13">
        <f>(1-数据总览!AC86)*100*$BF$15</f>
        <v>200.43346440201734</v>
      </c>
      <c r="BG105" s="13">
        <f>(1-数据总览!AD86)*100*$BF$15</f>
        <v>223.08525970801099</v>
      </c>
      <c r="BH105" s="13">
        <f>(1-数据总览!AE86)*100*$BF$15</f>
        <v>234.93934834533738</v>
      </c>
      <c r="BK105" s="13">
        <v>81</v>
      </c>
      <c r="BL105" s="13">
        <f t="shared" si="118"/>
        <v>7.3883644208625976E-2</v>
      </c>
      <c r="BM105" s="13">
        <f t="shared" si="118"/>
        <v>0.18021296086191213</v>
      </c>
      <c r="BN105" s="13">
        <f t="shared" si="118"/>
        <v>0.20239663181352491</v>
      </c>
      <c r="BO105" s="13">
        <f t="shared" si="118"/>
        <v>8.2594815323549897E-2</v>
      </c>
      <c r="BQ105" s="13">
        <f t="shared" si="119"/>
        <v>5.5802314933161234E-2</v>
      </c>
      <c r="BR105" s="13">
        <f t="shared" si="119"/>
        <v>0.23437530698106218</v>
      </c>
      <c r="BS105" s="13">
        <f t="shared" si="119"/>
        <v>0.1011472627361405</v>
      </c>
      <c r="BT105" s="13">
        <f t="shared" si="119"/>
        <v>9.6154445850567732E-2</v>
      </c>
      <c r="BU105" s="13"/>
      <c r="BV105" s="13"/>
      <c r="BW105" s="13">
        <f t="shared" si="112"/>
        <v>0.12968595914178721</v>
      </c>
      <c r="BX105" s="13">
        <f t="shared" si="112"/>
        <v>0.41458826784297431</v>
      </c>
      <c r="BY105" s="13">
        <f t="shared" si="112"/>
        <v>0.30354389454966541</v>
      </c>
      <c r="BZ105" s="13">
        <f t="shared" si="112"/>
        <v>0.17874926117411763</v>
      </c>
      <c r="CJ105" s="13">
        <v>81</v>
      </c>
      <c r="CK105" s="13">
        <f>CL$9*$CJ105+(1-数据总览!AF86)*100*CL$10+CL$11</f>
        <v>328.45358883617382</v>
      </c>
      <c r="CL105" s="13">
        <f>CM$9*$CJ105+(1-数据总览!AG86)*100*CM$10+CM$11</f>
        <v>330.19772911726</v>
      </c>
      <c r="CM105" s="13">
        <f>CN$9*$CJ105+(1-数据总览!AH86)*100*CN$10+CN$11</f>
        <v>320.00871548813018</v>
      </c>
      <c r="CN105" s="13">
        <f>CO$9*$CJ105+(1-数据总览!AI86)*100*CO$10+CO$11</f>
        <v>320.00871548813018</v>
      </c>
      <c r="CQ105" s="13">
        <v>81</v>
      </c>
      <c r="CR105" s="13" t="e">
        <f>(持续效用(选择列求节点(将领怒气,CR$21,时间节点,1,100-$CQ105),0,CR$21,"将领")-持续效用(选择列求节点(将领怒气,CR$21,时间节点,1,100),0,CR$21,"将领"))*数据总览!$D$4/(1+数据总览!$D$4)</f>
        <v>#VALUE!</v>
      </c>
      <c r="CS105" s="13" t="e">
        <f>(持续效用(选择列求节点(将领怒气,CS$21,时间节点,1,100-$CQ105),0,CS$21,"将领")-持续效用(选择列求节点(将领怒气,CS$21,时间节点,1,100),0,CS$21,"将领"))*数据总览!$D$4/(1+数据总览!$D$4)</f>
        <v>#VALUE!</v>
      </c>
      <c r="CT105" s="13" t="e">
        <f>(持续效用(选择列求节点(将领怒气,CT$21,时间节点,1,100-$CQ105),0,CT$21,"将领")-持续效用(选择列求节点(将领怒气,CT$21,时间节点,1,100),0,CT$21,"将领"))*数据总览!$D$4/(1+数据总览!$D$4)</f>
        <v>#VALUE!</v>
      </c>
      <c r="CU105" s="13" t="e">
        <f>(持续效用(选择列求节点(将领怒气,CU$21,时间节点,1,100-$CQ105),0,CU$21,"将领")-持续效用(选择列求节点(将领怒气,CU$21,时间节点,1,100),0,CU$21,"将领"))*数据总览!$D$4/(1+数据总览!$D$4)</f>
        <v>#VALUE!</v>
      </c>
      <c r="CW105" s="13">
        <f>(持续效用(选择列求节点(将领怒气,CW$21,时间节点,1,200-$CQ105),0,CW$21,"将领")-持续效用(选择列求节点(将领怒气,CW$21,时间节点,1,200),0,CW$21,"将领"))*数据总览!$D$4/(1+数据总览!$D$4)</f>
        <v>8.2613449496757113E-2</v>
      </c>
      <c r="CX105" s="13">
        <f>(持续效用(选择列求节点(将领怒气,CX$21,时间节点,1,200-$CQ105),0,CX$21,"将领")-持续效用(选择列求节点(将领怒气,CX$21,时间节点,1,200),0,CX$21,"将领"))*数据总览!$D$4/(1+数据总览!$D$4)</f>
        <v>8.5734861318081543E-2</v>
      </c>
      <c r="CY105" s="13">
        <f>(持续效用(选择列求节点(将领怒气,CY$21,时间节点,1,200-$CQ105),0,CY$21,"将领")-持续效用(选择列求节点(将领怒气,CY$21,时间节点,1,200),0,CY$21,"将领"))*数据总览!$D$4/(1+数据总览!$D$4)</f>
        <v>7.5852940877161587E-2</v>
      </c>
      <c r="CZ105" s="13">
        <f>(持续效用(选择列求节点(将领怒气,CZ$21,时间节点,1,200-$CQ105),0,CZ$21,"将领")-持续效用(选择列求节点(将领怒气,CZ$21,时间节点,1,200),0,CZ$21,"将领"))*数据总览!$D$4/(1+数据总览!$D$4)</f>
        <v>7.5081944726966304E-2</v>
      </c>
      <c r="DC105" s="13" t="e">
        <f t="shared" si="113"/>
        <v>#VALUE!</v>
      </c>
      <c r="DD105" s="13" t="e">
        <f t="shared" si="113"/>
        <v>#VALUE!</v>
      </c>
      <c r="DE105" s="13" t="e">
        <f t="shared" si="113"/>
        <v>#VALUE!</v>
      </c>
      <c r="DF105" s="13" t="e">
        <f t="shared" si="113"/>
        <v>#VALUE!</v>
      </c>
      <c r="FG105" s="13" t="str">
        <f>IFERROR(INDEX(版本差别!$F:$F,MATCH(相关演算!FH105,版本差别!$D:$D,0)),"")</f>
        <v/>
      </c>
      <c r="FH105" s="13">
        <v>10092</v>
      </c>
      <c r="FO105" s="53">
        <f t="shared" si="81"/>
        <v>0</v>
      </c>
      <c r="FP105" s="53">
        <f t="shared" si="82"/>
        <v>0</v>
      </c>
      <c r="FQ105" s="53">
        <f t="shared" si="107"/>
        <v>0</v>
      </c>
      <c r="FR105" s="53">
        <f t="shared" si="84"/>
        <v>0</v>
      </c>
      <c r="FS105" s="53">
        <f t="shared" si="85"/>
        <v>0</v>
      </c>
      <c r="FT105" s="53">
        <f t="shared" si="86"/>
        <v>0</v>
      </c>
      <c r="FU105" s="53">
        <f t="shared" si="87"/>
        <v>0</v>
      </c>
      <c r="FV105" s="53">
        <f t="shared" si="88"/>
        <v>0</v>
      </c>
      <c r="FW105" s="53">
        <f t="shared" si="77"/>
        <v>0</v>
      </c>
      <c r="FX105" s="53">
        <v>22</v>
      </c>
      <c r="FY105" s="125">
        <f t="shared" si="78"/>
        <v>22</v>
      </c>
      <c r="FZ105" s="125" t="str">
        <f t="shared" ca="1" si="108"/>
        <v/>
      </c>
      <c r="GA105" s="13">
        <v>22</v>
      </c>
      <c r="GB105" s="53" t="str">
        <f t="shared" si="109"/>
        <v/>
      </c>
      <c r="GC105" s="189" t="str">
        <f>IF(FI105="","",求节点($FT$4:$FT$10,$FV$4:$FV$10,GB105))</f>
        <v/>
      </c>
      <c r="GD105" s="53">
        <f t="shared" si="110"/>
        <v>0</v>
      </c>
      <c r="GE105" s="53">
        <f t="shared" si="111"/>
        <v>12</v>
      </c>
      <c r="GF105" s="190">
        <f>IF(GG105="",MAX(ROUND(GE105*求节点($FN$4:$FN$7,INDEX($FO$4:$FR$7,,GD105+1),GE105),2),2),MIN(MAX(ROUND(GE105*求节点($FN$4:$FN$7,INDEX($FO$4:$FR$7,,GD105+1),GE105),2),2),GG105))</f>
        <v>12</v>
      </c>
      <c r="GG105" s="13" t="s">
        <v>380</v>
      </c>
    </row>
    <row r="106" spans="2:189" x14ac:dyDescent="0.15">
      <c r="C106" s="25"/>
      <c r="H106" s="13"/>
      <c r="I106" s="13"/>
      <c r="J106" s="13"/>
      <c r="K106" s="13"/>
      <c r="L106" s="13"/>
      <c r="M106" s="13"/>
      <c r="S106" s="7"/>
      <c r="W106" s="26"/>
      <c r="AI106" s="26"/>
      <c r="BD106" s="7">
        <v>82</v>
      </c>
      <c r="BE106" s="13">
        <f>(1-数据总览!AB87)*100*$BF$15</f>
        <v>240</v>
      </c>
      <c r="BF106" s="13">
        <f>(1-数据总览!AC87)*100*$BF$15</f>
        <v>200.71756141097475</v>
      </c>
      <c r="BG106" s="13">
        <f>(1-数据总览!AD87)*100*$BF$15</f>
        <v>224.91766819346142</v>
      </c>
      <c r="BH106" s="13">
        <f>(1-数据总览!AE87)*100*$BF$15</f>
        <v>234.93934834533738</v>
      </c>
      <c r="BK106" s="13">
        <v>82</v>
      </c>
      <c r="BL106" s="13">
        <f t="shared" si="118"/>
        <v>7.4832904061620575E-2</v>
      </c>
      <c r="BM106" s="13">
        <f t="shared" si="118"/>
        <v>0.182459659939329</v>
      </c>
      <c r="BN106" s="13">
        <f t="shared" si="118"/>
        <v>0.20962285485209881</v>
      </c>
      <c r="BO106" s="13">
        <f t="shared" si="118"/>
        <v>8.3652929225826123E-2</v>
      </c>
      <c r="BQ106" s="13">
        <f t="shared" si="119"/>
        <v>5.6666705631905789E-2</v>
      </c>
      <c r="BR106" s="13">
        <f t="shared" si="119"/>
        <v>0.23651358668040598</v>
      </c>
      <c r="BS106" s="13">
        <f t="shared" si="119"/>
        <v>0.10222128294551519</v>
      </c>
      <c r="BT106" s="13">
        <f t="shared" si="119"/>
        <v>9.6714716259867911E-2</v>
      </c>
      <c r="BU106" s="13"/>
      <c r="BV106" s="13"/>
      <c r="BW106" s="13">
        <f t="shared" si="112"/>
        <v>0.13149960969352636</v>
      </c>
      <c r="BX106" s="13">
        <f t="shared" si="112"/>
        <v>0.41897324661973501</v>
      </c>
      <c r="BY106" s="13">
        <f t="shared" si="112"/>
        <v>0.311844137797614</v>
      </c>
      <c r="BZ106" s="13">
        <f t="shared" si="112"/>
        <v>0.18036764548569403</v>
      </c>
      <c r="CJ106" s="13">
        <v>82</v>
      </c>
      <c r="CK106" s="13">
        <f>CL$9*$CJ106+(1-数据总览!AF87)*100*CL$10+CL$11</f>
        <v>330.78171383617388</v>
      </c>
      <c r="CL106" s="13">
        <f>CM$9*$CJ106+(1-数据总览!AG87)*100*CM$10+CM$11</f>
        <v>332.19772911726</v>
      </c>
      <c r="CM106" s="13">
        <f>CN$9*$CJ106+(1-数据总览!AH87)*100*CN$10+CN$11</f>
        <v>322.86765696568506</v>
      </c>
      <c r="CN106" s="13">
        <f>CO$9*$CJ106+(1-数据总览!AI87)*100*CO$10+CO$11</f>
        <v>322.86765696568506</v>
      </c>
      <c r="CQ106" s="13">
        <v>82</v>
      </c>
      <c r="CR106" s="13" t="e">
        <f>(持续效用(选择列求节点(将领怒气,CR$21,时间节点,1,100-$CQ106),0,CR$21,"将领")-持续效用(选择列求节点(将领怒气,CR$21,时间节点,1,100),0,CR$21,"将领"))*数据总览!$D$4/(1+数据总览!$D$4)</f>
        <v>#VALUE!</v>
      </c>
      <c r="CS106" s="13" t="e">
        <f>(持续效用(选择列求节点(将领怒气,CS$21,时间节点,1,100-$CQ106),0,CS$21,"将领")-持续效用(选择列求节点(将领怒气,CS$21,时间节点,1,100),0,CS$21,"将领"))*数据总览!$D$4/(1+数据总览!$D$4)</f>
        <v>#VALUE!</v>
      </c>
      <c r="CT106" s="13" t="e">
        <f>(持续效用(选择列求节点(将领怒气,CT$21,时间节点,1,100-$CQ106),0,CT$21,"将领")-持续效用(选择列求节点(将领怒气,CT$21,时间节点,1,100),0,CT$21,"将领"))*数据总览!$D$4/(1+数据总览!$D$4)</f>
        <v>#VALUE!</v>
      </c>
      <c r="CU106" s="13" t="e">
        <f>(持续效用(选择列求节点(将领怒气,CU$21,时间节点,1,100-$CQ106),0,CU$21,"将领")-持续效用(选择列求节点(将领怒气,CU$21,时间节点,1,100),0,CU$21,"将领"))*数据总览!$D$4/(1+数据总览!$D$4)</f>
        <v>#VALUE!</v>
      </c>
      <c r="CW106" s="13">
        <f>(持续效用(选择列求节点(将领怒气,CW$21,时间节点,1,200-$CQ106),0,CW$21,"将领")-持续效用(选择列求节点(将领怒气,CW$21,时间节点,1,200),0,CW$21,"将领"))*数据总览!$D$4/(1+数据总览!$D$4)</f>
        <v>8.3381575063344246E-2</v>
      </c>
      <c r="CX106" s="13">
        <f>(持续效用(选择列求节点(将领怒气,CX$21,时间节点,1,200-$CQ106),0,CX$21,"将领")-持续效用(选择列求节点(将领怒气,CX$21,时间节点,1,200),0,CX$21,"将领"))*数据总览!$D$4/(1+数据总览!$D$4)</f>
        <v>8.6894481304485349E-2</v>
      </c>
      <c r="CY106" s="13">
        <f>(持续效用(选择列求节点(将领怒气,CY$21,时间节点,1,200-$CQ106),0,CY$21,"将领")-持续效用(选择列求节点(将领怒气,CY$21,时间节点,1,200),0,CY$21,"将领"))*数据总览!$D$4/(1+数据总览!$D$4)</f>
        <v>7.7022008010676019E-2</v>
      </c>
      <c r="CZ106" s="13">
        <f>(持续效用(选择列求节点(将领怒气,CZ$21,时间节点,1,200-$CQ106),0,CZ$21,"将领")-持续效用(选择列求节点(将领怒气,CZ$21,时间节点,1,200),0,CZ$21,"将领"))*数据总览!$D$4/(1+数据总览!$D$4)</f>
        <v>7.6306193511149673E-2</v>
      </c>
      <c r="DC106" s="13" t="e">
        <f t="shared" si="113"/>
        <v>#VALUE!</v>
      </c>
      <c r="DD106" s="13" t="e">
        <f t="shared" si="113"/>
        <v>#VALUE!</v>
      </c>
      <c r="DE106" s="13" t="e">
        <f t="shared" si="113"/>
        <v>#VALUE!</v>
      </c>
      <c r="DF106" s="13" t="e">
        <f t="shared" si="113"/>
        <v>#VALUE!</v>
      </c>
      <c r="FG106" s="13" t="str">
        <f>IFERROR(INDEX(版本差别!$F:$F,MATCH(相关演算!FH106,版本差别!$D:$D,0)),"")</f>
        <v/>
      </c>
      <c r="FH106" s="13">
        <v>10093</v>
      </c>
      <c r="FO106" s="53">
        <f t="shared" si="81"/>
        <v>0</v>
      </c>
      <c r="FP106" s="53">
        <f t="shared" si="82"/>
        <v>0</v>
      </c>
      <c r="FQ106" s="53">
        <f t="shared" si="107"/>
        <v>0</v>
      </c>
      <c r="FR106" s="53">
        <f t="shared" si="84"/>
        <v>0</v>
      </c>
      <c r="FS106" s="53">
        <f t="shared" si="85"/>
        <v>0</v>
      </c>
      <c r="FT106" s="53">
        <f t="shared" si="86"/>
        <v>0</v>
      </c>
      <c r="FU106" s="53">
        <f t="shared" si="87"/>
        <v>0</v>
      </c>
      <c r="FV106" s="53">
        <f t="shared" si="88"/>
        <v>0</v>
      </c>
      <c r="FW106" s="53">
        <f t="shared" si="77"/>
        <v>0</v>
      </c>
      <c r="FX106" s="53">
        <v>23</v>
      </c>
      <c r="FY106" s="125">
        <f t="shared" si="78"/>
        <v>23</v>
      </c>
      <c r="FZ106" s="125" t="str">
        <f t="shared" ca="1" si="108"/>
        <v/>
      </c>
      <c r="GA106" s="13">
        <v>23</v>
      </c>
      <c r="GB106" s="53" t="str">
        <f t="shared" si="109"/>
        <v/>
      </c>
      <c r="GC106" s="189" t="str">
        <f>IF(FI106="","",求节点($FT$4:$FT$10,$FV$4:$FV$10,GB106))</f>
        <v/>
      </c>
      <c r="GD106" s="53">
        <f t="shared" si="110"/>
        <v>0</v>
      </c>
      <c r="GE106" s="53">
        <f t="shared" si="111"/>
        <v>12</v>
      </c>
      <c r="GF106" s="190">
        <f>IF(GG106="",MAX(ROUND(GE106*求节点($FN$4:$FN$7,INDEX($FO$4:$FR$7,,GD106+1),GE106),2),2),MIN(MAX(ROUND(GE106*求节点($FN$4:$FN$7,INDEX($FO$4:$FR$7,,GD106+1),GE106),2),2),GG106))</f>
        <v>12</v>
      </c>
      <c r="GG106" s="13" t="s">
        <v>380</v>
      </c>
    </row>
    <row r="107" spans="2:189" x14ac:dyDescent="0.15">
      <c r="C107" s="25"/>
      <c r="H107" s="13"/>
      <c r="I107" s="13"/>
      <c r="J107" s="13"/>
      <c r="K107" s="13"/>
      <c r="L107" s="13"/>
      <c r="M107" s="13"/>
      <c r="S107" s="7"/>
      <c r="W107" s="26"/>
      <c r="AI107" s="26"/>
      <c r="BD107" s="7">
        <v>83</v>
      </c>
      <c r="BE107" s="13">
        <f>(1-数据总览!AB88)*100*$BF$15</f>
        <v>240</v>
      </c>
      <c r="BF107" s="13">
        <f>(1-数据总览!AC88)*100*$BF$15</f>
        <v>200.99529464693151</v>
      </c>
      <c r="BG107" s="13">
        <f>(1-数据总览!AD88)*100*$BF$15</f>
        <v>226.71587172051682</v>
      </c>
      <c r="BH107" s="13">
        <f>(1-数据总览!AE88)*100*$BF$15</f>
        <v>234.93934834533738</v>
      </c>
      <c r="BK107" s="13">
        <v>83</v>
      </c>
      <c r="BL107" s="13">
        <f t="shared" si="118"/>
        <v>7.5783173202260745E-2</v>
      </c>
      <c r="BM107" s="13">
        <f t="shared" si="118"/>
        <v>0.18470635901674581</v>
      </c>
      <c r="BN107" s="13">
        <f t="shared" si="118"/>
        <v>0.21688992420151659</v>
      </c>
      <c r="BO107" s="13">
        <f t="shared" si="118"/>
        <v>8.4711043128102292E-2</v>
      </c>
      <c r="BQ107" s="13">
        <f t="shared" si="119"/>
        <v>5.7531096330651121E-2</v>
      </c>
      <c r="BR107" s="13">
        <f t="shared" si="119"/>
        <v>0.23865186637974986</v>
      </c>
      <c r="BS107" s="13">
        <f t="shared" si="119"/>
        <v>0.10329549784813197</v>
      </c>
      <c r="BT107" s="13">
        <f t="shared" si="119"/>
        <v>9.7274986669168229E-2</v>
      </c>
      <c r="BU107" s="13"/>
      <c r="BV107" s="13"/>
      <c r="BW107" s="13">
        <f t="shared" si="112"/>
        <v>0.13331426953291187</v>
      </c>
      <c r="BX107" s="13">
        <f t="shared" si="112"/>
        <v>0.4233582253964957</v>
      </c>
      <c r="BY107" s="13">
        <f t="shared" si="112"/>
        <v>0.32018542204964856</v>
      </c>
      <c r="BZ107" s="13">
        <f t="shared" si="112"/>
        <v>0.18198602979727052</v>
      </c>
      <c r="CJ107" s="13">
        <v>83</v>
      </c>
      <c r="CK107" s="13">
        <f>CL$9*$CJ107+(1-数据总览!AF88)*100*CL$10+CL$11</f>
        <v>333.10983883617388</v>
      </c>
      <c r="CL107" s="13">
        <f>CM$9*$CJ107+(1-数据总览!AG88)*100*CM$10+CM$11</f>
        <v>334.19772911726</v>
      </c>
      <c r="CM107" s="13">
        <f>CN$9*$CJ107+(1-数据总览!AH88)*100*CN$10+CN$11</f>
        <v>325.71056486899226</v>
      </c>
      <c r="CN107" s="13">
        <f>CO$9*$CJ107+(1-数据总览!AI88)*100*CO$10+CO$11</f>
        <v>325.71056486899226</v>
      </c>
      <c r="CQ107" s="13">
        <v>83</v>
      </c>
      <c r="CR107" s="13" t="e">
        <f>(持续效用(选择列求节点(将领怒气,CR$21,时间节点,1,100-$CQ107),0,CR$21,"将领")-持续效用(选择列求节点(将领怒气,CR$21,时间节点,1,100),0,CR$21,"将领"))*数据总览!$D$4/(1+数据总览!$D$4)</f>
        <v>#VALUE!</v>
      </c>
      <c r="CS107" s="13" t="e">
        <f>(持续效用(选择列求节点(将领怒气,CS$21,时间节点,1,100-$CQ107),0,CS$21,"将领")-持续效用(选择列求节点(将领怒气,CS$21,时间节点,1,100),0,CS$21,"将领"))*数据总览!$D$4/(1+数据总览!$D$4)</f>
        <v>#VALUE!</v>
      </c>
      <c r="CT107" s="13" t="e">
        <f>(持续效用(选择列求节点(将领怒气,CT$21,时间节点,1,100-$CQ107),0,CT$21,"将领")-持续效用(选择列求节点(将领怒气,CT$21,时间节点,1,100),0,CT$21,"将领"))*数据总览!$D$4/(1+数据总览!$D$4)</f>
        <v>#VALUE!</v>
      </c>
      <c r="CU107" s="13" t="e">
        <f>(持续效用(选择列求节点(将领怒气,CU$21,时间节点,1,100-$CQ107),0,CU$21,"将领")-持续效用(选择列求节点(将领怒气,CU$21,时间节点,1,100),0,CU$21,"将领"))*数据总览!$D$4/(1+数据总览!$D$4)</f>
        <v>#VALUE!</v>
      </c>
      <c r="CW107" s="13">
        <f>(持续效用(选择列求节点(将领怒气,CW$21,时间节点,1,200-$CQ107),0,CW$21,"将领")-持续效用(选择列求节点(将领怒气,CW$21,时间节点,1,200),0,CW$21,"将领"))*数据总览!$D$4/(1+数据总览!$D$4)</f>
        <v>8.4149700629931323E-2</v>
      </c>
      <c r="CX107" s="13">
        <f>(持续效用(选择列求节点(将领怒气,CX$21,时间节点,1,200-$CQ107),0,CX$21,"将领")-持续效用(选择列求节点(将领怒气,CX$21,时间节点,1,200),0,CX$21,"将领"))*数据总览!$D$4/(1+数据总览!$D$4)</f>
        <v>8.8054487081561203E-2</v>
      </c>
      <c r="CY107" s="13">
        <f>(持续效用(选择列求节点(将领怒气,CY$21,时间节点,1,200-$CQ107),0,CY$21,"将领")-持续效用(选择列求节点(将领怒气,CY$21,时间节点,1,200),0,CY$21,"将领"))*数据总览!$D$4/(1+数据总览!$D$4)</f>
        <v>7.8191075144190492E-2</v>
      </c>
      <c r="CZ107" s="13">
        <f>(持续效用(选择列求节点(将领怒气,CZ$21,时间节点,1,200-$CQ107),0,CZ$21,"将领")-持续效用(选择列求节点(将领怒气,CZ$21,时间节点,1,200),0,CZ$21,"将领"))*数据总览!$D$4/(1+数据总览!$D$4)</f>
        <v>7.7530442295333041E-2</v>
      </c>
      <c r="DC107" s="13" t="e">
        <f t="shared" si="113"/>
        <v>#VALUE!</v>
      </c>
      <c r="DD107" s="13" t="e">
        <f t="shared" si="113"/>
        <v>#VALUE!</v>
      </c>
      <c r="DE107" s="13" t="e">
        <f t="shared" si="113"/>
        <v>#VALUE!</v>
      </c>
      <c r="DF107" s="13" t="e">
        <f t="shared" si="113"/>
        <v>#VALUE!</v>
      </c>
      <c r="FG107" s="13" t="str">
        <f>IFERROR(INDEX(版本差别!$F:$F,MATCH(相关演算!FH107,版本差别!$D:$D,0)),"")</f>
        <v/>
      </c>
      <c r="FH107" s="13">
        <v>10094</v>
      </c>
      <c r="FO107" s="53">
        <f t="shared" si="81"/>
        <v>0</v>
      </c>
      <c r="FP107" s="53">
        <f t="shared" si="82"/>
        <v>0</v>
      </c>
      <c r="FQ107" s="53">
        <f t="shared" si="107"/>
        <v>0</v>
      </c>
      <c r="FR107" s="53">
        <f t="shared" si="84"/>
        <v>0</v>
      </c>
      <c r="FS107" s="53">
        <f t="shared" si="85"/>
        <v>0</v>
      </c>
      <c r="FT107" s="53">
        <f t="shared" si="86"/>
        <v>0</v>
      </c>
      <c r="FU107" s="53">
        <f t="shared" si="87"/>
        <v>0</v>
      </c>
      <c r="FV107" s="53">
        <f t="shared" si="88"/>
        <v>0</v>
      </c>
      <c r="FW107" s="53">
        <f t="shared" si="77"/>
        <v>0</v>
      </c>
      <c r="FX107" s="53">
        <v>24</v>
      </c>
      <c r="FY107" s="125">
        <f t="shared" si="78"/>
        <v>24</v>
      </c>
      <c r="FZ107" s="125" t="str">
        <f t="shared" ca="1" si="108"/>
        <v/>
      </c>
      <c r="GA107" s="13">
        <v>24</v>
      </c>
      <c r="GB107" s="53" t="str">
        <f t="shared" si="109"/>
        <v/>
      </c>
      <c r="GC107" s="189" t="str">
        <f>IF(FI107="","",求节点($FT$4:$FT$10,$FV$4:$FV$10,GB107))</f>
        <v/>
      </c>
      <c r="GD107" s="53">
        <f t="shared" si="110"/>
        <v>0</v>
      </c>
      <c r="GE107" s="53">
        <f t="shared" si="111"/>
        <v>12</v>
      </c>
      <c r="GF107" s="190">
        <f>IF(GG107="",MAX(ROUND(GE107*求节点($FN$4:$FN$7,INDEX($FO$4:$FR$7,,GD107+1),GE107),2),2),MIN(MAX(ROUND(GE107*求节点($FN$4:$FN$7,INDEX($FO$4:$FR$7,,GD107+1),GE107),2),2),GG107))</f>
        <v>12</v>
      </c>
      <c r="GG107" s="13" t="s">
        <v>380</v>
      </c>
    </row>
    <row r="108" spans="2:189" x14ac:dyDescent="0.15">
      <c r="C108" s="25"/>
      <c r="H108" s="13"/>
      <c r="I108" s="13"/>
      <c r="J108" s="13"/>
      <c r="K108" s="13"/>
      <c r="L108" s="13"/>
      <c r="M108" s="13"/>
      <c r="S108" s="7"/>
      <c r="W108" s="26"/>
      <c r="AI108" s="26"/>
      <c r="BD108" s="7">
        <v>84</v>
      </c>
      <c r="BE108" s="13">
        <f>(1-数据总览!AB89)*100*$BF$15</f>
        <v>240</v>
      </c>
      <c r="BF108" s="13">
        <f>(1-数据总览!AC89)*100*$BF$15</f>
        <v>201.26680665840283</v>
      </c>
      <c r="BG108" s="13">
        <f>(1-数据总览!AD89)*100*$BF$15</f>
        <v>228.48050878173385</v>
      </c>
      <c r="BH108" s="13">
        <f>(1-数据总览!AE89)*100*$BF$15</f>
        <v>234.93934834533738</v>
      </c>
      <c r="BK108" s="13">
        <v>84</v>
      </c>
      <c r="BL108" s="13">
        <f t="shared" si="118"/>
        <v>7.6733442342900859E-2</v>
      </c>
      <c r="BM108" s="13">
        <f t="shared" si="118"/>
        <v>0.18695305809416257</v>
      </c>
      <c r="BN108" s="13">
        <f t="shared" si="118"/>
        <v>0.22418476540443044</v>
      </c>
      <c r="BO108" s="13">
        <f t="shared" si="118"/>
        <v>8.5772145606491601E-2</v>
      </c>
      <c r="BQ108" s="13">
        <f t="shared" si="119"/>
        <v>5.8395487029395676E-2</v>
      </c>
      <c r="BR108" s="13">
        <f t="shared" si="119"/>
        <v>0.24079014607909371</v>
      </c>
      <c r="BS108" s="13">
        <f t="shared" si="119"/>
        <v>0.10436971275074869</v>
      </c>
      <c r="BT108" s="13">
        <f t="shared" si="119"/>
        <v>9.7835257078468491E-2</v>
      </c>
      <c r="BU108" s="13"/>
      <c r="BV108" s="13"/>
      <c r="BW108" s="13">
        <f t="shared" si="112"/>
        <v>0.13512892937229654</v>
      </c>
      <c r="BX108" s="13">
        <f t="shared" si="112"/>
        <v>0.42774320417325629</v>
      </c>
      <c r="BY108" s="13">
        <f t="shared" si="112"/>
        <v>0.32855447815517913</v>
      </c>
      <c r="BZ108" s="13">
        <f t="shared" si="112"/>
        <v>0.18360740268496009</v>
      </c>
      <c r="CJ108" s="13">
        <v>84</v>
      </c>
      <c r="CK108" s="13">
        <f>CL$9*$CJ108+(1-数据总览!AF89)*100*CL$10+CL$11</f>
        <v>335.43796383617388</v>
      </c>
      <c r="CL108" s="13">
        <f>CM$9*$CJ108+(1-数据总览!AG89)*100*CM$10+CM$11</f>
        <v>336.19772911726</v>
      </c>
      <c r="CM108" s="13">
        <f>CN$9*$CJ108+(1-数据总览!AH89)*100*CN$10+CN$11</f>
        <v>328.53773849143772</v>
      </c>
      <c r="CN108" s="13">
        <f>CO$9*$CJ108+(1-数据总览!AI89)*100*CO$10+CO$11</f>
        <v>328.53773849143772</v>
      </c>
      <c r="CQ108" s="13">
        <v>84</v>
      </c>
      <c r="CR108" s="13" t="e">
        <f>(持续效用(选择列求节点(将领怒气,CR$21,时间节点,1,100-$CQ108),0,CR$21,"将领")-持续效用(选择列求节点(将领怒气,CR$21,时间节点,1,100),0,CR$21,"将领"))*数据总览!$D$4/(1+数据总览!$D$4)</f>
        <v>#VALUE!</v>
      </c>
      <c r="CS108" s="13" t="e">
        <f>(持续效用(选择列求节点(将领怒气,CS$21,时间节点,1,100-$CQ108),0,CS$21,"将领")-持续效用(选择列求节点(将领怒气,CS$21,时间节点,1,100),0,CS$21,"将领"))*数据总览!$D$4/(1+数据总览!$D$4)</f>
        <v>#VALUE!</v>
      </c>
      <c r="CT108" s="13" t="e">
        <f>(持续效用(选择列求节点(将领怒气,CT$21,时间节点,1,100-$CQ108),0,CT$21,"将领")-持续效用(选择列求节点(将领怒气,CT$21,时间节点,1,100),0,CT$21,"将领"))*数据总览!$D$4/(1+数据总览!$D$4)</f>
        <v>#VALUE!</v>
      </c>
      <c r="CU108" s="13" t="e">
        <f>(持续效用(选择列求节点(将领怒气,CU$21,时间节点,1,100-$CQ108),0,CU$21,"将领")-持续效用(选择列求节点(将领怒气,CU$21,时间节点,1,100),0,CU$21,"将领"))*数据总览!$D$4/(1+数据总览!$D$4)</f>
        <v>#VALUE!</v>
      </c>
      <c r="CW108" s="13">
        <f>(持续效用(选择列求节点(将领怒气,CW$21,时间节点,1,200-$CQ108),0,CW$21,"将领")-持续效用(选择列求节点(将领怒气,CW$21,时间节点,1,200),0,CW$21,"将领"))*数据总览!$D$4/(1+数据总览!$D$4)</f>
        <v>8.4917826196518859E-2</v>
      </c>
      <c r="CX108" s="13">
        <f>(持续效用(选择列求节点(将领怒气,CX$21,时间节点,1,200-$CQ108),0,CX$21,"将领")-持续效用(选择列求节点(将领怒气,CX$21,时间节点,1,200),0,CX$21,"将领"))*数据总览!$D$4/(1+数据总览!$D$4)</f>
        <v>8.9214492858637084E-2</v>
      </c>
      <c r="CY108" s="13">
        <f>(持续效用(选择列求节点(将领怒气,CY$21,时间节点,1,200-$CQ108),0,CY$21,"将领")-持续效用(选择列求节点(将领怒气,CY$21,时间节点,1,200),0,CY$21,"将领"))*数据总览!$D$4/(1+数据总览!$D$4)</f>
        <v>7.9360142277704923E-2</v>
      </c>
      <c r="CZ108" s="13">
        <f>(持续效用(选择列求节点(将领怒气,CZ$21,时间节点,1,200-$CQ108),0,CZ$21,"将领")-持续效用(选择列求节点(将领怒气,CZ$21,时间节点,1,200),0,CZ$21,"将领"))*数据总览!$D$4/(1+数据总览!$D$4)</f>
        <v>7.8754691079516437E-2</v>
      </c>
      <c r="DC108" s="13" t="e">
        <f t="shared" si="113"/>
        <v>#VALUE!</v>
      </c>
      <c r="DD108" s="13" t="e">
        <f t="shared" si="113"/>
        <v>#VALUE!</v>
      </c>
      <c r="DE108" s="13" t="e">
        <f t="shared" si="113"/>
        <v>#VALUE!</v>
      </c>
      <c r="DF108" s="13" t="e">
        <f t="shared" si="113"/>
        <v>#VALUE!</v>
      </c>
      <c r="FG108" s="13" t="str">
        <f>IFERROR(INDEX(版本差别!$F:$F,MATCH(相关演算!FH108,版本差别!$D:$D,0)),"")</f>
        <v/>
      </c>
      <c r="FH108" s="13">
        <v>10095</v>
      </c>
      <c r="FO108" s="53">
        <f t="shared" si="81"/>
        <v>0</v>
      </c>
      <c r="FP108" s="53">
        <f t="shared" si="82"/>
        <v>0</v>
      </c>
      <c r="FQ108" s="53">
        <f t="shared" si="107"/>
        <v>0</v>
      </c>
      <c r="FR108" s="53">
        <f t="shared" si="84"/>
        <v>0</v>
      </c>
      <c r="FS108" s="53">
        <f t="shared" si="85"/>
        <v>0</v>
      </c>
      <c r="FT108" s="53">
        <f t="shared" si="86"/>
        <v>0</v>
      </c>
      <c r="FU108" s="53">
        <f t="shared" si="87"/>
        <v>0</v>
      </c>
      <c r="FV108" s="53">
        <f t="shared" si="88"/>
        <v>0</v>
      </c>
      <c r="FW108" s="53">
        <f t="shared" si="77"/>
        <v>0</v>
      </c>
      <c r="FX108" s="53">
        <v>25</v>
      </c>
      <c r="FY108" s="125">
        <f t="shared" si="78"/>
        <v>25</v>
      </c>
      <c r="FZ108" s="125" t="str">
        <f t="shared" ca="1" si="108"/>
        <v/>
      </c>
      <c r="GA108" s="13">
        <v>25</v>
      </c>
      <c r="GB108" s="53" t="str">
        <f t="shared" si="109"/>
        <v/>
      </c>
      <c r="GC108" s="189" t="str">
        <f>IF(FI108="","",求节点($FT$4:$FT$10,$FV$4:$FV$10,GB108))</f>
        <v/>
      </c>
      <c r="GD108" s="53">
        <f t="shared" si="110"/>
        <v>0</v>
      </c>
      <c r="GE108" s="53">
        <f t="shared" si="111"/>
        <v>12</v>
      </c>
      <c r="GF108" s="190">
        <f>IF(GG108="",MAX(ROUND(GE108*求节点($FN$4:$FN$7,INDEX($FO$4:$FR$7,,GD108+1),GE108),2),2),MIN(MAX(ROUND(GE108*求节点($FN$4:$FN$7,INDEX($FO$4:$FR$7,,GD108+1),GE108),2),2),GG108))</f>
        <v>12</v>
      </c>
      <c r="GG108" s="13" t="s">
        <v>380</v>
      </c>
    </row>
    <row r="109" spans="2:189" x14ac:dyDescent="0.15">
      <c r="C109" s="25"/>
      <c r="H109" s="13"/>
      <c r="I109" s="13"/>
      <c r="J109" s="13"/>
      <c r="K109" s="13"/>
      <c r="L109" s="13"/>
      <c r="M109" s="13"/>
      <c r="S109" s="7"/>
      <c r="W109" s="26"/>
      <c r="AI109" s="26"/>
      <c r="BD109" s="7">
        <v>85</v>
      </c>
      <c r="BE109" s="13">
        <f>(1-数据总览!AB90)*100*$BF$15</f>
        <v>240</v>
      </c>
      <c r="BF109" s="13">
        <f>(1-数据总览!AC90)*100*$BF$15</f>
        <v>201.53223680081723</v>
      </c>
      <c r="BG109" s="13">
        <f>(1-数据总览!AD90)*100*$BF$15</f>
        <v>230.21220595114147</v>
      </c>
      <c r="BH109" s="13">
        <f>(1-数据总览!AE90)*100*$BF$15</f>
        <v>234.93934834533738</v>
      </c>
      <c r="BK109" s="13">
        <v>85</v>
      </c>
      <c r="BL109" s="13">
        <f t="shared" si="118"/>
        <v>7.7683711483541029E-2</v>
      </c>
      <c r="BM109" s="13">
        <f t="shared" si="118"/>
        <v>0.18920001575295958</v>
      </c>
      <c r="BN109" s="13">
        <f t="shared" si="118"/>
        <v>0.2315063361039803</v>
      </c>
      <c r="BO109" s="13">
        <f t="shared" si="118"/>
        <v>8.6833876168305679E-2</v>
      </c>
      <c r="BQ109" s="13">
        <f t="shared" si="119"/>
        <v>5.9259877728141008E-2</v>
      </c>
      <c r="BR109" s="13">
        <f t="shared" si="119"/>
        <v>0.24293364033935519</v>
      </c>
      <c r="BS109" s="13">
        <f t="shared" si="119"/>
        <v>0.10544392765336547</v>
      </c>
      <c r="BT109" s="13">
        <f t="shared" si="119"/>
        <v>9.8395527487769391E-2</v>
      </c>
      <c r="BU109" s="13"/>
      <c r="BV109" s="13"/>
      <c r="BW109" s="13">
        <f t="shared" si="112"/>
        <v>0.13694358921168204</v>
      </c>
      <c r="BX109" s="13">
        <f t="shared" si="112"/>
        <v>0.4321336560923148</v>
      </c>
      <c r="BY109" s="13">
        <f t="shared" si="112"/>
        <v>0.33695026375734577</v>
      </c>
      <c r="BZ109" s="13">
        <f t="shared" si="112"/>
        <v>0.18522940365607507</v>
      </c>
      <c r="CJ109" s="13">
        <v>85</v>
      </c>
      <c r="CK109" s="13">
        <f>CL$9*$CJ109+(1-数据总览!AF90)*100*CL$10+CL$11</f>
        <v>337.56580513264663</v>
      </c>
      <c r="CL109" s="13">
        <f>CM$9*$CJ109+(1-数据总览!AG90)*100*CM$10+CM$11</f>
        <v>338.19772911726</v>
      </c>
      <c r="CM109" s="13">
        <f>CN$9*$CJ109+(1-数据总览!AH90)*100*CN$10+CN$11</f>
        <v>331.34947153959757</v>
      </c>
      <c r="CN109" s="13">
        <f>CO$9*$CJ109+(1-数据总览!AI90)*100*CO$10+CO$11</f>
        <v>331.34947153959757</v>
      </c>
      <c r="CQ109" s="13">
        <v>85</v>
      </c>
      <c r="CR109" s="13" t="e">
        <f>(持续效用(选择列求节点(将领怒气,CR$21,时间节点,1,100-$CQ109),0,CR$21,"将领")-持续效用(选择列求节点(将领怒气,CR$21,时间节点,1,100),0,CR$21,"将领"))*数据总览!$D$4/(1+数据总览!$D$4)</f>
        <v>#VALUE!</v>
      </c>
      <c r="CS109" s="13" t="e">
        <f>(持续效用(选择列求节点(将领怒气,CS$21,时间节点,1,100-$CQ109),0,CS$21,"将领")-持续效用(选择列求节点(将领怒气,CS$21,时间节点,1,100),0,CS$21,"将领"))*数据总览!$D$4/(1+数据总览!$D$4)</f>
        <v>#VALUE!</v>
      </c>
      <c r="CT109" s="13" t="e">
        <f>(持续效用(选择列求节点(将领怒气,CT$21,时间节点,1,100-$CQ109),0,CT$21,"将领")-持续效用(选择列求节点(将领怒气,CT$21,时间节点,1,100),0,CT$21,"将领"))*数据总览!$D$4/(1+数据总览!$D$4)</f>
        <v>#VALUE!</v>
      </c>
      <c r="CU109" s="13" t="e">
        <f>(持续效用(选择列求节点(将领怒气,CU$21,时间节点,1,100-$CQ109),0,CU$21,"将领")-持续效用(选择列求节点(将领怒气,CU$21,时间节点,1,100),0,CU$21,"将领"))*数据总览!$D$4/(1+数据总览!$D$4)</f>
        <v>#VALUE!</v>
      </c>
      <c r="CW109" s="13">
        <f>(持续效用(选择列求节点(将领怒气,CW$21,时间节点,1,200-$CQ109),0,CW$21,"将领")-持续效用(选择列求节点(将领怒气,CW$21,时间节点,1,200),0,CW$21,"将领"))*数据总览!$D$4/(1+数据总览!$D$4)</f>
        <v>8.5685951763105964E-2</v>
      </c>
      <c r="CX109" s="13">
        <f>(持续效用(选择列求节点(将领怒气,CX$21,时间节点,1,200-$CQ109),0,CX$21,"将领")-持续效用(选择列求节点(将领怒气,CX$21,时间节点,1,200),0,CX$21,"将领"))*数据总览!$D$4/(1+数据总览!$D$4)</f>
        <v>9.0374498635712938E-2</v>
      </c>
      <c r="CY109" s="13">
        <f>(持续效用(选择列求节点(将领怒气,CY$21,时间节点,1,200-$CQ109),0,CY$21,"将领")-持续效用(选择列求节点(将领怒气,CY$21,时间节点,1,200),0,CY$21,"将领"))*数据总览!$D$4/(1+数据总览!$D$4)</f>
        <v>8.0533753392239366E-2</v>
      </c>
      <c r="CZ109" s="13">
        <f>(持续效用(选择列求节点(将领怒气,CZ$21,时间节点,1,200-$CQ109),0,CZ$21,"将领")-持续效用(选择列求节点(将领怒气,CZ$21,时间节点,1,200),0,CZ$21,"将领"))*数据总览!$D$4/(1+数据总览!$D$4)</f>
        <v>7.9984288647419619E-2</v>
      </c>
      <c r="DC109" s="13" t="e">
        <f t="shared" si="113"/>
        <v>#VALUE!</v>
      </c>
      <c r="DD109" s="13" t="e">
        <f t="shared" si="113"/>
        <v>#VALUE!</v>
      </c>
      <c r="DE109" s="13" t="e">
        <f t="shared" si="113"/>
        <v>#VALUE!</v>
      </c>
      <c r="DF109" s="13" t="e">
        <f t="shared" si="113"/>
        <v>#VALUE!</v>
      </c>
      <c r="FG109" s="13" t="str">
        <f>IFERROR(INDEX(版本差别!$F:$F,MATCH(相关演算!FH109,版本差别!$D:$D,0)),"")</f>
        <v/>
      </c>
      <c r="FH109" s="13">
        <v>10096</v>
      </c>
      <c r="FO109" s="53">
        <f t="shared" si="81"/>
        <v>0</v>
      </c>
      <c r="FP109" s="53">
        <f t="shared" si="82"/>
        <v>0</v>
      </c>
      <c r="FQ109" s="53">
        <f t="shared" si="107"/>
        <v>0</v>
      </c>
      <c r="FR109" s="53">
        <f t="shared" si="84"/>
        <v>0</v>
      </c>
      <c r="FS109" s="53">
        <f t="shared" si="85"/>
        <v>0</v>
      </c>
      <c r="FT109" s="53">
        <f t="shared" si="86"/>
        <v>0</v>
      </c>
      <c r="FU109" s="53">
        <f t="shared" si="87"/>
        <v>0</v>
      </c>
      <c r="FV109" s="53">
        <f t="shared" si="88"/>
        <v>0</v>
      </c>
      <c r="FW109" s="53">
        <f t="shared" si="77"/>
        <v>0</v>
      </c>
      <c r="FX109" s="53">
        <v>26</v>
      </c>
      <c r="FY109" s="125">
        <f t="shared" si="78"/>
        <v>26</v>
      </c>
      <c r="FZ109" s="125" t="str">
        <f t="shared" ca="1" si="108"/>
        <v/>
      </c>
      <c r="GA109" s="13">
        <v>26</v>
      </c>
      <c r="GB109" s="53" t="str">
        <f t="shared" si="109"/>
        <v/>
      </c>
      <c r="GC109" s="189" t="str">
        <f>IF(FI109="","",求节点($FT$4:$FT$10,$FV$4:$FV$10,GB109))</f>
        <v/>
      </c>
      <c r="GD109" s="53">
        <f t="shared" si="110"/>
        <v>0</v>
      </c>
      <c r="GE109" s="53">
        <f t="shared" si="111"/>
        <v>12</v>
      </c>
      <c r="GF109" s="190">
        <f>IF(GG109="",MAX(ROUND(GE109*求节点($FN$4:$FN$7,INDEX($FO$4:$FR$7,,GD109+1),GE109),2),2),MIN(MAX(ROUND(GE109*求节点($FN$4:$FN$7,INDEX($FO$4:$FR$7,,GD109+1),GE109),2),2),GG109))</f>
        <v>12</v>
      </c>
      <c r="GG109" s="13" t="s">
        <v>380</v>
      </c>
    </row>
    <row r="110" spans="2:189" x14ac:dyDescent="0.15">
      <c r="C110" s="25"/>
      <c r="H110" s="13"/>
      <c r="I110" s="13"/>
      <c r="J110" s="13"/>
      <c r="K110" s="13"/>
      <c r="L110" s="13"/>
      <c r="M110" s="13"/>
      <c r="S110" s="7"/>
      <c r="W110" s="26"/>
      <c r="AI110" s="26"/>
      <c r="BK110" s="13">
        <v>86</v>
      </c>
      <c r="BL110" s="13">
        <f t="shared" si="118"/>
        <v>7.8633980624181199E-2</v>
      </c>
      <c r="BM110" s="13">
        <f t="shared" si="118"/>
        <v>0.19144834761168406</v>
      </c>
      <c r="BN110" s="13">
        <f t="shared" si="118"/>
        <v>0.23886825144419782</v>
      </c>
      <c r="BO110" s="13">
        <f t="shared" si="118"/>
        <v>8.7895606730119813E-2</v>
      </c>
      <c r="BQ110" s="13">
        <f t="shared" si="119"/>
        <v>6.0124268426885508E-2</v>
      </c>
      <c r="BR110" s="13">
        <f t="shared" si="119"/>
        <v>0.24508078744420611</v>
      </c>
      <c r="BS110" s="13">
        <f t="shared" si="119"/>
        <v>0.10652014317785383</v>
      </c>
      <c r="BT110" s="13">
        <f t="shared" si="119"/>
        <v>9.8955797897069625E-2</v>
      </c>
      <c r="BU110" s="13"/>
      <c r="BV110" s="13"/>
      <c r="BW110" s="13">
        <f t="shared" si="112"/>
        <v>0.13875824905106671</v>
      </c>
      <c r="BX110" s="13">
        <f t="shared" si="112"/>
        <v>0.43652913505589019</v>
      </c>
      <c r="BY110" s="13">
        <f t="shared" si="112"/>
        <v>0.34538839462205162</v>
      </c>
      <c r="BZ110" s="13">
        <f t="shared" si="112"/>
        <v>0.18685140462718944</v>
      </c>
      <c r="CQ110" s="13">
        <v>86</v>
      </c>
      <c r="CR110" s="13" t="e">
        <f>(持续效用(选择列求节点(将领怒气,CR$21,时间节点,1,100-$CQ110),0,CR$21,"将领")-持续效用(选择列求节点(将领怒气,CR$21,时间节点,1,100),0,CR$21,"将领"))*数据总览!$D$4/(1+数据总览!$D$4)</f>
        <v>#VALUE!</v>
      </c>
      <c r="CS110" s="13" t="e">
        <f>(持续效用(选择列求节点(将领怒气,CS$21,时间节点,1,100-$CQ110),0,CS$21,"将领")-持续效用(选择列求节点(将领怒气,CS$21,时间节点,1,100),0,CS$21,"将领"))*数据总览!$D$4/(1+数据总览!$D$4)</f>
        <v>#VALUE!</v>
      </c>
      <c r="CT110" s="13" t="e">
        <f>(持续效用(选择列求节点(将领怒气,CT$21,时间节点,1,100-$CQ110),0,CT$21,"将领")-持续效用(选择列求节点(将领怒气,CT$21,时间节点,1,100),0,CT$21,"将领"))*数据总览!$D$4/(1+数据总览!$D$4)</f>
        <v>#VALUE!</v>
      </c>
      <c r="CU110" s="13" t="e">
        <f>(持续效用(选择列求节点(将领怒气,CU$21,时间节点,1,100-$CQ110),0,CU$21,"将领")-持续效用(选择列求节点(将领怒气,CU$21,时间节点,1,100),0,CU$21,"将领"))*数据总览!$D$4/(1+数据总览!$D$4)</f>
        <v>#VALUE!</v>
      </c>
      <c r="CW110" s="13">
        <f>(持续效用(选择列求节点(将领怒气,CW$21,时间节点,1,200-$CQ110),0,CW$21,"将领")-持续效用(选择列求节点(将领怒气,CW$21,时间节点,1,200),0,CW$21,"将领"))*数据总览!$D$4/(1+数据总览!$D$4)</f>
        <v>8.6460136649819705E-2</v>
      </c>
      <c r="CX110" s="13">
        <f>(持续效用(选择列求节点(将领怒气,CX$21,时间节点,1,200-$CQ110),0,CX$21,"将领")-持续效用(选择列求节点(将领怒气,CX$21,时间节点,1,200),0,CX$21,"将领"))*数据总览!$D$4/(1+数据总览!$D$4)</f>
        <v>9.1536655650483731E-2</v>
      </c>
      <c r="CY110" s="13">
        <f>(持续效用(选择列求节点(将领怒气,CY$21,时间节点,1,200-$CQ110),0,CY$21,"将领")-持续效用(选择列求节点(将领怒气,CY$21,时间节点,1,200),0,CY$21,"将领"))*数据总览!$D$4/(1+数据总览!$D$4)</f>
        <v>8.1719616516153629E-2</v>
      </c>
      <c r="CZ110" s="13">
        <f>(持续效用(选择列求节点(将领怒气,CZ$21,时间节点,1,200-$CQ110),0,CZ$21,"将领")-持续效用(选择列求节点(将领怒气,CZ$21,时间节点,1,200),0,CZ$21,"将领"))*数据总览!$D$4/(1+数据总览!$D$4)</f>
        <v>8.1228308227214635E-2</v>
      </c>
      <c r="DC110" s="13" t="e">
        <f t="shared" si="113"/>
        <v>#VALUE!</v>
      </c>
      <c r="DD110" s="13" t="e">
        <f t="shared" si="113"/>
        <v>#VALUE!</v>
      </c>
      <c r="DE110" s="13" t="e">
        <f t="shared" si="113"/>
        <v>#VALUE!</v>
      </c>
      <c r="DF110" s="13" t="e">
        <f t="shared" si="113"/>
        <v>#VALUE!</v>
      </c>
      <c r="FG110" s="13" t="str">
        <f>IFERROR(INDEX(版本差别!$F:$F,MATCH(相关演算!FH110,版本差别!$D:$D,0)),"")</f>
        <v/>
      </c>
      <c r="FH110" s="13">
        <v>10097</v>
      </c>
      <c r="FO110" s="53">
        <f t="shared" si="81"/>
        <v>0</v>
      </c>
      <c r="FP110" s="53">
        <f t="shared" si="82"/>
        <v>0</v>
      </c>
      <c r="FQ110" s="53">
        <f t="shared" si="107"/>
        <v>0</v>
      </c>
      <c r="FR110" s="53">
        <f t="shared" si="84"/>
        <v>0</v>
      </c>
      <c r="FS110" s="53">
        <f t="shared" si="85"/>
        <v>0</v>
      </c>
      <c r="FT110" s="53">
        <f t="shared" si="86"/>
        <v>0</v>
      </c>
      <c r="FU110" s="53">
        <f t="shared" si="87"/>
        <v>0</v>
      </c>
      <c r="FV110" s="53">
        <f t="shared" si="88"/>
        <v>0</v>
      </c>
      <c r="FW110" s="53">
        <f t="shared" si="77"/>
        <v>0</v>
      </c>
      <c r="FX110" s="53">
        <v>27</v>
      </c>
      <c r="FY110" s="125">
        <f t="shared" si="78"/>
        <v>27</v>
      </c>
      <c r="FZ110" s="125" t="str">
        <f t="shared" ca="1" si="108"/>
        <v/>
      </c>
      <c r="GA110" s="13">
        <v>27</v>
      </c>
      <c r="GB110" s="53" t="str">
        <f t="shared" si="109"/>
        <v/>
      </c>
      <c r="GC110" s="189" t="str">
        <f>IF(FI110="","",求节点($FT$4:$FT$10,$FV$4:$FV$10,GB110))</f>
        <v/>
      </c>
      <c r="GD110" s="53">
        <f t="shared" si="110"/>
        <v>0</v>
      </c>
      <c r="GE110" s="53">
        <f t="shared" si="111"/>
        <v>12</v>
      </c>
      <c r="GF110" s="190">
        <f>IF(GG110="",MAX(ROUND(GE110*求节点($FN$4:$FN$7,INDEX($FO$4:$FR$7,,GD110+1),GE110),2),2),MIN(MAX(ROUND(GE110*求节点($FN$4:$FN$7,INDEX($FO$4:$FR$7,,GD110+1),GE110),2),2),GG110))</f>
        <v>12</v>
      </c>
      <c r="GG110" s="13" t="s">
        <v>380</v>
      </c>
    </row>
    <row r="111" spans="2:189" x14ac:dyDescent="0.15">
      <c r="C111" s="25"/>
      <c r="H111" s="13"/>
      <c r="I111" s="13"/>
      <c r="J111" s="13"/>
      <c r="K111" s="13"/>
      <c r="L111" s="13"/>
      <c r="M111" s="13"/>
      <c r="S111" s="7"/>
      <c r="W111" s="26"/>
      <c r="AI111" s="26"/>
      <c r="BK111" s="13">
        <v>87</v>
      </c>
      <c r="BL111" s="13">
        <f t="shared" si="118"/>
        <v>7.9584249764821424E-2</v>
      </c>
      <c r="BM111" s="13">
        <f t="shared" si="118"/>
        <v>0.19369667947040842</v>
      </c>
      <c r="BN111" s="13">
        <f t="shared" si="118"/>
        <v>0.24625822777434159</v>
      </c>
      <c r="BO111" s="13">
        <f t="shared" si="118"/>
        <v>8.8957337291933891E-2</v>
      </c>
      <c r="BQ111" s="13">
        <f t="shared" si="119"/>
        <v>6.098865912563084E-2</v>
      </c>
      <c r="BR111" s="13">
        <f t="shared" si="119"/>
        <v>0.24722793454905698</v>
      </c>
      <c r="BS111" s="13">
        <f t="shared" si="119"/>
        <v>0.10760236090092012</v>
      </c>
      <c r="BT111" s="13">
        <f t="shared" si="119"/>
        <v>9.9516068306369887E-2</v>
      </c>
      <c r="BU111" s="13"/>
      <c r="BV111" s="13"/>
      <c r="BW111" s="13">
        <f t="shared" si="112"/>
        <v>0.14057290889045226</v>
      </c>
      <c r="BX111" s="13">
        <f t="shared" si="112"/>
        <v>0.44092461401946537</v>
      </c>
      <c r="BY111" s="13">
        <f t="shared" si="112"/>
        <v>0.35386058867526171</v>
      </c>
      <c r="BZ111" s="13">
        <f t="shared" si="112"/>
        <v>0.18847340559830378</v>
      </c>
      <c r="CQ111" s="13">
        <v>87</v>
      </c>
      <c r="CR111" s="13" t="e">
        <f>(持续效用(选择列求节点(将领怒气,CR$21,时间节点,1,100-$CQ111),0,CR$21,"将领")-持续效用(选择列求节点(将领怒气,CR$21,时间节点,1,100),0,CR$21,"将领"))*数据总览!$D$4/(1+数据总览!$D$4)</f>
        <v>#VALUE!</v>
      </c>
      <c r="CS111" s="13" t="e">
        <f>(持续效用(选择列求节点(将领怒气,CS$21,时间节点,1,100-$CQ111),0,CS$21,"将领")-持续效用(选择列求节点(将领怒气,CS$21,时间节点,1,100),0,CS$21,"将领"))*数据总览!$D$4/(1+数据总览!$D$4)</f>
        <v>#VALUE!</v>
      </c>
      <c r="CT111" s="13" t="e">
        <f>(持续效用(选择列求节点(将领怒气,CT$21,时间节点,1,100-$CQ111),0,CT$21,"将领")-持续效用(选择列求节点(将领怒气,CT$21,时间节点,1,100),0,CT$21,"将领"))*数据总览!$D$4/(1+数据总览!$D$4)</f>
        <v>#VALUE!</v>
      </c>
      <c r="CU111" s="13" t="e">
        <f>(持续效用(选择列求节点(将领怒气,CU$21,时间节点,1,100-$CQ111),0,CU$21,"将领")-持续效用(选择列求节点(将领怒气,CU$21,时间节点,1,100),0,CU$21,"将领"))*数据总览!$D$4/(1+数据总览!$D$4)</f>
        <v>#VALUE!</v>
      </c>
      <c r="CW111" s="13">
        <f>(持续效用(选择列求节点(将领怒气,CW$21,时间节点,1,200-$CQ111),0,CW$21,"将领")-持续效用(选择列求节点(将领怒气,CW$21,时间节点,1,200),0,CW$21,"将领"))*数据总览!$D$4/(1+数据总览!$D$4)</f>
        <v>8.7236486283307602E-2</v>
      </c>
      <c r="CX111" s="13">
        <f>(持续效用(选择列求节点(将领怒气,CX$21,时间节点,1,200-$CQ111),0,CX$21,"将领")-持续效用(选择列求节点(将领怒气,CX$21,时间节点,1,200),0,CX$21,"将领"))*数据总览!$D$4/(1+数据总览!$D$4)</f>
        <v>9.270390507055612E-2</v>
      </c>
      <c r="CY111" s="13">
        <f>(持续效用(选择列求节点(将领怒气,CY$21,时间节点,1,200-$CQ111),0,CY$21,"将领")-持续效用(选择列求节点(将领怒气,CY$21,时间节点,1,200),0,CY$21,"将领"))*数据总览!$D$4/(1+数据总览!$D$4)</f>
        <v>8.2905479640068405E-2</v>
      </c>
      <c r="CZ111" s="13">
        <f>(持续效用(选择列求节点(将领怒气,CZ$21,时间节点,1,200-$CQ111),0,CZ$21,"将领")-持续效用(选择列求节点(将领怒气,CZ$21,时间节点,1,200),0,CZ$21,"将领"))*数据总览!$D$4/(1+数据总览!$D$4)</f>
        <v>8.2472327807010151E-2</v>
      </c>
      <c r="DC111" s="13" t="e">
        <f t="shared" si="113"/>
        <v>#VALUE!</v>
      </c>
      <c r="DD111" s="13" t="e">
        <f t="shared" si="113"/>
        <v>#VALUE!</v>
      </c>
      <c r="DE111" s="13" t="e">
        <f t="shared" si="113"/>
        <v>#VALUE!</v>
      </c>
      <c r="DF111" s="13" t="e">
        <f t="shared" si="113"/>
        <v>#VALUE!</v>
      </c>
      <c r="FG111" s="13" t="str">
        <f>IFERROR(INDEX(版本差别!$F:$F,MATCH(相关演算!FH111,版本差别!$D:$D,0)),"")</f>
        <v/>
      </c>
      <c r="FH111" s="13">
        <v>10098</v>
      </c>
      <c r="FO111" s="53">
        <f t="shared" si="81"/>
        <v>0</v>
      </c>
      <c r="FP111" s="53">
        <f t="shared" si="82"/>
        <v>0</v>
      </c>
      <c r="FQ111" s="53">
        <f t="shared" si="107"/>
        <v>0</v>
      </c>
      <c r="FR111" s="53">
        <f t="shared" si="84"/>
        <v>0</v>
      </c>
      <c r="FS111" s="53">
        <f t="shared" si="85"/>
        <v>0</v>
      </c>
      <c r="FT111" s="53">
        <f t="shared" si="86"/>
        <v>0</v>
      </c>
      <c r="FU111" s="53">
        <f t="shared" si="87"/>
        <v>0</v>
      </c>
      <c r="FV111" s="53">
        <f t="shared" si="88"/>
        <v>0</v>
      </c>
      <c r="FW111" s="53">
        <f t="shared" si="77"/>
        <v>0</v>
      </c>
      <c r="FX111" s="53">
        <v>28</v>
      </c>
      <c r="FY111" s="125">
        <f t="shared" si="78"/>
        <v>28</v>
      </c>
      <c r="FZ111" s="125" t="str">
        <f t="shared" ca="1" si="108"/>
        <v/>
      </c>
      <c r="GA111" s="13">
        <v>28</v>
      </c>
      <c r="GB111" s="53" t="str">
        <f t="shared" si="109"/>
        <v/>
      </c>
      <c r="GC111" s="189" t="str">
        <f>IF(FI111="","",求节点($FT$4:$FT$10,$FV$4:$FV$10,GB111))</f>
        <v/>
      </c>
      <c r="GD111" s="53">
        <f t="shared" si="110"/>
        <v>0</v>
      </c>
      <c r="GE111" s="53">
        <f t="shared" si="111"/>
        <v>12</v>
      </c>
      <c r="GF111" s="190">
        <f>IF(GG111="",MAX(ROUND(GE111*求节点($FN$4:$FN$7,INDEX($FO$4:$FR$7,,GD111+1),GE111),2),2),MIN(MAX(ROUND(GE111*求节点($FN$4:$FN$7,INDEX($FO$4:$FR$7,,GD111+1),GE111),2),2),GG111))</f>
        <v>12</v>
      </c>
      <c r="GG111" s="13" t="s">
        <v>380</v>
      </c>
    </row>
    <row r="112" spans="2:189" x14ac:dyDescent="0.15">
      <c r="C112" s="25"/>
      <c r="H112" s="13"/>
      <c r="I112" s="13"/>
      <c r="J112" s="13"/>
      <c r="K112" s="13"/>
      <c r="L112" s="13"/>
      <c r="M112" s="13"/>
      <c r="S112" s="7"/>
      <c r="W112" s="26"/>
      <c r="AI112" s="26"/>
      <c r="BK112" s="13">
        <v>88</v>
      </c>
      <c r="BL112" s="13">
        <f t="shared" si="118"/>
        <v>8.0534518905461594E-2</v>
      </c>
      <c r="BM112" s="13">
        <f t="shared" si="118"/>
        <v>0.19594501132913283</v>
      </c>
      <c r="BN112" s="13">
        <f t="shared" si="118"/>
        <v>0.25367173765604228</v>
      </c>
      <c r="BO112" s="13">
        <f t="shared" si="118"/>
        <v>9.0019067853748025E-2</v>
      </c>
      <c r="BQ112" s="13">
        <f t="shared" si="119"/>
        <v>6.1853049824376172E-2</v>
      </c>
      <c r="BR112" s="13">
        <f t="shared" si="119"/>
        <v>0.24937571692518387</v>
      </c>
      <c r="BS112" s="13">
        <f t="shared" si="119"/>
        <v>0.10868457862398639</v>
      </c>
      <c r="BT112" s="13">
        <f t="shared" si="119"/>
        <v>0.1000763387156702</v>
      </c>
      <c r="BU112" s="13"/>
      <c r="BV112" s="13"/>
      <c r="BW112" s="13">
        <f t="shared" si="112"/>
        <v>0.14238756872983777</v>
      </c>
      <c r="BX112" s="13">
        <f t="shared" si="112"/>
        <v>0.44532072825431668</v>
      </c>
      <c r="BY112" s="13">
        <f t="shared" si="112"/>
        <v>0.36235631628002868</v>
      </c>
      <c r="BZ112" s="13">
        <f t="shared" si="112"/>
        <v>0.19009540656941823</v>
      </c>
      <c r="CQ112" s="13">
        <v>88</v>
      </c>
      <c r="CR112" s="13" t="e">
        <f>(持续效用(选择列求节点(将领怒气,CR$21,时间节点,1,100-$CQ112),0,CR$21,"将领")-持续效用(选择列求节点(将领怒气,CR$21,时间节点,1,100),0,CR$21,"将领"))*数据总览!$D$4/(1+数据总览!$D$4)</f>
        <v>#VALUE!</v>
      </c>
      <c r="CS112" s="13" t="e">
        <f>(持续效用(选择列求节点(将领怒气,CS$21,时间节点,1,100-$CQ112),0,CS$21,"将领")-持续效用(选择列求节点(将领怒气,CS$21,时间节点,1,100),0,CS$21,"将领"))*数据总览!$D$4/(1+数据总览!$D$4)</f>
        <v>#VALUE!</v>
      </c>
      <c r="CT112" s="13" t="e">
        <f>(持续效用(选择列求节点(将领怒气,CT$21,时间节点,1,100-$CQ112),0,CT$21,"将领")-持续效用(选择列求节点(将领怒气,CT$21,时间节点,1,100),0,CT$21,"将领"))*数据总览!$D$4/(1+数据总览!$D$4)</f>
        <v>#VALUE!</v>
      </c>
      <c r="CU112" s="13" t="e">
        <f>(持续效用(选择列求节点(将领怒气,CU$21,时间节点,1,100-$CQ112),0,CU$21,"将领")-持续效用(选择列求节点(将领怒气,CU$21,时间节点,1,100),0,CU$21,"将领"))*数据总览!$D$4/(1+数据总览!$D$4)</f>
        <v>#VALUE!</v>
      </c>
      <c r="CW112" s="13">
        <f>(持续效用(选择列求节点(将领怒气,CW$21,时间节点,1,200-$CQ112),0,CW$21,"将领")-持续效用(选择列求节点(将领怒气,CW$21,时间节点,1,200),0,CW$21,"将领"))*数据总览!$D$4/(1+数据总览!$D$4)</f>
        <v>8.801283591679504E-2</v>
      </c>
      <c r="CX112" s="13">
        <f>(持续效用(选择列求节点(将领怒气,CX$21,时间节点,1,200-$CQ112),0,CX$21,"将领")-持续效用(选择列求节点(将领怒气,CX$21,时间节点,1,200),0,CX$21,"将领"))*数据总览!$D$4/(1+数据总览!$D$4)</f>
        <v>9.3871154490628522E-2</v>
      </c>
      <c r="CY112" s="13">
        <f>(持续效用(选择列求节点(将领怒气,CY$21,时间节点,1,200-$CQ112),0,CY$21,"将领")-持续效用(选择列求节点(将领怒气,CY$21,时间节点,1,200),0,CY$21,"将领"))*数据总览!$D$4/(1+数据总览!$D$4)</f>
        <v>8.4091342763982682E-2</v>
      </c>
      <c r="CZ112" s="13">
        <f>(持续效用(选择列求节点(将领怒气,CZ$21,时间节点,1,200-$CQ112),0,CZ$21,"将领")-持续效用(选择列求节点(将领怒气,CZ$21,时间节点,1,200),0,CZ$21,"将领"))*数据总览!$D$4/(1+数据总览!$D$4)</f>
        <v>8.3716347386805168E-2</v>
      </c>
      <c r="DC112" s="13" t="e">
        <f t="shared" si="113"/>
        <v>#VALUE!</v>
      </c>
      <c r="DD112" s="13" t="e">
        <f t="shared" si="113"/>
        <v>#VALUE!</v>
      </c>
      <c r="DE112" s="13" t="e">
        <f t="shared" si="113"/>
        <v>#VALUE!</v>
      </c>
      <c r="DF112" s="13" t="e">
        <f t="shared" si="113"/>
        <v>#VALUE!</v>
      </c>
      <c r="FG112" s="13" t="str">
        <f>IFERROR(INDEX(版本差别!$F:$F,MATCH(相关演算!FH112,版本差别!$D:$D,0)),"")</f>
        <v/>
      </c>
      <c r="FH112" s="13">
        <v>10099</v>
      </c>
      <c r="FO112" s="53">
        <f t="shared" si="81"/>
        <v>0</v>
      </c>
      <c r="FP112" s="53">
        <f t="shared" si="82"/>
        <v>0</v>
      </c>
      <c r="FQ112" s="53">
        <f t="shared" si="107"/>
        <v>0</v>
      </c>
      <c r="FR112" s="53">
        <f t="shared" si="84"/>
        <v>0</v>
      </c>
      <c r="FS112" s="53">
        <f t="shared" si="85"/>
        <v>0</v>
      </c>
      <c r="FT112" s="53">
        <f t="shared" si="86"/>
        <v>0</v>
      </c>
      <c r="FU112" s="53">
        <f t="shared" si="87"/>
        <v>0</v>
      </c>
      <c r="FV112" s="53">
        <f t="shared" si="88"/>
        <v>0</v>
      </c>
      <c r="FW112" s="53">
        <f t="shared" si="77"/>
        <v>0</v>
      </c>
      <c r="FX112" s="53">
        <v>29</v>
      </c>
      <c r="FY112" s="125">
        <f t="shared" si="78"/>
        <v>29</v>
      </c>
      <c r="FZ112" s="125" t="str">
        <f t="shared" ca="1" si="108"/>
        <v/>
      </c>
      <c r="GA112" s="13">
        <v>29</v>
      </c>
      <c r="GB112" s="53" t="str">
        <f t="shared" si="109"/>
        <v/>
      </c>
      <c r="GC112" s="189" t="str">
        <f>IF(FI112="","",求节点($FT$4:$FT$10,$FV$4:$FV$10,GB112))</f>
        <v/>
      </c>
      <c r="GD112" s="53">
        <f t="shared" si="110"/>
        <v>0</v>
      </c>
      <c r="GE112" s="53">
        <f t="shared" si="111"/>
        <v>12</v>
      </c>
      <c r="GF112" s="190">
        <f>IF(GG112="",MAX(ROUND(GE112*求节点($FN$4:$FN$7,INDEX($FO$4:$FR$7,,GD112+1),GE112),2),2),MIN(MAX(ROUND(GE112*求节点($FN$4:$FN$7,INDEX($FO$4:$FR$7,,GD112+1),GE112),2),2),GG112))</f>
        <v>12</v>
      </c>
      <c r="GG112" s="13" t="s">
        <v>380</v>
      </c>
    </row>
    <row r="113" spans="3:189" x14ac:dyDescent="0.15">
      <c r="C113" s="25"/>
      <c r="H113" s="13"/>
      <c r="I113" s="13"/>
      <c r="J113" s="13"/>
      <c r="K113" s="13"/>
      <c r="L113" s="13"/>
      <c r="M113" s="13"/>
      <c r="S113" s="7"/>
      <c r="W113" s="26"/>
      <c r="AI113" s="26"/>
      <c r="BK113" s="13">
        <v>89</v>
      </c>
      <c r="BL113" s="13">
        <f t="shared" si="118"/>
        <v>8.1484788046101708E-2</v>
      </c>
      <c r="BM113" s="13">
        <f t="shared" si="118"/>
        <v>0.1981933431878572</v>
      </c>
      <c r="BN113" s="13">
        <f t="shared" si="118"/>
        <v>0.2611177207913194</v>
      </c>
      <c r="BO113" s="13">
        <f t="shared" si="118"/>
        <v>9.1080798415562103E-2</v>
      </c>
      <c r="BQ113" s="13">
        <f t="shared" si="119"/>
        <v>6.2717440523120727E-2</v>
      </c>
      <c r="BR113" s="13">
        <f t="shared" si="119"/>
        <v>0.25153183351434955</v>
      </c>
      <c r="BS113" s="13">
        <f t="shared" si="119"/>
        <v>0.10976679634705272</v>
      </c>
      <c r="BT113" s="13">
        <f t="shared" si="119"/>
        <v>0.10063660912497099</v>
      </c>
      <c r="BU113" s="13"/>
      <c r="BV113" s="13"/>
      <c r="BW113" s="13">
        <f t="shared" si="112"/>
        <v>0.14420222856922243</v>
      </c>
      <c r="BX113" s="13">
        <f t="shared" si="112"/>
        <v>0.44972517670220674</v>
      </c>
      <c r="BY113" s="13">
        <f t="shared" si="112"/>
        <v>0.37088451713837212</v>
      </c>
      <c r="BZ113" s="13">
        <f t="shared" si="112"/>
        <v>0.1917174075405331</v>
      </c>
      <c r="CH113" s="7"/>
      <c r="CQ113" s="13">
        <v>89</v>
      </c>
      <c r="CR113" s="13" t="e">
        <f>(持续效用(选择列求节点(将领怒气,CR$21,时间节点,1,100-$CQ113),0,CR$21,"将领")-持续效用(选择列求节点(将领怒气,CR$21,时间节点,1,100),0,CR$21,"将领"))*数据总览!$D$4/(1+数据总览!$D$4)</f>
        <v>#VALUE!</v>
      </c>
      <c r="CS113" s="13" t="e">
        <f>(持续效用(选择列求节点(将领怒气,CS$21,时间节点,1,100-$CQ113),0,CS$21,"将领")-持续效用(选择列求节点(将领怒气,CS$21,时间节点,1,100),0,CS$21,"将领"))*数据总览!$D$4/(1+数据总览!$D$4)</f>
        <v>#VALUE!</v>
      </c>
      <c r="CT113" s="13" t="e">
        <f>(持续效用(选择列求节点(将领怒气,CT$21,时间节点,1,100-$CQ113),0,CT$21,"将领")-持续效用(选择列求节点(将领怒气,CT$21,时间节点,1,100),0,CT$21,"将领"))*数据总览!$D$4/(1+数据总览!$D$4)</f>
        <v>#VALUE!</v>
      </c>
      <c r="CU113" s="13" t="e">
        <f>(持续效用(选择列求节点(将领怒气,CU$21,时间节点,1,100-$CQ113),0,CU$21,"将领")-持续效用(选择列求节点(将领怒气,CU$21,时间节点,1,100),0,CU$21,"将领"))*数据总览!$D$4/(1+数据总览!$D$4)</f>
        <v>#VALUE!</v>
      </c>
      <c r="CW113" s="13">
        <f>(持续效用(选择列求节点(将领怒气,CW$21,时间节点,1,200-$CQ113),0,CW$21,"将领")-持续效用(选择列求节点(将领怒气,CW$21,时间节点,1,200),0,CW$21,"将领"))*数据总览!$D$4/(1+数据总览!$D$4)</f>
        <v>8.8789185550282909E-2</v>
      </c>
      <c r="CX113" s="13">
        <f>(持续效用(选择列求节点(将领怒气,CX$21,时间节点,1,200-$CQ113),0,CX$21,"将领")-持续效用(选择列求节点(将领怒气,CX$21,时间节点,1,200),0,CX$21,"将领"))*数据总览!$D$4/(1+数据总览!$D$4)</f>
        <v>9.5038403910700953E-2</v>
      </c>
      <c r="CY113" s="13">
        <f>(持续效用(选择列求节点(将领怒气,CY$21,时间节点,1,200-$CQ113),0,CY$21,"将领")-持续效用(选择列求节点(将领怒气,CY$21,时间节点,1,200),0,CY$21,"将领"))*数据总览!$D$4/(1+数据总览!$D$4)</f>
        <v>8.5282604762319233E-2</v>
      </c>
      <c r="CZ113" s="13">
        <f>(持续效用(选择列求节点(将领怒气,CZ$21,时间节点,1,200-$CQ113),0,CZ$21,"将领")-持续效用(选择列求节点(将领怒气,CZ$21,时间节点,1,200),0,CZ$21,"将领"))*数据总览!$D$4/(1+数据总览!$D$4)</f>
        <v>8.49667405617959E-2</v>
      </c>
      <c r="DC113" s="13" t="e">
        <f t="shared" si="113"/>
        <v>#VALUE!</v>
      </c>
      <c r="DD113" s="13" t="e">
        <f t="shared" si="113"/>
        <v>#VALUE!</v>
      </c>
      <c r="DE113" s="13" t="e">
        <f t="shared" si="113"/>
        <v>#VALUE!</v>
      </c>
      <c r="DF113" s="13" t="e">
        <f t="shared" si="113"/>
        <v>#VALUE!</v>
      </c>
      <c r="DN113" s="7"/>
      <c r="EI113" s="7"/>
      <c r="FB113" s="7"/>
      <c r="FG113" s="13" t="str">
        <f>IFERROR(INDEX(版本差别!$F:$F,MATCH(相关演算!FH113,版本差别!$D:$D,0)),"")</f>
        <v/>
      </c>
      <c r="FH113" s="13">
        <v>10100</v>
      </c>
      <c r="FO113" s="53">
        <f t="shared" si="81"/>
        <v>0</v>
      </c>
      <c r="FP113" s="53">
        <f t="shared" si="82"/>
        <v>0</v>
      </c>
      <c r="FQ113" s="53">
        <f t="shared" si="107"/>
        <v>0</v>
      </c>
      <c r="FR113" s="53">
        <f t="shared" si="84"/>
        <v>0</v>
      </c>
      <c r="FS113" s="53">
        <f t="shared" si="85"/>
        <v>0</v>
      </c>
      <c r="FT113" s="53">
        <f t="shared" si="86"/>
        <v>0</v>
      </c>
      <c r="FU113" s="53">
        <f t="shared" si="87"/>
        <v>0</v>
      </c>
      <c r="FV113" s="53">
        <f t="shared" si="88"/>
        <v>0</v>
      </c>
      <c r="FW113" s="53">
        <f t="shared" si="77"/>
        <v>0</v>
      </c>
      <c r="FX113" s="53">
        <v>30</v>
      </c>
      <c r="FY113" s="125">
        <f t="shared" si="78"/>
        <v>30</v>
      </c>
      <c r="FZ113" s="125" t="str">
        <f t="shared" ca="1" si="108"/>
        <v/>
      </c>
      <c r="GA113" s="13">
        <v>30</v>
      </c>
      <c r="GB113" s="53" t="str">
        <f t="shared" si="109"/>
        <v/>
      </c>
      <c r="GC113" s="189" t="str">
        <f>IF(FI113="","",求节点($FT$4:$FT$10,$FV$4:$FV$10,GB113))</f>
        <v/>
      </c>
      <c r="GD113" s="53">
        <f t="shared" si="110"/>
        <v>0</v>
      </c>
      <c r="GE113" s="53">
        <f t="shared" si="111"/>
        <v>12</v>
      </c>
      <c r="GF113" s="190">
        <f>IF(GG113="",MAX(ROUND(GE113*求节点($FN$4:$FN$7,INDEX($FO$4:$FR$7,,GD113+1),GE113),2),2),MIN(MAX(ROUND(GE113*求节点($FN$4:$FN$7,INDEX($FO$4:$FR$7,,GD113+1),GE113),2),2),GG113))</f>
        <v>12</v>
      </c>
      <c r="GG113" s="13" t="s">
        <v>380</v>
      </c>
    </row>
    <row r="114" spans="3:189" x14ac:dyDescent="0.15">
      <c r="C114" s="25"/>
      <c r="H114" s="13"/>
      <c r="I114" s="13"/>
      <c r="J114" s="13"/>
      <c r="K114" s="13"/>
      <c r="L114" s="13"/>
      <c r="M114" s="13"/>
      <c r="S114" s="7"/>
      <c r="W114" s="26"/>
      <c r="AI114" s="26"/>
      <c r="BK114" s="13">
        <v>90</v>
      </c>
      <c r="BL114" s="13">
        <f t="shared" si="118"/>
        <v>8.2435057186741878E-2</v>
      </c>
      <c r="BM114" s="13">
        <f t="shared" si="118"/>
        <v>0.20044195140888499</v>
      </c>
      <c r="BN114" s="13">
        <f t="shared" si="118"/>
        <v>0.2685940325456706</v>
      </c>
      <c r="BO114" s="13">
        <f t="shared" si="118"/>
        <v>9.2142528977377125E-2</v>
      </c>
      <c r="BQ114" s="13">
        <f t="shared" si="119"/>
        <v>6.3583533670194925E-2</v>
      </c>
      <c r="BR114" s="13">
        <f t="shared" si="119"/>
        <v>0.25368795010351441</v>
      </c>
      <c r="BS114" s="13">
        <f t="shared" si="119"/>
        <v>0.11084901407011893</v>
      </c>
      <c r="BT114" s="13">
        <f t="shared" si="119"/>
        <v>0.10119687953427128</v>
      </c>
      <c r="BU114" s="13"/>
      <c r="BV114" s="13"/>
      <c r="BW114" s="13">
        <f t="shared" si="112"/>
        <v>0.1460185908569368</v>
      </c>
      <c r="BX114" s="13">
        <f t="shared" si="112"/>
        <v>0.4541299015123994</v>
      </c>
      <c r="BY114" s="13">
        <f t="shared" si="112"/>
        <v>0.37944304661578954</v>
      </c>
      <c r="BZ114" s="13">
        <f t="shared" si="112"/>
        <v>0.19333940851164841</v>
      </c>
      <c r="CH114" s="7"/>
      <c r="CQ114" s="13">
        <v>90</v>
      </c>
      <c r="CR114" s="13" t="e">
        <f>(持续效用(选择列求节点(将领怒气,CR$21,时间节点,1,100-$CQ114),0,CR$21,"将领")-持续效用(选择列求节点(将领怒气,CR$21,时间节点,1,100),0,CR$21,"将领"))*数据总览!$D$4/(1+数据总览!$D$4)</f>
        <v>#VALUE!</v>
      </c>
      <c r="CS114" s="13" t="e">
        <f>(持续效用(选择列求节点(将领怒气,CS$21,时间节点,1,100-$CQ114),0,CS$21,"将领")-持续效用(选择列求节点(将领怒气,CS$21,时间节点,1,100),0,CS$21,"将领"))*数据总览!$D$4/(1+数据总览!$D$4)</f>
        <v>#VALUE!</v>
      </c>
      <c r="CT114" s="13" t="e">
        <f>(持续效用(选择列求节点(将领怒气,CT$21,时间节点,1,100-$CQ114),0,CT$21,"将领")-持续效用(选择列求节点(将领怒气,CT$21,时间节点,1,100),0,CT$21,"将领"))*数据总览!$D$4/(1+数据总览!$D$4)</f>
        <v>#VALUE!</v>
      </c>
      <c r="CU114" s="13" t="e">
        <f>(持续效用(选择列求节点(将领怒气,CU$21,时间节点,1,100-$CQ114),0,CU$21,"将领")-持续效用(选择列求节点(将领怒气,CU$21,时间节点,1,100),0,CU$21,"将领"))*数据总览!$D$4/(1+数据总览!$D$4)</f>
        <v>#VALUE!</v>
      </c>
      <c r="CW114" s="13">
        <f>(持续效用(选择列求节点(将领怒气,CW$21,时间节点,1,200-$CQ114),0,CW$21,"将领")-持续效用(选择列求节点(将领怒气,CW$21,时间节点,1,200),0,CW$21,"将领"))*数据总览!$D$4/(1+数据总览!$D$4)</f>
        <v>8.9565535183770348E-2</v>
      </c>
      <c r="CX114" s="13">
        <f>(持续效用(选择列求节点(将领怒气,CX$21,时间节点,1,200-$CQ114),0,CX$21,"将领")-持续效用(选择列求节点(将领怒气,CX$21,时间节点,1,200),0,CX$21,"将领"))*数据总览!$D$4/(1+数据总览!$D$4)</f>
        <v>9.6205653330773355E-2</v>
      </c>
      <c r="CY114" s="13">
        <f>(持续效用(选择列求节点(将领怒气,CY$21,时间节点,1,200-$CQ114),0,CY$21,"将领")-持续效用(选择列求节点(将领怒气,CY$21,时间节点,1,200),0,CY$21,"将领"))*数据总览!$D$4/(1+数据总览!$D$4)</f>
        <v>8.6485274938272738E-2</v>
      </c>
      <c r="CZ114" s="13">
        <f>(持续效用(选择列求节点(将领怒气,CZ$21,时间节点,1,200-$CQ114),0,CZ$21,"将领")-持续效用(选择列求节点(将领怒气,CZ$21,时间节点,1,200),0,CZ$21,"将领"))*数据总览!$D$4/(1+数据总览!$D$4)</f>
        <v>8.6230601563664161E-2</v>
      </c>
      <c r="DC114" s="13" t="e">
        <f t="shared" si="113"/>
        <v>#VALUE!</v>
      </c>
      <c r="DD114" s="13" t="e">
        <f t="shared" si="113"/>
        <v>#VALUE!</v>
      </c>
      <c r="DE114" s="13" t="e">
        <f t="shared" si="113"/>
        <v>#VALUE!</v>
      </c>
      <c r="DF114" s="13" t="e">
        <f t="shared" si="113"/>
        <v>#VALUE!</v>
      </c>
      <c r="DN114" s="7"/>
      <c r="EI114" s="7"/>
      <c r="FB114" s="7"/>
      <c r="FG114" s="13" t="str">
        <f>IFERROR(INDEX(版本差别!$F:$F,MATCH(相关演算!FH114,版本差别!$D:$D,0)),"")</f>
        <v/>
      </c>
      <c r="FH114" s="13">
        <v>10101</v>
      </c>
      <c r="FO114" s="53">
        <f t="shared" si="81"/>
        <v>0</v>
      </c>
      <c r="FP114" s="53">
        <f t="shared" si="82"/>
        <v>0</v>
      </c>
      <c r="FQ114" s="53">
        <f t="shared" si="107"/>
        <v>0</v>
      </c>
      <c r="FR114" s="53">
        <f t="shared" si="84"/>
        <v>0</v>
      </c>
      <c r="FS114" s="53">
        <f t="shared" si="85"/>
        <v>0</v>
      </c>
      <c r="FT114" s="53">
        <f t="shared" si="86"/>
        <v>0</v>
      </c>
      <c r="FU114" s="53">
        <f t="shared" si="87"/>
        <v>0</v>
      </c>
      <c r="FV114" s="53">
        <f t="shared" si="88"/>
        <v>0</v>
      </c>
      <c r="FW114" s="53">
        <f t="shared" si="77"/>
        <v>0</v>
      </c>
      <c r="FX114" s="53">
        <v>31</v>
      </c>
      <c r="FY114" s="125">
        <f t="shared" si="78"/>
        <v>31</v>
      </c>
      <c r="FZ114" s="125" t="str">
        <f t="shared" ca="1" si="108"/>
        <v/>
      </c>
      <c r="GA114" s="13">
        <v>31</v>
      </c>
      <c r="GB114" s="53" t="str">
        <f t="shared" si="109"/>
        <v/>
      </c>
      <c r="GC114" s="189" t="str">
        <f>IF(FI114="","",求节点($FT$4:$FT$10,$FV$4:$FV$10,GB114))</f>
        <v/>
      </c>
      <c r="GD114" s="53">
        <f t="shared" si="110"/>
        <v>0</v>
      </c>
      <c r="GE114" s="53">
        <f t="shared" si="111"/>
        <v>12</v>
      </c>
      <c r="GF114" s="190">
        <f>IF(GG114="",MAX(ROUND(GE114*求节点($FN$4:$FN$7,INDEX($FO$4:$FR$7,,GD114+1),GE114),2),2),MIN(MAX(ROUND(GE114*求节点($FN$4:$FN$7,INDEX($FO$4:$FR$7,,GD114+1),GE114),2),2),GG114))</f>
        <v>12</v>
      </c>
      <c r="GG114" s="13" t="s">
        <v>380</v>
      </c>
    </row>
    <row r="115" spans="3:189" x14ac:dyDescent="0.15">
      <c r="C115" s="25"/>
      <c r="H115" s="13"/>
      <c r="I115" s="13"/>
      <c r="J115" s="13"/>
      <c r="K115" s="13"/>
      <c r="L115" s="13"/>
      <c r="M115" s="13"/>
      <c r="S115" s="7"/>
      <c r="W115" s="26"/>
      <c r="AI115" s="26"/>
      <c r="BK115" s="13">
        <v>91</v>
      </c>
      <c r="BL115" s="13">
        <f t="shared" si="118"/>
        <v>8.3388880299384016E-2</v>
      </c>
      <c r="BM115" s="13">
        <f t="shared" si="118"/>
        <v>0.20269184906679349</v>
      </c>
      <c r="BN115" s="13">
        <f t="shared" si="118"/>
        <v>0.27609093106317062</v>
      </c>
      <c r="BO115" s="13">
        <f t="shared" si="118"/>
        <v>9.3204259539191203E-2</v>
      </c>
      <c r="BQ115" s="13">
        <f t="shared" si="119"/>
        <v>6.4455806765897128E-2</v>
      </c>
      <c r="BR115" s="13">
        <f t="shared" si="119"/>
        <v>0.25584406669268006</v>
      </c>
      <c r="BS115" s="13">
        <f t="shared" si="119"/>
        <v>0.11193477589836717</v>
      </c>
      <c r="BT115" s="13">
        <f t="shared" si="119"/>
        <v>0.10175714994357155</v>
      </c>
      <c r="BU115" s="13"/>
      <c r="BV115" s="13"/>
      <c r="BW115" s="13">
        <f t="shared" si="112"/>
        <v>0.14784468706528114</v>
      </c>
      <c r="BX115" s="13">
        <f t="shared" si="112"/>
        <v>0.45853591575947356</v>
      </c>
      <c r="BY115" s="13">
        <f t="shared" si="112"/>
        <v>0.38802570696153782</v>
      </c>
      <c r="BZ115" s="13">
        <f t="shared" si="112"/>
        <v>0.19496140948276275</v>
      </c>
      <c r="CH115" s="7"/>
      <c r="CQ115" s="13">
        <v>91</v>
      </c>
      <c r="CR115" s="13" t="e">
        <f>(持续效用(选择列求节点(将领怒气,CR$21,时间节点,1,100-$CQ115),0,CR$21,"将领")-持续效用(选择列求节点(将领怒气,CR$21,时间节点,1,100),0,CR$21,"将领"))*数据总览!$D$4/(1+数据总览!$D$4)</f>
        <v>#VALUE!</v>
      </c>
      <c r="CS115" s="13" t="e">
        <f>(持续效用(选择列求节点(将领怒气,CS$21,时间节点,1,100-$CQ115),0,CS$21,"将领")-持续效用(选择列求节点(将领怒气,CS$21,时间节点,1,100),0,CS$21,"将领"))*数据总览!$D$4/(1+数据总览!$D$4)</f>
        <v>#VALUE!</v>
      </c>
      <c r="CT115" s="13" t="e">
        <f>(持续效用(选择列求节点(将领怒气,CT$21,时间节点,1,100-$CQ115),0,CT$21,"将领")-持续效用(选择列求节点(将领怒气,CT$21,时间节点,1,100),0,CT$21,"将领"))*数据总览!$D$4/(1+数据总览!$D$4)</f>
        <v>#VALUE!</v>
      </c>
      <c r="CU115" s="13" t="e">
        <f>(持续效用(选择列求节点(将领怒气,CU$21,时间节点,1,100-$CQ115),0,CU$21,"将领")-持续效用(选择列求节点(将领怒气,CU$21,时间节点,1,100),0,CU$21,"将领"))*数据总览!$D$4/(1+数据总览!$D$4)</f>
        <v>#VALUE!</v>
      </c>
      <c r="CW115" s="13">
        <f>(持续效用(选择列求节点(将领怒气,CW$21,时间节点,1,200-$CQ115),0,CW$21,"将领")-持续效用(选择列求节点(将领怒气,CW$21,时间节点,1,200),0,CW$21,"将领"))*数据总览!$D$4/(1+数据总览!$D$4)</f>
        <v>9.0341884817258231E-2</v>
      </c>
      <c r="CX115" s="13">
        <f>(持续效用(选择列求节点(将领怒气,CX$21,时间节点,1,200-$CQ115),0,CX$21,"将领")-持续效用(选择列求节点(将领怒气,CX$21,时间节点,1,200),0,CX$21,"将领"))*数据总览!$D$4/(1+数据总览!$D$4)</f>
        <v>9.7377821471257772E-2</v>
      </c>
      <c r="CY115" s="13">
        <f>(持续效用(选择列求节点(将领怒气,CY$21,时间节点,1,200-$CQ115),0,CY$21,"将领")-持续效用(选择列求节点(将领怒气,CY$21,时间节点,1,200),0,CY$21,"将领"))*数据总览!$D$4/(1+数据总览!$D$4)</f>
        <v>8.7687945114226229E-2</v>
      </c>
      <c r="CZ115" s="13">
        <f>(持续效用(选择列求节点(将领怒气,CZ$21,时间节点,1,200-$CQ115),0,CZ$21,"将领")-持续效用(选择列求节点(将领怒气,CZ$21,时间节点,1,200),0,CZ$21,"将领"))*数据总览!$D$4/(1+数据总览!$D$4)</f>
        <v>8.749446256553238E-2</v>
      </c>
      <c r="DC115" s="13" t="e">
        <f t="shared" si="113"/>
        <v>#VALUE!</v>
      </c>
      <c r="DD115" s="13" t="e">
        <f t="shared" si="113"/>
        <v>#VALUE!</v>
      </c>
      <c r="DE115" s="13" t="e">
        <f t="shared" si="113"/>
        <v>#VALUE!</v>
      </c>
      <c r="DF115" s="13" t="e">
        <f t="shared" si="113"/>
        <v>#VALUE!</v>
      </c>
      <c r="DN115" s="7"/>
      <c r="EI115" s="7"/>
      <c r="FB115" s="7"/>
      <c r="FO115" s="53">
        <f t="shared" si="81"/>
        <v>0</v>
      </c>
      <c r="FP115" s="53">
        <f t="shared" si="82"/>
        <v>0</v>
      </c>
      <c r="FQ115" s="53">
        <f t="shared" si="107"/>
        <v>0</v>
      </c>
      <c r="FR115" s="53">
        <f t="shared" si="84"/>
        <v>0</v>
      </c>
      <c r="FS115" s="53">
        <f t="shared" si="85"/>
        <v>0</v>
      </c>
      <c r="FT115" s="53">
        <f t="shared" si="86"/>
        <v>0</v>
      </c>
      <c r="FU115" s="53">
        <f t="shared" si="87"/>
        <v>0</v>
      </c>
      <c r="FV115" s="53">
        <f t="shared" si="88"/>
        <v>0</v>
      </c>
      <c r="FW115" s="53">
        <f t="shared" si="77"/>
        <v>0</v>
      </c>
      <c r="FX115" s="53">
        <v>32</v>
      </c>
      <c r="FY115" s="125">
        <f t="shared" si="78"/>
        <v>32</v>
      </c>
      <c r="FZ115" s="125" t="str">
        <f t="shared" ca="1" si="108"/>
        <v/>
      </c>
      <c r="GA115" s="13">
        <v>32</v>
      </c>
      <c r="GB115" s="53" t="str">
        <f t="shared" si="109"/>
        <v/>
      </c>
      <c r="GC115" s="189" t="str">
        <f>IF(FI115="","",求节点($FT$4:$FT$10,$FV$4:$FV$10,GB115))</f>
        <v/>
      </c>
      <c r="GD115" s="53">
        <f t="shared" si="110"/>
        <v>0</v>
      </c>
      <c r="GE115" s="53">
        <f t="shared" si="111"/>
        <v>12</v>
      </c>
      <c r="GF115" s="190">
        <f>IF(GG115="",MAX(ROUND(GE115*求节点($FN$4:$FN$7,INDEX($FO$4:$FR$7,,GD115+1),GE115),2),2),MIN(MAX(ROUND(GE115*求节点($FN$4:$FN$7,INDEX($FO$4:$FR$7,,GD115+1),GE115),2),2),GG115))</f>
        <v>12</v>
      </c>
      <c r="GG115" s="13" t="s">
        <v>380</v>
      </c>
    </row>
    <row r="116" spans="3:189" x14ac:dyDescent="0.15">
      <c r="C116" s="25"/>
      <c r="H116" s="13"/>
      <c r="I116" s="13"/>
      <c r="J116" s="13"/>
      <c r="K116" s="13"/>
      <c r="L116" s="13"/>
      <c r="M116" s="13"/>
      <c r="S116" s="7"/>
      <c r="W116" s="26"/>
      <c r="AI116" s="26"/>
      <c r="BK116" s="13">
        <v>92</v>
      </c>
      <c r="BL116" s="13">
        <f t="shared" si="118"/>
        <v>8.4346870989854605E-2</v>
      </c>
      <c r="BM116" s="13">
        <f t="shared" si="118"/>
        <v>0.20494174672470206</v>
      </c>
      <c r="BN116" s="13">
        <f t="shared" si="118"/>
        <v>0.28361596112248116</v>
      </c>
      <c r="BO116" s="13">
        <f t="shared" si="118"/>
        <v>9.4267299074025312E-2</v>
      </c>
      <c r="BQ116" s="13">
        <f t="shared" si="119"/>
        <v>6.5328079861598498E-2</v>
      </c>
      <c r="BR116" s="13">
        <f t="shared" si="119"/>
        <v>0.25800472090425436</v>
      </c>
      <c r="BS116" s="13">
        <f t="shared" si="119"/>
        <v>0.11302498248558471</v>
      </c>
      <c r="BT116" s="13">
        <f t="shared" si="119"/>
        <v>0.10232079219215093</v>
      </c>
      <c r="BU116" s="13"/>
      <c r="BV116" s="13"/>
      <c r="BW116" s="13">
        <f t="shared" si="112"/>
        <v>0.1496749508514531</v>
      </c>
      <c r="BX116" s="13">
        <f t="shared" si="112"/>
        <v>0.46294646762895642</v>
      </c>
      <c r="BY116" s="13">
        <f t="shared" si="112"/>
        <v>0.3966409436080659</v>
      </c>
      <c r="BZ116" s="13">
        <f t="shared" si="112"/>
        <v>0.19658809126617624</v>
      </c>
      <c r="CH116" s="7"/>
      <c r="CQ116" s="13">
        <v>92</v>
      </c>
      <c r="CR116" s="13" t="e">
        <f>(持续效用(选择列求节点(将领怒气,CR$21,时间节点,1,100-$CQ116),0,CR$21,"将领")-持续效用(选择列求节点(将领怒气,CR$21,时间节点,1,100),0,CR$21,"将领"))*数据总览!$D$4/(1+数据总览!$D$4)</f>
        <v>#VALUE!</v>
      </c>
      <c r="CS116" s="13" t="e">
        <f>(持续效用(选择列求节点(将领怒气,CS$21,时间节点,1,100-$CQ116),0,CS$21,"将领")-持续效用(选择列求节点(将领怒气,CS$21,时间节点,1,100),0,CS$21,"将领"))*数据总览!$D$4/(1+数据总览!$D$4)</f>
        <v>#VALUE!</v>
      </c>
      <c r="CT116" s="13" t="e">
        <f>(持续效用(选择列求节点(将领怒气,CT$21,时间节点,1,100-$CQ116),0,CT$21,"将领")-持续效用(选择列求节点(将领怒气,CT$21,时间节点,1,100),0,CT$21,"将领"))*数据总览!$D$4/(1+数据总览!$D$4)</f>
        <v>#VALUE!</v>
      </c>
      <c r="CU116" s="13" t="e">
        <f>(持续效用(选择列求节点(将领怒气,CU$21,时间节点,1,100-$CQ116),0,CU$21,"将领")-持续效用(选择列求节点(将领怒气,CU$21,时间节点,1,100),0,CU$21,"将领"))*数据总览!$D$4/(1+数据总览!$D$4)</f>
        <v>#VALUE!</v>
      </c>
      <c r="CW116" s="13">
        <f>(持续效用(选择列求节点(将领怒气,CW$21,时间节点,1,200-$CQ116),0,CW$21,"将领")-持续效用(选择列求节点(将领怒气,CW$21,时间节点,1,200),0,CW$21,"将领"))*数据总览!$D$4/(1+数据总览!$D$4)</f>
        <v>9.1126106393366588E-2</v>
      </c>
      <c r="CX116" s="13">
        <f>(持续效用(选择列求节点(将领怒气,CX$21,时间节点,1,200-$CQ116),0,CX$21,"将领")-持续效用(选择列求节点(将领怒气,CX$21,时间节点,1,200),0,CX$21,"将领"))*数据总览!$D$4/(1+数据总览!$D$4)</f>
        <v>9.8553316756537945E-2</v>
      </c>
      <c r="CY116" s="13">
        <f>(持续效用(选择列求节点(将领怒气,CY$21,时间节点,1,200-$CQ116),0,CY$21,"将领")-持续效用(选择列求节点(将领怒气,CY$21,时间节点,1,200),0,CY$21,"将领"))*数据总览!$D$4/(1+数据总览!$D$4)</f>
        <v>8.8890615290179303E-2</v>
      </c>
      <c r="CZ116" s="13">
        <f>(持续效用(选择列求节点(将领怒气,CZ$21,时间节点,1,200-$CQ116),0,CZ$21,"将领")-持续效用(选择列求节点(将领怒气,CZ$21,时间节点,1,200),0,CZ$21,"将领"))*数据总览!$D$4/(1+数据总览!$D$4)</f>
        <v>8.8758323567400141E-2</v>
      </c>
      <c r="DC116" s="13" t="e">
        <f t="shared" si="113"/>
        <v>#VALUE!</v>
      </c>
      <c r="DD116" s="13" t="e">
        <f t="shared" si="113"/>
        <v>#VALUE!</v>
      </c>
      <c r="DE116" s="13" t="e">
        <f t="shared" si="113"/>
        <v>#VALUE!</v>
      </c>
      <c r="DF116" s="13" t="e">
        <f t="shared" si="113"/>
        <v>#VALUE!</v>
      </c>
      <c r="DN116" s="7"/>
      <c r="EI116" s="7"/>
      <c r="FB116" s="7"/>
      <c r="FO116" s="53">
        <f t="shared" si="81"/>
        <v>0</v>
      </c>
      <c r="FP116" s="53">
        <f t="shared" si="82"/>
        <v>0</v>
      </c>
      <c r="FQ116" s="53">
        <f t="shared" si="107"/>
        <v>0</v>
      </c>
      <c r="FR116" s="53">
        <f t="shared" si="84"/>
        <v>0</v>
      </c>
      <c r="FS116" s="53">
        <f t="shared" si="85"/>
        <v>0</v>
      </c>
      <c r="FT116" s="53">
        <f t="shared" si="86"/>
        <v>0</v>
      </c>
      <c r="FU116" s="53">
        <f t="shared" si="87"/>
        <v>0</v>
      </c>
      <c r="FV116" s="53">
        <f t="shared" si="88"/>
        <v>0</v>
      </c>
      <c r="FW116" s="53">
        <f t="shared" si="77"/>
        <v>0</v>
      </c>
      <c r="FX116" s="53">
        <v>33</v>
      </c>
      <c r="FY116" s="125">
        <f t="shared" si="78"/>
        <v>33</v>
      </c>
      <c r="FZ116" s="125" t="str">
        <f t="shared" ca="1" si="108"/>
        <v/>
      </c>
      <c r="GA116" s="13">
        <v>33</v>
      </c>
      <c r="GB116" s="53" t="str">
        <f t="shared" si="109"/>
        <v/>
      </c>
      <c r="GC116" s="189" t="str">
        <f>IF(FI116="","",求节点($FT$4:$FT$10,$FV$4:$FV$10,GB116))</f>
        <v/>
      </c>
      <c r="GD116" s="53">
        <f t="shared" si="110"/>
        <v>0</v>
      </c>
      <c r="GE116" s="53">
        <f t="shared" si="111"/>
        <v>12</v>
      </c>
      <c r="GF116" s="190">
        <f>IF(GG116="",MAX(ROUND(GE116*求节点($FN$4:$FN$7,INDEX($FO$4:$FR$7,,GD116+1),GE116),2),2),MIN(MAX(ROUND(GE116*求节点($FN$4:$FN$7,INDEX($FO$4:$FR$7,,GD116+1),GE116),2),2),GG116))</f>
        <v>12</v>
      </c>
      <c r="GG116" s="13" t="s">
        <v>380</v>
      </c>
    </row>
    <row r="117" spans="3:189" x14ac:dyDescent="0.15">
      <c r="C117" s="25"/>
      <c r="H117" s="13"/>
      <c r="I117" s="13"/>
      <c r="J117" s="13"/>
      <c r="K117" s="13"/>
      <c r="L117" s="13"/>
      <c r="M117" s="13"/>
      <c r="S117" s="7"/>
      <c r="W117" s="26"/>
      <c r="AI117" s="26"/>
      <c r="BK117" s="13">
        <v>93</v>
      </c>
      <c r="BL117" s="13">
        <f t="shared" si="118"/>
        <v>8.5304861680325195E-2</v>
      </c>
      <c r="BM117" s="13">
        <f t="shared" si="118"/>
        <v>0.20719164438261056</v>
      </c>
      <c r="BN117" s="13">
        <f t="shared" si="118"/>
        <v>0.29117035326413915</v>
      </c>
      <c r="BO117" s="13">
        <f t="shared" si="118"/>
        <v>9.53316299795538E-2</v>
      </c>
      <c r="BQ117" s="13">
        <f t="shared" si="119"/>
        <v>6.6200352957299868E-2</v>
      </c>
      <c r="BR117" s="13">
        <f t="shared" si="119"/>
        <v>0.26016990569070392</v>
      </c>
      <c r="BS117" s="13">
        <f t="shared" si="119"/>
        <v>0.11411518907280227</v>
      </c>
      <c r="BT117" s="13">
        <f t="shared" si="119"/>
        <v>0.10288837679797333</v>
      </c>
      <c r="BU117" s="13"/>
      <c r="BV117" s="13"/>
      <c r="BW117" s="13">
        <f t="shared" si="112"/>
        <v>0.15150521463762506</v>
      </c>
      <c r="BX117" s="13">
        <f t="shared" si="112"/>
        <v>0.46736155007331448</v>
      </c>
      <c r="BY117" s="13">
        <f t="shared" si="112"/>
        <v>0.40528554233694142</v>
      </c>
      <c r="BZ117" s="13">
        <f t="shared" si="112"/>
        <v>0.19822000677752713</v>
      </c>
      <c r="CH117" s="7"/>
      <c r="CQ117" s="13">
        <v>93</v>
      </c>
      <c r="CR117" s="13" t="e">
        <f>(持续效用(选择列求节点(将领怒气,CR$21,时间节点,1,100-$CQ117),0,CR$21,"将领")-持续效用(选择列求节点(将领怒气,CR$21,时间节点,1,100),0,CR$21,"将领"))*数据总览!$D$4/(1+数据总览!$D$4)</f>
        <v>#VALUE!</v>
      </c>
      <c r="CS117" s="13" t="e">
        <f>(持续效用(选择列求节点(将领怒气,CS$21,时间节点,1,100-$CQ117),0,CS$21,"将领")-持续效用(选择列求节点(将领怒气,CS$21,时间节点,1,100),0,CS$21,"将领"))*数据总览!$D$4/(1+数据总览!$D$4)</f>
        <v>#VALUE!</v>
      </c>
      <c r="CT117" s="13" t="e">
        <f>(持续效用(选择列求节点(将领怒气,CT$21,时间节点,1,100-$CQ117),0,CT$21,"将领")-持续效用(选择列求节点(将领怒气,CT$21,时间节点,1,100),0,CT$21,"将领"))*数据总览!$D$4/(1+数据总览!$D$4)</f>
        <v>#VALUE!</v>
      </c>
      <c r="CU117" s="13" t="e">
        <f>(持续效用(选择列求节点(将领怒气,CU$21,时间节点,1,100-$CQ117),0,CU$21,"将领")-持续效用(选择列求节点(将领怒气,CU$21,时间节点,1,100),0,CU$21,"将领"))*数据总览!$D$4/(1+数据总览!$D$4)</f>
        <v>#VALUE!</v>
      </c>
      <c r="CW117" s="13">
        <f>(持续效用(选择列求节点(将领怒气,CW$21,时间节点,1,200-$CQ117),0,CW$21,"将领")-持续效用(选择列求节点(将领怒气,CW$21,时间节点,1,200),0,CW$21,"将领"))*数据总览!$D$4/(1+数据总览!$D$4)</f>
        <v>9.1910691983871223E-2</v>
      </c>
      <c r="CX117" s="13">
        <f>(持续效用(选择列求节点(将领怒气,CX$21,时间节点,1,200-$CQ117),0,CX$21,"将领")-持续效用(选择列求节点(将领怒气,CX$21,时间节点,1,200),0,CX$21,"将领"))*数据总览!$D$4/(1+数据总览!$D$4)</f>
        <v>9.9728812041818118E-2</v>
      </c>
      <c r="CY117" s="13">
        <f>(持续效用(选择列求节点(将领怒气,CY$21,时间节点,1,200-$CQ117),0,CY$21,"将领")-持续效用(选择列求节点(将领怒气,CY$21,时间节点,1,200),0,CY$21,"将领"))*数据总览!$D$4/(1+数据总览!$D$4)</f>
        <v>9.0098511343802742E-2</v>
      </c>
      <c r="CZ117" s="13">
        <f>(持续效用(选择列求节点(将领怒气,CZ$21,时间节点,1,200-$CQ117),0,CZ$21,"将领")-持续效用(选择列求节点(将领怒气,CZ$21,时间节点,1,200),0,CZ$21,"将领"))*数据总览!$D$4/(1+数据总览!$D$4)</f>
        <v>9.002853602747854E-2</v>
      </c>
      <c r="DC117" s="13" t="e">
        <f t="shared" si="113"/>
        <v>#VALUE!</v>
      </c>
      <c r="DD117" s="13" t="e">
        <f t="shared" si="113"/>
        <v>#VALUE!</v>
      </c>
      <c r="DE117" s="13" t="e">
        <f t="shared" si="113"/>
        <v>#VALUE!</v>
      </c>
      <c r="DF117" s="13" t="e">
        <f t="shared" si="113"/>
        <v>#VALUE!</v>
      </c>
      <c r="DN117" s="7"/>
      <c r="EI117" s="7"/>
      <c r="FB117" s="7"/>
      <c r="FO117" s="53">
        <f t="shared" si="81"/>
        <v>0</v>
      </c>
      <c r="FP117" s="53">
        <f t="shared" si="82"/>
        <v>0</v>
      </c>
      <c r="FQ117" s="53">
        <f t="shared" si="107"/>
        <v>0</v>
      </c>
      <c r="FR117" s="53">
        <f t="shared" si="84"/>
        <v>0</v>
      </c>
      <c r="FS117" s="53">
        <f t="shared" si="85"/>
        <v>0</v>
      </c>
      <c r="FT117" s="53">
        <f t="shared" si="86"/>
        <v>0</v>
      </c>
      <c r="FU117" s="53">
        <f t="shared" si="87"/>
        <v>0</v>
      </c>
      <c r="FV117" s="53">
        <f t="shared" si="88"/>
        <v>0</v>
      </c>
      <c r="FW117" s="53">
        <f t="shared" si="77"/>
        <v>0</v>
      </c>
      <c r="FX117" s="53">
        <v>34</v>
      </c>
      <c r="FY117" s="125">
        <f t="shared" si="78"/>
        <v>34</v>
      </c>
      <c r="FZ117" s="125" t="str">
        <f t="shared" ca="1" si="108"/>
        <v/>
      </c>
      <c r="GA117" s="13">
        <v>34</v>
      </c>
      <c r="GB117" s="53" t="str">
        <f t="shared" si="109"/>
        <v/>
      </c>
      <c r="GC117" s="189" t="str">
        <f>IF(FI117="","",求节点($FT$4:$FT$10,$FV$4:$FV$10,GB117))</f>
        <v/>
      </c>
      <c r="GD117" s="53">
        <f t="shared" si="110"/>
        <v>0</v>
      </c>
      <c r="GE117" s="53">
        <f t="shared" si="111"/>
        <v>12</v>
      </c>
      <c r="GF117" s="190">
        <f>IF(GG117="",MAX(ROUND(GE117*求节点($FN$4:$FN$7,INDEX($FO$4:$FR$7,,GD117+1),GE117),2),2),MIN(MAX(ROUND(GE117*求节点($FN$4:$FN$7,INDEX($FO$4:$FR$7,,GD117+1),GE117),2),2),GG117))</f>
        <v>12</v>
      </c>
      <c r="GG117" s="13" t="s">
        <v>380</v>
      </c>
    </row>
    <row r="118" spans="3:189" x14ac:dyDescent="0.15">
      <c r="C118" s="25"/>
      <c r="H118" s="13"/>
      <c r="I118" s="13"/>
      <c r="J118" s="13"/>
      <c r="K118" s="13"/>
      <c r="L118" s="13"/>
      <c r="M118" s="13"/>
      <c r="S118" s="7"/>
      <c r="W118" s="26"/>
      <c r="AI118" s="26"/>
      <c r="BK118" s="13">
        <v>94</v>
      </c>
      <c r="BL118" s="13">
        <f t="shared" si="118"/>
        <v>8.6262852370795839E-2</v>
      </c>
      <c r="BM118" s="13">
        <f t="shared" si="118"/>
        <v>0.20944154204051912</v>
      </c>
      <c r="BN118" s="13">
        <f t="shared" si="118"/>
        <v>0.2987426393954018</v>
      </c>
      <c r="BO118" s="13">
        <f t="shared" si="118"/>
        <v>9.6395960885082232E-2</v>
      </c>
      <c r="BQ118" s="13">
        <f t="shared" si="119"/>
        <v>6.7072626053002016E-2</v>
      </c>
      <c r="BR118" s="13">
        <f t="shared" si="119"/>
        <v>0.26233509047715348</v>
      </c>
      <c r="BS118" s="13">
        <f t="shared" si="119"/>
        <v>0.11520539566001975</v>
      </c>
      <c r="BT118" s="13">
        <f t="shared" si="119"/>
        <v>0.10345596140379576</v>
      </c>
      <c r="BU118" s="13"/>
      <c r="BV118" s="13"/>
      <c r="BW118" s="13">
        <f t="shared" si="112"/>
        <v>0.15333547842379786</v>
      </c>
      <c r="BX118" s="13">
        <f t="shared" si="112"/>
        <v>0.4717766325176726</v>
      </c>
      <c r="BY118" s="13">
        <f t="shared" si="112"/>
        <v>0.41394803505542155</v>
      </c>
      <c r="BZ118" s="13">
        <f t="shared" si="112"/>
        <v>0.19985192228887799</v>
      </c>
      <c r="CH118" s="7"/>
      <c r="CQ118" s="13">
        <v>94</v>
      </c>
      <c r="CR118" s="13" t="e">
        <f>(持续效用(选择列求节点(将领怒气,CR$21,时间节点,1,100-$CQ118),0,CR$21,"将领")-持续效用(选择列求节点(将领怒气,CR$21,时间节点,1,100),0,CR$21,"将领"))*数据总览!$D$4/(1+数据总览!$D$4)</f>
        <v>#VALUE!</v>
      </c>
      <c r="CS118" s="13" t="e">
        <f>(持续效用(选择列求节点(将领怒气,CS$21,时间节点,1,100-$CQ118),0,CS$21,"将领")-持续效用(选择列求节点(将领怒气,CS$21,时间节点,1,100),0,CS$21,"将领"))*数据总览!$D$4/(1+数据总览!$D$4)</f>
        <v>#VALUE!</v>
      </c>
      <c r="CT118" s="13" t="e">
        <f>(持续效用(选择列求节点(将领怒气,CT$21,时间节点,1,100-$CQ118),0,CT$21,"将领")-持续效用(选择列求节点(将领怒气,CT$21,时间节点,1,100),0,CT$21,"将领"))*数据总览!$D$4/(1+数据总览!$D$4)</f>
        <v>#VALUE!</v>
      </c>
      <c r="CU118" s="13" t="e">
        <f>(持续效用(选择列求节点(将领怒气,CU$21,时间节点,1,100-$CQ118),0,CU$21,"将领")-持续效用(选择列求节点(将领怒气,CU$21,时间节点,1,100),0,CU$21,"将领"))*数据总览!$D$4/(1+数据总览!$D$4)</f>
        <v>#VALUE!</v>
      </c>
      <c r="CW118" s="13">
        <f>(持续效用(选择列求节点(将领怒气,CW$21,时间节点,1,200-$CQ118),0,CW$21,"将领")-持续效用(选择列求节点(将领怒气,CW$21,时间节点,1,200),0,CW$21,"将领"))*数据总览!$D$4/(1+数据总览!$D$4)</f>
        <v>9.2695277574375845E-2</v>
      </c>
      <c r="CX118" s="13">
        <f>(持续效用(选择列求节点(将领怒气,CX$21,时间节点,1,200-$CQ118),0,CX$21,"将领")-持续效用(选择列求节点(将领怒气,CX$21,时间节点,1,200),0,CX$21,"将领"))*数据总览!$D$4/(1+数据总览!$D$4)</f>
        <v>0.10090430732709833</v>
      </c>
      <c r="CY118" s="13">
        <f>(持续效用(选择列求节点(将领怒气,CY$21,时间节点,1,200-$CQ118),0,CY$21,"将领")-持续效用(选择列求节点(将领怒气,CY$21,时间节点,1,200),0,CY$21,"将领"))*数据总览!$D$4/(1+数据总览!$D$4)</f>
        <v>9.1316704220679001E-2</v>
      </c>
      <c r="CZ118" s="13">
        <f>(持续效用(选择列求节点(将领怒气,CZ$21,时间节点,1,200-$CQ118),0,CZ$21,"将领")-持续效用(选择列求节点(将领怒气,CZ$21,时间节点,1,200),0,CZ$21,"将领"))*数据总览!$D$4/(1+数据总览!$D$4)</f>
        <v>9.1311263101697945E-2</v>
      </c>
      <c r="DC118" s="13" t="e">
        <f t="shared" si="113"/>
        <v>#VALUE!</v>
      </c>
      <c r="DD118" s="13" t="e">
        <f t="shared" si="113"/>
        <v>#VALUE!</v>
      </c>
      <c r="DE118" s="13" t="e">
        <f t="shared" si="113"/>
        <v>#VALUE!</v>
      </c>
      <c r="DF118" s="13" t="e">
        <f t="shared" si="113"/>
        <v>#VALUE!</v>
      </c>
      <c r="DN118" s="7"/>
      <c r="EI118" s="7"/>
      <c r="FB118" s="7"/>
      <c r="FG118" s="13" t="str">
        <f>IFERROR(INDEX(版本差别!$F:$F,MATCH(相关演算!FH118,版本差别!$D:$D,0)),"")</f>
        <v/>
      </c>
      <c r="FH118" s="13">
        <v>6053</v>
      </c>
      <c r="FI118" s="13" t="s">
        <v>715</v>
      </c>
      <c r="FJ118" s="13">
        <v>999</v>
      </c>
      <c r="FK118" s="13">
        <v>50</v>
      </c>
      <c r="FL118" s="13">
        <v>999</v>
      </c>
      <c r="FM118" s="13">
        <v>0</v>
      </c>
      <c r="FN118" s="13">
        <f>FL118</f>
        <v>999</v>
      </c>
      <c r="FO118" s="53">
        <f t="shared" si="81"/>
        <v>0</v>
      </c>
      <c r="FP118" s="53">
        <f t="shared" si="82"/>
        <v>0</v>
      </c>
      <c r="FQ118" s="53">
        <f t="shared" si="83"/>
        <v>0</v>
      </c>
      <c r="FR118" s="53">
        <f t="shared" si="84"/>
        <v>0</v>
      </c>
      <c r="FS118" s="53">
        <f t="shared" si="85"/>
        <v>7850</v>
      </c>
      <c r="FT118" s="53">
        <f t="shared" si="86"/>
        <v>0</v>
      </c>
      <c r="FU118" s="53">
        <f t="shared" si="87"/>
        <v>0</v>
      </c>
      <c r="FV118" s="53">
        <f t="shared" si="88"/>
        <v>0</v>
      </c>
      <c r="FW118" s="53">
        <f t="shared" si="77"/>
        <v>0</v>
      </c>
      <c r="FX118" s="53">
        <v>1</v>
      </c>
      <c r="FY118" s="125">
        <f t="shared" si="78"/>
        <v>7851</v>
      </c>
      <c r="FZ118" s="125" t="str">
        <f ca="1">IFERROR(INDIRECT(FG118&amp;"!D4",TRUE),"")</f>
        <v/>
      </c>
      <c r="GA118" s="13">
        <v>0</v>
      </c>
      <c r="GB118" s="53">
        <f ca="1">IF(FI118="","",IF(AND(GA118=0,FZ118=3),FN118-120,FN118))</f>
        <v>999</v>
      </c>
      <c r="GC118" s="189">
        <f ca="1">IF(FI118="","",求节点($FT$4:$FT$10,$FV$4:$FV$10,GB118))</f>
        <v>1</v>
      </c>
      <c r="GD118" s="53">
        <f t="shared" si="89"/>
        <v>2</v>
      </c>
      <c r="GE118" s="53">
        <f ca="1">MIN(IF(FY118&lt;100,FY118,ROUND(FY118/$FY$7*GC118,1)),12)</f>
        <v>1.9</v>
      </c>
      <c r="GF118" s="190">
        <f ca="1">IF(GG118="",MAX(ROUND(GE118*求节点($FN$4:$FN$7,INDEX($FO$4:$FR$7,,GD118+1),GE118),2),2),MIN(MAX(ROUND(GE118*求节点($FN$4:$FN$7,INDEX($FO$4:$FR$7,,GD118+1),GE118),2),2),GG118))</f>
        <v>2</v>
      </c>
    </row>
    <row r="119" spans="3:189" x14ac:dyDescent="0.15">
      <c r="C119" s="25"/>
      <c r="H119" s="13"/>
      <c r="I119" s="13"/>
      <c r="J119" s="13"/>
      <c r="K119" s="13"/>
      <c r="L119" s="13"/>
      <c r="M119" s="13"/>
      <c r="S119" s="7"/>
      <c r="W119" s="26"/>
      <c r="AI119" s="26"/>
      <c r="BK119" s="13">
        <v>95</v>
      </c>
      <c r="BL119" s="13">
        <f t="shared" si="118"/>
        <v>8.7220843061266429E-2</v>
      </c>
      <c r="BM119" s="13">
        <f t="shared" si="118"/>
        <v>0.2116916255653512</v>
      </c>
      <c r="BN119" s="13">
        <f t="shared" si="118"/>
        <v>0.30634178746264334</v>
      </c>
      <c r="BO119" s="13">
        <f t="shared" si="118"/>
        <v>9.746029179061072E-2</v>
      </c>
      <c r="BQ119" s="13">
        <f t="shared" si="119"/>
        <v>6.7944899148703441E-2</v>
      </c>
      <c r="BR119" s="13">
        <f t="shared" si="119"/>
        <v>0.26450027526360387</v>
      </c>
      <c r="BS119" s="13">
        <f t="shared" si="119"/>
        <v>0.11629560224723676</v>
      </c>
      <c r="BT119" s="13">
        <f t="shared" si="119"/>
        <v>0.10402354600961755</v>
      </c>
      <c r="BU119" s="13"/>
      <c r="BV119" s="13"/>
      <c r="BW119" s="13">
        <f t="shared" si="112"/>
        <v>0.15516574220996987</v>
      </c>
      <c r="BX119" s="13">
        <f t="shared" si="112"/>
        <v>0.47619190082895507</v>
      </c>
      <c r="BY119" s="13">
        <f t="shared" si="112"/>
        <v>0.42263738970988007</v>
      </c>
      <c r="BZ119" s="13">
        <f t="shared" si="112"/>
        <v>0.20148383780022827</v>
      </c>
      <c r="CH119" s="7"/>
      <c r="CQ119" s="13">
        <v>95</v>
      </c>
      <c r="CR119" s="13" t="e">
        <f>(持续效用(选择列求节点(将领怒气,CR$21,时间节点,1,100-$CQ119),0,CR$21,"将领")-持续效用(选择列求节点(将领怒气,CR$21,时间节点,1,100),0,CR$21,"将领"))*数据总览!$D$4/(1+数据总览!$D$4)</f>
        <v>#VALUE!</v>
      </c>
      <c r="CS119" s="13" t="e">
        <f>(持续效用(选择列求节点(将领怒气,CS$21,时间节点,1,100-$CQ119),0,CS$21,"将领")-持续效用(选择列求节点(将领怒气,CS$21,时间节点,1,100),0,CS$21,"将领"))*数据总览!$D$4/(1+数据总览!$D$4)</f>
        <v>#VALUE!</v>
      </c>
      <c r="CT119" s="13" t="e">
        <f>(持续效用(选择列求节点(将领怒气,CT$21,时间节点,1,100-$CQ119),0,CT$21,"将领")-持续效用(选择列求节点(将领怒气,CT$21,时间节点,1,100),0,CT$21,"将领"))*数据总览!$D$4/(1+数据总览!$D$4)</f>
        <v>#VALUE!</v>
      </c>
      <c r="CU119" s="13" t="e">
        <f>(持续效用(选择列求节点(将领怒气,CU$21,时间节点,1,100-$CQ119),0,CU$21,"将领")-持续效用(选择列求节点(将领怒气,CU$21,时间节点,1,100),0,CU$21,"将领"))*数据总览!$D$4/(1+数据总览!$D$4)</f>
        <v>#VALUE!</v>
      </c>
      <c r="CW119" s="13">
        <f>(持续效用(选择列求节点(将领怒气,CW$21,时间节点,1,200-$CQ119),0,CW$21,"将领")-持续效用(选择列求节点(将领怒气,CW$21,时间节点,1,200),0,CW$21,"将领"))*数据总览!$D$4/(1+数据总览!$D$4)</f>
        <v>9.3479863164880467E-2</v>
      </c>
      <c r="CX119" s="13">
        <f>(持续效用(选择列求节点(将领怒气,CX$21,时间节点,1,200-$CQ119),0,CX$21,"将领")-持续效用(选择列求节点(将领怒气,CX$21,时间节点,1,200),0,CX$21,"将领"))*数据总览!$D$4/(1+数据总览!$D$4)</f>
        <v>0.10207980261237851</v>
      </c>
      <c r="CY119" s="13">
        <f>(持续效用(选择列求节点(将领怒气,CY$21,时间节点,1,200-$CQ119),0,CY$21,"将领")-持续效用(选择列求节点(将领怒气,CY$21,时间节点,1,200),0,CY$21,"将领"))*数据总览!$D$4/(1+数据总览!$D$4)</f>
        <v>9.2534897097554705E-2</v>
      </c>
      <c r="CZ119" s="13">
        <f>(持续效用(选择列求节点(将领怒气,CZ$21,时间节点,1,200-$CQ119),0,CZ$21,"将领")-持续效用(选择列求节点(将领怒气,CZ$21,时间节点,1,200),0,CZ$21,"将领"))*数据总览!$D$4/(1+数据总览!$D$4)</f>
        <v>9.2593990175916824E-2</v>
      </c>
      <c r="DC119" s="13" t="e">
        <f t="shared" si="113"/>
        <v>#VALUE!</v>
      </c>
      <c r="DD119" s="13" t="e">
        <f t="shared" si="113"/>
        <v>#VALUE!</v>
      </c>
      <c r="DE119" s="13" t="e">
        <f t="shared" si="113"/>
        <v>#VALUE!</v>
      </c>
      <c r="DF119" s="13" t="e">
        <f t="shared" si="113"/>
        <v>#VALUE!</v>
      </c>
      <c r="DN119" s="7"/>
      <c r="EI119" s="7"/>
      <c r="FB119" s="7"/>
      <c r="FG119" s="13" t="str">
        <f>IFERROR(INDEX(版本差别!$F:$F,MATCH(相关演算!FH119,版本差别!$D:$D,0)),"")</f>
        <v/>
      </c>
      <c r="FH119" s="13">
        <v>6053</v>
      </c>
      <c r="FI119" s="13" t="s">
        <v>715</v>
      </c>
      <c r="FJ119" s="13">
        <v>999</v>
      </c>
      <c r="FK119" s="13">
        <v>100</v>
      </c>
      <c r="FL119" s="13">
        <v>999</v>
      </c>
      <c r="FM119" s="13">
        <v>0</v>
      </c>
      <c r="FN119" s="13">
        <f>FL119</f>
        <v>999</v>
      </c>
      <c r="FO119" s="53">
        <f t="shared" si="81"/>
        <v>0</v>
      </c>
      <c r="FP119" s="53">
        <f t="shared" si="82"/>
        <v>0</v>
      </c>
      <c r="FQ119" s="53">
        <f t="shared" si="83"/>
        <v>0</v>
      </c>
      <c r="FR119" s="53">
        <f t="shared" si="84"/>
        <v>0</v>
      </c>
      <c r="FS119" s="53">
        <f t="shared" si="85"/>
        <v>31400</v>
      </c>
      <c r="FT119" s="53">
        <f t="shared" si="86"/>
        <v>0</v>
      </c>
      <c r="FU119" s="53">
        <f t="shared" si="87"/>
        <v>0</v>
      </c>
      <c r="FV119" s="53">
        <f t="shared" si="88"/>
        <v>0</v>
      </c>
      <c r="FW119" s="53">
        <f t="shared" si="77"/>
        <v>0</v>
      </c>
      <c r="FX119" s="53">
        <v>1</v>
      </c>
      <c r="FY119" s="125">
        <f t="shared" si="78"/>
        <v>31401</v>
      </c>
      <c r="FZ119" s="125" t="str">
        <f ca="1">IFERROR(INDIRECT(FG119&amp;"!D4",TRUE),"")</f>
        <v/>
      </c>
      <c r="GA119" s="13">
        <v>0</v>
      </c>
      <c r="GB119" s="53">
        <f ca="1">IF(FI119="","",IF(AND(GA119=0,FZ119=3),FN119-120,FN119))</f>
        <v>999</v>
      </c>
      <c r="GC119" s="189">
        <f ca="1">IF(FI119="","",求节点($FT$4:$FT$10,$FV$4:$FV$10,GB119))</f>
        <v>1</v>
      </c>
      <c r="GD119" s="53">
        <f t="shared" si="89"/>
        <v>2</v>
      </c>
      <c r="GE119" s="53">
        <f ca="1">MIN(IF(FY119&lt;100,FY119,ROUND(FY119/$FY$7*GC119,1)),12)</f>
        <v>7.5</v>
      </c>
      <c r="GF119" s="190">
        <f ca="1">IF(GG119="",MAX(ROUND(GE119*求节点($FN$4:$FN$7,INDEX($FO$4:$FR$7,,GD119+1),GE119),2),2),MIN(MAX(ROUND(GE119*求节点($FN$4:$FN$7,INDEX($FO$4:$FR$7,,GD119+1),GE119),2),2),GG119))</f>
        <v>6.56</v>
      </c>
    </row>
    <row r="120" spans="3:189" x14ac:dyDescent="0.15">
      <c r="C120" s="25"/>
      <c r="H120" s="13"/>
      <c r="I120" s="13"/>
      <c r="J120" s="13"/>
      <c r="K120" s="13"/>
      <c r="L120" s="13"/>
      <c r="M120" s="13"/>
      <c r="S120" s="7"/>
      <c r="W120" s="26"/>
      <c r="AI120" s="26"/>
      <c r="BK120" s="13">
        <v>96</v>
      </c>
      <c r="BL120" s="13">
        <f t="shared" si="118"/>
        <v>8.8178833751737018E-2</v>
      </c>
      <c r="BM120" s="13">
        <f t="shared" si="118"/>
        <v>0.21394302215006261</v>
      </c>
      <c r="BN120" s="13">
        <f t="shared" si="118"/>
        <v>0.31396656266990686</v>
      </c>
      <c r="BO120" s="13">
        <f t="shared" si="118"/>
        <v>9.8524622696139152E-2</v>
      </c>
      <c r="BQ120" s="13">
        <f t="shared" si="119"/>
        <v>6.8817172244404812E-2</v>
      </c>
      <c r="BR120" s="13">
        <f t="shared" si="119"/>
        <v>0.26667348877254815</v>
      </c>
      <c r="BS120" s="13">
        <f t="shared" si="119"/>
        <v>0.11760775254287054</v>
      </c>
      <c r="BT120" s="13">
        <f t="shared" si="119"/>
        <v>0.10459113061544001</v>
      </c>
      <c r="BU120" s="13"/>
      <c r="BV120" s="13"/>
      <c r="BW120" s="13">
        <f t="shared" si="112"/>
        <v>0.15699600599614183</v>
      </c>
      <c r="BX120" s="13">
        <f t="shared" si="112"/>
        <v>0.48061651092261076</v>
      </c>
      <c r="BY120" s="13">
        <f t="shared" si="112"/>
        <v>0.43157431521277739</v>
      </c>
      <c r="BZ120" s="13">
        <f t="shared" si="112"/>
        <v>0.20311575331157916</v>
      </c>
      <c r="CH120" s="7"/>
      <c r="CQ120" s="13">
        <v>96</v>
      </c>
      <c r="CR120" s="13" t="e">
        <f>(持续效用(选择列求节点(将领怒气,CR$21,时间节点,1,100-$CQ120),0,CR$21,"将领")-持续效用(选择列求节点(将领怒气,CR$21,时间节点,1,100),0,CR$21,"将领"))*数据总览!$D$4/(1+数据总览!$D$4)</f>
        <v>#VALUE!</v>
      </c>
      <c r="CS120" s="13" t="e">
        <f>(持续效用(选择列求节点(将领怒气,CS$21,时间节点,1,100-$CQ120),0,CS$21,"将领")-持续效用(选择列求节点(将领怒气,CS$21,时间节点,1,100),0,CS$21,"将领"))*数据总览!$D$4/(1+数据总览!$D$4)</f>
        <v>#VALUE!</v>
      </c>
      <c r="CT120" s="13" t="e">
        <f>(持续效用(选择列求节点(将领怒气,CT$21,时间节点,1,100-$CQ120),0,CT$21,"将领")-持续效用(选择列求节点(将领怒气,CT$21,时间节点,1,100),0,CT$21,"将领"))*数据总览!$D$4/(1+数据总览!$D$4)</f>
        <v>#VALUE!</v>
      </c>
      <c r="CU120" s="13" t="e">
        <f>(持续效用(选择列求节点(将领怒气,CU$21,时间节点,1,100-$CQ120),0,CU$21,"将领")-持续效用(选择列求节点(将领怒气,CU$21,时间节点,1,100),0,CU$21,"将领"))*数据总览!$D$4/(1+数据总览!$D$4)</f>
        <v>#VALUE!</v>
      </c>
      <c r="CW120" s="13">
        <f>(持续效用(选择列求节点(将领怒气,CW$21,时间节点,1,200-$CQ120),0,CW$21,"将领")-持续效用(选择列求节点(将领怒气,CW$21,时间节点,1,200),0,CW$21,"将领"))*数据总览!$D$4/(1+数据总览!$D$4)</f>
        <v>9.4264448755385158E-2</v>
      </c>
      <c r="CX120" s="13">
        <f>(持续效用(选择列求节点(将领怒气,CX$21,时间节点,1,200-$CQ120),0,CX$21,"将领")-持续效用(选择列求节点(将领怒气,CX$21,时间节点,1,200),0,CX$21,"将领"))*数据总览!$D$4/(1+数据总览!$D$4)</f>
        <v>0.10326231861707168</v>
      </c>
      <c r="CY120" s="13">
        <f>(持续效用(选择列求节点(将领怒气,CY$21,时间节点,1,200-$CQ120),0,CY$21,"将领")-持续效用(选择列求节点(将领怒气,CY$21,时间节点,1,200),0,CY$21,"将领"))*数据总览!$D$4/(1+数据总览!$D$4)</f>
        <v>9.3753089974430937E-2</v>
      </c>
      <c r="CZ120" s="13">
        <f>(持续效用(选择列求节点(将领怒气,CZ$21,时间节点,1,200-$CQ120),0,CZ$21,"将领")-持续效用(选择列求节点(将领怒气,CZ$21,时间节点,1,200),0,CZ$21,"将领"))*数据总览!$D$4/(1+数据总览!$D$4)</f>
        <v>9.3876717250136216E-2</v>
      </c>
      <c r="DC120" s="13" t="e">
        <f t="shared" si="113"/>
        <v>#VALUE!</v>
      </c>
      <c r="DD120" s="13" t="e">
        <f t="shared" si="113"/>
        <v>#VALUE!</v>
      </c>
      <c r="DE120" s="13" t="e">
        <f t="shared" si="113"/>
        <v>#VALUE!</v>
      </c>
      <c r="DF120" s="13" t="e">
        <f t="shared" si="113"/>
        <v>#VALUE!</v>
      </c>
      <c r="DN120" s="7"/>
      <c r="EI120" s="7"/>
      <c r="FB120" s="7"/>
      <c r="FG120" s="13" t="str">
        <f>IFERROR(INDEX(版本差别!$F:$F,MATCH(相关演算!FH120,版本差别!$D:$D,0)),"")</f>
        <v/>
      </c>
      <c r="FH120" s="13">
        <v>6021</v>
      </c>
      <c r="FI120" s="13" t="s">
        <v>714</v>
      </c>
      <c r="FJ120" s="13">
        <v>0</v>
      </c>
      <c r="FK120" s="13">
        <v>100</v>
      </c>
      <c r="FL120" s="13">
        <v>45</v>
      </c>
      <c r="FM120" s="13">
        <v>0</v>
      </c>
      <c r="FN120" s="13">
        <f>FL120</f>
        <v>45</v>
      </c>
      <c r="FO120" s="53">
        <f t="shared" si="81"/>
        <v>0</v>
      </c>
      <c r="FP120" s="53">
        <f t="shared" si="82"/>
        <v>0</v>
      </c>
      <c r="FQ120" s="53">
        <f t="shared" si="83"/>
        <v>0</v>
      </c>
      <c r="FR120" s="53">
        <f t="shared" si="84"/>
        <v>0</v>
      </c>
      <c r="FS120" s="53">
        <f t="shared" si="85"/>
        <v>0</v>
      </c>
      <c r="FT120" s="53">
        <f t="shared" si="86"/>
        <v>0</v>
      </c>
      <c r="FU120" s="53">
        <f t="shared" si="87"/>
        <v>0</v>
      </c>
      <c r="FV120" s="53">
        <f t="shared" si="88"/>
        <v>3925</v>
      </c>
      <c r="FW120" s="53">
        <f t="shared" si="77"/>
        <v>0</v>
      </c>
      <c r="FX120" s="53">
        <v>1</v>
      </c>
      <c r="FY120" s="125">
        <f t="shared" si="78"/>
        <v>3926</v>
      </c>
      <c r="FZ120" s="125" t="str">
        <f ca="1">IFERROR(INDIRECT(FG120&amp;"!D4",TRUE),"")</f>
        <v/>
      </c>
      <c r="GA120" s="13">
        <v>0</v>
      </c>
      <c r="GB120" s="53">
        <f ca="1">IF(FI120="","",IF(AND(GA120=0,FZ120=3),FN120-120,FN120))</f>
        <v>45</v>
      </c>
      <c r="GC120" s="189">
        <f ca="1">IF(FI120="","",求节点($FT$4:$FT$10,$FV$4:$FV$10,GB120))</f>
        <v>0.53350531909421128</v>
      </c>
      <c r="GD120" s="53">
        <f t="shared" si="89"/>
        <v>2</v>
      </c>
      <c r="GE120" s="53">
        <f ca="1">MIN(IF(FY120&lt;100,FY120,ROUND(FY120/$FY$7*GC120,1)),12)</f>
        <v>0.5</v>
      </c>
      <c r="GF120" s="190">
        <f ca="1">IF(GG120="",MAX(ROUND(GE120*求节点($FN$4:$FN$7,INDEX($FO$4:$FR$7,,GD120+1),GE120),2),2),MIN(MAX(ROUND(GE120*求节点($FN$4:$FN$7,INDEX($FO$4:$FR$7,,GD120+1),GE120),2),2),GG120))</f>
        <v>2</v>
      </c>
    </row>
    <row r="121" spans="3:189" x14ac:dyDescent="0.15">
      <c r="C121" s="25"/>
      <c r="H121" s="13"/>
      <c r="I121" s="13"/>
      <c r="J121" s="13"/>
      <c r="K121" s="13"/>
      <c r="L121" s="13"/>
      <c r="M121" s="13"/>
      <c r="S121" s="7"/>
      <c r="W121" s="26"/>
      <c r="AI121" s="26"/>
      <c r="BK121" s="13">
        <v>97</v>
      </c>
      <c r="BL121" s="13">
        <f t="shared" si="118"/>
        <v>8.9136824442207607E-2</v>
      </c>
      <c r="BM121" s="13">
        <f t="shared" si="118"/>
        <v>0.21619441873477407</v>
      </c>
      <c r="BN121" s="13">
        <f t="shared" si="118"/>
        <v>0.32160679559956751</v>
      </c>
      <c r="BO121" s="13">
        <f t="shared" si="118"/>
        <v>9.958895360166764E-2</v>
      </c>
      <c r="BQ121" s="13">
        <f t="shared" si="119"/>
        <v>6.9689445340106182E-2</v>
      </c>
      <c r="BR121" s="13">
        <f t="shared" si="119"/>
        <v>0.26884783727481526</v>
      </c>
      <c r="BS121" s="13">
        <f t="shared" si="119"/>
        <v>0.11909781789988172</v>
      </c>
      <c r="BT121" s="13">
        <f t="shared" si="119"/>
        <v>0.10515871522126238</v>
      </c>
      <c r="BU121" s="13"/>
      <c r="BV121" s="13"/>
      <c r="BW121" s="13">
        <f t="shared" si="112"/>
        <v>0.15882626978231379</v>
      </c>
      <c r="BX121" s="13">
        <f t="shared" si="112"/>
        <v>0.48504225600958933</v>
      </c>
      <c r="BY121" s="13">
        <f t="shared" si="112"/>
        <v>0.44070461349944923</v>
      </c>
      <c r="BZ121" s="13">
        <f t="shared" si="112"/>
        <v>0.20474766882293002</v>
      </c>
      <c r="CH121" s="7"/>
      <c r="CQ121" s="13">
        <v>97</v>
      </c>
      <c r="CR121" s="13" t="e">
        <f>(持续效用(选择列求节点(将领怒气,CR$21,时间节点,1,100-$CQ121),0,CR$21,"将领")-持续效用(选择列求节点(将领怒气,CR$21,时间节点,1,100),0,CR$21,"将领"))*数据总览!$D$4/(1+数据总览!$D$4)</f>
        <v>#VALUE!</v>
      </c>
      <c r="CS121" s="13" t="e">
        <f>(持续效用(选择列求节点(将领怒气,CS$21,时间节点,1,100-$CQ121),0,CS$21,"将领")-持续效用(选择列求节点(将领怒气,CS$21,时间节点,1,100),0,CS$21,"将领"))*数据总览!$D$4/(1+数据总览!$D$4)</f>
        <v>#VALUE!</v>
      </c>
      <c r="CT121" s="13" t="e">
        <f>(持续效用(选择列求节点(将领怒气,CT$21,时间节点,1,100-$CQ121),0,CT$21,"将领")-持续效用(选择列求节点(将领怒气,CT$21,时间节点,1,100),0,CT$21,"将领"))*数据总览!$D$4/(1+数据总览!$D$4)</f>
        <v>#VALUE!</v>
      </c>
      <c r="CU121" s="13" t="e">
        <f>(持续效用(选择列求节点(将领怒气,CU$21,时间节点,1,100-$CQ121),0,CU$21,"将领")-持续效用(选择列求节点(将领怒气,CU$21,时间节点,1,100),0,CU$21,"将领"))*数据总览!$D$4/(1+数据总览!$D$4)</f>
        <v>#VALUE!</v>
      </c>
      <c r="CW121" s="13">
        <f>(持续效用(选择列求节点(将领怒气,CW$21,时间节点,1,200-$CQ121),0,CW$21,"将领")-持续效用(选择列求节点(将领怒气,CW$21,时间节点,1,200),0,CW$21,"将领"))*数据总览!$D$4/(1+数据总览!$D$4)</f>
        <v>9.5050307187353675E-2</v>
      </c>
      <c r="CX121" s="13">
        <f>(持续效用(选择列求节点(将领怒气,CX$21,时间节点,1,200-$CQ121),0,CX$21,"将领")-持续效用(选择列求节点(将领怒气,CX$21,时间节点,1,200),0,CX$21,"将领"))*数据总览!$D$4/(1+数据总览!$D$4)</f>
        <v>0.10444600695225457</v>
      </c>
      <c r="CY121" s="13">
        <f>(持续效用(选择列求节点(将领怒气,CY$21,时间节点,1,200-$CQ121),0,CY$21,"将领")-持续效用(选择列求节点(将领怒气,CY$21,时间节点,1,200),0,CY$21,"将领"))*数据总览!$D$4/(1+数据总览!$D$4)</f>
        <v>9.5197394533711024E-2</v>
      </c>
      <c r="CZ121" s="13">
        <f>(持续效用(选择列求节点(将领怒气,CZ$21,时间节点,1,200-$CQ121),0,CZ$21,"将领")-持续效用(选择列求节点(将领怒气,CZ$21,时间节点,1,200),0,CZ$21,"将领"))*数据总览!$D$4/(1+数据总览!$D$4)</f>
        <v>9.5398627129308494E-2</v>
      </c>
      <c r="DC121" s="13" t="e">
        <f t="shared" si="113"/>
        <v>#VALUE!</v>
      </c>
      <c r="DD121" s="13" t="e">
        <f t="shared" si="113"/>
        <v>#VALUE!</v>
      </c>
      <c r="DE121" s="13" t="e">
        <f t="shared" si="113"/>
        <v>#VALUE!</v>
      </c>
      <c r="DF121" s="13" t="e">
        <f t="shared" si="113"/>
        <v>#VALUE!</v>
      </c>
      <c r="DN121" s="7"/>
      <c r="EI121" s="7"/>
      <c r="FB121" s="7"/>
      <c r="FG121" s="13" t="str">
        <f>IFERROR(INDEX(版本差别!$F:$F,MATCH(相关演算!FH121,版本差别!$D:$D,0)),"")</f>
        <v/>
      </c>
      <c r="FH121" s="13">
        <v>10072</v>
      </c>
      <c r="FI121" s="13" t="s">
        <v>715</v>
      </c>
      <c r="FJ121" s="13">
        <v>500</v>
      </c>
      <c r="FK121" s="13">
        <v>90</v>
      </c>
      <c r="FL121" s="13">
        <v>300</v>
      </c>
      <c r="FM121" s="13">
        <v>0</v>
      </c>
      <c r="FN121" s="13">
        <f>FL121</f>
        <v>300</v>
      </c>
      <c r="FO121" s="53">
        <f t="shared" si="81"/>
        <v>0</v>
      </c>
      <c r="FP121" s="53">
        <f t="shared" si="82"/>
        <v>0</v>
      </c>
      <c r="FQ121" s="53">
        <f>IF($FI121=FQ$13,FJ121*FK121,0)</f>
        <v>0</v>
      </c>
      <c r="FR121" s="53">
        <f t="shared" si="84"/>
        <v>0</v>
      </c>
      <c r="FS121" s="53">
        <f t="shared" si="85"/>
        <v>25434.000000000004</v>
      </c>
      <c r="FT121" s="53">
        <f t="shared" si="86"/>
        <v>0</v>
      </c>
      <c r="FU121" s="53">
        <f t="shared" si="87"/>
        <v>0</v>
      </c>
      <c r="FV121" s="53">
        <f t="shared" si="88"/>
        <v>0</v>
      </c>
      <c r="FW121" s="53">
        <f t="shared" si="77"/>
        <v>0</v>
      </c>
      <c r="FX121" s="53">
        <v>1</v>
      </c>
      <c r="FY121" s="125">
        <f t="shared" si="78"/>
        <v>25435.000000000004</v>
      </c>
      <c r="FZ121" s="125" t="str">
        <f ca="1">IFERROR(INDIRECT(FG121&amp;"!D4",TRUE),"")</f>
        <v/>
      </c>
      <c r="GA121" s="13">
        <v>0</v>
      </c>
      <c r="GB121" s="53">
        <f ca="1">IF(FI121="","",IF(AND(GA121=0,FZ121=3),FN121-120,FN121))</f>
        <v>300</v>
      </c>
      <c r="GC121" s="189">
        <f ca="1">IF(FI121="","",求节点($FT$4:$FT$10,$FV$4:$FV$10,GB121))</f>
        <v>0.94868329805051377</v>
      </c>
      <c r="GD121" s="53">
        <f>IF(FO121+FQ121+FW121&gt;0,1,IF(FP121+FR121+FS121+FT121+FU121+FV121&gt;0,2,0))</f>
        <v>2</v>
      </c>
      <c r="GE121" s="53">
        <f ca="1">MIN(IF(FY121&lt;100,FY121,ROUND(FY121/$FY$7*GC121,1)),12)</f>
        <v>5.8</v>
      </c>
      <c r="GF121" s="190">
        <f ca="1">IF(GG121="",MAX(ROUND(GE121*求节点($FN$4:$FN$7,INDEX($FO$4:$FR$7,,GD121+1),GE121),2),2),MIN(MAX(ROUND(GE121*求节点($FN$4:$FN$7,INDEX($FO$4:$FR$7,,GD121+1),GE121),2),2),GG121))</f>
        <v>5.26</v>
      </c>
    </row>
    <row r="122" spans="3:189" x14ac:dyDescent="0.15">
      <c r="C122" s="25"/>
      <c r="H122" s="13"/>
      <c r="I122" s="13"/>
      <c r="J122" s="13"/>
      <c r="K122" s="13"/>
      <c r="L122" s="13"/>
      <c r="M122" s="13"/>
      <c r="S122" s="7"/>
      <c r="W122" s="26"/>
      <c r="AI122" s="26"/>
      <c r="BK122" s="13">
        <v>98</v>
      </c>
      <c r="BL122" s="13">
        <f t="shared" si="118"/>
        <v>9.0094815132678252E-2</v>
      </c>
      <c r="BM122" s="13">
        <f t="shared" si="118"/>
        <v>0.21844581531948554</v>
      </c>
      <c r="BN122" s="13">
        <f t="shared" si="118"/>
        <v>0.32927523311086615</v>
      </c>
      <c r="BO122" s="13">
        <f t="shared" si="118"/>
        <v>0.10065328450719613</v>
      </c>
      <c r="BQ122" s="13">
        <f t="shared" si="119"/>
        <v>7.0561718435808385E-2</v>
      </c>
      <c r="BR122" s="13">
        <f t="shared" si="119"/>
        <v>0.27102218577708231</v>
      </c>
      <c r="BS122" s="13">
        <f t="shared" si="119"/>
        <v>0.1205878832568929</v>
      </c>
      <c r="BT122" s="13">
        <f t="shared" si="119"/>
        <v>0.10572629982708481</v>
      </c>
      <c r="BU122" s="13"/>
      <c r="BV122" s="13"/>
      <c r="BW122" s="13">
        <f t="shared" si="112"/>
        <v>0.16065653356848664</v>
      </c>
      <c r="BX122" s="13">
        <f t="shared" si="112"/>
        <v>0.48946800109656785</v>
      </c>
      <c r="BY122" s="13">
        <f t="shared" si="112"/>
        <v>0.44986311636775905</v>
      </c>
      <c r="BZ122" s="13">
        <f t="shared" si="112"/>
        <v>0.20637958433428094</v>
      </c>
      <c r="CH122" s="7"/>
      <c r="CQ122" s="13">
        <v>98</v>
      </c>
      <c r="CR122" s="13" t="e">
        <f>(持续效用(选择列求节点(将领怒气,CR$21,时间节点,1,100-$CQ122),0,CR$21,"将领")-持续效用(选择列求节点(将领怒气,CR$21,时间节点,1,100),0,CR$21,"将领"))*数据总览!$D$4/(1+数据总览!$D$4)</f>
        <v>#VALUE!</v>
      </c>
      <c r="CS122" s="13" t="e">
        <f>(持续效用(选择列求节点(将领怒气,CS$21,时间节点,1,100-$CQ122),0,CS$21,"将领")-持续效用(选择列求节点(将领怒气,CS$21,时间节点,1,100),0,CS$21,"将领"))*数据总览!$D$4/(1+数据总览!$D$4)</f>
        <v>#VALUE!</v>
      </c>
      <c r="CT122" s="13" t="e">
        <f>(持续效用(选择列求节点(将领怒气,CT$21,时间节点,1,100-$CQ122),0,CT$21,"将领")-持续效用(选择列求节点(将领怒气,CT$21,时间节点,1,100),0,CT$21,"将领"))*数据总览!$D$4/(1+数据总览!$D$4)</f>
        <v>#VALUE!</v>
      </c>
      <c r="CU122" s="13" t="e">
        <f>(持续效用(选择列求节点(将领怒气,CU$21,时间节点,1,100-$CQ122),0,CU$21,"将领")-持续效用(选择列求节点(将领怒气,CU$21,时间节点,1,100),0,CU$21,"将领"))*数据总览!$D$4/(1+数据总览!$D$4)</f>
        <v>#VALUE!</v>
      </c>
      <c r="CW122" s="13">
        <f>(持续效用(选择列求节点(将领怒气,CW$21,时间节点,1,200-$CQ122),0,CW$21,"将领")-持续效用(选择列求节点(将领怒气,CW$21,时间节点,1,200),0,CW$21,"将领"))*数据总览!$D$4/(1+数据总览!$D$4)</f>
        <v>9.584314058887991E-2</v>
      </c>
      <c r="CX122" s="13">
        <f>(持续效用(选择列求节点(将领怒气,CX$21,时间节点,1,200-$CQ122),0,CX$21,"将领")-持续效用(选择列求节点(将领怒气,CX$21,时间节点,1,200),0,CX$21,"将领"))*数据总览!$D$4/(1+数据总览!$D$4)</f>
        <v>0.10562969528743692</v>
      </c>
      <c r="CY122" s="13">
        <f>(持续效用(选择列求节点(将领怒气,CY$21,时间节点,1,200-$CQ122),0,CY$21,"将领")-持续效用(选择列求节点(将领怒气,CY$21,时间节点,1,200),0,CY$21,"将领"))*数据总览!$D$4/(1+数据总览!$D$4)</f>
        <v>9.7130750720809303E-2</v>
      </c>
      <c r="CZ122" s="13">
        <f>(持续效用(选择列求节点(将领怒气,CZ$21,时间节点,1,200-$CQ122),0,CZ$21,"将领")-持续效用(选择列求节点(将领怒气,CZ$21,时间节点,1,200),0,CZ$21,"将领"))*数据总览!$D$4/(1+数据总览!$D$4)</f>
        <v>9.7437859859139039E-2</v>
      </c>
      <c r="DC122" s="13" t="e">
        <f t="shared" si="113"/>
        <v>#VALUE!</v>
      </c>
      <c r="DD122" s="13" t="e">
        <f t="shared" si="113"/>
        <v>#VALUE!</v>
      </c>
      <c r="DE122" s="13" t="e">
        <f t="shared" si="113"/>
        <v>#VALUE!</v>
      </c>
      <c r="DF122" s="13" t="e">
        <f t="shared" si="113"/>
        <v>#VALUE!</v>
      </c>
      <c r="DN122" s="7"/>
      <c r="EI122" s="7"/>
      <c r="FB122" s="7"/>
    </row>
    <row r="123" spans="3:189" x14ac:dyDescent="0.15">
      <c r="C123" s="25"/>
      <c r="H123" s="13"/>
      <c r="I123" s="13"/>
      <c r="J123" s="13"/>
      <c r="K123" s="13"/>
      <c r="L123" s="13"/>
      <c r="M123" s="13"/>
      <c r="S123" s="7"/>
      <c r="W123" s="26"/>
      <c r="AI123" s="26"/>
      <c r="BK123" s="13">
        <v>99</v>
      </c>
      <c r="BL123" s="13">
        <f t="shared" si="118"/>
        <v>9.1052805823148841E-2</v>
      </c>
      <c r="BM123" s="13">
        <f t="shared" si="118"/>
        <v>0.220697211904197</v>
      </c>
      <c r="BN123" s="13">
        <f t="shared" si="118"/>
        <v>0.33696325955392809</v>
      </c>
      <c r="BO123" s="13">
        <f t="shared" si="118"/>
        <v>0.10171761541272456</v>
      </c>
      <c r="BQ123" s="13">
        <f t="shared" si="119"/>
        <v>7.1436367241237697E-2</v>
      </c>
      <c r="BR123" s="13">
        <f t="shared" si="119"/>
        <v>0.27319836213465698</v>
      </c>
      <c r="BS123" s="13">
        <f t="shared" si="119"/>
        <v>0.1220779486139035</v>
      </c>
      <c r="BT123" s="13">
        <f t="shared" si="119"/>
        <v>0.10629388443290663</v>
      </c>
      <c r="BU123" s="13"/>
      <c r="BV123" s="13"/>
      <c r="BW123" s="13">
        <f t="shared" si="112"/>
        <v>0.16248917306438654</v>
      </c>
      <c r="BX123" s="13">
        <f t="shared" si="112"/>
        <v>0.49389557403885398</v>
      </c>
      <c r="BY123" s="13">
        <f t="shared" si="112"/>
        <v>0.45904120816783156</v>
      </c>
      <c r="BZ123" s="13">
        <f t="shared" si="112"/>
        <v>0.20801149984563119</v>
      </c>
      <c r="CH123" s="7"/>
      <c r="CQ123" s="13">
        <v>99</v>
      </c>
      <c r="CR123" s="13" t="e">
        <f>(持续效用(选择列求节点(将领怒气,CR$21,时间节点,1,100-$CQ123),0,CR$21,"将领")-持续效用(选择列求节点(将领怒气,CR$21,时间节点,1,100),0,CR$21,"将领"))*数据总览!$D$4/(1+数据总览!$D$4)</f>
        <v>#VALUE!</v>
      </c>
      <c r="CS123" s="13" t="e">
        <f>(持续效用(选择列求节点(将领怒气,CS$21,时间节点,1,100-$CQ123),0,CS$21,"将领")-持续效用(选择列求节点(将领怒气,CS$21,时间节点,1,100),0,CS$21,"将领"))*数据总览!$D$4/(1+数据总览!$D$4)</f>
        <v>#VALUE!</v>
      </c>
      <c r="CT123" s="13" t="e">
        <f>(持续效用(选择列求节点(将领怒气,CT$21,时间节点,1,100-$CQ123),0,CT$21,"将领")-持续效用(选择列求节点(将领怒气,CT$21,时间节点,1,100),0,CT$21,"将领"))*数据总览!$D$4/(1+数据总览!$D$4)</f>
        <v>#VALUE!</v>
      </c>
      <c r="CU123" s="13" t="e">
        <f>(持续效用(选择列求节点(将领怒气,CU$21,时间节点,1,100-$CQ123),0,CU$21,"将领")-持续效用(选择列求节点(将领怒气,CU$21,时间节点,1,100),0,CU$21,"将领"))*数据总览!$D$4/(1+数据总览!$D$4)</f>
        <v>#VALUE!</v>
      </c>
      <c r="CW123" s="13">
        <f>(持续效用(选择列求节点(将领怒气,CW$21,时间节点,1,200-$CQ123),0,CW$21,"将领")-持续效用(选择列求节点(将领怒气,CW$21,时间节点,1,200),0,CW$21,"将领"))*数据总览!$D$4/(1+数据总览!$D$4)</f>
        <v>9.6635973990406049E-2</v>
      </c>
      <c r="CX123" s="13">
        <f>(持续效用(选择列求节点(将领怒气,CX$21,时间节点,1,200-$CQ123),0,CX$21,"将领")-持续效用(选择列求节点(将领怒气,CX$21,时间节点,1,200),0,CX$21,"将领"))*数据总览!$D$4/(1+数据总览!$D$4)</f>
        <v>0.10681338362261981</v>
      </c>
      <c r="CY123" s="13">
        <f>(持续效用(选择列求节点(将领怒气,CY$21,时间节点,1,200-$CQ123),0,CY$21,"将领")-持续效用(选择列求节点(将领怒气,CY$21,时间节点,1,200),0,CY$21,"将领"))*数据总览!$D$4/(1+数据总览!$D$4)</f>
        <v>9.9064106907908067E-2</v>
      </c>
      <c r="CZ123" s="13">
        <f>(持续效用(选择列求节点(将领怒气,CZ$21,时间节点,1,200-$CQ123),0,CZ$21,"将领")-持续效用(选择列求节点(将领怒气,CZ$21,时间节点,1,200),0,CZ$21,"将领"))*数据总览!$D$4/(1+数据总览!$D$4)</f>
        <v>9.9477092588970084E-2</v>
      </c>
      <c r="DC123" s="13" t="e">
        <f t="shared" si="113"/>
        <v>#VALUE!</v>
      </c>
      <c r="DD123" s="13" t="e">
        <f t="shared" si="113"/>
        <v>#VALUE!</v>
      </c>
      <c r="DE123" s="13" t="e">
        <f t="shared" si="113"/>
        <v>#VALUE!</v>
      </c>
      <c r="DF123" s="13" t="e">
        <f t="shared" si="113"/>
        <v>#VALUE!</v>
      </c>
      <c r="DN123" s="7"/>
      <c r="EI123" s="7"/>
      <c r="FB123" s="7"/>
    </row>
    <row r="124" spans="3:189" x14ac:dyDescent="0.15">
      <c r="C124" s="25"/>
      <c r="H124" s="13"/>
      <c r="I124" s="13"/>
      <c r="J124" s="13"/>
      <c r="K124" s="13"/>
      <c r="L124" s="13"/>
      <c r="M124" s="13"/>
      <c r="S124" s="7"/>
      <c r="W124" s="26"/>
      <c r="AI124" s="26"/>
      <c r="BK124" s="13">
        <v>100</v>
      </c>
      <c r="BL124" s="13">
        <f t="shared" si="118"/>
        <v>9.2010796513619431E-2</v>
      </c>
      <c r="BM124" s="13">
        <f t="shared" si="118"/>
        <v>0.22294860848890846</v>
      </c>
      <c r="BN124" s="13">
        <f t="shared" si="118"/>
        <v>0.3446645644004</v>
      </c>
      <c r="BO124" s="13">
        <f t="shared" si="118"/>
        <v>0.10278194631825305</v>
      </c>
      <c r="BQ124" s="13">
        <f t="shared" si="119"/>
        <v>7.2316507061816471E-2</v>
      </c>
      <c r="BR124" s="13">
        <f t="shared" si="119"/>
        <v>0.27538196684068306</v>
      </c>
      <c r="BS124" s="13">
        <f t="shared" si="119"/>
        <v>0.12435237217712924</v>
      </c>
      <c r="BT124" s="13">
        <f t="shared" si="119"/>
        <v>0.10686146903872906</v>
      </c>
      <c r="BU124" s="13"/>
      <c r="BV124" s="13"/>
      <c r="BW124" s="13">
        <f t="shared" si="112"/>
        <v>0.1643273035754359</v>
      </c>
      <c r="BX124" s="13">
        <f t="shared" si="112"/>
        <v>0.49833057532959152</v>
      </c>
      <c r="BY124" s="13">
        <f t="shared" si="112"/>
        <v>0.46901693657752924</v>
      </c>
      <c r="BZ124" s="13">
        <f t="shared" si="112"/>
        <v>0.20964341535698211</v>
      </c>
      <c r="CH124" s="7"/>
      <c r="CQ124" s="13">
        <v>100</v>
      </c>
      <c r="CR124" s="13" t="e">
        <f>(持续效用(选择列求节点(将领怒气,CR$21,时间节点,1,100-$CQ124),0,CR$21,"将领")-持续效用(选择列求节点(将领怒气,CR$21,时间节点,1,100),0,CR$21,"将领"))*数据总览!$D$4/(1+数据总览!$D$4)</f>
        <v>#VALUE!</v>
      </c>
      <c r="CS124" s="13" t="e">
        <f>(持续效用(选择列求节点(将领怒气,CS$21,时间节点,1,100-$CQ124),0,CS$21,"将领")-持续效用(选择列求节点(将领怒气,CS$21,时间节点,1,100),0,CS$21,"将领"))*数据总览!$D$4/(1+数据总览!$D$4)</f>
        <v>#VALUE!</v>
      </c>
      <c r="CT124" s="13" t="e">
        <f>(持续效用(选择列求节点(将领怒气,CT$21,时间节点,1,100-$CQ124),0,CT$21,"将领")-持续效用(选择列求节点(将领怒气,CT$21,时间节点,1,100),0,CT$21,"将领"))*数据总览!$D$4/(1+数据总览!$D$4)</f>
        <v>#VALUE!</v>
      </c>
      <c r="CU124" s="13" t="e">
        <f>(持续效用(选择列求节点(将领怒气,CU$21,时间节点,1,100-$CQ124),0,CU$21,"将领")-持续效用(选择列求节点(将领怒气,CU$21,时间节点,1,100),0,CU$21,"将领"))*数据总览!$D$4/(1+数据总览!$D$4)</f>
        <v>#VALUE!</v>
      </c>
      <c r="CW124" s="13">
        <f>(持续效用(选择列求节点(将领怒气,CW$21,时间节点,1,200-$CQ124),0,CW$21,"将领")-持续效用(选择列求节点(将领怒气,CW$21,时间节点,1,200),0,CW$21,"将领"))*数据总览!$D$4/(1+数据总览!$D$4)</f>
        <v>9.7428807391932284E-2</v>
      </c>
      <c r="CX124" s="13">
        <f>(持续效用(选择列求节点(将领怒气,CX$21,时间节点,1,200-$CQ124),0,CX$21,"将领")-持续效用(选择列求节点(将领怒气,CX$21,时间节点,1,200),0,CX$21,"将领"))*数据总览!$D$4/(1+数据总览!$D$4)</f>
        <v>0.10799770459258676</v>
      </c>
      <c r="CY124" s="13">
        <f>(持续效用(选择列求节点(将领怒气,CY$21,时间节点,1,200-$CQ124),0,CY$21,"将领")-持续效用(选择列求节点(将领怒气,CY$21,时间节点,1,200),0,CY$21,"将领"))*数据总览!$D$4/(1+数据总览!$D$4)</f>
        <v>0.10101496370161017</v>
      </c>
      <c r="CZ124" s="13">
        <f>(持续效用(选择列求节点(将领怒气,CZ$21,时间节点,1,200-$CQ124),0,CZ$21,"将领")-持续效用(选择列求节点(将领怒气,CZ$21,时间节点,1,200),0,CZ$21,"将领"))*数据总览!$D$4/(1+数据总览!$D$4)</f>
        <v>0.10152715052730583</v>
      </c>
      <c r="DC124" s="13" t="e">
        <f t="shared" si="113"/>
        <v>#VALUE!</v>
      </c>
      <c r="DD124" s="13" t="e">
        <f t="shared" si="113"/>
        <v>#VALUE!</v>
      </c>
      <c r="DE124" s="13" t="e">
        <f t="shared" si="113"/>
        <v>#VALUE!</v>
      </c>
      <c r="DF124" s="13" t="e">
        <f t="shared" si="113"/>
        <v>#VALUE!</v>
      </c>
      <c r="DN124" s="7"/>
      <c r="EI124" s="7"/>
      <c r="FB124" s="7"/>
    </row>
    <row r="125" spans="3:189" x14ac:dyDescent="0.15">
      <c r="C125" s="25"/>
      <c r="H125" s="13"/>
      <c r="I125" s="13"/>
      <c r="J125" s="13"/>
      <c r="K125" s="13"/>
      <c r="L125" s="13"/>
      <c r="M125" s="13"/>
      <c r="S125" s="7"/>
      <c r="W125" s="26"/>
      <c r="AI125" s="26"/>
      <c r="BK125" s="13"/>
      <c r="CH125" s="7"/>
      <c r="DN125" s="7"/>
      <c r="EI125" s="7"/>
      <c r="FB125" s="7"/>
    </row>
    <row r="126" spans="3:189" x14ac:dyDescent="0.15">
      <c r="C126" s="25"/>
      <c r="H126" s="13"/>
      <c r="I126" s="13"/>
      <c r="J126" s="13"/>
      <c r="K126" s="13"/>
      <c r="L126" s="13"/>
      <c r="M126" s="13"/>
      <c r="S126" s="7"/>
      <c r="W126" s="26"/>
      <c r="AI126" s="26"/>
      <c r="BK126" s="13"/>
      <c r="CH126" s="7"/>
      <c r="DN126" s="7"/>
      <c r="EI126" s="7"/>
      <c r="FB126" s="7"/>
    </row>
    <row r="127" spans="3:189" x14ac:dyDescent="0.15">
      <c r="C127" s="25"/>
      <c r="H127" s="13"/>
      <c r="I127" s="13"/>
      <c r="J127" s="13"/>
      <c r="K127" s="13"/>
      <c r="L127" s="13"/>
      <c r="M127" s="13"/>
      <c r="S127" s="7"/>
      <c r="W127" s="26"/>
      <c r="AI127" s="26"/>
      <c r="BK127" s="13"/>
      <c r="CH127" s="7"/>
      <c r="DN127" s="7"/>
      <c r="EI127" s="7"/>
      <c r="FB127" s="7"/>
      <c r="FG127" s="13" t="s">
        <v>1026</v>
      </c>
      <c r="FH127" s="13">
        <v>12001</v>
      </c>
      <c r="FO127" s="53">
        <f t="shared" ref="FO127:FO128" si="120">IF($FI127=FO$13,$FJ127*$FK127,0)</f>
        <v>0</v>
      </c>
      <c r="FP127" s="53">
        <f t="shared" ref="FP127:FP128" si="121">IF($FI127=FP$13,3.14*$FL127*$FL127,0)</f>
        <v>0</v>
      </c>
      <c r="FQ127" s="53">
        <f>IF($FI127=FQ$13,FJ127*FK127,0)</f>
        <v>0</v>
      </c>
      <c r="FR127" s="53">
        <f t="shared" ref="FR127:FR128" si="122">IF($FI127=FR$13,3.14*$FJ127*$FJ127,0)</f>
        <v>0</v>
      </c>
      <c r="FS127" s="53">
        <f t="shared" ref="FS127:FS128" si="123">IF($FI127=FS$13,3.14*$FK127*$FK127,0)</f>
        <v>0</v>
      </c>
      <c r="FT127" s="53">
        <f t="shared" ref="FT127:FT128" si="124">IF($FI127=FT$13,$FJ127*$FK127+3.14*$FL127*$FL127,0)</f>
        <v>0</v>
      </c>
      <c r="FU127" s="53">
        <f t="shared" ref="FU127:FU128" si="125">IF($FI127=FU$13,3.14*$FJ127*$FJ127,0)</f>
        <v>0</v>
      </c>
      <c r="FV127" s="53">
        <f t="shared" ref="FV127:FV128" si="126">IF($FI127=FV$13,3.14*$FK127*$FK127*$FL127/360-3.14*$FJ127*$FJ127*$FL127/360,0)</f>
        <v>0</v>
      </c>
      <c r="FW127" s="53">
        <f t="shared" ref="FW127:FW128" si="127">IF($FI127=FW$13,$FL127*$FK127,0)</f>
        <v>0</v>
      </c>
      <c r="FX127" s="53">
        <v>1</v>
      </c>
      <c r="FY127" s="125">
        <f t="shared" ref="FY127:FY128" si="128">SUM($FO127:$FX127)</f>
        <v>1</v>
      </c>
      <c r="FZ127" s="125" t="str">
        <f ca="1">IFERROR(INDIRECT(FG127&amp;"!D4",TRUE),"")</f>
        <v/>
      </c>
      <c r="GA127" s="13">
        <v>0</v>
      </c>
      <c r="GB127" s="53" t="str">
        <f>IF(FI127="","",IF(AND(GA127=0,FZ127=3),FN127-120,FN127))</f>
        <v/>
      </c>
      <c r="GC127" s="189" t="str">
        <f>IF(FI127="","",求节点($FT$4:$FT$10,$FV$4:$FV$10,GB127))</f>
        <v/>
      </c>
      <c r="GD127" s="53">
        <f>IF(FO127+FQ127+FW127&gt;0,1,IF(FP127+FR127+FS127+FT127+FU127+FV127&gt;0,2,0))</f>
        <v>0</v>
      </c>
      <c r="GE127" s="53">
        <f>MIN(IF(FY127&lt;100,FY127,ROUND(FY127/$FY$7*GC127,1)),12)</f>
        <v>1</v>
      </c>
      <c r="GF127" s="190">
        <f>IF(GG127="",MAX(ROUND(GE127*求节点($FN$4:$FN$7,INDEX($FO$4:$FR$7,,GD127+1),GE127),2),2),MIN(MAX(ROUND(GE127*求节点($FN$4:$FN$7,INDEX($FO$4:$FR$7,,GD127+1),GE127),2),2),GG127))</f>
        <v>2</v>
      </c>
      <c r="GG127" s="13">
        <v>2.5</v>
      </c>
    </row>
    <row r="128" spans="3:189" x14ac:dyDescent="0.15">
      <c r="C128" s="25"/>
      <c r="H128" s="13"/>
      <c r="I128" s="13"/>
      <c r="J128" s="13"/>
      <c r="K128" s="13"/>
      <c r="L128" s="13"/>
      <c r="M128" s="13"/>
      <c r="S128" s="7"/>
      <c r="W128" s="26"/>
      <c r="AI128" s="26"/>
      <c r="BL128" s="13"/>
      <c r="BM128" s="13"/>
      <c r="BN128" s="13"/>
      <c r="BO128" s="13"/>
      <c r="BQ128" s="13"/>
      <c r="BR128" s="13"/>
      <c r="BS128" s="13"/>
      <c r="BT128" s="13"/>
      <c r="CH128" s="7"/>
      <c r="DN128" s="7"/>
      <c r="EI128" s="7"/>
      <c r="FB128" s="7"/>
      <c r="FG128" s="13" t="s">
        <v>1065</v>
      </c>
      <c r="FH128" s="13">
        <v>12002</v>
      </c>
      <c r="FI128" s="13" t="s">
        <v>717</v>
      </c>
      <c r="FJ128" s="13">
        <v>150</v>
      </c>
      <c r="FK128" s="13">
        <v>120</v>
      </c>
      <c r="FL128" s="13">
        <v>60</v>
      </c>
      <c r="FO128" s="53">
        <f t="shared" si="120"/>
        <v>0</v>
      </c>
      <c r="FP128" s="53">
        <f t="shared" si="121"/>
        <v>11304</v>
      </c>
      <c r="FQ128" s="53">
        <f>IF($FI128=FQ$13,FJ128*FK128,0)</f>
        <v>0</v>
      </c>
      <c r="FR128" s="53">
        <f t="shared" si="122"/>
        <v>0</v>
      </c>
      <c r="FS128" s="53">
        <f t="shared" si="123"/>
        <v>0</v>
      </c>
      <c r="FT128" s="53">
        <f t="shared" si="124"/>
        <v>0</v>
      </c>
      <c r="FU128" s="53">
        <f t="shared" si="125"/>
        <v>0</v>
      </c>
      <c r="FV128" s="53">
        <f t="shared" si="126"/>
        <v>0</v>
      </c>
      <c r="FW128" s="53">
        <f t="shared" si="127"/>
        <v>0</v>
      </c>
      <c r="FX128" s="53">
        <v>1</v>
      </c>
      <c r="FY128" s="125">
        <f t="shared" si="128"/>
        <v>11305</v>
      </c>
      <c r="FZ128" s="125" t="str">
        <f ca="1">IFERROR(INDIRECT(FG128&amp;"!D4",TRUE),"")</f>
        <v/>
      </c>
      <c r="GA128" s="13">
        <v>0</v>
      </c>
      <c r="GB128" s="53">
        <f ca="1">IF(FI128="","",IF(AND(GA128=0,FZ128=3),FN128-120,FN128))</f>
        <v>0</v>
      </c>
      <c r="GC128" s="189">
        <f ca="1">IF(FI128="","",求节点($FT$4:$FT$10,$FV$4:$FV$10,GB128))</f>
        <v>0.5</v>
      </c>
      <c r="GD128" s="53">
        <f t="shared" ref="GD128" si="129">IF(FO128+FQ128+FW128&gt;0,1,IF(FP128+FR128+FS128+FT128+FU128+FV128&gt;0,2,0))</f>
        <v>2</v>
      </c>
      <c r="GE128" s="53">
        <f t="shared" ref="GE128" ca="1" si="130">MIN(IF(FY128&lt;100,FY128,ROUND(FY128/$FY$7*GC128,1)),12)</f>
        <v>1.4</v>
      </c>
      <c r="GF128" s="190">
        <v>4</v>
      </c>
      <c r="GG128" s="13">
        <v>4</v>
      </c>
    </row>
    <row r="129" spans="3:189" x14ac:dyDescent="0.15">
      <c r="C129" s="25"/>
      <c r="H129" s="13"/>
      <c r="I129" s="13"/>
      <c r="J129" s="13"/>
      <c r="K129" s="13"/>
      <c r="L129" s="13"/>
      <c r="M129" s="13"/>
      <c r="S129" s="7"/>
      <c r="W129" s="26"/>
      <c r="AI129" s="26"/>
      <c r="CH129" s="7"/>
      <c r="DN129" s="7"/>
      <c r="EI129" s="7"/>
      <c r="FB129" s="7"/>
      <c r="FG129" s="13" t="s">
        <v>1028</v>
      </c>
      <c r="FH129" s="13">
        <v>12003</v>
      </c>
      <c r="FI129" s="13" t="s">
        <v>716</v>
      </c>
      <c r="FJ129" s="13">
        <v>100</v>
      </c>
      <c r="FM129" s="13">
        <v>0</v>
      </c>
      <c r="FN129" s="13">
        <f t="shared" ref="FN129:FN133" si="131">FJ129</f>
        <v>100</v>
      </c>
      <c r="FO129" s="53">
        <f t="shared" ref="FO129:FO134" si="132">IF($FI129=FO$13,$FJ129*$FK129,0)</f>
        <v>0</v>
      </c>
      <c r="FP129" s="53">
        <f t="shared" ref="FP129:FP134" si="133">IF($FI129=FP$13,3.14*$FL129*$FL129,0)</f>
        <v>0</v>
      </c>
      <c r="FQ129" s="53">
        <f t="shared" ref="FQ129" si="134">IF($FI129=FQ$13,FJ129*FK129,0)</f>
        <v>0</v>
      </c>
      <c r="FR129" s="53">
        <f t="shared" ref="FR129:FR134" si="135">IF($FI129=FR$13,3.14*$FJ129*$FJ129,0)</f>
        <v>31400</v>
      </c>
      <c r="FS129" s="53">
        <f t="shared" ref="FS129:FS134" si="136">IF($FI129=FS$13,3.14*$FK129*$FK129,0)</f>
        <v>0</v>
      </c>
      <c r="FT129" s="53">
        <f t="shared" ref="FT129:FT134" si="137">IF($FI129=FT$13,$FJ129*$FK129+3.14*$FL129*$FL129,0)</f>
        <v>0</v>
      </c>
      <c r="FU129" s="53">
        <f t="shared" ref="FU129:FU134" si="138">IF($FI129=FU$13,3.14*$FJ129*$FJ129,0)</f>
        <v>0</v>
      </c>
      <c r="FV129" s="53">
        <f t="shared" ref="FV129:FV134" si="139">IF($FI129=FV$13,3.14*$FK129*$FK129*$FL129/360-3.14*$FJ129*$FJ129*$FL129/360,0)</f>
        <v>0</v>
      </c>
      <c r="FW129" s="53">
        <f t="shared" ref="FW129:FW134" si="140">IF($FI129=FW$13,$FL129*$FK129,0)</f>
        <v>0</v>
      </c>
      <c r="FX129" s="53">
        <v>0</v>
      </c>
      <c r="FY129" s="125">
        <f t="shared" ref="FY129:FY134" si="141">SUM($FO129:$FX129)</f>
        <v>31400</v>
      </c>
      <c r="FZ129" s="125" t="str">
        <f t="shared" ref="FZ129" ca="1" si="142">IFERROR(INDIRECT(FG129&amp;"!D4",TRUE),"")</f>
        <v/>
      </c>
      <c r="GA129" s="13">
        <v>1</v>
      </c>
      <c r="GB129" s="53">
        <f t="shared" ref="GB129" ca="1" si="143">IF(FI129="","",IF(AND(GA129=0,FZ129=3),FN129-120,FN129))</f>
        <v>100</v>
      </c>
      <c r="GC129" s="189">
        <f ca="1">IF(FI129="","",求节点($FT$4:$FT$10,$FV$4:$FV$10,GB129))</f>
        <v>0.57445626465380284</v>
      </c>
      <c r="GD129" s="53">
        <f t="shared" ref="GD129:GD134" si="144">IF(FO129+FQ129+FW129&gt;0,1,IF(FP129+FR129+FS129+FT129+FU129+FV129&gt;0,2,0))</f>
        <v>2</v>
      </c>
      <c r="GE129" s="53">
        <f t="shared" ref="GE129:GE134" ca="1" si="145">MIN(IF(FY129&lt;100,FY129,ROUND(FY129/$FY$7*GC129,1)),12)</f>
        <v>4.3</v>
      </c>
      <c r="GF129" s="190">
        <f ca="1">IF(GG129="",MAX(ROUND(GE129*求节点($FN$4:$FN$7,INDEX($FO$4:$FR$7,,GD129+1),GE129),2),2),MIN(MAX(ROUND(GE129*求节点($FN$4:$FN$7,INDEX($FO$4:$FR$7,,GD129+1),GE129),2),2),GG129))</f>
        <v>4</v>
      </c>
      <c r="GG129" s="13">
        <v>4</v>
      </c>
    </row>
    <row r="130" spans="3:189" x14ac:dyDescent="0.15">
      <c r="C130" s="25"/>
      <c r="H130" s="13"/>
      <c r="I130" s="13"/>
      <c r="J130" s="13"/>
      <c r="K130" s="13"/>
      <c r="L130" s="13"/>
      <c r="M130" s="13"/>
      <c r="S130" s="7"/>
      <c r="W130" s="26"/>
      <c r="AI130" s="26"/>
      <c r="BL130" s="13"/>
      <c r="BM130" s="13"/>
      <c r="BN130" s="13"/>
      <c r="BO130" s="13"/>
      <c r="BQ130" s="13"/>
      <c r="BR130" s="13"/>
      <c r="BS130" s="13"/>
      <c r="BT130" s="13"/>
      <c r="BW130" s="13"/>
      <c r="BX130" s="13"/>
      <c r="BY130" s="13"/>
      <c r="BZ130" s="13"/>
      <c r="CB130" s="13"/>
      <c r="CC130" s="13"/>
      <c r="CD130" s="13"/>
      <c r="CH130" s="7"/>
      <c r="DN130" s="7"/>
      <c r="EI130" s="7"/>
      <c r="FB130" s="7"/>
      <c r="FG130" s="13" t="s">
        <v>1029</v>
      </c>
      <c r="FH130" s="13">
        <v>12004</v>
      </c>
      <c r="FI130" s="13" t="s">
        <v>716</v>
      </c>
      <c r="FJ130" s="13">
        <v>100</v>
      </c>
      <c r="FM130" s="13">
        <v>0</v>
      </c>
      <c r="FN130" s="13">
        <f t="shared" si="131"/>
        <v>100</v>
      </c>
      <c r="FO130" s="53">
        <f t="shared" si="132"/>
        <v>0</v>
      </c>
      <c r="FP130" s="53">
        <f t="shared" si="133"/>
        <v>0</v>
      </c>
      <c r="FQ130" s="53">
        <f t="shared" ref="FQ130" si="146">IF($FI130=FQ$13,FJ130*FK130,0)</f>
        <v>0</v>
      </c>
      <c r="FR130" s="53">
        <f t="shared" si="135"/>
        <v>31400</v>
      </c>
      <c r="FS130" s="53">
        <f t="shared" si="136"/>
        <v>0</v>
      </c>
      <c r="FT130" s="53">
        <f t="shared" si="137"/>
        <v>0</v>
      </c>
      <c r="FU130" s="53">
        <f t="shared" si="138"/>
        <v>0</v>
      </c>
      <c r="FV130" s="53">
        <f t="shared" si="139"/>
        <v>0</v>
      </c>
      <c r="FW130" s="53">
        <f t="shared" si="140"/>
        <v>0</v>
      </c>
      <c r="FX130" s="53">
        <v>0</v>
      </c>
      <c r="FY130" s="125">
        <f t="shared" si="141"/>
        <v>31400</v>
      </c>
      <c r="FZ130" s="125" t="str">
        <f t="shared" ref="FZ130" ca="1" si="147">IFERROR(INDIRECT(FG130&amp;"!D4",TRUE),"")</f>
        <v/>
      </c>
      <c r="GA130" s="13">
        <v>1</v>
      </c>
      <c r="GB130" s="53">
        <f t="shared" ref="GB130" ca="1" si="148">IF(FI130="","",IF(AND(GA130=0,FZ130=3),FN130-120,FN130))</f>
        <v>100</v>
      </c>
      <c r="GC130" s="189">
        <f ca="1">IF(FI130="","",求节点($FT$4:$FT$10,$FV$4:$FV$10,GB130))</f>
        <v>0.57445626465380284</v>
      </c>
      <c r="GD130" s="53">
        <f t="shared" si="144"/>
        <v>2</v>
      </c>
      <c r="GE130" s="53">
        <f t="shared" ca="1" si="145"/>
        <v>4.3</v>
      </c>
      <c r="GF130" s="190">
        <f ca="1">IF(GG130="",MAX(ROUND(GE130*求节点($FN$4:$FN$7,INDEX($FO$4:$FR$7,,GD130+1),GE130),2),2),MIN(MAX(ROUND(GE130*求节点($FN$4:$FN$7,INDEX($FO$4:$FR$7,,GD130+1),GE130),2),2),GG130))</f>
        <v>4</v>
      </c>
      <c r="GG130" s="13">
        <v>4</v>
      </c>
    </row>
    <row r="131" spans="3:189" x14ac:dyDescent="0.15">
      <c r="C131" s="25"/>
      <c r="W131" s="26"/>
      <c r="AI131" s="26"/>
      <c r="BK131" s="13"/>
      <c r="CB131" s="13"/>
      <c r="CC131" s="13"/>
      <c r="CD131" s="13"/>
      <c r="CH131" s="7"/>
      <c r="DN131" s="7"/>
      <c r="EI131" s="7"/>
      <c r="FB131" s="7"/>
      <c r="FG131" s="13" t="str">
        <f>IFERROR(INDEX(版本差别!$F:$F,MATCH(相关演算!FH131,版本差别!$D:$D,0)),"")</f>
        <v>关羽</v>
      </c>
      <c r="FH131" s="13">
        <v>12005</v>
      </c>
      <c r="FI131" s="13" t="s">
        <v>716</v>
      </c>
      <c r="FJ131" s="13">
        <v>100</v>
      </c>
      <c r="FM131" s="13">
        <v>0</v>
      </c>
      <c r="FN131" s="13">
        <f t="shared" si="131"/>
        <v>100</v>
      </c>
      <c r="FO131" s="53">
        <f t="shared" si="132"/>
        <v>0</v>
      </c>
      <c r="FP131" s="53">
        <f t="shared" si="133"/>
        <v>0</v>
      </c>
      <c r="FQ131" s="53">
        <f t="shared" ref="FQ131:FQ133" si="149">IF($FI131=FQ$13,FJ131*FK131,0)</f>
        <v>0</v>
      </c>
      <c r="FR131" s="53">
        <f t="shared" si="135"/>
        <v>31400</v>
      </c>
      <c r="FS131" s="53">
        <f t="shared" si="136"/>
        <v>0</v>
      </c>
      <c r="FT131" s="53">
        <f t="shared" si="137"/>
        <v>0</v>
      </c>
      <c r="FU131" s="53">
        <f t="shared" si="138"/>
        <v>0</v>
      </c>
      <c r="FV131" s="53">
        <f t="shared" si="139"/>
        <v>0</v>
      </c>
      <c r="FW131" s="53">
        <f t="shared" si="140"/>
        <v>0</v>
      </c>
      <c r="FX131" s="53">
        <v>0</v>
      </c>
      <c r="FY131" s="125">
        <f t="shared" si="141"/>
        <v>31400</v>
      </c>
      <c r="FZ131" s="125" t="str">
        <f t="shared" ref="FZ131:FZ133" ca="1" si="150">IFERROR(INDIRECT(FG131&amp;"!D4",TRUE),"")</f>
        <v/>
      </c>
      <c r="GA131" s="13">
        <v>1</v>
      </c>
      <c r="GB131" s="53">
        <f t="shared" ref="GB131:GB133" ca="1" si="151">IF(FI131="","",IF(AND(GA131=0,FZ131=3),FN131-120,FN131))</f>
        <v>100</v>
      </c>
      <c r="GC131" s="189">
        <f ca="1">IF(FI131="","",求节点($FT$4:$FT$10,$FV$4:$FV$10,GB131))</f>
        <v>0.57445626465380284</v>
      </c>
      <c r="GD131" s="53">
        <f t="shared" si="144"/>
        <v>2</v>
      </c>
      <c r="GE131" s="53">
        <f t="shared" ca="1" si="145"/>
        <v>4.3</v>
      </c>
      <c r="GF131" s="190">
        <f ca="1">IF(GG131="",MAX(ROUND(GE131*求节点($FN$4:$FN$7,INDEX($FO$4:$FR$7,,GD131+1),GE131),2),2),MIN(MAX(ROUND(GE131*求节点($FN$4:$FN$7,INDEX($FO$4:$FR$7,,GD131+1),GE131),2),2),GG131))</f>
        <v>4</v>
      </c>
      <c r="GG131" s="13">
        <v>4</v>
      </c>
    </row>
    <row r="132" spans="3:189" x14ac:dyDescent="0.15">
      <c r="W132" s="26"/>
      <c r="AI132" s="26"/>
      <c r="BK132" s="13"/>
      <c r="CB132" s="13"/>
      <c r="CC132" s="13"/>
      <c r="CD132" s="13"/>
      <c r="CH132" s="7"/>
      <c r="DN132" s="7"/>
      <c r="EI132" s="7"/>
      <c r="FB132" s="7"/>
      <c r="FG132" s="13" t="str">
        <f>IFERROR(INDEX(版本差别!$F:$F,MATCH(相关演算!FH132,版本差别!$D:$D,0)),"")</f>
        <v>董卓</v>
      </c>
      <c r="FH132" s="13">
        <v>12006</v>
      </c>
      <c r="FI132" s="13" t="s">
        <v>716</v>
      </c>
      <c r="FJ132" s="13">
        <v>100</v>
      </c>
      <c r="FM132" s="13">
        <v>0</v>
      </c>
      <c r="FN132" s="13">
        <f t="shared" si="131"/>
        <v>100</v>
      </c>
      <c r="FO132" s="53">
        <f t="shared" si="132"/>
        <v>0</v>
      </c>
      <c r="FP132" s="53">
        <f t="shared" si="133"/>
        <v>0</v>
      </c>
      <c r="FQ132" s="53">
        <f t="shared" si="149"/>
        <v>0</v>
      </c>
      <c r="FR132" s="53">
        <f t="shared" si="135"/>
        <v>31400</v>
      </c>
      <c r="FS132" s="53">
        <f t="shared" si="136"/>
        <v>0</v>
      </c>
      <c r="FT132" s="53">
        <f t="shared" si="137"/>
        <v>0</v>
      </c>
      <c r="FU132" s="53">
        <f t="shared" si="138"/>
        <v>0</v>
      </c>
      <c r="FV132" s="53">
        <f t="shared" si="139"/>
        <v>0</v>
      </c>
      <c r="FW132" s="53">
        <f t="shared" si="140"/>
        <v>0</v>
      </c>
      <c r="FX132" s="53">
        <v>0</v>
      </c>
      <c r="FY132" s="125">
        <f t="shared" si="141"/>
        <v>31400</v>
      </c>
      <c r="FZ132" s="125" t="str">
        <f t="shared" ca="1" si="150"/>
        <v/>
      </c>
      <c r="GA132" s="13">
        <v>1</v>
      </c>
      <c r="GB132" s="53">
        <f t="shared" ca="1" si="151"/>
        <v>100</v>
      </c>
      <c r="GC132" s="189">
        <f ca="1">IF(FI132="","",求节点($FT$4:$FT$10,$FV$4:$FV$10,GB132))</f>
        <v>0.57445626465380284</v>
      </c>
      <c r="GD132" s="53">
        <f t="shared" si="144"/>
        <v>2</v>
      </c>
      <c r="GE132" s="53">
        <f t="shared" ca="1" si="145"/>
        <v>4.3</v>
      </c>
      <c r="GF132" s="190">
        <f ca="1">IF(GG132="",MAX(ROUND(GE132*求节点($FN$4:$FN$7,INDEX($FO$4:$FR$7,,GD132+1),GE132),2),2),MIN(MAX(ROUND(GE132*求节点($FN$4:$FN$7,INDEX($FO$4:$FR$7,,GD132+1),GE132),2),2),GG132))</f>
        <v>4</v>
      </c>
      <c r="GG132" s="13">
        <v>4</v>
      </c>
    </row>
    <row r="133" spans="3:189" x14ac:dyDescent="0.15">
      <c r="K133" s="13"/>
      <c r="L133" s="13"/>
      <c r="M133" s="13"/>
      <c r="W133" s="26"/>
      <c r="AI133" s="26"/>
      <c r="BK133" s="13"/>
      <c r="CB133" s="13"/>
      <c r="CC133" s="13"/>
      <c r="CD133" s="13"/>
      <c r="CH133" s="7"/>
      <c r="DN133" s="7"/>
      <c r="EI133" s="7"/>
      <c r="FB133" s="7"/>
      <c r="FG133" s="13" t="str">
        <f>IFERROR(INDEX(版本差别!$F:$F,MATCH(相关演算!FH133,版本差别!$D:$D,0)),"")</f>
        <v>许褚</v>
      </c>
      <c r="FH133" s="13">
        <v>12007</v>
      </c>
      <c r="FI133" s="13" t="s">
        <v>716</v>
      </c>
      <c r="FJ133" s="13">
        <v>100</v>
      </c>
      <c r="FM133" s="13">
        <v>0</v>
      </c>
      <c r="FN133" s="13">
        <f t="shared" si="131"/>
        <v>100</v>
      </c>
      <c r="FO133" s="53">
        <f t="shared" si="132"/>
        <v>0</v>
      </c>
      <c r="FP133" s="53">
        <f t="shared" si="133"/>
        <v>0</v>
      </c>
      <c r="FQ133" s="53">
        <f t="shared" si="149"/>
        <v>0</v>
      </c>
      <c r="FR133" s="53">
        <f t="shared" si="135"/>
        <v>31400</v>
      </c>
      <c r="FS133" s="53">
        <f t="shared" si="136"/>
        <v>0</v>
      </c>
      <c r="FT133" s="53">
        <f t="shared" si="137"/>
        <v>0</v>
      </c>
      <c r="FU133" s="53">
        <f t="shared" si="138"/>
        <v>0</v>
      </c>
      <c r="FV133" s="53">
        <f t="shared" si="139"/>
        <v>0</v>
      </c>
      <c r="FW133" s="53">
        <f t="shared" si="140"/>
        <v>0</v>
      </c>
      <c r="FX133" s="53">
        <v>0</v>
      </c>
      <c r="FY133" s="125">
        <f t="shared" si="141"/>
        <v>31400</v>
      </c>
      <c r="FZ133" s="125" t="str">
        <f t="shared" ca="1" si="150"/>
        <v/>
      </c>
      <c r="GA133" s="13">
        <v>1</v>
      </c>
      <c r="GB133" s="53">
        <f t="shared" ca="1" si="151"/>
        <v>100</v>
      </c>
      <c r="GC133" s="189">
        <f ca="1">IF(FI133="","",求节点($FT$4:$FT$10,$FV$4:$FV$10,GB133))</f>
        <v>0.57445626465380284</v>
      </c>
      <c r="GD133" s="53">
        <f t="shared" si="144"/>
        <v>2</v>
      </c>
      <c r="GE133" s="53">
        <f t="shared" ca="1" si="145"/>
        <v>4.3</v>
      </c>
      <c r="GF133" s="190">
        <f ca="1">IF(GG133="",MAX(ROUND(GE133*求节点($FN$4:$FN$7,INDEX($FO$4:$FR$7,,GD133+1),GE133),2),2),MIN(MAX(ROUND(GE133*求节点($FN$4:$FN$7,INDEX($FO$4:$FR$7,,GD133+1),GE133),2),2),GG133))</f>
        <v>4</v>
      </c>
      <c r="GG133" s="13">
        <v>4</v>
      </c>
    </row>
    <row r="134" spans="3:189" x14ac:dyDescent="0.15">
      <c r="W134" s="26"/>
      <c r="AI134" s="26"/>
      <c r="BK134" s="13"/>
      <c r="CB134" s="13"/>
      <c r="CC134" s="13"/>
      <c r="CD134" s="13"/>
      <c r="CH134" s="7"/>
      <c r="DN134" s="7"/>
      <c r="EI134" s="7"/>
      <c r="FB134" s="7"/>
      <c r="FG134" s="13" t="str">
        <f>IFERROR(INDEX(版本差别!$F:$F,MATCH(相关演算!FH134,版本差别!$D:$D,0)),"")</f>
        <v/>
      </c>
      <c r="FJ134" s="105"/>
      <c r="FO134" s="53">
        <f t="shared" si="132"/>
        <v>0</v>
      </c>
      <c r="FP134" s="53">
        <f t="shared" si="133"/>
        <v>0</v>
      </c>
      <c r="FQ134" s="53">
        <f t="shared" ref="FQ134" si="152">IF($FI134=FQ$13,FJ134*FK134,0)</f>
        <v>0</v>
      </c>
      <c r="FR134" s="53">
        <f t="shared" si="135"/>
        <v>0</v>
      </c>
      <c r="FS134" s="53">
        <f t="shared" si="136"/>
        <v>0</v>
      </c>
      <c r="FT134" s="53">
        <f t="shared" si="137"/>
        <v>0</v>
      </c>
      <c r="FU134" s="53">
        <f t="shared" si="138"/>
        <v>0</v>
      </c>
      <c r="FV134" s="53">
        <f t="shared" si="139"/>
        <v>0</v>
      </c>
      <c r="FW134" s="53">
        <f t="shared" si="140"/>
        <v>0</v>
      </c>
      <c r="FX134" s="53">
        <v>0</v>
      </c>
      <c r="FY134" s="125">
        <f t="shared" si="141"/>
        <v>0</v>
      </c>
      <c r="FZ134" s="125" t="str">
        <f t="shared" ref="FZ134" ca="1" si="153">IFERROR(INDIRECT(FG134&amp;"!D4",TRUE),"")</f>
        <v/>
      </c>
      <c r="GA134" s="13">
        <v>1</v>
      </c>
      <c r="GB134" s="53" t="str">
        <f t="shared" ref="GB134" si="154">IF(FI134="","",IF(AND(GA134=0,FZ134=3),FN134-120,FN134))</f>
        <v/>
      </c>
      <c r="GC134" s="189" t="str">
        <f>IF(FI134="","",求节点($FT$4:$FT$10,$FV$4:$FV$10,GB134))</f>
        <v/>
      </c>
      <c r="GD134" s="53">
        <f t="shared" si="144"/>
        <v>0</v>
      </c>
      <c r="GE134" s="53">
        <f t="shared" si="145"/>
        <v>0</v>
      </c>
      <c r="GF134" s="190">
        <f>IF(GG134="",MAX(ROUND(GE134*求节点($FN$4:$FN$7,INDEX($FO$4:$FR$7,,GD134+1),GE134),2),2),MIN(MAX(ROUND(GE134*求节点($FN$4:$FN$7,INDEX($FO$4:$FR$7,,GD134+1),GE134),2),2),GG134))</f>
        <v>2</v>
      </c>
      <c r="GG134" s="13">
        <v>6</v>
      </c>
    </row>
    <row r="135" spans="3:189" x14ac:dyDescent="0.15">
      <c r="W135" s="26"/>
      <c r="AI135" s="26"/>
      <c r="BK135" s="13"/>
      <c r="CB135" s="13"/>
      <c r="CC135" s="13"/>
      <c r="CD135" s="13"/>
      <c r="CH135" s="7"/>
      <c r="DN135" s="7"/>
      <c r="EI135" s="7"/>
      <c r="FB135" s="7"/>
    </row>
    <row r="136" spans="3:189" x14ac:dyDescent="0.15">
      <c r="W136" s="26"/>
      <c r="AI136" s="26"/>
      <c r="BK136" s="13"/>
      <c r="CB136" s="13"/>
      <c r="CC136" s="13"/>
      <c r="CD136" s="13"/>
      <c r="CH136" s="7"/>
      <c r="DN136" s="7"/>
      <c r="EI136" s="7"/>
      <c r="FB136" s="7"/>
    </row>
    <row r="137" spans="3:189" x14ac:dyDescent="0.15">
      <c r="W137" s="26"/>
      <c r="AI137" s="26"/>
      <c r="BK137" s="13"/>
      <c r="CB137" s="13"/>
      <c r="CC137" s="13"/>
      <c r="CD137" s="13"/>
      <c r="CH137" s="7"/>
      <c r="DN137" s="7"/>
      <c r="EI137" s="7"/>
      <c r="FB137" s="7"/>
    </row>
    <row r="138" spans="3:189" x14ac:dyDescent="0.15">
      <c r="W138" s="26"/>
      <c r="AI138" s="26"/>
      <c r="BK138" s="13"/>
      <c r="CB138" s="13"/>
      <c r="CC138" s="13"/>
      <c r="CD138" s="13"/>
      <c r="CH138" s="7"/>
      <c r="DN138" s="7"/>
      <c r="EI138" s="7"/>
      <c r="FB138" s="7"/>
    </row>
    <row r="139" spans="3:189" x14ac:dyDescent="0.15">
      <c r="W139" s="26"/>
      <c r="AI139" s="26"/>
      <c r="BK139" s="13"/>
      <c r="CB139" s="13"/>
      <c r="CC139" s="13"/>
      <c r="CD139" s="13"/>
      <c r="CH139" s="7"/>
      <c r="DN139" s="7"/>
      <c r="EI139" s="7"/>
      <c r="FB139" s="7"/>
    </row>
    <row r="140" spans="3:189" x14ac:dyDescent="0.15">
      <c r="BK140" s="13"/>
      <c r="CB140" s="13"/>
      <c r="CC140" s="13"/>
      <c r="CD140" s="13"/>
      <c r="CH140" s="7"/>
      <c r="DN140" s="7"/>
      <c r="EI140" s="7"/>
      <c r="FB140" s="7"/>
    </row>
    <row r="141" spans="3:189" x14ac:dyDescent="0.15">
      <c r="BK141" s="13"/>
      <c r="CB141" s="13"/>
      <c r="CC141" s="13"/>
      <c r="CD141" s="13"/>
      <c r="CH141" s="7"/>
      <c r="DN141" s="7"/>
      <c r="EI141" s="7"/>
      <c r="FB141" s="7"/>
    </row>
    <row r="142" spans="3:189" x14ac:dyDescent="0.15">
      <c r="BK142" s="13"/>
      <c r="CB142" s="13"/>
      <c r="CC142" s="13"/>
      <c r="CD142" s="13"/>
      <c r="CH142" s="7"/>
      <c r="DN142" s="7"/>
      <c r="EI142" s="7"/>
      <c r="FB142" s="7"/>
    </row>
    <row r="143" spans="3:189" x14ac:dyDescent="0.15">
      <c r="BK143" s="13"/>
      <c r="CB143" s="13"/>
      <c r="CC143" s="13"/>
      <c r="CD143" s="13"/>
      <c r="CH143" s="7"/>
      <c r="DN143" s="7"/>
      <c r="EI143" s="7"/>
      <c r="FB143" s="7"/>
    </row>
    <row r="144" spans="3:189" x14ac:dyDescent="0.15">
      <c r="BK144" s="13"/>
      <c r="CB144" s="13"/>
      <c r="CC144" s="13"/>
      <c r="CD144" s="13"/>
      <c r="CH144" s="7"/>
      <c r="DN144" s="7"/>
      <c r="EI144" s="7"/>
      <c r="FB144" s="7"/>
    </row>
    <row r="145" spans="19:158" x14ac:dyDescent="0.15">
      <c r="S145" s="7"/>
      <c r="BB145" s="7"/>
      <c r="BK145" s="13"/>
      <c r="CB145" s="13"/>
      <c r="CC145" s="13"/>
      <c r="CD145" s="13"/>
      <c r="CH145" s="7"/>
      <c r="DN145" s="7"/>
      <c r="EI145" s="7"/>
      <c r="FB145" s="7"/>
    </row>
    <row r="146" spans="19:158" x14ac:dyDescent="0.15">
      <c r="S146" s="7"/>
      <c r="BB146" s="7"/>
      <c r="BK146" s="13"/>
      <c r="CB146" s="13"/>
      <c r="CC146" s="13"/>
      <c r="CD146" s="13"/>
      <c r="CH146" s="7"/>
      <c r="DN146" s="7"/>
      <c r="EI146" s="7"/>
      <c r="FB146" s="7"/>
    </row>
    <row r="147" spans="19:158" x14ac:dyDescent="0.15">
      <c r="S147" s="7"/>
      <c r="BB147" s="7"/>
      <c r="BK147" s="13"/>
      <c r="CB147" s="13"/>
      <c r="CC147" s="13"/>
      <c r="CD147" s="13"/>
      <c r="CH147" s="7"/>
      <c r="DN147" s="7"/>
      <c r="EI147" s="7"/>
      <c r="FB147" s="7"/>
    </row>
    <row r="148" spans="19:158" x14ac:dyDescent="0.15">
      <c r="S148" s="7"/>
      <c r="BB148" s="7"/>
      <c r="BK148" s="13"/>
      <c r="CB148" s="13"/>
      <c r="CC148" s="13"/>
      <c r="CD148" s="13"/>
      <c r="CH148" s="7"/>
      <c r="DN148" s="7"/>
      <c r="EI148" s="7"/>
      <c r="FB148" s="7"/>
    </row>
    <row r="149" spans="19:158" x14ac:dyDescent="0.15">
      <c r="S149" s="7"/>
      <c r="BB149" s="7"/>
      <c r="BK149" s="13"/>
      <c r="CB149" s="13"/>
      <c r="CC149" s="13"/>
      <c r="CD149" s="13"/>
      <c r="CH149" s="7"/>
      <c r="DN149" s="7"/>
      <c r="EI149" s="7"/>
      <c r="FB149" s="7"/>
    </row>
    <row r="150" spans="19:158" x14ac:dyDescent="0.15">
      <c r="S150" s="7"/>
      <c r="BB150" s="7"/>
      <c r="BK150" s="13"/>
      <c r="CB150" s="13"/>
      <c r="CC150" s="13"/>
      <c r="CD150" s="13"/>
      <c r="CH150" s="7"/>
      <c r="DN150" s="7"/>
      <c r="EI150" s="7"/>
      <c r="FB150" s="7"/>
    </row>
    <row r="151" spans="19:158" x14ac:dyDescent="0.15">
      <c r="S151" s="7"/>
      <c r="BB151" s="7"/>
      <c r="BK151" s="13"/>
      <c r="CB151" s="13"/>
      <c r="CC151" s="13"/>
      <c r="CD151" s="13"/>
      <c r="CH151" s="7"/>
      <c r="DN151" s="7"/>
      <c r="EI151" s="7"/>
      <c r="FB151" s="7"/>
    </row>
    <row r="152" spans="19:158" x14ac:dyDescent="0.15">
      <c r="S152" s="7"/>
      <c r="BB152" s="7"/>
      <c r="BK152" s="13"/>
      <c r="CB152" s="13"/>
      <c r="CC152" s="13"/>
      <c r="CD152" s="13"/>
      <c r="CH152" s="7"/>
      <c r="DN152" s="7"/>
      <c r="EI152" s="7"/>
      <c r="FB152" s="7"/>
    </row>
    <row r="153" spans="19:158" x14ac:dyDescent="0.15">
      <c r="S153" s="7"/>
      <c r="BB153" s="7"/>
      <c r="BK153" s="13"/>
      <c r="CB153" s="13"/>
      <c r="CC153" s="13"/>
      <c r="CD153" s="13"/>
      <c r="CH153" s="7"/>
      <c r="DN153" s="7"/>
      <c r="EI153" s="7"/>
      <c r="FB153" s="7"/>
    </row>
    <row r="154" spans="19:158" x14ac:dyDescent="0.15">
      <c r="S154" s="7"/>
      <c r="BB154" s="7"/>
      <c r="BK154" s="13"/>
      <c r="CB154" s="13"/>
      <c r="CC154" s="13"/>
      <c r="CD154" s="13"/>
      <c r="CH154" s="7"/>
      <c r="DN154" s="7"/>
      <c r="EI154" s="7"/>
      <c r="FB154" s="7"/>
    </row>
    <row r="155" spans="19:158" x14ac:dyDescent="0.15">
      <c r="S155" s="7"/>
      <c r="BB155" s="7"/>
      <c r="BK155" s="13"/>
      <c r="CB155" s="13"/>
      <c r="CC155" s="13"/>
      <c r="CD155" s="13"/>
      <c r="CH155" s="7"/>
      <c r="DN155" s="7"/>
      <c r="EI155" s="7"/>
      <c r="FB155" s="7"/>
    </row>
    <row r="156" spans="19:158" x14ac:dyDescent="0.15">
      <c r="S156" s="7"/>
      <c r="BB156" s="7"/>
      <c r="BK156" s="13"/>
      <c r="CB156" s="13"/>
      <c r="CC156" s="13"/>
      <c r="CD156" s="13"/>
      <c r="CH156" s="7"/>
      <c r="DN156" s="7"/>
      <c r="EI156" s="7"/>
      <c r="FB156" s="7"/>
    </row>
    <row r="157" spans="19:158" x14ac:dyDescent="0.15">
      <c r="S157" s="7"/>
      <c r="BB157" s="7"/>
      <c r="BK157" s="13"/>
      <c r="CB157" s="13"/>
      <c r="CC157" s="13"/>
      <c r="CD157" s="13"/>
      <c r="CH157" s="7"/>
      <c r="DN157" s="7"/>
      <c r="EI157" s="7"/>
      <c r="FB157" s="7"/>
    </row>
    <row r="158" spans="19:158" x14ac:dyDescent="0.15">
      <c r="S158" s="7"/>
      <c r="BB158" s="7"/>
      <c r="BK158" s="13"/>
      <c r="CB158" s="13"/>
      <c r="CC158" s="13"/>
      <c r="CD158" s="13"/>
      <c r="CH158" s="7"/>
      <c r="DN158" s="7"/>
      <c r="EI158" s="7"/>
      <c r="FB158" s="7"/>
    </row>
    <row r="159" spans="19:158" x14ac:dyDescent="0.15">
      <c r="S159" s="7"/>
      <c r="BB159" s="7"/>
      <c r="BK159" s="13"/>
      <c r="CB159" s="13"/>
      <c r="CC159" s="13"/>
      <c r="CD159" s="13"/>
      <c r="CH159" s="7"/>
      <c r="DN159" s="7"/>
      <c r="EI159" s="7"/>
      <c r="FB159" s="7"/>
    </row>
    <row r="160" spans="19:158" x14ac:dyDescent="0.15">
      <c r="S160" s="7"/>
      <c r="BB160" s="7"/>
      <c r="BK160" s="13"/>
      <c r="CB160" s="13"/>
      <c r="CC160" s="13"/>
      <c r="CD160" s="13"/>
      <c r="CH160" s="7"/>
      <c r="DN160" s="7"/>
      <c r="EI160" s="7"/>
      <c r="FB160" s="7"/>
    </row>
    <row r="161" spans="19:158" x14ac:dyDescent="0.15">
      <c r="S161" s="7"/>
      <c r="BB161" s="7"/>
      <c r="BK161" s="13"/>
      <c r="CB161" s="13"/>
      <c r="CC161" s="13"/>
      <c r="CD161" s="13"/>
      <c r="CH161" s="7"/>
      <c r="DN161" s="7"/>
      <c r="EI161" s="7"/>
      <c r="FB161" s="7"/>
    </row>
    <row r="162" spans="19:158" x14ac:dyDescent="0.15">
      <c r="S162" s="7"/>
      <c r="BB162" s="7"/>
      <c r="BK162" s="13"/>
      <c r="CB162" s="13"/>
      <c r="CC162" s="13"/>
      <c r="CD162" s="13"/>
      <c r="CH162" s="7"/>
      <c r="DN162" s="7"/>
      <c r="EI162" s="7"/>
      <c r="FB162" s="7"/>
    </row>
    <row r="163" spans="19:158" x14ac:dyDescent="0.15">
      <c r="S163" s="7"/>
      <c r="BB163" s="7"/>
      <c r="BK163" s="13"/>
      <c r="CB163" s="13"/>
      <c r="CC163" s="13"/>
      <c r="CD163" s="13"/>
      <c r="CH163" s="7"/>
      <c r="DN163" s="7"/>
      <c r="EI163" s="7"/>
      <c r="FB163" s="7"/>
    </row>
    <row r="164" spans="19:158" x14ac:dyDescent="0.15">
      <c r="S164" s="7"/>
      <c r="BB164" s="7"/>
      <c r="BK164" s="13"/>
      <c r="CB164" s="13"/>
      <c r="CC164" s="13"/>
      <c r="CD164" s="13"/>
      <c r="CH164" s="7"/>
      <c r="DN164" s="7"/>
      <c r="EI164" s="7"/>
      <c r="FB164" s="7"/>
    </row>
    <row r="165" spans="19:158" x14ac:dyDescent="0.15">
      <c r="S165" s="7"/>
      <c r="BB165" s="7"/>
      <c r="BK165" s="13"/>
      <c r="CB165" s="13"/>
      <c r="CC165" s="13"/>
      <c r="CD165" s="13"/>
      <c r="CH165" s="7"/>
      <c r="DN165" s="7"/>
      <c r="EI165" s="7"/>
      <c r="FB165" s="7"/>
    </row>
    <row r="166" spans="19:158" x14ac:dyDescent="0.15">
      <c r="S166" s="7"/>
      <c r="BB166" s="7"/>
      <c r="BK166" s="13"/>
      <c r="CB166" s="13"/>
      <c r="CC166" s="13"/>
      <c r="CD166" s="13"/>
      <c r="CH166" s="7"/>
      <c r="DN166" s="7"/>
      <c r="EI166" s="7"/>
      <c r="FB166" s="7"/>
    </row>
    <row r="167" spans="19:158" x14ac:dyDescent="0.15">
      <c r="S167" s="7"/>
      <c r="BB167" s="7"/>
      <c r="BK167" s="13"/>
      <c r="CB167" s="13"/>
      <c r="CC167" s="13"/>
      <c r="CD167" s="13"/>
      <c r="CH167" s="7"/>
      <c r="DN167" s="7"/>
      <c r="EI167" s="7"/>
      <c r="FB167" s="7"/>
    </row>
    <row r="168" spans="19:158" x14ac:dyDescent="0.15">
      <c r="S168" s="7"/>
      <c r="BB168" s="7"/>
      <c r="BK168" s="13"/>
      <c r="CB168" s="13"/>
      <c r="CC168" s="13"/>
      <c r="CD168" s="13"/>
      <c r="CH168" s="7"/>
      <c r="DN168" s="7"/>
      <c r="EI168" s="7"/>
      <c r="FB168" s="7"/>
    </row>
    <row r="169" spans="19:158" x14ac:dyDescent="0.15">
      <c r="S169" s="7"/>
      <c r="BB169" s="7"/>
      <c r="BK169" s="13"/>
      <c r="CB169" s="13"/>
      <c r="CC169" s="13"/>
      <c r="CD169" s="13"/>
      <c r="CH169" s="7"/>
      <c r="DN169" s="7"/>
      <c r="EI169" s="7"/>
      <c r="FB169" s="7"/>
    </row>
    <row r="170" spans="19:158" x14ac:dyDescent="0.15">
      <c r="S170" s="7"/>
      <c r="BB170" s="7"/>
      <c r="BK170" s="13"/>
      <c r="CB170" s="13"/>
      <c r="CC170" s="13"/>
      <c r="CD170" s="13"/>
      <c r="CH170" s="7"/>
      <c r="DN170" s="7"/>
      <c r="EI170" s="7"/>
      <c r="FB170" s="7"/>
    </row>
    <row r="171" spans="19:158" x14ac:dyDescent="0.15">
      <c r="S171" s="7"/>
      <c r="BB171" s="7"/>
      <c r="BK171" s="13"/>
      <c r="CB171" s="13"/>
      <c r="CC171" s="13"/>
      <c r="CD171" s="13"/>
      <c r="CH171" s="7"/>
      <c r="DN171" s="7"/>
      <c r="EI171" s="7"/>
      <c r="FB171" s="7"/>
    </row>
    <row r="172" spans="19:158" x14ac:dyDescent="0.15">
      <c r="S172" s="7"/>
      <c r="BB172" s="7"/>
      <c r="BK172" s="13"/>
      <c r="CB172" s="13"/>
      <c r="CC172" s="13"/>
      <c r="CD172" s="13"/>
      <c r="CH172" s="7"/>
      <c r="DN172" s="7"/>
      <c r="EI172" s="7"/>
      <c r="FB172" s="7"/>
    </row>
    <row r="173" spans="19:158" x14ac:dyDescent="0.15">
      <c r="S173" s="7"/>
      <c r="BB173" s="7"/>
      <c r="BK173" s="13"/>
      <c r="CB173" s="13"/>
      <c r="CC173" s="13"/>
      <c r="CD173" s="13"/>
      <c r="CH173" s="7"/>
      <c r="DN173" s="7"/>
      <c r="EI173" s="7"/>
      <c r="FB173" s="7"/>
    </row>
    <row r="174" spans="19:158" x14ac:dyDescent="0.15">
      <c r="S174" s="7"/>
      <c r="BB174" s="7"/>
      <c r="BK174" s="13"/>
      <c r="CB174" s="13"/>
      <c r="CC174" s="13"/>
      <c r="CD174" s="13"/>
      <c r="CH174" s="7"/>
      <c r="DN174" s="7"/>
      <c r="EI174" s="7"/>
      <c r="FB174" s="7"/>
    </row>
    <row r="175" spans="19:158" x14ac:dyDescent="0.15">
      <c r="S175" s="7"/>
      <c r="BB175" s="7"/>
      <c r="BK175" s="13"/>
      <c r="CB175" s="13"/>
      <c r="CC175" s="13"/>
      <c r="CD175" s="13"/>
      <c r="CH175" s="7"/>
      <c r="DN175" s="7"/>
      <c r="EI175" s="7"/>
      <c r="FB175" s="7"/>
    </row>
    <row r="176" spans="19:158" x14ac:dyDescent="0.15">
      <c r="S176" s="7"/>
      <c r="BB176" s="7"/>
      <c r="BK176" s="13"/>
      <c r="CB176" s="13"/>
      <c r="CC176" s="13"/>
      <c r="CD176" s="13"/>
      <c r="CH176" s="7"/>
      <c r="DN176" s="7"/>
      <c r="EI176" s="7"/>
      <c r="FB176" s="7"/>
    </row>
    <row r="177" spans="19:158" x14ac:dyDescent="0.15">
      <c r="S177" s="7"/>
      <c r="BB177" s="7"/>
      <c r="BK177" s="13"/>
      <c r="CB177" s="13"/>
      <c r="CC177" s="13"/>
      <c r="CD177" s="13"/>
      <c r="CH177" s="7"/>
      <c r="DN177" s="7"/>
      <c r="EI177" s="7"/>
      <c r="FB177" s="7"/>
    </row>
    <row r="178" spans="19:158" x14ac:dyDescent="0.15">
      <c r="S178" s="7"/>
      <c r="BB178" s="7"/>
      <c r="BK178" s="13"/>
      <c r="CB178" s="13"/>
      <c r="CC178" s="13"/>
      <c r="CD178" s="13"/>
      <c r="CH178" s="7"/>
      <c r="DN178" s="7"/>
      <c r="EI178" s="7"/>
      <c r="FB178" s="7"/>
    </row>
    <row r="179" spans="19:158" x14ac:dyDescent="0.15">
      <c r="S179" s="7"/>
      <c r="BB179" s="7"/>
      <c r="BK179" s="13"/>
      <c r="CB179" s="13"/>
      <c r="CC179" s="13"/>
      <c r="CD179" s="13"/>
      <c r="CH179" s="7"/>
      <c r="DN179" s="7"/>
      <c r="EI179" s="7"/>
      <c r="FB179" s="7"/>
    </row>
    <row r="180" spans="19:158" x14ac:dyDescent="0.15">
      <c r="S180" s="7"/>
      <c r="BB180" s="7"/>
      <c r="BK180" s="13"/>
      <c r="CB180" s="13"/>
      <c r="CC180" s="13"/>
      <c r="CD180" s="13"/>
      <c r="CH180" s="7"/>
      <c r="DN180" s="7"/>
      <c r="EI180" s="7"/>
      <c r="FB180" s="7"/>
    </row>
    <row r="181" spans="19:158" x14ac:dyDescent="0.15">
      <c r="S181" s="7"/>
      <c r="BB181" s="7"/>
      <c r="BK181" s="13"/>
      <c r="CB181" s="13"/>
      <c r="CC181" s="13"/>
      <c r="CD181" s="13"/>
      <c r="CH181" s="7"/>
      <c r="DN181" s="7"/>
      <c r="EI181" s="7"/>
      <c r="FB181" s="7"/>
    </row>
    <row r="182" spans="19:158" x14ac:dyDescent="0.15">
      <c r="S182" s="7"/>
      <c r="BB182" s="7"/>
      <c r="BK182" s="13"/>
      <c r="CB182" s="13"/>
      <c r="CC182" s="13"/>
      <c r="CD182" s="13"/>
      <c r="CH182" s="7"/>
      <c r="DN182" s="7"/>
      <c r="EI182" s="7"/>
      <c r="FB182" s="7"/>
    </row>
    <row r="183" spans="19:158" x14ac:dyDescent="0.15">
      <c r="S183" s="7"/>
      <c r="BB183" s="7"/>
      <c r="BK183" s="13"/>
      <c r="CB183" s="13"/>
      <c r="CC183" s="13"/>
      <c r="CD183" s="13"/>
      <c r="CH183" s="7"/>
      <c r="DN183" s="7"/>
      <c r="EI183" s="7"/>
      <c r="FB183" s="7"/>
    </row>
    <row r="184" spans="19:158" x14ac:dyDescent="0.15">
      <c r="S184" s="7"/>
      <c r="BB184" s="7"/>
      <c r="BK184" s="13"/>
      <c r="CB184" s="13"/>
      <c r="CC184" s="13"/>
      <c r="CD184" s="13"/>
      <c r="CH184" s="7"/>
      <c r="DN184" s="7"/>
      <c r="EI184" s="7"/>
      <c r="FB184" s="7"/>
    </row>
    <row r="185" spans="19:158" x14ac:dyDescent="0.15">
      <c r="S185" s="7"/>
      <c r="BB185" s="7"/>
      <c r="BK185" s="13"/>
      <c r="CB185" s="13"/>
      <c r="CC185" s="13"/>
      <c r="CD185" s="13"/>
      <c r="CH185" s="7"/>
      <c r="DN185" s="7"/>
      <c r="EI185" s="7"/>
      <c r="FB185" s="7"/>
    </row>
    <row r="186" spans="19:158" x14ac:dyDescent="0.15">
      <c r="S186" s="7"/>
      <c r="BB186" s="7"/>
      <c r="BK186" s="13"/>
      <c r="CB186" s="13"/>
      <c r="CC186" s="13"/>
      <c r="CD186" s="13"/>
      <c r="CH186" s="7"/>
      <c r="DN186" s="7"/>
      <c r="EI186" s="7"/>
      <c r="FB186" s="7"/>
    </row>
    <row r="187" spans="19:158" x14ac:dyDescent="0.15">
      <c r="S187" s="7"/>
      <c r="BB187" s="7"/>
      <c r="BK187" s="13"/>
      <c r="CB187" s="13"/>
      <c r="CC187" s="13"/>
      <c r="CD187" s="13"/>
      <c r="CH187" s="7"/>
      <c r="DN187" s="7"/>
      <c r="EI187" s="7"/>
      <c r="FB187" s="7"/>
    </row>
    <row r="188" spans="19:158" x14ac:dyDescent="0.15">
      <c r="S188" s="7"/>
      <c r="BB188" s="7"/>
      <c r="BK188" s="13"/>
      <c r="CB188" s="13"/>
      <c r="CC188" s="13"/>
      <c r="CD188" s="13"/>
      <c r="CH188" s="7"/>
      <c r="DN188" s="7"/>
      <c r="EI188" s="7"/>
      <c r="FB188" s="7"/>
    </row>
    <row r="189" spans="19:158" x14ac:dyDescent="0.15">
      <c r="S189" s="7"/>
      <c r="BB189" s="7"/>
      <c r="BK189" s="13"/>
      <c r="CB189" s="13"/>
      <c r="CC189" s="13"/>
      <c r="CD189" s="13"/>
      <c r="CH189" s="7"/>
      <c r="DN189" s="7"/>
      <c r="EI189" s="7"/>
      <c r="FB189" s="7"/>
    </row>
    <row r="190" spans="19:158" x14ac:dyDescent="0.15">
      <c r="S190" s="7"/>
      <c r="BB190" s="7"/>
      <c r="BK190" s="13"/>
      <c r="CB190" s="13"/>
      <c r="CC190" s="13"/>
      <c r="CD190" s="13"/>
      <c r="CH190" s="7"/>
      <c r="DN190" s="7"/>
      <c r="EI190" s="7"/>
      <c r="FB190" s="7"/>
    </row>
    <row r="191" spans="19:158" x14ac:dyDescent="0.15">
      <c r="S191" s="7"/>
      <c r="BB191" s="7"/>
      <c r="BK191" s="13"/>
      <c r="CB191" s="13"/>
      <c r="CC191" s="13"/>
      <c r="CD191" s="13"/>
      <c r="CH191" s="7"/>
      <c r="DN191" s="7"/>
      <c r="EI191" s="7"/>
      <c r="FB191" s="7"/>
    </row>
    <row r="192" spans="19:158" x14ac:dyDescent="0.15">
      <c r="S192" s="7"/>
      <c r="BB192" s="7"/>
      <c r="BK192" s="13"/>
      <c r="CB192" s="13"/>
      <c r="CC192" s="13"/>
      <c r="CD192" s="13"/>
      <c r="CH192" s="7"/>
      <c r="DN192" s="7"/>
      <c r="EI192" s="7"/>
      <c r="FB192" s="7"/>
    </row>
    <row r="193" spans="19:158" x14ac:dyDescent="0.15">
      <c r="S193" s="7"/>
      <c r="BB193" s="7"/>
      <c r="BK193" s="13"/>
      <c r="CB193" s="13"/>
      <c r="CC193" s="13"/>
      <c r="CD193" s="13"/>
      <c r="CH193" s="7"/>
      <c r="DN193" s="7"/>
      <c r="EI193" s="7"/>
      <c r="FB193" s="7"/>
    </row>
    <row r="194" spans="19:158" x14ac:dyDescent="0.15">
      <c r="S194" s="7"/>
      <c r="BB194" s="7"/>
      <c r="BK194" s="13"/>
      <c r="CB194" s="13"/>
      <c r="CC194" s="13"/>
      <c r="CD194" s="13"/>
      <c r="CH194" s="7"/>
      <c r="DN194" s="7"/>
      <c r="EI194" s="7"/>
      <c r="FB194" s="7"/>
    </row>
    <row r="195" spans="19:158" x14ac:dyDescent="0.15">
      <c r="S195" s="7"/>
      <c r="BB195" s="7"/>
      <c r="BK195" s="13"/>
      <c r="CB195" s="13"/>
      <c r="CC195" s="13"/>
      <c r="CD195" s="13"/>
      <c r="CH195" s="7"/>
      <c r="DN195" s="7"/>
      <c r="EI195" s="7"/>
      <c r="FB195" s="7"/>
    </row>
    <row r="196" spans="19:158" x14ac:dyDescent="0.15">
      <c r="S196" s="7"/>
      <c r="BB196" s="7"/>
      <c r="BK196" s="13"/>
      <c r="CB196" s="13"/>
      <c r="CC196" s="13"/>
      <c r="CD196" s="13"/>
      <c r="CH196" s="7"/>
      <c r="DN196" s="7"/>
      <c r="EI196" s="7"/>
      <c r="FB196" s="7"/>
    </row>
    <row r="197" spans="19:158" x14ac:dyDescent="0.15">
      <c r="S197" s="7"/>
      <c r="BB197" s="7"/>
      <c r="BK197" s="13"/>
      <c r="CB197" s="13"/>
      <c r="CC197" s="13"/>
      <c r="CD197" s="13"/>
      <c r="CH197" s="7"/>
      <c r="DN197" s="7"/>
      <c r="EI197" s="7"/>
      <c r="FB197" s="7"/>
    </row>
    <row r="198" spans="19:158" x14ac:dyDescent="0.15">
      <c r="S198" s="7"/>
      <c r="BB198" s="7"/>
      <c r="BK198" s="13"/>
      <c r="CB198" s="13"/>
      <c r="CC198" s="13"/>
      <c r="CD198" s="13"/>
      <c r="CH198" s="7"/>
      <c r="DN198" s="7"/>
      <c r="EI198" s="7"/>
      <c r="FB198" s="7"/>
    </row>
    <row r="199" spans="19:158" x14ac:dyDescent="0.15">
      <c r="S199" s="7"/>
      <c r="BB199" s="7"/>
      <c r="BK199" s="13"/>
      <c r="CB199" s="13"/>
      <c r="CC199" s="13"/>
      <c r="CD199" s="13"/>
      <c r="CH199" s="7"/>
      <c r="DN199" s="7"/>
      <c r="EI199" s="7"/>
      <c r="FB199" s="7"/>
    </row>
    <row r="200" spans="19:158" x14ac:dyDescent="0.15">
      <c r="S200" s="7"/>
      <c r="BB200" s="7"/>
      <c r="BK200" s="13"/>
      <c r="CB200" s="13"/>
      <c r="CC200" s="13"/>
      <c r="CD200" s="13"/>
      <c r="CH200" s="7"/>
      <c r="DN200" s="7"/>
      <c r="EI200" s="7"/>
      <c r="FB200" s="7"/>
    </row>
    <row r="201" spans="19:158" x14ac:dyDescent="0.15">
      <c r="S201" s="7"/>
      <c r="BB201" s="7"/>
      <c r="BK201" s="13"/>
      <c r="CB201" s="13"/>
      <c r="CC201" s="13"/>
      <c r="CD201" s="13"/>
      <c r="CH201" s="7"/>
      <c r="DN201" s="7"/>
      <c r="EI201" s="7"/>
      <c r="FB201" s="7"/>
    </row>
    <row r="202" spans="19:158" x14ac:dyDescent="0.15">
      <c r="S202" s="7"/>
      <c r="BB202" s="7"/>
      <c r="BK202" s="13"/>
      <c r="CB202" s="13"/>
      <c r="CC202" s="13"/>
      <c r="CD202" s="13"/>
      <c r="CH202" s="7"/>
      <c r="DN202" s="7"/>
      <c r="EI202" s="7"/>
      <c r="FB202" s="7"/>
    </row>
    <row r="203" spans="19:158" x14ac:dyDescent="0.15">
      <c r="S203" s="7"/>
      <c r="BB203" s="7"/>
      <c r="BK203" s="13"/>
      <c r="CB203" s="13"/>
      <c r="CC203" s="13"/>
      <c r="CD203" s="13"/>
      <c r="CH203" s="7"/>
      <c r="DN203" s="7"/>
      <c r="EI203" s="7"/>
      <c r="FB203" s="7"/>
    </row>
    <row r="204" spans="19:158" x14ac:dyDescent="0.15">
      <c r="S204" s="7"/>
      <c r="BB204" s="7"/>
      <c r="BK204" s="13"/>
      <c r="CB204" s="13"/>
      <c r="CC204" s="13"/>
      <c r="CD204" s="13"/>
      <c r="CH204" s="7"/>
      <c r="DN204" s="7"/>
      <c r="EI204" s="7"/>
      <c r="FB204" s="7"/>
    </row>
    <row r="205" spans="19:158" x14ac:dyDescent="0.15">
      <c r="S205" s="7"/>
      <c r="BB205" s="7"/>
      <c r="BK205" s="13"/>
      <c r="CB205" s="13"/>
      <c r="CC205" s="13"/>
      <c r="CD205" s="13"/>
      <c r="CH205" s="7"/>
      <c r="DN205" s="7"/>
      <c r="EI205" s="7"/>
      <c r="FB205" s="7"/>
    </row>
    <row r="206" spans="19:158" x14ac:dyDescent="0.15">
      <c r="S206" s="7"/>
      <c r="BB206" s="7"/>
      <c r="BK206" s="13"/>
      <c r="CB206" s="13"/>
      <c r="CC206" s="13"/>
      <c r="CD206" s="13"/>
      <c r="CH206" s="7"/>
      <c r="DN206" s="7"/>
      <c r="EI206" s="7"/>
      <c r="FB206" s="7"/>
    </row>
    <row r="207" spans="19:158" x14ac:dyDescent="0.15">
      <c r="S207" s="7"/>
      <c r="BB207" s="7"/>
      <c r="BK207" s="13"/>
      <c r="CB207" s="13"/>
      <c r="CC207" s="13"/>
      <c r="CD207" s="13"/>
      <c r="CH207" s="7"/>
      <c r="DN207" s="7"/>
      <c r="EI207" s="7"/>
      <c r="FB207" s="7"/>
    </row>
    <row r="208" spans="19:158" x14ac:dyDescent="0.15">
      <c r="S208" s="7"/>
      <c r="BB208" s="7"/>
      <c r="BK208" s="13"/>
      <c r="CB208" s="13"/>
      <c r="CC208" s="13"/>
      <c r="CD208" s="13"/>
      <c r="CH208" s="7"/>
      <c r="DN208" s="7"/>
      <c r="EI208" s="7"/>
      <c r="FB208" s="7"/>
    </row>
    <row r="209" spans="19:158" x14ac:dyDescent="0.15">
      <c r="S209" s="7"/>
      <c r="BB209" s="7"/>
      <c r="BK209" s="13"/>
      <c r="CB209" s="13"/>
      <c r="CC209" s="13"/>
      <c r="CD209" s="13"/>
      <c r="CH209" s="7"/>
      <c r="DN209" s="7"/>
      <c r="EI209" s="7"/>
      <c r="FB209" s="7"/>
    </row>
    <row r="210" spans="19:158" x14ac:dyDescent="0.15">
      <c r="S210" s="7"/>
      <c r="BB210" s="7"/>
      <c r="BK210" s="13"/>
      <c r="CB210" s="13"/>
      <c r="CC210" s="13"/>
      <c r="CD210" s="13"/>
      <c r="CH210" s="7"/>
      <c r="DN210" s="7"/>
      <c r="EI210" s="7"/>
      <c r="FB210" s="7"/>
    </row>
    <row r="211" spans="19:158" x14ac:dyDescent="0.15">
      <c r="S211" s="7"/>
      <c r="BB211" s="7"/>
      <c r="BK211" s="13"/>
      <c r="CB211" s="13"/>
      <c r="CC211" s="13"/>
      <c r="CD211" s="13"/>
      <c r="CH211" s="7"/>
      <c r="DN211" s="7"/>
      <c r="EI211" s="7"/>
      <c r="FB211" s="7"/>
    </row>
    <row r="212" spans="19:158" x14ac:dyDescent="0.15">
      <c r="S212" s="7"/>
      <c r="BB212" s="7"/>
      <c r="BK212" s="13"/>
      <c r="CB212" s="13"/>
      <c r="CC212" s="13"/>
      <c r="CD212" s="13"/>
      <c r="CH212" s="7"/>
      <c r="DN212" s="7"/>
      <c r="EI212" s="7"/>
      <c r="FB212" s="7"/>
    </row>
    <row r="213" spans="19:158" x14ac:dyDescent="0.15">
      <c r="S213" s="7"/>
      <c r="BB213" s="7"/>
      <c r="BK213" s="13"/>
      <c r="CB213" s="13"/>
      <c r="CC213" s="13"/>
      <c r="CD213" s="13"/>
      <c r="CH213" s="7"/>
      <c r="DN213" s="7"/>
      <c r="EI213" s="7"/>
      <c r="FB213" s="7"/>
    </row>
    <row r="214" spans="19:158" x14ac:dyDescent="0.15">
      <c r="S214" s="7"/>
      <c r="BB214" s="7"/>
      <c r="BK214" s="13"/>
      <c r="CB214" s="13"/>
      <c r="CC214" s="13"/>
      <c r="CD214" s="13"/>
      <c r="CH214" s="7"/>
      <c r="DN214" s="7"/>
      <c r="EI214" s="7"/>
      <c r="FB214" s="7"/>
    </row>
    <row r="215" spans="19:158" x14ac:dyDescent="0.15">
      <c r="S215" s="7"/>
      <c r="BB215" s="7"/>
      <c r="BK215" s="13"/>
      <c r="CB215" s="13"/>
      <c r="CC215" s="13"/>
      <c r="CD215" s="13"/>
      <c r="CH215" s="7"/>
      <c r="DN215" s="7"/>
      <c r="EI215" s="7"/>
      <c r="FB215" s="7"/>
    </row>
    <row r="216" spans="19:158" x14ac:dyDescent="0.15">
      <c r="S216" s="7"/>
      <c r="BB216" s="7"/>
      <c r="BK216" s="13"/>
      <c r="CB216" s="13"/>
      <c r="CC216" s="13"/>
      <c r="CD216" s="13"/>
      <c r="CH216" s="7"/>
      <c r="DN216" s="7"/>
      <c r="EI216" s="7"/>
      <c r="FB216" s="7"/>
    </row>
    <row r="217" spans="19:158" x14ac:dyDescent="0.15">
      <c r="S217" s="7"/>
      <c r="BB217" s="7"/>
      <c r="BK217" s="13"/>
      <c r="CB217" s="13"/>
      <c r="CC217" s="13"/>
      <c r="CD217" s="13"/>
      <c r="CH217" s="7"/>
      <c r="DN217" s="7"/>
      <c r="EI217" s="7"/>
      <c r="FB217" s="7"/>
    </row>
    <row r="218" spans="19:158" x14ac:dyDescent="0.15">
      <c r="S218" s="7"/>
      <c r="BB218" s="7"/>
      <c r="BK218" s="13"/>
      <c r="CB218" s="13"/>
      <c r="CC218" s="13"/>
      <c r="CD218" s="13"/>
      <c r="CH218" s="7"/>
      <c r="DN218" s="7"/>
      <c r="EI218" s="7"/>
      <c r="FB218" s="7"/>
    </row>
    <row r="219" spans="19:158" x14ac:dyDescent="0.15">
      <c r="S219" s="7"/>
      <c r="BB219" s="7"/>
      <c r="BK219" s="13"/>
      <c r="CB219" s="13"/>
      <c r="CC219" s="13"/>
      <c r="CD219" s="13"/>
      <c r="CH219" s="7"/>
      <c r="DN219" s="7"/>
      <c r="EI219" s="7"/>
      <c r="FB219" s="7"/>
    </row>
    <row r="220" spans="19:158" x14ac:dyDescent="0.15">
      <c r="S220" s="7"/>
      <c r="BB220" s="7"/>
      <c r="BK220" s="13"/>
      <c r="CB220" s="13"/>
      <c r="CC220" s="13"/>
      <c r="CD220" s="13"/>
      <c r="CH220" s="7"/>
      <c r="DN220" s="7"/>
      <c r="EI220" s="7"/>
      <c r="FB220" s="7"/>
    </row>
    <row r="221" spans="19:158" x14ac:dyDescent="0.15">
      <c r="S221" s="7"/>
      <c r="BB221" s="7"/>
      <c r="BK221" s="13"/>
      <c r="CB221" s="13"/>
      <c r="CC221" s="13"/>
      <c r="CD221" s="13"/>
      <c r="CH221" s="7"/>
      <c r="DN221" s="7"/>
      <c r="EI221" s="7"/>
      <c r="FB221" s="7"/>
    </row>
    <row r="222" spans="19:158" x14ac:dyDescent="0.15">
      <c r="S222" s="7"/>
      <c r="BB222" s="7"/>
      <c r="BK222" s="13"/>
      <c r="CB222" s="13"/>
      <c r="CC222" s="13"/>
      <c r="CD222" s="13"/>
      <c r="CH222" s="7"/>
      <c r="DN222" s="7"/>
      <c r="EI222" s="7"/>
      <c r="FB222" s="7"/>
    </row>
    <row r="223" spans="19:158" x14ac:dyDescent="0.15">
      <c r="S223" s="7"/>
      <c r="BB223" s="7"/>
      <c r="BK223" s="13"/>
      <c r="CB223" s="13"/>
      <c r="CC223" s="13"/>
      <c r="CD223" s="13"/>
      <c r="CH223" s="7"/>
      <c r="DN223" s="7"/>
      <c r="EI223" s="7"/>
      <c r="FB223" s="7"/>
    </row>
    <row r="224" spans="19:158" x14ac:dyDescent="0.15">
      <c r="S224" s="7"/>
      <c r="BB224" s="7"/>
      <c r="BK224" s="13"/>
      <c r="CB224" s="13"/>
      <c r="CC224" s="13"/>
      <c r="CD224" s="13"/>
      <c r="CH224" s="7"/>
      <c r="DN224" s="7"/>
      <c r="EI224" s="7"/>
      <c r="FB224" s="7"/>
    </row>
    <row r="225" spans="19:158" x14ac:dyDescent="0.15">
      <c r="S225" s="7"/>
      <c r="BB225" s="7"/>
      <c r="BK225" s="13"/>
      <c r="CB225" s="13"/>
      <c r="CC225" s="13"/>
      <c r="CD225" s="13"/>
      <c r="CH225" s="7"/>
      <c r="DN225" s="7"/>
      <c r="EI225" s="7"/>
      <c r="FB225" s="7"/>
    </row>
    <row r="226" spans="19:158" x14ac:dyDescent="0.15">
      <c r="S226" s="7"/>
      <c r="BB226" s="7"/>
      <c r="BK226" s="13"/>
      <c r="CB226" s="13"/>
      <c r="CC226" s="13"/>
      <c r="CD226" s="13"/>
      <c r="CH226" s="7"/>
      <c r="DN226" s="7"/>
      <c r="EI226" s="7"/>
      <c r="FB226" s="7"/>
    </row>
    <row r="227" spans="19:158" x14ac:dyDescent="0.15">
      <c r="S227" s="7"/>
      <c r="BB227" s="7"/>
      <c r="BK227" s="13"/>
      <c r="CB227" s="13"/>
      <c r="CC227" s="13"/>
      <c r="CD227" s="13"/>
      <c r="CH227" s="7"/>
      <c r="DN227" s="7"/>
      <c r="EI227" s="7"/>
      <c r="FB227" s="7"/>
    </row>
    <row r="228" spans="19:158" x14ac:dyDescent="0.15">
      <c r="S228" s="7"/>
      <c r="BB228" s="7"/>
      <c r="BK228" s="13"/>
      <c r="CB228" s="13"/>
      <c r="CC228" s="13"/>
      <c r="CD228" s="13"/>
      <c r="CH228" s="7"/>
      <c r="DN228" s="7"/>
      <c r="EI228" s="7"/>
      <c r="FB228" s="7"/>
    </row>
    <row r="229" spans="19:158" x14ac:dyDescent="0.15">
      <c r="S229" s="7"/>
      <c r="BB229" s="7"/>
      <c r="BK229" s="13"/>
      <c r="CB229" s="13"/>
      <c r="CC229" s="13"/>
      <c r="CD229" s="13"/>
      <c r="CH229" s="7"/>
      <c r="DN229" s="7"/>
      <c r="EI229" s="7"/>
      <c r="FB229" s="7"/>
    </row>
    <row r="230" spans="19:158" x14ac:dyDescent="0.15">
      <c r="S230" s="7"/>
      <c r="BB230" s="7"/>
      <c r="BK230" s="13"/>
      <c r="CB230" s="13"/>
      <c r="CC230" s="13"/>
      <c r="CD230" s="13"/>
      <c r="CH230" s="7"/>
      <c r="DN230" s="7"/>
      <c r="EI230" s="7"/>
      <c r="FB230" s="7"/>
    </row>
    <row r="231" spans="19:158" x14ac:dyDescent="0.15">
      <c r="S231" s="7"/>
      <c r="BB231" s="7"/>
      <c r="BK231" s="13"/>
      <c r="CB231" s="13"/>
      <c r="CC231" s="13"/>
      <c r="CD231" s="13"/>
      <c r="CH231" s="7"/>
      <c r="DN231" s="7"/>
      <c r="EI231" s="7"/>
      <c r="FB231" s="7"/>
    </row>
    <row r="232" spans="19:158" x14ac:dyDescent="0.15">
      <c r="S232" s="7"/>
    </row>
    <row r="233" spans="19:158" x14ac:dyDescent="0.15">
      <c r="S233" s="7"/>
    </row>
    <row r="234" spans="19:158" x14ac:dyDescent="0.15">
      <c r="S234" s="7"/>
    </row>
    <row r="235" spans="19:158" x14ac:dyDescent="0.15">
      <c r="S235" s="7"/>
    </row>
    <row r="236" spans="19:158" x14ac:dyDescent="0.15">
      <c r="S236" s="7"/>
    </row>
    <row r="237" spans="19:158" x14ac:dyDescent="0.15">
      <c r="S237" s="7"/>
    </row>
    <row r="238" spans="19:158" x14ac:dyDescent="0.15">
      <c r="S238" s="7"/>
    </row>
    <row r="239" spans="19:158" x14ac:dyDescent="0.15">
      <c r="S239" s="7"/>
    </row>
    <row r="240" spans="19:158" x14ac:dyDescent="0.15">
      <c r="S240" s="7"/>
    </row>
    <row r="241" spans="19:158" x14ac:dyDescent="0.15">
      <c r="S241" s="7"/>
      <c r="BB241" s="7"/>
      <c r="CF241" s="7"/>
      <c r="CG241" s="7"/>
      <c r="CH241" s="7"/>
      <c r="DN241" s="7"/>
      <c r="EI241" s="7"/>
      <c r="FB241" s="7"/>
    </row>
    <row r="242" spans="19:158" x14ac:dyDescent="0.15">
      <c r="S242" s="7"/>
      <c r="BB242" s="7"/>
      <c r="CF242" s="7"/>
      <c r="CG242" s="7"/>
      <c r="CH242" s="7"/>
      <c r="DN242" s="7"/>
      <c r="EI242" s="7"/>
      <c r="FB242" s="7"/>
    </row>
    <row r="243" spans="19:158" x14ac:dyDescent="0.15">
      <c r="S243" s="7"/>
      <c r="BB243" s="7"/>
      <c r="CF243" s="7"/>
      <c r="CG243" s="7"/>
      <c r="CH243" s="7"/>
      <c r="DN243" s="7"/>
      <c r="EI243" s="7"/>
      <c r="FB243" s="7"/>
    </row>
    <row r="244" spans="19:158" x14ac:dyDescent="0.15">
      <c r="S244" s="7"/>
      <c r="BB244" s="7"/>
      <c r="CF244" s="7"/>
      <c r="CG244" s="7"/>
      <c r="CH244" s="7"/>
      <c r="DN244" s="7"/>
      <c r="EI244" s="7"/>
      <c r="FB244" s="7"/>
    </row>
    <row r="245" spans="19:158" x14ac:dyDescent="0.15">
      <c r="S245" s="7"/>
      <c r="BB245" s="7"/>
      <c r="CF245" s="7"/>
      <c r="CG245" s="7"/>
      <c r="CH245" s="7"/>
      <c r="DN245" s="7"/>
      <c r="EI245" s="7"/>
      <c r="FB245" s="7"/>
    </row>
    <row r="246" spans="19:158" x14ac:dyDescent="0.15">
      <c r="S246" s="7"/>
      <c r="BB246" s="7"/>
      <c r="CF246" s="7"/>
      <c r="CG246" s="7"/>
      <c r="CH246" s="7"/>
      <c r="DN246" s="7"/>
      <c r="EI246" s="7"/>
      <c r="FB246" s="7"/>
    </row>
    <row r="247" spans="19:158" x14ac:dyDescent="0.15">
      <c r="S247" s="7"/>
      <c r="BB247" s="7"/>
      <c r="CF247" s="7"/>
      <c r="CG247" s="7"/>
      <c r="CH247" s="7"/>
      <c r="DN247" s="7"/>
      <c r="EI247" s="7"/>
      <c r="FB247" s="7"/>
    </row>
    <row r="248" spans="19:158" x14ac:dyDescent="0.15">
      <c r="S248" s="7"/>
      <c r="BB248" s="7"/>
      <c r="CF248" s="7"/>
      <c r="CG248" s="7"/>
      <c r="CH248" s="7"/>
      <c r="DN248" s="7"/>
      <c r="EI248" s="7"/>
      <c r="FB248" s="7"/>
    </row>
    <row r="249" spans="19:158" x14ac:dyDescent="0.15">
      <c r="S249" s="7"/>
      <c r="BB249" s="7"/>
      <c r="CF249" s="7"/>
      <c r="CG249" s="7"/>
      <c r="CH249" s="7"/>
      <c r="DN249" s="7"/>
      <c r="EI249" s="7"/>
      <c r="FB249" s="7"/>
    </row>
    <row r="250" spans="19:158" x14ac:dyDescent="0.15">
      <c r="S250" s="7"/>
      <c r="BB250" s="7"/>
      <c r="CF250" s="7"/>
      <c r="CG250" s="7"/>
      <c r="CH250" s="7"/>
      <c r="DN250" s="7"/>
      <c r="EI250" s="7"/>
      <c r="FB250" s="7"/>
    </row>
    <row r="251" spans="19:158" x14ac:dyDescent="0.15">
      <c r="S251" s="7"/>
      <c r="BB251" s="7"/>
      <c r="CF251" s="7"/>
      <c r="CG251" s="7"/>
      <c r="CH251" s="7"/>
      <c r="DN251" s="7"/>
      <c r="EI251" s="7"/>
      <c r="FB251" s="7"/>
    </row>
    <row r="252" spans="19:158" x14ac:dyDescent="0.15">
      <c r="S252" s="7"/>
      <c r="BB252" s="7"/>
      <c r="CF252" s="7"/>
      <c r="CG252" s="7"/>
      <c r="CH252" s="7"/>
      <c r="DN252" s="7"/>
      <c r="EI252" s="7"/>
      <c r="FB252" s="7"/>
    </row>
    <row r="253" spans="19:158" x14ac:dyDescent="0.15">
      <c r="S253" s="7"/>
      <c r="BB253" s="7"/>
      <c r="CF253" s="7"/>
      <c r="CG253" s="7"/>
      <c r="CH253" s="7"/>
      <c r="DN253" s="7"/>
      <c r="EI253" s="7"/>
      <c r="FB253" s="7"/>
    </row>
    <row r="254" spans="19:158" x14ac:dyDescent="0.15">
      <c r="S254" s="7"/>
      <c r="BB254" s="7"/>
      <c r="CF254" s="7"/>
      <c r="CG254" s="7"/>
      <c r="CH254" s="7"/>
      <c r="DN254" s="7"/>
      <c r="EI254" s="7"/>
      <c r="FB254" s="7"/>
    </row>
    <row r="255" spans="19:158" x14ac:dyDescent="0.15">
      <c r="S255" s="7"/>
      <c r="BB255" s="7"/>
      <c r="CF255" s="7"/>
      <c r="CG255" s="7"/>
      <c r="CH255" s="7"/>
      <c r="DN255" s="7"/>
      <c r="EI255" s="7"/>
      <c r="FB255" s="7"/>
    </row>
    <row r="256" spans="19:158" x14ac:dyDescent="0.15">
      <c r="S256" s="7"/>
      <c r="BB256" s="7"/>
      <c r="CF256" s="7"/>
      <c r="CG256" s="7"/>
      <c r="CH256" s="7"/>
      <c r="DN256" s="7"/>
      <c r="EI256" s="7"/>
      <c r="FB256" s="7"/>
    </row>
    <row r="257" spans="19:158" x14ac:dyDescent="0.15">
      <c r="S257" s="7"/>
      <c r="BB257" s="7"/>
      <c r="CF257" s="7"/>
      <c r="CG257" s="7"/>
      <c r="CH257" s="7"/>
      <c r="DN257" s="7"/>
      <c r="EI257" s="7"/>
      <c r="FB257" s="7"/>
    </row>
    <row r="258" spans="19:158" x14ac:dyDescent="0.15">
      <c r="S258" s="7"/>
      <c r="BB258" s="7"/>
      <c r="CF258" s="7"/>
      <c r="CG258" s="7"/>
      <c r="CH258" s="7"/>
      <c r="DN258" s="7"/>
      <c r="EI258" s="7"/>
      <c r="FB258" s="7"/>
    </row>
    <row r="259" spans="19:158" x14ac:dyDescent="0.15">
      <c r="S259" s="7"/>
      <c r="BB259" s="7"/>
      <c r="CF259" s="7"/>
      <c r="CG259" s="7"/>
      <c r="CH259" s="7"/>
      <c r="DN259" s="7"/>
      <c r="EI259" s="7"/>
      <c r="FB259" s="7"/>
    </row>
    <row r="260" spans="19:158" x14ac:dyDescent="0.15">
      <c r="S260" s="7"/>
      <c r="BB260" s="7"/>
      <c r="CF260" s="7"/>
      <c r="CG260" s="7"/>
      <c r="CH260" s="7"/>
      <c r="DN260" s="7"/>
      <c r="EI260" s="7"/>
      <c r="FB260" s="7"/>
    </row>
    <row r="261" spans="19:158" x14ac:dyDescent="0.15">
      <c r="S261" s="7"/>
      <c r="BB261" s="7"/>
      <c r="CF261" s="7"/>
      <c r="CG261" s="7"/>
      <c r="CH261" s="7"/>
      <c r="DN261" s="7"/>
      <c r="EI261" s="7"/>
      <c r="FB261" s="7"/>
    </row>
    <row r="262" spans="19:158" x14ac:dyDescent="0.15">
      <c r="S262" s="7"/>
      <c r="BB262" s="7"/>
      <c r="CF262" s="7"/>
      <c r="CG262" s="7"/>
      <c r="CH262" s="7"/>
      <c r="DN262" s="7"/>
      <c r="EI262" s="7"/>
      <c r="FB262" s="7"/>
    </row>
    <row r="263" spans="19:158" x14ac:dyDescent="0.15">
      <c r="S263" s="7"/>
      <c r="BB263" s="7"/>
      <c r="CF263" s="7"/>
      <c r="CG263" s="7"/>
      <c r="CH263" s="7"/>
      <c r="DN263" s="7"/>
      <c r="EI263" s="7"/>
      <c r="FB263" s="7"/>
    </row>
    <row r="264" spans="19:158" x14ac:dyDescent="0.15">
      <c r="S264" s="7"/>
      <c r="BB264" s="7"/>
      <c r="CF264" s="7"/>
      <c r="CG264" s="7"/>
      <c r="CH264" s="7"/>
      <c r="DN264" s="7"/>
      <c r="EI264" s="7"/>
      <c r="FB264" s="7"/>
    </row>
    <row r="265" spans="19:158" x14ac:dyDescent="0.15">
      <c r="S265" s="7"/>
      <c r="BB265" s="7"/>
      <c r="CF265" s="7"/>
      <c r="CG265" s="7"/>
      <c r="CH265" s="7"/>
      <c r="DN265" s="7"/>
      <c r="EI265" s="7"/>
      <c r="FB265" s="7"/>
    </row>
    <row r="266" spans="19:158" x14ac:dyDescent="0.15">
      <c r="S266" s="7"/>
      <c r="BB266" s="7"/>
      <c r="CF266" s="7"/>
      <c r="CG266" s="7"/>
      <c r="CH266" s="7"/>
      <c r="DN266" s="7"/>
      <c r="EI266" s="7"/>
      <c r="FB266" s="7"/>
    </row>
    <row r="267" spans="19:158" x14ac:dyDescent="0.15">
      <c r="S267" s="7"/>
      <c r="BB267" s="7"/>
      <c r="CF267" s="7"/>
      <c r="CG267" s="7"/>
      <c r="CH267" s="7"/>
      <c r="DN267" s="7"/>
      <c r="EI267" s="7"/>
      <c r="FB267" s="7"/>
    </row>
    <row r="268" spans="19:158" x14ac:dyDescent="0.15">
      <c r="S268" s="7"/>
      <c r="BB268" s="7"/>
      <c r="CF268" s="7"/>
      <c r="CG268" s="7"/>
      <c r="CH268" s="7"/>
      <c r="DN268" s="7"/>
      <c r="EI268" s="7"/>
      <c r="FB268" s="7"/>
    </row>
    <row r="269" spans="19:158" x14ac:dyDescent="0.15">
      <c r="S269" s="7"/>
      <c r="BB269" s="7"/>
      <c r="CF269" s="7"/>
      <c r="CG269" s="7"/>
      <c r="CH269" s="7"/>
      <c r="DN269" s="7"/>
      <c r="EI269" s="7"/>
      <c r="FB269" s="7"/>
    </row>
    <row r="270" spans="19:158" x14ac:dyDescent="0.15">
      <c r="S270" s="7"/>
      <c r="BB270" s="7"/>
      <c r="CF270" s="7"/>
      <c r="CG270" s="7"/>
      <c r="CH270" s="7"/>
      <c r="DN270" s="7"/>
      <c r="EI270" s="7"/>
      <c r="FB270" s="7"/>
    </row>
    <row r="271" spans="19:158" x14ac:dyDescent="0.15">
      <c r="S271" s="7"/>
      <c r="BB271" s="7"/>
      <c r="CF271" s="7"/>
      <c r="CG271" s="7"/>
      <c r="CH271" s="7"/>
      <c r="DN271" s="7"/>
      <c r="EI271" s="7"/>
      <c r="FB271" s="7"/>
    </row>
    <row r="272" spans="19:158" x14ac:dyDescent="0.15">
      <c r="S272" s="7"/>
      <c r="BB272" s="7"/>
      <c r="CF272" s="7"/>
      <c r="CG272" s="7"/>
      <c r="CH272" s="7"/>
      <c r="DN272" s="7"/>
      <c r="EI272" s="7"/>
      <c r="FB272" s="7"/>
    </row>
    <row r="273" spans="19:158" x14ac:dyDescent="0.15">
      <c r="S273" s="7"/>
      <c r="BB273" s="7"/>
      <c r="CF273" s="7"/>
      <c r="CG273" s="7"/>
      <c r="CH273" s="7"/>
      <c r="DN273" s="7"/>
      <c r="EI273" s="7"/>
      <c r="FB273" s="7"/>
    </row>
    <row r="274" spans="19:158" x14ac:dyDescent="0.15">
      <c r="S274" s="7"/>
      <c r="BB274" s="7"/>
      <c r="CF274" s="7"/>
      <c r="CG274" s="7"/>
      <c r="CH274" s="7"/>
      <c r="DN274" s="7"/>
      <c r="EI274" s="7"/>
      <c r="FB274" s="7"/>
    </row>
    <row r="275" spans="19:158" x14ac:dyDescent="0.15">
      <c r="S275" s="7"/>
      <c r="BB275" s="7"/>
      <c r="CF275" s="7"/>
      <c r="CG275" s="7"/>
      <c r="CH275" s="7"/>
      <c r="DN275" s="7"/>
      <c r="EI275" s="7"/>
      <c r="FB275" s="7"/>
    </row>
    <row r="276" spans="19:158" x14ac:dyDescent="0.15">
      <c r="S276" s="7"/>
      <c r="BB276" s="7"/>
      <c r="CF276" s="7"/>
      <c r="CG276" s="7"/>
      <c r="CH276" s="7"/>
      <c r="DN276" s="7"/>
      <c r="EI276" s="7"/>
      <c r="FB276" s="7"/>
    </row>
    <row r="277" spans="19:158" x14ac:dyDescent="0.15">
      <c r="S277" s="7"/>
      <c r="BB277" s="7"/>
      <c r="CF277" s="7"/>
      <c r="CG277" s="7"/>
      <c r="CH277" s="7"/>
      <c r="DN277" s="7"/>
      <c r="EI277" s="7"/>
      <c r="FB277" s="7"/>
    </row>
    <row r="278" spans="19:158" x14ac:dyDescent="0.15">
      <c r="S278" s="7"/>
      <c r="BB278" s="7"/>
      <c r="CF278" s="7"/>
      <c r="CG278" s="7"/>
      <c r="CH278" s="7"/>
      <c r="DN278" s="7"/>
      <c r="EI278" s="7"/>
      <c r="FB278" s="7"/>
    </row>
    <row r="279" spans="19:158" x14ac:dyDescent="0.15">
      <c r="S279" s="7"/>
      <c r="BB279" s="7"/>
      <c r="CF279" s="7"/>
      <c r="CG279" s="7"/>
      <c r="CH279" s="7"/>
      <c r="DN279" s="7"/>
      <c r="EI279" s="7"/>
      <c r="FB279" s="7"/>
    </row>
    <row r="280" spans="19:158" x14ac:dyDescent="0.15">
      <c r="S280" s="7"/>
      <c r="BB280" s="7"/>
      <c r="CF280" s="7"/>
      <c r="CG280" s="7"/>
      <c r="CH280" s="7"/>
      <c r="DN280" s="7"/>
      <c r="EI280" s="7"/>
      <c r="FB280" s="7"/>
    </row>
    <row r="281" spans="19:158" x14ac:dyDescent="0.15">
      <c r="S281" s="7"/>
      <c r="BB281" s="7"/>
      <c r="CF281" s="7"/>
      <c r="CG281" s="7"/>
      <c r="CH281" s="7"/>
      <c r="DN281" s="7"/>
      <c r="EI281" s="7"/>
      <c r="FB281" s="7"/>
    </row>
    <row r="282" spans="19:158" x14ac:dyDescent="0.15">
      <c r="S282" s="7"/>
      <c r="BB282" s="7"/>
      <c r="CF282" s="7"/>
      <c r="CG282" s="7"/>
      <c r="CH282" s="7"/>
      <c r="DN282" s="7"/>
      <c r="EI282" s="7"/>
      <c r="FB282" s="7"/>
    </row>
    <row r="283" spans="19:158" x14ac:dyDescent="0.15">
      <c r="S283" s="7"/>
      <c r="BB283" s="7"/>
      <c r="CF283" s="7"/>
      <c r="CG283" s="7"/>
      <c r="CH283" s="7"/>
      <c r="DN283" s="7"/>
      <c r="EI283" s="7"/>
      <c r="FB283" s="7"/>
    </row>
    <row r="284" spans="19:158" x14ac:dyDescent="0.15">
      <c r="S284" s="7"/>
      <c r="BB284" s="7"/>
      <c r="CF284" s="7"/>
      <c r="CG284" s="7"/>
      <c r="CH284" s="7"/>
      <c r="DN284" s="7"/>
      <c r="EI284" s="7"/>
      <c r="FB284" s="7"/>
    </row>
    <row r="285" spans="19:158" x14ac:dyDescent="0.15">
      <c r="S285" s="7"/>
      <c r="BB285" s="7"/>
      <c r="CF285" s="7"/>
      <c r="CG285" s="7"/>
      <c r="CH285" s="7"/>
      <c r="DN285" s="7"/>
      <c r="EI285" s="7"/>
      <c r="FB285" s="7"/>
    </row>
    <row r="286" spans="19:158" x14ac:dyDescent="0.15">
      <c r="S286" s="7"/>
      <c r="BB286" s="7"/>
      <c r="CF286" s="7"/>
      <c r="CG286" s="7"/>
      <c r="CH286" s="7"/>
      <c r="DN286" s="7"/>
      <c r="EI286" s="7"/>
      <c r="FB286" s="7"/>
    </row>
    <row r="287" spans="19:158" x14ac:dyDescent="0.15">
      <c r="S287" s="7"/>
      <c r="BB287" s="7"/>
      <c r="CF287" s="7"/>
      <c r="CG287" s="7"/>
      <c r="CH287" s="7"/>
      <c r="DN287" s="7"/>
      <c r="EI287" s="7"/>
      <c r="FB287" s="7"/>
    </row>
    <row r="288" spans="19:158" x14ac:dyDescent="0.15">
      <c r="S288" s="7"/>
      <c r="BB288" s="7"/>
      <c r="CF288" s="7"/>
      <c r="CG288" s="7"/>
      <c r="CH288" s="7"/>
      <c r="DN288" s="7"/>
      <c r="EI288" s="7"/>
      <c r="FB288" s="7"/>
    </row>
    <row r="289" spans="19:158" x14ac:dyDescent="0.15">
      <c r="S289" s="7"/>
      <c r="BB289" s="7"/>
      <c r="CF289" s="7"/>
      <c r="CG289" s="7"/>
      <c r="CH289" s="7"/>
      <c r="DN289" s="7"/>
      <c r="EI289" s="7"/>
      <c r="FB289" s="7"/>
    </row>
    <row r="290" spans="19:158" x14ac:dyDescent="0.15">
      <c r="S290" s="7"/>
      <c r="BB290" s="7"/>
      <c r="CF290" s="7"/>
      <c r="CG290" s="7"/>
      <c r="CH290" s="7"/>
      <c r="DN290" s="7"/>
      <c r="EI290" s="7"/>
      <c r="FB290" s="7"/>
    </row>
    <row r="291" spans="19:158" x14ac:dyDescent="0.15">
      <c r="S291" s="7"/>
      <c r="BB291" s="7"/>
      <c r="CF291" s="7"/>
      <c r="CG291" s="7"/>
      <c r="CH291" s="7"/>
      <c r="DN291" s="7"/>
      <c r="EI291" s="7"/>
      <c r="FB291" s="7"/>
    </row>
    <row r="292" spans="19:158" x14ac:dyDescent="0.15">
      <c r="S292" s="7"/>
      <c r="BB292" s="7"/>
      <c r="CF292" s="7"/>
      <c r="CG292" s="7"/>
      <c r="CH292" s="7"/>
      <c r="DN292" s="7"/>
      <c r="EI292" s="7"/>
      <c r="FB292" s="7"/>
    </row>
    <row r="293" spans="19:158" x14ac:dyDescent="0.15">
      <c r="S293" s="7"/>
      <c r="BB293" s="7"/>
      <c r="CF293" s="7"/>
      <c r="CG293" s="7"/>
      <c r="CH293" s="7"/>
      <c r="DN293" s="7"/>
      <c r="EI293" s="7"/>
      <c r="FB293" s="7"/>
    </row>
    <row r="294" spans="19:158" x14ac:dyDescent="0.15">
      <c r="S294" s="7"/>
      <c r="BB294" s="7"/>
      <c r="CF294" s="7"/>
      <c r="CG294" s="7"/>
      <c r="CH294" s="7"/>
      <c r="DN294" s="7"/>
      <c r="EI294" s="7"/>
      <c r="FB294" s="7"/>
    </row>
    <row r="295" spans="19:158" x14ac:dyDescent="0.15">
      <c r="S295" s="7"/>
      <c r="BB295" s="7"/>
      <c r="CF295" s="7"/>
      <c r="CG295" s="7"/>
      <c r="CH295" s="7"/>
      <c r="DN295" s="7"/>
      <c r="EI295" s="7"/>
      <c r="FB295" s="7"/>
    </row>
    <row r="296" spans="19:158" x14ac:dyDescent="0.15">
      <c r="S296" s="7"/>
      <c r="BB296" s="7"/>
      <c r="CF296" s="7"/>
      <c r="CG296" s="7"/>
      <c r="CH296" s="7"/>
      <c r="DN296" s="7"/>
      <c r="EI296" s="7"/>
      <c r="FB296" s="7"/>
    </row>
    <row r="297" spans="19:158" x14ac:dyDescent="0.15">
      <c r="S297" s="7"/>
      <c r="BB297" s="7"/>
      <c r="CF297" s="7"/>
      <c r="CG297" s="7"/>
      <c r="CH297" s="7"/>
      <c r="DN297" s="7"/>
      <c r="EI297" s="7"/>
      <c r="FB297" s="7"/>
    </row>
    <row r="298" spans="19:158" x14ac:dyDescent="0.15">
      <c r="S298" s="7"/>
      <c r="BB298" s="7"/>
      <c r="CF298" s="7"/>
      <c r="CG298" s="7"/>
      <c r="CH298" s="7"/>
      <c r="DN298" s="7"/>
      <c r="EI298" s="7"/>
      <c r="FB298" s="7"/>
    </row>
    <row r="299" spans="19:158" x14ac:dyDescent="0.15">
      <c r="S299" s="7"/>
      <c r="BB299" s="7"/>
      <c r="CF299" s="7"/>
      <c r="CG299" s="7"/>
      <c r="CH299" s="7"/>
      <c r="DN299" s="7"/>
      <c r="EI299" s="7"/>
      <c r="FB299" s="7"/>
    </row>
    <row r="300" spans="19:158" x14ac:dyDescent="0.15">
      <c r="S300" s="7"/>
      <c r="BB300" s="7"/>
      <c r="CF300" s="7"/>
      <c r="CG300" s="7"/>
      <c r="CH300" s="7"/>
      <c r="DN300" s="7"/>
      <c r="EI300" s="7"/>
      <c r="FB300" s="7"/>
    </row>
    <row r="301" spans="19:158" x14ac:dyDescent="0.15">
      <c r="S301" s="7"/>
      <c r="BB301" s="7"/>
      <c r="CF301" s="7"/>
      <c r="CG301" s="7"/>
      <c r="CH301" s="7"/>
      <c r="DN301" s="7"/>
      <c r="EI301" s="7"/>
      <c r="FB301" s="7"/>
    </row>
    <row r="302" spans="19:158" x14ac:dyDescent="0.15">
      <c r="S302" s="7"/>
      <c r="BB302" s="7"/>
      <c r="CF302" s="7"/>
      <c r="CG302" s="7"/>
      <c r="CH302" s="7"/>
      <c r="DN302" s="7"/>
      <c r="EI302" s="7"/>
      <c r="FB302" s="7"/>
    </row>
    <row r="303" spans="19:158" x14ac:dyDescent="0.15">
      <c r="S303" s="7"/>
      <c r="BB303" s="7"/>
      <c r="CF303" s="7"/>
      <c r="CG303" s="7"/>
      <c r="CH303" s="7"/>
      <c r="DN303" s="7"/>
      <c r="EI303" s="7"/>
      <c r="FB303" s="7"/>
    </row>
    <row r="304" spans="19:158" x14ac:dyDescent="0.15">
      <c r="S304" s="7"/>
      <c r="BB304" s="7"/>
      <c r="CF304" s="7"/>
      <c r="CG304" s="7"/>
      <c r="CH304" s="7"/>
      <c r="DN304" s="7"/>
      <c r="EI304" s="7"/>
      <c r="FB304" s="7"/>
    </row>
    <row r="305" spans="19:158" x14ac:dyDescent="0.15">
      <c r="S305" s="7"/>
      <c r="BB305" s="7"/>
      <c r="CF305" s="7"/>
      <c r="CG305" s="7"/>
      <c r="CH305" s="7"/>
      <c r="DN305" s="7"/>
      <c r="EI305" s="7"/>
      <c r="FB305" s="7"/>
    </row>
    <row r="306" spans="19:158" x14ac:dyDescent="0.15">
      <c r="S306" s="7"/>
      <c r="BB306" s="7"/>
      <c r="CF306" s="7"/>
      <c r="CG306" s="7"/>
      <c r="CH306" s="7"/>
      <c r="DN306" s="7"/>
      <c r="EI306" s="7"/>
      <c r="FB306" s="7"/>
    </row>
    <row r="307" spans="19:158" x14ac:dyDescent="0.15">
      <c r="S307" s="7"/>
      <c r="BB307" s="7"/>
      <c r="CF307" s="7"/>
      <c r="CG307" s="7"/>
      <c r="CH307" s="7"/>
      <c r="DN307" s="7"/>
      <c r="EI307" s="7"/>
      <c r="FB307" s="7"/>
    </row>
    <row r="308" spans="19:158" x14ac:dyDescent="0.15">
      <c r="S308" s="7"/>
      <c r="BB308" s="7"/>
      <c r="CF308" s="7"/>
      <c r="CG308" s="7"/>
      <c r="CH308" s="7"/>
      <c r="DN308" s="7"/>
      <c r="EI308" s="7"/>
      <c r="FB308" s="7"/>
    </row>
    <row r="309" spans="19:158" x14ac:dyDescent="0.15">
      <c r="S309" s="7"/>
      <c r="BB309" s="7"/>
      <c r="CF309" s="7"/>
      <c r="CG309" s="7"/>
      <c r="CH309" s="7"/>
      <c r="DN309" s="7"/>
      <c r="EI309" s="7"/>
      <c r="FB309" s="7"/>
    </row>
    <row r="310" spans="19:158" x14ac:dyDescent="0.15">
      <c r="S310" s="7"/>
      <c r="BB310" s="7"/>
      <c r="CF310" s="7"/>
      <c r="CG310" s="7"/>
      <c r="CH310" s="7"/>
      <c r="DN310" s="7"/>
      <c r="EI310" s="7"/>
      <c r="FB310" s="7"/>
    </row>
    <row r="311" spans="19:158" x14ac:dyDescent="0.15">
      <c r="S311" s="7"/>
      <c r="BB311" s="7"/>
      <c r="CF311" s="7"/>
      <c r="CG311" s="7"/>
      <c r="CH311" s="7"/>
      <c r="DN311" s="7"/>
      <c r="EI311" s="7"/>
      <c r="FB311" s="7"/>
    </row>
    <row r="312" spans="19:158" x14ac:dyDescent="0.15">
      <c r="S312" s="7"/>
      <c r="BB312" s="7"/>
      <c r="CF312" s="7"/>
      <c r="CG312" s="7"/>
      <c r="CH312" s="7"/>
      <c r="DN312" s="7"/>
      <c r="EI312" s="7"/>
      <c r="FB312" s="7"/>
    </row>
    <row r="313" spans="19:158" x14ac:dyDescent="0.15">
      <c r="S313" s="7"/>
      <c r="BB313" s="7"/>
      <c r="CF313" s="7"/>
      <c r="CG313" s="7"/>
      <c r="CH313" s="7"/>
      <c r="DN313" s="7"/>
      <c r="EI313" s="7"/>
      <c r="FB313" s="7"/>
    </row>
    <row r="314" spans="19:158" x14ac:dyDescent="0.15">
      <c r="S314" s="7"/>
      <c r="BB314" s="7"/>
      <c r="CF314" s="7"/>
      <c r="CG314" s="7"/>
      <c r="CH314" s="7"/>
      <c r="DN314" s="7"/>
      <c r="EI314" s="7"/>
      <c r="FB314" s="7"/>
    </row>
    <row r="315" spans="19:158" x14ac:dyDescent="0.15">
      <c r="S315" s="7"/>
      <c r="BB315" s="7"/>
      <c r="CF315" s="7"/>
      <c r="CG315" s="7"/>
      <c r="CH315" s="7"/>
      <c r="DN315" s="7"/>
      <c r="EI315" s="7"/>
      <c r="FB315" s="7"/>
    </row>
    <row r="316" spans="19:158" x14ac:dyDescent="0.15">
      <c r="S316" s="7"/>
      <c r="BB316" s="7"/>
      <c r="CF316" s="7"/>
      <c r="CG316" s="7"/>
      <c r="CH316" s="7"/>
      <c r="DN316" s="7"/>
      <c r="EI316" s="7"/>
      <c r="FB316" s="7"/>
    </row>
    <row r="317" spans="19:158" x14ac:dyDescent="0.15">
      <c r="S317" s="7"/>
      <c r="BB317" s="7"/>
      <c r="CF317" s="7"/>
      <c r="CG317" s="7"/>
      <c r="CH317" s="7"/>
      <c r="DN317" s="7"/>
      <c r="EI317" s="7"/>
      <c r="FB317" s="7"/>
    </row>
    <row r="318" spans="19:158" x14ac:dyDescent="0.15">
      <c r="S318" s="7"/>
      <c r="BB318" s="7"/>
      <c r="CF318" s="7"/>
      <c r="CG318" s="7"/>
      <c r="CH318" s="7"/>
      <c r="DN318" s="7"/>
      <c r="EI318" s="7"/>
      <c r="FB318" s="7"/>
    </row>
    <row r="319" spans="19:158" x14ac:dyDescent="0.15">
      <c r="S319" s="7"/>
      <c r="BB319" s="7"/>
      <c r="CF319" s="7"/>
      <c r="CG319" s="7"/>
      <c r="CH319" s="7"/>
      <c r="DN319" s="7"/>
      <c r="EI319" s="7"/>
      <c r="FB319" s="7"/>
    </row>
    <row r="320" spans="19:158" x14ac:dyDescent="0.15">
      <c r="S320" s="7"/>
      <c r="BB320" s="7"/>
      <c r="CF320" s="7"/>
      <c r="CG320" s="7"/>
      <c r="CH320" s="7"/>
      <c r="DN320" s="7"/>
      <c r="EI320" s="7"/>
      <c r="FB320" s="7"/>
    </row>
    <row r="321" spans="19:158" x14ac:dyDescent="0.15">
      <c r="S321" s="7"/>
      <c r="BB321" s="7"/>
      <c r="CF321" s="7"/>
      <c r="CG321" s="7"/>
      <c r="CH321" s="7"/>
      <c r="DN321" s="7"/>
      <c r="EI321" s="7"/>
      <c r="FB321" s="7"/>
    </row>
    <row r="322" spans="19:158" x14ac:dyDescent="0.15">
      <c r="S322" s="7"/>
      <c r="BB322" s="7"/>
      <c r="CF322" s="7"/>
      <c r="CG322" s="7"/>
      <c r="CH322" s="7"/>
      <c r="DN322" s="7"/>
      <c r="EI322" s="7"/>
      <c r="FB322" s="7"/>
    </row>
    <row r="323" spans="19:158" x14ac:dyDescent="0.15">
      <c r="S323" s="7"/>
      <c r="BB323" s="7"/>
      <c r="CF323" s="7"/>
      <c r="CG323" s="7"/>
      <c r="CH323" s="7"/>
      <c r="DN323" s="7"/>
      <c r="EI323" s="7"/>
      <c r="FB323" s="7"/>
    </row>
    <row r="324" spans="19:158" x14ac:dyDescent="0.15">
      <c r="S324" s="7"/>
      <c r="BB324" s="7"/>
      <c r="CF324" s="7"/>
      <c r="CG324" s="7"/>
      <c r="CH324" s="7"/>
      <c r="DN324" s="7"/>
      <c r="EI324" s="7"/>
      <c r="FB324" s="7"/>
    </row>
    <row r="325" spans="19:158" x14ac:dyDescent="0.15">
      <c r="S325" s="7"/>
      <c r="BB325" s="7"/>
      <c r="CF325" s="7"/>
      <c r="CG325" s="7"/>
      <c r="CH325" s="7"/>
      <c r="DN325" s="7"/>
      <c r="EI325" s="7"/>
      <c r="FB325" s="7"/>
    </row>
    <row r="326" spans="19:158" x14ac:dyDescent="0.15">
      <c r="S326" s="7"/>
      <c r="BB326" s="7"/>
      <c r="CF326" s="7"/>
      <c r="CG326" s="7"/>
      <c r="CH326" s="7"/>
      <c r="DN326" s="7"/>
      <c r="EI326" s="7"/>
      <c r="FB326" s="7"/>
    </row>
    <row r="327" spans="19:158" x14ac:dyDescent="0.15">
      <c r="S327" s="7"/>
      <c r="BB327" s="7"/>
      <c r="CF327" s="7"/>
      <c r="CG327" s="7"/>
      <c r="CH327" s="7"/>
      <c r="DN327" s="7"/>
      <c r="EI327" s="7"/>
      <c r="FB327" s="7"/>
    </row>
    <row r="328" spans="19:158" x14ac:dyDescent="0.15">
      <c r="S328" s="7"/>
      <c r="BB328" s="7"/>
      <c r="CF328" s="7"/>
      <c r="CG328" s="7"/>
      <c r="CH328" s="7"/>
      <c r="DN328" s="7"/>
      <c r="EI328" s="7"/>
      <c r="FB328" s="7"/>
    </row>
    <row r="329" spans="19:158" x14ac:dyDescent="0.15">
      <c r="S329" s="7"/>
      <c r="BB329" s="7"/>
      <c r="CF329" s="7"/>
      <c r="CG329" s="7"/>
      <c r="CH329" s="7"/>
      <c r="DN329" s="7"/>
      <c r="EI329" s="7"/>
      <c r="FB329" s="7"/>
    </row>
    <row r="330" spans="19:158" x14ac:dyDescent="0.15">
      <c r="S330" s="7"/>
      <c r="BB330" s="7"/>
      <c r="CF330" s="7"/>
      <c r="CG330" s="7"/>
      <c r="CH330" s="7"/>
      <c r="DN330" s="7"/>
      <c r="EI330" s="7"/>
      <c r="FB330" s="7"/>
    </row>
    <row r="331" spans="19:158" x14ac:dyDescent="0.15">
      <c r="S331" s="7"/>
      <c r="BB331" s="7"/>
      <c r="CF331" s="7"/>
      <c r="CG331" s="7"/>
      <c r="CH331" s="7"/>
      <c r="DN331" s="7"/>
      <c r="EI331" s="7"/>
      <c r="FB331" s="7"/>
    </row>
    <row r="332" spans="19:158" x14ac:dyDescent="0.15">
      <c r="S332" s="7"/>
      <c r="BB332" s="7"/>
      <c r="CF332" s="7"/>
      <c r="CG332" s="7"/>
      <c r="CH332" s="7"/>
      <c r="DN332" s="7"/>
      <c r="EI332" s="7"/>
      <c r="FB332" s="7"/>
    </row>
    <row r="333" spans="19:158" x14ac:dyDescent="0.15">
      <c r="S333" s="7"/>
      <c r="BB333" s="7"/>
      <c r="CF333" s="7"/>
      <c r="CG333" s="7"/>
      <c r="CH333" s="7"/>
      <c r="DN333" s="7"/>
      <c r="EI333" s="7"/>
      <c r="FB333" s="7"/>
    </row>
    <row r="334" spans="19:158" x14ac:dyDescent="0.15">
      <c r="S334" s="7"/>
      <c r="BB334" s="7"/>
      <c r="CF334" s="7"/>
      <c r="CG334" s="7"/>
      <c r="CH334" s="7"/>
      <c r="DN334" s="7"/>
      <c r="EI334" s="7"/>
      <c r="FB334" s="7"/>
    </row>
    <row r="335" spans="19:158" x14ac:dyDescent="0.15">
      <c r="S335" s="7"/>
      <c r="BB335" s="7"/>
      <c r="CF335" s="7"/>
      <c r="CG335" s="7"/>
      <c r="CH335" s="7"/>
      <c r="DN335" s="7"/>
      <c r="EI335" s="7"/>
      <c r="FB335" s="7"/>
    </row>
    <row r="336" spans="19:158" x14ac:dyDescent="0.15">
      <c r="S336" s="7"/>
      <c r="BB336" s="7"/>
      <c r="CF336" s="7"/>
      <c r="CG336" s="7"/>
      <c r="CH336" s="7"/>
      <c r="DN336" s="7"/>
      <c r="EI336" s="7"/>
      <c r="FB336" s="7"/>
    </row>
    <row r="337" spans="19:158" x14ac:dyDescent="0.15">
      <c r="S337" s="7"/>
      <c r="BB337" s="7"/>
      <c r="CF337" s="7"/>
      <c r="CG337" s="7"/>
      <c r="CH337" s="7"/>
      <c r="DN337" s="7"/>
      <c r="EI337" s="7"/>
      <c r="FB337" s="7"/>
    </row>
    <row r="338" spans="19:158" x14ac:dyDescent="0.15">
      <c r="S338" s="7"/>
      <c r="BB338" s="7"/>
      <c r="CF338" s="7"/>
      <c r="CG338" s="7"/>
      <c r="CH338" s="7"/>
      <c r="DN338" s="7"/>
      <c r="EI338" s="7"/>
      <c r="FB338" s="7"/>
    </row>
    <row r="339" spans="19:158" x14ac:dyDescent="0.15">
      <c r="S339" s="7"/>
      <c r="BB339" s="7"/>
      <c r="CF339" s="7"/>
      <c r="CG339" s="7"/>
      <c r="CH339" s="7"/>
      <c r="DN339" s="7"/>
      <c r="EI339" s="7"/>
      <c r="FB339" s="7"/>
    </row>
    <row r="340" spans="19:158" x14ac:dyDescent="0.15">
      <c r="S340" s="7"/>
      <c r="BB340" s="7"/>
      <c r="CF340" s="7"/>
      <c r="CG340" s="7"/>
      <c r="CH340" s="7"/>
      <c r="DN340" s="7"/>
      <c r="EI340" s="7"/>
      <c r="FB340" s="7"/>
    </row>
    <row r="341" spans="19:158" x14ac:dyDescent="0.15">
      <c r="S341" s="7"/>
      <c r="BB341" s="7"/>
      <c r="CF341" s="7"/>
      <c r="CG341" s="7"/>
      <c r="CH341" s="7"/>
      <c r="DN341" s="7"/>
      <c r="EI341" s="7"/>
      <c r="FB341" s="7"/>
    </row>
    <row r="342" spans="19:158" x14ac:dyDescent="0.15">
      <c r="S342" s="7"/>
      <c r="BB342" s="7"/>
      <c r="CF342" s="7"/>
      <c r="CG342" s="7"/>
      <c r="CH342" s="7"/>
      <c r="DN342" s="7"/>
      <c r="EI342" s="7"/>
      <c r="FB342" s="7"/>
    </row>
    <row r="343" spans="19:158" x14ac:dyDescent="0.15">
      <c r="S343" s="7"/>
      <c r="BB343" s="7"/>
      <c r="CF343" s="7"/>
      <c r="CG343" s="7"/>
      <c r="CH343" s="7"/>
      <c r="DN343" s="7"/>
      <c r="EI343" s="7"/>
      <c r="FB343" s="7"/>
    </row>
    <row r="344" spans="19:158" x14ac:dyDescent="0.15">
      <c r="S344" s="7"/>
      <c r="BB344" s="7"/>
      <c r="CF344" s="7"/>
      <c r="CG344" s="7"/>
      <c r="CH344" s="7"/>
      <c r="DN344" s="7"/>
      <c r="EI344" s="7"/>
      <c r="FB344" s="7"/>
    </row>
    <row r="345" spans="19:158" x14ac:dyDescent="0.15">
      <c r="S345" s="7"/>
      <c r="BB345" s="7"/>
      <c r="CF345" s="7"/>
      <c r="CG345" s="7"/>
      <c r="CH345" s="7"/>
      <c r="DN345" s="7"/>
      <c r="EI345" s="7"/>
      <c r="FB345" s="7"/>
    </row>
    <row r="346" spans="19:158" x14ac:dyDescent="0.15">
      <c r="S346" s="7"/>
      <c r="BB346" s="7"/>
      <c r="CF346" s="7"/>
      <c r="CG346" s="7"/>
      <c r="CH346" s="7"/>
      <c r="DN346" s="7"/>
      <c r="EI346" s="7"/>
      <c r="FB346" s="7"/>
    </row>
    <row r="347" spans="19:158" x14ac:dyDescent="0.15">
      <c r="S347" s="7"/>
      <c r="BB347" s="7"/>
      <c r="CF347" s="7"/>
      <c r="CG347" s="7"/>
      <c r="CH347" s="7"/>
      <c r="DN347" s="7"/>
      <c r="EI347" s="7"/>
      <c r="FB347" s="7"/>
    </row>
    <row r="348" spans="19:158" x14ac:dyDescent="0.15">
      <c r="S348" s="7"/>
      <c r="BB348" s="7"/>
      <c r="CF348" s="7"/>
      <c r="CG348" s="7"/>
      <c r="CH348" s="7"/>
      <c r="DN348" s="7"/>
      <c r="EI348" s="7"/>
      <c r="FB348" s="7"/>
    </row>
    <row r="349" spans="19:158" x14ac:dyDescent="0.15">
      <c r="S349" s="7"/>
      <c r="BB349" s="7"/>
      <c r="CF349" s="7"/>
      <c r="CG349" s="7"/>
      <c r="CH349" s="7"/>
      <c r="DN349" s="7"/>
      <c r="EI349" s="7"/>
      <c r="FB349" s="7"/>
    </row>
    <row r="350" spans="19:158" x14ac:dyDescent="0.15">
      <c r="S350" s="7"/>
      <c r="BB350" s="7"/>
      <c r="CF350" s="7"/>
      <c r="CG350" s="7"/>
      <c r="CH350" s="7"/>
      <c r="DN350" s="7"/>
      <c r="EI350" s="7"/>
      <c r="FB350" s="7"/>
    </row>
    <row r="351" spans="19:158" x14ac:dyDescent="0.15">
      <c r="S351" s="7"/>
      <c r="BB351" s="7"/>
      <c r="CF351" s="7"/>
      <c r="CG351" s="7"/>
      <c r="CH351" s="7"/>
      <c r="DN351" s="7"/>
      <c r="EI351" s="7"/>
      <c r="FB351" s="7"/>
    </row>
    <row r="352" spans="19:158" x14ac:dyDescent="0.15">
      <c r="S352" s="7"/>
      <c r="BB352" s="7"/>
      <c r="CF352" s="7"/>
      <c r="CG352" s="7"/>
      <c r="CH352" s="7"/>
      <c r="DN352" s="7"/>
      <c r="EI352" s="7"/>
      <c r="FB352" s="7"/>
    </row>
    <row r="353" spans="19:158" x14ac:dyDescent="0.15">
      <c r="S353" s="7"/>
      <c r="BB353" s="7"/>
      <c r="CF353" s="7"/>
      <c r="CG353" s="7"/>
      <c r="CH353" s="7"/>
      <c r="DN353" s="7"/>
      <c r="EI353" s="7"/>
      <c r="FB353" s="7"/>
    </row>
    <row r="354" spans="19:158" x14ac:dyDescent="0.15">
      <c r="S354" s="7"/>
      <c r="BB354" s="7"/>
      <c r="CF354" s="7"/>
      <c r="CG354" s="7"/>
      <c r="CH354" s="7"/>
      <c r="DN354" s="7"/>
      <c r="EI354" s="7"/>
      <c r="FB354" s="7"/>
    </row>
    <row r="355" spans="19:158" x14ac:dyDescent="0.15">
      <c r="S355" s="7"/>
      <c r="BB355" s="7"/>
      <c r="CF355" s="7"/>
      <c r="CG355" s="7"/>
      <c r="CH355" s="7"/>
      <c r="DN355" s="7"/>
      <c r="EI355" s="7"/>
      <c r="FB355" s="7"/>
    </row>
    <row r="356" spans="19:158" x14ac:dyDescent="0.15">
      <c r="S356" s="7"/>
      <c r="BB356" s="7"/>
      <c r="CF356" s="7"/>
      <c r="CG356" s="7"/>
      <c r="CH356" s="7"/>
      <c r="DN356" s="7"/>
      <c r="EI356" s="7"/>
      <c r="FB356" s="7"/>
    </row>
    <row r="357" spans="19:158" x14ac:dyDescent="0.15">
      <c r="S357" s="7"/>
      <c r="BB357" s="7"/>
      <c r="CF357" s="7"/>
      <c r="CG357" s="7"/>
      <c r="CH357" s="7"/>
      <c r="DN357" s="7"/>
      <c r="EI357" s="7"/>
      <c r="FB357" s="7"/>
    </row>
    <row r="358" spans="19:158" x14ac:dyDescent="0.15">
      <c r="S358" s="7"/>
      <c r="BB358" s="7"/>
      <c r="CF358" s="7"/>
      <c r="CG358" s="7"/>
      <c r="CH358" s="7"/>
      <c r="DN358" s="7"/>
      <c r="EI358" s="7"/>
      <c r="FB358" s="7"/>
    </row>
    <row r="359" spans="19:158" x14ac:dyDescent="0.15">
      <c r="S359" s="7"/>
      <c r="BB359" s="7"/>
      <c r="CF359" s="7"/>
      <c r="CG359" s="7"/>
      <c r="CH359" s="7"/>
      <c r="DN359" s="7"/>
      <c r="EI359" s="7"/>
      <c r="FB359" s="7"/>
    </row>
    <row r="360" spans="19:158" x14ac:dyDescent="0.15">
      <c r="S360" s="7"/>
      <c r="BB360" s="7"/>
      <c r="CF360" s="7"/>
      <c r="CG360" s="7"/>
      <c r="CH360" s="7"/>
      <c r="DN360" s="7"/>
      <c r="EI360" s="7"/>
      <c r="FB360" s="7"/>
    </row>
    <row r="361" spans="19:158" x14ac:dyDescent="0.15">
      <c r="S361" s="7"/>
      <c r="BB361" s="7"/>
      <c r="CF361" s="7"/>
      <c r="CG361" s="7"/>
      <c r="CH361" s="7"/>
      <c r="DN361" s="7"/>
      <c r="EI361" s="7"/>
      <c r="FB361" s="7"/>
    </row>
    <row r="362" spans="19:158" x14ac:dyDescent="0.15">
      <c r="S362" s="7"/>
      <c r="BB362" s="7"/>
      <c r="CF362" s="7"/>
      <c r="CG362" s="7"/>
      <c r="CH362" s="7"/>
      <c r="DN362" s="7"/>
      <c r="EI362" s="7"/>
      <c r="FB362" s="7"/>
    </row>
    <row r="363" spans="19:158" x14ac:dyDescent="0.15">
      <c r="S363" s="7"/>
      <c r="BB363" s="7"/>
      <c r="CF363" s="7"/>
      <c r="CG363" s="7"/>
      <c r="CH363" s="7"/>
      <c r="DN363" s="7"/>
      <c r="EI363" s="7"/>
      <c r="FB363" s="7"/>
    </row>
    <row r="364" spans="19:158" x14ac:dyDescent="0.15">
      <c r="S364" s="7"/>
      <c r="BB364" s="7"/>
      <c r="CF364" s="7"/>
      <c r="CG364" s="7"/>
      <c r="CH364" s="7"/>
      <c r="DN364" s="7"/>
      <c r="EI364" s="7"/>
      <c r="FB364" s="7"/>
    </row>
    <row r="365" spans="19:158" x14ac:dyDescent="0.15">
      <c r="S365" s="7"/>
      <c r="BB365" s="7"/>
      <c r="CF365" s="7"/>
      <c r="CG365" s="7"/>
      <c r="CH365" s="7"/>
      <c r="DN365" s="7"/>
      <c r="EI365" s="7"/>
      <c r="FB365" s="7"/>
    </row>
    <row r="366" spans="19:158" x14ac:dyDescent="0.15">
      <c r="S366" s="7"/>
      <c r="BB366" s="7"/>
      <c r="CF366" s="7"/>
      <c r="CG366" s="7"/>
      <c r="CH366" s="7"/>
      <c r="DN366" s="7"/>
      <c r="EI366" s="7"/>
      <c r="FB366" s="7"/>
    </row>
    <row r="367" spans="19:158" x14ac:dyDescent="0.15">
      <c r="S367" s="7"/>
      <c r="BB367" s="7"/>
      <c r="CF367" s="7"/>
      <c r="CG367" s="7"/>
      <c r="CH367" s="7"/>
      <c r="DN367" s="7"/>
      <c r="EI367" s="7"/>
      <c r="FB367" s="7"/>
    </row>
    <row r="368" spans="19:158" x14ac:dyDescent="0.15">
      <c r="S368" s="7"/>
      <c r="BB368" s="7"/>
      <c r="CF368" s="7"/>
      <c r="CG368" s="7"/>
      <c r="CH368" s="7"/>
      <c r="DN368" s="7"/>
      <c r="EI368" s="7"/>
      <c r="FB368" s="7"/>
    </row>
    <row r="369" spans="19:158" x14ac:dyDescent="0.15">
      <c r="S369" s="7"/>
      <c r="BB369" s="7"/>
      <c r="CF369" s="7"/>
      <c r="CG369" s="7"/>
      <c r="CH369" s="7"/>
      <c r="DN369" s="7"/>
      <c r="EI369" s="7"/>
      <c r="FB369" s="7"/>
    </row>
    <row r="370" spans="19:158" x14ac:dyDescent="0.15">
      <c r="S370" s="7"/>
      <c r="BB370" s="7"/>
      <c r="CF370" s="7"/>
      <c r="CG370" s="7"/>
      <c r="CH370" s="7"/>
      <c r="DN370" s="7"/>
      <c r="EI370" s="7"/>
      <c r="FB370" s="7"/>
    </row>
    <row r="371" spans="19:158" x14ac:dyDescent="0.15">
      <c r="S371" s="7"/>
      <c r="BB371" s="7"/>
      <c r="CF371" s="7"/>
      <c r="CG371" s="7"/>
      <c r="CH371" s="7"/>
      <c r="DN371" s="7"/>
      <c r="EI371" s="7"/>
      <c r="FB371" s="7"/>
    </row>
    <row r="372" spans="19:158" x14ac:dyDescent="0.15">
      <c r="S372" s="7"/>
      <c r="BB372" s="7"/>
      <c r="CF372" s="7"/>
      <c r="CG372" s="7"/>
      <c r="CH372" s="7"/>
      <c r="DN372" s="7"/>
      <c r="EI372" s="7"/>
      <c r="FB372" s="7"/>
    </row>
    <row r="373" spans="19:158" x14ac:dyDescent="0.15">
      <c r="S373" s="7"/>
      <c r="BB373" s="7"/>
      <c r="CF373" s="7"/>
      <c r="CG373" s="7"/>
      <c r="CH373" s="7"/>
      <c r="DN373" s="7"/>
      <c r="EI373" s="7"/>
      <c r="FB373" s="7"/>
    </row>
    <row r="374" spans="19:158" x14ac:dyDescent="0.15">
      <c r="S374" s="7"/>
      <c r="BB374" s="7"/>
      <c r="CF374" s="7"/>
      <c r="CG374" s="7"/>
      <c r="CH374" s="7"/>
      <c r="DN374" s="7"/>
      <c r="EI374" s="7"/>
      <c r="FB374" s="7"/>
    </row>
    <row r="375" spans="19:158" x14ac:dyDescent="0.15">
      <c r="S375" s="7"/>
      <c r="BB375" s="7"/>
      <c r="CF375" s="7"/>
      <c r="CG375" s="7"/>
      <c r="CH375" s="7"/>
      <c r="DN375" s="7"/>
      <c r="EI375" s="7"/>
      <c r="FB375" s="7"/>
    </row>
    <row r="376" spans="19:158" x14ac:dyDescent="0.15">
      <c r="S376" s="7"/>
      <c r="BB376" s="7"/>
      <c r="CF376" s="7"/>
      <c r="CG376" s="7"/>
      <c r="CH376" s="7"/>
      <c r="DN376" s="7"/>
      <c r="EI376" s="7"/>
      <c r="FB376" s="7"/>
    </row>
    <row r="377" spans="19:158" x14ac:dyDescent="0.15">
      <c r="S377" s="7"/>
      <c r="BB377" s="7"/>
      <c r="CF377" s="7"/>
      <c r="CG377" s="7"/>
      <c r="CH377" s="7"/>
      <c r="DN377" s="7"/>
      <c r="EI377" s="7"/>
      <c r="FB377" s="7"/>
    </row>
    <row r="378" spans="19:158" x14ac:dyDescent="0.15">
      <c r="S378" s="7"/>
      <c r="BB378" s="7"/>
      <c r="CF378" s="7"/>
      <c r="CG378" s="7"/>
      <c r="CH378" s="7"/>
      <c r="DN378" s="7"/>
      <c r="EI378" s="7"/>
      <c r="FB378" s="7"/>
    </row>
    <row r="379" spans="19:158" x14ac:dyDescent="0.15">
      <c r="S379" s="7"/>
      <c r="BB379" s="7"/>
      <c r="CF379" s="7"/>
      <c r="CG379" s="7"/>
      <c r="CH379" s="7"/>
      <c r="DN379" s="7"/>
      <c r="EI379" s="7"/>
      <c r="FB379" s="7"/>
    </row>
    <row r="380" spans="19:158" x14ac:dyDescent="0.15">
      <c r="S380" s="7"/>
      <c r="BB380" s="7"/>
      <c r="CF380" s="7"/>
      <c r="CG380" s="7"/>
      <c r="CH380" s="7"/>
      <c r="DN380" s="7"/>
      <c r="EI380" s="7"/>
      <c r="FB380" s="7"/>
    </row>
    <row r="381" spans="19:158" x14ac:dyDescent="0.15">
      <c r="S381" s="7"/>
      <c r="BB381" s="7"/>
      <c r="CF381" s="7"/>
      <c r="CG381" s="7"/>
      <c r="CH381" s="7"/>
      <c r="DN381" s="7"/>
      <c r="EI381" s="7"/>
      <c r="FB381" s="7"/>
    </row>
    <row r="382" spans="19:158" x14ac:dyDescent="0.15">
      <c r="S382" s="7"/>
      <c r="BB382" s="7"/>
      <c r="CF382" s="7"/>
      <c r="CG382" s="7"/>
      <c r="CH382" s="7"/>
      <c r="DN382" s="7"/>
      <c r="EI382" s="7"/>
      <c r="FB382" s="7"/>
    </row>
    <row r="383" spans="19:158" x14ac:dyDescent="0.15">
      <c r="S383" s="7"/>
      <c r="BB383" s="7"/>
      <c r="CF383" s="7"/>
      <c r="CG383" s="7"/>
      <c r="CH383" s="7"/>
      <c r="DN383" s="7"/>
      <c r="EI383" s="7"/>
      <c r="FB383" s="7"/>
    </row>
    <row r="384" spans="19:158" x14ac:dyDescent="0.15">
      <c r="S384" s="7"/>
      <c r="BB384" s="7"/>
      <c r="CF384" s="7"/>
      <c r="CG384" s="7"/>
      <c r="CH384" s="7"/>
      <c r="DN384" s="7"/>
      <c r="EI384" s="7"/>
      <c r="FB384" s="7"/>
    </row>
    <row r="385" spans="19:158" x14ac:dyDescent="0.15">
      <c r="S385" s="7"/>
      <c r="BB385" s="7"/>
      <c r="CF385" s="7"/>
      <c r="CG385" s="7"/>
      <c r="CH385" s="7"/>
      <c r="DN385" s="7"/>
      <c r="EI385" s="7"/>
      <c r="FB385" s="7"/>
    </row>
    <row r="386" spans="19:158" x14ac:dyDescent="0.15">
      <c r="S386" s="7"/>
      <c r="BB386" s="7"/>
      <c r="CF386" s="7"/>
      <c r="CG386" s="7"/>
      <c r="CH386" s="7"/>
      <c r="DN386" s="7"/>
      <c r="EI386" s="7"/>
      <c r="FB386" s="7"/>
    </row>
    <row r="387" spans="19:158" x14ac:dyDescent="0.15">
      <c r="S387" s="7"/>
      <c r="BB387" s="7"/>
      <c r="CF387" s="7"/>
      <c r="CG387" s="7"/>
      <c r="CH387" s="7"/>
      <c r="DN387" s="7"/>
      <c r="EI387" s="7"/>
      <c r="FB387" s="7"/>
    </row>
    <row r="388" spans="19:158" x14ac:dyDescent="0.15">
      <c r="S388" s="7"/>
      <c r="BB388" s="7"/>
      <c r="CF388" s="7"/>
      <c r="CG388" s="7"/>
      <c r="CH388" s="7"/>
      <c r="DN388" s="7"/>
      <c r="EI388" s="7"/>
      <c r="FB388" s="7"/>
    </row>
    <row r="389" spans="19:158" x14ac:dyDescent="0.15">
      <c r="S389" s="7"/>
      <c r="BB389" s="7"/>
      <c r="CF389" s="7"/>
      <c r="CG389" s="7"/>
      <c r="CH389" s="7"/>
      <c r="DN389" s="7"/>
      <c r="EI389" s="7"/>
      <c r="FB389" s="7"/>
    </row>
    <row r="390" spans="19:158" x14ac:dyDescent="0.15">
      <c r="S390" s="7"/>
      <c r="BB390" s="7"/>
      <c r="CF390" s="7"/>
      <c r="CG390" s="7"/>
      <c r="CH390" s="7"/>
      <c r="DN390" s="7"/>
      <c r="EI390" s="7"/>
      <c r="FB390" s="7"/>
    </row>
    <row r="391" spans="19:158" x14ac:dyDescent="0.15">
      <c r="S391" s="7"/>
      <c r="BB391" s="7"/>
      <c r="CF391" s="7"/>
      <c r="CG391" s="7"/>
      <c r="CH391" s="7"/>
      <c r="DN391" s="7"/>
      <c r="EI391" s="7"/>
      <c r="FB391" s="7"/>
    </row>
    <row r="392" spans="19:158" x14ac:dyDescent="0.15">
      <c r="S392" s="7"/>
      <c r="BB392" s="7"/>
      <c r="CF392" s="7"/>
      <c r="CG392" s="7"/>
      <c r="CH392" s="7"/>
      <c r="DN392" s="7"/>
      <c r="EI392" s="7"/>
      <c r="FB392" s="7"/>
    </row>
    <row r="393" spans="19:158" x14ac:dyDescent="0.15">
      <c r="S393" s="7"/>
      <c r="BB393" s="7"/>
      <c r="CF393" s="7"/>
      <c r="CG393" s="7"/>
      <c r="CH393" s="7"/>
      <c r="DN393" s="7"/>
      <c r="EI393" s="7"/>
      <c r="FB393" s="7"/>
    </row>
    <row r="394" spans="19:158" x14ac:dyDescent="0.15">
      <c r="S394" s="7"/>
      <c r="BB394" s="7"/>
      <c r="CF394" s="7"/>
      <c r="CG394" s="7"/>
      <c r="CH394" s="7"/>
      <c r="DN394" s="7"/>
      <c r="EI394" s="7"/>
      <c r="FB394" s="7"/>
    </row>
    <row r="395" spans="19:158" x14ac:dyDescent="0.15">
      <c r="S395" s="7"/>
      <c r="BB395" s="7"/>
      <c r="CF395" s="7"/>
      <c r="CG395" s="7"/>
      <c r="CH395" s="7"/>
      <c r="DN395" s="7"/>
      <c r="EI395" s="7"/>
      <c r="FB395" s="7"/>
    </row>
    <row r="396" spans="19:158" x14ac:dyDescent="0.15">
      <c r="S396" s="7"/>
      <c r="BB396" s="7"/>
      <c r="CF396" s="7"/>
      <c r="CG396" s="7"/>
      <c r="CH396" s="7"/>
      <c r="DN396" s="7"/>
      <c r="EI396" s="7"/>
      <c r="FB396" s="7"/>
    </row>
    <row r="397" spans="19:158" x14ac:dyDescent="0.15">
      <c r="S397" s="7"/>
      <c r="BB397" s="7"/>
      <c r="CF397" s="7"/>
      <c r="CG397" s="7"/>
      <c r="CH397" s="7"/>
      <c r="DN397" s="7"/>
      <c r="EI397" s="7"/>
      <c r="FB397" s="7"/>
    </row>
    <row r="398" spans="19:158" x14ac:dyDescent="0.15">
      <c r="S398" s="7"/>
      <c r="BB398" s="7"/>
      <c r="CF398" s="7"/>
      <c r="CG398" s="7"/>
      <c r="CH398" s="7"/>
      <c r="DN398" s="7"/>
      <c r="EI398" s="7"/>
      <c r="FB398" s="7"/>
    </row>
    <row r="399" spans="19:158" x14ac:dyDescent="0.15">
      <c r="S399" s="7"/>
      <c r="BB399" s="7"/>
      <c r="CF399" s="7"/>
      <c r="CG399" s="7"/>
      <c r="CH399" s="7"/>
      <c r="DN399" s="7"/>
      <c r="EI399" s="7"/>
      <c r="FB399" s="7"/>
    </row>
    <row r="400" spans="19:158" x14ac:dyDescent="0.15">
      <c r="S400" s="7"/>
      <c r="BB400" s="7"/>
      <c r="CF400" s="7"/>
      <c r="CG400" s="7"/>
      <c r="CH400" s="7"/>
      <c r="DN400" s="7"/>
      <c r="EI400" s="7"/>
      <c r="FB400" s="7"/>
    </row>
    <row r="401" spans="19:158" x14ac:dyDescent="0.15">
      <c r="S401" s="7"/>
      <c r="BB401" s="7"/>
      <c r="CF401" s="7"/>
      <c r="CG401" s="7"/>
      <c r="CH401" s="7"/>
      <c r="DN401" s="7"/>
      <c r="EI401" s="7"/>
      <c r="FB401" s="7"/>
    </row>
    <row r="402" spans="19:158" x14ac:dyDescent="0.15">
      <c r="S402" s="7"/>
      <c r="BB402" s="7"/>
      <c r="CF402" s="7"/>
      <c r="CG402" s="7"/>
      <c r="CH402" s="7"/>
      <c r="DN402" s="7"/>
      <c r="EI402" s="7"/>
      <c r="FB402" s="7"/>
    </row>
    <row r="403" spans="19:158" x14ac:dyDescent="0.15">
      <c r="S403" s="7"/>
      <c r="BB403" s="7"/>
      <c r="CF403" s="7"/>
      <c r="CG403" s="7"/>
      <c r="CH403" s="7"/>
      <c r="DN403" s="7"/>
      <c r="EI403" s="7"/>
      <c r="FB403" s="7"/>
    </row>
    <row r="404" spans="19:158" x14ac:dyDescent="0.15">
      <c r="S404" s="7"/>
      <c r="BB404" s="7"/>
      <c r="CF404" s="7"/>
      <c r="CG404" s="7"/>
      <c r="CH404" s="7"/>
      <c r="DN404" s="7"/>
      <c r="EI404" s="7"/>
      <c r="FB404" s="7"/>
    </row>
    <row r="405" spans="19:158" x14ac:dyDescent="0.15">
      <c r="S405" s="7"/>
      <c r="BB405" s="7"/>
      <c r="CF405" s="7"/>
      <c r="CG405" s="7"/>
      <c r="CH405" s="7"/>
      <c r="DN405" s="7"/>
      <c r="EI405" s="7"/>
      <c r="FB405" s="7"/>
    </row>
    <row r="406" spans="19:158" x14ac:dyDescent="0.15">
      <c r="S406" s="7"/>
      <c r="BB406" s="7"/>
      <c r="CF406" s="7"/>
      <c r="CG406" s="7"/>
      <c r="CH406" s="7"/>
      <c r="DN406" s="7"/>
      <c r="EI406" s="7"/>
      <c r="FB406" s="7"/>
    </row>
    <row r="407" spans="19:158" x14ac:dyDescent="0.15">
      <c r="S407" s="7"/>
      <c r="BB407" s="7"/>
      <c r="CF407" s="7"/>
      <c r="CG407" s="7"/>
      <c r="CH407" s="7"/>
      <c r="DN407" s="7"/>
      <c r="EI407" s="7"/>
      <c r="FB407" s="7"/>
    </row>
    <row r="408" spans="19:158" x14ac:dyDescent="0.15">
      <c r="S408" s="7"/>
      <c r="BB408" s="7"/>
      <c r="CF408" s="7"/>
      <c r="CG408" s="7"/>
      <c r="CH408" s="7"/>
      <c r="DN408" s="7"/>
      <c r="EI408" s="7"/>
      <c r="FB408" s="7"/>
    </row>
    <row r="409" spans="19:158" x14ac:dyDescent="0.15">
      <c r="S409" s="7"/>
      <c r="BB409" s="7"/>
      <c r="CF409" s="7"/>
      <c r="CG409" s="7"/>
      <c r="CH409" s="7"/>
      <c r="DN409" s="7"/>
      <c r="EI409" s="7"/>
      <c r="FB409" s="7"/>
    </row>
    <row r="410" spans="19:158" x14ac:dyDescent="0.15">
      <c r="S410" s="7"/>
      <c r="BB410" s="7"/>
      <c r="CF410" s="7"/>
      <c r="CG410" s="7"/>
      <c r="CH410" s="7"/>
      <c r="DN410" s="7"/>
      <c r="EI410" s="7"/>
      <c r="FB410" s="7"/>
    </row>
    <row r="411" spans="19:158" x14ac:dyDescent="0.15">
      <c r="S411" s="7"/>
      <c r="BB411" s="7"/>
      <c r="CF411" s="7"/>
      <c r="CG411" s="7"/>
      <c r="CH411" s="7"/>
      <c r="DN411" s="7"/>
      <c r="EI411" s="7"/>
      <c r="FB411" s="7"/>
    </row>
    <row r="412" spans="19:158" x14ac:dyDescent="0.15">
      <c r="S412" s="7"/>
      <c r="BB412" s="7"/>
      <c r="CF412" s="7"/>
      <c r="CG412" s="7"/>
      <c r="CH412" s="7"/>
      <c r="DN412" s="7"/>
      <c r="EI412" s="7"/>
      <c r="FB412" s="7"/>
    </row>
    <row r="413" spans="19:158" x14ac:dyDescent="0.15">
      <c r="S413" s="7"/>
      <c r="BB413" s="7"/>
      <c r="CF413" s="7"/>
      <c r="CG413" s="7"/>
      <c r="CH413" s="7"/>
      <c r="DN413" s="7"/>
      <c r="EI413" s="7"/>
      <c r="FB413" s="7"/>
    </row>
    <row r="414" spans="19:158" x14ac:dyDescent="0.15">
      <c r="S414" s="7"/>
      <c r="BB414" s="7"/>
      <c r="CF414" s="7"/>
      <c r="CG414" s="7"/>
      <c r="CH414" s="7"/>
      <c r="DN414" s="7"/>
      <c r="EI414" s="7"/>
      <c r="FB414" s="7"/>
    </row>
    <row r="415" spans="19:158" x14ac:dyDescent="0.15">
      <c r="S415" s="7"/>
      <c r="BB415" s="7"/>
      <c r="CF415" s="7"/>
      <c r="CG415" s="7"/>
      <c r="CH415" s="7"/>
      <c r="DN415" s="7"/>
      <c r="EI415" s="7"/>
      <c r="FB415" s="7"/>
    </row>
    <row r="416" spans="19:158" x14ac:dyDescent="0.15">
      <c r="S416" s="7"/>
      <c r="BB416" s="7"/>
      <c r="CF416" s="7"/>
      <c r="CG416" s="7"/>
      <c r="CH416" s="7"/>
      <c r="DN416" s="7"/>
      <c r="EI416" s="7"/>
      <c r="FB416" s="7"/>
    </row>
    <row r="417" spans="19:158" x14ac:dyDescent="0.15">
      <c r="S417" s="7"/>
      <c r="BB417" s="7"/>
      <c r="CF417" s="7"/>
      <c r="CG417" s="7"/>
      <c r="CH417" s="7"/>
      <c r="DN417" s="7"/>
      <c r="EI417" s="7"/>
      <c r="FB417" s="7"/>
    </row>
    <row r="418" spans="19:158" x14ac:dyDescent="0.15">
      <c r="S418" s="7"/>
      <c r="BB418" s="7"/>
      <c r="CF418" s="7"/>
      <c r="CG418" s="7"/>
      <c r="CH418" s="7"/>
      <c r="DN418" s="7"/>
      <c r="EI418" s="7"/>
      <c r="FB418" s="7"/>
    </row>
    <row r="419" spans="19:158" x14ac:dyDescent="0.15">
      <c r="S419" s="7"/>
      <c r="BB419" s="7"/>
      <c r="CF419" s="7"/>
      <c r="CG419" s="7"/>
      <c r="CH419" s="7"/>
      <c r="DN419" s="7"/>
      <c r="EI419" s="7"/>
      <c r="FB419" s="7"/>
    </row>
    <row r="420" spans="19:158" x14ac:dyDescent="0.15">
      <c r="S420" s="7"/>
      <c r="BB420" s="7"/>
      <c r="CF420" s="7"/>
      <c r="CG420" s="7"/>
      <c r="CH420" s="7"/>
      <c r="DN420" s="7"/>
      <c r="EI420" s="7"/>
      <c r="FB420" s="7"/>
    </row>
    <row r="421" spans="19:158" x14ac:dyDescent="0.15">
      <c r="S421" s="7"/>
      <c r="BB421" s="7"/>
      <c r="CF421" s="7"/>
      <c r="CG421" s="7"/>
      <c r="CH421" s="7"/>
      <c r="DN421" s="7"/>
      <c r="EI421" s="7"/>
      <c r="FB421" s="7"/>
    </row>
    <row r="422" spans="19:158" x14ac:dyDescent="0.15">
      <c r="S422" s="7"/>
      <c r="BB422" s="7"/>
      <c r="CF422" s="7"/>
      <c r="CG422" s="7"/>
      <c r="CH422" s="7"/>
      <c r="DN422" s="7"/>
      <c r="EI422" s="7"/>
      <c r="FB422" s="7"/>
    </row>
    <row r="423" spans="19:158" x14ac:dyDescent="0.15">
      <c r="S423" s="7"/>
      <c r="BB423" s="7"/>
      <c r="CF423" s="7"/>
      <c r="CG423" s="7"/>
      <c r="CH423" s="7"/>
      <c r="DN423" s="7"/>
      <c r="EI423" s="7"/>
      <c r="FB423" s="7"/>
    </row>
    <row r="424" spans="19:158" x14ac:dyDescent="0.15">
      <c r="S424" s="7"/>
      <c r="BB424" s="7"/>
      <c r="CF424" s="7"/>
      <c r="CG424" s="7"/>
      <c r="CH424" s="7"/>
      <c r="DN424" s="7"/>
      <c r="EI424" s="7"/>
      <c r="FB424" s="7"/>
    </row>
    <row r="425" spans="19:158" x14ac:dyDescent="0.15">
      <c r="S425" s="7"/>
      <c r="BB425" s="7"/>
      <c r="CF425" s="7"/>
      <c r="CG425" s="7"/>
      <c r="CH425" s="7"/>
      <c r="DN425" s="7"/>
      <c r="EI425" s="7"/>
      <c r="FB425" s="7"/>
    </row>
    <row r="426" spans="19:158" x14ac:dyDescent="0.15">
      <c r="S426" s="7"/>
      <c r="BB426" s="7"/>
      <c r="CF426" s="7"/>
      <c r="CG426" s="7"/>
      <c r="CH426" s="7"/>
      <c r="DN426" s="7"/>
      <c r="EI426" s="7"/>
      <c r="FB426" s="7"/>
    </row>
    <row r="427" spans="19:158" x14ac:dyDescent="0.15">
      <c r="S427" s="7"/>
      <c r="BB427" s="7"/>
      <c r="CF427" s="7"/>
      <c r="CG427" s="7"/>
      <c r="CH427" s="7"/>
      <c r="DN427" s="7"/>
      <c r="EI427" s="7"/>
      <c r="FB427" s="7"/>
    </row>
    <row r="428" spans="19:158" x14ac:dyDescent="0.15">
      <c r="S428" s="7"/>
      <c r="BB428" s="7"/>
      <c r="CF428" s="7"/>
      <c r="CG428" s="7"/>
      <c r="CH428" s="7"/>
      <c r="DN428" s="7"/>
      <c r="EI428" s="7"/>
      <c r="FB428" s="7"/>
    </row>
    <row r="429" spans="19:158" x14ac:dyDescent="0.15">
      <c r="S429" s="7"/>
      <c r="BB429" s="7"/>
      <c r="CF429" s="7"/>
      <c r="CG429" s="7"/>
      <c r="CH429" s="7"/>
      <c r="DN429" s="7"/>
      <c r="EI429" s="7"/>
      <c r="FB429" s="7"/>
    </row>
    <row r="430" spans="19:158" x14ac:dyDescent="0.15">
      <c r="S430" s="7"/>
      <c r="BB430" s="7"/>
      <c r="CF430" s="7"/>
      <c r="CG430" s="7"/>
      <c r="CH430" s="7"/>
      <c r="DN430" s="7"/>
      <c r="EI430" s="7"/>
      <c r="FB430" s="7"/>
    </row>
    <row r="431" spans="19:158" x14ac:dyDescent="0.15">
      <c r="S431" s="7"/>
      <c r="BB431" s="7"/>
      <c r="CF431" s="7"/>
      <c r="CG431" s="7"/>
      <c r="CH431" s="7"/>
      <c r="DN431" s="7"/>
      <c r="EI431" s="7"/>
      <c r="FB431" s="7"/>
    </row>
    <row r="432" spans="19:158" x14ac:dyDescent="0.15">
      <c r="S432" s="7"/>
      <c r="BB432" s="7"/>
      <c r="CF432" s="7"/>
      <c r="CG432" s="7"/>
      <c r="CH432" s="7"/>
      <c r="DN432" s="7"/>
      <c r="EI432" s="7"/>
      <c r="FB432" s="7"/>
    </row>
    <row r="433" spans="19:158" x14ac:dyDescent="0.15">
      <c r="S433" s="7"/>
      <c r="BB433" s="7"/>
      <c r="CF433" s="7"/>
      <c r="CG433" s="7"/>
      <c r="CH433" s="7"/>
      <c r="DN433" s="7"/>
      <c r="EI433" s="7"/>
      <c r="FB433" s="7"/>
    </row>
    <row r="434" spans="19:158" x14ac:dyDescent="0.15">
      <c r="S434" s="7"/>
      <c r="BB434" s="7"/>
      <c r="CF434" s="7"/>
      <c r="CG434" s="7"/>
      <c r="CH434" s="7"/>
      <c r="DN434" s="7"/>
      <c r="EI434" s="7"/>
      <c r="FB434" s="7"/>
    </row>
    <row r="435" spans="19:158" x14ac:dyDescent="0.15">
      <c r="S435" s="7"/>
      <c r="BB435" s="7"/>
      <c r="CF435" s="7"/>
      <c r="CG435" s="7"/>
      <c r="CH435" s="7"/>
      <c r="DN435" s="7"/>
      <c r="EI435" s="7"/>
      <c r="FB435" s="7"/>
    </row>
    <row r="436" spans="19:158" x14ac:dyDescent="0.15">
      <c r="S436" s="7"/>
      <c r="BB436" s="7"/>
      <c r="CF436" s="7"/>
      <c r="CG436" s="7"/>
      <c r="CH436" s="7"/>
      <c r="DN436" s="7"/>
      <c r="EI436" s="7"/>
      <c r="FB436" s="7"/>
    </row>
    <row r="437" spans="19:158" x14ac:dyDescent="0.15">
      <c r="S437" s="7"/>
      <c r="BB437" s="7"/>
      <c r="CF437" s="7"/>
      <c r="CG437" s="7"/>
      <c r="CH437" s="7"/>
      <c r="DN437" s="7"/>
      <c r="EI437" s="7"/>
      <c r="FB437" s="7"/>
    </row>
    <row r="438" spans="19:158" x14ac:dyDescent="0.15">
      <c r="S438" s="7"/>
      <c r="BB438" s="7"/>
      <c r="CF438" s="7"/>
      <c r="CG438" s="7"/>
      <c r="CH438" s="7"/>
      <c r="DN438" s="7"/>
      <c r="EI438" s="7"/>
      <c r="FB438" s="7"/>
    </row>
    <row r="439" spans="19:158" x14ac:dyDescent="0.15">
      <c r="S439" s="7"/>
      <c r="BB439" s="7"/>
      <c r="CF439" s="7"/>
      <c r="CG439" s="7"/>
      <c r="CH439" s="7"/>
      <c r="DN439" s="7"/>
      <c r="EI439" s="7"/>
      <c r="FB439" s="7"/>
    </row>
    <row r="440" spans="19:158" x14ac:dyDescent="0.15">
      <c r="S440" s="7"/>
      <c r="BB440" s="7"/>
      <c r="CF440" s="7"/>
      <c r="CG440" s="7"/>
      <c r="CH440" s="7"/>
      <c r="DN440" s="7"/>
      <c r="EI440" s="7"/>
      <c r="FB440" s="7"/>
    </row>
    <row r="441" spans="19:158" x14ac:dyDescent="0.15">
      <c r="S441" s="7"/>
      <c r="BB441" s="7"/>
      <c r="CF441" s="7"/>
      <c r="CG441" s="7"/>
      <c r="CH441" s="7"/>
      <c r="DN441" s="7"/>
      <c r="EI441" s="7"/>
      <c r="FB441" s="7"/>
    </row>
    <row r="442" spans="19:158" x14ac:dyDescent="0.15">
      <c r="S442" s="7"/>
      <c r="BB442" s="7"/>
      <c r="CF442" s="7"/>
      <c r="CG442" s="7"/>
      <c r="CH442" s="7"/>
      <c r="DN442" s="7"/>
      <c r="EI442" s="7"/>
      <c r="FB442" s="7"/>
    </row>
    <row r="443" spans="19:158" x14ac:dyDescent="0.15">
      <c r="S443" s="7"/>
      <c r="BB443" s="7"/>
      <c r="CF443" s="7"/>
      <c r="CG443" s="7"/>
      <c r="CH443" s="7"/>
      <c r="DN443" s="7"/>
      <c r="EI443" s="7"/>
      <c r="FB443" s="7"/>
    </row>
    <row r="444" spans="19:158" x14ac:dyDescent="0.15">
      <c r="S444" s="7"/>
      <c r="BB444" s="7"/>
      <c r="CF444" s="7"/>
      <c r="CG444" s="7"/>
      <c r="CH444" s="7"/>
      <c r="DN444" s="7"/>
      <c r="EI444" s="7"/>
      <c r="FB444" s="7"/>
    </row>
    <row r="445" spans="19:158" x14ac:dyDescent="0.15">
      <c r="S445" s="7"/>
      <c r="BB445" s="7"/>
      <c r="CF445" s="7"/>
      <c r="CG445" s="7"/>
      <c r="CH445" s="7"/>
      <c r="DN445" s="7"/>
      <c r="EI445" s="7"/>
      <c r="FB445" s="7"/>
    </row>
    <row r="446" spans="19:158" x14ac:dyDescent="0.15">
      <c r="S446" s="7"/>
      <c r="BB446" s="7"/>
      <c r="CF446" s="7"/>
      <c r="CG446" s="7"/>
      <c r="CH446" s="7"/>
      <c r="DN446" s="7"/>
      <c r="EI446" s="7"/>
      <c r="FB446" s="7"/>
    </row>
    <row r="447" spans="19:158" x14ac:dyDescent="0.15">
      <c r="S447" s="7"/>
      <c r="BB447" s="7"/>
      <c r="CF447" s="7"/>
      <c r="CG447" s="7"/>
      <c r="CH447" s="7"/>
      <c r="DN447" s="7"/>
      <c r="EI447" s="7"/>
      <c r="FB447" s="7"/>
    </row>
    <row r="448" spans="19:158" x14ac:dyDescent="0.15">
      <c r="S448" s="7"/>
      <c r="BB448" s="7"/>
      <c r="CF448" s="7"/>
      <c r="CG448" s="7"/>
      <c r="CH448" s="7"/>
      <c r="DN448" s="7"/>
      <c r="EI448" s="7"/>
      <c r="FB448" s="7"/>
    </row>
    <row r="449" spans="19:158" x14ac:dyDescent="0.15">
      <c r="S449" s="7"/>
      <c r="BB449" s="7"/>
      <c r="CF449" s="7"/>
      <c r="CG449" s="7"/>
      <c r="CH449" s="7"/>
      <c r="DN449" s="7"/>
      <c r="EI449" s="7"/>
      <c r="FB449" s="7"/>
    </row>
    <row r="450" spans="19:158" x14ac:dyDescent="0.15">
      <c r="S450" s="7"/>
      <c r="BB450" s="7"/>
      <c r="CF450" s="7"/>
      <c r="CG450" s="7"/>
      <c r="CH450" s="7"/>
      <c r="DN450" s="7"/>
      <c r="EI450" s="7"/>
      <c r="FB450" s="7"/>
    </row>
    <row r="451" spans="19:158" x14ac:dyDescent="0.15">
      <c r="S451" s="7"/>
      <c r="BB451" s="7"/>
      <c r="CF451" s="7"/>
      <c r="CG451" s="7"/>
      <c r="CH451" s="7"/>
      <c r="DN451" s="7"/>
      <c r="EI451" s="7"/>
      <c r="FB451" s="7"/>
    </row>
    <row r="452" spans="19:158" x14ac:dyDescent="0.15">
      <c r="S452" s="7"/>
      <c r="BB452" s="7"/>
      <c r="CF452" s="7"/>
      <c r="CG452" s="7"/>
      <c r="CH452" s="7"/>
      <c r="DN452" s="7"/>
      <c r="EI452" s="7"/>
      <c r="FB452" s="7"/>
    </row>
    <row r="453" spans="19:158" x14ac:dyDescent="0.15">
      <c r="S453" s="7"/>
      <c r="BB453" s="7"/>
      <c r="CF453" s="7"/>
      <c r="CG453" s="7"/>
      <c r="CH453" s="7"/>
      <c r="DN453" s="7"/>
      <c r="EI453" s="7"/>
      <c r="FB453" s="7"/>
    </row>
    <row r="454" spans="19:158" x14ac:dyDescent="0.15">
      <c r="S454" s="7"/>
      <c r="BB454" s="7"/>
      <c r="CF454" s="7"/>
      <c r="CG454" s="7"/>
      <c r="CH454" s="7"/>
      <c r="DN454" s="7"/>
      <c r="EI454" s="7"/>
      <c r="FB454" s="7"/>
    </row>
    <row r="455" spans="19:158" x14ac:dyDescent="0.15">
      <c r="S455" s="7"/>
      <c r="BB455" s="7"/>
      <c r="CF455" s="7"/>
      <c r="CG455" s="7"/>
      <c r="CH455" s="7"/>
      <c r="DN455" s="7"/>
      <c r="EI455" s="7"/>
      <c r="FB455" s="7"/>
    </row>
    <row r="456" spans="19:158" x14ac:dyDescent="0.15">
      <c r="S456" s="7"/>
      <c r="BB456" s="7"/>
      <c r="CF456" s="7"/>
      <c r="CG456" s="7"/>
      <c r="CH456" s="7"/>
      <c r="DN456" s="7"/>
      <c r="EI456" s="7"/>
      <c r="FB456" s="7"/>
    </row>
    <row r="457" spans="19:158" x14ac:dyDescent="0.15">
      <c r="S457" s="7"/>
      <c r="BB457" s="7"/>
      <c r="CF457" s="7"/>
      <c r="CG457" s="7"/>
      <c r="CH457" s="7"/>
      <c r="DN457" s="7"/>
      <c r="EI457" s="7"/>
      <c r="FB457" s="7"/>
    </row>
    <row r="458" spans="19:158" x14ac:dyDescent="0.15">
      <c r="S458" s="7"/>
      <c r="BB458" s="7"/>
      <c r="CF458" s="7"/>
      <c r="CG458" s="7"/>
      <c r="CH458" s="7"/>
      <c r="DN458" s="7"/>
      <c r="EI458" s="7"/>
      <c r="FB458" s="7"/>
    </row>
    <row r="459" spans="19:158" x14ac:dyDescent="0.15">
      <c r="S459" s="7"/>
      <c r="BB459" s="7"/>
      <c r="CF459" s="7"/>
      <c r="CG459" s="7"/>
      <c r="CH459" s="7"/>
      <c r="DN459" s="7"/>
      <c r="EI459" s="7"/>
      <c r="FB459" s="7"/>
    </row>
    <row r="460" spans="19:158" x14ac:dyDescent="0.15">
      <c r="S460" s="7"/>
      <c r="BB460" s="7"/>
      <c r="CF460" s="7"/>
      <c r="CG460" s="7"/>
      <c r="CH460" s="7"/>
      <c r="DN460" s="7"/>
      <c r="EI460" s="7"/>
      <c r="FB460" s="7"/>
    </row>
    <row r="461" spans="19:158" x14ac:dyDescent="0.15">
      <c r="S461" s="7"/>
      <c r="BB461" s="7"/>
      <c r="CF461" s="7"/>
      <c r="CG461" s="7"/>
      <c r="CH461" s="7"/>
      <c r="DN461" s="7"/>
      <c r="EI461" s="7"/>
      <c r="FB461" s="7"/>
    </row>
    <row r="462" spans="19:158" x14ac:dyDescent="0.15">
      <c r="S462" s="7"/>
      <c r="BB462" s="7"/>
      <c r="CF462" s="7"/>
      <c r="CG462" s="7"/>
      <c r="CH462" s="7"/>
      <c r="DN462" s="7"/>
      <c r="EI462" s="7"/>
      <c r="FB462" s="7"/>
    </row>
    <row r="463" spans="19:158" x14ac:dyDescent="0.15">
      <c r="S463" s="7"/>
      <c r="BB463" s="7"/>
      <c r="CF463" s="7"/>
      <c r="CG463" s="7"/>
      <c r="CH463" s="7"/>
      <c r="DN463" s="7"/>
      <c r="EI463" s="7"/>
      <c r="FB463" s="7"/>
    </row>
    <row r="464" spans="19:158" x14ac:dyDescent="0.15">
      <c r="S464" s="7"/>
      <c r="BB464" s="7"/>
      <c r="CF464" s="7"/>
      <c r="CG464" s="7"/>
      <c r="CH464" s="7"/>
      <c r="DN464" s="7"/>
      <c r="EI464" s="7"/>
      <c r="FB464" s="7"/>
    </row>
    <row r="465" spans="19:158" x14ac:dyDescent="0.15">
      <c r="S465" s="7"/>
      <c r="BB465" s="7"/>
      <c r="CF465" s="7"/>
      <c r="CG465" s="7"/>
      <c r="CH465" s="7"/>
      <c r="DN465" s="7"/>
      <c r="EI465" s="7"/>
      <c r="FB465" s="7"/>
    </row>
    <row r="466" spans="19:158" x14ac:dyDescent="0.15">
      <c r="S466" s="7"/>
      <c r="BB466" s="7"/>
      <c r="CF466" s="7"/>
      <c r="CG466" s="7"/>
      <c r="CH466" s="7"/>
      <c r="DN466" s="7"/>
      <c r="EI466" s="7"/>
      <c r="FB466" s="7"/>
    </row>
    <row r="467" spans="19:158" x14ac:dyDescent="0.15">
      <c r="S467" s="7"/>
      <c r="BB467" s="7"/>
      <c r="CF467" s="7"/>
      <c r="CG467" s="7"/>
      <c r="CH467" s="7"/>
      <c r="DN467" s="7"/>
      <c r="EI467" s="7"/>
      <c r="FB467" s="7"/>
    </row>
    <row r="468" spans="19:158" x14ac:dyDescent="0.15">
      <c r="S468" s="7"/>
      <c r="BB468" s="7"/>
      <c r="CF468" s="7"/>
      <c r="CG468" s="7"/>
      <c r="CH468" s="7"/>
      <c r="DN468" s="7"/>
      <c r="EI468" s="7"/>
      <c r="FB468" s="7"/>
    </row>
    <row r="469" spans="19:158" x14ac:dyDescent="0.15">
      <c r="S469" s="7"/>
      <c r="BB469" s="7"/>
      <c r="CF469" s="7"/>
      <c r="CG469" s="7"/>
      <c r="CH469" s="7"/>
      <c r="DN469" s="7"/>
      <c r="EI469" s="7"/>
      <c r="FB469" s="7"/>
    </row>
    <row r="470" spans="19:158" x14ac:dyDescent="0.15">
      <c r="S470" s="7"/>
      <c r="BB470" s="7"/>
      <c r="CF470" s="7"/>
      <c r="CG470" s="7"/>
      <c r="CH470" s="7"/>
      <c r="DN470" s="7"/>
      <c r="EI470" s="7"/>
      <c r="FB470" s="7"/>
    </row>
    <row r="471" spans="19:158" x14ac:dyDescent="0.15">
      <c r="S471" s="7"/>
      <c r="BB471" s="7"/>
      <c r="CF471" s="7"/>
      <c r="CG471" s="7"/>
      <c r="CH471" s="7"/>
      <c r="DN471" s="7"/>
      <c r="EI471" s="7"/>
      <c r="FB471" s="7"/>
    </row>
    <row r="472" spans="19:158" x14ac:dyDescent="0.15">
      <c r="S472" s="7"/>
      <c r="BB472" s="7"/>
      <c r="CF472" s="7"/>
      <c r="CG472" s="7"/>
      <c r="CH472" s="7"/>
      <c r="DN472" s="7"/>
      <c r="EI472" s="7"/>
      <c r="FB472" s="7"/>
    </row>
    <row r="473" spans="19:158" x14ac:dyDescent="0.15">
      <c r="S473" s="7"/>
      <c r="BB473" s="7"/>
      <c r="CF473" s="7"/>
      <c r="CG473" s="7"/>
      <c r="CH473" s="7"/>
      <c r="DN473" s="7"/>
      <c r="EI473" s="7"/>
      <c r="FB473" s="7"/>
    </row>
    <row r="474" spans="19:158" x14ac:dyDescent="0.15">
      <c r="S474" s="7"/>
      <c r="BB474" s="7"/>
      <c r="CF474" s="7"/>
      <c r="CG474" s="7"/>
      <c r="CH474" s="7"/>
      <c r="DN474" s="7"/>
      <c r="EI474" s="7"/>
      <c r="FB474" s="7"/>
    </row>
    <row r="475" spans="19:158" x14ac:dyDescent="0.15">
      <c r="S475" s="7"/>
      <c r="BB475" s="7"/>
      <c r="CF475" s="7"/>
      <c r="CG475" s="7"/>
      <c r="CH475" s="7"/>
      <c r="DN475" s="7"/>
      <c r="EI475" s="7"/>
      <c r="FB475" s="7"/>
    </row>
    <row r="476" spans="19:158" x14ac:dyDescent="0.15">
      <c r="S476" s="7"/>
      <c r="BB476" s="7"/>
      <c r="CF476" s="7"/>
      <c r="CG476" s="7"/>
      <c r="CH476" s="7"/>
      <c r="DN476" s="7"/>
      <c r="EI476" s="7"/>
      <c r="FB476" s="7"/>
    </row>
    <row r="477" spans="19:158" x14ac:dyDescent="0.15">
      <c r="S477" s="7"/>
      <c r="BB477" s="7"/>
      <c r="CF477" s="7"/>
      <c r="CG477" s="7"/>
      <c r="CH477" s="7"/>
      <c r="DN477" s="7"/>
      <c r="EI477" s="7"/>
      <c r="FB477" s="7"/>
    </row>
    <row r="478" spans="19:158" x14ac:dyDescent="0.15">
      <c r="S478" s="7"/>
      <c r="BB478" s="7"/>
      <c r="CF478" s="7"/>
      <c r="CG478" s="7"/>
      <c r="CH478" s="7"/>
      <c r="DN478" s="7"/>
      <c r="EI478" s="7"/>
      <c r="FB478" s="7"/>
    </row>
    <row r="479" spans="19:158" x14ac:dyDescent="0.15">
      <c r="S479" s="7"/>
      <c r="BB479" s="7"/>
      <c r="CF479" s="7"/>
      <c r="CG479" s="7"/>
      <c r="CH479" s="7"/>
      <c r="DN479" s="7"/>
      <c r="EI479" s="7"/>
      <c r="FB479" s="7"/>
    </row>
    <row r="480" spans="19:158" x14ac:dyDescent="0.15">
      <c r="S480" s="7"/>
      <c r="BB480" s="7"/>
      <c r="CF480" s="7"/>
      <c r="CG480" s="7"/>
      <c r="CH480" s="7"/>
      <c r="DN480" s="7"/>
      <c r="EI480" s="7"/>
      <c r="FB480" s="7"/>
    </row>
    <row r="481" spans="19:158" x14ac:dyDescent="0.15">
      <c r="S481" s="7"/>
      <c r="BB481" s="7"/>
      <c r="CF481" s="7"/>
      <c r="CG481" s="7"/>
      <c r="CH481" s="7"/>
      <c r="DN481" s="7"/>
      <c r="EI481" s="7"/>
      <c r="FB481" s="7"/>
    </row>
    <row r="482" spans="19:158" x14ac:dyDescent="0.15">
      <c r="S482" s="7"/>
      <c r="BB482" s="7"/>
      <c r="CF482" s="7"/>
      <c r="CG482" s="7"/>
      <c r="CH482" s="7"/>
      <c r="DN482" s="7"/>
      <c r="EI482" s="7"/>
      <c r="FB482" s="7"/>
    </row>
    <row r="483" spans="19:158" x14ac:dyDescent="0.15">
      <c r="S483" s="7"/>
      <c r="BB483" s="7"/>
      <c r="CF483" s="7"/>
      <c r="CG483" s="7"/>
      <c r="CH483" s="7"/>
      <c r="DN483" s="7"/>
      <c r="EI483" s="7"/>
      <c r="FB483" s="7"/>
    </row>
    <row r="484" spans="19:158" x14ac:dyDescent="0.15">
      <c r="S484" s="7"/>
      <c r="BB484" s="7"/>
      <c r="CF484" s="7"/>
      <c r="CG484" s="7"/>
      <c r="CH484" s="7"/>
      <c r="DN484" s="7"/>
      <c r="EI484" s="7"/>
      <c r="FB484" s="7"/>
    </row>
    <row r="485" spans="19:158" x14ac:dyDescent="0.15">
      <c r="S485" s="7"/>
      <c r="BB485" s="7"/>
      <c r="CF485" s="7"/>
      <c r="CG485" s="7"/>
      <c r="CH485" s="7"/>
      <c r="DN485" s="7"/>
      <c r="EI485" s="7"/>
      <c r="FB485" s="7"/>
    </row>
    <row r="486" spans="19:158" x14ac:dyDescent="0.15">
      <c r="S486" s="7"/>
      <c r="BB486" s="7"/>
      <c r="CF486" s="7"/>
      <c r="CG486" s="7"/>
      <c r="CH486" s="7"/>
      <c r="DN486" s="7"/>
      <c r="EI486" s="7"/>
      <c r="FB486" s="7"/>
    </row>
    <row r="487" spans="19:158" x14ac:dyDescent="0.15">
      <c r="S487" s="7"/>
      <c r="BB487" s="7"/>
      <c r="CF487" s="7"/>
      <c r="CG487" s="7"/>
      <c r="CH487" s="7"/>
      <c r="DN487" s="7"/>
      <c r="EI487" s="7"/>
      <c r="FB487" s="7"/>
    </row>
    <row r="488" spans="19:158" x14ac:dyDescent="0.15">
      <c r="S488" s="7"/>
      <c r="BB488" s="7"/>
      <c r="CF488" s="7"/>
      <c r="CG488" s="7"/>
      <c r="CH488" s="7"/>
      <c r="DN488" s="7"/>
      <c r="EI488" s="7"/>
      <c r="FB488" s="7"/>
    </row>
    <row r="489" spans="19:158" x14ac:dyDescent="0.15">
      <c r="S489" s="7"/>
      <c r="BB489" s="7"/>
      <c r="CF489" s="7"/>
      <c r="CG489" s="7"/>
      <c r="CH489" s="7"/>
      <c r="DN489" s="7"/>
      <c r="EI489" s="7"/>
      <c r="FB489" s="7"/>
    </row>
    <row r="490" spans="19:158" x14ac:dyDescent="0.15">
      <c r="S490" s="7"/>
      <c r="BB490" s="7"/>
      <c r="CF490" s="7"/>
      <c r="CG490" s="7"/>
      <c r="CH490" s="7"/>
      <c r="DN490" s="7"/>
      <c r="EI490" s="7"/>
      <c r="FB490" s="7"/>
    </row>
    <row r="491" spans="19:158" x14ac:dyDescent="0.15">
      <c r="S491" s="7"/>
      <c r="BB491" s="7"/>
      <c r="CF491" s="7"/>
      <c r="CG491" s="7"/>
      <c r="CH491" s="7"/>
      <c r="DN491" s="7"/>
      <c r="EI491" s="7"/>
      <c r="FB491" s="7"/>
    </row>
    <row r="492" spans="19:158" x14ac:dyDescent="0.15">
      <c r="S492" s="7"/>
      <c r="BB492" s="7"/>
      <c r="CF492" s="7"/>
      <c r="CG492" s="7"/>
      <c r="CH492" s="7"/>
      <c r="DN492" s="7"/>
      <c r="EI492" s="7"/>
      <c r="FB492" s="7"/>
    </row>
    <row r="493" spans="19:158" x14ac:dyDescent="0.15">
      <c r="S493" s="7"/>
      <c r="BB493" s="7"/>
      <c r="CF493" s="7"/>
      <c r="CG493" s="7"/>
      <c r="CH493" s="7"/>
      <c r="DN493" s="7"/>
      <c r="EI493" s="7"/>
      <c r="FB493" s="7"/>
    </row>
    <row r="494" spans="19:158" x14ac:dyDescent="0.15">
      <c r="S494" s="7"/>
      <c r="BB494" s="7"/>
      <c r="CF494" s="7"/>
      <c r="CG494" s="7"/>
      <c r="CH494" s="7"/>
      <c r="DN494" s="7"/>
      <c r="EI494" s="7"/>
      <c r="FB494" s="7"/>
    </row>
    <row r="495" spans="19:158" x14ac:dyDescent="0.15">
      <c r="S495" s="7"/>
      <c r="BB495" s="7"/>
      <c r="CF495" s="7"/>
      <c r="CG495" s="7"/>
      <c r="CH495" s="7"/>
      <c r="DN495" s="7"/>
      <c r="EI495" s="7"/>
      <c r="FB495" s="7"/>
    </row>
    <row r="496" spans="19:158" x14ac:dyDescent="0.15">
      <c r="S496" s="7"/>
      <c r="BB496" s="7"/>
      <c r="CF496" s="7"/>
      <c r="CG496" s="7"/>
      <c r="CH496" s="7"/>
      <c r="DN496" s="7"/>
      <c r="EI496" s="7"/>
      <c r="FB496" s="7"/>
    </row>
    <row r="497" spans="19:158" x14ac:dyDescent="0.15">
      <c r="S497" s="7"/>
      <c r="BB497" s="7"/>
      <c r="CF497" s="7"/>
      <c r="CG497" s="7"/>
      <c r="CH497" s="7"/>
      <c r="DN497" s="7"/>
      <c r="EI497" s="7"/>
      <c r="FB497" s="7"/>
    </row>
    <row r="498" spans="19:158" x14ac:dyDescent="0.15">
      <c r="S498" s="7"/>
      <c r="BB498" s="7"/>
      <c r="CF498" s="7"/>
      <c r="CG498" s="7"/>
      <c r="CH498" s="7"/>
      <c r="DN498" s="7"/>
      <c r="EI498" s="7"/>
      <c r="FB498" s="7"/>
    </row>
    <row r="499" spans="19:158" x14ac:dyDescent="0.15">
      <c r="S499" s="7"/>
      <c r="BB499" s="7"/>
      <c r="CF499" s="7"/>
      <c r="CG499" s="7"/>
      <c r="CH499" s="7"/>
      <c r="DN499" s="7"/>
      <c r="EI499" s="7"/>
      <c r="FB499" s="7"/>
    </row>
    <row r="500" spans="19:158" x14ac:dyDescent="0.15">
      <c r="S500" s="7"/>
      <c r="BB500" s="7"/>
      <c r="CF500" s="7"/>
      <c r="CG500" s="7"/>
      <c r="CH500" s="7"/>
      <c r="DN500" s="7"/>
      <c r="EI500" s="7"/>
      <c r="FB500" s="7"/>
    </row>
    <row r="501" spans="19:158" x14ac:dyDescent="0.15">
      <c r="S501" s="7"/>
      <c r="BB501" s="7"/>
      <c r="CF501" s="7"/>
      <c r="CG501" s="7"/>
      <c r="CH501" s="7"/>
      <c r="DN501" s="7"/>
      <c r="EI501" s="7"/>
      <c r="FB501" s="7"/>
    </row>
    <row r="502" spans="19:158" x14ac:dyDescent="0.15">
      <c r="S502" s="7"/>
      <c r="BB502" s="7"/>
      <c r="CF502" s="7"/>
      <c r="CG502" s="7"/>
      <c r="CH502" s="7"/>
      <c r="DN502" s="7"/>
      <c r="EI502" s="7"/>
      <c r="FB502" s="7"/>
    </row>
    <row r="503" spans="19:158" x14ac:dyDescent="0.15">
      <c r="S503" s="7"/>
      <c r="BB503" s="7"/>
      <c r="CF503" s="7"/>
      <c r="CG503" s="7"/>
      <c r="CH503" s="7"/>
      <c r="DN503" s="7"/>
      <c r="EI503" s="7"/>
      <c r="FB503" s="7"/>
    </row>
    <row r="504" spans="19:158" x14ac:dyDescent="0.15">
      <c r="S504" s="7"/>
      <c r="BB504" s="7"/>
      <c r="CF504" s="7"/>
      <c r="CG504" s="7"/>
      <c r="CH504" s="7"/>
      <c r="DN504" s="7"/>
      <c r="EI504" s="7"/>
      <c r="FB504" s="7"/>
    </row>
    <row r="505" spans="19:158" x14ac:dyDescent="0.15">
      <c r="S505" s="7"/>
      <c r="BB505" s="7"/>
      <c r="CF505" s="7"/>
      <c r="CG505" s="7"/>
      <c r="CH505" s="7"/>
      <c r="DN505" s="7"/>
      <c r="EI505" s="7"/>
      <c r="FB505" s="7"/>
    </row>
    <row r="506" spans="19:158" x14ac:dyDescent="0.15">
      <c r="S506" s="7"/>
      <c r="BB506" s="7"/>
      <c r="CF506" s="7"/>
      <c r="CG506" s="7"/>
      <c r="CH506" s="7"/>
      <c r="DN506" s="7"/>
      <c r="EI506" s="7"/>
      <c r="FB506" s="7"/>
    </row>
    <row r="507" spans="19:158" x14ac:dyDescent="0.15">
      <c r="S507" s="7"/>
      <c r="BB507" s="7"/>
      <c r="CF507" s="7"/>
      <c r="CG507" s="7"/>
      <c r="CH507" s="7"/>
      <c r="DN507" s="7"/>
      <c r="EI507" s="7"/>
      <c r="FB507" s="7"/>
    </row>
    <row r="508" spans="19:158" x14ac:dyDescent="0.15">
      <c r="S508" s="7"/>
      <c r="BB508" s="7"/>
      <c r="CF508" s="7"/>
      <c r="CG508" s="7"/>
      <c r="CH508" s="7"/>
      <c r="DN508" s="7"/>
      <c r="EI508" s="7"/>
      <c r="FB508" s="7"/>
    </row>
    <row r="509" spans="19:158" x14ac:dyDescent="0.15">
      <c r="S509" s="7"/>
      <c r="BB509" s="7"/>
      <c r="CF509" s="7"/>
      <c r="CG509" s="7"/>
      <c r="CH509" s="7"/>
      <c r="DN509" s="7"/>
      <c r="EI509" s="7"/>
      <c r="FB509" s="7"/>
    </row>
    <row r="510" spans="19:158" x14ac:dyDescent="0.15">
      <c r="S510" s="7"/>
      <c r="BB510" s="7"/>
      <c r="CF510" s="7"/>
      <c r="CG510" s="7"/>
      <c r="CH510" s="7"/>
      <c r="DN510" s="7"/>
      <c r="EI510" s="7"/>
      <c r="FB510" s="7"/>
    </row>
    <row r="511" spans="19:158" x14ac:dyDescent="0.15">
      <c r="S511" s="7"/>
      <c r="BB511" s="7"/>
      <c r="CF511" s="7"/>
      <c r="CG511" s="7"/>
      <c r="CH511" s="7"/>
      <c r="DN511" s="7"/>
      <c r="EI511" s="7"/>
      <c r="FB511" s="7"/>
    </row>
    <row r="512" spans="19:158" x14ac:dyDescent="0.15">
      <c r="S512" s="7"/>
      <c r="BB512" s="7"/>
      <c r="CF512" s="7"/>
      <c r="CG512" s="7"/>
      <c r="CH512" s="7"/>
      <c r="DN512" s="7"/>
      <c r="EI512" s="7"/>
      <c r="FB512" s="7"/>
    </row>
    <row r="513" spans="19:158" x14ac:dyDescent="0.15">
      <c r="S513" s="7"/>
      <c r="BB513" s="7"/>
      <c r="CF513" s="7"/>
      <c r="CG513" s="7"/>
      <c r="CH513" s="7"/>
      <c r="DN513" s="7"/>
      <c r="EI513" s="7"/>
      <c r="FB513" s="7"/>
    </row>
    <row r="514" spans="19:158" x14ac:dyDescent="0.15">
      <c r="S514" s="7"/>
      <c r="BB514" s="7"/>
      <c r="CF514" s="7"/>
      <c r="CG514" s="7"/>
      <c r="CH514" s="7"/>
      <c r="DN514" s="7"/>
      <c r="EI514" s="7"/>
      <c r="FB514" s="7"/>
    </row>
    <row r="515" spans="19:158" x14ac:dyDescent="0.15">
      <c r="S515" s="7"/>
      <c r="BB515" s="7"/>
      <c r="CF515" s="7"/>
      <c r="CG515" s="7"/>
      <c r="CH515" s="7"/>
      <c r="DN515" s="7"/>
      <c r="EI515" s="7"/>
      <c r="FB515" s="7"/>
    </row>
    <row r="516" spans="19:158" x14ac:dyDescent="0.15">
      <c r="S516" s="7"/>
      <c r="BB516" s="7"/>
      <c r="CF516" s="7"/>
      <c r="CG516" s="7"/>
      <c r="CH516" s="7"/>
      <c r="DN516" s="7"/>
      <c r="EI516" s="7"/>
      <c r="FB516" s="7"/>
    </row>
    <row r="517" spans="19:158" x14ac:dyDescent="0.15">
      <c r="S517" s="7"/>
      <c r="BB517" s="7"/>
      <c r="CF517" s="7"/>
      <c r="CG517" s="7"/>
      <c r="CH517" s="7"/>
      <c r="DN517" s="7"/>
      <c r="EI517" s="7"/>
      <c r="FB517" s="7"/>
    </row>
    <row r="518" spans="19:158" x14ac:dyDescent="0.15">
      <c r="S518" s="7"/>
      <c r="BB518" s="7"/>
      <c r="CF518" s="7"/>
      <c r="CG518" s="7"/>
      <c r="CH518" s="7"/>
      <c r="DN518" s="7"/>
      <c r="EI518" s="7"/>
      <c r="FB518" s="7"/>
    </row>
    <row r="519" spans="19:158" x14ac:dyDescent="0.15">
      <c r="S519" s="7"/>
      <c r="BB519" s="7"/>
      <c r="CF519" s="7"/>
      <c r="CG519" s="7"/>
      <c r="CH519" s="7"/>
      <c r="DN519" s="7"/>
      <c r="EI519" s="7"/>
      <c r="FB519" s="7"/>
    </row>
    <row r="520" spans="19:158" x14ac:dyDescent="0.15">
      <c r="S520" s="7"/>
      <c r="BB520" s="7"/>
      <c r="CF520" s="7"/>
      <c r="CG520" s="7"/>
      <c r="CH520" s="7"/>
      <c r="DN520" s="7"/>
      <c r="EI520" s="7"/>
      <c r="FB520" s="7"/>
    </row>
    <row r="521" spans="19:158" x14ac:dyDescent="0.15">
      <c r="S521" s="7"/>
      <c r="BB521" s="7"/>
      <c r="CF521" s="7"/>
      <c r="CG521" s="7"/>
      <c r="CH521" s="7"/>
      <c r="DN521" s="7"/>
      <c r="EI521" s="7"/>
      <c r="FB521" s="7"/>
    </row>
    <row r="522" spans="19:158" x14ac:dyDescent="0.15">
      <c r="S522" s="7"/>
      <c r="BB522" s="7"/>
      <c r="CF522" s="7"/>
      <c r="CG522" s="7"/>
      <c r="CH522" s="7"/>
      <c r="DN522" s="7"/>
      <c r="EI522" s="7"/>
      <c r="FB522" s="7"/>
    </row>
    <row r="523" spans="19:158" x14ac:dyDescent="0.15">
      <c r="S523" s="7"/>
      <c r="BB523" s="7"/>
      <c r="CF523" s="7"/>
      <c r="CG523" s="7"/>
      <c r="CH523" s="7"/>
      <c r="DN523" s="7"/>
      <c r="EI523" s="7"/>
      <c r="FB523" s="7"/>
    </row>
    <row r="524" spans="19:158" x14ac:dyDescent="0.15">
      <c r="S524" s="7"/>
      <c r="BB524" s="7"/>
      <c r="CF524" s="7"/>
      <c r="CG524" s="7"/>
      <c r="CH524" s="7"/>
      <c r="DN524" s="7"/>
      <c r="EI524" s="7"/>
      <c r="FB524" s="7"/>
    </row>
    <row r="525" spans="19:158" x14ac:dyDescent="0.15">
      <c r="S525" s="7"/>
      <c r="BB525" s="7"/>
      <c r="CF525" s="7"/>
      <c r="CG525" s="7"/>
      <c r="CH525" s="7"/>
      <c r="DN525" s="7"/>
      <c r="EI525" s="7"/>
      <c r="FB525" s="7"/>
    </row>
    <row r="526" spans="19:158" x14ac:dyDescent="0.15">
      <c r="S526" s="7"/>
      <c r="BB526" s="7"/>
      <c r="CF526" s="7"/>
      <c r="CG526" s="7"/>
      <c r="CH526" s="7"/>
      <c r="DN526" s="7"/>
      <c r="EI526" s="7"/>
      <c r="FB526" s="7"/>
    </row>
    <row r="527" spans="19:158" x14ac:dyDescent="0.15">
      <c r="S527" s="7"/>
      <c r="BB527" s="7"/>
      <c r="CF527" s="7"/>
      <c r="CG527" s="7"/>
      <c r="CH527" s="7"/>
      <c r="DN527" s="7"/>
      <c r="EI527" s="7"/>
      <c r="FB527" s="7"/>
    </row>
    <row r="528" spans="19:158" x14ac:dyDescent="0.15">
      <c r="S528" s="7"/>
      <c r="BB528" s="7"/>
      <c r="CF528" s="7"/>
      <c r="CG528" s="7"/>
      <c r="CH528" s="7"/>
      <c r="DN528" s="7"/>
      <c r="EI528" s="7"/>
      <c r="FB528" s="7"/>
    </row>
    <row r="529" spans="19:158" x14ac:dyDescent="0.15">
      <c r="S529" s="7"/>
      <c r="BB529" s="7"/>
      <c r="CF529" s="7"/>
      <c r="CG529" s="7"/>
      <c r="CH529" s="7"/>
      <c r="DN529" s="7"/>
      <c r="EI529" s="7"/>
      <c r="FB529" s="7"/>
    </row>
    <row r="530" spans="19:158" x14ac:dyDescent="0.15">
      <c r="S530" s="7"/>
      <c r="BB530" s="7"/>
      <c r="CF530" s="7"/>
      <c r="CG530" s="7"/>
      <c r="CH530" s="7"/>
      <c r="DN530" s="7"/>
      <c r="EI530" s="7"/>
      <c r="FB530" s="7"/>
    </row>
    <row r="531" spans="19:158" x14ac:dyDescent="0.15">
      <c r="S531" s="7"/>
      <c r="BB531" s="7"/>
      <c r="CF531" s="7"/>
      <c r="CG531" s="7"/>
      <c r="CH531" s="7"/>
      <c r="DN531" s="7"/>
      <c r="EI531" s="7"/>
      <c r="FB531" s="7"/>
    </row>
    <row r="532" spans="19:158" x14ac:dyDescent="0.15">
      <c r="S532" s="7"/>
      <c r="BB532" s="7"/>
      <c r="CF532" s="7"/>
      <c r="CG532" s="7"/>
      <c r="CH532" s="7"/>
      <c r="DN532" s="7"/>
      <c r="EI532" s="7"/>
      <c r="FB532" s="7"/>
    </row>
    <row r="533" spans="19:158" x14ac:dyDescent="0.15">
      <c r="S533" s="7"/>
      <c r="BB533" s="7"/>
      <c r="CF533" s="7"/>
      <c r="CG533" s="7"/>
      <c r="CH533" s="7"/>
      <c r="DN533" s="7"/>
      <c r="EI533" s="7"/>
      <c r="FB533" s="7"/>
    </row>
    <row r="534" spans="19:158" x14ac:dyDescent="0.15">
      <c r="S534" s="7"/>
      <c r="BB534" s="7"/>
      <c r="CF534" s="7"/>
      <c r="CG534" s="7"/>
      <c r="CH534" s="7"/>
      <c r="DN534" s="7"/>
      <c r="EI534" s="7"/>
      <c r="FB534" s="7"/>
    </row>
    <row r="535" spans="19:158" x14ac:dyDescent="0.15">
      <c r="S535" s="7"/>
      <c r="BB535" s="7"/>
      <c r="CF535" s="7"/>
      <c r="CG535" s="7"/>
      <c r="CH535" s="7"/>
      <c r="DN535" s="7"/>
      <c r="EI535" s="7"/>
      <c r="FB535" s="7"/>
    </row>
    <row r="536" spans="19:158" x14ac:dyDescent="0.15">
      <c r="S536" s="7"/>
      <c r="BB536" s="7"/>
      <c r="CF536" s="7"/>
      <c r="CG536" s="7"/>
      <c r="CH536" s="7"/>
      <c r="DN536" s="7"/>
      <c r="EI536" s="7"/>
      <c r="FB536" s="7"/>
    </row>
    <row r="537" spans="19:158" x14ac:dyDescent="0.15">
      <c r="S537" s="7"/>
      <c r="BB537" s="7"/>
      <c r="CF537" s="7"/>
      <c r="CG537" s="7"/>
      <c r="CH537" s="7"/>
      <c r="DN537" s="7"/>
      <c r="EI537" s="7"/>
      <c r="FB537" s="7"/>
    </row>
    <row r="538" spans="19:158" x14ac:dyDescent="0.15">
      <c r="S538" s="7"/>
      <c r="BB538" s="7"/>
      <c r="CF538" s="7"/>
      <c r="CG538" s="7"/>
      <c r="CH538" s="7"/>
      <c r="DN538" s="7"/>
      <c r="EI538" s="7"/>
      <c r="FB538" s="7"/>
    </row>
    <row r="539" spans="19:158" x14ac:dyDescent="0.15">
      <c r="S539" s="7"/>
      <c r="BB539" s="7"/>
      <c r="CF539" s="7"/>
      <c r="CG539" s="7"/>
      <c r="CH539" s="7"/>
      <c r="DN539" s="7"/>
      <c r="EI539" s="7"/>
      <c r="FB539" s="7"/>
    </row>
    <row r="540" spans="19:158" x14ac:dyDescent="0.15">
      <c r="S540" s="7"/>
      <c r="BB540" s="7"/>
      <c r="CF540" s="7"/>
      <c r="CG540" s="7"/>
      <c r="CH540" s="7"/>
      <c r="DN540" s="7"/>
      <c r="EI540" s="7"/>
      <c r="FB540" s="7"/>
    </row>
    <row r="541" spans="19:158" x14ac:dyDescent="0.15">
      <c r="S541" s="7"/>
      <c r="BB541" s="7"/>
      <c r="CF541" s="7"/>
      <c r="CG541" s="7"/>
      <c r="CH541" s="7"/>
      <c r="DN541" s="7"/>
      <c r="EI541" s="7"/>
      <c r="FB541" s="7"/>
    </row>
    <row r="542" spans="19:158" x14ac:dyDescent="0.15">
      <c r="S542" s="7"/>
      <c r="BB542" s="7"/>
      <c r="CF542" s="7"/>
      <c r="CG542" s="7"/>
      <c r="CH542" s="7"/>
      <c r="DN542" s="7"/>
      <c r="EI542" s="7"/>
      <c r="FB542" s="7"/>
    </row>
    <row r="543" spans="19:158" x14ac:dyDescent="0.15">
      <c r="S543" s="7"/>
      <c r="BB543" s="7"/>
      <c r="CF543" s="7"/>
      <c r="CG543" s="7"/>
      <c r="CH543" s="7"/>
      <c r="DN543" s="7"/>
      <c r="EI543" s="7"/>
      <c r="FB543" s="7"/>
    </row>
    <row r="544" spans="19:158" x14ac:dyDescent="0.15">
      <c r="S544" s="7"/>
      <c r="BB544" s="7"/>
      <c r="CF544" s="7"/>
      <c r="CG544" s="7"/>
      <c r="CH544" s="7"/>
      <c r="DN544" s="7"/>
      <c r="EI544" s="7"/>
      <c r="FB544" s="7"/>
    </row>
    <row r="545" spans="19:158" x14ac:dyDescent="0.15">
      <c r="S545" s="7"/>
      <c r="BB545" s="7"/>
      <c r="CF545" s="7"/>
      <c r="CG545" s="7"/>
      <c r="CH545" s="7"/>
      <c r="DN545" s="7"/>
      <c r="EI545" s="7"/>
      <c r="FB545" s="7"/>
    </row>
    <row r="546" spans="19:158" x14ac:dyDescent="0.15">
      <c r="S546" s="7"/>
      <c r="BB546" s="7"/>
      <c r="CF546" s="7"/>
      <c r="CG546" s="7"/>
      <c r="CH546" s="7"/>
      <c r="DN546" s="7"/>
      <c r="EI546" s="7"/>
      <c r="FB546" s="7"/>
    </row>
    <row r="547" spans="19:158" x14ac:dyDescent="0.15">
      <c r="S547" s="7"/>
      <c r="BB547" s="7"/>
      <c r="CF547" s="7"/>
      <c r="CG547" s="7"/>
      <c r="CH547" s="7"/>
      <c r="DN547" s="7"/>
      <c r="EI547" s="7"/>
      <c r="FB547" s="7"/>
    </row>
    <row r="548" spans="19:158" x14ac:dyDescent="0.15">
      <c r="S548" s="7"/>
      <c r="BB548" s="7"/>
      <c r="CF548" s="7"/>
      <c r="CG548" s="7"/>
      <c r="CH548" s="7"/>
      <c r="DN548" s="7"/>
      <c r="EI548" s="7"/>
      <c r="FB548" s="7"/>
    </row>
    <row r="549" spans="19:158" x14ac:dyDescent="0.15">
      <c r="S549" s="7"/>
      <c r="BB549" s="7"/>
      <c r="CF549" s="7"/>
      <c r="CG549" s="7"/>
      <c r="CH549" s="7"/>
      <c r="DN549" s="7"/>
      <c r="EI549" s="7"/>
      <c r="FB549" s="7"/>
    </row>
    <row r="550" spans="19:158" x14ac:dyDescent="0.15">
      <c r="S550" s="7"/>
      <c r="BB550" s="7"/>
      <c r="CF550" s="7"/>
      <c r="CG550" s="7"/>
      <c r="CH550" s="7"/>
      <c r="DN550" s="7"/>
      <c r="EI550" s="7"/>
      <c r="FB550" s="7"/>
    </row>
    <row r="551" spans="19:158" x14ac:dyDescent="0.15">
      <c r="S551" s="7"/>
      <c r="BB551" s="7"/>
      <c r="CF551" s="7"/>
      <c r="CG551" s="7"/>
      <c r="CH551" s="7"/>
      <c r="DN551" s="7"/>
      <c r="EI551" s="7"/>
      <c r="FB551" s="7"/>
    </row>
    <row r="552" spans="19:158" x14ac:dyDescent="0.15">
      <c r="S552" s="7"/>
      <c r="BB552" s="7"/>
      <c r="CF552" s="7"/>
      <c r="CG552" s="7"/>
      <c r="CH552" s="7"/>
      <c r="DN552" s="7"/>
      <c r="EI552" s="7"/>
      <c r="FB552" s="7"/>
    </row>
    <row r="553" spans="19:158" x14ac:dyDescent="0.15">
      <c r="S553" s="7"/>
      <c r="BB553" s="7"/>
      <c r="CF553" s="7"/>
      <c r="CG553" s="7"/>
      <c r="CH553" s="7"/>
      <c r="DN553" s="7"/>
      <c r="EI553" s="7"/>
      <c r="FB553" s="7"/>
    </row>
    <row r="554" spans="19:158" x14ac:dyDescent="0.15">
      <c r="S554" s="7"/>
      <c r="BB554" s="7"/>
      <c r="CF554" s="7"/>
      <c r="CG554" s="7"/>
      <c r="CH554" s="7"/>
      <c r="DN554" s="7"/>
      <c r="EI554" s="7"/>
      <c r="FB554" s="7"/>
    </row>
    <row r="555" spans="19:158" x14ac:dyDescent="0.15">
      <c r="S555" s="7"/>
      <c r="BB555" s="7"/>
      <c r="CF555" s="7"/>
      <c r="CG555" s="7"/>
      <c r="CH555" s="7"/>
      <c r="DN555" s="7"/>
      <c r="EI555" s="7"/>
      <c r="FB555" s="7"/>
    </row>
    <row r="556" spans="19:158" x14ac:dyDescent="0.15">
      <c r="S556" s="7"/>
      <c r="BB556" s="7"/>
      <c r="CF556" s="7"/>
      <c r="CG556" s="7"/>
      <c r="CH556" s="7"/>
      <c r="DN556" s="7"/>
      <c r="EI556" s="7"/>
      <c r="FB556" s="7"/>
    </row>
    <row r="557" spans="19:158" x14ac:dyDescent="0.15">
      <c r="S557" s="7"/>
      <c r="BB557" s="7"/>
      <c r="CF557" s="7"/>
      <c r="CG557" s="7"/>
      <c r="CH557" s="7"/>
      <c r="DN557" s="7"/>
      <c r="EI557" s="7"/>
      <c r="FB557" s="7"/>
    </row>
    <row r="558" spans="19:158" x14ac:dyDescent="0.15">
      <c r="S558" s="7"/>
      <c r="BB558" s="7"/>
      <c r="CF558" s="7"/>
      <c r="CG558" s="7"/>
      <c r="CH558" s="7"/>
      <c r="DN558" s="7"/>
      <c r="EI558" s="7"/>
      <c r="FB558" s="7"/>
    </row>
    <row r="559" spans="19:158" x14ac:dyDescent="0.15">
      <c r="S559" s="7"/>
      <c r="BB559" s="7"/>
      <c r="CF559" s="7"/>
      <c r="CG559" s="7"/>
      <c r="CH559" s="7"/>
      <c r="DN559" s="7"/>
      <c r="EI559" s="7"/>
      <c r="FB559" s="7"/>
    </row>
    <row r="560" spans="19:158" x14ac:dyDescent="0.15">
      <c r="S560" s="7"/>
      <c r="BB560" s="7"/>
      <c r="CF560" s="7"/>
      <c r="CG560" s="7"/>
      <c r="CH560" s="7"/>
      <c r="DN560" s="7"/>
      <c r="EI560" s="7"/>
      <c r="FB560" s="7"/>
    </row>
    <row r="561" spans="19:158" x14ac:dyDescent="0.15">
      <c r="S561" s="7"/>
      <c r="BB561" s="7"/>
      <c r="CF561" s="7"/>
      <c r="CG561" s="7"/>
      <c r="CH561" s="7"/>
      <c r="DN561" s="7"/>
      <c r="EI561" s="7"/>
      <c r="FB561" s="7"/>
    </row>
    <row r="562" spans="19:158" x14ac:dyDescent="0.15">
      <c r="S562" s="7"/>
      <c r="BB562" s="7"/>
      <c r="CF562" s="7"/>
      <c r="CG562" s="7"/>
      <c r="CH562" s="7"/>
      <c r="DN562" s="7"/>
      <c r="EI562" s="7"/>
      <c r="FB562" s="7"/>
    </row>
    <row r="563" spans="19:158" x14ac:dyDescent="0.15">
      <c r="S563" s="7"/>
      <c r="BB563" s="7"/>
      <c r="CF563" s="7"/>
      <c r="CG563" s="7"/>
      <c r="CH563" s="7"/>
      <c r="DN563" s="7"/>
      <c r="EI563" s="7"/>
      <c r="FB563" s="7"/>
    </row>
    <row r="564" spans="19:158" x14ac:dyDescent="0.15">
      <c r="S564" s="7"/>
      <c r="BB564" s="7"/>
      <c r="CF564" s="7"/>
      <c r="CG564" s="7"/>
      <c r="CH564" s="7"/>
      <c r="DN564" s="7"/>
      <c r="EI564" s="7"/>
      <c r="FB564" s="7"/>
    </row>
    <row r="565" spans="19:158" x14ac:dyDescent="0.15">
      <c r="S565" s="7"/>
      <c r="BB565" s="7"/>
      <c r="CF565" s="7"/>
      <c r="CG565" s="7"/>
      <c r="CH565" s="7"/>
      <c r="DN565" s="7"/>
      <c r="EI565" s="7"/>
      <c r="FB565" s="7"/>
    </row>
    <row r="566" spans="19:158" x14ac:dyDescent="0.15">
      <c r="S566" s="7"/>
      <c r="BB566" s="7"/>
      <c r="CF566" s="7"/>
      <c r="CG566" s="7"/>
      <c r="CH566" s="7"/>
      <c r="DN566" s="7"/>
      <c r="EI566" s="7"/>
      <c r="FB566" s="7"/>
    </row>
    <row r="567" spans="19:158" x14ac:dyDescent="0.15">
      <c r="S567" s="7"/>
      <c r="BB567" s="7"/>
      <c r="CF567" s="7"/>
      <c r="CG567" s="7"/>
      <c r="CH567" s="7"/>
      <c r="DN567" s="7"/>
      <c r="EI567" s="7"/>
      <c r="FB567" s="7"/>
    </row>
    <row r="568" spans="19:158" x14ac:dyDescent="0.15">
      <c r="S568" s="7"/>
      <c r="BB568" s="7"/>
      <c r="CF568" s="7"/>
      <c r="CG568" s="7"/>
      <c r="CH568" s="7"/>
      <c r="DN568" s="7"/>
      <c r="EI568" s="7"/>
      <c r="FB568" s="7"/>
    </row>
    <row r="569" spans="19:158" x14ac:dyDescent="0.15">
      <c r="S569" s="7"/>
      <c r="BB569" s="7"/>
      <c r="CF569" s="7"/>
      <c r="CG569" s="7"/>
      <c r="CH569" s="7"/>
      <c r="DN569" s="7"/>
      <c r="EI569" s="7"/>
      <c r="FB569" s="7"/>
    </row>
    <row r="570" spans="19:158" x14ac:dyDescent="0.15">
      <c r="S570" s="7"/>
      <c r="BB570" s="7"/>
      <c r="CF570" s="7"/>
      <c r="CG570" s="7"/>
      <c r="CH570" s="7"/>
      <c r="DN570" s="7"/>
      <c r="EI570" s="7"/>
      <c r="FB570" s="7"/>
    </row>
    <row r="571" spans="19:158" x14ac:dyDescent="0.15">
      <c r="S571" s="7"/>
      <c r="BB571" s="7"/>
      <c r="CF571" s="7"/>
      <c r="CG571" s="7"/>
      <c r="CH571" s="7"/>
      <c r="DN571" s="7"/>
      <c r="EI571" s="7"/>
      <c r="FB571" s="7"/>
    </row>
    <row r="572" spans="19:158" x14ac:dyDescent="0.15">
      <c r="S572" s="7"/>
      <c r="BB572" s="7"/>
      <c r="CF572" s="7"/>
      <c r="CG572" s="7"/>
      <c r="CH572" s="7"/>
      <c r="DN572" s="7"/>
      <c r="EI572" s="7"/>
      <c r="FB572" s="7"/>
    </row>
    <row r="573" spans="19:158" x14ac:dyDescent="0.15">
      <c r="S573" s="7"/>
      <c r="BB573" s="7"/>
      <c r="CF573" s="7"/>
      <c r="CG573" s="7"/>
      <c r="CH573" s="7"/>
      <c r="DN573" s="7"/>
      <c r="EI573" s="7"/>
      <c r="FB573" s="7"/>
    </row>
    <row r="574" spans="19:158" x14ac:dyDescent="0.15">
      <c r="S574" s="7"/>
      <c r="BB574" s="7"/>
      <c r="CF574" s="7"/>
      <c r="CG574" s="7"/>
      <c r="CH574" s="7"/>
      <c r="DN574" s="7"/>
      <c r="EI574" s="7"/>
      <c r="FB574" s="7"/>
    </row>
    <row r="575" spans="19:158" x14ac:dyDescent="0.15">
      <c r="S575" s="7"/>
      <c r="BB575" s="7"/>
      <c r="CF575" s="7"/>
      <c r="CG575" s="7"/>
      <c r="CH575" s="7"/>
      <c r="DN575" s="7"/>
      <c r="EI575" s="7"/>
      <c r="FB575" s="7"/>
    </row>
    <row r="576" spans="19:158" x14ac:dyDescent="0.15">
      <c r="S576" s="7"/>
      <c r="BB576" s="7"/>
      <c r="CF576" s="7"/>
      <c r="CG576" s="7"/>
      <c r="CH576" s="7"/>
      <c r="DN576" s="7"/>
      <c r="EI576" s="7"/>
      <c r="FB576" s="7"/>
    </row>
    <row r="577" spans="19:158" x14ac:dyDescent="0.15">
      <c r="S577" s="7"/>
      <c r="BB577" s="7"/>
      <c r="CF577" s="7"/>
      <c r="CG577" s="7"/>
      <c r="CH577" s="7"/>
      <c r="DN577" s="7"/>
      <c r="EI577" s="7"/>
      <c r="FB577" s="7"/>
    </row>
    <row r="578" spans="19:158" x14ac:dyDescent="0.15">
      <c r="S578" s="7"/>
      <c r="BB578" s="7"/>
      <c r="CF578" s="7"/>
      <c r="CG578" s="7"/>
      <c r="CH578" s="7"/>
      <c r="DN578" s="7"/>
      <c r="EI578" s="7"/>
      <c r="FB578" s="7"/>
    </row>
    <row r="579" spans="19:158" x14ac:dyDescent="0.15">
      <c r="S579" s="7"/>
      <c r="BB579" s="7"/>
      <c r="CF579" s="7"/>
      <c r="CG579" s="7"/>
      <c r="CH579" s="7"/>
      <c r="DN579" s="7"/>
      <c r="EI579" s="7"/>
      <c r="FB579" s="7"/>
    </row>
    <row r="580" spans="19:158" x14ac:dyDescent="0.15">
      <c r="S580" s="7"/>
      <c r="BB580" s="7"/>
      <c r="CF580" s="7"/>
      <c r="CG580" s="7"/>
      <c r="CH580" s="7"/>
      <c r="DN580" s="7"/>
      <c r="EI580" s="7"/>
      <c r="FB580" s="7"/>
    </row>
    <row r="581" spans="19:158" x14ac:dyDescent="0.15">
      <c r="S581" s="7"/>
      <c r="BB581" s="7"/>
      <c r="CF581" s="7"/>
      <c r="CG581" s="7"/>
      <c r="CH581" s="7"/>
      <c r="DN581" s="7"/>
      <c r="EI581" s="7"/>
      <c r="FB581" s="7"/>
    </row>
    <row r="582" spans="19:158" x14ac:dyDescent="0.15">
      <c r="S582" s="7"/>
      <c r="BB582" s="7"/>
      <c r="CF582" s="7"/>
      <c r="CG582" s="7"/>
      <c r="CH582" s="7"/>
      <c r="DN582" s="7"/>
      <c r="EI582" s="7"/>
      <c r="FB582" s="7"/>
    </row>
    <row r="583" spans="19:158" x14ac:dyDescent="0.15">
      <c r="S583" s="7"/>
      <c r="BB583" s="7"/>
      <c r="CF583" s="7"/>
      <c r="CG583" s="7"/>
      <c r="CH583" s="7"/>
      <c r="DN583" s="7"/>
      <c r="EI583" s="7"/>
      <c r="FB583" s="7"/>
    </row>
    <row r="584" spans="19:158" x14ac:dyDescent="0.15">
      <c r="S584" s="7"/>
      <c r="BB584" s="7"/>
      <c r="CF584" s="7"/>
      <c r="CG584" s="7"/>
      <c r="CH584" s="7"/>
      <c r="DN584" s="7"/>
      <c r="EI584" s="7"/>
      <c r="FB584" s="7"/>
    </row>
    <row r="585" spans="19:158" x14ac:dyDescent="0.15">
      <c r="S585" s="7"/>
      <c r="BB585" s="7"/>
      <c r="CF585" s="7"/>
      <c r="CG585" s="7"/>
      <c r="CH585" s="7"/>
      <c r="DN585" s="7"/>
      <c r="EI585" s="7"/>
      <c r="FB585" s="7"/>
    </row>
    <row r="586" spans="19:158" x14ac:dyDescent="0.15">
      <c r="S586" s="7"/>
      <c r="BB586" s="7"/>
      <c r="CF586" s="7"/>
      <c r="CG586" s="7"/>
      <c r="CH586" s="7"/>
      <c r="DN586" s="7"/>
      <c r="EI586" s="7"/>
      <c r="FB586" s="7"/>
    </row>
    <row r="587" spans="19:158" x14ac:dyDescent="0.15">
      <c r="S587" s="7"/>
      <c r="BB587" s="7"/>
      <c r="CF587" s="7"/>
      <c r="CG587" s="7"/>
      <c r="CH587" s="7"/>
      <c r="DN587" s="7"/>
      <c r="EI587" s="7"/>
      <c r="FB587" s="7"/>
    </row>
    <row r="588" spans="19:158" x14ac:dyDescent="0.15">
      <c r="S588" s="7"/>
      <c r="BB588" s="7"/>
      <c r="CF588" s="7"/>
      <c r="CG588" s="7"/>
      <c r="CH588" s="7"/>
      <c r="DN588" s="7"/>
      <c r="EI588" s="7"/>
      <c r="FB588" s="7"/>
    </row>
    <row r="589" spans="19:158" x14ac:dyDescent="0.15">
      <c r="S589" s="7"/>
      <c r="BB589" s="7"/>
      <c r="CF589" s="7"/>
      <c r="CG589" s="7"/>
      <c r="CH589" s="7"/>
      <c r="DN589" s="7"/>
      <c r="EI589" s="7"/>
      <c r="FB589" s="7"/>
    </row>
    <row r="590" spans="19:158" x14ac:dyDescent="0.15">
      <c r="S590" s="7"/>
      <c r="BB590" s="7"/>
      <c r="CF590" s="7"/>
      <c r="CG590" s="7"/>
      <c r="CH590" s="7"/>
      <c r="DN590" s="7"/>
      <c r="EI590" s="7"/>
      <c r="FB590" s="7"/>
    </row>
    <row r="591" spans="19:158" x14ac:dyDescent="0.15">
      <c r="S591" s="7"/>
      <c r="BB591" s="7"/>
      <c r="CF591" s="7"/>
      <c r="CG591" s="7"/>
      <c r="CH591" s="7"/>
      <c r="DN591" s="7"/>
      <c r="EI591" s="7"/>
      <c r="FB591" s="7"/>
    </row>
    <row r="592" spans="19:158" x14ac:dyDescent="0.15">
      <c r="S592" s="7"/>
      <c r="BB592" s="7"/>
      <c r="CF592" s="7"/>
      <c r="CG592" s="7"/>
      <c r="CH592" s="7"/>
      <c r="DN592" s="7"/>
      <c r="EI592" s="7"/>
      <c r="FB592" s="7"/>
    </row>
    <row r="593" spans="19:158" x14ac:dyDescent="0.15">
      <c r="S593" s="7"/>
      <c r="BB593" s="7"/>
      <c r="CF593" s="7"/>
      <c r="CG593" s="7"/>
      <c r="CH593" s="7"/>
      <c r="DN593" s="7"/>
      <c r="EI593" s="7"/>
      <c r="FB593" s="7"/>
    </row>
    <row r="594" spans="19:158" x14ac:dyDescent="0.15">
      <c r="S594" s="7"/>
      <c r="BB594" s="7"/>
      <c r="CF594" s="7"/>
      <c r="CG594" s="7"/>
      <c r="CH594" s="7"/>
      <c r="DN594" s="7"/>
      <c r="EI594" s="7"/>
      <c r="FB594" s="7"/>
    </row>
    <row r="595" spans="19:158" x14ac:dyDescent="0.15">
      <c r="S595" s="7"/>
      <c r="BB595" s="7"/>
      <c r="CF595" s="7"/>
      <c r="CG595" s="7"/>
      <c r="CH595" s="7"/>
      <c r="DN595" s="7"/>
      <c r="EI595" s="7"/>
      <c r="FB595" s="7"/>
    </row>
    <row r="596" spans="19:158" x14ac:dyDescent="0.15">
      <c r="S596" s="7"/>
      <c r="BB596" s="7"/>
      <c r="CF596" s="7"/>
      <c r="CG596" s="7"/>
      <c r="CH596" s="7"/>
      <c r="DN596" s="7"/>
      <c r="EI596" s="7"/>
      <c r="FB596" s="7"/>
    </row>
    <row r="597" spans="19:158" x14ac:dyDescent="0.15">
      <c r="S597" s="7"/>
      <c r="BB597" s="7"/>
      <c r="CF597" s="7"/>
      <c r="CG597" s="7"/>
      <c r="CH597" s="7"/>
      <c r="DN597" s="7"/>
      <c r="EI597" s="7"/>
      <c r="FB597" s="7"/>
    </row>
    <row r="598" spans="19:158" x14ac:dyDescent="0.15">
      <c r="S598" s="7"/>
      <c r="BB598" s="7"/>
      <c r="CF598" s="7"/>
      <c r="CG598" s="7"/>
      <c r="CH598" s="7"/>
      <c r="DN598" s="7"/>
      <c r="EI598" s="7"/>
      <c r="FB598" s="7"/>
    </row>
    <row r="599" spans="19:158" x14ac:dyDescent="0.15">
      <c r="S599" s="7"/>
      <c r="BB599" s="7"/>
      <c r="CF599" s="7"/>
      <c r="CG599" s="7"/>
      <c r="CH599" s="7"/>
      <c r="DN599" s="7"/>
      <c r="EI599" s="7"/>
      <c r="FB599" s="7"/>
    </row>
    <row r="600" spans="19:158" x14ac:dyDescent="0.15">
      <c r="S600" s="7"/>
      <c r="BB600" s="7"/>
      <c r="CF600" s="7"/>
      <c r="CG600" s="7"/>
      <c r="CH600" s="7"/>
      <c r="DN600" s="7"/>
      <c r="EI600" s="7"/>
      <c r="FB600" s="7"/>
    </row>
    <row r="601" spans="19:158" x14ac:dyDescent="0.15">
      <c r="S601" s="7"/>
      <c r="BB601" s="7"/>
      <c r="CF601" s="7"/>
      <c r="CG601" s="7"/>
      <c r="CH601" s="7"/>
      <c r="DN601" s="7"/>
      <c r="EI601" s="7"/>
      <c r="FB601" s="7"/>
    </row>
    <row r="602" spans="19:158" x14ac:dyDescent="0.15">
      <c r="S602" s="7"/>
      <c r="BB602" s="7"/>
      <c r="CF602" s="7"/>
      <c r="CG602" s="7"/>
      <c r="CH602" s="7"/>
      <c r="DN602" s="7"/>
      <c r="EI602" s="7"/>
      <c r="FB602" s="7"/>
    </row>
    <row r="603" spans="19:158" x14ac:dyDescent="0.15">
      <c r="S603" s="7"/>
      <c r="BB603" s="7"/>
      <c r="CF603" s="7"/>
      <c r="CG603" s="7"/>
      <c r="CH603" s="7"/>
      <c r="DN603" s="7"/>
      <c r="EI603" s="7"/>
      <c r="FB603" s="7"/>
    </row>
    <row r="604" spans="19:158" x14ac:dyDescent="0.15">
      <c r="S604" s="7"/>
      <c r="BB604" s="7"/>
      <c r="CF604" s="7"/>
      <c r="CG604" s="7"/>
      <c r="CH604" s="7"/>
      <c r="DN604" s="7"/>
      <c r="EI604" s="7"/>
      <c r="FB604" s="7"/>
    </row>
    <row r="605" spans="19:158" x14ac:dyDescent="0.15">
      <c r="S605" s="7"/>
      <c r="BB605" s="7"/>
      <c r="CF605" s="7"/>
      <c r="CG605" s="7"/>
      <c r="CH605" s="7"/>
      <c r="DN605" s="7"/>
      <c r="EI605" s="7"/>
      <c r="FB605" s="7"/>
    </row>
    <row r="606" spans="19:158" x14ac:dyDescent="0.15">
      <c r="S606" s="7"/>
      <c r="BB606" s="7"/>
      <c r="CF606" s="7"/>
      <c r="CG606" s="7"/>
      <c r="CH606" s="7"/>
      <c r="DN606" s="7"/>
      <c r="EI606" s="7"/>
      <c r="FB606" s="7"/>
    </row>
    <row r="607" spans="19:158" x14ac:dyDescent="0.15">
      <c r="S607" s="7"/>
      <c r="BB607" s="7"/>
      <c r="CF607" s="7"/>
      <c r="CG607" s="7"/>
      <c r="CH607" s="7"/>
      <c r="DN607" s="7"/>
      <c r="EI607" s="7"/>
      <c r="FB607" s="7"/>
    </row>
    <row r="608" spans="19:158" x14ac:dyDescent="0.15">
      <c r="S608" s="7"/>
      <c r="BB608" s="7"/>
      <c r="CF608" s="7"/>
      <c r="CG608" s="7"/>
      <c r="CH608" s="7"/>
      <c r="DN608" s="7"/>
      <c r="EI608" s="7"/>
      <c r="FB608" s="7"/>
    </row>
    <row r="609" spans="19:158" x14ac:dyDescent="0.15">
      <c r="S609" s="7"/>
      <c r="BB609" s="7"/>
      <c r="CF609" s="7"/>
      <c r="CG609" s="7"/>
      <c r="CH609" s="7"/>
      <c r="DN609" s="7"/>
      <c r="EI609" s="7"/>
      <c r="FB609" s="7"/>
    </row>
    <row r="610" spans="19:158" x14ac:dyDescent="0.15">
      <c r="S610" s="7"/>
      <c r="BB610" s="7"/>
      <c r="CF610" s="7"/>
      <c r="CG610" s="7"/>
      <c r="CH610" s="7"/>
      <c r="DN610" s="7"/>
      <c r="EI610" s="7"/>
      <c r="FB610" s="7"/>
    </row>
    <row r="611" spans="19:158" x14ac:dyDescent="0.15">
      <c r="S611" s="7"/>
      <c r="BB611" s="7"/>
      <c r="CF611" s="7"/>
      <c r="CG611" s="7"/>
      <c r="CH611" s="7"/>
      <c r="DN611" s="7"/>
      <c r="EI611" s="7"/>
      <c r="FB611" s="7"/>
    </row>
    <row r="612" spans="19:158" x14ac:dyDescent="0.15">
      <c r="S612" s="7"/>
      <c r="BB612" s="7"/>
      <c r="CF612" s="7"/>
      <c r="CG612" s="7"/>
      <c r="CH612" s="7"/>
      <c r="DN612" s="7"/>
      <c r="EI612" s="7"/>
      <c r="FB612" s="7"/>
    </row>
    <row r="613" spans="19:158" x14ac:dyDescent="0.15">
      <c r="S613" s="7"/>
      <c r="BB613" s="7"/>
      <c r="CF613" s="7"/>
      <c r="CG613" s="7"/>
      <c r="CH613" s="7"/>
      <c r="DN613" s="7"/>
      <c r="EI613" s="7"/>
      <c r="FB613" s="7"/>
    </row>
    <row r="614" spans="19:158" x14ac:dyDescent="0.15">
      <c r="S614" s="7"/>
      <c r="BB614" s="7"/>
      <c r="CF614" s="7"/>
      <c r="CG614" s="7"/>
      <c r="CH614" s="7"/>
      <c r="DN614" s="7"/>
      <c r="EI614" s="7"/>
      <c r="FB614" s="7"/>
    </row>
    <row r="615" spans="19:158" x14ac:dyDescent="0.15">
      <c r="S615" s="7"/>
      <c r="BB615" s="7"/>
      <c r="CF615" s="7"/>
      <c r="CG615" s="7"/>
      <c r="CH615" s="7"/>
      <c r="DN615" s="7"/>
      <c r="EI615" s="7"/>
      <c r="FB615" s="7"/>
    </row>
    <row r="616" spans="19:158" x14ac:dyDescent="0.15">
      <c r="S616" s="7"/>
      <c r="BB616" s="7"/>
      <c r="CF616" s="7"/>
      <c r="CG616" s="7"/>
      <c r="CH616" s="7"/>
      <c r="DN616" s="7"/>
      <c r="EI616" s="7"/>
      <c r="FB616" s="7"/>
    </row>
    <row r="617" spans="19:158" x14ac:dyDescent="0.15">
      <c r="S617" s="7"/>
      <c r="BB617" s="7"/>
      <c r="CF617" s="7"/>
      <c r="CG617" s="7"/>
      <c r="CH617" s="7"/>
      <c r="DN617" s="7"/>
      <c r="EI617" s="7"/>
      <c r="FB617" s="7"/>
    </row>
    <row r="618" spans="19:158" x14ac:dyDescent="0.15">
      <c r="S618" s="7"/>
      <c r="BB618" s="7"/>
      <c r="CF618" s="7"/>
      <c r="CG618" s="7"/>
      <c r="CH618" s="7"/>
      <c r="DN618" s="7"/>
      <c r="EI618" s="7"/>
      <c r="FB618" s="7"/>
    </row>
    <row r="619" spans="19:158" x14ac:dyDescent="0.15">
      <c r="S619" s="7"/>
      <c r="BB619" s="7"/>
      <c r="CF619" s="7"/>
      <c r="CG619" s="7"/>
      <c r="CH619" s="7"/>
      <c r="DN619" s="7"/>
      <c r="EI619" s="7"/>
      <c r="FB619" s="7"/>
    </row>
    <row r="620" spans="19:158" x14ac:dyDescent="0.15">
      <c r="S620" s="7"/>
      <c r="BB620" s="7"/>
      <c r="CF620" s="7"/>
      <c r="CG620" s="7"/>
      <c r="CH620" s="7"/>
      <c r="DN620" s="7"/>
      <c r="EI620" s="7"/>
      <c r="FB620" s="7"/>
    </row>
    <row r="621" spans="19:158" x14ac:dyDescent="0.15">
      <c r="S621" s="7"/>
      <c r="BB621" s="7"/>
      <c r="CF621" s="7"/>
      <c r="CG621" s="7"/>
      <c r="CH621" s="7"/>
      <c r="DN621" s="7"/>
      <c r="EI621" s="7"/>
      <c r="FB621" s="7"/>
    </row>
    <row r="622" spans="19:158" x14ac:dyDescent="0.15">
      <c r="S622" s="7"/>
      <c r="BB622" s="7"/>
      <c r="CF622" s="7"/>
      <c r="CG622" s="7"/>
      <c r="CH622" s="7"/>
      <c r="DN622" s="7"/>
      <c r="EI622" s="7"/>
      <c r="FB622" s="7"/>
    </row>
    <row r="623" spans="19:158" x14ac:dyDescent="0.15">
      <c r="S623" s="7"/>
      <c r="BB623" s="7"/>
      <c r="CF623" s="7"/>
      <c r="CG623" s="7"/>
      <c r="CH623" s="7"/>
      <c r="DN623" s="7"/>
      <c r="EI623" s="7"/>
      <c r="FB623" s="7"/>
    </row>
    <row r="624" spans="19:158" x14ac:dyDescent="0.15">
      <c r="S624" s="7"/>
      <c r="BB624" s="7"/>
      <c r="CF624" s="7"/>
      <c r="CG624" s="7"/>
      <c r="CH624" s="7"/>
      <c r="DN624" s="7"/>
      <c r="EI624" s="7"/>
      <c r="FB624" s="7"/>
    </row>
    <row r="625" spans="19:158" x14ac:dyDescent="0.15">
      <c r="S625" s="7"/>
      <c r="BB625" s="7"/>
      <c r="CF625" s="7"/>
      <c r="CG625" s="7"/>
      <c r="CH625" s="7"/>
      <c r="DN625" s="7"/>
      <c r="EI625" s="7"/>
      <c r="FB625" s="7"/>
    </row>
    <row r="626" spans="19:158" x14ac:dyDescent="0.15">
      <c r="S626" s="7"/>
      <c r="BB626" s="7"/>
      <c r="CF626" s="7"/>
      <c r="CG626" s="7"/>
      <c r="CH626" s="7"/>
      <c r="DN626" s="7"/>
      <c r="EI626" s="7"/>
      <c r="FB626" s="7"/>
    </row>
    <row r="627" spans="19:158" x14ac:dyDescent="0.15">
      <c r="S627" s="7"/>
      <c r="BB627" s="7"/>
      <c r="CF627" s="7"/>
      <c r="CG627" s="7"/>
      <c r="CH627" s="7"/>
      <c r="DN627" s="7"/>
      <c r="EI627" s="7"/>
      <c r="FB627" s="7"/>
    </row>
    <row r="628" spans="19:158" x14ac:dyDescent="0.15">
      <c r="S628" s="7"/>
      <c r="BB628" s="7"/>
      <c r="CF628" s="7"/>
      <c r="CG628" s="7"/>
      <c r="CH628" s="7"/>
      <c r="DN628" s="7"/>
      <c r="EI628" s="7"/>
      <c r="FB628" s="7"/>
    </row>
    <row r="629" spans="19:158" x14ac:dyDescent="0.15">
      <c r="S629" s="7"/>
      <c r="BB629" s="7"/>
      <c r="CF629" s="7"/>
      <c r="CG629" s="7"/>
      <c r="CH629" s="7"/>
      <c r="DN629" s="7"/>
      <c r="EI629" s="7"/>
      <c r="FB629" s="7"/>
    </row>
    <row r="630" spans="19:158" x14ac:dyDescent="0.15">
      <c r="S630" s="7"/>
      <c r="BB630" s="7"/>
      <c r="CF630" s="7"/>
      <c r="CG630" s="7"/>
      <c r="CH630" s="7"/>
      <c r="DN630" s="7"/>
      <c r="EI630" s="7"/>
      <c r="FB630" s="7"/>
    </row>
    <row r="631" spans="19:158" x14ac:dyDescent="0.15">
      <c r="S631" s="7"/>
      <c r="BB631" s="7"/>
      <c r="CF631" s="7"/>
      <c r="CG631" s="7"/>
      <c r="CH631" s="7"/>
      <c r="DN631" s="7"/>
      <c r="EI631" s="7"/>
      <c r="FB631" s="7"/>
    </row>
    <row r="632" spans="19:158" x14ac:dyDescent="0.15">
      <c r="S632" s="7"/>
      <c r="BB632" s="7"/>
      <c r="CF632" s="7"/>
      <c r="CG632" s="7"/>
      <c r="CH632" s="7"/>
      <c r="DN632" s="7"/>
      <c r="EI632" s="7"/>
      <c r="FB632" s="7"/>
    </row>
    <row r="633" spans="19:158" x14ac:dyDescent="0.15">
      <c r="S633" s="7"/>
      <c r="BB633" s="7"/>
      <c r="CF633" s="7"/>
      <c r="CG633" s="7"/>
      <c r="CH633" s="7"/>
      <c r="DN633" s="7"/>
      <c r="EI633" s="7"/>
      <c r="FB633" s="7"/>
    </row>
    <row r="634" spans="19:158" x14ac:dyDescent="0.15">
      <c r="S634" s="7"/>
      <c r="BB634" s="7"/>
      <c r="CF634" s="7"/>
      <c r="CG634" s="7"/>
      <c r="CH634" s="7"/>
      <c r="DN634" s="7"/>
      <c r="EI634" s="7"/>
      <c r="FB634" s="7"/>
    </row>
    <row r="635" spans="19:158" x14ac:dyDescent="0.15">
      <c r="S635" s="7"/>
      <c r="BB635" s="7"/>
      <c r="CF635" s="7"/>
      <c r="CG635" s="7"/>
      <c r="CH635" s="7"/>
      <c r="DN635" s="7"/>
      <c r="EI635" s="7"/>
      <c r="FB635" s="7"/>
    </row>
    <row r="636" spans="19:158" x14ac:dyDescent="0.15">
      <c r="S636" s="7"/>
      <c r="BB636" s="7"/>
      <c r="CF636" s="7"/>
      <c r="CG636" s="7"/>
      <c r="CH636" s="7"/>
      <c r="DN636" s="7"/>
      <c r="EI636" s="7"/>
      <c r="FB636" s="7"/>
    </row>
    <row r="637" spans="19:158" x14ac:dyDescent="0.15">
      <c r="S637" s="7"/>
      <c r="BB637" s="7"/>
      <c r="CF637" s="7"/>
      <c r="CG637" s="7"/>
      <c r="CH637" s="7"/>
      <c r="DN637" s="7"/>
      <c r="EI637" s="7"/>
      <c r="FB637" s="7"/>
    </row>
    <row r="638" spans="19:158" x14ac:dyDescent="0.15">
      <c r="S638" s="7"/>
      <c r="BB638" s="7"/>
      <c r="CF638" s="7"/>
      <c r="CG638" s="7"/>
      <c r="CH638" s="7"/>
      <c r="DN638" s="7"/>
      <c r="EI638" s="7"/>
      <c r="FB638" s="7"/>
    </row>
    <row r="639" spans="19:158" x14ac:dyDescent="0.15">
      <c r="S639" s="7"/>
      <c r="BB639" s="7"/>
      <c r="CF639" s="7"/>
      <c r="CG639" s="7"/>
      <c r="CH639" s="7"/>
      <c r="DN639" s="7"/>
      <c r="EI639" s="7"/>
      <c r="FB639" s="7"/>
    </row>
    <row r="640" spans="19:158" x14ac:dyDescent="0.15">
      <c r="S640" s="7"/>
      <c r="BB640" s="7"/>
      <c r="CF640" s="7"/>
      <c r="CG640" s="7"/>
      <c r="CH640" s="7"/>
      <c r="DN640" s="7"/>
      <c r="EI640" s="7"/>
      <c r="FB640" s="7"/>
    </row>
    <row r="641" spans="19:158" x14ac:dyDescent="0.15">
      <c r="S641" s="7"/>
      <c r="BB641" s="7"/>
      <c r="CF641" s="7"/>
      <c r="CG641" s="7"/>
      <c r="CH641" s="7"/>
      <c r="DN641" s="7"/>
      <c r="EI641" s="7"/>
      <c r="FB641" s="7"/>
    </row>
    <row r="642" spans="19:158" x14ac:dyDescent="0.15">
      <c r="S642" s="7"/>
      <c r="BB642" s="7"/>
      <c r="CF642" s="7"/>
      <c r="CG642" s="7"/>
      <c r="CH642" s="7"/>
      <c r="DN642" s="7"/>
      <c r="EI642" s="7"/>
      <c r="FB642" s="7"/>
    </row>
    <row r="643" spans="19:158" x14ac:dyDescent="0.15">
      <c r="S643" s="7"/>
      <c r="BB643" s="7"/>
      <c r="CF643" s="7"/>
      <c r="CG643" s="7"/>
      <c r="CH643" s="7"/>
      <c r="DN643" s="7"/>
      <c r="EI643" s="7"/>
      <c r="FB643" s="7"/>
    </row>
    <row r="644" spans="19:158" x14ac:dyDescent="0.15">
      <c r="S644" s="7"/>
      <c r="BB644" s="7"/>
      <c r="CF644" s="7"/>
      <c r="CG644" s="7"/>
      <c r="CH644" s="7"/>
      <c r="DN644" s="7"/>
      <c r="EI644" s="7"/>
      <c r="FB644" s="7"/>
    </row>
    <row r="645" spans="19:158" x14ac:dyDescent="0.15">
      <c r="S645" s="7"/>
      <c r="BB645" s="7"/>
      <c r="CF645" s="7"/>
      <c r="CG645" s="7"/>
      <c r="CH645" s="7"/>
      <c r="DN645" s="7"/>
      <c r="EI645" s="7"/>
      <c r="FB645" s="7"/>
    </row>
    <row r="646" spans="19:158" x14ac:dyDescent="0.15">
      <c r="S646" s="7"/>
      <c r="BB646" s="7"/>
      <c r="CF646" s="7"/>
      <c r="CG646" s="7"/>
      <c r="CH646" s="7"/>
      <c r="DN646" s="7"/>
      <c r="EI646" s="7"/>
      <c r="FB646" s="7"/>
    </row>
    <row r="647" spans="19:158" x14ac:dyDescent="0.15">
      <c r="S647" s="7"/>
      <c r="BB647" s="7"/>
      <c r="CF647" s="7"/>
      <c r="CG647" s="7"/>
      <c r="CH647" s="7"/>
      <c r="DN647" s="7"/>
      <c r="EI647" s="7"/>
      <c r="FB647" s="7"/>
    </row>
    <row r="648" spans="19:158" x14ac:dyDescent="0.15">
      <c r="S648" s="7"/>
      <c r="BB648" s="7"/>
      <c r="CF648" s="7"/>
      <c r="CG648" s="7"/>
      <c r="CH648" s="7"/>
      <c r="DN648" s="7"/>
      <c r="EI648" s="7"/>
      <c r="FB648" s="7"/>
    </row>
    <row r="649" spans="19:158" x14ac:dyDescent="0.15">
      <c r="S649" s="7"/>
      <c r="BB649" s="7"/>
      <c r="CF649" s="7"/>
      <c r="CG649" s="7"/>
      <c r="CH649" s="7"/>
      <c r="DN649" s="7"/>
      <c r="EI649" s="7"/>
      <c r="FB649" s="7"/>
    </row>
    <row r="650" spans="19:158" x14ac:dyDescent="0.15">
      <c r="S650" s="7"/>
      <c r="BB650" s="7"/>
      <c r="CF650" s="7"/>
      <c r="CG650" s="7"/>
      <c r="CH650" s="7"/>
      <c r="DN650" s="7"/>
      <c r="EI650" s="7"/>
      <c r="FB650" s="7"/>
    </row>
    <row r="651" spans="19:158" x14ac:dyDescent="0.15">
      <c r="S651" s="7"/>
      <c r="BB651" s="7"/>
      <c r="CF651" s="7"/>
      <c r="CG651" s="7"/>
      <c r="CH651" s="7"/>
      <c r="DN651" s="7"/>
      <c r="EI651" s="7"/>
      <c r="FB651" s="7"/>
    </row>
    <row r="652" spans="19:158" x14ac:dyDescent="0.15">
      <c r="S652" s="7"/>
      <c r="BB652" s="7"/>
      <c r="CF652" s="7"/>
      <c r="CG652" s="7"/>
      <c r="CH652" s="7"/>
      <c r="DN652" s="7"/>
      <c r="EI652" s="7"/>
      <c r="FB652" s="7"/>
    </row>
    <row r="653" spans="19:158" x14ac:dyDescent="0.15">
      <c r="S653" s="7"/>
      <c r="BB653" s="7"/>
      <c r="CF653" s="7"/>
      <c r="CG653" s="7"/>
      <c r="CH653" s="7"/>
      <c r="DN653" s="7"/>
      <c r="EI653" s="7"/>
      <c r="FB653" s="7"/>
    </row>
    <row r="654" spans="19:158" x14ac:dyDescent="0.15">
      <c r="S654" s="7"/>
      <c r="BB654" s="7"/>
      <c r="CF654" s="7"/>
      <c r="CG654" s="7"/>
      <c r="CH654" s="7"/>
      <c r="DN654" s="7"/>
      <c r="EI654" s="7"/>
      <c r="FB654" s="7"/>
    </row>
    <row r="655" spans="19:158" x14ac:dyDescent="0.15">
      <c r="S655" s="7"/>
      <c r="BB655" s="7"/>
      <c r="CF655" s="7"/>
      <c r="CG655" s="7"/>
      <c r="CH655" s="7"/>
      <c r="DN655" s="7"/>
      <c r="EI655" s="7"/>
      <c r="FB655" s="7"/>
    </row>
    <row r="656" spans="19:158" x14ac:dyDescent="0.15">
      <c r="S656" s="7"/>
      <c r="BB656" s="7"/>
      <c r="CF656" s="7"/>
      <c r="CG656" s="7"/>
      <c r="CH656" s="7"/>
      <c r="DN656" s="7"/>
      <c r="EI656" s="7"/>
      <c r="FB656" s="7"/>
    </row>
    <row r="657" spans="19:158" x14ac:dyDescent="0.15">
      <c r="S657" s="7"/>
      <c r="BB657" s="7"/>
      <c r="CF657" s="7"/>
      <c r="CG657" s="7"/>
      <c r="CH657" s="7"/>
      <c r="DN657" s="7"/>
      <c r="EI657" s="7"/>
      <c r="FB657" s="7"/>
    </row>
    <row r="658" spans="19:158" x14ac:dyDescent="0.15">
      <c r="S658" s="7"/>
      <c r="BB658" s="7"/>
      <c r="CF658" s="7"/>
      <c r="CG658" s="7"/>
      <c r="CH658" s="7"/>
      <c r="DN658" s="7"/>
      <c r="EI658" s="7"/>
      <c r="FB658" s="7"/>
    </row>
    <row r="659" spans="19:158" x14ac:dyDescent="0.15">
      <c r="S659" s="7"/>
      <c r="BB659" s="7"/>
      <c r="CF659" s="7"/>
      <c r="CG659" s="7"/>
      <c r="CH659" s="7"/>
      <c r="DN659" s="7"/>
      <c r="EI659" s="7"/>
      <c r="FB659" s="7"/>
    </row>
    <row r="660" spans="19:158" x14ac:dyDescent="0.15">
      <c r="S660" s="7"/>
      <c r="BB660" s="7"/>
      <c r="CF660" s="7"/>
      <c r="CG660" s="7"/>
      <c r="CH660" s="7"/>
      <c r="DN660" s="7"/>
      <c r="EI660" s="7"/>
      <c r="FB660" s="7"/>
    </row>
    <row r="661" spans="19:158" x14ac:dyDescent="0.15">
      <c r="S661" s="7"/>
      <c r="BB661" s="7"/>
      <c r="CF661" s="7"/>
      <c r="CG661" s="7"/>
      <c r="CH661" s="7"/>
      <c r="DN661" s="7"/>
      <c r="EI661" s="7"/>
      <c r="FB661" s="7"/>
    </row>
    <row r="662" spans="19:158" x14ac:dyDescent="0.15">
      <c r="S662" s="7"/>
      <c r="BB662" s="7"/>
      <c r="CF662" s="7"/>
      <c r="CG662" s="7"/>
      <c r="CH662" s="7"/>
      <c r="DN662" s="7"/>
      <c r="EI662" s="7"/>
      <c r="FB662" s="7"/>
    </row>
    <row r="663" spans="19:158" x14ac:dyDescent="0.15">
      <c r="S663" s="7"/>
      <c r="BB663" s="7"/>
      <c r="CF663" s="7"/>
      <c r="CG663" s="7"/>
      <c r="CH663" s="7"/>
      <c r="DN663" s="7"/>
      <c r="EI663" s="7"/>
      <c r="FB663" s="7"/>
    </row>
    <row r="664" spans="19:158" x14ac:dyDescent="0.15">
      <c r="S664" s="7"/>
      <c r="BB664" s="7"/>
      <c r="CF664" s="7"/>
      <c r="CG664" s="7"/>
      <c r="CH664" s="7"/>
      <c r="DN664" s="7"/>
      <c r="EI664" s="7"/>
      <c r="FB664" s="7"/>
    </row>
    <row r="665" spans="19:158" x14ac:dyDescent="0.15">
      <c r="S665" s="7"/>
      <c r="BB665" s="7"/>
      <c r="CF665" s="7"/>
      <c r="CG665" s="7"/>
      <c r="CH665" s="7"/>
      <c r="DN665" s="7"/>
      <c r="EI665" s="7"/>
      <c r="FB665" s="7"/>
    </row>
    <row r="666" spans="19:158" x14ac:dyDescent="0.15">
      <c r="S666" s="7"/>
      <c r="BB666" s="7"/>
      <c r="CF666" s="7"/>
      <c r="CG666" s="7"/>
      <c r="CH666" s="7"/>
      <c r="DN666" s="7"/>
      <c r="EI666" s="7"/>
      <c r="FB666" s="7"/>
    </row>
    <row r="667" spans="19:158" x14ac:dyDescent="0.15">
      <c r="S667" s="7"/>
      <c r="BB667" s="7"/>
      <c r="CF667" s="7"/>
      <c r="CG667" s="7"/>
      <c r="CH667" s="7"/>
      <c r="DN667" s="7"/>
      <c r="EI667" s="7"/>
      <c r="FB667" s="7"/>
    </row>
    <row r="668" spans="19:158" x14ac:dyDescent="0.15">
      <c r="S668" s="7"/>
      <c r="BB668" s="7"/>
      <c r="CF668" s="7"/>
      <c r="CG668" s="7"/>
      <c r="CH668" s="7"/>
      <c r="DN668" s="7"/>
      <c r="EI668" s="7"/>
      <c r="FB668" s="7"/>
    </row>
    <row r="669" spans="19:158" x14ac:dyDescent="0.15">
      <c r="S669" s="7"/>
      <c r="BB669" s="7"/>
      <c r="CF669" s="7"/>
      <c r="CG669" s="7"/>
      <c r="CH669" s="7"/>
      <c r="DN669" s="7"/>
      <c r="EI669" s="7"/>
      <c r="FB669" s="7"/>
    </row>
    <row r="670" spans="19:158" x14ac:dyDescent="0.15">
      <c r="S670" s="7"/>
      <c r="BB670" s="7"/>
      <c r="CF670" s="7"/>
      <c r="CG670" s="7"/>
      <c r="CH670" s="7"/>
      <c r="DN670" s="7"/>
      <c r="EI670" s="7"/>
      <c r="FB670" s="7"/>
    </row>
    <row r="671" spans="19:158" x14ac:dyDescent="0.15">
      <c r="S671" s="7"/>
      <c r="BB671" s="7"/>
      <c r="CF671" s="7"/>
      <c r="CG671" s="7"/>
      <c r="CH671" s="7"/>
      <c r="DN671" s="7"/>
      <c r="EI671" s="7"/>
      <c r="FB671" s="7"/>
    </row>
    <row r="672" spans="19:158" x14ac:dyDescent="0.15">
      <c r="S672" s="7"/>
      <c r="BB672" s="7"/>
      <c r="CF672" s="7"/>
      <c r="CG672" s="7"/>
      <c r="CH672" s="7"/>
      <c r="DN672" s="7"/>
      <c r="EI672" s="7"/>
      <c r="FB672" s="7"/>
    </row>
    <row r="673" spans="19:158" x14ac:dyDescent="0.15">
      <c r="S673" s="7"/>
      <c r="BB673" s="7"/>
      <c r="CF673" s="7"/>
      <c r="CG673" s="7"/>
      <c r="CH673" s="7"/>
      <c r="DN673" s="7"/>
      <c r="EI673" s="7"/>
      <c r="FB673" s="7"/>
    </row>
    <row r="674" spans="19:158" x14ac:dyDescent="0.15">
      <c r="S674" s="7"/>
      <c r="BB674" s="7"/>
      <c r="CF674" s="7"/>
      <c r="CG674" s="7"/>
      <c r="CH674" s="7"/>
      <c r="DN674" s="7"/>
      <c r="EI674" s="7"/>
      <c r="FB674" s="7"/>
    </row>
    <row r="675" spans="19:158" x14ac:dyDescent="0.15">
      <c r="S675" s="7"/>
      <c r="BB675" s="7"/>
      <c r="CF675" s="7"/>
      <c r="CG675" s="7"/>
      <c r="CH675" s="7"/>
      <c r="DN675" s="7"/>
      <c r="EI675" s="7"/>
      <c r="FB675" s="7"/>
    </row>
    <row r="676" spans="19:158" x14ac:dyDescent="0.15">
      <c r="S676" s="7"/>
      <c r="BB676" s="7"/>
      <c r="CF676" s="7"/>
      <c r="CG676" s="7"/>
      <c r="CH676" s="7"/>
      <c r="DN676" s="7"/>
      <c r="EI676" s="7"/>
      <c r="FB676" s="7"/>
    </row>
    <row r="677" spans="19:158" x14ac:dyDescent="0.15">
      <c r="S677" s="7"/>
      <c r="BB677" s="7"/>
      <c r="CF677" s="7"/>
      <c r="CG677" s="7"/>
      <c r="CH677" s="7"/>
      <c r="DN677" s="7"/>
      <c r="EI677" s="7"/>
      <c r="FB677" s="7"/>
    </row>
    <row r="678" spans="19:158" x14ac:dyDescent="0.15">
      <c r="S678" s="7"/>
      <c r="BB678" s="7"/>
      <c r="CF678" s="7"/>
      <c r="CG678" s="7"/>
      <c r="CH678" s="7"/>
      <c r="DN678" s="7"/>
      <c r="EI678" s="7"/>
      <c r="FB678" s="7"/>
    </row>
    <row r="679" spans="19:158" x14ac:dyDescent="0.15">
      <c r="S679" s="7"/>
      <c r="BB679" s="7"/>
      <c r="CF679" s="7"/>
      <c r="CG679" s="7"/>
      <c r="CH679" s="7"/>
      <c r="DN679" s="7"/>
      <c r="EI679" s="7"/>
      <c r="FB679" s="7"/>
    </row>
    <row r="680" spans="19:158" x14ac:dyDescent="0.15">
      <c r="S680" s="7"/>
      <c r="BB680" s="7"/>
      <c r="CF680" s="7"/>
      <c r="CG680" s="7"/>
      <c r="CH680" s="7"/>
      <c r="DN680" s="7"/>
      <c r="EI680" s="7"/>
      <c r="FB680" s="7"/>
    </row>
    <row r="681" spans="19:158" x14ac:dyDescent="0.15">
      <c r="S681" s="7"/>
      <c r="BB681" s="7"/>
      <c r="CF681" s="7"/>
      <c r="CG681" s="7"/>
      <c r="CH681" s="7"/>
      <c r="DN681" s="7"/>
      <c r="EI681" s="7"/>
      <c r="FB681" s="7"/>
    </row>
    <row r="682" spans="19:158" x14ac:dyDescent="0.15">
      <c r="S682" s="7"/>
      <c r="BB682" s="7"/>
      <c r="CF682" s="7"/>
      <c r="CG682" s="7"/>
      <c r="CH682" s="7"/>
      <c r="DN682" s="7"/>
      <c r="EI682" s="7"/>
      <c r="FB682" s="7"/>
    </row>
    <row r="683" spans="19:158" x14ac:dyDescent="0.15">
      <c r="S683" s="7"/>
      <c r="BB683" s="7"/>
      <c r="CF683" s="7"/>
      <c r="CG683" s="7"/>
      <c r="CH683" s="7"/>
      <c r="DN683" s="7"/>
      <c r="EI683" s="7"/>
      <c r="FB683" s="7"/>
    </row>
    <row r="684" spans="19:158" x14ac:dyDescent="0.15">
      <c r="S684" s="7"/>
      <c r="BB684" s="7"/>
      <c r="CF684" s="7"/>
      <c r="CG684" s="7"/>
      <c r="CH684" s="7"/>
      <c r="DN684" s="7"/>
      <c r="EI684" s="7"/>
      <c r="FB684" s="7"/>
    </row>
    <row r="685" spans="19:158" x14ac:dyDescent="0.15">
      <c r="S685" s="7"/>
      <c r="BB685" s="7"/>
      <c r="CF685" s="7"/>
      <c r="CG685" s="7"/>
      <c r="CH685" s="7"/>
      <c r="DN685" s="7"/>
      <c r="EI685" s="7"/>
      <c r="FB685" s="7"/>
    </row>
    <row r="686" spans="19:158" x14ac:dyDescent="0.15">
      <c r="S686" s="7"/>
      <c r="BB686" s="7"/>
      <c r="CF686" s="7"/>
      <c r="CG686" s="7"/>
      <c r="CH686" s="7"/>
      <c r="DN686" s="7"/>
      <c r="EI686" s="7"/>
      <c r="FB686" s="7"/>
    </row>
    <row r="687" spans="19:158" x14ac:dyDescent="0.15">
      <c r="S687" s="7"/>
      <c r="BB687" s="7"/>
      <c r="CF687" s="7"/>
      <c r="CG687" s="7"/>
      <c r="CH687" s="7"/>
      <c r="DN687" s="7"/>
      <c r="EI687" s="7"/>
      <c r="FB687" s="7"/>
    </row>
    <row r="688" spans="19:158" x14ac:dyDescent="0.15">
      <c r="S688" s="7"/>
      <c r="BB688" s="7"/>
      <c r="CF688" s="7"/>
      <c r="CG688" s="7"/>
      <c r="CH688" s="7"/>
      <c r="DN688" s="7"/>
      <c r="EI688" s="7"/>
      <c r="FB688" s="7"/>
    </row>
    <row r="689" spans="19:158" x14ac:dyDescent="0.15">
      <c r="S689" s="7"/>
      <c r="BB689" s="7"/>
      <c r="CF689" s="7"/>
      <c r="CG689" s="7"/>
      <c r="CH689" s="7"/>
      <c r="DN689" s="7"/>
      <c r="EI689" s="7"/>
      <c r="FB689" s="7"/>
    </row>
    <row r="690" spans="19:158" x14ac:dyDescent="0.15">
      <c r="S690" s="7"/>
      <c r="BB690" s="7"/>
      <c r="CF690" s="7"/>
      <c r="CG690" s="7"/>
      <c r="CH690" s="7"/>
      <c r="DN690" s="7"/>
      <c r="EI690" s="7"/>
      <c r="FB690" s="7"/>
    </row>
    <row r="691" spans="19:158" x14ac:dyDescent="0.15">
      <c r="S691" s="7"/>
      <c r="BB691" s="7"/>
      <c r="CF691" s="7"/>
      <c r="CG691" s="7"/>
      <c r="CH691" s="7"/>
      <c r="DN691" s="7"/>
      <c r="EI691" s="7"/>
      <c r="FB691" s="7"/>
    </row>
    <row r="692" spans="19:158" x14ac:dyDescent="0.15">
      <c r="S692" s="7"/>
      <c r="BB692" s="7"/>
      <c r="CF692" s="7"/>
      <c r="CG692" s="7"/>
      <c r="CH692" s="7"/>
      <c r="DN692" s="7"/>
      <c r="EI692" s="7"/>
      <c r="FB692" s="7"/>
    </row>
    <row r="693" spans="19:158" x14ac:dyDescent="0.15">
      <c r="S693" s="7"/>
      <c r="BB693" s="7"/>
      <c r="CF693" s="7"/>
      <c r="CG693" s="7"/>
      <c r="CH693" s="7"/>
      <c r="DN693" s="7"/>
      <c r="EI693" s="7"/>
      <c r="FB693" s="7"/>
    </row>
    <row r="694" spans="19:158" x14ac:dyDescent="0.15">
      <c r="S694" s="7"/>
      <c r="BB694" s="7"/>
      <c r="CF694" s="7"/>
      <c r="CG694" s="7"/>
      <c r="CH694" s="7"/>
      <c r="DN694" s="7"/>
      <c r="EI694" s="7"/>
      <c r="FB694" s="7"/>
    </row>
    <row r="695" spans="19:158" x14ac:dyDescent="0.15">
      <c r="S695" s="7"/>
      <c r="BB695" s="7"/>
      <c r="CF695" s="7"/>
      <c r="CG695" s="7"/>
      <c r="CH695" s="7"/>
      <c r="DN695" s="7"/>
      <c r="EI695" s="7"/>
      <c r="FB695" s="7"/>
    </row>
    <row r="696" spans="19:158" x14ac:dyDescent="0.15">
      <c r="S696" s="7"/>
      <c r="BB696" s="7"/>
      <c r="CF696" s="7"/>
      <c r="CG696" s="7"/>
      <c r="CH696" s="7"/>
      <c r="DN696" s="7"/>
      <c r="EI696" s="7"/>
      <c r="FB696" s="7"/>
    </row>
    <row r="697" spans="19:158" x14ac:dyDescent="0.15">
      <c r="S697" s="7"/>
      <c r="BB697" s="7"/>
      <c r="CF697" s="7"/>
      <c r="CG697" s="7"/>
      <c r="CH697" s="7"/>
      <c r="DN697" s="7"/>
      <c r="EI697" s="7"/>
      <c r="FB697" s="7"/>
    </row>
    <row r="698" spans="19:158" x14ac:dyDescent="0.15">
      <c r="S698" s="7"/>
      <c r="BB698" s="7"/>
      <c r="CF698" s="7"/>
      <c r="CG698" s="7"/>
      <c r="CH698" s="7"/>
      <c r="DN698" s="7"/>
      <c r="EI698" s="7"/>
      <c r="FB698" s="7"/>
    </row>
    <row r="699" spans="19:158" x14ac:dyDescent="0.15">
      <c r="S699" s="7"/>
      <c r="BB699" s="7"/>
      <c r="CF699" s="7"/>
      <c r="CG699" s="7"/>
      <c r="CH699" s="7"/>
      <c r="DN699" s="7"/>
      <c r="EI699" s="7"/>
      <c r="FB699" s="7"/>
    </row>
    <row r="700" spans="19:158" x14ac:dyDescent="0.15">
      <c r="S700" s="7"/>
      <c r="BB700" s="7"/>
      <c r="CF700" s="7"/>
      <c r="CG700" s="7"/>
      <c r="CH700" s="7"/>
      <c r="DN700" s="7"/>
      <c r="EI700" s="7"/>
      <c r="FB700" s="7"/>
    </row>
    <row r="701" spans="19:158" x14ac:dyDescent="0.15">
      <c r="S701" s="7"/>
      <c r="BB701" s="7"/>
      <c r="CF701" s="7"/>
      <c r="CG701" s="7"/>
      <c r="CH701" s="7"/>
      <c r="DN701" s="7"/>
      <c r="EI701" s="7"/>
      <c r="FB701" s="7"/>
    </row>
    <row r="702" spans="19:158" x14ac:dyDescent="0.15">
      <c r="S702" s="7"/>
      <c r="BB702" s="7"/>
      <c r="CF702" s="7"/>
      <c r="CG702" s="7"/>
      <c r="CH702" s="7"/>
      <c r="DN702" s="7"/>
      <c r="EI702" s="7"/>
      <c r="FB702" s="7"/>
    </row>
    <row r="703" spans="19:158" x14ac:dyDescent="0.15">
      <c r="S703" s="7"/>
      <c r="BB703" s="7"/>
      <c r="CF703" s="7"/>
      <c r="CG703" s="7"/>
      <c r="CH703" s="7"/>
      <c r="DN703" s="7"/>
      <c r="EI703" s="7"/>
      <c r="FB703" s="7"/>
    </row>
    <row r="704" spans="19:158" x14ac:dyDescent="0.15">
      <c r="S704" s="7"/>
      <c r="BB704" s="7"/>
      <c r="CF704" s="7"/>
      <c r="CG704" s="7"/>
      <c r="CH704" s="7"/>
      <c r="DN704" s="7"/>
      <c r="EI704" s="7"/>
      <c r="FB704" s="7"/>
    </row>
    <row r="705" spans="19:158" x14ac:dyDescent="0.15">
      <c r="S705" s="7"/>
      <c r="BB705" s="7"/>
      <c r="CF705" s="7"/>
      <c r="CG705" s="7"/>
      <c r="CH705" s="7"/>
      <c r="DN705" s="7"/>
      <c r="EI705" s="7"/>
      <c r="FB705" s="7"/>
    </row>
    <row r="706" spans="19:158" x14ac:dyDescent="0.15">
      <c r="S706" s="7"/>
      <c r="BB706" s="7"/>
      <c r="CF706" s="7"/>
      <c r="CG706" s="7"/>
      <c r="CH706" s="7"/>
      <c r="DN706" s="7"/>
      <c r="EI706" s="7"/>
      <c r="FB706" s="7"/>
    </row>
    <row r="707" spans="19:158" x14ac:dyDescent="0.15">
      <c r="S707" s="7"/>
      <c r="BB707" s="7"/>
      <c r="CF707" s="7"/>
      <c r="CG707" s="7"/>
      <c r="CH707" s="7"/>
      <c r="DN707" s="7"/>
      <c r="EI707" s="7"/>
      <c r="FB707" s="7"/>
    </row>
    <row r="708" spans="19:158" x14ac:dyDescent="0.15">
      <c r="S708" s="7"/>
      <c r="BB708" s="7"/>
      <c r="CF708" s="7"/>
      <c r="CG708" s="7"/>
      <c r="CH708" s="7"/>
      <c r="DN708" s="7"/>
      <c r="EI708" s="7"/>
      <c r="FB708" s="7"/>
    </row>
    <row r="709" spans="19:158" x14ac:dyDescent="0.15">
      <c r="S709" s="7"/>
      <c r="BB709" s="7"/>
      <c r="CF709" s="7"/>
      <c r="CG709" s="7"/>
      <c r="CH709" s="7"/>
      <c r="DN709" s="7"/>
      <c r="EI709" s="7"/>
      <c r="FB709" s="7"/>
    </row>
    <row r="710" spans="19:158" x14ac:dyDescent="0.15">
      <c r="S710" s="7"/>
      <c r="BB710" s="7"/>
      <c r="CF710" s="7"/>
      <c r="CG710" s="7"/>
      <c r="CH710" s="7"/>
      <c r="DN710" s="7"/>
      <c r="EI710" s="7"/>
      <c r="FB710" s="7"/>
    </row>
    <row r="711" spans="19:158" x14ac:dyDescent="0.15">
      <c r="S711" s="7"/>
      <c r="BB711" s="7"/>
      <c r="CF711" s="7"/>
      <c r="CG711" s="7"/>
      <c r="CH711" s="7"/>
      <c r="DN711" s="7"/>
      <c r="EI711" s="7"/>
      <c r="FB711" s="7"/>
    </row>
    <row r="712" spans="19:158" x14ac:dyDescent="0.15">
      <c r="S712" s="7"/>
      <c r="BB712" s="7"/>
      <c r="CF712" s="7"/>
      <c r="CG712" s="7"/>
      <c r="CH712" s="7"/>
      <c r="DN712" s="7"/>
      <c r="EI712" s="7"/>
      <c r="FB712" s="7"/>
    </row>
    <row r="713" spans="19:158" x14ac:dyDescent="0.15">
      <c r="S713" s="7"/>
      <c r="BB713" s="7"/>
      <c r="CF713" s="7"/>
      <c r="CG713" s="7"/>
      <c r="CH713" s="7"/>
      <c r="DN713" s="7"/>
      <c r="EI713" s="7"/>
      <c r="FB713" s="7"/>
    </row>
    <row r="714" spans="19:158" x14ac:dyDescent="0.15">
      <c r="S714" s="7"/>
      <c r="BB714" s="7"/>
      <c r="CF714" s="7"/>
      <c r="CG714" s="7"/>
      <c r="CH714" s="7"/>
      <c r="DN714" s="7"/>
      <c r="EI714" s="7"/>
      <c r="FB714" s="7"/>
    </row>
    <row r="715" spans="19:158" x14ac:dyDescent="0.15">
      <c r="S715" s="7"/>
      <c r="BB715" s="7"/>
      <c r="CF715" s="7"/>
      <c r="CG715" s="7"/>
      <c r="CH715" s="7"/>
      <c r="DN715" s="7"/>
      <c r="EI715" s="7"/>
      <c r="FB715" s="7"/>
    </row>
    <row r="716" spans="19:158" x14ac:dyDescent="0.15">
      <c r="S716" s="7"/>
      <c r="BB716" s="7"/>
      <c r="CF716" s="7"/>
      <c r="CG716" s="7"/>
      <c r="CH716" s="7"/>
      <c r="DN716" s="7"/>
      <c r="EI716" s="7"/>
      <c r="FB716" s="7"/>
    </row>
    <row r="717" spans="19:158" x14ac:dyDescent="0.15">
      <c r="S717" s="7"/>
      <c r="BB717" s="7"/>
      <c r="CF717" s="7"/>
      <c r="CG717" s="7"/>
      <c r="CH717" s="7"/>
      <c r="DN717" s="7"/>
      <c r="EI717" s="7"/>
      <c r="FB717" s="7"/>
    </row>
    <row r="718" spans="19:158" x14ac:dyDescent="0.15">
      <c r="S718" s="7"/>
      <c r="BB718" s="7"/>
      <c r="CF718" s="7"/>
      <c r="CG718" s="7"/>
      <c r="CH718" s="7"/>
      <c r="DN718" s="7"/>
      <c r="EI718" s="7"/>
      <c r="FB718" s="7"/>
    </row>
    <row r="719" spans="19:158" x14ac:dyDescent="0.15">
      <c r="S719" s="7"/>
      <c r="BB719" s="7"/>
      <c r="CF719" s="7"/>
      <c r="CG719" s="7"/>
      <c r="CH719" s="7"/>
      <c r="DN719" s="7"/>
      <c r="EI719" s="7"/>
      <c r="FB719" s="7"/>
    </row>
    <row r="720" spans="19:158" x14ac:dyDescent="0.15">
      <c r="S720" s="7"/>
      <c r="BB720" s="7"/>
      <c r="CF720" s="7"/>
      <c r="CG720" s="7"/>
      <c r="CH720" s="7"/>
      <c r="DN720" s="7"/>
      <c r="EI720" s="7"/>
      <c r="FB720" s="7"/>
    </row>
    <row r="721" spans="19:158" x14ac:dyDescent="0.15">
      <c r="S721" s="7"/>
      <c r="BB721" s="7"/>
      <c r="CF721" s="7"/>
      <c r="CG721" s="7"/>
      <c r="CH721" s="7"/>
      <c r="DN721" s="7"/>
      <c r="EI721" s="7"/>
      <c r="FB721" s="7"/>
    </row>
    <row r="722" spans="19:158" x14ac:dyDescent="0.15">
      <c r="S722" s="7"/>
      <c r="BB722" s="7"/>
      <c r="CF722" s="7"/>
      <c r="CG722" s="7"/>
      <c r="CH722" s="7"/>
      <c r="DN722" s="7"/>
      <c r="EI722" s="7"/>
      <c r="FB722" s="7"/>
    </row>
    <row r="723" spans="19:158" x14ac:dyDescent="0.15">
      <c r="S723" s="7"/>
      <c r="BB723" s="7"/>
      <c r="CF723" s="7"/>
      <c r="CG723" s="7"/>
      <c r="CH723" s="7"/>
      <c r="DN723" s="7"/>
      <c r="EI723" s="7"/>
      <c r="FB723" s="7"/>
    </row>
    <row r="724" spans="19:158" x14ac:dyDescent="0.15">
      <c r="S724" s="7"/>
      <c r="BB724" s="7"/>
      <c r="CF724" s="7"/>
      <c r="CG724" s="7"/>
      <c r="CH724" s="7"/>
      <c r="DN724" s="7"/>
      <c r="EI724" s="7"/>
      <c r="FB724" s="7"/>
    </row>
    <row r="725" spans="19:158" x14ac:dyDescent="0.15">
      <c r="S725" s="7"/>
      <c r="BB725" s="7"/>
      <c r="CF725" s="7"/>
      <c r="CG725" s="7"/>
      <c r="CH725" s="7"/>
      <c r="DN725" s="7"/>
      <c r="EI725" s="7"/>
      <c r="FB725" s="7"/>
    </row>
    <row r="726" spans="19:158" x14ac:dyDescent="0.15">
      <c r="S726" s="7"/>
      <c r="BB726" s="7"/>
      <c r="CF726" s="7"/>
      <c r="CG726" s="7"/>
      <c r="CH726" s="7"/>
      <c r="DN726" s="7"/>
      <c r="EI726" s="7"/>
      <c r="FB726" s="7"/>
    </row>
    <row r="727" spans="19:158" x14ac:dyDescent="0.15">
      <c r="S727" s="7"/>
      <c r="BB727" s="7"/>
      <c r="CF727" s="7"/>
      <c r="CG727" s="7"/>
      <c r="CH727" s="7"/>
      <c r="DN727" s="7"/>
      <c r="EI727" s="7"/>
      <c r="FB727" s="7"/>
    </row>
    <row r="728" spans="19:158" x14ac:dyDescent="0.15">
      <c r="S728" s="7"/>
      <c r="BB728" s="7"/>
      <c r="CF728" s="7"/>
      <c r="CG728" s="7"/>
      <c r="CH728" s="7"/>
      <c r="DN728" s="7"/>
      <c r="EI728" s="7"/>
      <c r="FB728" s="7"/>
    </row>
    <row r="729" spans="19:158" x14ac:dyDescent="0.15">
      <c r="S729" s="7"/>
      <c r="BB729" s="7"/>
      <c r="CF729" s="7"/>
      <c r="CG729" s="7"/>
      <c r="CH729" s="7"/>
      <c r="DN729" s="7"/>
      <c r="EI729" s="7"/>
      <c r="FB729" s="7"/>
    </row>
    <row r="730" spans="19:158" x14ac:dyDescent="0.15">
      <c r="S730" s="7"/>
      <c r="BB730" s="7"/>
      <c r="CF730" s="7"/>
      <c r="CG730" s="7"/>
      <c r="CH730" s="7"/>
      <c r="DN730" s="7"/>
      <c r="EI730" s="7"/>
      <c r="FB730" s="7"/>
    </row>
    <row r="731" spans="19:158" x14ac:dyDescent="0.15">
      <c r="S731" s="7"/>
      <c r="BB731" s="7"/>
      <c r="CF731" s="7"/>
      <c r="CG731" s="7"/>
      <c r="CH731" s="7"/>
      <c r="DN731" s="7"/>
      <c r="EI731" s="7"/>
      <c r="FB731" s="7"/>
    </row>
    <row r="732" spans="19:158" x14ac:dyDescent="0.15">
      <c r="S732" s="7"/>
      <c r="BB732" s="7"/>
      <c r="CF732" s="7"/>
      <c r="CG732" s="7"/>
      <c r="CH732" s="7"/>
      <c r="DN732" s="7"/>
      <c r="EI732" s="7"/>
      <c r="FB732" s="7"/>
    </row>
    <row r="733" spans="19:158" x14ac:dyDescent="0.15">
      <c r="S733" s="7"/>
      <c r="BB733" s="7"/>
      <c r="CF733" s="7"/>
      <c r="CG733" s="7"/>
      <c r="CH733" s="7"/>
      <c r="DN733" s="7"/>
      <c r="EI733" s="7"/>
      <c r="FB733" s="7"/>
    </row>
    <row r="734" spans="19:158" x14ac:dyDescent="0.15">
      <c r="S734" s="7"/>
      <c r="BB734" s="7"/>
      <c r="CF734" s="7"/>
      <c r="CG734" s="7"/>
      <c r="CH734" s="7"/>
      <c r="DN734" s="7"/>
      <c r="EI734" s="7"/>
      <c r="FB734" s="7"/>
    </row>
    <row r="735" spans="19:158" x14ac:dyDescent="0.15">
      <c r="S735" s="7"/>
      <c r="BB735" s="7"/>
      <c r="CF735" s="7"/>
      <c r="CG735" s="7"/>
      <c r="CH735" s="7"/>
      <c r="DN735" s="7"/>
      <c r="EI735" s="7"/>
      <c r="FB735" s="7"/>
    </row>
    <row r="736" spans="19:158" x14ac:dyDescent="0.15">
      <c r="S736" s="7"/>
      <c r="BB736" s="7"/>
      <c r="CF736" s="7"/>
      <c r="CG736" s="7"/>
      <c r="CH736" s="7"/>
      <c r="DN736" s="7"/>
      <c r="EI736" s="7"/>
      <c r="FB736" s="7"/>
    </row>
    <row r="737" spans="19:158" x14ac:dyDescent="0.15">
      <c r="S737" s="7"/>
      <c r="BB737" s="7"/>
      <c r="CF737" s="7"/>
      <c r="CG737" s="7"/>
      <c r="CH737" s="7"/>
      <c r="DN737" s="7"/>
      <c r="EI737" s="7"/>
      <c r="FB737" s="7"/>
    </row>
    <row r="738" spans="19:158" x14ac:dyDescent="0.15">
      <c r="S738" s="7"/>
      <c r="BB738" s="7"/>
      <c r="CF738" s="7"/>
      <c r="CG738" s="7"/>
      <c r="CH738" s="7"/>
      <c r="DN738" s="7"/>
      <c r="EI738" s="7"/>
      <c r="FB738" s="7"/>
    </row>
    <row r="739" spans="19:158" x14ac:dyDescent="0.15">
      <c r="S739" s="7"/>
      <c r="BB739" s="7"/>
      <c r="CF739" s="7"/>
      <c r="CG739" s="7"/>
      <c r="CH739" s="7"/>
      <c r="DN739" s="7"/>
      <c r="EI739" s="7"/>
      <c r="FB739" s="7"/>
    </row>
    <row r="740" spans="19:158" x14ac:dyDescent="0.15">
      <c r="S740" s="7"/>
      <c r="BB740" s="7"/>
      <c r="CF740" s="7"/>
      <c r="CG740" s="7"/>
      <c r="CH740" s="7"/>
      <c r="DN740" s="7"/>
      <c r="EI740" s="7"/>
      <c r="FB740" s="7"/>
    </row>
    <row r="741" spans="19:158" x14ac:dyDescent="0.15">
      <c r="S741" s="7"/>
      <c r="BB741" s="7"/>
      <c r="CF741" s="7"/>
      <c r="CG741" s="7"/>
      <c r="CH741" s="7"/>
      <c r="DN741" s="7"/>
      <c r="EI741" s="7"/>
      <c r="FB741" s="7"/>
    </row>
    <row r="742" spans="19:158" x14ac:dyDescent="0.15">
      <c r="S742" s="7"/>
      <c r="BB742" s="7"/>
      <c r="CF742" s="7"/>
      <c r="CG742" s="7"/>
      <c r="CH742" s="7"/>
      <c r="DN742" s="7"/>
      <c r="EI742" s="7"/>
      <c r="FB742" s="7"/>
    </row>
    <row r="743" spans="19:158" x14ac:dyDescent="0.15">
      <c r="S743" s="7"/>
      <c r="BB743" s="7"/>
      <c r="CF743" s="7"/>
      <c r="CG743" s="7"/>
      <c r="CH743" s="7"/>
      <c r="DN743" s="7"/>
      <c r="EI743" s="7"/>
      <c r="FB743" s="7"/>
    </row>
    <row r="744" spans="19:158" x14ac:dyDescent="0.15">
      <c r="S744" s="7"/>
      <c r="BB744" s="7"/>
      <c r="CF744" s="7"/>
      <c r="CG744" s="7"/>
      <c r="CH744" s="7"/>
      <c r="DN744" s="7"/>
      <c r="EI744" s="7"/>
      <c r="FB744" s="7"/>
    </row>
    <row r="745" spans="19:158" x14ac:dyDescent="0.15">
      <c r="S745" s="7"/>
      <c r="BB745" s="7"/>
      <c r="CF745" s="7"/>
      <c r="CG745" s="7"/>
      <c r="CH745" s="7"/>
      <c r="DN745" s="7"/>
      <c r="EI745" s="7"/>
      <c r="FB745" s="7"/>
    </row>
    <row r="746" spans="19:158" x14ac:dyDescent="0.15">
      <c r="S746" s="7"/>
      <c r="BB746" s="7"/>
      <c r="CF746" s="7"/>
      <c r="CG746" s="7"/>
      <c r="CH746" s="7"/>
      <c r="DN746" s="7"/>
      <c r="EI746" s="7"/>
      <c r="FB746" s="7"/>
    </row>
    <row r="747" spans="19:158" x14ac:dyDescent="0.15">
      <c r="S747" s="7"/>
      <c r="BB747" s="7"/>
      <c r="CF747" s="7"/>
      <c r="CG747" s="7"/>
      <c r="CH747" s="7"/>
      <c r="DN747" s="7"/>
      <c r="EI747" s="7"/>
      <c r="FB747" s="7"/>
    </row>
    <row r="748" spans="19:158" x14ac:dyDescent="0.15">
      <c r="S748" s="7"/>
      <c r="BB748" s="7"/>
      <c r="CF748" s="7"/>
      <c r="CG748" s="7"/>
      <c r="CH748" s="7"/>
      <c r="DN748" s="7"/>
      <c r="EI748" s="7"/>
      <c r="FB748" s="7"/>
    </row>
    <row r="749" spans="19:158" x14ac:dyDescent="0.15">
      <c r="S749" s="7"/>
      <c r="BB749" s="7"/>
      <c r="CF749" s="7"/>
      <c r="CG749" s="7"/>
      <c r="CH749" s="7"/>
      <c r="DN749" s="7"/>
      <c r="EI749" s="7"/>
      <c r="FB749" s="7"/>
    </row>
    <row r="750" spans="19:158" x14ac:dyDescent="0.15">
      <c r="S750" s="7"/>
      <c r="BB750" s="7"/>
      <c r="CF750" s="7"/>
      <c r="CG750" s="7"/>
      <c r="CH750" s="7"/>
      <c r="DN750" s="7"/>
      <c r="EI750" s="7"/>
      <c r="FB750" s="7"/>
    </row>
    <row r="751" spans="19:158" x14ac:dyDescent="0.15">
      <c r="S751" s="7"/>
      <c r="BB751" s="7"/>
      <c r="CF751" s="7"/>
      <c r="CG751" s="7"/>
      <c r="CH751" s="7"/>
      <c r="DN751" s="7"/>
      <c r="EI751" s="7"/>
      <c r="FB751" s="7"/>
    </row>
    <row r="752" spans="19:158" x14ac:dyDescent="0.15">
      <c r="S752" s="7"/>
      <c r="BB752" s="7"/>
      <c r="CF752" s="7"/>
      <c r="CG752" s="7"/>
      <c r="CH752" s="7"/>
      <c r="DN752" s="7"/>
      <c r="EI752" s="7"/>
      <c r="FB752" s="7"/>
    </row>
    <row r="753" spans="19:158" x14ac:dyDescent="0.15">
      <c r="S753" s="7"/>
      <c r="BB753" s="7"/>
      <c r="CF753" s="7"/>
      <c r="CG753" s="7"/>
      <c r="CH753" s="7"/>
      <c r="DN753" s="7"/>
      <c r="EI753" s="7"/>
      <c r="FB753" s="7"/>
    </row>
    <row r="754" spans="19:158" x14ac:dyDescent="0.15">
      <c r="S754" s="7"/>
      <c r="BB754" s="7"/>
      <c r="CF754" s="7"/>
      <c r="CG754" s="7"/>
      <c r="CH754" s="7"/>
      <c r="DN754" s="7"/>
      <c r="EI754" s="7"/>
      <c r="FB754" s="7"/>
    </row>
    <row r="755" spans="19:158" x14ac:dyDescent="0.15">
      <c r="S755" s="7"/>
      <c r="BB755" s="7"/>
      <c r="CF755" s="7"/>
      <c r="CG755" s="7"/>
      <c r="CH755" s="7"/>
      <c r="DN755" s="7"/>
      <c r="EI755" s="7"/>
      <c r="FB755" s="7"/>
    </row>
    <row r="756" spans="19:158" x14ac:dyDescent="0.15">
      <c r="S756" s="7"/>
      <c r="BB756" s="7"/>
      <c r="CF756" s="7"/>
      <c r="CG756" s="7"/>
      <c r="CH756" s="7"/>
      <c r="DN756" s="7"/>
      <c r="EI756" s="7"/>
      <c r="FB756" s="7"/>
    </row>
    <row r="757" spans="19:158" x14ac:dyDescent="0.15">
      <c r="S757" s="7"/>
      <c r="BB757" s="7"/>
      <c r="CF757" s="7"/>
      <c r="CG757" s="7"/>
      <c r="CH757" s="7"/>
      <c r="DN757" s="7"/>
      <c r="EI757" s="7"/>
      <c r="FB757" s="7"/>
    </row>
    <row r="758" spans="19:158" x14ac:dyDescent="0.15">
      <c r="S758" s="7"/>
      <c r="BB758" s="7"/>
      <c r="CF758" s="7"/>
      <c r="CG758" s="7"/>
      <c r="CH758" s="7"/>
      <c r="DN758" s="7"/>
      <c r="EI758" s="7"/>
      <c r="FB758" s="7"/>
    </row>
    <row r="759" spans="19:158" x14ac:dyDescent="0.15">
      <c r="S759" s="7"/>
      <c r="BB759" s="7"/>
      <c r="CF759" s="7"/>
      <c r="CG759" s="7"/>
      <c r="CH759" s="7"/>
      <c r="DN759" s="7"/>
      <c r="EI759" s="7"/>
      <c r="FB759" s="7"/>
    </row>
    <row r="760" spans="19:158" x14ac:dyDescent="0.15">
      <c r="S760" s="7"/>
      <c r="BB760" s="7"/>
      <c r="CF760" s="7"/>
      <c r="CG760" s="7"/>
      <c r="CH760" s="7"/>
      <c r="DN760" s="7"/>
      <c r="EI760" s="7"/>
      <c r="FB760" s="7"/>
    </row>
    <row r="761" spans="19:158" x14ac:dyDescent="0.15">
      <c r="S761" s="7"/>
      <c r="BB761" s="7"/>
      <c r="CF761" s="7"/>
      <c r="CG761" s="7"/>
      <c r="CH761" s="7"/>
      <c r="DN761" s="7"/>
      <c r="EI761" s="7"/>
      <c r="FB761" s="7"/>
    </row>
    <row r="762" spans="19:158" x14ac:dyDescent="0.15">
      <c r="S762" s="7"/>
      <c r="BB762" s="7"/>
      <c r="CF762" s="7"/>
      <c r="CG762" s="7"/>
      <c r="CH762" s="7"/>
      <c r="DN762" s="7"/>
      <c r="EI762" s="7"/>
      <c r="FB762" s="7"/>
    </row>
    <row r="763" spans="19:158" x14ac:dyDescent="0.15">
      <c r="S763" s="7"/>
      <c r="BB763" s="7"/>
      <c r="CF763" s="7"/>
      <c r="CG763" s="7"/>
      <c r="CH763" s="7"/>
      <c r="DN763" s="7"/>
      <c r="EI763" s="7"/>
      <c r="FB763" s="7"/>
    </row>
    <row r="764" spans="19:158" x14ac:dyDescent="0.15">
      <c r="S764" s="7"/>
      <c r="BB764" s="7"/>
      <c r="CF764" s="7"/>
      <c r="CG764" s="7"/>
      <c r="CH764" s="7"/>
      <c r="DN764" s="7"/>
      <c r="EI764" s="7"/>
      <c r="FB764" s="7"/>
    </row>
    <row r="765" spans="19:158" x14ac:dyDescent="0.15">
      <c r="S765" s="7"/>
      <c r="BB765" s="7"/>
      <c r="CF765" s="7"/>
      <c r="CG765" s="7"/>
      <c r="CH765" s="7"/>
      <c r="DN765" s="7"/>
      <c r="EI765" s="7"/>
      <c r="FB765" s="7"/>
    </row>
    <row r="766" spans="19:158" x14ac:dyDescent="0.15">
      <c r="S766" s="7"/>
      <c r="BB766" s="7"/>
      <c r="CF766" s="7"/>
      <c r="CG766" s="7"/>
      <c r="CH766" s="7"/>
      <c r="DN766" s="7"/>
      <c r="EI766" s="7"/>
      <c r="FB766" s="7"/>
    </row>
    <row r="767" spans="19:158" x14ac:dyDescent="0.15">
      <c r="S767" s="7"/>
      <c r="BB767" s="7"/>
      <c r="CF767" s="7"/>
      <c r="CG767" s="7"/>
      <c r="CH767" s="7"/>
      <c r="DN767" s="7"/>
      <c r="EI767" s="7"/>
      <c r="FB767" s="7"/>
    </row>
    <row r="768" spans="19:158" x14ac:dyDescent="0.15">
      <c r="S768" s="7"/>
      <c r="BB768" s="7"/>
      <c r="CF768" s="7"/>
      <c r="CG768" s="7"/>
      <c r="CH768" s="7"/>
      <c r="DN768" s="7"/>
      <c r="EI768" s="7"/>
      <c r="FB768" s="7"/>
    </row>
    <row r="769" spans="19:158" x14ac:dyDescent="0.15">
      <c r="S769" s="7"/>
      <c r="BB769" s="7"/>
      <c r="CF769" s="7"/>
      <c r="CG769" s="7"/>
      <c r="CH769" s="7"/>
      <c r="DN769" s="7"/>
      <c r="EI769" s="7"/>
      <c r="FB769" s="7"/>
    </row>
    <row r="770" spans="19:158" x14ac:dyDescent="0.15">
      <c r="S770" s="7"/>
      <c r="BB770" s="7"/>
      <c r="CF770" s="7"/>
      <c r="CG770" s="7"/>
      <c r="CH770" s="7"/>
      <c r="DN770" s="7"/>
      <c r="EI770" s="7"/>
      <c r="FB770" s="7"/>
    </row>
    <row r="771" spans="19:158" x14ac:dyDescent="0.15">
      <c r="S771" s="7"/>
      <c r="BB771" s="7"/>
      <c r="CF771" s="7"/>
      <c r="CG771" s="7"/>
      <c r="CH771" s="7"/>
      <c r="DN771" s="7"/>
      <c r="EI771" s="7"/>
      <c r="FB771" s="7"/>
    </row>
    <row r="772" spans="19:158" x14ac:dyDescent="0.15">
      <c r="S772" s="7"/>
      <c r="BB772" s="7"/>
      <c r="CF772" s="7"/>
      <c r="CG772" s="7"/>
      <c r="CH772" s="7"/>
      <c r="DN772" s="7"/>
      <c r="EI772" s="7"/>
      <c r="FB772" s="7"/>
    </row>
    <row r="773" spans="19:158" x14ac:dyDescent="0.15">
      <c r="S773" s="7"/>
      <c r="BB773" s="7"/>
      <c r="CF773" s="7"/>
      <c r="CG773" s="7"/>
      <c r="CH773" s="7"/>
      <c r="DN773" s="7"/>
      <c r="EI773" s="7"/>
      <c r="FB773" s="7"/>
    </row>
    <row r="774" spans="19:158" x14ac:dyDescent="0.15">
      <c r="S774" s="7"/>
      <c r="BB774" s="7"/>
      <c r="CF774" s="7"/>
      <c r="CG774" s="7"/>
      <c r="CH774" s="7"/>
      <c r="DN774" s="7"/>
      <c r="EI774" s="7"/>
      <c r="FB774" s="7"/>
    </row>
    <row r="775" spans="19:158" x14ac:dyDescent="0.15">
      <c r="S775" s="7"/>
      <c r="BB775" s="7"/>
      <c r="CF775" s="7"/>
      <c r="CG775" s="7"/>
      <c r="CH775" s="7"/>
      <c r="DN775" s="7"/>
      <c r="EI775" s="7"/>
      <c r="FB775" s="7"/>
    </row>
    <row r="776" spans="19:158" x14ac:dyDescent="0.15">
      <c r="S776" s="7"/>
      <c r="BB776" s="7"/>
      <c r="CF776" s="7"/>
      <c r="CG776" s="7"/>
      <c r="CH776" s="7"/>
      <c r="DN776" s="7"/>
      <c r="EI776" s="7"/>
      <c r="FB776" s="7"/>
    </row>
    <row r="777" spans="19:158" x14ac:dyDescent="0.15">
      <c r="S777" s="7"/>
      <c r="BB777" s="7"/>
      <c r="CF777" s="7"/>
      <c r="CG777" s="7"/>
      <c r="CH777" s="7"/>
      <c r="DN777" s="7"/>
      <c r="EI777" s="7"/>
      <c r="FB777" s="7"/>
    </row>
    <row r="778" spans="19:158" x14ac:dyDescent="0.15">
      <c r="S778" s="7"/>
      <c r="BB778" s="7"/>
      <c r="CF778" s="7"/>
      <c r="CG778" s="7"/>
      <c r="CH778" s="7"/>
      <c r="DN778" s="7"/>
      <c r="EI778" s="7"/>
      <c r="FB778" s="7"/>
    </row>
    <row r="779" spans="19:158" x14ac:dyDescent="0.15">
      <c r="S779" s="7"/>
      <c r="BB779" s="7"/>
      <c r="CF779" s="7"/>
      <c r="CG779" s="7"/>
      <c r="CH779" s="7"/>
      <c r="DN779" s="7"/>
      <c r="EI779" s="7"/>
      <c r="FB779" s="7"/>
    </row>
    <row r="780" spans="19:158" x14ac:dyDescent="0.15">
      <c r="S780" s="7"/>
      <c r="BB780" s="7"/>
      <c r="CF780" s="7"/>
      <c r="CG780" s="7"/>
      <c r="CH780" s="7"/>
      <c r="DN780" s="7"/>
      <c r="EI780" s="7"/>
      <c r="FB780" s="7"/>
    </row>
    <row r="781" spans="19:158" x14ac:dyDescent="0.15">
      <c r="S781" s="7"/>
      <c r="BB781" s="7"/>
      <c r="CF781" s="7"/>
      <c r="CG781" s="7"/>
      <c r="CH781" s="7"/>
      <c r="DN781" s="7"/>
      <c r="EI781" s="7"/>
      <c r="FB781" s="7"/>
    </row>
    <row r="782" spans="19:158" x14ac:dyDescent="0.15">
      <c r="S782" s="7"/>
      <c r="BB782" s="7"/>
      <c r="CF782" s="7"/>
      <c r="CG782" s="7"/>
      <c r="CH782" s="7"/>
      <c r="DN782" s="7"/>
      <c r="EI782" s="7"/>
      <c r="FB782" s="7"/>
    </row>
    <row r="783" spans="19:158" x14ac:dyDescent="0.15">
      <c r="S783" s="7"/>
      <c r="BB783" s="7"/>
      <c r="CF783" s="7"/>
      <c r="CG783" s="7"/>
      <c r="CH783" s="7"/>
      <c r="DN783" s="7"/>
      <c r="EI783" s="7"/>
      <c r="FB783" s="7"/>
    </row>
    <row r="784" spans="19:158" x14ac:dyDescent="0.15">
      <c r="S784" s="7"/>
      <c r="BB784" s="7"/>
      <c r="CF784" s="7"/>
      <c r="CG784" s="7"/>
      <c r="CH784" s="7"/>
      <c r="DN784" s="7"/>
      <c r="EI784" s="7"/>
      <c r="FB784" s="7"/>
    </row>
    <row r="785" spans="19:158" x14ac:dyDescent="0.15">
      <c r="S785" s="7"/>
      <c r="BB785" s="7"/>
      <c r="CF785" s="7"/>
      <c r="CG785" s="7"/>
      <c r="CH785" s="7"/>
      <c r="DN785" s="7"/>
      <c r="EI785" s="7"/>
      <c r="FB785" s="7"/>
    </row>
    <row r="786" spans="19:158" x14ac:dyDescent="0.15">
      <c r="S786" s="7"/>
      <c r="BB786" s="7"/>
      <c r="CF786" s="7"/>
      <c r="CG786" s="7"/>
      <c r="CH786" s="7"/>
      <c r="DN786" s="7"/>
      <c r="EI786" s="7"/>
      <c r="FB786" s="7"/>
    </row>
    <row r="787" spans="19:158" x14ac:dyDescent="0.15">
      <c r="S787" s="7"/>
      <c r="BB787" s="7"/>
      <c r="CF787" s="7"/>
      <c r="CG787" s="7"/>
      <c r="CH787" s="7"/>
      <c r="DN787" s="7"/>
      <c r="EI787" s="7"/>
      <c r="FB787" s="7"/>
    </row>
    <row r="788" spans="19:158" x14ac:dyDescent="0.15">
      <c r="S788" s="7"/>
      <c r="BB788" s="7"/>
      <c r="CF788" s="7"/>
      <c r="CG788" s="7"/>
      <c r="CH788" s="7"/>
      <c r="DN788" s="7"/>
      <c r="EI788" s="7"/>
      <c r="FB788" s="7"/>
    </row>
    <row r="789" spans="19:158" x14ac:dyDescent="0.15">
      <c r="S789" s="7"/>
      <c r="BB789" s="7"/>
      <c r="CF789" s="7"/>
      <c r="CG789" s="7"/>
      <c r="CH789" s="7"/>
      <c r="DN789" s="7"/>
      <c r="EI789" s="7"/>
      <c r="FB789" s="7"/>
    </row>
    <row r="790" spans="19:158" x14ac:dyDescent="0.15">
      <c r="S790" s="7"/>
      <c r="BB790" s="7"/>
      <c r="CF790" s="7"/>
      <c r="CG790" s="7"/>
      <c r="CH790" s="7"/>
      <c r="DN790" s="7"/>
      <c r="EI790" s="7"/>
      <c r="FB790" s="7"/>
    </row>
    <row r="791" spans="19:158" x14ac:dyDescent="0.15">
      <c r="S791" s="7"/>
      <c r="BB791" s="7"/>
      <c r="CF791" s="7"/>
      <c r="CG791" s="7"/>
      <c r="CH791" s="7"/>
      <c r="DN791" s="7"/>
      <c r="EI791" s="7"/>
      <c r="FB791" s="7"/>
    </row>
    <row r="792" spans="19:158" x14ac:dyDescent="0.15">
      <c r="S792" s="7"/>
      <c r="BB792" s="7"/>
      <c r="CF792" s="7"/>
      <c r="CG792" s="7"/>
      <c r="CH792" s="7"/>
      <c r="DN792" s="7"/>
      <c r="EI792" s="7"/>
      <c r="FB792" s="7"/>
    </row>
    <row r="793" spans="19:158" x14ac:dyDescent="0.15">
      <c r="S793" s="7"/>
      <c r="BB793" s="7"/>
      <c r="CF793" s="7"/>
      <c r="CG793" s="7"/>
      <c r="CH793" s="7"/>
      <c r="DN793" s="7"/>
      <c r="EI793" s="7"/>
      <c r="FB793" s="7"/>
    </row>
    <row r="794" spans="19:158" x14ac:dyDescent="0.15">
      <c r="S794" s="7"/>
      <c r="BB794" s="7"/>
      <c r="CF794" s="7"/>
      <c r="CG794" s="7"/>
      <c r="CH794" s="7"/>
      <c r="DN794" s="7"/>
      <c r="EI794" s="7"/>
      <c r="FB794" s="7"/>
    </row>
    <row r="795" spans="19:158" x14ac:dyDescent="0.15">
      <c r="S795" s="7"/>
      <c r="BB795" s="7"/>
      <c r="CF795" s="7"/>
      <c r="CG795" s="7"/>
      <c r="CH795" s="7"/>
      <c r="DN795" s="7"/>
      <c r="EI795" s="7"/>
      <c r="FB795" s="7"/>
    </row>
    <row r="796" spans="19:158" x14ac:dyDescent="0.15">
      <c r="S796" s="7"/>
      <c r="BB796" s="7"/>
      <c r="CF796" s="7"/>
      <c r="CG796" s="7"/>
      <c r="CH796" s="7"/>
      <c r="DN796" s="7"/>
      <c r="EI796" s="7"/>
      <c r="FB796" s="7"/>
    </row>
    <row r="797" spans="19:158" x14ac:dyDescent="0.15">
      <c r="S797" s="7"/>
      <c r="BB797" s="7"/>
      <c r="CF797" s="7"/>
      <c r="CG797" s="7"/>
      <c r="CH797" s="7"/>
      <c r="DN797" s="7"/>
      <c r="EI797" s="7"/>
      <c r="FB797" s="7"/>
    </row>
    <row r="798" spans="19:158" x14ac:dyDescent="0.15">
      <c r="S798" s="7"/>
      <c r="BB798" s="7"/>
      <c r="CF798" s="7"/>
      <c r="CG798" s="7"/>
      <c r="CH798" s="7"/>
      <c r="DN798" s="7"/>
      <c r="EI798" s="7"/>
      <c r="FB798" s="7"/>
    </row>
    <row r="799" spans="19:158" x14ac:dyDescent="0.15">
      <c r="S799" s="7"/>
      <c r="BB799" s="7"/>
      <c r="CF799" s="7"/>
      <c r="CG799" s="7"/>
      <c r="CH799" s="7"/>
      <c r="DN799" s="7"/>
      <c r="EI799" s="7"/>
      <c r="FB799" s="7"/>
    </row>
    <row r="800" spans="19:158" x14ac:dyDescent="0.15">
      <c r="S800" s="7"/>
      <c r="BB800" s="7"/>
      <c r="CF800" s="7"/>
      <c r="CG800" s="7"/>
      <c r="CH800" s="7"/>
      <c r="DN800" s="7"/>
      <c r="EI800" s="7"/>
      <c r="FB800" s="7"/>
    </row>
    <row r="801" spans="19:158" x14ac:dyDescent="0.15">
      <c r="S801" s="7"/>
      <c r="BB801" s="7"/>
      <c r="CF801" s="7"/>
      <c r="CG801" s="7"/>
      <c r="CH801" s="7"/>
      <c r="DN801" s="7"/>
      <c r="EI801" s="7"/>
      <c r="FB801" s="7"/>
    </row>
    <row r="802" spans="19:158" x14ac:dyDescent="0.15">
      <c r="S802" s="7"/>
      <c r="BB802" s="7"/>
      <c r="CF802" s="7"/>
      <c r="CG802" s="7"/>
      <c r="CH802" s="7"/>
      <c r="DN802" s="7"/>
      <c r="EI802" s="7"/>
      <c r="FB802" s="7"/>
    </row>
    <row r="803" spans="19:158" x14ac:dyDescent="0.15">
      <c r="S803" s="7"/>
      <c r="BB803" s="7"/>
      <c r="CF803" s="7"/>
      <c r="CG803" s="7"/>
      <c r="CH803" s="7"/>
      <c r="DN803" s="7"/>
      <c r="EI803" s="7"/>
      <c r="FB803" s="7"/>
    </row>
    <row r="804" spans="19:158" x14ac:dyDescent="0.15">
      <c r="S804" s="7"/>
      <c r="BB804" s="7"/>
      <c r="CF804" s="7"/>
      <c r="CG804" s="7"/>
      <c r="CH804" s="7"/>
      <c r="DN804" s="7"/>
      <c r="EI804" s="7"/>
      <c r="FB804" s="7"/>
    </row>
    <row r="805" spans="19:158" x14ac:dyDescent="0.15">
      <c r="S805" s="7"/>
      <c r="BB805" s="7"/>
      <c r="CF805" s="7"/>
      <c r="CG805" s="7"/>
      <c r="CH805" s="7"/>
      <c r="DN805" s="7"/>
      <c r="EI805" s="7"/>
      <c r="FB805" s="7"/>
    </row>
    <row r="806" spans="19:158" x14ac:dyDescent="0.15">
      <c r="S806" s="7"/>
      <c r="BB806" s="7"/>
      <c r="CF806" s="7"/>
      <c r="CG806" s="7"/>
      <c r="CH806" s="7"/>
      <c r="DN806" s="7"/>
      <c r="EI806" s="7"/>
      <c r="FB806" s="7"/>
    </row>
    <row r="807" spans="19:158" x14ac:dyDescent="0.15">
      <c r="S807" s="7"/>
      <c r="BB807" s="7"/>
      <c r="CF807" s="7"/>
      <c r="CG807" s="7"/>
      <c r="CH807" s="7"/>
      <c r="DN807" s="7"/>
      <c r="EI807" s="7"/>
      <c r="FB807" s="7"/>
    </row>
    <row r="808" spans="19:158" x14ac:dyDescent="0.15">
      <c r="S808" s="7"/>
      <c r="BB808" s="7"/>
      <c r="CF808" s="7"/>
      <c r="CG808" s="7"/>
      <c r="CH808" s="7"/>
      <c r="DN808" s="7"/>
      <c r="EI808" s="7"/>
      <c r="FB808" s="7"/>
    </row>
    <row r="809" spans="19:158" x14ac:dyDescent="0.15">
      <c r="S809" s="7"/>
      <c r="BB809" s="7"/>
      <c r="CF809" s="7"/>
      <c r="CG809" s="7"/>
      <c r="CH809" s="7"/>
      <c r="DN809" s="7"/>
      <c r="EI809" s="7"/>
      <c r="FB809" s="7"/>
    </row>
    <row r="810" spans="19:158" x14ac:dyDescent="0.15">
      <c r="S810" s="7"/>
      <c r="BB810" s="7"/>
      <c r="CF810" s="7"/>
      <c r="CG810" s="7"/>
      <c r="CH810" s="7"/>
      <c r="DN810" s="7"/>
      <c r="EI810" s="7"/>
      <c r="FB810" s="7"/>
    </row>
    <row r="811" spans="19:158" x14ac:dyDescent="0.15">
      <c r="S811" s="7"/>
      <c r="BB811" s="7"/>
      <c r="CF811" s="7"/>
      <c r="CG811" s="7"/>
      <c r="CH811" s="7"/>
      <c r="DN811" s="7"/>
      <c r="EI811" s="7"/>
      <c r="FB811" s="7"/>
    </row>
    <row r="812" spans="19:158" x14ac:dyDescent="0.15">
      <c r="S812" s="7"/>
      <c r="BB812" s="7"/>
      <c r="CF812" s="7"/>
      <c r="CG812" s="7"/>
      <c r="CH812" s="7"/>
      <c r="DN812" s="7"/>
      <c r="EI812" s="7"/>
      <c r="FB812" s="7"/>
    </row>
    <row r="813" spans="19:158" x14ac:dyDescent="0.15">
      <c r="S813" s="7"/>
      <c r="BB813" s="7"/>
      <c r="CF813" s="7"/>
      <c r="CG813" s="7"/>
      <c r="CH813" s="7"/>
      <c r="DN813" s="7"/>
      <c r="EI813" s="7"/>
      <c r="FB813" s="7"/>
    </row>
    <row r="814" spans="19:158" x14ac:dyDescent="0.15">
      <c r="S814" s="7"/>
      <c r="BB814" s="7"/>
      <c r="CF814" s="7"/>
      <c r="CG814" s="7"/>
      <c r="CH814" s="7"/>
      <c r="DN814" s="7"/>
      <c r="EI814" s="7"/>
      <c r="FB814" s="7"/>
    </row>
    <row r="815" spans="19:158" x14ac:dyDescent="0.15">
      <c r="S815" s="7"/>
      <c r="BB815" s="7"/>
      <c r="CF815" s="7"/>
      <c r="CG815" s="7"/>
      <c r="CH815" s="7"/>
      <c r="DN815" s="7"/>
      <c r="EI815" s="7"/>
      <c r="FB815" s="7"/>
    </row>
    <row r="816" spans="19:158" x14ac:dyDescent="0.15">
      <c r="S816" s="7"/>
      <c r="BB816" s="7"/>
      <c r="CF816" s="7"/>
      <c r="CG816" s="7"/>
      <c r="CH816" s="7"/>
      <c r="DN816" s="7"/>
      <c r="EI816" s="7"/>
      <c r="FB816" s="7"/>
    </row>
    <row r="817" spans="19:158" x14ac:dyDescent="0.15">
      <c r="S817" s="7"/>
      <c r="BB817" s="7"/>
      <c r="CF817" s="7"/>
      <c r="CG817" s="7"/>
      <c r="CH817" s="7"/>
      <c r="DN817" s="7"/>
      <c r="EI817" s="7"/>
      <c r="FB817" s="7"/>
    </row>
    <row r="818" spans="19:158" x14ac:dyDescent="0.15">
      <c r="S818" s="7"/>
      <c r="BB818" s="7"/>
      <c r="CF818" s="7"/>
      <c r="CG818" s="7"/>
      <c r="CH818" s="7"/>
      <c r="DN818" s="7"/>
      <c r="EI818" s="7"/>
      <c r="FB818" s="7"/>
    </row>
    <row r="819" spans="19:158" x14ac:dyDescent="0.15">
      <c r="S819" s="7"/>
      <c r="BB819" s="7"/>
      <c r="CF819" s="7"/>
      <c r="CG819" s="7"/>
      <c r="CH819" s="7"/>
      <c r="DN819" s="7"/>
      <c r="EI819" s="7"/>
      <c r="FB819" s="7"/>
    </row>
    <row r="820" spans="19:158" x14ac:dyDescent="0.15">
      <c r="S820" s="7"/>
      <c r="BB820" s="7"/>
      <c r="CF820" s="7"/>
      <c r="CG820" s="7"/>
      <c r="CH820" s="7"/>
      <c r="DN820" s="7"/>
      <c r="EI820" s="7"/>
      <c r="FB820" s="7"/>
    </row>
    <row r="821" spans="19:158" x14ac:dyDescent="0.15">
      <c r="S821" s="7"/>
      <c r="BB821" s="7"/>
      <c r="CF821" s="7"/>
      <c r="CG821" s="7"/>
      <c r="CH821" s="7"/>
      <c r="DN821" s="7"/>
      <c r="EI821" s="7"/>
      <c r="FB821" s="7"/>
    </row>
    <row r="822" spans="19:158" x14ac:dyDescent="0.15">
      <c r="S822" s="7"/>
      <c r="BB822" s="7"/>
      <c r="CF822" s="7"/>
      <c r="CG822" s="7"/>
      <c r="CH822" s="7"/>
      <c r="DN822" s="7"/>
      <c r="EI822" s="7"/>
      <c r="FB822" s="7"/>
    </row>
    <row r="823" spans="19:158" x14ac:dyDescent="0.15">
      <c r="S823" s="7"/>
      <c r="BB823" s="7"/>
      <c r="CF823" s="7"/>
      <c r="CG823" s="7"/>
      <c r="CH823" s="7"/>
      <c r="DN823" s="7"/>
      <c r="EI823" s="7"/>
      <c r="FB823" s="7"/>
    </row>
    <row r="824" spans="19:158" x14ac:dyDescent="0.15">
      <c r="S824" s="7"/>
      <c r="BB824" s="7"/>
      <c r="CF824" s="7"/>
      <c r="CG824" s="7"/>
      <c r="CH824" s="7"/>
      <c r="DN824" s="7"/>
      <c r="EI824" s="7"/>
      <c r="FB824" s="7"/>
    </row>
    <row r="825" spans="19:158" x14ac:dyDescent="0.15">
      <c r="S825" s="7"/>
      <c r="BB825" s="7"/>
      <c r="CF825" s="7"/>
      <c r="CG825" s="7"/>
      <c r="CH825" s="7"/>
      <c r="DN825" s="7"/>
      <c r="EI825" s="7"/>
      <c r="FB825" s="7"/>
    </row>
    <row r="826" spans="19:158" x14ac:dyDescent="0.15">
      <c r="S826" s="7"/>
      <c r="BB826" s="7"/>
      <c r="CF826" s="7"/>
      <c r="CG826" s="7"/>
      <c r="CH826" s="7"/>
      <c r="DN826" s="7"/>
      <c r="EI826" s="7"/>
      <c r="FB826" s="7"/>
    </row>
    <row r="827" spans="19:158" x14ac:dyDescent="0.15">
      <c r="S827" s="7"/>
      <c r="BB827" s="7"/>
      <c r="CF827" s="7"/>
      <c r="CG827" s="7"/>
      <c r="CH827" s="7"/>
      <c r="DN827" s="7"/>
      <c r="EI827" s="7"/>
      <c r="FB827" s="7"/>
    </row>
    <row r="828" spans="19:158" x14ac:dyDescent="0.15">
      <c r="S828" s="7"/>
      <c r="BB828" s="7"/>
      <c r="CF828" s="7"/>
      <c r="CG828" s="7"/>
      <c r="CH828" s="7"/>
      <c r="DN828" s="7"/>
      <c r="EI828" s="7"/>
      <c r="FB828" s="7"/>
    </row>
    <row r="829" spans="19:158" x14ac:dyDescent="0.15">
      <c r="S829" s="7"/>
      <c r="BB829" s="7"/>
      <c r="CF829" s="7"/>
      <c r="CG829" s="7"/>
      <c r="CH829" s="7"/>
      <c r="DN829" s="7"/>
      <c r="EI829" s="7"/>
      <c r="FB829" s="7"/>
    </row>
    <row r="830" spans="19:158" x14ac:dyDescent="0.15">
      <c r="S830" s="7"/>
      <c r="BB830" s="7"/>
      <c r="CF830" s="7"/>
      <c r="CG830" s="7"/>
      <c r="CH830" s="7"/>
      <c r="DN830" s="7"/>
      <c r="EI830" s="7"/>
      <c r="FB830" s="7"/>
    </row>
    <row r="831" spans="19:158" x14ac:dyDescent="0.15">
      <c r="S831" s="7"/>
      <c r="BB831" s="7"/>
      <c r="CF831" s="7"/>
      <c r="CG831" s="7"/>
      <c r="CH831" s="7"/>
      <c r="DN831" s="7"/>
      <c r="EI831" s="7"/>
      <c r="FB831" s="7"/>
    </row>
    <row r="832" spans="19:158" x14ac:dyDescent="0.15">
      <c r="S832" s="7"/>
      <c r="BB832" s="7"/>
      <c r="CF832" s="7"/>
      <c r="CG832" s="7"/>
      <c r="CH832" s="7"/>
      <c r="DN832" s="7"/>
      <c r="EI832" s="7"/>
      <c r="FB832" s="7"/>
    </row>
    <row r="833" spans="19:158" x14ac:dyDescent="0.15">
      <c r="S833" s="7"/>
      <c r="BB833" s="7"/>
      <c r="CF833" s="7"/>
      <c r="CG833" s="7"/>
      <c r="CH833" s="7"/>
      <c r="DN833" s="7"/>
      <c r="EI833" s="7"/>
      <c r="FB833" s="7"/>
    </row>
    <row r="834" spans="19:158" x14ac:dyDescent="0.15">
      <c r="S834" s="7"/>
      <c r="BB834" s="7"/>
      <c r="CF834" s="7"/>
      <c r="CG834" s="7"/>
      <c r="CH834" s="7"/>
      <c r="DN834" s="7"/>
      <c r="EI834" s="7"/>
      <c r="FB834" s="7"/>
    </row>
    <row r="835" spans="19:158" x14ac:dyDescent="0.15">
      <c r="S835" s="7"/>
      <c r="BB835" s="7"/>
      <c r="CF835" s="7"/>
      <c r="CG835" s="7"/>
      <c r="CH835" s="7"/>
      <c r="DN835" s="7"/>
      <c r="EI835" s="7"/>
      <c r="FB835" s="7"/>
    </row>
    <row r="836" spans="19:158" x14ac:dyDescent="0.15">
      <c r="S836" s="7"/>
      <c r="BB836" s="7"/>
      <c r="CF836" s="7"/>
      <c r="CG836" s="7"/>
      <c r="CH836" s="7"/>
      <c r="DN836" s="7"/>
      <c r="EI836" s="7"/>
      <c r="FB836" s="7"/>
    </row>
    <row r="837" spans="19:158" x14ac:dyDescent="0.15">
      <c r="S837" s="7"/>
      <c r="BB837" s="7"/>
      <c r="CF837" s="7"/>
      <c r="CG837" s="7"/>
      <c r="CH837" s="7"/>
      <c r="DN837" s="7"/>
      <c r="EI837" s="7"/>
      <c r="FB837" s="7"/>
    </row>
    <row r="838" spans="19:158" x14ac:dyDescent="0.15">
      <c r="S838" s="7"/>
      <c r="BB838" s="7"/>
      <c r="CF838" s="7"/>
      <c r="CG838" s="7"/>
      <c r="CH838" s="7"/>
      <c r="DN838" s="7"/>
      <c r="EI838" s="7"/>
      <c r="FB838" s="7"/>
    </row>
    <row r="839" spans="19:158" x14ac:dyDescent="0.15">
      <c r="S839" s="7"/>
      <c r="BB839" s="7"/>
      <c r="CF839" s="7"/>
      <c r="CG839" s="7"/>
      <c r="CH839" s="7"/>
      <c r="DN839" s="7"/>
      <c r="EI839" s="7"/>
      <c r="FB839" s="7"/>
    </row>
    <row r="840" spans="19:158" x14ac:dyDescent="0.15">
      <c r="S840" s="7"/>
      <c r="BB840" s="7"/>
      <c r="CF840" s="7"/>
      <c r="CG840" s="7"/>
      <c r="CH840" s="7"/>
      <c r="DN840" s="7"/>
      <c r="EI840" s="7"/>
      <c r="FB840" s="7"/>
    </row>
    <row r="841" spans="19:158" x14ac:dyDescent="0.15">
      <c r="S841" s="7"/>
      <c r="BB841" s="7"/>
      <c r="CF841" s="7"/>
      <c r="CG841" s="7"/>
      <c r="CH841" s="7"/>
      <c r="DN841" s="7"/>
      <c r="EI841" s="7"/>
      <c r="FB841" s="7"/>
    </row>
    <row r="842" spans="19:158" x14ac:dyDescent="0.15">
      <c r="S842" s="7"/>
      <c r="BB842" s="7"/>
      <c r="CF842" s="7"/>
      <c r="CG842" s="7"/>
      <c r="CH842" s="7"/>
      <c r="DN842" s="7"/>
      <c r="EI842" s="7"/>
      <c r="FB842" s="7"/>
    </row>
    <row r="843" spans="19:158" x14ac:dyDescent="0.15">
      <c r="S843" s="7"/>
      <c r="BB843" s="7"/>
      <c r="CF843" s="7"/>
      <c r="CG843" s="7"/>
      <c r="CH843" s="7"/>
      <c r="DN843" s="7"/>
      <c r="EI843" s="7"/>
      <c r="FB843" s="7"/>
    </row>
    <row r="844" spans="19:158" x14ac:dyDescent="0.15">
      <c r="S844" s="7"/>
      <c r="BB844" s="7"/>
      <c r="CF844" s="7"/>
      <c r="CG844" s="7"/>
      <c r="CH844" s="7"/>
      <c r="DN844" s="7"/>
      <c r="EI844" s="7"/>
      <c r="FB844" s="7"/>
    </row>
    <row r="845" spans="19:158" x14ac:dyDescent="0.15">
      <c r="S845" s="7"/>
      <c r="BB845" s="7"/>
      <c r="CF845" s="7"/>
      <c r="CG845" s="7"/>
      <c r="CH845" s="7"/>
      <c r="DN845" s="7"/>
      <c r="EI845" s="7"/>
      <c r="FB845" s="7"/>
    </row>
    <row r="846" spans="19:158" x14ac:dyDescent="0.15">
      <c r="S846" s="7"/>
      <c r="BB846" s="7"/>
      <c r="CF846" s="7"/>
      <c r="CG846" s="7"/>
      <c r="CH846" s="7"/>
      <c r="DN846" s="7"/>
      <c r="EI846" s="7"/>
      <c r="FB846" s="7"/>
    </row>
    <row r="847" spans="19:158" x14ac:dyDescent="0.15">
      <c r="S847" s="7"/>
      <c r="BB847" s="7"/>
      <c r="CF847" s="7"/>
      <c r="CG847" s="7"/>
      <c r="CH847" s="7"/>
      <c r="DN847" s="7"/>
      <c r="EI847" s="7"/>
      <c r="FB847" s="7"/>
    </row>
    <row r="848" spans="19:158" x14ac:dyDescent="0.15">
      <c r="S848" s="7"/>
      <c r="BB848" s="7"/>
      <c r="CF848" s="7"/>
      <c r="CG848" s="7"/>
      <c r="CH848" s="7"/>
      <c r="DN848" s="7"/>
      <c r="EI848" s="7"/>
      <c r="FB848" s="7"/>
    </row>
    <row r="849" spans="19:158" x14ac:dyDescent="0.15">
      <c r="S849" s="7"/>
      <c r="BB849" s="7"/>
      <c r="CF849" s="7"/>
      <c r="CG849" s="7"/>
      <c r="CH849" s="7"/>
      <c r="DN849" s="7"/>
      <c r="EI849" s="7"/>
      <c r="FB849" s="7"/>
    </row>
    <row r="850" spans="19:158" x14ac:dyDescent="0.15">
      <c r="S850" s="7"/>
      <c r="BB850" s="7"/>
      <c r="CF850" s="7"/>
      <c r="CG850" s="7"/>
      <c r="CH850" s="7"/>
      <c r="DN850" s="7"/>
      <c r="EI850" s="7"/>
      <c r="FB850" s="7"/>
    </row>
    <row r="851" spans="19:158" x14ac:dyDescent="0.15">
      <c r="S851" s="7"/>
      <c r="BB851" s="7"/>
      <c r="CF851" s="7"/>
      <c r="CG851" s="7"/>
      <c r="CH851" s="7"/>
      <c r="DN851" s="7"/>
      <c r="EI851" s="7"/>
      <c r="FB851" s="7"/>
    </row>
    <row r="852" spans="19:158" x14ac:dyDescent="0.15">
      <c r="S852" s="7"/>
      <c r="BB852" s="7"/>
      <c r="CF852" s="7"/>
      <c r="CG852" s="7"/>
      <c r="CH852" s="7"/>
      <c r="DN852" s="7"/>
      <c r="EI852" s="7"/>
      <c r="FB852" s="7"/>
    </row>
    <row r="853" spans="19:158" x14ac:dyDescent="0.15">
      <c r="S853" s="7"/>
      <c r="BB853" s="7"/>
      <c r="CF853" s="7"/>
      <c r="CG853" s="7"/>
      <c r="CH853" s="7"/>
      <c r="DN853" s="7"/>
      <c r="EI853" s="7"/>
      <c r="FB853" s="7"/>
    </row>
    <row r="854" spans="19:158" x14ac:dyDescent="0.15">
      <c r="S854" s="7"/>
      <c r="BB854" s="7"/>
      <c r="CF854" s="7"/>
      <c r="CG854" s="7"/>
      <c r="CH854" s="7"/>
      <c r="DN854" s="7"/>
      <c r="EI854" s="7"/>
      <c r="FB854" s="7"/>
    </row>
    <row r="855" spans="19:158" x14ac:dyDescent="0.15">
      <c r="S855" s="7"/>
      <c r="BB855" s="7"/>
      <c r="CF855" s="7"/>
      <c r="CG855" s="7"/>
      <c r="CH855" s="7"/>
      <c r="DN855" s="7"/>
      <c r="EI855" s="7"/>
      <c r="FB855" s="7"/>
    </row>
    <row r="856" spans="19:158" x14ac:dyDescent="0.15">
      <c r="S856" s="7"/>
      <c r="BB856" s="7"/>
      <c r="CF856" s="7"/>
      <c r="CG856" s="7"/>
      <c r="CH856" s="7"/>
      <c r="DN856" s="7"/>
      <c r="EI856" s="7"/>
      <c r="FB856" s="7"/>
    </row>
    <row r="857" spans="19:158" x14ac:dyDescent="0.15">
      <c r="S857" s="7"/>
      <c r="BB857" s="7"/>
      <c r="CF857" s="7"/>
      <c r="CG857" s="7"/>
      <c r="CH857" s="7"/>
      <c r="DN857" s="7"/>
      <c r="EI857" s="7"/>
      <c r="FB857" s="7"/>
    </row>
    <row r="858" spans="19:158" x14ac:dyDescent="0.15">
      <c r="S858" s="7"/>
      <c r="BB858" s="7"/>
      <c r="CF858" s="7"/>
      <c r="CG858" s="7"/>
      <c r="CH858" s="7"/>
      <c r="DN858" s="7"/>
      <c r="EI858" s="7"/>
      <c r="FB858" s="7"/>
    </row>
    <row r="859" spans="19:158" x14ac:dyDescent="0.15">
      <c r="S859" s="7"/>
      <c r="BB859" s="7"/>
      <c r="CF859" s="7"/>
      <c r="CG859" s="7"/>
      <c r="CH859" s="7"/>
      <c r="DN859" s="7"/>
      <c r="EI859" s="7"/>
      <c r="FB859" s="7"/>
    </row>
    <row r="860" spans="19:158" x14ac:dyDescent="0.15">
      <c r="S860" s="7"/>
      <c r="BB860" s="7"/>
      <c r="CF860" s="7"/>
      <c r="CG860" s="7"/>
      <c r="CH860" s="7"/>
      <c r="DN860" s="7"/>
      <c r="EI860" s="7"/>
      <c r="FB860" s="7"/>
    </row>
    <row r="861" spans="19:158" x14ac:dyDescent="0.15">
      <c r="S861" s="7"/>
      <c r="BB861" s="7"/>
      <c r="CF861" s="7"/>
      <c r="CG861" s="7"/>
      <c r="CH861" s="7"/>
      <c r="DN861" s="7"/>
      <c r="EI861" s="7"/>
      <c r="FB861" s="7"/>
    </row>
    <row r="862" spans="19:158" x14ac:dyDescent="0.15">
      <c r="S862" s="7"/>
      <c r="BB862" s="7"/>
      <c r="CF862" s="7"/>
      <c r="CG862" s="7"/>
      <c r="CH862" s="7"/>
      <c r="DN862" s="7"/>
      <c r="EI862" s="7"/>
      <c r="FB862" s="7"/>
    </row>
    <row r="863" spans="19:158" x14ac:dyDescent="0.15">
      <c r="S863" s="7"/>
      <c r="BB863" s="7"/>
      <c r="CF863" s="7"/>
      <c r="CG863" s="7"/>
      <c r="CH863" s="7"/>
      <c r="DN863" s="7"/>
      <c r="EI863" s="7"/>
      <c r="FB863" s="7"/>
    </row>
    <row r="864" spans="19:158" x14ac:dyDescent="0.15">
      <c r="S864" s="7"/>
      <c r="BB864" s="7"/>
      <c r="CF864" s="7"/>
      <c r="CG864" s="7"/>
      <c r="CH864" s="7"/>
      <c r="DN864" s="7"/>
      <c r="EI864" s="7"/>
      <c r="FB864" s="7"/>
    </row>
    <row r="865" spans="19:158" x14ac:dyDescent="0.15">
      <c r="S865" s="7"/>
      <c r="BB865" s="7"/>
      <c r="CF865" s="7"/>
      <c r="CG865" s="7"/>
      <c r="CH865" s="7"/>
      <c r="DN865" s="7"/>
      <c r="EI865" s="7"/>
      <c r="FB865" s="7"/>
    </row>
    <row r="866" spans="19:158" x14ac:dyDescent="0.15">
      <c r="S866" s="7"/>
      <c r="BB866" s="7"/>
      <c r="CF866" s="7"/>
      <c r="CG866" s="7"/>
      <c r="CH866" s="7"/>
      <c r="DN866" s="7"/>
      <c r="EI866" s="7"/>
      <c r="FB866" s="7"/>
    </row>
    <row r="867" spans="19:158" x14ac:dyDescent="0.15">
      <c r="S867" s="7"/>
      <c r="BB867" s="7"/>
      <c r="CF867" s="7"/>
      <c r="CG867" s="7"/>
      <c r="CH867" s="7"/>
      <c r="DN867" s="7"/>
      <c r="EI867" s="7"/>
      <c r="FB867" s="7"/>
    </row>
    <row r="868" spans="19:158" x14ac:dyDescent="0.15">
      <c r="S868" s="7"/>
      <c r="BB868" s="7"/>
      <c r="CF868" s="7"/>
      <c r="CG868" s="7"/>
      <c r="CH868" s="7"/>
      <c r="DN868" s="7"/>
      <c r="EI868" s="7"/>
      <c r="FB868" s="7"/>
    </row>
    <row r="869" spans="19:158" x14ac:dyDescent="0.15">
      <c r="S869" s="7"/>
      <c r="BB869" s="7"/>
      <c r="CF869" s="7"/>
      <c r="CG869" s="7"/>
      <c r="CH869" s="7"/>
      <c r="DN869" s="7"/>
      <c r="EI869" s="7"/>
      <c r="FB869" s="7"/>
    </row>
    <row r="870" spans="19:158" x14ac:dyDescent="0.15">
      <c r="S870" s="7"/>
      <c r="BB870" s="7"/>
      <c r="CF870" s="7"/>
      <c r="CG870" s="7"/>
      <c r="CH870" s="7"/>
      <c r="DN870" s="7"/>
      <c r="EI870" s="7"/>
      <c r="FB870" s="7"/>
    </row>
    <row r="871" spans="19:158" x14ac:dyDescent="0.15">
      <c r="S871" s="7"/>
      <c r="BB871" s="7"/>
      <c r="CF871" s="7"/>
      <c r="CG871" s="7"/>
      <c r="CH871" s="7"/>
      <c r="DN871" s="7"/>
      <c r="EI871" s="7"/>
      <c r="FB871" s="7"/>
    </row>
    <row r="872" spans="19:158" x14ac:dyDescent="0.15">
      <c r="S872" s="7"/>
      <c r="BB872" s="7"/>
      <c r="CF872" s="7"/>
      <c r="CG872" s="7"/>
      <c r="CH872" s="7"/>
      <c r="DN872" s="7"/>
      <c r="EI872" s="7"/>
      <c r="FB872" s="7"/>
    </row>
    <row r="873" spans="19:158" x14ac:dyDescent="0.15">
      <c r="S873" s="7"/>
      <c r="BB873" s="7"/>
      <c r="CF873" s="7"/>
      <c r="CG873" s="7"/>
      <c r="CH873" s="7"/>
      <c r="DN873" s="7"/>
      <c r="EI873" s="7"/>
      <c r="FB873" s="7"/>
    </row>
    <row r="874" spans="19:158" x14ac:dyDescent="0.15">
      <c r="S874" s="7"/>
      <c r="BB874" s="7"/>
      <c r="CF874" s="7"/>
      <c r="CG874" s="7"/>
      <c r="CH874" s="7"/>
      <c r="DN874" s="7"/>
      <c r="EI874" s="7"/>
      <c r="FB874" s="7"/>
    </row>
    <row r="875" spans="19:158" x14ac:dyDescent="0.15">
      <c r="S875" s="7"/>
      <c r="BB875" s="7"/>
      <c r="CF875" s="7"/>
      <c r="CG875" s="7"/>
      <c r="CH875" s="7"/>
      <c r="DN875" s="7"/>
      <c r="EI875" s="7"/>
      <c r="FB875" s="7"/>
    </row>
    <row r="876" spans="19:158" x14ac:dyDescent="0.15">
      <c r="S876" s="7"/>
      <c r="BB876" s="7"/>
      <c r="CF876" s="7"/>
      <c r="CG876" s="7"/>
      <c r="CH876" s="7"/>
      <c r="DN876" s="7"/>
      <c r="EI876" s="7"/>
      <c r="FB876" s="7"/>
    </row>
    <row r="877" spans="19:158" x14ac:dyDescent="0.15">
      <c r="S877" s="7"/>
      <c r="BB877" s="7"/>
      <c r="CF877" s="7"/>
      <c r="CG877" s="7"/>
      <c r="CH877" s="7"/>
      <c r="DN877" s="7"/>
      <c r="EI877" s="7"/>
      <c r="FB877" s="7"/>
    </row>
    <row r="878" spans="19:158" x14ac:dyDescent="0.15">
      <c r="S878" s="7"/>
      <c r="BB878" s="7"/>
      <c r="CF878" s="7"/>
      <c r="CG878" s="7"/>
      <c r="CH878" s="7"/>
      <c r="DN878" s="7"/>
      <c r="EI878" s="7"/>
      <c r="FB878" s="7"/>
    </row>
    <row r="879" spans="19:158" x14ac:dyDescent="0.15">
      <c r="S879" s="7"/>
      <c r="BB879" s="7"/>
      <c r="CF879" s="7"/>
      <c r="CG879" s="7"/>
      <c r="CH879" s="7"/>
      <c r="DN879" s="7"/>
      <c r="EI879" s="7"/>
      <c r="FB879" s="7"/>
    </row>
    <row r="880" spans="19:158" x14ac:dyDescent="0.15">
      <c r="S880" s="7"/>
      <c r="BB880" s="7"/>
      <c r="CF880" s="7"/>
      <c r="CG880" s="7"/>
      <c r="CH880" s="7"/>
      <c r="DN880" s="7"/>
      <c r="EI880" s="7"/>
      <c r="FB880" s="7"/>
    </row>
    <row r="881" spans="19:158" x14ac:dyDescent="0.15">
      <c r="S881" s="7"/>
      <c r="BB881" s="7"/>
      <c r="CF881" s="7"/>
      <c r="CG881" s="7"/>
      <c r="CH881" s="7"/>
      <c r="DN881" s="7"/>
      <c r="EI881" s="7"/>
      <c r="FB881" s="7"/>
    </row>
    <row r="882" spans="19:158" x14ac:dyDescent="0.15">
      <c r="S882" s="7"/>
      <c r="BB882" s="7"/>
      <c r="CF882" s="7"/>
      <c r="CG882" s="7"/>
      <c r="CH882" s="7"/>
      <c r="DN882" s="7"/>
      <c r="EI882" s="7"/>
      <c r="FB882" s="7"/>
    </row>
    <row r="883" spans="19:158" x14ac:dyDescent="0.15">
      <c r="S883" s="7"/>
      <c r="BB883" s="7"/>
      <c r="CF883" s="7"/>
      <c r="CG883" s="7"/>
      <c r="CH883" s="7"/>
      <c r="DN883" s="7"/>
      <c r="EI883" s="7"/>
      <c r="FB883" s="7"/>
    </row>
    <row r="884" spans="19:158" x14ac:dyDescent="0.15">
      <c r="S884" s="7"/>
      <c r="BB884" s="7"/>
      <c r="CF884" s="7"/>
      <c r="CG884" s="7"/>
      <c r="CH884" s="7"/>
      <c r="DN884" s="7"/>
      <c r="EI884" s="7"/>
      <c r="FB884" s="7"/>
    </row>
    <row r="885" spans="19:158" x14ac:dyDescent="0.15">
      <c r="S885" s="7"/>
      <c r="BB885" s="7"/>
      <c r="CF885" s="7"/>
      <c r="CG885" s="7"/>
      <c r="CH885" s="7"/>
      <c r="DN885" s="7"/>
      <c r="EI885" s="7"/>
      <c r="FB885" s="7"/>
    </row>
    <row r="886" spans="19:158" x14ac:dyDescent="0.15">
      <c r="S886" s="7"/>
      <c r="BB886" s="7"/>
      <c r="CF886" s="7"/>
      <c r="CG886" s="7"/>
      <c r="CH886" s="7"/>
      <c r="DN886" s="7"/>
      <c r="EI886" s="7"/>
      <c r="FB886" s="7"/>
    </row>
    <row r="887" spans="19:158" x14ac:dyDescent="0.15">
      <c r="S887" s="7"/>
      <c r="BB887" s="7"/>
      <c r="CF887" s="7"/>
      <c r="CG887" s="7"/>
      <c r="CH887" s="7"/>
      <c r="DN887" s="7"/>
      <c r="EI887" s="7"/>
      <c r="FB887" s="7"/>
    </row>
    <row r="888" spans="19:158" x14ac:dyDescent="0.15">
      <c r="S888" s="7"/>
      <c r="BB888" s="7"/>
      <c r="CF888" s="7"/>
      <c r="CG888" s="7"/>
      <c r="CH888" s="7"/>
      <c r="DN888" s="7"/>
      <c r="EI888" s="7"/>
      <c r="FB888" s="7"/>
    </row>
    <row r="889" spans="19:158" x14ac:dyDescent="0.15">
      <c r="S889" s="7"/>
      <c r="BB889" s="7"/>
      <c r="CF889" s="7"/>
      <c r="CG889" s="7"/>
      <c r="CH889" s="7"/>
      <c r="DN889" s="7"/>
      <c r="EI889" s="7"/>
      <c r="FB889" s="7"/>
    </row>
    <row r="890" spans="19:158" x14ac:dyDescent="0.15">
      <c r="S890" s="7"/>
      <c r="BB890" s="7"/>
      <c r="CF890" s="7"/>
      <c r="CG890" s="7"/>
      <c r="CH890" s="7"/>
      <c r="DN890" s="7"/>
      <c r="EI890" s="7"/>
      <c r="FB890" s="7"/>
    </row>
    <row r="891" spans="19:158" x14ac:dyDescent="0.15">
      <c r="S891" s="7"/>
      <c r="BB891" s="7"/>
      <c r="CF891" s="7"/>
      <c r="CG891" s="7"/>
      <c r="CH891" s="7"/>
      <c r="DN891" s="7"/>
      <c r="EI891" s="7"/>
      <c r="FB891" s="7"/>
    </row>
    <row r="892" spans="19:158" x14ac:dyDescent="0.15">
      <c r="S892" s="7"/>
      <c r="BB892" s="7"/>
      <c r="CF892" s="7"/>
      <c r="CG892" s="7"/>
      <c r="CH892" s="7"/>
      <c r="DN892" s="7"/>
      <c r="EI892" s="7"/>
      <c r="FB892" s="7"/>
    </row>
    <row r="893" spans="19:158" x14ac:dyDescent="0.15">
      <c r="S893" s="7"/>
      <c r="BB893" s="7"/>
      <c r="CF893" s="7"/>
      <c r="CG893" s="7"/>
      <c r="CH893" s="7"/>
      <c r="DN893" s="7"/>
      <c r="EI893" s="7"/>
      <c r="FB893" s="7"/>
    </row>
    <row r="894" spans="19:158" x14ac:dyDescent="0.15">
      <c r="S894" s="7"/>
      <c r="BB894" s="7"/>
      <c r="CF894" s="7"/>
      <c r="CG894" s="7"/>
      <c r="CH894" s="7"/>
      <c r="DN894" s="7"/>
      <c r="EI894" s="7"/>
      <c r="FB894" s="7"/>
    </row>
    <row r="895" spans="19:158" x14ac:dyDescent="0.15">
      <c r="S895" s="7"/>
      <c r="BB895" s="7"/>
      <c r="CF895" s="7"/>
      <c r="CG895" s="7"/>
      <c r="CH895" s="7"/>
      <c r="DN895" s="7"/>
      <c r="EI895" s="7"/>
      <c r="FB895" s="7"/>
    </row>
    <row r="896" spans="19:158" x14ac:dyDescent="0.15">
      <c r="S896" s="7"/>
      <c r="BB896" s="7"/>
      <c r="CF896" s="7"/>
      <c r="CG896" s="7"/>
      <c r="CH896" s="7"/>
      <c r="DN896" s="7"/>
      <c r="EI896" s="7"/>
      <c r="FB896" s="7"/>
    </row>
    <row r="897" spans="19:158" x14ac:dyDescent="0.15">
      <c r="S897" s="7"/>
      <c r="BB897" s="7"/>
      <c r="CF897" s="7"/>
      <c r="CG897" s="7"/>
      <c r="CH897" s="7"/>
      <c r="DN897" s="7"/>
      <c r="EI897" s="7"/>
      <c r="FB897" s="7"/>
    </row>
    <row r="898" spans="19:158" x14ac:dyDescent="0.15">
      <c r="S898" s="7"/>
      <c r="BB898" s="7"/>
      <c r="CF898" s="7"/>
      <c r="CG898" s="7"/>
      <c r="CH898" s="7"/>
      <c r="DN898" s="7"/>
      <c r="EI898" s="7"/>
      <c r="FB898" s="7"/>
    </row>
    <row r="899" spans="19:158" x14ac:dyDescent="0.15">
      <c r="S899" s="7"/>
      <c r="BB899" s="7"/>
      <c r="CF899" s="7"/>
      <c r="CG899" s="7"/>
      <c r="CH899" s="7"/>
      <c r="DN899" s="7"/>
      <c r="EI899" s="7"/>
      <c r="FB899" s="7"/>
    </row>
    <row r="900" spans="19:158" x14ac:dyDescent="0.15">
      <c r="S900" s="7"/>
      <c r="BB900" s="7"/>
      <c r="CF900" s="7"/>
      <c r="CG900" s="7"/>
      <c r="CH900" s="7"/>
      <c r="DN900" s="7"/>
      <c r="EI900" s="7"/>
      <c r="FB900" s="7"/>
    </row>
    <row r="901" spans="19:158" x14ac:dyDescent="0.15">
      <c r="S901" s="7"/>
      <c r="BB901" s="7"/>
      <c r="CF901" s="7"/>
      <c r="CG901" s="7"/>
      <c r="CH901" s="7"/>
      <c r="DN901" s="7"/>
      <c r="EI901" s="7"/>
      <c r="FB901" s="7"/>
    </row>
    <row r="902" spans="19:158" x14ac:dyDescent="0.15">
      <c r="S902" s="7"/>
      <c r="BB902" s="7"/>
      <c r="CF902" s="7"/>
      <c r="CG902" s="7"/>
      <c r="CH902" s="7"/>
      <c r="DN902" s="7"/>
      <c r="EI902" s="7"/>
      <c r="FB902" s="7"/>
    </row>
    <row r="903" spans="19:158" x14ac:dyDescent="0.15">
      <c r="S903" s="7"/>
      <c r="BB903" s="7"/>
      <c r="CF903" s="7"/>
      <c r="CG903" s="7"/>
      <c r="CH903" s="7"/>
      <c r="DN903" s="7"/>
      <c r="EI903" s="7"/>
      <c r="FB903" s="7"/>
    </row>
    <row r="904" spans="19:158" x14ac:dyDescent="0.15">
      <c r="S904" s="7"/>
      <c r="BB904" s="7"/>
      <c r="CF904" s="7"/>
      <c r="CG904" s="7"/>
      <c r="CH904" s="7"/>
      <c r="DN904" s="7"/>
      <c r="EI904" s="7"/>
      <c r="FB904" s="7"/>
    </row>
    <row r="905" spans="19:158" x14ac:dyDescent="0.15">
      <c r="S905" s="7"/>
      <c r="BB905" s="7"/>
      <c r="CF905" s="7"/>
      <c r="CG905" s="7"/>
      <c r="CH905" s="7"/>
      <c r="DN905" s="7"/>
      <c r="EI905" s="7"/>
      <c r="FB905" s="7"/>
    </row>
    <row r="906" spans="19:158" x14ac:dyDescent="0.15">
      <c r="S906" s="7"/>
      <c r="BB906" s="7"/>
      <c r="CF906" s="7"/>
      <c r="CG906" s="7"/>
      <c r="CH906" s="7"/>
      <c r="DN906" s="7"/>
      <c r="EI906" s="7"/>
      <c r="FB906" s="7"/>
    </row>
    <row r="907" spans="19:158" x14ac:dyDescent="0.15">
      <c r="S907" s="7"/>
      <c r="BB907" s="7"/>
      <c r="CF907" s="7"/>
      <c r="CG907" s="7"/>
      <c r="CH907" s="7"/>
      <c r="DN907" s="7"/>
      <c r="EI907" s="7"/>
      <c r="FB907" s="7"/>
    </row>
    <row r="908" spans="19:158" x14ac:dyDescent="0.15">
      <c r="S908" s="7"/>
      <c r="BB908" s="7"/>
      <c r="CF908" s="7"/>
      <c r="CG908" s="7"/>
      <c r="CH908" s="7"/>
      <c r="DN908" s="7"/>
      <c r="EI908" s="7"/>
      <c r="FB908" s="7"/>
    </row>
    <row r="909" spans="19:158" x14ac:dyDescent="0.15">
      <c r="S909" s="7"/>
      <c r="BB909" s="7"/>
      <c r="CF909" s="7"/>
      <c r="CG909" s="7"/>
      <c r="CH909" s="7"/>
      <c r="DN909" s="7"/>
      <c r="EI909" s="7"/>
      <c r="FB909" s="7"/>
    </row>
    <row r="910" spans="19:158" x14ac:dyDescent="0.15">
      <c r="S910" s="7"/>
      <c r="BB910" s="7"/>
      <c r="CF910" s="7"/>
      <c r="CG910" s="7"/>
      <c r="CH910" s="7"/>
      <c r="DN910" s="7"/>
      <c r="EI910" s="7"/>
      <c r="FB910" s="7"/>
    </row>
    <row r="911" spans="19:158" x14ac:dyDescent="0.15">
      <c r="S911" s="7"/>
      <c r="BB911" s="7"/>
      <c r="CF911" s="7"/>
      <c r="CG911" s="7"/>
      <c r="CH911" s="7"/>
      <c r="DN911" s="7"/>
      <c r="EI911" s="7"/>
      <c r="FB911" s="7"/>
    </row>
    <row r="912" spans="19:158" x14ac:dyDescent="0.15">
      <c r="S912" s="7"/>
      <c r="BB912" s="7"/>
      <c r="CF912" s="7"/>
      <c r="CG912" s="7"/>
      <c r="CH912" s="7"/>
      <c r="DN912" s="7"/>
      <c r="EI912" s="7"/>
      <c r="FB912" s="7"/>
    </row>
    <row r="913" spans="19:158" x14ac:dyDescent="0.15">
      <c r="S913" s="7"/>
      <c r="BB913" s="7"/>
      <c r="CF913" s="7"/>
      <c r="CG913" s="7"/>
      <c r="CH913" s="7"/>
      <c r="DN913" s="7"/>
      <c r="EI913" s="7"/>
      <c r="FB913" s="7"/>
    </row>
    <row r="914" spans="19:158" x14ac:dyDescent="0.15">
      <c r="S914" s="7"/>
      <c r="BB914" s="7"/>
      <c r="CF914" s="7"/>
      <c r="CG914" s="7"/>
      <c r="CH914" s="7"/>
      <c r="DN914" s="7"/>
      <c r="EI914" s="7"/>
      <c r="FB914" s="7"/>
    </row>
    <row r="915" spans="19:158" x14ac:dyDescent="0.15">
      <c r="S915" s="7"/>
      <c r="BB915" s="7"/>
      <c r="CF915" s="7"/>
      <c r="CG915" s="7"/>
      <c r="CH915" s="7"/>
      <c r="DN915" s="7"/>
      <c r="EI915" s="7"/>
      <c r="FB915" s="7"/>
    </row>
    <row r="916" spans="19:158" x14ac:dyDescent="0.15">
      <c r="S916" s="7"/>
      <c r="BB916" s="7"/>
      <c r="CF916" s="7"/>
      <c r="CG916" s="7"/>
      <c r="CH916" s="7"/>
      <c r="DN916" s="7"/>
      <c r="EI916" s="7"/>
      <c r="FB916" s="7"/>
    </row>
    <row r="917" spans="19:158" x14ac:dyDescent="0.15">
      <c r="S917" s="7"/>
      <c r="BB917" s="7"/>
      <c r="CF917" s="7"/>
      <c r="CG917" s="7"/>
      <c r="CH917" s="7"/>
      <c r="DN917" s="7"/>
      <c r="EI917" s="7"/>
      <c r="FB917" s="7"/>
    </row>
    <row r="918" spans="19:158" x14ac:dyDescent="0.15">
      <c r="S918" s="7"/>
      <c r="BB918" s="7"/>
      <c r="CF918" s="7"/>
      <c r="CG918" s="7"/>
      <c r="CH918" s="7"/>
      <c r="DN918" s="7"/>
      <c r="EI918" s="7"/>
      <c r="FB918" s="7"/>
    </row>
    <row r="919" spans="19:158" x14ac:dyDescent="0.15">
      <c r="S919" s="7"/>
      <c r="BB919" s="7"/>
      <c r="CF919" s="7"/>
      <c r="CG919" s="7"/>
      <c r="CH919" s="7"/>
      <c r="DN919" s="7"/>
      <c r="EI919" s="7"/>
      <c r="FB919" s="7"/>
    </row>
    <row r="920" spans="19:158" x14ac:dyDescent="0.15">
      <c r="S920" s="7"/>
      <c r="BB920" s="7"/>
      <c r="CF920" s="7"/>
      <c r="CG920" s="7"/>
      <c r="CH920" s="7"/>
      <c r="DN920" s="7"/>
      <c r="EI920" s="7"/>
      <c r="FB920" s="7"/>
    </row>
    <row r="921" spans="19:158" x14ac:dyDescent="0.15">
      <c r="S921" s="7"/>
      <c r="BB921" s="7"/>
      <c r="CF921" s="7"/>
      <c r="CG921" s="7"/>
      <c r="CH921" s="7"/>
      <c r="DN921" s="7"/>
      <c r="EI921" s="7"/>
      <c r="FB921" s="7"/>
    </row>
    <row r="922" spans="19:158" x14ac:dyDescent="0.15">
      <c r="S922" s="7"/>
      <c r="BB922" s="7"/>
      <c r="CF922" s="7"/>
      <c r="CG922" s="7"/>
      <c r="CH922" s="7"/>
      <c r="DN922" s="7"/>
      <c r="EI922" s="7"/>
      <c r="FB922" s="7"/>
    </row>
    <row r="923" spans="19:158" x14ac:dyDescent="0.15">
      <c r="S923" s="7"/>
      <c r="BB923" s="7"/>
      <c r="CF923" s="7"/>
      <c r="CG923" s="7"/>
      <c r="CH923" s="7"/>
      <c r="DN923" s="7"/>
      <c r="EI923" s="7"/>
      <c r="FB923" s="7"/>
    </row>
    <row r="924" spans="19:158" x14ac:dyDescent="0.15">
      <c r="S924" s="7"/>
      <c r="BB924" s="7"/>
      <c r="CF924" s="7"/>
      <c r="CG924" s="7"/>
      <c r="CH924" s="7"/>
      <c r="DN924" s="7"/>
      <c r="EI924" s="7"/>
      <c r="FB924" s="7"/>
    </row>
    <row r="925" spans="19:158" x14ac:dyDescent="0.15">
      <c r="S925" s="7"/>
      <c r="BB925" s="7"/>
      <c r="CF925" s="7"/>
      <c r="CG925" s="7"/>
      <c r="CH925" s="7"/>
      <c r="DN925" s="7"/>
      <c r="EI925" s="7"/>
      <c r="FB925" s="7"/>
    </row>
    <row r="926" spans="19:158" x14ac:dyDescent="0.15">
      <c r="S926" s="7"/>
      <c r="BB926" s="7"/>
      <c r="CF926" s="7"/>
      <c r="CG926" s="7"/>
      <c r="CH926" s="7"/>
      <c r="DN926" s="7"/>
      <c r="EI926" s="7"/>
      <c r="FB926" s="7"/>
    </row>
    <row r="927" spans="19:158" x14ac:dyDescent="0.15">
      <c r="S927" s="7"/>
      <c r="BB927" s="7"/>
      <c r="CF927" s="7"/>
      <c r="CG927" s="7"/>
      <c r="CH927" s="7"/>
      <c r="DN927" s="7"/>
      <c r="EI927" s="7"/>
      <c r="FB927" s="7"/>
    </row>
    <row r="928" spans="19:158" x14ac:dyDescent="0.15">
      <c r="S928" s="7"/>
      <c r="BB928" s="7"/>
      <c r="CF928" s="7"/>
      <c r="CG928" s="7"/>
      <c r="CH928" s="7"/>
      <c r="DN928" s="7"/>
      <c r="EI928" s="7"/>
      <c r="FB928" s="7"/>
    </row>
    <row r="929" spans="19:158" x14ac:dyDescent="0.15">
      <c r="S929" s="7"/>
      <c r="BB929" s="7"/>
      <c r="CF929" s="7"/>
      <c r="CG929" s="7"/>
      <c r="CH929" s="7"/>
      <c r="DN929" s="7"/>
      <c r="EI929" s="7"/>
      <c r="FB929" s="7"/>
    </row>
    <row r="930" spans="19:158" x14ac:dyDescent="0.15">
      <c r="S930" s="7"/>
      <c r="BB930" s="7"/>
      <c r="CF930" s="7"/>
      <c r="CG930" s="7"/>
      <c r="CH930" s="7"/>
      <c r="DN930" s="7"/>
      <c r="EI930" s="7"/>
      <c r="FB930" s="7"/>
    </row>
    <row r="931" spans="19:158" x14ac:dyDescent="0.15">
      <c r="S931" s="7"/>
      <c r="BB931" s="7"/>
      <c r="CF931" s="7"/>
      <c r="CG931" s="7"/>
      <c r="CH931" s="7"/>
      <c r="DN931" s="7"/>
      <c r="EI931" s="7"/>
      <c r="FB931" s="7"/>
    </row>
    <row r="932" spans="19:158" x14ac:dyDescent="0.15">
      <c r="S932" s="7"/>
      <c r="BB932" s="7"/>
      <c r="CF932" s="7"/>
      <c r="CG932" s="7"/>
      <c r="CH932" s="7"/>
      <c r="DN932" s="7"/>
      <c r="EI932" s="7"/>
      <c r="FB932" s="7"/>
    </row>
    <row r="933" spans="19:158" x14ac:dyDescent="0.15">
      <c r="S933" s="7"/>
      <c r="BB933" s="7"/>
      <c r="CF933" s="7"/>
      <c r="CG933" s="7"/>
      <c r="CH933" s="7"/>
      <c r="DN933" s="7"/>
      <c r="EI933" s="7"/>
      <c r="FB933" s="7"/>
    </row>
    <row r="934" spans="19:158" x14ac:dyDescent="0.15">
      <c r="S934" s="7"/>
      <c r="BB934" s="7"/>
      <c r="CF934" s="7"/>
      <c r="CG934" s="7"/>
      <c r="CH934" s="7"/>
      <c r="DN934" s="7"/>
      <c r="EI934" s="7"/>
      <c r="FB934" s="7"/>
    </row>
    <row r="935" spans="19:158" x14ac:dyDescent="0.15">
      <c r="S935" s="7"/>
      <c r="BB935" s="7"/>
      <c r="CF935" s="7"/>
      <c r="CG935" s="7"/>
      <c r="CH935" s="7"/>
      <c r="DN935" s="7"/>
      <c r="EI935" s="7"/>
      <c r="FB935" s="7"/>
    </row>
    <row r="936" spans="19:158" x14ac:dyDescent="0.15">
      <c r="S936" s="7"/>
      <c r="BB936" s="7"/>
      <c r="CF936" s="7"/>
      <c r="CG936" s="7"/>
      <c r="CH936" s="7"/>
      <c r="DN936" s="7"/>
      <c r="EI936" s="7"/>
      <c r="FB936" s="7"/>
    </row>
    <row r="937" spans="19:158" x14ac:dyDescent="0.15">
      <c r="S937" s="7"/>
      <c r="BB937" s="7"/>
      <c r="CF937" s="7"/>
      <c r="CG937" s="7"/>
      <c r="CH937" s="7"/>
      <c r="DN937" s="7"/>
      <c r="EI937" s="7"/>
      <c r="FB937" s="7"/>
    </row>
    <row r="938" spans="19:158" x14ac:dyDescent="0.15">
      <c r="S938" s="7"/>
      <c r="BB938" s="7"/>
      <c r="CF938" s="7"/>
      <c r="CG938" s="7"/>
      <c r="CH938" s="7"/>
      <c r="DN938" s="7"/>
      <c r="EI938" s="7"/>
      <c r="FB938" s="7"/>
    </row>
    <row r="939" spans="19:158" x14ac:dyDescent="0.15">
      <c r="S939" s="7"/>
      <c r="BB939" s="7"/>
      <c r="CF939" s="7"/>
      <c r="CG939" s="7"/>
      <c r="CH939" s="7"/>
      <c r="DN939" s="7"/>
      <c r="EI939" s="7"/>
      <c r="FB939" s="7"/>
    </row>
    <row r="940" spans="19:158" x14ac:dyDescent="0.15">
      <c r="S940" s="7"/>
      <c r="BB940" s="7"/>
      <c r="CF940" s="7"/>
      <c r="CG940" s="7"/>
      <c r="CH940" s="7"/>
      <c r="DN940" s="7"/>
      <c r="EI940" s="7"/>
      <c r="FB940" s="7"/>
    </row>
    <row r="941" spans="19:158" x14ac:dyDescent="0.15">
      <c r="S941" s="7"/>
      <c r="BB941" s="7"/>
      <c r="CF941" s="7"/>
      <c r="CG941" s="7"/>
      <c r="CH941" s="7"/>
      <c r="DN941" s="7"/>
      <c r="EI941" s="7"/>
      <c r="FB941" s="7"/>
    </row>
    <row r="942" spans="19:158" x14ac:dyDescent="0.15">
      <c r="S942" s="7"/>
      <c r="BB942" s="7"/>
      <c r="CF942" s="7"/>
      <c r="CG942" s="7"/>
      <c r="CH942" s="7"/>
      <c r="DN942" s="7"/>
      <c r="EI942" s="7"/>
      <c r="FB942" s="7"/>
    </row>
    <row r="943" spans="19:158" x14ac:dyDescent="0.15">
      <c r="S943" s="7"/>
      <c r="BB943" s="7"/>
      <c r="CF943" s="7"/>
      <c r="CG943" s="7"/>
      <c r="CH943" s="7"/>
      <c r="DN943" s="7"/>
      <c r="EI943" s="7"/>
      <c r="FB943" s="7"/>
    </row>
    <row r="944" spans="19:158" x14ac:dyDescent="0.15">
      <c r="S944" s="7"/>
      <c r="BB944" s="7"/>
      <c r="CF944" s="7"/>
      <c r="CG944" s="7"/>
      <c r="CH944" s="7"/>
      <c r="DN944" s="7"/>
      <c r="EI944" s="7"/>
      <c r="FB944" s="7"/>
    </row>
    <row r="945" spans="19:158" x14ac:dyDescent="0.15">
      <c r="S945" s="7"/>
      <c r="BB945" s="7"/>
      <c r="CF945" s="7"/>
      <c r="CG945" s="7"/>
      <c r="CH945" s="7"/>
      <c r="DN945" s="7"/>
      <c r="EI945" s="7"/>
      <c r="FB945" s="7"/>
    </row>
    <row r="946" spans="19:158" x14ac:dyDescent="0.15">
      <c r="S946" s="7"/>
      <c r="BB946" s="7"/>
      <c r="CF946" s="7"/>
      <c r="CG946" s="7"/>
      <c r="CH946" s="7"/>
      <c r="DN946" s="7"/>
      <c r="EI946" s="7"/>
      <c r="FB946" s="7"/>
    </row>
    <row r="947" spans="19:158" x14ac:dyDescent="0.15">
      <c r="S947" s="7"/>
      <c r="BB947" s="7"/>
      <c r="CF947" s="7"/>
      <c r="CG947" s="7"/>
      <c r="CH947" s="7"/>
      <c r="DN947" s="7"/>
      <c r="EI947" s="7"/>
      <c r="FB947" s="7"/>
    </row>
    <row r="948" spans="19:158" x14ac:dyDescent="0.15">
      <c r="S948" s="7"/>
      <c r="BB948" s="7"/>
      <c r="CF948" s="7"/>
      <c r="CG948" s="7"/>
      <c r="CH948" s="7"/>
      <c r="DN948" s="7"/>
      <c r="EI948" s="7"/>
      <c r="FB948" s="7"/>
    </row>
    <row r="949" spans="19:158" x14ac:dyDescent="0.15">
      <c r="S949" s="7"/>
      <c r="BB949" s="7"/>
      <c r="CF949" s="7"/>
      <c r="CG949" s="7"/>
      <c r="CH949" s="7"/>
      <c r="DN949" s="7"/>
      <c r="EI949" s="7"/>
      <c r="FB949" s="7"/>
    </row>
    <row r="950" spans="19:158" x14ac:dyDescent="0.15">
      <c r="S950" s="7"/>
      <c r="BB950" s="7"/>
      <c r="CF950" s="7"/>
      <c r="CG950" s="7"/>
      <c r="CH950" s="7"/>
      <c r="DN950" s="7"/>
      <c r="EI950" s="7"/>
      <c r="FB950" s="7"/>
    </row>
    <row r="951" spans="19:158" x14ac:dyDescent="0.15">
      <c r="S951" s="7"/>
      <c r="BB951" s="7"/>
      <c r="CF951" s="7"/>
      <c r="CG951" s="7"/>
      <c r="CH951" s="7"/>
      <c r="DN951" s="7"/>
      <c r="EI951" s="7"/>
      <c r="FB951" s="7"/>
    </row>
    <row r="952" spans="19:158" x14ac:dyDescent="0.15">
      <c r="S952" s="7"/>
      <c r="BB952" s="7"/>
      <c r="CF952" s="7"/>
      <c r="CG952" s="7"/>
      <c r="CH952" s="7"/>
      <c r="DN952" s="7"/>
      <c r="EI952" s="7"/>
      <c r="FB952" s="7"/>
    </row>
    <row r="953" spans="19:158" x14ac:dyDescent="0.15">
      <c r="S953" s="7"/>
      <c r="BB953" s="7"/>
      <c r="CF953" s="7"/>
      <c r="CG953" s="7"/>
      <c r="CH953" s="7"/>
      <c r="DN953" s="7"/>
      <c r="EI953" s="7"/>
      <c r="FB953" s="7"/>
    </row>
    <row r="954" spans="19:158" x14ac:dyDescent="0.15">
      <c r="S954" s="7"/>
      <c r="BB954" s="7"/>
      <c r="CF954" s="7"/>
      <c r="CG954" s="7"/>
      <c r="CH954" s="7"/>
      <c r="DN954" s="7"/>
      <c r="EI954" s="7"/>
      <c r="FB954" s="7"/>
    </row>
    <row r="955" spans="19:158" x14ac:dyDescent="0.15">
      <c r="S955" s="7"/>
      <c r="BB955" s="7"/>
      <c r="CF955" s="7"/>
      <c r="CG955" s="7"/>
      <c r="CH955" s="7"/>
      <c r="DN955" s="7"/>
      <c r="EI955" s="7"/>
      <c r="FB955" s="7"/>
    </row>
    <row r="956" spans="19:158" x14ac:dyDescent="0.15">
      <c r="S956" s="7"/>
      <c r="BB956" s="7"/>
      <c r="CF956" s="7"/>
      <c r="CG956" s="7"/>
      <c r="CH956" s="7"/>
      <c r="DN956" s="7"/>
      <c r="EI956" s="7"/>
      <c r="FB956" s="7"/>
    </row>
    <row r="957" spans="19:158" x14ac:dyDescent="0.15">
      <c r="S957" s="7"/>
      <c r="BB957" s="7"/>
      <c r="CF957" s="7"/>
      <c r="CG957" s="7"/>
      <c r="CH957" s="7"/>
      <c r="DN957" s="7"/>
      <c r="EI957" s="7"/>
      <c r="FB957" s="7"/>
    </row>
    <row r="958" spans="19:158" x14ac:dyDescent="0.15">
      <c r="S958" s="7"/>
      <c r="BB958" s="7"/>
      <c r="CF958" s="7"/>
      <c r="CG958" s="7"/>
      <c r="CH958" s="7"/>
      <c r="DN958" s="7"/>
      <c r="EI958" s="7"/>
      <c r="FB958" s="7"/>
    </row>
    <row r="959" spans="19:158" x14ac:dyDescent="0.15">
      <c r="S959" s="7"/>
      <c r="BB959" s="7"/>
      <c r="CF959" s="7"/>
      <c r="CG959" s="7"/>
      <c r="CH959" s="7"/>
      <c r="DN959" s="7"/>
      <c r="EI959" s="7"/>
      <c r="FB959" s="7"/>
    </row>
    <row r="960" spans="19:158" x14ac:dyDescent="0.15">
      <c r="S960" s="7"/>
      <c r="BB960" s="7"/>
      <c r="CF960" s="7"/>
      <c r="CG960" s="7"/>
      <c r="CH960" s="7"/>
      <c r="DN960" s="7"/>
      <c r="EI960" s="7"/>
      <c r="FB960" s="7"/>
    </row>
    <row r="961" spans="19:158" x14ac:dyDescent="0.15">
      <c r="S961" s="7"/>
      <c r="BB961" s="7"/>
      <c r="CF961" s="7"/>
      <c r="CG961" s="7"/>
      <c r="CH961" s="7"/>
      <c r="DN961" s="7"/>
      <c r="EI961" s="7"/>
      <c r="FB961" s="7"/>
    </row>
    <row r="962" spans="19:158" x14ac:dyDescent="0.15">
      <c r="S962" s="7"/>
      <c r="BB962" s="7"/>
      <c r="CF962" s="7"/>
      <c r="CG962" s="7"/>
      <c r="CH962" s="7"/>
      <c r="DN962" s="7"/>
      <c r="EI962" s="7"/>
      <c r="FB962" s="7"/>
    </row>
    <row r="963" spans="19:158" x14ac:dyDescent="0.15">
      <c r="S963" s="7"/>
      <c r="BB963" s="7"/>
      <c r="CF963" s="7"/>
      <c r="CG963" s="7"/>
      <c r="CH963" s="7"/>
      <c r="DN963" s="7"/>
      <c r="EI963" s="7"/>
      <c r="FB963" s="7"/>
    </row>
    <row r="964" spans="19:158" x14ac:dyDescent="0.15">
      <c r="S964" s="7"/>
      <c r="BB964" s="7"/>
      <c r="CF964" s="7"/>
      <c r="CG964" s="7"/>
      <c r="CH964" s="7"/>
      <c r="DN964" s="7"/>
      <c r="EI964" s="7"/>
      <c r="FB964" s="7"/>
    </row>
    <row r="965" spans="19:158" x14ac:dyDescent="0.15">
      <c r="S965" s="7"/>
      <c r="BB965" s="7"/>
      <c r="CF965" s="7"/>
      <c r="CG965" s="7"/>
      <c r="CH965" s="7"/>
      <c r="DN965" s="7"/>
      <c r="EI965" s="7"/>
      <c r="FB965" s="7"/>
    </row>
    <row r="966" spans="19:158" x14ac:dyDescent="0.15">
      <c r="S966" s="7"/>
      <c r="BB966" s="7"/>
      <c r="CF966" s="7"/>
      <c r="CG966" s="7"/>
      <c r="CH966" s="7"/>
      <c r="DN966" s="7"/>
      <c r="EI966" s="7"/>
      <c r="FB966" s="7"/>
    </row>
    <row r="967" spans="19:158" x14ac:dyDescent="0.15">
      <c r="S967" s="7"/>
      <c r="BB967" s="7"/>
      <c r="CF967" s="7"/>
      <c r="CG967" s="7"/>
      <c r="CH967" s="7"/>
      <c r="DN967" s="7"/>
      <c r="EI967" s="7"/>
      <c r="FB967" s="7"/>
    </row>
    <row r="968" spans="19:158" x14ac:dyDescent="0.15">
      <c r="S968" s="7"/>
      <c r="BB968" s="7"/>
      <c r="CF968" s="7"/>
      <c r="CG968" s="7"/>
      <c r="CH968" s="7"/>
      <c r="DN968" s="7"/>
      <c r="EI968" s="7"/>
      <c r="FB968" s="7"/>
    </row>
    <row r="969" spans="19:158" x14ac:dyDescent="0.15">
      <c r="S969" s="7"/>
      <c r="BB969" s="7"/>
      <c r="CF969" s="7"/>
      <c r="CG969" s="7"/>
      <c r="CH969" s="7"/>
      <c r="DN969" s="7"/>
      <c r="EI969" s="7"/>
      <c r="FB969" s="7"/>
    </row>
    <row r="970" spans="19:158" x14ac:dyDescent="0.15">
      <c r="S970" s="7"/>
      <c r="BB970" s="7"/>
      <c r="CF970" s="7"/>
      <c r="CG970" s="7"/>
      <c r="CH970" s="7"/>
      <c r="DN970" s="7"/>
      <c r="EI970" s="7"/>
      <c r="FB970" s="7"/>
    </row>
    <row r="971" spans="19:158" x14ac:dyDescent="0.15">
      <c r="S971" s="7"/>
      <c r="BB971" s="7"/>
      <c r="CF971" s="7"/>
      <c r="CG971" s="7"/>
      <c r="CH971" s="7"/>
      <c r="DN971" s="7"/>
      <c r="EI971" s="7"/>
      <c r="FB971" s="7"/>
    </row>
    <row r="972" spans="19:158" x14ac:dyDescent="0.15">
      <c r="S972" s="7"/>
      <c r="BB972" s="7"/>
      <c r="CF972" s="7"/>
      <c r="CG972" s="7"/>
      <c r="CH972" s="7"/>
      <c r="DN972" s="7"/>
      <c r="EI972" s="7"/>
      <c r="FB972" s="7"/>
    </row>
    <row r="973" spans="19:158" x14ac:dyDescent="0.15">
      <c r="S973" s="7"/>
      <c r="BB973" s="7"/>
      <c r="CF973" s="7"/>
      <c r="CG973" s="7"/>
      <c r="CH973" s="7"/>
      <c r="DN973" s="7"/>
      <c r="EI973" s="7"/>
      <c r="FB973" s="7"/>
    </row>
    <row r="974" spans="19:158" x14ac:dyDescent="0.15">
      <c r="S974" s="7"/>
      <c r="BB974" s="7"/>
      <c r="CF974" s="7"/>
      <c r="CG974" s="7"/>
      <c r="CH974" s="7"/>
      <c r="DN974" s="7"/>
      <c r="EI974" s="7"/>
      <c r="FB974" s="7"/>
    </row>
    <row r="975" spans="19:158" x14ac:dyDescent="0.15">
      <c r="S975" s="7"/>
      <c r="BB975" s="7"/>
      <c r="CF975" s="7"/>
      <c r="CG975" s="7"/>
      <c r="CH975" s="7"/>
      <c r="DN975" s="7"/>
      <c r="EI975" s="7"/>
      <c r="FB975" s="7"/>
    </row>
    <row r="976" spans="19:158" x14ac:dyDescent="0.15">
      <c r="S976" s="7"/>
      <c r="BB976" s="7"/>
      <c r="CF976" s="7"/>
      <c r="CG976" s="7"/>
      <c r="CH976" s="7"/>
      <c r="DN976" s="7"/>
      <c r="EI976" s="7"/>
      <c r="FB976" s="7"/>
    </row>
    <row r="977" spans="19:158" x14ac:dyDescent="0.15">
      <c r="S977" s="7"/>
      <c r="BB977" s="7"/>
      <c r="CF977" s="7"/>
      <c r="CG977" s="7"/>
      <c r="CH977" s="7"/>
      <c r="DN977" s="7"/>
      <c r="EI977" s="7"/>
      <c r="FB977" s="7"/>
    </row>
    <row r="978" spans="19:158" x14ac:dyDescent="0.15">
      <c r="S978" s="7"/>
      <c r="BB978" s="7"/>
      <c r="CF978" s="7"/>
      <c r="CG978" s="7"/>
      <c r="CH978" s="7"/>
      <c r="DN978" s="7"/>
      <c r="EI978" s="7"/>
      <c r="FB978" s="7"/>
    </row>
    <row r="979" spans="19:158" x14ac:dyDescent="0.15">
      <c r="S979" s="7"/>
      <c r="BB979" s="7"/>
      <c r="CF979" s="7"/>
      <c r="CG979" s="7"/>
      <c r="CH979" s="7"/>
      <c r="DN979" s="7"/>
      <c r="EI979" s="7"/>
      <c r="FB979" s="7"/>
    </row>
    <row r="980" spans="19:158" x14ac:dyDescent="0.15">
      <c r="S980" s="7"/>
      <c r="BB980" s="7"/>
      <c r="CF980" s="7"/>
      <c r="CG980" s="7"/>
      <c r="CH980" s="7"/>
      <c r="DN980" s="7"/>
      <c r="EI980" s="7"/>
      <c r="FB980" s="7"/>
    </row>
    <row r="981" spans="19:158" x14ac:dyDescent="0.15">
      <c r="S981" s="7"/>
      <c r="BB981" s="7"/>
      <c r="CF981" s="7"/>
      <c r="CG981" s="7"/>
      <c r="CH981" s="7"/>
      <c r="DN981" s="7"/>
      <c r="EI981" s="7"/>
      <c r="FB981" s="7"/>
    </row>
    <row r="982" spans="19:158" x14ac:dyDescent="0.15">
      <c r="S982" s="7"/>
      <c r="BB982" s="7"/>
      <c r="CF982" s="7"/>
      <c r="CG982" s="7"/>
      <c r="CH982" s="7"/>
      <c r="DN982" s="7"/>
      <c r="EI982" s="7"/>
      <c r="FB982" s="7"/>
    </row>
    <row r="983" spans="19:158" x14ac:dyDescent="0.15">
      <c r="S983" s="7"/>
      <c r="BB983" s="7"/>
      <c r="CF983" s="7"/>
      <c r="CG983" s="7"/>
      <c r="CH983" s="7"/>
      <c r="DN983" s="7"/>
      <c r="EI983" s="7"/>
      <c r="FB983" s="7"/>
    </row>
    <row r="984" spans="19:158" x14ac:dyDescent="0.15">
      <c r="S984" s="7"/>
      <c r="BB984" s="7"/>
      <c r="CF984" s="7"/>
      <c r="CG984" s="7"/>
      <c r="CH984" s="7"/>
      <c r="DN984" s="7"/>
      <c r="EI984" s="7"/>
      <c r="FB984" s="7"/>
    </row>
    <row r="985" spans="19:158" x14ac:dyDescent="0.15">
      <c r="S985" s="7"/>
      <c r="BB985" s="7"/>
      <c r="CF985" s="7"/>
      <c r="CG985" s="7"/>
      <c r="CH985" s="7"/>
      <c r="DN985" s="7"/>
      <c r="EI985" s="7"/>
      <c r="FB985" s="7"/>
    </row>
    <row r="986" spans="19:158" x14ac:dyDescent="0.15">
      <c r="S986" s="7"/>
      <c r="BB986" s="7"/>
      <c r="CF986" s="7"/>
      <c r="CG986" s="7"/>
      <c r="CH986" s="7"/>
      <c r="DN986" s="7"/>
      <c r="EI986" s="7"/>
      <c r="FB986" s="7"/>
    </row>
    <row r="987" spans="19:158" x14ac:dyDescent="0.15">
      <c r="S987" s="7"/>
      <c r="BB987" s="7"/>
      <c r="CF987" s="7"/>
      <c r="CG987" s="7"/>
      <c r="CH987" s="7"/>
      <c r="DN987" s="7"/>
      <c r="EI987" s="7"/>
      <c r="FB987" s="7"/>
    </row>
    <row r="988" spans="19:158" x14ac:dyDescent="0.15">
      <c r="S988" s="7"/>
      <c r="BB988" s="7"/>
      <c r="CF988" s="7"/>
      <c r="CG988" s="7"/>
      <c r="CH988" s="7"/>
      <c r="DN988" s="7"/>
      <c r="EI988" s="7"/>
      <c r="FB988" s="7"/>
    </row>
    <row r="989" spans="19:158" x14ac:dyDescent="0.15">
      <c r="S989" s="7"/>
      <c r="BB989" s="7"/>
      <c r="CF989" s="7"/>
      <c r="CG989" s="7"/>
      <c r="CH989" s="7"/>
      <c r="DN989" s="7"/>
      <c r="EI989" s="7"/>
      <c r="FB989" s="7"/>
    </row>
    <row r="990" spans="19:158" x14ac:dyDescent="0.15">
      <c r="S990" s="7"/>
      <c r="BB990" s="7"/>
      <c r="CF990" s="7"/>
      <c r="CG990" s="7"/>
      <c r="CH990" s="7"/>
      <c r="DN990" s="7"/>
      <c r="EI990" s="7"/>
      <c r="FB990" s="7"/>
    </row>
    <row r="991" spans="19:158" x14ac:dyDescent="0.15">
      <c r="S991" s="7"/>
      <c r="BB991" s="7"/>
      <c r="CF991" s="7"/>
      <c r="CG991" s="7"/>
      <c r="CH991" s="7"/>
      <c r="DN991" s="7"/>
      <c r="EI991" s="7"/>
      <c r="FB991" s="7"/>
    </row>
    <row r="992" spans="19:158" x14ac:dyDescent="0.15">
      <c r="S992" s="7"/>
      <c r="BB992" s="7"/>
      <c r="CF992" s="7"/>
      <c r="CG992" s="7"/>
      <c r="CH992" s="7"/>
      <c r="DN992" s="7"/>
      <c r="EI992" s="7"/>
      <c r="FB992" s="7"/>
    </row>
    <row r="993" spans="19:158" x14ac:dyDescent="0.15">
      <c r="S993" s="7"/>
      <c r="BB993" s="7"/>
      <c r="CF993" s="7"/>
      <c r="CG993" s="7"/>
      <c r="CH993" s="7"/>
      <c r="DN993" s="7"/>
      <c r="EI993" s="7"/>
      <c r="FB993" s="7"/>
    </row>
    <row r="994" spans="19:158" x14ac:dyDescent="0.15">
      <c r="S994" s="7"/>
      <c r="BB994" s="7"/>
      <c r="CF994" s="7"/>
      <c r="CG994" s="7"/>
      <c r="CH994" s="7"/>
      <c r="DN994" s="7"/>
      <c r="EI994" s="7"/>
      <c r="FB994" s="7"/>
    </row>
    <row r="995" spans="19:158" x14ac:dyDescent="0.15">
      <c r="S995" s="7"/>
      <c r="BB995" s="7"/>
      <c r="CF995" s="7"/>
      <c r="CG995" s="7"/>
      <c r="CH995" s="7"/>
      <c r="DN995" s="7"/>
      <c r="EI995" s="7"/>
      <c r="FB995" s="7"/>
    </row>
    <row r="996" spans="19:158" x14ac:dyDescent="0.15">
      <c r="S996" s="7"/>
      <c r="BB996" s="7"/>
      <c r="CF996" s="7"/>
      <c r="CG996" s="7"/>
      <c r="CH996" s="7"/>
      <c r="DN996" s="7"/>
      <c r="EI996" s="7"/>
      <c r="FB996" s="7"/>
    </row>
    <row r="997" spans="19:158" x14ac:dyDescent="0.15">
      <c r="S997" s="7"/>
      <c r="BB997" s="7"/>
      <c r="CF997" s="7"/>
      <c r="CG997" s="7"/>
      <c r="CH997" s="7"/>
      <c r="DN997" s="7"/>
      <c r="EI997" s="7"/>
      <c r="FB997" s="7"/>
    </row>
    <row r="998" spans="19:158" x14ac:dyDescent="0.15">
      <c r="S998" s="7"/>
      <c r="BB998" s="7"/>
      <c r="CF998" s="7"/>
      <c r="CG998" s="7"/>
      <c r="CH998" s="7"/>
      <c r="DN998" s="7"/>
      <c r="EI998" s="7"/>
      <c r="FB998" s="7"/>
    </row>
    <row r="999" spans="19:158" x14ac:dyDescent="0.15">
      <c r="S999" s="7"/>
      <c r="BB999" s="7"/>
      <c r="CF999" s="7"/>
      <c r="CG999" s="7"/>
      <c r="CH999" s="7"/>
      <c r="DN999" s="7"/>
      <c r="EI999" s="7"/>
      <c r="FB999" s="7"/>
    </row>
    <row r="1000" spans="19:158" x14ac:dyDescent="0.15">
      <c r="S1000" s="7"/>
      <c r="BB1000" s="7"/>
      <c r="CF1000" s="7"/>
      <c r="CG1000" s="7"/>
      <c r="CH1000" s="7"/>
      <c r="DN1000" s="7"/>
      <c r="EI1000" s="7"/>
      <c r="FB1000" s="7"/>
    </row>
    <row r="1001" spans="19:158" x14ac:dyDescent="0.15">
      <c r="S1001" s="7"/>
      <c r="BB1001" s="7"/>
      <c r="CF1001" s="7"/>
      <c r="CG1001" s="7"/>
      <c r="CH1001" s="7"/>
      <c r="DN1001" s="7"/>
      <c r="EI1001" s="7"/>
      <c r="FB1001" s="7"/>
    </row>
    <row r="1002" spans="19:158" x14ac:dyDescent="0.15">
      <c r="S1002" s="7"/>
      <c r="BB1002" s="7"/>
      <c r="CF1002" s="7"/>
      <c r="CG1002" s="7"/>
      <c r="CH1002" s="7"/>
      <c r="DN1002" s="7"/>
      <c r="EI1002" s="7"/>
      <c r="FB1002" s="7"/>
    </row>
    <row r="1003" spans="19:158" x14ac:dyDescent="0.15">
      <c r="S1003" s="7"/>
      <c r="BB1003" s="7"/>
      <c r="CF1003" s="7"/>
      <c r="CG1003" s="7"/>
      <c r="CH1003" s="7"/>
      <c r="DN1003" s="7"/>
      <c r="EI1003" s="7"/>
      <c r="FB1003" s="7"/>
    </row>
    <row r="1004" spans="19:158" x14ac:dyDescent="0.15">
      <c r="S1004" s="7"/>
      <c r="BB1004" s="7"/>
      <c r="CF1004" s="7"/>
      <c r="CG1004" s="7"/>
      <c r="CH1004" s="7"/>
      <c r="DN1004" s="7"/>
      <c r="EI1004" s="7"/>
      <c r="FB1004" s="7"/>
    </row>
    <row r="1005" spans="19:158" x14ac:dyDescent="0.15">
      <c r="S1005" s="7"/>
      <c r="BB1005" s="7"/>
      <c r="CF1005" s="7"/>
      <c r="CG1005" s="7"/>
      <c r="CH1005" s="7"/>
      <c r="DN1005" s="7"/>
      <c r="EI1005" s="7"/>
      <c r="FB1005" s="7"/>
    </row>
    <row r="1006" spans="19:158" x14ac:dyDescent="0.15">
      <c r="S1006" s="7"/>
      <c r="BB1006" s="7"/>
      <c r="CF1006" s="7"/>
      <c r="CG1006" s="7"/>
      <c r="CH1006" s="7"/>
      <c r="DN1006" s="7"/>
      <c r="EI1006" s="7"/>
      <c r="FB1006" s="7"/>
    </row>
    <row r="1007" spans="19:158" x14ac:dyDescent="0.15">
      <c r="S1007" s="7"/>
      <c r="BB1007" s="7"/>
      <c r="CF1007" s="7"/>
      <c r="CG1007" s="7"/>
      <c r="CH1007" s="7"/>
      <c r="DN1007" s="7"/>
      <c r="EI1007" s="7"/>
      <c r="FB1007" s="7"/>
    </row>
  </sheetData>
  <mergeCells count="61">
    <mergeCell ref="FO12:FW12"/>
    <mergeCell ref="EO51:EO58"/>
    <mergeCell ref="ER51:ER54"/>
    <mergeCell ref="ER55:ER58"/>
    <mergeCell ref="EO35:EO42"/>
    <mergeCell ref="ER35:ER38"/>
    <mergeCell ref="ER39:ER42"/>
    <mergeCell ref="EO43:EO50"/>
    <mergeCell ref="ER43:ER46"/>
    <mergeCell ref="ER47:ER50"/>
    <mergeCell ref="EO19:EO26"/>
    <mergeCell ref="ER19:ER22"/>
    <mergeCell ref="ER23:ER26"/>
    <mergeCell ref="EO27:EO34"/>
    <mergeCell ref="ER27:ER30"/>
    <mergeCell ref="ER31:ER34"/>
    <mergeCell ref="EO3:EO10"/>
    <mergeCell ref="ER3:ER6"/>
    <mergeCell ref="ER7:ER10"/>
    <mergeCell ref="EO11:EO18"/>
    <mergeCell ref="ER11:ER14"/>
    <mergeCell ref="ER15:ER18"/>
    <mergeCell ref="CR22:CU22"/>
    <mergeCell ref="CW22:CZ22"/>
    <mergeCell ref="DC22:DF22"/>
    <mergeCell ref="BE22:BH22"/>
    <mergeCell ref="CI1:CL4"/>
    <mergeCell ref="BW22:BZ22"/>
    <mergeCell ref="BQ22:BT22"/>
    <mergeCell ref="BE16:BH16"/>
    <mergeCell ref="CK16:CN16"/>
    <mergeCell ref="CK22:CN22"/>
    <mergeCell ref="BL22:BO22"/>
    <mergeCell ref="R17:U17"/>
    <mergeCell ref="Z16:AK16"/>
    <mergeCell ref="AL16:AU16"/>
    <mergeCell ref="G17:J17"/>
    <mergeCell ref="K17:N17"/>
    <mergeCell ref="AT17:AU17"/>
    <mergeCell ref="AR17:AS17"/>
    <mergeCell ref="AO17:AQ17"/>
    <mergeCell ref="AL17:AN17"/>
    <mergeCell ref="AJ17:AK17"/>
    <mergeCell ref="Z17:AC17"/>
    <mergeCell ref="AD17:AG17"/>
    <mergeCell ref="FC1:FG4"/>
    <mergeCell ref="C17:F17"/>
    <mergeCell ref="DQ2:DT2"/>
    <mergeCell ref="DU2:DX2"/>
    <mergeCell ref="DY2:EB2"/>
    <mergeCell ref="EC2:EF2"/>
    <mergeCell ref="BC1:BF3"/>
    <mergeCell ref="C4:F4"/>
    <mergeCell ref="N1:Q1"/>
    <mergeCell ref="N2:Q2"/>
    <mergeCell ref="AH17:AI17"/>
    <mergeCell ref="V17:Y17"/>
    <mergeCell ref="N4:Q4"/>
    <mergeCell ref="O9:Q9"/>
    <mergeCell ref="M13:N14"/>
    <mergeCell ref="S9:V9"/>
  </mergeCells>
  <phoneticPr fontId="2" type="noConversion"/>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dimension ref="A1:BI493"/>
  <sheetViews>
    <sheetView workbookViewId="0">
      <selection activeCell="W27" sqref="W27"/>
    </sheetView>
  </sheetViews>
  <sheetFormatPr defaultColWidth="8.125" defaultRowHeight="11.25" x14ac:dyDescent="0.15"/>
  <cols>
    <col min="1" max="1" width="8.125" style="13"/>
    <col min="2" max="2" width="18.75" style="148" customWidth="1"/>
    <col min="3" max="3" width="8.125" style="13"/>
    <col min="4" max="5" width="12.375" style="13" customWidth="1"/>
    <col min="6" max="11" width="5.625" style="13" customWidth="1"/>
    <col min="12" max="12" width="8.125" style="22"/>
    <col min="13" max="13" width="8.125" style="13"/>
    <col min="14" max="14" width="8.125" style="13" customWidth="1"/>
    <col min="15" max="15" width="10" style="22" customWidth="1"/>
    <col min="16" max="16" width="8.125" style="13" customWidth="1"/>
    <col min="17" max="18" width="8.125" style="13"/>
    <col min="19" max="19" width="9.75" style="13" bestFit="1" customWidth="1"/>
    <col min="20" max="22" width="8.125" style="13"/>
    <col min="23" max="23" width="9.25" style="13" customWidth="1"/>
    <col min="24" max="24" width="9" style="13" bestFit="1" customWidth="1"/>
    <col min="25" max="25" width="9" style="13" customWidth="1"/>
    <col min="26" max="26" width="9" style="13" bestFit="1" customWidth="1"/>
    <col min="27" max="27" width="8.125" style="13"/>
    <col min="28" max="28" width="12.625" style="13" customWidth="1"/>
    <col min="29" max="32" width="9.375" style="153" customWidth="1"/>
    <col min="33" max="33" width="12.625" style="153" customWidth="1"/>
    <col min="34" max="37" width="7.5" style="153" customWidth="1"/>
    <col min="38" max="42" width="7.5" style="13" customWidth="1"/>
    <col min="43" max="47" width="8.625" style="13" customWidth="1"/>
    <col min="48" max="49" width="8.625" style="22" customWidth="1"/>
    <col min="50" max="59" width="8.625" style="13" customWidth="1"/>
    <col min="60" max="60" width="8.625" style="105" customWidth="1"/>
    <col min="61" max="61" width="8.125" style="38"/>
    <col min="62" max="16384" width="8.125" style="13"/>
  </cols>
  <sheetData>
    <row r="1" spans="1:60" ht="12" customHeight="1" x14ac:dyDescent="0.15">
      <c r="A1" s="122" t="s">
        <v>480</v>
      </c>
      <c r="AP1" s="40"/>
    </row>
    <row r="2" spans="1:60" ht="12" customHeight="1" x14ac:dyDescent="0.15">
      <c r="A2" s="122" t="s">
        <v>481</v>
      </c>
      <c r="C2" s="38"/>
      <c r="D2" s="38"/>
      <c r="E2" s="38"/>
      <c r="F2" s="38"/>
      <c r="G2" s="38"/>
      <c r="H2" s="38"/>
      <c r="I2" s="38"/>
      <c r="J2" s="38"/>
      <c r="K2" s="38"/>
      <c r="L2" s="131"/>
      <c r="M2" s="38"/>
      <c r="N2" s="38"/>
      <c r="O2" s="131"/>
      <c r="P2" s="38"/>
      <c r="Q2" s="38"/>
      <c r="R2" s="38"/>
      <c r="S2" s="38"/>
      <c r="T2" s="38"/>
      <c r="U2" s="38"/>
      <c r="V2" s="38"/>
      <c r="W2" s="38"/>
      <c r="X2" s="38"/>
      <c r="Y2" s="38"/>
      <c r="Z2" s="38"/>
      <c r="AA2" s="38"/>
      <c r="AB2" s="38"/>
      <c r="AC2" s="154"/>
      <c r="AD2" s="154"/>
      <c r="AE2" s="154"/>
      <c r="AF2" s="154"/>
      <c r="AG2" s="154"/>
      <c r="AH2" s="154"/>
      <c r="AI2" s="154"/>
      <c r="AJ2" s="154"/>
      <c r="AK2" s="154"/>
      <c r="AL2" s="38"/>
      <c r="AM2" s="38"/>
      <c r="AN2" s="38"/>
      <c r="AO2" s="38"/>
      <c r="AP2" s="40"/>
    </row>
    <row r="3" spans="1:60" ht="12" customHeight="1" x14ac:dyDescent="0.15">
      <c r="B3" s="13"/>
      <c r="AP3" s="40"/>
      <c r="AU3" s="215" t="s">
        <v>511</v>
      </c>
      <c r="AV3" s="215"/>
      <c r="AW3" s="215"/>
    </row>
    <row r="4" spans="1:60" ht="12" customHeight="1" x14ac:dyDescent="0.15">
      <c r="B4" s="13"/>
      <c r="AP4" s="40"/>
      <c r="AU4" s="125"/>
      <c r="AV4" s="126" t="str">
        <f t="array" ref="AV4:AV9">TRANSPOSE(数据总览!$P$51:$U$51)</f>
        <v>0星</v>
      </c>
      <c r="AW4" s="126" t="str">
        <f t="array" ref="AW4:AW9">TRANSPOSE(数据总览!$P$58:$U$58)</f>
        <v>7星</v>
      </c>
    </row>
    <row r="5" spans="1:60" ht="12" customHeight="1" x14ac:dyDescent="0.15">
      <c r="AP5" s="40"/>
      <c r="AU5" s="125" t="str">
        <f t="array" ref="AU5:AU9">TRANSPOSE(数据总览!$Q$50:$U$50)</f>
        <v>绿</v>
      </c>
      <c r="AV5" s="126">
        <v>0</v>
      </c>
      <c r="AW5" s="126">
        <v>0</v>
      </c>
    </row>
    <row r="6" spans="1:60" ht="12" customHeight="1" x14ac:dyDescent="0.15">
      <c r="AP6" s="40"/>
      <c r="AU6" s="125" t="str">
        <v>蓝</v>
      </c>
      <c r="AV6" s="126">
        <v>0.41062444157535871</v>
      </c>
      <c r="AW6" s="126">
        <v>1</v>
      </c>
    </row>
    <row r="7" spans="1:60" ht="12" customHeight="1" x14ac:dyDescent="0.15">
      <c r="AP7" s="40"/>
      <c r="AU7" s="125" t="str">
        <v>紫</v>
      </c>
      <c r="AV7" s="126">
        <v>0.36019877456898458</v>
      </c>
      <c r="AW7" s="126">
        <v>1</v>
      </c>
    </row>
    <row r="8" spans="1:60" ht="12" customHeight="1" x14ac:dyDescent="0.15">
      <c r="AP8" s="40"/>
      <c r="AU8" s="125" t="str">
        <v>橙</v>
      </c>
      <c r="AV8" s="126">
        <v>0.37868812513267913</v>
      </c>
      <c r="AW8" s="126">
        <v>1</v>
      </c>
    </row>
    <row r="9" spans="1:60" ht="12" customHeight="1" x14ac:dyDescent="0.15">
      <c r="AP9" s="40"/>
      <c r="AU9" s="125" t="str">
        <v>红</v>
      </c>
      <c r="AV9" s="126">
        <v>0.38219843378651519</v>
      </c>
      <c r="AW9" s="126">
        <v>1</v>
      </c>
    </row>
    <row r="10" spans="1:60" ht="12" customHeight="1" x14ac:dyDescent="0.15">
      <c r="AP10" s="40"/>
    </row>
    <row r="11" spans="1:60" ht="12" customHeight="1" x14ac:dyDescent="0.15">
      <c r="AP11" s="40"/>
      <c r="AU11" s="215" t="s">
        <v>512</v>
      </c>
      <c r="AV11" s="215"/>
      <c r="AW11" s="215"/>
    </row>
    <row r="12" spans="1:60" ht="12" customHeight="1" x14ac:dyDescent="0.15">
      <c r="AP12" s="40"/>
      <c r="AU12" s="126"/>
      <c r="AV12" s="126" t="str">
        <f t="array" ref="AV12:AV17">TRANSPOSE(数据总览!$P$72:$U$72)</f>
        <v>0星</v>
      </c>
      <c r="AW12" s="126" t="str">
        <f t="array" ref="AW12:AW17">TRANSPOSE(数据总览!$P$79:$U$79)</f>
        <v>7星</v>
      </c>
    </row>
    <row r="13" spans="1:60" ht="12" customHeight="1" x14ac:dyDescent="0.15">
      <c r="AP13" s="40"/>
      <c r="AU13" s="126" t="str">
        <f t="array" ref="AU13:AU17">TRANSPOSE(数据总览!$Q$71:$U$71)</f>
        <v>绿</v>
      </c>
      <c r="AV13" s="126">
        <v>0</v>
      </c>
      <c r="AW13" s="126">
        <v>0</v>
      </c>
    </row>
    <row r="14" spans="1:60" ht="12" customHeight="1" x14ac:dyDescent="0.15">
      <c r="A14" s="122" t="s">
        <v>482</v>
      </c>
      <c r="C14" s="38"/>
      <c r="D14" s="38"/>
      <c r="E14" s="38"/>
      <c r="F14" s="38"/>
      <c r="G14" s="38"/>
      <c r="H14" s="38"/>
      <c r="I14" s="38"/>
      <c r="J14" s="38"/>
      <c r="K14" s="38"/>
      <c r="L14" s="131"/>
      <c r="M14" s="38"/>
      <c r="N14" s="38"/>
      <c r="O14" s="131"/>
      <c r="P14" s="38"/>
      <c r="Q14" s="38"/>
      <c r="R14" s="38"/>
      <c r="S14" s="38"/>
      <c r="T14" s="38"/>
      <c r="U14" s="38"/>
      <c r="V14" s="38"/>
      <c r="W14" s="38"/>
      <c r="X14" s="38"/>
      <c r="Y14" s="38"/>
      <c r="Z14" s="38"/>
      <c r="AA14" s="38"/>
      <c r="AB14" s="38"/>
      <c r="AC14" s="154"/>
      <c r="AD14" s="154"/>
      <c r="AE14" s="154"/>
      <c r="AF14" s="154"/>
      <c r="AG14" s="154"/>
      <c r="AH14" s="154"/>
      <c r="AI14" s="154"/>
      <c r="AJ14" s="154"/>
      <c r="AK14" s="154"/>
      <c r="AL14" s="38"/>
      <c r="AM14" s="38"/>
      <c r="AN14" s="38"/>
      <c r="AO14" s="38"/>
      <c r="AP14" s="40"/>
      <c r="AU14" s="126" t="str">
        <v>蓝</v>
      </c>
      <c r="AV14" s="126">
        <v>0.15299371296438199</v>
      </c>
      <c r="AW14" s="126">
        <v>1</v>
      </c>
    </row>
    <row r="15" spans="1:60" ht="12" customHeight="1" x14ac:dyDescent="0.15">
      <c r="F15" s="249" t="s">
        <v>483</v>
      </c>
      <c r="G15" s="249"/>
      <c r="H15" s="249"/>
      <c r="I15" s="249"/>
      <c r="O15" s="193" t="s">
        <v>970</v>
      </c>
      <c r="W15" s="13">
        <v>1</v>
      </c>
      <c r="X15" s="13">
        <v>2</v>
      </c>
      <c r="Y15" s="13">
        <v>3</v>
      </c>
      <c r="Z15" s="13">
        <v>4</v>
      </c>
      <c r="AC15" s="153">
        <v>1</v>
      </c>
      <c r="AD15" s="153">
        <v>2</v>
      </c>
      <c r="AE15" s="153">
        <v>3</v>
      </c>
      <c r="AF15" s="153">
        <v>4</v>
      </c>
      <c r="AH15" s="153">
        <v>1</v>
      </c>
      <c r="AI15" s="153">
        <v>2</v>
      </c>
      <c r="AJ15" s="153">
        <v>3</v>
      </c>
      <c r="AK15" s="153">
        <v>4</v>
      </c>
      <c r="AL15" s="13">
        <v>1</v>
      </c>
      <c r="AM15" s="13">
        <v>2</v>
      </c>
      <c r="AN15" s="13">
        <v>3</v>
      </c>
      <c r="AO15" s="13">
        <v>4</v>
      </c>
      <c r="AP15" s="40"/>
      <c r="AU15" s="126" t="str">
        <v>紫</v>
      </c>
      <c r="AV15" s="126">
        <v>0.18819145512960392</v>
      </c>
      <c r="AW15" s="126">
        <v>1</v>
      </c>
      <c r="AZ15" s="22"/>
      <c r="BA15" s="22"/>
      <c r="BF15" s="122"/>
      <c r="BG15" s="122"/>
      <c r="BH15" s="134"/>
    </row>
    <row r="16" spans="1:60" ht="12" customHeight="1" x14ac:dyDescent="0.15">
      <c r="A16" s="196" t="s">
        <v>337</v>
      </c>
      <c r="B16" s="197" t="s">
        <v>484</v>
      </c>
      <c r="C16" s="144" t="s">
        <v>338</v>
      </c>
      <c r="D16" s="144" t="s">
        <v>485</v>
      </c>
      <c r="E16" s="146" t="s">
        <v>340</v>
      </c>
      <c r="F16" s="45" t="s">
        <v>169</v>
      </c>
      <c r="G16" s="45" t="s">
        <v>170</v>
      </c>
      <c r="H16" s="45" t="s">
        <v>171</v>
      </c>
      <c r="I16" s="45" t="s">
        <v>172</v>
      </c>
      <c r="J16" s="144" t="s">
        <v>486</v>
      </c>
      <c r="K16" s="146" t="s">
        <v>361</v>
      </c>
      <c r="L16" s="246" t="s">
        <v>487</v>
      </c>
      <c r="M16" s="247"/>
      <c r="N16" s="248"/>
      <c r="O16" s="246" t="s">
        <v>488</v>
      </c>
      <c r="P16" s="247"/>
      <c r="Q16" s="247"/>
      <c r="R16" s="247"/>
      <c r="S16" s="247"/>
      <c r="T16" s="247"/>
      <c r="U16" s="247"/>
      <c r="V16" s="248"/>
      <c r="W16" s="246" t="s">
        <v>489</v>
      </c>
      <c r="X16" s="247"/>
      <c r="Y16" s="247"/>
      <c r="Z16" s="248"/>
      <c r="AA16" s="146"/>
      <c r="AB16" s="246" t="s">
        <v>490</v>
      </c>
      <c r="AC16" s="247"/>
      <c r="AD16" s="247"/>
      <c r="AE16" s="247"/>
      <c r="AF16" s="247"/>
      <c r="AG16" s="244" t="s">
        <v>491</v>
      </c>
      <c r="AH16" s="244"/>
      <c r="AI16" s="244"/>
      <c r="AJ16" s="244"/>
      <c r="AK16" s="244"/>
      <c r="AL16" s="246" t="s">
        <v>492</v>
      </c>
      <c r="AM16" s="247"/>
      <c r="AN16" s="247"/>
      <c r="AO16" s="247"/>
      <c r="AP16" s="41"/>
      <c r="AU16" s="126" t="str">
        <v>橙</v>
      </c>
      <c r="AV16" s="126">
        <v>0.23791043273768325</v>
      </c>
      <c r="AW16" s="126">
        <v>1</v>
      </c>
      <c r="BF16" s="122"/>
      <c r="BG16" s="122"/>
      <c r="BH16" s="134"/>
    </row>
    <row r="17" spans="1:60" ht="12" customHeight="1" x14ac:dyDescent="0.15">
      <c r="A17" s="45"/>
      <c r="B17" s="240" t="s">
        <v>348</v>
      </c>
      <c r="C17" s="121"/>
      <c r="D17" s="243" t="s">
        <v>493</v>
      </c>
      <c r="E17" s="109"/>
      <c r="F17" s="9" t="s">
        <v>224</v>
      </c>
      <c r="G17" s="9" t="s">
        <v>225</v>
      </c>
      <c r="H17" s="9" t="s">
        <v>226</v>
      </c>
      <c r="I17" s="9" t="s">
        <v>143</v>
      </c>
      <c r="J17" s="10"/>
      <c r="K17" s="10"/>
      <c r="L17" s="149" t="s">
        <v>505</v>
      </c>
      <c r="M17" s="10"/>
      <c r="N17" s="10"/>
      <c r="O17" s="151" t="s">
        <v>70</v>
      </c>
      <c r="P17" s="3" t="s">
        <v>58</v>
      </c>
      <c r="Q17" s="10" t="s">
        <v>350</v>
      </c>
      <c r="R17" s="10"/>
      <c r="S17" s="10"/>
      <c r="T17" s="10"/>
      <c r="U17" s="10"/>
      <c r="V17" s="10"/>
      <c r="W17" s="3" t="s">
        <v>494</v>
      </c>
      <c r="X17" s="3" t="s">
        <v>341</v>
      </c>
      <c r="Y17" s="3" t="s">
        <v>342</v>
      </c>
      <c r="Z17" s="3" t="s">
        <v>343</v>
      </c>
      <c r="AA17" s="1"/>
      <c r="AB17" s="1"/>
      <c r="AC17" s="155" t="s">
        <v>495</v>
      </c>
      <c r="AD17" s="155" t="s">
        <v>345</v>
      </c>
      <c r="AE17" s="155" t="s">
        <v>346</v>
      </c>
      <c r="AF17" s="155" t="s">
        <v>347</v>
      </c>
      <c r="AG17" s="99"/>
      <c r="AH17" s="155" t="s">
        <v>344</v>
      </c>
      <c r="AI17" s="155" t="s">
        <v>345</v>
      </c>
      <c r="AJ17" s="155" t="s">
        <v>346</v>
      </c>
      <c r="AK17" s="155" t="s">
        <v>347</v>
      </c>
      <c r="AL17" s="3"/>
      <c r="AM17" s="3"/>
      <c r="AN17" s="3"/>
      <c r="AO17" s="3"/>
      <c r="AP17" s="123"/>
      <c r="AU17" s="126" t="str">
        <v>红</v>
      </c>
      <c r="AV17" s="126">
        <v>0.26419190628743799</v>
      </c>
      <c r="AW17" s="126">
        <v>1</v>
      </c>
    </row>
    <row r="18" spans="1:60" ht="12" customHeight="1" x14ac:dyDescent="0.15">
      <c r="A18" s="237" t="s">
        <v>351</v>
      </c>
      <c r="B18" s="241"/>
      <c r="C18" s="243" t="s">
        <v>339</v>
      </c>
      <c r="D18" s="243"/>
      <c r="E18" s="145" t="s">
        <v>496</v>
      </c>
      <c r="F18" s="145">
        <v>1</v>
      </c>
      <c r="G18" s="145">
        <v>1</v>
      </c>
      <c r="H18" s="145">
        <v>1</v>
      </c>
      <c r="I18" s="145">
        <v>1</v>
      </c>
      <c r="J18" s="237">
        <f>SUMPRODUCT(LARGE(AL18:AO18*F18:I18+AL19:AO19*F19:I19,2))</f>
        <v>2.2349152607539837</v>
      </c>
      <c r="K18" s="245"/>
      <c r="L18" s="93">
        <f>数据总览!$E$151/2</f>
        <v>0.16340540742233112</v>
      </c>
      <c r="M18" s="9"/>
      <c r="N18" s="9"/>
      <c r="O18" s="93">
        <v>1</v>
      </c>
      <c r="P18" s="24">
        <v>0</v>
      </c>
      <c r="Q18" s="9">
        <v>1</v>
      </c>
      <c r="R18" s="9"/>
      <c r="S18" s="9"/>
      <c r="T18" s="30"/>
      <c r="U18" s="30"/>
      <c r="V18" s="30"/>
      <c r="W18" s="29">
        <f t="shared" ref="W18:W25" si="0">L18*效果范围削减(Q18)*O18</f>
        <v>0.16340540742233112</v>
      </c>
      <c r="X18" s="29">
        <f t="shared" ref="X18:Z25" si="1">W18</f>
        <v>0.16340540742233112</v>
      </c>
      <c r="Y18" s="29">
        <f t="shared" si="1"/>
        <v>0.16340540742233112</v>
      </c>
      <c r="Z18" s="29">
        <f t="shared" si="1"/>
        <v>0.16340540742233112</v>
      </c>
      <c r="AA18" s="28"/>
      <c r="AB18" s="45" t="s">
        <v>66</v>
      </c>
      <c r="AC18" s="97">
        <f t="shared" ref="AC18:AF25" si="2">辅助效用($P18,0,AC$15,"输出转换",标准系数,"指定"&amp;$E18,W18)</f>
        <v>0.39687088327698672</v>
      </c>
      <c r="AD18" s="97">
        <f t="shared" si="2"/>
        <v>0.37532179517316677</v>
      </c>
      <c r="AE18" s="97">
        <f t="shared" si="2"/>
        <v>0.62196183200124788</v>
      </c>
      <c r="AF18" s="97">
        <f t="shared" si="2"/>
        <v>0.62196183200124788</v>
      </c>
      <c r="AG18" s="97" t="s">
        <v>527</v>
      </c>
      <c r="AH18" s="97">
        <f t="shared" ref="AH18:AK25" si="3">辅助效用($P18,0,AH$15,"生存转换",标准系数,"指定"&amp;$E18,W18)</f>
        <v>0.50441942028014242</v>
      </c>
      <c r="AI18" s="97">
        <f t="shared" si="3"/>
        <v>0.59267794893709191</v>
      </c>
      <c r="AJ18" s="97">
        <f t="shared" si="3"/>
        <v>0.29412973336019604</v>
      </c>
      <c r="AK18" s="97">
        <f t="shared" si="3"/>
        <v>0.29412973336019604</v>
      </c>
      <c r="AL18" s="110">
        <f>IFERROR(AC18*IF($E18="将领",INDEX(兵法相关参数!$C$4:$AL$7,AL$15,MATCH($AB18,兵法相关参数!$C$3:$AL$3,0)),INDEX(兵法相关参数!$C$12:$AL$15,AL$15,MATCH($AB18,兵法相关参数!$C$3:$AL$3,0))),0)+IFERROR(AH18*IF($E18="将领",INDEX(兵法相关参数!$C$4:$AL$7,AL$15,MATCH($AG18,兵法相关参数!$C$3:$AL$3,0)),INDEX(兵法相关参数!$C$12:$AL$15,AL$15,MATCH($AG18,兵法相关参数!$C$3:$AL$3,0))),0)</f>
        <v>0.93800585114365242</v>
      </c>
      <c r="AM18" s="110">
        <f>IFERROR(AD18*IF($E18="将领",INDEX(兵法相关参数!$C$4:$AL$7,AM$15,MATCH($AB18,兵法相关参数!$C$3:$AL$3,0)),INDEX(兵法相关参数!$C$12:$AL$15,AM$15,MATCH($AB18,兵法相关参数!$C$3:$AL$3,0))),0)+IFERROR(AI18*IF($E18="将领",INDEX(兵法相关参数!$C$4:$AL$7,AM$15,MATCH($AG18,兵法相关参数!$C$3:$AL$3,0)),INDEX(兵法相关参数!$C$12:$AL$15,AM$15,MATCH($AG18,兵法相关参数!$C$3:$AL$3,0))),0)</f>
        <v>0.91728693242707082</v>
      </c>
      <c r="AN18" s="110">
        <f>IFERROR(AE18*IF($E18="将领",INDEX(兵法相关参数!$C$4:$AL$7,AN$15,MATCH($AB18,兵法相关参数!$C$3:$AL$3,0)),INDEX(兵法相关参数!$C$12:$AL$15,AN$15,MATCH($AB18,兵法相关参数!$C$3:$AL$3,0))),0)+IFERROR(AJ18*IF($E18="将领",INDEX(兵法相关参数!$C$4:$AL$7,AN$15,MATCH($AG18,兵法相关参数!$C$3:$AL$3,0)),INDEX(兵法相关参数!$C$12:$AL$15,AN$15,MATCH($AG18,兵法相关参数!$C$3:$AL$3,0))),0)</f>
        <v>0.88748003813593246</v>
      </c>
      <c r="AO18" s="110">
        <f>IFERROR(AF18*IF($E18="将领",INDEX(兵法相关参数!$C$4:$AL$7,AO$15,MATCH($AB18,兵法相关参数!$C$3:$AL$3,0)),INDEX(兵法相关参数!$C$12:$AL$15,AO$15,MATCH($AB18,兵法相关参数!$C$3:$AL$3,0))),0)+IFERROR(AK18*IF($E18="将领",INDEX(兵法相关参数!$C$4:$AL$7,AO$15,MATCH($AG18,兵法相关参数!$C$3:$AL$3,0)),INDEX(兵法相关参数!$C$12:$AL$15,AO$15,MATCH($AG18,兵法相关参数!$C$3:$AL$3,0))),0)</f>
        <v>0.88748003813593246</v>
      </c>
      <c r="AP18" s="124"/>
    </row>
    <row r="19" spans="1:60" ht="12" customHeight="1" x14ac:dyDescent="0.15">
      <c r="A19" s="239"/>
      <c r="B19" s="241"/>
      <c r="C19" s="243"/>
      <c r="D19" s="243"/>
      <c r="E19" s="145" t="s">
        <v>336</v>
      </c>
      <c r="F19" s="145">
        <v>1</v>
      </c>
      <c r="G19" s="145">
        <v>1</v>
      </c>
      <c r="H19" s="145">
        <v>1</v>
      </c>
      <c r="I19" s="145">
        <v>1</v>
      </c>
      <c r="J19" s="239"/>
      <c r="K19" s="239"/>
      <c r="L19" s="37">
        <f>L18</f>
        <v>0.16340540742233112</v>
      </c>
      <c r="M19" s="9"/>
      <c r="N19" s="9"/>
      <c r="O19" s="93">
        <f>O18</f>
        <v>1</v>
      </c>
      <c r="P19" s="24">
        <f>P18</f>
        <v>0</v>
      </c>
      <c r="Q19" s="24">
        <f>Q18</f>
        <v>1</v>
      </c>
      <c r="R19" s="9"/>
      <c r="S19" s="30"/>
      <c r="T19" s="30"/>
      <c r="U19" s="30"/>
      <c r="V19" s="30"/>
      <c r="W19" s="29">
        <f t="shared" si="0"/>
        <v>0.16340540742233112</v>
      </c>
      <c r="X19" s="29">
        <f t="shared" si="1"/>
        <v>0.16340540742233112</v>
      </c>
      <c r="Y19" s="29">
        <f t="shared" si="1"/>
        <v>0.16340540742233112</v>
      </c>
      <c r="Z19" s="29">
        <f t="shared" si="1"/>
        <v>0.16340540742233112</v>
      </c>
      <c r="AA19" s="28"/>
      <c r="AB19" s="45" t="s">
        <v>66</v>
      </c>
      <c r="AC19" s="97">
        <f t="shared" si="2"/>
        <v>0.19194906399086389</v>
      </c>
      <c r="AD19" s="97">
        <f t="shared" si="2"/>
        <v>0.33824919336422543</v>
      </c>
      <c r="AE19" s="97">
        <f t="shared" si="2"/>
        <v>0.77797314473771861</v>
      </c>
      <c r="AF19" s="97">
        <f t="shared" si="2"/>
        <v>0.58163566512512033</v>
      </c>
      <c r="AG19" s="97" t="s">
        <v>527</v>
      </c>
      <c r="AH19" s="97">
        <f t="shared" si="3"/>
        <v>0.81644604918556551</v>
      </c>
      <c r="AI19" s="97">
        <f t="shared" si="3"/>
        <v>0.57484715087916716</v>
      </c>
      <c r="AJ19" s="97">
        <f t="shared" si="3"/>
        <v>0.17923530626636944</v>
      </c>
      <c r="AK19" s="97">
        <f t="shared" si="3"/>
        <v>0.22511954467056003</v>
      </c>
      <c r="AL19" s="110">
        <f>IFERROR(AC19*IF($E19="将领",INDEX(兵法相关参数!$C$4:$AL$7,AL$15,MATCH($AB19,兵法相关参数!$C$3:$AL$3,0)),INDEX(兵法相关参数!$C$12:$AL$15,AL$15,MATCH($AB19,兵法相关参数!$C$3:$AL$3,0))),0)+IFERROR(AH19*IF($E19="将领",INDEX(兵法相关参数!$C$4:$AL$7,AL$15,MATCH($AG19,兵法相关参数!$C$3:$AL$3,0)),INDEX(兵法相关参数!$C$12:$AL$15,AL$15,MATCH($AG19,兵法相关参数!$C$3:$AL$3,0))),0)</f>
        <v>1.5612666498544885</v>
      </c>
      <c r="AM19" s="110">
        <f>IFERROR(AD19*IF($E19="将领",INDEX(兵法相关参数!$C$4:$AL$7,AM$15,MATCH($AB19,兵法相关参数!$C$3:$AL$3,0)),INDEX(兵法相关参数!$C$12:$AL$15,AM$15,MATCH($AB19,兵法相关参数!$C$3:$AL$3,0))),0)+IFERROR(AI19*IF($E19="将领",INDEX(兵法相关参数!$C$4:$AL$7,AM$15,MATCH($AG19,兵法相关参数!$C$3:$AL$3,0)),INDEX(兵法相关参数!$C$12:$AL$15,AM$15,MATCH($AG19,兵法相关参数!$C$3:$AL$3,0))),0)</f>
        <v>1.276539024884374</v>
      </c>
      <c r="AN19" s="110">
        <f>IFERROR(AE19*IF($E19="将领",INDEX(兵法相关参数!$C$4:$AL$7,AN$15,MATCH($AB19,兵法相关参数!$C$3:$AL$3,0)),INDEX(兵法相关参数!$C$12:$AL$15,AN$15,MATCH($AB19,兵法相关参数!$C$3:$AL$3,0))),0)+IFERROR(AJ19*IF($E19="将领",INDEX(兵法相关参数!$C$4:$AL$7,AN$15,MATCH($AG19,兵法相关参数!$C$3:$AL$3,0)),INDEX(兵法相关参数!$C$12:$AL$15,AN$15,MATCH($AG19,兵法相关参数!$C$3:$AL$3,0))),0)</f>
        <v>1.3474352226180515</v>
      </c>
      <c r="AO19" s="110">
        <f>IFERROR(AF19*IF($E19="将领",INDEX(兵法相关参数!$C$4:$AL$7,AO$15,MATCH($AB19,兵法相关参数!$C$3:$AL$3,0)),INDEX(兵法相关参数!$C$12:$AL$15,AO$15,MATCH($AB19,兵法相关参数!$C$3:$AL$3,0))),0)+IFERROR(AK19*IF($E19="将领",INDEX(兵法相关参数!$C$4:$AL$7,AO$15,MATCH($AG19,兵法相关参数!$C$3:$AL$3,0)),INDEX(兵法相关参数!$C$12:$AL$15,AO$15,MATCH($AG19,兵法相关参数!$C$3:$AL$3,0))),0)</f>
        <v>1.1309402033316038</v>
      </c>
      <c r="AP19" s="124"/>
      <c r="BA19" s="22"/>
    </row>
    <row r="20" spans="1:60" ht="12" customHeight="1" x14ac:dyDescent="0.15">
      <c r="A20" s="237" t="s">
        <v>497</v>
      </c>
      <c r="B20" s="241"/>
      <c r="C20" s="243" t="s">
        <v>12</v>
      </c>
      <c r="D20" s="243"/>
      <c r="E20" s="145" t="s">
        <v>23</v>
      </c>
      <c r="F20" s="145">
        <v>1</v>
      </c>
      <c r="G20" s="145">
        <v>1</v>
      </c>
      <c r="H20" s="145">
        <v>1</v>
      </c>
      <c r="I20" s="145">
        <v>1</v>
      </c>
      <c r="J20" s="237">
        <f>SUMPRODUCT(LARGE(AL20:AO20*F20:I20+AL21:AO21*F21:I21,2))</f>
        <v>3.6338311287091396</v>
      </c>
      <c r="K20" s="245"/>
      <c r="L20" s="37">
        <f>数据总览!$F$151/2</f>
        <v>0.2656868770453259</v>
      </c>
      <c r="M20" s="9"/>
      <c r="N20" s="9"/>
      <c r="O20" s="93">
        <f t="shared" ref="O20:Q25" si="4">O19</f>
        <v>1</v>
      </c>
      <c r="P20" s="24">
        <f t="shared" si="4"/>
        <v>0</v>
      </c>
      <c r="Q20" s="24">
        <f t="shared" si="4"/>
        <v>1</v>
      </c>
      <c r="R20" s="30"/>
      <c r="S20" s="30"/>
      <c r="T20" s="30"/>
      <c r="U20" s="30"/>
      <c r="V20" s="30"/>
      <c r="W20" s="29">
        <f t="shared" si="0"/>
        <v>0.2656868770453259</v>
      </c>
      <c r="X20" s="29">
        <f t="shared" si="1"/>
        <v>0.2656868770453259</v>
      </c>
      <c r="Y20" s="29">
        <f t="shared" si="1"/>
        <v>0.2656868770453259</v>
      </c>
      <c r="Z20" s="29">
        <f t="shared" si="1"/>
        <v>0.2656868770453259</v>
      </c>
      <c r="AA20" s="30"/>
      <c r="AB20" s="45" t="s">
        <v>66</v>
      </c>
      <c r="AC20" s="97">
        <f t="shared" si="2"/>
        <v>0.64528700262383532</v>
      </c>
      <c r="AD20" s="97">
        <f t="shared" si="2"/>
        <v>0.61024954571348289</v>
      </c>
      <c r="AE20" s="97">
        <f t="shared" si="2"/>
        <v>1.0112706757537717</v>
      </c>
      <c r="AF20" s="97">
        <f t="shared" si="2"/>
        <v>1.0112706757537717</v>
      </c>
      <c r="AG20" s="97" t="s">
        <v>527</v>
      </c>
      <c r="AH20" s="97">
        <f t="shared" si="3"/>
        <v>0.8201541344887574</v>
      </c>
      <c r="AI20" s="97">
        <f t="shared" si="3"/>
        <v>0.96365693051847889</v>
      </c>
      <c r="AJ20" s="97">
        <f t="shared" si="3"/>
        <v>0.47823637868158664</v>
      </c>
      <c r="AK20" s="97">
        <f t="shared" si="3"/>
        <v>0.47823637868158664</v>
      </c>
      <c r="AL20" s="110">
        <f>IFERROR(AC20*IF($E20="将领",INDEX(兵法相关参数!$C$4:$AL$7,AL$15,MATCH($AB20,兵法相关参数!$C$3:$AL$3,0)),INDEX(兵法相关参数!$C$12:$AL$15,AL$15,MATCH($AB20,兵法相关参数!$C$3:$AL$3,0))),0)+IFERROR(AH20*IF($E20="将领",INDEX(兵法相关参数!$C$4:$AL$7,AL$15,MATCH($AG20,兵法相关参数!$C$3:$AL$3,0)),INDEX(兵法相关参数!$C$12:$AL$15,AL$15,MATCH($AG20,兵法相关参数!$C$3:$AL$3,0))),0)</f>
        <v>1.5251382997166458</v>
      </c>
      <c r="AM20" s="110">
        <f>IFERROR(AD20*IF($E20="将领",INDEX(兵法相关参数!$C$4:$AL$7,AM$15,MATCH($AB20,兵法相关参数!$C$3:$AL$3,0)),INDEX(兵法相关参数!$C$12:$AL$15,AM$15,MATCH($AB20,兵法相关参数!$C$3:$AL$3,0))),0)+IFERROR(AI20*IF($E20="将领",INDEX(兵法相关参数!$C$4:$AL$7,AM$15,MATCH($AG20,兵法相关参数!$C$3:$AL$3,0)),INDEX(兵法相关参数!$C$12:$AL$15,AM$15,MATCH($AG20,兵法相关参数!$C$3:$AL$3,0))),0)</f>
        <v>1.4914506458231784</v>
      </c>
      <c r="AN20" s="110">
        <f>IFERROR(AE20*IF($E20="将领",INDEX(兵法相关参数!$C$4:$AL$7,AN$15,MATCH($AB20,兵法相关参数!$C$3:$AL$3,0)),INDEX(兵法相关参数!$C$12:$AL$15,AN$15,MATCH($AB20,兵法相关参数!$C$3:$AL$3,0))),0)+IFERROR(AJ20*IF($E20="将领",INDEX(兵法相关参数!$C$4:$AL$7,AN$15,MATCH($AG20,兵法相关参数!$C$3:$AL$3,0)),INDEX(兵法相关参数!$C$12:$AL$15,AN$15,MATCH($AG20,兵法相关参数!$C$3:$AL$3,0))),0)</f>
        <v>1.4429865173493588</v>
      </c>
      <c r="AO20" s="110">
        <f>IFERROR(AF20*IF($E20="将领",INDEX(兵法相关参数!$C$4:$AL$7,AO$15,MATCH($AB20,兵法相关参数!$C$3:$AL$3,0)),INDEX(兵法相关参数!$C$12:$AL$15,AO$15,MATCH($AB20,兵法相关参数!$C$3:$AL$3,0))),0)+IFERROR(AK20*IF($E20="将领",INDEX(兵法相关参数!$C$4:$AL$7,AO$15,MATCH($AG20,兵法相关参数!$C$3:$AL$3,0)),INDEX(兵法相关参数!$C$12:$AL$15,AO$15,MATCH($AG20,兵法相关参数!$C$3:$AL$3,0))),0)</f>
        <v>1.4429865173493588</v>
      </c>
      <c r="AP20" s="124"/>
    </row>
    <row r="21" spans="1:60" ht="12" customHeight="1" x14ac:dyDescent="0.15">
      <c r="A21" s="239"/>
      <c r="B21" s="241"/>
      <c r="C21" s="243"/>
      <c r="D21" s="243"/>
      <c r="E21" s="145" t="s">
        <v>336</v>
      </c>
      <c r="F21" s="145">
        <v>1</v>
      </c>
      <c r="G21" s="145">
        <v>1</v>
      </c>
      <c r="H21" s="145">
        <v>1</v>
      </c>
      <c r="I21" s="145">
        <v>1</v>
      </c>
      <c r="J21" s="239"/>
      <c r="K21" s="239"/>
      <c r="L21" s="37">
        <f>L20</f>
        <v>0.2656868770453259</v>
      </c>
      <c r="M21" s="9"/>
      <c r="N21" s="9"/>
      <c r="O21" s="93">
        <f t="shared" si="4"/>
        <v>1</v>
      </c>
      <c r="P21" s="24">
        <f t="shared" si="4"/>
        <v>0</v>
      </c>
      <c r="Q21" s="24">
        <f t="shared" si="4"/>
        <v>1</v>
      </c>
      <c r="R21" s="30"/>
      <c r="S21" s="30"/>
      <c r="T21" s="30"/>
      <c r="U21" s="30"/>
      <c r="V21" s="30"/>
      <c r="W21" s="29">
        <f t="shared" si="0"/>
        <v>0.2656868770453259</v>
      </c>
      <c r="X21" s="29">
        <f t="shared" si="1"/>
        <v>0.2656868770453259</v>
      </c>
      <c r="Y21" s="29">
        <f t="shared" si="1"/>
        <v>0.2656868770453259</v>
      </c>
      <c r="Z21" s="29">
        <f t="shared" si="1"/>
        <v>0.2656868770453259</v>
      </c>
      <c r="AA21" s="30"/>
      <c r="AB21" s="45" t="s">
        <v>66</v>
      </c>
      <c r="AC21" s="97">
        <f t="shared" si="2"/>
        <v>0.3120970607276034</v>
      </c>
      <c r="AD21" s="97">
        <f t="shared" si="2"/>
        <v>0.54997183548382467</v>
      </c>
      <c r="AE21" s="97">
        <f t="shared" si="2"/>
        <v>1.2649352216127969</v>
      </c>
      <c r="AF21" s="97">
        <f t="shared" si="2"/>
        <v>0.94570287411526388</v>
      </c>
      <c r="AG21" s="97" t="s">
        <v>527</v>
      </c>
      <c r="AH21" s="97">
        <f t="shared" si="3"/>
        <v>1.3274897355352948</v>
      </c>
      <c r="AI21" s="97">
        <f t="shared" si="3"/>
        <v>0.93466517849529296</v>
      </c>
      <c r="AJ21" s="97">
        <f t="shared" si="3"/>
        <v>0.29142529325909183</v>
      </c>
      <c r="AK21" s="97">
        <f t="shared" si="3"/>
        <v>0.36603016833341934</v>
      </c>
      <c r="AL21" s="110">
        <f>IFERROR(AC21*IF($E21="将领",INDEX(兵法相关参数!$C$4:$AL$7,AL$15,MATCH($AB21,兵法相关参数!$C$3:$AL$3,0)),INDEX(兵法相关参数!$C$12:$AL$15,AL$15,MATCH($AB21,兵法相关参数!$C$3:$AL$3,0))),0)+IFERROR(AH21*IF($E21="将领",INDEX(兵法相关参数!$C$4:$AL$7,AL$15,MATCH($AG21,兵法相关参数!$C$3:$AL$3,0)),INDEX(兵法相关参数!$C$12:$AL$15,AL$15,MATCH($AG21,兵法相关参数!$C$3:$AL$3,0))),0)</f>
        <v>2.5385210133393015</v>
      </c>
      <c r="AM21" s="110">
        <f>IFERROR(AD21*IF($E21="将领",INDEX(兵法相关参数!$C$4:$AL$7,AM$15,MATCH($AB21,兵法相关参数!$C$3:$AL$3,0)),INDEX(兵法相关参数!$C$12:$AL$15,AM$15,MATCH($AB21,兵法相关参数!$C$3:$AL$3,0))),0)+IFERROR(AI21*IF($E21="将领",INDEX(兵法相关参数!$C$4:$AL$7,AM$15,MATCH($AG21,兵法相关参数!$C$3:$AL$3,0)),INDEX(兵法相关参数!$C$12:$AL$15,AM$15,MATCH($AG21,兵法相关参数!$C$3:$AL$3,0))),0)</f>
        <v>2.0755718693655973</v>
      </c>
      <c r="AN21" s="110">
        <f>IFERROR(AE21*IF($E21="将领",INDEX(兵法相关参数!$C$4:$AL$7,AN$15,MATCH($AB21,兵法相关参数!$C$3:$AL$3,0)),INDEX(兵法相关参数!$C$12:$AL$15,AN$15,MATCH($AB21,兵法相关参数!$C$3:$AL$3,0))),0)+IFERROR(AJ21*IF($E21="将领",INDEX(兵法相关参数!$C$4:$AL$7,AN$15,MATCH($AG21,兵法相关参数!$C$3:$AL$3,0)),INDEX(兵法相关参数!$C$12:$AL$15,AN$15,MATCH($AG21,兵法相关参数!$C$3:$AL$3,0))),0)</f>
        <v>2.1908446113597808</v>
      </c>
      <c r="AO21" s="110">
        <f>IFERROR(AF21*IF($E21="将领",INDEX(兵法相关参数!$C$4:$AL$7,AO$15,MATCH($AB21,兵法相关参数!$C$3:$AL$3,0)),INDEX(兵法相关参数!$C$12:$AL$15,AO$15,MATCH($AB21,兵法相关参数!$C$3:$AL$3,0))),0)+IFERROR(AK21*IF($E21="将领",INDEX(兵法相关参数!$C$4:$AL$7,AO$15,MATCH($AG21,兵法相关参数!$C$3:$AL$3,0)),INDEX(兵法相关参数!$C$12:$AL$15,AO$15,MATCH($AG21,兵法相关参数!$C$3:$AL$3,0))),0)</f>
        <v>1.8388373768536401</v>
      </c>
      <c r="AP21" s="124"/>
    </row>
    <row r="22" spans="1:60" ht="12" customHeight="1" x14ac:dyDescent="0.15">
      <c r="A22" s="237" t="s">
        <v>352</v>
      </c>
      <c r="B22" s="241"/>
      <c r="C22" s="243" t="s">
        <v>349</v>
      </c>
      <c r="D22" s="243"/>
      <c r="E22" s="145" t="s">
        <v>23</v>
      </c>
      <c r="F22" s="145">
        <v>1</v>
      </c>
      <c r="G22" s="145">
        <v>1</v>
      </c>
      <c r="H22" s="145">
        <v>1</v>
      </c>
      <c r="I22" s="145">
        <v>1</v>
      </c>
      <c r="J22" s="237">
        <f>SUMPRODUCT(LARGE(AL22:AO22*F22:I22+AL23:AO23*F23:I23,2))</f>
        <v>4.3116392160975536</v>
      </c>
      <c r="K22" s="237"/>
      <c r="L22" s="37">
        <f>数据总览!G151/2</f>
        <v>0.31524468741013101</v>
      </c>
      <c r="M22" s="9"/>
      <c r="N22" s="9"/>
      <c r="O22" s="93">
        <f t="shared" si="4"/>
        <v>1</v>
      </c>
      <c r="P22" s="24">
        <f t="shared" si="4"/>
        <v>0</v>
      </c>
      <c r="Q22" s="24">
        <f t="shared" si="4"/>
        <v>1</v>
      </c>
      <c r="R22" s="30"/>
      <c r="S22" s="30"/>
      <c r="T22" s="30"/>
      <c r="U22" s="30"/>
      <c r="V22" s="30"/>
      <c r="W22" s="29">
        <f t="shared" si="0"/>
        <v>0.31524468741013101</v>
      </c>
      <c r="X22" s="29">
        <f t="shared" si="1"/>
        <v>0.31524468741013101</v>
      </c>
      <c r="Y22" s="29">
        <f t="shared" si="1"/>
        <v>0.31524468741013101</v>
      </c>
      <c r="Z22" s="29">
        <f t="shared" si="1"/>
        <v>0.31524468741013101</v>
      </c>
      <c r="AA22" s="30"/>
      <c r="AB22" s="45" t="s">
        <v>66</v>
      </c>
      <c r="AC22" s="97">
        <f t="shared" si="2"/>
        <v>0.76565053454735565</v>
      </c>
      <c r="AD22" s="97">
        <f t="shared" si="2"/>
        <v>0.72407764139514463</v>
      </c>
      <c r="AE22" s="97">
        <f t="shared" si="2"/>
        <v>1.1999000914548112</v>
      </c>
      <c r="AF22" s="97">
        <f t="shared" si="2"/>
        <v>1.1999000914548112</v>
      </c>
      <c r="AG22" s="97" t="s">
        <v>527</v>
      </c>
      <c r="AH22" s="97">
        <f t="shared" si="3"/>
        <v>0.9731351304600816</v>
      </c>
      <c r="AI22" s="97">
        <f t="shared" si="3"/>
        <v>1.1434050910240416</v>
      </c>
      <c r="AJ22" s="97">
        <f t="shared" si="3"/>
        <v>0.56744043733823579</v>
      </c>
      <c r="AK22" s="97">
        <f t="shared" si="3"/>
        <v>0.56744043733823579</v>
      </c>
      <c r="AL22" s="110">
        <f>IFERROR(AC22*IF($E22="将领",INDEX(兵法相关参数!$C$4:$AL$7,AL$15,MATCH($AB22,兵法相关参数!$C$3:$AL$3,0)),INDEX(兵法相关参数!$C$12:$AL$15,AL$15,MATCH($AB22,兵法相关参数!$C$3:$AL$3,0))),0)+IFERROR(AH22*IF($E22="将领",INDEX(兵法相关参数!$C$4:$AL$7,AL$15,MATCH($AG22,兵法相关参数!$C$3:$AL$3,0)),INDEX(兵法相关参数!$C$12:$AL$15,AL$15,MATCH($AG22,兵法相关参数!$C$3:$AL$3,0))),0)</f>
        <v>1.8096179679562048</v>
      </c>
      <c r="AM22" s="110">
        <f>IFERROR(AD22*IF($E22="将领",INDEX(兵法相关参数!$C$4:$AL$7,AM$15,MATCH($AB22,兵法相关参数!$C$3:$AL$3,0)),INDEX(兵法相关参数!$C$12:$AL$15,AM$15,MATCH($AB22,兵法相关参数!$C$3:$AL$3,0))),0)+IFERROR(AI22*IF($E22="将领",INDEX(兵法相关参数!$C$4:$AL$7,AM$15,MATCH($AG22,兵法相关参数!$C$3:$AL$3,0)),INDEX(兵法相关参数!$C$12:$AL$15,AM$15,MATCH($AG22,兵法相关参数!$C$3:$AL$3,0))),0)</f>
        <v>1.7696466527022148</v>
      </c>
      <c r="AN22" s="110">
        <f>IFERROR(AE22*IF($E22="将领",INDEX(兵法相关参数!$C$4:$AL$7,AN$15,MATCH($AB22,兵法相关参数!$C$3:$AL$3,0)),INDEX(兵法相关参数!$C$12:$AL$15,AN$15,MATCH($AB22,兵法相关参数!$C$3:$AL$3,0))),0)+IFERROR(AJ22*IF($E22="将领",INDEX(兵法相关参数!$C$4:$AL$7,AN$15,MATCH($AG22,兵法相关参数!$C$3:$AL$3,0)),INDEX(兵法相关参数!$C$12:$AL$15,AN$15,MATCH($AG22,兵法相关参数!$C$3:$AL$3,0))),0)</f>
        <v>1.7121426494889613</v>
      </c>
      <c r="AO22" s="110">
        <f>IFERROR(AF22*IF($E22="将领",INDEX(兵法相关参数!$C$4:$AL$7,AO$15,MATCH($AB22,兵法相关参数!$C$3:$AL$3,0)),INDEX(兵法相关参数!$C$12:$AL$15,AO$15,MATCH($AB22,兵法相关参数!$C$3:$AL$3,0))),0)+IFERROR(AK22*IF($E22="将领",INDEX(兵法相关参数!$C$4:$AL$7,AO$15,MATCH($AG22,兵法相关参数!$C$3:$AL$3,0)),INDEX(兵法相关参数!$C$12:$AL$15,AO$15,MATCH($AG22,兵法相关参数!$C$3:$AL$3,0))),0)</f>
        <v>1.7121426494889613</v>
      </c>
      <c r="AP22" s="124"/>
    </row>
    <row r="23" spans="1:60" ht="12" customHeight="1" x14ac:dyDescent="0.15">
      <c r="A23" s="239"/>
      <c r="B23" s="241"/>
      <c r="C23" s="243"/>
      <c r="D23" s="243"/>
      <c r="E23" s="145" t="s">
        <v>336</v>
      </c>
      <c r="F23" s="145">
        <v>1</v>
      </c>
      <c r="G23" s="145">
        <v>1</v>
      </c>
      <c r="H23" s="145">
        <v>1</v>
      </c>
      <c r="I23" s="145">
        <v>1</v>
      </c>
      <c r="J23" s="239"/>
      <c r="K23" s="239"/>
      <c r="L23" s="37">
        <f>L22</f>
        <v>0.31524468741013101</v>
      </c>
      <c r="M23" s="9"/>
      <c r="N23" s="9"/>
      <c r="O23" s="93">
        <f t="shared" si="4"/>
        <v>1</v>
      </c>
      <c r="P23" s="24">
        <f t="shared" si="4"/>
        <v>0</v>
      </c>
      <c r="Q23" s="24">
        <f t="shared" si="4"/>
        <v>1</v>
      </c>
      <c r="R23" s="30"/>
      <c r="S23" s="30"/>
      <c r="T23" s="30"/>
      <c r="U23" s="30"/>
      <c r="V23" s="30"/>
      <c r="W23" s="29">
        <f t="shared" si="0"/>
        <v>0.31524468741013101</v>
      </c>
      <c r="X23" s="29">
        <f t="shared" si="1"/>
        <v>0.31524468741013101</v>
      </c>
      <c r="Y23" s="29">
        <f t="shared" si="1"/>
        <v>0.31524468741013101</v>
      </c>
      <c r="Z23" s="29">
        <f t="shared" si="1"/>
        <v>0.31524468741013101</v>
      </c>
      <c r="AA23" s="30"/>
      <c r="AB23" s="45" t="s">
        <v>66</v>
      </c>
      <c r="AC23" s="97">
        <f t="shared" si="2"/>
        <v>0.37031162940693269</v>
      </c>
      <c r="AD23" s="97">
        <f t="shared" si="2"/>
        <v>0.65255650293897127</v>
      </c>
      <c r="AE23" s="97">
        <f t="shared" si="2"/>
        <v>1.500879956759634</v>
      </c>
      <c r="AF23" s="97">
        <f t="shared" si="2"/>
        <v>1.1221021160276146</v>
      </c>
      <c r="AG23" s="97" t="s">
        <v>527</v>
      </c>
      <c r="AH23" s="97">
        <f t="shared" si="3"/>
        <v>1.5751025845645683</v>
      </c>
      <c r="AI23" s="97">
        <f t="shared" si="3"/>
        <v>1.1090055907338481</v>
      </c>
      <c r="AJ23" s="97">
        <f t="shared" si="3"/>
        <v>0.34578401650298746</v>
      </c>
      <c r="AK23" s="97">
        <f t="shared" si="3"/>
        <v>0.43430472472775222</v>
      </c>
      <c r="AL23" s="110">
        <f>IFERROR(AC23*IF($E23="将领",INDEX(兵法相关参数!$C$4:$AL$7,AL$15,MATCH($AB23,兵法相关参数!$C$3:$AL$3,0)),INDEX(兵法相关参数!$C$12:$AL$15,AL$15,MATCH($AB23,兵法相关参数!$C$3:$AL$3,0))),0)+IFERROR(AH23*IF($E23="将领",INDEX(兵法相关参数!$C$4:$AL$7,AL$15,MATCH($AG23,兵法相关参数!$C$3:$AL$3,0)),INDEX(兵法相关参数!$C$12:$AL$15,AL$15,MATCH($AG23,兵法相关参数!$C$3:$AL$3,0))),0)</f>
        <v>3.0120240496397357</v>
      </c>
      <c r="AM23" s="110">
        <f>IFERROR(AD23*IF($E23="将领",INDEX(兵法相关参数!$C$4:$AL$7,AM$15,MATCH($AB23,兵法相关参数!$C$3:$AL$3,0)),INDEX(兵法相关参数!$C$12:$AL$15,AM$15,MATCH($AB23,兵法相关参数!$C$3:$AL$3,0))),0)+IFERROR(AI23*IF($E23="将领",INDEX(兵法相关参数!$C$4:$AL$7,AM$15,MATCH($AG23,兵法相关参数!$C$3:$AL$3,0)),INDEX(兵法相关参数!$C$12:$AL$15,AM$15,MATCH($AG23,兵法相关参数!$C$3:$AL$3,0))),0)</f>
        <v>2.462722331008445</v>
      </c>
      <c r="AN23" s="110">
        <f>IFERROR(AE23*IF($E23="将领",INDEX(兵法相关参数!$C$4:$AL$7,AN$15,MATCH($AB23,兵法相关参数!$C$3:$AL$3,0)),INDEX(兵法相关参数!$C$12:$AL$15,AN$15,MATCH($AB23,兵法相关参数!$C$3:$AL$3,0))),0)+IFERROR(AJ23*IF($E23="将领",INDEX(兵法相关参数!$C$4:$AL$7,AN$15,MATCH($AG23,兵法相关参数!$C$3:$AL$3,0)),INDEX(兵法相关参数!$C$12:$AL$15,AN$15,MATCH($AG23,兵法相关参数!$C$3:$AL$3,0))),0)</f>
        <v>2.5994965666085927</v>
      </c>
      <c r="AO23" s="110">
        <f>IFERROR(AF23*IF($E23="将领",INDEX(兵法相关参数!$C$4:$AL$7,AO$15,MATCH($AB23,兵法相关参数!$C$3:$AL$3,0)),INDEX(兵法相关参数!$C$12:$AL$15,AO$15,MATCH($AB23,兵法相关参数!$C$3:$AL$3,0))),0)+IFERROR(AK23*IF($E23="将领",INDEX(兵法相关参数!$C$4:$AL$7,AO$15,MATCH($AG23,兵法相关参数!$C$3:$AL$3,0)),INDEX(兵法相关参数!$C$12:$AL$15,AO$15,MATCH($AG23,兵法相关参数!$C$3:$AL$3,0))),0)</f>
        <v>2.1818304332938419</v>
      </c>
      <c r="AP23" s="124"/>
    </row>
    <row r="24" spans="1:60" ht="12" customHeight="1" x14ac:dyDescent="0.15">
      <c r="A24" s="237" t="s">
        <v>498</v>
      </c>
      <c r="B24" s="241"/>
      <c r="C24" s="243" t="s">
        <v>499</v>
      </c>
      <c r="D24" s="243"/>
      <c r="E24" s="145" t="s">
        <v>496</v>
      </c>
      <c r="F24" s="145">
        <v>1</v>
      </c>
      <c r="G24" s="145">
        <v>1</v>
      </c>
      <c r="H24" s="145">
        <v>1</v>
      </c>
      <c r="I24" s="145">
        <v>1</v>
      </c>
      <c r="J24" s="237">
        <f>SUMPRODUCT(LARGE(AL24:AO24*F24:I24+AL25:AO25*F25:I25,2))</f>
        <v>5.1145752809421161</v>
      </c>
      <c r="K24" s="237"/>
      <c r="L24" s="37">
        <f>数据总览!$H$151/2</f>
        <v>0.37395120622720024</v>
      </c>
      <c r="M24" s="9"/>
      <c r="N24" s="9"/>
      <c r="O24" s="93">
        <f t="shared" si="4"/>
        <v>1</v>
      </c>
      <c r="P24" s="24">
        <f t="shared" si="4"/>
        <v>0</v>
      </c>
      <c r="Q24" s="24">
        <f t="shared" si="4"/>
        <v>1</v>
      </c>
      <c r="R24" s="30"/>
      <c r="S24" s="30"/>
      <c r="T24" s="30"/>
      <c r="U24" s="30"/>
      <c r="V24" s="30"/>
      <c r="W24" s="29">
        <f t="shared" si="0"/>
        <v>0.37395120622720024</v>
      </c>
      <c r="X24" s="29">
        <f t="shared" si="1"/>
        <v>0.37395120622720024</v>
      </c>
      <c r="Y24" s="29">
        <f t="shared" si="1"/>
        <v>0.37395120622720024</v>
      </c>
      <c r="Z24" s="29">
        <f t="shared" si="1"/>
        <v>0.37395120622720024</v>
      </c>
      <c r="AA24" s="30"/>
      <c r="AB24" s="45" t="s">
        <v>66</v>
      </c>
      <c r="AC24" s="97">
        <f t="shared" si="2"/>
        <v>0.90823399212431255</v>
      </c>
      <c r="AD24" s="97">
        <f t="shared" si="2"/>
        <v>0.85891917680310059</v>
      </c>
      <c r="AE24" s="97">
        <f t="shared" si="2"/>
        <v>1.4233517787022811</v>
      </c>
      <c r="AF24" s="97">
        <f t="shared" si="2"/>
        <v>1.4233517787022811</v>
      </c>
      <c r="AG24" s="97" t="s">
        <v>527</v>
      </c>
      <c r="AH24" s="97">
        <f t="shared" si="3"/>
        <v>1.1543574575268689</v>
      </c>
      <c r="AI24" s="97">
        <f t="shared" si="3"/>
        <v>1.3563359830343045</v>
      </c>
      <c r="AJ24" s="97">
        <f t="shared" si="3"/>
        <v>0.6731121712089605</v>
      </c>
      <c r="AK24" s="97">
        <f t="shared" si="3"/>
        <v>0.6731121712089605</v>
      </c>
      <c r="AL24" s="110">
        <f>IFERROR(AC24*IF($E24="将领",INDEX(兵法相关参数!$C$4:$AL$7,AL$15,MATCH($AB24,兵法相关参数!$C$3:$AL$3,0)),INDEX(兵法相关参数!$C$12:$AL$15,AL$15,MATCH($AB24,兵法相关参数!$C$3:$AL$3,0))),0)+IFERROR(AH24*IF($E24="将领",INDEX(兵法相关参数!$C$4:$AL$7,AL$15,MATCH($AG24,兵法相关参数!$C$3:$AL$3,0)),INDEX(兵法相关参数!$C$12:$AL$15,AL$15,MATCH($AG24,兵法相关参数!$C$3:$AL$3,0))),0)</f>
        <v>2.1466145154961631</v>
      </c>
      <c r="AM24" s="110">
        <f>IFERROR(AD24*IF($E24="将领",INDEX(兵法相关参数!$C$4:$AL$7,AM$15,MATCH($AB24,兵法相关参数!$C$3:$AL$3,0)),INDEX(兵法相关参数!$C$12:$AL$15,AM$15,MATCH($AB24,兵法相关参数!$C$3:$AL$3,0))),0)+IFERROR(AI24*IF($E24="将领",INDEX(兵法相关参数!$C$4:$AL$7,AM$15,MATCH($AG24,兵法相关参数!$C$3:$AL$3,0)),INDEX(兵法相关参数!$C$12:$AL$15,AM$15,MATCH($AG24,兵法相关参数!$C$3:$AL$3,0))),0)</f>
        <v>2.0991995323079742</v>
      </c>
      <c r="AN24" s="110">
        <f>IFERROR(AE24*IF($E24="将领",INDEX(兵法相关参数!$C$4:$AL$7,AN$15,MATCH($AB24,兵法相关参数!$C$3:$AL$3,0)),INDEX(兵法相关参数!$C$12:$AL$15,AN$15,MATCH($AB24,兵法相关参数!$C$3:$AL$3,0))),0)+IFERROR(AJ24*IF($E24="将领",INDEX(兵法相关参数!$C$4:$AL$7,AN$15,MATCH($AG24,兵法相关参数!$C$3:$AL$3,0)),INDEX(兵法相关参数!$C$12:$AL$15,AN$15,MATCH($AG24,兵法相关参数!$C$3:$AL$3,0))),0)</f>
        <v>2.0309868320681992</v>
      </c>
      <c r="AO24" s="110">
        <f>IFERROR(AF24*IF($E24="将领",INDEX(兵法相关参数!$C$4:$AL$7,AO$15,MATCH($AB24,兵法相关参数!$C$3:$AL$3,0)),INDEX(兵法相关参数!$C$12:$AL$15,AO$15,MATCH($AB24,兵法相关参数!$C$3:$AL$3,0))),0)+IFERROR(AK24*IF($E24="将领",INDEX(兵法相关参数!$C$4:$AL$7,AO$15,MATCH($AG24,兵法相关参数!$C$3:$AL$3,0)),INDEX(兵法相关参数!$C$12:$AL$15,AO$15,MATCH($AG24,兵法相关参数!$C$3:$AL$3,0))),0)</f>
        <v>2.0309868320681992</v>
      </c>
      <c r="AP24" s="32"/>
      <c r="AQ24" s="38"/>
      <c r="AR24" s="38"/>
      <c r="AS24" s="38"/>
      <c r="AT24" s="38"/>
      <c r="AU24" s="38"/>
      <c r="AV24" s="131"/>
      <c r="AW24" s="131"/>
      <c r="AX24" s="38"/>
      <c r="AY24" s="38"/>
      <c r="AZ24" s="38"/>
      <c r="BA24" s="38"/>
      <c r="BB24" s="38"/>
      <c r="BC24" s="38"/>
      <c r="BD24" s="38"/>
      <c r="BE24" s="38"/>
      <c r="BF24" s="38"/>
      <c r="BG24" s="38"/>
      <c r="BH24" s="135"/>
    </row>
    <row r="25" spans="1:60" ht="12" customHeight="1" x14ac:dyDescent="0.15">
      <c r="A25" s="239"/>
      <c r="B25" s="242"/>
      <c r="C25" s="243"/>
      <c r="D25" s="243"/>
      <c r="E25" s="145" t="s">
        <v>336</v>
      </c>
      <c r="F25" s="145">
        <v>1</v>
      </c>
      <c r="G25" s="145">
        <v>1</v>
      </c>
      <c r="H25" s="145">
        <v>1</v>
      </c>
      <c r="I25" s="145">
        <v>1</v>
      </c>
      <c r="J25" s="239"/>
      <c r="K25" s="239"/>
      <c r="L25" s="37">
        <f>L24</f>
        <v>0.37395120622720024</v>
      </c>
      <c r="M25" s="9"/>
      <c r="N25" s="9"/>
      <c r="O25" s="93">
        <f t="shared" si="4"/>
        <v>1</v>
      </c>
      <c r="P25" s="24">
        <f t="shared" si="4"/>
        <v>0</v>
      </c>
      <c r="Q25" s="24">
        <f t="shared" si="4"/>
        <v>1</v>
      </c>
      <c r="R25" s="30"/>
      <c r="S25" s="30"/>
      <c r="T25" s="30"/>
      <c r="U25" s="30"/>
      <c r="V25" s="30"/>
      <c r="W25" s="29">
        <f t="shared" si="0"/>
        <v>0.37395120622720024</v>
      </c>
      <c r="X25" s="29">
        <f t="shared" si="1"/>
        <v>0.37395120622720024</v>
      </c>
      <c r="Y25" s="29">
        <f t="shared" si="1"/>
        <v>0.37395120622720024</v>
      </c>
      <c r="Z25" s="29">
        <f t="shared" si="1"/>
        <v>0.37395120622720024</v>
      </c>
      <c r="AA25" s="30"/>
      <c r="AB25" s="45" t="s">
        <v>66</v>
      </c>
      <c r="AC25" s="97">
        <f t="shared" si="2"/>
        <v>0.43927300293096755</v>
      </c>
      <c r="AD25" s="97">
        <f t="shared" si="2"/>
        <v>0.77407899689030457</v>
      </c>
      <c r="AE25" s="97">
        <f t="shared" si="2"/>
        <v>1.7803816928477008</v>
      </c>
      <c r="AF25" s="97">
        <f t="shared" si="2"/>
        <v>1.331065856322295</v>
      </c>
      <c r="AG25" s="97" t="s">
        <v>527</v>
      </c>
      <c r="AH25" s="97">
        <f t="shared" si="3"/>
        <v>1.8684264476222603</v>
      </c>
      <c r="AI25" s="97">
        <f t="shared" si="3"/>
        <v>1.3155304274107924</v>
      </c>
      <c r="AJ25" s="97">
        <f t="shared" si="3"/>
        <v>0.41017772933046026</v>
      </c>
      <c r="AK25" s="97">
        <f t="shared" si="3"/>
        <v>0.51518322803905803</v>
      </c>
      <c r="AL25" s="110">
        <f>IFERROR(AC25*IF($E25="将领",INDEX(兵法相关参数!$C$4:$AL$7,AL$15,MATCH($AB25,兵法相关参数!$C$3:$AL$3,0)),INDEX(兵法相关参数!$C$12:$AL$15,AL$15,MATCH($AB25,兵法相关参数!$C$3:$AL$3,0))),0)+IFERROR(AH25*IF($E25="将领",INDEX(兵法相关参数!$C$4:$AL$7,AL$15,MATCH($AG25,兵法相关参数!$C$3:$AL$3,0)),INDEX(兵法相关参数!$C$12:$AL$15,AL$15,MATCH($AG25,兵法相关参数!$C$3:$AL$3,0))),0)</f>
        <v>3.5729389630688448</v>
      </c>
      <c r="AM25" s="110">
        <f>IFERROR(AD25*IF($E25="将领",INDEX(兵法相关参数!$C$4:$AL$7,AM$15,MATCH($AB25,兵法相关参数!$C$3:$AL$3,0)),INDEX(兵法相关参数!$C$12:$AL$15,AM$15,MATCH($AB25,兵法相关参数!$C$3:$AL$3,0))),0)+IFERROR(AI25*IF($E25="将领",INDEX(兵法相关参数!$C$4:$AL$7,AM$15,MATCH($AG25,兵法相关参数!$C$3:$AL$3,0)),INDEX(兵法相关参数!$C$12:$AL$15,AM$15,MATCH($AG25,兵法相关参数!$C$3:$AL$3,0))),0)</f>
        <v>2.921343397882981</v>
      </c>
      <c r="AN25" s="110">
        <f>IFERROR(AE25*IF($E25="将领",INDEX(兵法相关参数!$C$4:$AL$7,AN$15,MATCH($AB25,兵法相关参数!$C$3:$AL$3,0)),INDEX(兵法相关参数!$C$12:$AL$15,AN$15,MATCH($AB25,兵法相关参数!$C$3:$AL$3,0))),0)+IFERROR(AJ25*IF($E25="将领",INDEX(兵法相关参数!$C$4:$AL$7,AN$15,MATCH($AG25,兵法相关参数!$C$3:$AL$3,0)),INDEX(兵法相关参数!$C$12:$AL$15,AN$15,MATCH($AG25,兵法相关参数!$C$3:$AL$3,0))),0)</f>
        <v>3.0835884488739174</v>
      </c>
      <c r="AO25" s="110">
        <f>IFERROR(AF25*IF($E25="将领",INDEX(兵法相关参数!$C$4:$AL$7,AO$15,MATCH($AB25,兵法相关参数!$C$3:$AL$3,0)),INDEX(兵法相关参数!$C$12:$AL$15,AO$15,MATCH($AB25,兵法相关参数!$C$3:$AL$3,0))),0)+IFERROR(AK25*IF($E25="将领",INDEX(兵法相关参数!$C$4:$AL$7,AO$15,MATCH($AG25,兵法相关参数!$C$3:$AL$3,0)),INDEX(兵法相关参数!$C$12:$AL$15,AO$15,MATCH($AG25,兵法相关参数!$C$3:$AL$3,0))),0)</f>
        <v>2.5881423379927408</v>
      </c>
      <c r="AP25" s="32"/>
      <c r="AQ25" s="144" t="s">
        <v>508</v>
      </c>
      <c r="AR25" s="144" t="s">
        <v>513</v>
      </c>
      <c r="AS25" s="144" t="s">
        <v>514</v>
      </c>
      <c r="AT25" s="144" t="s">
        <v>475</v>
      </c>
      <c r="AU25" s="144" t="s">
        <v>180</v>
      </c>
      <c r="AV25" s="132" t="s">
        <v>509</v>
      </c>
      <c r="AW25" s="132" t="s">
        <v>510</v>
      </c>
      <c r="AX25" s="144" t="s">
        <v>475</v>
      </c>
      <c r="AY25" s="144" t="s">
        <v>180</v>
      </c>
      <c r="AZ25" s="132" t="s">
        <v>509</v>
      </c>
      <c r="BA25" s="132" t="s">
        <v>510</v>
      </c>
      <c r="BB25" s="144" t="s">
        <v>475</v>
      </c>
      <c r="BC25" s="144" t="s">
        <v>180</v>
      </c>
      <c r="BD25" s="132" t="s">
        <v>509</v>
      </c>
      <c r="BE25" s="132" t="s">
        <v>510</v>
      </c>
      <c r="BF25" s="144" t="s">
        <v>173</v>
      </c>
      <c r="BG25" s="144" t="s">
        <v>174</v>
      </c>
      <c r="BH25" s="136" t="s">
        <v>515</v>
      </c>
    </row>
    <row r="26" spans="1:60" ht="12" customHeight="1" x14ac:dyDescent="0.15">
      <c r="A26" s="243"/>
      <c r="B26" s="240"/>
      <c r="C26" s="237"/>
      <c r="D26" s="237"/>
      <c r="E26" s="10"/>
      <c r="F26" s="10"/>
      <c r="G26" s="10"/>
      <c r="H26" s="10"/>
      <c r="I26" s="10"/>
      <c r="J26" s="10"/>
      <c r="K26" s="10"/>
      <c r="L26" s="149"/>
      <c r="M26" s="10"/>
      <c r="N26" s="10"/>
      <c r="O26" s="151"/>
      <c r="P26" s="3"/>
      <c r="Q26" s="10"/>
      <c r="R26" s="10"/>
      <c r="S26" s="10"/>
      <c r="T26" s="152"/>
      <c r="U26" s="152"/>
      <c r="V26" s="152"/>
      <c r="W26" s="3"/>
      <c r="X26" s="3"/>
      <c r="Y26" s="3"/>
      <c r="Z26" s="3"/>
      <c r="AA26" s="1"/>
      <c r="AB26" s="23"/>
      <c r="AC26" s="155"/>
      <c r="AD26" s="155"/>
      <c r="AE26" s="155"/>
      <c r="AF26" s="155"/>
      <c r="AG26" s="101"/>
      <c r="AH26" s="155"/>
      <c r="AI26" s="155"/>
      <c r="AJ26" s="155"/>
      <c r="AK26" s="155"/>
      <c r="AL26" s="110"/>
      <c r="AM26" s="110"/>
      <c r="AN26" s="110"/>
      <c r="AO26" s="110"/>
      <c r="AP26" s="32"/>
      <c r="AQ26" s="121"/>
      <c r="AR26" s="121"/>
      <c r="AS26" s="180"/>
      <c r="AT26" s="176"/>
      <c r="AU26" s="45"/>
      <c r="AV26" s="31"/>
      <c r="AW26" s="31"/>
      <c r="AX26" s="45"/>
      <c r="AY26" s="45"/>
      <c r="AZ26" s="31"/>
      <c r="BA26" s="31"/>
      <c r="BB26" s="45"/>
      <c r="BC26" s="45"/>
      <c r="BD26" s="31"/>
      <c r="BE26" s="31"/>
      <c r="BF26" s="45"/>
      <c r="BG26" s="60"/>
      <c r="BH26" s="192"/>
    </row>
    <row r="27" spans="1:60" ht="12" customHeight="1" x14ac:dyDescent="0.15">
      <c r="A27" s="243"/>
      <c r="B27" s="241"/>
      <c r="C27" s="238"/>
      <c r="D27" s="238"/>
      <c r="E27" s="145"/>
      <c r="F27" s="145"/>
      <c r="G27" s="145"/>
      <c r="H27" s="145"/>
      <c r="I27" s="145"/>
      <c r="J27" s="237"/>
      <c r="K27" s="237"/>
      <c r="L27" s="93"/>
      <c r="M27" s="9"/>
      <c r="N27" s="9"/>
      <c r="O27" s="93"/>
      <c r="P27" s="24"/>
      <c r="Q27" s="9"/>
      <c r="R27" s="9"/>
      <c r="S27" s="9"/>
      <c r="T27" s="30"/>
      <c r="U27" s="30"/>
      <c r="V27" s="30"/>
      <c r="W27" s="29"/>
      <c r="X27" s="29"/>
      <c r="Y27" s="29"/>
      <c r="Z27" s="29"/>
      <c r="AA27" s="28"/>
      <c r="AB27" s="45"/>
      <c r="AC27" s="97"/>
      <c r="AD27" s="97"/>
      <c r="AE27" s="97"/>
      <c r="AF27" s="97"/>
      <c r="AG27" s="97"/>
      <c r="AH27" s="156"/>
      <c r="AI27" s="156"/>
      <c r="AJ27" s="156"/>
      <c r="AK27" s="156"/>
      <c r="AL27" s="110"/>
      <c r="AM27" s="110"/>
      <c r="AN27" s="110"/>
      <c r="AO27" s="110"/>
      <c r="AP27" s="32"/>
      <c r="AQ27" s="162"/>
      <c r="AR27" s="162"/>
      <c r="AS27" s="180"/>
      <c r="AT27" s="176"/>
      <c r="AU27" s="45"/>
      <c r="AV27" s="31"/>
      <c r="AW27" s="31"/>
      <c r="AX27" s="45"/>
      <c r="AY27" s="45"/>
      <c r="AZ27" s="31"/>
      <c r="BA27" s="31"/>
      <c r="BB27" s="45"/>
      <c r="BC27" s="45"/>
      <c r="BD27" s="31"/>
      <c r="BE27" s="31"/>
      <c r="BF27" s="45"/>
      <c r="BG27" s="60"/>
      <c r="BH27" s="192"/>
    </row>
    <row r="28" spans="1:60" ht="12" customHeight="1" x14ac:dyDescent="0.15">
      <c r="A28" s="243"/>
      <c r="B28" s="241"/>
      <c r="C28" s="238"/>
      <c r="D28" s="239"/>
      <c r="E28" s="145"/>
      <c r="F28" s="145"/>
      <c r="G28" s="145"/>
      <c r="H28" s="145"/>
      <c r="I28" s="145"/>
      <c r="J28" s="238"/>
      <c r="K28" s="238"/>
      <c r="L28" s="37"/>
      <c r="M28" s="9"/>
      <c r="N28" s="9"/>
      <c r="O28" s="93"/>
      <c r="P28" s="24"/>
      <c r="Q28" s="9"/>
      <c r="R28" s="9"/>
      <c r="S28" s="9"/>
      <c r="T28" s="30"/>
      <c r="U28" s="30"/>
      <c r="V28" s="30"/>
      <c r="W28" s="95"/>
      <c r="X28" s="95"/>
      <c r="Y28" s="95"/>
      <c r="Z28" s="95"/>
      <c r="AA28" s="30"/>
      <c r="AB28" s="45"/>
      <c r="AC28" s="97"/>
      <c r="AD28" s="97"/>
      <c r="AE28" s="97"/>
      <c r="AF28" s="97"/>
      <c r="AG28" s="97"/>
      <c r="AH28" s="156"/>
      <c r="AI28" s="156"/>
      <c r="AJ28" s="156"/>
      <c r="AK28" s="156"/>
      <c r="AL28" s="110"/>
      <c r="AM28" s="110"/>
      <c r="AN28" s="110"/>
      <c r="AO28" s="110"/>
      <c r="AP28" s="32"/>
      <c r="AQ28" s="162"/>
      <c r="AR28" s="145"/>
      <c r="AS28" s="180"/>
      <c r="AT28" s="176"/>
      <c r="AU28" s="45"/>
      <c r="AV28" s="31"/>
      <c r="AW28" s="31"/>
      <c r="AX28" s="45"/>
      <c r="AY28" s="45"/>
      <c r="AZ28" s="31"/>
      <c r="BA28" s="31"/>
      <c r="BB28" s="45"/>
      <c r="BC28" s="45"/>
      <c r="BD28" s="31"/>
      <c r="BE28" s="31"/>
      <c r="BF28" s="45"/>
      <c r="BG28" s="60"/>
      <c r="BH28" s="192"/>
    </row>
    <row r="29" spans="1:60" ht="12" customHeight="1" x14ac:dyDescent="0.15">
      <c r="A29" s="243"/>
      <c r="B29" s="241"/>
      <c r="C29" s="238"/>
      <c r="D29" s="237"/>
      <c r="E29" s="145"/>
      <c r="F29" s="145"/>
      <c r="G29" s="145"/>
      <c r="H29" s="145"/>
      <c r="I29" s="145"/>
      <c r="J29" s="238"/>
      <c r="K29" s="238"/>
      <c r="L29" s="37"/>
      <c r="M29" s="9"/>
      <c r="N29" s="9"/>
      <c r="O29" s="37"/>
      <c r="P29" s="8"/>
      <c r="Q29" s="9"/>
      <c r="R29" s="11"/>
      <c r="S29" s="30"/>
      <c r="T29" s="30"/>
      <c r="U29" s="30"/>
      <c r="V29" s="30"/>
      <c r="W29" s="30"/>
      <c r="X29" s="30"/>
      <c r="Y29" s="30"/>
      <c r="Z29" s="30"/>
      <c r="AA29" s="30"/>
      <c r="AB29" s="45"/>
      <c r="AC29" s="97"/>
      <c r="AD29" s="97"/>
      <c r="AE29" s="97"/>
      <c r="AF29" s="97"/>
      <c r="AG29" s="97"/>
      <c r="AH29" s="97"/>
      <c r="AI29" s="97"/>
      <c r="AJ29" s="97"/>
      <c r="AK29" s="97"/>
      <c r="AL29" s="110"/>
      <c r="AM29" s="110"/>
      <c r="AN29" s="110"/>
      <c r="AO29" s="110"/>
      <c r="AP29" s="32"/>
      <c r="AQ29" s="162"/>
      <c r="AR29" s="121"/>
      <c r="AS29" s="180"/>
      <c r="AT29" s="176"/>
      <c r="AU29" s="45"/>
      <c r="AV29" s="31"/>
      <c r="AW29" s="31"/>
      <c r="AX29" s="45"/>
      <c r="AY29" s="45"/>
      <c r="AZ29" s="31"/>
      <c r="BA29" s="31"/>
      <c r="BB29" s="45"/>
      <c r="BC29" s="45"/>
      <c r="BD29" s="31"/>
      <c r="BE29" s="31"/>
      <c r="BF29" s="45"/>
      <c r="BG29" s="60"/>
      <c r="BH29" s="192"/>
    </row>
    <row r="30" spans="1:60" ht="12" customHeight="1" x14ac:dyDescent="0.15">
      <c r="A30" s="243"/>
      <c r="B30" s="241"/>
      <c r="C30" s="238"/>
      <c r="D30" s="238"/>
      <c r="E30" s="145"/>
      <c r="F30" s="145"/>
      <c r="G30" s="145"/>
      <c r="H30" s="145"/>
      <c r="I30" s="145"/>
      <c r="J30" s="238"/>
      <c r="K30" s="238"/>
      <c r="L30" s="37"/>
      <c r="M30" s="9"/>
      <c r="N30" s="9"/>
      <c r="O30" s="37"/>
      <c r="P30" s="8"/>
      <c r="Q30" s="9"/>
      <c r="R30" s="11"/>
      <c r="S30" s="30"/>
      <c r="T30" s="30"/>
      <c r="U30" s="30"/>
      <c r="V30" s="30"/>
      <c r="W30" s="30"/>
      <c r="X30" s="30"/>
      <c r="Y30" s="30"/>
      <c r="Z30" s="30"/>
      <c r="AA30" s="30"/>
      <c r="AB30" s="45"/>
      <c r="AC30" s="97"/>
      <c r="AD30" s="97"/>
      <c r="AE30" s="97"/>
      <c r="AF30" s="97"/>
      <c r="AG30" s="97"/>
      <c r="AH30" s="97"/>
      <c r="AI30" s="97"/>
      <c r="AJ30" s="97"/>
      <c r="AK30" s="97"/>
      <c r="AL30" s="110"/>
      <c r="AM30" s="110"/>
      <c r="AN30" s="110"/>
      <c r="AO30" s="110"/>
      <c r="AP30" s="32"/>
      <c r="AQ30" s="162"/>
      <c r="AR30" s="162"/>
      <c r="AS30" s="180"/>
      <c r="AT30" s="176"/>
      <c r="AU30" s="45"/>
      <c r="AV30" s="31"/>
      <c r="AW30" s="31"/>
      <c r="AX30" s="45"/>
      <c r="AY30" s="45"/>
      <c r="AZ30" s="31"/>
      <c r="BA30" s="31"/>
      <c r="BB30" s="45"/>
      <c r="BC30" s="45"/>
      <c r="BD30" s="31"/>
      <c r="BE30" s="31"/>
      <c r="BF30" s="45"/>
      <c r="BG30" s="60"/>
      <c r="BH30" s="192"/>
    </row>
    <row r="31" spans="1:60" ht="12" customHeight="1" x14ac:dyDescent="0.15">
      <c r="A31" s="243"/>
      <c r="B31" s="241"/>
      <c r="C31" s="238"/>
      <c r="D31" s="239"/>
      <c r="E31" s="145"/>
      <c r="F31" s="145"/>
      <c r="G31" s="145"/>
      <c r="H31" s="145"/>
      <c r="I31" s="145"/>
      <c r="J31" s="238"/>
      <c r="K31" s="238"/>
      <c r="L31" s="37"/>
      <c r="M31" s="9"/>
      <c r="N31" s="9"/>
      <c r="O31" s="37"/>
      <c r="P31" s="8"/>
      <c r="Q31" s="9"/>
      <c r="R31" s="11"/>
      <c r="S31" s="30"/>
      <c r="T31" s="30"/>
      <c r="U31" s="30"/>
      <c r="V31" s="30"/>
      <c r="W31" s="30"/>
      <c r="X31" s="30"/>
      <c r="Y31" s="30"/>
      <c r="Z31" s="30"/>
      <c r="AA31" s="30"/>
      <c r="AB31" s="45"/>
      <c r="AC31" s="97"/>
      <c r="AD31" s="97"/>
      <c r="AE31" s="97"/>
      <c r="AF31" s="97"/>
      <c r="AG31" s="97"/>
      <c r="AH31" s="97"/>
      <c r="AI31" s="97"/>
      <c r="AJ31" s="97"/>
      <c r="AK31" s="97"/>
      <c r="AL31" s="110"/>
      <c r="AM31" s="110"/>
      <c r="AN31" s="110"/>
      <c r="AO31" s="110"/>
      <c r="AP31" s="32"/>
      <c r="AQ31" s="162"/>
      <c r="AR31" s="145"/>
      <c r="AS31" s="180"/>
      <c r="AT31" s="176"/>
      <c r="AU31" s="45"/>
      <c r="AV31" s="31"/>
      <c r="AW31" s="31"/>
      <c r="AX31" s="45"/>
      <c r="AY31" s="45"/>
      <c r="AZ31" s="31"/>
      <c r="BA31" s="31"/>
      <c r="BB31" s="45"/>
      <c r="BC31" s="45"/>
      <c r="BD31" s="31"/>
      <c r="BE31" s="31"/>
      <c r="BF31" s="45"/>
      <c r="BG31" s="60"/>
      <c r="BH31" s="192"/>
    </row>
    <row r="32" spans="1:60" ht="12" customHeight="1" x14ac:dyDescent="0.15">
      <c r="A32" s="243"/>
      <c r="B32" s="241"/>
      <c r="C32" s="238"/>
      <c r="D32" s="237"/>
      <c r="E32" s="145"/>
      <c r="F32" s="145"/>
      <c r="G32" s="145"/>
      <c r="H32" s="145"/>
      <c r="I32" s="145"/>
      <c r="J32" s="238"/>
      <c r="K32" s="238"/>
      <c r="L32" s="37"/>
      <c r="M32" s="9"/>
      <c r="N32" s="9"/>
      <c r="O32" s="37"/>
      <c r="P32" s="8"/>
      <c r="Q32" s="9"/>
      <c r="R32" s="11"/>
      <c r="S32" s="30"/>
      <c r="T32" s="30"/>
      <c r="U32" s="30"/>
      <c r="V32" s="30"/>
      <c r="W32" s="30"/>
      <c r="X32" s="30"/>
      <c r="Y32" s="30"/>
      <c r="Z32" s="30"/>
      <c r="AA32" s="30"/>
      <c r="AB32" s="45"/>
      <c r="AC32" s="97"/>
      <c r="AD32" s="97"/>
      <c r="AE32" s="97"/>
      <c r="AF32" s="97"/>
      <c r="AG32" s="97"/>
      <c r="AH32" s="97"/>
      <c r="AI32" s="97"/>
      <c r="AJ32" s="97"/>
      <c r="AK32" s="97"/>
      <c r="AL32" s="110"/>
      <c r="AM32" s="110"/>
      <c r="AN32" s="110"/>
      <c r="AO32" s="110"/>
      <c r="AP32" s="32"/>
      <c r="AQ32" s="162"/>
      <c r="AR32" s="121"/>
      <c r="AS32" s="180"/>
      <c r="AT32" s="176"/>
      <c r="AU32" s="45"/>
      <c r="AV32" s="31"/>
      <c r="AW32" s="31"/>
      <c r="AX32" s="45"/>
      <c r="AY32" s="45"/>
      <c r="AZ32" s="31"/>
      <c r="BA32" s="31"/>
      <c r="BB32" s="45"/>
      <c r="BC32" s="45"/>
      <c r="BD32" s="31"/>
      <c r="BE32" s="31"/>
      <c r="BF32" s="45"/>
      <c r="BG32" s="60"/>
      <c r="BH32" s="192"/>
    </row>
    <row r="33" spans="1:60" ht="12" customHeight="1" x14ac:dyDescent="0.15">
      <c r="A33" s="243"/>
      <c r="B33" s="241"/>
      <c r="C33" s="238"/>
      <c r="D33" s="238"/>
      <c r="E33" s="145"/>
      <c r="F33" s="145"/>
      <c r="G33" s="145"/>
      <c r="H33" s="145"/>
      <c r="I33" s="145"/>
      <c r="J33" s="238"/>
      <c r="K33" s="238"/>
      <c r="L33" s="37"/>
      <c r="M33" s="9"/>
      <c r="N33" s="9"/>
      <c r="O33" s="37"/>
      <c r="P33" s="8"/>
      <c r="Q33" s="9"/>
      <c r="R33" s="11"/>
      <c r="S33" s="30"/>
      <c r="T33" s="30"/>
      <c r="U33" s="30"/>
      <c r="V33" s="30"/>
      <c r="W33" s="30"/>
      <c r="X33" s="30"/>
      <c r="Y33" s="30"/>
      <c r="Z33" s="30"/>
      <c r="AA33" s="30"/>
      <c r="AB33" s="45"/>
      <c r="AC33" s="97"/>
      <c r="AD33" s="97"/>
      <c r="AE33" s="97"/>
      <c r="AF33" s="97"/>
      <c r="AG33" s="97"/>
      <c r="AH33" s="97"/>
      <c r="AI33" s="97"/>
      <c r="AJ33" s="97"/>
      <c r="AK33" s="97"/>
      <c r="AL33" s="110"/>
      <c r="AM33" s="110"/>
      <c r="AN33" s="110"/>
      <c r="AO33" s="110"/>
      <c r="AP33" s="33"/>
      <c r="AQ33" s="162"/>
      <c r="AR33" s="162"/>
      <c r="AS33" s="180"/>
      <c r="AT33" s="176"/>
      <c r="AU33" s="45"/>
      <c r="AV33" s="31"/>
      <c r="AW33" s="31"/>
      <c r="AX33" s="45"/>
      <c r="AY33" s="45"/>
      <c r="AZ33" s="31"/>
      <c r="BA33" s="31"/>
      <c r="BB33" s="45"/>
      <c r="BC33" s="45"/>
      <c r="BD33" s="31"/>
      <c r="BE33" s="31"/>
      <c r="BF33" s="45"/>
      <c r="BG33" s="60"/>
      <c r="BH33" s="192"/>
    </row>
    <row r="34" spans="1:60" ht="12" customHeight="1" x14ac:dyDescent="0.15">
      <c r="A34" s="243"/>
      <c r="B34" s="242"/>
      <c r="C34" s="239"/>
      <c r="D34" s="239"/>
      <c r="E34" s="145"/>
      <c r="F34" s="145"/>
      <c r="G34" s="145"/>
      <c r="H34" s="145"/>
      <c r="I34" s="145"/>
      <c r="J34" s="239"/>
      <c r="K34" s="239"/>
      <c r="L34" s="37"/>
      <c r="M34" s="9"/>
      <c r="N34" s="9"/>
      <c r="O34" s="37"/>
      <c r="P34" s="8"/>
      <c r="Q34" s="9"/>
      <c r="R34" s="11"/>
      <c r="S34" s="30"/>
      <c r="T34" s="30"/>
      <c r="U34" s="30"/>
      <c r="V34" s="30"/>
      <c r="W34" s="30"/>
      <c r="X34" s="30"/>
      <c r="Y34" s="30"/>
      <c r="Z34" s="30"/>
      <c r="AA34" s="30"/>
      <c r="AB34" s="45"/>
      <c r="AC34" s="97"/>
      <c r="AD34" s="97"/>
      <c r="AE34" s="97"/>
      <c r="AF34" s="97"/>
      <c r="AG34" s="97"/>
      <c r="AH34" s="97"/>
      <c r="AI34" s="97"/>
      <c r="AJ34" s="97"/>
      <c r="AK34" s="97"/>
      <c r="AL34" s="110"/>
      <c r="AM34" s="110"/>
      <c r="AN34" s="110"/>
      <c r="AO34" s="110"/>
      <c r="AP34" s="32"/>
      <c r="AQ34" s="145"/>
      <c r="AR34" s="145"/>
      <c r="AS34" s="180"/>
      <c r="AT34" s="176"/>
      <c r="AU34" s="45"/>
      <c r="AV34" s="31"/>
      <c r="AW34" s="31"/>
      <c r="AX34" s="45"/>
      <c r="AY34" s="45"/>
      <c r="AZ34" s="31"/>
      <c r="BA34" s="31"/>
      <c r="BB34" s="45"/>
      <c r="BC34" s="45"/>
      <c r="BD34" s="31"/>
      <c r="BE34" s="31"/>
      <c r="BF34" s="45"/>
      <c r="BG34" s="60"/>
      <c r="BH34" s="192"/>
    </row>
    <row r="35" spans="1:60" ht="12" customHeight="1" x14ac:dyDescent="0.15">
      <c r="A35" s="243"/>
      <c r="B35" s="240"/>
      <c r="C35" s="237"/>
      <c r="D35" s="237"/>
      <c r="E35" s="10"/>
      <c r="F35" s="10"/>
      <c r="G35" s="10"/>
      <c r="H35" s="10"/>
      <c r="I35" s="10"/>
      <c r="J35" s="10"/>
      <c r="K35" s="10"/>
      <c r="L35" s="149"/>
      <c r="M35" s="10"/>
      <c r="N35" s="10"/>
      <c r="O35" s="151"/>
      <c r="P35" s="3"/>
      <c r="Q35" s="10"/>
      <c r="R35" s="10"/>
      <c r="S35" s="10"/>
      <c r="T35" s="152"/>
      <c r="U35" s="152"/>
      <c r="V35" s="152"/>
      <c r="W35" s="3"/>
      <c r="X35" s="3"/>
      <c r="Y35" s="3"/>
      <c r="Z35" s="3"/>
      <c r="AA35" s="1"/>
      <c r="AB35" s="23"/>
      <c r="AC35" s="155"/>
      <c r="AD35" s="155"/>
      <c r="AE35" s="155"/>
      <c r="AF35" s="155"/>
      <c r="AG35" s="101"/>
      <c r="AH35" s="155"/>
      <c r="AI35" s="155"/>
      <c r="AJ35" s="155"/>
      <c r="AK35" s="155"/>
      <c r="AL35" s="110"/>
      <c r="AM35" s="110"/>
      <c r="AN35" s="110"/>
      <c r="AO35" s="110"/>
      <c r="AP35" s="32"/>
      <c r="AQ35" s="121"/>
      <c r="AR35" s="127"/>
      <c r="AS35" s="130"/>
      <c r="AT35" s="120"/>
      <c r="AU35" s="42"/>
      <c r="AV35" s="133"/>
      <c r="AW35" s="133"/>
      <c r="AX35" s="23"/>
      <c r="AY35" s="23"/>
      <c r="AZ35" s="133"/>
      <c r="BA35" s="133"/>
      <c r="BB35" s="23"/>
      <c r="BC35" s="23"/>
      <c r="BD35" s="133"/>
      <c r="BE35" s="133"/>
      <c r="BF35" s="23"/>
      <c r="BG35" s="23"/>
      <c r="BH35" s="137"/>
    </row>
    <row r="36" spans="1:60" ht="12" customHeight="1" x14ac:dyDescent="0.15">
      <c r="A36" s="243"/>
      <c r="B36" s="241"/>
      <c r="C36" s="238"/>
      <c r="D36" s="238"/>
      <c r="E36" s="147"/>
      <c r="F36" s="147"/>
      <c r="G36" s="147"/>
      <c r="H36" s="147"/>
      <c r="I36" s="147"/>
      <c r="J36" s="237"/>
      <c r="K36" s="237"/>
      <c r="L36" s="147"/>
      <c r="M36" s="147"/>
      <c r="N36" s="147"/>
      <c r="O36" s="150"/>
      <c r="P36" s="147"/>
      <c r="Q36" s="147"/>
      <c r="R36" s="147"/>
      <c r="S36" s="147"/>
      <c r="T36" s="147"/>
      <c r="U36" s="147"/>
      <c r="V36" s="147"/>
      <c r="W36" s="29"/>
      <c r="X36" s="29"/>
      <c r="Y36" s="29"/>
      <c r="Z36" s="29"/>
      <c r="AA36" s="147"/>
      <c r="AB36" s="45"/>
      <c r="AC36" s="97"/>
      <c r="AD36" s="97"/>
      <c r="AE36" s="97"/>
      <c r="AF36" s="97"/>
      <c r="AG36" s="97"/>
      <c r="AH36" s="156"/>
      <c r="AI36" s="156"/>
      <c r="AJ36" s="156"/>
      <c r="AK36" s="156"/>
      <c r="AL36" s="110"/>
      <c r="AM36" s="110"/>
      <c r="AN36" s="110"/>
      <c r="AO36" s="110"/>
      <c r="AP36" s="32"/>
      <c r="AQ36" s="118"/>
      <c r="AR36" s="128"/>
      <c r="AS36" s="130"/>
      <c r="AT36" s="120"/>
      <c r="AU36" s="42"/>
      <c r="AV36" s="133"/>
      <c r="AW36" s="133"/>
      <c r="AX36" s="23"/>
      <c r="AY36" s="23"/>
      <c r="AZ36" s="133"/>
      <c r="BA36" s="133"/>
      <c r="BB36" s="23"/>
      <c r="BC36" s="23"/>
      <c r="BD36" s="133"/>
      <c r="BE36" s="133"/>
      <c r="BF36" s="23"/>
      <c r="BG36" s="23"/>
      <c r="BH36" s="137"/>
    </row>
    <row r="37" spans="1:60" ht="12" customHeight="1" x14ac:dyDescent="0.15">
      <c r="A37" s="243"/>
      <c r="B37" s="241"/>
      <c r="C37" s="238"/>
      <c r="D37" s="239"/>
      <c r="E37" s="147"/>
      <c r="F37" s="147"/>
      <c r="G37" s="147"/>
      <c r="H37" s="147"/>
      <c r="I37" s="147"/>
      <c r="J37" s="238"/>
      <c r="K37" s="238"/>
      <c r="L37" s="150"/>
      <c r="M37" s="147"/>
      <c r="N37" s="147"/>
      <c r="O37" s="150"/>
      <c r="P37" s="147"/>
      <c r="Q37" s="147"/>
      <c r="R37" s="147"/>
      <c r="S37" s="147"/>
      <c r="T37" s="147"/>
      <c r="U37" s="147"/>
      <c r="V37" s="147"/>
      <c r="W37" s="147"/>
      <c r="X37" s="147"/>
      <c r="Y37" s="147"/>
      <c r="Z37" s="147"/>
      <c r="AA37" s="147"/>
      <c r="AB37" s="45"/>
      <c r="AC37" s="157"/>
      <c r="AD37" s="157"/>
      <c r="AE37" s="157"/>
      <c r="AF37" s="157"/>
      <c r="AG37" s="97"/>
      <c r="AH37" s="157"/>
      <c r="AI37" s="157"/>
      <c r="AJ37" s="157"/>
      <c r="AK37" s="157"/>
      <c r="AL37" s="110"/>
      <c r="AM37" s="110"/>
      <c r="AN37" s="110"/>
      <c r="AO37" s="110"/>
      <c r="AP37" s="32"/>
      <c r="AQ37" s="118"/>
      <c r="AR37" s="129"/>
      <c r="AS37" s="130"/>
      <c r="AT37" s="120"/>
      <c r="AU37" s="42"/>
      <c r="AV37" s="133"/>
      <c r="AW37" s="133"/>
      <c r="AX37" s="23"/>
      <c r="AY37" s="23"/>
      <c r="AZ37" s="133"/>
      <c r="BA37" s="133"/>
      <c r="BB37" s="23"/>
      <c r="BC37" s="23"/>
      <c r="BD37" s="133"/>
      <c r="BE37" s="133"/>
      <c r="BF37" s="23"/>
      <c r="BG37" s="23"/>
      <c r="BH37" s="137"/>
    </row>
    <row r="38" spans="1:60" ht="12" customHeight="1" x14ac:dyDescent="0.15">
      <c r="A38" s="243"/>
      <c r="B38" s="241"/>
      <c r="C38" s="238"/>
      <c r="D38" s="237"/>
      <c r="E38" s="10"/>
      <c r="F38" s="10"/>
      <c r="G38" s="10"/>
      <c r="H38" s="10"/>
      <c r="I38" s="10"/>
      <c r="J38" s="238"/>
      <c r="K38" s="238"/>
      <c r="L38" s="149"/>
      <c r="M38" s="10"/>
      <c r="N38" s="10"/>
      <c r="O38" s="151"/>
      <c r="P38" s="3"/>
      <c r="Q38" s="10"/>
      <c r="R38" s="10"/>
      <c r="S38" s="10"/>
      <c r="T38" s="152"/>
      <c r="U38" s="152"/>
      <c r="V38" s="152"/>
      <c r="W38" s="3"/>
      <c r="X38" s="3"/>
      <c r="Y38" s="3"/>
      <c r="Z38" s="3"/>
      <c r="AA38" s="1"/>
      <c r="AB38" s="23"/>
      <c r="AC38" s="155"/>
      <c r="AD38" s="155"/>
      <c r="AE38" s="155"/>
      <c r="AF38" s="155"/>
      <c r="AG38" s="101"/>
      <c r="AH38" s="155"/>
      <c r="AI38" s="155"/>
      <c r="AJ38" s="155"/>
      <c r="AK38" s="155"/>
      <c r="AL38" s="110"/>
      <c r="AM38" s="110"/>
      <c r="AN38" s="110"/>
      <c r="AO38" s="110"/>
      <c r="AP38" s="32"/>
      <c r="AQ38" s="118"/>
      <c r="AR38" s="127"/>
      <c r="AS38" s="130"/>
      <c r="AT38" s="120"/>
      <c r="AU38" s="42"/>
      <c r="AV38" s="133"/>
      <c r="AW38" s="133"/>
      <c r="AX38" s="23"/>
      <c r="AY38" s="23"/>
      <c r="AZ38" s="133"/>
      <c r="BA38" s="133"/>
      <c r="BB38" s="23"/>
      <c r="BC38" s="23"/>
      <c r="BD38" s="133"/>
      <c r="BE38" s="133"/>
      <c r="BF38" s="23"/>
      <c r="BG38" s="23"/>
      <c r="BH38" s="137"/>
    </row>
    <row r="39" spans="1:60" ht="12" customHeight="1" x14ac:dyDescent="0.15">
      <c r="A39" s="243"/>
      <c r="B39" s="241"/>
      <c r="C39" s="238"/>
      <c r="D39" s="238"/>
      <c r="E39" s="147"/>
      <c r="F39" s="147"/>
      <c r="G39" s="147"/>
      <c r="H39" s="147"/>
      <c r="I39" s="147"/>
      <c r="J39" s="238"/>
      <c r="K39" s="238"/>
      <c r="L39" s="150"/>
      <c r="M39" s="147"/>
      <c r="N39" s="147"/>
      <c r="O39" s="93"/>
      <c r="P39" s="147"/>
      <c r="Q39" s="9"/>
      <c r="R39" s="9"/>
      <c r="S39" s="147"/>
      <c r="T39" s="97"/>
      <c r="U39" s="45"/>
      <c r="V39" s="30"/>
      <c r="W39" s="29"/>
      <c r="X39" s="29"/>
      <c r="Y39" s="29"/>
      <c r="Z39" s="29"/>
      <c r="AA39" s="28"/>
      <c r="AB39" s="45"/>
      <c r="AC39" s="97"/>
      <c r="AD39" s="97"/>
      <c r="AE39" s="97"/>
      <c r="AF39" s="97"/>
      <c r="AG39" s="97"/>
      <c r="AH39" s="156"/>
      <c r="AI39" s="156"/>
      <c r="AJ39" s="156"/>
      <c r="AK39" s="156"/>
      <c r="AL39" s="110"/>
      <c r="AM39" s="110"/>
      <c r="AN39" s="110"/>
      <c r="AO39" s="110"/>
      <c r="AP39" s="32"/>
      <c r="AQ39" s="118"/>
      <c r="AR39" s="128"/>
      <c r="AS39" s="130"/>
      <c r="AT39" s="120"/>
      <c r="AU39" s="42"/>
      <c r="AV39" s="133"/>
      <c r="AW39" s="133"/>
      <c r="AX39" s="23"/>
      <c r="AY39" s="23"/>
      <c r="AZ39" s="133"/>
      <c r="BA39" s="133"/>
      <c r="BB39" s="23"/>
      <c r="BC39" s="23"/>
      <c r="BD39" s="133"/>
      <c r="BE39" s="133"/>
      <c r="BF39" s="23"/>
      <c r="BG39" s="23"/>
      <c r="BH39" s="137"/>
    </row>
    <row r="40" spans="1:60" ht="12" customHeight="1" x14ac:dyDescent="0.15">
      <c r="A40" s="243"/>
      <c r="B40" s="241"/>
      <c r="C40" s="238"/>
      <c r="D40" s="239"/>
      <c r="E40" s="147"/>
      <c r="F40" s="147"/>
      <c r="G40" s="147"/>
      <c r="H40" s="147"/>
      <c r="I40" s="147"/>
      <c r="J40" s="238"/>
      <c r="K40" s="238"/>
      <c r="L40" s="150"/>
      <c r="M40" s="147"/>
      <c r="N40" s="147"/>
      <c r="O40" s="150"/>
      <c r="P40" s="147"/>
      <c r="Q40" s="147"/>
      <c r="R40" s="147"/>
      <c r="S40" s="147"/>
      <c r="T40" s="147"/>
      <c r="U40" s="147"/>
      <c r="V40" s="147"/>
      <c r="W40" s="147"/>
      <c r="X40" s="147"/>
      <c r="Y40" s="147"/>
      <c r="Z40" s="147"/>
      <c r="AA40" s="147"/>
      <c r="AB40" s="45"/>
      <c r="AC40" s="157"/>
      <c r="AD40" s="157"/>
      <c r="AE40" s="157"/>
      <c r="AF40" s="157"/>
      <c r="AG40" s="97"/>
      <c r="AH40" s="157"/>
      <c r="AI40" s="157"/>
      <c r="AJ40" s="157"/>
      <c r="AK40" s="157"/>
      <c r="AL40" s="110"/>
      <c r="AM40" s="110"/>
      <c r="AN40" s="110"/>
      <c r="AO40" s="110"/>
      <c r="AP40" s="32"/>
      <c r="AQ40" s="118"/>
      <c r="AR40" s="129"/>
      <c r="AS40" s="130"/>
      <c r="AT40" s="120"/>
      <c r="AU40" s="42"/>
      <c r="AV40" s="133"/>
      <c r="AW40" s="133"/>
      <c r="AX40" s="23"/>
      <c r="AY40" s="23"/>
      <c r="AZ40" s="133"/>
      <c r="BA40" s="133"/>
      <c r="BB40" s="23"/>
      <c r="BC40" s="23"/>
      <c r="BD40" s="133"/>
      <c r="BE40" s="133"/>
      <c r="BF40" s="23"/>
      <c r="BG40" s="23"/>
      <c r="BH40" s="137"/>
    </row>
    <row r="41" spans="1:60" ht="12" customHeight="1" x14ac:dyDescent="0.15">
      <c r="A41" s="243"/>
      <c r="B41" s="241"/>
      <c r="C41" s="238"/>
      <c r="D41" s="237"/>
      <c r="E41" s="147"/>
      <c r="F41" s="147"/>
      <c r="G41" s="147"/>
      <c r="H41" s="147"/>
      <c r="I41" s="147"/>
      <c r="J41" s="238"/>
      <c r="K41" s="238"/>
      <c r="L41" s="150"/>
      <c r="M41" s="147"/>
      <c r="N41" s="147"/>
      <c r="O41" s="93"/>
      <c r="P41" s="45"/>
      <c r="Q41" s="9"/>
      <c r="R41" s="9"/>
      <c r="S41" s="45"/>
      <c r="T41" s="45"/>
      <c r="U41" s="45"/>
      <c r="V41" s="30"/>
      <c r="W41" s="29"/>
      <c r="X41" s="29"/>
      <c r="Y41" s="29"/>
      <c r="Z41" s="29"/>
      <c r="AA41" s="28"/>
      <c r="AB41" s="45"/>
      <c r="AC41" s="97"/>
      <c r="AD41" s="97"/>
      <c r="AE41" s="97"/>
      <c r="AF41" s="97"/>
      <c r="AG41" s="97"/>
      <c r="AH41" s="156"/>
      <c r="AI41" s="156"/>
      <c r="AJ41" s="156"/>
      <c r="AK41" s="156"/>
      <c r="AL41" s="110"/>
      <c r="AM41" s="110"/>
      <c r="AN41" s="110"/>
      <c r="AO41" s="110"/>
      <c r="AP41" s="32"/>
      <c r="AQ41" s="118"/>
      <c r="AR41" s="127"/>
      <c r="AS41" s="130"/>
      <c r="AT41" s="120"/>
      <c r="AU41" s="42"/>
      <c r="AV41" s="133"/>
      <c r="AW41" s="133"/>
      <c r="AX41" s="23"/>
      <c r="AY41" s="23"/>
      <c r="AZ41" s="133"/>
      <c r="BA41" s="133"/>
      <c r="BB41" s="23"/>
      <c r="BC41" s="23"/>
      <c r="BD41" s="133"/>
      <c r="BE41" s="133"/>
      <c r="BF41" s="23"/>
      <c r="BG41" s="23"/>
      <c r="BH41" s="137"/>
    </row>
    <row r="42" spans="1:60" ht="12" customHeight="1" x14ac:dyDescent="0.15">
      <c r="A42" s="243"/>
      <c r="B42" s="241"/>
      <c r="C42" s="238"/>
      <c r="D42" s="238"/>
      <c r="E42" s="147"/>
      <c r="F42" s="147"/>
      <c r="G42" s="147"/>
      <c r="H42" s="147"/>
      <c r="I42" s="147"/>
      <c r="J42" s="238"/>
      <c r="K42" s="238"/>
      <c r="L42" s="150"/>
      <c r="M42" s="147"/>
      <c r="N42" s="147"/>
      <c r="O42" s="93"/>
      <c r="P42" s="45"/>
      <c r="Q42" s="9"/>
      <c r="R42" s="9"/>
      <c r="S42" s="45"/>
      <c r="T42" s="45"/>
      <c r="U42" s="45"/>
      <c r="V42" s="30"/>
      <c r="W42" s="29"/>
      <c r="X42" s="29"/>
      <c r="Y42" s="29"/>
      <c r="Z42" s="29"/>
      <c r="AA42" s="28"/>
      <c r="AB42" s="45"/>
      <c r="AC42" s="97"/>
      <c r="AD42" s="97"/>
      <c r="AE42" s="97"/>
      <c r="AF42" s="97"/>
      <c r="AG42" s="97"/>
      <c r="AH42" s="156"/>
      <c r="AI42" s="156"/>
      <c r="AJ42" s="156"/>
      <c r="AK42" s="156"/>
      <c r="AL42" s="110"/>
      <c r="AM42" s="110"/>
      <c r="AN42" s="110"/>
      <c r="AO42" s="110"/>
      <c r="AP42" s="33"/>
      <c r="AQ42" s="118"/>
      <c r="AR42" s="128"/>
      <c r="AS42" s="130"/>
      <c r="AT42" s="120"/>
      <c r="AU42" s="42"/>
      <c r="AV42" s="133"/>
      <c r="AW42" s="133"/>
      <c r="AX42" s="23"/>
      <c r="AY42" s="23"/>
      <c r="AZ42" s="133"/>
      <c r="BA42" s="133"/>
      <c r="BB42" s="23"/>
      <c r="BC42" s="23"/>
      <c r="BD42" s="133"/>
      <c r="BE42" s="133"/>
      <c r="BF42" s="23"/>
      <c r="BG42" s="23"/>
      <c r="BH42" s="137"/>
    </row>
    <row r="43" spans="1:60" ht="12" customHeight="1" x14ac:dyDescent="0.15">
      <c r="A43" s="243"/>
      <c r="B43" s="242"/>
      <c r="C43" s="239"/>
      <c r="D43" s="239"/>
      <c r="E43" s="147"/>
      <c r="F43" s="147"/>
      <c r="G43" s="147"/>
      <c r="H43" s="147"/>
      <c r="I43" s="147"/>
      <c r="J43" s="239"/>
      <c r="K43" s="239"/>
      <c r="L43" s="150"/>
      <c r="M43" s="147"/>
      <c r="N43" s="147"/>
      <c r="O43" s="150"/>
      <c r="P43" s="147"/>
      <c r="Q43" s="147"/>
      <c r="R43" s="147"/>
      <c r="S43" s="147"/>
      <c r="T43" s="147"/>
      <c r="U43" s="147"/>
      <c r="V43" s="147"/>
      <c r="W43" s="147"/>
      <c r="X43" s="147"/>
      <c r="Y43" s="147"/>
      <c r="Z43" s="147"/>
      <c r="AA43" s="147"/>
      <c r="AB43" s="45"/>
      <c r="AC43" s="157"/>
      <c r="AD43" s="157"/>
      <c r="AE43" s="157"/>
      <c r="AF43" s="157"/>
      <c r="AG43" s="97"/>
      <c r="AH43" s="157"/>
      <c r="AI43" s="157"/>
      <c r="AJ43" s="157"/>
      <c r="AK43" s="157"/>
      <c r="AL43" s="110"/>
      <c r="AM43" s="110"/>
      <c r="AN43" s="110"/>
      <c r="AO43" s="110"/>
      <c r="AP43" s="32"/>
      <c r="AQ43" s="119"/>
      <c r="AR43" s="129"/>
      <c r="AS43" s="130"/>
      <c r="AT43" s="120"/>
      <c r="AU43" s="42"/>
      <c r="AV43" s="133"/>
      <c r="AW43" s="133"/>
      <c r="AX43" s="23"/>
      <c r="AY43" s="23"/>
      <c r="AZ43" s="133"/>
      <c r="BA43" s="133"/>
      <c r="BB43" s="23"/>
      <c r="BC43" s="23"/>
      <c r="BD43" s="133"/>
      <c r="BE43" s="133"/>
      <c r="BF43" s="23"/>
      <c r="BG43" s="23"/>
      <c r="BH43" s="137"/>
    </row>
    <row r="44" spans="1:60" ht="12" customHeight="1" x14ac:dyDescent="0.15">
      <c r="A44" s="243"/>
      <c r="B44" s="240"/>
      <c r="C44" s="237"/>
      <c r="D44" s="237"/>
      <c r="E44" s="10"/>
      <c r="F44" s="10"/>
      <c r="G44" s="10"/>
      <c r="H44" s="10"/>
      <c r="I44" s="10"/>
      <c r="J44" s="10"/>
      <c r="K44" s="10"/>
      <c r="L44" s="10"/>
      <c r="M44" s="149"/>
      <c r="N44" s="10"/>
      <c r="O44" s="151"/>
      <c r="P44" s="3"/>
      <c r="Q44" s="3"/>
      <c r="R44" s="3"/>
      <c r="S44" s="3"/>
      <c r="T44" s="10"/>
      <c r="U44" s="10"/>
      <c r="V44" s="152"/>
      <c r="W44" s="3"/>
      <c r="X44" s="3"/>
      <c r="Y44" s="3"/>
      <c r="Z44" s="3"/>
      <c r="AA44" s="1"/>
      <c r="AB44" s="23"/>
      <c r="AC44" s="155"/>
      <c r="AD44" s="155"/>
      <c r="AE44" s="155"/>
      <c r="AF44" s="155"/>
      <c r="AG44" s="101"/>
      <c r="AH44" s="155"/>
      <c r="AI44" s="155"/>
      <c r="AJ44" s="155"/>
      <c r="AK44" s="155"/>
      <c r="AL44" s="110"/>
      <c r="AM44" s="110"/>
      <c r="AN44" s="110"/>
      <c r="AO44" s="110"/>
      <c r="AP44" s="32"/>
      <c r="AQ44" s="121"/>
      <c r="AR44" s="127"/>
      <c r="AS44" s="130"/>
      <c r="AT44" s="120"/>
      <c r="AU44" s="42"/>
      <c r="AV44" s="133"/>
      <c r="AW44" s="133"/>
      <c r="AX44" s="23"/>
      <c r="AY44" s="23"/>
      <c r="AZ44" s="133"/>
      <c r="BA44" s="133"/>
      <c r="BB44" s="23"/>
      <c r="BC44" s="23"/>
      <c r="BD44" s="133"/>
      <c r="BE44" s="133"/>
      <c r="BF44" s="23"/>
      <c r="BG44" s="23"/>
      <c r="BH44" s="137"/>
    </row>
    <row r="45" spans="1:60" ht="12" customHeight="1" x14ac:dyDescent="0.15">
      <c r="A45" s="243"/>
      <c r="B45" s="241"/>
      <c r="C45" s="238"/>
      <c r="D45" s="238"/>
      <c r="E45" s="147"/>
      <c r="F45" s="145"/>
      <c r="G45" s="145"/>
      <c r="H45" s="145"/>
      <c r="I45" s="145"/>
      <c r="J45" s="237"/>
      <c r="K45" s="237"/>
      <c r="L45" s="30"/>
      <c r="M45" s="93"/>
      <c r="N45" s="9"/>
      <c r="O45" s="93"/>
      <c r="P45" s="45"/>
      <c r="Q45" s="45"/>
      <c r="R45" s="45"/>
      <c r="S45" s="45"/>
      <c r="T45" s="9"/>
      <c r="U45" s="9"/>
      <c r="V45" s="30"/>
      <c r="W45" s="29"/>
      <c r="X45" s="29"/>
      <c r="Y45" s="29"/>
      <c r="Z45" s="29"/>
      <c r="AA45" s="28"/>
      <c r="AB45" s="45"/>
      <c r="AC45" s="97"/>
      <c r="AD45" s="97"/>
      <c r="AE45" s="97"/>
      <c r="AF45" s="97"/>
      <c r="AG45" s="97"/>
      <c r="AH45" s="156"/>
      <c r="AI45" s="156"/>
      <c r="AJ45" s="156"/>
      <c r="AK45" s="156"/>
      <c r="AL45" s="110"/>
      <c r="AM45" s="110"/>
      <c r="AN45" s="110"/>
      <c r="AO45" s="110"/>
      <c r="AP45" s="32"/>
      <c r="AQ45" s="118"/>
      <c r="AR45" s="128"/>
      <c r="AS45" s="130"/>
      <c r="AT45" s="120"/>
      <c r="AU45" s="42"/>
      <c r="AV45" s="133"/>
      <c r="AW45" s="133"/>
      <c r="AX45" s="23"/>
      <c r="AY45" s="23"/>
      <c r="AZ45" s="133"/>
      <c r="BA45" s="133"/>
      <c r="BB45" s="23"/>
      <c r="BC45" s="23"/>
      <c r="BD45" s="133"/>
      <c r="BE45" s="133"/>
      <c r="BF45" s="23"/>
      <c r="BG45" s="23"/>
      <c r="BH45" s="137"/>
    </row>
    <row r="46" spans="1:60" ht="12" customHeight="1" x14ac:dyDescent="0.15">
      <c r="A46" s="243"/>
      <c r="B46" s="241"/>
      <c r="C46" s="238"/>
      <c r="D46" s="239"/>
      <c r="E46" s="147"/>
      <c r="F46" s="145"/>
      <c r="G46" s="145"/>
      <c r="H46" s="145"/>
      <c r="I46" s="145"/>
      <c r="J46" s="238"/>
      <c r="K46" s="238"/>
      <c r="L46" s="37"/>
      <c r="M46" s="9"/>
      <c r="N46" s="9"/>
      <c r="O46" s="93"/>
      <c r="P46" s="45"/>
      <c r="Q46" s="9"/>
      <c r="R46" s="9"/>
      <c r="S46" s="9"/>
      <c r="T46" s="30"/>
      <c r="U46" s="30"/>
      <c r="V46" s="30"/>
      <c r="W46" s="29"/>
      <c r="X46" s="29"/>
      <c r="Y46" s="29"/>
      <c r="Z46" s="29"/>
      <c r="AA46" s="30"/>
      <c r="AB46" s="45"/>
      <c r="AC46" s="97"/>
      <c r="AD46" s="97"/>
      <c r="AE46" s="97"/>
      <c r="AF46" s="97"/>
      <c r="AG46" s="97"/>
      <c r="AH46" s="156"/>
      <c r="AI46" s="156"/>
      <c r="AJ46" s="156"/>
      <c r="AK46" s="156"/>
      <c r="AL46" s="110"/>
      <c r="AM46" s="110"/>
      <c r="AN46" s="110"/>
      <c r="AO46" s="110"/>
      <c r="AP46" s="32"/>
      <c r="AQ46" s="118"/>
      <c r="AR46" s="129"/>
      <c r="AS46" s="130"/>
      <c r="AT46" s="120"/>
      <c r="AU46" s="42"/>
      <c r="AV46" s="133"/>
      <c r="AW46" s="133"/>
      <c r="AX46" s="23"/>
      <c r="AY46" s="23"/>
      <c r="AZ46" s="133"/>
      <c r="BA46" s="133"/>
      <c r="BB46" s="23"/>
      <c r="BC46" s="23"/>
      <c r="BD46" s="133"/>
      <c r="BE46" s="133"/>
      <c r="BF46" s="23"/>
      <c r="BG46" s="23"/>
      <c r="BH46" s="137"/>
    </row>
    <row r="47" spans="1:60" ht="12" customHeight="1" x14ac:dyDescent="0.15">
      <c r="A47" s="243"/>
      <c r="B47" s="241"/>
      <c r="C47" s="238"/>
      <c r="D47" s="237"/>
      <c r="E47" s="10"/>
      <c r="F47" s="10"/>
      <c r="G47" s="10"/>
      <c r="H47" s="10"/>
      <c r="I47" s="10"/>
      <c r="J47" s="238"/>
      <c r="K47" s="238"/>
      <c r="L47" s="149"/>
      <c r="M47" s="10"/>
      <c r="N47" s="10"/>
      <c r="O47" s="151"/>
      <c r="P47" s="3"/>
      <c r="Q47" s="3"/>
      <c r="R47" s="3"/>
      <c r="S47" s="3"/>
      <c r="T47" s="10"/>
      <c r="U47" s="10"/>
      <c r="V47" s="152"/>
      <c r="W47" s="3"/>
      <c r="X47" s="3"/>
      <c r="Y47" s="3"/>
      <c r="Z47" s="3"/>
      <c r="AA47" s="1"/>
      <c r="AB47" s="23"/>
      <c r="AC47" s="155"/>
      <c r="AD47" s="155"/>
      <c r="AE47" s="155"/>
      <c r="AF47" s="155"/>
      <c r="AG47" s="101"/>
      <c r="AH47" s="155"/>
      <c r="AI47" s="155"/>
      <c r="AJ47" s="155"/>
      <c r="AK47" s="155"/>
      <c r="AL47" s="110"/>
      <c r="AM47" s="110"/>
      <c r="AN47" s="110"/>
      <c r="AO47" s="110"/>
      <c r="AP47" s="32"/>
      <c r="AQ47" s="118"/>
      <c r="AR47" s="127"/>
      <c r="AS47" s="130"/>
      <c r="AT47" s="120"/>
      <c r="AU47" s="42"/>
      <c r="AV47" s="133"/>
      <c r="AW47" s="133"/>
      <c r="AX47" s="23"/>
      <c r="AY47" s="23"/>
      <c r="AZ47" s="133"/>
      <c r="BA47" s="133"/>
      <c r="BB47" s="23"/>
      <c r="BC47" s="23"/>
      <c r="BD47" s="133"/>
      <c r="BE47" s="133"/>
      <c r="BF47" s="23"/>
      <c r="BG47" s="23"/>
      <c r="BH47" s="137"/>
    </row>
    <row r="48" spans="1:60" ht="12" customHeight="1" x14ac:dyDescent="0.15">
      <c r="A48" s="243"/>
      <c r="B48" s="241"/>
      <c r="C48" s="238"/>
      <c r="D48" s="238"/>
      <c r="E48" s="147"/>
      <c r="F48" s="145"/>
      <c r="G48" s="145"/>
      <c r="H48" s="145"/>
      <c r="I48" s="145"/>
      <c r="J48" s="238"/>
      <c r="K48" s="238"/>
      <c r="L48" s="93"/>
      <c r="M48" s="9"/>
      <c r="N48" s="9"/>
      <c r="O48" s="93"/>
      <c r="P48" s="45"/>
      <c r="Q48" s="45"/>
      <c r="R48" s="45"/>
      <c r="S48" s="45"/>
      <c r="T48" s="9"/>
      <c r="U48" s="9"/>
      <c r="V48" s="30"/>
      <c r="W48" s="29"/>
      <c r="X48" s="29"/>
      <c r="Y48" s="29"/>
      <c r="Z48" s="29"/>
      <c r="AA48" s="28"/>
      <c r="AB48" s="45"/>
      <c r="AC48" s="97"/>
      <c r="AD48" s="97"/>
      <c r="AE48" s="97"/>
      <c r="AF48" s="97"/>
      <c r="AG48" s="97"/>
      <c r="AH48" s="156"/>
      <c r="AI48" s="156"/>
      <c r="AJ48" s="156"/>
      <c r="AK48" s="156"/>
      <c r="AL48" s="110"/>
      <c r="AM48" s="110"/>
      <c r="AN48" s="110"/>
      <c r="AO48" s="110"/>
      <c r="AP48" s="32"/>
      <c r="AQ48" s="118"/>
      <c r="AR48" s="128"/>
      <c r="AS48" s="130"/>
      <c r="AT48" s="120"/>
      <c r="AU48" s="42"/>
      <c r="AV48" s="133"/>
      <c r="AW48" s="133"/>
      <c r="AX48" s="23"/>
      <c r="AY48" s="23"/>
      <c r="AZ48" s="133"/>
      <c r="BA48" s="133"/>
      <c r="BB48" s="23"/>
      <c r="BC48" s="23"/>
      <c r="BD48" s="133"/>
      <c r="BE48" s="133"/>
      <c r="BF48" s="23"/>
      <c r="BG48" s="23"/>
      <c r="BH48" s="137"/>
    </row>
    <row r="49" spans="1:60" ht="12" customHeight="1" x14ac:dyDescent="0.15">
      <c r="A49" s="243"/>
      <c r="B49" s="241"/>
      <c r="C49" s="238"/>
      <c r="D49" s="239"/>
      <c r="E49" s="147"/>
      <c r="F49" s="145"/>
      <c r="G49" s="145"/>
      <c r="H49" s="145"/>
      <c r="I49" s="145"/>
      <c r="J49" s="238"/>
      <c r="K49" s="238"/>
      <c r="L49" s="37"/>
      <c r="M49" s="9"/>
      <c r="N49" s="9"/>
      <c r="O49" s="93"/>
      <c r="P49" s="45"/>
      <c r="Q49" s="9"/>
      <c r="R49" s="9"/>
      <c r="S49" s="9"/>
      <c r="T49" s="30"/>
      <c r="U49" s="30"/>
      <c r="V49" s="30"/>
      <c r="W49" s="29"/>
      <c r="X49" s="29"/>
      <c r="Y49" s="29"/>
      <c r="Z49" s="29"/>
      <c r="AA49" s="30"/>
      <c r="AB49" s="45"/>
      <c r="AC49" s="97"/>
      <c r="AD49" s="97"/>
      <c r="AE49" s="97"/>
      <c r="AF49" s="97"/>
      <c r="AG49" s="97"/>
      <c r="AH49" s="100"/>
      <c r="AI49" s="100"/>
      <c r="AJ49" s="100"/>
      <c r="AK49" s="100"/>
      <c r="AL49" s="110"/>
      <c r="AM49" s="110"/>
      <c r="AN49" s="110"/>
      <c r="AO49" s="110"/>
      <c r="AP49" s="32"/>
      <c r="AQ49" s="118"/>
      <c r="AR49" s="129"/>
      <c r="AS49" s="130"/>
      <c r="AT49" s="120"/>
      <c r="AU49" s="42"/>
      <c r="AV49" s="133"/>
      <c r="AW49" s="133"/>
      <c r="AX49" s="23"/>
      <c r="AY49" s="23"/>
      <c r="AZ49" s="133"/>
      <c r="BA49" s="133"/>
      <c r="BB49" s="23"/>
      <c r="BC49" s="23"/>
      <c r="BD49" s="133"/>
      <c r="BE49" s="133"/>
      <c r="BF49" s="23"/>
      <c r="BG49" s="23"/>
      <c r="BH49" s="137"/>
    </row>
    <row r="50" spans="1:60" ht="12" customHeight="1" x14ac:dyDescent="0.15">
      <c r="A50" s="243"/>
      <c r="B50" s="241"/>
      <c r="C50" s="238"/>
      <c r="D50" s="237"/>
      <c r="E50" s="147"/>
      <c r="F50" s="147"/>
      <c r="G50" s="147"/>
      <c r="H50" s="147"/>
      <c r="I50" s="147"/>
      <c r="J50" s="238"/>
      <c r="K50" s="238"/>
      <c r="L50" s="150"/>
      <c r="M50" s="147"/>
      <c r="N50" s="147"/>
      <c r="O50" s="150"/>
      <c r="P50" s="147"/>
      <c r="Q50" s="147"/>
      <c r="R50" s="147"/>
      <c r="S50" s="147"/>
      <c r="T50" s="147"/>
      <c r="U50" s="147"/>
      <c r="V50" s="147"/>
      <c r="W50" s="147"/>
      <c r="X50" s="147"/>
      <c r="Y50" s="147"/>
      <c r="Z50" s="147"/>
      <c r="AA50" s="147"/>
      <c r="AB50" s="45"/>
      <c r="AC50" s="157"/>
      <c r="AD50" s="157"/>
      <c r="AE50" s="157"/>
      <c r="AF50" s="157"/>
      <c r="AG50" s="97"/>
      <c r="AH50" s="157"/>
      <c r="AI50" s="157"/>
      <c r="AJ50" s="157"/>
      <c r="AK50" s="157"/>
      <c r="AL50" s="110"/>
      <c r="AM50" s="110"/>
      <c r="AN50" s="110"/>
      <c r="AO50" s="110"/>
      <c r="AP50" s="32"/>
      <c r="AQ50" s="118"/>
      <c r="AR50" s="127"/>
      <c r="AS50" s="130"/>
      <c r="AT50" s="120"/>
      <c r="AU50" s="42"/>
      <c r="AV50" s="133"/>
      <c r="AW50" s="133"/>
      <c r="AX50" s="23"/>
      <c r="AY50" s="23"/>
      <c r="AZ50" s="133"/>
      <c r="BA50" s="133"/>
      <c r="BB50" s="23"/>
      <c r="BC50" s="23"/>
      <c r="BD50" s="133"/>
      <c r="BE50" s="133"/>
      <c r="BF50" s="23"/>
      <c r="BG50" s="23"/>
      <c r="BH50" s="137"/>
    </row>
    <row r="51" spans="1:60" ht="12" customHeight="1" x14ac:dyDescent="0.15">
      <c r="A51" s="243"/>
      <c r="B51" s="241"/>
      <c r="C51" s="238"/>
      <c r="D51" s="238"/>
      <c r="E51" s="147"/>
      <c r="F51" s="147"/>
      <c r="G51" s="147"/>
      <c r="H51" s="147"/>
      <c r="I51" s="147"/>
      <c r="J51" s="238"/>
      <c r="K51" s="238"/>
      <c r="L51" s="150"/>
      <c r="M51" s="147"/>
      <c r="N51" s="147"/>
      <c r="O51" s="150"/>
      <c r="P51" s="147"/>
      <c r="Q51" s="147"/>
      <c r="R51" s="147"/>
      <c r="S51" s="147"/>
      <c r="T51" s="147"/>
      <c r="U51" s="147"/>
      <c r="V51" s="147"/>
      <c r="W51" s="147"/>
      <c r="X51" s="147"/>
      <c r="Y51" s="147"/>
      <c r="Z51" s="147"/>
      <c r="AA51" s="147"/>
      <c r="AB51" s="45"/>
      <c r="AC51" s="157"/>
      <c r="AD51" s="157"/>
      <c r="AE51" s="157"/>
      <c r="AF51" s="157"/>
      <c r="AG51" s="97"/>
      <c r="AH51" s="157"/>
      <c r="AI51" s="157"/>
      <c r="AJ51" s="157"/>
      <c r="AK51" s="157"/>
      <c r="AL51" s="110"/>
      <c r="AM51" s="110"/>
      <c r="AN51" s="110"/>
      <c r="AO51" s="110"/>
      <c r="AP51" s="33"/>
      <c r="AQ51" s="118"/>
      <c r="AR51" s="128"/>
      <c r="AS51" s="130"/>
      <c r="AT51" s="120"/>
      <c r="AU51" s="42"/>
      <c r="AV51" s="133"/>
      <c r="AW51" s="133"/>
      <c r="AX51" s="23"/>
      <c r="AY51" s="23"/>
      <c r="AZ51" s="133"/>
      <c r="BA51" s="133"/>
      <c r="BB51" s="23"/>
      <c r="BC51" s="23"/>
      <c r="BD51" s="133"/>
      <c r="BE51" s="133"/>
      <c r="BF51" s="23"/>
      <c r="BG51" s="23"/>
      <c r="BH51" s="137"/>
    </row>
    <row r="52" spans="1:60" ht="12" customHeight="1" x14ac:dyDescent="0.15">
      <c r="A52" s="243"/>
      <c r="B52" s="242"/>
      <c r="C52" s="239"/>
      <c r="D52" s="239"/>
      <c r="E52" s="147"/>
      <c r="F52" s="147"/>
      <c r="G52" s="147"/>
      <c r="H52" s="147"/>
      <c r="I52" s="147"/>
      <c r="J52" s="239"/>
      <c r="K52" s="239"/>
      <c r="L52" s="150"/>
      <c r="M52" s="147"/>
      <c r="N52" s="147"/>
      <c r="O52" s="150"/>
      <c r="P52" s="147"/>
      <c r="Q52" s="147"/>
      <c r="R52" s="147"/>
      <c r="S52" s="147"/>
      <c r="T52" s="147"/>
      <c r="U52" s="147"/>
      <c r="V52" s="147"/>
      <c r="W52" s="147"/>
      <c r="X52" s="147"/>
      <c r="Y52" s="147"/>
      <c r="Z52" s="147"/>
      <c r="AA52" s="147"/>
      <c r="AB52" s="45"/>
      <c r="AC52" s="157"/>
      <c r="AD52" s="157"/>
      <c r="AE52" s="157"/>
      <c r="AF52" s="157"/>
      <c r="AG52" s="97"/>
      <c r="AH52" s="157"/>
      <c r="AI52" s="157"/>
      <c r="AJ52" s="157"/>
      <c r="AK52" s="157"/>
      <c r="AL52" s="110"/>
      <c r="AM52" s="110"/>
      <c r="AN52" s="110"/>
      <c r="AO52" s="110"/>
      <c r="AP52" s="43"/>
      <c r="AQ52" s="119"/>
      <c r="AR52" s="129"/>
      <c r="AS52" s="130"/>
      <c r="AT52" s="120"/>
      <c r="AU52" s="42"/>
      <c r="AV52" s="133"/>
      <c r="AW52" s="133"/>
      <c r="AX52" s="23"/>
      <c r="AY52" s="23"/>
      <c r="AZ52" s="133"/>
      <c r="BA52" s="133"/>
      <c r="BB52" s="23"/>
      <c r="BC52" s="23"/>
      <c r="BD52" s="133"/>
      <c r="BE52" s="133"/>
      <c r="BF52" s="23"/>
      <c r="BG52" s="23"/>
      <c r="BH52" s="137"/>
    </row>
    <row r="53" spans="1:60" ht="12" customHeight="1" x14ac:dyDescent="0.15">
      <c r="A53" s="243"/>
      <c r="B53" s="240"/>
      <c r="C53" s="237"/>
      <c r="D53" s="237"/>
      <c r="E53" s="10"/>
      <c r="F53" s="10"/>
      <c r="G53" s="10"/>
      <c r="H53" s="10"/>
      <c r="I53" s="10"/>
      <c r="J53" s="10"/>
      <c r="K53" s="10"/>
      <c r="L53" s="10"/>
      <c r="M53" s="149"/>
      <c r="N53" s="10"/>
      <c r="O53" s="151"/>
      <c r="P53" s="3"/>
      <c r="Q53" s="3"/>
      <c r="R53" s="3"/>
      <c r="S53" s="3"/>
      <c r="T53" s="10"/>
      <c r="U53" s="10"/>
      <c r="V53" s="152"/>
      <c r="W53" s="3"/>
      <c r="X53" s="3"/>
      <c r="Y53" s="3"/>
      <c r="Z53" s="3"/>
      <c r="AA53" s="1"/>
      <c r="AB53" s="23"/>
      <c r="AC53" s="155"/>
      <c r="AD53" s="155"/>
      <c r="AE53" s="155"/>
      <c r="AF53" s="155"/>
      <c r="AG53" s="101"/>
      <c r="AH53" s="155"/>
      <c r="AI53" s="155"/>
      <c r="AJ53" s="155"/>
      <c r="AK53" s="155"/>
      <c r="AL53" s="110"/>
      <c r="AM53" s="110"/>
      <c r="AN53" s="110"/>
      <c r="AO53" s="110"/>
      <c r="AP53" s="32"/>
      <c r="AQ53" s="121"/>
      <c r="AR53" s="127"/>
      <c r="AS53" s="130"/>
      <c r="AT53" s="120"/>
      <c r="AU53" s="42"/>
      <c r="AV53" s="133"/>
      <c r="AW53" s="133"/>
      <c r="AX53" s="23"/>
      <c r="AY53" s="23"/>
      <c r="AZ53" s="133"/>
      <c r="BA53" s="133"/>
      <c r="BB53" s="23"/>
      <c r="BC53" s="23"/>
      <c r="BD53" s="133"/>
      <c r="BE53" s="133"/>
      <c r="BF53" s="23"/>
      <c r="BG53" s="23"/>
      <c r="BH53" s="137"/>
    </row>
    <row r="54" spans="1:60" ht="12" customHeight="1" x14ac:dyDescent="0.15">
      <c r="A54" s="243"/>
      <c r="B54" s="241"/>
      <c r="C54" s="238"/>
      <c r="D54" s="238"/>
      <c r="E54" s="147"/>
      <c r="F54" s="145"/>
      <c r="G54" s="145"/>
      <c r="H54" s="145"/>
      <c r="I54" s="145"/>
      <c r="J54" s="237"/>
      <c r="K54" s="237"/>
      <c r="L54" s="93"/>
      <c r="M54" s="93"/>
      <c r="N54" s="9"/>
      <c r="O54" s="93"/>
      <c r="P54" s="45"/>
      <c r="Q54" s="45"/>
      <c r="R54" s="45"/>
      <c r="S54" s="45"/>
      <c r="T54" s="9"/>
      <c r="U54" s="9"/>
      <c r="V54" s="30"/>
      <c r="W54" s="29"/>
      <c r="X54" s="29"/>
      <c r="Y54" s="29"/>
      <c r="Z54" s="29"/>
      <c r="AA54" s="28"/>
      <c r="AB54" s="45"/>
      <c r="AC54" s="97"/>
      <c r="AD54" s="97"/>
      <c r="AE54" s="97"/>
      <c r="AF54" s="97"/>
      <c r="AG54" s="97"/>
      <c r="AH54" s="156"/>
      <c r="AI54" s="156"/>
      <c r="AJ54" s="156"/>
      <c r="AK54" s="156"/>
      <c r="AL54" s="110"/>
      <c r="AM54" s="110"/>
      <c r="AN54" s="110"/>
      <c r="AO54" s="110"/>
      <c r="AP54" s="33"/>
      <c r="AQ54" s="118"/>
      <c r="AR54" s="128"/>
      <c r="AS54" s="130"/>
      <c r="AT54" s="120"/>
      <c r="AU54" s="42"/>
      <c r="AV54" s="133"/>
      <c r="AW54" s="133"/>
      <c r="AX54" s="23"/>
      <c r="AY54" s="23"/>
      <c r="AZ54" s="133"/>
      <c r="BA54" s="133"/>
      <c r="BB54" s="23"/>
      <c r="BC54" s="23"/>
      <c r="BD54" s="133"/>
      <c r="BE54" s="133"/>
      <c r="BF54" s="23"/>
      <c r="BG54" s="23"/>
      <c r="BH54" s="137"/>
    </row>
    <row r="55" spans="1:60" ht="12" customHeight="1" x14ac:dyDescent="0.15">
      <c r="A55" s="243"/>
      <c r="B55" s="241"/>
      <c r="C55" s="238"/>
      <c r="D55" s="239"/>
      <c r="E55" s="147"/>
      <c r="F55" s="145"/>
      <c r="G55" s="145"/>
      <c r="H55" s="145"/>
      <c r="I55" s="145"/>
      <c r="J55" s="238"/>
      <c r="K55" s="238"/>
      <c r="L55" s="37"/>
      <c r="M55" s="9"/>
      <c r="N55" s="9"/>
      <c r="O55" s="93"/>
      <c r="P55" s="45"/>
      <c r="S55" s="9"/>
      <c r="T55" s="9"/>
      <c r="U55" s="9"/>
      <c r="V55" s="30"/>
      <c r="W55" s="29"/>
      <c r="X55" s="29"/>
      <c r="Y55" s="29"/>
      <c r="Z55" s="29"/>
      <c r="AA55" s="30"/>
      <c r="AB55" s="45"/>
      <c r="AC55" s="97"/>
      <c r="AD55" s="97"/>
      <c r="AE55" s="97"/>
      <c r="AF55" s="97"/>
      <c r="AG55" s="97"/>
      <c r="AH55" s="156"/>
      <c r="AI55" s="156"/>
      <c r="AJ55" s="156"/>
      <c r="AK55" s="156"/>
      <c r="AL55" s="110"/>
      <c r="AM55" s="110"/>
      <c r="AN55" s="110"/>
      <c r="AO55" s="110"/>
      <c r="AP55" s="43"/>
      <c r="AQ55" s="118"/>
      <c r="AR55" s="129"/>
      <c r="AS55" s="130"/>
      <c r="AT55" s="120"/>
      <c r="AU55" s="42"/>
      <c r="AV55" s="133"/>
      <c r="AW55" s="133"/>
      <c r="AX55" s="23"/>
      <c r="AY55" s="23"/>
      <c r="AZ55" s="133"/>
      <c r="BA55" s="133"/>
      <c r="BB55" s="23"/>
      <c r="BC55" s="23"/>
      <c r="BD55" s="133"/>
      <c r="BE55" s="133"/>
      <c r="BF55" s="23"/>
      <c r="BG55" s="23"/>
      <c r="BH55" s="137"/>
    </row>
    <row r="56" spans="1:60" ht="12" customHeight="1" x14ac:dyDescent="0.15">
      <c r="A56" s="243"/>
      <c r="B56" s="241"/>
      <c r="C56" s="238"/>
      <c r="D56" s="237"/>
      <c r="E56" s="10"/>
      <c r="F56" s="10"/>
      <c r="G56" s="10"/>
      <c r="H56" s="10"/>
      <c r="I56" s="10"/>
      <c r="J56" s="238"/>
      <c r="K56" s="238"/>
      <c r="L56" s="149"/>
      <c r="M56" s="10"/>
      <c r="N56" s="10"/>
      <c r="O56" s="151"/>
      <c r="P56" s="3"/>
      <c r="Q56" s="3"/>
      <c r="R56" s="3"/>
      <c r="S56" s="3"/>
      <c r="T56" s="10"/>
      <c r="U56" s="10"/>
      <c r="V56" s="152"/>
      <c r="W56" s="3"/>
      <c r="X56" s="3"/>
      <c r="Y56" s="3"/>
      <c r="Z56" s="3"/>
      <c r="AA56" s="1"/>
      <c r="AB56" s="23"/>
      <c r="AC56" s="155"/>
      <c r="AD56" s="155"/>
      <c r="AE56" s="155"/>
      <c r="AF56" s="155"/>
      <c r="AG56" s="101"/>
      <c r="AH56" s="155"/>
      <c r="AI56" s="155"/>
      <c r="AJ56" s="155"/>
      <c r="AK56" s="155"/>
      <c r="AL56" s="110"/>
      <c r="AM56" s="110"/>
      <c r="AN56" s="110"/>
      <c r="AO56" s="110"/>
      <c r="AP56" s="32"/>
      <c r="AQ56" s="118"/>
      <c r="AR56" s="127"/>
      <c r="AS56" s="130"/>
      <c r="AT56" s="120"/>
      <c r="AU56" s="42"/>
      <c r="AV56" s="133"/>
      <c r="AW56" s="133"/>
      <c r="AX56" s="23"/>
      <c r="AY56" s="23"/>
      <c r="AZ56" s="133"/>
      <c r="BA56" s="133"/>
      <c r="BB56" s="23"/>
      <c r="BC56" s="23"/>
      <c r="BD56" s="133"/>
      <c r="BE56" s="133"/>
      <c r="BF56" s="23"/>
      <c r="BG56" s="23"/>
      <c r="BH56" s="137"/>
    </row>
    <row r="57" spans="1:60" ht="12" customHeight="1" x14ac:dyDescent="0.15">
      <c r="A57" s="243"/>
      <c r="B57" s="241"/>
      <c r="C57" s="238"/>
      <c r="D57" s="238"/>
      <c r="E57" s="147"/>
      <c r="F57" s="145"/>
      <c r="G57" s="145"/>
      <c r="H57" s="145"/>
      <c r="I57" s="145"/>
      <c r="J57" s="238"/>
      <c r="K57" s="238"/>
      <c r="L57" s="93"/>
      <c r="M57" s="9"/>
      <c r="N57" s="9"/>
      <c r="O57" s="93"/>
      <c r="P57" s="45"/>
      <c r="Q57" s="45"/>
      <c r="R57" s="45"/>
      <c r="S57" s="45"/>
      <c r="T57" s="9"/>
      <c r="U57" s="9"/>
      <c r="V57" s="30"/>
      <c r="W57" s="29"/>
      <c r="X57" s="29"/>
      <c r="Y57" s="29"/>
      <c r="Z57" s="29"/>
      <c r="AA57" s="28"/>
      <c r="AB57" s="45"/>
      <c r="AC57" s="97"/>
      <c r="AD57" s="97"/>
      <c r="AE57" s="97"/>
      <c r="AF57" s="97"/>
      <c r="AG57" s="97"/>
      <c r="AH57" s="156"/>
      <c r="AI57" s="156"/>
      <c r="AJ57" s="156"/>
      <c r="AK57" s="156"/>
      <c r="AL57" s="110"/>
      <c r="AM57" s="110"/>
      <c r="AN57" s="110"/>
      <c r="AO57" s="110"/>
      <c r="AP57" s="33"/>
      <c r="AQ57" s="118"/>
      <c r="AR57" s="128"/>
      <c r="AS57" s="130"/>
      <c r="AT57" s="120"/>
      <c r="AU57" s="42"/>
      <c r="AV57" s="133"/>
      <c r="AW57" s="133"/>
      <c r="AX57" s="23"/>
      <c r="AY57" s="23"/>
      <c r="AZ57" s="133"/>
      <c r="BA57" s="133"/>
      <c r="BB57" s="23"/>
      <c r="BC57" s="23"/>
      <c r="BD57" s="133"/>
      <c r="BE57" s="133"/>
      <c r="BF57" s="23"/>
      <c r="BG57" s="23"/>
      <c r="BH57" s="137"/>
    </row>
    <row r="58" spans="1:60" ht="12" customHeight="1" x14ac:dyDescent="0.15">
      <c r="A58" s="243"/>
      <c r="B58" s="241"/>
      <c r="C58" s="238"/>
      <c r="D58" s="239"/>
      <c r="E58" s="147"/>
      <c r="F58" s="145"/>
      <c r="G58" s="145"/>
      <c r="H58" s="145"/>
      <c r="I58" s="145"/>
      <c r="J58" s="238"/>
      <c r="K58" s="238"/>
      <c r="L58" s="37"/>
      <c r="M58" s="9"/>
      <c r="N58" s="9"/>
      <c r="O58" s="93"/>
      <c r="P58" s="45"/>
      <c r="Q58" s="9"/>
      <c r="R58" s="9"/>
      <c r="S58" s="9"/>
      <c r="T58" s="30"/>
      <c r="U58" s="30"/>
      <c r="V58" s="30"/>
      <c r="W58" s="29"/>
      <c r="X58" s="29"/>
      <c r="Y58" s="29"/>
      <c r="Z58" s="29"/>
      <c r="AA58" s="30"/>
      <c r="AB58" s="45"/>
      <c r="AC58" s="97"/>
      <c r="AD58" s="97"/>
      <c r="AE58" s="97"/>
      <c r="AF58" s="97"/>
      <c r="AG58" s="97"/>
      <c r="AH58" s="100"/>
      <c r="AI58" s="100"/>
      <c r="AJ58" s="100"/>
      <c r="AK58" s="100"/>
      <c r="AL58" s="110"/>
      <c r="AM58" s="110"/>
      <c r="AN58" s="110"/>
      <c r="AO58" s="110"/>
      <c r="AP58" s="43"/>
      <c r="AQ58" s="118"/>
      <c r="AR58" s="129"/>
      <c r="AS58" s="130"/>
      <c r="AT58" s="120"/>
      <c r="AU58" s="42"/>
      <c r="AV58" s="133"/>
      <c r="AW58" s="133"/>
      <c r="AX58" s="23"/>
      <c r="AY58" s="23"/>
      <c r="AZ58" s="133"/>
      <c r="BA58" s="133"/>
      <c r="BB58" s="23"/>
      <c r="BC58" s="23"/>
      <c r="BD58" s="133"/>
      <c r="BE58" s="133"/>
      <c r="BF58" s="23"/>
      <c r="BG58" s="23"/>
      <c r="BH58" s="137"/>
    </row>
    <row r="59" spans="1:60" ht="12" customHeight="1" x14ac:dyDescent="0.15">
      <c r="A59" s="243"/>
      <c r="B59" s="241"/>
      <c r="C59" s="238"/>
      <c r="D59" s="237"/>
      <c r="E59" s="147"/>
      <c r="F59" s="147"/>
      <c r="G59" s="147"/>
      <c r="H59" s="147"/>
      <c r="I59" s="147"/>
      <c r="J59" s="238"/>
      <c r="K59" s="238"/>
      <c r="L59" s="150"/>
      <c r="M59" s="147"/>
      <c r="N59" s="147"/>
      <c r="O59" s="150"/>
      <c r="P59" s="147"/>
      <c r="Q59" s="147"/>
      <c r="R59" s="147"/>
      <c r="S59" s="147"/>
      <c r="T59" s="147"/>
      <c r="U59" s="147"/>
      <c r="V59" s="147"/>
      <c r="W59" s="147"/>
      <c r="X59" s="147"/>
      <c r="Y59" s="147"/>
      <c r="Z59" s="147"/>
      <c r="AA59" s="147"/>
      <c r="AB59" s="45"/>
      <c r="AC59" s="157"/>
      <c r="AD59" s="157"/>
      <c r="AE59" s="157"/>
      <c r="AF59" s="157"/>
      <c r="AG59" s="97"/>
      <c r="AH59" s="157"/>
      <c r="AI59" s="157"/>
      <c r="AJ59" s="157"/>
      <c r="AK59" s="157"/>
      <c r="AL59" s="110"/>
      <c r="AM59" s="110"/>
      <c r="AN59" s="110"/>
      <c r="AO59" s="110"/>
      <c r="AP59" s="33"/>
      <c r="AQ59" s="118"/>
      <c r="AR59" s="127"/>
      <c r="AS59" s="130"/>
      <c r="AT59" s="120"/>
      <c r="AU59" s="42"/>
      <c r="AV59" s="133"/>
      <c r="AW59" s="133"/>
      <c r="AX59" s="23"/>
      <c r="AY59" s="23"/>
      <c r="AZ59" s="133"/>
      <c r="BA59" s="133"/>
      <c r="BB59" s="23"/>
      <c r="BC59" s="23"/>
      <c r="BD59" s="133"/>
      <c r="BE59" s="133"/>
      <c r="BF59" s="23"/>
      <c r="BG59" s="23"/>
      <c r="BH59" s="137"/>
    </row>
    <row r="60" spans="1:60" ht="12" customHeight="1" x14ac:dyDescent="0.15">
      <c r="A60" s="243"/>
      <c r="B60" s="241"/>
      <c r="C60" s="238"/>
      <c r="D60" s="238"/>
      <c r="E60" s="147"/>
      <c r="F60" s="147"/>
      <c r="G60" s="147"/>
      <c r="H60" s="147"/>
      <c r="I60" s="147"/>
      <c r="J60" s="238"/>
      <c r="K60" s="238"/>
      <c r="L60" s="150"/>
      <c r="M60" s="147"/>
      <c r="N60" s="147"/>
      <c r="O60" s="150"/>
      <c r="P60" s="147"/>
      <c r="Q60" s="147"/>
      <c r="R60" s="147"/>
      <c r="S60" s="147"/>
      <c r="T60" s="147"/>
      <c r="U60" s="147"/>
      <c r="V60" s="147"/>
      <c r="W60" s="147"/>
      <c r="X60" s="147"/>
      <c r="Y60" s="147"/>
      <c r="Z60" s="147"/>
      <c r="AA60" s="147"/>
      <c r="AB60" s="45"/>
      <c r="AC60" s="157"/>
      <c r="AD60" s="157"/>
      <c r="AE60" s="157"/>
      <c r="AF60" s="157"/>
      <c r="AG60" s="97"/>
      <c r="AH60" s="157"/>
      <c r="AI60" s="157"/>
      <c r="AJ60" s="157"/>
      <c r="AK60" s="157"/>
      <c r="AL60" s="110"/>
      <c r="AM60" s="110"/>
      <c r="AN60" s="110"/>
      <c r="AO60" s="110"/>
      <c r="AP60" s="33"/>
      <c r="AQ60" s="118"/>
      <c r="AR60" s="128"/>
      <c r="AS60" s="130"/>
      <c r="AT60" s="120"/>
      <c r="AU60" s="42"/>
      <c r="AV60" s="133"/>
      <c r="AW60" s="133"/>
      <c r="AX60" s="23"/>
      <c r="AY60" s="23"/>
      <c r="AZ60" s="133"/>
      <c r="BA60" s="133"/>
      <c r="BB60" s="23"/>
      <c r="BC60" s="23"/>
      <c r="BD60" s="133"/>
      <c r="BE60" s="133"/>
      <c r="BF60" s="23"/>
      <c r="BG60" s="23"/>
      <c r="BH60" s="137"/>
    </row>
    <row r="61" spans="1:60" ht="12" customHeight="1" x14ac:dyDescent="0.15">
      <c r="A61" s="243"/>
      <c r="B61" s="242"/>
      <c r="C61" s="239"/>
      <c r="D61" s="239"/>
      <c r="E61" s="147"/>
      <c r="F61" s="147"/>
      <c r="G61" s="147"/>
      <c r="H61" s="147"/>
      <c r="I61" s="147"/>
      <c r="J61" s="239"/>
      <c r="K61" s="239"/>
      <c r="L61" s="150"/>
      <c r="M61" s="147"/>
      <c r="N61" s="147"/>
      <c r="O61" s="150"/>
      <c r="P61" s="147"/>
      <c r="Q61" s="147"/>
      <c r="R61" s="147"/>
      <c r="S61" s="147"/>
      <c r="T61" s="147"/>
      <c r="U61" s="147"/>
      <c r="V61" s="147"/>
      <c r="W61" s="147"/>
      <c r="X61" s="147"/>
      <c r="Y61" s="147"/>
      <c r="Z61" s="147"/>
      <c r="AA61" s="147"/>
      <c r="AB61" s="45"/>
      <c r="AC61" s="157"/>
      <c r="AD61" s="157"/>
      <c r="AE61" s="157"/>
      <c r="AF61" s="157"/>
      <c r="AG61" s="97"/>
      <c r="AH61" s="157"/>
      <c r="AI61" s="157"/>
      <c r="AJ61" s="157"/>
      <c r="AK61" s="157"/>
      <c r="AL61" s="110"/>
      <c r="AM61" s="110"/>
      <c r="AN61" s="110"/>
      <c r="AO61" s="110"/>
      <c r="AP61" s="44"/>
      <c r="AQ61" s="119"/>
      <c r="AR61" s="129"/>
      <c r="AS61" s="130"/>
      <c r="AT61" s="120"/>
      <c r="AU61" s="42"/>
      <c r="AV61" s="133"/>
      <c r="AW61" s="133"/>
      <c r="AX61" s="23"/>
      <c r="AY61" s="23"/>
      <c r="AZ61" s="133"/>
      <c r="BA61" s="133"/>
      <c r="BB61" s="23"/>
      <c r="BC61" s="23"/>
      <c r="BD61" s="133"/>
      <c r="BE61" s="133"/>
      <c r="BF61" s="23"/>
      <c r="BG61" s="23"/>
      <c r="BH61" s="137"/>
    </row>
    <row r="62" spans="1:60" ht="12" customHeight="1" x14ac:dyDescent="0.15">
      <c r="A62" s="243"/>
      <c r="B62" s="240"/>
      <c r="C62" s="237"/>
      <c r="D62" s="237"/>
      <c r="E62" s="10"/>
      <c r="F62" s="10"/>
      <c r="G62" s="10"/>
      <c r="H62" s="10"/>
      <c r="I62" s="10"/>
      <c r="J62" s="10"/>
      <c r="K62" s="10"/>
      <c r="L62" s="149"/>
      <c r="M62" s="10"/>
      <c r="N62" s="10"/>
      <c r="O62" s="151"/>
      <c r="P62" s="3"/>
      <c r="Q62" s="10"/>
      <c r="R62" s="10"/>
      <c r="S62" s="152"/>
      <c r="T62" s="152"/>
      <c r="U62" s="152"/>
      <c r="V62" s="152"/>
      <c r="W62" s="3"/>
      <c r="X62" s="3"/>
      <c r="Y62" s="3"/>
      <c r="Z62" s="3"/>
      <c r="AA62" s="1"/>
      <c r="AB62" s="23"/>
      <c r="AC62" s="155"/>
      <c r="AD62" s="155"/>
      <c r="AE62" s="155"/>
      <c r="AF62" s="155"/>
      <c r="AG62" s="101"/>
      <c r="AH62" s="155"/>
      <c r="AI62" s="155"/>
      <c r="AJ62" s="155"/>
      <c r="AK62" s="155"/>
      <c r="AL62" s="110"/>
      <c r="AM62" s="110"/>
      <c r="AN62" s="110"/>
      <c r="AO62" s="110"/>
      <c r="AP62" s="44"/>
      <c r="AQ62" s="121"/>
      <c r="AR62" s="127"/>
      <c r="AS62" s="130"/>
      <c r="AT62" s="120"/>
      <c r="AU62" s="42"/>
      <c r="AV62" s="133"/>
      <c r="AW62" s="133"/>
      <c r="AX62" s="23"/>
      <c r="AY62" s="23"/>
      <c r="AZ62" s="133"/>
      <c r="BA62" s="133"/>
      <c r="BB62" s="23"/>
      <c r="BC62" s="23"/>
      <c r="BD62" s="133"/>
      <c r="BE62" s="133"/>
      <c r="BF62" s="23"/>
      <c r="BG62" s="23"/>
      <c r="BH62" s="137"/>
    </row>
    <row r="63" spans="1:60" ht="12" customHeight="1" x14ac:dyDescent="0.15">
      <c r="A63" s="243"/>
      <c r="B63" s="241"/>
      <c r="C63" s="238"/>
      <c r="D63" s="238"/>
      <c r="E63" s="147"/>
      <c r="F63" s="145"/>
      <c r="G63" s="145"/>
      <c r="H63" s="145"/>
      <c r="I63" s="145"/>
      <c r="J63" s="237"/>
      <c r="K63" s="237"/>
      <c r="L63" s="11"/>
      <c r="M63" s="9"/>
      <c r="N63" s="187"/>
      <c r="O63" s="93"/>
      <c r="P63" s="45"/>
      <c r="Q63" s="9"/>
      <c r="R63" s="9"/>
      <c r="S63" s="45"/>
      <c r="T63" s="45"/>
      <c r="U63" s="45"/>
      <c r="V63" s="30"/>
      <c r="W63" s="29"/>
      <c r="X63" s="29"/>
      <c r="Y63" s="29"/>
      <c r="Z63" s="29"/>
      <c r="AA63" s="28"/>
      <c r="AB63" s="45"/>
      <c r="AC63" s="97"/>
      <c r="AD63" s="97"/>
      <c r="AE63" s="97"/>
      <c r="AF63" s="97"/>
      <c r="AG63" s="97"/>
      <c r="AH63" s="156"/>
      <c r="AI63" s="156"/>
      <c r="AJ63" s="156"/>
      <c r="AK63" s="156"/>
      <c r="AL63" s="110"/>
      <c r="AM63" s="110"/>
      <c r="AN63" s="110"/>
      <c r="AO63" s="110"/>
      <c r="AP63" s="44"/>
      <c r="AQ63" s="118"/>
      <c r="AR63" s="128"/>
      <c r="AS63" s="130"/>
      <c r="AT63" s="120"/>
      <c r="AU63" s="42"/>
      <c r="AV63" s="133"/>
      <c r="AW63" s="133"/>
      <c r="AX63" s="23"/>
      <c r="AY63" s="23"/>
      <c r="AZ63" s="133"/>
      <c r="BA63" s="133"/>
      <c r="BB63" s="23"/>
      <c r="BC63" s="23"/>
      <c r="BD63" s="133"/>
      <c r="BE63" s="133"/>
      <c r="BF63" s="23"/>
      <c r="BG63" s="23"/>
      <c r="BH63" s="137"/>
    </row>
    <row r="64" spans="1:60" ht="12" customHeight="1" x14ac:dyDescent="0.15">
      <c r="A64" s="243"/>
      <c r="B64" s="241"/>
      <c r="C64" s="238"/>
      <c r="D64" s="239"/>
      <c r="E64" s="147"/>
      <c r="F64" s="145"/>
      <c r="G64" s="145"/>
      <c r="H64" s="145"/>
      <c r="I64" s="145"/>
      <c r="J64" s="238"/>
      <c r="K64" s="238"/>
      <c r="L64" s="11"/>
      <c r="M64" s="9"/>
      <c r="N64" s="9"/>
      <c r="O64" s="93"/>
      <c r="P64" s="45"/>
      <c r="Q64" s="9"/>
      <c r="R64" s="9"/>
      <c r="S64" s="45"/>
      <c r="T64" s="30"/>
      <c r="U64" s="30"/>
      <c r="V64" s="30"/>
      <c r="W64" s="29"/>
      <c r="X64" s="29"/>
      <c r="Y64" s="29"/>
      <c r="Z64" s="29"/>
      <c r="AA64" s="30"/>
      <c r="AB64" s="45"/>
      <c r="AC64" s="97"/>
      <c r="AD64" s="97"/>
      <c r="AE64" s="97"/>
      <c r="AF64" s="97"/>
      <c r="AG64" s="97"/>
      <c r="AH64" s="156"/>
      <c r="AI64" s="156"/>
      <c r="AJ64" s="156"/>
      <c r="AK64" s="156"/>
      <c r="AL64" s="110"/>
      <c r="AM64" s="110"/>
      <c r="AN64" s="110"/>
      <c r="AO64" s="110"/>
      <c r="AP64" s="44"/>
      <c r="AQ64" s="118"/>
      <c r="AR64" s="129"/>
      <c r="AS64" s="130"/>
      <c r="AT64" s="120"/>
      <c r="AU64" s="42"/>
      <c r="AV64" s="133"/>
      <c r="AW64" s="133"/>
      <c r="AX64" s="23"/>
      <c r="AY64" s="23"/>
      <c r="AZ64" s="133"/>
      <c r="BA64" s="133"/>
      <c r="BB64" s="23"/>
      <c r="BC64" s="23"/>
      <c r="BD64" s="133"/>
      <c r="BE64" s="133"/>
      <c r="BF64" s="23"/>
      <c r="BG64" s="23"/>
      <c r="BH64" s="137"/>
    </row>
    <row r="65" spans="1:60" ht="12" customHeight="1" x14ac:dyDescent="0.15">
      <c r="A65" s="243"/>
      <c r="B65" s="241"/>
      <c r="C65" s="238"/>
      <c r="D65" s="237"/>
      <c r="E65" s="10"/>
      <c r="F65" s="10"/>
      <c r="G65" s="10"/>
      <c r="H65" s="10"/>
      <c r="I65" s="10"/>
      <c r="J65" s="238"/>
      <c r="K65" s="238"/>
      <c r="L65" s="149"/>
      <c r="M65" s="10"/>
      <c r="N65" s="10"/>
      <c r="O65" s="151"/>
      <c r="P65" s="3"/>
      <c r="Q65" s="10"/>
      <c r="R65" s="10"/>
      <c r="S65" s="152"/>
      <c r="T65" s="152"/>
      <c r="U65" s="152"/>
      <c r="V65" s="152"/>
      <c r="W65" s="3"/>
      <c r="X65" s="3"/>
      <c r="Y65" s="3"/>
      <c r="Z65" s="3"/>
      <c r="AA65" s="1"/>
      <c r="AB65" s="23"/>
      <c r="AC65" s="155"/>
      <c r="AD65" s="155"/>
      <c r="AE65" s="155"/>
      <c r="AF65" s="155"/>
      <c r="AG65" s="101"/>
      <c r="AH65" s="155"/>
      <c r="AI65" s="155"/>
      <c r="AJ65" s="155"/>
      <c r="AK65" s="155"/>
      <c r="AL65" s="110"/>
      <c r="AM65" s="110"/>
      <c r="AN65" s="110"/>
      <c r="AO65" s="110"/>
      <c r="AP65" s="44"/>
      <c r="AQ65" s="118"/>
      <c r="AR65" s="127"/>
      <c r="AS65" s="130"/>
      <c r="AT65" s="120"/>
      <c r="AU65" s="42"/>
      <c r="AV65" s="133"/>
      <c r="AW65" s="133"/>
      <c r="AX65" s="23"/>
      <c r="AY65" s="23"/>
      <c r="AZ65" s="133"/>
      <c r="BA65" s="133"/>
      <c r="BB65" s="23"/>
      <c r="BC65" s="23"/>
      <c r="BD65" s="133"/>
      <c r="BE65" s="133"/>
      <c r="BF65" s="23"/>
      <c r="BG65" s="23"/>
      <c r="BH65" s="137"/>
    </row>
    <row r="66" spans="1:60" ht="12" customHeight="1" x14ac:dyDescent="0.15">
      <c r="A66" s="243"/>
      <c r="B66" s="241"/>
      <c r="C66" s="238"/>
      <c r="D66" s="238"/>
      <c r="E66" s="147"/>
      <c r="F66" s="145"/>
      <c r="G66" s="145"/>
      <c r="H66" s="145"/>
      <c r="I66" s="145"/>
      <c r="J66" s="238"/>
      <c r="K66" s="238"/>
      <c r="L66" s="93"/>
      <c r="M66" s="9"/>
      <c r="N66" s="9"/>
      <c r="O66" s="93"/>
      <c r="P66" s="45"/>
      <c r="Q66" s="9"/>
      <c r="R66" s="9"/>
      <c r="S66" s="45"/>
      <c r="T66" s="45"/>
      <c r="U66" s="45"/>
      <c r="V66" s="30"/>
      <c r="W66" s="29"/>
      <c r="X66" s="29"/>
      <c r="Y66" s="29"/>
      <c r="Z66" s="29"/>
      <c r="AA66" s="28"/>
      <c r="AB66" s="45"/>
      <c r="AC66" s="97"/>
      <c r="AD66" s="97"/>
      <c r="AE66" s="97"/>
      <c r="AF66" s="97"/>
      <c r="AG66" s="97"/>
      <c r="AH66" s="97"/>
      <c r="AI66" s="97"/>
      <c r="AJ66" s="97"/>
      <c r="AK66" s="97"/>
      <c r="AL66" s="110"/>
      <c r="AM66" s="110"/>
      <c r="AN66" s="110"/>
      <c r="AO66" s="110"/>
      <c r="AP66" s="44"/>
      <c r="AQ66" s="118"/>
      <c r="AR66" s="128"/>
      <c r="AS66" s="130"/>
      <c r="AT66" s="120"/>
      <c r="AU66" s="42"/>
      <c r="AV66" s="133"/>
      <c r="AW66" s="133"/>
      <c r="AX66" s="23"/>
      <c r="AY66" s="23"/>
      <c r="AZ66" s="133"/>
      <c r="BA66" s="133"/>
      <c r="BB66" s="23"/>
      <c r="BC66" s="23"/>
      <c r="BD66" s="133"/>
      <c r="BE66" s="133"/>
      <c r="BF66" s="23"/>
      <c r="BG66" s="23"/>
      <c r="BH66" s="137"/>
    </row>
    <row r="67" spans="1:60" ht="12" customHeight="1" x14ac:dyDescent="0.15">
      <c r="A67" s="243"/>
      <c r="B67" s="241"/>
      <c r="C67" s="238"/>
      <c r="D67" s="239"/>
      <c r="E67" s="147"/>
      <c r="F67" s="145"/>
      <c r="G67" s="145"/>
      <c r="H67" s="145"/>
      <c r="I67" s="145"/>
      <c r="J67" s="238"/>
      <c r="K67" s="238"/>
      <c r="L67" s="93"/>
      <c r="M67" s="9"/>
      <c r="N67" s="9"/>
      <c r="O67" s="93"/>
      <c r="P67" s="45"/>
      <c r="Q67" s="9"/>
      <c r="R67" s="9"/>
      <c r="S67" s="45"/>
      <c r="T67" s="30"/>
      <c r="U67" s="30"/>
      <c r="V67" s="30"/>
      <c r="W67" s="29"/>
      <c r="X67" s="29"/>
      <c r="Y67" s="29"/>
      <c r="Z67" s="29"/>
      <c r="AA67" s="30"/>
      <c r="AB67" s="45"/>
      <c r="AC67" s="97"/>
      <c r="AD67" s="97"/>
      <c r="AE67" s="97"/>
      <c r="AF67" s="97"/>
      <c r="AG67" s="97"/>
      <c r="AH67" s="156"/>
      <c r="AI67" s="156"/>
      <c r="AJ67" s="156"/>
      <c r="AK67" s="156"/>
      <c r="AL67" s="110"/>
      <c r="AM67" s="110"/>
      <c r="AN67" s="110"/>
      <c r="AO67" s="110"/>
      <c r="AP67" s="44"/>
      <c r="AQ67" s="118"/>
      <c r="AR67" s="129"/>
      <c r="AS67" s="130"/>
      <c r="AT67" s="120"/>
      <c r="AU67" s="42"/>
      <c r="AV67" s="133"/>
      <c r="AW67" s="133"/>
      <c r="AX67" s="23"/>
      <c r="AY67" s="23"/>
      <c r="AZ67" s="133"/>
      <c r="BA67" s="133"/>
      <c r="BB67" s="23"/>
      <c r="BC67" s="23"/>
      <c r="BD67" s="133"/>
      <c r="BE67" s="133"/>
      <c r="BF67" s="23"/>
      <c r="BG67" s="23"/>
      <c r="BH67" s="137"/>
    </row>
    <row r="68" spans="1:60" ht="12" customHeight="1" x14ac:dyDescent="0.15">
      <c r="A68" s="243"/>
      <c r="B68" s="241"/>
      <c r="C68" s="238"/>
      <c r="D68" s="237"/>
      <c r="E68" s="147"/>
      <c r="F68" s="147"/>
      <c r="G68" s="147"/>
      <c r="H68" s="147"/>
      <c r="I68" s="147"/>
      <c r="J68" s="238"/>
      <c r="K68" s="238"/>
      <c r="L68" s="150"/>
      <c r="M68" s="147"/>
      <c r="N68" s="147"/>
      <c r="O68" s="150"/>
      <c r="P68" s="147"/>
      <c r="Q68" s="147"/>
      <c r="R68" s="147"/>
      <c r="S68" s="147"/>
      <c r="T68" s="147"/>
      <c r="U68" s="147"/>
      <c r="V68" s="147"/>
      <c r="W68" s="147"/>
      <c r="X68" s="147"/>
      <c r="Y68" s="147"/>
      <c r="Z68" s="147"/>
      <c r="AA68" s="147"/>
      <c r="AB68" s="45"/>
      <c r="AC68" s="157"/>
      <c r="AD68" s="157"/>
      <c r="AE68" s="157"/>
      <c r="AF68" s="157"/>
      <c r="AG68" s="97"/>
      <c r="AH68" s="157"/>
      <c r="AI68" s="157"/>
      <c r="AJ68" s="157"/>
      <c r="AK68" s="157"/>
      <c r="AL68" s="110"/>
      <c r="AM68" s="110"/>
      <c r="AN68" s="110"/>
      <c r="AO68" s="110"/>
      <c r="AP68" s="44"/>
      <c r="AQ68" s="118"/>
      <c r="AR68" s="127"/>
      <c r="AS68" s="130"/>
      <c r="AT68" s="120"/>
      <c r="AU68" s="42"/>
      <c r="AV68" s="133"/>
      <c r="AW68" s="133"/>
      <c r="AX68" s="23"/>
      <c r="AY68" s="23"/>
      <c r="AZ68" s="133"/>
      <c r="BA68" s="133"/>
      <c r="BB68" s="23"/>
      <c r="BC68" s="23"/>
      <c r="BD68" s="133"/>
      <c r="BE68" s="133"/>
      <c r="BF68" s="23"/>
      <c r="BG68" s="23"/>
      <c r="BH68" s="137"/>
    </row>
    <row r="69" spans="1:60" ht="12" customHeight="1" x14ac:dyDescent="0.15">
      <c r="A69" s="243"/>
      <c r="B69" s="241"/>
      <c r="C69" s="238"/>
      <c r="D69" s="238"/>
      <c r="E69" s="147"/>
      <c r="F69" s="147"/>
      <c r="G69" s="147"/>
      <c r="H69" s="147"/>
      <c r="I69" s="147"/>
      <c r="J69" s="238"/>
      <c r="K69" s="238"/>
      <c r="L69" s="150"/>
      <c r="M69" s="147"/>
      <c r="N69" s="147"/>
      <c r="O69" s="150"/>
      <c r="P69" s="147"/>
      <c r="Q69" s="147"/>
      <c r="R69" s="147"/>
      <c r="S69" s="147"/>
      <c r="T69" s="147"/>
      <c r="U69" s="147"/>
      <c r="V69" s="147"/>
      <c r="W69" s="147"/>
      <c r="X69" s="147"/>
      <c r="Y69" s="147"/>
      <c r="Z69" s="147"/>
      <c r="AA69" s="147"/>
      <c r="AB69" s="45"/>
      <c r="AC69" s="157"/>
      <c r="AD69" s="157"/>
      <c r="AE69" s="157"/>
      <c r="AF69" s="157"/>
      <c r="AG69" s="97"/>
      <c r="AH69" s="157"/>
      <c r="AI69" s="157"/>
      <c r="AJ69" s="157"/>
      <c r="AK69" s="157"/>
      <c r="AL69" s="110"/>
      <c r="AM69" s="110"/>
      <c r="AN69" s="110"/>
      <c r="AO69" s="110"/>
      <c r="AP69" s="33"/>
      <c r="AQ69" s="118"/>
      <c r="AR69" s="128"/>
      <c r="AS69" s="130"/>
      <c r="AT69" s="120"/>
      <c r="AU69" s="42"/>
      <c r="AV69" s="133"/>
      <c r="AW69" s="133"/>
      <c r="AX69" s="23"/>
      <c r="AY69" s="23"/>
      <c r="AZ69" s="133"/>
      <c r="BA69" s="133"/>
      <c r="BB69" s="23"/>
      <c r="BC69" s="23"/>
      <c r="BD69" s="133"/>
      <c r="BE69" s="133"/>
      <c r="BF69" s="23"/>
      <c r="BG69" s="23"/>
      <c r="BH69" s="137"/>
    </row>
    <row r="70" spans="1:60" ht="12" customHeight="1" x14ac:dyDescent="0.15">
      <c r="A70" s="243"/>
      <c r="B70" s="242"/>
      <c r="C70" s="239"/>
      <c r="D70" s="239"/>
      <c r="E70" s="147"/>
      <c r="F70" s="147"/>
      <c r="G70" s="147"/>
      <c r="H70" s="147"/>
      <c r="I70" s="147"/>
      <c r="J70" s="239"/>
      <c r="K70" s="239"/>
      <c r="L70" s="150"/>
      <c r="M70" s="147"/>
      <c r="N70" s="147"/>
      <c r="O70" s="150"/>
      <c r="P70" s="147"/>
      <c r="Q70" s="147"/>
      <c r="R70" s="147"/>
      <c r="S70" s="147"/>
      <c r="T70" s="147"/>
      <c r="U70" s="147"/>
      <c r="V70" s="147"/>
      <c r="W70" s="147"/>
      <c r="X70" s="147"/>
      <c r="Y70" s="147"/>
      <c r="Z70" s="147"/>
      <c r="AA70" s="147"/>
      <c r="AB70" s="45"/>
      <c r="AC70" s="157"/>
      <c r="AD70" s="157"/>
      <c r="AE70" s="157"/>
      <c r="AF70" s="157"/>
      <c r="AG70" s="97"/>
      <c r="AH70" s="157"/>
      <c r="AI70" s="157"/>
      <c r="AJ70" s="157"/>
      <c r="AK70" s="157"/>
      <c r="AL70" s="110"/>
      <c r="AM70" s="110"/>
      <c r="AN70" s="110"/>
      <c r="AO70" s="110"/>
      <c r="AP70" s="43"/>
      <c r="AQ70" s="119"/>
      <c r="AR70" s="129"/>
      <c r="AS70" s="130"/>
      <c r="AT70" s="120"/>
      <c r="AU70" s="42"/>
      <c r="AV70" s="133"/>
      <c r="AW70" s="133"/>
      <c r="AX70" s="23"/>
      <c r="AY70" s="23"/>
      <c r="AZ70" s="133"/>
      <c r="BA70" s="133"/>
      <c r="BB70" s="23"/>
      <c r="BC70" s="23"/>
      <c r="BD70" s="133"/>
      <c r="BE70" s="133"/>
      <c r="BF70" s="23"/>
      <c r="BG70" s="23"/>
      <c r="BH70" s="137"/>
    </row>
    <row r="71" spans="1:60" ht="12" customHeight="1" x14ac:dyDescent="0.15">
      <c r="A71" s="243"/>
      <c r="B71" s="240"/>
      <c r="C71" s="237"/>
      <c r="D71" s="237"/>
      <c r="E71" s="10"/>
      <c r="F71" s="10"/>
      <c r="G71" s="10"/>
      <c r="H71" s="10"/>
      <c r="I71" s="10"/>
      <c r="J71" s="10"/>
      <c r="K71" s="10"/>
      <c r="L71" s="152"/>
      <c r="M71" s="10"/>
      <c r="N71" s="10"/>
      <c r="O71" s="151"/>
      <c r="P71" s="3"/>
      <c r="Q71" s="10"/>
      <c r="R71" s="10"/>
      <c r="S71" s="10"/>
      <c r="T71" s="152"/>
      <c r="U71" s="152"/>
      <c r="V71" s="152"/>
      <c r="W71" s="3"/>
      <c r="X71" s="3"/>
      <c r="Y71" s="3"/>
      <c r="Z71" s="3"/>
      <c r="AA71" s="1"/>
      <c r="AB71" s="23"/>
      <c r="AC71" s="155"/>
      <c r="AD71" s="155"/>
      <c r="AE71" s="155"/>
      <c r="AF71" s="155"/>
      <c r="AG71" s="101"/>
      <c r="AH71" s="155"/>
      <c r="AI71" s="155"/>
      <c r="AJ71" s="155"/>
      <c r="AK71" s="155"/>
      <c r="AL71" s="110"/>
      <c r="AM71" s="110"/>
      <c r="AN71" s="110"/>
      <c r="AO71" s="110"/>
      <c r="AP71" s="32"/>
      <c r="AQ71" s="121"/>
      <c r="AR71" s="127"/>
      <c r="AS71" s="130"/>
      <c r="AT71" s="120"/>
      <c r="AU71" s="42"/>
      <c r="AV71" s="133"/>
      <c r="AW71" s="133"/>
      <c r="AX71" s="23"/>
      <c r="AY71" s="23"/>
      <c r="AZ71" s="133"/>
      <c r="BA71" s="133"/>
      <c r="BB71" s="23"/>
      <c r="BC71" s="23"/>
      <c r="BD71" s="133"/>
      <c r="BE71" s="133"/>
      <c r="BF71" s="23"/>
      <c r="BG71" s="23"/>
      <c r="BH71" s="137"/>
    </row>
    <row r="72" spans="1:60" ht="12" customHeight="1" x14ac:dyDescent="0.15">
      <c r="A72" s="243"/>
      <c r="B72" s="241"/>
      <c r="C72" s="238"/>
      <c r="D72" s="238"/>
      <c r="E72" s="147"/>
      <c r="F72" s="145"/>
      <c r="G72" s="145"/>
      <c r="H72" s="145"/>
      <c r="I72" s="145"/>
      <c r="J72" s="237"/>
      <c r="K72" s="237"/>
      <c r="L72" s="45"/>
      <c r="M72" s="9"/>
      <c r="N72" s="9"/>
      <c r="O72" s="93"/>
      <c r="P72" s="45"/>
      <c r="Q72" s="9"/>
      <c r="R72" s="9"/>
      <c r="S72" s="9"/>
      <c r="T72" s="30"/>
      <c r="U72" s="45"/>
      <c r="V72" s="30"/>
      <c r="W72" s="29"/>
      <c r="X72" s="29"/>
      <c r="Y72" s="29"/>
      <c r="Z72" s="29"/>
      <c r="AA72" s="28"/>
      <c r="AB72" s="45"/>
      <c r="AC72" s="97"/>
      <c r="AD72" s="97"/>
      <c r="AE72" s="97"/>
      <c r="AF72" s="97"/>
      <c r="AG72" s="97"/>
      <c r="AH72" s="156"/>
      <c r="AI72" s="156"/>
      <c r="AJ72" s="156"/>
      <c r="AK72" s="156"/>
      <c r="AL72" s="110"/>
      <c r="AM72" s="110"/>
      <c r="AN72" s="110"/>
      <c r="AO72" s="110"/>
      <c r="AP72" s="33"/>
      <c r="AQ72" s="118"/>
      <c r="AR72" s="128"/>
      <c r="AS72" s="130"/>
      <c r="AT72" s="120"/>
      <c r="AU72" s="42"/>
      <c r="AV72" s="133"/>
      <c r="AW72" s="133"/>
      <c r="AX72" s="23"/>
      <c r="AY72" s="23"/>
      <c r="AZ72" s="133"/>
      <c r="BA72" s="133"/>
      <c r="BB72" s="23"/>
      <c r="BC72" s="23"/>
      <c r="BD72" s="133"/>
      <c r="BE72" s="133"/>
      <c r="BF72" s="23"/>
      <c r="BG72" s="23"/>
      <c r="BH72" s="137"/>
    </row>
    <row r="73" spans="1:60" ht="12" customHeight="1" x14ac:dyDescent="0.15">
      <c r="A73" s="243"/>
      <c r="B73" s="241"/>
      <c r="C73" s="238"/>
      <c r="D73" s="239"/>
      <c r="E73" s="147"/>
      <c r="F73" s="145"/>
      <c r="G73" s="145"/>
      <c r="H73" s="145"/>
      <c r="I73" s="145"/>
      <c r="J73" s="238"/>
      <c r="K73" s="238"/>
      <c r="L73" s="37"/>
      <c r="M73" s="9"/>
      <c r="N73" s="9"/>
      <c r="O73" s="93"/>
      <c r="P73" s="45"/>
      <c r="Q73" s="9"/>
      <c r="R73" s="9"/>
      <c r="S73" s="9"/>
      <c r="T73" s="30"/>
      <c r="U73" s="30"/>
      <c r="V73" s="30"/>
      <c r="W73" s="29"/>
      <c r="X73" s="29"/>
      <c r="Y73" s="29"/>
      <c r="Z73" s="29"/>
      <c r="AA73" s="30"/>
      <c r="AB73" s="45"/>
      <c r="AC73" s="97"/>
      <c r="AD73" s="97"/>
      <c r="AE73" s="97"/>
      <c r="AF73" s="97"/>
      <c r="AG73" s="97"/>
      <c r="AH73" s="100"/>
      <c r="AI73" s="100"/>
      <c r="AJ73" s="100"/>
      <c r="AK73" s="100"/>
      <c r="AL73" s="110"/>
      <c r="AM73" s="110"/>
      <c r="AN73" s="110"/>
      <c r="AO73" s="110"/>
      <c r="AP73" s="43"/>
      <c r="AQ73" s="118"/>
      <c r="AR73" s="129"/>
      <c r="AS73" s="130"/>
      <c r="AT73" s="120"/>
      <c r="AU73" s="42"/>
      <c r="AV73" s="133"/>
      <c r="AW73" s="133"/>
      <c r="AX73" s="23"/>
      <c r="AY73" s="23"/>
      <c r="AZ73" s="133"/>
      <c r="BA73" s="133"/>
      <c r="BB73" s="23"/>
      <c r="BC73" s="23"/>
      <c r="BD73" s="133"/>
      <c r="BE73" s="133"/>
      <c r="BF73" s="23"/>
      <c r="BG73" s="23"/>
      <c r="BH73" s="137"/>
    </row>
    <row r="74" spans="1:60" ht="12" customHeight="1" x14ac:dyDescent="0.15">
      <c r="A74" s="243"/>
      <c r="B74" s="241"/>
      <c r="C74" s="238"/>
      <c r="D74" s="237"/>
      <c r="E74" s="147"/>
      <c r="F74" s="147"/>
      <c r="G74" s="147"/>
      <c r="H74" s="147"/>
      <c r="I74" s="147"/>
      <c r="J74" s="238"/>
      <c r="K74" s="238"/>
      <c r="L74" s="150"/>
      <c r="M74" s="147"/>
      <c r="N74" s="147"/>
      <c r="O74" s="150"/>
      <c r="P74" s="147"/>
      <c r="Q74" s="147"/>
      <c r="R74" s="147"/>
      <c r="S74" s="147"/>
      <c r="T74" s="147"/>
      <c r="U74" s="147"/>
      <c r="V74" s="147"/>
      <c r="W74" s="147"/>
      <c r="X74" s="147"/>
      <c r="Y74" s="147"/>
      <c r="Z74" s="147"/>
      <c r="AA74" s="147"/>
      <c r="AB74" s="45"/>
      <c r="AC74" s="157"/>
      <c r="AD74" s="157"/>
      <c r="AE74" s="157"/>
      <c r="AF74" s="157"/>
      <c r="AG74" s="97"/>
      <c r="AH74" s="157"/>
      <c r="AI74" s="157"/>
      <c r="AJ74" s="157"/>
      <c r="AK74" s="157"/>
      <c r="AL74" s="110"/>
      <c r="AM74" s="110"/>
      <c r="AN74" s="110"/>
      <c r="AO74" s="110"/>
      <c r="AP74" s="32"/>
      <c r="AQ74" s="118"/>
      <c r="AR74" s="127"/>
      <c r="AS74" s="130"/>
      <c r="AT74" s="120"/>
      <c r="AU74" s="42"/>
      <c r="AV74" s="133"/>
      <c r="AW74" s="133"/>
      <c r="AX74" s="23"/>
      <c r="AY74" s="23"/>
      <c r="AZ74" s="133"/>
      <c r="BA74" s="133"/>
      <c r="BB74" s="23"/>
      <c r="BC74" s="23"/>
      <c r="BD74" s="133"/>
      <c r="BE74" s="133"/>
      <c r="BF74" s="23"/>
      <c r="BG74" s="23"/>
      <c r="BH74" s="137"/>
    </row>
    <row r="75" spans="1:60" ht="12" customHeight="1" x14ac:dyDescent="0.15">
      <c r="A75" s="243"/>
      <c r="B75" s="241"/>
      <c r="C75" s="238"/>
      <c r="D75" s="238"/>
      <c r="E75" s="147"/>
      <c r="F75" s="147"/>
      <c r="G75" s="147"/>
      <c r="H75" s="147"/>
      <c r="I75" s="147"/>
      <c r="J75" s="238"/>
      <c r="K75" s="238"/>
      <c r="L75" s="150"/>
      <c r="M75" s="147"/>
      <c r="N75" s="147"/>
      <c r="O75" s="150"/>
      <c r="P75" s="147"/>
      <c r="Q75" s="147"/>
      <c r="R75" s="147"/>
      <c r="S75" s="147"/>
      <c r="T75" s="147"/>
      <c r="U75" s="147"/>
      <c r="V75" s="147"/>
      <c r="W75" s="147"/>
      <c r="X75" s="147"/>
      <c r="Y75" s="147"/>
      <c r="Z75" s="147"/>
      <c r="AA75" s="147"/>
      <c r="AB75" s="45"/>
      <c r="AC75" s="157"/>
      <c r="AD75" s="157"/>
      <c r="AE75" s="157"/>
      <c r="AF75" s="157"/>
      <c r="AG75" s="97"/>
      <c r="AH75" s="157"/>
      <c r="AI75" s="157"/>
      <c r="AJ75" s="157"/>
      <c r="AK75" s="157"/>
      <c r="AL75" s="110"/>
      <c r="AM75" s="110"/>
      <c r="AN75" s="110"/>
      <c r="AO75" s="110"/>
      <c r="AP75" s="33"/>
      <c r="AQ75" s="118"/>
      <c r="AR75" s="128"/>
      <c r="AS75" s="130"/>
      <c r="AT75" s="120"/>
      <c r="AU75" s="42"/>
      <c r="AV75" s="133"/>
      <c r="AW75" s="133"/>
      <c r="AX75" s="23"/>
      <c r="AY75" s="23"/>
      <c r="AZ75" s="133"/>
      <c r="BA75" s="133"/>
      <c r="BB75" s="23"/>
      <c r="BC75" s="23"/>
      <c r="BD75" s="133"/>
      <c r="BE75" s="133"/>
      <c r="BF75" s="23"/>
      <c r="BG75" s="23"/>
      <c r="BH75" s="137"/>
    </row>
    <row r="76" spans="1:60" ht="12" customHeight="1" x14ac:dyDescent="0.15">
      <c r="A76" s="243"/>
      <c r="B76" s="241"/>
      <c r="C76" s="238"/>
      <c r="D76" s="239"/>
      <c r="E76" s="147"/>
      <c r="F76" s="147"/>
      <c r="G76" s="147"/>
      <c r="H76" s="147"/>
      <c r="I76" s="147"/>
      <c r="J76" s="238"/>
      <c r="K76" s="238"/>
      <c r="L76" s="150"/>
      <c r="M76" s="147"/>
      <c r="N76" s="147"/>
      <c r="O76" s="150"/>
      <c r="P76" s="147"/>
      <c r="Q76" s="147"/>
      <c r="R76" s="147"/>
      <c r="S76" s="147"/>
      <c r="T76" s="147"/>
      <c r="U76" s="147"/>
      <c r="V76" s="147"/>
      <c r="W76" s="147"/>
      <c r="X76" s="147"/>
      <c r="Y76" s="147"/>
      <c r="Z76" s="147"/>
      <c r="AA76" s="147"/>
      <c r="AB76" s="45"/>
      <c r="AC76" s="157"/>
      <c r="AD76" s="157"/>
      <c r="AE76" s="157"/>
      <c r="AF76" s="157"/>
      <c r="AG76" s="97"/>
      <c r="AH76" s="157"/>
      <c r="AI76" s="157"/>
      <c r="AJ76" s="157"/>
      <c r="AK76" s="157"/>
      <c r="AL76" s="110"/>
      <c r="AM76" s="110"/>
      <c r="AN76" s="110"/>
      <c r="AO76" s="110"/>
      <c r="AP76" s="43"/>
      <c r="AQ76" s="118"/>
      <c r="AR76" s="129"/>
      <c r="AS76" s="130"/>
      <c r="AT76" s="120"/>
      <c r="AU76" s="42"/>
      <c r="AV76" s="133"/>
      <c r="AW76" s="133"/>
      <c r="AX76" s="23"/>
      <c r="AY76" s="23"/>
      <c r="AZ76" s="133"/>
      <c r="BA76" s="133"/>
      <c r="BB76" s="23"/>
      <c r="BC76" s="23"/>
      <c r="BD76" s="133"/>
      <c r="BE76" s="133"/>
      <c r="BF76" s="23"/>
      <c r="BG76" s="23"/>
      <c r="BH76" s="137"/>
    </row>
    <row r="77" spans="1:60" ht="12" customHeight="1" x14ac:dyDescent="0.15">
      <c r="A77" s="243"/>
      <c r="B77" s="241"/>
      <c r="C77" s="238"/>
      <c r="D77" s="237"/>
      <c r="E77" s="147"/>
      <c r="F77" s="147"/>
      <c r="G77" s="147"/>
      <c r="H77" s="147"/>
      <c r="I77" s="147"/>
      <c r="J77" s="238"/>
      <c r="K77" s="238"/>
      <c r="L77" s="150"/>
      <c r="M77" s="147"/>
      <c r="N77" s="147"/>
      <c r="O77" s="150"/>
      <c r="P77" s="147"/>
      <c r="Q77" s="147"/>
      <c r="R77" s="147"/>
      <c r="S77" s="147"/>
      <c r="T77" s="147"/>
      <c r="U77" s="147"/>
      <c r="V77" s="147"/>
      <c r="W77" s="147"/>
      <c r="X77" s="147"/>
      <c r="Y77" s="147"/>
      <c r="Z77" s="147"/>
      <c r="AA77" s="147"/>
      <c r="AB77" s="45"/>
      <c r="AC77" s="157"/>
      <c r="AD77" s="157"/>
      <c r="AE77" s="157"/>
      <c r="AF77" s="157"/>
      <c r="AG77" s="97"/>
      <c r="AH77" s="157"/>
      <c r="AI77" s="157"/>
      <c r="AJ77" s="157"/>
      <c r="AK77" s="157"/>
      <c r="AL77" s="110"/>
      <c r="AM77" s="110"/>
      <c r="AN77" s="110"/>
      <c r="AO77" s="110"/>
      <c r="AP77" s="33"/>
      <c r="AQ77" s="118"/>
      <c r="AR77" s="127"/>
      <c r="AS77" s="130"/>
      <c r="AT77" s="120"/>
      <c r="AU77" s="42"/>
      <c r="AV77" s="133"/>
      <c r="AW77" s="133"/>
      <c r="AX77" s="23"/>
      <c r="AY77" s="23"/>
      <c r="AZ77" s="133"/>
      <c r="BA77" s="133"/>
      <c r="BB77" s="23"/>
      <c r="BC77" s="23"/>
      <c r="BD77" s="133"/>
      <c r="BE77" s="133"/>
      <c r="BF77" s="23"/>
      <c r="BG77" s="23"/>
      <c r="BH77" s="137"/>
    </row>
    <row r="78" spans="1:60" x14ac:dyDescent="0.15">
      <c r="A78" s="243"/>
      <c r="B78" s="241"/>
      <c r="C78" s="238"/>
      <c r="D78" s="238"/>
      <c r="E78" s="147"/>
      <c r="F78" s="147"/>
      <c r="G78" s="147"/>
      <c r="H78" s="147"/>
      <c r="I78" s="147"/>
      <c r="J78" s="238"/>
      <c r="K78" s="238"/>
      <c r="L78" s="150"/>
      <c r="M78" s="147"/>
      <c r="N78" s="147"/>
      <c r="O78" s="150"/>
      <c r="P78" s="147"/>
      <c r="Q78" s="147"/>
      <c r="R78" s="147"/>
      <c r="S78" s="147"/>
      <c r="T78" s="147"/>
      <c r="U78" s="147"/>
      <c r="V78" s="147"/>
      <c r="W78" s="147"/>
      <c r="X78" s="147"/>
      <c r="Y78" s="147"/>
      <c r="Z78" s="147"/>
      <c r="AA78" s="147"/>
      <c r="AB78" s="45"/>
      <c r="AC78" s="157"/>
      <c r="AD78" s="157"/>
      <c r="AE78" s="157"/>
      <c r="AF78" s="157"/>
      <c r="AG78" s="97"/>
      <c r="AH78" s="157"/>
      <c r="AI78" s="157"/>
      <c r="AJ78" s="157"/>
      <c r="AK78" s="157"/>
      <c r="AL78" s="110"/>
      <c r="AM78" s="110"/>
      <c r="AN78" s="110"/>
      <c r="AO78" s="110"/>
      <c r="AP78" s="43"/>
      <c r="AQ78" s="118"/>
      <c r="AR78" s="128"/>
      <c r="AS78" s="130"/>
      <c r="AT78" s="120"/>
      <c r="AU78" s="42"/>
      <c r="AV78" s="133"/>
      <c r="AW78" s="133"/>
      <c r="AX78" s="23"/>
      <c r="AY78" s="23"/>
      <c r="AZ78" s="133"/>
      <c r="BA78" s="133"/>
      <c r="BB78" s="23"/>
      <c r="BC78" s="23"/>
      <c r="BD78" s="133"/>
      <c r="BE78" s="133"/>
      <c r="BF78" s="23"/>
      <c r="BG78" s="23"/>
      <c r="BH78" s="137"/>
    </row>
    <row r="79" spans="1:60" x14ac:dyDescent="0.15">
      <c r="A79" s="243"/>
      <c r="B79" s="242"/>
      <c r="C79" s="239"/>
      <c r="D79" s="239"/>
      <c r="E79" s="147"/>
      <c r="F79" s="147"/>
      <c r="G79" s="147"/>
      <c r="H79" s="147"/>
      <c r="I79" s="147"/>
      <c r="J79" s="239"/>
      <c r="K79" s="239"/>
      <c r="L79" s="150"/>
      <c r="M79" s="147"/>
      <c r="N79" s="147"/>
      <c r="O79" s="150"/>
      <c r="P79" s="147"/>
      <c r="Q79" s="147"/>
      <c r="R79" s="147"/>
      <c r="S79" s="147"/>
      <c r="T79" s="147"/>
      <c r="U79" s="147"/>
      <c r="V79" s="147"/>
      <c r="W79" s="147"/>
      <c r="X79" s="147"/>
      <c r="Y79" s="147"/>
      <c r="Z79" s="147"/>
      <c r="AA79" s="147"/>
      <c r="AB79" s="45"/>
      <c r="AC79" s="157"/>
      <c r="AD79" s="157"/>
      <c r="AE79" s="157"/>
      <c r="AF79" s="157"/>
      <c r="AG79" s="97"/>
      <c r="AH79" s="157"/>
      <c r="AI79" s="157"/>
      <c r="AJ79" s="157"/>
      <c r="AK79" s="157"/>
      <c r="AL79" s="110"/>
      <c r="AM79" s="110"/>
      <c r="AN79" s="110"/>
      <c r="AO79" s="110"/>
      <c r="AP79" s="33"/>
      <c r="AQ79" s="119"/>
      <c r="AR79" s="129"/>
      <c r="AS79" s="130"/>
      <c r="AT79" s="120"/>
      <c r="AU79" s="42"/>
      <c r="AV79" s="133"/>
      <c r="AW79" s="133"/>
      <c r="AX79" s="23"/>
      <c r="AY79" s="23"/>
      <c r="AZ79" s="133"/>
      <c r="BA79" s="133"/>
      <c r="BB79" s="23"/>
      <c r="BC79" s="23"/>
      <c r="BD79" s="133"/>
      <c r="BE79" s="133"/>
      <c r="BF79" s="23"/>
      <c r="BG79" s="23"/>
      <c r="BH79" s="137"/>
    </row>
    <row r="80" spans="1:60" x14ac:dyDescent="0.15">
      <c r="A80" s="243"/>
      <c r="B80" s="240"/>
      <c r="C80" s="237"/>
      <c r="D80" s="237"/>
      <c r="E80" s="10"/>
      <c r="F80" s="10"/>
      <c r="G80" s="10"/>
      <c r="H80" s="10"/>
      <c r="I80" s="10"/>
      <c r="J80" s="10"/>
      <c r="K80" s="10"/>
      <c r="L80" s="152"/>
      <c r="M80" s="152"/>
      <c r="N80" s="152"/>
      <c r="O80" s="151"/>
      <c r="P80" s="3"/>
      <c r="Q80" s="3"/>
      <c r="R80" s="3"/>
      <c r="S80" s="3"/>
      <c r="T80" s="10"/>
      <c r="U80" s="10"/>
      <c r="V80" s="152"/>
      <c r="W80" s="3"/>
      <c r="X80" s="3"/>
      <c r="Y80" s="3"/>
      <c r="Z80" s="3"/>
      <c r="AA80" s="1"/>
      <c r="AB80" s="23"/>
      <c r="AC80" s="155"/>
      <c r="AD80" s="155"/>
      <c r="AE80" s="155"/>
      <c r="AF80" s="155"/>
      <c r="AG80" s="101"/>
      <c r="AH80" s="155"/>
      <c r="AI80" s="155"/>
      <c r="AJ80" s="155"/>
      <c r="AK80" s="155"/>
      <c r="AL80" s="110"/>
      <c r="AM80" s="110"/>
      <c r="AN80" s="110"/>
      <c r="AO80" s="110"/>
      <c r="AP80" s="33"/>
      <c r="AQ80" s="121"/>
      <c r="AR80" s="127"/>
      <c r="AS80" s="130"/>
      <c r="AT80" s="120"/>
      <c r="AU80" s="42"/>
      <c r="AV80" s="133"/>
      <c r="AW80" s="133"/>
      <c r="AX80" s="23"/>
      <c r="AY80" s="23"/>
      <c r="AZ80" s="133"/>
      <c r="BA80" s="133"/>
      <c r="BB80" s="23"/>
      <c r="BC80" s="23"/>
      <c r="BD80" s="133"/>
      <c r="BE80" s="133"/>
      <c r="BF80" s="23"/>
      <c r="BG80" s="23"/>
      <c r="BH80" s="137"/>
    </row>
    <row r="81" spans="1:60" x14ac:dyDescent="0.15">
      <c r="A81" s="243"/>
      <c r="B81" s="241"/>
      <c r="C81" s="238"/>
      <c r="D81" s="238"/>
      <c r="E81" s="147"/>
      <c r="F81" s="145"/>
      <c r="G81" s="145"/>
      <c r="H81" s="145"/>
      <c r="I81" s="145"/>
      <c r="J81" s="237"/>
      <c r="K81" s="237"/>
      <c r="L81" s="31"/>
      <c r="M81" s="31"/>
      <c r="N81" s="45"/>
      <c r="O81" s="93"/>
      <c r="P81" s="45"/>
      <c r="Q81" s="45"/>
      <c r="R81" s="45"/>
      <c r="S81" s="45"/>
      <c r="T81" s="9"/>
      <c r="U81" s="9"/>
      <c r="V81" s="30"/>
      <c r="W81" s="114"/>
      <c r="X81" s="114"/>
      <c r="Y81" s="114"/>
      <c r="Z81" s="114"/>
      <c r="AA81" s="28"/>
      <c r="AB81" s="45"/>
      <c r="AC81" s="97"/>
      <c r="AD81" s="97"/>
      <c r="AE81" s="97"/>
      <c r="AF81" s="97"/>
      <c r="AG81" s="97"/>
      <c r="AH81" s="156"/>
      <c r="AI81" s="156"/>
      <c r="AJ81" s="156"/>
      <c r="AK81" s="156"/>
      <c r="AL81" s="110"/>
      <c r="AM81" s="110"/>
      <c r="AN81" s="110"/>
      <c r="AO81" s="110"/>
      <c r="AP81" s="43"/>
      <c r="AQ81" s="118"/>
      <c r="AR81" s="128"/>
      <c r="AS81" s="130"/>
      <c r="AT81" s="120"/>
      <c r="AU81" s="42"/>
      <c r="AV81" s="133"/>
      <c r="AW81" s="133"/>
      <c r="AX81" s="23"/>
      <c r="AY81" s="23"/>
      <c r="AZ81" s="133"/>
      <c r="BA81" s="133"/>
      <c r="BB81" s="23"/>
      <c r="BC81" s="23"/>
      <c r="BD81" s="133"/>
      <c r="BE81" s="133"/>
      <c r="BF81" s="23"/>
      <c r="BG81" s="23"/>
      <c r="BH81" s="137"/>
    </row>
    <row r="82" spans="1:60" x14ac:dyDescent="0.15">
      <c r="A82" s="243"/>
      <c r="B82" s="241"/>
      <c r="C82" s="238"/>
      <c r="D82" s="239"/>
      <c r="E82" s="147"/>
      <c r="F82" s="147"/>
      <c r="G82" s="147"/>
      <c r="H82" s="147"/>
      <c r="I82" s="147"/>
      <c r="J82" s="238"/>
      <c r="K82" s="238"/>
      <c r="L82" s="150"/>
      <c r="M82" s="147"/>
      <c r="N82" s="147"/>
      <c r="O82" s="150"/>
      <c r="P82" s="150"/>
      <c r="Q82" s="150"/>
      <c r="R82" s="150"/>
      <c r="S82" s="150"/>
      <c r="T82" s="147"/>
      <c r="U82" s="147"/>
      <c r="V82" s="147"/>
      <c r="W82" s="147"/>
      <c r="X82" s="147"/>
      <c r="Y82" s="147"/>
      <c r="Z82" s="147"/>
      <c r="AA82" s="147"/>
      <c r="AB82" s="45"/>
      <c r="AC82" s="157"/>
      <c r="AD82" s="157"/>
      <c r="AE82" s="157"/>
      <c r="AF82" s="157"/>
      <c r="AG82" s="97"/>
      <c r="AH82" s="157"/>
      <c r="AI82" s="157"/>
      <c r="AJ82" s="157"/>
      <c r="AK82" s="157"/>
      <c r="AL82" s="110"/>
      <c r="AM82" s="110"/>
      <c r="AN82" s="110"/>
      <c r="AO82" s="110"/>
      <c r="AP82" s="33"/>
      <c r="AQ82" s="118"/>
      <c r="AR82" s="129"/>
      <c r="AS82" s="130"/>
      <c r="AT82" s="120"/>
      <c r="AU82" s="42"/>
      <c r="AV82" s="133"/>
      <c r="AW82" s="133"/>
      <c r="AX82" s="23"/>
      <c r="AY82" s="23"/>
      <c r="AZ82" s="133"/>
      <c r="BA82" s="133"/>
      <c r="BB82" s="23"/>
      <c r="BC82" s="23"/>
      <c r="BD82" s="133"/>
      <c r="BE82" s="133"/>
      <c r="BF82" s="23"/>
      <c r="BG82" s="23"/>
      <c r="BH82" s="137"/>
    </row>
    <row r="83" spans="1:60" x14ac:dyDescent="0.15">
      <c r="A83" s="243"/>
      <c r="B83" s="241"/>
      <c r="C83" s="238"/>
      <c r="D83" s="237"/>
      <c r="E83" s="10"/>
      <c r="F83" s="10"/>
      <c r="G83" s="10"/>
      <c r="H83" s="10"/>
      <c r="I83" s="10"/>
      <c r="J83" s="238"/>
      <c r="K83" s="238"/>
      <c r="L83" s="10"/>
      <c r="M83" s="10"/>
      <c r="N83" s="10"/>
      <c r="O83" s="151"/>
      <c r="P83" s="3"/>
      <c r="Q83" s="3"/>
      <c r="R83" s="3"/>
      <c r="S83" s="3"/>
      <c r="T83" s="10"/>
      <c r="U83" s="10"/>
      <c r="V83" s="152"/>
      <c r="W83" s="3"/>
      <c r="X83" s="3"/>
      <c r="Y83" s="3"/>
      <c r="Z83" s="3"/>
      <c r="AA83" s="1"/>
      <c r="AB83" s="23"/>
      <c r="AC83" s="155"/>
      <c r="AD83" s="155"/>
      <c r="AE83" s="155"/>
      <c r="AF83" s="155"/>
      <c r="AG83" s="101"/>
      <c r="AH83" s="155"/>
      <c r="AI83" s="155"/>
      <c r="AJ83" s="155"/>
      <c r="AK83" s="155"/>
      <c r="AL83" s="110"/>
      <c r="AM83" s="110"/>
      <c r="AN83" s="110"/>
      <c r="AO83" s="110"/>
      <c r="AP83" s="33"/>
      <c r="AQ83" s="118"/>
      <c r="AR83" s="127"/>
      <c r="AS83" s="130"/>
      <c r="AT83" s="120"/>
      <c r="AU83" s="42"/>
      <c r="AV83" s="133"/>
      <c r="AW83" s="133"/>
      <c r="AX83" s="23"/>
      <c r="AY83" s="23"/>
      <c r="AZ83" s="133"/>
      <c r="BA83" s="133"/>
      <c r="BB83" s="23"/>
      <c r="BC83" s="23"/>
      <c r="BD83" s="133"/>
      <c r="BE83" s="133"/>
      <c r="BF83" s="23"/>
      <c r="BG83" s="23"/>
      <c r="BH83" s="137"/>
    </row>
    <row r="84" spans="1:60" x14ac:dyDescent="0.15">
      <c r="A84" s="243"/>
      <c r="B84" s="241"/>
      <c r="C84" s="238"/>
      <c r="D84" s="238"/>
      <c r="E84" s="147"/>
      <c r="F84" s="145"/>
      <c r="G84" s="145"/>
      <c r="H84" s="145"/>
      <c r="I84" s="145"/>
      <c r="J84" s="238"/>
      <c r="K84" s="238"/>
      <c r="L84" s="9"/>
      <c r="M84" s="9"/>
      <c r="N84" s="9"/>
      <c r="O84" s="93"/>
      <c r="P84" s="45"/>
      <c r="Q84" s="45"/>
      <c r="R84" s="45"/>
      <c r="S84" s="45"/>
      <c r="T84" s="9"/>
      <c r="U84" s="9"/>
      <c r="V84" s="30"/>
      <c r="W84" s="29"/>
      <c r="X84" s="29"/>
      <c r="Y84" s="29"/>
      <c r="Z84" s="29"/>
      <c r="AA84" s="28"/>
      <c r="AB84" s="45"/>
      <c r="AC84" s="97"/>
      <c r="AD84" s="97"/>
      <c r="AE84" s="97"/>
      <c r="AF84" s="97"/>
      <c r="AG84" s="97"/>
      <c r="AH84" s="156"/>
      <c r="AI84" s="156"/>
      <c r="AJ84" s="156"/>
      <c r="AK84" s="156"/>
      <c r="AL84" s="110"/>
      <c r="AM84" s="110"/>
      <c r="AN84" s="110"/>
      <c r="AO84" s="110"/>
      <c r="AP84" s="43"/>
      <c r="AQ84" s="118"/>
      <c r="AR84" s="128"/>
      <c r="AS84" s="130"/>
      <c r="AT84" s="120"/>
      <c r="AU84" s="42"/>
      <c r="AV84" s="133"/>
      <c r="AW84" s="133"/>
      <c r="AX84" s="23"/>
      <c r="AY84" s="23"/>
      <c r="AZ84" s="133"/>
      <c r="BA84" s="133"/>
      <c r="BB84" s="23"/>
      <c r="BC84" s="23"/>
      <c r="BD84" s="133"/>
      <c r="BE84" s="133"/>
      <c r="BF84" s="23"/>
      <c r="BG84" s="23"/>
      <c r="BH84" s="137"/>
    </row>
    <row r="85" spans="1:60" x14ac:dyDescent="0.15">
      <c r="A85" s="243"/>
      <c r="B85" s="241"/>
      <c r="C85" s="238"/>
      <c r="D85" s="239"/>
      <c r="E85" s="147"/>
      <c r="F85" s="147"/>
      <c r="G85" s="147"/>
      <c r="H85" s="147"/>
      <c r="I85" s="147"/>
      <c r="J85" s="238"/>
      <c r="K85" s="238"/>
      <c r="L85" s="150"/>
      <c r="M85" s="147"/>
      <c r="N85" s="147"/>
      <c r="O85" s="150"/>
      <c r="P85" s="45"/>
      <c r="Q85" s="9"/>
      <c r="R85" s="9"/>
      <c r="S85" s="9"/>
      <c r="T85" s="30"/>
      <c r="U85" s="30"/>
      <c r="V85" s="30"/>
      <c r="W85" s="29"/>
      <c r="X85" s="29"/>
      <c r="Y85" s="29"/>
      <c r="Z85" s="29"/>
      <c r="AA85" s="30"/>
      <c r="AB85" s="45"/>
      <c r="AC85" s="97"/>
      <c r="AD85" s="97"/>
      <c r="AE85" s="97"/>
      <c r="AF85" s="97"/>
      <c r="AG85" s="97"/>
      <c r="AH85" s="100"/>
      <c r="AI85" s="100"/>
      <c r="AJ85" s="100"/>
      <c r="AK85" s="100"/>
      <c r="AL85" s="110"/>
      <c r="AM85" s="110"/>
      <c r="AN85" s="110"/>
      <c r="AO85" s="110"/>
      <c r="AP85" s="33"/>
      <c r="AQ85" s="118"/>
      <c r="AR85" s="129"/>
      <c r="AS85" s="130"/>
      <c r="AT85" s="120"/>
      <c r="AU85" s="42"/>
      <c r="AV85" s="133"/>
      <c r="AW85" s="133"/>
      <c r="AX85" s="23"/>
      <c r="AY85" s="23"/>
      <c r="AZ85" s="133"/>
      <c r="BA85" s="133"/>
      <c r="BB85" s="23"/>
      <c r="BC85" s="23"/>
      <c r="BD85" s="133"/>
      <c r="BE85" s="133"/>
      <c r="BF85" s="23"/>
      <c r="BG85" s="23"/>
      <c r="BH85" s="137"/>
    </row>
    <row r="86" spans="1:60" x14ac:dyDescent="0.15">
      <c r="A86" s="243"/>
      <c r="B86" s="241"/>
      <c r="C86" s="238"/>
      <c r="D86" s="237"/>
      <c r="E86" s="147"/>
      <c r="F86" s="147"/>
      <c r="G86" s="147"/>
      <c r="H86" s="147"/>
      <c r="I86" s="147"/>
      <c r="J86" s="238"/>
      <c r="K86" s="238"/>
      <c r="L86" s="10"/>
      <c r="M86" s="10"/>
      <c r="N86" s="10"/>
      <c r="O86" s="151"/>
      <c r="P86" s="3"/>
      <c r="Q86" s="3"/>
      <c r="R86" s="3"/>
      <c r="S86" s="3"/>
      <c r="T86" s="10"/>
      <c r="U86" s="10"/>
      <c r="V86" s="152"/>
      <c r="W86" s="3"/>
      <c r="X86" s="3"/>
      <c r="Y86" s="3"/>
      <c r="Z86" s="3"/>
      <c r="AA86" s="1"/>
      <c r="AB86" s="23"/>
      <c r="AC86" s="155"/>
      <c r="AD86" s="155"/>
      <c r="AE86" s="155"/>
      <c r="AF86" s="155"/>
      <c r="AG86" s="101"/>
      <c r="AH86" s="155"/>
      <c r="AI86" s="155"/>
      <c r="AJ86" s="155"/>
      <c r="AK86" s="155"/>
      <c r="AL86" s="110"/>
      <c r="AM86" s="110"/>
      <c r="AN86" s="110"/>
      <c r="AO86" s="110"/>
      <c r="AP86" s="33"/>
      <c r="AQ86" s="118"/>
      <c r="AR86" s="127"/>
      <c r="AS86" s="130"/>
      <c r="AT86" s="120"/>
      <c r="AU86" s="42"/>
      <c r="AV86" s="133"/>
      <c r="AW86" s="133"/>
      <c r="AX86" s="23"/>
      <c r="AY86" s="23"/>
      <c r="AZ86" s="133"/>
      <c r="BA86" s="133"/>
      <c r="BB86" s="23"/>
      <c r="BC86" s="23"/>
      <c r="BD86" s="133"/>
      <c r="BE86" s="133"/>
      <c r="BF86" s="23"/>
      <c r="BG86" s="23"/>
      <c r="BH86" s="137"/>
    </row>
    <row r="87" spans="1:60" x14ac:dyDescent="0.15">
      <c r="A87" s="243"/>
      <c r="B87" s="241"/>
      <c r="C87" s="238"/>
      <c r="D87" s="238"/>
      <c r="E87" s="147"/>
      <c r="F87" s="147"/>
      <c r="G87" s="147"/>
      <c r="H87" s="147"/>
      <c r="I87" s="147"/>
      <c r="J87" s="238"/>
      <c r="K87" s="238"/>
      <c r="L87" s="9"/>
      <c r="M87" s="9"/>
      <c r="N87" s="9"/>
      <c r="O87" s="93"/>
      <c r="P87" s="45"/>
      <c r="Q87" s="45"/>
      <c r="R87" s="45"/>
      <c r="S87" s="45"/>
      <c r="T87" s="9"/>
      <c r="U87" s="9"/>
      <c r="V87" s="30"/>
      <c r="W87" s="29"/>
      <c r="X87" s="29"/>
      <c r="Y87" s="29"/>
      <c r="Z87" s="29"/>
      <c r="AA87" s="28"/>
      <c r="AB87" s="45"/>
      <c r="AC87" s="97"/>
      <c r="AD87" s="97"/>
      <c r="AE87" s="97"/>
      <c r="AF87" s="97"/>
      <c r="AG87" s="97"/>
      <c r="AH87" s="156"/>
      <c r="AI87" s="156"/>
      <c r="AJ87" s="156"/>
      <c r="AK87" s="156"/>
      <c r="AL87" s="110"/>
      <c r="AM87" s="110"/>
      <c r="AN87" s="110"/>
      <c r="AO87" s="110"/>
      <c r="AP87" s="43"/>
      <c r="AQ87" s="118"/>
      <c r="AR87" s="128"/>
      <c r="AS87" s="130"/>
      <c r="AT87" s="120"/>
      <c r="AU87" s="42"/>
      <c r="AV87" s="133"/>
      <c r="AW87" s="133"/>
      <c r="AX87" s="23"/>
      <c r="AY87" s="23"/>
      <c r="AZ87" s="133"/>
      <c r="BA87" s="133"/>
      <c r="BB87" s="23"/>
      <c r="BC87" s="23"/>
      <c r="BD87" s="133"/>
      <c r="BE87" s="133"/>
      <c r="BF87" s="23"/>
      <c r="BG87" s="23"/>
      <c r="BH87" s="137"/>
    </row>
    <row r="88" spans="1:60" x14ac:dyDescent="0.15">
      <c r="A88" s="243"/>
      <c r="B88" s="242"/>
      <c r="C88" s="239"/>
      <c r="D88" s="239"/>
      <c r="E88" s="147"/>
      <c r="F88" s="147"/>
      <c r="G88" s="147"/>
      <c r="H88" s="147"/>
      <c r="I88" s="147"/>
      <c r="J88" s="239"/>
      <c r="K88" s="239"/>
      <c r="L88" s="150"/>
      <c r="M88" s="147"/>
      <c r="N88" s="147"/>
      <c r="O88" s="150"/>
      <c r="P88" s="45"/>
      <c r="Q88" s="9"/>
      <c r="R88" s="9"/>
      <c r="S88" s="9"/>
      <c r="T88" s="30"/>
      <c r="U88" s="30"/>
      <c r="V88" s="30"/>
      <c r="W88" s="29"/>
      <c r="X88" s="29"/>
      <c r="Y88" s="29"/>
      <c r="Z88" s="29"/>
      <c r="AA88" s="30"/>
      <c r="AB88" s="45"/>
      <c r="AC88" s="97"/>
      <c r="AD88" s="97"/>
      <c r="AE88" s="97"/>
      <c r="AF88" s="97"/>
      <c r="AG88" s="97"/>
      <c r="AH88" s="100"/>
      <c r="AI88" s="100"/>
      <c r="AJ88" s="100"/>
      <c r="AK88" s="100"/>
      <c r="AL88" s="110"/>
      <c r="AM88" s="110"/>
      <c r="AN88" s="110"/>
      <c r="AO88" s="110"/>
      <c r="AP88" s="33"/>
      <c r="AQ88" s="119"/>
      <c r="AR88" s="129"/>
      <c r="AS88" s="130"/>
      <c r="AT88" s="120"/>
      <c r="AU88" s="42"/>
      <c r="AV88" s="133"/>
      <c r="AW88" s="133"/>
      <c r="AX88" s="23"/>
      <c r="AY88" s="23"/>
      <c r="AZ88" s="133"/>
      <c r="BA88" s="133"/>
      <c r="BB88" s="23"/>
      <c r="BC88" s="23"/>
      <c r="BD88" s="133"/>
      <c r="BE88" s="133"/>
      <c r="BF88" s="23"/>
      <c r="BG88" s="23"/>
      <c r="BH88" s="137"/>
    </row>
    <row r="89" spans="1:60" x14ac:dyDescent="0.15">
      <c r="A89" s="243"/>
      <c r="B89" s="240"/>
      <c r="C89" s="237"/>
      <c r="D89" s="237"/>
      <c r="E89" s="10"/>
      <c r="F89" s="10"/>
      <c r="G89" s="10"/>
      <c r="H89" s="10"/>
      <c r="I89" s="10"/>
      <c r="J89" s="10"/>
      <c r="K89" s="10"/>
      <c r="L89" s="152"/>
      <c r="M89" s="152"/>
      <c r="N89" s="10"/>
      <c r="O89" s="151"/>
      <c r="P89" s="3"/>
      <c r="Q89" s="10"/>
      <c r="R89" s="10"/>
      <c r="S89" s="10"/>
      <c r="T89" s="152"/>
      <c r="U89" s="152"/>
      <c r="V89" s="152"/>
      <c r="W89" s="3"/>
      <c r="X89" s="3"/>
      <c r="Y89" s="3"/>
      <c r="Z89" s="3"/>
      <c r="AA89" s="1"/>
      <c r="AB89" s="23"/>
      <c r="AC89" s="155"/>
      <c r="AD89" s="155"/>
      <c r="AE89" s="155"/>
      <c r="AF89" s="155"/>
      <c r="AG89" s="101"/>
      <c r="AH89" s="155"/>
      <c r="AI89" s="155"/>
      <c r="AJ89" s="155"/>
      <c r="AK89" s="155"/>
      <c r="AL89" s="110"/>
      <c r="AM89" s="110"/>
      <c r="AN89" s="110"/>
      <c r="AO89" s="110"/>
      <c r="AP89" s="33"/>
      <c r="AQ89" s="121"/>
      <c r="AR89" s="127"/>
      <c r="AS89" s="130"/>
      <c r="AT89" s="120"/>
      <c r="AU89" s="42"/>
      <c r="AV89" s="133"/>
      <c r="AW89" s="133"/>
      <c r="AX89" s="23"/>
      <c r="AY89" s="23"/>
      <c r="AZ89" s="133"/>
      <c r="BA89" s="133"/>
      <c r="BB89" s="23"/>
      <c r="BC89" s="23"/>
      <c r="BD89" s="133"/>
      <c r="BE89" s="133"/>
      <c r="BF89" s="23"/>
      <c r="BG89" s="23"/>
      <c r="BH89" s="137"/>
    </row>
    <row r="90" spans="1:60" x14ac:dyDescent="0.15">
      <c r="A90" s="243"/>
      <c r="B90" s="241"/>
      <c r="C90" s="238"/>
      <c r="D90" s="238"/>
      <c r="E90" s="147"/>
      <c r="F90" s="145"/>
      <c r="G90" s="145"/>
      <c r="H90" s="145"/>
      <c r="I90" s="145"/>
      <c r="J90" s="237"/>
      <c r="K90" s="237"/>
      <c r="L90" s="31"/>
      <c r="M90" s="45"/>
      <c r="N90" s="9"/>
      <c r="O90" s="93"/>
      <c r="P90" s="45"/>
      <c r="Q90" s="9"/>
      <c r="R90" s="9"/>
      <c r="S90" s="37"/>
      <c r="T90" s="45"/>
      <c r="U90" s="45"/>
      <c r="V90" s="30"/>
      <c r="W90" s="114"/>
      <c r="X90" s="114"/>
      <c r="Y90" s="114"/>
      <c r="Z90" s="114"/>
      <c r="AA90" s="28"/>
      <c r="AB90" s="45"/>
      <c r="AC90" s="97"/>
      <c r="AD90" s="97"/>
      <c r="AE90" s="97"/>
      <c r="AF90" s="97"/>
      <c r="AG90" s="97"/>
      <c r="AH90" s="156"/>
      <c r="AI90" s="156"/>
      <c r="AJ90" s="156"/>
      <c r="AK90" s="156"/>
      <c r="AL90" s="110"/>
      <c r="AM90" s="110"/>
      <c r="AN90" s="110"/>
      <c r="AO90" s="110"/>
      <c r="AP90" s="43"/>
      <c r="AQ90" s="118"/>
      <c r="AR90" s="128"/>
      <c r="AS90" s="130"/>
      <c r="AT90" s="120"/>
      <c r="AU90" s="42"/>
      <c r="AV90" s="133"/>
      <c r="AW90" s="133"/>
      <c r="AX90" s="23"/>
      <c r="AY90" s="23"/>
      <c r="AZ90" s="133"/>
      <c r="BA90" s="133"/>
      <c r="BB90" s="23"/>
      <c r="BC90" s="23"/>
      <c r="BD90" s="133"/>
      <c r="BE90" s="133"/>
      <c r="BF90" s="23"/>
      <c r="BG90" s="23"/>
      <c r="BH90" s="137"/>
    </row>
    <row r="91" spans="1:60" x14ac:dyDescent="0.15">
      <c r="A91" s="243"/>
      <c r="B91" s="241"/>
      <c r="C91" s="238"/>
      <c r="D91" s="239"/>
      <c r="E91" s="147"/>
      <c r="F91" s="147"/>
      <c r="G91" s="147"/>
      <c r="H91" s="147"/>
      <c r="I91" s="147"/>
      <c r="J91" s="238"/>
      <c r="K91" s="238"/>
      <c r="L91" s="150"/>
      <c r="M91" s="147"/>
      <c r="N91" s="147"/>
      <c r="O91" s="150"/>
      <c r="P91" s="45"/>
      <c r="Q91" s="9"/>
      <c r="R91" s="9"/>
      <c r="S91" s="9"/>
      <c r="T91" s="30"/>
      <c r="U91" s="30"/>
      <c r="V91" s="30"/>
      <c r="W91" s="29"/>
      <c r="X91" s="29"/>
      <c r="Y91" s="29"/>
      <c r="Z91" s="29"/>
      <c r="AA91" s="30"/>
      <c r="AB91" s="45"/>
      <c r="AC91" s="97"/>
      <c r="AD91" s="97"/>
      <c r="AE91" s="97"/>
      <c r="AF91" s="97"/>
      <c r="AG91" s="97"/>
      <c r="AH91" s="100"/>
      <c r="AI91" s="100"/>
      <c r="AJ91" s="100"/>
      <c r="AK91" s="100"/>
      <c r="AL91" s="110"/>
      <c r="AM91" s="110"/>
      <c r="AN91" s="110"/>
      <c r="AO91" s="110"/>
      <c r="AP91" s="33"/>
      <c r="AQ91" s="118"/>
      <c r="AR91" s="129"/>
      <c r="AS91" s="130"/>
      <c r="AT91" s="120"/>
      <c r="AU91" s="42"/>
      <c r="AV91" s="133"/>
      <c r="AW91" s="133"/>
      <c r="AX91" s="23"/>
      <c r="AY91" s="23"/>
      <c r="AZ91" s="133"/>
      <c r="BA91" s="133"/>
      <c r="BB91" s="23"/>
      <c r="BC91" s="23"/>
      <c r="BD91" s="133"/>
      <c r="BE91" s="133"/>
      <c r="BF91" s="23"/>
      <c r="BG91" s="23"/>
      <c r="BH91" s="137"/>
    </row>
    <row r="92" spans="1:60" x14ac:dyDescent="0.15">
      <c r="A92" s="243"/>
      <c r="B92" s="241"/>
      <c r="C92" s="238"/>
      <c r="D92" s="237"/>
      <c r="E92" s="147"/>
      <c r="F92" s="147"/>
      <c r="G92" s="147"/>
      <c r="H92" s="147"/>
      <c r="I92" s="147"/>
      <c r="J92" s="238"/>
      <c r="K92" s="238"/>
      <c r="L92" s="150"/>
      <c r="M92" s="147"/>
      <c r="N92" s="147"/>
      <c r="O92" s="150"/>
      <c r="P92" s="147"/>
      <c r="Q92" s="147"/>
      <c r="R92" s="147"/>
      <c r="S92" s="147"/>
      <c r="T92" s="147"/>
      <c r="U92" s="147"/>
      <c r="V92" s="147"/>
      <c r="W92" s="147"/>
      <c r="X92" s="147"/>
      <c r="Y92" s="147"/>
      <c r="Z92" s="147"/>
      <c r="AA92" s="147"/>
      <c r="AB92" s="45"/>
      <c r="AC92" s="157"/>
      <c r="AD92" s="157"/>
      <c r="AE92" s="157"/>
      <c r="AF92" s="157"/>
      <c r="AG92" s="97"/>
      <c r="AH92" s="157"/>
      <c r="AI92" s="157"/>
      <c r="AJ92" s="157"/>
      <c r="AK92" s="157"/>
      <c r="AL92" s="110"/>
      <c r="AM92" s="110"/>
      <c r="AN92" s="110"/>
      <c r="AO92" s="110"/>
      <c r="AP92" s="33"/>
      <c r="AQ92" s="118"/>
      <c r="AR92" s="127"/>
      <c r="AS92" s="130"/>
      <c r="AT92" s="120"/>
      <c r="AU92" s="42"/>
      <c r="AV92" s="133"/>
      <c r="AW92" s="133"/>
      <c r="AX92" s="23"/>
      <c r="AY92" s="23"/>
      <c r="AZ92" s="133"/>
      <c r="BA92" s="133"/>
      <c r="BB92" s="23"/>
      <c r="BC92" s="23"/>
      <c r="BD92" s="133"/>
      <c r="BE92" s="133"/>
      <c r="BF92" s="23"/>
      <c r="BG92" s="23"/>
      <c r="BH92" s="137"/>
    </row>
    <row r="93" spans="1:60" x14ac:dyDescent="0.15">
      <c r="A93" s="243"/>
      <c r="B93" s="241"/>
      <c r="C93" s="238"/>
      <c r="D93" s="238"/>
      <c r="E93" s="147"/>
      <c r="F93" s="147"/>
      <c r="G93" s="147"/>
      <c r="H93" s="147"/>
      <c r="I93" s="147"/>
      <c r="J93" s="238"/>
      <c r="K93" s="238"/>
      <c r="L93" s="150"/>
      <c r="M93" s="147"/>
      <c r="N93" s="147"/>
      <c r="O93" s="150"/>
      <c r="P93" s="147"/>
      <c r="Q93" s="147"/>
      <c r="R93" s="147"/>
      <c r="S93" s="147"/>
      <c r="T93" s="147"/>
      <c r="U93" s="147"/>
      <c r="V93" s="147"/>
      <c r="W93" s="147"/>
      <c r="X93" s="147"/>
      <c r="Y93" s="147"/>
      <c r="Z93" s="147"/>
      <c r="AA93" s="147"/>
      <c r="AB93" s="45"/>
      <c r="AC93" s="157"/>
      <c r="AD93" s="157"/>
      <c r="AE93" s="157"/>
      <c r="AF93" s="157"/>
      <c r="AG93" s="97"/>
      <c r="AH93" s="157"/>
      <c r="AI93" s="157"/>
      <c r="AJ93" s="157"/>
      <c r="AK93" s="157"/>
      <c r="AL93" s="110"/>
      <c r="AM93" s="110"/>
      <c r="AN93" s="110"/>
      <c r="AO93" s="110"/>
      <c r="AP93" s="43"/>
      <c r="AQ93" s="118"/>
      <c r="AR93" s="128"/>
      <c r="AS93" s="130"/>
      <c r="AT93" s="120"/>
      <c r="AU93" s="42"/>
      <c r="AV93" s="133"/>
      <c r="AW93" s="133"/>
      <c r="AX93" s="23"/>
      <c r="AY93" s="23"/>
      <c r="AZ93" s="133"/>
      <c r="BA93" s="133"/>
      <c r="BB93" s="23"/>
      <c r="BC93" s="23"/>
      <c r="BD93" s="133"/>
      <c r="BE93" s="133"/>
      <c r="BF93" s="23"/>
      <c r="BG93" s="23"/>
      <c r="BH93" s="137"/>
    </row>
    <row r="94" spans="1:60" x14ac:dyDescent="0.15">
      <c r="A94" s="243"/>
      <c r="B94" s="241"/>
      <c r="C94" s="238"/>
      <c r="D94" s="239"/>
      <c r="E94" s="147"/>
      <c r="F94" s="147"/>
      <c r="G94" s="147"/>
      <c r="H94" s="147"/>
      <c r="I94" s="147"/>
      <c r="J94" s="238"/>
      <c r="K94" s="238"/>
      <c r="L94" s="150"/>
      <c r="M94" s="147"/>
      <c r="N94" s="147"/>
      <c r="O94" s="150"/>
      <c r="P94" s="147"/>
      <c r="Q94" s="147"/>
      <c r="R94" s="147"/>
      <c r="S94" s="147"/>
      <c r="T94" s="147"/>
      <c r="U94" s="147"/>
      <c r="V94" s="147"/>
      <c r="W94" s="147"/>
      <c r="X94" s="147"/>
      <c r="Y94" s="147"/>
      <c r="Z94" s="147"/>
      <c r="AA94" s="147"/>
      <c r="AB94" s="45"/>
      <c r="AC94" s="157"/>
      <c r="AD94" s="157"/>
      <c r="AE94" s="157"/>
      <c r="AF94" s="157"/>
      <c r="AG94" s="97"/>
      <c r="AH94" s="157"/>
      <c r="AI94" s="157"/>
      <c r="AJ94" s="157"/>
      <c r="AK94" s="157"/>
      <c r="AL94" s="110"/>
      <c r="AM94" s="110"/>
      <c r="AN94" s="110"/>
      <c r="AO94" s="110"/>
      <c r="AP94" s="33"/>
      <c r="AQ94" s="118"/>
      <c r="AR94" s="129"/>
      <c r="AS94" s="130"/>
      <c r="AT94" s="120"/>
      <c r="AU94" s="42"/>
      <c r="AV94" s="133"/>
      <c r="AW94" s="133"/>
      <c r="AX94" s="23"/>
      <c r="AY94" s="23"/>
      <c r="AZ94" s="133"/>
      <c r="BA94" s="133"/>
      <c r="BB94" s="23"/>
      <c r="BC94" s="23"/>
      <c r="BD94" s="133"/>
      <c r="BE94" s="133"/>
      <c r="BF94" s="23"/>
      <c r="BG94" s="23"/>
      <c r="BH94" s="137"/>
    </row>
    <row r="95" spans="1:60" x14ac:dyDescent="0.15">
      <c r="A95" s="243"/>
      <c r="B95" s="241"/>
      <c r="C95" s="238"/>
      <c r="D95" s="237"/>
      <c r="E95" s="147"/>
      <c r="F95" s="147"/>
      <c r="G95" s="147"/>
      <c r="H95" s="147"/>
      <c r="I95" s="147"/>
      <c r="J95" s="238"/>
      <c r="K95" s="238"/>
      <c r="L95" s="150"/>
      <c r="M95" s="147"/>
      <c r="N95" s="147"/>
      <c r="O95" s="150"/>
      <c r="P95" s="147"/>
      <c r="Q95" s="147"/>
      <c r="R95" s="147"/>
      <c r="S95" s="147"/>
      <c r="T95" s="147"/>
      <c r="U95" s="147"/>
      <c r="V95" s="147"/>
      <c r="W95" s="147"/>
      <c r="X95" s="147"/>
      <c r="Y95" s="147"/>
      <c r="Z95" s="147"/>
      <c r="AA95" s="147"/>
      <c r="AB95" s="45"/>
      <c r="AC95" s="157"/>
      <c r="AD95" s="157"/>
      <c r="AE95" s="157"/>
      <c r="AF95" s="157"/>
      <c r="AG95" s="97"/>
      <c r="AH95" s="157"/>
      <c r="AI95" s="157"/>
      <c r="AJ95" s="157"/>
      <c r="AK95" s="157"/>
      <c r="AL95" s="110"/>
      <c r="AM95" s="110"/>
      <c r="AN95" s="110"/>
      <c r="AO95" s="110"/>
      <c r="AP95" s="33"/>
      <c r="AQ95" s="118"/>
      <c r="AR95" s="127"/>
      <c r="AS95" s="130"/>
      <c r="AT95" s="120"/>
      <c r="AU95" s="42"/>
      <c r="AV95" s="133"/>
      <c r="AW95" s="133"/>
      <c r="AX95" s="23"/>
      <c r="AY95" s="23"/>
      <c r="AZ95" s="133"/>
      <c r="BA95" s="133"/>
      <c r="BB95" s="23"/>
      <c r="BC95" s="23"/>
      <c r="BD95" s="133"/>
      <c r="BE95" s="133"/>
      <c r="BF95" s="23"/>
      <c r="BG95" s="23"/>
      <c r="BH95" s="137"/>
    </row>
    <row r="96" spans="1:60" x14ac:dyDescent="0.15">
      <c r="A96" s="243"/>
      <c r="B96" s="241"/>
      <c r="C96" s="238"/>
      <c r="D96" s="238"/>
      <c r="E96" s="147"/>
      <c r="F96" s="147"/>
      <c r="G96" s="147"/>
      <c r="H96" s="147"/>
      <c r="I96" s="147"/>
      <c r="J96" s="238"/>
      <c r="K96" s="238"/>
      <c r="L96" s="150"/>
      <c r="M96" s="147"/>
      <c r="N96" s="147"/>
      <c r="O96" s="150"/>
      <c r="P96" s="147"/>
      <c r="Q96" s="147"/>
      <c r="R96" s="147"/>
      <c r="S96" s="147"/>
      <c r="T96" s="147"/>
      <c r="U96" s="147"/>
      <c r="V96" s="147"/>
      <c r="W96" s="147"/>
      <c r="X96" s="147"/>
      <c r="Y96" s="147"/>
      <c r="Z96" s="147"/>
      <c r="AA96" s="147"/>
      <c r="AB96" s="45"/>
      <c r="AC96" s="157"/>
      <c r="AD96" s="157"/>
      <c r="AE96" s="157"/>
      <c r="AF96" s="157"/>
      <c r="AG96" s="97"/>
      <c r="AH96" s="157"/>
      <c r="AI96" s="157"/>
      <c r="AJ96" s="157"/>
      <c r="AK96" s="157"/>
      <c r="AL96" s="110"/>
      <c r="AM96" s="110"/>
      <c r="AN96" s="110"/>
      <c r="AO96" s="110"/>
      <c r="AP96" s="43"/>
      <c r="AQ96" s="118"/>
      <c r="AR96" s="128"/>
      <c r="AS96" s="130"/>
      <c r="AT96" s="120"/>
      <c r="AU96" s="42"/>
      <c r="AV96" s="133"/>
      <c r="AW96" s="133"/>
      <c r="AX96" s="23"/>
      <c r="AY96" s="23"/>
      <c r="AZ96" s="133"/>
      <c r="BA96" s="133"/>
      <c r="BB96" s="23"/>
      <c r="BC96" s="23"/>
      <c r="BD96" s="133"/>
      <c r="BE96" s="133"/>
      <c r="BF96" s="23"/>
      <c r="BG96" s="23"/>
      <c r="BH96" s="137"/>
    </row>
    <row r="97" spans="1:60" x14ac:dyDescent="0.15">
      <c r="A97" s="243"/>
      <c r="B97" s="242"/>
      <c r="C97" s="239"/>
      <c r="D97" s="239"/>
      <c r="E97" s="147"/>
      <c r="F97" s="147"/>
      <c r="G97" s="147"/>
      <c r="H97" s="147"/>
      <c r="I97" s="147"/>
      <c r="J97" s="239"/>
      <c r="K97" s="239"/>
      <c r="L97" s="150"/>
      <c r="M97" s="147"/>
      <c r="N97" s="147"/>
      <c r="O97" s="150"/>
      <c r="P97" s="147"/>
      <c r="Q97" s="147"/>
      <c r="R97" s="147"/>
      <c r="S97" s="147"/>
      <c r="T97" s="147"/>
      <c r="U97" s="147"/>
      <c r="V97" s="147"/>
      <c r="W97" s="147"/>
      <c r="X97" s="147"/>
      <c r="Y97" s="147"/>
      <c r="Z97" s="147"/>
      <c r="AA97" s="147"/>
      <c r="AB97" s="45"/>
      <c r="AC97" s="157"/>
      <c r="AD97" s="157"/>
      <c r="AE97" s="157"/>
      <c r="AF97" s="157"/>
      <c r="AG97" s="97"/>
      <c r="AH97" s="157"/>
      <c r="AI97" s="157"/>
      <c r="AJ97" s="157"/>
      <c r="AK97" s="157"/>
      <c r="AL97" s="110"/>
      <c r="AM97" s="110"/>
      <c r="AN97" s="110"/>
      <c r="AO97" s="110"/>
      <c r="AP97" s="33"/>
      <c r="AQ97" s="119"/>
      <c r="AR97" s="129"/>
      <c r="AS97" s="130"/>
      <c r="AT97" s="120"/>
      <c r="AU97" s="42"/>
      <c r="AV97" s="133"/>
      <c r="AW97" s="133"/>
      <c r="AX97" s="23"/>
      <c r="AY97" s="23"/>
      <c r="AZ97" s="133"/>
      <c r="BA97" s="133"/>
      <c r="BB97" s="23"/>
      <c r="BC97" s="23"/>
      <c r="BD97" s="133"/>
      <c r="BE97" s="133"/>
      <c r="BF97" s="23"/>
      <c r="BG97" s="23"/>
      <c r="BH97" s="137"/>
    </row>
    <row r="98" spans="1:60" x14ac:dyDescent="0.15">
      <c r="A98" s="243"/>
      <c r="B98" s="240"/>
      <c r="C98" s="237"/>
      <c r="D98" s="237"/>
      <c r="E98" s="10"/>
      <c r="F98" s="10"/>
      <c r="G98" s="10"/>
      <c r="H98" s="10"/>
      <c r="I98" s="10"/>
      <c r="J98" s="10"/>
      <c r="K98" s="10"/>
      <c r="L98" s="152"/>
      <c r="M98" s="152"/>
      <c r="N98" s="10"/>
      <c r="O98" s="151"/>
      <c r="P98" s="3"/>
      <c r="Q98" s="10"/>
      <c r="R98" s="10"/>
      <c r="S98" s="152"/>
      <c r="T98" s="152"/>
      <c r="U98" s="152"/>
      <c r="V98" s="152"/>
      <c r="W98" s="3"/>
      <c r="X98" s="3"/>
      <c r="Y98" s="3"/>
      <c r="Z98" s="3"/>
      <c r="AA98" s="1"/>
      <c r="AB98" s="23"/>
      <c r="AC98" s="155"/>
      <c r="AD98" s="155"/>
      <c r="AE98" s="155"/>
      <c r="AF98" s="155"/>
      <c r="AG98" s="101"/>
      <c r="AH98" s="155"/>
      <c r="AI98" s="155"/>
      <c r="AJ98" s="155"/>
      <c r="AK98" s="155"/>
      <c r="AL98" s="110"/>
      <c r="AM98" s="110"/>
      <c r="AN98" s="110"/>
      <c r="AO98" s="110"/>
      <c r="AP98" s="33"/>
      <c r="AQ98" s="121"/>
      <c r="AR98" s="127"/>
      <c r="AS98" s="130"/>
      <c r="AT98" s="120"/>
      <c r="AU98" s="42"/>
      <c r="AV98" s="133"/>
      <c r="AW98" s="133"/>
      <c r="AX98" s="23"/>
      <c r="AY98" s="23"/>
      <c r="AZ98" s="133"/>
      <c r="BA98" s="133"/>
      <c r="BB98" s="23"/>
      <c r="BC98" s="23"/>
      <c r="BD98" s="133"/>
      <c r="BE98" s="133"/>
      <c r="BF98" s="23"/>
      <c r="BG98" s="23"/>
      <c r="BH98" s="137"/>
    </row>
    <row r="99" spans="1:60" x14ac:dyDescent="0.15">
      <c r="A99" s="243"/>
      <c r="B99" s="241"/>
      <c r="C99" s="238"/>
      <c r="D99" s="238"/>
      <c r="E99" s="147"/>
      <c r="F99" s="145"/>
      <c r="G99" s="145"/>
      <c r="H99" s="145"/>
      <c r="I99" s="145"/>
      <c r="J99" s="237"/>
      <c r="K99" s="237"/>
      <c r="L99" s="31"/>
      <c r="M99" s="45"/>
      <c r="N99" s="9"/>
      <c r="O99" s="93"/>
      <c r="P99" s="45"/>
      <c r="Q99" s="9"/>
      <c r="R99" s="9"/>
      <c r="S99" s="45"/>
      <c r="T99" s="45"/>
      <c r="U99" s="45"/>
      <c r="V99" s="30"/>
      <c r="W99" s="29"/>
      <c r="X99" s="29"/>
      <c r="Y99" s="29"/>
      <c r="Z99" s="29"/>
      <c r="AA99" s="28"/>
      <c r="AB99" s="45"/>
      <c r="AC99" s="97"/>
      <c r="AD99" s="97"/>
      <c r="AE99" s="97"/>
      <c r="AF99" s="97"/>
      <c r="AG99" s="97"/>
      <c r="AH99" s="156"/>
      <c r="AI99" s="156"/>
      <c r="AJ99" s="156"/>
      <c r="AK99" s="156"/>
      <c r="AL99" s="110"/>
      <c r="AM99" s="110"/>
      <c r="AN99" s="110"/>
      <c r="AO99" s="110"/>
      <c r="AP99" s="43"/>
      <c r="AQ99" s="118"/>
      <c r="AR99" s="128"/>
      <c r="AS99" s="130"/>
      <c r="AT99" s="120"/>
      <c r="AU99" s="42"/>
      <c r="AV99" s="133"/>
      <c r="AW99" s="133"/>
      <c r="AX99" s="23"/>
      <c r="AY99" s="23"/>
      <c r="AZ99" s="133"/>
      <c r="BA99" s="133"/>
      <c r="BB99" s="23"/>
      <c r="BC99" s="23"/>
      <c r="BD99" s="133"/>
      <c r="BE99" s="133"/>
      <c r="BF99" s="23"/>
      <c r="BG99" s="23"/>
      <c r="BH99" s="137"/>
    </row>
    <row r="100" spans="1:60" x14ac:dyDescent="0.15">
      <c r="A100" s="243"/>
      <c r="B100" s="241"/>
      <c r="C100" s="238"/>
      <c r="D100" s="239"/>
      <c r="E100" s="147"/>
      <c r="F100" s="145"/>
      <c r="G100" s="145"/>
      <c r="H100" s="145"/>
      <c r="I100" s="145"/>
      <c r="J100" s="238"/>
      <c r="K100" s="238"/>
      <c r="L100" s="31"/>
      <c r="M100" s="45"/>
      <c r="N100" s="9"/>
      <c r="O100" s="93"/>
      <c r="P100" s="45"/>
      <c r="Q100" s="9"/>
      <c r="R100" s="9"/>
      <c r="S100" s="45"/>
      <c r="T100" s="45"/>
      <c r="U100" s="45"/>
      <c r="V100" s="30"/>
      <c r="W100" s="29"/>
      <c r="X100" s="29"/>
      <c r="Y100" s="29"/>
      <c r="Z100" s="29"/>
      <c r="AA100" s="28"/>
      <c r="AB100" s="45"/>
      <c r="AC100" s="97"/>
      <c r="AD100" s="97"/>
      <c r="AE100" s="97"/>
      <c r="AF100" s="97"/>
      <c r="AG100" s="97"/>
      <c r="AH100" s="156"/>
      <c r="AI100" s="156"/>
      <c r="AJ100" s="156"/>
      <c r="AK100" s="156"/>
      <c r="AL100" s="110"/>
      <c r="AM100" s="110"/>
      <c r="AN100" s="110"/>
      <c r="AO100" s="110"/>
      <c r="AP100" s="33"/>
      <c r="AQ100" s="118"/>
      <c r="AR100" s="129"/>
      <c r="AS100" s="130"/>
      <c r="AT100" s="120"/>
      <c r="AU100" s="42"/>
      <c r="AV100" s="133"/>
      <c r="AW100" s="133"/>
      <c r="AX100" s="23"/>
      <c r="AY100" s="23"/>
      <c r="AZ100" s="133"/>
      <c r="BA100" s="133"/>
      <c r="BB100" s="23"/>
      <c r="BC100" s="23"/>
      <c r="BD100" s="133"/>
      <c r="BE100" s="133"/>
      <c r="BF100" s="23"/>
      <c r="BG100" s="23"/>
      <c r="BH100" s="137"/>
    </row>
    <row r="101" spans="1:60" x14ac:dyDescent="0.15">
      <c r="A101" s="243"/>
      <c r="B101" s="241"/>
      <c r="C101" s="238"/>
      <c r="D101" s="237"/>
      <c r="E101" s="147"/>
      <c r="F101" s="147"/>
      <c r="G101" s="147"/>
      <c r="H101" s="147"/>
      <c r="I101" s="147"/>
      <c r="J101" s="238"/>
      <c r="K101" s="238"/>
      <c r="L101" s="150"/>
      <c r="M101" s="147"/>
      <c r="N101" s="147"/>
      <c r="O101" s="150"/>
      <c r="P101" s="147"/>
      <c r="Q101" s="147"/>
      <c r="R101" s="147"/>
      <c r="S101" s="147"/>
      <c r="T101" s="147"/>
      <c r="U101" s="147"/>
      <c r="V101" s="147"/>
      <c r="W101" s="147"/>
      <c r="X101" s="147"/>
      <c r="Y101" s="147"/>
      <c r="Z101" s="147"/>
      <c r="AA101" s="147"/>
      <c r="AB101" s="45"/>
      <c r="AC101" s="157"/>
      <c r="AD101" s="157"/>
      <c r="AE101" s="157"/>
      <c r="AF101" s="157"/>
      <c r="AG101" s="97"/>
      <c r="AH101" s="157"/>
      <c r="AI101" s="157"/>
      <c r="AJ101" s="157"/>
      <c r="AK101" s="157"/>
      <c r="AL101" s="110"/>
      <c r="AM101" s="110"/>
      <c r="AN101" s="110"/>
      <c r="AO101" s="110"/>
      <c r="AP101" s="33"/>
      <c r="AQ101" s="118"/>
      <c r="AR101" s="127"/>
      <c r="AS101" s="130"/>
      <c r="AT101" s="120"/>
      <c r="AU101" s="42"/>
      <c r="AV101" s="133"/>
      <c r="AW101" s="133"/>
      <c r="AX101" s="23"/>
      <c r="AY101" s="23"/>
      <c r="AZ101" s="133"/>
      <c r="BA101" s="133"/>
      <c r="BB101" s="23"/>
      <c r="BC101" s="23"/>
      <c r="BD101" s="133"/>
      <c r="BE101" s="133"/>
      <c r="BF101" s="23"/>
      <c r="BG101" s="23"/>
      <c r="BH101" s="137"/>
    </row>
    <row r="102" spans="1:60" x14ac:dyDescent="0.15">
      <c r="A102" s="243"/>
      <c r="B102" s="241"/>
      <c r="C102" s="238"/>
      <c r="D102" s="238"/>
      <c r="E102" s="147"/>
      <c r="F102" s="147"/>
      <c r="G102" s="147"/>
      <c r="H102" s="147"/>
      <c r="I102" s="147"/>
      <c r="J102" s="238"/>
      <c r="K102" s="238"/>
      <c r="L102" s="150"/>
      <c r="M102" s="147"/>
      <c r="N102" s="147"/>
      <c r="O102" s="150"/>
      <c r="P102" s="147"/>
      <c r="Q102" s="147"/>
      <c r="R102" s="147"/>
      <c r="S102" s="147"/>
      <c r="T102" s="147"/>
      <c r="U102" s="147"/>
      <c r="V102" s="147"/>
      <c r="W102" s="147"/>
      <c r="X102" s="147"/>
      <c r="Y102" s="147"/>
      <c r="Z102" s="147"/>
      <c r="AA102" s="147"/>
      <c r="AB102" s="45"/>
      <c r="AC102" s="157"/>
      <c r="AD102" s="157"/>
      <c r="AE102" s="157"/>
      <c r="AF102" s="157"/>
      <c r="AG102" s="97"/>
      <c r="AH102" s="157"/>
      <c r="AI102" s="157"/>
      <c r="AJ102" s="157"/>
      <c r="AK102" s="157"/>
      <c r="AL102" s="110"/>
      <c r="AM102" s="110"/>
      <c r="AN102" s="110"/>
      <c r="AO102" s="110"/>
      <c r="AP102" s="43"/>
      <c r="AQ102" s="118"/>
      <c r="AR102" s="128"/>
      <c r="AS102" s="130"/>
      <c r="AT102" s="120"/>
      <c r="AU102" s="42"/>
      <c r="AV102" s="133"/>
      <c r="AW102" s="133"/>
      <c r="AX102" s="23"/>
      <c r="AY102" s="23"/>
      <c r="AZ102" s="133"/>
      <c r="BA102" s="133"/>
      <c r="BB102" s="23"/>
      <c r="BC102" s="23"/>
      <c r="BD102" s="133"/>
      <c r="BE102" s="133"/>
      <c r="BF102" s="23"/>
      <c r="BG102" s="23"/>
      <c r="BH102" s="137"/>
    </row>
    <row r="103" spans="1:60" x14ac:dyDescent="0.15">
      <c r="A103" s="243"/>
      <c r="B103" s="241"/>
      <c r="C103" s="238"/>
      <c r="D103" s="239"/>
      <c r="E103" s="147"/>
      <c r="F103" s="147"/>
      <c r="G103" s="147"/>
      <c r="H103" s="147"/>
      <c r="I103" s="147"/>
      <c r="J103" s="238"/>
      <c r="K103" s="238"/>
      <c r="L103" s="150"/>
      <c r="M103" s="147"/>
      <c r="N103" s="147"/>
      <c r="O103" s="150"/>
      <c r="P103" s="147"/>
      <c r="Q103" s="147"/>
      <c r="R103" s="147"/>
      <c r="S103" s="147"/>
      <c r="T103" s="147"/>
      <c r="U103" s="147"/>
      <c r="V103" s="147"/>
      <c r="W103" s="147"/>
      <c r="X103" s="147"/>
      <c r="Y103" s="147"/>
      <c r="Z103" s="147"/>
      <c r="AA103" s="147"/>
      <c r="AB103" s="45"/>
      <c r="AC103" s="157"/>
      <c r="AD103" s="157"/>
      <c r="AE103" s="157"/>
      <c r="AF103" s="157"/>
      <c r="AG103" s="97"/>
      <c r="AH103" s="157"/>
      <c r="AI103" s="157"/>
      <c r="AJ103" s="157"/>
      <c r="AK103" s="157"/>
      <c r="AL103" s="110"/>
      <c r="AM103" s="110"/>
      <c r="AN103" s="110"/>
      <c r="AO103" s="110"/>
      <c r="AP103" s="33"/>
      <c r="AQ103" s="118"/>
      <c r="AR103" s="129"/>
      <c r="AS103" s="130"/>
      <c r="AT103" s="120"/>
      <c r="AU103" s="42"/>
      <c r="AV103" s="133"/>
      <c r="AW103" s="133"/>
      <c r="AX103" s="23"/>
      <c r="AY103" s="23"/>
      <c r="AZ103" s="133"/>
      <c r="BA103" s="133"/>
      <c r="BB103" s="23"/>
      <c r="BC103" s="23"/>
      <c r="BD103" s="133"/>
      <c r="BE103" s="133"/>
      <c r="BF103" s="23"/>
      <c r="BG103" s="23"/>
      <c r="BH103" s="137"/>
    </row>
    <row r="104" spans="1:60" x14ac:dyDescent="0.15">
      <c r="A104" s="243"/>
      <c r="B104" s="241"/>
      <c r="C104" s="238"/>
      <c r="D104" s="237"/>
      <c r="E104" s="147"/>
      <c r="F104" s="147"/>
      <c r="G104" s="147"/>
      <c r="H104" s="147"/>
      <c r="I104" s="147"/>
      <c r="J104" s="238"/>
      <c r="K104" s="238"/>
      <c r="L104" s="150"/>
      <c r="M104" s="147"/>
      <c r="N104" s="147"/>
      <c r="O104" s="150"/>
      <c r="P104" s="147"/>
      <c r="Q104" s="147"/>
      <c r="R104" s="147"/>
      <c r="S104" s="147"/>
      <c r="T104" s="147"/>
      <c r="U104" s="147"/>
      <c r="V104" s="147"/>
      <c r="W104" s="147"/>
      <c r="X104" s="147"/>
      <c r="Y104" s="147"/>
      <c r="Z104" s="147"/>
      <c r="AA104" s="147"/>
      <c r="AB104" s="45"/>
      <c r="AC104" s="157"/>
      <c r="AD104" s="157"/>
      <c r="AE104" s="157"/>
      <c r="AF104" s="157"/>
      <c r="AG104" s="97"/>
      <c r="AH104" s="157"/>
      <c r="AI104" s="157"/>
      <c r="AJ104" s="157"/>
      <c r="AK104" s="157"/>
      <c r="AL104" s="110"/>
      <c r="AM104" s="110"/>
      <c r="AN104" s="110"/>
      <c r="AO104" s="110"/>
      <c r="AP104" s="33"/>
      <c r="AQ104" s="118"/>
      <c r="AR104" s="127"/>
      <c r="AS104" s="130"/>
      <c r="AT104" s="120"/>
      <c r="AU104" s="42"/>
      <c r="AV104" s="133"/>
      <c r="AW104" s="133"/>
      <c r="AX104" s="23"/>
      <c r="AY104" s="23"/>
      <c r="AZ104" s="133"/>
      <c r="BA104" s="133"/>
      <c r="BB104" s="23"/>
      <c r="BC104" s="23"/>
      <c r="BD104" s="133"/>
      <c r="BE104" s="133"/>
      <c r="BF104" s="23"/>
      <c r="BG104" s="23"/>
      <c r="BH104" s="137"/>
    </row>
    <row r="105" spans="1:60" x14ac:dyDescent="0.15">
      <c r="A105" s="243"/>
      <c r="B105" s="241"/>
      <c r="C105" s="238"/>
      <c r="D105" s="238"/>
      <c r="E105" s="147"/>
      <c r="F105" s="147"/>
      <c r="G105" s="147"/>
      <c r="H105" s="147"/>
      <c r="I105" s="147"/>
      <c r="J105" s="238"/>
      <c r="K105" s="238"/>
      <c r="L105" s="150"/>
      <c r="M105" s="147"/>
      <c r="N105" s="147"/>
      <c r="O105" s="150"/>
      <c r="P105" s="147"/>
      <c r="Q105" s="147"/>
      <c r="R105" s="147"/>
      <c r="S105" s="147"/>
      <c r="T105" s="147"/>
      <c r="U105" s="147"/>
      <c r="V105" s="147"/>
      <c r="W105" s="147"/>
      <c r="X105" s="147"/>
      <c r="Y105" s="147"/>
      <c r="Z105" s="147"/>
      <c r="AA105" s="147"/>
      <c r="AB105" s="45"/>
      <c r="AC105" s="157"/>
      <c r="AD105" s="157"/>
      <c r="AE105" s="157"/>
      <c r="AF105" s="157"/>
      <c r="AG105" s="97"/>
      <c r="AH105" s="157"/>
      <c r="AI105" s="157"/>
      <c r="AJ105" s="157"/>
      <c r="AK105" s="157"/>
      <c r="AL105" s="110"/>
      <c r="AM105" s="110"/>
      <c r="AN105" s="110"/>
      <c r="AO105" s="110"/>
      <c r="AP105" s="43"/>
      <c r="AQ105" s="118"/>
      <c r="AR105" s="128"/>
      <c r="AS105" s="130"/>
      <c r="AT105" s="120"/>
      <c r="AU105" s="42"/>
      <c r="AV105" s="133"/>
      <c r="AW105" s="133"/>
      <c r="AX105" s="23"/>
      <c r="AY105" s="23"/>
      <c r="AZ105" s="133"/>
      <c r="BA105" s="133"/>
      <c r="BB105" s="23"/>
      <c r="BC105" s="23"/>
      <c r="BD105" s="133"/>
      <c r="BE105" s="133"/>
      <c r="BF105" s="23"/>
      <c r="BG105" s="23"/>
      <c r="BH105" s="137"/>
    </row>
    <row r="106" spans="1:60" x14ac:dyDescent="0.15">
      <c r="A106" s="243"/>
      <c r="B106" s="242"/>
      <c r="C106" s="239"/>
      <c r="D106" s="239"/>
      <c r="E106" s="147"/>
      <c r="F106" s="147"/>
      <c r="G106" s="147"/>
      <c r="H106" s="147"/>
      <c r="I106" s="147"/>
      <c r="J106" s="239"/>
      <c r="K106" s="239"/>
      <c r="L106" s="150"/>
      <c r="M106" s="147"/>
      <c r="N106" s="147"/>
      <c r="O106" s="150"/>
      <c r="P106" s="147"/>
      <c r="Q106" s="147"/>
      <c r="R106" s="147"/>
      <c r="S106" s="147"/>
      <c r="T106" s="147"/>
      <c r="U106" s="147"/>
      <c r="V106" s="147"/>
      <c r="W106" s="147"/>
      <c r="X106" s="147"/>
      <c r="Y106" s="147"/>
      <c r="Z106" s="147"/>
      <c r="AA106" s="147"/>
      <c r="AB106" s="45"/>
      <c r="AC106" s="157"/>
      <c r="AD106" s="157"/>
      <c r="AE106" s="157"/>
      <c r="AF106" s="157"/>
      <c r="AG106" s="97"/>
      <c r="AH106" s="157"/>
      <c r="AI106" s="157"/>
      <c r="AJ106" s="157"/>
      <c r="AK106" s="157"/>
      <c r="AL106" s="110"/>
      <c r="AM106" s="110"/>
      <c r="AN106" s="110"/>
      <c r="AO106" s="110"/>
      <c r="AP106" s="33"/>
      <c r="AQ106" s="119"/>
      <c r="AR106" s="129"/>
      <c r="AS106" s="130"/>
      <c r="AT106" s="120"/>
      <c r="AU106" s="42"/>
      <c r="AV106" s="133"/>
      <c r="AW106" s="133"/>
      <c r="AX106" s="23"/>
      <c r="AY106" s="23"/>
      <c r="AZ106" s="133"/>
      <c r="BA106" s="133"/>
      <c r="BB106" s="23"/>
      <c r="BC106" s="23"/>
      <c r="BD106" s="133"/>
      <c r="BE106" s="133"/>
      <c r="BF106" s="23"/>
      <c r="BG106" s="23"/>
      <c r="BH106" s="137"/>
    </row>
    <row r="107" spans="1:60" x14ac:dyDescent="0.15">
      <c r="A107" s="243"/>
      <c r="B107" s="240"/>
      <c r="C107" s="237"/>
      <c r="D107" s="237"/>
      <c r="E107" s="10"/>
      <c r="F107" s="10"/>
      <c r="G107" s="10"/>
      <c r="H107" s="10"/>
      <c r="I107" s="10"/>
      <c r="J107" s="10"/>
      <c r="K107" s="10"/>
      <c r="L107" s="10"/>
      <c r="M107" s="10"/>
      <c r="N107" s="10"/>
      <c r="O107" s="151"/>
      <c r="P107" s="3"/>
      <c r="Q107" s="10"/>
      <c r="R107" s="10"/>
      <c r="S107" s="152"/>
      <c r="T107" s="152"/>
      <c r="U107" s="152"/>
      <c r="V107" s="152"/>
      <c r="W107" s="3"/>
      <c r="X107" s="3"/>
      <c r="Y107" s="3"/>
      <c r="Z107" s="3"/>
      <c r="AA107" s="1"/>
      <c r="AB107" s="23"/>
      <c r="AC107" s="155"/>
      <c r="AD107" s="155"/>
      <c r="AE107" s="155"/>
      <c r="AF107" s="155"/>
      <c r="AG107" s="101"/>
      <c r="AH107" s="155"/>
      <c r="AI107" s="155"/>
      <c r="AJ107" s="155"/>
      <c r="AK107" s="155"/>
      <c r="AL107" s="110"/>
      <c r="AM107" s="110"/>
      <c r="AN107" s="110"/>
      <c r="AO107" s="110"/>
      <c r="AP107" s="33"/>
      <c r="AQ107" s="121"/>
      <c r="AR107" s="127"/>
      <c r="AS107" s="130"/>
      <c r="AT107" s="120"/>
      <c r="AU107" s="42"/>
      <c r="AV107" s="133"/>
      <c r="AW107" s="133"/>
      <c r="AX107" s="23"/>
      <c r="AY107" s="23"/>
      <c r="AZ107" s="133"/>
      <c r="BA107" s="133"/>
      <c r="BB107" s="23"/>
      <c r="BC107" s="23"/>
      <c r="BD107" s="133"/>
      <c r="BE107" s="133"/>
      <c r="BF107" s="23"/>
      <c r="BG107" s="23"/>
      <c r="BH107" s="137"/>
    </row>
    <row r="108" spans="1:60" x14ac:dyDescent="0.15">
      <c r="A108" s="243"/>
      <c r="B108" s="241"/>
      <c r="C108" s="238"/>
      <c r="D108" s="238"/>
      <c r="E108" s="147"/>
      <c r="F108" s="145"/>
      <c r="G108" s="145"/>
      <c r="H108" s="145"/>
      <c r="I108" s="145"/>
      <c r="J108" s="237"/>
      <c r="K108" s="237"/>
      <c r="L108" s="191"/>
      <c r="M108" s="147"/>
      <c r="N108" s="191"/>
      <c r="O108" s="150"/>
      <c r="P108" s="147"/>
      <c r="Q108" s="147"/>
      <c r="R108" s="147"/>
      <c r="S108" s="106"/>
      <c r="T108" s="106"/>
      <c r="U108" s="147"/>
      <c r="V108" s="147"/>
      <c r="W108" s="29"/>
      <c r="X108" s="29"/>
      <c r="Y108" s="29"/>
      <c r="Z108" s="29"/>
      <c r="AA108" s="147"/>
      <c r="AB108" s="45"/>
      <c r="AC108" s="97"/>
      <c r="AD108" s="97"/>
      <c r="AE108" s="97"/>
      <c r="AF108" s="97"/>
      <c r="AG108" s="97"/>
      <c r="AH108" s="156"/>
      <c r="AI108" s="156"/>
      <c r="AJ108" s="156"/>
      <c r="AK108" s="156"/>
      <c r="AL108" s="110"/>
      <c r="AM108" s="110"/>
      <c r="AN108" s="110"/>
      <c r="AO108" s="110"/>
      <c r="AP108" s="43"/>
      <c r="AQ108" s="118"/>
      <c r="AR108" s="128"/>
      <c r="AS108" s="130"/>
      <c r="AT108" s="120"/>
      <c r="AU108" s="42"/>
      <c r="AV108" s="133"/>
      <c r="AW108" s="133"/>
      <c r="AX108" s="23"/>
      <c r="AY108" s="23"/>
      <c r="AZ108" s="133"/>
      <c r="BA108" s="133"/>
      <c r="BB108" s="23"/>
      <c r="BC108" s="23"/>
      <c r="BD108" s="133"/>
      <c r="BE108" s="133"/>
      <c r="BF108" s="23"/>
      <c r="BG108" s="23"/>
      <c r="BH108" s="137"/>
    </row>
    <row r="109" spans="1:60" x14ac:dyDescent="0.15">
      <c r="A109" s="243"/>
      <c r="B109" s="241"/>
      <c r="C109" s="238"/>
      <c r="D109" s="239"/>
      <c r="E109" s="147"/>
      <c r="F109" s="145"/>
      <c r="G109" s="145"/>
      <c r="H109" s="145"/>
      <c r="I109" s="145"/>
      <c r="J109" s="238"/>
      <c r="K109" s="238"/>
      <c r="L109" s="150"/>
      <c r="M109" s="147"/>
      <c r="N109" s="147"/>
      <c r="O109" s="150"/>
      <c r="P109" s="147"/>
      <c r="Q109" s="147"/>
      <c r="R109" s="147"/>
      <c r="S109" s="147"/>
      <c r="T109" s="106"/>
      <c r="U109" s="147"/>
      <c r="V109" s="147"/>
      <c r="W109" s="29"/>
      <c r="X109" s="29"/>
      <c r="Y109" s="29"/>
      <c r="Z109" s="29"/>
      <c r="AA109" s="147"/>
      <c r="AB109" s="45"/>
      <c r="AC109" s="97"/>
      <c r="AD109" s="97"/>
      <c r="AE109" s="97"/>
      <c r="AF109" s="97"/>
      <c r="AG109" s="97"/>
      <c r="AH109" s="156"/>
      <c r="AI109" s="156"/>
      <c r="AJ109" s="156"/>
      <c r="AK109" s="156"/>
      <c r="AL109" s="110"/>
      <c r="AM109" s="110"/>
      <c r="AN109" s="110"/>
      <c r="AO109" s="110"/>
      <c r="AP109" s="33"/>
      <c r="AQ109" s="118"/>
      <c r="AR109" s="129"/>
      <c r="AS109" s="130"/>
      <c r="AT109" s="120"/>
      <c r="AU109" s="42"/>
      <c r="AV109" s="133"/>
      <c r="AW109" s="133"/>
      <c r="AX109" s="23"/>
      <c r="AY109" s="23"/>
      <c r="AZ109" s="133"/>
      <c r="BA109" s="133"/>
      <c r="BB109" s="23"/>
      <c r="BC109" s="23"/>
      <c r="BD109" s="133"/>
      <c r="BE109" s="133"/>
      <c r="BF109" s="23"/>
      <c r="BG109" s="23"/>
      <c r="BH109" s="137"/>
    </row>
    <row r="110" spans="1:60" x14ac:dyDescent="0.15">
      <c r="A110" s="243"/>
      <c r="B110" s="241"/>
      <c r="C110" s="238"/>
      <c r="D110" s="237"/>
      <c r="E110" s="147"/>
      <c r="F110" s="147"/>
      <c r="G110" s="147"/>
      <c r="H110" s="147"/>
      <c r="I110" s="147"/>
      <c r="J110" s="238"/>
      <c r="K110" s="238"/>
      <c r="L110" s="158"/>
      <c r="M110" s="147"/>
      <c r="N110" s="147"/>
      <c r="O110" s="150"/>
      <c r="P110" s="147"/>
      <c r="Q110" s="147"/>
      <c r="R110" s="147"/>
      <c r="S110" s="147"/>
      <c r="T110" s="147"/>
      <c r="U110" s="147"/>
      <c r="V110" s="147"/>
      <c r="W110" s="147"/>
      <c r="X110" s="147"/>
      <c r="Y110" s="147"/>
      <c r="Z110" s="147"/>
      <c r="AA110" s="147"/>
      <c r="AB110" s="45"/>
      <c r="AC110" s="157"/>
      <c r="AD110" s="157"/>
      <c r="AE110" s="157"/>
      <c r="AF110" s="157"/>
      <c r="AG110" s="97"/>
      <c r="AH110" s="157"/>
      <c r="AI110" s="157"/>
      <c r="AJ110" s="157"/>
      <c r="AK110" s="157"/>
      <c r="AL110" s="110"/>
      <c r="AM110" s="110"/>
      <c r="AN110" s="110"/>
      <c r="AO110" s="110"/>
      <c r="AP110" s="33"/>
      <c r="AQ110" s="118"/>
      <c r="AR110" s="127"/>
      <c r="AS110" s="130"/>
      <c r="AT110" s="120"/>
      <c r="AU110" s="42"/>
      <c r="AV110" s="133"/>
      <c r="AW110" s="133"/>
      <c r="AX110" s="23"/>
      <c r="AY110" s="23"/>
      <c r="AZ110" s="133"/>
      <c r="BA110" s="133"/>
      <c r="BB110" s="23"/>
      <c r="BC110" s="23"/>
      <c r="BD110" s="133"/>
      <c r="BE110" s="133"/>
      <c r="BF110" s="23"/>
      <c r="BG110" s="23"/>
      <c r="BH110" s="137"/>
    </row>
    <row r="111" spans="1:60" x14ac:dyDescent="0.15">
      <c r="A111" s="243"/>
      <c r="B111" s="241"/>
      <c r="C111" s="238"/>
      <c r="D111" s="238"/>
      <c r="E111" s="147"/>
      <c r="F111" s="147"/>
      <c r="G111" s="147"/>
      <c r="H111" s="147"/>
      <c r="I111" s="147"/>
      <c r="J111" s="238"/>
      <c r="K111" s="238"/>
      <c r="L111" s="147"/>
      <c r="M111" s="147"/>
      <c r="N111" s="147"/>
      <c r="O111" s="150"/>
      <c r="P111" s="147"/>
      <c r="Q111" s="147"/>
      <c r="R111" s="147"/>
      <c r="S111" s="147"/>
      <c r="T111" s="147"/>
      <c r="U111" s="147"/>
      <c r="V111" s="147"/>
      <c r="W111" s="147"/>
      <c r="X111" s="147"/>
      <c r="Y111" s="147"/>
      <c r="Z111" s="147"/>
      <c r="AA111" s="147"/>
      <c r="AB111" s="45"/>
      <c r="AC111" s="157"/>
      <c r="AD111" s="157"/>
      <c r="AE111" s="157"/>
      <c r="AF111" s="157"/>
      <c r="AG111" s="97"/>
      <c r="AH111" s="157"/>
      <c r="AI111" s="157"/>
      <c r="AJ111" s="157"/>
      <c r="AK111" s="157"/>
      <c r="AL111" s="110"/>
      <c r="AM111" s="110"/>
      <c r="AN111" s="110"/>
      <c r="AO111" s="110"/>
      <c r="AP111" s="43"/>
      <c r="AQ111" s="118"/>
      <c r="AR111" s="128"/>
      <c r="AS111" s="130"/>
      <c r="AT111" s="120"/>
      <c r="AU111" s="42"/>
      <c r="AV111" s="133"/>
      <c r="AW111" s="133"/>
      <c r="AX111" s="23"/>
      <c r="AY111" s="23"/>
      <c r="AZ111" s="133"/>
      <c r="BA111" s="133"/>
      <c r="BB111" s="23"/>
      <c r="BC111" s="23"/>
      <c r="BD111" s="133"/>
      <c r="BE111" s="133"/>
      <c r="BF111" s="23"/>
      <c r="BG111" s="23"/>
      <c r="BH111" s="137"/>
    </row>
    <row r="112" spans="1:60" x14ac:dyDescent="0.15">
      <c r="A112" s="243"/>
      <c r="B112" s="241"/>
      <c r="C112" s="238"/>
      <c r="D112" s="239"/>
      <c r="E112" s="147"/>
      <c r="F112" s="147"/>
      <c r="G112" s="147"/>
      <c r="H112" s="147"/>
      <c r="I112" s="147"/>
      <c r="J112" s="238"/>
      <c r="K112" s="238"/>
      <c r="L112" s="150"/>
      <c r="M112" s="147"/>
      <c r="N112" s="147"/>
      <c r="O112" s="150"/>
      <c r="P112" s="147"/>
      <c r="Q112" s="147"/>
      <c r="R112" s="147"/>
      <c r="S112" s="147"/>
      <c r="T112" s="147"/>
      <c r="U112" s="147"/>
      <c r="V112" s="147"/>
      <c r="W112" s="147"/>
      <c r="X112" s="147"/>
      <c r="Y112" s="147"/>
      <c r="Z112" s="147"/>
      <c r="AA112" s="147"/>
      <c r="AB112" s="45"/>
      <c r="AC112" s="157"/>
      <c r="AD112" s="157"/>
      <c r="AE112" s="157"/>
      <c r="AF112" s="157"/>
      <c r="AG112" s="97"/>
      <c r="AH112" s="157"/>
      <c r="AI112" s="157"/>
      <c r="AJ112" s="157"/>
      <c r="AK112" s="157"/>
      <c r="AL112" s="110"/>
      <c r="AM112" s="110"/>
      <c r="AN112" s="110"/>
      <c r="AO112" s="110"/>
      <c r="AP112" s="33"/>
      <c r="AQ112" s="118"/>
      <c r="AR112" s="129"/>
      <c r="AS112" s="130"/>
      <c r="AT112" s="120"/>
      <c r="AU112" s="42"/>
      <c r="AV112" s="133"/>
      <c r="AW112" s="133"/>
      <c r="AX112" s="23"/>
      <c r="AY112" s="23"/>
      <c r="AZ112" s="133"/>
      <c r="BA112" s="133"/>
      <c r="BB112" s="23"/>
      <c r="BC112" s="23"/>
      <c r="BD112" s="133"/>
      <c r="BE112" s="133"/>
      <c r="BF112" s="23"/>
      <c r="BG112" s="23"/>
      <c r="BH112" s="137"/>
    </row>
    <row r="113" spans="1:60" x14ac:dyDescent="0.15">
      <c r="A113" s="243"/>
      <c r="B113" s="241"/>
      <c r="C113" s="238"/>
      <c r="D113" s="237"/>
      <c r="E113" s="147"/>
      <c r="F113" s="147"/>
      <c r="G113" s="147"/>
      <c r="H113" s="147"/>
      <c r="I113" s="147"/>
      <c r="J113" s="238"/>
      <c r="K113" s="238"/>
      <c r="L113" s="150"/>
      <c r="M113" s="147"/>
      <c r="N113" s="147"/>
      <c r="O113" s="150"/>
      <c r="P113" s="147"/>
      <c r="Q113" s="147"/>
      <c r="R113" s="147"/>
      <c r="S113" s="147"/>
      <c r="T113" s="147"/>
      <c r="U113" s="147"/>
      <c r="V113" s="147"/>
      <c r="W113" s="147"/>
      <c r="X113" s="147"/>
      <c r="Y113" s="147"/>
      <c r="Z113" s="147"/>
      <c r="AA113" s="147"/>
      <c r="AB113" s="45"/>
      <c r="AC113" s="157"/>
      <c r="AD113" s="157"/>
      <c r="AE113" s="157"/>
      <c r="AF113" s="157"/>
      <c r="AG113" s="97"/>
      <c r="AH113" s="157"/>
      <c r="AI113" s="157"/>
      <c r="AJ113" s="157"/>
      <c r="AK113" s="157"/>
      <c r="AL113" s="110"/>
      <c r="AM113" s="110"/>
      <c r="AN113" s="110"/>
      <c r="AO113" s="110"/>
      <c r="AP113" s="33"/>
      <c r="AQ113" s="118"/>
      <c r="AR113" s="127"/>
      <c r="AS113" s="130"/>
      <c r="AT113" s="120"/>
      <c r="AU113" s="42"/>
      <c r="AV113" s="133"/>
      <c r="AW113" s="133"/>
      <c r="AX113" s="23"/>
      <c r="AY113" s="23"/>
      <c r="AZ113" s="133"/>
      <c r="BA113" s="133"/>
      <c r="BB113" s="23"/>
      <c r="BC113" s="23"/>
      <c r="BD113" s="133"/>
      <c r="BE113" s="133"/>
      <c r="BF113" s="23"/>
      <c r="BG113" s="23"/>
      <c r="BH113" s="137"/>
    </row>
    <row r="114" spans="1:60" x14ac:dyDescent="0.15">
      <c r="A114" s="243"/>
      <c r="B114" s="241"/>
      <c r="C114" s="238"/>
      <c r="D114" s="238"/>
      <c r="E114" s="147"/>
      <c r="F114" s="147"/>
      <c r="G114" s="147"/>
      <c r="H114" s="147"/>
      <c r="I114" s="147"/>
      <c r="J114" s="238"/>
      <c r="K114" s="238"/>
      <c r="L114" s="150"/>
      <c r="M114" s="147"/>
      <c r="N114" s="147"/>
      <c r="O114" s="150"/>
      <c r="P114" s="147"/>
      <c r="Q114" s="147"/>
      <c r="R114" s="147"/>
      <c r="S114" s="147"/>
      <c r="T114" s="147"/>
      <c r="U114" s="147"/>
      <c r="V114" s="147"/>
      <c r="W114" s="147"/>
      <c r="X114" s="147"/>
      <c r="Y114" s="147"/>
      <c r="Z114" s="147"/>
      <c r="AA114" s="147"/>
      <c r="AB114" s="45"/>
      <c r="AC114" s="157"/>
      <c r="AD114" s="157"/>
      <c r="AE114" s="157"/>
      <c r="AF114" s="157"/>
      <c r="AG114" s="97"/>
      <c r="AH114" s="157"/>
      <c r="AI114" s="157"/>
      <c r="AJ114" s="157"/>
      <c r="AK114" s="157"/>
      <c r="AL114" s="110"/>
      <c r="AM114" s="110"/>
      <c r="AN114" s="110"/>
      <c r="AO114" s="110"/>
      <c r="AP114" s="43"/>
      <c r="AQ114" s="118"/>
      <c r="AR114" s="128"/>
      <c r="AS114" s="130"/>
      <c r="AT114" s="120"/>
      <c r="AU114" s="42"/>
      <c r="AV114" s="133"/>
      <c r="AW114" s="133"/>
      <c r="AX114" s="23"/>
      <c r="AY114" s="23"/>
      <c r="AZ114" s="133"/>
      <c r="BA114" s="133"/>
      <c r="BB114" s="23"/>
      <c r="BC114" s="23"/>
      <c r="BD114" s="133"/>
      <c r="BE114" s="133"/>
      <c r="BF114" s="23"/>
      <c r="BG114" s="23"/>
      <c r="BH114" s="137"/>
    </row>
    <row r="115" spans="1:60" x14ac:dyDescent="0.15">
      <c r="A115" s="243"/>
      <c r="B115" s="242"/>
      <c r="C115" s="239"/>
      <c r="D115" s="239"/>
      <c r="E115" s="147"/>
      <c r="F115" s="147"/>
      <c r="G115" s="147"/>
      <c r="H115" s="147"/>
      <c r="I115" s="147"/>
      <c r="J115" s="239"/>
      <c r="K115" s="239"/>
      <c r="L115" s="150"/>
      <c r="M115" s="147"/>
      <c r="N115" s="147"/>
      <c r="O115" s="150"/>
      <c r="P115" s="147"/>
      <c r="Q115" s="147"/>
      <c r="R115" s="147"/>
      <c r="S115" s="147"/>
      <c r="T115" s="147"/>
      <c r="U115" s="147"/>
      <c r="V115" s="147"/>
      <c r="W115" s="147"/>
      <c r="X115" s="147"/>
      <c r="Y115" s="147"/>
      <c r="Z115" s="147"/>
      <c r="AA115" s="147"/>
      <c r="AB115" s="45"/>
      <c r="AC115" s="157"/>
      <c r="AD115" s="157"/>
      <c r="AE115" s="157"/>
      <c r="AF115" s="157"/>
      <c r="AG115" s="97"/>
      <c r="AH115" s="157"/>
      <c r="AI115" s="157"/>
      <c r="AJ115" s="157"/>
      <c r="AK115" s="157"/>
      <c r="AL115" s="110"/>
      <c r="AM115" s="110"/>
      <c r="AN115" s="110"/>
      <c r="AO115" s="110"/>
      <c r="AP115" s="33"/>
      <c r="AQ115" s="119"/>
      <c r="AR115" s="129"/>
      <c r="AS115" s="130"/>
      <c r="AT115" s="120"/>
      <c r="AU115" s="42"/>
      <c r="AV115" s="133"/>
      <c r="AW115" s="133"/>
      <c r="AX115" s="23"/>
      <c r="AY115" s="23"/>
      <c r="AZ115" s="133"/>
      <c r="BA115" s="133"/>
      <c r="BB115" s="23"/>
      <c r="BC115" s="23"/>
      <c r="BD115" s="133"/>
      <c r="BE115" s="133"/>
      <c r="BF115" s="23"/>
      <c r="BG115" s="23"/>
      <c r="BH115" s="137"/>
    </row>
    <row r="116" spans="1:60" x14ac:dyDescent="0.15">
      <c r="A116" s="243"/>
      <c r="B116" s="240"/>
      <c r="C116" s="237"/>
      <c r="D116" s="237"/>
      <c r="E116" s="10"/>
      <c r="F116" s="10"/>
      <c r="G116" s="10"/>
      <c r="H116" s="10"/>
      <c r="I116" s="10"/>
      <c r="J116" s="10"/>
      <c r="K116" s="10"/>
      <c r="L116" s="152"/>
      <c r="M116" s="152"/>
      <c r="N116" s="152"/>
      <c r="O116" s="151"/>
      <c r="P116" s="3"/>
      <c r="Q116" s="3"/>
      <c r="R116" s="3"/>
      <c r="S116" s="3"/>
      <c r="T116" s="10"/>
      <c r="U116" s="10"/>
      <c r="V116" s="152"/>
      <c r="W116" s="3"/>
      <c r="X116" s="3"/>
      <c r="Y116" s="3"/>
      <c r="Z116" s="3"/>
      <c r="AA116" s="1"/>
      <c r="AB116" s="23"/>
      <c r="AC116" s="155"/>
      <c r="AD116" s="155"/>
      <c r="AE116" s="155"/>
      <c r="AF116" s="155"/>
      <c r="AG116" s="101"/>
      <c r="AH116" s="155"/>
      <c r="AI116" s="155"/>
      <c r="AJ116" s="155"/>
      <c r="AK116" s="155"/>
      <c r="AL116" s="110"/>
      <c r="AM116" s="110"/>
      <c r="AN116" s="110"/>
      <c r="AO116" s="110"/>
      <c r="AP116" s="33"/>
      <c r="AQ116" s="121"/>
      <c r="AR116" s="127"/>
      <c r="AS116" s="130"/>
      <c r="AT116" s="120"/>
      <c r="AU116" s="42"/>
      <c r="AV116" s="133"/>
      <c r="AW116" s="133"/>
      <c r="AX116" s="23"/>
      <c r="AY116" s="23"/>
      <c r="AZ116" s="133"/>
      <c r="BA116" s="133"/>
      <c r="BB116" s="23"/>
      <c r="BC116" s="23"/>
      <c r="BD116" s="133"/>
      <c r="BE116" s="133"/>
      <c r="BF116" s="23"/>
      <c r="BG116" s="23"/>
      <c r="BH116" s="137"/>
    </row>
    <row r="117" spans="1:60" x14ac:dyDescent="0.15">
      <c r="A117" s="243"/>
      <c r="B117" s="241"/>
      <c r="C117" s="238"/>
      <c r="D117" s="238"/>
      <c r="E117" s="147"/>
      <c r="F117" s="145"/>
      <c r="G117" s="145"/>
      <c r="H117" s="145"/>
      <c r="I117" s="145"/>
      <c r="J117" s="237"/>
      <c r="K117" s="237"/>
      <c r="L117" s="31"/>
      <c r="M117" s="31"/>
      <c r="N117" s="45"/>
      <c r="O117" s="93"/>
      <c r="P117" s="45"/>
      <c r="Q117" s="45"/>
      <c r="R117" s="45"/>
      <c r="S117" s="45"/>
      <c r="T117" s="9"/>
      <c r="U117" s="9"/>
      <c r="V117" s="30"/>
      <c r="W117" s="114"/>
      <c r="X117" s="114"/>
      <c r="Y117" s="114"/>
      <c r="Z117" s="114"/>
      <c r="AA117" s="28"/>
      <c r="AB117" s="45"/>
      <c r="AC117" s="97"/>
      <c r="AD117" s="97"/>
      <c r="AE117" s="97"/>
      <c r="AF117" s="97"/>
      <c r="AG117" s="97"/>
      <c r="AH117" s="156"/>
      <c r="AI117" s="156"/>
      <c r="AJ117" s="156"/>
      <c r="AK117" s="156"/>
      <c r="AL117" s="110"/>
      <c r="AM117" s="110"/>
      <c r="AN117" s="110"/>
      <c r="AO117" s="110"/>
      <c r="AP117" s="43"/>
      <c r="AQ117" s="118"/>
      <c r="AR117" s="128"/>
      <c r="AS117" s="130"/>
      <c r="AT117" s="120"/>
      <c r="AU117" s="42"/>
      <c r="AV117" s="133"/>
      <c r="AW117" s="133"/>
      <c r="AX117" s="23"/>
      <c r="AY117" s="23"/>
      <c r="AZ117" s="133"/>
      <c r="BA117" s="133"/>
      <c r="BB117" s="23"/>
      <c r="BC117" s="23"/>
      <c r="BD117" s="133"/>
      <c r="BE117" s="133"/>
      <c r="BF117" s="23"/>
      <c r="BG117" s="23"/>
      <c r="BH117" s="137"/>
    </row>
    <row r="118" spans="1:60" x14ac:dyDescent="0.15">
      <c r="A118" s="243"/>
      <c r="B118" s="241"/>
      <c r="C118" s="238"/>
      <c r="D118" s="239"/>
      <c r="E118" s="147"/>
      <c r="F118" s="145"/>
      <c r="G118" s="145"/>
      <c r="H118" s="145"/>
      <c r="I118" s="145"/>
      <c r="J118" s="238"/>
      <c r="K118" s="238"/>
      <c r="L118" s="150"/>
      <c r="M118" s="147"/>
      <c r="N118" s="147"/>
      <c r="O118" s="150"/>
      <c r="P118" s="150"/>
      <c r="Q118" s="150"/>
      <c r="R118" s="150"/>
      <c r="S118" s="150"/>
      <c r="T118" s="147"/>
      <c r="U118" s="147"/>
      <c r="V118" s="147"/>
      <c r="W118" s="29"/>
      <c r="X118" s="29"/>
      <c r="Y118" s="29"/>
      <c r="Z118" s="29"/>
      <c r="AA118" s="147"/>
      <c r="AB118" s="45"/>
      <c r="AC118" s="97"/>
      <c r="AD118" s="97"/>
      <c r="AE118" s="97"/>
      <c r="AF118" s="97"/>
      <c r="AG118" s="97"/>
      <c r="AH118" s="156"/>
      <c r="AI118" s="156"/>
      <c r="AJ118" s="156"/>
      <c r="AK118" s="156"/>
      <c r="AL118" s="110"/>
      <c r="AM118" s="110"/>
      <c r="AN118" s="110"/>
      <c r="AO118" s="110"/>
      <c r="AP118" s="33"/>
      <c r="AQ118" s="118"/>
      <c r="AR118" s="129"/>
      <c r="AS118" s="130"/>
      <c r="AT118" s="120"/>
      <c r="AU118" s="42"/>
      <c r="AV118" s="133"/>
      <c r="AW118" s="133"/>
      <c r="AX118" s="23"/>
      <c r="AY118" s="23"/>
      <c r="AZ118" s="133"/>
      <c r="BA118" s="133"/>
      <c r="BB118" s="23"/>
      <c r="BC118" s="23"/>
      <c r="BD118" s="133"/>
      <c r="BE118" s="133"/>
      <c r="BF118" s="23"/>
      <c r="BG118" s="23"/>
      <c r="BH118" s="137"/>
    </row>
    <row r="119" spans="1:60" x14ac:dyDescent="0.15">
      <c r="A119" s="243"/>
      <c r="B119" s="241"/>
      <c r="C119" s="238"/>
      <c r="D119" s="237"/>
      <c r="E119" s="10"/>
      <c r="F119" s="10"/>
      <c r="G119" s="10"/>
      <c r="H119" s="10"/>
      <c r="I119" s="10"/>
      <c r="J119" s="238"/>
      <c r="K119" s="238"/>
      <c r="L119" s="152"/>
      <c r="M119" s="152"/>
      <c r="N119" s="152"/>
      <c r="O119" s="151"/>
      <c r="P119" s="3"/>
      <c r="Q119" s="3"/>
      <c r="R119" s="3"/>
      <c r="S119" s="3"/>
      <c r="T119" s="10"/>
      <c r="U119" s="10"/>
      <c r="V119" s="152"/>
      <c r="W119" s="3"/>
      <c r="X119" s="3"/>
      <c r="Y119" s="3"/>
      <c r="Z119" s="3"/>
      <c r="AA119" s="1"/>
      <c r="AB119" s="23"/>
      <c r="AC119" s="155"/>
      <c r="AD119" s="155"/>
      <c r="AE119" s="155"/>
      <c r="AF119" s="155"/>
      <c r="AG119" s="101"/>
      <c r="AH119" s="155"/>
      <c r="AI119" s="155"/>
      <c r="AJ119" s="155"/>
      <c r="AK119" s="155"/>
      <c r="AL119" s="110"/>
      <c r="AM119" s="110"/>
      <c r="AN119" s="110"/>
      <c r="AO119" s="110"/>
      <c r="AP119" s="33"/>
      <c r="AQ119" s="118"/>
      <c r="AR119" s="127"/>
      <c r="AS119" s="130"/>
      <c r="AT119" s="120"/>
      <c r="AU119" s="42"/>
      <c r="AV119" s="133"/>
      <c r="AW119" s="133"/>
      <c r="AX119" s="23"/>
      <c r="AY119" s="23"/>
      <c r="AZ119" s="133"/>
      <c r="BA119" s="133"/>
      <c r="BB119" s="23"/>
      <c r="BC119" s="23"/>
      <c r="BD119" s="133"/>
      <c r="BE119" s="133"/>
      <c r="BF119" s="23"/>
      <c r="BG119" s="23"/>
      <c r="BH119" s="137"/>
    </row>
    <row r="120" spans="1:60" x14ac:dyDescent="0.15">
      <c r="A120" s="243"/>
      <c r="B120" s="241"/>
      <c r="C120" s="238"/>
      <c r="D120" s="238"/>
      <c r="E120" s="147"/>
      <c r="F120" s="145"/>
      <c r="G120" s="145"/>
      <c r="H120" s="145"/>
      <c r="I120" s="145"/>
      <c r="J120" s="238"/>
      <c r="K120" s="238"/>
      <c r="L120" s="31"/>
      <c r="M120" s="31"/>
      <c r="N120" s="45"/>
      <c r="O120" s="93"/>
      <c r="P120" s="45"/>
      <c r="Q120" s="45"/>
      <c r="R120" s="45"/>
      <c r="S120" s="45"/>
      <c r="T120" s="9"/>
      <c r="U120" s="9"/>
      <c r="V120" s="30"/>
      <c r="W120" s="114"/>
      <c r="X120" s="114"/>
      <c r="Y120" s="114"/>
      <c r="Z120" s="114"/>
      <c r="AA120" s="28"/>
      <c r="AB120" s="45"/>
      <c r="AC120" s="97"/>
      <c r="AD120" s="97"/>
      <c r="AE120" s="97"/>
      <c r="AF120" s="97"/>
      <c r="AG120" s="97"/>
      <c r="AH120" s="156"/>
      <c r="AI120" s="156"/>
      <c r="AJ120" s="156"/>
      <c r="AK120" s="156"/>
      <c r="AL120" s="110"/>
      <c r="AM120" s="110"/>
      <c r="AN120" s="110"/>
      <c r="AO120" s="110"/>
      <c r="AP120" s="43"/>
      <c r="AQ120" s="118"/>
      <c r="AR120" s="128"/>
      <c r="AS120" s="130"/>
      <c r="AT120" s="120"/>
      <c r="AU120" s="42"/>
      <c r="AV120" s="133"/>
      <c r="AW120" s="133"/>
      <c r="AX120" s="23"/>
      <c r="AY120" s="23"/>
      <c r="AZ120" s="133"/>
      <c r="BA120" s="133"/>
      <c r="BB120" s="23"/>
      <c r="BC120" s="23"/>
      <c r="BD120" s="133"/>
      <c r="BE120" s="133"/>
      <c r="BF120" s="23"/>
      <c r="BG120" s="23"/>
      <c r="BH120" s="137"/>
    </row>
    <row r="121" spans="1:60" x14ac:dyDescent="0.15">
      <c r="A121" s="243"/>
      <c r="B121" s="241"/>
      <c r="C121" s="238"/>
      <c r="D121" s="239"/>
      <c r="E121" s="147"/>
      <c r="F121" s="145"/>
      <c r="G121" s="145"/>
      <c r="H121" s="145"/>
      <c r="I121" s="145"/>
      <c r="J121" s="238"/>
      <c r="K121" s="238"/>
      <c r="L121" s="150"/>
      <c r="M121" s="147"/>
      <c r="N121" s="147"/>
      <c r="O121" s="150"/>
      <c r="P121" s="150"/>
      <c r="Q121" s="150"/>
      <c r="R121" s="150"/>
      <c r="S121" s="150"/>
      <c r="T121" s="147"/>
      <c r="U121" s="147"/>
      <c r="V121" s="147"/>
      <c r="W121" s="29"/>
      <c r="X121" s="29"/>
      <c r="Y121" s="29"/>
      <c r="Z121" s="29"/>
      <c r="AA121" s="147"/>
      <c r="AB121" s="45"/>
      <c r="AC121" s="97"/>
      <c r="AD121" s="97"/>
      <c r="AE121" s="97"/>
      <c r="AF121" s="97"/>
      <c r="AG121" s="97"/>
      <c r="AH121" s="156"/>
      <c r="AI121" s="156"/>
      <c r="AJ121" s="156"/>
      <c r="AK121" s="156"/>
      <c r="AL121" s="110"/>
      <c r="AM121" s="110"/>
      <c r="AN121" s="110"/>
      <c r="AO121" s="110"/>
      <c r="AP121" s="33"/>
      <c r="AQ121" s="118"/>
      <c r="AR121" s="129"/>
      <c r="AS121" s="130"/>
      <c r="AT121" s="120"/>
      <c r="AU121" s="42"/>
      <c r="AV121" s="133"/>
      <c r="AW121" s="133"/>
      <c r="AX121" s="23"/>
      <c r="AY121" s="23"/>
      <c r="AZ121" s="133"/>
      <c r="BA121" s="133"/>
      <c r="BB121" s="23"/>
      <c r="BC121" s="23"/>
      <c r="BD121" s="133"/>
      <c r="BE121" s="133"/>
      <c r="BF121" s="23"/>
      <c r="BG121" s="23"/>
      <c r="BH121" s="137"/>
    </row>
    <row r="122" spans="1:60" x14ac:dyDescent="0.15">
      <c r="A122" s="243"/>
      <c r="B122" s="241"/>
      <c r="C122" s="238"/>
      <c r="D122" s="237"/>
      <c r="E122" s="147"/>
      <c r="F122" s="147"/>
      <c r="G122" s="147"/>
      <c r="H122" s="147"/>
      <c r="I122" s="147"/>
      <c r="J122" s="238"/>
      <c r="K122" s="238"/>
      <c r="L122" s="150"/>
      <c r="M122" s="147"/>
      <c r="N122" s="147"/>
      <c r="O122" s="150"/>
      <c r="P122" s="147"/>
      <c r="Q122" s="147"/>
      <c r="R122" s="147"/>
      <c r="S122" s="147"/>
      <c r="T122" s="147"/>
      <c r="U122" s="147"/>
      <c r="V122" s="147"/>
      <c r="W122" s="147"/>
      <c r="X122" s="147"/>
      <c r="Y122" s="147"/>
      <c r="Z122" s="147"/>
      <c r="AA122" s="147"/>
      <c r="AB122" s="45"/>
      <c r="AC122" s="157"/>
      <c r="AD122" s="157"/>
      <c r="AE122" s="157"/>
      <c r="AF122" s="157"/>
      <c r="AG122" s="97"/>
      <c r="AH122" s="157"/>
      <c r="AI122" s="157"/>
      <c r="AJ122" s="157"/>
      <c r="AK122" s="157"/>
      <c r="AL122" s="110"/>
      <c r="AM122" s="110"/>
      <c r="AN122" s="110"/>
      <c r="AO122" s="110"/>
      <c r="AP122" s="33"/>
      <c r="AQ122" s="118"/>
      <c r="AR122" s="127"/>
      <c r="AS122" s="130"/>
      <c r="AT122" s="120"/>
      <c r="AU122" s="42"/>
      <c r="AV122" s="133"/>
      <c r="AW122" s="133"/>
      <c r="AX122" s="23"/>
      <c r="AY122" s="23"/>
      <c r="AZ122" s="133"/>
      <c r="BA122" s="133"/>
      <c r="BB122" s="23"/>
      <c r="BC122" s="23"/>
      <c r="BD122" s="133"/>
      <c r="BE122" s="133"/>
      <c r="BF122" s="23"/>
      <c r="BG122" s="23"/>
      <c r="BH122" s="137"/>
    </row>
    <row r="123" spans="1:60" x14ac:dyDescent="0.15">
      <c r="A123" s="243"/>
      <c r="B123" s="241"/>
      <c r="C123" s="238"/>
      <c r="D123" s="238"/>
      <c r="E123" s="147"/>
      <c r="F123" s="147"/>
      <c r="G123" s="147"/>
      <c r="H123" s="147"/>
      <c r="I123" s="147"/>
      <c r="J123" s="238"/>
      <c r="K123" s="238"/>
      <c r="L123" s="150"/>
      <c r="M123" s="147"/>
      <c r="N123" s="147"/>
      <c r="O123" s="150"/>
      <c r="P123" s="147"/>
      <c r="Q123" s="147"/>
      <c r="R123" s="147"/>
      <c r="S123" s="147"/>
      <c r="T123" s="147"/>
      <c r="U123" s="147"/>
      <c r="V123" s="147"/>
      <c r="W123" s="147"/>
      <c r="X123" s="147"/>
      <c r="Y123" s="147"/>
      <c r="Z123" s="147"/>
      <c r="AA123" s="147"/>
      <c r="AB123" s="45"/>
      <c r="AC123" s="157"/>
      <c r="AD123" s="157"/>
      <c r="AE123" s="157"/>
      <c r="AF123" s="157"/>
      <c r="AG123" s="97"/>
      <c r="AH123" s="157"/>
      <c r="AI123" s="157"/>
      <c r="AJ123" s="157"/>
      <c r="AK123" s="157"/>
      <c r="AL123" s="110"/>
      <c r="AM123" s="110"/>
      <c r="AN123" s="110"/>
      <c r="AO123" s="110"/>
      <c r="AP123" s="43"/>
      <c r="AQ123" s="118"/>
      <c r="AR123" s="128"/>
      <c r="AS123" s="130"/>
      <c r="AT123" s="120"/>
      <c r="AU123" s="42"/>
      <c r="AV123" s="133"/>
      <c r="AW123" s="133"/>
      <c r="AX123" s="23"/>
      <c r="AY123" s="23"/>
      <c r="AZ123" s="133"/>
      <c r="BA123" s="133"/>
      <c r="BB123" s="23"/>
      <c r="BC123" s="23"/>
      <c r="BD123" s="133"/>
      <c r="BE123" s="133"/>
      <c r="BF123" s="23"/>
      <c r="BG123" s="23"/>
      <c r="BH123" s="137"/>
    </row>
    <row r="124" spans="1:60" x14ac:dyDescent="0.15">
      <c r="A124" s="243"/>
      <c r="B124" s="242"/>
      <c r="C124" s="239"/>
      <c r="D124" s="239"/>
      <c r="E124" s="147"/>
      <c r="F124" s="147"/>
      <c r="G124" s="147"/>
      <c r="H124" s="147"/>
      <c r="I124" s="147"/>
      <c r="J124" s="239"/>
      <c r="K124" s="239"/>
      <c r="L124" s="150"/>
      <c r="M124" s="147"/>
      <c r="N124" s="147"/>
      <c r="O124" s="150"/>
      <c r="P124" s="147"/>
      <c r="Q124" s="147"/>
      <c r="R124" s="147"/>
      <c r="S124" s="147"/>
      <c r="T124" s="147"/>
      <c r="U124" s="147"/>
      <c r="V124" s="147"/>
      <c r="W124" s="147"/>
      <c r="X124" s="147"/>
      <c r="Y124" s="147"/>
      <c r="Z124" s="147"/>
      <c r="AA124" s="147"/>
      <c r="AB124" s="45"/>
      <c r="AC124" s="157"/>
      <c r="AD124" s="157"/>
      <c r="AE124" s="157"/>
      <c r="AF124" s="157"/>
      <c r="AG124" s="97"/>
      <c r="AH124" s="157"/>
      <c r="AI124" s="157"/>
      <c r="AJ124" s="157"/>
      <c r="AK124" s="157"/>
      <c r="AL124" s="110"/>
      <c r="AM124" s="110"/>
      <c r="AN124" s="110"/>
      <c r="AO124" s="110"/>
      <c r="AP124" s="33"/>
      <c r="AQ124" s="119"/>
      <c r="AR124" s="129"/>
      <c r="AS124" s="130"/>
      <c r="AT124" s="120"/>
      <c r="AU124" s="42"/>
      <c r="AV124" s="133"/>
      <c r="AW124" s="133"/>
      <c r="AX124" s="23"/>
      <c r="AY124" s="23"/>
      <c r="AZ124" s="133"/>
      <c r="BA124" s="133"/>
      <c r="BB124" s="23"/>
      <c r="BC124" s="23"/>
      <c r="BD124" s="133"/>
      <c r="BE124" s="133"/>
      <c r="BF124" s="23"/>
      <c r="BG124" s="23"/>
      <c r="BH124" s="137"/>
    </row>
    <row r="125" spans="1:60" x14ac:dyDescent="0.15">
      <c r="A125" s="243"/>
      <c r="B125" s="240"/>
      <c r="C125" s="237"/>
      <c r="D125" s="237"/>
      <c r="E125" s="10"/>
      <c r="F125" s="10"/>
      <c r="G125" s="10"/>
      <c r="H125" s="10"/>
      <c r="I125" s="10"/>
      <c r="J125" s="10"/>
      <c r="K125" s="10"/>
      <c r="L125" s="158"/>
      <c r="M125" s="10"/>
      <c r="N125" s="10"/>
      <c r="O125" s="151"/>
      <c r="P125" s="3"/>
      <c r="Q125" s="10"/>
      <c r="R125" s="10"/>
      <c r="S125" s="10"/>
      <c r="T125" s="152"/>
      <c r="U125" s="152"/>
      <c r="V125" s="152"/>
      <c r="W125" s="3"/>
      <c r="X125" s="3"/>
      <c r="Y125" s="3"/>
      <c r="Z125" s="3"/>
      <c r="AA125" s="1"/>
      <c r="AB125" s="23"/>
      <c r="AC125" s="155"/>
      <c r="AD125" s="155"/>
      <c r="AE125" s="155"/>
      <c r="AF125" s="155"/>
      <c r="AG125" s="101"/>
      <c r="AH125" s="155"/>
      <c r="AI125" s="155"/>
      <c r="AJ125" s="155"/>
      <c r="AK125" s="155"/>
      <c r="AL125" s="110"/>
      <c r="AM125" s="110"/>
      <c r="AN125" s="110"/>
      <c r="AO125" s="110"/>
      <c r="AP125" s="43"/>
      <c r="AQ125" s="121"/>
      <c r="AR125" s="127"/>
      <c r="AS125" s="130"/>
      <c r="AT125" s="120"/>
      <c r="AU125" s="42"/>
      <c r="AV125" s="133"/>
      <c r="AW125" s="133"/>
      <c r="AX125" s="23"/>
      <c r="AY125" s="23"/>
      <c r="AZ125" s="133"/>
      <c r="BA125" s="133"/>
      <c r="BB125" s="23"/>
      <c r="BC125" s="23"/>
      <c r="BD125" s="133"/>
      <c r="BE125" s="133"/>
      <c r="BF125" s="23"/>
      <c r="BG125" s="23"/>
      <c r="BH125" s="137"/>
    </row>
    <row r="126" spans="1:60" x14ac:dyDescent="0.15">
      <c r="A126" s="243"/>
      <c r="B126" s="241"/>
      <c r="C126" s="238"/>
      <c r="D126" s="238"/>
      <c r="E126" s="147"/>
      <c r="F126" s="145"/>
      <c r="G126" s="145"/>
      <c r="H126" s="145"/>
      <c r="I126" s="145"/>
      <c r="J126" s="237"/>
      <c r="K126" s="237"/>
      <c r="L126" s="150"/>
      <c r="M126" s="147"/>
      <c r="N126" s="147"/>
      <c r="O126" s="150"/>
      <c r="P126" s="147"/>
      <c r="Q126" s="147"/>
      <c r="R126" s="147"/>
      <c r="S126" s="147"/>
      <c r="T126" s="147"/>
      <c r="U126" s="147"/>
      <c r="V126" s="147"/>
      <c r="W126" s="29"/>
      <c r="X126" s="29"/>
      <c r="Y126" s="29"/>
      <c r="Z126" s="29"/>
      <c r="AA126" s="147"/>
      <c r="AB126" s="45"/>
      <c r="AC126" s="97"/>
      <c r="AD126" s="97"/>
      <c r="AE126" s="97"/>
      <c r="AF126" s="97"/>
      <c r="AG126" s="97"/>
      <c r="AH126" s="156"/>
      <c r="AI126" s="156"/>
      <c r="AJ126" s="156"/>
      <c r="AK126" s="156"/>
      <c r="AL126" s="110"/>
      <c r="AM126" s="110"/>
      <c r="AN126" s="110"/>
      <c r="AO126" s="110"/>
      <c r="AP126" s="33"/>
      <c r="AQ126" s="118"/>
      <c r="AR126" s="128"/>
      <c r="AS126" s="130"/>
      <c r="AT126" s="120"/>
      <c r="AU126" s="42"/>
      <c r="AV126" s="133"/>
      <c r="AW126" s="133"/>
      <c r="AX126" s="23"/>
      <c r="AY126" s="23"/>
      <c r="AZ126" s="133"/>
      <c r="BA126" s="133"/>
      <c r="BB126" s="23"/>
      <c r="BC126" s="23"/>
      <c r="BD126" s="133"/>
      <c r="BE126" s="133"/>
      <c r="BF126" s="23"/>
      <c r="BG126" s="23"/>
      <c r="BH126" s="137"/>
    </row>
    <row r="127" spans="1:60" x14ac:dyDescent="0.15">
      <c r="A127" s="243"/>
      <c r="B127" s="241"/>
      <c r="C127" s="238"/>
      <c r="D127" s="239"/>
      <c r="E127" s="147"/>
      <c r="F127" s="145"/>
      <c r="G127" s="145"/>
      <c r="H127" s="145"/>
      <c r="I127" s="145"/>
      <c r="J127" s="238"/>
      <c r="K127" s="238"/>
      <c r="L127" s="150"/>
      <c r="M127" s="147"/>
      <c r="N127" s="147"/>
      <c r="O127" s="150"/>
      <c r="P127" s="147"/>
      <c r="Q127" s="147"/>
      <c r="R127" s="147"/>
      <c r="S127" s="147"/>
      <c r="T127" s="147"/>
      <c r="U127" s="147"/>
      <c r="V127" s="147"/>
      <c r="W127" s="147"/>
      <c r="X127" s="147"/>
      <c r="Y127" s="147"/>
      <c r="Z127" s="147"/>
      <c r="AA127" s="147"/>
      <c r="AB127" s="45"/>
      <c r="AC127" s="157"/>
      <c r="AD127" s="157"/>
      <c r="AE127" s="157"/>
      <c r="AF127" s="157"/>
      <c r="AG127" s="97"/>
      <c r="AH127" s="157"/>
      <c r="AI127" s="157"/>
      <c r="AJ127" s="157"/>
      <c r="AK127" s="157"/>
      <c r="AL127" s="110"/>
      <c r="AM127" s="110"/>
      <c r="AN127" s="110"/>
      <c r="AO127" s="110"/>
      <c r="AP127" s="43"/>
      <c r="AQ127" s="118"/>
      <c r="AR127" s="129"/>
      <c r="AS127" s="130"/>
      <c r="AT127" s="120"/>
      <c r="AU127" s="42"/>
      <c r="AV127" s="133"/>
      <c r="AW127" s="133"/>
      <c r="AX127" s="23"/>
      <c r="AY127" s="23"/>
      <c r="AZ127" s="133"/>
      <c r="BA127" s="133"/>
      <c r="BB127" s="23"/>
      <c r="BC127" s="23"/>
      <c r="BD127" s="133"/>
      <c r="BE127" s="133"/>
      <c r="BF127" s="23"/>
      <c r="BG127" s="23"/>
      <c r="BH127" s="137"/>
    </row>
    <row r="128" spans="1:60" x14ac:dyDescent="0.15">
      <c r="A128" s="243"/>
      <c r="B128" s="241"/>
      <c r="C128" s="238"/>
      <c r="D128" s="237"/>
      <c r="E128" s="147"/>
      <c r="F128" s="147"/>
      <c r="G128" s="147"/>
      <c r="H128" s="147"/>
      <c r="I128" s="147"/>
      <c r="J128" s="238"/>
      <c r="K128" s="238"/>
      <c r="L128" s="150"/>
      <c r="M128" s="147"/>
      <c r="N128" s="147"/>
      <c r="O128" s="150"/>
      <c r="P128" s="147"/>
      <c r="Q128" s="147"/>
      <c r="R128" s="147"/>
      <c r="S128" s="147"/>
      <c r="T128" s="147"/>
      <c r="U128" s="147"/>
      <c r="V128" s="147"/>
      <c r="W128" s="147"/>
      <c r="X128" s="147"/>
      <c r="Y128" s="147"/>
      <c r="Z128" s="147"/>
      <c r="AA128" s="147"/>
      <c r="AB128" s="45"/>
      <c r="AC128" s="157"/>
      <c r="AD128" s="157"/>
      <c r="AE128" s="157"/>
      <c r="AF128" s="157"/>
      <c r="AG128" s="97"/>
      <c r="AH128" s="157"/>
      <c r="AI128" s="157"/>
      <c r="AJ128" s="157"/>
      <c r="AK128" s="157"/>
      <c r="AL128" s="110"/>
      <c r="AM128" s="110"/>
      <c r="AN128" s="110"/>
      <c r="AO128" s="110"/>
      <c r="AP128" s="33"/>
      <c r="AQ128" s="118"/>
      <c r="AR128" s="127"/>
      <c r="AS128" s="130"/>
      <c r="AT128" s="120"/>
      <c r="AU128" s="42"/>
      <c r="AV128" s="133"/>
      <c r="AW128" s="133"/>
      <c r="AX128" s="23"/>
      <c r="AY128" s="23"/>
      <c r="AZ128" s="133"/>
      <c r="BA128" s="133"/>
      <c r="BB128" s="23"/>
      <c r="BC128" s="23"/>
      <c r="BD128" s="133"/>
      <c r="BE128" s="133"/>
      <c r="BF128" s="23"/>
      <c r="BG128" s="23"/>
      <c r="BH128" s="137"/>
    </row>
    <row r="129" spans="1:60" x14ac:dyDescent="0.15">
      <c r="A129" s="243"/>
      <c r="B129" s="241"/>
      <c r="C129" s="238"/>
      <c r="D129" s="238"/>
      <c r="E129" s="147"/>
      <c r="F129" s="147"/>
      <c r="G129" s="147"/>
      <c r="H129" s="147"/>
      <c r="I129" s="147"/>
      <c r="J129" s="238"/>
      <c r="K129" s="238"/>
      <c r="L129" s="150"/>
      <c r="M129" s="147"/>
      <c r="N129" s="147"/>
      <c r="O129" s="150"/>
      <c r="P129" s="147"/>
      <c r="Q129" s="147"/>
      <c r="R129" s="147"/>
      <c r="S129" s="147"/>
      <c r="T129" s="147"/>
      <c r="U129" s="147"/>
      <c r="V129" s="147"/>
      <c r="W129" s="147"/>
      <c r="X129" s="147"/>
      <c r="Y129" s="147"/>
      <c r="Z129" s="147"/>
      <c r="AA129" s="147"/>
      <c r="AB129" s="45"/>
      <c r="AC129" s="157"/>
      <c r="AD129" s="157"/>
      <c r="AE129" s="157"/>
      <c r="AF129" s="157"/>
      <c r="AG129" s="97"/>
      <c r="AH129" s="157"/>
      <c r="AI129" s="157"/>
      <c r="AJ129" s="157"/>
      <c r="AK129" s="157"/>
      <c r="AL129" s="110"/>
      <c r="AM129" s="110"/>
      <c r="AN129" s="110"/>
      <c r="AO129" s="110"/>
      <c r="AP129" s="43"/>
      <c r="AQ129" s="118"/>
      <c r="AR129" s="128"/>
      <c r="AS129" s="130"/>
      <c r="AT129" s="120"/>
      <c r="AU129" s="42"/>
      <c r="AV129" s="133"/>
      <c r="AW129" s="133"/>
      <c r="AX129" s="23"/>
      <c r="AY129" s="23"/>
      <c r="AZ129" s="133"/>
      <c r="BA129" s="133"/>
      <c r="BB129" s="23"/>
      <c r="BC129" s="23"/>
      <c r="BD129" s="133"/>
      <c r="BE129" s="133"/>
      <c r="BF129" s="23"/>
      <c r="BG129" s="23"/>
      <c r="BH129" s="137"/>
    </row>
    <row r="130" spans="1:60" x14ac:dyDescent="0.15">
      <c r="A130" s="243"/>
      <c r="B130" s="241"/>
      <c r="C130" s="238"/>
      <c r="D130" s="239"/>
      <c r="E130" s="147"/>
      <c r="F130" s="147"/>
      <c r="G130" s="147"/>
      <c r="H130" s="147"/>
      <c r="I130" s="147"/>
      <c r="J130" s="238"/>
      <c r="K130" s="238"/>
      <c r="L130" s="150"/>
      <c r="M130" s="147"/>
      <c r="N130" s="147"/>
      <c r="O130" s="150"/>
      <c r="P130" s="147"/>
      <c r="Q130" s="147"/>
      <c r="R130" s="147"/>
      <c r="S130" s="147"/>
      <c r="T130" s="147"/>
      <c r="U130" s="147"/>
      <c r="V130" s="147"/>
      <c r="W130" s="147"/>
      <c r="X130" s="147"/>
      <c r="Y130" s="147"/>
      <c r="Z130" s="147"/>
      <c r="AA130" s="147"/>
      <c r="AB130" s="45"/>
      <c r="AC130" s="157"/>
      <c r="AD130" s="157"/>
      <c r="AE130" s="157"/>
      <c r="AF130" s="157"/>
      <c r="AG130" s="97"/>
      <c r="AH130" s="157"/>
      <c r="AI130" s="157"/>
      <c r="AJ130" s="157"/>
      <c r="AK130" s="157"/>
      <c r="AL130" s="110"/>
      <c r="AM130" s="110"/>
      <c r="AN130" s="110"/>
      <c r="AO130" s="110"/>
      <c r="AP130" s="33"/>
      <c r="AQ130" s="118"/>
      <c r="AR130" s="129"/>
      <c r="AS130" s="130"/>
      <c r="AT130" s="120"/>
      <c r="AU130" s="42"/>
      <c r="AV130" s="133"/>
      <c r="AW130" s="133"/>
      <c r="AX130" s="23"/>
      <c r="AY130" s="23"/>
      <c r="AZ130" s="133"/>
      <c r="BA130" s="133"/>
      <c r="BB130" s="23"/>
      <c r="BC130" s="23"/>
      <c r="BD130" s="133"/>
      <c r="BE130" s="133"/>
      <c r="BF130" s="23"/>
      <c r="BG130" s="23"/>
      <c r="BH130" s="137"/>
    </row>
    <row r="131" spans="1:60" x14ac:dyDescent="0.15">
      <c r="A131" s="243"/>
      <c r="B131" s="241"/>
      <c r="C131" s="238"/>
      <c r="D131" s="237"/>
      <c r="E131" s="147"/>
      <c r="F131" s="147"/>
      <c r="G131" s="147"/>
      <c r="H131" s="147"/>
      <c r="I131" s="147"/>
      <c r="J131" s="238"/>
      <c r="K131" s="238"/>
      <c r="L131" s="150"/>
      <c r="M131" s="147"/>
      <c r="N131" s="147"/>
      <c r="O131" s="150"/>
      <c r="P131" s="147"/>
      <c r="Q131" s="147"/>
      <c r="R131" s="147"/>
      <c r="S131" s="147"/>
      <c r="T131" s="147"/>
      <c r="U131" s="147"/>
      <c r="V131" s="147"/>
      <c r="W131" s="147"/>
      <c r="X131" s="147"/>
      <c r="Y131" s="147"/>
      <c r="Z131" s="147"/>
      <c r="AA131" s="147"/>
      <c r="AB131" s="45"/>
      <c r="AC131" s="157"/>
      <c r="AD131" s="157"/>
      <c r="AE131" s="157"/>
      <c r="AF131" s="157"/>
      <c r="AG131" s="97"/>
      <c r="AH131" s="157"/>
      <c r="AI131" s="157"/>
      <c r="AJ131" s="157"/>
      <c r="AK131" s="157"/>
      <c r="AL131" s="110"/>
      <c r="AM131" s="110"/>
      <c r="AN131" s="110"/>
      <c r="AO131" s="110"/>
      <c r="AP131" s="43"/>
      <c r="AQ131" s="118"/>
      <c r="AR131" s="127"/>
      <c r="AS131" s="130"/>
      <c r="AT131" s="120"/>
      <c r="AU131" s="42"/>
      <c r="AV131" s="133"/>
      <c r="AW131" s="133"/>
      <c r="AX131" s="23"/>
      <c r="AY131" s="23"/>
      <c r="AZ131" s="133"/>
      <c r="BA131" s="133"/>
      <c r="BB131" s="23"/>
      <c r="BC131" s="23"/>
      <c r="BD131" s="133"/>
      <c r="BE131" s="133"/>
      <c r="BF131" s="23"/>
      <c r="BG131" s="23"/>
      <c r="BH131" s="137"/>
    </row>
    <row r="132" spans="1:60" x14ac:dyDescent="0.15">
      <c r="A132" s="243"/>
      <c r="B132" s="241"/>
      <c r="C132" s="238"/>
      <c r="D132" s="238"/>
      <c r="E132" s="147"/>
      <c r="F132" s="147"/>
      <c r="G132" s="147"/>
      <c r="H132" s="147"/>
      <c r="I132" s="147"/>
      <c r="J132" s="238"/>
      <c r="K132" s="238"/>
      <c r="L132" s="150"/>
      <c r="M132" s="147"/>
      <c r="N132" s="147"/>
      <c r="O132" s="150"/>
      <c r="P132" s="147"/>
      <c r="Q132" s="147"/>
      <c r="R132" s="147"/>
      <c r="S132" s="147"/>
      <c r="T132" s="147"/>
      <c r="U132" s="147"/>
      <c r="V132" s="147"/>
      <c r="W132" s="147"/>
      <c r="X132" s="147"/>
      <c r="Y132" s="147"/>
      <c r="Z132" s="147"/>
      <c r="AA132" s="147"/>
      <c r="AB132" s="45"/>
      <c r="AC132" s="157"/>
      <c r="AD132" s="157"/>
      <c r="AE132" s="157"/>
      <c r="AF132" s="157"/>
      <c r="AG132" s="97"/>
      <c r="AH132" s="157"/>
      <c r="AI132" s="157"/>
      <c r="AJ132" s="157"/>
      <c r="AK132" s="157"/>
      <c r="AL132" s="110"/>
      <c r="AM132" s="110"/>
      <c r="AN132" s="110"/>
      <c r="AO132" s="110"/>
      <c r="AP132" s="33"/>
      <c r="AQ132" s="118"/>
      <c r="AR132" s="128"/>
      <c r="AS132" s="130"/>
      <c r="AT132" s="120"/>
      <c r="AU132" s="42"/>
      <c r="AV132" s="133"/>
      <c r="AW132" s="133"/>
      <c r="AX132" s="23"/>
      <c r="AY132" s="23"/>
      <c r="AZ132" s="133"/>
      <c r="BA132" s="133"/>
      <c r="BB132" s="23"/>
      <c r="BC132" s="23"/>
      <c r="BD132" s="133"/>
      <c r="BE132" s="133"/>
      <c r="BF132" s="23"/>
      <c r="BG132" s="23"/>
      <c r="BH132" s="137"/>
    </row>
    <row r="133" spans="1:60" x14ac:dyDescent="0.15">
      <c r="A133" s="243"/>
      <c r="B133" s="242"/>
      <c r="C133" s="239"/>
      <c r="D133" s="239"/>
      <c r="E133" s="147"/>
      <c r="F133" s="147"/>
      <c r="G133" s="147"/>
      <c r="H133" s="147"/>
      <c r="I133" s="147"/>
      <c r="J133" s="239"/>
      <c r="K133" s="239"/>
      <c r="L133" s="150"/>
      <c r="M133" s="147"/>
      <c r="N133" s="147"/>
      <c r="O133" s="150"/>
      <c r="P133" s="147"/>
      <c r="Q133" s="147"/>
      <c r="R133" s="147"/>
      <c r="S133" s="147"/>
      <c r="T133" s="147"/>
      <c r="U133" s="147"/>
      <c r="V133" s="147"/>
      <c r="W133" s="147"/>
      <c r="X133" s="147"/>
      <c r="Y133" s="147"/>
      <c r="Z133" s="147"/>
      <c r="AA133" s="147"/>
      <c r="AB133" s="45"/>
      <c r="AC133" s="157"/>
      <c r="AD133" s="157"/>
      <c r="AE133" s="157"/>
      <c r="AF133" s="157"/>
      <c r="AG133" s="97"/>
      <c r="AH133" s="157"/>
      <c r="AI133" s="157"/>
      <c r="AJ133" s="157"/>
      <c r="AK133" s="157"/>
      <c r="AL133" s="110"/>
      <c r="AM133" s="110"/>
      <c r="AN133" s="110"/>
      <c r="AO133" s="110"/>
      <c r="AP133" s="43"/>
      <c r="AQ133" s="119"/>
      <c r="AR133" s="129"/>
      <c r="AS133" s="130"/>
      <c r="AT133" s="120"/>
      <c r="AU133" s="42"/>
      <c r="AV133" s="133"/>
      <c r="AW133" s="133"/>
      <c r="AX133" s="23"/>
      <c r="AY133" s="23"/>
      <c r="AZ133" s="133"/>
      <c r="BA133" s="133"/>
      <c r="BB133" s="23"/>
      <c r="BC133" s="23"/>
      <c r="BD133" s="133"/>
      <c r="BE133" s="133"/>
      <c r="BF133" s="23"/>
      <c r="BG133" s="23"/>
      <c r="BH133" s="137"/>
    </row>
    <row r="134" spans="1:60" x14ac:dyDescent="0.15">
      <c r="A134" s="243"/>
      <c r="B134" s="240"/>
      <c r="C134" s="237"/>
      <c r="D134" s="237"/>
      <c r="E134" s="10"/>
      <c r="F134" s="10"/>
      <c r="G134" s="10"/>
      <c r="H134" s="10"/>
      <c r="I134" s="10"/>
      <c r="J134" s="10"/>
      <c r="K134" s="10"/>
      <c r="L134" s="10"/>
      <c r="M134" s="10"/>
      <c r="N134" s="10"/>
      <c r="O134" s="151"/>
      <c r="P134" s="3"/>
      <c r="Q134" s="10"/>
      <c r="R134" s="10"/>
      <c r="S134" s="152"/>
      <c r="T134" s="152"/>
      <c r="U134" s="152"/>
      <c r="V134" s="152"/>
      <c r="W134" s="3"/>
      <c r="X134" s="3"/>
      <c r="Y134" s="3"/>
      <c r="Z134" s="3"/>
      <c r="AA134" s="1"/>
      <c r="AB134" s="23"/>
      <c r="AC134" s="155"/>
      <c r="AD134" s="155"/>
      <c r="AE134" s="155"/>
      <c r="AF134" s="155"/>
      <c r="AG134" s="101"/>
      <c r="AH134" s="155"/>
      <c r="AI134" s="155"/>
      <c r="AJ134" s="155"/>
      <c r="AK134" s="155"/>
      <c r="AL134" s="110"/>
      <c r="AM134" s="110"/>
      <c r="AN134" s="110"/>
      <c r="AO134" s="110"/>
      <c r="AP134" s="33"/>
      <c r="AQ134" s="121"/>
      <c r="AR134" s="127"/>
      <c r="AS134" s="130"/>
      <c r="AT134" s="120"/>
      <c r="AU134" s="42"/>
      <c r="AV134" s="133"/>
      <c r="AW134" s="133"/>
      <c r="AX134" s="23"/>
      <c r="AY134" s="23"/>
      <c r="AZ134" s="133"/>
      <c r="BA134" s="133"/>
      <c r="BB134" s="23"/>
      <c r="BC134" s="23"/>
      <c r="BD134" s="133"/>
      <c r="BE134" s="133"/>
      <c r="BF134" s="23"/>
      <c r="BG134" s="23"/>
      <c r="BH134" s="137"/>
    </row>
    <row r="135" spans="1:60" x14ac:dyDescent="0.15">
      <c r="A135" s="243"/>
      <c r="B135" s="241"/>
      <c r="C135" s="238"/>
      <c r="D135" s="238"/>
      <c r="E135" s="147"/>
      <c r="F135" s="145"/>
      <c r="G135" s="145"/>
      <c r="H135" s="145"/>
      <c r="I135" s="145"/>
      <c r="J135" s="237"/>
      <c r="K135" s="237"/>
      <c r="L135" s="147"/>
      <c r="M135" s="191"/>
      <c r="N135" s="191"/>
      <c r="O135" s="150"/>
      <c r="P135" s="147"/>
      <c r="Q135" s="147"/>
      <c r="R135" s="147"/>
      <c r="S135" s="106"/>
      <c r="T135" s="106"/>
      <c r="U135" s="147"/>
      <c r="V135" s="147"/>
      <c r="W135" s="29"/>
      <c r="X135" s="29"/>
      <c r="Y135" s="29"/>
      <c r="Z135" s="29"/>
      <c r="AA135" s="147"/>
      <c r="AB135" s="45"/>
      <c r="AC135" s="97"/>
      <c r="AD135" s="97"/>
      <c r="AE135" s="97"/>
      <c r="AF135" s="97"/>
      <c r="AG135" s="97"/>
      <c r="AH135" s="156"/>
      <c r="AI135" s="156"/>
      <c r="AJ135" s="156"/>
      <c r="AK135" s="156"/>
      <c r="AL135" s="110"/>
      <c r="AM135" s="110"/>
      <c r="AN135" s="110"/>
      <c r="AO135" s="110"/>
      <c r="AP135" s="43"/>
      <c r="AQ135" s="118"/>
      <c r="AR135" s="128"/>
      <c r="AS135" s="130"/>
      <c r="AT135" s="120"/>
      <c r="AU135" s="42"/>
      <c r="AV135" s="133"/>
      <c r="AW135" s="133"/>
      <c r="AX135" s="23"/>
      <c r="AY135" s="23"/>
      <c r="AZ135" s="133"/>
      <c r="BA135" s="133"/>
      <c r="BB135" s="23"/>
      <c r="BC135" s="23"/>
      <c r="BD135" s="133"/>
      <c r="BE135" s="133"/>
      <c r="BF135" s="23"/>
      <c r="BG135" s="23"/>
      <c r="BH135" s="137"/>
    </row>
    <row r="136" spans="1:60" x14ac:dyDescent="0.15">
      <c r="A136" s="243"/>
      <c r="B136" s="241"/>
      <c r="C136" s="238"/>
      <c r="D136" s="239"/>
      <c r="E136" s="147"/>
      <c r="F136" s="145"/>
      <c r="G136" s="145"/>
      <c r="H136" s="145"/>
      <c r="I136" s="145"/>
      <c r="J136" s="238"/>
      <c r="K136" s="238"/>
      <c r="L136" s="150"/>
      <c r="M136" s="147"/>
      <c r="N136" s="147"/>
      <c r="O136" s="150"/>
      <c r="P136" s="147"/>
      <c r="Q136" s="147"/>
      <c r="R136" s="147"/>
      <c r="S136" s="147"/>
      <c r="T136" s="147"/>
      <c r="U136" s="147"/>
      <c r="V136" s="147"/>
      <c r="W136" s="147"/>
      <c r="X136" s="147"/>
      <c r="Y136" s="147"/>
      <c r="Z136" s="147"/>
      <c r="AA136" s="147"/>
      <c r="AB136" s="45"/>
      <c r="AC136" s="157"/>
      <c r="AD136" s="157"/>
      <c r="AE136" s="157"/>
      <c r="AF136" s="157"/>
      <c r="AG136" s="97"/>
      <c r="AH136" s="157"/>
      <c r="AI136" s="157"/>
      <c r="AJ136" s="157"/>
      <c r="AK136" s="157"/>
      <c r="AL136" s="110"/>
      <c r="AM136" s="110"/>
      <c r="AN136" s="110"/>
      <c r="AO136" s="110"/>
      <c r="AP136" s="33"/>
      <c r="AQ136" s="118"/>
      <c r="AR136" s="129"/>
      <c r="AS136" s="130"/>
      <c r="AT136" s="120"/>
      <c r="AU136" s="42"/>
      <c r="AV136" s="133"/>
      <c r="AW136" s="133"/>
      <c r="AX136" s="23"/>
      <c r="AY136" s="23"/>
      <c r="AZ136" s="133"/>
      <c r="BA136" s="133"/>
      <c r="BB136" s="23"/>
      <c r="BC136" s="23"/>
      <c r="BD136" s="133"/>
      <c r="BE136" s="133"/>
      <c r="BF136" s="23"/>
      <c r="BG136" s="23"/>
      <c r="BH136" s="137"/>
    </row>
    <row r="137" spans="1:60" x14ac:dyDescent="0.15">
      <c r="A137" s="243"/>
      <c r="B137" s="241"/>
      <c r="C137" s="238"/>
      <c r="D137" s="237"/>
      <c r="E137" s="147"/>
      <c r="F137" s="147"/>
      <c r="G137" s="147"/>
      <c r="H137" s="147"/>
      <c r="I137" s="147"/>
      <c r="J137" s="238"/>
      <c r="K137" s="238"/>
      <c r="L137" s="150"/>
      <c r="M137" s="147"/>
      <c r="N137" s="147"/>
      <c r="O137" s="150"/>
      <c r="P137" s="147"/>
      <c r="Q137" s="147"/>
      <c r="R137" s="147"/>
      <c r="S137" s="147"/>
      <c r="T137" s="147"/>
      <c r="U137" s="147"/>
      <c r="V137" s="147"/>
      <c r="W137" s="147"/>
      <c r="X137" s="147"/>
      <c r="Y137" s="147"/>
      <c r="Z137" s="147"/>
      <c r="AA137" s="147"/>
      <c r="AB137" s="45"/>
      <c r="AC137" s="157"/>
      <c r="AD137" s="157"/>
      <c r="AE137" s="157"/>
      <c r="AF137" s="157"/>
      <c r="AG137" s="97"/>
      <c r="AH137" s="157"/>
      <c r="AI137" s="157"/>
      <c r="AJ137" s="157"/>
      <c r="AK137" s="157"/>
      <c r="AL137" s="110"/>
      <c r="AM137" s="110"/>
      <c r="AN137" s="110"/>
      <c r="AO137" s="110"/>
      <c r="AP137" s="43"/>
      <c r="AQ137" s="118"/>
      <c r="AR137" s="127"/>
      <c r="AS137" s="130"/>
      <c r="AT137" s="120"/>
      <c r="AU137" s="42"/>
      <c r="AV137" s="133"/>
      <c r="AW137" s="133"/>
      <c r="AX137" s="23"/>
      <c r="AY137" s="23"/>
      <c r="AZ137" s="133"/>
      <c r="BA137" s="133"/>
      <c r="BB137" s="23"/>
      <c r="BC137" s="23"/>
      <c r="BD137" s="133"/>
      <c r="BE137" s="133"/>
      <c r="BF137" s="23"/>
      <c r="BG137" s="23"/>
      <c r="BH137" s="137"/>
    </row>
    <row r="138" spans="1:60" x14ac:dyDescent="0.15">
      <c r="A138" s="243"/>
      <c r="B138" s="241"/>
      <c r="C138" s="238"/>
      <c r="D138" s="238"/>
      <c r="E138" s="147"/>
      <c r="F138" s="147"/>
      <c r="G138" s="147"/>
      <c r="H138" s="147"/>
      <c r="I138" s="147"/>
      <c r="J138" s="238"/>
      <c r="K138" s="238"/>
      <c r="L138" s="150"/>
      <c r="M138" s="147"/>
      <c r="N138" s="147"/>
      <c r="O138" s="150"/>
      <c r="P138" s="147"/>
      <c r="Q138" s="147"/>
      <c r="R138" s="147"/>
      <c r="S138" s="147"/>
      <c r="T138" s="147"/>
      <c r="U138" s="147"/>
      <c r="V138" s="147"/>
      <c r="W138" s="147"/>
      <c r="X138" s="147"/>
      <c r="Y138" s="147"/>
      <c r="Z138" s="147"/>
      <c r="AA138" s="147"/>
      <c r="AB138" s="45"/>
      <c r="AC138" s="157"/>
      <c r="AD138" s="157"/>
      <c r="AE138" s="157"/>
      <c r="AF138" s="157"/>
      <c r="AG138" s="97"/>
      <c r="AH138" s="157"/>
      <c r="AI138" s="157"/>
      <c r="AJ138" s="157"/>
      <c r="AK138" s="157"/>
      <c r="AL138" s="110"/>
      <c r="AM138" s="110"/>
      <c r="AN138" s="110"/>
      <c r="AO138" s="110"/>
      <c r="AP138" s="33"/>
      <c r="AQ138" s="118"/>
      <c r="AR138" s="128"/>
      <c r="AS138" s="130"/>
      <c r="AT138" s="120"/>
      <c r="AU138" s="42"/>
      <c r="AV138" s="133"/>
      <c r="AW138" s="133"/>
      <c r="AX138" s="23"/>
      <c r="AY138" s="23"/>
      <c r="AZ138" s="133"/>
      <c r="BA138" s="133"/>
      <c r="BB138" s="23"/>
      <c r="BC138" s="23"/>
      <c r="BD138" s="133"/>
      <c r="BE138" s="133"/>
      <c r="BF138" s="23"/>
      <c r="BG138" s="23"/>
      <c r="BH138" s="137"/>
    </row>
    <row r="139" spans="1:60" x14ac:dyDescent="0.15">
      <c r="A139" s="243"/>
      <c r="B139" s="241"/>
      <c r="C139" s="238"/>
      <c r="D139" s="239"/>
      <c r="E139" s="147"/>
      <c r="F139" s="147"/>
      <c r="G139" s="147"/>
      <c r="H139" s="147"/>
      <c r="I139" s="147"/>
      <c r="J139" s="238"/>
      <c r="K139" s="238"/>
      <c r="L139" s="150"/>
      <c r="M139" s="147"/>
      <c r="N139" s="147"/>
      <c r="O139" s="150"/>
      <c r="P139" s="147"/>
      <c r="Q139" s="147"/>
      <c r="R139" s="147"/>
      <c r="S139" s="147"/>
      <c r="T139" s="147"/>
      <c r="U139" s="147"/>
      <c r="V139" s="147"/>
      <c r="W139" s="147"/>
      <c r="X139" s="147"/>
      <c r="Y139" s="147"/>
      <c r="Z139" s="147"/>
      <c r="AA139" s="147"/>
      <c r="AB139" s="45"/>
      <c r="AC139" s="157"/>
      <c r="AD139" s="157"/>
      <c r="AE139" s="157"/>
      <c r="AF139" s="157"/>
      <c r="AG139" s="97"/>
      <c r="AH139" s="157"/>
      <c r="AI139" s="157"/>
      <c r="AJ139" s="157"/>
      <c r="AK139" s="157"/>
      <c r="AL139" s="110"/>
      <c r="AM139" s="110"/>
      <c r="AN139" s="110"/>
      <c r="AO139" s="110"/>
      <c r="AP139" s="43"/>
      <c r="AQ139" s="118"/>
      <c r="AR139" s="129"/>
      <c r="AS139" s="130"/>
      <c r="AT139" s="120"/>
      <c r="AU139" s="42"/>
      <c r="AV139" s="133"/>
      <c r="AW139" s="133"/>
      <c r="AX139" s="23"/>
      <c r="AY139" s="23"/>
      <c r="AZ139" s="133"/>
      <c r="BA139" s="133"/>
      <c r="BB139" s="23"/>
      <c r="BC139" s="23"/>
      <c r="BD139" s="133"/>
      <c r="BE139" s="133"/>
      <c r="BF139" s="23"/>
      <c r="BG139" s="23"/>
      <c r="BH139" s="137"/>
    </row>
    <row r="140" spans="1:60" x14ac:dyDescent="0.15">
      <c r="A140" s="243"/>
      <c r="B140" s="241"/>
      <c r="C140" s="238"/>
      <c r="D140" s="237"/>
      <c r="E140" s="147"/>
      <c r="F140" s="147"/>
      <c r="G140" s="147"/>
      <c r="H140" s="147"/>
      <c r="I140" s="147"/>
      <c r="J140" s="238"/>
      <c r="K140" s="238"/>
      <c r="L140" s="150"/>
      <c r="M140" s="147"/>
      <c r="N140" s="147"/>
      <c r="O140" s="150"/>
      <c r="P140" s="147"/>
      <c r="Q140" s="147"/>
      <c r="R140" s="147"/>
      <c r="S140" s="147"/>
      <c r="T140" s="147"/>
      <c r="U140" s="147"/>
      <c r="V140" s="147"/>
      <c r="W140" s="147"/>
      <c r="X140" s="147"/>
      <c r="Y140" s="147"/>
      <c r="Z140" s="147"/>
      <c r="AA140" s="147"/>
      <c r="AB140" s="45"/>
      <c r="AC140" s="157"/>
      <c r="AD140" s="157"/>
      <c r="AE140" s="157"/>
      <c r="AF140" s="157"/>
      <c r="AG140" s="97"/>
      <c r="AH140" s="157"/>
      <c r="AI140" s="157"/>
      <c r="AJ140" s="157"/>
      <c r="AK140" s="157"/>
      <c r="AL140" s="110"/>
      <c r="AM140" s="110"/>
      <c r="AN140" s="110"/>
      <c r="AO140" s="110"/>
      <c r="AP140" s="33"/>
      <c r="AQ140" s="118"/>
      <c r="AR140" s="127"/>
      <c r="AS140" s="130"/>
      <c r="AT140" s="120"/>
      <c r="AU140" s="42"/>
      <c r="AV140" s="133"/>
      <c r="AW140" s="133"/>
      <c r="AX140" s="23"/>
      <c r="AY140" s="23"/>
      <c r="AZ140" s="133"/>
      <c r="BA140" s="133"/>
      <c r="BB140" s="23"/>
      <c r="BC140" s="23"/>
      <c r="BD140" s="133"/>
      <c r="BE140" s="133"/>
      <c r="BF140" s="23"/>
      <c r="BG140" s="23"/>
      <c r="BH140" s="137"/>
    </row>
    <row r="141" spans="1:60" x14ac:dyDescent="0.15">
      <c r="A141" s="243"/>
      <c r="B141" s="241"/>
      <c r="C141" s="238"/>
      <c r="D141" s="238"/>
      <c r="E141" s="147"/>
      <c r="F141" s="147"/>
      <c r="G141" s="147"/>
      <c r="H141" s="147"/>
      <c r="I141" s="147"/>
      <c r="J141" s="238"/>
      <c r="K141" s="238"/>
      <c r="L141" s="150"/>
      <c r="M141" s="147"/>
      <c r="N141" s="147"/>
      <c r="O141" s="150"/>
      <c r="P141" s="147"/>
      <c r="Q141" s="147"/>
      <c r="R141" s="147"/>
      <c r="S141" s="147"/>
      <c r="T141" s="147"/>
      <c r="U141" s="147"/>
      <c r="V141" s="147"/>
      <c r="W141" s="147"/>
      <c r="X141" s="147"/>
      <c r="Y141" s="147"/>
      <c r="Z141" s="147"/>
      <c r="AA141" s="147"/>
      <c r="AB141" s="45"/>
      <c r="AC141" s="157"/>
      <c r="AD141" s="157"/>
      <c r="AE141" s="157"/>
      <c r="AF141" s="157"/>
      <c r="AG141" s="97"/>
      <c r="AH141" s="157"/>
      <c r="AI141" s="157"/>
      <c r="AJ141" s="157"/>
      <c r="AK141" s="157"/>
      <c r="AL141" s="110"/>
      <c r="AM141" s="110"/>
      <c r="AN141" s="110"/>
      <c r="AO141" s="110"/>
      <c r="AP141" s="43"/>
      <c r="AQ141" s="118"/>
      <c r="AR141" s="128"/>
      <c r="AS141" s="130"/>
      <c r="AT141" s="120"/>
      <c r="AU141" s="42"/>
      <c r="AV141" s="133"/>
      <c r="AW141" s="133"/>
      <c r="AX141" s="23"/>
      <c r="AY141" s="23"/>
      <c r="AZ141" s="133"/>
      <c r="BA141" s="133"/>
      <c r="BB141" s="23"/>
      <c r="BC141" s="23"/>
      <c r="BD141" s="133"/>
      <c r="BE141" s="133"/>
      <c r="BF141" s="23"/>
      <c r="BG141" s="23"/>
      <c r="BH141" s="137"/>
    </row>
    <row r="142" spans="1:60" x14ac:dyDescent="0.15">
      <c r="A142" s="243"/>
      <c r="B142" s="242"/>
      <c r="C142" s="239"/>
      <c r="D142" s="239"/>
      <c r="E142" s="147"/>
      <c r="F142" s="147"/>
      <c r="G142" s="147"/>
      <c r="H142" s="147"/>
      <c r="I142" s="147"/>
      <c r="J142" s="239"/>
      <c r="K142" s="239"/>
      <c r="L142" s="150"/>
      <c r="M142" s="147"/>
      <c r="N142" s="147"/>
      <c r="O142" s="150"/>
      <c r="P142" s="147"/>
      <c r="Q142" s="147"/>
      <c r="R142" s="147"/>
      <c r="S142" s="147"/>
      <c r="T142" s="147"/>
      <c r="U142" s="147"/>
      <c r="V142" s="147"/>
      <c r="W142" s="147"/>
      <c r="X142" s="147"/>
      <c r="Y142" s="147"/>
      <c r="Z142" s="147"/>
      <c r="AA142" s="147"/>
      <c r="AB142" s="45"/>
      <c r="AC142" s="157"/>
      <c r="AD142" s="157"/>
      <c r="AE142" s="157"/>
      <c r="AF142" s="157"/>
      <c r="AG142" s="97"/>
      <c r="AH142" s="157"/>
      <c r="AI142" s="157"/>
      <c r="AJ142" s="157"/>
      <c r="AK142" s="157"/>
      <c r="AL142" s="110"/>
      <c r="AM142" s="110"/>
      <c r="AN142" s="110"/>
      <c r="AO142" s="110"/>
      <c r="AP142" s="33"/>
      <c r="AQ142" s="119"/>
      <c r="AR142" s="129"/>
      <c r="AS142" s="130"/>
      <c r="AT142" s="120"/>
      <c r="AU142" s="42"/>
      <c r="AV142" s="133"/>
      <c r="AW142" s="133"/>
      <c r="AX142" s="23"/>
      <c r="AY142" s="23"/>
      <c r="AZ142" s="133"/>
      <c r="BA142" s="133"/>
      <c r="BB142" s="23"/>
      <c r="BC142" s="23"/>
      <c r="BD142" s="133"/>
      <c r="BE142" s="133"/>
      <c r="BF142" s="23"/>
      <c r="BG142" s="23"/>
      <c r="BH142" s="137"/>
    </row>
    <row r="143" spans="1:60" x14ac:dyDescent="0.15">
      <c r="A143" s="243"/>
      <c r="B143" s="240"/>
      <c r="C143" s="237"/>
      <c r="D143" s="237"/>
      <c r="E143" s="10"/>
      <c r="F143" s="10"/>
      <c r="G143" s="10"/>
      <c r="H143" s="10"/>
      <c r="I143" s="10"/>
      <c r="J143" s="10"/>
      <c r="K143" s="10"/>
      <c r="L143" s="158"/>
      <c r="M143" s="158"/>
      <c r="N143" s="10"/>
      <c r="O143" s="151"/>
      <c r="P143" s="3"/>
      <c r="Q143" s="10"/>
      <c r="R143" s="10"/>
      <c r="S143" s="10"/>
      <c r="T143" s="152"/>
      <c r="U143" s="152"/>
      <c r="V143" s="152"/>
      <c r="W143" s="3"/>
      <c r="X143" s="3"/>
      <c r="Y143" s="3"/>
      <c r="Z143" s="3"/>
      <c r="AA143" s="1"/>
      <c r="AB143" s="23"/>
      <c r="AC143" s="155"/>
      <c r="AD143" s="155"/>
      <c r="AE143" s="155"/>
      <c r="AF143" s="155"/>
      <c r="AG143" s="101"/>
      <c r="AH143" s="155"/>
      <c r="AI143" s="155"/>
      <c r="AJ143" s="155"/>
      <c r="AK143" s="155"/>
      <c r="AL143" s="110"/>
      <c r="AM143" s="110"/>
      <c r="AN143" s="110"/>
      <c r="AO143" s="110"/>
      <c r="AP143" s="43"/>
      <c r="AQ143" s="121"/>
      <c r="AR143" s="127"/>
      <c r="AS143" s="130"/>
      <c r="AT143" s="120"/>
      <c r="AU143" s="42"/>
      <c r="AV143" s="133"/>
      <c r="AW143" s="133"/>
      <c r="AX143" s="23"/>
      <c r="AY143" s="23"/>
      <c r="AZ143" s="133"/>
      <c r="BA143" s="133"/>
      <c r="BB143" s="23"/>
      <c r="BC143" s="23"/>
      <c r="BD143" s="133"/>
      <c r="BE143" s="133"/>
      <c r="BF143" s="23"/>
      <c r="BG143" s="23"/>
      <c r="BH143" s="137"/>
    </row>
    <row r="144" spans="1:60" x14ac:dyDescent="0.15">
      <c r="A144" s="243"/>
      <c r="B144" s="241"/>
      <c r="C144" s="238"/>
      <c r="D144" s="238"/>
      <c r="E144" s="147"/>
      <c r="F144" s="145"/>
      <c r="G144" s="145"/>
      <c r="H144" s="145"/>
      <c r="I144" s="145"/>
      <c r="J144" s="237"/>
      <c r="K144" s="237"/>
      <c r="L144" s="147"/>
      <c r="M144" s="150"/>
      <c r="N144" s="147"/>
      <c r="O144" s="150"/>
      <c r="P144" s="147"/>
      <c r="Q144" s="147"/>
      <c r="R144" s="147"/>
      <c r="S144" s="147"/>
      <c r="T144" s="147"/>
      <c r="U144" s="147"/>
      <c r="V144" s="147"/>
      <c r="W144" s="29"/>
      <c r="X144" s="29"/>
      <c r="Y144" s="29"/>
      <c r="Z144" s="29"/>
      <c r="AA144" s="147"/>
      <c r="AB144" s="45"/>
      <c r="AC144" s="97"/>
      <c r="AD144" s="97"/>
      <c r="AE144" s="97"/>
      <c r="AF144" s="97"/>
      <c r="AG144" s="97"/>
      <c r="AH144" s="156"/>
      <c r="AI144" s="156"/>
      <c r="AJ144" s="156"/>
      <c r="AK144" s="156"/>
      <c r="AL144" s="110"/>
      <c r="AM144" s="110"/>
      <c r="AN144" s="110"/>
      <c r="AO144" s="110"/>
      <c r="AP144" s="33"/>
      <c r="AQ144" s="118"/>
      <c r="AR144" s="128"/>
      <c r="AS144" s="130"/>
      <c r="AT144" s="120"/>
      <c r="AU144" s="42"/>
      <c r="AV144" s="174"/>
      <c r="AW144" s="133"/>
      <c r="AX144" s="23"/>
      <c r="AY144" s="23"/>
      <c r="AZ144" s="133"/>
      <c r="BA144" s="133"/>
      <c r="BB144" s="23"/>
      <c r="BC144" s="23"/>
      <c r="BD144" s="133"/>
      <c r="BE144" s="133"/>
      <c r="BF144" s="23"/>
      <c r="BG144" s="23"/>
      <c r="BH144" s="137"/>
    </row>
    <row r="145" spans="1:60" x14ac:dyDescent="0.15">
      <c r="A145" s="243"/>
      <c r="B145" s="241"/>
      <c r="C145" s="238"/>
      <c r="D145" s="239"/>
      <c r="E145" s="147"/>
      <c r="F145" s="145"/>
      <c r="G145" s="145"/>
      <c r="H145" s="145"/>
      <c r="I145" s="145"/>
      <c r="J145" s="238"/>
      <c r="K145" s="238"/>
      <c r="L145" s="150"/>
      <c r="M145" s="147"/>
      <c r="N145" s="147"/>
      <c r="O145" s="150"/>
      <c r="P145" s="147"/>
      <c r="Q145" s="147"/>
      <c r="R145" s="147"/>
      <c r="S145" s="147"/>
      <c r="T145" s="147"/>
      <c r="U145" s="147"/>
      <c r="V145" s="147"/>
      <c r="W145" s="147"/>
      <c r="X145" s="147"/>
      <c r="Y145" s="147"/>
      <c r="Z145" s="147"/>
      <c r="AA145" s="147"/>
      <c r="AB145" s="45"/>
      <c r="AC145" s="157"/>
      <c r="AD145" s="157"/>
      <c r="AE145" s="157"/>
      <c r="AF145" s="157"/>
      <c r="AG145" s="97"/>
      <c r="AH145" s="157"/>
      <c r="AI145" s="157"/>
      <c r="AJ145" s="157"/>
      <c r="AK145" s="157"/>
      <c r="AL145" s="110"/>
      <c r="AM145" s="110"/>
      <c r="AN145" s="110"/>
      <c r="AO145" s="110"/>
      <c r="AP145" s="43"/>
      <c r="AQ145" s="118"/>
      <c r="AR145" s="129"/>
      <c r="AS145" s="130"/>
      <c r="AT145" s="120"/>
      <c r="AU145" s="42"/>
      <c r="AV145" s="133"/>
      <c r="AW145" s="133"/>
      <c r="AX145" s="23"/>
      <c r="AY145" s="23"/>
      <c r="AZ145" s="133"/>
      <c r="BA145" s="133"/>
      <c r="BB145" s="23"/>
      <c r="BC145" s="23"/>
      <c r="BD145" s="133"/>
      <c r="BE145" s="133"/>
      <c r="BF145" s="23"/>
      <c r="BG145" s="23"/>
      <c r="BH145" s="137"/>
    </row>
    <row r="146" spans="1:60" x14ac:dyDescent="0.15">
      <c r="A146" s="243"/>
      <c r="B146" s="241"/>
      <c r="C146" s="238"/>
      <c r="D146" s="237"/>
      <c r="E146" s="147"/>
      <c r="F146" s="147"/>
      <c r="G146" s="147"/>
      <c r="H146" s="147"/>
      <c r="I146" s="147"/>
      <c r="J146" s="238"/>
      <c r="K146" s="238"/>
      <c r="L146" s="150"/>
      <c r="M146" s="147"/>
      <c r="N146" s="147"/>
      <c r="O146" s="150"/>
      <c r="P146" s="147"/>
      <c r="Q146" s="147"/>
      <c r="R146" s="147"/>
      <c r="S146" s="147"/>
      <c r="T146" s="147"/>
      <c r="U146" s="147"/>
      <c r="V146" s="147"/>
      <c r="W146" s="147"/>
      <c r="X146" s="147"/>
      <c r="Y146" s="147"/>
      <c r="Z146" s="147"/>
      <c r="AA146" s="147"/>
      <c r="AB146" s="45"/>
      <c r="AC146" s="157"/>
      <c r="AD146" s="157"/>
      <c r="AE146" s="157"/>
      <c r="AF146" s="157"/>
      <c r="AG146" s="97"/>
      <c r="AH146" s="157"/>
      <c r="AI146" s="157"/>
      <c r="AJ146" s="157"/>
      <c r="AK146" s="157"/>
      <c r="AL146" s="110"/>
      <c r="AM146" s="110"/>
      <c r="AN146" s="110"/>
      <c r="AO146" s="110"/>
      <c r="AP146" s="33"/>
      <c r="AQ146" s="118"/>
      <c r="AR146" s="127"/>
      <c r="AS146" s="130"/>
      <c r="AT146" s="120"/>
      <c r="AU146" s="42"/>
      <c r="AV146" s="133"/>
      <c r="AW146" s="133"/>
      <c r="AX146" s="23"/>
      <c r="AY146" s="23"/>
      <c r="AZ146" s="133"/>
      <c r="BA146" s="133"/>
      <c r="BB146" s="23"/>
      <c r="BC146" s="23"/>
      <c r="BD146" s="133"/>
      <c r="BE146" s="133"/>
      <c r="BF146" s="23"/>
      <c r="BG146" s="23"/>
      <c r="BH146" s="137"/>
    </row>
    <row r="147" spans="1:60" x14ac:dyDescent="0.15">
      <c r="A147" s="243"/>
      <c r="B147" s="241"/>
      <c r="C147" s="238"/>
      <c r="D147" s="238"/>
      <c r="E147" s="147"/>
      <c r="F147" s="147"/>
      <c r="G147" s="147"/>
      <c r="H147" s="147"/>
      <c r="I147" s="147"/>
      <c r="J147" s="238"/>
      <c r="K147" s="238"/>
      <c r="L147" s="150"/>
      <c r="M147" s="147"/>
      <c r="N147" s="147"/>
      <c r="O147" s="150"/>
      <c r="P147" s="147"/>
      <c r="Q147" s="147"/>
      <c r="R147" s="147"/>
      <c r="S147" s="147"/>
      <c r="T147" s="147"/>
      <c r="U147" s="147"/>
      <c r="V147" s="147"/>
      <c r="W147" s="147"/>
      <c r="X147" s="147"/>
      <c r="Y147" s="147"/>
      <c r="Z147" s="147"/>
      <c r="AA147" s="147"/>
      <c r="AB147" s="45"/>
      <c r="AC147" s="157"/>
      <c r="AD147" s="157"/>
      <c r="AE147" s="157"/>
      <c r="AF147" s="157"/>
      <c r="AG147" s="97"/>
      <c r="AH147" s="157"/>
      <c r="AI147" s="157"/>
      <c r="AJ147" s="157"/>
      <c r="AK147" s="157"/>
      <c r="AL147" s="110"/>
      <c r="AM147" s="110"/>
      <c r="AN147" s="110"/>
      <c r="AO147" s="110"/>
      <c r="AP147" s="43"/>
      <c r="AQ147" s="118"/>
      <c r="AR147" s="128"/>
      <c r="AS147" s="130"/>
      <c r="AT147" s="120"/>
      <c r="AU147" s="42"/>
      <c r="AV147" s="133"/>
      <c r="AW147" s="133"/>
      <c r="AX147" s="23"/>
      <c r="AY147" s="23"/>
      <c r="AZ147" s="133"/>
      <c r="BA147" s="133"/>
      <c r="BB147" s="23"/>
      <c r="BC147" s="23"/>
      <c r="BD147" s="133"/>
      <c r="BE147" s="133"/>
      <c r="BF147" s="23"/>
      <c r="BG147" s="23"/>
      <c r="BH147" s="137"/>
    </row>
    <row r="148" spans="1:60" x14ac:dyDescent="0.15">
      <c r="A148" s="243"/>
      <c r="B148" s="241"/>
      <c r="C148" s="238"/>
      <c r="D148" s="239"/>
      <c r="E148" s="147"/>
      <c r="F148" s="147"/>
      <c r="G148" s="147"/>
      <c r="H148" s="147"/>
      <c r="I148" s="147"/>
      <c r="J148" s="238"/>
      <c r="K148" s="238"/>
      <c r="L148" s="150"/>
      <c r="M148" s="147"/>
      <c r="N148" s="147"/>
      <c r="O148" s="150"/>
      <c r="P148" s="147"/>
      <c r="Q148" s="147"/>
      <c r="R148" s="147"/>
      <c r="S148" s="147"/>
      <c r="T148" s="147"/>
      <c r="U148" s="147"/>
      <c r="V148" s="147"/>
      <c r="W148" s="147"/>
      <c r="X148" s="147"/>
      <c r="Y148" s="147"/>
      <c r="Z148" s="147"/>
      <c r="AA148" s="147"/>
      <c r="AB148" s="45"/>
      <c r="AC148" s="157"/>
      <c r="AD148" s="157"/>
      <c r="AE148" s="157"/>
      <c r="AF148" s="157"/>
      <c r="AG148" s="97"/>
      <c r="AH148" s="157"/>
      <c r="AI148" s="157"/>
      <c r="AJ148" s="157"/>
      <c r="AK148" s="157"/>
      <c r="AL148" s="110"/>
      <c r="AM148" s="110"/>
      <c r="AN148" s="110"/>
      <c r="AO148" s="110"/>
      <c r="AP148" s="33"/>
      <c r="AQ148" s="118"/>
      <c r="AR148" s="129"/>
      <c r="AS148" s="130"/>
      <c r="AT148" s="120"/>
      <c r="AU148" s="42"/>
      <c r="AV148" s="133"/>
      <c r="AW148" s="133"/>
      <c r="AX148" s="23"/>
      <c r="AY148" s="23"/>
      <c r="AZ148" s="133"/>
      <c r="BA148" s="133"/>
      <c r="BB148" s="23"/>
      <c r="BC148" s="23"/>
      <c r="BD148" s="133"/>
      <c r="BE148" s="133"/>
      <c r="BF148" s="23"/>
      <c r="BG148" s="23"/>
      <c r="BH148" s="137"/>
    </row>
    <row r="149" spans="1:60" x14ac:dyDescent="0.15">
      <c r="A149" s="243"/>
      <c r="B149" s="241"/>
      <c r="C149" s="238"/>
      <c r="D149" s="237"/>
      <c r="E149" s="147"/>
      <c r="F149" s="147"/>
      <c r="G149" s="147"/>
      <c r="H149" s="147"/>
      <c r="I149" s="147"/>
      <c r="J149" s="238"/>
      <c r="K149" s="238"/>
      <c r="L149" s="150"/>
      <c r="M149" s="147"/>
      <c r="N149" s="147"/>
      <c r="O149" s="150"/>
      <c r="P149" s="147"/>
      <c r="Q149" s="147"/>
      <c r="R149" s="147"/>
      <c r="S149" s="147"/>
      <c r="T149" s="147"/>
      <c r="U149" s="147"/>
      <c r="V149" s="147"/>
      <c r="W149" s="147"/>
      <c r="X149" s="147"/>
      <c r="Y149" s="147"/>
      <c r="Z149" s="147"/>
      <c r="AA149" s="147"/>
      <c r="AB149" s="45"/>
      <c r="AC149" s="157"/>
      <c r="AD149" s="157"/>
      <c r="AE149" s="157"/>
      <c r="AF149" s="157"/>
      <c r="AG149" s="97"/>
      <c r="AH149" s="157"/>
      <c r="AI149" s="157"/>
      <c r="AJ149" s="157"/>
      <c r="AK149" s="157"/>
      <c r="AL149" s="110"/>
      <c r="AM149" s="110"/>
      <c r="AN149" s="110"/>
      <c r="AO149" s="110"/>
      <c r="AP149" s="43"/>
      <c r="AQ149" s="118"/>
      <c r="AR149" s="127"/>
      <c r="AS149" s="130"/>
      <c r="AT149" s="120"/>
      <c r="AU149" s="42"/>
      <c r="AV149" s="133"/>
      <c r="AW149" s="133"/>
      <c r="AX149" s="23"/>
      <c r="AY149" s="23"/>
      <c r="AZ149" s="133"/>
      <c r="BA149" s="133"/>
      <c r="BB149" s="23"/>
      <c r="BC149" s="23"/>
      <c r="BD149" s="133"/>
      <c r="BE149" s="133"/>
      <c r="BF149" s="23"/>
      <c r="BG149" s="23"/>
      <c r="BH149" s="137"/>
    </row>
    <row r="150" spans="1:60" x14ac:dyDescent="0.15">
      <c r="A150" s="243"/>
      <c r="B150" s="241"/>
      <c r="C150" s="238"/>
      <c r="D150" s="238"/>
      <c r="E150" s="147"/>
      <c r="F150" s="147"/>
      <c r="G150" s="147"/>
      <c r="H150" s="147"/>
      <c r="I150" s="147"/>
      <c r="J150" s="238"/>
      <c r="K150" s="238"/>
      <c r="L150" s="150"/>
      <c r="M150" s="147"/>
      <c r="N150" s="147"/>
      <c r="O150" s="150"/>
      <c r="P150" s="147"/>
      <c r="Q150" s="147"/>
      <c r="R150" s="147"/>
      <c r="S150" s="147"/>
      <c r="T150" s="147"/>
      <c r="U150" s="147"/>
      <c r="V150" s="147"/>
      <c r="W150" s="147"/>
      <c r="X150" s="147"/>
      <c r="Y150" s="147"/>
      <c r="Z150" s="147"/>
      <c r="AA150" s="147"/>
      <c r="AB150" s="45"/>
      <c r="AC150" s="157"/>
      <c r="AD150" s="157"/>
      <c r="AE150" s="157"/>
      <c r="AF150" s="157"/>
      <c r="AG150" s="97"/>
      <c r="AH150" s="157"/>
      <c r="AI150" s="157"/>
      <c r="AJ150" s="157"/>
      <c r="AK150" s="157"/>
      <c r="AL150" s="110"/>
      <c r="AM150" s="110"/>
      <c r="AN150" s="110"/>
      <c r="AO150" s="110"/>
      <c r="AP150" s="33"/>
      <c r="AQ150" s="118"/>
      <c r="AR150" s="128"/>
      <c r="AS150" s="130"/>
      <c r="AT150" s="120"/>
      <c r="AU150" s="42"/>
      <c r="AV150" s="133"/>
      <c r="AW150" s="133"/>
      <c r="AX150" s="23"/>
      <c r="AY150" s="23"/>
      <c r="AZ150" s="133"/>
      <c r="BA150" s="133"/>
      <c r="BB150" s="23"/>
      <c r="BC150" s="23"/>
      <c r="BD150" s="133"/>
      <c r="BE150" s="133"/>
      <c r="BF150" s="23"/>
      <c r="BG150" s="23"/>
      <c r="BH150" s="137"/>
    </row>
    <row r="151" spans="1:60" x14ac:dyDescent="0.15">
      <c r="A151" s="243"/>
      <c r="B151" s="242"/>
      <c r="C151" s="239"/>
      <c r="D151" s="239"/>
      <c r="E151" s="147"/>
      <c r="F151" s="147"/>
      <c r="G151" s="147"/>
      <c r="H151" s="147"/>
      <c r="I151" s="147"/>
      <c r="J151" s="239"/>
      <c r="K151" s="239"/>
      <c r="L151" s="150"/>
      <c r="M151" s="147"/>
      <c r="N151" s="147"/>
      <c r="O151" s="150"/>
      <c r="P151" s="147"/>
      <c r="Q151" s="147"/>
      <c r="R151" s="147"/>
      <c r="S151" s="147"/>
      <c r="T151" s="147"/>
      <c r="U151" s="147"/>
      <c r="V151" s="147"/>
      <c r="W151" s="147"/>
      <c r="X151" s="147"/>
      <c r="Y151" s="147"/>
      <c r="Z151" s="147"/>
      <c r="AA151" s="147"/>
      <c r="AB151" s="45"/>
      <c r="AC151" s="157"/>
      <c r="AD151" s="157"/>
      <c r="AE151" s="157"/>
      <c r="AF151" s="157"/>
      <c r="AG151" s="97"/>
      <c r="AH151" s="157"/>
      <c r="AI151" s="157"/>
      <c r="AJ151" s="157"/>
      <c r="AK151" s="157"/>
      <c r="AL151" s="110"/>
      <c r="AM151" s="110"/>
      <c r="AN151" s="110"/>
      <c r="AO151" s="110"/>
      <c r="AP151" s="43"/>
      <c r="AQ151" s="119"/>
      <c r="AR151" s="129"/>
      <c r="AS151" s="130"/>
      <c r="AT151" s="120"/>
      <c r="AU151" s="42"/>
      <c r="AV151" s="133"/>
      <c r="AW151" s="133"/>
      <c r="AX151" s="23"/>
      <c r="AY151" s="23"/>
      <c r="AZ151" s="133"/>
      <c r="BA151" s="133"/>
      <c r="BB151" s="23"/>
      <c r="BC151" s="23"/>
      <c r="BD151" s="133"/>
      <c r="BE151" s="133"/>
      <c r="BF151" s="23"/>
      <c r="BG151" s="23"/>
      <c r="BH151" s="137"/>
    </row>
    <row r="152" spans="1:60" x14ac:dyDescent="0.15">
      <c r="A152" s="243"/>
      <c r="B152" s="240"/>
      <c r="C152" s="237"/>
      <c r="D152" s="237"/>
      <c r="E152" s="10"/>
      <c r="F152" s="10"/>
      <c r="G152" s="10"/>
      <c r="H152" s="10"/>
      <c r="I152" s="10"/>
      <c r="J152" s="10"/>
      <c r="K152" s="10"/>
      <c r="L152" s="10"/>
      <c r="M152" s="10"/>
      <c r="N152" s="152"/>
      <c r="O152" s="151"/>
      <c r="P152" s="3"/>
      <c r="Q152" s="10"/>
      <c r="R152" s="10"/>
      <c r="S152" s="152"/>
      <c r="T152" s="152"/>
      <c r="U152" s="152"/>
      <c r="V152" s="152"/>
      <c r="W152" s="3"/>
      <c r="X152" s="3"/>
      <c r="Y152" s="3"/>
      <c r="Z152" s="3"/>
      <c r="AA152" s="1"/>
      <c r="AB152" s="23"/>
      <c r="AC152" s="155"/>
      <c r="AD152" s="155"/>
      <c r="AE152" s="155"/>
      <c r="AF152" s="155"/>
      <c r="AG152" s="101"/>
      <c r="AH152" s="155"/>
      <c r="AI152" s="155"/>
      <c r="AJ152" s="155"/>
      <c r="AK152" s="155"/>
      <c r="AL152" s="110"/>
      <c r="AM152" s="110"/>
      <c r="AN152" s="110"/>
      <c r="AO152" s="110"/>
      <c r="AP152" s="33"/>
      <c r="AQ152" s="121"/>
      <c r="AR152" s="127"/>
      <c r="AS152" s="130"/>
      <c r="AT152" s="120"/>
      <c r="AU152" s="42"/>
      <c r="AV152" s="133"/>
      <c r="AW152" s="133"/>
      <c r="AX152" s="23"/>
      <c r="AY152" s="23"/>
      <c r="AZ152" s="133"/>
      <c r="BA152" s="133"/>
      <c r="BB152" s="23"/>
      <c r="BC152" s="23"/>
      <c r="BD152" s="133"/>
      <c r="BE152" s="133"/>
      <c r="BF152" s="23"/>
      <c r="BG152" s="23"/>
      <c r="BH152" s="137"/>
    </row>
    <row r="153" spans="1:60" x14ac:dyDescent="0.15">
      <c r="A153" s="243"/>
      <c r="B153" s="241"/>
      <c r="C153" s="238"/>
      <c r="D153" s="238"/>
      <c r="E153" s="147"/>
      <c r="F153" s="145"/>
      <c r="G153" s="145"/>
      <c r="H153" s="145"/>
      <c r="I153" s="145"/>
      <c r="J153" s="237"/>
      <c r="K153" s="237"/>
      <c r="L153" s="45"/>
      <c r="M153" s="147"/>
      <c r="N153" s="45"/>
      <c r="O153" s="93"/>
      <c r="P153" s="45"/>
      <c r="Q153" s="9"/>
      <c r="R153" s="9"/>
      <c r="S153" s="30"/>
      <c r="T153" s="45"/>
      <c r="U153" s="45"/>
      <c r="V153" s="30"/>
      <c r="W153" s="29"/>
      <c r="X153" s="29"/>
      <c r="Y153" s="29"/>
      <c r="Z153" s="29"/>
      <c r="AA153" s="28"/>
      <c r="AB153" s="45"/>
      <c r="AC153" s="97"/>
      <c r="AD153" s="97"/>
      <c r="AE153" s="97"/>
      <c r="AF153" s="97"/>
      <c r="AG153" s="97"/>
      <c r="AH153" s="156"/>
      <c r="AI153" s="156"/>
      <c r="AJ153" s="156"/>
      <c r="AK153" s="156"/>
      <c r="AL153" s="110"/>
      <c r="AM153" s="110"/>
      <c r="AN153" s="110"/>
      <c r="AO153" s="110"/>
      <c r="AP153" s="43"/>
      <c r="AQ153" s="118"/>
      <c r="AR153" s="128"/>
      <c r="AS153" s="130"/>
      <c r="AT153" s="120"/>
      <c r="AU153" s="42"/>
      <c r="AV153" s="133"/>
      <c r="AW153" s="133"/>
      <c r="AX153" s="23"/>
      <c r="AY153" s="23"/>
      <c r="AZ153" s="133"/>
      <c r="BA153" s="133"/>
      <c r="BB153" s="23"/>
      <c r="BC153" s="23"/>
      <c r="BD153" s="133"/>
      <c r="BE153" s="133"/>
      <c r="BF153" s="23"/>
      <c r="BG153" s="23"/>
      <c r="BH153" s="137"/>
    </row>
    <row r="154" spans="1:60" x14ac:dyDescent="0.15">
      <c r="A154" s="243"/>
      <c r="B154" s="241"/>
      <c r="C154" s="238"/>
      <c r="D154" s="239"/>
      <c r="E154" s="147"/>
      <c r="F154" s="145"/>
      <c r="G154" s="145"/>
      <c r="H154" s="145"/>
      <c r="I154" s="145"/>
      <c r="J154" s="238"/>
      <c r="K154" s="238"/>
      <c r="L154" s="150"/>
      <c r="M154" s="147"/>
      <c r="N154" s="147"/>
      <c r="O154" s="150"/>
      <c r="P154" s="147"/>
      <c r="Q154" s="147"/>
      <c r="R154" s="147"/>
      <c r="S154" s="147"/>
      <c r="T154" s="147"/>
      <c r="U154" s="147"/>
      <c r="V154" s="147"/>
      <c r="W154" s="147"/>
      <c r="X154" s="147"/>
      <c r="Y154" s="147"/>
      <c r="Z154" s="147"/>
      <c r="AA154" s="147"/>
      <c r="AB154" s="45"/>
      <c r="AC154" s="157"/>
      <c r="AD154" s="157"/>
      <c r="AE154" s="157"/>
      <c r="AF154" s="157"/>
      <c r="AG154" s="97"/>
      <c r="AH154" s="157"/>
      <c r="AI154" s="157"/>
      <c r="AJ154" s="157"/>
      <c r="AK154" s="157"/>
      <c r="AL154" s="110"/>
      <c r="AM154" s="110"/>
      <c r="AN154" s="110"/>
      <c r="AO154" s="110"/>
      <c r="AP154" s="33"/>
      <c r="AQ154" s="118"/>
      <c r="AR154" s="129"/>
      <c r="AS154" s="130"/>
      <c r="AT154" s="120"/>
      <c r="AU154" s="42"/>
      <c r="AV154" s="133"/>
      <c r="AW154" s="133"/>
      <c r="AX154" s="23"/>
      <c r="AY154" s="23"/>
      <c r="AZ154" s="133"/>
      <c r="BA154" s="133"/>
      <c r="BB154" s="23"/>
      <c r="BC154" s="23"/>
      <c r="BD154" s="133"/>
      <c r="BE154" s="133"/>
      <c r="BF154" s="23"/>
      <c r="BG154" s="23"/>
      <c r="BH154" s="137"/>
    </row>
    <row r="155" spans="1:60" x14ac:dyDescent="0.15">
      <c r="A155" s="243"/>
      <c r="B155" s="241"/>
      <c r="C155" s="238"/>
      <c r="D155" s="237"/>
      <c r="E155" s="10"/>
      <c r="F155" s="10"/>
      <c r="G155" s="10"/>
      <c r="H155" s="10"/>
      <c r="I155" s="10"/>
      <c r="J155" s="238"/>
      <c r="K155" s="238"/>
      <c r="L155" s="152"/>
      <c r="M155" s="147"/>
      <c r="N155" s="147"/>
      <c r="O155" s="151"/>
      <c r="P155" s="3"/>
      <c r="Q155" s="10"/>
      <c r="R155" s="10"/>
      <c r="S155" s="152"/>
      <c r="T155" s="152"/>
      <c r="U155" s="152"/>
      <c r="V155" s="152"/>
      <c r="W155" s="3"/>
      <c r="X155" s="3"/>
      <c r="Y155" s="3"/>
      <c r="Z155" s="3"/>
      <c r="AA155" s="1"/>
      <c r="AB155" s="23"/>
      <c r="AC155" s="155"/>
      <c r="AD155" s="155"/>
      <c r="AE155" s="155"/>
      <c r="AF155" s="155"/>
      <c r="AG155" s="101"/>
      <c r="AH155" s="155"/>
      <c r="AI155" s="155"/>
      <c r="AJ155" s="155"/>
      <c r="AK155" s="155"/>
      <c r="AL155" s="110"/>
      <c r="AM155" s="110"/>
      <c r="AN155" s="110"/>
      <c r="AO155" s="110"/>
      <c r="AP155" s="43"/>
      <c r="AQ155" s="118"/>
      <c r="AR155" s="127"/>
      <c r="AS155" s="130"/>
      <c r="AT155" s="120"/>
      <c r="AU155" s="42"/>
      <c r="AV155" s="133"/>
      <c r="AW155" s="133"/>
      <c r="AX155" s="23"/>
      <c r="AY155" s="23"/>
      <c r="AZ155" s="133"/>
      <c r="BA155" s="133"/>
      <c r="BB155" s="23"/>
      <c r="BC155" s="23"/>
      <c r="BD155" s="133"/>
      <c r="BE155" s="133"/>
      <c r="BF155" s="23"/>
      <c r="BG155" s="23"/>
      <c r="BH155" s="137"/>
    </row>
    <row r="156" spans="1:60" x14ac:dyDescent="0.15">
      <c r="A156" s="243"/>
      <c r="B156" s="241"/>
      <c r="C156" s="238"/>
      <c r="D156" s="238"/>
      <c r="E156" s="147"/>
      <c r="F156" s="145"/>
      <c r="G156" s="145"/>
      <c r="H156" s="145"/>
      <c r="I156" s="145"/>
      <c r="J156" s="238"/>
      <c r="K156" s="238"/>
      <c r="L156" s="45"/>
      <c r="M156" s="147"/>
      <c r="N156" s="147"/>
      <c r="O156" s="93"/>
      <c r="P156" s="45"/>
      <c r="Q156" s="9"/>
      <c r="R156" s="9"/>
      <c r="S156" s="147"/>
      <c r="T156" s="147"/>
      <c r="U156" s="147"/>
      <c r="V156" s="147"/>
      <c r="W156" s="147"/>
      <c r="X156" s="147"/>
      <c r="Y156" s="147"/>
      <c r="Z156" s="147"/>
      <c r="AA156" s="147"/>
      <c r="AB156" s="45"/>
      <c r="AC156" s="97"/>
      <c r="AD156" s="97"/>
      <c r="AE156" s="97"/>
      <c r="AF156" s="97"/>
      <c r="AG156" s="97"/>
      <c r="AH156" s="157"/>
      <c r="AI156" s="157"/>
      <c r="AJ156" s="157"/>
      <c r="AK156" s="157"/>
      <c r="AL156" s="110"/>
      <c r="AM156" s="110"/>
      <c r="AN156" s="110"/>
      <c r="AO156" s="110"/>
      <c r="AP156" s="33"/>
      <c r="AQ156" s="118"/>
      <c r="AR156" s="128"/>
      <c r="AS156" s="130"/>
      <c r="AT156" s="120"/>
      <c r="AU156" s="42"/>
      <c r="AV156" s="133"/>
      <c r="AW156" s="133"/>
      <c r="AX156" s="23"/>
      <c r="AY156" s="23"/>
      <c r="AZ156" s="133"/>
      <c r="BA156" s="133"/>
      <c r="BB156" s="23"/>
      <c r="BC156" s="23"/>
      <c r="BD156" s="133"/>
      <c r="BE156" s="133"/>
      <c r="BF156" s="23"/>
      <c r="BG156" s="23"/>
      <c r="BH156" s="137"/>
    </row>
    <row r="157" spans="1:60" x14ac:dyDescent="0.15">
      <c r="A157" s="243"/>
      <c r="B157" s="241"/>
      <c r="C157" s="238"/>
      <c r="D157" s="239"/>
      <c r="E157" s="147"/>
      <c r="F157" s="147"/>
      <c r="G157" s="147"/>
      <c r="H157" s="147"/>
      <c r="I157" s="147"/>
      <c r="J157" s="238"/>
      <c r="K157" s="238"/>
      <c r="L157" s="150"/>
      <c r="M157" s="147"/>
      <c r="N157" s="147"/>
      <c r="O157" s="150"/>
      <c r="P157" s="147"/>
      <c r="Q157" s="147"/>
      <c r="R157" s="147"/>
      <c r="S157" s="147"/>
      <c r="T157" s="147"/>
      <c r="U157" s="147"/>
      <c r="V157" s="147"/>
      <c r="W157" s="147"/>
      <c r="X157" s="147"/>
      <c r="Y157" s="147"/>
      <c r="Z157" s="147"/>
      <c r="AA157" s="147"/>
      <c r="AB157" s="45"/>
      <c r="AC157" s="157"/>
      <c r="AD157" s="157"/>
      <c r="AE157" s="157"/>
      <c r="AF157" s="157"/>
      <c r="AG157" s="97"/>
      <c r="AH157" s="157"/>
      <c r="AI157" s="157"/>
      <c r="AJ157" s="157"/>
      <c r="AK157" s="157"/>
      <c r="AL157" s="110"/>
      <c r="AM157" s="110"/>
      <c r="AN157" s="110"/>
      <c r="AO157" s="110"/>
      <c r="AP157" s="43"/>
      <c r="AQ157" s="118"/>
      <c r="AR157" s="129"/>
      <c r="AS157" s="130"/>
      <c r="AT157" s="120"/>
      <c r="AU157" s="42"/>
      <c r="AV157" s="133"/>
      <c r="AW157" s="133"/>
      <c r="AX157" s="23"/>
      <c r="AY157" s="23"/>
      <c r="AZ157" s="133"/>
      <c r="BA157" s="133"/>
      <c r="BB157" s="23"/>
      <c r="BC157" s="23"/>
      <c r="BD157" s="133"/>
      <c r="BE157" s="133"/>
      <c r="BF157" s="23"/>
      <c r="BG157" s="23"/>
      <c r="BH157" s="137"/>
    </row>
    <row r="158" spans="1:60" x14ac:dyDescent="0.15">
      <c r="A158" s="243"/>
      <c r="B158" s="241"/>
      <c r="C158" s="238"/>
      <c r="D158" s="237"/>
      <c r="E158" s="147"/>
      <c r="F158" s="147"/>
      <c r="G158" s="147"/>
      <c r="H158" s="147"/>
      <c r="I158" s="147"/>
      <c r="J158" s="238"/>
      <c r="K158" s="238"/>
      <c r="L158" s="150"/>
      <c r="M158" s="147"/>
      <c r="N158" s="147"/>
      <c r="O158" s="150"/>
      <c r="P158" s="147"/>
      <c r="Q158" s="147"/>
      <c r="R158" s="147"/>
      <c r="S158" s="147"/>
      <c r="T158" s="147"/>
      <c r="U158" s="147"/>
      <c r="V158" s="147"/>
      <c r="W158" s="147"/>
      <c r="X158" s="147"/>
      <c r="Y158" s="147"/>
      <c r="Z158" s="147"/>
      <c r="AA158" s="147"/>
      <c r="AB158" s="45"/>
      <c r="AC158" s="157"/>
      <c r="AD158" s="157"/>
      <c r="AE158" s="157"/>
      <c r="AF158" s="157"/>
      <c r="AG158" s="97"/>
      <c r="AH158" s="157"/>
      <c r="AI158" s="157"/>
      <c r="AJ158" s="157"/>
      <c r="AK158" s="157"/>
      <c r="AL158" s="110"/>
      <c r="AM158" s="110"/>
      <c r="AN158" s="110"/>
      <c r="AO158" s="110"/>
      <c r="AP158" s="33"/>
      <c r="AQ158" s="118"/>
      <c r="AR158" s="127"/>
      <c r="AS158" s="130"/>
      <c r="AT158" s="120"/>
      <c r="AU158" s="42"/>
      <c r="AV158" s="133"/>
      <c r="AW158" s="133"/>
      <c r="AX158" s="23"/>
      <c r="AY158" s="23"/>
      <c r="AZ158" s="133"/>
      <c r="BA158" s="133"/>
      <c r="BB158" s="23"/>
      <c r="BC158" s="23"/>
      <c r="BD158" s="133"/>
      <c r="BE158" s="133"/>
      <c r="BF158" s="23"/>
      <c r="BG158" s="23"/>
      <c r="BH158" s="137"/>
    </row>
    <row r="159" spans="1:60" x14ac:dyDescent="0.15">
      <c r="A159" s="243"/>
      <c r="B159" s="241"/>
      <c r="C159" s="238"/>
      <c r="D159" s="238"/>
      <c r="E159" s="147"/>
      <c r="F159" s="147"/>
      <c r="G159" s="147"/>
      <c r="H159" s="147"/>
      <c r="I159" s="147"/>
      <c r="J159" s="238"/>
      <c r="K159" s="238"/>
      <c r="L159" s="150"/>
      <c r="M159" s="147"/>
      <c r="N159" s="147"/>
      <c r="O159" s="150"/>
      <c r="P159" s="147"/>
      <c r="Q159" s="147"/>
      <c r="R159" s="147"/>
      <c r="S159" s="147"/>
      <c r="T159" s="147"/>
      <c r="U159" s="147"/>
      <c r="V159" s="147"/>
      <c r="W159" s="147"/>
      <c r="X159" s="147"/>
      <c r="Y159" s="147"/>
      <c r="Z159" s="147"/>
      <c r="AA159" s="147"/>
      <c r="AB159" s="45"/>
      <c r="AC159" s="157"/>
      <c r="AD159" s="157"/>
      <c r="AE159" s="157"/>
      <c r="AF159" s="157"/>
      <c r="AG159" s="97"/>
      <c r="AH159" s="157"/>
      <c r="AI159" s="157"/>
      <c r="AJ159" s="157"/>
      <c r="AK159" s="157"/>
      <c r="AL159" s="110"/>
      <c r="AM159" s="110"/>
      <c r="AN159" s="110"/>
      <c r="AO159" s="110"/>
      <c r="AP159" s="43"/>
      <c r="AQ159" s="118"/>
      <c r="AR159" s="128"/>
      <c r="AS159" s="130"/>
      <c r="AT159" s="120"/>
      <c r="AU159" s="42"/>
      <c r="AV159" s="133"/>
      <c r="AW159" s="133"/>
      <c r="AX159" s="23"/>
      <c r="AY159" s="23"/>
      <c r="AZ159" s="133"/>
      <c r="BA159" s="133"/>
      <c r="BB159" s="23"/>
      <c r="BC159" s="23"/>
      <c r="BD159" s="133"/>
      <c r="BE159" s="133"/>
      <c r="BF159" s="23"/>
      <c r="BG159" s="23"/>
      <c r="BH159" s="137"/>
    </row>
    <row r="160" spans="1:60" x14ac:dyDescent="0.15">
      <c r="A160" s="243"/>
      <c r="B160" s="242"/>
      <c r="C160" s="239"/>
      <c r="D160" s="239"/>
      <c r="E160" s="147"/>
      <c r="F160" s="147"/>
      <c r="G160" s="147"/>
      <c r="H160" s="147"/>
      <c r="I160" s="147"/>
      <c r="J160" s="239"/>
      <c r="K160" s="239"/>
      <c r="L160" s="150"/>
      <c r="M160" s="147"/>
      <c r="N160" s="147"/>
      <c r="O160" s="150"/>
      <c r="P160" s="147"/>
      <c r="Q160" s="147"/>
      <c r="R160" s="147"/>
      <c r="S160" s="147"/>
      <c r="T160" s="147"/>
      <c r="U160" s="147"/>
      <c r="V160" s="147"/>
      <c r="W160" s="147"/>
      <c r="X160" s="147"/>
      <c r="Y160" s="147"/>
      <c r="Z160" s="147"/>
      <c r="AA160" s="147"/>
      <c r="AB160" s="45"/>
      <c r="AC160" s="157"/>
      <c r="AD160" s="157"/>
      <c r="AE160" s="157"/>
      <c r="AF160" s="157"/>
      <c r="AG160" s="97"/>
      <c r="AH160" s="157"/>
      <c r="AI160" s="157"/>
      <c r="AJ160" s="157"/>
      <c r="AK160" s="157"/>
      <c r="AL160" s="110"/>
      <c r="AM160" s="110"/>
      <c r="AN160" s="110"/>
      <c r="AO160" s="110"/>
      <c r="AP160" s="33"/>
      <c r="AQ160" s="119"/>
      <c r="AR160" s="129"/>
      <c r="AS160" s="130"/>
      <c r="AT160" s="120"/>
      <c r="AU160" s="42"/>
      <c r="AV160" s="133"/>
      <c r="AW160" s="133"/>
      <c r="AX160" s="23"/>
      <c r="AY160" s="23"/>
      <c r="AZ160" s="133"/>
      <c r="BA160" s="133"/>
      <c r="BB160" s="23"/>
      <c r="BC160" s="23"/>
      <c r="BD160" s="133"/>
      <c r="BE160" s="133"/>
      <c r="BF160" s="23"/>
      <c r="BG160" s="23"/>
      <c r="BH160" s="137"/>
    </row>
    <row r="161" spans="1:60" x14ac:dyDescent="0.15">
      <c r="A161" s="243"/>
      <c r="B161" s="240"/>
      <c r="C161" s="237"/>
      <c r="D161" s="237"/>
      <c r="E161" s="10"/>
      <c r="F161" s="10"/>
      <c r="G161" s="10"/>
      <c r="H161" s="10"/>
      <c r="I161" s="10"/>
      <c r="J161" s="10"/>
      <c r="K161" s="10"/>
      <c r="L161" s="149"/>
      <c r="M161" s="149"/>
      <c r="N161" s="10"/>
      <c r="O161" s="151"/>
      <c r="P161" s="3"/>
      <c r="Q161" s="3"/>
      <c r="R161" s="3"/>
      <c r="S161" s="3"/>
      <c r="T161" s="10"/>
      <c r="U161" s="10"/>
      <c r="V161" s="152"/>
      <c r="W161" s="3"/>
      <c r="X161" s="3"/>
      <c r="Y161" s="3"/>
      <c r="Z161" s="3"/>
      <c r="AA161" s="1"/>
      <c r="AB161" s="23"/>
      <c r="AC161" s="155"/>
      <c r="AD161" s="155"/>
      <c r="AE161" s="155"/>
      <c r="AF161" s="155"/>
      <c r="AG161" s="101"/>
      <c r="AH161" s="155"/>
      <c r="AI161" s="155"/>
      <c r="AJ161" s="155"/>
      <c r="AK161" s="155"/>
      <c r="AL161" s="110"/>
      <c r="AM161" s="110"/>
      <c r="AN161" s="110"/>
      <c r="AO161" s="110"/>
      <c r="AP161" s="43"/>
      <c r="AQ161" s="121"/>
      <c r="AR161" s="127"/>
      <c r="AS161" s="130"/>
      <c r="AT161" s="120"/>
      <c r="AU161" s="42"/>
      <c r="AV161" s="133"/>
      <c r="AW161" s="133"/>
      <c r="AX161" s="23"/>
      <c r="AY161" s="23"/>
      <c r="AZ161" s="133"/>
      <c r="BA161" s="133"/>
      <c r="BB161" s="23"/>
      <c r="BC161" s="23"/>
      <c r="BD161" s="133"/>
      <c r="BE161" s="133"/>
      <c r="BF161" s="23"/>
      <c r="BG161" s="23"/>
      <c r="BH161" s="137"/>
    </row>
    <row r="162" spans="1:60" x14ac:dyDescent="0.15">
      <c r="A162" s="243"/>
      <c r="B162" s="241"/>
      <c r="C162" s="238"/>
      <c r="D162" s="238"/>
      <c r="E162" s="147"/>
      <c r="F162" s="145"/>
      <c r="G162" s="145"/>
      <c r="H162" s="145"/>
      <c r="I162" s="145"/>
      <c r="J162" s="237"/>
      <c r="K162" s="237"/>
      <c r="L162" s="93"/>
      <c r="M162" s="93"/>
      <c r="N162" s="9"/>
      <c r="O162" s="93"/>
      <c r="P162" s="45"/>
      <c r="Q162" s="45"/>
      <c r="R162" s="45"/>
      <c r="S162" s="45"/>
      <c r="T162" s="9"/>
      <c r="U162" s="9"/>
      <c r="V162" s="30"/>
      <c r="W162" s="29"/>
      <c r="X162" s="29"/>
      <c r="Y162" s="29"/>
      <c r="Z162" s="29"/>
      <c r="AA162" s="28"/>
      <c r="AB162" s="45"/>
      <c r="AC162" s="97"/>
      <c r="AD162" s="97"/>
      <c r="AE162" s="97"/>
      <c r="AF162" s="97"/>
      <c r="AG162" s="97"/>
      <c r="AH162" s="156"/>
      <c r="AI162" s="156"/>
      <c r="AJ162" s="156"/>
      <c r="AK162" s="156"/>
      <c r="AL162" s="110"/>
      <c r="AM162" s="110"/>
      <c r="AN162" s="110"/>
      <c r="AO162" s="110"/>
      <c r="AP162" s="33"/>
      <c r="AQ162" s="118"/>
      <c r="AR162" s="128"/>
      <c r="AS162" s="130"/>
      <c r="AT162" s="120"/>
      <c r="AU162" s="42"/>
      <c r="AV162" s="133"/>
      <c r="AW162" s="133"/>
      <c r="AX162" s="23"/>
      <c r="AY162" s="23"/>
      <c r="AZ162" s="133"/>
      <c r="BA162" s="133"/>
      <c r="BB162" s="23"/>
      <c r="BC162" s="23"/>
      <c r="BD162" s="133"/>
      <c r="BE162" s="133"/>
      <c r="BF162" s="23"/>
      <c r="BG162" s="23"/>
      <c r="BH162" s="137"/>
    </row>
    <row r="163" spans="1:60" x14ac:dyDescent="0.15">
      <c r="A163" s="243"/>
      <c r="B163" s="241"/>
      <c r="C163" s="238"/>
      <c r="D163" s="239"/>
      <c r="E163" s="147"/>
      <c r="F163" s="145"/>
      <c r="G163" s="145"/>
      <c r="H163" s="145"/>
      <c r="I163" s="145"/>
      <c r="J163" s="238"/>
      <c r="K163" s="238"/>
      <c r="L163" s="150"/>
      <c r="M163" s="147"/>
      <c r="N163" s="147"/>
      <c r="O163" s="150"/>
      <c r="P163" s="147"/>
      <c r="Q163" s="147"/>
      <c r="R163" s="147"/>
      <c r="S163" s="147"/>
      <c r="T163" s="147"/>
      <c r="U163" s="147"/>
      <c r="V163" s="147"/>
      <c r="W163" s="147"/>
      <c r="X163" s="147"/>
      <c r="Y163" s="147"/>
      <c r="Z163" s="147"/>
      <c r="AA163" s="147"/>
      <c r="AB163" s="45"/>
      <c r="AC163" s="157"/>
      <c r="AD163" s="157"/>
      <c r="AE163" s="157"/>
      <c r="AF163" s="157"/>
      <c r="AG163" s="97"/>
      <c r="AH163" s="157"/>
      <c r="AI163" s="157"/>
      <c r="AJ163" s="157"/>
      <c r="AK163" s="157"/>
      <c r="AL163" s="110"/>
      <c r="AM163" s="110"/>
      <c r="AN163" s="110"/>
      <c r="AO163" s="110"/>
      <c r="AP163" s="43"/>
      <c r="AQ163" s="118"/>
      <c r="AR163" s="129"/>
      <c r="AS163" s="130"/>
      <c r="AT163" s="120"/>
      <c r="AU163" s="42"/>
      <c r="AV163" s="133"/>
      <c r="AW163" s="133"/>
      <c r="AX163" s="23"/>
      <c r="AY163" s="23"/>
      <c r="AZ163" s="133"/>
      <c r="BA163" s="133"/>
      <c r="BB163" s="23"/>
      <c r="BC163" s="23"/>
      <c r="BD163" s="133"/>
      <c r="BE163" s="133"/>
      <c r="BF163" s="23"/>
      <c r="BG163" s="23"/>
      <c r="BH163" s="137"/>
    </row>
    <row r="164" spans="1:60" x14ac:dyDescent="0.15">
      <c r="A164" s="243"/>
      <c r="B164" s="241"/>
      <c r="C164" s="238"/>
      <c r="D164" s="237"/>
      <c r="E164" s="10"/>
      <c r="F164" s="10"/>
      <c r="G164" s="10"/>
      <c r="H164" s="10"/>
      <c r="I164" s="10"/>
      <c r="J164" s="238"/>
      <c r="K164" s="238"/>
      <c r="L164" s="149"/>
      <c r="M164" s="10"/>
      <c r="N164" s="10"/>
      <c r="O164" s="151"/>
      <c r="P164" s="3"/>
      <c r="Q164" s="3"/>
      <c r="R164" s="3"/>
      <c r="S164" s="3"/>
      <c r="T164" s="10"/>
      <c r="U164" s="10"/>
      <c r="V164" s="152"/>
      <c r="W164" s="3"/>
      <c r="X164" s="3"/>
      <c r="Y164" s="3"/>
      <c r="Z164" s="3"/>
      <c r="AA164" s="1"/>
      <c r="AB164" s="23"/>
      <c r="AC164" s="155"/>
      <c r="AD164" s="155"/>
      <c r="AE164" s="155"/>
      <c r="AF164" s="155"/>
      <c r="AG164" s="101"/>
      <c r="AH164" s="155"/>
      <c r="AI164" s="155"/>
      <c r="AJ164" s="155"/>
      <c r="AK164" s="155"/>
      <c r="AL164" s="110"/>
      <c r="AM164" s="110"/>
      <c r="AN164" s="110"/>
      <c r="AO164" s="110"/>
      <c r="AP164" s="33"/>
      <c r="AQ164" s="118"/>
      <c r="AR164" s="127"/>
      <c r="AS164" s="130"/>
      <c r="AT164" s="120"/>
      <c r="AU164" s="42"/>
      <c r="AV164" s="133"/>
      <c r="AW164" s="133"/>
      <c r="AX164" s="23"/>
      <c r="AY164" s="23"/>
      <c r="AZ164" s="133"/>
      <c r="BA164" s="133"/>
      <c r="BB164" s="23"/>
      <c r="BC164" s="23"/>
      <c r="BD164" s="133"/>
      <c r="BE164" s="133"/>
      <c r="BF164" s="23"/>
      <c r="BG164" s="23"/>
      <c r="BH164" s="137"/>
    </row>
    <row r="165" spans="1:60" x14ac:dyDescent="0.15">
      <c r="A165" s="243"/>
      <c r="B165" s="241"/>
      <c r="C165" s="238"/>
      <c r="D165" s="238"/>
      <c r="E165" s="147"/>
      <c r="F165" s="145"/>
      <c r="G165" s="145"/>
      <c r="H165" s="145"/>
      <c r="I165" s="145"/>
      <c r="J165" s="238"/>
      <c r="K165" s="238"/>
      <c r="L165" s="191"/>
      <c r="M165" s="147"/>
      <c r="N165" s="147"/>
      <c r="O165" s="93"/>
      <c r="P165" s="45"/>
      <c r="Q165" s="45"/>
      <c r="R165" s="45"/>
      <c r="S165" s="45"/>
      <c r="T165" s="9"/>
      <c r="U165" s="9"/>
      <c r="V165" s="30"/>
      <c r="W165" s="29"/>
      <c r="X165" s="29"/>
      <c r="Y165" s="29"/>
      <c r="Z165" s="29"/>
      <c r="AA165" s="28"/>
      <c r="AB165" s="45"/>
      <c r="AC165" s="97"/>
      <c r="AD165" s="97"/>
      <c r="AE165" s="97"/>
      <c r="AF165" s="97"/>
      <c r="AG165" s="45"/>
      <c r="AH165" s="97"/>
      <c r="AI165" s="97"/>
      <c r="AJ165" s="97"/>
      <c r="AK165" s="97"/>
      <c r="AL165" s="110"/>
      <c r="AM165" s="110"/>
      <c r="AN165" s="110"/>
      <c r="AO165" s="110"/>
      <c r="AP165" s="43"/>
      <c r="AQ165" s="118"/>
      <c r="AR165" s="128"/>
      <c r="AS165" s="130"/>
      <c r="AT165" s="120"/>
      <c r="AU165" s="42"/>
      <c r="AV165" s="133"/>
      <c r="AW165" s="133"/>
      <c r="AX165" s="23"/>
      <c r="AY165" s="23"/>
      <c r="AZ165" s="133"/>
      <c r="BA165" s="133"/>
      <c r="BB165" s="23"/>
      <c r="BC165" s="23"/>
      <c r="BD165" s="133"/>
      <c r="BE165" s="133"/>
      <c r="BF165" s="23"/>
      <c r="BG165" s="23"/>
      <c r="BH165" s="137"/>
    </row>
    <row r="166" spans="1:60" x14ac:dyDescent="0.15">
      <c r="A166" s="243"/>
      <c r="B166" s="241"/>
      <c r="C166" s="238"/>
      <c r="D166" s="239"/>
      <c r="E166" s="147"/>
      <c r="F166" s="147"/>
      <c r="G166" s="147"/>
      <c r="H166" s="147"/>
      <c r="I166" s="147"/>
      <c r="J166" s="238"/>
      <c r="K166" s="238"/>
      <c r="L166" s="150"/>
      <c r="M166" s="147"/>
      <c r="N166" s="147"/>
      <c r="O166" s="150"/>
      <c r="P166" s="147"/>
      <c r="Q166" s="147"/>
      <c r="R166" s="147"/>
      <c r="S166" s="147"/>
      <c r="T166" s="147"/>
      <c r="U166" s="147"/>
      <c r="V166" s="147"/>
      <c r="W166" s="147"/>
      <c r="X166" s="147"/>
      <c r="Y166" s="147"/>
      <c r="Z166" s="147"/>
      <c r="AA166" s="147"/>
      <c r="AB166" s="45"/>
      <c r="AC166" s="157"/>
      <c r="AD166" s="157"/>
      <c r="AE166" s="157"/>
      <c r="AF166" s="157"/>
      <c r="AG166" s="97"/>
      <c r="AH166" s="157"/>
      <c r="AI166" s="157"/>
      <c r="AJ166" s="157"/>
      <c r="AK166" s="157"/>
      <c r="AL166" s="110"/>
      <c r="AM166" s="110"/>
      <c r="AN166" s="110"/>
      <c r="AO166" s="110"/>
      <c r="AP166" s="33"/>
      <c r="AQ166" s="118"/>
      <c r="AR166" s="129"/>
      <c r="AS166" s="130"/>
      <c r="AT166" s="120"/>
      <c r="AU166" s="42"/>
      <c r="AV166" s="133"/>
      <c r="AW166" s="133"/>
      <c r="AX166" s="23"/>
      <c r="AY166" s="23"/>
      <c r="AZ166" s="133"/>
      <c r="BA166" s="133"/>
      <c r="BB166" s="23"/>
      <c r="BC166" s="23"/>
      <c r="BD166" s="133"/>
      <c r="BE166" s="133"/>
      <c r="BF166" s="23"/>
      <c r="BG166" s="23"/>
      <c r="BH166" s="137"/>
    </row>
    <row r="167" spans="1:60" x14ac:dyDescent="0.15">
      <c r="A167" s="243"/>
      <c r="B167" s="241"/>
      <c r="C167" s="238"/>
      <c r="D167" s="237"/>
      <c r="E167" s="10"/>
      <c r="F167" s="10"/>
      <c r="G167" s="10"/>
      <c r="H167" s="10"/>
      <c r="I167" s="10"/>
      <c r="J167" s="238"/>
      <c r="K167" s="238"/>
      <c r="L167" s="149"/>
      <c r="M167" s="10"/>
      <c r="N167" s="10"/>
      <c r="O167" s="151"/>
      <c r="P167" s="3"/>
      <c r="Q167" s="3"/>
      <c r="R167" s="3"/>
      <c r="S167" s="3"/>
      <c r="T167" s="10"/>
      <c r="U167" s="10"/>
      <c r="V167" s="152"/>
      <c r="W167" s="3"/>
      <c r="X167" s="3"/>
      <c r="Y167" s="3"/>
      <c r="Z167" s="3"/>
      <c r="AA167" s="1"/>
      <c r="AB167" s="23"/>
      <c r="AC167" s="155"/>
      <c r="AD167" s="155"/>
      <c r="AE167" s="155"/>
      <c r="AF167" s="155"/>
      <c r="AG167" s="101"/>
      <c r="AH167" s="155"/>
      <c r="AI167" s="155"/>
      <c r="AJ167" s="155"/>
      <c r="AK167" s="155"/>
      <c r="AL167" s="110"/>
      <c r="AM167" s="110"/>
      <c r="AN167" s="110"/>
      <c r="AO167" s="110"/>
      <c r="AP167" s="43"/>
      <c r="AQ167" s="118"/>
      <c r="AR167" s="127"/>
      <c r="AS167" s="130"/>
      <c r="AT167" s="120"/>
      <c r="AU167" s="42"/>
      <c r="AV167" s="133"/>
      <c r="AW167" s="133"/>
      <c r="AX167" s="23"/>
      <c r="AY167" s="23"/>
      <c r="AZ167" s="133"/>
      <c r="BA167" s="133"/>
      <c r="BB167" s="23"/>
      <c r="BC167" s="23"/>
      <c r="BD167" s="133"/>
      <c r="BE167" s="133"/>
      <c r="BF167" s="23"/>
      <c r="BG167" s="23"/>
      <c r="BH167" s="137"/>
    </row>
    <row r="168" spans="1:60" x14ac:dyDescent="0.15">
      <c r="A168" s="243"/>
      <c r="B168" s="241"/>
      <c r="C168" s="238"/>
      <c r="D168" s="238"/>
      <c r="E168" s="147"/>
      <c r="F168" s="145"/>
      <c r="G168" s="145"/>
      <c r="H168" s="145"/>
      <c r="I168" s="145"/>
      <c r="J168" s="238"/>
      <c r="K168" s="238"/>
      <c r="L168" s="147"/>
      <c r="M168" s="147"/>
      <c r="N168" s="147"/>
      <c r="O168" s="93"/>
      <c r="P168" s="45"/>
      <c r="Q168" s="45"/>
      <c r="R168" s="45"/>
      <c r="S168" s="45"/>
      <c r="T168" s="9"/>
      <c r="U168" s="9"/>
      <c r="V168" s="30"/>
      <c r="W168" s="29"/>
      <c r="X168" s="29"/>
      <c r="Y168" s="29"/>
      <c r="Z168" s="29"/>
      <c r="AA168" s="28"/>
      <c r="AB168" s="45"/>
      <c r="AC168" s="97"/>
      <c r="AD168" s="97"/>
      <c r="AE168" s="97"/>
      <c r="AF168" s="97"/>
      <c r="AG168" s="45"/>
      <c r="AH168" s="97"/>
      <c r="AI168" s="97"/>
      <c r="AJ168" s="97"/>
      <c r="AK168" s="97"/>
      <c r="AL168" s="110"/>
      <c r="AM168" s="110"/>
      <c r="AN168" s="110"/>
      <c r="AO168" s="110"/>
      <c r="AP168" s="33"/>
      <c r="AQ168" s="118"/>
      <c r="AR168" s="128"/>
      <c r="AS168" s="130"/>
      <c r="AT168" s="120"/>
      <c r="AU168" s="42"/>
      <c r="AV168" s="133"/>
      <c r="AW168" s="133"/>
      <c r="AX168" s="23"/>
      <c r="AY168" s="23"/>
      <c r="AZ168" s="133"/>
      <c r="BA168" s="133"/>
      <c r="BB168" s="23"/>
      <c r="BC168" s="23"/>
      <c r="BD168" s="133"/>
      <c r="BE168" s="133"/>
      <c r="BF168" s="23"/>
      <c r="BG168" s="23"/>
      <c r="BH168" s="137"/>
    </row>
    <row r="169" spans="1:60" x14ac:dyDescent="0.15">
      <c r="A169" s="243"/>
      <c r="B169" s="242"/>
      <c r="C169" s="239"/>
      <c r="D169" s="239"/>
      <c r="E169" s="147"/>
      <c r="F169" s="147"/>
      <c r="G169" s="147"/>
      <c r="H169" s="147"/>
      <c r="I169" s="147"/>
      <c r="J169" s="239"/>
      <c r="K169" s="239"/>
      <c r="L169" s="150"/>
      <c r="M169" s="147"/>
      <c r="N169" s="147"/>
      <c r="O169" s="150"/>
      <c r="P169" s="147"/>
      <c r="Q169" s="147"/>
      <c r="R169" s="147"/>
      <c r="S169" s="147"/>
      <c r="T169" s="147"/>
      <c r="U169" s="147"/>
      <c r="V169" s="147"/>
      <c r="W169" s="147"/>
      <c r="X169" s="147"/>
      <c r="Y169" s="147"/>
      <c r="Z169" s="147"/>
      <c r="AA169" s="147"/>
      <c r="AB169" s="45"/>
      <c r="AC169" s="157"/>
      <c r="AD169" s="157"/>
      <c r="AE169" s="157"/>
      <c r="AF169" s="157"/>
      <c r="AG169" s="97"/>
      <c r="AH169" s="157"/>
      <c r="AI169" s="157"/>
      <c r="AJ169" s="157"/>
      <c r="AK169" s="157"/>
      <c r="AL169" s="110"/>
      <c r="AM169" s="110"/>
      <c r="AN169" s="110"/>
      <c r="AO169" s="110"/>
      <c r="AP169" s="43"/>
      <c r="AQ169" s="119"/>
      <c r="AR169" s="129"/>
      <c r="AS169" s="130"/>
      <c r="AT169" s="120"/>
      <c r="AU169" s="42"/>
      <c r="AV169" s="133"/>
      <c r="AW169" s="133"/>
      <c r="AX169" s="23"/>
      <c r="AY169" s="23"/>
      <c r="AZ169" s="133"/>
      <c r="BA169" s="133"/>
      <c r="BB169" s="23"/>
      <c r="BC169" s="23"/>
      <c r="BD169" s="133"/>
      <c r="BE169" s="133"/>
      <c r="BF169" s="23"/>
      <c r="BG169" s="23"/>
      <c r="BH169" s="137"/>
    </row>
    <row r="170" spans="1:60" x14ac:dyDescent="0.15">
      <c r="A170" s="243"/>
      <c r="B170" s="240"/>
      <c r="C170" s="237"/>
      <c r="D170" s="237"/>
      <c r="E170" s="10"/>
      <c r="F170" s="10"/>
      <c r="G170" s="10"/>
      <c r="H170" s="10"/>
      <c r="I170" s="10"/>
      <c r="J170" s="10"/>
      <c r="K170" s="10"/>
      <c r="L170" s="158"/>
      <c r="M170" s="10"/>
      <c r="N170" s="10"/>
      <c r="O170" s="151"/>
      <c r="P170" s="3"/>
      <c r="Q170" s="10"/>
      <c r="R170" s="10"/>
      <c r="S170" s="10"/>
      <c r="T170" s="152"/>
      <c r="U170" s="152"/>
      <c r="V170" s="152"/>
      <c r="W170" s="3"/>
      <c r="X170" s="3"/>
      <c r="Y170" s="3"/>
      <c r="Z170" s="3"/>
      <c r="AA170" s="1"/>
      <c r="AB170" s="23"/>
      <c r="AC170" s="155"/>
      <c r="AD170" s="155"/>
      <c r="AE170" s="155"/>
      <c r="AF170" s="155"/>
      <c r="AG170" s="101"/>
      <c r="AH170" s="155"/>
      <c r="AI170" s="155"/>
      <c r="AJ170" s="155"/>
      <c r="AK170" s="155"/>
      <c r="AL170" s="110"/>
      <c r="AM170" s="110"/>
      <c r="AN170" s="110"/>
      <c r="AO170" s="110"/>
      <c r="AP170" s="33"/>
      <c r="AQ170" s="121"/>
      <c r="AR170" s="127"/>
      <c r="AS170" s="130"/>
      <c r="AT170" s="120"/>
      <c r="AU170" s="42"/>
      <c r="AV170" s="133"/>
      <c r="AW170" s="133"/>
      <c r="AX170" s="23"/>
      <c r="AY170" s="23"/>
      <c r="AZ170" s="133"/>
      <c r="BA170" s="133"/>
      <c r="BB170" s="23"/>
      <c r="BC170" s="23"/>
      <c r="BD170" s="133"/>
      <c r="BE170" s="133"/>
      <c r="BF170" s="23"/>
      <c r="BG170" s="23"/>
      <c r="BH170" s="137"/>
    </row>
    <row r="171" spans="1:60" x14ac:dyDescent="0.15">
      <c r="A171" s="243"/>
      <c r="B171" s="241"/>
      <c r="C171" s="238"/>
      <c r="D171" s="238"/>
      <c r="E171" s="147"/>
      <c r="F171" s="145"/>
      <c r="G171" s="145"/>
      <c r="H171" s="145"/>
      <c r="I171" s="145"/>
      <c r="J171" s="237"/>
      <c r="K171" s="237"/>
      <c r="L171" s="150"/>
      <c r="M171" s="147"/>
      <c r="N171" s="147"/>
      <c r="O171" s="150"/>
      <c r="P171" s="45"/>
      <c r="Q171" s="147"/>
      <c r="R171" s="147"/>
      <c r="S171" s="147"/>
      <c r="T171" s="147"/>
      <c r="U171" s="106"/>
      <c r="V171" s="147"/>
      <c r="W171" s="29"/>
      <c r="X171" s="29"/>
      <c r="Y171" s="29"/>
      <c r="Z171" s="29"/>
      <c r="AA171" s="147"/>
      <c r="AB171" s="45"/>
      <c r="AC171" s="97"/>
      <c r="AD171" s="97"/>
      <c r="AE171" s="97"/>
      <c r="AF171" s="97"/>
      <c r="AG171" s="97"/>
      <c r="AH171" s="156"/>
      <c r="AI171" s="156"/>
      <c r="AJ171" s="156"/>
      <c r="AK171" s="156"/>
      <c r="AL171" s="110"/>
      <c r="AM171" s="110"/>
      <c r="AN171" s="110"/>
      <c r="AO171" s="110"/>
      <c r="AP171" s="43"/>
      <c r="AQ171" s="118"/>
      <c r="AR171" s="128"/>
      <c r="AS171" s="130"/>
      <c r="AT171" s="120"/>
      <c r="AU171" s="42"/>
      <c r="AV171" s="133"/>
      <c r="AW171" s="133"/>
      <c r="AX171" s="23"/>
      <c r="AY171" s="23"/>
      <c r="AZ171" s="133"/>
      <c r="BA171" s="133"/>
      <c r="BB171" s="23"/>
      <c r="BC171" s="23"/>
      <c r="BD171" s="133"/>
      <c r="BE171" s="133"/>
      <c r="BF171" s="23"/>
      <c r="BG171" s="23"/>
      <c r="BH171" s="137"/>
    </row>
    <row r="172" spans="1:60" x14ac:dyDescent="0.15">
      <c r="A172" s="243"/>
      <c r="B172" s="241"/>
      <c r="C172" s="238"/>
      <c r="D172" s="239"/>
      <c r="E172" s="147"/>
      <c r="F172" s="145"/>
      <c r="G172" s="145"/>
      <c r="H172" s="145"/>
      <c r="I172" s="145"/>
      <c r="J172" s="238"/>
      <c r="K172" s="238"/>
      <c r="L172" s="150"/>
      <c r="M172" s="147"/>
      <c r="N172" s="147"/>
      <c r="O172" s="150"/>
      <c r="P172" s="147"/>
      <c r="Q172" s="147"/>
      <c r="R172" s="147"/>
      <c r="S172" s="147"/>
      <c r="T172" s="147"/>
      <c r="U172" s="147"/>
      <c r="V172" s="147"/>
      <c r="W172" s="147"/>
      <c r="X172" s="147"/>
      <c r="Y172" s="147"/>
      <c r="Z172" s="147"/>
      <c r="AA172" s="147"/>
      <c r="AB172" s="45"/>
      <c r="AC172" s="157"/>
      <c r="AD172" s="157"/>
      <c r="AE172" s="157"/>
      <c r="AF172" s="157"/>
      <c r="AG172" s="97"/>
      <c r="AH172" s="157"/>
      <c r="AI172" s="157"/>
      <c r="AJ172" s="157"/>
      <c r="AK172" s="157"/>
      <c r="AL172" s="110"/>
      <c r="AM172" s="110"/>
      <c r="AN172" s="110"/>
      <c r="AO172" s="110"/>
      <c r="AP172" s="33"/>
      <c r="AQ172" s="118"/>
      <c r="AR172" s="129"/>
      <c r="AS172" s="130"/>
      <c r="AT172" s="120"/>
      <c r="AU172" s="42"/>
      <c r="AV172" s="133"/>
      <c r="AW172" s="133"/>
      <c r="AX172" s="23"/>
      <c r="AY172" s="23"/>
      <c r="AZ172" s="133"/>
      <c r="BA172" s="133"/>
      <c r="BB172" s="23"/>
      <c r="BC172" s="23"/>
      <c r="BD172" s="133"/>
      <c r="BE172" s="133"/>
      <c r="BF172" s="23"/>
      <c r="BG172" s="23"/>
      <c r="BH172" s="137"/>
    </row>
    <row r="173" spans="1:60" x14ac:dyDescent="0.15">
      <c r="A173" s="243"/>
      <c r="B173" s="241"/>
      <c r="C173" s="238"/>
      <c r="D173" s="237"/>
      <c r="E173" s="147"/>
      <c r="F173" s="147"/>
      <c r="G173" s="147"/>
      <c r="H173" s="147"/>
      <c r="I173" s="147"/>
      <c r="J173" s="238"/>
      <c r="K173" s="238"/>
      <c r="L173" s="150"/>
      <c r="M173" s="147"/>
      <c r="N173" s="147"/>
      <c r="O173" s="150"/>
      <c r="P173" s="147"/>
      <c r="Q173" s="147"/>
      <c r="R173" s="147"/>
      <c r="S173" s="147"/>
      <c r="T173" s="147"/>
      <c r="U173" s="147"/>
      <c r="V173" s="147"/>
      <c r="W173" s="147"/>
      <c r="X173" s="147"/>
      <c r="Y173" s="147"/>
      <c r="Z173" s="147"/>
      <c r="AA173" s="147"/>
      <c r="AB173" s="45"/>
      <c r="AC173" s="157"/>
      <c r="AD173" s="157"/>
      <c r="AE173" s="157"/>
      <c r="AF173" s="157"/>
      <c r="AG173" s="97"/>
      <c r="AH173" s="157"/>
      <c r="AI173" s="157"/>
      <c r="AJ173" s="157"/>
      <c r="AK173" s="157"/>
      <c r="AL173" s="110"/>
      <c r="AM173" s="110"/>
      <c r="AN173" s="110"/>
      <c r="AO173" s="110"/>
      <c r="AP173" s="43"/>
      <c r="AQ173" s="118"/>
      <c r="AR173" s="127"/>
      <c r="AS173" s="130"/>
      <c r="AT173" s="120"/>
      <c r="AU173" s="42"/>
      <c r="AV173" s="133"/>
      <c r="AW173" s="133"/>
      <c r="AX173" s="23"/>
      <c r="AY173" s="23"/>
      <c r="AZ173" s="133"/>
      <c r="BA173" s="133"/>
      <c r="BB173" s="23"/>
      <c r="BC173" s="23"/>
      <c r="BD173" s="133"/>
      <c r="BE173" s="133"/>
      <c r="BF173" s="23"/>
      <c r="BG173" s="23"/>
      <c r="BH173" s="137"/>
    </row>
    <row r="174" spans="1:60" x14ac:dyDescent="0.15">
      <c r="A174" s="243"/>
      <c r="B174" s="241"/>
      <c r="C174" s="238"/>
      <c r="D174" s="238"/>
      <c r="E174" s="147"/>
      <c r="F174" s="147"/>
      <c r="G174" s="147"/>
      <c r="H174" s="147"/>
      <c r="I174" s="147"/>
      <c r="J174" s="238"/>
      <c r="K174" s="238"/>
      <c r="L174" s="150"/>
      <c r="M174" s="147"/>
      <c r="N174" s="147"/>
      <c r="O174" s="150"/>
      <c r="P174" s="147"/>
      <c r="Q174" s="147"/>
      <c r="R174" s="147"/>
      <c r="S174" s="147"/>
      <c r="T174" s="147"/>
      <c r="U174" s="147"/>
      <c r="V174" s="147"/>
      <c r="W174" s="147"/>
      <c r="X174" s="147"/>
      <c r="Y174" s="147"/>
      <c r="Z174" s="147"/>
      <c r="AA174" s="147"/>
      <c r="AB174" s="45"/>
      <c r="AC174" s="157"/>
      <c r="AD174" s="157"/>
      <c r="AE174" s="157"/>
      <c r="AF174" s="157"/>
      <c r="AG174" s="97"/>
      <c r="AH174" s="157"/>
      <c r="AI174" s="157"/>
      <c r="AJ174" s="157"/>
      <c r="AK174" s="157"/>
      <c r="AL174" s="110"/>
      <c r="AM174" s="110"/>
      <c r="AN174" s="110"/>
      <c r="AO174" s="110"/>
      <c r="AP174" s="33"/>
      <c r="AQ174" s="118"/>
      <c r="AR174" s="128"/>
      <c r="AS174" s="130"/>
      <c r="AT174" s="120"/>
      <c r="AU174" s="42"/>
      <c r="AV174" s="133"/>
      <c r="AW174" s="133"/>
      <c r="AX174" s="23"/>
      <c r="AY174" s="23"/>
      <c r="AZ174" s="133"/>
      <c r="BA174" s="133"/>
      <c r="BB174" s="23"/>
      <c r="BC174" s="23"/>
      <c r="BD174" s="133"/>
      <c r="BE174" s="133"/>
      <c r="BF174" s="23"/>
      <c r="BG174" s="23"/>
      <c r="BH174" s="137"/>
    </row>
    <row r="175" spans="1:60" x14ac:dyDescent="0.15">
      <c r="A175" s="243"/>
      <c r="B175" s="241"/>
      <c r="C175" s="238"/>
      <c r="D175" s="239"/>
      <c r="E175" s="147"/>
      <c r="F175" s="147"/>
      <c r="G175" s="147"/>
      <c r="H175" s="147"/>
      <c r="I175" s="147"/>
      <c r="J175" s="238"/>
      <c r="K175" s="238"/>
      <c r="L175" s="150"/>
      <c r="M175" s="147"/>
      <c r="N175" s="147"/>
      <c r="O175" s="150"/>
      <c r="P175" s="147"/>
      <c r="Q175" s="147"/>
      <c r="R175" s="147"/>
      <c r="S175" s="147"/>
      <c r="T175" s="147"/>
      <c r="U175" s="147"/>
      <c r="V175" s="147"/>
      <c r="W175" s="147"/>
      <c r="X175" s="147"/>
      <c r="Y175" s="147"/>
      <c r="Z175" s="147"/>
      <c r="AA175" s="147"/>
      <c r="AB175" s="45"/>
      <c r="AC175" s="157"/>
      <c r="AD175" s="157"/>
      <c r="AE175" s="157"/>
      <c r="AF175" s="157"/>
      <c r="AG175" s="97"/>
      <c r="AH175" s="157"/>
      <c r="AI175" s="157"/>
      <c r="AJ175" s="157"/>
      <c r="AK175" s="157"/>
      <c r="AL175" s="110"/>
      <c r="AM175" s="110"/>
      <c r="AN175" s="110"/>
      <c r="AO175" s="110"/>
      <c r="AP175" s="43"/>
      <c r="AQ175" s="118"/>
      <c r="AR175" s="129"/>
      <c r="AS175" s="130"/>
      <c r="AT175" s="120"/>
      <c r="AU175" s="42"/>
      <c r="AV175" s="133"/>
      <c r="AW175" s="133"/>
      <c r="AX175" s="23"/>
      <c r="AY175" s="23"/>
      <c r="AZ175" s="133"/>
      <c r="BA175" s="133"/>
      <c r="BB175" s="23"/>
      <c r="BC175" s="23"/>
      <c r="BD175" s="133"/>
      <c r="BE175" s="133"/>
      <c r="BF175" s="23"/>
      <c r="BG175" s="23"/>
      <c r="BH175" s="137"/>
    </row>
    <row r="176" spans="1:60" x14ac:dyDescent="0.15">
      <c r="A176" s="243"/>
      <c r="B176" s="241"/>
      <c r="C176" s="238"/>
      <c r="D176" s="237"/>
      <c r="E176" s="147"/>
      <c r="F176" s="147"/>
      <c r="G176" s="147"/>
      <c r="H176" s="147"/>
      <c r="I176" s="147"/>
      <c r="J176" s="238"/>
      <c r="K176" s="238"/>
      <c r="L176" s="150"/>
      <c r="M176" s="147"/>
      <c r="N176" s="147"/>
      <c r="O176" s="150"/>
      <c r="P176" s="147"/>
      <c r="Q176" s="147"/>
      <c r="R176" s="147"/>
      <c r="S176" s="147"/>
      <c r="T176" s="147"/>
      <c r="U176" s="147"/>
      <c r="V176" s="147"/>
      <c r="W176" s="147"/>
      <c r="X176" s="147"/>
      <c r="Y176" s="147"/>
      <c r="Z176" s="147"/>
      <c r="AA176" s="147"/>
      <c r="AB176" s="45"/>
      <c r="AC176" s="157"/>
      <c r="AD176" s="157"/>
      <c r="AE176" s="157"/>
      <c r="AF176" s="157"/>
      <c r="AG176" s="97"/>
      <c r="AH176" s="157"/>
      <c r="AI176" s="157"/>
      <c r="AJ176" s="157"/>
      <c r="AK176" s="157"/>
      <c r="AL176" s="110"/>
      <c r="AM176" s="110"/>
      <c r="AN176" s="110"/>
      <c r="AO176" s="110"/>
      <c r="AP176" s="33"/>
      <c r="AQ176" s="118"/>
      <c r="AR176" s="127"/>
      <c r="AS176" s="130"/>
      <c r="AT176" s="120"/>
      <c r="AU176" s="42"/>
      <c r="AV176" s="133"/>
      <c r="AW176" s="133"/>
      <c r="AX176" s="23"/>
      <c r="AY176" s="23"/>
      <c r="AZ176" s="133"/>
      <c r="BA176" s="133"/>
      <c r="BB176" s="23"/>
      <c r="BC176" s="23"/>
      <c r="BD176" s="133"/>
      <c r="BE176" s="133"/>
      <c r="BF176" s="23"/>
      <c r="BG176" s="23"/>
      <c r="BH176" s="137"/>
    </row>
    <row r="177" spans="1:60" x14ac:dyDescent="0.15">
      <c r="A177" s="243"/>
      <c r="B177" s="241"/>
      <c r="C177" s="238"/>
      <c r="D177" s="238"/>
      <c r="E177" s="147"/>
      <c r="F177" s="147"/>
      <c r="G177" s="147"/>
      <c r="H177" s="147"/>
      <c r="I177" s="147"/>
      <c r="J177" s="238"/>
      <c r="K177" s="238"/>
      <c r="L177" s="150"/>
      <c r="M177" s="147"/>
      <c r="N177" s="147"/>
      <c r="O177" s="150"/>
      <c r="P177" s="147"/>
      <c r="Q177" s="147"/>
      <c r="R177" s="147"/>
      <c r="S177" s="147"/>
      <c r="T177" s="147"/>
      <c r="U177" s="147"/>
      <c r="V177" s="147"/>
      <c r="W177" s="147"/>
      <c r="X177" s="147"/>
      <c r="Y177" s="147"/>
      <c r="Z177" s="147"/>
      <c r="AA177" s="147"/>
      <c r="AB177" s="45"/>
      <c r="AC177" s="157"/>
      <c r="AD177" s="157"/>
      <c r="AE177" s="157"/>
      <c r="AF177" s="157"/>
      <c r="AG177" s="97"/>
      <c r="AH177" s="157"/>
      <c r="AI177" s="157"/>
      <c r="AJ177" s="157"/>
      <c r="AK177" s="157"/>
      <c r="AL177" s="110"/>
      <c r="AM177" s="110"/>
      <c r="AN177" s="110"/>
      <c r="AO177" s="110"/>
      <c r="AP177" s="43"/>
      <c r="AQ177" s="118"/>
      <c r="AR177" s="128"/>
      <c r="AS177" s="130"/>
      <c r="AT177" s="120"/>
      <c r="AU177" s="42"/>
      <c r="AV177" s="133"/>
      <c r="AW177" s="133"/>
      <c r="AX177" s="23"/>
      <c r="AY177" s="23"/>
      <c r="AZ177" s="133"/>
      <c r="BA177" s="133"/>
      <c r="BB177" s="23"/>
      <c r="BC177" s="23"/>
      <c r="BD177" s="133"/>
      <c r="BE177" s="133"/>
      <c r="BF177" s="23"/>
      <c r="BG177" s="23"/>
      <c r="BH177" s="137"/>
    </row>
    <row r="178" spans="1:60" x14ac:dyDescent="0.15">
      <c r="A178" s="243"/>
      <c r="B178" s="242"/>
      <c r="C178" s="239"/>
      <c r="D178" s="239"/>
      <c r="E178" s="147"/>
      <c r="F178" s="147"/>
      <c r="G178" s="147"/>
      <c r="H178" s="147"/>
      <c r="I178" s="147"/>
      <c r="J178" s="239"/>
      <c r="K178" s="239"/>
      <c r="L178" s="150"/>
      <c r="M178" s="147"/>
      <c r="N178" s="147"/>
      <c r="O178" s="150"/>
      <c r="P178" s="147"/>
      <c r="Q178" s="147"/>
      <c r="R178" s="147"/>
      <c r="S178" s="147"/>
      <c r="T178" s="147"/>
      <c r="U178" s="147"/>
      <c r="V178" s="147"/>
      <c r="W178" s="147"/>
      <c r="X178" s="147"/>
      <c r="Y178" s="147"/>
      <c r="Z178" s="147"/>
      <c r="AA178" s="147"/>
      <c r="AB178" s="45"/>
      <c r="AC178" s="157"/>
      <c r="AD178" s="157"/>
      <c r="AE178" s="157"/>
      <c r="AF178" s="157"/>
      <c r="AG178" s="97"/>
      <c r="AH178" s="157"/>
      <c r="AI178" s="157"/>
      <c r="AJ178" s="157"/>
      <c r="AK178" s="157"/>
      <c r="AL178" s="110"/>
      <c r="AM178" s="110"/>
      <c r="AN178" s="110"/>
      <c r="AO178" s="110"/>
      <c r="AP178" s="33"/>
      <c r="AQ178" s="119"/>
      <c r="AR178" s="129"/>
      <c r="AS178" s="23"/>
      <c r="AT178" s="120"/>
      <c r="AU178" s="42"/>
      <c r="AV178" s="133"/>
      <c r="AW178" s="133"/>
      <c r="AX178" s="23"/>
      <c r="AY178" s="23"/>
      <c r="AZ178" s="133"/>
      <c r="BA178" s="133"/>
      <c r="BB178" s="23"/>
      <c r="BC178" s="23"/>
      <c r="BD178" s="133"/>
      <c r="BE178" s="133"/>
      <c r="BF178" s="23"/>
      <c r="BG178" s="23"/>
      <c r="BH178" s="137"/>
    </row>
    <row r="179" spans="1:60" x14ac:dyDescent="0.15">
      <c r="A179" s="243"/>
      <c r="B179" s="240"/>
      <c r="C179" s="237"/>
      <c r="D179" s="237"/>
      <c r="E179" s="10"/>
      <c r="F179" s="10"/>
      <c r="G179" s="10"/>
      <c r="H179" s="10"/>
      <c r="I179" s="10"/>
      <c r="J179" s="10"/>
      <c r="K179" s="10"/>
      <c r="L179" s="158"/>
      <c r="M179" s="10"/>
      <c r="N179" s="10"/>
      <c r="O179" s="151"/>
      <c r="P179" s="3"/>
      <c r="Q179" s="10"/>
      <c r="R179" s="10"/>
      <c r="S179" s="10"/>
      <c r="T179" s="152"/>
      <c r="U179" s="152"/>
      <c r="V179" s="152"/>
      <c r="W179" s="3"/>
      <c r="X179" s="3"/>
      <c r="Y179" s="3"/>
      <c r="Z179" s="3"/>
      <c r="AA179" s="1"/>
      <c r="AB179" s="23"/>
      <c r="AC179" s="155"/>
      <c r="AD179" s="155"/>
      <c r="AE179" s="155"/>
      <c r="AF179" s="155"/>
      <c r="AG179" s="101"/>
      <c r="AH179" s="155"/>
      <c r="AI179" s="155"/>
      <c r="AJ179" s="155"/>
      <c r="AK179" s="155"/>
      <c r="AL179" s="110"/>
      <c r="AM179" s="110"/>
      <c r="AN179" s="110"/>
      <c r="AO179" s="110"/>
      <c r="AP179" s="33"/>
      <c r="AQ179" s="121"/>
      <c r="AR179" s="127"/>
      <c r="AS179" s="130"/>
      <c r="AT179" s="120"/>
      <c r="AU179" s="42"/>
      <c r="AV179" s="133"/>
      <c r="AW179" s="133"/>
      <c r="AX179" s="23"/>
      <c r="AY179" s="23"/>
      <c r="AZ179" s="133"/>
      <c r="BA179" s="133"/>
      <c r="BB179" s="23"/>
      <c r="BC179" s="23"/>
      <c r="BD179" s="133"/>
      <c r="BE179" s="133"/>
      <c r="BF179" s="23"/>
      <c r="BG179" s="23"/>
      <c r="BH179" s="137"/>
    </row>
    <row r="180" spans="1:60" x14ac:dyDescent="0.15">
      <c r="A180" s="243"/>
      <c r="B180" s="241"/>
      <c r="C180" s="238"/>
      <c r="D180" s="238"/>
      <c r="E180" s="147"/>
      <c r="F180" s="145"/>
      <c r="G180" s="145"/>
      <c r="H180" s="145"/>
      <c r="I180" s="145"/>
      <c r="J180" s="237"/>
      <c r="K180" s="237"/>
      <c r="L180" s="150"/>
      <c r="M180" s="147"/>
      <c r="N180" s="147"/>
      <c r="O180" s="150"/>
      <c r="P180" s="45"/>
      <c r="Q180" s="147"/>
      <c r="R180" s="147"/>
      <c r="S180" s="147"/>
      <c r="T180" s="147"/>
      <c r="U180" s="106"/>
      <c r="V180" s="147"/>
      <c r="W180" s="29"/>
      <c r="X180" s="29"/>
      <c r="Y180" s="29"/>
      <c r="Z180" s="29"/>
      <c r="AA180" s="147"/>
      <c r="AB180" s="45"/>
      <c r="AC180" s="97"/>
      <c r="AD180" s="97"/>
      <c r="AE180" s="97"/>
      <c r="AF180" s="97"/>
      <c r="AG180" s="97"/>
      <c r="AH180" s="156"/>
      <c r="AI180" s="156"/>
      <c r="AJ180" s="156"/>
      <c r="AK180" s="156"/>
      <c r="AL180" s="110"/>
      <c r="AM180" s="110"/>
      <c r="AN180" s="110"/>
      <c r="AO180" s="110"/>
      <c r="AP180" s="43"/>
      <c r="AQ180" s="118"/>
      <c r="AR180" s="128"/>
      <c r="AS180" s="130"/>
      <c r="AT180" s="120"/>
      <c r="AU180" s="42"/>
      <c r="AV180" s="133"/>
      <c r="AW180" s="133"/>
      <c r="AX180" s="23"/>
      <c r="AY180" s="23"/>
      <c r="AZ180" s="133"/>
      <c r="BA180" s="133"/>
      <c r="BB180" s="23"/>
      <c r="BC180" s="23"/>
      <c r="BD180" s="133"/>
      <c r="BE180" s="133"/>
      <c r="BF180" s="23"/>
      <c r="BG180" s="23"/>
      <c r="BH180" s="137"/>
    </row>
    <row r="181" spans="1:60" x14ac:dyDescent="0.15">
      <c r="A181" s="243"/>
      <c r="B181" s="241"/>
      <c r="C181" s="238"/>
      <c r="D181" s="239"/>
      <c r="E181" s="147"/>
      <c r="F181" s="145"/>
      <c r="G181" s="145"/>
      <c r="H181" s="145"/>
      <c r="I181" s="145"/>
      <c r="J181" s="238"/>
      <c r="K181" s="238"/>
      <c r="L181" s="150"/>
      <c r="M181" s="147"/>
      <c r="N181" s="147"/>
      <c r="O181" s="150"/>
      <c r="P181" s="147"/>
      <c r="Q181" s="147"/>
      <c r="R181" s="147"/>
      <c r="S181" s="147"/>
      <c r="T181" s="147"/>
      <c r="U181" s="147"/>
      <c r="V181" s="147"/>
      <c r="W181" s="147"/>
      <c r="X181" s="147"/>
      <c r="Y181" s="147"/>
      <c r="Z181" s="147"/>
      <c r="AA181" s="147"/>
      <c r="AB181" s="45"/>
      <c r="AC181" s="157"/>
      <c r="AD181" s="157"/>
      <c r="AE181" s="157"/>
      <c r="AF181" s="157"/>
      <c r="AG181" s="97"/>
      <c r="AH181" s="157"/>
      <c r="AI181" s="157"/>
      <c r="AJ181" s="157"/>
      <c r="AK181" s="157"/>
      <c r="AL181" s="110"/>
      <c r="AM181" s="110"/>
      <c r="AN181" s="110"/>
      <c r="AO181" s="110"/>
      <c r="AP181" s="33"/>
      <c r="AQ181" s="118"/>
      <c r="AR181" s="129"/>
      <c r="AS181" s="130"/>
      <c r="AT181" s="120"/>
      <c r="AU181" s="42"/>
      <c r="AV181" s="133"/>
      <c r="AW181" s="133"/>
      <c r="AX181" s="23"/>
      <c r="AY181" s="23"/>
      <c r="AZ181" s="133"/>
      <c r="BA181" s="133"/>
      <c r="BB181" s="23"/>
      <c r="BC181" s="23"/>
      <c r="BD181" s="133"/>
      <c r="BE181" s="133"/>
      <c r="BF181" s="23"/>
      <c r="BG181" s="23"/>
      <c r="BH181" s="137"/>
    </row>
    <row r="182" spans="1:60" x14ac:dyDescent="0.15">
      <c r="A182" s="243"/>
      <c r="B182" s="241"/>
      <c r="C182" s="238"/>
      <c r="D182" s="237"/>
      <c r="E182" s="10"/>
      <c r="F182" s="10"/>
      <c r="G182" s="10"/>
      <c r="H182" s="10"/>
      <c r="I182" s="10"/>
      <c r="J182" s="238"/>
      <c r="K182" s="238"/>
      <c r="L182" s="158"/>
      <c r="M182" s="10"/>
      <c r="N182" s="10"/>
      <c r="O182" s="151"/>
      <c r="P182" s="3"/>
      <c r="Q182" s="10"/>
      <c r="R182" s="10"/>
      <c r="S182" s="10"/>
      <c r="T182" s="152"/>
      <c r="U182" s="152"/>
      <c r="V182" s="152"/>
      <c r="W182" s="3"/>
      <c r="X182" s="3"/>
      <c r="Y182" s="3"/>
      <c r="Z182" s="3"/>
      <c r="AA182" s="1"/>
      <c r="AB182" s="23"/>
      <c r="AC182" s="155"/>
      <c r="AD182" s="155"/>
      <c r="AE182" s="155"/>
      <c r="AF182" s="155"/>
      <c r="AG182" s="101"/>
      <c r="AH182" s="155"/>
      <c r="AI182" s="155"/>
      <c r="AJ182" s="155"/>
      <c r="AK182" s="155"/>
      <c r="AL182" s="110"/>
      <c r="AM182" s="110"/>
      <c r="AN182" s="110"/>
      <c r="AO182" s="110"/>
      <c r="AP182" s="43"/>
      <c r="AQ182" s="118"/>
      <c r="AR182" s="127"/>
      <c r="AS182" s="130"/>
      <c r="AT182" s="120"/>
      <c r="AU182" s="42"/>
      <c r="AV182" s="133"/>
      <c r="AW182" s="133"/>
      <c r="AX182" s="23"/>
      <c r="AY182" s="23"/>
      <c r="AZ182" s="133"/>
      <c r="BA182" s="133"/>
      <c r="BB182" s="23"/>
      <c r="BC182" s="23"/>
      <c r="BD182" s="133"/>
      <c r="BE182" s="133"/>
      <c r="BF182" s="23"/>
      <c r="BG182" s="23"/>
      <c r="BH182" s="137"/>
    </row>
    <row r="183" spans="1:60" x14ac:dyDescent="0.15">
      <c r="A183" s="243"/>
      <c r="B183" s="241"/>
      <c r="C183" s="238"/>
      <c r="D183" s="238"/>
      <c r="E183" s="147"/>
      <c r="F183" s="145"/>
      <c r="G183" s="145"/>
      <c r="H183" s="145"/>
      <c r="I183" s="145"/>
      <c r="J183" s="238"/>
      <c r="K183" s="238"/>
      <c r="L183" s="150"/>
      <c r="M183" s="147"/>
      <c r="N183" s="147"/>
      <c r="O183" s="150"/>
      <c r="P183" s="45"/>
      <c r="Q183" s="147"/>
      <c r="R183" s="147"/>
      <c r="S183" s="147"/>
      <c r="T183" s="147"/>
      <c r="U183" s="106"/>
      <c r="V183" s="147"/>
      <c r="W183" s="29"/>
      <c r="X183" s="29"/>
      <c r="Y183" s="29"/>
      <c r="Z183" s="29"/>
      <c r="AA183" s="147"/>
      <c r="AB183" s="45"/>
      <c r="AC183" s="97"/>
      <c r="AD183" s="97"/>
      <c r="AE183" s="97"/>
      <c r="AF183" s="97"/>
      <c r="AG183" s="97"/>
      <c r="AH183" s="156"/>
      <c r="AI183" s="156"/>
      <c r="AJ183" s="156"/>
      <c r="AK183" s="156"/>
      <c r="AL183" s="110"/>
      <c r="AM183" s="110"/>
      <c r="AN183" s="110"/>
      <c r="AO183" s="110"/>
      <c r="AP183" s="33"/>
      <c r="AQ183" s="118"/>
      <c r="AR183" s="128"/>
      <c r="AS183" s="130"/>
      <c r="AT183" s="120"/>
      <c r="AU183" s="42"/>
      <c r="AV183" s="133"/>
      <c r="AW183" s="133"/>
      <c r="AX183" s="23"/>
      <c r="AY183" s="23"/>
      <c r="AZ183" s="133"/>
      <c r="BA183" s="133"/>
      <c r="BB183" s="23"/>
      <c r="BC183" s="23"/>
      <c r="BD183" s="133"/>
      <c r="BE183" s="133"/>
      <c r="BF183" s="23"/>
      <c r="BG183" s="23"/>
      <c r="BH183" s="137"/>
    </row>
    <row r="184" spans="1:60" x14ac:dyDescent="0.15">
      <c r="A184" s="243"/>
      <c r="B184" s="241"/>
      <c r="C184" s="238"/>
      <c r="D184" s="239"/>
      <c r="E184" s="147"/>
      <c r="F184" s="147"/>
      <c r="G184" s="147"/>
      <c r="H184" s="147"/>
      <c r="I184" s="147"/>
      <c r="J184" s="238"/>
      <c r="K184" s="238"/>
      <c r="L184" s="150"/>
      <c r="M184" s="147"/>
      <c r="N184" s="147"/>
      <c r="O184" s="150"/>
      <c r="P184" s="147"/>
      <c r="Q184" s="147"/>
      <c r="R184" s="147"/>
      <c r="S184" s="147"/>
      <c r="T184" s="147"/>
      <c r="U184" s="147"/>
      <c r="V184" s="147"/>
      <c r="W184" s="147"/>
      <c r="X184" s="147"/>
      <c r="Y184" s="147"/>
      <c r="Z184" s="147"/>
      <c r="AA184" s="147"/>
      <c r="AB184" s="45"/>
      <c r="AC184" s="157"/>
      <c r="AD184" s="157"/>
      <c r="AE184" s="157"/>
      <c r="AF184" s="157"/>
      <c r="AG184" s="97"/>
      <c r="AH184" s="157"/>
      <c r="AI184" s="157"/>
      <c r="AJ184" s="157"/>
      <c r="AK184" s="157"/>
      <c r="AL184" s="110"/>
      <c r="AM184" s="110"/>
      <c r="AN184" s="110"/>
      <c r="AO184" s="110"/>
      <c r="AP184" s="43"/>
      <c r="AQ184" s="118"/>
      <c r="AR184" s="129"/>
      <c r="AS184" s="130"/>
      <c r="AT184" s="120"/>
      <c r="AU184" s="42"/>
      <c r="AV184" s="133"/>
      <c r="AW184" s="133"/>
      <c r="AX184" s="23"/>
      <c r="AY184" s="23"/>
      <c r="AZ184" s="133"/>
      <c r="BA184" s="133"/>
      <c r="BB184" s="23"/>
      <c r="BC184" s="23"/>
      <c r="BD184" s="133"/>
      <c r="BE184" s="133"/>
      <c r="BF184" s="23"/>
      <c r="BG184" s="23"/>
      <c r="BH184" s="137"/>
    </row>
    <row r="185" spans="1:60" x14ac:dyDescent="0.15">
      <c r="A185" s="243"/>
      <c r="B185" s="241"/>
      <c r="C185" s="238"/>
      <c r="D185" s="237"/>
      <c r="E185" s="147"/>
      <c r="F185" s="147"/>
      <c r="G185" s="147"/>
      <c r="H185" s="147"/>
      <c r="I185" s="147"/>
      <c r="J185" s="238"/>
      <c r="K185" s="238"/>
      <c r="L185" s="150"/>
      <c r="M185" s="147"/>
      <c r="N185" s="147"/>
      <c r="O185" s="150"/>
      <c r="P185" s="147"/>
      <c r="Q185" s="147"/>
      <c r="R185" s="147"/>
      <c r="S185" s="147"/>
      <c r="T185" s="147"/>
      <c r="U185" s="147"/>
      <c r="V185" s="147"/>
      <c r="W185" s="147"/>
      <c r="X185" s="147"/>
      <c r="Y185" s="147"/>
      <c r="Z185" s="147"/>
      <c r="AA185" s="147"/>
      <c r="AB185" s="45"/>
      <c r="AC185" s="157"/>
      <c r="AD185" s="157"/>
      <c r="AE185" s="157"/>
      <c r="AF185" s="157"/>
      <c r="AG185" s="97"/>
      <c r="AH185" s="157"/>
      <c r="AI185" s="157"/>
      <c r="AJ185" s="157"/>
      <c r="AK185" s="157"/>
      <c r="AL185" s="110"/>
      <c r="AM185" s="110"/>
      <c r="AN185" s="110"/>
      <c r="AO185" s="110"/>
      <c r="AP185" s="33"/>
      <c r="AQ185" s="118"/>
      <c r="AR185" s="127"/>
      <c r="AS185" s="130"/>
      <c r="AT185" s="120"/>
      <c r="AU185" s="42"/>
      <c r="AV185" s="133"/>
      <c r="AW185" s="133"/>
      <c r="AX185" s="23"/>
      <c r="AY185" s="23"/>
      <c r="AZ185" s="133"/>
      <c r="BA185" s="133"/>
      <c r="BB185" s="23"/>
      <c r="BC185" s="23"/>
      <c r="BD185" s="133"/>
      <c r="BE185" s="133"/>
      <c r="BF185" s="23"/>
      <c r="BG185" s="23"/>
      <c r="BH185" s="137"/>
    </row>
    <row r="186" spans="1:60" x14ac:dyDescent="0.15">
      <c r="A186" s="243"/>
      <c r="B186" s="241"/>
      <c r="C186" s="238"/>
      <c r="D186" s="238"/>
      <c r="E186" s="147"/>
      <c r="F186" s="147"/>
      <c r="G186" s="147"/>
      <c r="H186" s="147"/>
      <c r="I186" s="147"/>
      <c r="J186" s="238"/>
      <c r="K186" s="238"/>
      <c r="L186" s="150"/>
      <c r="M186" s="147"/>
      <c r="N186" s="147"/>
      <c r="O186" s="150"/>
      <c r="P186" s="147"/>
      <c r="Q186" s="147"/>
      <c r="R186" s="147"/>
      <c r="S186" s="147"/>
      <c r="T186" s="147"/>
      <c r="U186" s="147"/>
      <c r="V186" s="147"/>
      <c r="W186" s="147"/>
      <c r="X186" s="147"/>
      <c r="Y186" s="147"/>
      <c r="Z186" s="147"/>
      <c r="AA186" s="147"/>
      <c r="AB186" s="45"/>
      <c r="AC186" s="157"/>
      <c r="AD186" s="157"/>
      <c r="AE186" s="157"/>
      <c r="AF186" s="157"/>
      <c r="AG186" s="97"/>
      <c r="AH186" s="157"/>
      <c r="AI186" s="157"/>
      <c r="AJ186" s="157"/>
      <c r="AK186" s="157"/>
      <c r="AL186" s="110"/>
      <c r="AM186" s="110"/>
      <c r="AN186" s="110"/>
      <c r="AO186" s="110"/>
      <c r="AP186" s="43"/>
      <c r="AQ186" s="118"/>
      <c r="AR186" s="128"/>
      <c r="AS186" s="130"/>
      <c r="AT186" s="120"/>
      <c r="AU186" s="42"/>
      <c r="AV186" s="133"/>
      <c r="AW186" s="133"/>
      <c r="AX186" s="23"/>
      <c r="AY186" s="23"/>
      <c r="AZ186" s="133"/>
      <c r="BA186" s="133"/>
      <c r="BB186" s="23"/>
      <c r="BC186" s="23"/>
      <c r="BD186" s="133"/>
      <c r="BE186" s="133"/>
      <c r="BF186" s="23"/>
      <c r="BG186" s="23"/>
      <c r="BH186" s="137"/>
    </row>
    <row r="187" spans="1:60" x14ac:dyDescent="0.15">
      <c r="A187" s="243"/>
      <c r="B187" s="242"/>
      <c r="C187" s="239"/>
      <c r="D187" s="239"/>
      <c r="E187" s="147"/>
      <c r="F187" s="147"/>
      <c r="G187" s="147"/>
      <c r="H187" s="147"/>
      <c r="I187" s="147"/>
      <c r="J187" s="239"/>
      <c r="K187" s="239"/>
      <c r="L187" s="150"/>
      <c r="M187" s="147"/>
      <c r="N187" s="147"/>
      <c r="O187" s="150"/>
      <c r="P187" s="147"/>
      <c r="Q187" s="147"/>
      <c r="R187" s="147"/>
      <c r="S187" s="147"/>
      <c r="T187" s="147"/>
      <c r="U187" s="147"/>
      <c r="V187" s="147"/>
      <c r="W187" s="147"/>
      <c r="X187" s="147"/>
      <c r="Y187" s="147"/>
      <c r="Z187" s="147"/>
      <c r="AA187" s="147"/>
      <c r="AB187" s="45"/>
      <c r="AC187" s="157"/>
      <c r="AD187" s="157"/>
      <c r="AE187" s="157"/>
      <c r="AF187" s="157"/>
      <c r="AG187" s="97"/>
      <c r="AH187" s="157"/>
      <c r="AI187" s="157"/>
      <c r="AJ187" s="157"/>
      <c r="AK187" s="157"/>
      <c r="AL187" s="110"/>
      <c r="AM187" s="110"/>
      <c r="AN187" s="110"/>
      <c r="AO187" s="110"/>
      <c r="AP187" s="33"/>
      <c r="AQ187" s="119"/>
      <c r="AR187" s="129"/>
      <c r="AS187" s="23"/>
      <c r="AT187" s="120"/>
      <c r="AU187" s="42"/>
      <c r="AV187" s="133"/>
      <c r="AW187" s="133"/>
      <c r="AX187" s="23"/>
      <c r="AY187" s="23"/>
      <c r="AZ187" s="133"/>
      <c r="BA187" s="133"/>
      <c r="BB187" s="23"/>
      <c r="BC187" s="23"/>
      <c r="BD187" s="133"/>
      <c r="BE187" s="133"/>
      <c r="BF187" s="23"/>
      <c r="BG187" s="23"/>
      <c r="BH187" s="137"/>
    </row>
    <row r="188" spans="1:60" x14ac:dyDescent="0.15">
      <c r="A188" s="243"/>
      <c r="B188" s="240"/>
      <c r="C188" s="237"/>
      <c r="D188" s="237"/>
      <c r="E188" s="10"/>
      <c r="F188" s="10"/>
      <c r="G188" s="10"/>
      <c r="H188" s="10"/>
      <c r="I188" s="10"/>
      <c r="J188" s="10"/>
      <c r="K188" s="10"/>
      <c r="L188" s="158"/>
      <c r="M188" s="10"/>
      <c r="N188" s="10"/>
      <c r="O188" s="151"/>
      <c r="P188" s="3"/>
      <c r="Q188" s="10"/>
      <c r="R188" s="10"/>
      <c r="S188" s="10"/>
      <c r="T188" s="152"/>
      <c r="U188" s="152"/>
      <c r="V188" s="152"/>
      <c r="W188" s="3"/>
      <c r="X188" s="3"/>
      <c r="Y188" s="3"/>
      <c r="Z188" s="3"/>
      <c r="AA188" s="1"/>
      <c r="AB188" s="23"/>
      <c r="AC188" s="155"/>
      <c r="AD188" s="155"/>
      <c r="AE188" s="155"/>
      <c r="AF188" s="155"/>
      <c r="AG188" s="101"/>
      <c r="AH188" s="155"/>
      <c r="AI188" s="155"/>
      <c r="AJ188" s="155"/>
      <c r="AK188" s="155"/>
      <c r="AL188" s="110"/>
      <c r="AM188" s="110"/>
      <c r="AN188" s="110"/>
      <c r="AO188" s="110"/>
      <c r="AP188" s="33"/>
      <c r="AQ188" s="121"/>
      <c r="AR188" s="127"/>
      <c r="AS188" s="130"/>
      <c r="AT188" s="120"/>
      <c r="AU188" s="42"/>
      <c r="AV188" s="133"/>
      <c r="AW188" s="133"/>
      <c r="AX188" s="23"/>
      <c r="AY188" s="23"/>
      <c r="AZ188" s="133"/>
      <c r="BA188" s="133"/>
      <c r="BB188" s="23"/>
      <c r="BC188" s="23"/>
      <c r="BD188" s="133"/>
      <c r="BE188" s="133"/>
      <c r="BF188" s="23"/>
      <c r="BG188" s="23"/>
      <c r="BH188" s="137"/>
    </row>
    <row r="189" spans="1:60" x14ac:dyDescent="0.15">
      <c r="A189" s="243"/>
      <c r="B189" s="241"/>
      <c r="C189" s="238"/>
      <c r="D189" s="238"/>
      <c r="E189" s="147"/>
      <c r="F189" s="145"/>
      <c r="G189" s="145"/>
      <c r="H189" s="145"/>
      <c r="I189" s="145"/>
      <c r="J189" s="237"/>
      <c r="K189" s="237"/>
      <c r="L189" s="150"/>
      <c r="M189" s="150"/>
      <c r="N189" s="147"/>
      <c r="O189" s="150"/>
      <c r="P189" s="45"/>
      <c r="Q189" s="147"/>
      <c r="R189" s="147"/>
      <c r="S189" s="147"/>
      <c r="T189" s="147"/>
      <c r="U189" s="106"/>
      <c r="V189" s="147"/>
      <c r="W189" s="29"/>
      <c r="X189" s="29"/>
      <c r="Y189" s="29"/>
      <c r="Z189" s="29"/>
      <c r="AA189" s="147"/>
      <c r="AB189" s="45"/>
      <c r="AC189" s="97"/>
      <c r="AD189" s="97"/>
      <c r="AE189" s="97"/>
      <c r="AF189" s="97"/>
      <c r="AG189" s="97"/>
      <c r="AH189" s="156"/>
      <c r="AI189" s="156"/>
      <c r="AJ189" s="156"/>
      <c r="AK189" s="156"/>
      <c r="AL189" s="110"/>
      <c r="AM189" s="110"/>
      <c r="AN189" s="110"/>
      <c r="AO189" s="110"/>
      <c r="AP189" s="43"/>
      <c r="AQ189" s="118"/>
      <c r="AR189" s="128"/>
      <c r="AS189" s="130"/>
      <c r="AT189" s="120"/>
      <c r="AU189" s="42"/>
      <c r="AV189" s="133"/>
      <c r="AW189" s="133"/>
      <c r="AX189" s="23"/>
      <c r="AY189" s="23"/>
      <c r="AZ189" s="133"/>
      <c r="BA189" s="133"/>
      <c r="BB189" s="23"/>
      <c r="BC189" s="23"/>
      <c r="BD189" s="133"/>
      <c r="BE189" s="133"/>
      <c r="BF189" s="23"/>
      <c r="BG189" s="23"/>
      <c r="BH189" s="137"/>
    </row>
    <row r="190" spans="1:60" x14ac:dyDescent="0.15">
      <c r="A190" s="243"/>
      <c r="B190" s="241"/>
      <c r="C190" s="238"/>
      <c r="D190" s="239"/>
      <c r="E190" s="147"/>
      <c r="F190" s="145"/>
      <c r="G190" s="145"/>
      <c r="H190" s="145"/>
      <c r="I190" s="145"/>
      <c r="J190" s="238"/>
      <c r="K190" s="238"/>
      <c r="L190" s="150"/>
      <c r="M190" s="147"/>
      <c r="N190" s="147"/>
      <c r="O190" s="150"/>
      <c r="P190" s="147"/>
      <c r="Q190" s="147"/>
      <c r="R190" s="147"/>
      <c r="S190" s="147"/>
      <c r="T190" s="147"/>
      <c r="U190" s="147"/>
      <c r="V190" s="147"/>
      <c r="W190" s="147"/>
      <c r="X190" s="147"/>
      <c r="Y190" s="147"/>
      <c r="Z190" s="147"/>
      <c r="AA190" s="147"/>
      <c r="AB190" s="45"/>
      <c r="AC190" s="157"/>
      <c r="AD190" s="157"/>
      <c r="AE190" s="157"/>
      <c r="AF190" s="157"/>
      <c r="AG190" s="97"/>
      <c r="AH190" s="157"/>
      <c r="AI190" s="157"/>
      <c r="AJ190" s="157"/>
      <c r="AK190" s="157"/>
      <c r="AL190" s="110"/>
      <c r="AM190" s="110"/>
      <c r="AN190" s="110"/>
      <c r="AO190" s="110"/>
      <c r="AP190" s="33"/>
      <c r="AQ190" s="118"/>
      <c r="AR190" s="129"/>
      <c r="AS190" s="130"/>
      <c r="AT190" s="120"/>
      <c r="AU190" s="42"/>
      <c r="AV190" s="133"/>
      <c r="AW190" s="133"/>
      <c r="AX190" s="23"/>
      <c r="AY190" s="23"/>
      <c r="AZ190" s="133"/>
      <c r="BA190" s="133"/>
      <c r="BB190" s="23"/>
      <c r="BC190" s="23"/>
      <c r="BD190" s="133"/>
      <c r="BE190" s="133"/>
      <c r="BF190" s="23"/>
      <c r="BG190" s="23"/>
      <c r="BH190" s="137"/>
    </row>
    <row r="191" spans="1:60" x14ac:dyDescent="0.15">
      <c r="A191" s="243"/>
      <c r="B191" s="241"/>
      <c r="C191" s="238"/>
      <c r="D191" s="237"/>
      <c r="E191" s="147"/>
      <c r="F191" s="147"/>
      <c r="G191" s="147"/>
      <c r="H191" s="147"/>
      <c r="I191" s="147"/>
      <c r="J191" s="238"/>
      <c r="K191" s="238"/>
      <c r="L191" s="150"/>
      <c r="M191" s="147"/>
      <c r="N191" s="147"/>
      <c r="O191" s="150"/>
      <c r="P191" s="147"/>
      <c r="Q191" s="147"/>
      <c r="R191" s="147"/>
      <c r="S191" s="147"/>
      <c r="T191" s="147"/>
      <c r="U191" s="147"/>
      <c r="V191" s="147"/>
      <c r="W191" s="147"/>
      <c r="X191" s="147"/>
      <c r="Y191" s="147"/>
      <c r="Z191" s="147"/>
      <c r="AA191" s="147"/>
      <c r="AB191" s="45"/>
      <c r="AC191" s="157"/>
      <c r="AD191" s="157"/>
      <c r="AE191" s="157"/>
      <c r="AF191" s="157"/>
      <c r="AG191" s="97"/>
      <c r="AH191" s="157"/>
      <c r="AI191" s="157"/>
      <c r="AJ191" s="157"/>
      <c r="AK191" s="157"/>
      <c r="AL191" s="110"/>
      <c r="AM191" s="110"/>
      <c r="AN191" s="110"/>
      <c r="AO191" s="110"/>
      <c r="AP191" s="43"/>
      <c r="AQ191" s="118"/>
      <c r="AR191" s="127"/>
      <c r="AS191" s="130"/>
      <c r="AT191" s="120"/>
      <c r="AU191" s="42"/>
      <c r="AV191" s="133"/>
      <c r="AW191" s="133"/>
      <c r="AX191" s="23"/>
      <c r="AY191" s="23"/>
      <c r="AZ191" s="133"/>
      <c r="BA191" s="133"/>
      <c r="BB191" s="23"/>
      <c r="BC191" s="23"/>
      <c r="BD191" s="133"/>
      <c r="BE191" s="133"/>
      <c r="BF191" s="23"/>
      <c r="BG191" s="23"/>
      <c r="BH191" s="137"/>
    </row>
    <row r="192" spans="1:60" x14ac:dyDescent="0.15">
      <c r="A192" s="243"/>
      <c r="B192" s="241"/>
      <c r="C192" s="238"/>
      <c r="D192" s="238"/>
      <c r="E192" s="147"/>
      <c r="F192" s="147"/>
      <c r="G192" s="147"/>
      <c r="H192" s="147"/>
      <c r="I192" s="147"/>
      <c r="J192" s="238"/>
      <c r="K192" s="238"/>
      <c r="L192" s="150"/>
      <c r="M192" s="147"/>
      <c r="N192" s="147"/>
      <c r="O192" s="150"/>
      <c r="P192" s="147"/>
      <c r="Q192" s="147"/>
      <c r="R192" s="147"/>
      <c r="S192" s="147"/>
      <c r="T192" s="147"/>
      <c r="U192" s="147"/>
      <c r="V192" s="147"/>
      <c r="W192" s="147"/>
      <c r="X192" s="147"/>
      <c r="Y192" s="147"/>
      <c r="Z192" s="147"/>
      <c r="AA192" s="147"/>
      <c r="AB192" s="45"/>
      <c r="AC192" s="157"/>
      <c r="AD192" s="157"/>
      <c r="AE192" s="157"/>
      <c r="AF192" s="157"/>
      <c r="AG192" s="97"/>
      <c r="AH192" s="157"/>
      <c r="AI192" s="157"/>
      <c r="AJ192" s="157"/>
      <c r="AK192" s="157"/>
      <c r="AL192" s="110"/>
      <c r="AM192" s="110"/>
      <c r="AN192" s="110"/>
      <c r="AO192" s="110"/>
      <c r="AP192" s="33"/>
      <c r="AQ192" s="118"/>
      <c r="AR192" s="128"/>
      <c r="AS192" s="130"/>
      <c r="AT192" s="120"/>
      <c r="AU192" s="42"/>
      <c r="AV192" s="133"/>
      <c r="AW192" s="133"/>
      <c r="AX192" s="23"/>
      <c r="AY192" s="23"/>
      <c r="AZ192" s="133"/>
      <c r="BA192" s="133"/>
      <c r="BB192" s="23"/>
      <c r="BC192" s="23"/>
      <c r="BD192" s="133"/>
      <c r="BE192" s="133"/>
      <c r="BF192" s="23"/>
      <c r="BG192" s="23"/>
      <c r="BH192" s="137"/>
    </row>
    <row r="193" spans="1:60" x14ac:dyDescent="0.15">
      <c r="A193" s="243"/>
      <c r="B193" s="241"/>
      <c r="C193" s="238"/>
      <c r="D193" s="239"/>
      <c r="E193" s="147"/>
      <c r="F193" s="147"/>
      <c r="G193" s="147"/>
      <c r="H193" s="147"/>
      <c r="I193" s="147"/>
      <c r="J193" s="238"/>
      <c r="K193" s="238"/>
      <c r="L193" s="150"/>
      <c r="M193" s="147"/>
      <c r="N193" s="147"/>
      <c r="O193" s="150"/>
      <c r="P193" s="147"/>
      <c r="Q193" s="147"/>
      <c r="R193" s="147"/>
      <c r="S193" s="147"/>
      <c r="T193" s="147"/>
      <c r="U193" s="147"/>
      <c r="V193" s="147"/>
      <c r="W193" s="147"/>
      <c r="X193" s="147"/>
      <c r="Y193" s="147"/>
      <c r="Z193" s="147"/>
      <c r="AA193" s="147"/>
      <c r="AB193" s="45"/>
      <c r="AC193" s="157"/>
      <c r="AD193" s="157"/>
      <c r="AE193" s="157"/>
      <c r="AF193" s="157"/>
      <c r="AG193" s="97"/>
      <c r="AH193" s="157"/>
      <c r="AI193" s="157"/>
      <c r="AJ193" s="157"/>
      <c r="AK193" s="157"/>
      <c r="AL193" s="110"/>
      <c r="AM193" s="110"/>
      <c r="AN193" s="110"/>
      <c r="AO193" s="110"/>
      <c r="AP193" s="43"/>
      <c r="AQ193" s="118"/>
      <c r="AR193" s="129"/>
      <c r="AS193" s="130"/>
      <c r="AT193" s="120"/>
      <c r="AU193" s="42"/>
      <c r="AV193" s="133"/>
      <c r="AW193" s="133"/>
      <c r="AX193" s="23"/>
      <c r="AY193" s="23"/>
      <c r="AZ193" s="133"/>
      <c r="BA193" s="133"/>
      <c r="BB193" s="23"/>
      <c r="BC193" s="23"/>
      <c r="BD193" s="133"/>
      <c r="BE193" s="133"/>
      <c r="BF193" s="23"/>
      <c r="BG193" s="23"/>
      <c r="BH193" s="137"/>
    </row>
    <row r="194" spans="1:60" x14ac:dyDescent="0.15">
      <c r="A194" s="243"/>
      <c r="B194" s="241"/>
      <c r="C194" s="238"/>
      <c r="D194" s="237"/>
      <c r="E194" s="147"/>
      <c r="F194" s="147"/>
      <c r="G194" s="147"/>
      <c r="H194" s="147"/>
      <c r="I194" s="147"/>
      <c r="J194" s="238"/>
      <c r="K194" s="238"/>
      <c r="L194" s="150"/>
      <c r="M194" s="147"/>
      <c r="N194" s="147"/>
      <c r="O194" s="150"/>
      <c r="P194" s="147"/>
      <c r="Q194" s="147"/>
      <c r="R194" s="147"/>
      <c r="S194" s="147"/>
      <c r="T194" s="147"/>
      <c r="U194" s="147"/>
      <c r="V194" s="147"/>
      <c r="W194" s="147"/>
      <c r="X194" s="147"/>
      <c r="Y194" s="147"/>
      <c r="Z194" s="147"/>
      <c r="AA194" s="147"/>
      <c r="AB194" s="45"/>
      <c r="AC194" s="157"/>
      <c r="AD194" s="157"/>
      <c r="AE194" s="157"/>
      <c r="AF194" s="157"/>
      <c r="AG194" s="97"/>
      <c r="AH194" s="157"/>
      <c r="AI194" s="157"/>
      <c r="AJ194" s="157"/>
      <c r="AK194" s="157"/>
      <c r="AL194" s="110"/>
      <c r="AM194" s="110"/>
      <c r="AN194" s="110"/>
      <c r="AO194" s="110"/>
      <c r="AP194" s="33"/>
      <c r="AQ194" s="118"/>
      <c r="AR194" s="127"/>
      <c r="AS194" s="130"/>
      <c r="AT194" s="120"/>
      <c r="AU194" s="42"/>
      <c r="AV194" s="133"/>
      <c r="AW194" s="133"/>
      <c r="AX194" s="23"/>
      <c r="AY194" s="23"/>
      <c r="AZ194" s="133"/>
      <c r="BA194" s="133"/>
      <c r="BB194" s="23"/>
      <c r="BC194" s="23"/>
      <c r="BD194" s="133"/>
      <c r="BE194" s="133"/>
      <c r="BF194" s="23"/>
      <c r="BG194" s="23"/>
      <c r="BH194" s="137"/>
    </row>
    <row r="195" spans="1:60" x14ac:dyDescent="0.15">
      <c r="A195" s="243"/>
      <c r="B195" s="241"/>
      <c r="C195" s="238"/>
      <c r="D195" s="238"/>
      <c r="E195" s="147"/>
      <c r="F195" s="147"/>
      <c r="G195" s="147"/>
      <c r="H195" s="147"/>
      <c r="I195" s="147"/>
      <c r="J195" s="238"/>
      <c r="K195" s="238"/>
      <c r="L195" s="150"/>
      <c r="M195" s="147"/>
      <c r="N195" s="147"/>
      <c r="O195" s="150"/>
      <c r="P195" s="147"/>
      <c r="Q195" s="147"/>
      <c r="R195" s="147"/>
      <c r="S195" s="147"/>
      <c r="T195" s="147"/>
      <c r="U195" s="147"/>
      <c r="V195" s="147"/>
      <c r="W195" s="147"/>
      <c r="X195" s="147"/>
      <c r="Y195" s="147"/>
      <c r="Z195" s="147"/>
      <c r="AA195" s="147"/>
      <c r="AB195" s="45"/>
      <c r="AC195" s="157"/>
      <c r="AD195" s="157"/>
      <c r="AE195" s="157"/>
      <c r="AF195" s="157"/>
      <c r="AG195" s="97"/>
      <c r="AH195" s="157"/>
      <c r="AI195" s="157"/>
      <c r="AJ195" s="157"/>
      <c r="AK195" s="157"/>
      <c r="AL195" s="110"/>
      <c r="AM195" s="110"/>
      <c r="AN195" s="110"/>
      <c r="AO195" s="110"/>
      <c r="AP195" s="43"/>
      <c r="AQ195" s="118"/>
      <c r="AR195" s="128"/>
      <c r="AS195" s="130"/>
      <c r="AT195" s="120"/>
      <c r="AU195" s="42"/>
      <c r="AV195" s="133"/>
      <c r="AW195" s="133"/>
      <c r="AX195" s="23"/>
      <c r="AY195" s="23"/>
      <c r="AZ195" s="133"/>
      <c r="BA195" s="133"/>
      <c r="BB195" s="23"/>
      <c r="BC195" s="23"/>
      <c r="BD195" s="133"/>
      <c r="BE195" s="133"/>
      <c r="BF195" s="23"/>
      <c r="BG195" s="23"/>
      <c r="BH195" s="137"/>
    </row>
    <row r="196" spans="1:60" x14ac:dyDescent="0.15">
      <c r="A196" s="243"/>
      <c r="B196" s="242"/>
      <c r="C196" s="239"/>
      <c r="D196" s="239"/>
      <c r="E196" s="147"/>
      <c r="F196" s="147"/>
      <c r="G196" s="147"/>
      <c r="H196" s="147"/>
      <c r="I196" s="147"/>
      <c r="J196" s="239"/>
      <c r="K196" s="239"/>
      <c r="L196" s="150"/>
      <c r="M196" s="147"/>
      <c r="N196" s="147"/>
      <c r="O196" s="150"/>
      <c r="P196" s="147"/>
      <c r="Q196" s="147"/>
      <c r="R196" s="147"/>
      <c r="S196" s="147"/>
      <c r="T196" s="147"/>
      <c r="U196" s="147"/>
      <c r="V196" s="147"/>
      <c r="W196" s="147"/>
      <c r="X196" s="147"/>
      <c r="Y196" s="147"/>
      <c r="Z196" s="147"/>
      <c r="AA196" s="147"/>
      <c r="AB196" s="45"/>
      <c r="AC196" s="157"/>
      <c r="AD196" s="157"/>
      <c r="AE196" s="157"/>
      <c r="AF196" s="157"/>
      <c r="AG196" s="97"/>
      <c r="AH196" s="157"/>
      <c r="AI196" s="157"/>
      <c r="AJ196" s="157"/>
      <c r="AK196" s="157"/>
      <c r="AL196" s="110"/>
      <c r="AM196" s="110"/>
      <c r="AN196" s="110"/>
      <c r="AO196" s="110"/>
      <c r="AP196" s="33"/>
      <c r="AQ196" s="119"/>
      <c r="AR196" s="129"/>
      <c r="AS196" s="23"/>
      <c r="AT196" s="120"/>
      <c r="AU196" s="42"/>
      <c r="AV196" s="133"/>
      <c r="AW196" s="133"/>
      <c r="AX196" s="23"/>
      <c r="AY196" s="23"/>
      <c r="AZ196" s="133"/>
      <c r="BA196" s="133"/>
      <c r="BB196" s="23"/>
      <c r="BC196" s="23"/>
      <c r="BD196" s="133"/>
      <c r="BE196" s="133"/>
      <c r="BF196" s="23"/>
      <c r="BG196" s="23"/>
      <c r="BH196" s="137"/>
    </row>
    <row r="197" spans="1:60" x14ac:dyDescent="0.15">
      <c r="A197" s="243"/>
      <c r="B197" s="240"/>
      <c r="C197" s="237"/>
      <c r="D197" s="237"/>
      <c r="E197" s="10"/>
      <c r="F197" s="10"/>
      <c r="G197" s="10"/>
      <c r="H197" s="10"/>
      <c r="I197" s="10"/>
      <c r="J197" s="10"/>
      <c r="K197" s="10"/>
      <c r="L197" s="158"/>
      <c r="M197" s="10"/>
      <c r="N197" s="10"/>
      <c r="O197" s="151"/>
      <c r="P197" s="3"/>
      <c r="Q197" s="10"/>
      <c r="R197" s="10"/>
      <c r="S197" s="10"/>
      <c r="T197" s="152"/>
      <c r="U197" s="152"/>
      <c r="V197" s="152"/>
      <c r="W197" s="3"/>
      <c r="X197" s="3"/>
      <c r="Y197" s="3"/>
      <c r="Z197" s="3"/>
      <c r="AA197" s="1"/>
      <c r="AB197" s="23"/>
      <c r="AC197" s="155"/>
      <c r="AD197" s="155"/>
      <c r="AE197" s="155"/>
      <c r="AF197" s="155"/>
      <c r="AG197" s="101"/>
      <c r="AH197" s="155"/>
      <c r="AI197" s="155"/>
      <c r="AJ197" s="155"/>
      <c r="AK197" s="155"/>
      <c r="AL197" s="110"/>
      <c r="AM197" s="110"/>
      <c r="AN197" s="110"/>
      <c r="AO197" s="110"/>
      <c r="AP197" s="33"/>
      <c r="AQ197" s="121"/>
      <c r="AR197" s="127"/>
      <c r="AS197" s="130"/>
      <c r="AT197" s="120"/>
      <c r="AU197" s="42"/>
      <c r="AV197" s="133"/>
      <c r="AW197" s="133"/>
      <c r="AX197" s="23"/>
      <c r="AY197" s="23"/>
      <c r="AZ197" s="133"/>
      <c r="BA197" s="133"/>
      <c r="BB197" s="23"/>
      <c r="BC197" s="23"/>
      <c r="BD197" s="133"/>
      <c r="BE197" s="133"/>
      <c r="BF197" s="23"/>
      <c r="BG197" s="23"/>
      <c r="BH197" s="137"/>
    </row>
    <row r="198" spans="1:60" x14ac:dyDescent="0.15">
      <c r="A198" s="243"/>
      <c r="B198" s="241"/>
      <c r="C198" s="238"/>
      <c r="D198" s="238"/>
      <c r="E198" s="147"/>
      <c r="F198" s="145"/>
      <c r="G198" s="145"/>
      <c r="H198" s="145"/>
      <c r="I198" s="145"/>
      <c r="J198" s="237"/>
      <c r="K198" s="237"/>
      <c r="L198" s="147"/>
      <c r="M198" s="147"/>
      <c r="N198" s="147"/>
      <c r="O198" s="150"/>
      <c r="P198" s="45"/>
      <c r="Q198" s="147"/>
      <c r="R198" s="147"/>
      <c r="S198" s="147"/>
      <c r="T198" s="147"/>
      <c r="U198" s="106"/>
      <c r="V198" s="147"/>
      <c r="W198" s="29"/>
      <c r="X198" s="29"/>
      <c r="Y198" s="29"/>
      <c r="Z198" s="29"/>
      <c r="AA198" s="147"/>
      <c r="AB198" s="45"/>
      <c r="AC198" s="97"/>
      <c r="AD198" s="97"/>
      <c r="AE198" s="97"/>
      <c r="AF198" s="97"/>
      <c r="AG198" s="97"/>
      <c r="AH198" s="156"/>
      <c r="AI198" s="156"/>
      <c r="AJ198" s="156"/>
      <c r="AK198" s="156"/>
      <c r="AL198" s="110"/>
      <c r="AM198" s="110"/>
      <c r="AN198" s="110"/>
      <c r="AO198" s="110"/>
      <c r="AP198" s="43"/>
      <c r="AQ198" s="118"/>
      <c r="AR198" s="128"/>
      <c r="AS198" s="130"/>
      <c r="AT198" s="120"/>
      <c r="AU198" s="42"/>
      <c r="AV198" s="133"/>
      <c r="AW198" s="133"/>
      <c r="AX198" s="23"/>
      <c r="AY198" s="23"/>
      <c r="AZ198" s="133"/>
      <c r="BA198" s="133"/>
      <c r="BB198" s="23"/>
      <c r="BC198" s="23"/>
      <c r="BD198" s="133"/>
      <c r="BE198" s="133"/>
      <c r="BF198" s="23"/>
      <c r="BG198" s="23"/>
      <c r="BH198" s="137"/>
    </row>
    <row r="199" spans="1:60" x14ac:dyDescent="0.15">
      <c r="A199" s="243"/>
      <c r="B199" s="241"/>
      <c r="C199" s="238"/>
      <c r="D199" s="239"/>
      <c r="E199" s="147"/>
      <c r="F199" s="145"/>
      <c r="G199" s="145"/>
      <c r="H199" s="145"/>
      <c r="I199" s="145"/>
      <c r="J199" s="238"/>
      <c r="K199" s="238"/>
      <c r="L199" s="150"/>
      <c r="M199" s="147"/>
      <c r="N199" s="147"/>
      <c r="O199" s="150"/>
      <c r="P199" s="147"/>
      <c r="Q199" s="147"/>
      <c r="R199" s="147"/>
      <c r="S199" s="147"/>
      <c r="T199" s="147"/>
      <c r="U199" s="147"/>
      <c r="V199" s="147"/>
      <c r="W199" s="147"/>
      <c r="X199" s="147"/>
      <c r="Y199" s="147"/>
      <c r="Z199" s="147"/>
      <c r="AA199" s="147"/>
      <c r="AB199" s="45"/>
      <c r="AC199" s="157"/>
      <c r="AD199" s="157"/>
      <c r="AE199" s="157"/>
      <c r="AF199" s="157"/>
      <c r="AG199" s="97"/>
      <c r="AH199" s="157"/>
      <c r="AI199" s="157"/>
      <c r="AJ199" s="157"/>
      <c r="AK199" s="157"/>
      <c r="AL199" s="110"/>
      <c r="AM199" s="110"/>
      <c r="AN199" s="110"/>
      <c r="AO199" s="110"/>
      <c r="AP199" s="33"/>
      <c r="AQ199" s="118"/>
      <c r="AR199" s="129"/>
      <c r="AS199" s="130"/>
      <c r="AT199" s="120"/>
      <c r="AU199" s="42"/>
      <c r="AV199" s="133"/>
      <c r="AW199" s="133"/>
      <c r="AX199" s="23"/>
      <c r="AY199" s="23"/>
      <c r="AZ199" s="133"/>
      <c r="BA199" s="133"/>
      <c r="BB199" s="23"/>
      <c r="BC199" s="23"/>
      <c r="BD199" s="133"/>
      <c r="BE199" s="133"/>
      <c r="BF199" s="23"/>
      <c r="BG199" s="23"/>
      <c r="BH199" s="137"/>
    </row>
    <row r="200" spans="1:60" x14ac:dyDescent="0.15">
      <c r="A200" s="243"/>
      <c r="B200" s="241"/>
      <c r="C200" s="238"/>
      <c r="D200" s="237"/>
      <c r="E200" s="147"/>
      <c r="F200" s="147"/>
      <c r="G200" s="147"/>
      <c r="H200" s="147"/>
      <c r="I200" s="147"/>
      <c r="J200" s="238"/>
      <c r="K200" s="238"/>
      <c r="L200" s="150"/>
      <c r="M200" s="147"/>
      <c r="N200" s="147"/>
      <c r="O200" s="150"/>
      <c r="P200" s="147"/>
      <c r="Q200" s="147"/>
      <c r="R200" s="147"/>
      <c r="S200" s="147"/>
      <c r="T200" s="147"/>
      <c r="U200" s="147"/>
      <c r="V200" s="147"/>
      <c r="W200" s="147"/>
      <c r="X200" s="147"/>
      <c r="Y200" s="147"/>
      <c r="Z200" s="147"/>
      <c r="AA200" s="147"/>
      <c r="AB200" s="45"/>
      <c r="AC200" s="157"/>
      <c r="AD200" s="157"/>
      <c r="AE200" s="157"/>
      <c r="AF200" s="157"/>
      <c r="AG200" s="97"/>
      <c r="AH200" s="157"/>
      <c r="AI200" s="157"/>
      <c r="AJ200" s="157"/>
      <c r="AK200" s="157"/>
      <c r="AL200" s="110"/>
      <c r="AM200" s="110"/>
      <c r="AN200" s="110"/>
      <c r="AO200" s="110"/>
      <c r="AP200" s="43"/>
      <c r="AQ200" s="118"/>
      <c r="AR200" s="127"/>
      <c r="AS200" s="130"/>
      <c r="AT200" s="120"/>
      <c r="AU200" s="42"/>
      <c r="AV200" s="133"/>
      <c r="AW200" s="133"/>
      <c r="AX200" s="23"/>
      <c r="AY200" s="23"/>
      <c r="AZ200" s="133"/>
      <c r="BA200" s="133"/>
      <c r="BB200" s="23"/>
      <c r="BC200" s="23"/>
      <c r="BD200" s="133"/>
      <c r="BE200" s="133"/>
      <c r="BF200" s="23"/>
      <c r="BG200" s="23"/>
      <c r="BH200" s="137"/>
    </row>
    <row r="201" spans="1:60" x14ac:dyDescent="0.15">
      <c r="A201" s="243"/>
      <c r="B201" s="241"/>
      <c r="C201" s="238"/>
      <c r="D201" s="238"/>
      <c r="E201" s="147"/>
      <c r="F201" s="147"/>
      <c r="G201" s="147"/>
      <c r="H201" s="147"/>
      <c r="I201" s="147"/>
      <c r="J201" s="238"/>
      <c r="K201" s="238"/>
      <c r="L201" s="150"/>
      <c r="M201" s="147"/>
      <c r="N201" s="147"/>
      <c r="O201" s="150"/>
      <c r="P201" s="147"/>
      <c r="Q201" s="147"/>
      <c r="R201" s="147"/>
      <c r="S201" s="147"/>
      <c r="T201" s="147"/>
      <c r="U201" s="147"/>
      <c r="V201" s="147"/>
      <c r="W201" s="147"/>
      <c r="X201" s="147"/>
      <c r="Y201" s="147"/>
      <c r="Z201" s="147"/>
      <c r="AA201" s="147"/>
      <c r="AB201" s="45"/>
      <c r="AC201" s="157"/>
      <c r="AD201" s="157"/>
      <c r="AE201" s="157"/>
      <c r="AF201" s="157"/>
      <c r="AG201" s="97"/>
      <c r="AH201" s="157"/>
      <c r="AI201" s="157"/>
      <c r="AJ201" s="157"/>
      <c r="AK201" s="157"/>
      <c r="AL201" s="110"/>
      <c r="AM201" s="110"/>
      <c r="AN201" s="110"/>
      <c r="AO201" s="110"/>
      <c r="AP201" s="33"/>
      <c r="AQ201" s="118"/>
      <c r="AR201" s="128"/>
      <c r="AS201" s="130"/>
      <c r="AT201" s="120"/>
      <c r="AU201" s="42"/>
      <c r="AV201" s="133"/>
      <c r="AW201" s="133"/>
      <c r="AX201" s="23"/>
      <c r="AY201" s="23"/>
      <c r="AZ201" s="133"/>
      <c r="BA201" s="133"/>
      <c r="BB201" s="23"/>
      <c r="BC201" s="23"/>
      <c r="BD201" s="133"/>
      <c r="BE201" s="133"/>
      <c r="BF201" s="23"/>
      <c r="BG201" s="23"/>
      <c r="BH201" s="137"/>
    </row>
    <row r="202" spans="1:60" x14ac:dyDescent="0.15">
      <c r="A202" s="243"/>
      <c r="B202" s="241"/>
      <c r="C202" s="238"/>
      <c r="D202" s="239"/>
      <c r="E202" s="147"/>
      <c r="F202" s="147"/>
      <c r="G202" s="147"/>
      <c r="H202" s="147"/>
      <c r="I202" s="147"/>
      <c r="J202" s="238"/>
      <c r="K202" s="238"/>
      <c r="L202" s="150"/>
      <c r="M202" s="147"/>
      <c r="N202" s="147"/>
      <c r="O202" s="150"/>
      <c r="P202" s="147"/>
      <c r="Q202" s="147"/>
      <c r="R202" s="147"/>
      <c r="S202" s="147"/>
      <c r="T202" s="147"/>
      <c r="U202" s="147"/>
      <c r="V202" s="147"/>
      <c r="W202" s="147"/>
      <c r="X202" s="147"/>
      <c r="Y202" s="147"/>
      <c r="Z202" s="147"/>
      <c r="AA202" s="147"/>
      <c r="AB202" s="45"/>
      <c r="AC202" s="157"/>
      <c r="AD202" s="157"/>
      <c r="AE202" s="157"/>
      <c r="AF202" s="157"/>
      <c r="AG202" s="97"/>
      <c r="AH202" s="157"/>
      <c r="AI202" s="157"/>
      <c r="AJ202" s="157"/>
      <c r="AK202" s="157"/>
      <c r="AL202" s="110"/>
      <c r="AM202" s="110"/>
      <c r="AN202" s="110"/>
      <c r="AO202" s="110"/>
      <c r="AP202" s="43"/>
      <c r="AQ202" s="118"/>
      <c r="AR202" s="129"/>
      <c r="AS202" s="130"/>
      <c r="AT202" s="120"/>
      <c r="AU202" s="42"/>
      <c r="AV202" s="133"/>
      <c r="AW202" s="133"/>
      <c r="AX202" s="23"/>
      <c r="AY202" s="23"/>
      <c r="AZ202" s="133"/>
      <c r="BA202" s="133"/>
      <c r="BB202" s="23"/>
      <c r="BC202" s="23"/>
      <c r="BD202" s="133"/>
      <c r="BE202" s="133"/>
      <c r="BF202" s="23"/>
      <c r="BG202" s="23"/>
      <c r="BH202" s="137"/>
    </row>
    <row r="203" spans="1:60" x14ac:dyDescent="0.15">
      <c r="A203" s="243"/>
      <c r="B203" s="241"/>
      <c r="C203" s="238"/>
      <c r="D203" s="237"/>
      <c r="E203" s="147"/>
      <c r="F203" s="147"/>
      <c r="G203" s="147"/>
      <c r="H203" s="147"/>
      <c r="I203" s="147"/>
      <c r="J203" s="238"/>
      <c r="K203" s="238"/>
      <c r="L203" s="150"/>
      <c r="M203" s="147"/>
      <c r="N203" s="147"/>
      <c r="O203" s="150"/>
      <c r="P203" s="147"/>
      <c r="Q203" s="147"/>
      <c r="R203" s="147"/>
      <c r="S203" s="147"/>
      <c r="T203" s="147"/>
      <c r="U203" s="147"/>
      <c r="V203" s="147"/>
      <c r="W203" s="147"/>
      <c r="X203" s="147"/>
      <c r="Y203" s="147"/>
      <c r="Z203" s="147"/>
      <c r="AA203" s="147"/>
      <c r="AB203" s="45"/>
      <c r="AC203" s="157"/>
      <c r="AD203" s="157"/>
      <c r="AE203" s="157"/>
      <c r="AF203" s="157"/>
      <c r="AG203" s="97"/>
      <c r="AH203" s="157"/>
      <c r="AI203" s="157"/>
      <c r="AJ203" s="157"/>
      <c r="AK203" s="157"/>
      <c r="AL203" s="110"/>
      <c r="AM203" s="110"/>
      <c r="AN203" s="110"/>
      <c r="AO203" s="110"/>
      <c r="AP203" s="33"/>
      <c r="AQ203" s="118"/>
      <c r="AR203" s="127"/>
      <c r="AS203" s="130"/>
      <c r="AT203" s="120"/>
      <c r="AU203" s="42"/>
      <c r="AV203" s="133"/>
      <c r="AW203" s="133"/>
      <c r="AX203" s="23"/>
      <c r="AY203" s="23"/>
      <c r="AZ203" s="133"/>
      <c r="BA203" s="133"/>
      <c r="BB203" s="23"/>
      <c r="BC203" s="23"/>
      <c r="BD203" s="133"/>
      <c r="BE203" s="133"/>
      <c r="BF203" s="23"/>
      <c r="BG203" s="23"/>
      <c r="BH203" s="137"/>
    </row>
    <row r="204" spans="1:60" x14ac:dyDescent="0.15">
      <c r="A204" s="243"/>
      <c r="B204" s="241"/>
      <c r="C204" s="238"/>
      <c r="D204" s="238"/>
      <c r="E204" s="147"/>
      <c r="F204" s="147"/>
      <c r="G204" s="147"/>
      <c r="H204" s="147"/>
      <c r="I204" s="147"/>
      <c r="J204" s="238"/>
      <c r="K204" s="238"/>
      <c r="L204" s="150"/>
      <c r="M204" s="147"/>
      <c r="N204" s="147"/>
      <c r="O204" s="150"/>
      <c r="P204" s="147"/>
      <c r="Q204" s="147"/>
      <c r="R204" s="147"/>
      <c r="S204" s="147"/>
      <c r="T204" s="147"/>
      <c r="U204" s="147"/>
      <c r="V204" s="147"/>
      <c r="W204" s="147"/>
      <c r="X204" s="147"/>
      <c r="Y204" s="147"/>
      <c r="Z204" s="147"/>
      <c r="AA204" s="147"/>
      <c r="AB204" s="45"/>
      <c r="AC204" s="157"/>
      <c r="AD204" s="157"/>
      <c r="AE204" s="157"/>
      <c r="AF204" s="157"/>
      <c r="AG204" s="97"/>
      <c r="AH204" s="157"/>
      <c r="AI204" s="157"/>
      <c r="AJ204" s="157"/>
      <c r="AK204" s="157"/>
      <c r="AL204" s="110"/>
      <c r="AM204" s="110"/>
      <c r="AN204" s="110"/>
      <c r="AO204" s="110"/>
      <c r="AP204" s="43"/>
      <c r="AQ204" s="118"/>
      <c r="AR204" s="128"/>
      <c r="AS204" s="130"/>
      <c r="AT204" s="120"/>
      <c r="AU204" s="42"/>
      <c r="AV204" s="133"/>
      <c r="AW204" s="133"/>
      <c r="AX204" s="23"/>
      <c r="AY204" s="23"/>
      <c r="AZ204" s="133"/>
      <c r="BA204" s="133"/>
      <c r="BB204" s="23"/>
      <c r="BC204" s="23"/>
      <c r="BD204" s="133"/>
      <c r="BE204" s="133"/>
      <c r="BF204" s="23"/>
      <c r="BG204" s="23"/>
      <c r="BH204" s="137"/>
    </row>
    <row r="205" spans="1:60" x14ac:dyDescent="0.15">
      <c r="A205" s="243"/>
      <c r="B205" s="242"/>
      <c r="C205" s="239"/>
      <c r="D205" s="239"/>
      <c r="E205" s="147"/>
      <c r="F205" s="147"/>
      <c r="G205" s="147"/>
      <c r="H205" s="147"/>
      <c r="I205" s="147"/>
      <c r="J205" s="239"/>
      <c r="K205" s="239"/>
      <c r="L205" s="150"/>
      <c r="M205" s="147"/>
      <c r="N205" s="147"/>
      <c r="O205" s="150"/>
      <c r="P205" s="147"/>
      <c r="Q205" s="147"/>
      <c r="R205" s="147"/>
      <c r="S205" s="147"/>
      <c r="T205" s="147"/>
      <c r="U205" s="147"/>
      <c r="V205" s="147"/>
      <c r="W205" s="147"/>
      <c r="X205" s="147"/>
      <c r="Y205" s="147"/>
      <c r="Z205" s="147"/>
      <c r="AA205" s="147"/>
      <c r="AB205" s="45"/>
      <c r="AC205" s="157"/>
      <c r="AD205" s="157"/>
      <c r="AE205" s="157"/>
      <c r="AF205" s="157"/>
      <c r="AG205" s="97"/>
      <c r="AH205" s="157"/>
      <c r="AI205" s="157"/>
      <c r="AJ205" s="157"/>
      <c r="AK205" s="157"/>
      <c r="AL205" s="110"/>
      <c r="AM205" s="110"/>
      <c r="AN205" s="110"/>
      <c r="AO205" s="110"/>
      <c r="AP205" s="33"/>
      <c r="AQ205" s="119"/>
      <c r="AR205" s="129"/>
      <c r="AS205" s="23"/>
      <c r="AT205" s="120"/>
      <c r="AU205" s="42"/>
      <c r="AV205" s="133"/>
      <c r="AW205" s="133"/>
      <c r="AX205" s="23"/>
      <c r="AY205" s="23"/>
      <c r="AZ205" s="133"/>
      <c r="BA205" s="133"/>
      <c r="BB205" s="23"/>
      <c r="BC205" s="23"/>
      <c r="BD205" s="133"/>
      <c r="BE205" s="133"/>
      <c r="BF205" s="23"/>
      <c r="BG205" s="23"/>
      <c r="BH205" s="137"/>
    </row>
    <row r="206" spans="1:60" x14ac:dyDescent="0.15">
      <c r="A206" s="243"/>
      <c r="B206" s="240"/>
      <c r="C206" s="237"/>
      <c r="D206" s="237"/>
      <c r="E206" s="10"/>
      <c r="F206" s="10"/>
      <c r="G206" s="10"/>
      <c r="H206" s="10"/>
      <c r="I206" s="10"/>
      <c r="J206" s="10"/>
      <c r="K206" s="10"/>
      <c r="L206" s="10"/>
      <c r="M206" s="10"/>
      <c r="N206" s="10"/>
      <c r="O206" s="151"/>
      <c r="P206" s="3"/>
      <c r="Q206" s="10"/>
      <c r="R206" s="10"/>
      <c r="S206" s="10"/>
      <c r="T206" s="152"/>
      <c r="U206" s="152"/>
      <c r="V206" s="152"/>
      <c r="W206" s="3"/>
      <c r="X206" s="3"/>
      <c r="Y206" s="3"/>
      <c r="Z206" s="3"/>
      <c r="AA206" s="1"/>
      <c r="AB206" s="23"/>
      <c r="AC206" s="155"/>
      <c r="AD206" s="155"/>
      <c r="AE206" s="155"/>
      <c r="AF206" s="155"/>
      <c r="AG206" s="101"/>
      <c r="AH206" s="155"/>
      <c r="AI206" s="155"/>
      <c r="AJ206" s="155"/>
      <c r="AK206" s="155"/>
      <c r="AL206" s="110"/>
      <c r="AM206" s="110"/>
      <c r="AN206" s="110"/>
      <c r="AO206" s="110"/>
      <c r="AP206" s="33"/>
      <c r="AQ206" s="121"/>
      <c r="AR206" s="127"/>
      <c r="AS206" s="130"/>
      <c r="AT206" s="120"/>
      <c r="AU206" s="42"/>
      <c r="AV206" s="133"/>
      <c r="AW206" s="133"/>
      <c r="AX206" s="23"/>
      <c r="AY206" s="23"/>
      <c r="AZ206" s="133"/>
      <c r="BA206" s="133"/>
      <c r="BB206" s="23"/>
      <c r="BC206" s="23"/>
      <c r="BD206" s="133"/>
      <c r="BE206" s="133"/>
      <c r="BF206" s="23"/>
      <c r="BG206" s="23"/>
      <c r="BH206" s="137"/>
    </row>
    <row r="207" spans="1:60" x14ac:dyDescent="0.15">
      <c r="A207" s="243"/>
      <c r="B207" s="241"/>
      <c r="C207" s="238"/>
      <c r="D207" s="238"/>
      <c r="E207" s="147"/>
      <c r="F207" s="145"/>
      <c r="G207" s="145"/>
      <c r="H207" s="145"/>
      <c r="I207" s="145"/>
      <c r="J207" s="237"/>
      <c r="K207" s="237"/>
      <c r="L207" s="147"/>
      <c r="M207" s="191"/>
      <c r="N207" s="147"/>
      <c r="O207" s="150"/>
      <c r="P207" s="45"/>
      <c r="Q207" s="147"/>
      <c r="R207" s="147"/>
      <c r="S207" s="147"/>
      <c r="T207" s="147"/>
      <c r="U207" s="106"/>
      <c r="V207" s="147"/>
      <c r="W207" s="29"/>
      <c r="X207" s="29"/>
      <c r="Y207" s="29"/>
      <c r="Z207" s="29"/>
      <c r="AA207" s="147"/>
      <c r="AB207" s="45"/>
      <c r="AC207" s="97"/>
      <c r="AD207" s="97"/>
      <c r="AE207" s="97"/>
      <c r="AF207" s="97"/>
      <c r="AG207" s="97"/>
      <c r="AH207" s="156"/>
      <c r="AI207" s="156"/>
      <c r="AJ207" s="156"/>
      <c r="AK207" s="156"/>
      <c r="AL207" s="110"/>
      <c r="AM207" s="110"/>
      <c r="AN207" s="110"/>
      <c r="AO207" s="110"/>
      <c r="AP207" s="43"/>
      <c r="AQ207" s="118"/>
      <c r="AR207" s="128"/>
      <c r="AS207" s="130"/>
      <c r="AT207" s="120"/>
      <c r="AU207" s="42"/>
      <c r="AV207" s="133"/>
      <c r="AW207" s="133"/>
      <c r="AX207" s="23"/>
      <c r="AY207" s="23"/>
      <c r="AZ207" s="133"/>
      <c r="BA207" s="133"/>
      <c r="BB207" s="23"/>
      <c r="BC207" s="23"/>
      <c r="BD207" s="133"/>
      <c r="BE207" s="133"/>
      <c r="BF207" s="23"/>
      <c r="BG207" s="23"/>
      <c r="BH207" s="137"/>
    </row>
    <row r="208" spans="1:60" x14ac:dyDescent="0.15">
      <c r="A208" s="243"/>
      <c r="B208" s="241"/>
      <c r="C208" s="238"/>
      <c r="D208" s="239"/>
      <c r="E208" s="147"/>
      <c r="F208" s="145"/>
      <c r="G208" s="145"/>
      <c r="H208" s="145"/>
      <c r="I208" s="145"/>
      <c r="J208" s="238"/>
      <c r="K208" s="238"/>
      <c r="L208" s="150"/>
      <c r="M208" s="147"/>
      <c r="N208" s="147"/>
      <c r="O208" s="150"/>
      <c r="P208" s="147"/>
      <c r="Q208" s="147"/>
      <c r="R208" s="147"/>
      <c r="S208" s="147"/>
      <c r="T208" s="147"/>
      <c r="U208" s="147"/>
      <c r="V208" s="147"/>
      <c r="W208" s="147"/>
      <c r="X208" s="147"/>
      <c r="Y208" s="147"/>
      <c r="Z208" s="147"/>
      <c r="AA208" s="147"/>
      <c r="AB208" s="45"/>
      <c r="AC208" s="157"/>
      <c r="AD208" s="157"/>
      <c r="AE208" s="157"/>
      <c r="AF208" s="157"/>
      <c r="AG208" s="97"/>
      <c r="AH208" s="157"/>
      <c r="AI208" s="157"/>
      <c r="AJ208" s="157"/>
      <c r="AK208" s="157"/>
      <c r="AL208" s="110"/>
      <c r="AM208" s="110"/>
      <c r="AN208" s="110"/>
      <c r="AO208" s="110"/>
      <c r="AP208" s="33"/>
      <c r="AQ208" s="118"/>
      <c r="AR208" s="129"/>
      <c r="AS208" s="130"/>
      <c r="AT208" s="120"/>
      <c r="AU208" s="42"/>
      <c r="AV208" s="133"/>
      <c r="AW208" s="133"/>
      <c r="AX208" s="23"/>
      <c r="AY208" s="23"/>
      <c r="AZ208" s="133"/>
      <c r="BA208" s="133"/>
      <c r="BB208" s="23"/>
      <c r="BC208" s="23"/>
      <c r="BD208" s="133"/>
      <c r="BE208" s="133"/>
      <c r="BF208" s="23"/>
      <c r="BG208" s="23"/>
      <c r="BH208" s="137"/>
    </row>
    <row r="209" spans="1:60" x14ac:dyDescent="0.15">
      <c r="A209" s="243"/>
      <c r="B209" s="241"/>
      <c r="C209" s="238"/>
      <c r="D209" s="237"/>
      <c r="E209" s="10"/>
      <c r="F209" s="10"/>
      <c r="G209" s="10"/>
      <c r="H209" s="10"/>
      <c r="I209" s="10"/>
      <c r="J209" s="238"/>
      <c r="K209" s="238"/>
      <c r="L209" s="149"/>
      <c r="M209" s="10"/>
      <c r="N209" s="10"/>
      <c r="O209" s="151"/>
      <c r="P209" s="3"/>
      <c r="Q209" s="10"/>
      <c r="R209" s="10"/>
      <c r="S209" s="152"/>
      <c r="T209" s="152"/>
      <c r="U209" s="152"/>
      <c r="V209" s="152"/>
      <c r="W209" s="3"/>
      <c r="X209" s="3"/>
      <c r="Y209" s="3"/>
      <c r="Z209" s="3"/>
      <c r="AA209" s="1"/>
      <c r="AB209" s="23"/>
      <c r="AC209" s="155"/>
      <c r="AD209" s="155"/>
      <c r="AE209" s="155"/>
      <c r="AF209" s="155"/>
      <c r="AG209" s="101"/>
      <c r="AH209" s="155"/>
      <c r="AI209" s="155"/>
      <c r="AJ209" s="155"/>
      <c r="AK209" s="155"/>
      <c r="AL209" s="110"/>
      <c r="AM209" s="110"/>
      <c r="AN209" s="110"/>
      <c r="AO209" s="110"/>
      <c r="AP209" s="43"/>
      <c r="AQ209" s="118"/>
      <c r="AR209" s="127"/>
      <c r="AS209" s="130"/>
      <c r="AT209" s="120"/>
      <c r="AU209" s="42"/>
      <c r="AV209" s="133"/>
      <c r="AW209" s="133"/>
      <c r="AX209" s="23"/>
      <c r="AY209" s="23"/>
      <c r="AZ209" s="133"/>
      <c r="BA209" s="133"/>
      <c r="BB209" s="23"/>
      <c r="BC209" s="23"/>
      <c r="BD209" s="133"/>
      <c r="BE209" s="133"/>
      <c r="BF209" s="23"/>
      <c r="BG209" s="23"/>
      <c r="BH209" s="137"/>
    </row>
    <row r="210" spans="1:60" x14ac:dyDescent="0.15">
      <c r="A210" s="243"/>
      <c r="B210" s="241"/>
      <c r="C210" s="238"/>
      <c r="D210" s="238"/>
      <c r="E210" s="147"/>
      <c r="F210" s="145"/>
      <c r="G210" s="145"/>
      <c r="H210" s="145"/>
      <c r="I210" s="145"/>
      <c r="J210" s="238"/>
      <c r="K210" s="238"/>
      <c r="L210" s="11"/>
      <c r="M210" s="147"/>
      <c r="N210" s="187"/>
      <c r="O210" s="93"/>
      <c r="P210" s="45"/>
      <c r="Q210" s="9"/>
      <c r="R210" s="9"/>
      <c r="S210" s="45"/>
      <c r="T210" s="45"/>
      <c r="U210" s="45"/>
      <c r="V210" s="30"/>
      <c r="W210" s="29"/>
      <c r="X210" s="29"/>
      <c r="Y210" s="29"/>
      <c r="Z210" s="29"/>
      <c r="AA210" s="28"/>
      <c r="AB210" s="45"/>
      <c r="AC210" s="97"/>
      <c r="AD210" s="97"/>
      <c r="AE210" s="97"/>
      <c r="AF210" s="97"/>
      <c r="AG210" s="97"/>
      <c r="AH210" s="156"/>
      <c r="AI210" s="156"/>
      <c r="AJ210" s="156"/>
      <c r="AK210" s="156"/>
      <c r="AL210" s="110"/>
      <c r="AM210" s="110"/>
      <c r="AN210" s="110"/>
      <c r="AO210" s="110"/>
      <c r="AP210" s="33"/>
      <c r="AQ210" s="118"/>
      <c r="AR210" s="128"/>
      <c r="AS210" s="130"/>
      <c r="AT210" s="120"/>
      <c r="AU210" s="42"/>
      <c r="AV210" s="133"/>
      <c r="AW210" s="133"/>
      <c r="AX210" s="23"/>
      <c r="AY210" s="23"/>
      <c r="AZ210" s="133"/>
      <c r="BA210" s="133"/>
      <c r="BB210" s="23"/>
      <c r="BC210" s="23"/>
      <c r="BD210" s="133"/>
      <c r="BE210" s="133"/>
      <c r="BF210" s="23"/>
      <c r="BG210" s="23"/>
      <c r="BH210" s="137"/>
    </row>
    <row r="211" spans="1:60" x14ac:dyDescent="0.15">
      <c r="A211" s="243"/>
      <c r="B211" s="241"/>
      <c r="C211" s="238"/>
      <c r="D211" s="239"/>
      <c r="E211" s="147"/>
      <c r="F211" s="147"/>
      <c r="G211" s="147"/>
      <c r="H211" s="147"/>
      <c r="I211" s="147"/>
      <c r="J211" s="238"/>
      <c r="K211" s="238"/>
      <c r="L211" s="150"/>
      <c r="M211" s="147"/>
      <c r="N211" s="147"/>
      <c r="O211" s="150"/>
      <c r="P211" s="147"/>
      <c r="Q211" s="147"/>
      <c r="R211" s="147"/>
      <c r="S211" s="147"/>
      <c r="T211" s="147"/>
      <c r="U211" s="147"/>
      <c r="V211" s="147"/>
      <c r="W211" s="147"/>
      <c r="X211" s="147"/>
      <c r="Y211" s="147"/>
      <c r="Z211" s="147"/>
      <c r="AA211" s="147"/>
      <c r="AB211" s="45"/>
      <c r="AC211" s="157"/>
      <c r="AD211" s="157"/>
      <c r="AE211" s="157"/>
      <c r="AF211" s="157"/>
      <c r="AG211" s="97"/>
      <c r="AH211" s="157"/>
      <c r="AI211" s="157"/>
      <c r="AJ211" s="157"/>
      <c r="AK211" s="157"/>
      <c r="AL211" s="110"/>
      <c r="AM211" s="110"/>
      <c r="AN211" s="110"/>
      <c r="AO211" s="110"/>
      <c r="AP211" s="43"/>
      <c r="AQ211" s="118"/>
      <c r="AR211" s="129"/>
      <c r="AS211" s="130"/>
      <c r="AT211" s="120"/>
      <c r="AU211" s="42"/>
      <c r="AV211" s="133"/>
      <c r="AW211" s="133"/>
      <c r="AX211" s="23"/>
      <c r="AY211" s="23"/>
      <c r="AZ211" s="133"/>
      <c r="BA211" s="133"/>
      <c r="BB211" s="23"/>
      <c r="BC211" s="23"/>
      <c r="BD211" s="133"/>
      <c r="BE211" s="133"/>
      <c r="BF211" s="23"/>
      <c r="BG211" s="23"/>
      <c r="BH211" s="137"/>
    </row>
    <row r="212" spans="1:60" x14ac:dyDescent="0.15">
      <c r="A212" s="243"/>
      <c r="B212" s="241"/>
      <c r="C212" s="238"/>
      <c r="D212" s="237"/>
      <c r="E212" s="147"/>
      <c r="F212" s="147"/>
      <c r="G212" s="147"/>
      <c r="H212" s="147"/>
      <c r="I212" s="147"/>
      <c r="J212" s="238"/>
      <c r="K212" s="238"/>
      <c r="L212" s="150"/>
      <c r="M212" s="147"/>
      <c r="N212" s="147"/>
      <c r="O212" s="150"/>
      <c r="P212" s="147"/>
      <c r="Q212" s="147"/>
      <c r="R212" s="147"/>
      <c r="S212" s="147"/>
      <c r="T212" s="147"/>
      <c r="U212" s="147"/>
      <c r="V212" s="147"/>
      <c r="W212" s="147"/>
      <c r="X212" s="147"/>
      <c r="Y212" s="147"/>
      <c r="Z212" s="147"/>
      <c r="AA212" s="147"/>
      <c r="AB212" s="45"/>
      <c r="AC212" s="157"/>
      <c r="AD212" s="157"/>
      <c r="AE212" s="157"/>
      <c r="AF212" s="157"/>
      <c r="AG212" s="97"/>
      <c r="AH212" s="157"/>
      <c r="AI212" s="157"/>
      <c r="AJ212" s="157"/>
      <c r="AK212" s="157"/>
      <c r="AL212" s="110"/>
      <c r="AM212" s="110"/>
      <c r="AN212" s="110"/>
      <c r="AO212" s="110"/>
      <c r="AP212" s="33"/>
      <c r="AQ212" s="118"/>
      <c r="AR212" s="127"/>
      <c r="AS212" s="130"/>
      <c r="AT212" s="120"/>
      <c r="AU212" s="42"/>
      <c r="AV212" s="133"/>
      <c r="AW212" s="133"/>
      <c r="AX212" s="23"/>
      <c r="AY212" s="23"/>
      <c r="AZ212" s="133"/>
      <c r="BA212" s="133"/>
      <c r="BB212" s="23"/>
      <c r="BC212" s="23"/>
      <c r="BD212" s="133"/>
      <c r="BE212" s="133"/>
      <c r="BF212" s="23"/>
      <c r="BG212" s="23"/>
      <c r="BH212" s="137"/>
    </row>
    <row r="213" spans="1:60" x14ac:dyDescent="0.15">
      <c r="A213" s="243"/>
      <c r="B213" s="241"/>
      <c r="C213" s="238"/>
      <c r="D213" s="238"/>
      <c r="E213" s="147"/>
      <c r="F213" s="147"/>
      <c r="G213" s="147"/>
      <c r="H213" s="147"/>
      <c r="I213" s="147"/>
      <c r="J213" s="238"/>
      <c r="K213" s="238"/>
      <c r="L213" s="150"/>
      <c r="M213" s="147"/>
      <c r="N213" s="147"/>
      <c r="O213" s="150"/>
      <c r="P213" s="147"/>
      <c r="Q213" s="147"/>
      <c r="R213" s="147"/>
      <c r="S213" s="147"/>
      <c r="T213" s="147"/>
      <c r="U213" s="147"/>
      <c r="V213" s="147"/>
      <c r="W213" s="147"/>
      <c r="X213" s="147"/>
      <c r="Y213" s="147"/>
      <c r="Z213" s="147"/>
      <c r="AA213" s="147"/>
      <c r="AB213" s="45"/>
      <c r="AC213" s="157"/>
      <c r="AD213" s="157"/>
      <c r="AE213" s="157"/>
      <c r="AF213" s="157"/>
      <c r="AG213" s="97"/>
      <c r="AH213" s="157"/>
      <c r="AI213" s="157"/>
      <c r="AJ213" s="157"/>
      <c r="AK213" s="157"/>
      <c r="AL213" s="110"/>
      <c r="AM213" s="110"/>
      <c r="AN213" s="110"/>
      <c r="AO213" s="110"/>
      <c r="AP213" s="43"/>
      <c r="AQ213" s="118"/>
      <c r="AR213" s="128"/>
      <c r="AS213" s="130"/>
      <c r="AT213" s="120"/>
      <c r="AU213" s="42"/>
      <c r="AV213" s="133"/>
      <c r="AW213" s="133"/>
      <c r="AX213" s="23"/>
      <c r="AY213" s="23"/>
      <c r="AZ213" s="133"/>
      <c r="BA213" s="133"/>
      <c r="BB213" s="23"/>
      <c r="BC213" s="23"/>
      <c r="BD213" s="133"/>
      <c r="BE213" s="133"/>
      <c r="BF213" s="23"/>
      <c r="BG213" s="23"/>
      <c r="BH213" s="137"/>
    </row>
    <row r="214" spans="1:60" x14ac:dyDescent="0.15">
      <c r="A214" s="243"/>
      <c r="B214" s="242"/>
      <c r="C214" s="239"/>
      <c r="D214" s="239"/>
      <c r="E214" s="147"/>
      <c r="F214" s="147"/>
      <c r="G214" s="147"/>
      <c r="H214" s="147"/>
      <c r="I214" s="147"/>
      <c r="J214" s="239"/>
      <c r="K214" s="239"/>
      <c r="L214" s="150"/>
      <c r="M214" s="147"/>
      <c r="N214" s="147"/>
      <c r="O214" s="150"/>
      <c r="P214" s="147"/>
      <c r="Q214" s="147"/>
      <c r="R214" s="147"/>
      <c r="S214" s="147"/>
      <c r="T214" s="147"/>
      <c r="U214" s="147"/>
      <c r="V214" s="147"/>
      <c r="W214" s="147"/>
      <c r="X214" s="147"/>
      <c r="Y214" s="147"/>
      <c r="Z214" s="147"/>
      <c r="AA214" s="147"/>
      <c r="AB214" s="45"/>
      <c r="AC214" s="157"/>
      <c r="AD214" s="157"/>
      <c r="AE214" s="157"/>
      <c r="AF214" s="157"/>
      <c r="AG214" s="97"/>
      <c r="AH214" s="157"/>
      <c r="AI214" s="157"/>
      <c r="AJ214" s="157"/>
      <c r="AK214" s="157"/>
      <c r="AL214" s="110"/>
      <c r="AM214" s="110"/>
      <c r="AN214" s="110"/>
      <c r="AO214" s="110"/>
      <c r="AP214" s="33"/>
      <c r="AQ214" s="119"/>
      <c r="AR214" s="129"/>
      <c r="AS214" s="23"/>
      <c r="AT214" s="120"/>
      <c r="AU214" s="42"/>
      <c r="AV214" s="133"/>
      <c r="AW214" s="133"/>
      <c r="AX214" s="23"/>
      <c r="AY214" s="23"/>
      <c r="AZ214" s="133"/>
      <c r="BA214" s="133"/>
      <c r="BB214" s="23"/>
      <c r="BC214" s="23"/>
      <c r="BD214" s="133"/>
      <c r="BE214" s="133"/>
      <c r="BF214" s="23"/>
      <c r="BG214" s="23"/>
      <c r="BH214" s="137"/>
    </row>
    <row r="215" spans="1:60" x14ac:dyDescent="0.15">
      <c r="A215" s="243"/>
      <c r="B215" s="240"/>
      <c r="C215" s="237"/>
      <c r="D215" s="237"/>
      <c r="E215" s="10"/>
      <c r="F215" s="10"/>
      <c r="G215" s="10"/>
      <c r="H215" s="10"/>
      <c r="I215" s="10"/>
      <c r="J215" s="10"/>
      <c r="K215" s="10"/>
      <c r="L215" s="10"/>
      <c r="M215" s="10"/>
      <c r="N215" s="10"/>
      <c r="O215" s="151"/>
      <c r="P215" s="3"/>
      <c r="Q215" s="10"/>
      <c r="R215" s="10"/>
      <c r="S215" s="10"/>
      <c r="T215" s="152"/>
      <c r="U215" s="152"/>
      <c r="V215" s="152"/>
      <c r="W215" s="3"/>
      <c r="X215" s="3"/>
      <c r="Y215" s="3"/>
      <c r="Z215" s="3"/>
      <c r="AA215" s="1"/>
      <c r="AB215" s="23"/>
      <c r="AC215" s="155"/>
      <c r="AD215" s="155"/>
      <c r="AE215" s="155"/>
      <c r="AF215" s="155"/>
      <c r="AG215" s="101"/>
      <c r="AH215" s="155"/>
      <c r="AI215" s="155"/>
      <c r="AJ215" s="155"/>
      <c r="AK215" s="155"/>
      <c r="AL215" s="110"/>
      <c r="AM215" s="110"/>
      <c r="AN215" s="110"/>
      <c r="AO215" s="110"/>
      <c r="AP215" s="33"/>
      <c r="AQ215" s="121"/>
      <c r="AR215" s="127"/>
      <c r="AS215" s="130"/>
      <c r="AT215" s="120"/>
      <c r="AU215" s="42"/>
      <c r="AV215" s="133"/>
      <c r="AW215" s="133"/>
      <c r="AX215" s="23"/>
      <c r="AY215" s="23"/>
      <c r="AZ215" s="133"/>
      <c r="BA215" s="133"/>
      <c r="BB215" s="23"/>
      <c r="BC215" s="23"/>
      <c r="BD215" s="133"/>
      <c r="BE215" s="133"/>
      <c r="BF215" s="23"/>
      <c r="BG215" s="23"/>
      <c r="BH215" s="137"/>
    </row>
    <row r="216" spans="1:60" x14ac:dyDescent="0.15">
      <c r="A216" s="243"/>
      <c r="B216" s="241"/>
      <c r="C216" s="238"/>
      <c r="D216" s="238"/>
      <c r="E216" s="147"/>
      <c r="F216" s="145"/>
      <c r="G216" s="145"/>
      <c r="H216" s="145"/>
      <c r="I216" s="145"/>
      <c r="J216" s="237"/>
      <c r="K216" s="237"/>
      <c r="L216" s="147"/>
      <c r="M216" s="147"/>
      <c r="N216" s="147"/>
      <c r="O216" s="150"/>
      <c r="P216" s="45"/>
      <c r="Q216" s="147"/>
      <c r="R216" s="147"/>
      <c r="S216" s="150"/>
      <c r="T216" s="150"/>
      <c r="U216" s="106"/>
      <c r="V216" s="147"/>
      <c r="W216" s="29"/>
      <c r="X216" s="29"/>
      <c r="Y216" s="29"/>
      <c r="Z216" s="29"/>
      <c r="AA216" s="147"/>
      <c r="AB216" s="45"/>
      <c r="AC216" s="97"/>
      <c r="AD216" s="97"/>
      <c r="AE216" s="97"/>
      <c r="AF216" s="97"/>
      <c r="AG216" s="97"/>
      <c r="AH216" s="156"/>
      <c r="AI216" s="156"/>
      <c r="AJ216" s="156"/>
      <c r="AK216" s="156"/>
      <c r="AL216" s="110"/>
      <c r="AM216" s="110"/>
      <c r="AN216" s="110"/>
      <c r="AO216" s="110"/>
      <c r="AP216" s="43"/>
      <c r="AQ216" s="118"/>
      <c r="AR216" s="128"/>
      <c r="AS216" s="130"/>
      <c r="AT216" s="120"/>
      <c r="AU216" s="42"/>
      <c r="AV216" s="174"/>
      <c r="AW216" s="133"/>
      <c r="AX216" s="23"/>
      <c r="AY216" s="23"/>
      <c r="AZ216" s="133"/>
      <c r="BA216" s="133"/>
      <c r="BB216" s="23"/>
      <c r="BC216" s="23"/>
      <c r="BD216" s="133"/>
      <c r="BE216" s="133"/>
      <c r="BF216" s="23"/>
      <c r="BG216" s="23"/>
      <c r="BH216" s="137"/>
    </row>
    <row r="217" spans="1:60" x14ac:dyDescent="0.15">
      <c r="A217" s="243"/>
      <c r="B217" s="241"/>
      <c r="C217" s="238"/>
      <c r="D217" s="239"/>
      <c r="E217" s="147"/>
      <c r="F217" s="145"/>
      <c r="G217" s="145"/>
      <c r="H217" s="145"/>
      <c r="I217" s="145"/>
      <c r="J217" s="238"/>
      <c r="K217" s="238"/>
      <c r="L217" s="150"/>
      <c r="M217" s="147"/>
      <c r="N217" s="147"/>
      <c r="O217" s="150"/>
      <c r="P217" s="147"/>
      <c r="Q217" s="147"/>
      <c r="R217" s="147"/>
      <c r="S217" s="150"/>
      <c r="T217" s="150"/>
      <c r="U217" s="147"/>
      <c r="V217" s="147"/>
      <c r="W217" s="147"/>
      <c r="X217" s="147"/>
      <c r="Y217" s="147"/>
      <c r="Z217" s="147"/>
      <c r="AA217" s="147"/>
      <c r="AB217" s="45"/>
      <c r="AC217" s="157"/>
      <c r="AD217" s="157"/>
      <c r="AE217" s="157"/>
      <c r="AF217" s="157"/>
      <c r="AG217" s="97"/>
      <c r="AH217" s="157"/>
      <c r="AI217" s="157"/>
      <c r="AJ217" s="157"/>
      <c r="AK217" s="157"/>
      <c r="AL217" s="110"/>
      <c r="AM217" s="110"/>
      <c r="AN217" s="110"/>
      <c r="AO217" s="110"/>
      <c r="AP217" s="33"/>
      <c r="AQ217" s="118"/>
      <c r="AR217" s="129"/>
      <c r="AS217" s="130"/>
      <c r="AT217" s="120"/>
      <c r="AU217" s="42"/>
      <c r="AV217" s="133"/>
      <c r="AW217" s="133"/>
      <c r="AX217" s="23"/>
      <c r="AY217" s="23"/>
      <c r="AZ217" s="133"/>
      <c r="BA217" s="133"/>
      <c r="BB217" s="23"/>
      <c r="BC217" s="23"/>
      <c r="BD217" s="133"/>
      <c r="BE217" s="133"/>
      <c r="BF217" s="23"/>
      <c r="BG217" s="23"/>
      <c r="BH217" s="137"/>
    </row>
    <row r="218" spans="1:60" x14ac:dyDescent="0.15">
      <c r="A218" s="243"/>
      <c r="B218" s="241"/>
      <c r="C218" s="238"/>
      <c r="D218" s="237"/>
      <c r="E218" s="10"/>
      <c r="F218" s="10"/>
      <c r="G218" s="10"/>
      <c r="H218" s="10"/>
      <c r="I218" s="10"/>
      <c r="J218" s="238"/>
      <c r="K218" s="238"/>
      <c r="L218" s="149"/>
      <c r="M218" s="10"/>
      <c r="N218" s="10"/>
      <c r="O218" s="151"/>
      <c r="P218" s="3"/>
      <c r="Q218" s="10"/>
      <c r="R218" s="10"/>
      <c r="S218" s="133"/>
      <c r="T218" s="133"/>
      <c r="U218" s="152"/>
      <c r="V218" s="152"/>
      <c r="W218" s="3"/>
      <c r="X218" s="3"/>
      <c r="Y218" s="3"/>
      <c r="Z218" s="3"/>
      <c r="AA218" s="1"/>
      <c r="AB218" s="23"/>
      <c r="AC218" s="155"/>
      <c r="AD218" s="155"/>
      <c r="AE218" s="155"/>
      <c r="AF218" s="155"/>
      <c r="AG218" s="101"/>
      <c r="AH218" s="155"/>
      <c r="AI218" s="155"/>
      <c r="AJ218" s="155"/>
      <c r="AK218" s="155"/>
      <c r="AL218" s="110"/>
      <c r="AM218" s="110"/>
      <c r="AN218" s="110"/>
      <c r="AO218" s="110"/>
      <c r="AP218" s="43"/>
      <c r="AQ218" s="118"/>
      <c r="AR218" s="127"/>
      <c r="AS218" s="130"/>
      <c r="AT218" s="120"/>
      <c r="AU218" s="42"/>
      <c r="AV218" s="133"/>
      <c r="AW218" s="133"/>
      <c r="AX218" s="23"/>
      <c r="AY218" s="23"/>
      <c r="AZ218" s="133"/>
      <c r="BA218" s="133"/>
      <c r="BB218" s="23"/>
      <c r="BC218" s="23"/>
      <c r="BD218" s="133"/>
      <c r="BE218" s="133"/>
      <c r="BF218" s="23"/>
      <c r="BG218" s="23"/>
      <c r="BH218" s="137"/>
    </row>
    <row r="219" spans="1:60" x14ac:dyDescent="0.15">
      <c r="A219" s="243"/>
      <c r="B219" s="241"/>
      <c r="C219" s="238"/>
      <c r="D219" s="238"/>
      <c r="E219" s="147"/>
      <c r="F219" s="145"/>
      <c r="G219" s="145"/>
      <c r="H219" s="145"/>
      <c r="I219" s="145"/>
      <c r="J219" s="238"/>
      <c r="K219" s="238"/>
      <c r="L219" s="93"/>
      <c r="M219" s="9"/>
      <c r="N219" s="9"/>
      <c r="O219" s="150"/>
      <c r="P219" s="45"/>
      <c r="Q219" s="147"/>
      <c r="R219" s="147"/>
      <c r="S219" s="31"/>
      <c r="T219" s="31"/>
      <c r="U219" s="45"/>
      <c r="V219" s="30"/>
      <c r="W219" s="29"/>
      <c r="X219" s="29"/>
      <c r="Y219" s="29"/>
      <c r="Z219" s="29"/>
      <c r="AA219" s="28"/>
      <c r="AB219" s="45"/>
      <c r="AC219" s="97"/>
      <c r="AD219" s="97"/>
      <c r="AE219" s="97"/>
      <c r="AF219" s="97"/>
      <c r="AG219" s="97"/>
      <c r="AH219" s="156"/>
      <c r="AI219" s="156"/>
      <c r="AJ219" s="156"/>
      <c r="AK219" s="156"/>
      <c r="AL219" s="110"/>
      <c r="AM219" s="110"/>
      <c r="AN219" s="110"/>
      <c r="AO219" s="110"/>
      <c r="AP219" s="33"/>
      <c r="AQ219" s="118"/>
      <c r="AR219" s="128"/>
      <c r="AS219" s="130"/>
      <c r="AT219" s="120"/>
      <c r="AU219" s="42"/>
      <c r="AV219" s="133"/>
      <c r="AW219" s="133"/>
      <c r="AX219" s="23"/>
      <c r="AY219" s="23"/>
      <c r="AZ219" s="133"/>
      <c r="BA219" s="133"/>
      <c r="BB219" s="23"/>
      <c r="BC219" s="23"/>
      <c r="BD219" s="133"/>
      <c r="BE219" s="133"/>
      <c r="BF219" s="23"/>
      <c r="BG219" s="23"/>
      <c r="BH219" s="137"/>
    </row>
    <row r="220" spans="1:60" x14ac:dyDescent="0.15">
      <c r="A220" s="243"/>
      <c r="B220" s="241"/>
      <c r="C220" s="238"/>
      <c r="D220" s="239"/>
      <c r="E220" s="147"/>
      <c r="F220" s="147"/>
      <c r="G220" s="147"/>
      <c r="H220" s="147"/>
      <c r="I220" s="147"/>
      <c r="J220" s="238"/>
      <c r="K220" s="238"/>
      <c r="L220" s="150"/>
      <c r="M220" s="147"/>
      <c r="N220" s="147"/>
      <c r="O220" s="150"/>
      <c r="P220" s="147"/>
      <c r="Q220" s="147"/>
      <c r="R220" s="147"/>
      <c r="S220" s="147"/>
      <c r="T220" s="147"/>
      <c r="U220" s="147"/>
      <c r="V220" s="147"/>
      <c r="W220" s="147"/>
      <c r="X220" s="147"/>
      <c r="Y220" s="147"/>
      <c r="Z220" s="147"/>
      <c r="AA220" s="147"/>
      <c r="AB220" s="45"/>
      <c r="AC220" s="157"/>
      <c r="AD220" s="157"/>
      <c r="AE220" s="157"/>
      <c r="AF220" s="157"/>
      <c r="AG220" s="97"/>
      <c r="AH220" s="157"/>
      <c r="AI220" s="157"/>
      <c r="AJ220" s="157"/>
      <c r="AK220" s="157"/>
      <c r="AL220" s="110"/>
      <c r="AM220" s="110"/>
      <c r="AN220" s="110"/>
      <c r="AO220" s="110"/>
      <c r="AP220" s="43"/>
      <c r="AQ220" s="118"/>
      <c r="AR220" s="129"/>
      <c r="AS220" s="130"/>
      <c r="AT220" s="120"/>
      <c r="AU220" s="42"/>
      <c r="AV220" s="133"/>
      <c r="AW220" s="133"/>
      <c r="AX220" s="23"/>
      <c r="AY220" s="23"/>
      <c r="AZ220" s="133"/>
      <c r="BA220" s="133"/>
      <c r="BB220" s="23"/>
      <c r="BC220" s="23"/>
      <c r="BD220" s="133"/>
      <c r="BE220" s="133"/>
      <c r="BF220" s="23"/>
      <c r="BG220" s="23"/>
      <c r="BH220" s="137"/>
    </row>
    <row r="221" spans="1:60" x14ac:dyDescent="0.15">
      <c r="A221" s="243"/>
      <c r="B221" s="241"/>
      <c r="C221" s="238"/>
      <c r="D221" s="237"/>
      <c r="E221" s="147"/>
      <c r="F221" s="147"/>
      <c r="G221" s="147"/>
      <c r="H221" s="147"/>
      <c r="I221" s="147"/>
      <c r="J221" s="238"/>
      <c r="K221" s="238"/>
      <c r="L221" s="150"/>
      <c r="M221" s="150"/>
      <c r="N221" s="147"/>
      <c r="O221" s="150"/>
      <c r="P221" s="147"/>
      <c r="Q221" s="147"/>
      <c r="R221" s="147"/>
      <c r="S221" s="147"/>
      <c r="T221" s="147"/>
      <c r="U221" s="147"/>
      <c r="V221" s="147"/>
      <c r="W221" s="147"/>
      <c r="X221" s="147"/>
      <c r="Y221" s="147"/>
      <c r="Z221" s="147"/>
      <c r="AA221" s="147"/>
      <c r="AB221" s="45"/>
      <c r="AC221" s="157"/>
      <c r="AD221" s="157"/>
      <c r="AE221" s="157"/>
      <c r="AF221" s="157"/>
      <c r="AG221" s="97"/>
      <c r="AH221" s="157"/>
      <c r="AI221" s="157"/>
      <c r="AJ221" s="157"/>
      <c r="AK221" s="157"/>
      <c r="AL221" s="110"/>
      <c r="AM221" s="110"/>
      <c r="AN221" s="110"/>
      <c r="AO221" s="110"/>
      <c r="AP221" s="33"/>
      <c r="AQ221" s="118"/>
      <c r="AR221" s="127"/>
      <c r="AS221" s="130"/>
      <c r="AT221" s="120"/>
      <c r="AU221" s="42"/>
      <c r="AV221" s="133"/>
      <c r="AW221" s="133"/>
      <c r="AX221" s="23"/>
      <c r="AY221" s="23"/>
      <c r="AZ221" s="133"/>
      <c r="BA221" s="133"/>
      <c r="BB221" s="23"/>
      <c r="BC221" s="23"/>
      <c r="BD221" s="133"/>
      <c r="BE221" s="133"/>
      <c r="BF221" s="23"/>
      <c r="BG221" s="23"/>
      <c r="BH221" s="137"/>
    </row>
    <row r="222" spans="1:60" x14ac:dyDescent="0.15">
      <c r="A222" s="243"/>
      <c r="B222" s="241"/>
      <c r="C222" s="238"/>
      <c r="D222" s="238"/>
      <c r="E222" s="147"/>
      <c r="F222" s="147"/>
      <c r="G222" s="147"/>
      <c r="H222" s="147"/>
      <c r="I222" s="147"/>
      <c r="J222" s="238"/>
      <c r="K222" s="238"/>
      <c r="L222" s="150"/>
      <c r="M222" s="150"/>
      <c r="N222" s="147"/>
      <c r="O222" s="150"/>
      <c r="P222" s="147"/>
      <c r="Q222" s="147"/>
      <c r="R222" s="147"/>
      <c r="S222" s="147"/>
      <c r="T222" s="147"/>
      <c r="U222" s="147"/>
      <c r="V222" s="147"/>
      <c r="W222" s="147"/>
      <c r="X222" s="147"/>
      <c r="Y222" s="147"/>
      <c r="Z222" s="147"/>
      <c r="AA222" s="147"/>
      <c r="AB222" s="45"/>
      <c r="AC222" s="157"/>
      <c r="AD222" s="157"/>
      <c r="AE222" s="157"/>
      <c r="AF222" s="157"/>
      <c r="AG222" s="97"/>
      <c r="AH222" s="157"/>
      <c r="AI222" s="157"/>
      <c r="AJ222" s="157"/>
      <c r="AK222" s="157"/>
      <c r="AL222" s="110"/>
      <c r="AM222" s="110"/>
      <c r="AN222" s="110"/>
      <c r="AO222" s="110"/>
      <c r="AP222" s="43"/>
      <c r="AQ222" s="118"/>
      <c r="AR222" s="128"/>
      <c r="AS222" s="130"/>
      <c r="AT222" s="120"/>
      <c r="AU222" s="42"/>
      <c r="AV222" s="133"/>
      <c r="AW222" s="133"/>
      <c r="AX222" s="23"/>
      <c r="AY222" s="23"/>
      <c r="AZ222" s="133"/>
      <c r="BA222" s="133"/>
      <c r="BB222" s="23"/>
      <c r="BC222" s="23"/>
      <c r="BD222" s="133"/>
      <c r="BE222" s="133"/>
      <c r="BF222" s="23"/>
      <c r="BG222" s="23"/>
      <c r="BH222" s="137"/>
    </row>
    <row r="223" spans="1:60" x14ac:dyDescent="0.15">
      <c r="A223" s="243"/>
      <c r="B223" s="242"/>
      <c r="C223" s="239"/>
      <c r="D223" s="239"/>
      <c r="E223" s="147"/>
      <c r="F223" s="147"/>
      <c r="G223" s="147"/>
      <c r="H223" s="147"/>
      <c r="I223" s="147"/>
      <c r="J223" s="239"/>
      <c r="K223" s="239"/>
      <c r="L223" s="150"/>
      <c r="M223" s="147"/>
      <c r="N223" s="147"/>
      <c r="O223" s="150"/>
      <c r="P223" s="147"/>
      <c r="Q223" s="147"/>
      <c r="R223" s="147"/>
      <c r="S223" s="147"/>
      <c r="T223" s="147"/>
      <c r="U223" s="147"/>
      <c r="V223" s="147"/>
      <c r="W223" s="147"/>
      <c r="X223" s="147"/>
      <c r="Y223" s="147"/>
      <c r="Z223" s="147"/>
      <c r="AA223" s="147"/>
      <c r="AB223" s="45"/>
      <c r="AC223" s="157"/>
      <c r="AD223" s="157"/>
      <c r="AE223" s="157"/>
      <c r="AF223" s="157"/>
      <c r="AG223" s="97"/>
      <c r="AH223" s="157"/>
      <c r="AI223" s="157"/>
      <c r="AJ223" s="157"/>
      <c r="AK223" s="157"/>
      <c r="AL223" s="110"/>
      <c r="AM223" s="110"/>
      <c r="AN223" s="110"/>
      <c r="AO223" s="110"/>
      <c r="AP223" s="33"/>
      <c r="AQ223" s="119"/>
      <c r="AR223" s="129"/>
      <c r="AS223" s="23"/>
      <c r="AT223" s="120"/>
      <c r="AU223" s="42"/>
      <c r="AV223" s="133"/>
      <c r="AW223" s="133"/>
      <c r="AX223" s="23"/>
      <c r="AY223" s="23"/>
      <c r="AZ223" s="133"/>
      <c r="BA223" s="133"/>
      <c r="BB223" s="23"/>
      <c r="BC223" s="23"/>
      <c r="BD223" s="133"/>
      <c r="BE223" s="133"/>
      <c r="BF223" s="23"/>
      <c r="BG223" s="23"/>
      <c r="BH223" s="137"/>
    </row>
    <row r="224" spans="1:60" x14ac:dyDescent="0.15">
      <c r="A224" s="243"/>
      <c r="B224" s="240"/>
      <c r="C224" s="237"/>
      <c r="D224" s="237"/>
      <c r="E224" s="10"/>
      <c r="F224" s="10"/>
      <c r="G224" s="10"/>
      <c r="H224" s="10"/>
      <c r="I224" s="10"/>
      <c r="J224" s="10"/>
      <c r="K224" s="10"/>
      <c r="L224" s="158"/>
      <c r="M224" s="10"/>
      <c r="N224" s="158"/>
      <c r="O224" s="151"/>
      <c r="P224" s="3"/>
      <c r="Q224" s="10"/>
      <c r="R224" s="10"/>
      <c r="S224" s="10"/>
      <c r="T224" s="152"/>
      <c r="U224" s="152"/>
      <c r="V224" s="152"/>
      <c r="W224" s="3"/>
      <c r="X224" s="3"/>
      <c r="Y224" s="3"/>
      <c r="Z224" s="3"/>
      <c r="AA224" s="1"/>
      <c r="AB224" s="23"/>
      <c r="AC224" s="155"/>
      <c r="AD224" s="155"/>
      <c r="AE224" s="155"/>
      <c r="AF224" s="155"/>
      <c r="AG224" s="101"/>
      <c r="AH224" s="155"/>
      <c r="AI224" s="155"/>
      <c r="AJ224" s="155"/>
      <c r="AK224" s="155"/>
      <c r="AL224" s="110"/>
      <c r="AM224" s="110"/>
      <c r="AN224" s="110"/>
      <c r="AO224" s="110"/>
      <c r="AP224" s="33"/>
      <c r="AQ224" s="121"/>
      <c r="AR224" s="127"/>
      <c r="AS224" s="130"/>
      <c r="AT224" s="120"/>
      <c r="AU224" s="42"/>
      <c r="AV224" s="133"/>
      <c r="AW224" s="133"/>
      <c r="AX224" s="23"/>
      <c r="AY224" s="23"/>
      <c r="AZ224" s="133"/>
      <c r="BA224" s="133"/>
      <c r="BB224" s="23"/>
      <c r="BC224" s="23"/>
      <c r="BD224" s="133"/>
      <c r="BE224" s="133"/>
      <c r="BF224" s="23"/>
      <c r="BG224" s="23"/>
      <c r="BH224" s="137"/>
    </row>
    <row r="225" spans="1:60" x14ac:dyDescent="0.15">
      <c r="A225" s="243"/>
      <c r="B225" s="241"/>
      <c r="C225" s="238"/>
      <c r="D225" s="238"/>
      <c r="E225" s="147"/>
      <c r="F225" s="145"/>
      <c r="G225" s="145"/>
      <c r="H225" s="145"/>
      <c r="I225" s="145"/>
      <c r="J225" s="237"/>
      <c r="K225" s="237"/>
      <c r="L225" s="150"/>
      <c r="M225" s="45"/>
      <c r="N225" s="150"/>
      <c r="O225" s="150"/>
      <c r="P225" s="45"/>
      <c r="Q225" s="147"/>
      <c r="R225" s="147"/>
      <c r="S225" s="157"/>
      <c r="T225" s="147"/>
      <c r="U225" s="106"/>
      <c r="V225" s="147"/>
      <c r="W225" s="29"/>
      <c r="X225" s="29"/>
      <c r="Y225" s="29"/>
      <c r="Z225" s="29"/>
      <c r="AA225" s="147"/>
      <c r="AB225" s="45"/>
      <c r="AC225" s="98"/>
      <c r="AD225" s="98"/>
      <c r="AE225" s="98"/>
      <c r="AF225" s="98"/>
      <c r="AG225" s="97"/>
      <c r="AH225" s="156"/>
      <c r="AI225" s="156"/>
      <c r="AJ225" s="156"/>
      <c r="AK225" s="156"/>
      <c r="AL225" s="110"/>
      <c r="AM225" s="110"/>
      <c r="AN225" s="110"/>
      <c r="AO225" s="110"/>
      <c r="AP225" s="43"/>
      <c r="AQ225" s="118"/>
      <c r="AR225" s="128"/>
      <c r="AS225" s="130"/>
      <c r="AT225" s="120"/>
      <c r="AU225" s="42"/>
      <c r="AV225" s="133"/>
      <c r="AW225" s="133"/>
      <c r="AX225" s="23"/>
      <c r="AY225" s="23"/>
      <c r="AZ225" s="133"/>
      <c r="BA225" s="133"/>
      <c r="BB225" s="23"/>
      <c r="BC225" s="23"/>
      <c r="BD225" s="133"/>
      <c r="BE225" s="133"/>
      <c r="BF225" s="23"/>
      <c r="BG225" s="23"/>
      <c r="BH225" s="137"/>
    </row>
    <row r="226" spans="1:60" x14ac:dyDescent="0.15">
      <c r="A226" s="243"/>
      <c r="B226" s="241"/>
      <c r="C226" s="238"/>
      <c r="D226" s="239"/>
      <c r="E226" s="147"/>
      <c r="F226" s="145"/>
      <c r="G226" s="145"/>
      <c r="H226" s="145"/>
      <c r="I226" s="145"/>
      <c r="J226" s="238"/>
      <c r="K226" s="238"/>
      <c r="L226" s="150"/>
      <c r="M226" s="147"/>
      <c r="N226" s="147"/>
      <c r="O226" s="150"/>
      <c r="P226" s="147"/>
      <c r="Q226" s="147"/>
      <c r="R226" s="147"/>
      <c r="S226" s="147"/>
      <c r="T226" s="147"/>
      <c r="U226" s="147"/>
      <c r="V226" s="147"/>
      <c r="W226" s="147"/>
      <c r="X226" s="147"/>
      <c r="Y226" s="147"/>
      <c r="Z226" s="147"/>
      <c r="AA226" s="147"/>
      <c r="AB226" s="45"/>
      <c r="AC226" s="157"/>
      <c r="AD226" s="157"/>
      <c r="AE226" s="157"/>
      <c r="AF226" s="157"/>
      <c r="AG226" s="97"/>
      <c r="AH226" s="157"/>
      <c r="AI226" s="157"/>
      <c r="AJ226" s="157"/>
      <c r="AK226" s="157"/>
      <c r="AL226" s="110"/>
      <c r="AM226" s="110"/>
      <c r="AN226" s="110"/>
      <c r="AO226" s="110"/>
      <c r="AP226" s="33"/>
      <c r="AQ226" s="118"/>
      <c r="AR226" s="129"/>
      <c r="AS226" s="23"/>
      <c r="AT226" s="120"/>
      <c r="AU226" s="42"/>
      <c r="AV226" s="133"/>
      <c r="AW226" s="133"/>
      <c r="AX226" s="23"/>
      <c r="AY226" s="23"/>
      <c r="AZ226" s="133"/>
      <c r="BA226" s="133"/>
      <c r="BB226" s="23"/>
      <c r="BC226" s="23"/>
      <c r="BD226" s="133"/>
      <c r="BE226" s="133"/>
      <c r="BF226" s="23"/>
      <c r="BG226" s="23"/>
      <c r="BH226" s="137"/>
    </row>
    <row r="227" spans="1:60" x14ac:dyDescent="0.15">
      <c r="A227" s="243"/>
      <c r="B227" s="241"/>
      <c r="C227" s="238"/>
      <c r="D227" s="237"/>
      <c r="E227" s="147"/>
      <c r="F227" s="147"/>
      <c r="G227" s="147"/>
      <c r="H227" s="147"/>
      <c r="I227" s="147"/>
      <c r="J227" s="238"/>
      <c r="K227" s="238"/>
      <c r="L227" s="150"/>
      <c r="M227" s="147"/>
      <c r="N227" s="147"/>
      <c r="O227" s="150"/>
      <c r="P227" s="147"/>
      <c r="Q227" s="147"/>
      <c r="R227" s="147"/>
      <c r="S227" s="147"/>
      <c r="T227" s="147"/>
      <c r="U227" s="147"/>
      <c r="V227" s="147"/>
      <c r="W227" s="147"/>
      <c r="X227" s="147"/>
      <c r="Y227" s="147"/>
      <c r="Z227" s="147"/>
      <c r="AA227" s="147"/>
      <c r="AB227" s="45"/>
      <c r="AC227" s="157"/>
      <c r="AD227" s="157"/>
      <c r="AE227" s="157"/>
      <c r="AF227" s="157"/>
      <c r="AG227" s="97"/>
      <c r="AH227" s="157"/>
      <c r="AI227" s="157"/>
      <c r="AJ227" s="157"/>
      <c r="AK227" s="157"/>
      <c r="AL227" s="110"/>
      <c r="AM227" s="110"/>
      <c r="AN227" s="110"/>
      <c r="AO227" s="110"/>
      <c r="AP227" s="43"/>
      <c r="AQ227" s="118"/>
      <c r="AR227" s="127"/>
      <c r="AS227" s="130"/>
      <c r="AT227" s="120"/>
      <c r="AU227" s="42"/>
      <c r="AV227" s="133"/>
      <c r="AW227" s="133"/>
      <c r="AX227" s="23"/>
      <c r="AY227" s="23"/>
      <c r="AZ227" s="133"/>
      <c r="BA227" s="133"/>
      <c r="BB227" s="23"/>
      <c r="BC227" s="23"/>
      <c r="BD227" s="133"/>
      <c r="BE227" s="133"/>
      <c r="BF227" s="23"/>
      <c r="BG227" s="23"/>
      <c r="BH227" s="137"/>
    </row>
    <row r="228" spans="1:60" x14ac:dyDescent="0.15">
      <c r="A228" s="243"/>
      <c r="B228" s="241"/>
      <c r="C228" s="238"/>
      <c r="D228" s="238"/>
      <c r="E228" s="147"/>
      <c r="F228" s="147"/>
      <c r="G228" s="147"/>
      <c r="H228" s="147"/>
      <c r="I228" s="147"/>
      <c r="J228" s="238"/>
      <c r="K228" s="238"/>
      <c r="L228" s="150"/>
      <c r="M228" s="147"/>
      <c r="N228" s="147"/>
      <c r="O228" s="150"/>
      <c r="P228" s="147"/>
      <c r="Q228" s="147"/>
      <c r="R228" s="147"/>
      <c r="S228" s="147"/>
      <c r="T228" s="147"/>
      <c r="U228" s="147"/>
      <c r="V228" s="147"/>
      <c r="W228" s="147"/>
      <c r="X228" s="147"/>
      <c r="Y228" s="147"/>
      <c r="Z228" s="147"/>
      <c r="AA228" s="147"/>
      <c r="AB228" s="45"/>
      <c r="AC228" s="157"/>
      <c r="AD228" s="157"/>
      <c r="AE228" s="157"/>
      <c r="AF228" s="157"/>
      <c r="AG228" s="97"/>
      <c r="AH228" s="157"/>
      <c r="AI228" s="157"/>
      <c r="AJ228" s="157"/>
      <c r="AK228" s="157"/>
      <c r="AL228" s="110"/>
      <c r="AM228" s="110"/>
      <c r="AN228" s="110"/>
      <c r="AO228" s="110"/>
      <c r="AP228" s="33"/>
      <c r="AQ228" s="118"/>
      <c r="AR228" s="128"/>
      <c r="AS228" s="130"/>
      <c r="AT228" s="120"/>
      <c r="AU228" s="42"/>
      <c r="AV228" s="133"/>
      <c r="AW228" s="133"/>
      <c r="AX228" s="23"/>
      <c r="AY228" s="23"/>
      <c r="AZ228" s="133"/>
      <c r="BA228" s="133"/>
      <c r="BB228" s="23"/>
      <c r="BC228" s="23"/>
      <c r="BD228" s="133"/>
      <c r="BE228" s="133"/>
      <c r="BF228" s="23"/>
      <c r="BG228" s="23"/>
      <c r="BH228" s="137"/>
    </row>
    <row r="229" spans="1:60" x14ac:dyDescent="0.15">
      <c r="A229" s="243"/>
      <c r="B229" s="241"/>
      <c r="C229" s="238"/>
      <c r="D229" s="239"/>
      <c r="E229" s="147"/>
      <c r="F229" s="147"/>
      <c r="G229" s="147"/>
      <c r="H229" s="147"/>
      <c r="I229" s="147"/>
      <c r="J229" s="238"/>
      <c r="K229" s="238"/>
      <c r="L229" s="150"/>
      <c r="M229" s="147"/>
      <c r="N229" s="147"/>
      <c r="O229" s="150"/>
      <c r="P229" s="147"/>
      <c r="Q229" s="147"/>
      <c r="R229" s="147"/>
      <c r="S229" s="147"/>
      <c r="T229" s="147"/>
      <c r="U229" s="147"/>
      <c r="V229" s="147"/>
      <c r="W229" s="147"/>
      <c r="X229" s="147"/>
      <c r="Y229" s="147"/>
      <c r="Z229" s="147"/>
      <c r="AA229" s="147"/>
      <c r="AB229" s="45"/>
      <c r="AC229" s="157"/>
      <c r="AD229" s="157"/>
      <c r="AE229" s="157"/>
      <c r="AF229" s="157"/>
      <c r="AG229" s="97"/>
      <c r="AH229" s="157"/>
      <c r="AI229" s="157"/>
      <c r="AJ229" s="157"/>
      <c r="AK229" s="157"/>
      <c r="AL229" s="110"/>
      <c r="AM229" s="110"/>
      <c r="AN229" s="110"/>
      <c r="AO229" s="110"/>
      <c r="AP229" s="43"/>
      <c r="AQ229" s="118"/>
      <c r="AR229" s="129"/>
      <c r="AS229" s="23"/>
      <c r="AT229" s="120"/>
      <c r="AU229" s="42"/>
      <c r="AV229" s="133"/>
      <c r="AW229" s="133"/>
      <c r="AX229" s="23"/>
      <c r="AY229" s="23"/>
      <c r="AZ229" s="133"/>
      <c r="BA229" s="133"/>
      <c r="BB229" s="23"/>
      <c r="BC229" s="23"/>
      <c r="BD229" s="133"/>
      <c r="BE229" s="133"/>
      <c r="BF229" s="23"/>
      <c r="BG229" s="23"/>
      <c r="BH229" s="137"/>
    </row>
    <row r="230" spans="1:60" x14ac:dyDescent="0.15">
      <c r="A230" s="243"/>
      <c r="B230" s="241"/>
      <c r="C230" s="238"/>
      <c r="D230" s="237"/>
      <c r="E230" s="147"/>
      <c r="F230" s="147"/>
      <c r="G230" s="147"/>
      <c r="H230" s="147"/>
      <c r="I230" s="147"/>
      <c r="J230" s="238"/>
      <c r="K230" s="238"/>
      <c r="L230" s="150"/>
      <c r="M230" s="147"/>
      <c r="N230" s="147"/>
      <c r="O230" s="150"/>
      <c r="P230" s="147"/>
      <c r="Q230" s="147"/>
      <c r="R230" s="147"/>
      <c r="S230" s="147"/>
      <c r="T230" s="147"/>
      <c r="U230" s="147"/>
      <c r="V230" s="147"/>
      <c r="W230" s="147"/>
      <c r="X230" s="147"/>
      <c r="Y230" s="147"/>
      <c r="Z230" s="147"/>
      <c r="AA230" s="147"/>
      <c r="AB230" s="45"/>
      <c r="AC230" s="157"/>
      <c r="AD230" s="157"/>
      <c r="AE230" s="157"/>
      <c r="AF230" s="157"/>
      <c r="AG230" s="97"/>
      <c r="AH230" s="157"/>
      <c r="AI230" s="157"/>
      <c r="AJ230" s="157"/>
      <c r="AK230" s="157"/>
      <c r="AL230" s="110"/>
      <c r="AM230" s="110"/>
      <c r="AN230" s="110"/>
      <c r="AO230" s="110"/>
      <c r="AP230" s="33"/>
      <c r="AQ230" s="118"/>
      <c r="AR230" s="127"/>
      <c r="AS230" s="130"/>
      <c r="AT230" s="120"/>
      <c r="AU230" s="42"/>
      <c r="AV230" s="133"/>
      <c r="AW230" s="133"/>
      <c r="AX230" s="23"/>
      <c r="AY230" s="23"/>
      <c r="AZ230" s="133"/>
      <c r="BA230" s="133"/>
      <c r="BB230" s="23"/>
      <c r="BC230" s="23"/>
      <c r="BD230" s="133"/>
      <c r="BE230" s="133"/>
      <c r="BF230" s="23"/>
      <c r="BG230" s="23"/>
      <c r="BH230" s="137"/>
    </row>
    <row r="231" spans="1:60" x14ac:dyDescent="0.15">
      <c r="A231" s="243"/>
      <c r="B231" s="241"/>
      <c r="C231" s="238"/>
      <c r="D231" s="238"/>
      <c r="E231" s="147"/>
      <c r="F231" s="147"/>
      <c r="G231" s="147"/>
      <c r="H231" s="147"/>
      <c r="I231" s="147"/>
      <c r="J231" s="238"/>
      <c r="K231" s="238"/>
      <c r="L231" s="150"/>
      <c r="M231" s="147"/>
      <c r="N231" s="147"/>
      <c r="O231" s="150"/>
      <c r="P231" s="147"/>
      <c r="Q231" s="147"/>
      <c r="R231" s="147"/>
      <c r="S231" s="147"/>
      <c r="T231" s="147"/>
      <c r="U231" s="147"/>
      <c r="V231" s="147"/>
      <c r="W231" s="147"/>
      <c r="X231" s="147"/>
      <c r="Y231" s="147"/>
      <c r="Z231" s="147"/>
      <c r="AA231" s="147"/>
      <c r="AB231" s="45"/>
      <c r="AC231" s="157"/>
      <c r="AD231" s="157"/>
      <c r="AE231" s="157"/>
      <c r="AF231" s="157"/>
      <c r="AG231" s="97"/>
      <c r="AH231" s="157"/>
      <c r="AI231" s="157"/>
      <c r="AJ231" s="157"/>
      <c r="AK231" s="157"/>
      <c r="AL231" s="110"/>
      <c r="AM231" s="110"/>
      <c r="AN231" s="110"/>
      <c r="AO231" s="110"/>
      <c r="AP231" s="43"/>
      <c r="AQ231" s="118"/>
      <c r="AR231" s="128"/>
      <c r="AS231" s="130"/>
      <c r="AT231" s="120"/>
      <c r="AU231" s="42"/>
      <c r="AV231" s="133"/>
      <c r="AW231" s="133"/>
      <c r="AX231" s="23"/>
      <c r="AY231" s="23"/>
      <c r="AZ231" s="133"/>
      <c r="BA231" s="133"/>
      <c r="BB231" s="23"/>
      <c r="BC231" s="23"/>
      <c r="BD231" s="133"/>
      <c r="BE231" s="133"/>
      <c r="BF231" s="23"/>
      <c r="BG231" s="23"/>
      <c r="BH231" s="137"/>
    </row>
    <row r="232" spans="1:60" x14ac:dyDescent="0.15">
      <c r="A232" s="243"/>
      <c r="B232" s="242"/>
      <c r="C232" s="239"/>
      <c r="D232" s="239"/>
      <c r="E232" s="147"/>
      <c r="F232" s="147"/>
      <c r="G232" s="147"/>
      <c r="H232" s="147"/>
      <c r="I232" s="147"/>
      <c r="J232" s="239"/>
      <c r="K232" s="239"/>
      <c r="L232" s="150"/>
      <c r="M232" s="147"/>
      <c r="N232" s="147"/>
      <c r="O232" s="150"/>
      <c r="P232" s="147"/>
      <c r="Q232" s="147"/>
      <c r="R232" s="147"/>
      <c r="S232" s="147"/>
      <c r="T232" s="147"/>
      <c r="U232" s="147"/>
      <c r="V232" s="147"/>
      <c r="W232" s="147"/>
      <c r="X232" s="147"/>
      <c r="Y232" s="147"/>
      <c r="Z232" s="147"/>
      <c r="AA232" s="147"/>
      <c r="AB232" s="45"/>
      <c r="AC232" s="157"/>
      <c r="AD232" s="157"/>
      <c r="AE232" s="157"/>
      <c r="AF232" s="157"/>
      <c r="AG232" s="97"/>
      <c r="AH232" s="157"/>
      <c r="AI232" s="157"/>
      <c r="AJ232" s="157"/>
      <c r="AK232" s="157"/>
      <c r="AL232" s="110"/>
      <c r="AM232" s="110"/>
      <c r="AN232" s="110"/>
      <c r="AO232" s="110"/>
      <c r="AP232" s="33"/>
      <c r="AQ232" s="119"/>
      <c r="AR232" s="129"/>
      <c r="AS232" s="23"/>
      <c r="AT232" s="120"/>
      <c r="AU232" s="42"/>
      <c r="AV232" s="133"/>
      <c r="AW232" s="133"/>
      <c r="AX232" s="23"/>
      <c r="AY232" s="23"/>
      <c r="AZ232" s="133"/>
      <c r="BA232" s="133"/>
      <c r="BB232" s="23"/>
      <c r="BC232" s="23"/>
      <c r="BD232" s="133"/>
      <c r="BE232" s="133"/>
      <c r="BF232" s="23"/>
      <c r="BG232" s="23"/>
      <c r="BH232" s="137"/>
    </row>
    <row r="233" spans="1:60" x14ac:dyDescent="0.15">
      <c r="A233" s="243"/>
      <c r="B233" s="240"/>
      <c r="C233" s="237"/>
      <c r="D233" s="237"/>
      <c r="E233" s="10"/>
      <c r="F233" s="10"/>
      <c r="G233" s="10"/>
      <c r="H233" s="10"/>
      <c r="I233" s="10"/>
      <c r="J233" s="10"/>
      <c r="K233" s="10"/>
      <c r="L233" s="158"/>
      <c r="M233" s="10"/>
      <c r="N233" s="10"/>
      <c r="O233" s="151"/>
      <c r="P233" s="3"/>
      <c r="Q233" s="10"/>
      <c r="R233" s="10"/>
      <c r="S233" s="152"/>
      <c r="T233" s="152"/>
      <c r="U233" s="152"/>
      <c r="V233" s="152"/>
      <c r="W233" s="3"/>
      <c r="X233" s="3"/>
      <c r="Y233" s="3"/>
      <c r="Z233" s="3"/>
      <c r="AA233" s="1"/>
      <c r="AB233" s="23"/>
      <c r="AC233" s="155"/>
      <c r="AD233" s="155"/>
      <c r="AE233" s="155"/>
      <c r="AF233" s="155"/>
      <c r="AG233" s="101"/>
      <c r="AH233" s="155"/>
      <c r="AI233" s="155"/>
      <c r="AJ233" s="155"/>
      <c r="AK233" s="155"/>
      <c r="AL233" s="110"/>
      <c r="AM233" s="110"/>
      <c r="AN233" s="110"/>
      <c r="AO233" s="110"/>
      <c r="AP233" s="33"/>
      <c r="AQ233" s="121"/>
      <c r="AR233" s="127"/>
      <c r="AS233" s="130"/>
      <c r="AT233" s="120"/>
      <c r="AU233" s="42"/>
      <c r="AV233" s="133"/>
      <c r="AW233" s="133"/>
      <c r="AX233" s="23"/>
      <c r="AY233" s="23"/>
      <c r="AZ233" s="133"/>
      <c r="BA233" s="133"/>
      <c r="BB233" s="23"/>
      <c r="BC233" s="23"/>
      <c r="BD233" s="133"/>
      <c r="BE233" s="133"/>
      <c r="BF233" s="23"/>
      <c r="BG233" s="23"/>
      <c r="BH233" s="137"/>
    </row>
    <row r="234" spans="1:60" x14ac:dyDescent="0.15">
      <c r="A234" s="243"/>
      <c r="B234" s="241"/>
      <c r="C234" s="238"/>
      <c r="D234" s="238"/>
      <c r="E234" s="147"/>
      <c r="F234" s="145"/>
      <c r="G234" s="145"/>
      <c r="H234" s="145"/>
      <c r="I234" s="145"/>
      <c r="J234" s="237"/>
      <c r="K234" s="237"/>
      <c r="L234" s="147"/>
      <c r="M234" s="191"/>
      <c r="N234" s="191"/>
      <c r="O234" s="150"/>
      <c r="P234" s="45"/>
      <c r="Q234" s="147"/>
      <c r="R234" s="147"/>
      <c r="S234" s="106"/>
      <c r="T234" s="147"/>
      <c r="U234" s="106"/>
      <c r="V234" s="147"/>
      <c r="W234" s="29"/>
      <c r="X234" s="29"/>
      <c r="Y234" s="29"/>
      <c r="Z234" s="29"/>
      <c r="AA234" s="147"/>
      <c r="AB234" s="45"/>
      <c r="AC234" s="97"/>
      <c r="AD234" s="97"/>
      <c r="AE234" s="97"/>
      <c r="AF234" s="97"/>
      <c r="AG234" s="97"/>
      <c r="AH234" s="156"/>
      <c r="AI234" s="156"/>
      <c r="AJ234" s="156"/>
      <c r="AK234" s="156"/>
      <c r="AL234" s="110"/>
      <c r="AM234" s="110"/>
      <c r="AN234" s="110"/>
      <c r="AO234" s="110"/>
      <c r="AP234" s="43"/>
      <c r="AQ234" s="118"/>
      <c r="AR234" s="128"/>
      <c r="AS234" s="130"/>
      <c r="AT234" s="120"/>
      <c r="AU234" s="42"/>
      <c r="AV234" s="133"/>
      <c r="AW234" s="133"/>
      <c r="AX234" s="23"/>
      <c r="AY234" s="23"/>
      <c r="AZ234" s="133"/>
      <c r="BA234" s="133"/>
      <c r="BB234" s="23"/>
      <c r="BC234" s="23"/>
      <c r="BD234" s="133"/>
      <c r="BE234" s="133"/>
      <c r="BF234" s="23"/>
      <c r="BG234" s="23"/>
      <c r="BH234" s="137"/>
    </row>
    <row r="235" spans="1:60" x14ac:dyDescent="0.15">
      <c r="A235" s="243"/>
      <c r="B235" s="241"/>
      <c r="C235" s="238"/>
      <c r="D235" s="239"/>
      <c r="E235" s="147"/>
      <c r="F235" s="145"/>
      <c r="G235" s="145"/>
      <c r="H235" s="145"/>
      <c r="I235" s="145"/>
      <c r="J235" s="238"/>
      <c r="K235" s="238"/>
      <c r="L235" s="150"/>
      <c r="M235" s="147"/>
      <c r="N235" s="147"/>
      <c r="O235" s="150"/>
      <c r="P235" s="147"/>
      <c r="Q235" s="147"/>
      <c r="R235" s="147"/>
      <c r="S235" s="147"/>
      <c r="T235" s="147"/>
      <c r="U235" s="147"/>
      <c r="V235" s="147"/>
      <c r="W235" s="147"/>
      <c r="X235" s="147"/>
      <c r="Y235" s="147"/>
      <c r="Z235" s="147"/>
      <c r="AA235" s="147"/>
      <c r="AB235" s="45"/>
      <c r="AC235" s="157"/>
      <c r="AD235" s="157"/>
      <c r="AE235" s="157"/>
      <c r="AF235" s="157"/>
      <c r="AG235" s="97"/>
      <c r="AH235" s="157"/>
      <c r="AI235" s="157"/>
      <c r="AJ235" s="157"/>
      <c r="AK235" s="157"/>
      <c r="AL235" s="110"/>
      <c r="AM235" s="110"/>
      <c r="AN235" s="110"/>
      <c r="AO235" s="110"/>
      <c r="AP235" s="33"/>
      <c r="AQ235" s="118"/>
      <c r="AR235" s="129"/>
      <c r="AS235" s="23"/>
      <c r="AT235" s="120"/>
      <c r="AU235" s="42"/>
      <c r="AV235" s="133"/>
      <c r="AW235" s="133"/>
      <c r="AX235" s="23"/>
      <c r="AY235" s="23"/>
      <c r="AZ235" s="133"/>
      <c r="BA235" s="133"/>
      <c r="BB235" s="23"/>
      <c r="BC235" s="23"/>
      <c r="BD235" s="133"/>
      <c r="BE235" s="133"/>
      <c r="BF235" s="23"/>
      <c r="BG235" s="23"/>
      <c r="BH235" s="137"/>
    </row>
    <row r="236" spans="1:60" x14ac:dyDescent="0.15">
      <c r="A236" s="243"/>
      <c r="B236" s="241"/>
      <c r="C236" s="238"/>
      <c r="D236" s="237"/>
      <c r="E236" s="10"/>
      <c r="F236" s="10"/>
      <c r="G236" s="10"/>
      <c r="H236" s="10"/>
      <c r="I236" s="10"/>
      <c r="J236" s="238"/>
      <c r="K236" s="238"/>
      <c r="L236" s="10"/>
      <c r="M236" s="147"/>
      <c r="N236" s="147"/>
      <c r="O236" s="150"/>
      <c r="P236" s="147"/>
      <c r="Q236" s="147"/>
      <c r="R236" s="147"/>
      <c r="S236" s="147"/>
      <c r="T236" s="147"/>
      <c r="U236" s="147"/>
      <c r="V236" s="147"/>
      <c r="W236" s="147"/>
      <c r="X236" s="147"/>
      <c r="Y236" s="147"/>
      <c r="Z236" s="147"/>
      <c r="AA236" s="147"/>
      <c r="AB236" s="45"/>
      <c r="AC236" s="157"/>
      <c r="AD236" s="157"/>
      <c r="AE236" s="157"/>
      <c r="AF236" s="157"/>
      <c r="AG236" s="97"/>
      <c r="AH236" s="157"/>
      <c r="AI236" s="157"/>
      <c r="AJ236" s="157"/>
      <c r="AK236" s="157"/>
      <c r="AL236" s="110"/>
      <c r="AM236" s="110"/>
      <c r="AN236" s="110"/>
      <c r="AO236" s="110"/>
      <c r="AP236" s="43"/>
      <c r="AQ236" s="118"/>
      <c r="AR236" s="127"/>
      <c r="AS236" s="130"/>
      <c r="AT236" s="120"/>
      <c r="AU236" s="42"/>
      <c r="AV236" s="133"/>
      <c r="AW236" s="133"/>
      <c r="AX236" s="23"/>
      <c r="AY236" s="23"/>
      <c r="AZ236" s="133"/>
      <c r="BA236" s="133"/>
      <c r="BB236" s="23"/>
      <c r="BC236" s="23"/>
      <c r="BD236" s="133"/>
      <c r="BE236" s="133"/>
      <c r="BF236" s="23"/>
      <c r="BG236" s="23"/>
      <c r="BH236" s="137"/>
    </row>
    <row r="237" spans="1:60" x14ac:dyDescent="0.15">
      <c r="A237" s="243"/>
      <c r="B237" s="241"/>
      <c r="C237" s="238"/>
      <c r="D237" s="238"/>
      <c r="E237" s="147"/>
      <c r="F237" s="145"/>
      <c r="G237" s="145"/>
      <c r="H237" s="145"/>
      <c r="I237" s="145"/>
      <c r="J237" s="238"/>
      <c r="K237" s="238"/>
      <c r="L237" s="147"/>
      <c r="M237" s="147"/>
      <c r="N237" s="147"/>
      <c r="O237" s="150"/>
      <c r="P237" s="147"/>
      <c r="Q237" s="147"/>
      <c r="R237" s="147"/>
      <c r="S237" s="147"/>
      <c r="T237" s="147"/>
      <c r="U237" s="147"/>
      <c r="V237" s="147"/>
      <c r="W237" s="147"/>
      <c r="X237" s="147"/>
      <c r="Y237" s="147"/>
      <c r="Z237" s="147"/>
      <c r="AA237" s="147"/>
      <c r="AB237" s="45"/>
      <c r="AC237" s="157"/>
      <c r="AD237" s="157"/>
      <c r="AE237" s="157"/>
      <c r="AF237" s="157"/>
      <c r="AG237" s="97"/>
      <c r="AH237" s="157"/>
      <c r="AI237" s="157"/>
      <c r="AJ237" s="157"/>
      <c r="AK237" s="157"/>
      <c r="AL237" s="110"/>
      <c r="AM237" s="110"/>
      <c r="AN237" s="110"/>
      <c r="AO237" s="110"/>
      <c r="AP237" s="33"/>
      <c r="AQ237" s="118"/>
      <c r="AR237" s="128"/>
      <c r="AS237" s="130"/>
      <c r="AT237" s="120"/>
      <c r="AU237" s="42"/>
      <c r="AV237" s="133"/>
      <c r="AW237" s="133"/>
      <c r="AX237" s="23"/>
      <c r="AY237" s="23"/>
      <c r="AZ237" s="133"/>
      <c r="BA237" s="133"/>
      <c r="BB237" s="23"/>
      <c r="BC237" s="23"/>
      <c r="BD237" s="133"/>
      <c r="BE237" s="133"/>
      <c r="BF237" s="23"/>
      <c r="BG237" s="23"/>
      <c r="BH237" s="137"/>
    </row>
    <row r="238" spans="1:60" x14ac:dyDescent="0.15">
      <c r="A238" s="243"/>
      <c r="B238" s="241"/>
      <c r="C238" s="238"/>
      <c r="D238" s="239"/>
      <c r="E238" s="147"/>
      <c r="F238" s="145"/>
      <c r="G238" s="145"/>
      <c r="H238" s="145"/>
      <c r="I238" s="145"/>
      <c r="J238" s="238"/>
      <c r="K238" s="238"/>
      <c r="L238" s="150"/>
      <c r="M238" s="147"/>
      <c r="N238" s="147"/>
      <c r="O238" s="150"/>
      <c r="P238" s="147"/>
      <c r="Q238" s="147"/>
      <c r="R238" s="147"/>
      <c r="S238" s="147"/>
      <c r="T238" s="147"/>
      <c r="U238" s="147"/>
      <c r="V238" s="147"/>
      <c r="W238" s="147"/>
      <c r="X238" s="147"/>
      <c r="Y238" s="147"/>
      <c r="Z238" s="147"/>
      <c r="AA238" s="147"/>
      <c r="AB238" s="45"/>
      <c r="AC238" s="157"/>
      <c r="AD238" s="157"/>
      <c r="AE238" s="157"/>
      <c r="AF238" s="157"/>
      <c r="AG238" s="97"/>
      <c r="AH238" s="157"/>
      <c r="AI238" s="157"/>
      <c r="AJ238" s="157"/>
      <c r="AK238" s="157"/>
      <c r="AL238" s="110"/>
      <c r="AM238" s="110"/>
      <c r="AN238" s="110"/>
      <c r="AO238" s="110"/>
      <c r="AP238" s="43"/>
      <c r="AQ238" s="118"/>
      <c r="AR238" s="129"/>
      <c r="AS238" s="23"/>
      <c r="AT238" s="120"/>
      <c r="AU238" s="42"/>
      <c r="AV238" s="133"/>
      <c r="AW238" s="133"/>
      <c r="AX238" s="23"/>
      <c r="AY238" s="23"/>
      <c r="AZ238" s="133"/>
      <c r="BA238" s="133"/>
      <c r="BB238" s="23"/>
      <c r="BC238" s="23"/>
      <c r="BD238" s="133"/>
      <c r="BE238" s="133"/>
      <c r="BF238" s="23"/>
      <c r="BG238" s="23"/>
      <c r="BH238" s="137"/>
    </row>
    <row r="239" spans="1:60" x14ac:dyDescent="0.15">
      <c r="A239" s="243"/>
      <c r="B239" s="241"/>
      <c r="C239" s="238"/>
      <c r="D239" s="237"/>
      <c r="E239" s="147"/>
      <c r="F239" s="147"/>
      <c r="G239" s="147"/>
      <c r="H239" s="147"/>
      <c r="I239" s="147"/>
      <c r="J239" s="238"/>
      <c r="K239" s="238"/>
      <c r="L239" s="150"/>
      <c r="M239" s="147"/>
      <c r="N239" s="147"/>
      <c r="O239" s="150"/>
      <c r="P239" s="147"/>
      <c r="Q239" s="147"/>
      <c r="R239" s="147"/>
      <c r="S239" s="147"/>
      <c r="T239" s="147"/>
      <c r="U239" s="147"/>
      <c r="V239" s="147"/>
      <c r="W239" s="147"/>
      <c r="X239" s="147"/>
      <c r="Y239" s="147"/>
      <c r="Z239" s="147"/>
      <c r="AA239" s="147"/>
      <c r="AB239" s="45"/>
      <c r="AC239" s="157"/>
      <c r="AD239" s="157"/>
      <c r="AE239" s="157"/>
      <c r="AF239" s="157"/>
      <c r="AG239" s="97"/>
      <c r="AH239" s="157"/>
      <c r="AI239" s="157"/>
      <c r="AJ239" s="157"/>
      <c r="AK239" s="157"/>
      <c r="AL239" s="110"/>
      <c r="AM239" s="110"/>
      <c r="AN239" s="110"/>
      <c r="AO239" s="110"/>
      <c r="AP239" s="33"/>
      <c r="AQ239" s="118"/>
      <c r="AR239" s="127"/>
      <c r="AS239" s="130"/>
      <c r="AT239" s="120"/>
      <c r="AU239" s="42"/>
      <c r="AV239" s="133"/>
      <c r="AW239" s="133"/>
      <c r="AX239" s="23"/>
      <c r="AY239" s="23"/>
      <c r="AZ239" s="133"/>
      <c r="BA239" s="133"/>
      <c r="BB239" s="23"/>
      <c r="BC239" s="23"/>
      <c r="BD239" s="133"/>
      <c r="BE239" s="133"/>
      <c r="BF239" s="23"/>
      <c r="BG239" s="23"/>
      <c r="BH239" s="137"/>
    </row>
    <row r="240" spans="1:60" x14ac:dyDescent="0.15">
      <c r="A240" s="243"/>
      <c r="B240" s="241"/>
      <c r="C240" s="238"/>
      <c r="D240" s="238"/>
      <c r="E240" s="147"/>
      <c r="F240" s="147"/>
      <c r="G240" s="147"/>
      <c r="H240" s="147"/>
      <c r="I240" s="147"/>
      <c r="J240" s="238"/>
      <c r="K240" s="238"/>
      <c r="L240" s="150"/>
      <c r="M240" s="147"/>
      <c r="N240" s="147"/>
      <c r="O240" s="150"/>
      <c r="P240" s="147"/>
      <c r="Q240" s="147"/>
      <c r="R240" s="147"/>
      <c r="S240" s="147"/>
      <c r="T240" s="147"/>
      <c r="U240" s="147"/>
      <c r="V240" s="147"/>
      <c r="W240" s="147"/>
      <c r="X240" s="147"/>
      <c r="Y240" s="147"/>
      <c r="Z240" s="147"/>
      <c r="AA240" s="147"/>
      <c r="AB240" s="45"/>
      <c r="AC240" s="157"/>
      <c r="AD240" s="157"/>
      <c r="AE240" s="157"/>
      <c r="AF240" s="157"/>
      <c r="AG240" s="97"/>
      <c r="AH240" s="157"/>
      <c r="AI240" s="157"/>
      <c r="AJ240" s="157"/>
      <c r="AK240" s="157"/>
      <c r="AL240" s="110"/>
      <c r="AM240" s="110"/>
      <c r="AN240" s="110"/>
      <c r="AO240" s="110"/>
      <c r="AP240" s="43"/>
      <c r="AQ240" s="118"/>
      <c r="AR240" s="128"/>
      <c r="AS240" s="130"/>
      <c r="AT240" s="120"/>
      <c r="AU240" s="42"/>
      <c r="AV240" s="133"/>
      <c r="AW240" s="133"/>
      <c r="AX240" s="23"/>
      <c r="AY240" s="23"/>
      <c r="AZ240" s="133"/>
      <c r="BA240" s="133"/>
      <c r="BB240" s="23"/>
      <c r="BC240" s="23"/>
      <c r="BD240" s="133"/>
      <c r="BE240" s="133"/>
      <c r="BF240" s="23"/>
      <c r="BG240" s="23"/>
      <c r="BH240" s="137"/>
    </row>
    <row r="241" spans="1:60" x14ac:dyDescent="0.15">
      <c r="A241" s="243"/>
      <c r="B241" s="242"/>
      <c r="C241" s="239"/>
      <c r="D241" s="239"/>
      <c r="E241" s="147"/>
      <c r="F241" s="147"/>
      <c r="G241" s="147"/>
      <c r="H241" s="147"/>
      <c r="I241" s="147"/>
      <c r="J241" s="239"/>
      <c r="K241" s="239"/>
      <c r="L241" s="150"/>
      <c r="M241" s="147"/>
      <c r="N241" s="147"/>
      <c r="O241" s="150"/>
      <c r="P241" s="147"/>
      <c r="Q241" s="147"/>
      <c r="R241" s="147"/>
      <c r="S241" s="147"/>
      <c r="T241" s="147"/>
      <c r="U241" s="147"/>
      <c r="V241" s="147"/>
      <c r="W241" s="147"/>
      <c r="X241" s="147"/>
      <c r="Y241" s="147"/>
      <c r="Z241" s="147"/>
      <c r="AA241" s="147"/>
      <c r="AB241" s="45"/>
      <c r="AC241" s="157"/>
      <c r="AD241" s="157"/>
      <c r="AE241" s="157"/>
      <c r="AF241" s="157"/>
      <c r="AG241" s="97"/>
      <c r="AH241" s="157"/>
      <c r="AI241" s="157"/>
      <c r="AJ241" s="157"/>
      <c r="AK241" s="157"/>
      <c r="AL241" s="110"/>
      <c r="AM241" s="110"/>
      <c r="AN241" s="110"/>
      <c r="AO241" s="110"/>
      <c r="AP241" s="33"/>
      <c r="AQ241" s="119"/>
      <c r="AR241" s="129"/>
      <c r="AS241" s="23"/>
      <c r="AT241" s="120"/>
      <c r="AU241" s="42"/>
      <c r="AV241" s="133"/>
      <c r="AW241" s="133"/>
      <c r="AX241" s="23"/>
      <c r="AY241" s="23"/>
      <c r="AZ241" s="133"/>
      <c r="BA241" s="133"/>
      <c r="BB241" s="23"/>
      <c r="BC241" s="23"/>
      <c r="BD241" s="133"/>
      <c r="BE241" s="133"/>
      <c r="BF241" s="23"/>
      <c r="BG241" s="23"/>
      <c r="BH241" s="137"/>
    </row>
    <row r="242" spans="1:60" x14ac:dyDescent="0.15">
      <c r="A242" s="243"/>
      <c r="B242" s="240"/>
      <c r="C242" s="237"/>
      <c r="D242" s="237"/>
      <c r="E242" s="10"/>
      <c r="F242" s="10"/>
      <c r="G242" s="10"/>
      <c r="H242" s="10"/>
      <c r="I242" s="10"/>
      <c r="J242" s="10"/>
      <c r="K242" s="10"/>
      <c r="L242" s="10"/>
      <c r="M242" s="10"/>
      <c r="N242" s="10"/>
      <c r="O242" s="151"/>
      <c r="P242" s="3"/>
      <c r="Q242" s="10"/>
      <c r="R242" s="10"/>
      <c r="S242" s="10"/>
      <c r="T242" s="152"/>
      <c r="U242" s="152"/>
      <c r="V242" s="152"/>
      <c r="W242" s="3"/>
      <c r="X242" s="3"/>
      <c r="Y242" s="3"/>
      <c r="Z242" s="3"/>
      <c r="AA242" s="1"/>
      <c r="AB242" s="23"/>
      <c r="AC242" s="155"/>
      <c r="AD242" s="155"/>
      <c r="AE242" s="155"/>
      <c r="AF242" s="155"/>
      <c r="AG242" s="101"/>
      <c r="AH242" s="155"/>
      <c r="AI242" s="155"/>
      <c r="AJ242" s="155"/>
      <c r="AK242" s="155"/>
      <c r="AL242" s="110"/>
      <c r="AM242" s="110"/>
      <c r="AN242" s="110"/>
      <c r="AO242" s="110"/>
      <c r="AP242" s="33"/>
      <c r="AQ242" s="121"/>
      <c r="AR242" s="127"/>
      <c r="AS242" s="130"/>
      <c r="AT242" s="120"/>
      <c r="AU242" s="42"/>
      <c r="AV242" s="133"/>
      <c r="AW242" s="133"/>
      <c r="AX242" s="23"/>
      <c r="AY242" s="23"/>
      <c r="AZ242" s="133"/>
      <c r="BA242" s="133"/>
      <c r="BB242" s="23"/>
      <c r="BC242" s="23"/>
      <c r="BD242" s="133"/>
      <c r="BE242" s="133"/>
      <c r="BF242" s="23"/>
      <c r="BG242" s="23"/>
      <c r="BH242" s="137"/>
    </row>
    <row r="243" spans="1:60" x14ac:dyDescent="0.15">
      <c r="A243" s="243"/>
      <c r="B243" s="241"/>
      <c r="C243" s="238"/>
      <c r="D243" s="238"/>
      <c r="E243" s="147"/>
      <c r="F243" s="145"/>
      <c r="G243" s="145"/>
      <c r="H243" s="145"/>
      <c r="I243" s="145"/>
      <c r="J243" s="237"/>
      <c r="K243" s="237"/>
      <c r="L243" s="191"/>
      <c r="M243" s="191"/>
      <c r="N243" s="147"/>
      <c r="O243" s="150"/>
      <c r="P243" s="45"/>
      <c r="Q243" s="147"/>
      <c r="R243" s="147"/>
      <c r="S243" s="150"/>
      <c r="T243" s="147"/>
      <c r="U243" s="106"/>
      <c r="V243" s="147"/>
      <c r="W243" s="29"/>
      <c r="X243" s="29"/>
      <c r="Y243" s="29"/>
      <c r="Z243" s="29"/>
      <c r="AA243" s="147"/>
      <c r="AB243" s="45"/>
      <c r="AC243" s="97"/>
      <c r="AD243" s="97"/>
      <c r="AE243" s="97"/>
      <c r="AF243" s="97"/>
      <c r="AG243" s="97"/>
      <c r="AH243" s="156"/>
      <c r="AI243" s="156"/>
      <c r="AJ243" s="156"/>
      <c r="AK243" s="156"/>
      <c r="AL243" s="110"/>
      <c r="AM243" s="110"/>
      <c r="AN243" s="110"/>
      <c r="AO243" s="110"/>
      <c r="AP243" s="43"/>
      <c r="AQ243" s="118"/>
      <c r="AR243" s="128"/>
      <c r="AS243" s="130"/>
      <c r="AT243" s="120"/>
      <c r="AU243" s="42"/>
      <c r="AV243" s="133"/>
      <c r="AW243" s="133"/>
      <c r="AX243" s="23"/>
      <c r="AY243" s="23"/>
      <c r="AZ243" s="133"/>
      <c r="BA243" s="133"/>
      <c r="BB243" s="23"/>
      <c r="BC243" s="23"/>
      <c r="BD243" s="133"/>
      <c r="BE243" s="133"/>
      <c r="BF243" s="23"/>
      <c r="BG243" s="23"/>
      <c r="BH243" s="137"/>
    </row>
    <row r="244" spans="1:60" x14ac:dyDescent="0.15">
      <c r="A244" s="243"/>
      <c r="B244" s="241"/>
      <c r="C244" s="238"/>
      <c r="D244" s="239"/>
      <c r="E244" s="147"/>
      <c r="F244" s="145"/>
      <c r="G244" s="145"/>
      <c r="H244" s="145"/>
      <c r="I244" s="145"/>
      <c r="J244" s="238"/>
      <c r="K244" s="238"/>
      <c r="L244" s="150"/>
      <c r="M244" s="147"/>
      <c r="N244" s="147"/>
      <c r="O244" s="150"/>
      <c r="P244" s="147"/>
      <c r="Q244" s="147"/>
      <c r="R244" s="147"/>
      <c r="S244" s="147"/>
      <c r="T244" s="147"/>
      <c r="U244" s="147"/>
      <c r="V244" s="147"/>
      <c r="W244" s="147"/>
      <c r="X244" s="147"/>
      <c r="Y244" s="147"/>
      <c r="Z244" s="147"/>
      <c r="AA244" s="147"/>
      <c r="AB244" s="45"/>
      <c r="AC244" s="157"/>
      <c r="AD244" s="157"/>
      <c r="AE244" s="157"/>
      <c r="AF244" s="157"/>
      <c r="AG244" s="97"/>
      <c r="AH244" s="157"/>
      <c r="AI244" s="157"/>
      <c r="AJ244" s="157"/>
      <c r="AK244" s="157"/>
      <c r="AL244" s="110"/>
      <c r="AM244" s="110"/>
      <c r="AN244" s="110"/>
      <c r="AO244" s="110"/>
      <c r="AP244" s="33"/>
      <c r="AQ244" s="118"/>
      <c r="AR244" s="129"/>
      <c r="AS244" s="23"/>
      <c r="AT244" s="120"/>
      <c r="AU244" s="42"/>
      <c r="AV244" s="133"/>
      <c r="AW244" s="133"/>
      <c r="AX244" s="23"/>
      <c r="AY244" s="23"/>
      <c r="AZ244" s="133"/>
      <c r="BA244" s="133"/>
      <c r="BB244" s="23"/>
      <c r="BC244" s="23"/>
      <c r="BD244" s="133"/>
      <c r="BE244" s="133"/>
      <c r="BF244" s="23"/>
      <c r="BG244" s="23"/>
      <c r="BH244" s="137"/>
    </row>
    <row r="245" spans="1:60" x14ac:dyDescent="0.15">
      <c r="A245" s="243"/>
      <c r="B245" s="241"/>
      <c r="C245" s="238"/>
      <c r="D245" s="237"/>
      <c r="E245" s="10"/>
      <c r="F245" s="10"/>
      <c r="G245" s="10"/>
      <c r="H245" s="10"/>
      <c r="I245" s="10"/>
      <c r="J245" s="238"/>
      <c r="K245" s="238"/>
      <c r="L245" s="152"/>
      <c r="M245" s="10"/>
      <c r="N245" s="10"/>
      <c r="O245" s="151"/>
      <c r="P245" s="3"/>
      <c r="Q245" s="10"/>
      <c r="R245" s="10"/>
      <c r="S245" s="10"/>
      <c r="T245" s="152"/>
      <c r="U245" s="152"/>
      <c r="V245" s="152"/>
      <c r="W245" s="3"/>
      <c r="X245" s="3"/>
      <c r="Y245" s="3"/>
      <c r="Z245" s="3"/>
      <c r="AA245" s="1"/>
      <c r="AB245" s="23"/>
      <c r="AC245" s="155"/>
      <c r="AD245" s="155"/>
      <c r="AE245" s="155"/>
      <c r="AF245" s="155"/>
      <c r="AG245" s="101"/>
      <c r="AH245" s="155"/>
      <c r="AI245" s="155"/>
      <c r="AJ245" s="155"/>
      <c r="AK245" s="155"/>
      <c r="AL245" s="110"/>
      <c r="AM245" s="110"/>
      <c r="AN245" s="110"/>
      <c r="AO245" s="110"/>
      <c r="AP245" s="43"/>
      <c r="AQ245" s="118"/>
      <c r="AR245" s="127"/>
      <c r="AS245" s="130"/>
      <c r="AT245" s="120"/>
      <c r="AU245" s="42"/>
      <c r="AV245" s="133"/>
      <c r="AW245" s="133"/>
      <c r="AX245" s="23"/>
      <c r="AY245" s="23"/>
      <c r="AZ245" s="133"/>
      <c r="BA245" s="133"/>
      <c r="BB245" s="23"/>
      <c r="BC245" s="23"/>
      <c r="BD245" s="133"/>
      <c r="BE245" s="133"/>
      <c r="BF245" s="23"/>
      <c r="BG245" s="23"/>
      <c r="BH245" s="137"/>
    </row>
    <row r="246" spans="1:60" x14ac:dyDescent="0.15">
      <c r="A246" s="243"/>
      <c r="B246" s="241"/>
      <c r="C246" s="238"/>
      <c r="D246" s="238"/>
      <c r="E246" s="147"/>
      <c r="F246" s="145"/>
      <c r="G246" s="145"/>
      <c r="H246" s="145"/>
      <c r="I246" s="145"/>
      <c r="J246" s="238"/>
      <c r="K246" s="238"/>
      <c r="L246" s="45"/>
      <c r="M246" s="9"/>
      <c r="N246" s="9"/>
      <c r="O246" s="93"/>
      <c r="P246" s="45"/>
      <c r="Q246" s="9"/>
      <c r="R246" s="9"/>
      <c r="S246" s="9"/>
      <c r="T246" s="45"/>
      <c r="U246" s="45"/>
      <c r="V246" s="30"/>
      <c r="W246" s="29"/>
      <c r="X246" s="29"/>
      <c r="Y246" s="29"/>
      <c r="Z246" s="29"/>
      <c r="AA246" s="28"/>
      <c r="AB246" s="45"/>
      <c r="AC246" s="97"/>
      <c r="AD246" s="97"/>
      <c r="AE246" s="97"/>
      <c r="AF246" s="97"/>
      <c r="AG246" s="97"/>
      <c r="AH246" s="156"/>
      <c r="AI246" s="156"/>
      <c r="AJ246" s="156"/>
      <c r="AK246" s="156"/>
      <c r="AL246" s="110"/>
      <c r="AM246" s="110"/>
      <c r="AN246" s="110"/>
      <c r="AO246" s="110"/>
      <c r="AP246" s="33"/>
      <c r="AQ246" s="118"/>
      <c r="AR246" s="128"/>
      <c r="AS246" s="130"/>
      <c r="AT246" s="120"/>
      <c r="AU246" s="42"/>
      <c r="AV246" s="133"/>
      <c r="AW246" s="133"/>
      <c r="AX246" s="23"/>
      <c r="AY246" s="23"/>
      <c r="AZ246" s="133"/>
      <c r="BA246" s="133"/>
      <c r="BB246" s="23"/>
      <c r="BC246" s="23"/>
      <c r="BD246" s="133"/>
      <c r="BE246" s="133"/>
      <c r="BF246" s="23"/>
      <c r="BG246" s="23"/>
      <c r="BH246" s="137"/>
    </row>
    <row r="247" spans="1:60" x14ac:dyDescent="0.15">
      <c r="A247" s="243"/>
      <c r="B247" s="241"/>
      <c r="C247" s="238"/>
      <c r="D247" s="239"/>
      <c r="E247" s="147"/>
      <c r="F247" s="147"/>
      <c r="G247" s="147"/>
      <c r="H247" s="147"/>
      <c r="I247" s="147"/>
      <c r="J247" s="238"/>
      <c r="K247" s="238"/>
      <c r="L247" s="150"/>
      <c r="M247" s="147"/>
      <c r="N247" s="147"/>
      <c r="O247" s="150"/>
      <c r="P247" s="147"/>
      <c r="Q247" s="147"/>
      <c r="R247" s="147"/>
      <c r="S247" s="147"/>
      <c r="T247" s="147"/>
      <c r="U247" s="147"/>
      <c r="V247" s="147"/>
      <c r="W247" s="147"/>
      <c r="X247" s="147"/>
      <c r="Y247" s="147"/>
      <c r="Z247" s="147"/>
      <c r="AA247" s="147"/>
      <c r="AB247" s="45"/>
      <c r="AC247" s="157"/>
      <c r="AD247" s="157"/>
      <c r="AE247" s="157"/>
      <c r="AF247" s="157"/>
      <c r="AG247" s="97"/>
      <c r="AH247" s="157"/>
      <c r="AI247" s="157"/>
      <c r="AJ247" s="157"/>
      <c r="AK247" s="157"/>
      <c r="AL247" s="110"/>
      <c r="AM247" s="110"/>
      <c r="AN247" s="110"/>
      <c r="AO247" s="110"/>
      <c r="AP247" s="43"/>
      <c r="AQ247" s="118"/>
      <c r="AR247" s="129"/>
      <c r="AS247" s="23"/>
      <c r="AT247" s="120"/>
      <c r="AU247" s="42"/>
      <c r="AV247" s="133"/>
      <c r="AW247" s="133"/>
      <c r="AX247" s="23"/>
      <c r="AY247" s="23"/>
      <c r="AZ247" s="133"/>
      <c r="BA247" s="133"/>
      <c r="BB247" s="23"/>
      <c r="BC247" s="23"/>
      <c r="BD247" s="133"/>
      <c r="BE247" s="133"/>
      <c r="BF247" s="23"/>
      <c r="BG247" s="23"/>
      <c r="BH247" s="137"/>
    </row>
    <row r="248" spans="1:60" x14ac:dyDescent="0.15">
      <c r="A248" s="243"/>
      <c r="B248" s="241"/>
      <c r="C248" s="238"/>
      <c r="D248" s="237"/>
      <c r="E248" s="147"/>
      <c r="F248" s="147"/>
      <c r="G248" s="147"/>
      <c r="H248" s="147"/>
      <c r="I248" s="147"/>
      <c r="J248" s="238"/>
      <c r="K248" s="238"/>
      <c r="L248" s="150"/>
      <c r="M248" s="147"/>
      <c r="N248" s="147"/>
      <c r="O248" s="150"/>
      <c r="P248" s="147"/>
      <c r="Q248" s="147"/>
      <c r="R248" s="147"/>
      <c r="S248" s="147"/>
      <c r="T248" s="147"/>
      <c r="U248" s="147"/>
      <c r="V248" s="147"/>
      <c r="W248" s="147"/>
      <c r="X248" s="147"/>
      <c r="Y248" s="147"/>
      <c r="Z248" s="147"/>
      <c r="AA248" s="147"/>
      <c r="AB248" s="45"/>
      <c r="AC248" s="157"/>
      <c r="AD248" s="157"/>
      <c r="AE248" s="157"/>
      <c r="AF248" s="157"/>
      <c r="AG248" s="97"/>
      <c r="AH248" s="157"/>
      <c r="AI248" s="157"/>
      <c r="AJ248" s="157"/>
      <c r="AK248" s="157"/>
      <c r="AL248" s="110"/>
      <c r="AM248" s="110"/>
      <c r="AN248" s="110"/>
      <c r="AO248" s="110"/>
      <c r="AP248" s="33"/>
      <c r="AQ248" s="118"/>
      <c r="AR248" s="127"/>
      <c r="AS248" s="130"/>
      <c r="AT248" s="120"/>
      <c r="AU248" s="42"/>
      <c r="AV248" s="133"/>
      <c r="AW248" s="133"/>
      <c r="AX248" s="23"/>
      <c r="AY248" s="23"/>
      <c r="AZ248" s="133"/>
      <c r="BA248" s="133"/>
      <c r="BB248" s="23"/>
      <c r="BC248" s="23"/>
      <c r="BD248" s="133"/>
      <c r="BE248" s="133"/>
      <c r="BF248" s="23"/>
      <c r="BG248" s="23"/>
      <c r="BH248" s="137"/>
    </row>
    <row r="249" spans="1:60" x14ac:dyDescent="0.15">
      <c r="A249" s="243"/>
      <c r="B249" s="241"/>
      <c r="C249" s="238"/>
      <c r="D249" s="238"/>
      <c r="E249" s="147"/>
      <c r="F249" s="147"/>
      <c r="G249" s="147"/>
      <c r="H249" s="147"/>
      <c r="I249" s="147"/>
      <c r="J249" s="238"/>
      <c r="K249" s="238"/>
      <c r="L249" s="150"/>
      <c r="M249" s="147"/>
      <c r="N249" s="147"/>
      <c r="O249" s="150"/>
      <c r="P249" s="147"/>
      <c r="Q249" s="147"/>
      <c r="R249" s="147"/>
      <c r="S249" s="147"/>
      <c r="T249" s="147"/>
      <c r="U249" s="147"/>
      <c r="V249" s="147"/>
      <c r="W249" s="147"/>
      <c r="X249" s="147"/>
      <c r="Y249" s="147"/>
      <c r="Z249" s="147"/>
      <c r="AA249" s="147"/>
      <c r="AB249" s="45"/>
      <c r="AC249" s="157"/>
      <c r="AD249" s="157"/>
      <c r="AE249" s="157"/>
      <c r="AF249" s="157"/>
      <c r="AG249" s="97"/>
      <c r="AH249" s="157"/>
      <c r="AI249" s="157"/>
      <c r="AJ249" s="157"/>
      <c r="AK249" s="157"/>
      <c r="AL249" s="110"/>
      <c r="AM249" s="110"/>
      <c r="AN249" s="110"/>
      <c r="AO249" s="110"/>
      <c r="AP249" s="43"/>
      <c r="AQ249" s="118"/>
      <c r="AR249" s="128"/>
      <c r="AS249" s="130"/>
      <c r="AT249" s="120"/>
      <c r="AU249" s="42"/>
      <c r="AV249" s="133"/>
      <c r="AW249" s="133"/>
      <c r="AX249" s="23"/>
      <c r="AY249" s="23"/>
      <c r="AZ249" s="133"/>
      <c r="BA249" s="133"/>
      <c r="BB249" s="23"/>
      <c r="BC249" s="23"/>
      <c r="BD249" s="133"/>
      <c r="BE249" s="133"/>
      <c r="BF249" s="23"/>
      <c r="BG249" s="23"/>
      <c r="BH249" s="137"/>
    </row>
    <row r="250" spans="1:60" x14ac:dyDescent="0.15">
      <c r="A250" s="243"/>
      <c r="B250" s="242"/>
      <c r="C250" s="239"/>
      <c r="D250" s="239"/>
      <c r="E250" s="147"/>
      <c r="F250" s="147"/>
      <c r="G250" s="147"/>
      <c r="H250" s="147"/>
      <c r="I250" s="147"/>
      <c r="J250" s="239"/>
      <c r="K250" s="239"/>
      <c r="L250" s="150"/>
      <c r="M250" s="147"/>
      <c r="N250" s="147"/>
      <c r="O250" s="150"/>
      <c r="P250" s="147"/>
      <c r="Q250" s="147"/>
      <c r="R250" s="147"/>
      <c r="S250" s="147"/>
      <c r="T250" s="147"/>
      <c r="U250" s="147"/>
      <c r="V250" s="147"/>
      <c r="W250" s="147"/>
      <c r="X250" s="147"/>
      <c r="Y250" s="147"/>
      <c r="Z250" s="147"/>
      <c r="AA250" s="147"/>
      <c r="AB250" s="45"/>
      <c r="AC250" s="157"/>
      <c r="AD250" s="157"/>
      <c r="AE250" s="157"/>
      <c r="AF250" s="157"/>
      <c r="AG250" s="97"/>
      <c r="AH250" s="157"/>
      <c r="AI250" s="157"/>
      <c r="AJ250" s="157"/>
      <c r="AK250" s="157"/>
      <c r="AL250" s="110"/>
      <c r="AM250" s="110"/>
      <c r="AN250" s="110"/>
      <c r="AO250" s="110"/>
      <c r="AP250" s="33"/>
      <c r="AQ250" s="119"/>
      <c r="AR250" s="129"/>
      <c r="AS250" s="23"/>
      <c r="AT250" s="120"/>
      <c r="AU250" s="42"/>
      <c r="AV250" s="133"/>
      <c r="AW250" s="133"/>
      <c r="AX250" s="23"/>
      <c r="AY250" s="23"/>
      <c r="AZ250" s="133"/>
      <c r="BA250" s="133"/>
      <c r="BB250" s="23"/>
      <c r="BC250" s="23"/>
      <c r="BD250" s="133"/>
      <c r="BE250" s="133"/>
      <c r="BF250" s="23"/>
      <c r="BG250" s="23"/>
      <c r="BH250" s="137"/>
    </row>
    <row r="251" spans="1:60" x14ac:dyDescent="0.15">
      <c r="A251" s="243"/>
      <c r="B251" s="240"/>
      <c r="C251" s="237"/>
      <c r="D251" s="237"/>
      <c r="E251" s="10"/>
      <c r="F251" s="10"/>
      <c r="G251" s="10"/>
      <c r="H251" s="10"/>
      <c r="I251" s="10"/>
      <c r="J251" s="10"/>
      <c r="K251" s="10"/>
      <c r="L251" s="158"/>
      <c r="M251" s="10"/>
      <c r="N251" s="10"/>
      <c r="O251" s="151"/>
      <c r="P251" s="3"/>
      <c r="Q251" s="10"/>
      <c r="R251" s="10"/>
      <c r="S251" s="10"/>
      <c r="T251" s="152"/>
      <c r="U251" s="152"/>
      <c r="V251" s="152"/>
      <c r="W251" s="3"/>
      <c r="X251" s="3"/>
      <c r="Y251" s="3"/>
      <c r="Z251" s="3"/>
      <c r="AA251" s="1"/>
      <c r="AB251" s="23"/>
      <c r="AC251" s="155"/>
      <c r="AD251" s="155"/>
      <c r="AE251" s="155"/>
      <c r="AF251" s="155"/>
      <c r="AG251" s="101"/>
      <c r="AH251" s="155"/>
      <c r="AI251" s="155"/>
      <c r="AJ251" s="155"/>
      <c r="AK251" s="155"/>
      <c r="AL251" s="110"/>
      <c r="AM251" s="110"/>
      <c r="AN251" s="110"/>
      <c r="AO251" s="110"/>
      <c r="AP251" s="33"/>
      <c r="AQ251" s="121"/>
      <c r="AR251" s="127"/>
      <c r="AS251" s="130"/>
      <c r="AT251" s="120"/>
      <c r="AU251" s="42"/>
      <c r="AV251" s="133"/>
      <c r="AW251" s="133"/>
      <c r="AX251" s="23"/>
      <c r="AY251" s="23"/>
      <c r="AZ251" s="133"/>
      <c r="BA251" s="133"/>
      <c r="BB251" s="23"/>
      <c r="BC251" s="23"/>
      <c r="BD251" s="133"/>
      <c r="BE251" s="133"/>
      <c r="BF251" s="23"/>
      <c r="BG251" s="23"/>
      <c r="BH251" s="137"/>
    </row>
    <row r="252" spans="1:60" x14ac:dyDescent="0.15">
      <c r="A252" s="243"/>
      <c r="B252" s="241"/>
      <c r="C252" s="238"/>
      <c r="D252" s="238"/>
      <c r="E252" s="147"/>
      <c r="F252" s="145"/>
      <c r="G252" s="145"/>
      <c r="H252" s="145"/>
      <c r="I252" s="145"/>
      <c r="J252" s="237"/>
      <c r="K252" s="237"/>
      <c r="L252" s="150"/>
      <c r="M252" s="147"/>
      <c r="N252" s="147"/>
      <c r="O252" s="150"/>
      <c r="P252" s="147"/>
      <c r="Q252" s="147"/>
      <c r="R252" s="147"/>
      <c r="S252" s="147"/>
      <c r="T252" s="147"/>
      <c r="U252" s="147"/>
      <c r="V252" s="147"/>
      <c r="W252" s="29"/>
      <c r="X252" s="29"/>
      <c r="Y252" s="29"/>
      <c r="Z252" s="29"/>
      <c r="AA252" s="147"/>
      <c r="AB252" s="45"/>
      <c r="AC252" s="97"/>
      <c r="AD252" s="97"/>
      <c r="AE252" s="97"/>
      <c r="AF252" s="97"/>
      <c r="AG252" s="97"/>
      <c r="AH252" s="156"/>
      <c r="AI252" s="156"/>
      <c r="AJ252" s="156"/>
      <c r="AK252" s="156"/>
      <c r="AL252" s="110"/>
      <c r="AM252" s="110"/>
      <c r="AN252" s="110"/>
      <c r="AO252" s="110"/>
      <c r="AP252" s="43"/>
      <c r="AQ252" s="118"/>
      <c r="AR252" s="128"/>
      <c r="AS252" s="130"/>
      <c r="AT252" s="120"/>
      <c r="AU252" s="42"/>
      <c r="AV252" s="133"/>
      <c r="AW252" s="133"/>
      <c r="AX252" s="23"/>
      <c r="AY252" s="23"/>
      <c r="AZ252" s="133"/>
      <c r="BA252" s="133"/>
      <c r="BB252" s="23"/>
      <c r="BC252" s="23"/>
      <c r="BD252" s="133"/>
      <c r="BE252" s="133"/>
      <c r="BF252" s="23"/>
      <c r="BG252" s="23"/>
      <c r="BH252" s="137"/>
    </row>
    <row r="253" spans="1:60" x14ac:dyDescent="0.15">
      <c r="A253" s="243"/>
      <c r="B253" s="241"/>
      <c r="C253" s="238"/>
      <c r="D253" s="239"/>
      <c r="E253" s="147"/>
      <c r="F253" s="145"/>
      <c r="G253" s="145"/>
      <c r="H253" s="145"/>
      <c r="I253" s="145"/>
      <c r="J253" s="238"/>
      <c r="K253" s="238"/>
      <c r="L253" s="150"/>
      <c r="M253" s="147"/>
      <c r="N253" s="147"/>
      <c r="O253" s="150"/>
      <c r="P253" s="147"/>
      <c r="Q253" s="147"/>
      <c r="R253" s="147"/>
      <c r="S253" s="150"/>
      <c r="T253" s="150"/>
      <c r="U253" s="147"/>
      <c r="V253" s="147"/>
      <c r="W253" s="147"/>
      <c r="X253" s="147"/>
      <c r="Y253" s="147"/>
      <c r="Z253" s="147"/>
      <c r="AA253" s="147"/>
      <c r="AB253" s="45"/>
      <c r="AC253" s="157"/>
      <c r="AD253" s="157"/>
      <c r="AE253" s="157"/>
      <c r="AF253" s="157"/>
      <c r="AG253" s="97"/>
      <c r="AH253" s="157"/>
      <c r="AI253" s="157"/>
      <c r="AJ253" s="157"/>
      <c r="AK253" s="157"/>
      <c r="AL253" s="110"/>
      <c r="AM253" s="110"/>
      <c r="AN253" s="110"/>
      <c r="AO253" s="110"/>
      <c r="AP253" s="33"/>
      <c r="AQ253" s="118"/>
      <c r="AR253" s="129"/>
      <c r="AS253" s="23"/>
      <c r="AT253" s="120"/>
      <c r="AU253" s="42"/>
      <c r="AV253" s="133"/>
      <c r="AW253" s="133"/>
      <c r="AX253" s="23"/>
      <c r="AY253" s="23"/>
      <c r="AZ253" s="133"/>
      <c r="BA253" s="133"/>
      <c r="BB253" s="23"/>
      <c r="BC253" s="23"/>
      <c r="BD253" s="133"/>
      <c r="BE253" s="133"/>
      <c r="BF253" s="23"/>
      <c r="BG253" s="23"/>
      <c r="BH253" s="137"/>
    </row>
    <row r="254" spans="1:60" x14ac:dyDescent="0.15">
      <c r="A254" s="243"/>
      <c r="B254" s="241"/>
      <c r="C254" s="238"/>
      <c r="D254" s="237"/>
      <c r="E254" s="10"/>
      <c r="F254" s="10"/>
      <c r="G254" s="10"/>
      <c r="H254" s="10"/>
      <c r="I254" s="10"/>
      <c r="J254" s="238"/>
      <c r="K254" s="238"/>
      <c r="L254" s="149"/>
      <c r="M254" s="10"/>
      <c r="N254" s="10"/>
      <c r="O254" s="151"/>
      <c r="P254" s="3"/>
      <c r="Q254" s="10"/>
      <c r="R254" s="10"/>
      <c r="S254" s="133"/>
      <c r="T254" s="133"/>
      <c r="U254" s="152"/>
      <c r="V254" s="152"/>
      <c r="W254" s="3"/>
      <c r="X254" s="3"/>
      <c r="Y254" s="3"/>
      <c r="Z254" s="3"/>
      <c r="AA254" s="1"/>
      <c r="AB254" s="23"/>
      <c r="AC254" s="155"/>
      <c r="AD254" s="155"/>
      <c r="AE254" s="155"/>
      <c r="AF254" s="155"/>
      <c r="AG254" s="101"/>
      <c r="AH254" s="155"/>
      <c r="AI254" s="155"/>
      <c r="AJ254" s="155"/>
      <c r="AK254" s="155"/>
      <c r="AL254" s="110"/>
      <c r="AM254" s="110"/>
      <c r="AN254" s="110"/>
      <c r="AO254" s="110"/>
      <c r="AP254" s="43"/>
      <c r="AQ254" s="118"/>
      <c r="AR254" s="127"/>
      <c r="AS254" s="130"/>
      <c r="AT254" s="120"/>
      <c r="AU254" s="42"/>
      <c r="AV254" s="133"/>
      <c r="AW254" s="133"/>
      <c r="AX254" s="23"/>
      <c r="AY254" s="23"/>
      <c r="AZ254" s="133"/>
      <c r="BA254" s="133"/>
      <c r="BB254" s="23"/>
      <c r="BC254" s="23"/>
      <c r="BD254" s="133"/>
      <c r="BE254" s="133"/>
      <c r="BF254" s="23"/>
      <c r="BG254" s="23"/>
      <c r="BH254" s="137"/>
    </row>
    <row r="255" spans="1:60" x14ac:dyDescent="0.15">
      <c r="A255" s="243"/>
      <c r="B255" s="241"/>
      <c r="C255" s="238"/>
      <c r="D255" s="238"/>
      <c r="E255" s="147"/>
      <c r="F255" s="145"/>
      <c r="G255" s="145"/>
      <c r="H255" s="145"/>
      <c r="I255" s="145"/>
      <c r="J255" s="238"/>
      <c r="K255" s="238"/>
      <c r="L255" s="93"/>
      <c r="M255" s="11"/>
      <c r="N255" s="9"/>
      <c r="O255" s="150"/>
      <c r="P255" s="147"/>
      <c r="Q255" s="147"/>
      <c r="R255" s="147"/>
      <c r="S255" s="45"/>
      <c r="T255" s="31"/>
      <c r="U255" s="45"/>
      <c r="V255" s="30"/>
      <c r="W255" s="29"/>
      <c r="X255" s="29"/>
      <c r="Y255" s="29"/>
      <c r="Z255" s="29"/>
      <c r="AA255" s="28"/>
      <c r="AB255" s="45"/>
      <c r="AC255" s="97"/>
      <c r="AD255" s="97"/>
      <c r="AE255" s="97"/>
      <c r="AF255" s="97"/>
      <c r="AG255" s="97"/>
      <c r="AH255" s="156"/>
      <c r="AI255" s="156"/>
      <c r="AJ255" s="156"/>
      <c r="AK255" s="156"/>
      <c r="AL255" s="110"/>
      <c r="AM255" s="110"/>
      <c r="AN255" s="110"/>
      <c r="AO255" s="110"/>
      <c r="AP255" s="33"/>
      <c r="AQ255" s="118"/>
      <c r="AR255" s="128"/>
      <c r="AS255" s="130"/>
      <c r="AT255" s="120"/>
      <c r="AU255" s="42"/>
      <c r="AV255" s="133"/>
      <c r="AW255" s="133"/>
      <c r="AX255" s="23"/>
      <c r="AY255" s="23"/>
      <c r="AZ255" s="133"/>
      <c r="BA255" s="133"/>
      <c r="BB255" s="23"/>
      <c r="BC255" s="23"/>
      <c r="BD255" s="133"/>
      <c r="BE255" s="133"/>
      <c r="BF255" s="23"/>
      <c r="BG255" s="23"/>
      <c r="BH255" s="137"/>
    </row>
    <row r="256" spans="1:60" x14ac:dyDescent="0.15">
      <c r="A256" s="243"/>
      <c r="B256" s="241"/>
      <c r="C256" s="238"/>
      <c r="D256" s="239"/>
      <c r="E256" s="147"/>
      <c r="F256" s="147"/>
      <c r="G256" s="147"/>
      <c r="H256" s="147"/>
      <c r="I256" s="147"/>
      <c r="J256" s="238"/>
      <c r="K256" s="238"/>
      <c r="L256" s="150"/>
      <c r="M256" s="147"/>
      <c r="N256" s="147"/>
      <c r="O256" s="150"/>
      <c r="P256" s="147"/>
      <c r="Q256" s="147"/>
      <c r="R256" s="147"/>
      <c r="S256" s="147"/>
      <c r="T256" s="147"/>
      <c r="U256" s="147"/>
      <c r="V256" s="147"/>
      <c r="W256" s="147"/>
      <c r="X256" s="147"/>
      <c r="Y256" s="147"/>
      <c r="Z256" s="147"/>
      <c r="AA256" s="147"/>
      <c r="AB256" s="45"/>
      <c r="AC256" s="157"/>
      <c r="AD256" s="157"/>
      <c r="AE256" s="157"/>
      <c r="AF256" s="157"/>
      <c r="AG256" s="97"/>
      <c r="AH256" s="157"/>
      <c r="AI256" s="157"/>
      <c r="AJ256" s="157"/>
      <c r="AK256" s="157"/>
      <c r="AL256" s="110"/>
      <c r="AM256" s="110"/>
      <c r="AN256" s="110"/>
      <c r="AO256" s="110"/>
      <c r="AP256" s="43"/>
      <c r="AQ256" s="118"/>
      <c r="AR256" s="129"/>
      <c r="AS256" s="23"/>
      <c r="AT256" s="120"/>
      <c r="AU256" s="42"/>
      <c r="AV256" s="133"/>
      <c r="AW256" s="133"/>
      <c r="AX256" s="23"/>
      <c r="AY256" s="23"/>
      <c r="AZ256" s="133"/>
      <c r="BA256" s="133"/>
      <c r="BB256" s="23"/>
      <c r="BC256" s="23"/>
      <c r="BD256" s="133"/>
      <c r="BE256" s="133"/>
      <c r="BF256" s="23"/>
      <c r="BG256" s="23"/>
      <c r="BH256" s="137"/>
    </row>
    <row r="257" spans="1:60" x14ac:dyDescent="0.15">
      <c r="A257" s="243"/>
      <c r="B257" s="241"/>
      <c r="C257" s="238"/>
      <c r="D257" s="237"/>
      <c r="E257" s="147"/>
      <c r="F257" s="147"/>
      <c r="G257" s="147"/>
      <c r="H257" s="147"/>
      <c r="I257" s="147"/>
      <c r="J257" s="238"/>
      <c r="K257" s="238"/>
      <c r="L257" s="150"/>
      <c r="M257" s="147"/>
      <c r="N257" s="147"/>
      <c r="O257" s="150"/>
      <c r="P257" s="147"/>
      <c r="Q257" s="147"/>
      <c r="R257" s="147"/>
      <c r="S257" s="147"/>
      <c r="T257" s="147"/>
      <c r="U257" s="147"/>
      <c r="V257" s="147"/>
      <c r="W257" s="147"/>
      <c r="X257" s="147"/>
      <c r="Y257" s="147"/>
      <c r="Z257" s="147"/>
      <c r="AA257" s="147"/>
      <c r="AB257" s="45"/>
      <c r="AC257" s="157"/>
      <c r="AD257" s="157"/>
      <c r="AE257" s="157"/>
      <c r="AF257" s="157"/>
      <c r="AG257" s="97"/>
      <c r="AH257" s="157"/>
      <c r="AI257" s="157"/>
      <c r="AJ257" s="157"/>
      <c r="AK257" s="157"/>
      <c r="AL257" s="110"/>
      <c r="AM257" s="110"/>
      <c r="AN257" s="110"/>
      <c r="AO257" s="110"/>
      <c r="AP257" s="33"/>
      <c r="AQ257" s="118"/>
      <c r="AR257" s="127"/>
      <c r="AS257" s="130"/>
      <c r="AT257" s="120"/>
      <c r="AU257" s="42"/>
      <c r="AV257" s="133"/>
      <c r="AW257" s="133"/>
      <c r="AX257" s="23"/>
      <c r="AY257" s="23"/>
      <c r="AZ257" s="133"/>
      <c r="BA257" s="133"/>
      <c r="BB257" s="23"/>
      <c r="BC257" s="23"/>
      <c r="BD257" s="133"/>
      <c r="BE257" s="133"/>
      <c r="BF257" s="23"/>
      <c r="BG257" s="23"/>
      <c r="BH257" s="137"/>
    </row>
    <row r="258" spans="1:60" x14ac:dyDescent="0.15">
      <c r="A258" s="243"/>
      <c r="B258" s="241"/>
      <c r="C258" s="238"/>
      <c r="D258" s="238"/>
      <c r="E258" s="147"/>
      <c r="F258" s="147"/>
      <c r="G258" s="147"/>
      <c r="H258" s="147"/>
      <c r="I258" s="147"/>
      <c r="J258" s="238"/>
      <c r="K258" s="238"/>
      <c r="L258" s="150"/>
      <c r="M258" s="147"/>
      <c r="N258" s="147"/>
      <c r="O258" s="150"/>
      <c r="P258" s="147"/>
      <c r="Q258" s="147"/>
      <c r="R258" s="147"/>
      <c r="S258" s="147"/>
      <c r="T258" s="147"/>
      <c r="U258" s="147"/>
      <c r="V258" s="147"/>
      <c r="W258" s="147"/>
      <c r="X258" s="147"/>
      <c r="Y258" s="147"/>
      <c r="Z258" s="147"/>
      <c r="AA258" s="147"/>
      <c r="AB258" s="45"/>
      <c r="AC258" s="157"/>
      <c r="AD258" s="157"/>
      <c r="AE258" s="157"/>
      <c r="AF258" s="157"/>
      <c r="AG258" s="97"/>
      <c r="AH258" s="157"/>
      <c r="AI258" s="157"/>
      <c r="AJ258" s="157"/>
      <c r="AK258" s="157"/>
      <c r="AL258" s="110"/>
      <c r="AM258" s="110"/>
      <c r="AN258" s="110"/>
      <c r="AO258" s="110"/>
      <c r="AP258" s="43"/>
      <c r="AQ258" s="118"/>
      <c r="AR258" s="128"/>
      <c r="AS258" s="130"/>
      <c r="AT258" s="120"/>
      <c r="AU258" s="42"/>
      <c r="AV258" s="133"/>
      <c r="AW258" s="133"/>
      <c r="AX258" s="23"/>
      <c r="AY258" s="23"/>
      <c r="AZ258" s="133"/>
      <c r="BA258" s="133"/>
      <c r="BB258" s="23"/>
      <c r="BC258" s="23"/>
      <c r="BD258" s="133"/>
      <c r="BE258" s="133"/>
      <c r="BF258" s="23"/>
      <c r="BG258" s="23"/>
      <c r="BH258" s="137"/>
    </row>
    <row r="259" spans="1:60" x14ac:dyDescent="0.15">
      <c r="A259" s="243"/>
      <c r="B259" s="242"/>
      <c r="C259" s="239"/>
      <c r="D259" s="239"/>
      <c r="E259" s="147"/>
      <c r="F259" s="147"/>
      <c r="G259" s="147"/>
      <c r="H259" s="147"/>
      <c r="I259" s="147"/>
      <c r="J259" s="239"/>
      <c r="K259" s="239"/>
      <c r="L259" s="150"/>
      <c r="M259" s="147"/>
      <c r="N259" s="147"/>
      <c r="O259" s="150"/>
      <c r="P259" s="147"/>
      <c r="Q259" s="147"/>
      <c r="R259" s="147"/>
      <c r="S259" s="147"/>
      <c r="T259" s="147"/>
      <c r="U259" s="147"/>
      <c r="V259" s="147"/>
      <c r="W259" s="147"/>
      <c r="X259" s="147"/>
      <c r="Y259" s="147"/>
      <c r="Z259" s="147"/>
      <c r="AA259" s="147"/>
      <c r="AB259" s="45"/>
      <c r="AC259" s="157"/>
      <c r="AD259" s="157"/>
      <c r="AE259" s="157"/>
      <c r="AF259" s="157"/>
      <c r="AG259" s="97"/>
      <c r="AH259" s="157"/>
      <c r="AI259" s="157"/>
      <c r="AJ259" s="157"/>
      <c r="AK259" s="157"/>
      <c r="AL259" s="110"/>
      <c r="AM259" s="110"/>
      <c r="AN259" s="110"/>
      <c r="AO259" s="110"/>
      <c r="AP259" s="33"/>
      <c r="AQ259" s="119"/>
      <c r="AR259" s="129"/>
      <c r="AS259" s="23"/>
      <c r="AT259" s="120"/>
      <c r="AU259" s="42"/>
      <c r="AV259" s="133"/>
      <c r="AW259" s="133"/>
      <c r="AX259" s="23"/>
      <c r="AY259" s="23"/>
      <c r="AZ259" s="133"/>
      <c r="BA259" s="133"/>
      <c r="BB259" s="23"/>
      <c r="BC259" s="23"/>
      <c r="BD259" s="133"/>
      <c r="BE259" s="133"/>
      <c r="BF259" s="23"/>
      <c r="BG259" s="23"/>
      <c r="BH259" s="137"/>
    </row>
    <row r="260" spans="1:60" x14ac:dyDescent="0.15">
      <c r="A260" s="243"/>
      <c r="B260" s="240"/>
      <c r="C260" s="237"/>
      <c r="D260" s="237"/>
      <c r="E260" s="10"/>
      <c r="F260" s="10"/>
      <c r="G260" s="10"/>
      <c r="H260" s="10"/>
      <c r="I260" s="10"/>
      <c r="J260" s="10"/>
      <c r="K260" s="10"/>
      <c r="L260" s="158"/>
      <c r="M260" s="10"/>
      <c r="N260" s="10"/>
      <c r="O260" s="151"/>
      <c r="P260" s="3"/>
      <c r="Q260" s="10"/>
      <c r="R260" s="10"/>
      <c r="S260" s="152"/>
      <c r="T260" s="152"/>
      <c r="U260" s="152"/>
      <c r="V260" s="152"/>
      <c r="W260" s="3"/>
      <c r="X260" s="3"/>
      <c r="Y260" s="3"/>
      <c r="Z260" s="3"/>
      <c r="AA260" s="1"/>
      <c r="AB260" s="23"/>
      <c r="AC260" s="155"/>
      <c r="AD260" s="155"/>
      <c r="AE260" s="155"/>
      <c r="AF260" s="155"/>
      <c r="AG260" s="101"/>
      <c r="AH260" s="155"/>
      <c r="AI260" s="155"/>
      <c r="AJ260" s="155"/>
      <c r="AK260" s="155"/>
      <c r="AL260" s="110"/>
      <c r="AM260" s="110"/>
      <c r="AN260" s="110"/>
      <c r="AO260" s="110"/>
      <c r="AP260" s="33"/>
      <c r="AQ260" s="121"/>
      <c r="AR260" s="127"/>
      <c r="AS260" s="130"/>
      <c r="AT260" s="120"/>
      <c r="AU260" s="42"/>
      <c r="AV260" s="133"/>
      <c r="AW260" s="133"/>
      <c r="AX260" s="23"/>
      <c r="AY260" s="23"/>
      <c r="AZ260" s="133"/>
      <c r="BA260" s="133"/>
      <c r="BB260" s="23"/>
      <c r="BC260" s="23"/>
      <c r="BD260" s="133"/>
      <c r="BE260" s="133"/>
      <c r="BF260" s="23"/>
      <c r="BG260" s="23"/>
      <c r="BH260" s="137"/>
    </row>
    <row r="261" spans="1:60" x14ac:dyDescent="0.15">
      <c r="A261" s="243"/>
      <c r="B261" s="241"/>
      <c r="C261" s="238"/>
      <c r="D261" s="238"/>
      <c r="E261" s="147"/>
      <c r="F261" s="145"/>
      <c r="G261" s="145"/>
      <c r="H261" s="145"/>
      <c r="I261" s="145"/>
      <c r="J261" s="237"/>
      <c r="K261" s="237"/>
      <c r="L261" s="45"/>
      <c r="M261" s="30"/>
      <c r="N261" s="147"/>
      <c r="O261" s="150"/>
      <c r="P261" s="45"/>
      <c r="Q261" s="147"/>
      <c r="R261" s="147"/>
      <c r="S261" s="106"/>
      <c r="T261" s="147"/>
      <c r="U261" s="106"/>
      <c r="V261" s="147"/>
      <c r="W261" s="29"/>
      <c r="X261" s="29"/>
      <c r="Y261" s="29"/>
      <c r="Z261" s="29"/>
      <c r="AA261" s="147"/>
      <c r="AB261" s="45"/>
      <c r="AC261" s="97"/>
      <c r="AD261" s="97"/>
      <c r="AE261" s="97"/>
      <c r="AF261" s="97"/>
      <c r="AG261" s="97"/>
      <c r="AH261" s="156"/>
      <c r="AI261" s="156"/>
      <c r="AJ261" s="156"/>
      <c r="AK261" s="156"/>
      <c r="AL261" s="110"/>
      <c r="AM261" s="110"/>
      <c r="AN261" s="110"/>
      <c r="AO261" s="110"/>
      <c r="AP261" s="43"/>
      <c r="AQ261" s="118"/>
      <c r="AR261" s="128"/>
      <c r="AS261" s="130"/>
      <c r="AT261" s="120"/>
      <c r="AU261" s="42"/>
      <c r="AV261" s="133"/>
      <c r="AW261" s="133"/>
      <c r="AX261" s="23"/>
      <c r="AY261" s="23"/>
      <c r="AZ261" s="133"/>
      <c r="BA261" s="133"/>
      <c r="BB261" s="23"/>
      <c r="BC261" s="23"/>
      <c r="BD261" s="133"/>
      <c r="BE261" s="133"/>
      <c r="BF261" s="23"/>
      <c r="BG261" s="23"/>
      <c r="BH261" s="137"/>
    </row>
    <row r="262" spans="1:60" x14ac:dyDescent="0.15">
      <c r="A262" s="243"/>
      <c r="B262" s="241"/>
      <c r="C262" s="238"/>
      <c r="D262" s="239"/>
      <c r="E262" s="147"/>
      <c r="F262" s="145"/>
      <c r="G262" s="145"/>
      <c r="H262" s="145"/>
      <c r="I262" s="145"/>
      <c r="J262" s="238"/>
      <c r="K262" s="238"/>
      <c r="L262" s="150"/>
      <c r="M262" s="147"/>
      <c r="N262" s="147"/>
      <c r="O262" s="150"/>
      <c r="P262" s="147"/>
      <c r="Q262" s="147"/>
      <c r="R262" s="147"/>
      <c r="S262" s="147"/>
      <c r="T262" s="147"/>
      <c r="U262" s="147"/>
      <c r="V262" s="147"/>
      <c r="W262" s="147"/>
      <c r="X262" s="147"/>
      <c r="Y262" s="147"/>
      <c r="Z262" s="147"/>
      <c r="AA262" s="147"/>
      <c r="AB262" s="45"/>
      <c r="AC262" s="157"/>
      <c r="AD262" s="157"/>
      <c r="AE262" s="157"/>
      <c r="AF262" s="157"/>
      <c r="AG262" s="97"/>
      <c r="AH262" s="157"/>
      <c r="AI262" s="157"/>
      <c r="AJ262" s="157"/>
      <c r="AK262" s="157"/>
      <c r="AL262" s="110"/>
      <c r="AM262" s="110"/>
      <c r="AN262" s="110"/>
      <c r="AO262" s="110"/>
      <c r="AP262" s="33"/>
      <c r="AQ262" s="118"/>
      <c r="AR262" s="129"/>
      <c r="AS262" s="23"/>
      <c r="AT262" s="120"/>
      <c r="AU262" s="42"/>
      <c r="AV262" s="133"/>
      <c r="AW262" s="133"/>
      <c r="AX262" s="23"/>
      <c r="AY262" s="23"/>
      <c r="AZ262" s="133"/>
      <c r="BA262" s="133"/>
      <c r="BB262" s="23"/>
      <c r="BC262" s="23"/>
      <c r="BD262" s="133"/>
      <c r="BE262" s="133"/>
      <c r="BF262" s="23"/>
      <c r="BG262" s="23"/>
      <c r="BH262" s="137"/>
    </row>
    <row r="263" spans="1:60" x14ac:dyDescent="0.15">
      <c r="A263" s="243"/>
      <c r="B263" s="241"/>
      <c r="C263" s="238"/>
      <c r="D263" s="237"/>
      <c r="E263" s="147"/>
      <c r="F263" s="147"/>
      <c r="G263" s="147"/>
      <c r="H263" s="147"/>
      <c r="I263" s="147"/>
      <c r="J263" s="238"/>
      <c r="K263" s="238"/>
      <c r="L263" s="150"/>
      <c r="M263" s="147"/>
      <c r="N263" s="147"/>
      <c r="O263" s="150"/>
      <c r="P263" s="147"/>
      <c r="Q263" s="147"/>
      <c r="R263" s="147"/>
      <c r="S263" s="147"/>
      <c r="T263" s="147"/>
      <c r="U263" s="147"/>
      <c r="V263" s="147"/>
      <c r="W263" s="147"/>
      <c r="X263" s="147"/>
      <c r="Y263" s="147"/>
      <c r="Z263" s="147"/>
      <c r="AA263" s="147"/>
      <c r="AB263" s="45"/>
      <c r="AC263" s="157"/>
      <c r="AD263" s="157"/>
      <c r="AE263" s="157"/>
      <c r="AF263" s="157"/>
      <c r="AG263" s="97"/>
      <c r="AH263" s="157"/>
      <c r="AI263" s="157"/>
      <c r="AJ263" s="157"/>
      <c r="AK263" s="157"/>
      <c r="AL263" s="110"/>
      <c r="AM263" s="110"/>
      <c r="AN263" s="110"/>
      <c r="AO263" s="110"/>
      <c r="AP263" s="43"/>
      <c r="AQ263" s="118"/>
      <c r="AR263" s="127"/>
      <c r="AS263" s="130"/>
      <c r="AT263" s="120"/>
      <c r="AU263" s="42"/>
      <c r="AV263" s="133"/>
      <c r="AW263" s="133"/>
      <c r="AX263" s="23"/>
      <c r="AY263" s="23"/>
      <c r="AZ263" s="133"/>
      <c r="BA263" s="133"/>
      <c r="BB263" s="23"/>
      <c r="BC263" s="23"/>
      <c r="BD263" s="133"/>
      <c r="BE263" s="133"/>
      <c r="BF263" s="23"/>
      <c r="BG263" s="23"/>
      <c r="BH263" s="137"/>
    </row>
    <row r="264" spans="1:60" x14ac:dyDescent="0.15">
      <c r="A264" s="243"/>
      <c r="B264" s="241"/>
      <c r="C264" s="238"/>
      <c r="D264" s="238"/>
      <c r="E264" s="147"/>
      <c r="F264" s="147"/>
      <c r="G264" s="147"/>
      <c r="H264" s="147"/>
      <c r="I264" s="147"/>
      <c r="J264" s="238"/>
      <c r="K264" s="238"/>
      <c r="L264" s="150"/>
      <c r="M264" s="147"/>
      <c r="N264" s="147"/>
      <c r="O264" s="150"/>
      <c r="P264" s="147"/>
      <c r="Q264" s="147"/>
      <c r="R264" s="147"/>
      <c r="S264" s="147"/>
      <c r="T264" s="147"/>
      <c r="U264" s="147"/>
      <c r="V264" s="147"/>
      <c r="W264" s="147"/>
      <c r="X264" s="147"/>
      <c r="Y264" s="147"/>
      <c r="Z264" s="147"/>
      <c r="AA264" s="147"/>
      <c r="AB264" s="45"/>
      <c r="AC264" s="157"/>
      <c r="AD264" s="157"/>
      <c r="AE264" s="157"/>
      <c r="AF264" s="157"/>
      <c r="AG264" s="97"/>
      <c r="AH264" s="157"/>
      <c r="AI264" s="157"/>
      <c r="AJ264" s="157"/>
      <c r="AK264" s="157"/>
      <c r="AL264" s="110"/>
      <c r="AM264" s="110"/>
      <c r="AN264" s="110"/>
      <c r="AO264" s="110"/>
      <c r="AP264" s="33"/>
      <c r="AQ264" s="118"/>
      <c r="AR264" s="128"/>
      <c r="AS264" s="130"/>
      <c r="AT264" s="120"/>
      <c r="AU264" s="42"/>
      <c r="AV264" s="133"/>
      <c r="AW264" s="133"/>
      <c r="AX264" s="23"/>
      <c r="AY264" s="23"/>
      <c r="AZ264" s="133"/>
      <c r="BA264" s="133"/>
      <c r="BB264" s="23"/>
      <c r="BC264" s="23"/>
      <c r="BD264" s="133"/>
      <c r="BE264" s="133"/>
      <c r="BF264" s="23"/>
      <c r="BG264" s="23"/>
      <c r="BH264" s="137"/>
    </row>
    <row r="265" spans="1:60" x14ac:dyDescent="0.15">
      <c r="A265" s="243"/>
      <c r="B265" s="241"/>
      <c r="C265" s="238"/>
      <c r="D265" s="239"/>
      <c r="E265" s="147"/>
      <c r="F265" s="147"/>
      <c r="G265" s="147"/>
      <c r="H265" s="147"/>
      <c r="I265" s="147"/>
      <c r="J265" s="238"/>
      <c r="K265" s="238"/>
      <c r="L265" s="150"/>
      <c r="M265" s="147"/>
      <c r="N265" s="147"/>
      <c r="O265" s="150"/>
      <c r="P265" s="147"/>
      <c r="Q265" s="147"/>
      <c r="R265" s="147"/>
      <c r="S265" s="147"/>
      <c r="T265" s="147"/>
      <c r="U265" s="147"/>
      <c r="V265" s="147"/>
      <c r="W265" s="147"/>
      <c r="X265" s="147"/>
      <c r="Y265" s="147"/>
      <c r="Z265" s="147"/>
      <c r="AA265" s="147"/>
      <c r="AB265" s="45"/>
      <c r="AC265" s="157"/>
      <c r="AD265" s="157"/>
      <c r="AE265" s="157"/>
      <c r="AF265" s="157"/>
      <c r="AG265" s="97"/>
      <c r="AH265" s="157"/>
      <c r="AI265" s="157"/>
      <c r="AJ265" s="157"/>
      <c r="AK265" s="157"/>
      <c r="AL265" s="110"/>
      <c r="AM265" s="110"/>
      <c r="AN265" s="110"/>
      <c r="AO265" s="110"/>
      <c r="AP265" s="43"/>
      <c r="AQ265" s="118"/>
      <c r="AR265" s="129"/>
      <c r="AS265" s="23"/>
      <c r="AT265" s="120"/>
      <c r="AU265" s="42"/>
      <c r="AV265" s="133"/>
      <c r="AW265" s="133"/>
      <c r="AX265" s="23"/>
      <c r="AY265" s="23"/>
      <c r="AZ265" s="133"/>
      <c r="BA265" s="133"/>
      <c r="BB265" s="23"/>
      <c r="BC265" s="23"/>
      <c r="BD265" s="133"/>
      <c r="BE265" s="133"/>
      <c r="BF265" s="23"/>
      <c r="BG265" s="23"/>
      <c r="BH265" s="137"/>
    </row>
    <row r="266" spans="1:60" x14ac:dyDescent="0.15">
      <c r="A266" s="243"/>
      <c r="B266" s="241"/>
      <c r="C266" s="238"/>
      <c r="D266" s="237"/>
      <c r="E266" s="147"/>
      <c r="F266" s="147"/>
      <c r="G266" s="147"/>
      <c r="H266" s="147"/>
      <c r="I266" s="147"/>
      <c r="J266" s="238"/>
      <c r="K266" s="238"/>
      <c r="L266" s="150"/>
      <c r="M266" s="147"/>
      <c r="N266" s="147"/>
      <c r="O266" s="150"/>
      <c r="P266" s="147"/>
      <c r="Q266" s="147"/>
      <c r="R266" s="147"/>
      <c r="S266" s="147"/>
      <c r="T266" s="147"/>
      <c r="U266" s="147"/>
      <c r="V266" s="147"/>
      <c r="W266" s="147"/>
      <c r="X266" s="147"/>
      <c r="Y266" s="147"/>
      <c r="Z266" s="147"/>
      <c r="AA266" s="147"/>
      <c r="AB266" s="45"/>
      <c r="AC266" s="157"/>
      <c r="AD266" s="157"/>
      <c r="AE266" s="157"/>
      <c r="AF266" s="157"/>
      <c r="AG266" s="97"/>
      <c r="AH266" s="157"/>
      <c r="AI266" s="157"/>
      <c r="AJ266" s="157"/>
      <c r="AK266" s="157"/>
      <c r="AL266" s="110"/>
      <c r="AM266" s="110"/>
      <c r="AN266" s="110"/>
      <c r="AO266" s="110"/>
      <c r="AP266" s="33"/>
      <c r="AQ266" s="118"/>
      <c r="AR266" s="127"/>
      <c r="AS266" s="130"/>
      <c r="AT266" s="120"/>
      <c r="AU266" s="42"/>
      <c r="AV266" s="133"/>
      <c r="AW266" s="133"/>
      <c r="AX266" s="23"/>
      <c r="AY266" s="23"/>
      <c r="AZ266" s="133"/>
      <c r="BA266" s="133"/>
      <c r="BB266" s="23"/>
      <c r="BC266" s="23"/>
      <c r="BD266" s="133"/>
      <c r="BE266" s="133"/>
      <c r="BF266" s="23"/>
      <c r="BG266" s="23"/>
      <c r="BH266" s="137"/>
    </row>
    <row r="267" spans="1:60" x14ac:dyDescent="0.15">
      <c r="A267" s="243"/>
      <c r="B267" s="241"/>
      <c r="C267" s="238"/>
      <c r="D267" s="238"/>
      <c r="E267" s="147"/>
      <c r="F267" s="147"/>
      <c r="G267" s="147"/>
      <c r="H267" s="147"/>
      <c r="I267" s="147"/>
      <c r="J267" s="238"/>
      <c r="K267" s="238"/>
      <c r="L267" s="150"/>
      <c r="M267" s="147"/>
      <c r="N267" s="147"/>
      <c r="O267" s="150"/>
      <c r="P267" s="147"/>
      <c r="Q267" s="147"/>
      <c r="R267" s="147"/>
      <c r="S267" s="147"/>
      <c r="T267" s="147"/>
      <c r="U267" s="147"/>
      <c r="V267" s="147"/>
      <c r="W267" s="147"/>
      <c r="X267" s="147"/>
      <c r="Y267" s="147"/>
      <c r="Z267" s="147"/>
      <c r="AA267" s="147"/>
      <c r="AB267" s="45"/>
      <c r="AC267" s="157"/>
      <c r="AD267" s="157"/>
      <c r="AE267" s="157"/>
      <c r="AF267" s="157"/>
      <c r="AG267" s="97"/>
      <c r="AH267" s="157"/>
      <c r="AI267" s="157"/>
      <c r="AJ267" s="157"/>
      <c r="AK267" s="157"/>
      <c r="AL267" s="110"/>
      <c r="AM267" s="110"/>
      <c r="AN267" s="110"/>
      <c r="AO267" s="110"/>
      <c r="AP267" s="43"/>
      <c r="AQ267" s="118"/>
      <c r="AR267" s="128"/>
      <c r="AS267" s="130"/>
      <c r="AT267" s="120"/>
      <c r="AU267" s="42"/>
      <c r="AV267" s="133"/>
      <c r="AW267" s="133"/>
      <c r="AX267" s="23"/>
      <c r="AY267" s="23"/>
      <c r="AZ267" s="133"/>
      <c r="BA267" s="133"/>
      <c r="BB267" s="23"/>
      <c r="BC267" s="23"/>
      <c r="BD267" s="133"/>
      <c r="BE267" s="133"/>
      <c r="BF267" s="23"/>
      <c r="BG267" s="23"/>
      <c r="BH267" s="137"/>
    </row>
    <row r="268" spans="1:60" x14ac:dyDescent="0.15">
      <c r="A268" s="243"/>
      <c r="B268" s="242"/>
      <c r="C268" s="239"/>
      <c r="D268" s="239"/>
      <c r="E268" s="147"/>
      <c r="F268" s="147"/>
      <c r="G268" s="147"/>
      <c r="H268" s="147"/>
      <c r="I268" s="147"/>
      <c r="J268" s="239"/>
      <c r="K268" s="239"/>
      <c r="L268" s="150"/>
      <c r="M268" s="147"/>
      <c r="N268" s="147"/>
      <c r="O268" s="150"/>
      <c r="P268" s="147"/>
      <c r="Q268" s="147"/>
      <c r="R268" s="147"/>
      <c r="S268" s="147"/>
      <c r="T268" s="147"/>
      <c r="U268" s="147"/>
      <c r="V268" s="147"/>
      <c r="W268" s="147"/>
      <c r="X268" s="147"/>
      <c r="Y268" s="147"/>
      <c r="Z268" s="147"/>
      <c r="AA268" s="147"/>
      <c r="AB268" s="45"/>
      <c r="AC268" s="157"/>
      <c r="AD268" s="157"/>
      <c r="AE268" s="157"/>
      <c r="AF268" s="157"/>
      <c r="AG268" s="97"/>
      <c r="AH268" s="157"/>
      <c r="AI268" s="157"/>
      <c r="AJ268" s="157"/>
      <c r="AK268" s="157"/>
      <c r="AL268" s="110"/>
      <c r="AM268" s="110"/>
      <c r="AN268" s="110"/>
      <c r="AO268" s="110"/>
      <c r="AP268" s="33"/>
      <c r="AQ268" s="119"/>
      <c r="AR268" s="129"/>
      <c r="AS268" s="23"/>
      <c r="AT268" s="120"/>
      <c r="AU268" s="42"/>
      <c r="AV268" s="133"/>
      <c r="AW268" s="133"/>
      <c r="AX268" s="23"/>
      <c r="AY268" s="23"/>
      <c r="AZ268" s="133"/>
      <c r="BA268" s="133"/>
      <c r="BB268" s="23"/>
      <c r="BC268" s="23"/>
      <c r="BD268" s="133"/>
      <c r="BE268" s="133"/>
      <c r="BF268" s="23"/>
      <c r="BG268" s="23"/>
      <c r="BH268" s="137"/>
    </row>
    <row r="269" spans="1:60" x14ac:dyDescent="0.15">
      <c r="A269" s="243"/>
      <c r="B269" s="240"/>
      <c r="C269" s="237"/>
      <c r="D269" s="237"/>
      <c r="E269" s="10"/>
      <c r="F269" s="10"/>
      <c r="G269" s="10"/>
      <c r="H269" s="10"/>
      <c r="I269" s="10"/>
      <c r="J269" s="10"/>
      <c r="K269" s="10"/>
      <c r="L269" s="158"/>
      <c r="M269" s="10"/>
      <c r="N269" s="10"/>
      <c r="O269" s="151"/>
      <c r="P269" s="3"/>
      <c r="Q269" s="10"/>
      <c r="R269" s="10"/>
      <c r="S269" s="152"/>
      <c r="T269" s="152"/>
      <c r="U269" s="152"/>
      <c r="V269" s="152"/>
      <c r="W269" s="3"/>
      <c r="X269" s="3"/>
      <c r="Y269" s="3"/>
      <c r="Z269" s="3"/>
      <c r="AA269" s="1"/>
      <c r="AB269" s="23"/>
      <c r="AC269" s="155"/>
      <c r="AD269" s="155"/>
      <c r="AE269" s="155"/>
      <c r="AF269" s="155"/>
      <c r="AG269" s="101"/>
      <c r="AH269" s="155"/>
      <c r="AI269" s="155"/>
      <c r="AJ269" s="155"/>
      <c r="AK269" s="155"/>
      <c r="AL269" s="110"/>
      <c r="AM269" s="110"/>
      <c r="AN269" s="110"/>
      <c r="AO269" s="110"/>
      <c r="AP269" s="33"/>
      <c r="AQ269" s="121"/>
      <c r="AR269" s="127"/>
      <c r="AS269" s="130"/>
      <c r="AT269" s="120"/>
      <c r="AU269" s="42"/>
      <c r="AV269" s="133"/>
      <c r="AW269" s="133"/>
      <c r="AX269" s="23"/>
      <c r="AY269" s="23"/>
      <c r="AZ269" s="133"/>
      <c r="BA269" s="133"/>
      <c r="BB269" s="23"/>
      <c r="BC269" s="23"/>
      <c r="BD269" s="133"/>
      <c r="BE269" s="133"/>
      <c r="BF269" s="23"/>
      <c r="BG269" s="23"/>
      <c r="BH269" s="137"/>
    </row>
    <row r="270" spans="1:60" x14ac:dyDescent="0.15">
      <c r="A270" s="243"/>
      <c r="B270" s="241"/>
      <c r="C270" s="238"/>
      <c r="D270" s="238"/>
      <c r="E270" s="147"/>
      <c r="F270" s="145"/>
      <c r="G270" s="145"/>
      <c r="H270" s="145"/>
      <c r="I270" s="145"/>
      <c r="J270" s="237"/>
      <c r="K270" s="237"/>
      <c r="L270" s="147"/>
      <c r="M270" s="147"/>
      <c r="N270" s="191"/>
      <c r="O270" s="150"/>
      <c r="P270" s="45"/>
      <c r="Q270" s="147"/>
      <c r="R270" s="147"/>
      <c r="S270" s="106"/>
      <c r="T270" s="147"/>
      <c r="U270" s="106"/>
      <c r="V270" s="147"/>
      <c r="W270" s="29"/>
      <c r="X270" s="29"/>
      <c r="Y270" s="29"/>
      <c r="Z270" s="29"/>
      <c r="AA270" s="147"/>
      <c r="AB270" s="45"/>
      <c r="AC270" s="97"/>
      <c r="AD270" s="97"/>
      <c r="AE270" s="97"/>
      <c r="AF270" s="97"/>
      <c r="AG270" s="97"/>
      <c r="AH270" s="156"/>
      <c r="AI270" s="156"/>
      <c r="AJ270" s="156"/>
      <c r="AK270" s="156"/>
      <c r="AL270" s="110"/>
      <c r="AM270" s="110"/>
      <c r="AN270" s="110"/>
      <c r="AO270" s="110"/>
      <c r="AP270" s="43"/>
      <c r="AQ270" s="118"/>
      <c r="AR270" s="128"/>
      <c r="AS270" s="130"/>
      <c r="AT270" s="120"/>
      <c r="AU270" s="42"/>
      <c r="AV270" s="133"/>
      <c r="AW270" s="133"/>
      <c r="AX270" s="23"/>
      <c r="AY270" s="23"/>
      <c r="AZ270" s="133"/>
      <c r="BA270" s="133"/>
      <c r="BB270" s="23"/>
      <c r="BC270" s="23"/>
      <c r="BD270" s="133"/>
      <c r="BE270" s="133"/>
      <c r="BF270" s="23"/>
      <c r="BG270" s="23"/>
      <c r="BH270" s="137"/>
    </row>
    <row r="271" spans="1:60" x14ac:dyDescent="0.15">
      <c r="A271" s="243"/>
      <c r="B271" s="241"/>
      <c r="C271" s="238"/>
      <c r="D271" s="239"/>
      <c r="E271" s="147"/>
      <c r="F271" s="145"/>
      <c r="G271" s="145"/>
      <c r="H271" s="145"/>
      <c r="I271" s="145"/>
      <c r="J271" s="238"/>
      <c r="K271" s="238"/>
      <c r="L271" s="150"/>
      <c r="M271" s="147"/>
      <c r="N271" s="147"/>
      <c r="O271" s="150"/>
      <c r="P271" s="147"/>
      <c r="Q271" s="147"/>
      <c r="R271" s="147"/>
      <c r="S271" s="147"/>
      <c r="T271" s="147"/>
      <c r="U271" s="147"/>
      <c r="V271" s="147"/>
      <c r="W271" s="147"/>
      <c r="X271" s="147"/>
      <c r="Y271" s="147"/>
      <c r="Z271" s="147"/>
      <c r="AA271" s="147"/>
      <c r="AB271" s="45"/>
      <c r="AC271" s="157"/>
      <c r="AD271" s="157"/>
      <c r="AE271" s="157"/>
      <c r="AF271" s="157"/>
      <c r="AG271" s="97"/>
      <c r="AH271" s="157"/>
      <c r="AI271" s="157"/>
      <c r="AJ271" s="157"/>
      <c r="AK271" s="157"/>
      <c r="AL271" s="110"/>
      <c r="AM271" s="110"/>
      <c r="AN271" s="110"/>
      <c r="AO271" s="110"/>
      <c r="AP271" s="33"/>
      <c r="AQ271" s="118"/>
      <c r="AR271" s="129"/>
      <c r="AS271" s="23"/>
      <c r="AT271" s="120"/>
      <c r="AU271" s="42"/>
      <c r="AV271" s="133"/>
      <c r="AW271" s="133"/>
      <c r="AX271" s="23"/>
      <c r="AY271" s="23"/>
      <c r="AZ271" s="133"/>
      <c r="BA271" s="133"/>
      <c r="BB271" s="23"/>
      <c r="BC271" s="23"/>
      <c r="BD271" s="133"/>
      <c r="BE271" s="133"/>
      <c r="BF271" s="23"/>
      <c r="BG271" s="23"/>
      <c r="BH271" s="137"/>
    </row>
    <row r="272" spans="1:60" x14ac:dyDescent="0.15">
      <c r="A272" s="243"/>
      <c r="B272" s="241"/>
      <c r="C272" s="238"/>
      <c r="D272" s="237"/>
      <c r="E272" s="10"/>
      <c r="F272" s="10"/>
      <c r="G272" s="10"/>
      <c r="H272" s="10"/>
      <c r="I272" s="10"/>
      <c r="J272" s="238"/>
      <c r="K272" s="238"/>
      <c r="L272" s="10"/>
      <c r="M272" s="147"/>
      <c r="N272" s="147"/>
      <c r="O272" s="150"/>
      <c r="P272" s="147"/>
      <c r="Q272" s="147"/>
      <c r="R272" s="147"/>
      <c r="S272" s="147"/>
      <c r="T272" s="147"/>
      <c r="U272" s="147"/>
      <c r="V272" s="147"/>
      <c r="W272" s="147"/>
      <c r="X272" s="147"/>
      <c r="Y272" s="147"/>
      <c r="Z272" s="147"/>
      <c r="AA272" s="147"/>
      <c r="AB272" s="45"/>
      <c r="AC272" s="157"/>
      <c r="AD272" s="157"/>
      <c r="AE272" s="157"/>
      <c r="AF272" s="157"/>
      <c r="AG272" s="97"/>
      <c r="AH272" s="157"/>
      <c r="AI272" s="157"/>
      <c r="AJ272" s="157"/>
      <c r="AK272" s="157"/>
      <c r="AL272" s="110"/>
      <c r="AM272" s="110"/>
      <c r="AN272" s="110"/>
      <c r="AO272" s="110"/>
      <c r="AP272" s="43"/>
      <c r="AQ272" s="118"/>
      <c r="AR272" s="127"/>
      <c r="AS272" s="130"/>
      <c r="AT272" s="120"/>
      <c r="AU272" s="42"/>
      <c r="AV272" s="133"/>
      <c r="AW272" s="133"/>
      <c r="AX272" s="23"/>
      <c r="AY272" s="23"/>
      <c r="AZ272" s="133"/>
      <c r="BA272" s="133"/>
      <c r="BB272" s="23"/>
      <c r="BC272" s="23"/>
      <c r="BD272" s="133"/>
      <c r="BE272" s="133"/>
      <c r="BF272" s="23"/>
      <c r="BG272" s="23"/>
      <c r="BH272" s="137"/>
    </row>
    <row r="273" spans="1:60" x14ac:dyDescent="0.15">
      <c r="A273" s="243"/>
      <c r="B273" s="241"/>
      <c r="C273" s="238"/>
      <c r="D273" s="238"/>
      <c r="E273" s="147"/>
      <c r="F273" s="145"/>
      <c r="G273" s="145"/>
      <c r="H273" s="145"/>
      <c r="I273" s="145"/>
      <c r="J273" s="238"/>
      <c r="K273" s="238"/>
      <c r="L273" s="147"/>
      <c r="M273" s="147"/>
      <c r="N273" s="147"/>
      <c r="O273" s="150"/>
      <c r="P273" s="147"/>
      <c r="Q273" s="147"/>
      <c r="R273" s="147"/>
      <c r="S273" s="147"/>
      <c r="T273" s="147"/>
      <c r="U273" s="147"/>
      <c r="V273" s="147"/>
      <c r="W273" s="147"/>
      <c r="X273" s="147"/>
      <c r="Y273" s="147"/>
      <c r="Z273" s="147"/>
      <c r="AA273" s="147"/>
      <c r="AB273" s="45"/>
      <c r="AC273" s="157"/>
      <c r="AD273" s="157"/>
      <c r="AE273" s="157"/>
      <c r="AF273" s="157"/>
      <c r="AG273" s="97"/>
      <c r="AH273" s="157"/>
      <c r="AI273" s="157"/>
      <c r="AJ273" s="157"/>
      <c r="AK273" s="157"/>
      <c r="AL273" s="110"/>
      <c r="AM273" s="110"/>
      <c r="AN273" s="110"/>
      <c r="AO273" s="110"/>
      <c r="AP273" s="33"/>
      <c r="AQ273" s="118"/>
      <c r="AR273" s="128"/>
      <c r="AS273" s="130"/>
      <c r="AT273" s="120"/>
      <c r="AU273" s="42"/>
      <c r="AV273" s="133"/>
      <c r="AW273" s="133"/>
      <c r="AX273" s="23"/>
      <c r="AY273" s="23"/>
      <c r="AZ273" s="133"/>
      <c r="BA273" s="133"/>
      <c r="BB273" s="23"/>
      <c r="BC273" s="23"/>
      <c r="BD273" s="133"/>
      <c r="BE273" s="133"/>
      <c r="BF273" s="23"/>
      <c r="BG273" s="23"/>
      <c r="BH273" s="137"/>
    </row>
    <row r="274" spans="1:60" x14ac:dyDescent="0.15">
      <c r="A274" s="243"/>
      <c r="B274" s="241"/>
      <c r="C274" s="238"/>
      <c r="D274" s="239"/>
      <c r="E274" s="147"/>
      <c r="F274" s="145"/>
      <c r="G274" s="145"/>
      <c r="H274" s="145"/>
      <c r="I274" s="145"/>
      <c r="J274" s="238"/>
      <c r="K274" s="238"/>
      <c r="L274" s="150"/>
      <c r="M274" s="147"/>
      <c r="N274" s="147"/>
      <c r="O274" s="150"/>
      <c r="P274" s="147"/>
      <c r="Q274" s="147"/>
      <c r="R274" s="147"/>
      <c r="S274" s="147"/>
      <c r="T274" s="147"/>
      <c r="U274" s="147"/>
      <c r="V274" s="147"/>
      <c r="W274" s="147"/>
      <c r="X274" s="147"/>
      <c r="Y274" s="147"/>
      <c r="Z274" s="147"/>
      <c r="AA274" s="147"/>
      <c r="AB274" s="45"/>
      <c r="AC274" s="157"/>
      <c r="AD274" s="157"/>
      <c r="AE274" s="157"/>
      <c r="AF274" s="157"/>
      <c r="AG274" s="97"/>
      <c r="AH274" s="157"/>
      <c r="AI274" s="157"/>
      <c r="AJ274" s="157"/>
      <c r="AK274" s="157"/>
      <c r="AL274" s="110"/>
      <c r="AM274" s="110"/>
      <c r="AN274" s="110"/>
      <c r="AO274" s="110"/>
      <c r="AP274" s="43"/>
      <c r="AQ274" s="118"/>
      <c r="AR274" s="129"/>
      <c r="AS274" s="23"/>
      <c r="AT274" s="120"/>
      <c r="AU274" s="42"/>
      <c r="AV274" s="133"/>
      <c r="AW274" s="133"/>
      <c r="AX274" s="23"/>
      <c r="AY274" s="23"/>
      <c r="AZ274" s="133"/>
      <c r="BA274" s="133"/>
      <c r="BB274" s="23"/>
      <c r="BC274" s="23"/>
      <c r="BD274" s="133"/>
      <c r="BE274" s="133"/>
      <c r="BF274" s="23"/>
      <c r="BG274" s="23"/>
      <c r="BH274" s="137"/>
    </row>
    <row r="275" spans="1:60" x14ac:dyDescent="0.15">
      <c r="A275" s="243"/>
      <c r="B275" s="241"/>
      <c r="C275" s="238"/>
      <c r="D275" s="237"/>
      <c r="E275" s="147"/>
      <c r="F275" s="147"/>
      <c r="G275" s="147"/>
      <c r="H275" s="147"/>
      <c r="I275" s="147"/>
      <c r="J275" s="238"/>
      <c r="K275" s="238"/>
      <c r="L275" s="150"/>
      <c r="M275" s="147"/>
      <c r="N275" s="147"/>
      <c r="O275" s="150"/>
      <c r="P275" s="147"/>
      <c r="Q275" s="147"/>
      <c r="R275" s="147"/>
      <c r="S275" s="147"/>
      <c r="T275" s="147"/>
      <c r="U275" s="147"/>
      <c r="V275" s="147"/>
      <c r="W275" s="147"/>
      <c r="X275" s="147"/>
      <c r="Y275" s="147"/>
      <c r="Z275" s="147"/>
      <c r="AA275" s="147"/>
      <c r="AB275" s="45"/>
      <c r="AC275" s="157"/>
      <c r="AD275" s="157"/>
      <c r="AE275" s="157"/>
      <c r="AF275" s="157"/>
      <c r="AG275" s="97"/>
      <c r="AH275" s="157"/>
      <c r="AI275" s="157"/>
      <c r="AJ275" s="157"/>
      <c r="AK275" s="157"/>
      <c r="AL275" s="110"/>
      <c r="AM275" s="110"/>
      <c r="AN275" s="110"/>
      <c r="AO275" s="110"/>
      <c r="AP275" s="33"/>
      <c r="AQ275" s="118"/>
      <c r="AR275" s="127"/>
      <c r="AS275" s="130"/>
      <c r="AT275" s="120"/>
      <c r="AU275" s="42"/>
      <c r="AV275" s="133"/>
      <c r="AW275" s="133"/>
      <c r="AX275" s="23"/>
      <c r="AY275" s="23"/>
      <c r="AZ275" s="133"/>
      <c r="BA275" s="133"/>
      <c r="BB275" s="23"/>
      <c r="BC275" s="23"/>
      <c r="BD275" s="133"/>
      <c r="BE275" s="133"/>
      <c r="BF275" s="23"/>
      <c r="BG275" s="23"/>
      <c r="BH275" s="137"/>
    </row>
    <row r="276" spans="1:60" x14ac:dyDescent="0.15">
      <c r="A276" s="243"/>
      <c r="B276" s="241"/>
      <c r="C276" s="238"/>
      <c r="D276" s="238"/>
      <c r="E276" s="147"/>
      <c r="F276" s="147"/>
      <c r="G276" s="147"/>
      <c r="H276" s="147"/>
      <c r="I276" s="147"/>
      <c r="J276" s="238"/>
      <c r="K276" s="238"/>
      <c r="L276" s="150"/>
      <c r="M276" s="147"/>
      <c r="N276" s="147"/>
      <c r="O276" s="150"/>
      <c r="P276" s="147"/>
      <c r="Q276" s="147"/>
      <c r="R276" s="147"/>
      <c r="S276" s="147"/>
      <c r="T276" s="147"/>
      <c r="U276" s="147"/>
      <c r="V276" s="147"/>
      <c r="W276" s="147"/>
      <c r="X276" s="147"/>
      <c r="Y276" s="147"/>
      <c r="Z276" s="147"/>
      <c r="AA276" s="147"/>
      <c r="AB276" s="45"/>
      <c r="AC276" s="157"/>
      <c r="AD276" s="157"/>
      <c r="AE276" s="157"/>
      <c r="AF276" s="157"/>
      <c r="AG276" s="97"/>
      <c r="AH276" s="157"/>
      <c r="AI276" s="157"/>
      <c r="AJ276" s="157"/>
      <c r="AK276" s="157"/>
      <c r="AL276" s="110"/>
      <c r="AM276" s="110"/>
      <c r="AN276" s="110"/>
      <c r="AO276" s="110"/>
      <c r="AP276" s="43"/>
      <c r="AQ276" s="118"/>
      <c r="AR276" s="128"/>
      <c r="AS276" s="130"/>
      <c r="AT276" s="120"/>
      <c r="AU276" s="42"/>
      <c r="AV276" s="133"/>
      <c r="AW276" s="133"/>
      <c r="AX276" s="23"/>
      <c r="AY276" s="23"/>
      <c r="AZ276" s="133"/>
      <c r="BA276" s="133"/>
      <c r="BB276" s="23"/>
      <c r="BC276" s="23"/>
      <c r="BD276" s="133"/>
      <c r="BE276" s="133"/>
      <c r="BF276" s="23"/>
      <c r="BG276" s="23"/>
      <c r="BH276" s="137"/>
    </row>
    <row r="277" spans="1:60" x14ac:dyDescent="0.15">
      <c r="A277" s="243"/>
      <c r="B277" s="242"/>
      <c r="C277" s="239"/>
      <c r="D277" s="239"/>
      <c r="E277" s="147"/>
      <c r="F277" s="147"/>
      <c r="G277" s="147"/>
      <c r="H277" s="147"/>
      <c r="I277" s="147"/>
      <c r="J277" s="239"/>
      <c r="K277" s="239"/>
      <c r="L277" s="150"/>
      <c r="M277" s="147"/>
      <c r="N277" s="147"/>
      <c r="O277" s="150"/>
      <c r="P277" s="147"/>
      <c r="Q277" s="147"/>
      <c r="R277" s="147"/>
      <c r="S277" s="147"/>
      <c r="T277" s="147"/>
      <c r="U277" s="147"/>
      <c r="V277" s="147"/>
      <c r="W277" s="147"/>
      <c r="X277" s="147"/>
      <c r="Y277" s="147"/>
      <c r="Z277" s="147"/>
      <c r="AA277" s="147"/>
      <c r="AB277" s="45"/>
      <c r="AC277" s="157"/>
      <c r="AD277" s="157"/>
      <c r="AE277" s="157"/>
      <c r="AF277" s="157"/>
      <c r="AG277" s="97"/>
      <c r="AH277" s="157"/>
      <c r="AI277" s="157"/>
      <c r="AJ277" s="157"/>
      <c r="AK277" s="157"/>
      <c r="AL277" s="110"/>
      <c r="AM277" s="110"/>
      <c r="AN277" s="110"/>
      <c r="AO277" s="110"/>
      <c r="AP277" s="33"/>
      <c r="AQ277" s="119"/>
      <c r="AR277" s="129"/>
      <c r="AS277" s="23"/>
      <c r="AT277" s="120"/>
      <c r="AU277" s="42"/>
      <c r="AV277" s="133"/>
      <c r="AW277" s="133"/>
      <c r="AX277" s="23"/>
      <c r="AY277" s="23"/>
      <c r="AZ277" s="133"/>
      <c r="BA277" s="133"/>
      <c r="BB277" s="23"/>
      <c r="BC277" s="23"/>
      <c r="BD277" s="133"/>
      <c r="BE277" s="133"/>
      <c r="BF277" s="23"/>
      <c r="BG277" s="23"/>
      <c r="BH277" s="137"/>
    </row>
    <row r="278" spans="1:60" x14ac:dyDescent="0.15">
      <c r="A278" s="243"/>
      <c r="B278" s="240"/>
      <c r="C278" s="237"/>
      <c r="D278" s="237"/>
      <c r="E278" s="10"/>
      <c r="F278" s="10"/>
      <c r="G278" s="10"/>
      <c r="H278" s="10"/>
      <c r="I278" s="10"/>
      <c r="J278" s="10"/>
      <c r="K278" s="10"/>
      <c r="L278" s="10"/>
      <c r="M278" s="10"/>
      <c r="N278" s="10"/>
      <c r="O278" s="151"/>
      <c r="P278" s="3"/>
      <c r="Q278" s="10"/>
      <c r="R278" s="10"/>
      <c r="S278" s="10"/>
      <c r="T278" s="152"/>
      <c r="U278" s="152"/>
      <c r="V278" s="152"/>
      <c r="W278" s="3"/>
      <c r="X278" s="3"/>
      <c r="Y278" s="3"/>
      <c r="Z278" s="3"/>
      <c r="AA278" s="1"/>
      <c r="AB278" s="23"/>
      <c r="AC278" s="155"/>
      <c r="AD278" s="155"/>
      <c r="AE278" s="155"/>
      <c r="AF278" s="155"/>
      <c r="AG278" s="101"/>
      <c r="AH278" s="155"/>
      <c r="AI278" s="155"/>
      <c r="AJ278" s="155"/>
      <c r="AK278" s="155"/>
      <c r="AL278" s="110"/>
      <c r="AM278" s="110"/>
      <c r="AN278" s="110"/>
      <c r="AO278" s="110"/>
      <c r="AP278" s="33"/>
      <c r="AQ278" s="121"/>
      <c r="AR278" s="127"/>
      <c r="AS278" s="130"/>
      <c r="AT278" s="120"/>
      <c r="AU278" s="42"/>
      <c r="AV278" s="133"/>
      <c r="AW278" s="133"/>
      <c r="AX278" s="23"/>
      <c r="AY278" s="23"/>
      <c r="AZ278" s="133"/>
      <c r="BA278" s="133"/>
      <c r="BB278" s="23"/>
      <c r="BC278" s="23"/>
      <c r="BD278" s="133"/>
      <c r="BE278" s="133"/>
      <c r="BF278" s="23"/>
      <c r="BG278" s="23"/>
      <c r="BH278" s="137"/>
    </row>
    <row r="279" spans="1:60" x14ac:dyDescent="0.15">
      <c r="A279" s="243"/>
      <c r="B279" s="241"/>
      <c r="C279" s="238"/>
      <c r="D279" s="238"/>
      <c r="E279" s="147"/>
      <c r="F279" s="145"/>
      <c r="G279" s="145"/>
      <c r="H279" s="145"/>
      <c r="I279" s="145"/>
      <c r="J279" s="237"/>
      <c r="K279" s="237"/>
      <c r="L279" s="147"/>
      <c r="M279" s="191"/>
      <c r="N279" s="147"/>
      <c r="O279" s="150"/>
      <c r="P279" s="45"/>
      <c r="Q279" s="147"/>
      <c r="R279" s="147"/>
      <c r="S279" s="150"/>
      <c r="T279" s="147"/>
      <c r="U279" s="106"/>
      <c r="V279" s="147"/>
      <c r="W279" s="29"/>
      <c r="X279" s="29"/>
      <c r="Y279" s="29"/>
      <c r="Z279" s="29"/>
      <c r="AA279" s="147"/>
      <c r="AB279" s="45"/>
      <c r="AC279" s="97"/>
      <c r="AD279" s="97"/>
      <c r="AE279" s="97"/>
      <c r="AF279" s="97"/>
      <c r="AG279" s="97"/>
      <c r="AH279" s="156"/>
      <c r="AI279" s="156"/>
      <c r="AJ279" s="156"/>
      <c r="AK279" s="156"/>
      <c r="AL279" s="110"/>
      <c r="AM279" s="110"/>
      <c r="AN279" s="110"/>
      <c r="AO279" s="110"/>
      <c r="AP279" s="43"/>
      <c r="AQ279" s="118"/>
      <c r="AR279" s="128"/>
      <c r="AS279" s="130"/>
      <c r="AT279" s="120"/>
      <c r="AU279" s="42"/>
      <c r="AV279" s="133"/>
      <c r="AW279" s="133"/>
      <c r="AX279" s="23"/>
      <c r="AY279" s="23"/>
      <c r="AZ279" s="133"/>
      <c r="BA279" s="133"/>
      <c r="BB279" s="23"/>
      <c r="BC279" s="23"/>
      <c r="BD279" s="133"/>
      <c r="BE279" s="133"/>
      <c r="BF279" s="23"/>
      <c r="BG279" s="23"/>
      <c r="BH279" s="137"/>
    </row>
    <row r="280" spans="1:60" x14ac:dyDescent="0.15">
      <c r="A280" s="243"/>
      <c r="B280" s="241"/>
      <c r="C280" s="238"/>
      <c r="D280" s="239"/>
      <c r="E280" s="147"/>
      <c r="F280" s="145"/>
      <c r="G280" s="145"/>
      <c r="H280" s="145"/>
      <c r="I280" s="145"/>
      <c r="J280" s="238"/>
      <c r="K280" s="238"/>
      <c r="L280" s="150"/>
      <c r="M280" s="147"/>
      <c r="N280" s="147"/>
      <c r="O280" s="150"/>
      <c r="P280" s="147"/>
      <c r="Q280" s="147"/>
      <c r="R280" s="147"/>
      <c r="S280" s="147"/>
      <c r="T280" s="147"/>
      <c r="U280" s="147"/>
      <c r="V280" s="147"/>
      <c r="W280" s="147"/>
      <c r="X280" s="147"/>
      <c r="Y280" s="147"/>
      <c r="Z280" s="147"/>
      <c r="AA280" s="147"/>
      <c r="AB280" s="45"/>
      <c r="AC280" s="157"/>
      <c r="AD280" s="157"/>
      <c r="AE280" s="157"/>
      <c r="AF280" s="157"/>
      <c r="AG280" s="97"/>
      <c r="AH280" s="157"/>
      <c r="AI280" s="157"/>
      <c r="AJ280" s="157"/>
      <c r="AK280" s="157"/>
      <c r="AL280" s="110"/>
      <c r="AM280" s="110"/>
      <c r="AN280" s="110"/>
      <c r="AO280" s="110"/>
      <c r="AP280" s="33"/>
      <c r="AQ280" s="118"/>
      <c r="AR280" s="129"/>
      <c r="AS280" s="23"/>
      <c r="AT280" s="120"/>
      <c r="AU280" s="42"/>
      <c r="AV280" s="133"/>
      <c r="AW280" s="133"/>
      <c r="AX280" s="23"/>
      <c r="AY280" s="23"/>
      <c r="AZ280" s="133"/>
      <c r="BA280" s="133"/>
      <c r="BB280" s="23"/>
      <c r="BC280" s="23"/>
      <c r="BD280" s="133"/>
      <c r="BE280" s="133"/>
      <c r="BF280" s="23"/>
      <c r="BG280" s="23"/>
      <c r="BH280" s="137"/>
    </row>
    <row r="281" spans="1:60" x14ac:dyDescent="0.15">
      <c r="A281" s="243"/>
      <c r="B281" s="241"/>
      <c r="C281" s="238"/>
      <c r="D281" s="237"/>
      <c r="E281" s="10"/>
      <c r="F281" s="10"/>
      <c r="G281" s="10"/>
      <c r="H281" s="10"/>
      <c r="I281" s="10"/>
      <c r="J281" s="238"/>
      <c r="K281" s="238"/>
      <c r="L281" s="152"/>
      <c r="M281" s="10"/>
      <c r="N281" s="10"/>
      <c r="O281" s="151"/>
      <c r="P281" s="3"/>
      <c r="Q281" s="10"/>
      <c r="R281" s="10"/>
      <c r="S281" s="10"/>
      <c r="T281" s="152"/>
      <c r="U281" s="152"/>
      <c r="V281" s="152"/>
      <c r="W281" s="3"/>
      <c r="X281" s="3"/>
      <c r="Y281" s="3"/>
      <c r="Z281" s="3"/>
      <c r="AA281" s="1"/>
      <c r="AB281" s="23"/>
      <c r="AC281" s="155"/>
      <c r="AD281" s="155"/>
      <c r="AE281" s="155"/>
      <c r="AF281" s="155"/>
      <c r="AG281" s="101"/>
      <c r="AH281" s="155"/>
      <c r="AI281" s="155"/>
      <c r="AJ281" s="155"/>
      <c r="AK281" s="155"/>
      <c r="AL281" s="110"/>
      <c r="AM281" s="110"/>
      <c r="AN281" s="110"/>
      <c r="AO281" s="110"/>
      <c r="AP281" s="43"/>
      <c r="AQ281" s="118"/>
      <c r="AR281" s="127"/>
      <c r="AS281" s="130"/>
      <c r="AT281" s="120"/>
      <c r="AU281" s="42"/>
      <c r="AV281" s="133"/>
      <c r="AW281" s="133"/>
      <c r="AX281" s="23"/>
      <c r="AY281" s="23"/>
      <c r="AZ281" s="133"/>
      <c r="BA281" s="133"/>
      <c r="BB281" s="23"/>
      <c r="BC281" s="23"/>
      <c r="BD281" s="133"/>
      <c r="BE281" s="133"/>
      <c r="BF281" s="23"/>
      <c r="BG281" s="23"/>
      <c r="BH281" s="137"/>
    </row>
    <row r="282" spans="1:60" x14ac:dyDescent="0.15">
      <c r="A282" s="243"/>
      <c r="B282" s="241"/>
      <c r="C282" s="238"/>
      <c r="D282" s="238"/>
      <c r="E282" s="147"/>
      <c r="F282" s="145"/>
      <c r="G282" s="145"/>
      <c r="H282" s="145"/>
      <c r="I282" s="145"/>
      <c r="J282" s="238"/>
      <c r="K282" s="238"/>
      <c r="L282" s="30"/>
      <c r="M282" s="9"/>
      <c r="N282" s="9"/>
      <c r="O282" s="93"/>
      <c r="P282" s="45"/>
      <c r="Q282" s="9"/>
      <c r="R282" s="9"/>
      <c r="S282" s="9"/>
      <c r="T282" s="45"/>
      <c r="U282" s="45"/>
      <c r="V282" s="30"/>
      <c r="W282" s="100"/>
      <c r="X282" s="100"/>
      <c r="Y282" s="100"/>
      <c r="Z282" s="100"/>
      <c r="AA282" s="28"/>
      <c r="AB282" s="45"/>
      <c r="AC282" s="97"/>
      <c r="AD282" s="97"/>
      <c r="AE282" s="97"/>
      <c r="AF282" s="97"/>
      <c r="AG282" s="97"/>
      <c r="AH282" s="156"/>
      <c r="AI282" s="156"/>
      <c r="AJ282" s="156"/>
      <c r="AK282" s="156"/>
      <c r="AL282" s="110"/>
      <c r="AM282" s="110"/>
      <c r="AN282" s="110"/>
      <c r="AO282" s="110"/>
      <c r="AP282" s="33"/>
      <c r="AQ282" s="118"/>
      <c r="AR282" s="128"/>
      <c r="AS282" s="130"/>
      <c r="AT282" s="120"/>
      <c r="AU282" s="42"/>
      <c r="AV282" s="133"/>
      <c r="AW282" s="133"/>
      <c r="AX282" s="23"/>
      <c r="AY282" s="23"/>
      <c r="AZ282" s="133"/>
      <c r="BA282" s="133"/>
      <c r="BB282" s="23"/>
      <c r="BC282" s="23"/>
      <c r="BD282" s="133"/>
      <c r="BE282" s="133"/>
      <c r="BF282" s="23"/>
      <c r="BG282" s="23"/>
      <c r="BH282" s="137"/>
    </row>
    <row r="283" spans="1:60" x14ac:dyDescent="0.15">
      <c r="A283" s="243"/>
      <c r="B283" s="241"/>
      <c r="C283" s="238"/>
      <c r="D283" s="239"/>
      <c r="E283" s="147"/>
      <c r="F283" s="147"/>
      <c r="G283" s="147"/>
      <c r="H283" s="147"/>
      <c r="I283" s="147"/>
      <c r="J283" s="238"/>
      <c r="K283" s="238"/>
      <c r="L283" s="150"/>
      <c r="M283" s="147"/>
      <c r="N283" s="147"/>
      <c r="O283" s="150"/>
      <c r="P283" s="147"/>
      <c r="Q283" s="147"/>
      <c r="R283" s="147"/>
      <c r="S283" s="147"/>
      <c r="T283" s="147"/>
      <c r="U283" s="147"/>
      <c r="V283" s="147"/>
      <c r="W283" s="147"/>
      <c r="X283" s="147"/>
      <c r="Y283" s="147"/>
      <c r="Z283" s="147"/>
      <c r="AA283" s="147"/>
      <c r="AB283" s="45"/>
      <c r="AC283" s="157"/>
      <c r="AD283" s="157"/>
      <c r="AE283" s="157"/>
      <c r="AF283" s="157"/>
      <c r="AG283" s="97"/>
      <c r="AH283" s="157"/>
      <c r="AI283" s="157"/>
      <c r="AJ283" s="157"/>
      <c r="AK283" s="157"/>
      <c r="AL283" s="110"/>
      <c r="AM283" s="110"/>
      <c r="AN283" s="110"/>
      <c r="AO283" s="110"/>
      <c r="AP283" s="43"/>
      <c r="AQ283" s="118"/>
      <c r="AR283" s="129"/>
      <c r="AS283" s="23"/>
      <c r="AT283" s="120"/>
      <c r="AU283" s="42"/>
      <c r="AV283" s="133"/>
      <c r="AW283" s="133"/>
      <c r="AX283" s="23"/>
      <c r="AY283" s="23"/>
      <c r="AZ283" s="133"/>
      <c r="BA283" s="133"/>
      <c r="BB283" s="23"/>
      <c r="BC283" s="23"/>
      <c r="BD283" s="133"/>
      <c r="BE283" s="133"/>
      <c r="BF283" s="23"/>
      <c r="BG283" s="23"/>
      <c r="BH283" s="137"/>
    </row>
    <row r="284" spans="1:60" x14ac:dyDescent="0.15">
      <c r="A284" s="243"/>
      <c r="B284" s="241"/>
      <c r="C284" s="238"/>
      <c r="D284" s="237"/>
      <c r="E284" s="147"/>
      <c r="F284" s="147"/>
      <c r="G284" s="147"/>
      <c r="H284" s="147"/>
      <c r="I284" s="147"/>
      <c r="J284" s="238"/>
      <c r="K284" s="238"/>
      <c r="L284" s="150"/>
      <c r="M284" s="147"/>
      <c r="N284" s="147"/>
      <c r="O284" s="150"/>
      <c r="P284" s="147"/>
      <c r="Q284" s="147"/>
      <c r="R284" s="147"/>
      <c r="S284" s="147"/>
      <c r="T284" s="147"/>
      <c r="U284" s="147"/>
      <c r="V284" s="147"/>
      <c r="W284" s="147"/>
      <c r="X284" s="147"/>
      <c r="Y284" s="147"/>
      <c r="Z284" s="147"/>
      <c r="AA284" s="147"/>
      <c r="AB284" s="45"/>
      <c r="AC284" s="157"/>
      <c r="AD284" s="157"/>
      <c r="AE284" s="157"/>
      <c r="AF284" s="157"/>
      <c r="AG284" s="97"/>
      <c r="AH284" s="157"/>
      <c r="AI284" s="157"/>
      <c r="AJ284" s="157"/>
      <c r="AK284" s="157"/>
      <c r="AL284" s="110"/>
      <c r="AM284" s="110"/>
      <c r="AN284" s="110"/>
      <c r="AO284" s="110"/>
      <c r="AP284" s="33"/>
      <c r="AQ284" s="118"/>
      <c r="AR284" s="127"/>
      <c r="AS284" s="130"/>
      <c r="AT284" s="120"/>
      <c r="AU284" s="42"/>
      <c r="AV284" s="133"/>
      <c r="AW284" s="133"/>
      <c r="AX284" s="23"/>
      <c r="AY284" s="23"/>
      <c r="AZ284" s="133"/>
      <c r="BA284" s="133"/>
      <c r="BB284" s="23"/>
      <c r="BC284" s="23"/>
      <c r="BD284" s="133"/>
      <c r="BE284" s="133"/>
      <c r="BF284" s="23"/>
      <c r="BG284" s="23"/>
      <c r="BH284" s="137"/>
    </row>
    <row r="285" spans="1:60" x14ac:dyDescent="0.15">
      <c r="A285" s="243"/>
      <c r="B285" s="241"/>
      <c r="C285" s="238"/>
      <c r="D285" s="238"/>
      <c r="E285" s="147"/>
      <c r="F285" s="147"/>
      <c r="G285" s="147"/>
      <c r="H285" s="147"/>
      <c r="I285" s="147"/>
      <c r="J285" s="238"/>
      <c r="K285" s="238"/>
      <c r="L285" s="150"/>
      <c r="M285" s="147"/>
      <c r="N285" s="147"/>
      <c r="O285" s="150"/>
      <c r="P285" s="147"/>
      <c r="Q285" s="147"/>
      <c r="R285" s="147"/>
      <c r="S285" s="147"/>
      <c r="T285" s="147"/>
      <c r="U285" s="147"/>
      <c r="V285" s="147"/>
      <c r="W285" s="147"/>
      <c r="X285" s="147"/>
      <c r="Y285" s="147"/>
      <c r="Z285" s="147"/>
      <c r="AA285" s="147"/>
      <c r="AB285" s="45"/>
      <c r="AC285" s="157"/>
      <c r="AD285" s="157"/>
      <c r="AE285" s="157"/>
      <c r="AF285" s="157"/>
      <c r="AG285" s="97"/>
      <c r="AH285" s="157"/>
      <c r="AI285" s="157"/>
      <c r="AJ285" s="157"/>
      <c r="AK285" s="157"/>
      <c r="AL285" s="110"/>
      <c r="AM285" s="110"/>
      <c r="AN285" s="110"/>
      <c r="AO285" s="110"/>
      <c r="AP285" s="43"/>
      <c r="AQ285" s="118"/>
      <c r="AR285" s="128"/>
      <c r="AS285" s="130"/>
      <c r="AT285" s="120"/>
      <c r="AU285" s="42"/>
      <c r="AV285" s="133"/>
      <c r="AW285" s="133"/>
      <c r="AX285" s="23"/>
      <c r="AY285" s="23"/>
      <c r="AZ285" s="133"/>
      <c r="BA285" s="133"/>
      <c r="BB285" s="23"/>
      <c r="BC285" s="23"/>
      <c r="BD285" s="133"/>
      <c r="BE285" s="133"/>
      <c r="BF285" s="23"/>
      <c r="BG285" s="23"/>
      <c r="BH285" s="137"/>
    </row>
    <row r="286" spans="1:60" x14ac:dyDescent="0.15">
      <c r="A286" s="243"/>
      <c r="B286" s="242"/>
      <c r="C286" s="239"/>
      <c r="D286" s="239"/>
      <c r="E286" s="147"/>
      <c r="F286" s="147"/>
      <c r="G286" s="147"/>
      <c r="H286" s="147"/>
      <c r="I286" s="147"/>
      <c r="J286" s="239"/>
      <c r="K286" s="239"/>
      <c r="L286" s="150"/>
      <c r="M286" s="147"/>
      <c r="N286" s="147"/>
      <c r="O286" s="150"/>
      <c r="P286" s="147"/>
      <c r="Q286" s="147"/>
      <c r="R286" s="147"/>
      <c r="S286" s="147"/>
      <c r="T286" s="147"/>
      <c r="U286" s="147"/>
      <c r="V286" s="147"/>
      <c r="W286" s="147"/>
      <c r="X286" s="147"/>
      <c r="Y286" s="147"/>
      <c r="Z286" s="147"/>
      <c r="AA286" s="147"/>
      <c r="AB286" s="45"/>
      <c r="AC286" s="157"/>
      <c r="AD286" s="157"/>
      <c r="AE286" s="157"/>
      <c r="AF286" s="157"/>
      <c r="AG286" s="97"/>
      <c r="AH286" s="157"/>
      <c r="AI286" s="157"/>
      <c r="AJ286" s="157"/>
      <c r="AK286" s="157"/>
      <c r="AL286" s="110"/>
      <c r="AM286" s="110"/>
      <c r="AN286" s="110"/>
      <c r="AO286" s="110"/>
      <c r="AP286" s="33"/>
      <c r="AQ286" s="119"/>
      <c r="AR286" s="129"/>
      <c r="AS286" s="23"/>
      <c r="AT286" s="120"/>
      <c r="AU286" s="42"/>
      <c r="AV286" s="133"/>
      <c r="AW286" s="133"/>
      <c r="AX286" s="23"/>
      <c r="AY286" s="23"/>
      <c r="AZ286" s="133"/>
      <c r="BA286" s="133"/>
      <c r="BB286" s="23"/>
      <c r="BC286" s="23"/>
      <c r="BD286" s="133"/>
      <c r="BE286" s="133"/>
      <c r="BF286" s="23"/>
      <c r="BG286" s="23"/>
      <c r="BH286" s="137"/>
    </row>
    <row r="287" spans="1:60" x14ac:dyDescent="0.15">
      <c r="A287" s="243"/>
      <c r="B287" s="240"/>
      <c r="C287" s="237"/>
      <c r="D287" s="237"/>
      <c r="E287" s="10"/>
      <c r="F287" s="10"/>
      <c r="G287" s="10"/>
      <c r="H287" s="10"/>
      <c r="I287" s="10"/>
      <c r="J287" s="10"/>
      <c r="K287" s="10"/>
      <c r="L287" s="158"/>
      <c r="M287" s="10"/>
      <c r="N287" s="10"/>
      <c r="O287" s="151"/>
      <c r="P287" s="3"/>
      <c r="Q287" s="10"/>
      <c r="R287" s="10"/>
      <c r="S287" s="10"/>
      <c r="T287" s="152"/>
      <c r="U287" s="152"/>
      <c r="V287" s="152"/>
      <c r="W287" s="3"/>
      <c r="X287" s="3"/>
      <c r="Y287" s="3"/>
      <c r="Z287" s="3"/>
      <c r="AA287" s="1"/>
      <c r="AB287" s="23"/>
      <c r="AC287" s="155"/>
      <c r="AD287" s="155"/>
      <c r="AE287" s="155"/>
      <c r="AF287" s="155"/>
      <c r="AG287" s="101"/>
      <c r="AH287" s="155"/>
      <c r="AI287" s="155"/>
      <c r="AJ287" s="155"/>
      <c r="AK287" s="155"/>
      <c r="AL287" s="110"/>
      <c r="AM287" s="110"/>
      <c r="AN287" s="110"/>
      <c r="AO287" s="110"/>
      <c r="AP287" s="33"/>
      <c r="AQ287" s="121"/>
      <c r="AR287" s="127"/>
      <c r="AS287" s="130"/>
      <c r="AT287" s="120"/>
      <c r="AU287" s="42"/>
      <c r="AV287" s="133"/>
      <c r="AW287" s="133"/>
      <c r="AX287" s="23"/>
      <c r="AY287" s="23"/>
      <c r="AZ287" s="133"/>
      <c r="BA287" s="133"/>
      <c r="BB287" s="23"/>
      <c r="BC287" s="23"/>
      <c r="BD287" s="133"/>
      <c r="BE287" s="133"/>
      <c r="BF287" s="23"/>
      <c r="BG287" s="23"/>
      <c r="BH287" s="137"/>
    </row>
    <row r="288" spans="1:60" x14ac:dyDescent="0.15">
      <c r="A288" s="243"/>
      <c r="B288" s="241"/>
      <c r="C288" s="238"/>
      <c r="D288" s="238"/>
      <c r="E288" s="147"/>
      <c r="F288" s="145"/>
      <c r="G288" s="145"/>
      <c r="H288" s="145"/>
      <c r="I288" s="145"/>
      <c r="J288" s="237"/>
      <c r="K288" s="237"/>
      <c r="L288" s="147"/>
      <c r="M288" s="147"/>
      <c r="N288" s="147"/>
      <c r="O288" s="150"/>
      <c r="P288" s="147"/>
      <c r="Q288" s="147"/>
      <c r="R288" s="147"/>
      <c r="S288" s="147"/>
      <c r="T288" s="147"/>
      <c r="U288" s="147"/>
      <c r="V288" s="147"/>
      <c r="W288" s="29"/>
      <c r="X288" s="29"/>
      <c r="Y288" s="29"/>
      <c r="Z288" s="29"/>
      <c r="AA288" s="147"/>
      <c r="AB288" s="45"/>
      <c r="AC288" s="97"/>
      <c r="AD288" s="97"/>
      <c r="AE288" s="97"/>
      <c r="AF288" s="97"/>
      <c r="AG288" s="97"/>
      <c r="AH288" s="156"/>
      <c r="AI288" s="156"/>
      <c r="AJ288" s="156"/>
      <c r="AK288" s="156"/>
      <c r="AL288" s="110"/>
      <c r="AM288" s="110"/>
      <c r="AN288" s="110"/>
      <c r="AO288" s="110"/>
      <c r="AP288" s="43"/>
      <c r="AQ288" s="118"/>
      <c r="AR288" s="128"/>
      <c r="AS288" s="130"/>
      <c r="AT288" s="120"/>
      <c r="AU288" s="42"/>
      <c r="AV288" s="133"/>
      <c r="AW288" s="133"/>
      <c r="AX288" s="23"/>
      <c r="AY288" s="23"/>
      <c r="AZ288" s="133"/>
      <c r="BA288" s="133"/>
      <c r="BB288" s="23"/>
      <c r="BC288" s="23"/>
      <c r="BD288" s="133"/>
      <c r="BE288" s="133"/>
      <c r="BF288" s="23"/>
      <c r="BG288" s="23"/>
      <c r="BH288" s="137"/>
    </row>
    <row r="289" spans="1:60" x14ac:dyDescent="0.15">
      <c r="A289" s="243"/>
      <c r="B289" s="241"/>
      <c r="C289" s="238"/>
      <c r="D289" s="239"/>
      <c r="E289" s="147"/>
      <c r="F289" s="145"/>
      <c r="G289" s="145"/>
      <c r="H289" s="145"/>
      <c r="I289" s="145"/>
      <c r="J289" s="238"/>
      <c r="K289" s="238"/>
      <c r="L289" s="150"/>
      <c r="M289" s="147"/>
      <c r="N289" s="147"/>
      <c r="O289" s="150"/>
      <c r="P289" s="147"/>
      <c r="Q289" s="147"/>
      <c r="R289" s="147"/>
      <c r="S289" s="150"/>
      <c r="T289" s="150"/>
      <c r="U289" s="147"/>
      <c r="V289" s="147"/>
      <c r="W289" s="147"/>
      <c r="X289" s="147"/>
      <c r="Y289" s="147"/>
      <c r="Z289" s="147"/>
      <c r="AA289" s="147"/>
      <c r="AB289" s="45"/>
      <c r="AC289" s="157"/>
      <c r="AD289" s="157"/>
      <c r="AE289" s="157"/>
      <c r="AF289" s="157"/>
      <c r="AG289" s="97"/>
      <c r="AH289" s="157"/>
      <c r="AI289" s="157"/>
      <c r="AJ289" s="157"/>
      <c r="AK289" s="157"/>
      <c r="AL289" s="110"/>
      <c r="AM289" s="110"/>
      <c r="AN289" s="110"/>
      <c r="AO289" s="110"/>
      <c r="AP289" s="33"/>
      <c r="AQ289" s="118"/>
      <c r="AR289" s="129"/>
      <c r="AS289" s="23"/>
      <c r="AT289" s="120"/>
      <c r="AU289" s="42"/>
      <c r="AV289" s="133"/>
      <c r="AW289" s="133"/>
      <c r="AX289" s="23"/>
      <c r="AY289" s="23"/>
      <c r="AZ289" s="133"/>
      <c r="BA289" s="133"/>
      <c r="BB289" s="23"/>
      <c r="BC289" s="23"/>
      <c r="BD289" s="133"/>
      <c r="BE289" s="133"/>
      <c r="BF289" s="23"/>
      <c r="BG289" s="23"/>
      <c r="BH289" s="137"/>
    </row>
    <row r="290" spans="1:60" x14ac:dyDescent="0.15">
      <c r="A290" s="243"/>
      <c r="B290" s="241"/>
      <c r="C290" s="238"/>
      <c r="D290" s="237"/>
      <c r="E290" s="10"/>
      <c r="F290" s="10"/>
      <c r="G290" s="10"/>
      <c r="H290" s="10"/>
      <c r="I290" s="10"/>
      <c r="J290" s="238"/>
      <c r="K290" s="238"/>
      <c r="L290" s="149"/>
      <c r="M290" s="10"/>
      <c r="N290" s="10"/>
      <c r="O290" s="151"/>
      <c r="P290" s="3"/>
      <c r="Q290" s="10"/>
      <c r="R290" s="10"/>
      <c r="S290" s="133"/>
      <c r="T290" s="133"/>
      <c r="U290" s="152"/>
      <c r="V290" s="152"/>
      <c r="W290" s="3"/>
      <c r="X290" s="3"/>
      <c r="Y290" s="3"/>
      <c r="Z290" s="3"/>
      <c r="AA290" s="1"/>
      <c r="AB290" s="23"/>
      <c r="AC290" s="155"/>
      <c r="AD290" s="155"/>
      <c r="AE290" s="155"/>
      <c r="AF290" s="155"/>
      <c r="AG290" s="101"/>
      <c r="AH290" s="155"/>
      <c r="AI290" s="155"/>
      <c r="AJ290" s="155"/>
      <c r="AK290" s="155"/>
      <c r="AL290" s="110"/>
      <c r="AM290" s="110"/>
      <c r="AN290" s="110"/>
      <c r="AO290" s="110"/>
      <c r="AP290" s="43"/>
      <c r="AQ290" s="118"/>
      <c r="AR290" s="127"/>
      <c r="AS290" s="130"/>
      <c r="AT290" s="120"/>
      <c r="AU290" s="42"/>
      <c r="AV290" s="133"/>
      <c r="AW290" s="133"/>
      <c r="AX290" s="23"/>
      <c r="AY290" s="23"/>
      <c r="AZ290" s="133"/>
      <c r="BA290" s="133"/>
      <c r="BB290" s="23"/>
      <c r="BC290" s="23"/>
      <c r="BD290" s="133"/>
      <c r="BE290" s="133"/>
      <c r="BF290" s="23"/>
      <c r="BG290" s="23"/>
      <c r="BH290" s="137"/>
    </row>
    <row r="291" spans="1:60" x14ac:dyDescent="0.15">
      <c r="A291" s="243"/>
      <c r="B291" s="241"/>
      <c r="C291" s="238"/>
      <c r="D291" s="238"/>
      <c r="E291" s="147"/>
      <c r="F291" s="145"/>
      <c r="G291" s="145"/>
      <c r="H291" s="145"/>
      <c r="I291" s="145"/>
      <c r="J291" s="238"/>
      <c r="K291" s="238"/>
      <c r="L291" s="93"/>
      <c r="M291" s="11"/>
      <c r="N291" s="9"/>
      <c r="O291" s="150"/>
      <c r="P291" s="147"/>
      <c r="Q291" s="147"/>
      <c r="R291" s="147"/>
      <c r="S291" s="45"/>
      <c r="T291" s="31"/>
      <c r="U291" s="45"/>
      <c r="V291" s="30"/>
      <c r="W291" s="29"/>
      <c r="X291" s="29"/>
      <c r="Y291" s="29"/>
      <c r="Z291" s="29"/>
      <c r="AA291" s="28"/>
      <c r="AB291" s="45"/>
      <c r="AC291" s="97"/>
      <c r="AD291" s="97"/>
      <c r="AE291" s="97"/>
      <c r="AF291" s="97"/>
      <c r="AG291" s="97"/>
      <c r="AH291" s="156"/>
      <c r="AI291" s="156"/>
      <c r="AJ291" s="156"/>
      <c r="AK291" s="156"/>
      <c r="AL291" s="110"/>
      <c r="AM291" s="110"/>
      <c r="AN291" s="110"/>
      <c r="AO291" s="110"/>
      <c r="AP291" s="33"/>
      <c r="AQ291" s="118"/>
      <c r="AR291" s="128"/>
      <c r="AS291" s="130"/>
      <c r="AT291" s="120"/>
      <c r="AU291" s="42"/>
      <c r="AV291" s="133"/>
      <c r="AW291" s="133"/>
      <c r="AX291" s="23"/>
      <c r="AY291" s="23"/>
      <c r="AZ291" s="133"/>
      <c r="BA291" s="133"/>
      <c r="BB291" s="23"/>
      <c r="BC291" s="23"/>
      <c r="BD291" s="133"/>
      <c r="BE291" s="133"/>
      <c r="BF291" s="23"/>
      <c r="BG291" s="23"/>
      <c r="BH291" s="137"/>
    </row>
    <row r="292" spans="1:60" x14ac:dyDescent="0.15">
      <c r="A292" s="243"/>
      <c r="B292" s="241"/>
      <c r="C292" s="238"/>
      <c r="D292" s="239"/>
      <c r="E292" s="147"/>
      <c r="F292" s="147"/>
      <c r="G292" s="147"/>
      <c r="H292" s="147"/>
      <c r="I292" s="147"/>
      <c r="J292" s="238"/>
      <c r="K292" s="238"/>
      <c r="L292" s="150"/>
      <c r="M292" s="147"/>
      <c r="N292" s="147"/>
      <c r="O292" s="150"/>
      <c r="P292" s="147"/>
      <c r="Q292" s="147"/>
      <c r="R292" s="147"/>
      <c r="S292" s="147"/>
      <c r="T292" s="147"/>
      <c r="U292" s="147"/>
      <c r="V292" s="147"/>
      <c r="W292" s="147"/>
      <c r="X292" s="147"/>
      <c r="Y292" s="147"/>
      <c r="Z292" s="147"/>
      <c r="AA292" s="147"/>
      <c r="AB292" s="45"/>
      <c r="AC292" s="157"/>
      <c r="AD292" s="157"/>
      <c r="AE292" s="157"/>
      <c r="AF292" s="157"/>
      <c r="AG292" s="97"/>
      <c r="AH292" s="157"/>
      <c r="AI292" s="157"/>
      <c r="AJ292" s="157"/>
      <c r="AK292" s="157"/>
      <c r="AL292" s="110"/>
      <c r="AM292" s="110"/>
      <c r="AN292" s="110"/>
      <c r="AO292" s="110"/>
      <c r="AP292" s="43"/>
      <c r="AQ292" s="118"/>
      <c r="AR292" s="129"/>
      <c r="AS292" s="23"/>
      <c r="AT292" s="120"/>
      <c r="AU292" s="42"/>
      <c r="AV292" s="133"/>
      <c r="AW292" s="133"/>
      <c r="AX292" s="23"/>
      <c r="AY292" s="23"/>
      <c r="AZ292" s="133"/>
      <c r="BA292" s="133"/>
      <c r="BB292" s="23"/>
      <c r="BC292" s="23"/>
      <c r="BD292" s="133"/>
      <c r="BE292" s="133"/>
      <c r="BF292" s="23"/>
      <c r="BG292" s="23"/>
      <c r="BH292" s="137"/>
    </row>
    <row r="293" spans="1:60" x14ac:dyDescent="0.15">
      <c r="A293" s="243"/>
      <c r="B293" s="241"/>
      <c r="C293" s="238"/>
      <c r="D293" s="237"/>
      <c r="E293" s="147"/>
      <c r="F293" s="147"/>
      <c r="G293" s="147"/>
      <c r="H293" s="147"/>
      <c r="I293" s="147"/>
      <c r="J293" s="238"/>
      <c r="K293" s="238"/>
      <c r="L293" s="150"/>
      <c r="M293" s="147"/>
      <c r="N293" s="147"/>
      <c r="O293" s="150"/>
      <c r="P293" s="147"/>
      <c r="Q293" s="147"/>
      <c r="R293" s="147"/>
      <c r="S293" s="147"/>
      <c r="T293" s="147"/>
      <c r="U293" s="147"/>
      <c r="V293" s="147"/>
      <c r="W293" s="147"/>
      <c r="X293" s="147"/>
      <c r="Y293" s="147"/>
      <c r="Z293" s="147"/>
      <c r="AA293" s="147"/>
      <c r="AB293" s="45"/>
      <c r="AC293" s="157"/>
      <c r="AD293" s="157"/>
      <c r="AE293" s="157"/>
      <c r="AF293" s="157"/>
      <c r="AG293" s="97"/>
      <c r="AH293" s="157"/>
      <c r="AI293" s="157"/>
      <c r="AJ293" s="157"/>
      <c r="AK293" s="157"/>
      <c r="AL293" s="110"/>
      <c r="AM293" s="110"/>
      <c r="AN293" s="110"/>
      <c r="AO293" s="110"/>
      <c r="AP293" s="33"/>
      <c r="AQ293" s="118"/>
      <c r="AR293" s="127"/>
      <c r="AS293" s="130"/>
      <c r="AT293" s="120"/>
      <c r="AU293" s="42"/>
      <c r="AV293" s="133"/>
      <c r="AW293" s="133"/>
      <c r="AX293" s="23"/>
      <c r="AY293" s="23"/>
      <c r="AZ293" s="133"/>
      <c r="BA293" s="133"/>
      <c r="BB293" s="23"/>
      <c r="BC293" s="23"/>
      <c r="BD293" s="133"/>
      <c r="BE293" s="133"/>
      <c r="BF293" s="23"/>
      <c r="BG293" s="23"/>
      <c r="BH293" s="137"/>
    </row>
    <row r="294" spans="1:60" x14ac:dyDescent="0.15">
      <c r="A294" s="243"/>
      <c r="B294" s="241"/>
      <c r="C294" s="238"/>
      <c r="D294" s="238"/>
      <c r="E294" s="147"/>
      <c r="F294" s="147"/>
      <c r="G294" s="147"/>
      <c r="H294" s="147"/>
      <c r="I294" s="147"/>
      <c r="J294" s="238"/>
      <c r="K294" s="238"/>
      <c r="L294" s="150"/>
      <c r="M294" s="147"/>
      <c r="N294" s="147"/>
      <c r="O294" s="150"/>
      <c r="P294" s="147"/>
      <c r="Q294" s="147"/>
      <c r="R294" s="147"/>
      <c r="S294" s="147"/>
      <c r="T294" s="147"/>
      <c r="U294" s="147"/>
      <c r="V294" s="147"/>
      <c r="W294" s="147"/>
      <c r="X294" s="147"/>
      <c r="Y294" s="147"/>
      <c r="Z294" s="147"/>
      <c r="AA294" s="147"/>
      <c r="AB294" s="45"/>
      <c r="AC294" s="157"/>
      <c r="AD294" s="157"/>
      <c r="AE294" s="157"/>
      <c r="AF294" s="157"/>
      <c r="AG294" s="97"/>
      <c r="AH294" s="157"/>
      <c r="AI294" s="157"/>
      <c r="AJ294" s="157"/>
      <c r="AK294" s="157"/>
      <c r="AL294" s="110"/>
      <c r="AM294" s="110"/>
      <c r="AN294" s="110"/>
      <c r="AO294" s="110"/>
      <c r="AP294" s="43"/>
      <c r="AQ294" s="118"/>
      <c r="AR294" s="128"/>
      <c r="AS294" s="130"/>
      <c r="AT294" s="120"/>
      <c r="AU294" s="42"/>
      <c r="AV294" s="133"/>
      <c r="AW294" s="133"/>
      <c r="AX294" s="23"/>
      <c r="AY294" s="23"/>
      <c r="AZ294" s="133"/>
      <c r="BA294" s="133"/>
      <c r="BB294" s="23"/>
      <c r="BC294" s="23"/>
      <c r="BD294" s="133"/>
      <c r="BE294" s="133"/>
      <c r="BF294" s="23"/>
      <c r="BG294" s="23"/>
      <c r="BH294" s="137"/>
    </row>
    <row r="295" spans="1:60" x14ac:dyDescent="0.15">
      <c r="A295" s="243"/>
      <c r="B295" s="242"/>
      <c r="C295" s="239"/>
      <c r="D295" s="239"/>
      <c r="E295" s="147"/>
      <c r="F295" s="147"/>
      <c r="G295" s="147"/>
      <c r="H295" s="147"/>
      <c r="I295" s="147"/>
      <c r="J295" s="239"/>
      <c r="K295" s="239"/>
      <c r="L295" s="150"/>
      <c r="M295" s="147"/>
      <c r="N295" s="147"/>
      <c r="O295" s="150"/>
      <c r="P295" s="147"/>
      <c r="Q295" s="147"/>
      <c r="R295" s="147"/>
      <c r="S295" s="147"/>
      <c r="T295" s="147"/>
      <c r="U295" s="147"/>
      <c r="V295" s="147"/>
      <c r="W295" s="147"/>
      <c r="X295" s="147"/>
      <c r="Y295" s="147"/>
      <c r="Z295" s="147"/>
      <c r="AA295" s="147"/>
      <c r="AB295" s="45"/>
      <c r="AC295" s="157"/>
      <c r="AD295" s="157"/>
      <c r="AE295" s="157"/>
      <c r="AF295" s="157"/>
      <c r="AG295" s="97"/>
      <c r="AH295" s="157"/>
      <c r="AI295" s="157"/>
      <c r="AJ295" s="157"/>
      <c r="AK295" s="157"/>
      <c r="AL295" s="110"/>
      <c r="AM295" s="110"/>
      <c r="AN295" s="110"/>
      <c r="AO295" s="110"/>
      <c r="AP295" s="33"/>
      <c r="AQ295" s="119"/>
      <c r="AR295" s="129"/>
      <c r="AS295" s="23"/>
      <c r="AT295" s="120"/>
      <c r="AU295" s="42"/>
      <c r="AV295" s="133"/>
      <c r="AW295" s="133"/>
      <c r="AX295" s="23"/>
      <c r="AY295" s="23"/>
      <c r="AZ295" s="133"/>
      <c r="BA295" s="133"/>
      <c r="BB295" s="23"/>
      <c r="BC295" s="23"/>
      <c r="BD295" s="133"/>
      <c r="BE295" s="133"/>
      <c r="BF295" s="23"/>
      <c r="BG295" s="23"/>
      <c r="BH295" s="137"/>
    </row>
    <row r="296" spans="1:60" x14ac:dyDescent="0.15">
      <c r="A296" s="243"/>
      <c r="B296" s="240"/>
      <c r="C296" s="237"/>
      <c r="D296" s="237"/>
      <c r="E296" s="10"/>
      <c r="F296" s="10"/>
      <c r="G296" s="10"/>
      <c r="H296" s="10"/>
      <c r="I296" s="10"/>
      <c r="J296" s="10"/>
      <c r="K296" s="10"/>
      <c r="L296" s="152"/>
      <c r="M296" s="152"/>
      <c r="N296" s="10"/>
      <c r="O296" s="151"/>
      <c r="P296" s="3"/>
      <c r="Q296" s="10"/>
      <c r="R296" s="10"/>
      <c r="S296" s="10"/>
      <c r="T296" s="152"/>
      <c r="U296" s="152"/>
      <c r="V296" s="152"/>
      <c r="W296" s="3"/>
      <c r="X296" s="3"/>
      <c r="Y296" s="3"/>
      <c r="Z296" s="3"/>
      <c r="AA296" s="1"/>
      <c r="AB296" s="23"/>
      <c r="AC296" s="155"/>
      <c r="AD296" s="155"/>
      <c r="AE296" s="155"/>
      <c r="AF296" s="155"/>
      <c r="AG296" s="101"/>
      <c r="AH296" s="155"/>
      <c r="AI296" s="155"/>
      <c r="AJ296" s="155"/>
      <c r="AK296" s="155"/>
      <c r="AL296" s="110"/>
      <c r="AM296" s="110"/>
      <c r="AN296" s="110"/>
      <c r="AO296" s="110"/>
      <c r="AP296" s="33"/>
      <c r="AQ296" s="121"/>
      <c r="AR296" s="127"/>
      <c r="AS296" s="130"/>
      <c r="AT296" s="120"/>
      <c r="AU296" s="42"/>
      <c r="AV296" s="133"/>
      <c r="AW296" s="133"/>
      <c r="AX296" s="23"/>
      <c r="AY296" s="23"/>
      <c r="AZ296" s="133"/>
      <c r="BA296" s="133"/>
      <c r="BB296" s="23"/>
      <c r="BC296" s="23"/>
      <c r="BD296" s="133"/>
      <c r="BE296" s="133"/>
      <c r="BF296" s="23"/>
      <c r="BG296" s="23"/>
      <c r="BH296" s="137"/>
    </row>
    <row r="297" spans="1:60" x14ac:dyDescent="0.15">
      <c r="A297" s="243"/>
      <c r="B297" s="241"/>
      <c r="C297" s="238"/>
      <c r="D297" s="238"/>
      <c r="E297" s="147"/>
      <c r="F297" s="145"/>
      <c r="G297" s="145"/>
      <c r="H297" s="145"/>
      <c r="I297" s="145"/>
      <c r="J297" s="237"/>
      <c r="K297" s="237"/>
      <c r="L297" s="31"/>
      <c r="M297" s="45"/>
      <c r="N297" s="9"/>
      <c r="O297" s="93"/>
      <c r="P297" s="45"/>
      <c r="Q297" s="9"/>
      <c r="R297" s="9"/>
      <c r="S297" s="37"/>
      <c r="T297" s="45"/>
      <c r="U297" s="45"/>
      <c r="V297" s="30"/>
      <c r="W297" s="45"/>
      <c r="X297" s="45"/>
      <c r="Y297" s="45"/>
      <c r="Z297" s="45"/>
      <c r="AA297" s="28"/>
      <c r="AB297" s="45"/>
      <c r="AC297" s="97"/>
      <c r="AD297" s="97"/>
      <c r="AE297" s="97"/>
      <c r="AF297" s="97"/>
      <c r="AG297" s="97"/>
      <c r="AH297" s="156"/>
      <c r="AI297" s="156"/>
      <c r="AJ297" s="156"/>
      <c r="AK297" s="156"/>
      <c r="AL297" s="110"/>
      <c r="AM297" s="110"/>
      <c r="AN297" s="110"/>
      <c r="AO297" s="110"/>
      <c r="AP297" s="43"/>
      <c r="AQ297" s="118"/>
      <c r="AR297" s="128"/>
      <c r="AS297" s="130"/>
      <c r="AT297" s="120"/>
      <c r="AU297" s="42"/>
      <c r="AV297" s="133"/>
      <c r="AW297" s="133"/>
      <c r="AX297" s="23"/>
      <c r="AY297" s="23"/>
      <c r="AZ297" s="133"/>
      <c r="BA297" s="133"/>
      <c r="BB297" s="23"/>
      <c r="BC297" s="23"/>
      <c r="BD297" s="133"/>
      <c r="BE297" s="133"/>
      <c r="BF297" s="23"/>
      <c r="BG297" s="23"/>
      <c r="BH297" s="137"/>
    </row>
    <row r="298" spans="1:60" x14ac:dyDescent="0.15">
      <c r="A298" s="243"/>
      <c r="B298" s="241"/>
      <c r="C298" s="238"/>
      <c r="D298" s="239"/>
      <c r="E298" s="147"/>
      <c r="F298" s="145"/>
      <c r="G298" s="145"/>
      <c r="H298" s="145"/>
      <c r="I298" s="145"/>
      <c r="J298" s="238"/>
      <c r="K298" s="238"/>
      <c r="L298" s="150"/>
      <c r="M298" s="147"/>
      <c r="N298" s="147"/>
      <c r="O298" s="150"/>
      <c r="P298" s="45"/>
      <c r="Q298" s="9"/>
      <c r="R298" s="9"/>
      <c r="S298" s="9"/>
      <c r="T298" s="30"/>
      <c r="U298" s="30"/>
      <c r="V298" s="30"/>
      <c r="W298" s="29"/>
      <c r="X298" s="29"/>
      <c r="Y298" s="29"/>
      <c r="Z298" s="29"/>
      <c r="AA298" s="30"/>
      <c r="AB298" s="45"/>
      <c r="AC298" s="97"/>
      <c r="AD298" s="97"/>
      <c r="AE298" s="97"/>
      <c r="AF298" s="97"/>
      <c r="AG298" s="97"/>
      <c r="AH298" s="100"/>
      <c r="AI298" s="100"/>
      <c r="AJ298" s="100"/>
      <c r="AK298" s="100"/>
      <c r="AL298" s="110"/>
      <c r="AM298" s="110"/>
      <c r="AN298" s="110"/>
      <c r="AO298" s="110"/>
      <c r="AP298" s="33"/>
      <c r="AQ298" s="118"/>
      <c r="AR298" s="129"/>
      <c r="AS298" s="23"/>
      <c r="AT298" s="120"/>
      <c r="AU298" s="42"/>
      <c r="AV298" s="133"/>
      <c r="AW298" s="133"/>
      <c r="AX298" s="23"/>
      <c r="AY298" s="23"/>
      <c r="AZ298" s="133"/>
      <c r="BA298" s="133"/>
      <c r="BB298" s="23"/>
      <c r="BC298" s="23"/>
      <c r="BD298" s="133"/>
      <c r="BE298" s="133"/>
      <c r="BF298" s="23"/>
      <c r="BG298" s="23"/>
      <c r="BH298" s="137"/>
    </row>
    <row r="299" spans="1:60" x14ac:dyDescent="0.15">
      <c r="A299" s="243"/>
      <c r="B299" s="241"/>
      <c r="C299" s="238"/>
      <c r="D299" s="237"/>
      <c r="E299" s="10"/>
      <c r="F299" s="10"/>
      <c r="G299" s="10"/>
      <c r="H299" s="10"/>
      <c r="I299" s="10"/>
      <c r="J299" s="238"/>
      <c r="K299" s="238"/>
      <c r="L299" s="152"/>
      <c r="M299" s="152"/>
      <c r="N299" s="10"/>
      <c r="O299" s="151"/>
      <c r="P299" s="3"/>
      <c r="Q299" s="10"/>
      <c r="R299" s="10"/>
      <c r="S299" s="152"/>
      <c r="T299" s="152"/>
      <c r="U299" s="152"/>
      <c r="V299" s="152"/>
      <c r="W299" s="3"/>
      <c r="X299" s="3"/>
      <c r="Y299" s="3"/>
      <c r="Z299" s="3"/>
      <c r="AA299" s="1"/>
      <c r="AB299" s="23"/>
      <c r="AC299" s="155"/>
      <c r="AD299" s="155"/>
      <c r="AE299" s="155"/>
      <c r="AF299" s="155"/>
      <c r="AG299" s="101"/>
      <c r="AH299" s="155"/>
      <c r="AI299" s="155"/>
      <c r="AJ299" s="155"/>
      <c r="AK299" s="155"/>
      <c r="AL299" s="110"/>
      <c r="AM299" s="110"/>
      <c r="AN299" s="110"/>
      <c r="AO299" s="110"/>
      <c r="AP299" s="43"/>
      <c r="AQ299" s="118"/>
      <c r="AR299" s="127"/>
      <c r="AS299" s="130"/>
      <c r="AT299" s="120"/>
      <c r="AU299" s="42"/>
      <c r="AV299" s="133"/>
      <c r="AW299" s="133"/>
      <c r="AX299" s="23"/>
      <c r="AY299" s="23"/>
      <c r="AZ299" s="133"/>
      <c r="BA299" s="133"/>
      <c r="BB299" s="23"/>
      <c r="BC299" s="23"/>
      <c r="BD299" s="133"/>
      <c r="BE299" s="133"/>
      <c r="BF299" s="23"/>
      <c r="BG299" s="23"/>
      <c r="BH299" s="137"/>
    </row>
    <row r="300" spans="1:60" x14ac:dyDescent="0.15">
      <c r="A300" s="243"/>
      <c r="B300" s="241"/>
      <c r="C300" s="238"/>
      <c r="D300" s="238"/>
      <c r="E300" s="147"/>
      <c r="F300" s="145"/>
      <c r="G300" s="145"/>
      <c r="H300" s="145"/>
      <c r="I300" s="145"/>
      <c r="J300" s="238"/>
      <c r="K300" s="238"/>
      <c r="L300" s="31"/>
      <c r="M300" s="45"/>
      <c r="N300" s="9"/>
      <c r="O300" s="93"/>
      <c r="P300" s="45"/>
      <c r="Q300" s="9"/>
      <c r="R300" s="9"/>
      <c r="S300" s="45"/>
      <c r="T300" s="45"/>
      <c r="U300" s="45"/>
      <c r="V300" s="30"/>
      <c r="W300" s="97"/>
      <c r="X300" s="97"/>
      <c r="Y300" s="97"/>
      <c r="Z300" s="97"/>
      <c r="AA300" s="28"/>
      <c r="AB300" s="45"/>
      <c r="AC300" s="97"/>
      <c r="AD300" s="97"/>
      <c r="AE300" s="97"/>
      <c r="AF300" s="97"/>
      <c r="AG300" s="97"/>
      <c r="AH300" s="156"/>
      <c r="AI300" s="156"/>
      <c r="AJ300" s="156"/>
      <c r="AK300" s="156"/>
      <c r="AL300" s="110"/>
      <c r="AM300" s="110"/>
      <c r="AN300" s="110"/>
      <c r="AO300" s="110"/>
      <c r="AP300" s="33"/>
      <c r="AQ300" s="118"/>
      <c r="AR300" s="128"/>
      <c r="AS300" s="130"/>
      <c r="AT300" s="120"/>
      <c r="AU300" s="42"/>
      <c r="AV300" s="133"/>
      <c r="AW300" s="133"/>
      <c r="AX300" s="23"/>
      <c r="AY300" s="23"/>
      <c r="AZ300" s="133"/>
      <c r="BA300" s="133"/>
      <c r="BB300" s="23"/>
      <c r="BC300" s="23"/>
      <c r="BD300" s="133"/>
      <c r="BE300" s="133"/>
      <c r="BF300" s="23"/>
      <c r="BG300" s="23"/>
      <c r="BH300" s="137"/>
    </row>
    <row r="301" spans="1:60" x14ac:dyDescent="0.15">
      <c r="A301" s="243"/>
      <c r="B301" s="241"/>
      <c r="C301" s="238"/>
      <c r="D301" s="239"/>
      <c r="E301" s="147"/>
      <c r="F301" s="147"/>
      <c r="G301" s="147"/>
      <c r="H301" s="147"/>
      <c r="I301" s="147"/>
      <c r="J301" s="238"/>
      <c r="K301" s="238"/>
      <c r="L301" s="150"/>
      <c r="M301" s="147"/>
      <c r="N301" s="147"/>
      <c r="O301" s="150"/>
      <c r="P301" s="147"/>
      <c r="Q301" s="147"/>
      <c r="R301" s="147"/>
      <c r="S301" s="147"/>
      <c r="T301" s="147"/>
      <c r="U301" s="147"/>
      <c r="V301" s="147"/>
      <c r="W301" s="147"/>
      <c r="X301" s="147"/>
      <c r="Y301" s="147"/>
      <c r="Z301" s="147"/>
      <c r="AA301" s="147"/>
      <c r="AB301" s="45"/>
      <c r="AC301" s="157"/>
      <c r="AD301" s="157"/>
      <c r="AE301" s="157"/>
      <c r="AF301" s="157"/>
      <c r="AG301" s="97"/>
      <c r="AH301" s="157"/>
      <c r="AI301" s="157"/>
      <c r="AJ301" s="157"/>
      <c r="AK301" s="157"/>
      <c r="AL301" s="110"/>
      <c r="AM301" s="110"/>
      <c r="AN301" s="110"/>
      <c r="AO301" s="110"/>
      <c r="AP301" s="43"/>
      <c r="AQ301" s="118"/>
      <c r="AR301" s="129"/>
      <c r="AS301" s="23"/>
      <c r="AT301" s="120"/>
      <c r="AU301" s="42"/>
      <c r="AV301" s="133"/>
      <c r="AW301" s="133"/>
      <c r="AX301" s="23"/>
      <c r="AY301" s="23"/>
      <c r="AZ301" s="133"/>
      <c r="BA301" s="133"/>
      <c r="BB301" s="23"/>
      <c r="BC301" s="23"/>
      <c r="BD301" s="133"/>
      <c r="BE301" s="133"/>
      <c r="BF301" s="23"/>
      <c r="BG301" s="23"/>
      <c r="BH301" s="137"/>
    </row>
    <row r="302" spans="1:60" x14ac:dyDescent="0.15">
      <c r="A302" s="243"/>
      <c r="B302" s="241"/>
      <c r="C302" s="238"/>
      <c r="D302" s="237"/>
      <c r="E302" s="10"/>
      <c r="F302" s="10"/>
      <c r="G302" s="10"/>
      <c r="H302" s="10"/>
      <c r="I302" s="10"/>
      <c r="J302" s="238"/>
      <c r="K302" s="238"/>
      <c r="L302" s="152"/>
      <c r="M302" s="152"/>
      <c r="N302" s="10"/>
      <c r="O302" s="151"/>
      <c r="P302" s="3"/>
      <c r="Q302" s="10"/>
      <c r="R302" s="10"/>
      <c r="S302" s="10"/>
      <c r="T302" s="152"/>
      <c r="U302" s="152"/>
      <c r="V302" s="152"/>
      <c r="W302" s="3"/>
      <c r="X302" s="3"/>
      <c r="Y302" s="3"/>
      <c r="Z302" s="3"/>
      <c r="AA302" s="1"/>
      <c r="AB302" s="23"/>
      <c r="AC302" s="155"/>
      <c r="AD302" s="155"/>
      <c r="AE302" s="155"/>
      <c r="AF302" s="155"/>
      <c r="AG302" s="101"/>
      <c r="AH302" s="155"/>
      <c r="AI302" s="155"/>
      <c r="AJ302" s="155"/>
      <c r="AK302" s="155"/>
      <c r="AL302" s="110"/>
      <c r="AM302" s="110"/>
      <c r="AN302" s="110"/>
      <c r="AO302" s="110"/>
      <c r="AP302" s="33"/>
      <c r="AQ302" s="118"/>
      <c r="AR302" s="127"/>
      <c r="AS302" s="130"/>
      <c r="AT302" s="120"/>
      <c r="AU302" s="42"/>
      <c r="AV302" s="133"/>
      <c r="AW302" s="133"/>
      <c r="AX302" s="23"/>
      <c r="AY302" s="23"/>
      <c r="AZ302" s="133"/>
      <c r="BA302" s="133"/>
      <c r="BB302" s="23"/>
      <c r="BC302" s="23"/>
      <c r="BD302" s="133"/>
      <c r="BE302" s="133"/>
      <c r="BF302" s="23"/>
      <c r="BG302" s="23"/>
      <c r="BH302" s="137"/>
    </row>
    <row r="303" spans="1:60" x14ac:dyDescent="0.15">
      <c r="A303" s="243"/>
      <c r="B303" s="241"/>
      <c r="C303" s="238"/>
      <c r="D303" s="238"/>
      <c r="E303" s="147"/>
      <c r="F303" s="145"/>
      <c r="G303" s="145"/>
      <c r="H303" s="145"/>
      <c r="I303" s="145"/>
      <c r="J303" s="238"/>
      <c r="K303" s="238"/>
      <c r="L303" s="31"/>
      <c r="M303" s="45"/>
      <c r="N303" s="9"/>
      <c r="O303" s="93"/>
      <c r="P303" s="45"/>
      <c r="Q303" s="9"/>
      <c r="R303" s="9"/>
      <c r="S303" s="37"/>
      <c r="T303" s="45"/>
      <c r="U303" s="45"/>
      <c r="V303" s="30"/>
      <c r="W303" s="45"/>
      <c r="X303" s="45"/>
      <c r="Y303" s="45"/>
      <c r="Z303" s="45"/>
      <c r="AA303" s="28"/>
      <c r="AB303" s="45"/>
      <c r="AC303" s="97"/>
      <c r="AD303" s="97"/>
      <c r="AE303" s="97"/>
      <c r="AF303" s="97"/>
      <c r="AG303" s="97"/>
      <c r="AH303" s="156"/>
      <c r="AI303" s="156"/>
      <c r="AJ303" s="156"/>
      <c r="AK303" s="156"/>
      <c r="AL303" s="110"/>
      <c r="AM303" s="110"/>
      <c r="AN303" s="110"/>
      <c r="AO303" s="110"/>
      <c r="AP303" s="43"/>
      <c r="AQ303" s="118"/>
      <c r="AR303" s="128"/>
      <c r="AS303" s="130"/>
      <c r="AT303" s="120"/>
      <c r="AU303" s="42"/>
      <c r="AV303" s="133"/>
      <c r="AW303" s="133"/>
      <c r="AX303" s="23"/>
      <c r="AY303" s="23"/>
      <c r="AZ303" s="133"/>
      <c r="BA303" s="133"/>
      <c r="BB303" s="23"/>
      <c r="BC303" s="23"/>
      <c r="BD303" s="133"/>
      <c r="BE303" s="133"/>
      <c r="BF303" s="23"/>
      <c r="BG303" s="23"/>
      <c r="BH303" s="137"/>
    </row>
    <row r="304" spans="1:60" x14ac:dyDescent="0.15">
      <c r="A304" s="243"/>
      <c r="B304" s="242"/>
      <c r="C304" s="239"/>
      <c r="D304" s="239"/>
      <c r="E304" s="147"/>
      <c r="F304" s="145"/>
      <c r="G304" s="145"/>
      <c r="H304" s="145"/>
      <c r="I304" s="145"/>
      <c r="J304" s="239"/>
      <c r="K304" s="239"/>
      <c r="L304" s="150"/>
      <c r="M304" s="147"/>
      <c r="N304" s="147"/>
      <c r="O304" s="150"/>
      <c r="P304" s="147"/>
      <c r="Q304" s="147"/>
      <c r="R304" s="147"/>
      <c r="S304" s="147"/>
      <c r="T304" s="147"/>
      <c r="U304" s="147"/>
      <c r="V304" s="147"/>
      <c r="W304" s="147"/>
      <c r="X304" s="147"/>
      <c r="Y304" s="147"/>
      <c r="Z304" s="147"/>
      <c r="AA304" s="147"/>
      <c r="AB304" s="45"/>
      <c r="AC304" s="157"/>
      <c r="AD304" s="157"/>
      <c r="AE304" s="157"/>
      <c r="AF304" s="157"/>
      <c r="AG304" s="97"/>
      <c r="AH304" s="157"/>
      <c r="AI304" s="157"/>
      <c r="AJ304" s="157"/>
      <c r="AK304" s="157"/>
      <c r="AL304" s="110"/>
      <c r="AM304" s="110"/>
      <c r="AN304" s="110"/>
      <c r="AO304" s="110"/>
      <c r="AP304" s="33"/>
      <c r="AQ304" s="119"/>
      <c r="AR304" s="129"/>
      <c r="AS304" s="23"/>
      <c r="AT304" s="120"/>
      <c r="AU304" s="42"/>
      <c r="AV304" s="133"/>
      <c r="AW304" s="133"/>
      <c r="AX304" s="23"/>
      <c r="AY304" s="23"/>
      <c r="AZ304" s="133"/>
      <c r="BA304" s="133"/>
      <c r="BB304" s="23"/>
      <c r="BC304" s="23"/>
      <c r="BD304" s="133"/>
      <c r="BE304" s="133"/>
      <c r="BF304" s="23"/>
      <c r="BG304" s="23"/>
      <c r="BH304" s="137"/>
    </row>
    <row r="305" spans="1:60" x14ac:dyDescent="0.15">
      <c r="A305" s="243"/>
      <c r="B305" s="240"/>
      <c r="C305" s="237"/>
      <c r="D305" s="237"/>
      <c r="E305" s="10"/>
      <c r="F305" s="10"/>
      <c r="G305" s="10"/>
      <c r="H305" s="10"/>
      <c r="I305" s="10"/>
      <c r="J305" s="10"/>
      <c r="K305" s="10"/>
      <c r="L305" s="152"/>
      <c r="M305" s="152"/>
      <c r="N305" s="10"/>
      <c r="O305" s="151"/>
      <c r="P305" s="3"/>
      <c r="Q305" s="10"/>
      <c r="R305" s="10"/>
      <c r="S305" s="10"/>
      <c r="T305" s="152"/>
      <c r="U305" s="152"/>
      <c r="V305" s="152"/>
      <c r="W305" s="3"/>
      <c r="X305" s="3"/>
      <c r="Y305" s="3"/>
      <c r="Z305" s="3"/>
      <c r="AA305" s="1"/>
      <c r="AB305" s="23"/>
      <c r="AC305" s="155"/>
      <c r="AD305" s="155"/>
      <c r="AE305" s="155"/>
      <c r="AF305" s="155"/>
      <c r="AG305" s="101"/>
      <c r="AH305" s="155"/>
      <c r="AI305" s="155"/>
      <c r="AJ305" s="155"/>
      <c r="AK305" s="155"/>
      <c r="AL305" s="110"/>
      <c r="AM305" s="110"/>
      <c r="AN305" s="110"/>
      <c r="AO305" s="110"/>
      <c r="AP305" s="33"/>
      <c r="AQ305" s="121"/>
      <c r="AR305" s="127"/>
      <c r="AS305" s="130"/>
      <c r="AT305" s="120"/>
      <c r="AU305" s="42"/>
      <c r="AV305" s="133"/>
      <c r="AW305" s="133"/>
      <c r="AX305" s="23"/>
      <c r="AY305" s="23"/>
      <c r="AZ305" s="133"/>
      <c r="BA305" s="133"/>
      <c r="BB305" s="23"/>
      <c r="BC305" s="23"/>
      <c r="BD305" s="133"/>
      <c r="BE305" s="133"/>
      <c r="BF305" s="23"/>
      <c r="BG305" s="23"/>
      <c r="BH305" s="137"/>
    </row>
    <row r="306" spans="1:60" x14ac:dyDescent="0.15">
      <c r="A306" s="243"/>
      <c r="B306" s="241"/>
      <c r="C306" s="238"/>
      <c r="D306" s="238"/>
      <c r="E306" s="147"/>
      <c r="F306" s="145"/>
      <c r="G306" s="145"/>
      <c r="H306" s="145"/>
      <c r="I306" s="145"/>
      <c r="J306" s="237"/>
      <c r="K306" s="237"/>
      <c r="L306" s="31"/>
      <c r="M306" s="45"/>
      <c r="N306" s="9"/>
      <c r="O306" s="93"/>
      <c r="P306" s="45"/>
      <c r="Q306" s="9"/>
      <c r="R306" s="9"/>
      <c r="S306" s="37"/>
      <c r="T306" s="45"/>
      <c r="U306" s="45"/>
      <c r="V306" s="30"/>
      <c r="W306" s="45"/>
      <c r="X306" s="45"/>
      <c r="Y306" s="45"/>
      <c r="Z306" s="45"/>
      <c r="AA306" s="28"/>
      <c r="AB306" s="45"/>
      <c r="AC306" s="97"/>
      <c r="AD306" s="97"/>
      <c r="AE306" s="97"/>
      <c r="AF306" s="97"/>
      <c r="AG306" s="97"/>
      <c r="AH306" s="156"/>
      <c r="AI306" s="156"/>
      <c r="AJ306" s="156"/>
      <c r="AK306" s="156"/>
      <c r="AL306" s="110"/>
      <c r="AM306" s="110"/>
      <c r="AN306" s="110"/>
      <c r="AO306" s="110"/>
      <c r="AP306" s="43"/>
      <c r="AQ306" s="118"/>
      <c r="AR306" s="128"/>
      <c r="AS306" s="130"/>
      <c r="AT306" s="120"/>
      <c r="AU306" s="42"/>
      <c r="AV306" s="133"/>
      <c r="AW306" s="133"/>
      <c r="AX306" s="23"/>
      <c r="AY306" s="23"/>
      <c r="AZ306" s="133"/>
      <c r="BA306" s="133"/>
      <c r="BB306" s="23"/>
      <c r="BC306" s="23"/>
      <c r="BD306" s="133"/>
      <c r="BE306" s="133"/>
      <c r="BF306" s="23"/>
      <c r="BG306" s="23"/>
      <c r="BH306" s="137"/>
    </row>
    <row r="307" spans="1:60" x14ac:dyDescent="0.15">
      <c r="A307" s="243"/>
      <c r="B307" s="241"/>
      <c r="C307" s="238"/>
      <c r="D307" s="239"/>
      <c r="E307" s="147"/>
      <c r="F307" s="145"/>
      <c r="G307" s="145"/>
      <c r="H307" s="145"/>
      <c r="I307" s="145"/>
      <c r="J307" s="238"/>
      <c r="K307" s="238"/>
      <c r="L307" s="150"/>
      <c r="M307" s="147"/>
      <c r="N307" s="147"/>
      <c r="O307" s="150"/>
      <c r="P307" s="45"/>
      <c r="Q307" s="9"/>
      <c r="R307" s="9"/>
      <c r="S307" s="9"/>
      <c r="T307" s="30"/>
      <c r="U307" s="30"/>
      <c r="V307" s="30"/>
      <c r="W307" s="29"/>
      <c r="X307" s="29"/>
      <c r="Y307" s="29"/>
      <c r="Z307" s="29"/>
      <c r="AA307" s="30"/>
      <c r="AB307" s="45"/>
      <c r="AC307" s="97"/>
      <c r="AD307" s="97"/>
      <c r="AE307" s="97"/>
      <c r="AF307" s="97"/>
      <c r="AG307" s="97"/>
      <c r="AH307" s="100"/>
      <c r="AI307" s="100"/>
      <c r="AJ307" s="100"/>
      <c r="AK307" s="100"/>
      <c r="AL307" s="110"/>
      <c r="AM307" s="110"/>
      <c r="AN307" s="110"/>
      <c r="AO307" s="110"/>
      <c r="AP307" s="33"/>
      <c r="AQ307" s="118"/>
      <c r="AR307" s="129"/>
      <c r="AS307" s="23"/>
      <c r="AT307" s="120"/>
      <c r="AU307" s="42"/>
      <c r="AV307" s="133"/>
      <c r="AW307" s="133"/>
      <c r="AX307" s="23"/>
      <c r="AY307" s="23"/>
      <c r="AZ307" s="133"/>
      <c r="BA307" s="133"/>
      <c r="BB307" s="23"/>
      <c r="BC307" s="23"/>
      <c r="BD307" s="133"/>
      <c r="BE307" s="133"/>
      <c r="BF307" s="23"/>
      <c r="BG307" s="23"/>
      <c r="BH307" s="137"/>
    </row>
    <row r="308" spans="1:60" x14ac:dyDescent="0.15">
      <c r="A308" s="243"/>
      <c r="B308" s="241"/>
      <c r="C308" s="238"/>
      <c r="D308" s="237"/>
      <c r="E308" s="10"/>
      <c r="F308" s="10"/>
      <c r="G308" s="10"/>
      <c r="H308" s="10"/>
      <c r="I308" s="10"/>
      <c r="J308" s="238"/>
      <c r="K308" s="238"/>
      <c r="L308" s="152"/>
      <c r="M308" s="152"/>
      <c r="N308" s="10"/>
      <c r="O308" s="151"/>
      <c r="P308" s="3"/>
      <c r="Q308" s="10"/>
      <c r="R308" s="10"/>
      <c r="S308" s="152"/>
      <c r="T308" s="152"/>
      <c r="U308" s="152"/>
      <c r="V308" s="152"/>
      <c r="W308" s="3"/>
      <c r="X308" s="3"/>
      <c r="Y308" s="3"/>
      <c r="Z308" s="3"/>
      <c r="AA308" s="1"/>
      <c r="AB308" s="23"/>
      <c r="AC308" s="155"/>
      <c r="AD308" s="155"/>
      <c r="AE308" s="155"/>
      <c r="AF308" s="155"/>
      <c r="AG308" s="101"/>
      <c r="AH308" s="155"/>
      <c r="AI308" s="155"/>
      <c r="AJ308" s="155"/>
      <c r="AK308" s="155"/>
      <c r="AL308" s="110"/>
      <c r="AM308" s="110"/>
      <c r="AN308" s="110"/>
      <c r="AO308" s="110"/>
      <c r="AP308" s="43"/>
      <c r="AQ308" s="118"/>
      <c r="AR308" s="127"/>
      <c r="AS308" s="130"/>
      <c r="AT308" s="120"/>
      <c r="AU308" s="42"/>
      <c r="AV308" s="133"/>
      <c r="AW308" s="133"/>
      <c r="AX308" s="23"/>
      <c r="AY308" s="23"/>
      <c r="AZ308" s="133"/>
      <c r="BA308" s="133"/>
      <c r="BB308" s="23"/>
      <c r="BC308" s="23"/>
      <c r="BD308" s="133"/>
      <c r="BE308" s="133"/>
      <c r="BF308" s="23"/>
      <c r="BG308" s="23"/>
      <c r="BH308" s="137"/>
    </row>
    <row r="309" spans="1:60" x14ac:dyDescent="0.15">
      <c r="A309" s="243"/>
      <c r="B309" s="241"/>
      <c r="C309" s="238"/>
      <c r="D309" s="238"/>
      <c r="E309" s="147"/>
      <c r="F309" s="145"/>
      <c r="G309" s="145"/>
      <c r="H309" s="145"/>
      <c r="I309" s="145"/>
      <c r="J309" s="238"/>
      <c r="K309" s="238"/>
      <c r="L309" s="31"/>
      <c r="M309" s="45"/>
      <c r="N309" s="9"/>
      <c r="O309" s="93"/>
      <c r="P309" s="45"/>
      <c r="Q309" s="9"/>
      <c r="R309" s="9"/>
      <c r="S309" s="45"/>
      <c r="T309" s="45"/>
      <c r="U309" s="45"/>
      <c r="V309" s="30"/>
      <c r="W309" s="97"/>
      <c r="X309" s="97"/>
      <c r="Y309" s="97"/>
      <c r="Z309" s="97"/>
      <c r="AA309" s="28"/>
      <c r="AB309" s="45"/>
      <c r="AC309" s="97"/>
      <c r="AD309" s="97"/>
      <c r="AE309" s="97"/>
      <c r="AF309" s="97"/>
      <c r="AG309" s="97"/>
      <c r="AH309" s="156"/>
      <c r="AI309" s="156"/>
      <c r="AJ309" s="156"/>
      <c r="AK309" s="156"/>
      <c r="AL309" s="110"/>
      <c r="AM309" s="110"/>
      <c r="AN309" s="110"/>
      <c r="AO309" s="110"/>
      <c r="AP309" s="33"/>
      <c r="AQ309" s="118"/>
      <c r="AR309" s="128"/>
      <c r="AS309" s="130"/>
      <c r="AT309" s="120"/>
      <c r="AU309" s="42"/>
      <c r="AV309" s="133"/>
      <c r="AW309" s="133"/>
      <c r="AX309" s="23"/>
      <c r="AY309" s="23"/>
      <c r="AZ309" s="133"/>
      <c r="BA309" s="133"/>
      <c r="BB309" s="23"/>
      <c r="BC309" s="23"/>
      <c r="BD309" s="133"/>
      <c r="BE309" s="133"/>
      <c r="BF309" s="23"/>
      <c r="BG309" s="23"/>
      <c r="BH309" s="137"/>
    </row>
    <row r="310" spans="1:60" x14ac:dyDescent="0.15">
      <c r="A310" s="243"/>
      <c r="B310" s="241"/>
      <c r="C310" s="238"/>
      <c r="D310" s="239"/>
      <c r="E310" s="147"/>
      <c r="F310" s="147"/>
      <c r="G310" s="147"/>
      <c r="H310" s="147"/>
      <c r="I310" s="147"/>
      <c r="J310" s="238"/>
      <c r="K310" s="238"/>
      <c r="L310" s="150"/>
      <c r="M310" s="147"/>
      <c r="N310" s="147"/>
      <c r="O310" s="150"/>
      <c r="P310" s="147"/>
      <c r="Q310" s="147"/>
      <c r="R310" s="147"/>
      <c r="S310" s="147"/>
      <c r="T310" s="147"/>
      <c r="U310" s="147"/>
      <c r="V310" s="147"/>
      <c r="W310" s="147"/>
      <c r="X310" s="147"/>
      <c r="Y310" s="147"/>
      <c r="Z310" s="147"/>
      <c r="AA310" s="147"/>
      <c r="AB310" s="45"/>
      <c r="AC310" s="157"/>
      <c r="AD310" s="157"/>
      <c r="AE310" s="157"/>
      <c r="AF310" s="157"/>
      <c r="AG310" s="97"/>
      <c r="AH310" s="157"/>
      <c r="AI310" s="157"/>
      <c r="AJ310" s="157"/>
      <c r="AK310" s="157"/>
      <c r="AL310" s="110"/>
      <c r="AM310" s="110"/>
      <c r="AN310" s="110"/>
      <c r="AO310" s="110"/>
      <c r="AP310" s="43"/>
      <c r="AQ310" s="118"/>
      <c r="AR310" s="129"/>
      <c r="AS310" s="23"/>
      <c r="AT310" s="120"/>
      <c r="AU310" s="42"/>
      <c r="AV310" s="133"/>
      <c r="AW310" s="133"/>
      <c r="AX310" s="23"/>
      <c r="AY310" s="23"/>
      <c r="AZ310" s="133"/>
      <c r="BA310" s="133"/>
      <c r="BB310" s="23"/>
      <c r="BC310" s="23"/>
      <c r="BD310" s="133"/>
      <c r="BE310" s="133"/>
      <c r="BF310" s="23"/>
      <c r="BG310" s="23"/>
      <c r="BH310" s="137"/>
    </row>
    <row r="311" spans="1:60" x14ac:dyDescent="0.15">
      <c r="A311" s="243"/>
      <c r="B311" s="241"/>
      <c r="C311" s="238"/>
      <c r="D311" s="237"/>
      <c r="E311" s="147"/>
      <c r="F311" s="147"/>
      <c r="G311" s="147"/>
      <c r="H311" s="147"/>
      <c r="I311" s="147"/>
      <c r="J311" s="238"/>
      <c r="K311" s="238"/>
      <c r="L311" s="150"/>
      <c r="M311" s="147"/>
      <c r="N311" s="147"/>
      <c r="O311" s="150"/>
      <c r="P311" s="147"/>
      <c r="Q311" s="147"/>
      <c r="R311" s="147"/>
      <c r="S311" s="147"/>
      <c r="T311" s="147"/>
      <c r="U311" s="147"/>
      <c r="V311" s="147"/>
      <c r="W311" s="147"/>
      <c r="X311" s="147"/>
      <c r="Y311" s="147"/>
      <c r="Z311" s="147"/>
      <c r="AA311" s="147"/>
      <c r="AB311" s="45"/>
      <c r="AC311" s="157"/>
      <c r="AD311" s="157"/>
      <c r="AE311" s="157"/>
      <c r="AF311" s="157"/>
      <c r="AG311" s="97"/>
      <c r="AH311" s="157"/>
      <c r="AI311" s="157"/>
      <c r="AJ311" s="157"/>
      <c r="AK311" s="157"/>
      <c r="AL311" s="110"/>
      <c r="AM311" s="110"/>
      <c r="AN311" s="110"/>
      <c r="AO311" s="110"/>
      <c r="AP311" s="33"/>
      <c r="AQ311" s="118"/>
      <c r="AR311" s="127"/>
      <c r="AS311" s="130"/>
      <c r="AT311" s="120"/>
      <c r="AU311" s="42"/>
      <c r="AV311" s="133"/>
      <c r="AW311" s="133"/>
      <c r="AX311" s="23"/>
      <c r="AY311" s="23"/>
      <c r="AZ311" s="133"/>
      <c r="BA311" s="133"/>
      <c r="BB311" s="23"/>
      <c r="BC311" s="23"/>
      <c r="BD311" s="133"/>
      <c r="BE311" s="133"/>
      <c r="BF311" s="23"/>
      <c r="BG311" s="23"/>
      <c r="BH311" s="137"/>
    </row>
    <row r="312" spans="1:60" x14ac:dyDescent="0.15">
      <c r="A312" s="243"/>
      <c r="B312" s="241"/>
      <c r="C312" s="238"/>
      <c r="D312" s="238"/>
      <c r="E312" s="147"/>
      <c r="F312" s="147"/>
      <c r="G312" s="147"/>
      <c r="H312" s="147"/>
      <c r="I312" s="147"/>
      <c r="J312" s="238"/>
      <c r="K312" s="238"/>
      <c r="L312" s="150"/>
      <c r="M312" s="147"/>
      <c r="N312" s="147"/>
      <c r="O312" s="150"/>
      <c r="P312" s="147"/>
      <c r="Q312" s="147"/>
      <c r="R312" s="147"/>
      <c r="S312" s="147"/>
      <c r="T312" s="147"/>
      <c r="U312" s="147"/>
      <c r="V312" s="147"/>
      <c r="W312" s="147"/>
      <c r="X312" s="147"/>
      <c r="Y312" s="147"/>
      <c r="Z312" s="147"/>
      <c r="AA312" s="147"/>
      <c r="AB312" s="45"/>
      <c r="AC312" s="157"/>
      <c r="AD312" s="157"/>
      <c r="AE312" s="157"/>
      <c r="AF312" s="157"/>
      <c r="AG312" s="97"/>
      <c r="AH312" s="157"/>
      <c r="AI312" s="157"/>
      <c r="AJ312" s="157"/>
      <c r="AK312" s="157"/>
      <c r="AL312" s="110"/>
      <c r="AM312" s="110"/>
      <c r="AN312" s="110"/>
      <c r="AO312" s="110"/>
      <c r="AP312" s="43"/>
      <c r="AQ312" s="118"/>
      <c r="AR312" s="128"/>
      <c r="AS312" s="130"/>
      <c r="AT312" s="120"/>
      <c r="AU312" s="42"/>
      <c r="AV312" s="133"/>
      <c r="AW312" s="133"/>
      <c r="AX312" s="23"/>
      <c r="AY312" s="23"/>
      <c r="AZ312" s="133"/>
      <c r="BA312" s="133"/>
      <c r="BB312" s="23"/>
      <c r="BC312" s="23"/>
      <c r="BD312" s="133"/>
      <c r="BE312" s="133"/>
      <c r="BF312" s="23"/>
      <c r="BG312" s="23"/>
      <c r="BH312" s="137"/>
    </row>
    <row r="313" spans="1:60" x14ac:dyDescent="0.15">
      <c r="A313" s="243"/>
      <c r="B313" s="242"/>
      <c r="C313" s="239"/>
      <c r="D313" s="239"/>
      <c r="E313" s="147"/>
      <c r="F313" s="147"/>
      <c r="G313" s="147"/>
      <c r="H313" s="147"/>
      <c r="I313" s="147"/>
      <c r="J313" s="239"/>
      <c r="K313" s="239"/>
      <c r="L313" s="150"/>
      <c r="M313" s="147"/>
      <c r="N313" s="147"/>
      <c r="O313" s="150"/>
      <c r="P313" s="147"/>
      <c r="Q313" s="147"/>
      <c r="R313" s="147"/>
      <c r="S313" s="147"/>
      <c r="T313" s="147"/>
      <c r="U313" s="147"/>
      <c r="V313" s="147"/>
      <c r="W313" s="147"/>
      <c r="X313" s="147"/>
      <c r="Y313" s="147"/>
      <c r="Z313" s="147"/>
      <c r="AA313" s="147"/>
      <c r="AB313" s="45"/>
      <c r="AC313" s="157"/>
      <c r="AD313" s="157"/>
      <c r="AE313" s="157"/>
      <c r="AF313" s="157"/>
      <c r="AG313" s="97"/>
      <c r="AH313" s="157"/>
      <c r="AI313" s="157"/>
      <c r="AJ313" s="157"/>
      <c r="AK313" s="157"/>
      <c r="AL313" s="110"/>
      <c r="AM313" s="110"/>
      <c r="AN313" s="110"/>
      <c r="AO313" s="110"/>
      <c r="AP313" s="33"/>
      <c r="AQ313" s="119"/>
      <c r="AR313" s="129"/>
      <c r="AS313" s="23"/>
      <c r="AT313" s="120"/>
      <c r="AU313" s="42"/>
      <c r="AV313" s="133"/>
      <c r="AW313" s="133"/>
      <c r="AX313" s="23"/>
      <c r="AY313" s="23"/>
      <c r="AZ313" s="133"/>
      <c r="BA313" s="133"/>
      <c r="BB313" s="23"/>
      <c r="BC313" s="23"/>
      <c r="BD313" s="133"/>
      <c r="BE313" s="133"/>
      <c r="BF313" s="23"/>
      <c r="BG313" s="23"/>
      <c r="BH313" s="137"/>
    </row>
    <row r="314" spans="1:60" x14ac:dyDescent="0.15">
      <c r="A314" s="243"/>
      <c r="B314" s="240"/>
      <c r="C314" s="237"/>
      <c r="D314" s="237"/>
      <c r="E314" s="10"/>
      <c r="F314" s="10"/>
      <c r="G314" s="10"/>
      <c r="H314" s="10"/>
      <c r="I314" s="10"/>
      <c r="J314" s="10"/>
      <c r="K314" s="10"/>
      <c r="L314" s="152"/>
      <c r="M314" s="152"/>
      <c r="N314" s="10"/>
      <c r="O314" s="151"/>
      <c r="P314" s="3"/>
      <c r="Q314" s="10"/>
      <c r="R314" s="10"/>
      <c r="S314" s="10"/>
      <c r="T314" s="152"/>
      <c r="U314" s="152"/>
      <c r="V314" s="152"/>
      <c r="W314" s="3"/>
      <c r="X314" s="3"/>
      <c r="Y314" s="3"/>
      <c r="Z314" s="3"/>
      <c r="AA314" s="1"/>
      <c r="AB314" s="23"/>
      <c r="AC314" s="155"/>
      <c r="AD314" s="155"/>
      <c r="AE314" s="155"/>
      <c r="AF314" s="155"/>
      <c r="AG314" s="101"/>
      <c r="AH314" s="155"/>
      <c r="AI314" s="155"/>
      <c r="AJ314" s="155"/>
      <c r="AK314" s="155"/>
      <c r="AL314" s="110"/>
      <c r="AM314" s="110"/>
      <c r="AN314" s="110"/>
      <c r="AO314" s="110"/>
      <c r="AP314" s="33"/>
      <c r="AQ314" s="121"/>
      <c r="AR314" s="127"/>
      <c r="AS314" s="130"/>
      <c r="AT314" s="120"/>
      <c r="AU314" s="42"/>
      <c r="AV314" s="133"/>
      <c r="AW314" s="133"/>
      <c r="AX314" s="23"/>
      <c r="AY314" s="23"/>
      <c r="AZ314" s="133"/>
      <c r="BA314" s="133"/>
      <c r="BB314" s="23"/>
      <c r="BC314" s="23"/>
      <c r="BD314" s="133"/>
      <c r="BE314" s="133"/>
      <c r="BF314" s="23"/>
      <c r="BG314" s="23"/>
      <c r="BH314" s="137"/>
    </row>
    <row r="315" spans="1:60" x14ac:dyDescent="0.15">
      <c r="A315" s="243"/>
      <c r="B315" s="241"/>
      <c r="C315" s="238"/>
      <c r="D315" s="238"/>
      <c r="E315" s="147"/>
      <c r="F315" s="145"/>
      <c r="G315" s="145"/>
      <c r="H315" s="145"/>
      <c r="I315" s="145"/>
      <c r="J315" s="237"/>
      <c r="K315" s="237"/>
      <c r="L315" s="31"/>
      <c r="M315" s="30"/>
      <c r="N315" s="9"/>
      <c r="O315" s="93"/>
      <c r="P315" s="45"/>
      <c r="Q315" s="9"/>
      <c r="R315" s="9"/>
      <c r="S315" s="187"/>
      <c r="T315" s="45"/>
      <c r="U315" s="45"/>
      <c r="V315" s="30"/>
      <c r="W315" s="45"/>
      <c r="X315" s="45"/>
      <c r="Y315" s="45"/>
      <c r="Z315" s="45"/>
      <c r="AA315" s="28"/>
      <c r="AB315" s="45"/>
      <c r="AC315" s="97"/>
      <c r="AD315" s="97"/>
      <c r="AE315" s="97"/>
      <c r="AF315" s="97"/>
      <c r="AG315" s="97"/>
      <c r="AH315" s="156"/>
      <c r="AI315" s="156"/>
      <c r="AJ315" s="156"/>
      <c r="AK315" s="156"/>
      <c r="AL315" s="110"/>
      <c r="AM315" s="110"/>
      <c r="AN315" s="110"/>
      <c r="AO315" s="110"/>
      <c r="AP315" s="43"/>
      <c r="AQ315" s="118"/>
      <c r="AR315" s="128"/>
      <c r="AS315" s="130"/>
      <c r="AT315" s="120"/>
      <c r="AU315" s="42"/>
      <c r="AV315" s="133"/>
      <c r="AW315" s="133"/>
      <c r="AX315" s="23"/>
      <c r="AY315" s="23"/>
      <c r="AZ315" s="133"/>
      <c r="BA315" s="133"/>
      <c r="BB315" s="23"/>
      <c r="BC315" s="23"/>
      <c r="BD315" s="133"/>
      <c r="BE315" s="133"/>
      <c r="BF315" s="23"/>
      <c r="BG315" s="23"/>
      <c r="BH315" s="137"/>
    </row>
    <row r="316" spans="1:60" x14ac:dyDescent="0.15">
      <c r="A316" s="243"/>
      <c r="B316" s="241"/>
      <c r="C316" s="238"/>
      <c r="D316" s="239"/>
      <c r="E316" s="147"/>
      <c r="F316" s="145"/>
      <c r="G316" s="145"/>
      <c r="H316" s="145"/>
      <c r="I316" s="145"/>
      <c r="J316" s="238"/>
      <c r="K316" s="238"/>
      <c r="L316" s="150"/>
      <c r="M316" s="147"/>
      <c r="N316" s="147"/>
      <c r="O316" s="150"/>
      <c r="P316" s="45"/>
      <c r="Q316" s="9"/>
      <c r="R316" s="9"/>
      <c r="S316" s="9"/>
      <c r="T316" s="30"/>
      <c r="U316" s="30"/>
      <c r="V316" s="30"/>
      <c r="W316" s="29"/>
      <c r="X316" s="29"/>
      <c r="Y316" s="29"/>
      <c r="Z316" s="29"/>
      <c r="AA316" s="30"/>
      <c r="AB316" s="45"/>
      <c r="AC316" s="97"/>
      <c r="AD316" s="97"/>
      <c r="AE316" s="97"/>
      <c r="AF316" s="97"/>
      <c r="AG316" s="97"/>
      <c r="AH316" s="100"/>
      <c r="AI316" s="100"/>
      <c r="AJ316" s="100"/>
      <c r="AK316" s="100"/>
      <c r="AL316" s="110"/>
      <c r="AM316" s="110"/>
      <c r="AN316" s="110"/>
      <c r="AO316" s="110"/>
      <c r="AP316" s="33"/>
      <c r="AQ316" s="118"/>
      <c r="AR316" s="129"/>
      <c r="AS316" s="23"/>
      <c r="AT316" s="120"/>
      <c r="AU316" s="42"/>
      <c r="AV316" s="133"/>
      <c r="AW316" s="133"/>
      <c r="AX316" s="23"/>
      <c r="AY316" s="23"/>
      <c r="AZ316" s="133"/>
      <c r="BA316" s="133"/>
      <c r="BB316" s="23"/>
      <c r="BC316" s="23"/>
      <c r="BD316" s="133"/>
      <c r="BE316" s="133"/>
      <c r="BF316" s="23"/>
      <c r="BG316" s="23"/>
      <c r="BH316" s="137"/>
    </row>
    <row r="317" spans="1:60" x14ac:dyDescent="0.15">
      <c r="A317" s="243"/>
      <c r="B317" s="241"/>
      <c r="C317" s="238"/>
      <c r="D317" s="237"/>
      <c r="E317" s="10"/>
      <c r="F317" s="10"/>
      <c r="G317" s="10"/>
      <c r="H317" s="10"/>
      <c r="I317" s="10"/>
      <c r="J317" s="238"/>
      <c r="K317" s="238"/>
      <c r="L317" s="152"/>
      <c r="M317" s="152"/>
      <c r="N317" s="10"/>
      <c r="O317" s="151"/>
      <c r="P317" s="3"/>
      <c r="Q317" s="10"/>
      <c r="R317" s="10"/>
      <c r="S317" s="152"/>
      <c r="T317" s="152"/>
      <c r="U317" s="152"/>
      <c r="V317" s="152"/>
      <c r="W317" s="3"/>
      <c r="X317" s="3"/>
      <c r="Y317" s="3"/>
      <c r="Z317" s="3"/>
      <c r="AA317" s="1"/>
      <c r="AB317" s="23"/>
      <c r="AC317" s="155"/>
      <c r="AD317" s="155"/>
      <c r="AE317" s="155"/>
      <c r="AF317" s="155"/>
      <c r="AG317" s="101"/>
      <c r="AH317" s="155"/>
      <c r="AI317" s="155"/>
      <c r="AJ317" s="155"/>
      <c r="AK317" s="155"/>
      <c r="AL317" s="110"/>
      <c r="AM317" s="110"/>
      <c r="AN317" s="110"/>
      <c r="AO317" s="110"/>
      <c r="AP317" s="43"/>
      <c r="AQ317" s="118"/>
      <c r="AR317" s="127"/>
      <c r="AS317" s="130"/>
      <c r="AT317" s="120"/>
      <c r="AU317" s="42"/>
      <c r="AV317" s="133"/>
      <c r="AW317" s="133"/>
      <c r="AX317" s="23"/>
      <c r="AY317" s="23"/>
      <c r="AZ317" s="133"/>
      <c r="BA317" s="133"/>
      <c r="BB317" s="23"/>
      <c r="BC317" s="23"/>
      <c r="BD317" s="133"/>
      <c r="BE317" s="133"/>
      <c r="BF317" s="23"/>
      <c r="BG317" s="23"/>
      <c r="BH317" s="137"/>
    </row>
    <row r="318" spans="1:60" x14ac:dyDescent="0.15">
      <c r="A318" s="243"/>
      <c r="B318" s="241"/>
      <c r="C318" s="238"/>
      <c r="D318" s="238"/>
      <c r="E318" s="147"/>
      <c r="F318" s="145"/>
      <c r="G318" s="145"/>
      <c r="H318" s="145"/>
      <c r="I318" s="145"/>
      <c r="J318" s="238"/>
      <c r="K318" s="238"/>
      <c r="L318" s="45"/>
      <c r="M318" s="45"/>
      <c r="N318" s="9"/>
      <c r="O318" s="93"/>
      <c r="P318" s="45"/>
      <c r="Q318" s="9"/>
      <c r="R318" s="9"/>
      <c r="S318" s="45"/>
      <c r="T318" s="45"/>
      <c r="U318" s="45"/>
      <c r="V318" s="30"/>
      <c r="W318" s="97"/>
      <c r="X318" s="97"/>
      <c r="Y318" s="97"/>
      <c r="Z318" s="97"/>
      <c r="AA318" s="28"/>
      <c r="AB318" s="45"/>
      <c r="AC318" s="97"/>
      <c r="AD318" s="97"/>
      <c r="AE318" s="97"/>
      <c r="AF318" s="97"/>
      <c r="AG318" s="97"/>
      <c r="AH318" s="156"/>
      <c r="AI318" s="156"/>
      <c r="AJ318" s="156"/>
      <c r="AK318" s="156"/>
      <c r="AL318" s="110"/>
      <c r="AM318" s="110"/>
      <c r="AN318" s="110"/>
      <c r="AO318" s="110"/>
      <c r="AP318" s="33"/>
      <c r="AQ318" s="118"/>
      <c r="AR318" s="128"/>
      <c r="AS318" s="130"/>
      <c r="AT318" s="120"/>
      <c r="AU318" s="42"/>
      <c r="AV318" s="133"/>
      <c r="AW318" s="133"/>
      <c r="AX318" s="23"/>
      <c r="AY318" s="23"/>
      <c r="AZ318" s="133"/>
      <c r="BA318" s="133"/>
      <c r="BB318" s="23"/>
      <c r="BC318" s="23"/>
      <c r="BD318" s="133"/>
      <c r="BE318" s="133"/>
      <c r="BF318" s="23"/>
      <c r="BG318" s="23"/>
      <c r="BH318" s="137"/>
    </row>
    <row r="319" spans="1:60" x14ac:dyDescent="0.15">
      <c r="A319" s="243"/>
      <c r="B319" s="241"/>
      <c r="C319" s="238"/>
      <c r="D319" s="239"/>
      <c r="E319" s="147"/>
      <c r="F319" s="147"/>
      <c r="G319" s="147"/>
      <c r="H319" s="147"/>
      <c r="I319" s="147"/>
      <c r="J319" s="238"/>
      <c r="K319" s="238"/>
      <c r="L319" s="150"/>
      <c r="M319" s="147"/>
      <c r="N319" s="147"/>
      <c r="O319" s="150"/>
      <c r="P319" s="147"/>
      <c r="Q319" s="147"/>
      <c r="R319" s="147"/>
      <c r="S319" s="147"/>
      <c r="T319" s="147"/>
      <c r="U319" s="147"/>
      <c r="V319" s="147"/>
      <c r="W319" s="147"/>
      <c r="X319" s="147"/>
      <c r="Y319" s="147"/>
      <c r="Z319" s="147"/>
      <c r="AA319" s="147"/>
      <c r="AB319" s="45"/>
      <c r="AC319" s="157"/>
      <c r="AD319" s="157"/>
      <c r="AE319" s="157"/>
      <c r="AF319" s="157"/>
      <c r="AG319" s="97"/>
      <c r="AH319" s="157"/>
      <c r="AI319" s="157"/>
      <c r="AJ319" s="157"/>
      <c r="AK319" s="157"/>
      <c r="AL319" s="110"/>
      <c r="AM319" s="110"/>
      <c r="AN319" s="110"/>
      <c r="AO319" s="110"/>
      <c r="AP319" s="43"/>
      <c r="AQ319" s="118"/>
      <c r="AR319" s="129"/>
      <c r="AS319" s="23"/>
      <c r="AT319" s="120"/>
      <c r="AU319" s="42"/>
      <c r="AV319" s="133"/>
      <c r="AW319" s="133"/>
      <c r="AX319" s="23"/>
      <c r="AY319" s="23"/>
      <c r="AZ319" s="133"/>
      <c r="BA319" s="133"/>
      <c r="BB319" s="23"/>
      <c r="BC319" s="23"/>
      <c r="BD319" s="133"/>
      <c r="BE319" s="133"/>
      <c r="BF319" s="23"/>
      <c r="BG319" s="23"/>
      <c r="BH319" s="137"/>
    </row>
    <row r="320" spans="1:60" x14ac:dyDescent="0.15">
      <c r="A320" s="243"/>
      <c r="B320" s="241"/>
      <c r="C320" s="238"/>
      <c r="D320" s="237"/>
      <c r="E320" s="147"/>
      <c r="F320" s="147"/>
      <c r="G320" s="147"/>
      <c r="H320" s="147"/>
      <c r="I320" s="147"/>
      <c r="J320" s="238"/>
      <c r="K320" s="238"/>
      <c r="L320" s="150"/>
      <c r="M320" s="147"/>
      <c r="N320" s="147"/>
      <c r="O320" s="150"/>
      <c r="P320" s="147"/>
      <c r="Q320" s="147"/>
      <c r="R320" s="147"/>
      <c r="S320" s="147"/>
      <c r="T320" s="147"/>
      <c r="U320" s="147"/>
      <c r="V320" s="147"/>
      <c r="W320" s="147"/>
      <c r="X320" s="147"/>
      <c r="Y320" s="147"/>
      <c r="Z320" s="147"/>
      <c r="AA320" s="147"/>
      <c r="AB320" s="45"/>
      <c r="AC320" s="157"/>
      <c r="AD320" s="157"/>
      <c r="AE320" s="157"/>
      <c r="AF320" s="157"/>
      <c r="AG320" s="97"/>
      <c r="AH320" s="157"/>
      <c r="AI320" s="157"/>
      <c r="AJ320" s="157"/>
      <c r="AK320" s="157"/>
      <c r="AL320" s="110"/>
      <c r="AM320" s="110"/>
      <c r="AN320" s="110"/>
      <c r="AO320" s="110"/>
      <c r="AP320" s="33"/>
      <c r="AQ320" s="118"/>
      <c r="AR320" s="127"/>
      <c r="AS320" s="130"/>
      <c r="AT320" s="120"/>
      <c r="AU320" s="42"/>
      <c r="AV320" s="133"/>
      <c r="AW320" s="133"/>
      <c r="AX320" s="23"/>
      <c r="AY320" s="23"/>
      <c r="AZ320" s="133"/>
      <c r="BA320" s="133"/>
      <c r="BB320" s="23"/>
      <c r="BC320" s="23"/>
      <c r="BD320" s="133"/>
      <c r="BE320" s="133"/>
      <c r="BF320" s="23"/>
      <c r="BG320" s="23"/>
      <c r="BH320" s="137"/>
    </row>
    <row r="321" spans="1:60" x14ac:dyDescent="0.15">
      <c r="A321" s="243"/>
      <c r="B321" s="241"/>
      <c r="C321" s="238"/>
      <c r="D321" s="238"/>
      <c r="E321" s="147"/>
      <c r="F321" s="147"/>
      <c r="G321" s="147"/>
      <c r="H321" s="147"/>
      <c r="I321" s="147"/>
      <c r="J321" s="238"/>
      <c r="K321" s="238"/>
      <c r="L321" s="150"/>
      <c r="M321" s="147"/>
      <c r="N321" s="147"/>
      <c r="O321" s="150"/>
      <c r="P321" s="147"/>
      <c r="Q321" s="147"/>
      <c r="R321" s="147"/>
      <c r="S321" s="147"/>
      <c r="T321" s="147"/>
      <c r="U321" s="147"/>
      <c r="V321" s="147"/>
      <c r="W321" s="147"/>
      <c r="X321" s="147"/>
      <c r="Y321" s="147"/>
      <c r="Z321" s="147"/>
      <c r="AA321" s="147"/>
      <c r="AB321" s="45"/>
      <c r="AC321" s="157"/>
      <c r="AD321" s="157"/>
      <c r="AE321" s="157"/>
      <c r="AF321" s="157"/>
      <c r="AG321" s="97"/>
      <c r="AH321" s="157"/>
      <c r="AI321" s="157"/>
      <c r="AJ321" s="157"/>
      <c r="AK321" s="157"/>
      <c r="AL321" s="110"/>
      <c r="AM321" s="110"/>
      <c r="AN321" s="110"/>
      <c r="AO321" s="110"/>
      <c r="AP321" s="43"/>
      <c r="AQ321" s="118"/>
      <c r="AR321" s="128"/>
      <c r="AS321" s="130"/>
      <c r="AT321" s="120"/>
      <c r="AU321" s="42"/>
      <c r="AV321" s="133"/>
      <c r="AW321" s="133"/>
      <c r="AX321" s="23"/>
      <c r="AY321" s="23"/>
      <c r="AZ321" s="133"/>
      <c r="BA321" s="133"/>
      <c r="BB321" s="23"/>
      <c r="BC321" s="23"/>
      <c r="BD321" s="133"/>
      <c r="BE321" s="133"/>
      <c r="BF321" s="23"/>
      <c r="BG321" s="23"/>
      <c r="BH321" s="137"/>
    </row>
    <row r="322" spans="1:60" x14ac:dyDescent="0.15">
      <c r="A322" s="243"/>
      <c r="B322" s="242"/>
      <c r="C322" s="239"/>
      <c r="D322" s="239"/>
      <c r="E322" s="147"/>
      <c r="F322" s="147"/>
      <c r="G322" s="147"/>
      <c r="H322" s="147"/>
      <c r="I322" s="147"/>
      <c r="J322" s="239"/>
      <c r="K322" s="239"/>
      <c r="L322" s="150"/>
      <c r="M322" s="147"/>
      <c r="N322" s="147"/>
      <c r="O322" s="150"/>
      <c r="P322" s="147"/>
      <c r="Q322" s="147"/>
      <c r="R322" s="147"/>
      <c r="S322" s="147"/>
      <c r="T322" s="147"/>
      <c r="U322" s="147"/>
      <c r="V322" s="147"/>
      <c r="W322" s="147"/>
      <c r="X322" s="147"/>
      <c r="Y322" s="147"/>
      <c r="Z322" s="147"/>
      <c r="AA322" s="147"/>
      <c r="AB322" s="45"/>
      <c r="AC322" s="157"/>
      <c r="AD322" s="157"/>
      <c r="AE322" s="157"/>
      <c r="AF322" s="157"/>
      <c r="AG322" s="97"/>
      <c r="AH322" s="157"/>
      <c r="AI322" s="157"/>
      <c r="AJ322" s="157"/>
      <c r="AK322" s="157"/>
      <c r="AL322" s="110"/>
      <c r="AM322" s="110"/>
      <c r="AN322" s="110"/>
      <c r="AO322" s="110"/>
      <c r="AP322" s="33"/>
      <c r="AQ322" s="119"/>
      <c r="AR322" s="129"/>
      <c r="AS322" s="23"/>
      <c r="AT322" s="120"/>
      <c r="AU322" s="42"/>
      <c r="AV322" s="133"/>
      <c r="AW322" s="133"/>
      <c r="AX322" s="23"/>
      <c r="AY322" s="23"/>
      <c r="AZ322" s="133"/>
      <c r="BA322" s="133"/>
      <c r="BB322" s="23"/>
      <c r="BC322" s="23"/>
      <c r="BD322" s="133"/>
      <c r="BE322" s="133"/>
      <c r="BF322" s="23"/>
      <c r="BG322" s="23"/>
      <c r="BH322" s="137"/>
    </row>
    <row r="323" spans="1:60" x14ac:dyDescent="0.15">
      <c r="A323" s="243"/>
      <c r="B323" s="240"/>
      <c r="C323" s="237"/>
      <c r="D323" s="237"/>
      <c r="E323" s="10"/>
      <c r="F323" s="10"/>
      <c r="G323" s="10"/>
      <c r="H323" s="10"/>
      <c r="I323" s="10"/>
      <c r="J323" s="10"/>
      <c r="K323" s="10"/>
      <c r="L323" s="152"/>
      <c r="M323" s="152"/>
      <c r="N323" s="10"/>
      <c r="O323" s="151"/>
      <c r="P323" s="3"/>
      <c r="Q323" s="10"/>
      <c r="R323" s="10"/>
      <c r="S323" s="10"/>
      <c r="T323" s="152"/>
      <c r="U323" s="152"/>
      <c r="V323" s="152"/>
      <c r="W323" s="3"/>
      <c r="X323" s="3"/>
      <c r="Y323" s="3"/>
      <c r="Z323" s="3"/>
      <c r="AA323" s="1"/>
      <c r="AB323" s="23"/>
      <c r="AC323" s="155"/>
      <c r="AD323" s="155"/>
      <c r="AE323" s="155"/>
      <c r="AF323" s="155"/>
      <c r="AG323" s="101"/>
      <c r="AH323" s="155"/>
      <c r="AI323" s="155"/>
      <c r="AJ323" s="155"/>
      <c r="AK323" s="155"/>
      <c r="AL323" s="110"/>
      <c r="AM323" s="110"/>
      <c r="AN323" s="110"/>
      <c r="AO323" s="110"/>
      <c r="AP323" s="33"/>
      <c r="AQ323" s="121"/>
      <c r="AR323" s="127"/>
      <c r="AS323" s="130"/>
      <c r="AT323" s="120"/>
      <c r="AU323" s="42"/>
      <c r="AV323" s="133"/>
      <c r="AW323" s="133"/>
      <c r="AX323" s="23"/>
      <c r="AY323" s="23"/>
      <c r="AZ323" s="133"/>
      <c r="BA323" s="133"/>
      <c r="BB323" s="23"/>
      <c r="BC323" s="23"/>
      <c r="BD323" s="133"/>
      <c r="BE323" s="133"/>
      <c r="BF323" s="23"/>
      <c r="BG323" s="23"/>
      <c r="BH323" s="137"/>
    </row>
    <row r="324" spans="1:60" x14ac:dyDescent="0.15">
      <c r="A324" s="243"/>
      <c r="B324" s="241"/>
      <c r="C324" s="238"/>
      <c r="D324" s="238"/>
      <c r="E324" s="147"/>
      <c r="F324" s="145"/>
      <c r="G324" s="145"/>
      <c r="H324" s="145"/>
      <c r="I324" s="145"/>
      <c r="J324" s="237"/>
      <c r="K324" s="237"/>
      <c r="L324" s="31"/>
      <c r="M324" s="30"/>
      <c r="N324" s="9"/>
      <c r="O324" s="93"/>
      <c r="P324" s="45"/>
      <c r="Q324" s="9"/>
      <c r="R324" s="9"/>
      <c r="S324" s="187"/>
      <c r="T324" s="45"/>
      <c r="U324" s="45"/>
      <c r="V324" s="30"/>
      <c r="W324" s="45"/>
      <c r="X324" s="45"/>
      <c r="Y324" s="45"/>
      <c r="Z324" s="45"/>
      <c r="AA324" s="28"/>
      <c r="AB324" s="45"/>
      <c r="AC324" s="97"/>
      <c r="AD324" s="97"/>
      <c r="AE324" s="97"/>
      <c r="AF324" s="97"/>
      <c r="AG324" s="97"/>
      <c r="AH324" s="156"/>
      <c r="AI324" s="156"/>
      <c r="AJ324" s="156"/>
      <c r="AK324" s="156"/>
      <c r="AL324" s="110"/>
      <c r="AM324" s="110"/>
      <c r="AN324" s="110"/>
      <c r="AO324" s="110"/>
      <c r="AP324" s="43"/>
      <c r="AQ324" s="118"/>
      <c r="AR324" s="128"/>
      <c r="AS324" s="130"/>
      <c r="AT324" s="120"/>
      <c r="AU324" s="42"/>
      <c r="AV324" s="133"/>
      <c r="AW324" s="133"/>
      <c r="AX324" s="23"/>
      <c r="AY324" s="23"/>
      <c r="AZ324" s="133"/>
      <c r="BA324" s="133"/>
      <c r="BB324" s="23"/>
      <c r="BC324" s="23"/>
      <c r="BD324" s="133"/>
      <c r="BE324" s="133"/>
      <c r="BF324" s="23"/>
      <c r="BG324" s="23"/>
      <c r="BH324" s="137"/>
    </row>
    <row r="325" spans="1:60" x14ac:dyDescent="0.15">
      <c r="A325" s="243"/>
      <c r="B325" s="241"/>
      <c r="C325" s="238"/>
      <c r="D325" s="239"/>
      <c r="E325" s="147"/>
      <c r="F325" s="145"/>
      <c r="G325" s="145"/>
      <c r="H325" s="145"/>
      <c r="I325" s="145"/>
      <c r="J325" s="238"/>
      <c r="K325" s="238"/>
      <c r="L325" s="150"/>
      <c r="M325" s="147"/>
      <c r="N325" s="147"/>
      <c r="O325" s="150"/>
      <c r="P325" s="45"/>
      <c r="Q325" s="9"/>
      <c r="R325" s="9"/>
      <c r="S325" s="9"/>
      <c r="T325" s="30"/>
      <c r="U325" s="30"/>
      <c r="V325" s="30"/>
      <c r="W325" s="29"/>
      <c r="X325" s="29"/>
      <c r="Y325" s="29"/>
      <c r="Z325" s="29"/>
      <c r="AA325" s="30"/>
      <c r="AB325" s="45"/>
      <c r="AC325" s="97"/>
      <c r="AD325" s="97"/>
      <c r="AE325" s="97"/>
      <c r="AF325" s="97"/>
      <c r="AG325" s="97"/>
      <c r="AH325" s="100"/>
      <c r="AI325" s="100"/>
      <c r="AJ325" s="100"/>
      <c r="AK325" s="100"/>
      <c r="AL325" s="110"/>
      <c r="AM325" s="110"/>
      <c r="AN325" s="110"/>
      <c r="AO325" s="110"/>
      <c r="AP325" s="33"/>
      <c r="AQ325" s="118"/>
      <c r="AR325" s="129"/>
      <c r="AS325" s="23"/>
      <c r="AT325" s="120"/>
      <c r="AU325" s="42"/>
      <c r="AV325" s="133"/>
      <c r="AW325" s="133"/>
      <c r="AX325" s="23"/>
      <c r="AY325" s="23"/>
      <c r="AZ325" s="133"/>
      <c r="BA325" s="133"/>
      <c r="BB325" s="23"/>
      <c r="BC325" s="23"/>
      <c r="BD325" s="133"/>
      <c r="BE325" s="133"/>
      <c r="BF325" s="23"/>
      <c r="BG325" s="23"/>
      <c r="BH325" s="137"/>
    </row>
    <row r="326" spans="1:60" x14ac:dyDescent="0.15">
      <c r="A326" s="243"/>
      <c r="B326" s="241"/>
      <c r="C326" s="238"/>
      <c r="D326" s="237"/>
      <c r="E326" s="10"/>
      <c r="F326" s="10"/>
      <c r="G326" s="10"/>
      <c r="H326" s="10"/>
      <c r="I326" s="10"/>
      <c r="J326" s="238"/>
      <c r="K326" s="238"/>
      <c r="L326" s="152"/>
      <c r="M326" s="152"/>
      <c r="N326" s="10"/>
      <c r="O326" s="151"/>
      <c r="P326" s="3"/>
      <c r="Q326" s="10"/>
      <c r="R326" s="10"/>
      <c r="S326" s="152"/>
      <c r="T326" s="152"/>
      <c r="U326" s="152"/>
      <c r="V326" s="152"/>
      <c r="W326" s="3"/>
      <c r="X326" s="3"/>
      <c r="Y326" s="3"/>
      <c r="Z326" s="3"/>
      <c r="AA326" s="1"/>
      <c r="AB326" s="23"/>
      <c r="AC326" s="155"/>
      <c r="AD326" s="155"/>
      <c r="AE326" s="155"/>
      <c r="AF326" s="155"/>
      <c r="AG326" s="101"/>
      <c r="AH326" s="155"/>
      <c r="AI326" s="155"/>
      <c r="AJ326" s="155"/>
      <c r="AK326" s="155"/>
      <c r="AL326" s="110"/>
      <c r="AM326" s="110"/>
      <c r="AN326" s="110"/>
      <c r="AO326" s="110"/>
      <c r="AP326" s="43"/>
      <c r="AQ326" s="118"/>
      <c r="AR326" s="127"/>
      <c r="AS326" s="130"/>
      <c r="AT326" s="120"/>
      <c r="AU326" s="42"/>
      <c r="AV326" s="133"/>
      <c r="AW326" s="133"/>
      <c r="AX326" s="23"/>
      <c r="AY326" s="23"/>
      <c r="AZ326" s="133"/>
      <c r="BA326" s="133"/>
      <c r="BB326" s="23"/>
      <c r="BC326" s="23"/>
      <c r="BD326" s="133"/>
      <c r="BE326" s="133"/>
      <c r="BF326" s="23"/>
      <c r="BG326" s="23"/>
      <c r="BH326" s="137"/>
    </row>
    <row r="327" spans="1:60" x14ac:dyDescent="0.15">
      <c r="A327" s="243"/>
      <c r="B327" s="241"/>
      <c r="C327" s="238"/>
      <c r="D327" s="238"/>
      <c r="E327" s="147"/>
      <c r="F327" s="145"/>
      <c r="G327" s="145"/>
      <c r="H327" s="145"/>
      <c r="I327" s="145"/>
      <c r="J327" s="238"/>
      <c r="K327" s="238"/>
      <c r="L327" s="45"/>
      <c r="M327" s="45"/>
      <c r="N327" s="9"/>
      <c r="O327" s="93"/>
      <c r="P327" s="45"/>
      <c r="Q327" s="9"/>
      <c r="R327" s="9"/>
      <c r="S327" s="45"/>
      <c r="T327" s="45"/>
      <c r="U327" s="45"/>
      <c r="V327" s="30"/>
      <c r="W327" s="97"/>
      <c r="X327" s="97"/>
      <c r="Y327" s="97"/>
      <c r="Z327" s="97"/>
      <c r="AA327" s="28"/>
      <c r="AB327" s="45"/>
      <c r="AC327" s="97"/>
      <c r="AD327" s="97"/>
      <c r="AE327" s="97"/>
      <c r="AF327" s="97"/>
      <c r="AG327" s="97"/>
      <c r="AH327" s="156"/>
      <c r="AI327" s="156"/>
      <c r="AJ327" s="156"/>
      <c r="AK327" s="156"/>
      <c r="AL327" s="110"/>
      <c r="AM327" s="110"/>
      <c r="AN327" s="110"/>
      <c r="AO327" s="110"/>
      <c r="AP327" s="33"/>
      <c r="AQ327" s="118"/>
      <c r="AR327" s="128"/>
      <c r="AS327" s="130"/>
      <c r="AT327" s="120"/>
      <c r="AU327" s="42"/>
      <c r="AV327" s="133"/>
      <c r="AW327" s="133"/>
      <c r="AX327" s="23"/>
      <c r="AY327" s="23"/>
      <c r="AZ327" s="133"/>
      <c r="BA327" s="133"/>
      <c r="BB327" s="23"/>
      <c r="BC327" s="23"/>
      <c r="BD327" s="133"/>
      <c r="BE327" s="133"/>
      <c r="BF327" s="23"/>
      <c r="BG327" s="23"/>
      <c r="BH327" s="137"/>
    </row>
    <row r="328" spans="1:60" x14ac:dyDescent="0.15">
      <c r="A328" s="243"/>
      <c r="B328" s="241"/>
      <c r="C328" s="238"/>
      <c r="D328" s="239"/>
      <c r="E328" s="147"/>
      <c r="F328" s="147"/>
      <c r="G328" s="147"/>
      <c r="H328" s="147"/>
      <c r="I328" s="147"/>
      <c r="J328" s="238"/>
      <c r="K328" s="238"/>
      <c r="L328" s="150"/>
      <c r="M328" s="147"/>
      <c r="N328" s="147"/>
      <c r="O328" s="150"/>
      <c r="P328" s="147"/>
      <c r="Q328" s="147"/>
      <c r="R328" s="147"/>
      <c r="S328" s="147"/>
      <c r="T328" s="147"/>
      <c r="U328" s="147"/>
      <c r="V328" s="147"/>
      <c r="W328" s="147"/>
      <c r="X328" s="147"/>
      <c r="Y328" s="147"/>
      <c r="Z328" s="147"/>
      <c r="AA328" s="147"/>
      <c r="AB328" s="45"/>
      <c r="AC328" s="157"/>
      <c r="AD328" s="157"/>
      <c r="AE328" s="157"/>
      <c r="AF328" s="157"/>
      <c r="AG328" s="97"/>
      <c r="AH328" s="157"/>
      <c r="AI328" s="157"/>
      <c r="AJ328" s="157"/>
      <c r="AK328" s="157"/>
      <c r="AL328" s="110"/>
      <c r="AM328" s="110"/>
      <c r="AN328" s="110"/>
      <c r="AO328" s="110"/>
      <c r="AP328" s="43"/>
      <c r="AQ328" s="118"/>
      <c r="AR328" s="129"/>
      <c r="AS328" s="23"/>
      <c r="AT328" s="120"/>
      <c r="AU328" s="42"/>
      <c r="AV328" s="133"/>
      <c r="AW328" s="133"/>
      <c r="AX328" s="23"/>
      <c r="AY328" s="23"/>
      <c r="AZ328" s="133"/>
      <c r="BA328" s="133"/>
      <c r="BB328" s="23"/>
      <c r="BC328" s="23"/>
      <c r="BD328" s="133"/>
      <c r="BE328" s="133"/>
      <c r="BF328" s="23"/>
      <c r="BG328" s="23"/>
      <c r="BH328" s="137"/>
    </row>
    <row r="329" spans="1:60" x14ac:dyDescent="0.15">
      <c r="A329" s="243"/>
      <c r="B329" s="241"/>
      <c r="C329" s="238"/>
      <c r="D329" s="237"/>
      <c r="E329" s="147"/>
      <c r="F329" s="147"/>
      <c r="G329" s="147"/>
      <c r="H329" s="147"/>
      <c r="I329" s="147"/>
      <c r="J329" s="238"/>
      <c r="K329" s="238"/>
      <c r="L329" s="150"/>
      <c r="M329" s="147"/>
      <c r="N329" s="147"/>
      <c r="O329" s="150"/>
      <c r="P329" s="147"/>
      <c r="Q329" s="147"/>
      <c r="R329" s="147"/>
      <c r="S329" s="147"/>
      <c r="T329" s="147"/>
      <c r="U329" s="147"/>
      <c r="V329" s="147"/>
      <c r="W329" s="147"/>
      <c r="X329" s="147"/>
      <c r="Y329" s="147"/>
      <c r="Z329" s="147"/>
      <c r="AA329" s="147"/>
      <c r="AB329" s="45"/>
      <c r="AC329" s="157"/>
      <c r="AD329" s="157"/>
      <c r="AE329" s="157"/>
      <c r="AF329" s="157"/>
      <c r="AG329" s="97"/>
      <c r="AH329" s="157"/>
      <c r="AI329" s="157"/>
      <c r="AJ329" s="157"/>
      <c r="AK329" s="157"/>
      <c r="AL329" s="110"/>
      <c r="AM329" s="110"/>
      <c r="AN329" s="110"/>
      <c r="AO329" s="110"/>
      <c r="AP329" s="33"/>
      <c r="AQ329" s="118"/>
      <c r="AR329" s="127"/>
      <c r="AS329" s="130"/>
      <c r="AT329" s="120"/>
      <c r="AU329" s="42"/>
      <c r="AV329" s="133"/>
      <c r="AW329" s="133"/>
      <c r="AX329" s="23"/>
      <c r="AY329" s="23"/>
      <c r="AZ329" s="133"/>
      <c r="BA329" s="133"/>
      <c r="BB329" s="23"/>
      <c r="BC329" s="23"/>
      <c r="BD329" s="133"/>
      <c r="BE329" s="133"/>
      <c r="BF329" s="23"/>
      <c r="BG329" s="23"/>
      <c r="BH329" s="137"/>
    </row>
    <row r="330" spans="1:60" x14ac:dyDescent="0.15">
      <c r="A330" s="243"/>
      <c r="B330" s="241"/>
      <c r="C330" s="238"/>
      <c r="D330" s="238"/>
      <c r="E330" s="147"/>
      <c r="F330" s="147"/>
      <c r="G330" s="147"/>
      <c r="H330" s="147"/>
      <c r="I330" s="147"/>
      <c r="J330" s="238"/>
      <c r="K330" s="238"/>
      <c r="L330" s="150"/>
      <c r="M330" s="147"/>
      <c r="N330" s="147"/>
      <c r="O330" s="150"/>
      <c r="P330" s="147"/>
      <c r="Q330" s="147"/>
      <c r="R330" s="147"/>
      <c r="S330" s="147"/>
      <c r="T330" s="147"/>
      <c r="U330" s="147"/>
      <c r="V330" s="147"/>
      <c r="W330" s="147"/>
      <c r="X330" s="147"/>
      <c r="Y330" s="147"/>
      <c r="Z330" s="147"/>
      <c r="AA330" s="147"/>
      <c r="AB330" s="45"/>
      <c r="AC330" s="157"/>
      <c r="AD330" s="157"/>
      <c r="AE330" s="157"/>
      <c r="AF330" s="157"/>
      <c r="AG330" s="97"/>
      <c r="AH330" s="157"/>
      <c r="AI330" s="157"/>
      <c r="AJ330" s="157"/>
      <c r="AK330" s="157"/>
      <c r="AL330" s="110"/>
      <c r="AM330" s="110"/>
      <c r="AN330" s="110"/>
      <c r="AO330" s="110"/>
      <c r="AP330" s="43"/>
      <c r="AQ330" s="118"/>
      <c r="AR330" s="128"/>
      <c r="AS330" s="130"/>
      <c r="AT330" s="120"/>
      <c r="AU330" s="42"/>
      <c r="AV330" s="133"/>
      <c r="AW330" s="133"/>
      <c r="AX330" s="23"/>
      <c r="AY330" s="23"/>
      <c r="AZ330" s="133"/>
      <c r="BA330" s="133"/>
      <c r="BB330" s="23"/>
      <c r="BC330" s="23"/>
      <c r="BD330" s="133"/>
      <c r="BE330" s="133"/>
      <c r="BF330" s="23"/>
      <c r="BG330" s="23"/>
      <c r="BH330" s="137"/>
    </row>
    <row r="331" spans="1:60" x14ac:dyDescent="0.15">
      <c r="A331" s="243"/>
      <c r="B331" s="242"/>
      <c r="C331" s="239"/>
      <c r="D331" s="239"/>
      <c r="E331" s="147"/>
      <c r="F331" s="147"/>
      <c r="G331" s="147"/>
      <c r="H331" s="147"/>
      <c r="I331" s="147"/>
      <c r="J331" s="239"/>
      <c r="K331" s="239"/>
      <c r="L331" s="150"/>
      <c r="M331" s="147"/>
      <c r="N331" s="147"/>
      <c r="O331" s="150"/>
      <c r="P331" s="147"/>
      <c r="Q331" s="147"/>
      <c r="R331" s="147"/>
      <c r="S331" s="147"/>
      <c r="T331" s="147"/>
      <c r="U331" s="147"/>
      <c r="V331" s="147"/>
      <c r="W331" s="147"/>
      <c r="X331" s="147"/>
      <c r="Y331" s="147"/>
      <c r="Z331" s="147"/>
      <c r="AA331" s="147"/>
      <c r="AB331" s="45"/>
      <c r="AC331" s="157"/>
      <c r="AD331" s="157"/>
      <c r="AE331" s="157"/>
      <c r="AF331" s="157"/>
      <c r="AG331" s="97"/>
      <c r="AH331" s="157"/>
      <c r="AI331" s="157"/>
      <c r="AJ331" s="157"/>
      <c r="AK331" s="157"/>
      <c r="AL331" s="110"/>
      <c r="AM331" s="110"/>
      <c r="AN331" s="110"/>
      <c r="AO331" s="110"/>
      <c r="AP331" s="33"/>
      <c r="AQ331" s="119"/>
      <c r="AR331" s="129"/>
      <c r="AS331" s="23"/>
      <c r="AT331" s="120"/>
      <c r="AU331" s="42"/>
      <c r="AV331" s="133"/>
      <c r="AW331" s="133"/>
      <c r="AX331" s="23"/>
      <c r="AY331" s="23"/>
      <c r="AZ331" s="133"/>
      <c r="BA331" s="133"/>
      <c r="BB331" s="23"/>
      <c r="BC331" s="23"/>
      <c r="BD331" s="133"/>
      <c r="BE331" s="133"/>
      <c r="BF331" s="23"/>
      <c r="BG331" s="23"/>
      <c r="BH331" s="137"/>
    </row>
    <row r="332" spans="1:60" x14ac:dyDescent="0.15">
      <c r="A332" s="243"/>
      <c r="B332" s="240"/>
      <c r="C332" s="237"/>
      <c r="D332" s="237"/>
      <c r="E332" s="10"/>
      <c r="F332" s="10"/>
      <c r="G332" s="10"/>
      <c r="H332" s="10"/>
      <c r="I332" s="10"/>
      <c r="J332" s="10"/>
      <c r="K332" s="10"/>
      <c r="L332" s="152"/>
      <c r="M332" s="152"/>
      <c r="N332" s="10"/>
      <c r="O332" s="151"/>
      <c r="P332" s="3"/>
      <c r="Q332" s="3"/>
      <c r="R332" s="3"/>
      <c r="S332" s="3"/>
      <c r="T332" s="152"/>
      <c r="U332" s="152"/>
      <c r="V332" s="152"/>
      <c r="W332" s="3"/>
      <c r="X332" s="3"/>
      <c r="Y332" s="3"/>
      <c r="Z332" s="3"/>
      <c r="AA332" s="1"/>
      <c r="AB332" s="23"/>
      <c r="AC332" s="155"/>
      <c r="AD332" s="155"/>
      <c r="AE332" s="155"/>
      <c r="AF332" s="155"/>
      <c r="AG332" s="101"/>
      <c r="AH332" s="155"/>
      <c r="AI332" s="155"/>
      <c r="AJ332" s="155"/>
      <c r="AK332" s="155"/>
      <c r="AL332" s="110"/>
      <c r="AM332" s="110"/>
      <c r="AN332" s="110"/>
      <c r="AO332" s="110"/>
      <c r="AP332" s="33"/>
      <c r="AQ332" s="121"/>
      <c r="AR332" s="127"/>
      <c r="AS332" s="130"/>
      <c r="AT332" s="120"/>
      <c r="AU332" s="42"/>
      <c r="AV332" s="133"/>
      <c r="AW332" s="133"/>
      <c r="AX332" s="23"/>
      <c r="AY332" s="23"/>
      <c r="AZ332" s="133"/>
      <c r="BA332" s="133"/>
      <c r="BB332" s="23"/>
      <c r="BC332" s="23"/>
      <c r="BD332" s="133"/>
      <c r="BE332" s="133"/>
      <c r="BF332" s="23"/>
      <c r="BG332" s="23"/>
      <c r="BH332" s="137"/>
    </row>
    <row r="333" spans="1:60" x14ac:dyDescent="0.15">
      <c r="A333" s="243"/>
      <c r="B333" s="241"/>
      <c r="C333" s="238"/>
      <c r="D333" s="238"/>
      <c r="E333" s="147"/>
      <c r="F333" s="145"/>
      <c r="G333" s="145"/>
      <c r="H333" s="145"/>
      <c r="I333" s="145"/>
      <c r="J333" s="237"/>
      <c r="K333" s="237"/>
      <c r="L333" s="31"/>
      <c r="M333" s="45"/>
      <c r="N333" s="9"/>
      <c r="O333" s="93"/>
      <c r="P333" s="45"/>
      <c r="Q333" s="45"/>
      <c r="R333" s="45"/>
      <c r="S333" s="45"/>
      <c r="T333" s="97"/>
      <c r="U333" s="45"/>
      <c r="V333" s="30"/>
      <c r="W333" s="97"/>
      <c r="X333" s="97"/>
      <c r="Y333" s="97"/>
      <c r="Z333" s="97"/>
      <c r="AA333" s="28"/>
      <c r="AB333" s="45"/>
      <c r="AC333" s="97"/>
      <c r="AD333" s="97"/>
      <c r="AE333" s="97"/>
      <c r="AF333" s="97"/>
      <c r="AG333" s="97"/>
      <c r="AH333" s="156"/>
      <c r="AI333" s="156"/>
      <c r="AJ333" s="156"/>
      <c r="AK333" s="156"/>
      <c r="AL333" s="110"/>
      <c r="AM333" s="110"/>
      <c r="AN333" s="110"/>
      <c r="AO333" s="110"/>
      <c r="AP333" s="43"/>
      <c r="AQ333" s="118"/>
      <c r="AR333" s="128"/>
      <c r="AS333" s="130"/>
      <c r="AT333" s="120"/>
      <c r="AU333" s="42"/>
      <c r="AV333" s="133"/>
      <c r="AW333" s="133"/>
      <c r="AX333" s="23"/>
      <c r="AY333" s="23"/>
      <c r="AZ333" s="133"/>
      <c r="BA333" s="133"/>
      <c r="BB333" s="23"/>
      <c r="BC333" s="23"/>
      <c r="BD333" s="133"/>
      <c r="BE333" s="133"/>
      <c r="BF333" s="23"/>
      <c r="BG333" s="23"/>
      <c r="BH333" s="137"/>
    </row>
    <row r="334" spans="1:60" x14ac:dyDescent="0.15">
      <c r="A334" s="243"/>
      <c r="B334" s="241"/>
      <c r="C334" s="238"/>
      <c r="D334" s="239"/>
      <c r="E334" s="147"/>
      <c r="F334" s="145"/>
      <c r="G334" s="145"/>
      <c r="H334" s="145"/>
      <c r="I334" s="145"/>
      <c r="J334" s="238"/>
      <c r="K334" s="238"/>
      <c r="L334" s="31"/>
      <c r="M334" s="45"/>
      <c r="N334" s="9"/>
      <c r="O334" s="93"/>
      <c r="P334" s="45"/>
      <c r="Q334" s="45"/>
      <c r="R334" s="45"/>
      <c r="S334" s="45"/>
      <c r="T334" s="97"/>
      <c r="U334" s="45"/>
      <c r="V334" s="30"/>
      <c r="W334" s="97"/>
      <c r="X334" s="97"/>
      <c r="Y334" s="97"/>
      <c r="Z334" s="97"/>
      <c r="AA334" s="28"/>
      <c r="AB334" s="45"/>
      <c r="AC334" s="97"/>
      <c r="AD334" s="97"/>
      <c r="AE334" s="97"/>
      <c r="AF334" s="97"/>
      <c r="AG334" s="97"/>
      <c r="AH334" s="156"/>
      <c r="AI334" s="156"/>
      <c r="AJ334" s="156"/>
      <c r="AK334" s="156"/>
      <c r="AL334" s="110"/>
      <c r="AM334" s="110"/>
      <c r="AN334" s="110"/>
      <c r="AO334" s="110"/>
      <c r="AP334" s="33"/>
      <c r="AQ334" s="118"/>
      <c r="AR334" s="129"/>
      <c r="AS334" s="23"/>
      <c r="AT334" s="120"/>
      <c r="AU334" s="42"/>
      <c r="AV334" s="133"/>
      <c r="AW334" s="133"/>
      <c r="AX334" s="23"/>
      <c r="AY334" s="23"/>
      <c r="AZ334" s="133"/>
      <c r="BA334" s="133"/>
      <c r="BB334" s="23"/>
      <c r="BC334" s="23"/>
      <c r="BD334" s="133"/>
      <c r="BE334" s="133"/>
      <c r="BF334" s="23"/>
      <c r="BG334" s="23"/>
      <c r="BH334" s="137"/>
    </row>
    <row r="335" spans="1:60" x14ac:dyDescent="0.15">
      <c r="A335" s="243"/>
      <c r="B335" s="241"/>
      <c r="C335" s="238"/>
      <c r="D335" s="237"/>
      <c r="E335" s="10"/>
      <c r="F335" s="10"/>
      <c r="G335" s="10"/>
      <c r="H335" s="10"/>
      <c r="I335" s="10"/>
      <c r="J335" s="238"/>
      <c r="K335" s="238"/>
      <c r="L335" s="152"/>
      <c r="M335" s="152"/>
      <c r="N335" s="10"/>
      <c r="O335" s="151"/>
      <c r="P335" s="3"/>
      <c r="Q335" s="10"/>
      <c r="R335" s="10"/>
      <c r="S335" s="152"/>
      <c r="T335" s="152"/>
      <c r="U335" s="152"/>
      <c r="V335" s="152"/>
      <c r="W335" s="3"/>
      <c r="X335" s="3"/>
      <c r="Y335" s="3"/>
      <c r="Z335" s="3"/>
      <c r="AA335" s="1"/>
      <c r="AB335" s="23"/>
      <c r="AC335" s="155"/>
      <c r="AD335" s="155"/>
      <c r="AE335" s="155"/>
      <c r="AF335" s="155"/>
      <c r="AG335" s="101"/>
      <c r="AH335" s="155"/>
      <c r="AI335" s="155"/>
      <c r="AJ335" s="155"/>
      <c r="AK335" s="155"/>
      <c r="AL335" s="110"/>
      <c r="AM335" s="110"/>
      <c r="AN335" s="110"/>
      <c r="AO335" s="110"/>
      <c r="AP335" s="43"/>
      <c r="AQ335" s="118"/>
      <c r="AR335" s="127"/>
      <c r="AS335" s="130"/>
      <c r="AT335" s="120"/>
      <c r="AU335" s="42"/>
      <c r="AV335" s="133"/>
      <c r="AW335" s="133"/>
      <c r="AX335" s="23"/>
      <c r="AY335" s="23"/>
      <c r="AZ335" s="133"/>
      <c r="BA335" s="133"/>
      <c r="BB335" s="23"/>
      <c r="BC335" s="23"/>
      <c r="BD335" s="133"/>
      <c r="BE335" s="133"/>
      <c r="BF335" s="23"/>
      <c r="BG335" s="23"/>
      <c r="BH335" s="137"/>
    </row>
    <row r="336" spans="1:60" x14ac:dyDescent="0.15">
      <c r="A336" s="243"/>
      <c r="B336" s="241"/>
      <c r="C336" s="238"/>
      <c r="D336" s="238"/>
      <c r="E336" s="147"/>
      <c r="F336" s="145"/>
      <c r="G336" s="145"/>
      <c r="H336" s="145"/>
      <c r="I336" s="145"/>
      <c r="J336" s="238"/>
      <c r="K336" s="238"/>
      <c r="L336" s="45"/>
      <c r="M336" s="45"/>
      <c r="N336" s="9"/>
      <c r="O336" s="93"/>
      <c r="P336" s="45"/>
      <c r="Q336" s="9"/>
      <c r="R336" s="9"/>
      <c r="S336" s="45"/>
      <c r="T336" s="45"/>
      <c r="U336" s="45"/>
      <c r="V336" s="30"/>
      <c r="W336" s="97"/>
      <c r="X336" s="97"/>
      <c r="Y336" s="97"/>
      <c r="Z336" s="97"/>
      <c r="AA336" s="28"/>
      <c r="AB336" s="45"/>
      <c r="AC336" s="97"/>
      <c r="AD336" s="97"/>
      <c r="AE336" s="97"/>
      <c r="AF336" s="97"/>
      <c r="AG336" s="97"/>
      <c r="AH336" s="156"/>
      <c r="AI336" s="156"/>
      <c r="AJ336" s="156"/>
      <c r="AK336" s="156"/>
      <c r="AL336" s="110"/>
      <c r="AM336" s="110"/>
      <c r="AN336" s="110"/>
      <c r="AO336" s="110"/>
      <c r="AP336" s="33"/>
      <c r="AQ336" s="118"/>
      <c r="AR336" s="128"/>
      <c r="AS336" s="130"/>
      <c r="AT336" s="120"/>
      <c r="AU336" s="42"/>
      <c r="AV336" s="133"/>
      <c r="AW336" s="133"/>
      <c r="AX336" s="23"/>
      <c r="AY336" s="23"/>
      <c r="AZ336" s="133"/>
      <c r="BA336" s="133"/>
      <c r="BB336" s="23"/>
      <c r="BC336" s="23"/>
      <c r="BD336" s="133"/>
      <c r="BE336" s="133"/>
      <c r="BF336" s="23"/>
      <c r="BG336" s="23"/>
      <c r="BH336" s="137"/>
    </row>
    <row r="337" spans="1:60" x14ac:dyDescent="0.15">
      <c r="A337" s="243"/>
      <c r="B337" s="241"/>
      <c r="C337" s="238"/>
      <c r="D337" s="239"/>
      <c r="E337" s="147"/>
      <c r="F337" s="147"/>
      <c r="G337" s="147"/>
      <c r="H337" s="147"/>
      <c r="I337" s="147"/>
      <c r="J337" s="238"/>
      <c r="K337" s="238"/>
      <c r="L337" s="150"/>
      <c r="M337" s="147"/>
      <c r="N337" s="147"/>
      <c r="O337" s="150"/>
      <c r="P337" s="147"/>
      <c r="Q337" s="147"/>
      <c r="R337" s="147"/>
      <c r="S337" s="147"/>
      <c r="T337" s="147"/>
      <c r="U337" s="147"/>
      <c r="V337" s="147"/>
      <c r="W337" s="147"/>
      <c r="X337" s="147"/>
      <c r="Y337" s="147"/>
      <c r="Z337" s="147"/>
      <c r="AA337" s="147"/>
      <c r="AB337" s="45"/>
      <c r="AC337" s="157"/>
      <c r="AD337" s="157"/>
      <c r="AE337" s="157"/>
      <c r="AF337" s="157"/>
      <c r="AG337" s="97"/>
      <c r="AH337" s="157"/>
      <c r="AI337" s="157"/>
      <c r="AJ337" s="157"/>
      <c r="AK337" s="157"/>
      <c r="AL337" s="110"/>
      <c r="AM337" s="110"/>
      <c r="AN337" s="110"/>
      <c r="AO337" s="110"/>
      <c r="AP337" s="43"/>
      <c r="AQ337" s="118"/>
      <c r="AR337" s="129"/>
      <c r="AS337" s="23"/>
      <c r="AT337" s="120"/>
      <c r="AU337" s="42"/>
      <c r="AV337" s="133"/>
      <c r="AW337" s="133"/>
      <c r="AX337" s="23"/>
      <c r="AY337" s="23"/>
      <c r="AZ337" s="133"/>
      <c r="BA337" s="133"/>
      <c r="BB337" s="23"/>
      <c r="BC337" s="23"/>
      <c r="BD337" s="133"/>
      <c r="BE337" s="133"/>
      <c r="BF337" s="23"/>
      <c r="BG337" s="23"/>
      <c r="BH337" s="137"/>
    </row>
    <row r="338" spans="1:60" x14ac:dyDescent="0.15">
      <c r="A338" s="243"/>
      <c r="B338" s="241"/>
      <c r="C338" s="238"/>
      <c r="D338" s="237"/>
      <c r="E338" s="147"/>
      <c r="F338" s="147"/>
      <c r="G338" s="147"/>
      <c r="H338" s="147"/>
      <c r="I338" s="147"/>
      <c r="J338" s="238"/>
      <c r="K338" s="238"/>
      <c r="L338" s="150"/>
      <c r="M338" s="147"/>
      <c r="N338" s="147"/>
      <c r="O338" s="150"/>
      <c r="P338" s="147"/>
      <c r="Q338" s="147"/>
      <c r="R338" s="147"/>
      <c r="S338" s="147"/>
      <c r="T338" s="147"/>
      <c r="U338" s="147"/>
      <c r="V338" s="147"/>
      <c r="W338" s="147"/>
      <c r="X338" s="147"/>
      <c r="Y338" s="147"/>
      <c r="Z338" s="147"/>
      <c r="AA338" s="147"/>
      <c r="AB338" s="45"/>
      <c r="AC338" s="157"/>
      <c r="AD338" s="157"/>
      <c r="AE338" s="157"/>
      <c r="AF338" s="157"/>
      <c r="AG338" s="97"/>
      <c r="AH338" s="157"/>
      <c r="AI338" s="157"/>
      <c r="AJ338" s="157"/>
      <c r="AK338" s="157"/>
      <c r="AL338" s="110"/>
      <c r="AM338" s="110"/>
      <c r="AN338" s="110"/>
      <c r="AO338" s="110"/>
      <c r="AP338" s="33"/>
      <c r="AQ338" s="118"/>
      <c r="AR338" s="127"/>
      <c r="AS338" s="130"/>
      <c r="AT338" s="120"/>
      <c r="AU338" s="42"/>
      <c r="AV338" s="133"/>
      <c r="AW338" s="133"/>
      <c r="AX338" s="23"/>
      <c r="AY338" s="23"/>
      <c r="AZ338" s="133"/>
      <c r="BA338" s="133"/>
      <c r="BB338" s="23"/>
      <c r="BC338" s="23"/>
      <c r="BD338" s="133"/>
      <c r="BE338" s="133"/>
      <c r="BF338" s="23"/>
      <c r="BG338" s="23"/>
      <c r="BH338" s="137"/>
    </row>
    <row r="339" spans="1:60" x14ac:dyDescent="0.15">
      <c r="A339" s="243"/>
      <c r="B339" s="241"/>
      <c r="C339" s="238"/>
      <c r="D339" s="238"/>
      <c r="E339" s="147"/>
      <c r="F339" s="147"/>
      <c r="G339" s="147"/>
      <c r="H339" s="147"/>
      <c r="I339" s="147"/>
      <c r="J339" s="238"/>
      <c r="K339" s="238"/>
      <c r="L339" s="150"/>
      <c r="M339" s="147"/>
      <c r="N339" s="147"/>
      <c r="O339" s="150"/>
      <c r="P339" s="147"/>
      <c r="Q339" s="147"/>
      <c r="R339" s="147"/>
      <c r="S339" s="147"/>
      <c r="T339" s="147"/>
      <c r="U339" s="147"/>
      <c r="V339" s="147"/>
      <c r="W339" s="147"/>
      <c r="X339" s="147"/>
      <c r="Y339" s="147"/>
      <c r="Z339" s="147"/>
      <c r="AA339" s="147"/>
      <c r="AB339" s="45"/>
      <c r="AC339" s="157"/>
      <c r="AD339" s="157"/>
      <c r="AE339" s="157"/>
      <c r="AF339" s="157"/>
      <c r="AG339" s="97"/>
      <c r="AH339" s="157"/>
      <c r="AI339" s="157"/>
      <c r="AJ339" s="157"/>
      <c r="AK339" s="157"/>
      <c r="AL339" s="110"/>
      <c r="AM339" s="110"/>
      <c r="AN339" s="110"/>
      <c r="AO339" s="110"/>
      <c r="AP339" s="43"/>
      <c r="AQ339" s="118"/>
      <c r="AR339" s="128"/>
      <c r="AS339" s="130"/>
      <c r="AT339" s="120"/>
      <c r="AU339" s="42"/>
      <c r="AV339" s="133"/>
      <c r="AW339" s="133"/>
      <c r="AX339" s="23"/>
      <c r="AY339" s="23"/>
      <c r="AZ339" s="133"/>
      <c r="BA339" s="133"/>
      <c r="BB339" s="23"/>
      <c r="BC339" s="23"/>
      <c r="BD339" s="133"/>
      <c r="BE339" s="133"/>
      <c r="BF339" s="23"/>
      <c r="BG339" s="23"/>
      <c r="BH339" s="137"/>
    </row>
    <row r="340" spans="1:60" x14ac:dyDescent="0.15">
      <c r="A340" s="243"/>
      <c r="B340" s="242"/>
      <c r="C340" s="239"/>
      <c r="D340" s="239"/>
      <c r="E340" s="147"/>
      <c r="F340" s="147"/>
      <c r="G340" s="147"/>
      <c r="H340" s="147"/>
      <c r="I340" s="147"/>
      <c r="J340" s="239"/>
      <c r="K340" s="239"/>
      <c r="L340" s="150"/>
      <c r="M340" s="147"/>
      <c r="N340" s="147"/>
      <c r="O340" s="150"/>
      <c r="P340" s="147"/>
      <c r="Q340" s="147"/>
      <c r="R340" s="147"/>
      <c r="S340" s="147"/>
      <c r="T340" s="147"/>
      <c r="U340" s="147"/>
      <c r="V340" s="147"/>
      <c r="W340" s="147"/>
      <c r="X340" s="147"/>
      <c r="Y340" s="147"/>
      <c r="Z340" s="147"/>
      <c r="AA340" s="147"/>
      <c r="AB340" s="45"/>
      <c r="AC340" s="157"/>
      <c r="AD340" s="157"/>
      <c r="AE340" s="157"/>
      <c r="AF340" s="157"/>
      <c r="AG340" s="97"/>
      <c r="AH340" s="157"/>
      <c r="AI340" s="157"/>
      <c r="AJ340" s="157"/>
      <c r="AK340" s="157"/>
      <c r="AL340" s="110"/>
      <c r="AM340" s="110"/>
      <c r="AN340" s="110"/>
      <c r="AO340" s="110"/>
      <c r="AP340" s="33"/>
      <c r="AQ340" s="119"/>
      <c r="AR340" s="129"/>
      <c r="AS340" s="23"/>
      <c r="AT340" s="120"/>
      <c r="AU340" s="42"/>
      <c r="AV340" s="133"/>
      <c r="AW340" s="133"/>
      <c r="AX340" s="23"/>
      <c r="AY340" s="23"/>
      <c r="AZ340" s="133"/>
      <c r="BA340" s="133"/>
      <c r="BB340" s="23"/>
      <c r="BC340" s="23"/>
      <c r="BD340" s="133"/>
      <c r="BE340" s="133"/>
      <c r="BF340" s="23"/>
      <c r="BG340" s="23"/>
      <c r="BH340" s="137"/>
    </row>
    <row r="341" spans="1:60" x14ac:dyDescent="0.15">
      <c r="A341" s="243"/>
      <c r="B341" s="240"/>
      <c r="C341" s="237"/>
      <c r="D341" s="237"/>
      <c r="E341" s="10"/>
      <c r="F341" s="10"/>
      <c r="G341" s="10"/>
      <c r="H341" s="10"/>
      <c r="I341" s="10"/>
      <c r="J341" s="10"/>
      <c r="K341" s="10"/>
      <c r="L341" s="152"/>
      <c r="M341" s="152"/>
      <c r="N341" s="10"/>
      <c r="O341" s="151"/>
      <c r="P341" s="3"/>
      <c r="Q341" s="10"/>
      <c r="R341" s="10"/>
      <c r="S341" s="10"/>
      <c r="T341" s="152"/>
      <c r="U341" s="152"/>
      <c r="V341" s="152"/>
      <c r="W341" s="3"/>
      <c r="X341" s="3"/>
      <c r="Y341" s="3"/>
      <c r="Z341" s="3"/>
      <c r="AA341" s="1"/>
      <c r="AB341" s="23"/>
      <c r="AC341" s="155"/>
      <c r="AD341" s="155"/>
      <c r="AE341" s="155"/>
      <c r="AF341" s="155"/>
      <c r="AG341" s="101"/>
      <c r="AH341" s="155"/>
      <c r="AI341" s="155"/>
      <c r="AJ341" s="155"/>
      <c r="AK341" s="155"/>
      <c r="AL341" s="110"/>
      <c r="AM341" s="110"/>
      <c r="AN341" s="110"/>
      <c r="AO341" s="110"/>
      <c r="AP341" s="33"/>
      <c r="AQ341" s="121"/>
      <c r="AR341" s="127"/>
      <c r="AS341" s="130"/>
      <c r="AT341" s="120"/>
      <c r="AU341" s="42"/>
      <c r="AV341" s="133"/>
      <c r="AW341" s="133"/>
      <c r="AX341" s="23"/>
      <c r="AY341" s="23"/>
      <c r="AZ341" s="133"/>
      <c r="BA341" s="133"/>
      <c r="BB341" s="23"/>
      <c r="BC341" s="23"/>
      <c r="BD341" s="133"/>
      <c r="BE341" s="133"/>
      <c r="BF341" s="23"/>
      <c r="BG341" s="23"/>
      <c r="BH341" s="137"/>
    </row>
    <row r="342" spans="1:60" x14ac:dyDescent="0.15">
      <c r="A342" s="243"/>
      <c r="B342" s="241"/>
      <c r="C342" s="238"/>
      <c r="D342" s="238"/>
      <c r="E342" s="147"/>
      <c r="F342" s="145"/>
      <c r="G342" s="145"/>
      <c r="H342" s="145"/>
      <c r="I342" s="145"/>
      <c r="J342" s="237"/>
      <c r="K342" s="237"/>
      <c r="L342" s="31"/>
      <c r="M342" s="30"/>
      <c r="N342" s="9"/>
      <c r="O342" s="93"/>
      <c r="P342" s="45"/>
      <c r="Q342" s="9"/>
      <c r="R342" s="9"/>
      <c r="S342" s="187"/>
      <c r="T342" s="45"/>
      <c r="U342" s="45"/>
      <c r="V342" s="30"/>
      <c r="W342" s="45"/>
      <c r="X342" s="45"/>
      <c r="Y342" s="45"/>
      <c r="Z342" s="45"/>
      <c r="AA342" s="28"/>
      <c r="AB342" s="45"/>
      <c r="AC342" s="97"/>
      <c r="AD342" s="97"/>
      <c r="AE342" s="97"/>
      <c r="AF342" s="97"/>
      <c r="AG342" s="97"/>
      <c r="AH342" s="156"/>
      <c r="AI342" s="156"/>
      <c r="AJ342" s="156"/>
      <c r="AK342" s="156"/>
      <c r="AL342" s="110"/>
      <c r="AM342" s="110"/>
      <c r="AN342" s="110"/>
      <c r="AO342" s="110"/>
      <c r="AP342" s="43"/>
      <c r="AQ342" s="118"/>
      <c r="AR342" s="128"/>
      <c r="AS342" s="130"/>
      <c r="AT342" s="120"/>
      <c r="AU342" s="42"/>
      <c r="AV342" s="133"/>
      <c r="AW342" s="133"/>
      <c r="AX342" s="23"/>
      <c r="AY342" s="23"/>
      <c r="AZ342" s="133"/>
      <c r="BA342" s="133"/>
      <c r="BB342" s="23"/>
      <c r="BC342" s="23"/>
      <c r="BD342" s="133"/>
      <c r="BE342" s="133"/>
      <c r="BF342" s="23"/>
      <c r="BG342" s="23"/>
      <c r="BH342" s="137"/>
    </row>
    <row r="343" spans="1:60" x14ac:dyDescent="0.15">
      <c r="A343" s="243"/>
      <c r="B343" s="241"/>
      <c r="C343" s="238"/>
      <c r="D343" s="239"/>
      <c r="E343" s="147"/>
      <c r="F343" s="145"/>
      <c r="G343" s="145"/>
      <c r="H343" s="145"/>
      <c r="I343" s="145"/>
      <c r="J343" s="238"/>
      <c r="K343" s="238"/>
      <c r="L343" s="31"/>
      <c r="M343" s="30"/>
      <c r="N343" s="9"/>
      <c r="O343" s="93"/>
      <c r="P343" s="45"/>
      <c r="Q343" s="9"/>
      <c r="R343" s="9"/>
      <c r="S343" s="187"/>
      <c r="T343" s="45"/>
      <c r="U343" s="45"/>
      <c r="V343" s="30"/>
      <c r="W343" s="45"/>
      <c r="X343" s="45"/>
      <c r="Y343" s="45"/>
      <c r="Z343" s="45"/>
      <c r="AA343" s="28"/>
      <c r="AB343" s="45"/>
      <c r="AC343" s="97"/>
      <c r="AD343" s="97"/>
      <c r="AE343" s="97"/>
      <c r="AF343" s="97"/>
      <c r="AG343" s="97"/>
      <c r="AH343" s="156"/>
      <c r="AI343" s="156"/>
      <c r="AJ343" s="156"/>
      <c r="AK343" s="156"/>
      <c r="AL343" s="110"/>
      <c r="AM343" s="110"/>
      <c r="AN343" s="110"/>
      <c r="AO343" s="110"/>
      <c r="AP343" s="33"/>
      <c r="AQ343" s="118"/>
      <c r="AR343" s="129"/>
      <c r="AS343" s="23"/>
      <c r="AT343" s="120"/>
      <c r="AU343" s="42"/>
      <c r="AV343" s="133"/>
      <c r="AW343" s="133"/>
      <c r="AX343" s="23"/>
      <c r="AY343" s="23"/>
      <c r="AZ343" s="133"/>
      <c r="BA343" s="133"/>
      <c r="BB343" s="23"/>
      <c r="BC343" s="23"/>
      <c r="BD343" s="133"/>
      <c r="BE343" s="133"/>
      <c r="BF343" s="23"/>
      <c r="BG343" s="23"/>
      <c r="BH343" s="137"/>
    </row>
    <row r="344" spans="1:60" x14ac:dyDescent="0.15">
      <c r="A344" s="243"/>
      <c r="B344" s="241"/>
      <c r="C344" s="238"/>
      <c r="D344" s="237"/>
      <c r="E344" s="10"/>
      <c r="F344" s="10"/>
      <c r="G344" s="10"/>
      <c r="H344" s="10"/>
      <c r="I344" s="10"/>
      <c r="J344" s="238"/>
      <c r="K344" s="238"/>
      <c r="L344" s="152"/>
      <c r="M344" s="152"/>
      <c r="N344" s="10"/>
      <c r="O344" s="151"/>
      <c r="P344" s="3"/>
      <c r="Q344" s="10"/>
      <c r="R344" s="10"/>
      <c r="S344" s="152"/>
      <c r="T344" s="152"/>
      <c r="U344" s="152"/>
      <c r="V344" s="152"/>
      <c r="W344" s="3"/>
      <c r="X344" s="3"/>
      <c r="Y344" s="3"/>
      <c r="Z344" s="3"/>
      <c r="AA344" s="1"/>
      <c r="AB344" s="23"/>
      <c r="AC344" s="155"/>
      <c r="AD344" s="155"/>
      <c r="AE344" s="155"/>
      <c r="AF344" s="155"/>
      <c r="AG344" s="101"/>
      <c r="AH344" s="155"/>
      <c r="AI344" s="155"/>
      <c r="AJ344" s="155"/>
      <c r="AK344" s="155"/>
      <c r="AL344" s="110"/>
      <c r="AM344" s="110"/>
      <c r="AN344" s="110"/>
      <c r="AO344" s="110"/>
      <c r="AP344" s="43"/>
      <c r="AQ344" s="118"/>
      <c r="AR344" s="127"/>
      <c r="AS344" s="130"/>
      <c r="AT344" s="120"/>
      <c r="AU344" s="42"/>
      <c r="AV344" s="133"/>
      <c r="AW344" s="133"/>
      <c r="AX344" s="23"/>
      <c r="AY344" s="23"/>
      <c r="AZ344" s="133"/>
      <c r="BA344" s="133"/>
      <c r="BB344" s="23"/>
      <c r="BC344" s="23"/>
      <c r="BD344" s="133"/>
      <c r="BE344" s="133"/>
      <c r="BF344" s="23"/>
      <c r="BG344" s="23"/>
      <c r="BH344" s="137"/>
    </row>
    <row r="345" spans="1:60" x14ac:dyDescent="0.15">
      <c r="A345" s="243"/>
      <c r="B345" s="241"/>
      <c r="C345" s="238"/>
      <c r="D345" s="238"/>
      <c r="E345" s="147"/>
      <c r="F345" s="145"/>
      <c r="G345" s="145"/>
      <c r="H345" s="145"/>
      <c r="I345" s="145"/>
      <c r="J345" s="238"/>
      <c r="K345" s="238"/>
      <c r="L345" s="45"/>
      <c r="M345" s="45"/>
      <c r="N345" s="9"/>
      <c r="O345" s="93"/>
      <c r="P345" s="45"/>
      <c r="Q345" s="9"/>
      <c r="R345" s="9"/>
      <c r="S345" s="45"/>
      <c r="T345" s="45"/>
      <c r="U345" s="45"/>
      <c r="V345" s="30"/>
      <c r="W345" s="97"/>
      <c r="X345" s="97"/>
      <c r="Y345" s="97"/>
      <c r="Z345" s="97"/>
      <c r="AA345" s="28"/>
      <c r="AB345" s="45"/>
      <c r="AC345" s="97"/>
      <c r="AD345" s="97"/>
      <c r="AE345" s="97"/>
      <c r="AF345" s="97"/>
      <c r="AG345" s="97"/>
      <c r="AH345" s="156"/>
      <c r="AI345" s="156"/>
      <c r="AJ345" s="156"/>
      <c r="AK345" s="156"/>
      <c r="AL345" s="110"/>
      <c r="AM345" s="110"/>
      <c r="AN345" s="110"/>
      <c r="AO345" s="110"/>
      <c r="AP345" s="33"/>
      <c r="AQ345" s="118"/>
      <c r="AR345" s="128"/>
      <c r="AS345" s="130"/>
      <c r="AT345" s="120"/>
      <c r="AU345" s="42"/>
      <c r="AV345" s="133"/>
      <c r="AW345" s="133"/>
      <c r="AX345" s="23"/>
      <c r="AY345" s="23"/>
      <c r="AZ345" s="133"/>
      <c r="BA345" s="133"/>
      <c r="BB345" s="23"/>
      <c r="BC345" s="23"/>
      <c r="BD345" s="133"/>
      <c r="BE345" s="133"/>
      <c r="BF345" s="23"/>
      <c r="BG345" s="23"/>
      <c r="BH345" s="137"/>
    </row>
    <row r="346" spans="1:60" x14ac:dyDescent="0.15">
      <c r="A346" s="243"/>
      <c r="B346" s="241"/>
      <c r="C346" s="238"/>
      <c r="D346" s="239"/>
      <c r="E346" s="147"/>
      <c r="F346" s="147"/>
      <c r="G346" s="147"/>
      <c r="H346" s="147"/>
      <c r="I346" s="147"/>
      <c r="J346" s="238"/>
      <c r="K346" s="238"/>
      <c r="L346" s="150"/>
      <c r="M346" s="147"/>
      <c r="N346" s="147"/>
      <c r="O346" s="150"/>
      <c r="P346" s="147"/>
      <c r="Q346" s="147"/>
      <c r="R346" s="147"/>
      <c r="S346" s="147"/>
      <c r="T346" s="147"/>
      <c r="U346" s="147"/>
      <c r="V346" s="147"/>
      <c r="W346" s="147"/>
      <c r="X346" s="147"/>
      <c r="Y346" s="147"/>
      <c r="Z346" s="147"/>
      <c r="AA346" s="147"/>
      <c r="AB346" s="45"/>
      <c r="AC346" s="157"/>
      <c r="AD346" s="157"/>
      <c r="AE346" s="157"/>
      <c r="AF346" s="157"/>
      <c r="AG346" s="97"/>
      <c r="AH346" s="157"/>
      <c r="AI346" s="157"/>
      <c r="AJ346" s="157"/>
      <c r="AK346" s="157"/>
      <c r="AL346" s="110"/>
      <c r="AM346" s="110"/>
      <c r="AN346" s="110"/>
      <c r="AO346" s="110"/>
      <c r="AP346" s="43"/>
      <c r="AQ346" s="118"/>
      <c r="AR346" s="129"/>
      <c r="AS346" s="23"/>
      <c r="AT346" s="120"/>
      <c r="AU346" s="42"/>
      <c r="AV346" s="133"/>
      <c r="AW346" s="133"/>
      <c r="AX346" s="23"/>
      <c r="AY346" s="23"/>
      <c r="AZ346" s="133"/>
      <c r="BA346" s="133"/>
      <c r="BB346" s="23"/>
      <c r="BC346" s="23"/>
      <c r="BD346" s="133"/>
      <c r="BE346" s="133"/>
      <c r="BF346" s="23"/>
      <c r="BG346" s="23"/>
      <c r="BH346" s="137"/>
    </row>
    <row r="347" spans="1:60" x14ac:dyDescent="0.15">
      <c r="A347" s="243"/>
      <c r="B347" s="241"/>
      <c r="C347" s="238"/>
      <c r="D347" s="237"/>
      <c r="E347" s="147"/>
      <c r="F347" s="147"/>
      <c r="G347" s="147"/>
      <c r="H347" s="147"/>
      <c r="I347" s="147"/>
      <c r="J347" s="238"/>
      <c r="K347" s="238"/>
      <c r="L347" s="150"/>
      <c r="M347" s="147"/>
      <c r="N347" s="147"/>
      <c r="O347" s="150"/>
      <c r="P347" s="147"/>
      <c r="Q347" s="147"/>
      <c r="R347" s="147"/>
      <c r="S347" s="147"/>
      <c r="T347" s="147"/>
      <c r="U347" s="147"/>
      <c r="V347" s="147"/>
      <c r="W347" s="147"/>
      <c r="X347" s="147"/>
      <c r="Y347" s="147"/>
      <c r="Z347" s="147"/>
      <c r="AA347" s="147"/>
      <c r="AB347" s="45"/>
      <c r="AC347" s="157"/>
      <c r="AD347" s="157"/>
      <c r="AE347" s="157"/>
      <c r="AF347" s="157"/>
      <c r="AG347" s="97"/>
      <c r="AH347" s="157"/>
      <c r="AI347" s="157"/>
      <c r="AJ347" s="157"/>
      <c r="AK347" s="157"/>
      <c r="AL347" s="110"/>
      <c r="AM347" s="110"/>
      <c r="AN347" s="110"/>
      <c r="AO347" s="110"/>
      <c r="AP347" s="33"/>
      <c r="AQ347" s="118"/>
      <c r="AR347" s="127"/>
      <c r="AS347" s="130"/>
      <c r="AT347" s="120"/>
      <c r="AU347" s="42"/>
      <c r="AV347" s="133"/>
      <c r="AW347" s="133"/>
      <c r="AX347" s="23"/>
      <c r="AY347" s="23"/>
      <c r="AZ347" s="133"/>
      <c r="BA347" s="133"/>
      <c r="BB347" s="23"/>
      <c r="BC347" s="23"/>
      <c r="BD347" s="133"/>
      <c r="BE347" s="133"/>
      <c r="BF347" s="23"/>
      <c r="BG347" s="23"/>
      <c r="BH347" s="137"/>
    </row>
    <row r="348" spans="1:60" x14ac:dyDescent="0.15">
      <c r="A348" s="243"/>
      <c r="B348" s="241"/>
      <c r="C348" s="238"/>
      <c r="D348" s="238"/>
      <c r="E348" s="147"/>
      <c r="F348" s="147"/>
      <c r="G348" s="147"/>
      <c r="H348" s="147"/>
      <c r="I348" s="147"/>
      <c r="J348" s="238"/>
      <c r="K348" s="238"/>
      <c r="L348" s="150"/>
      <c r="M348" s="147"/>
      <c r="N348" s="147"/>
      <c r="O348" s="150"/>
      <c r="P348" s="147"/>
      <c r="Q348" s="147"/>
      <c r="R348" s="147"/>
      <c r="S348" s="147"/>
      <c r="T348" s="147"/>
      <c r="U348" s="147"/>
      <c r="V348" s="147"/>
      <c r="W348" s="147"/>
      <c r="X348" s="147"/>
      <c r="Y348" s="147"/>
      <c r="Z348" s="147"/>
      <c r="AA348" s="147"/>
      <c r="AB348" s="45"/>
      <c r="AC348" s="157"/>
      <c r="AD348" s="157"/>
      <c r="AE348" s="157"/>
      <c r="AF348" s="157"/>
      <c r="AG348" s="97"/>
      <c r="AH348" s="157"/>
      <c r="AI348" s="157"/>
      <c r="AJ348" s="157"/>
      <c r="AK348" s="157"/>
      <c r="AL348" s="110"/>
      <c r="AM348" s="110"/>
      <c r="AN348" s="110"/>
      <c r="AO348" s="110"/>
      <c r="AP348" s="43"/>
      <c r="AQ348" s="118"/>
      <c r="AR348" s="128"/>
      <c r="AS348" s="130"/>
      <c r="AT348" s="120"/>
      <c r="AU348" s="42"/>
      <c r="AV348" s="133"/>
      <c r="AW348" s="133"/>
      <c r="AX348" s="23"/>
      <c r="AY348" s="23"/>
      <c r="AZ348" s="133"/>
      <c r="BA348" s="133"/>
      <c r="BB348" s="23"/>
      <c r="BC348" s="23"/>
      <c r="BD348" s="133"/>
      <c r="BE348" s="133"/>
      <c r="BF348" s="23"/>
      <c r="BG348" s="23"/>
      <c r="BH348" s="137"/>
    </row>
    <row r="349" spans="1:60" x14ac:dyDescent="0.15">
      <c r="A349" s="243"/>
      <c r="B349" s="242"/>
      <c r="C349" s="239"/>
      <c r="D349" s="239"/>
      <c r="E349" s="147"/>
      <c r="F349" s="147"/>
      <c r="G349" s="147"/>
      <c r="H349" s="147"/>
      <c r="I349" s="147"/>
      <c r="J349" s="239"/>
      <c r="K349" s="239"/>
      <c r="L349" s="150"/>
      <c r="M349" s="147"/>
      <c r="N349" s="147"/>
      <c r="O349" s="150"/>
      <c r="P349" s="147"/>
      <c r="Q349" s="147"/>
      <c r="R349" s="147"/>
      <c r="S349" s="147"/>
      <c r="T349" s="147"/>
      <c r="U349" s="147"/>
      <c r="V349" s="147"/>
      <c r="W349" s="147"/>
      <c r="X349" s="147"/>
      <c r="Y349" s="147"/>
      <c r="Z349" s="147"/>
      <c r="AA349" s="147"/>
      <c r="AB349" s="45"/>
      <c r="AC349" s="157"/>
      <c r="AD349" s="157"/>
      <c r="AE349" s="157"/>
      <c r="AF349" s="157"/>
      <c r="AG349" s="97"/>
      <c r="AH349" s="157"/>
      <c r="AI349" s="157"/>
      <c r="AJ349" s="157"/>
      <c r="AK349" s="157"/>
      <c r="AL349" s="110"/>
      <c r="AM349" s="110"/>
      <c r="AN349" s="110"/>
      <c r="AO349" s="110"/>
      <c r="AP349" s="33"/>
      <c r="AQ349" s="119"/>
      <c r="AR349" s="129"/>
      <c r="AS349" s="23"/>
      <c r="AT349" s="120"/>
      <c r="AU349" s="42"/>
      <c r="AV349" s="133"/>
      <c r="AW349" s="133"/>
      <c r="AX349" s="23"/>
      <c r="AY349" s="23"/>
      <c r="AZ349" s="133"/>
      <c r="BA349" s="133"/>
      <c r="BB349" s="23"/>
      <c r="BC349" s="23"/>
      <c r="BD349" s="133"/>
      <c r="BE349" s="133"/>
      <c r="BF349" s="23"/>
      <c r="BG349" s="23"/>
      <c r="BH349" s="137"/>
    </row>
    <row r="350" spans="1:60" x14ac:dyDescent="0.15">
      <c r="A350" s="243"/>
      <c r="B350" s="240"/>
      <c r="C350" s="237"/>
      <c r="D350" s="237"/>
      <c r="E350" s="10"/>
      <c r="F350" s="10"/>
      <c r="G350" s="10"/>
      <c r="H350" s="10"/>
      <c r="I350" s="10"/>
      <c r="J350" s="10"/>
      <c r="K350" s="10"/>
      <c r="L350" s="149"/>
      <c r="M350" s="152"/>
      <c r="N350" s="10"/>
      <c r="O350" s="151"/>
      <c r="P350" s="3"/>
      <c r="Q350" s="10"/>
      <c r="R350" s="10"/>
      <c r="S350" s="152"/>
      <c r="T350" s="152"/>
      <c r="U350" s="152"/>
      <c r="V350" s="152"/>
      <c r="W350" s="3"/>
      <c r="X350" s="3"/>
      <c r="Y350" s="3"/>
      <c r="Z350" s="3"/>
      <c r="AA350" s="1"/>
      <c r="AB350" s="23"/>
      <c r="AC350" s="155"/>
      <c r="AD350" s="155"/>
      <c r="AE350" s="155"/>
      <c r="AF350" s="155"/>
      <c r="AG350" s="101"/>
      <c r="AH350" s="155"/>
      <c r="AI350" s="155"/>
      <c r="AJ350" s="155"/>
      <c r="AK350" s="155"/>
      <c r="AL350" s="110"/>
      <c r="AM350" s="110"/>
      <c r="AN350" s="110"/>
      <c r="AO350" s="110"/>
      <c r="AP350" s="33"/>
      <c r="AQ350" s="121"/>
      <c r="AR350" s="127"/>
      <c r="AS350" s="130"/>
      <c r="AT350" s="120"/>
      <c r="AU350" s="42"/>
      <c r="AV350" s="133"/>
      <c r="AW350" s="133"/>
      <c r="AX350" s="23"/>
      <c r="AY350" s="23"/>
      <c r="AZ350" s="133"/>
      <c r="BA350" s="133"/>
      <c r="BB350" s="23"/>
      <c r="BC350" s="23"/>
      <c r="BD350" s="133"/>
      <c r="BE350" s="133"/>
      <c r="BF350" s="23"/>
      <c r="BG350" s="23"/>
      <c r="BH350" s="137"/>
    </row>
    <row r="351" spans="1:60" x14ac:dyDescent="0.15">
      <c r="A351" s="243"/>
      <c r="B351" s="241"/>
      <c r="C351" s="238"/>
      <c r="D351" s="238"/>
      <c r="E351" s="147"/>
      <c r="F351" s="145"/>
      <c r="G351" s="145"/>
      <c r="H351" s="145"/>
      <c r="I351" s="145"/>
      <c r="J351" s="237"/>
      <c r="K351" s="237"/>
      <c r="L351" s="11"/>
      <c r="M351" s="45"/>
      <c r="N351" s="187"/>
      <c r="O351" s="93"/>
      <c r="P351" s="45"/>
      <c r="Q351" s="9"/>
      <c r="R351" s="9"/>
      <c r="S351" s="45"/>
      <c r="T351" s="45"/>
      <c r="U351" s="45"/>
      <c r="V351" s="30"/>
      <c r="W351" s="29"/>
      <c r="X351" s="29"/>
      <c r="Y351" s="29"/>
      <c r="Z351" s="29"/>
      <c r="AA351" s="28"/>
      <c r="AB351" s="45"/>
      <c r="AC351" s="97"/>
      <c r="AD351" s="97"/>
      <c r="AE351" s="97"/>
      <c r="AF351" s="97"/>
      <c r="AG351" s="97"/>
      <c r="AH351" s="156"/>
      <c r="AI351" s="156"/>
      <c r="AJ351" s="156"/>
      <c r="AK351" s="156"/>
      <c r="AL351" s="110"/>
      <c r="AM351" s="110"/>
      <c r="AN351" s="110"/>
      <c r="AO351" s="110"/>
      <c r="AP351" s="43"/>
      <c r="AQ351" s="118"/>
      <c r="AR351" s="128"/>
      <c r="AS351" s="130"/>
      <c r="AT351" s="120"/>
      <c r="AU351" s="42"/>
      <c r="AV351" s="133"/>
      <c r="AW351" s="133"/>
      <c r="AX351" s="23"/>
      <c r="AY351" s="23"/>
      <c r="AZ351" s="133"/>
      <c r="BA351" s="133"/>
      <c r="BB351" s="23"/>
      <c r="BC351" s="23"/>
      <c r="BD351" s="133"/>
      <c r="BE351" s="133"/>
      <c r="BF351" s="23"/>
      <c r="BG351" s="23"/>
      <c r="BH351" s="137"/>
    </row>
    <row r="352" spans="1:60" x14ac:dyDescent="0.15">
      <c r="A352" s="243"/>
      <c r="B352" s="241"/>
      <c r="C352" s="238"/>
      <c r="D352" s="239"/>
      <c r="E352" s="147"/>
      <c r="F352" s="145"/>
      <c r="G352" s="145"/>
      <c r="H352" s="145"/>
      <c r="I352" s="145"/>
      <c r="J352" s="238"/>
      <c r="K352" s="238"/>
      <c r="L352" s="150"/>
      <c r="M352" s="147"/>
      <c r="N352" s="147"/>
      <c r="O352" s="150"/>
      <c r="P352" s="45"/>
      <c r="Q352" s="9"/>
      <c r="R352" s="9"/>
      <c r="S352" s="9"/>
      <c r="T352" s="30"/>
      <c r="U352" s="30"/>
      <c r="V352" s="30"/>
      <c r="W352" s="29"/>
      <c r="X352" s="29"/>
      <c r="Y352" s="29"/>
      <c r="Z352" s="29"/>
      <c r="AA352" s="30"/>
      <c r="AB352" s="45"/>
      <c r="AC352" s="97"/>
      <c r="AD352" s="97"/>
      <c r="AE352" s="97"/>
      <c r="AF352" s="97"/>
      <c r="AG352" s="97"/>
      <c r="AH352" s="100"/>
      <c r="AI352" s="100"/>
      <c r="AJ352" s="100"/>
      <c r="AK352" s="100"/>
      <c r="AL352" s="110"/>
      <c r="AM352" s="110"/>
      <c r="AN352" s="110"/>
      <c r="AO352" s="110"/>
      <c r="AP352" s="33"/>
      <c r="AQ352" s="118"/>
      <c r="AR352" s="129"/>
      <c r="AS352" s="23"/>
      <c r="AT352" s="120"/>
      <c r="AU352" s="42"/>
      <c r="AV352" s="133"/>
      <c r="AW352" s="133"/>
      <c r="AX352" s="23"/>
      <c r="AY352" s="23"/>
      <c r="AZ352" s="133"/>
      <c r="BA352" s="133"/>
      <c r="BB352" s="23"/>
      <c r="BC352" s="23"/>
      <c r="BD352" s="133"/>
      <c r="BE352" s="133"/>
      <c r="BF352" s="23"/>
      <c r="BG352" s="23"/>
      <c r="BH352" s="137"/>
    </row>
    <row r="353" spans="1:60" x14ac:dyDescent="0.15">
      <c r="A353" s="243"/>
      <c r="B353" s="241"/>
      <c r="C353" s="238"/>
      <c r="D353" s="237"/>
      <c r="E353" s="10"/>
      <c r="F353" s="10"/>
      <c r="G353" s="10"/>
      <c r="H353" s="10"/>
      <c r="I353" s="10"/>
      <c r="J353" s="238"/>
      <c r="K353" s="238"/>
      <c r="L353" s="152"/>
      <c r="M353" s="10"/>
      <c r="N353" s="10"/>
      <c r="O353" s="151"/>
      <c r="P353" s="3"/>
      <c r="Q353" s="10"/>
      <c r="R353" s="10"/>
      <c r="S353" s="152"/>
      <c r="T353" s="152"/>
      <c r="U353" s="152"/>
      <c r="V353" s="152"/>
      <c r="W353" s="3"/>
      <c r="X353" s="3"/>
      <c r="Y353" s="3"/>
      <c r="Z353" s="3"/>
      <c r="AA353" s="1"/>
      <c r="AB353" s="23"/>
      <c r="AC353" s="155"/>
      <c r="AD353" s="155"/>
      <c r="AE353" s="155"/>
      <c r="AF353" s="155"/>
      <c r="AG353" s="101"/>
      <c r="AH353" s="155"/>
      <c r="AI353" s="155"/>
      <c r="AJ353" s="155"/>
      <c r="AK353" s="155"/>
      <c r="AL353" s="110"/>
      <c r="AM353" s="110"/>
      <c r="AN353" s="110"/>
      <c r="AO353" s="110"/>
      <c r="AP353" s="43"/>
      <c r="AQ353" s="118"/>
      <c r="AR353" s="127"/>
      <c r="AS353" s="130"/>
      <c r="AT353" s="120"/>
      <c r="AU353" s="42"/>
      <c r="AV353" s="133"/>
      <c r="AW353" s="133"/>
      <c r="AX353" s="23"/>
      <c r="AY353" s="23"/>
      <c r="AZ353" s="133"/>
      <c r="BA353" s="133"/>
      <c r="BB353" s="23"/>
      <c r="BC353" s="23"/>
      <c r="BD353" s="133"/>
      <c r="BE353" s="133"/>
      <c r="BF353" s="23"/>
      <c r="BG353" s="23"/>
      <c r="BH353" s="137"/>
    </row>
    <row r="354" spans="1:60" x14ac:dyDescent="0.15">
      <c r="A354" s="243"/>
      <c r="B354" s="241"/>
      <c r="C354" s="238"/>
      <c r="D354" s="238"/>
      <c r="E354" s="147"/>
      <c r="F354" s="145"/>
      <c r="G354" s="145"/>
      <c r="H354" s="145"/>
      <c r="I354" s="145"/>
      <c r="J354" s="238"/>
      <c r="K354" s="238"/>
      <c r="L354" s="45"/>
      <c r="M354" s="187"/>
      <c r="N354" s="9"/>
      <c r="O354" s="93"/>
      <c r="P354" s="45"/>
      <c r="Q354" s="9"/>
      <c r="R354" s="9"/>
      <c r="S354" s="45"/>
      <c r="T354" s="45"/>
      <c r="U354" s="45"/>
      <c r="V354" s="30"/>
      <c r="W354" s="97"/>
      <c r="X354" s="97"/>
      <c r="Y354" s="97"/>
      <c r="Z354" s="97"/>
      <c r="AA354" s="28"/>
      <c r="AB354" s="45"/>
      <c r="AC354" s="97"/>
      <c r="AD354" s="97"/>
      <c r="AE354" s="97"/>
      <c r="AF354" s="97"/>
      <c r="AG354" s="45"/>
      <c r="AH354" s="97"/>
      <c r="AI354" s="97"/>
      <c r="AJ354" s="97"/>
      <c r="AK354" s="97"/>
      <c r="AL354" s="110"/>
      <c r="AM354" s="110"/>
      <c r="AN354" s="110"/>
      <c r="AO354" s="110"/>
      <c r="AP354" s="33"/>
      <c r="AQ354" s="118"/>
      <c r="AR354" s="128"/>
      <c r="AS354" s="130"/>
      <c r="AT354" s="120"/>
      <c r="AU354" s="42"/>
      <c r="AV354" s="133"/>
      <c r="AW354" s="133"/>
      <c r="AX354" s="23"/>
      <c r="AY354" s="23"/>
      <c r="AZ354" s="133"/>
      <c r="BA354" s="133"/>
      <c r="BB354" s="23"/>
      <c r="BC354" s="23"/>
      <c r="BD354" s="133"/>
      <c r="BE354" s="133"/>
      <c r="BF354" s="23"/>
      <c r="BG354" s="23"/>
      <c r="BH354" s="137"/>
    </row>
    <row r="355" spans="1:60" x14ac:dyDescent="0.15">
      <c r="A355" s="243"/>
      <c r="B355" s="241"/>
      <c r="C355" s="238"/>
      <c r="D355" s="239"/>
      <c r="E355" s="147"/>
      <c r="F355" s="147"/>
      <c r="G355" s="147"/>
      <c r="H355" s="147"/>
      <c r="I355" s="147"/>
      <c r="J355" s="238"/>
      <c r="K355" s="238"/>
      <c r="L355" s="150"/>
      <c r="M355" s="147"/>
      <c r="N355" s="147"/>
      <c r="O355" s="150"/>
      <c r="P355" s="147"/>
      <c r="Q355" s="147"/>
      <c r="R355" s="147"/>
      <c r="S355" s="147"/>
      <c r="T355" s="147"/>
      <c r="U355" s="147"/>
      <c r="V355" s="147"/>
      <c r="W355" s="147"/>
      <c r="X355" s="147"/>
      <c r="Y355" s="147"/>
      <c r="Z355" s="147"/>
      <c r="AA355" s="147"/>
      <c r="AB355" s="45"/>
      <c r="AC355" s="157"/>
      <c r="AD355" s="157"/>
      <c r="AE355" s="157"/>
      <c r="AF355" s="157"/>
      <c r="AG355" s="97"/>
      <c r="AH355" s="157"/>
      <c r="AI355" s="157"/>
      <c r="AJ355" s="157"/>
      <c r="AK355" s="157"/>
      <c r="AL355" s="110"/>
      <c r="AM355" s="110"/>
      <c r="AN355" s="110"/>
      <c r="AO355" s="110"/>
      <c r="AP355" s="43"/>
      <c r="AQ355" s="118"/>
      <c r="AR355" s="129"/>
      <c r="AS355" s="23"/>
      <c r="AT355" s="120"/>
      <c r="AU355" s="42"/>
      <c r="AV355" s="133"/>
      <c r="AW355" s="133"/>
      <c r="AX355" s="23"/>
      <c r="AY355" s="23"/>
      <c r="AZ355" s="133"/>
      <c r="BA355" s="133"/>
      <c r="BB355" s="23"/>
      <c r="BC355" s="23"/>
      <c r="BD355" s="133"/>
      <c r="BE355" s="133"/>
      <c r="BF355" s="23"/>
      <c r="BG355" s="23"/>
      <c r="BH355" s="137"/>
    </row>
    <row r="356" spans="1:60" x14ac:dyDescent="0.15">
      <c r="A356" s="243"/>
      <c r="B356" s="241"/>
      <c r="C356" s="238"/>
      <c r="D356" s="237"/>
      <c r="E356" s="147"/>
      <c r="F356" s="147"/>
      <c r="G356" s="147"/>
      <c r="H356" s="147"/>
      <c r="I356" s="147"/>
      <c r="J356" s="238"/>
      <c r="K356" s="238"/>
      <c r="L356" s="150"/>
      <c r="M356" s="147"/>
      <c r="N356" s="147"/>
      <c r="O356" s="150"/>
      <c r="P356" s="147"/>
      <c r="Q356" s="147"/>
      <c r="R356" s="147"/>
      <c r="S356" s="147"/>
      <c r="T356" s="147"/>
      <c r="U356" s="147"/>
      <c r="V356" s="147"/>
      <c r="W356" s="147"/>
      <c r="X356" s="147"/>
      <c r="Y356" s="147"/>
      <c r="Z356" s="147"/>
      <c r="AA356" s="147"/>
      <c r="AB356" s="45"/>
      <c r="AC356" s="157"/>
      <c r="AD356" s="157"/>
      <c r="AE356" s="157"/>
      <c r="AF356" s="157"/>
      <c r="AG356" s="97"/>
      <c r="AH356" s="157"/>
      <c r="AI356" s="157"/>
      <c r="AJ356" s="157"/>
      <c r="AK356" s="157"/>
      <c r="AL356" s="110"/>
      <c r="AM356" s="110"/>
      <c r="AN356" s="110"/>
      <c r="AO356" s="110"/>
      <c r="AP356" s="33"/>
      <c r="AQ356" s="118"/>
      <c r="AR356" s="127"/>
      <c r="AS356" s="130"/>
      <c r="AT356" s="120"/>
      <c r="AU356" s="42"/>
      <c r="AV356" s="133"/>
      <c r="AW356" s="133"/>
      <c r="AX356" s="23"/>
      <c r="AY356" s="23"/>
      <c r="AZ356" s="133"/>
      <c r="BA356" s="133"/>
      <c r="BB356" s="23"/>
      <c r="BC356" s="23"/>
      <c r="BD356" s="133"/>
      <c r="BE356" s="133"/>
      <c r="BF356" s="23"/>
      <c r="BG356" s="23"/>
      <c r="BH356" s="137"/>
    </row>
    <row r="357" spans="1:60" x14ac:dyDescent="0.15">
      <c r="A357" s="243"/>
      <c r="B357" s="241"/>
      <c r="C357" s="238"/>
      <c r="D357" s="238"/>
      <c r="E357" s="147"/>
      <c r="F357" s="147"/>
      <c r="G357" s="147"/>
      <c r="H357" s="147"/>
      <c r="I357" s="147"/>
      <c r="J357" s="238"/>
      <c r="K357" s="238"/>
      <c r="L357" s="150"/>
      <c r="M357" s="147"/>
      <c r="N357" s="147"/>
      <c r="O357" s="150"/>
      <c r="P357" s="147"/>
      <c r="Q357" s="147"/>
      <c r="R357" s="147"/>
      <c r="S357" s="147"/>
      <c r="T357" s="147"/>
      <c r="U357" s="147"/>
      <c r="V357" s="147"/>
      <c r="W357" s="147"/>
      <c r="X357" s="147"/>
      <c r="Y357" s="147"/>
      <c r="Z357" s="147"/>
      <c r="AA357" s="147"/>
      <c r="AB357" s="45"/>
      <c r="AC357" s="157"/>
      <c r="AD357" s="157"/>
      <c r="AE357" s="157"/>
      <c r="AF357" s="157"/>
      <c r="AG357" s="97"/>
      <c r="AH357" s="157"/>
      <c r="AI357" s="157"/>
      <c r="AJ357" s="157"/>
      <c r="AK357" s="157"/>
      <c r="AL357" s="110"/>
      <c r="AM357" s="110"/>
      <c r="AN357" s="110"/>
      <c r="AO357" s="110"/>
      <c r="AP357" s="43"/>
      <c r="AQ357" s="118"/>
      <c r="AR357" s="128"/>
      <c r="AS357" s="130"/>
      <c r="AT357" s="120"/>
      <c r="AU357" s="42"/>
      <c r="AV357" s="133"/>
      <c r="AW357" s="133"/>
      <c r="AX357" s="23"/>
      <c r="AY357" s="23"/>
      <c r="AZ357" s="133"/>
      <c r="BA357" s="133"/>
      <c r="BB357" s="23"/>
      <c r="BC357" s="23"/>
      <c r="BD357" s="133"/>
      <c r="BE357" s="133"/>
      <c r="BF357" s="23"/>
      <c r="BG357" s="23"/>
      <c r="BH357" s="137"/>
    </row>
    <row r="358" spans="1:60" x14ac:dyDescent="0.15">
      <c r="A358" s="243"/>
      <c r="B358" s="242"/>
      <c r="C358" s="239"/>
      <c r="D358" s="239"/>
      <c r="E358" s="147"/>
      <c r="F358" s="147"/>
      <c r="G358" s="147"/>
      <c r="H358" s="147"/>
      <c r="I358" s="147"/>
      <c r="J358" s="239"/>
      <c r="K358" s="239"/>
      <c r="L358" s="150"/>
      <c r="M358" s="147"/>
      <c r="N358" s="147"/>
      <c r="O358" s="150"/>
      <c r="P358" s="147"/>
      <c r="Q358" s="147"/>
      <c r="R358" s="147"/>
      <c r="S358" s="147"/>
      <c r="T358" s="147"/>
      <c r="U358" s="147"/>
      <c r="V358" s="147"/>
      <c r="W358" s="147"/>
      <c r="X358" s="147"/>
      <c r="Y358" s="147"/>
      <c r="Z358" s="147"/>
      <c r="AA358" s="147"/>
      <c r="AB358" s="45"/>
      <c r="AC358" s="157"/>
      <c r="AD358" s="157"/>
      <c r="AE358" s="157"/>
      <c r="AF358" s="157"/>
      <c r="AG358" s="97"/>
      <c r="AH358" s="157"/>
      <c r="AI358" s="157"/>
      <c r="AJ358" s="157"/>
      <c r="AK358" s="157"/>
      <c r="AL358" s="110"/>
      <c r="AM358" s="110"/>
      <c r="AN358" s="110"/>
      <c r="AO358" s="110"/>
      <c r="AP358" s="33"/>
      <c r="AQ358" s="119"/>
      <c r="AR358" s="129"/>
      <c r="AS358" s="23"/>
      <c r="AT358" s="120"/>
      <c r="AU358" s="42"/>
      <c r="AV358" s="133"/>
      <c r="AW358" s="133"/>
      <c r="AX358" s="23"/>
      <c r="AY358" s="23"/>
      <c r="AZ358" s="133"/>
      <c r="BA358" s="133"/>
      <c r="BB358" s="23"/>
      <c r="BC358" s="23"/>
      <c r="BD358" s="133"/>
      <c r="BE358" s="133"/>
      <c r="BF358" s="23"/>
      <c r="BG358" s="23"/>
      <c r="BH358" s="137"/>
    </row>
    <row r="359" spans="1:60" x14ac:dyDescent="0.15">
      <c r="A359" s="243"/>
      <c r="B359" s="240"/>
      <c r="C359" s="237"/>
      <c r="D359" s="237"/>
      <c r="E359" s="10"/>
      <c r="F359" s="10"/>
      <c r="G359" s="10"/>
      <c r="H359" s="10"/>
      <c r="I359" s="10"/>
      <c r="J359" s="10"/>
      <c r="K359" s="10"/>
      <c r="L359" s="152"/>
      <c r="M359" s="152"/>
      <c r="N359" s="10"/>
      <c r="O359" s="151"/>
      <c r="P359" s="3"/>
      <c r="Q359" s="10"/>
      <c r="R359" s="10"/>
      <c r="S359" s="10"/>
      <c r="T359" s="152"/>
      <c r="U359" s="152"/>
      <c r="V359" s="152"/>
      <c r="W359" s="3"/>
      <c r="X359" s="3"/>
      <c r="Y359" s="3"/>
      <c r="Z359" s="3"/>
      <c r="AA359" s="1"/>
      <c r="AB359" s="23"/>
      <c r="AC359" s="155"/>
      <c r="AD359" s="155"/>
      <c r="AE359" s="155"/>
      <c r="AF359" s="155"/>
      <c r="AG359" s="101"/>
      <c r="AH359" s="155"/>
      <c r="AI359" s="155"/>
      <c r="AJ359" s="155"/>
      <c r="AK359" s="155"/>
      <c r="AL359" s="110"/>
      <c r="AM359" s="110"/>
      <c r="AN359" s="110"/>
      <c r="AO359" s="110"/>
      <c r="AP359" s="33"/>
      <c r="AQ359" s="121"/>
      <c r="AR359" s="127"/>
      <c r="AS359" s="130"/>
      <c r="AT359" s="120"/>
      <c r="AU359" s="42"/>
      <c r="AV359" s="133"/>
      <c r="AW359" s="133"/>
      <c r="AX359" s="23"/>
      <c r="AY359" s="23"/>
      <c r="AZ359" s="133"/>
      <c r="BA359" s="133"/>
      <c r="BB359" s="23"/>
      <c r="BC359" s="23"/>
      <c r="BD359" s="133"/>
      <c r="BE359" s="133"/>
      <c r="BF359" s="23"/>
      <c r="BG359" s="23"/>
      <c r="BH359" s="137"/>
    </row>
    <row r="360" spans="1:60" x14ac:dyDescent="0.15">
      <c r="A360" s="243"/>
      <c r="B360" s="241"/>
      <c r="C360" s="238"/>
      <c r="D360" s="238"/>
      <c r="E360" s="147"/>
      <c r="F360" s="145"/>
      <c r="G360" s="145"/>
      <c r="H360" s="145"/>
      <c r="I360" s="145"/>
      <c r="J360" s="237"/>
      <c r="K360" s="237"/>
      <c r="L360" s="45"/>
      <c r="M360" s="45"/>
      <c r="N360" s="9"/>
      <c r="O360" s="93"/>
      <c r="P360" s="45"/>
      <c r="Q360" s="9"/>
      <c r="R360" s="9"/>
      <c r="S360" s="187"/>
      <c r="T360" s="45"/>
      <c r="U360" s="45"/>
      <c r="V360" s="30"/>
      <c r="W360" s="97"/>
      <c r="X360" s="97"/>
      <c r="Y360" s="97"/>
      <c r="Z360" s="97"/>
      <c r="AA360" s="28"/>
      <c r="AB360" s="45"/>
      <c r="AC360" s="97"/>
      <c r="AD360" s="97"/>
      <c r="AE360" s="97"/>
      <c r="AF360" s="97"/>
      <c r="AG360" s="97"/>
      <c r="AH360" s="156"/>
      <c r="AI360" s="156"/>
      <c r="AJ360" s="156"/>
      <c r="AK360" s="156"/>
      <c r="AL360" s="110"/>
      <c r="AM360" s="110"/>
      <c r="AN360" s="110"/>
      <c r="AO360" s="110"/>
      <c r="AP360" s="43"/>
      <c r="AQ360" s="118"/>
      <c r="AR360" s="128"/>
      <c r="AS360" s="130"/>
      <c r="AT360" s="120"/>
      <c r="AU360" s="42"/>
      <c r="AV360" s="133"/>
      <c r="AW360" s="133"/>
      <c r="AX360" s="23"/>
      <c r="AY360" s="23"/>
      <c r="AZ360" s="133"/>
      <c r="BA360" s="133"/>
      <c r="BB360" s="23"/>
      <c r="BC360" s="23"/>
      <c r="BD360" s="133"/>
      <c r="BE360" s="133"/>
      <c r="BF360" s="23"/>
      <c r="BG360" s="23"/>
      <c r="BH360" s="137"/>
    </row>
    <row r="361" spans="1:60" x14ac:dyDescent="0.15">
      <c r="A361" s="243"/>
      <c r="B361" s="241"/>
      <c r="C361" s="238"/>
      <c r="D361" s="239"/>
      <c r="E361" s="147"/>
      <c r="F361" s="145"/>
      <c r="G361" s="145"/>
      <c r="H361" s="145"/>
      <c r="I361" s="145"/>
      <c r="J361" s="238"/>
      <c r="K361" s="238"/>
      <c r="L361" s="150"/>
      <c r="M361" s="147"/>
      <c r="N361" s="147"/>
      <c r="O361" s="150"/>
      <c r="P361" s="45"/>
      <c r="Q361" s="9"/>
      <c r="R361" s="9"/>
      <c r="S361" s="9"/>
      <c r="T361" s="30"/>
      <c r="U361" s="30"/>
      <c r="V361" s="30"/>
      <c r="W361" s="29"/>
      <c r="X361" s="29"/>
      <c r="Y361" s="29"/>
      <c r="Z361" s="29"/>
      <c r="AA361" s="30"/>
      <c r="AB361" s="45"/>
      <c r="AC361" s="97"/>
      <c r="AD361" s="97"/>
      <c r="AE361" s="97"/>
      <c r="AF361" s="97"/>
      <c r="AG361" s="97"/>
      <c r="AH361" s="100"/>
      <c r="AI361" s="100"/>
      <c r="AJ361" s="100"/>
      <c r="AK361" s="100"/>
      <c r="AL361" s="110"/>
      <c r="AM361" s="110"/>
      <c r="AN361" s="110"/>
      <c r="AO361" s="110"/>
      <c r="AP361" s="33"/>
      <c r="AQ361" s="118"/>
      <c r="AR361" s="129"/>
      <c r="AS361" s="23"/>
      <c r="AT361" s="120"/>
      <c r="AU361" s="42"/>
      <c r="AV361" s="133"/>
      <c r="AW361" s="133"/>
      <c r="AX361" s="23"/>
      <c r="AY361" s="23"/>
      <c r="AZ361" s="133"/>
      <c r="BA361" s="133"/>
      <c r="BB361" s="23"/>
      <c r="BC361" s="23"/>
      <c r="BD361" s="133"/>
      <c r="BE361" s="133"/>
      <c r="BF361" s="23"/>
      <c r="BG361" s="23"/>
      <c r="BH361" s="137"/>
    </row>
    <row r="362" spans="1:60" x14ac:dyDescent="0.15">
      <c r="A362" s="243"/>
      <c r="B362" s="241"/>
      <c r="C362" s="238"/>
      <c r="D362" s="237"/>
      <c r="E362" s="10"/>
      <c r="F362" s="10"/>
      <c r="G362" s="10"/>
      <c r="H362" s="10"/>
      <c r="I362" s="10"/>
      <c r="J362" s="238"/>
      <c r="K362" s="238"/>
      <c r="L362" s="152"/>
      <c r="M362" s="152"/>
      <c r="N362" s="10"/>
      <c r="O362" s="151"/>
      <c r="P362" s="3"/>
      <c r="Q362" s="10"/>
      <c r="R362" s="10"/>
      <c r="S362" s="10"/>
      <c r="T362" s="152"/>
      <c r="U362" s="152"/>
      <c r="V362" s="152"/>
      <c r="W362" s="3"/>
      <c r="X362" s="3"/>
      <c r="Y362" s="3"/>
      <c r="Z362" s="3"/>
      <c r="AA362" s="1"/>
      <c r="AB362" s="23"/>
      <c r="AC362" s="155"/>
      <c r="AD362" s="155"/>
      <c r="AE362" s="155"/>
      <c r="AF362" s="155"/>
      <c r="AG362" s="101"/>
      <c r="AH362" s="155"/>
      <c r="AI362" s="155"/>
      <c r="AJ362" s="155"/>
      <c r="AK362" s="155"/>
      <c r="AL362" s="110"/>
      <c r="AM362" s="110"/>
      <c r="AN362" s="110"/>
      <c r="AO362" s="110"/>
      <c r="AP362" s="43"/>
      <c r="AQ362" s="118"/>
      <c r="AR362" s="127"/>
      <c r="AS362" s="130"/>
      <c r="AT362" s="120"/>
      <c r="AU362" s="42"/>
      <c r="AV362" s="133"/>
      <c r="AW362" s="133"/>
      <c r="AX362" s="23"/>
      <c r="AY362" s="23"/>
      <c r="AZ362" s="133"/>
      <c r="BA362" s="133"/>
      <c r="BB362" s="23"/>
      <c r="BC362" s="23"/>
      <c r="BD362" s="133"/>
      <c r="BE362" s="133"/>
      <c r="BF362" s="23"/>
      <c r="BG362" s="23"/>
      <c r="BH362" s="137"/>
    </row>
    <row r="363" spans="1:60" x14ac:dyDescent="0.15">
      <c r="A363" s="243"/>
      <c r="B363" s="241"/>
      <c r="C363" s="238"/>
      <c r="D363" s="238"/>
      <c r="E363" s="147"/>
      <c r="F363" s="145"/>
      <c r="G363" s="145"/>
      <c r="H363" s="145"/>
      <c r="I363" s="145"/>
      <c r="J363" s="238"/>
      <c r="K363" s="238"/>
      <c r="L363" s="31"/>
      <c r="M363" s="45"/>
      <c r="N363" s="9"/>
      <c r="O363" s="93"/>
      <c r="P363" s="45"/>
      <c r="Q363" s="9"/>
      <c r="R363" s="9"/>
      <c r="S363" s="187"/>
      <c r="T363" s="45"/>
      <c r="U363" s="45"/>
      <c r="V363" s="30"/>
      <c r="W363" s="97"/>
      <c r="X363" s="97"/>
      <c r="Y363" s="97"/>
      <c r="Z363" s="97"/>
      <c r="AA363" s="28"/>
      <c r="AB363" s="45"/>
      <c r="AC363" s="97"/>
      <c r="AD363" s="97"/>
      <c r="AE363" s="97"/>
      <c r="AF363" s="97"/>
      <c r="AG363" s="97"/>
      <c r="AH363" s="156"/>
      <c r="AI363" s="156"/>
      <c r="AJ363" s="156"/>
      <c r="AK363" s="156"/>
      <c r="AL363" s="110"/>
      <c r="AM363" s="110"/>
      <c r="AN363" s="110"/>
      <c r="AO363" s="110"/>
      <c r="AP363" s="33"/>
      <c r="AQ363" s="118"/>
      <c r="AR363" s="128"/>
      <c r="AS363" s="130"/>
      <c r="AT363" s="120"/>
      <c r="AU363" s="42"/>
      <c r="AV363" s="133"/>
      <c r="AW363" s="133"/>
      <c r="AX363" s="23"/>
      <c r="AY363" s="23"/>
      <c r="AZ363" s="133"/>
      <c r="BA363" s="133"/>
      <c r="BB363" s="23"/>
      <c r="BC363" s="23"/>
      <c r="BD363" s="133"/>
      <c r="BE363" s="133"/>
      <c r="BF363" s="23"/>
      <c r="BG363" s="23"/>
      <c r="BH363" s="137"/>
    </row>
    <row r="364" spans="1:60" x14ac:dyDescent="0.15">
      <c r="A364" s="243"/>
      <c r="B364" s="241"/>
      <c r="C364" s="238"/>
      <c r="D364" s="239"/>
      <c r="E364" s="147"/>
      <c r="F364" s="145"/>
      <c r="G364" s="145"/>
      <c r="H364" s="145"/>
      <c r="I364" s="145"/>
      <c r="J364" s="238"/>
      <c r="K364" s="238"/>
      <c r="L364" s="150"/>
      <c r="M364" s="147"/>
      <c r="N364" s="147"/>
      <c r="O364" s="150"/>
      <c r="P364" s="45"/>
      <c r="Q364" s="9"/>
      <c r="R364" s="9"/>
      <c r="S364" s="9"/>
      <c r="T364" s="30"/>
      <c r="U364" s="30"/>
      <c r="V364" s="30"/>
      <c r="W364" s="29"/>
      <c r="X364" s="29"/>
      <c r="Y364" s="29"/>
      <c r="Z364" s="29"/>
      <c r="AA364" s="30"/>
      <c r="AB364" s="45"/>
      <c r="AC364" s="97"/>
      <c r="AD364" s="97"/>
      <c r="AE364" s="97"/>
      <c r="AF364" s="97"/>
      <c r="AG364" s="97"/>
      <c r="AH364" s="100"/>
      <c r="AI364" s="100"/>
      <c r="AJ364" s="100"/>
      <c r="AK364" s="100"/>
      <c r="AL364" s="110"/>
      <c r="AM364" s="110"/>
      <c r="AN364" s="110"/>
      <c r="AO364" s="110"/>
      <c r="AP364" s="43"/>
      <c r="AQ364" s="118"/>
      <c r="AR364" s="129"/>
      <c r="AS364" s="23"/>
      <c r="AT364" s="120"/>
      <c r="AU364" s="42"/>
      <c r="AV364" s="133"/>
      <c r="AW364" s="133"/>
      <c r="AX364" s="23"/>
      <c r="AY364" s="23"/>
      <c r="AZ364" s="133"/>
      <c r="BA364" s="133"/>
      <c r="BB364" s="23"/>
      <c r="BC364" s="23"/>
      <c r="BD364" s="133"/>
      <c r="BE364" s="133"/>
      <c r="BF364" s="23"/>
      <c r="BG364" s="23"/>
      <c r="BH364" s="137"/>
    </row>
    <row r="365" spans="1:60" x14ac:dyDescent="0.15">
      <c r="A365" s="243"/>
      <c r="B365" s="241"/>
      <c r="C365" s="238"/>
      <c r="D365" s="237"/>
      <c r="E365" s="10"/>
      <c r="F365" s="10"/>
      <c r="G365" s="10"/>
      <c r="H365" s="10"/>
      <c r="I365" s="10"/>
      <c r="J365" s="238"/>
      <c r="K365" s="238"/>
      <c r="L365" s="152"/>
      <c r="M365" s="152"/>
      <c r="N365" s="10"/>
      <c r="O365" s="151"/>
      <c r="P365" s="3"/>
      <c r="Q365" s="10"/>
      <c r="R365" s="10"/>
      <c r="S365" s="152"/>
      <c r="T365" s="152"/>
      <c r="U365" s="152"/>
      <c r="V365" s="152"/>
      <c r="W365" s="3"/>
      <c r="X365" s="3"/>
      <c r="Y365" s="3"/>
      <c r="Z365" s="3"/>
      <c r="AA365" s="1"/>
      <c r="AB365" s="23"/>
      <c r="AC365" s="155"/>
      <c r="AD365" s="155"/>
      <c r="AE365" s="155"/>
      <c r="AF365" s="155"/>
      <c r="AG365" s="101"/>
      <c r="AH365" s="155"/>
      <c r="AI365" s="155"/>
      <c r="AJ365" s="155"/>
      <c r="AK365" s="155"/>
      <c r="AL365" s="110"/>
      <c r="AM365" s="110"/>
      <c r="AN365" s="110"/>
      <c r="AO365" s="110"/>
      <c r="AP365" s="33"/>
      <c r="AQ365" s="118"/>
      <c r="AR365" s="127"/>
      <c r="AS365" s="130"/>
      <c r="AT365" s="120"/>
      <c r="AU365" s="42"/>
      <c r="AV365" s="133"/>
      <c r="AW365" s="133"/>
      <c r="AX365" s="23"/>
      <c r="AY365" s="23"/>
      <c r="AZ365" s="133"/>
      <c r="BA365" s="133"/>
      <c r="BB365" s="23"/>
      <c r="BC365" s="23"/>
      <c r="BD365" s="133"/>
      <c r="BE365" s="133"/>
      <c r="BF365" s="23"/>
      <c r="BG365" s="23"/>
      <c r="BH365" s="137"/>
    </row>
    <row r="366" spans="1:60" x14ac:dyDescent="0.15">
      <c r="A366" s="243"/>
      <c r="B366" s="241"/>
      <c r="C366" s="238"/>
      <c r="D366" s="238"/>
      <c r="E366" s="147"/>
      <c r="F366" s="145"/>
      <c r="G366" s="145"/>
      <c r="H366" s="145"/>
      <c r="I366" s="145"/>
      <c r="J366" s="238"/>
      <c r="K366" s="238"/>
      <c r="L366" s="45"/>
      <c r="M366" s="45"/>
      <c r="N366" s="9"/>
      <c r="O366" s="93"/>
      <c r="P366" s="45"/>
      <c r="Q366" s="9"/>
      <c r="R366" s="9"/>
      <c r="S366" s="45"/>
      <c r="T366" s="45"/>
      <c r="U366" s="45"/>
      <c r="V366" s="30"/>
      <c r="W366" s="97"/>
      <c r="X366" s="97"/>
      <c r="Y366" s="97"/>
      <c r="Z366" s="97"/>
      <c r="AA366" s="28"/>
      <c r="AB366" s="45"/>
      <c r="AC366" s="97"/>
      <c r="AD366" s="97"/>
      <c r="AE366" s="97"/>
      <c r="AF366" s="97"/>
      <c r="AG366" s="97"/>
      <c r="AH366" s="156"/>
      <c r="AI366" s="156"/>
      <c r="AJ366" s="156"/>
      <c r="AK366" s="156"/>
      <c r="AL366" s="110"/>
      <c r="AM366" s="110"/>
      <c r="AN366" s="110"/>
      <c r="AO366" s="110"/>
      <c r="AP366" s="43"/>
      <c r="AQ366" s="118"/>
      <c r="AR366" s="128"/>
      <c r="AS366" s="130"/>
      <c r="AT366" s="120"/>
      <c r="AU366" s="42"/>
      <c r="AV366" s="133"/>
      <c r="AW366" s="133"/>
      <c r="AX366" s="23"/>
      <c r="AY366" s="23"/>
      <c r="AZ366" s="133"/>
      <c r="BA366" s="133"/>
      <c r="BB366" s="23"/>
      <c r="BC366" s="23"/>
      <c r="BD366" s="133"/>
      <c r="BE366" s="133"/>
      <c r="BF366" s="23"/>
      <c r="BG366" s="23"/>
      <c r="BH366" s="137"/>
    </row>
    <row r="367" spans="1:60" x14ac:dyDescent="0.15">
      <c r="A367" s="243"/>
      <c r="B367" s="242"/>
      <c r="C367" s="239"/>
      <c r="D367" s="239"/>
      <c r="E367" s="147"/>
      <c r="F367" s="147"/>
      <c r="G367" s="147"/>
      <c r="H367" s="147"/>
      <c r="I367" s="147"/>
      <c r="J367" s="239"/>
      <c r="K367" s="239"/>
      <c r="L367" s="150"/>
      <c r="M367" s="147"/>
      <c r="N367" s="147"/>
      <c r="O367" s="150"/>
      <c r="P367" s="147"/>
      <c r="Q367" s="147"/>
      <c r="R367" s="147"/>
      <c r="S367" s="147"/>
      <c r="T367" s="147"/>
      <c r="U367" s="147"/>
      <c r="V367" s="147"/>
      <c r="W367" s="147"/>
      <c r="X367" s="147"/>
      <c r="Y367" s="147"/>
      <c r="Z367" s="147"/>
      <c r="AA367" s="147"/>
      <c r="AB367" s="45"/>
      <c r="AC367" s="157"/>
      <c r="AD367" s="157"/>
      <c r="AE367" s="157"/>
      <c r="AF367" s="157"/>
      <c r="AG367" s="97"/>
      <c r="AH367" s="157"/>
      <c r="AI367" s="157"/>
      <c r="AJ367" s="157"/>
      <c r="AK367" s="157"/>
      <c r="AL367" s="110"/>
      <c r="AM367" s="110"/>
      <c r="AN367" s="110"/>
      <c r="AO367" s="110"/>
      <c r="AP367" s="33"/>
      <c r="AQ367" s="119"/>
      <c r="AR367" s="129"/>
      <c r="AS367" s="23"/>
      <c r="AT367" s="120"/>
      <c r="AU367" s="42"/>
      <c r="AV367" s="133"/>
      <c r="AW367" s="133"/>
      <c r="AX367" s="23"/>
      <c r="AY367" s="23"/>
      <c r="AZ367" s="133"/>
      <c r="BA367" s="133"/>
      <c r="BB367" s="23"/>
      <c r="BC367" s="23"/>
      <c r="BD367" s="133"/>
      <c r="BE367" s="133"/>
      <c r="BF367" s="23"/>
      <c r="BG367" s="23"/>
      <c r="BH367" s="137"/>
    </row>
    <row r="368" spans="1:60" x14ac:dyDescent="0.15">
      <c r="A368" s="243"/>
      <c r="B368" s="240"/>
      <c r="C368" s="237"/>
      <c r="D368" s="237"/>
      <c r="E368" s="10"/>
      <c r="F368" s="10"/>
      <c r="G368" s="10"/>
      <c r="H368" s="10"/>
      <c r="I368" s="10"/>
      <c r="J368" s="10"/>
      <c r="K368" s="10"/>
      <c r="L368" s="152"/>
      <c r="M368" s="10"/>
      <c r="N368" s="10"/>
      <c r="O368" s="151"/>
      <c r="P368" s="3"/>
      <c r="Q368" s="10"/>
      <c r="R368" s="10"/>
      <c r="S368" s="152"/>
      <c r="T368" s="152"/>
      <c r="U368" s="152"/>
      <c r="V368" s="152"/>
      <c r="W368" s="3"/>
      <c r="X368" s="3"/>
      <c r="Y368" s="3"/>
      <c r="Z368" s="3"/>
      <c r="AA368" s="1"/>
      <c r="AB368" s="23"/>
      <c r="AC368" s="155"/>
      <c r="AD368" s="155"/>
      <c r="AE368" s="155"/>
      <c r="AF368" s="155"/>
      <c r="AG368" s="101"/>
      <c r="AH368" s="155"/>
      <c r="AI368" s="155"/>
      <c r="AJ368" s="155"/>
      <c r="AK368" s="155"/>
      <c r="AL368" s="110"/>
      <c r="AM368" s="110"/>
      <c r="AN368" s="110"/>
      <c r="AO368" s="110"/>
      <c r="AP368" s="33"/>
      <c r="AQ368" s="121"/>
      <c r="AR368" s="127"/>
      <c r="AS368" s="130"/>
      <c r="AT368" s="120"/>
      <c r="AU368" s="42"/>
      <c r="AV368" s="133"/>
      <c r="AW368" s="133"/>
      <c r="AX368" s="23"/>
      <c r="AY368" s="23"/>
      <c r="AZ368" s="133"/>
      <c r="BA368" s="133"/>
      <c r="BB368" s="23"/>
      <c r="BC368" s="23"/>
      <c r="BD368" s="133"/>
      <c r="BE368" s="133"/>
      <c r="BF368" s="23"/>
      <c r="BG368" s="23"/>
      <c r="BH368" s="137"/>
    </row>
    <row r="369" spans="1:60" x14ac:dyDescent="0.15">
      <c r="A369" s="243"/>
      <c r="B369" s="241"/>
      <c r="C369" s="238"/>
      <c r="D369" s="238"/>
      <c r="E369" s="147"/>
      <c r="F369" s="145"/>
      <c r="G369" s="145"/>
      <c r="H369" s="145"/>
      <c r="I369" s="145"/>
      <c r="J369" s="237"/>
      <c r="K369" s="237"/>
      <c r="L369" s="45"/>
      <c r="M369" s="9"/>
      <c r="N369" s="9"/>
      <c r="O369" s="93"/>
      <c r="P369" s="45"/>
      <c r="Q369" s="9"/>
      <c r="R369" s="9"/>
      <c r="S369" s="45"/>
      <c r="T369" s="45"/>
      <c r="U369" s="45"/>
      <c r="V369" s="30"/>
      <c r="W369" s="29"/>
      <c r="X369" s="29"/>
      <c r="Y369" s="29"/>
      <c r="Z369" s="29"/>
      <c r="AA369" s="28"/>
      <c r="AB369" s="45"/>
      <c r="AC369" s="97"/>
      <c r="AD369" s="97"/>
      <c r="AE369" s="97"/>
      <c r="AF369" s="97"/>
      <c r="AG369" s="97"/>
      <c r="AH369" s="156"/>
      <c r="AI369" s="156"/>
      <c r="AJ369" s="156"/>
      <c r="AK369" s="156"/>
      <c r="AL369" s="110"/>
      <c r="AM369" s="110"/>
      <c r="AN369" s="110"/>
      <c r="AO369" s="110"/>
      <c r="AP369" s="43"/>
      <c r="AQ369" s="118"/>
      <c r="AR369" s="128"/>
      <c r="AS369" s="130"/>
      <c r="AT369" s="120"/>
      <c r="AU369" s="42"/>
      <c r="AV369" s="133"/>
      <c r="AW369" s="133"/>
      <c r="AX369" s="23"/>
      <c r="AY369" s="23"/>
      <c r="AZ369" s="133"/>
      <c r="BA369" s="133"/>
      <c r="BB369" s="23"/>
      <c r="BC369" s="23"/>
      <c r="BD369" s="133"/>
      <c r="BE369" s="133"/>
      <c r="BF369" s="23"/>
      <c r="BG369" s="23"/>
      <c r="BH369" s="137"/>
    </row>
    <row r="370" spans="1:60" x14ac:dyDescent="0.15">
      <c r="A370" s="243"/>
      <c r="B370" s="241"/>
      <c r="C370" s="238"/>
      <c r="D370" s="239"/>
      <c r="E370" s="147"/>
      <c r="F370" s="145"/>
      <c r="G370" s="145"/>
      <c r="H370" s="145"/>
      <c r="I370" s="145"/>
      <c r="J370" s="238"/>
      <c r="K370" s="238"/>
      <c r="L370" s="150"/>
      <c r="M370" s="147"/>
      <c r="N370" s="147"/>
      <c r="O370" s="150"/>
      <c r="P370" s="45"/>
      <c r="Q370" s="9"/>
      <c r="R370" s="9"/>
      <c r="S370" s="9"/>
      <c r="T370" s="30"/>
      <c r="U370" s="30"/>
      <c r="V370" s="30"/>
      <c r="W370" s="29"/>
      <c r="X370" s="29"/>
      <c r="Y370" s="29"/>
      <c r="Z370" s="29"/>
      <c r="AA370" s="30"/>
      <c r="AB370" s="45"/>
      <c r="AC370" s="97"/>
      <c r="AD370" s="97"/>
      <c r="AE370" s="97"/>
      <c r="AF370" s="97"/>
      <c r="AG370" s="97"/>
      <c r="AH370" s="100"/>
      <c r="AI370" s="100"/>
      <c r="AJ370" s="100"/>
      <c r="AK370" s="100"/>
      <c r="AL370" s="110"/>
      <c r="AM370" s="110"/>
      <c r="AN370" s="110"/>
      <c r="AO370" s="110"/>
      <c r="AP370" s="33"/>
      <c r="AQ370" s="118"/>
      <c r="AR370" s="129"/>
      <c r="AS370" s="23"/>
      <c r="AT370" s="120"/>
      <c r="AU370" s="42"/>
      <c r="AV370" s="133"/>
      <c r="AW370" s="133"/>
      <c r="AX370" s="23"/>
      <c r="AY370" s="23"/>
      <c r="AZ370" s="133"/>
      <c r="BA370" s="133"/>
      <c r="BB370" s="23"/>
      <c r="BC370" s="23"/>
      <c r="BD370" s="133"/>
      <c r="BE370" s="133"/>
      <c r="BF370" s="23"/>
      <c r="BG370" s="23"/>
      <c r="BH370" s="137"/>
    </row>
    <row r="371" spans="1:60" x14ac:dyDescent="0.15">
      <c r="A371" s="243"/>
      <c r="B371" s="241"/>
      <c r="C371" s="238"/>
      <c r="D371" s="237"/>
      <c r="E371" s="10"/>
      <c r="F371" s="10"/>
      <c r="G371" s="10"/>
      <c r="H371" s="10"/>
      <c r="I371" s="10"/>
      <c r="J371" s="238"/>
      <c r="K371" s="238"/>
      <c r="L371" s="152"/>
      <c r="M371" s="152"/>
      <c r="N371" s="10"/>
      <c r="O371" s="151"/>
      <c r="P371" s="3"/>
      <c r="Q371" s="10"/>
      <c r="R371" s="10"/>
      <c r="S371" s="152"/>
      <c r="T371" s="152"/>
      <c r="U371" s="152"/>
      <c r="V371" s="152"/>
      <c r="W371" s="3"/>
      <c r="X371" s="3"/>
      <c r="Y371" s="3"/>
      <c r="Z371" s="3"/>
      <c r="AA371" s="1"/>
      <c r="AB371" s="23"/>
      <c r="AC371" s="155"/>
      <c r="AD371" s="155"/>
      <c r="AE371" s="155"/>
      <c r="AF371" s="155"/>
      <c r="AG371" s="101"/>
      <c r="AH371" s="155"/>
      <c r="AI371" s="155"/>
      <c r="AJ371" s="155"/>
      <c r="AK371" s="155"/>
      <c r="AL371" s="110"/>
      <c r="AM371" s="110"/>
      <c r="AN371" s="110"/>
      <c r="AO371" s="110"/>
      <c r="AP371" s="43"/>
      <c r="AQ371" s="118"/>
      <c r="AR371" s="127"/>
      <c r="AS371" s="130"/>
      <c r="AT371" s="120"/>
      <c r="AU371" s="42"/>
      <c r="AV371" s="133"/>
      <c r="AW371" s="133"/>
      <c r="AX371" s="23"/>
      <c r="AY371" s="23"/>
      <c r="AZ371" s="133"/>
      <c r="BA371" s="133"/>
      <c r="BB371" s="23"/>
      <c r="BC371" s="23"/>
      <c r="BD371" s="133"/>
      <c r="BE371" s="133"/>
      <c r="BF371" s="23"/>
      <c r="BG371" s="23"/>
      <c r="BH371" s="137"/>
    </row>
    <row r="372" spans="1:60" x14ac:dyDescent="0.15">
      <c r="A372" s="243"/>
      <c r="B372" s="241"/>
      <c r="C372" s="238"/>
      <c r="D372" s="238"/>
      <c r="E372" s="147"/>
      <c r="F372" s="145"/>
      <c r="G372" s="145"/>
      <c r="H372" s="145"/>
      <c r="I372" s="145"/>
      <c r="J372" s="238"/>
      <c r="K372" s="238"/>
      <c r="L372" s="45"/>
      <c r="M372" s="45"/>
      <c r="N372" s="9"/>
      <c r="O372" s="93"/>
      <c r="P372" s="45"/>
      <c r="Q372" s="9"/>
      <c r="R372" s="9"/>
      <c r="S372" s="45"/>
      <c r="T372" s="45"/>
      <c r="U372" s="45"/>
      <c r="V372" s="30"/>
      <c r="W372" s="97"/>
      <c r="X372" s="97"/>
      <c r="Y372" s="97"/>
      <c r="Z372" s="97"/>
      <c r="AA372" s="28"/>
      <c r="AB372" s="45"/>
      <c r="AC372" s="97"/>
      <c r="AD372" s="97"/>
      <c r="AE372" s="97"/>
      <c r="AF372" s="97"/>
      <c r="AG372" s="97"/>
      <c r="AH372" s="156"/>
      <c r="AI372" s="156"/>
      <c r="AJ372" s="156"/>
      <c r="AK372" s="156"/>
      <c r="AL372" s="110"/>
      <c r="AM372" s="110"/>
      <c r="AN372" s="110"/>
      <c r="AO372" s="110"/>
      <c r="AP372" s="33"/>
      <c r="AQ372" s="118"/>
      <c r="AR372" s="128"/>
      <c r="AS372" s="130"/>
      <c r="AT372" s="120"/>
      <c r="AU372" s="42"/>
      <c r="AV372" s="133"/>
      <c r="AW372" s="133"/>
      <c r="AX372" s="23"/>
      <c r="AY372" s="23"/>
      <c r="AZ372" s="133"/>
      <c r="BA372" s="133"/>
      <c r="BB372" s="23"/>
      <c r="BC372" s="23"/>
      <c r="BD372" s="133"/>
      <c r="BE372" s="133"/>
      <c r="BF372" s="23"/>
      <c r="BG372" s="23"/>
      <c r="BH372" s="137"/>
    </row>
    <row r="373" spans="1:60" x14ac:dyDescent="0.15">
      <c r="A373" s="243"/>
      <c r="B373" s="241"/>
      <c r="C373" s="238"/>
      <c r="D373" s="239"/>
      <c r="E373" s="147"/>
      <c r="F373" s="147"/>
      <c r="G373" s="147"/>
      <c r="H373" s="147"/>
      <c r="I373" s="147"/>
      <c r="J373" s="238"/>
      <c r="K373" s="238"/>
      <c r="L373" s="150"/>
      <c r="M373" s="147"/>
      <c r="N373" s="147"/>
      <c r="O373" s="150"/>
      <c r="P373" s="147"/>
      <c r="Q373" s="147"/>
      <c r="R373" s="147"/>
      <c r="S373" s="147"/>
      <c r="T373" s="147"/>
      <c r="U373" s="147"/>
      <c r="V373" s="147"/>
      <c r="W373" s="147"/>
      <c r="X373" s="147"/>
      <c r="Y373" s="147"/>
      <c r="Z373" s="147"/>
      <c r="AA373" s="147"/>
      <c r="AB373" s="45"/>
      <c r="AC373" s="157"/>
      <c r="AD373" s="157"/>
      <c r="AE373" s="157"/>
      <c r="AF373" s="157"/>
      <c r="AG373" s="97"/>
      <c r="AH373" s="157"/>
      <c r="AI373" s="157"/>
      <c r="AJ373" s="157"/>
      <c r="AK373" s="157"/>
      <c r="AL373" s="110"/>
      <c r="AM373" s="110"/>
      <c r="AN373" s="110"/>
      <c r="AO373" s="110"/>
      <c r="AP373" s="43"/>
      <c r="AQ373" s="118"/>
      <c r="AR373" s="129"/>
      <c r="AS373" s="23"/>
      <c r="AT373" s="120"/>
      <c r="AU373" s="42"/>
      <c r="AV373" s="133"/>
      <c r="AW373" s="133"/>
      <c r="AX373" s="23"/>
      <c r="AY373" s="23"/>
      <c r="AZ373" s="133"/>
      <c r="BA373" s="133"/>
      <c r="BB373" s="23"/>
      <c r="BC373" s="23"/>
      <c r="BD373" s="133"/>
      <c r="BE373" s="133"/>
      <c r="BF373" s="23"/>
      <c r="BG373" s="23"/>
      <c r="BH373" s="137"/>
    </row>
    <row r="374" spans="1:60" x14ac:dyDescent="0.15">
      <c r="A374" s="243"/>
      <c r="B374" s="241"/>
      <c r="C374" s="238"/>
      <c r="D374" s="237"/>
      <c r="E374" s="147"/>
      <c r="F374" s="147"/>
      <c r="G374" s="147"/>
      <c r="H374" s="147"/>
      <c r="I374" s="147"/>
      <c r="J374" s="238"/>
      <c r="K374" s="238"/>
      <c r="L374" s="150"/>
      <c r="M374" s="147"/>
      <c r="N374" s="147"/>
      <c r="O374" s="150"/>
      <c r="P374" s="147"/>
      <c r="Q374" s="147"/>
      <c r="R374" s="147"/>
      <c r="S374" s="147"/>
      <c r="T374" s="147"/>
      <c r="U374" s="147"/>
      <c r="V374" s="147"/>
      <c r="W374" s="147"/>
      <c r="X374" s="147"/>
      <c r="Y374" s="147"/>
      <c r="Z374" s="147"/>
      <c r="AA374" s="147"/>
      <c r="AB374" s="45"/>
      <c r="AC374" s="157"/>
      <c r="AD374" s="157"/>
      <c r="AE374" s="157"/>
      <c r="AF374" s="157"/>
      <c r="AG374" s="97"/>
      <c r="AH374" s="157"/>
      <c r="AI374" s="157"/>
      <c r="AJ374" s="157"/>
      <c r="AK374" s="157"/>
      <c r="AL374" s="110"/>
      <c r="AM374" s="110"/>
      <c r="AN374" s="110"/>
      <c r="AO374" s="110"/>
      <c r="AP374" s="33"/>
      <c r="AQ374" s="118"/>
      <c r="AR374" s="127"/>
      <c r="AS374" s="130"/>
      <c r="AT374" s="120"/>
      <c r="AU374" s="42"/>
      <c r="AV374" s="133"/>
      <c r="AW374" s="133"/>
      <c r="AX374" s="23"/>
      <c r="AY374" s="23"/>
      <c r="AZ374" s="133"/>
      <c r="BA374" s="133"/>
      <c r="BB374" s="23"/>
      <c r="BC374" s="23"/>
      <c r="BD374" s="133"/>
      <c r="BE374" s="133"/>
      <c r="BF374" s="23"/>
      <c r="BG374" s="23"/>
      <c r="BH374" s="137"/>
    </row>
    <row r="375" spans="1:60" x14ac:dyDescent="0.15">
      <c r="A375" s="243"/>
      <c r="B375" s="241"/>
      <c r="C375" s="238"/>
      <c r="D375" s="238"/>
      <c r="E375" s="147"/>
      <c r="F375" s="147"/>
      <c r="G375" s="147"/>
      <c r="H375" s="147"/>
      <c r="I375" s="147"/>
      <c r="J375" s="238"/>
      <c r="K375" s="238"/>
      <c r="L375" s="150"/>
      <c r="M375" s="147"/>
      <c r="N375" s="147"/>
      <c r="O375" s="150"/>
      <c r="P375" s="147"/>
      <c r="Q375" s="147"/>
      <c r="R375" s="147"/>
      <c r="S375" s="147"/>
      <c r="T375" s="147"/>
      <c r="U375" s="147"/>
      <c r="V375" s="147"/>
      <c r="W375" s="147"/>
      <c r="X375" s="147"/>
      <c r="Y375" s="147"/>
      <c r="Z375" s="147"/>
      <c r="AA375" s="147"/>
      <c r="AB375" s="45"/>
      <c r="AC375" s="157"/>
      <c r="AD375" s="157"/>
      <c r="AE375" s="157"/>
      <c r="AF375" s="157"/>
      <c r="AG375" s="97"/>
      <c r="AH375" s="157"/>
      <c r="AI375" s="157"/>
      <c r="AJ375" s="157"/>
      <c r="AK375" s="157"/>
      <c r="AL375" s="110"/>
      <c r="AM375" s="110"/>
      <c r="AN375" s="110"/>
      <c r="AO375" s="110"/>
      <c r="AP375" s="43"/>
      <c r="AQ375" s="118"/>
      <c r="AR375" s="128"/>
      <c r="AS375" s="130"/>
      <c r="AT375" s="120"/>
      <c r="AU375" s="42"/>
      <c r="AV375" s="133"/>
      <c r="AW375" s="133"/>
      <c r="AX375" s="23"/>
      <c r="AY375" s="23"/>
      <c r="AZ375" s="133"/>
      <c r="BA375" s="133"/>
      <c r="BB375" s="23"/>
      <c r="BC375" s="23"/>
      <c r="BD375" s="133"/>
      <c r="BE375" s="133"/>
      <c r="BF375" s="23"/>
      <c r="BG375" s="23"/>
      <c r="BH375" s="137"/>
    </row>
    <row r="376" spans="1:60" x14ac:dyDescent="0.15">
      <c r="A376" s="243"/>
      <c r="B376" s="242"/>
      <c r="C376" s="239"/>
      <c r="D376" s="239"/>
      <c r="E376" s="147"/>
      <c r="F376" s="147"/>
      <c r="G376" s="147"/>
      <c r="H376" s="147"/>
      <c r="I376" s="147"/>
      <c r="J376" s="239"/>
      <c r="K376" s="239"/>
      <c r="L376" s="150"/>
      <c r="M376" s="147"/>
      <c r="N376" s="147"/>
      <c r="O376" s="150"/>
      <c r="P376" s="147"/>
      <c r="Q376" s="147"/>
      <c r="R376" s="147"/>
      <c r="S376" s="147"/>
      <c r="T376" s="147"/>
      <c r="U376" s="147"/>
      <c r="V376" s="147"/>
      <c r="W376" s="147"/>
      <c r="X376" s="147"/>
      <c r="Y376" s="147"/>
      <c r="Z376" s="147"/>
      <c r="AA376" s="147"/>
      <c r="AB376" s="45"/>
      <c r="AC376" s="157"/>
      <c r="AD376" s="157"/>
      <c r="AE376" s="157"/>
      <c r="AF376" s="157"/>
      <c r="AG376" s="97"/>
      <c r="AH376" s="157"/>
      <c r="AI376" s="157"/>
      <c r="AJ376" s="157"/>
      <c r="AK376" s="157"/>
      <c r="AL376" s="110"/>
      <c r="AM376" s="110"/>
      <c r="AN376" s="110"/>
      <c r="AO376" s="110"/>
      <c r="AP376" s="33"/>
      <c r="AQ376" s="119"/>
      <c r="AR376" s="129"/>
      <c r="AS376" s="23"/>
      <c r="AT376" s="120"/>
      <c r="AU376" s="42"/>
      <c r="AV376" s="133"/>
      <c r="AW376" s="133"/>
      <c r="AX376" s="23"/>
      <c r="AY376" s="23"/>
      <c r="AZ376" s="133"/>
      <c r="BA376" s="133"/>
      <c r="BB376" s="23"/>
      <c r="BC376" s="23"/>
      <c r="BD376" s="133"/>
      <c r="BE376" s="133"/>
      <c r="BF376" s="23"/>
      <c r="BG376" s="23"/>
      <c r="BH376" s="137"/>
    </row>
    <row r="377" spans="1:60" x14ac:dyDescent="0.15">
      <c r="A377" s="243"/>
      <c r="B377" s="240"/>
      <c r="C377" s="237"/>
      <c r="D377" s="237"/>
      <c r="E377" s="10"/>
      <c r="F377" s="10"/>
      <c r="G377" s="10"/>
      <c r="H377" s="10"/>
      <c r="I377" s="10"/>
      <c r="J377" s="10"/>
      <c r="K377" s="10"/>
      <c r="L377" s="152"/>
      <c r="M377" s="152"/>
      <c r="N377" s="10"/>
      <c r="O377" s="151"/>
      <c r="P377" s="3"/>
      <c r="Q377" s="10"/>
      <c r="R377" s="10"/>
      <c r="S377" s="152"/>
      <c r="T377" s="152"/>
      <c r="U377" s="152"/>
      <c r="V377" s="152"/>
      <c r="W377" s="3"/>
      <c r="X377" s="3"/>
      <c r="Y377" s="3"/>
      <c r="Z377" s="3"/>
      <c r="AA377" s="1"/>
      <c r="AB377" s="23"/>
      <c r="AC377" s="155"/>
      <c r="AD377" s="155"/>
      <c r="AE377" s="155"/>
      <c r="AF377" s="155"/>
      <c r="AG377" s="101"/>
      <c r="AH377" s="155"/>
      <c r="AI377" s="155"/>
      <c r="AJ377" s="155"/>
      <c r="AK377" s="155"/>
      <c r="AL377" s="110"/>
      <c r="AM377" s="110"/>
      <c r="AN377" s="110"/>
      <c r="AO377" s="110"/>
      <c r="AP377" s="33"/>
      <c r="AQ377" s="121"/>
      <c r="AR377" s="127"/>
      <c r="AS377" s="130"/>
      <c r="AT377" s="120"/>
      <c r="AU377" s="42"/>
      <c r="AV377" s="133"/>
      <c r="AW377" s="133"/>
      <c r="AX377" s="23"/>
      <c r="AY377" s="23"/>
      <c r="AZ377" s="133"/>
      <c r="BA377" s="133"/>
      <c r="BB377" s="23"/>
      <c r="BC377" s="23"/>
      <c r="BD377" s="133"/>
      <c r="BE377" s="133"/>
      <c r="BF377" s="23"/>
      <c r="BG377" s="23"/>
      <c r="BH377" s="137"/>
    </row>
    <row r="378" spans="1:60" x14ac:dyDescent="0.15">
      <c r="A378" s="243"/>
      <c r="B378" s="241"/>
      <c r="C378" s="238"/>
      <c r="D378" s="238"/>
      <c r="E378" s="147"/>
      <c r="F378" s="145"/>
      <c r="G378" s="145"/>
      <c r="H378" s="145"/>
      <c r="I378" s="145"/>
      <c r="J378" s="237"/>
      <c r="K378" s="237"/>
      <c r="L378" s="31"/>
      <c r="M378" s="45"/>
      <c r="N378" s="9"/>
      <c r="O378" s="93"/>
      <c r="P378" s="45"/>
      <c r="Q378" s="9"/>
      <c r="R378" s="9"/>
      <c r="S378" s="45"/>
      <c r="T378" s="45"/>
      <c r="U378" s="45"/>
      <c r="V378" s="30"/>
      <c r="W378" s="29"/>
      <c r="X378" s="29"/>
      <c r="Y378" s="29"/>
      <c r="Z378" s="29"/>
      <c r="AA378" s="28"/>
      <c r="AB378" s="45"/>
      <c r="AC378" s="97"/>
      <c r="AD378" s="97"/>
      <c r="AE378" s="97"/>
      <c r="AF378" s="97"/>
      <c r="AG378" s="97"/>
      <c r="AH378" s="156"/>
      <c r="AI378" s="156"/>
      <c r="AJ378" s="156"/>
      <c r="AK378" s="156"/>
      <c r="AL378" s="110"/>
      <c r="AM378" s="110"/>
      <c r="AN378" s="110"/>
      <c r="AO378" s="110"/>
      <c r="AP378" s="43"/>
      <c r="AQ378" s="118"/>
      <c r="AR378" s="128"/>
      <c r="AS378" s="130"/>
      <c r="AT378" s="120"/>
      <c r="AU378" s="42"/>
      <c r="AV378" s="133"/>
      <c r="AW378" s="133"/>
      <c r="AX378" s="23"/>
      <c r="AY378" s="23"/>
      <c r="AZ378" s="133"/>
      <c r="BA378" s="133"/>
      <c r="BB378" s="23"/>
      <c r="BC378" s="23"/>
      <c r="BD378" s="133"/>
      <c r="BE378" s="133"/>
      <c r="BF378" s="23"/>
      <c r="BG378" s="23"/>
      <c r="BH378" s="137"/>
    </row>
    <row r="379" spans="1:60" x14ac:dyDescent="0.15">
      <c r="A379" s="243"/>
      <c r="B379" s="241"/>
      <c r="C379" s="238"/>
      <c r="D379" s="239"/>
      <c r="E379" s="147"/>
      <c r="F379" s="145"/>
      <c r="G379" s="145"/>
      <c r="H379" s="145"/>
      <c r="I379" s="145"/>
      <c r="J379" s="238"/>
      <c r="K379" s="238"/>
      <c r="L379" s="31"/>
      <c r="M379" s="45"/>
      <c r="N379" s="9"/>
      <c r="O379" s="93"/>
      <c r="P379" s="45"/>
      <c r="Q379" s="9"/>
      <c r="R379" s="9"/>
      <c r="S379" s="45"/>
      <c r="T379" s="45"/>
      <c r="U379" s="45"/>
      <c r="V379" s="30"/>
      <c r="W379" s="29"/>
      <c r="X379" s="29"/>
      <c r="Y379" s="29"/>
      <c r="Z379" s="29"/>
      <c r="AA379" s="28"/>
      <c r="AB379" s="45"/>
      <c r="AC379" s="97"/>
      <c r="AD379" s="97"/>
      <c r="AE379" s="97"/>
      <c r="AF379" s="97"/>
      <c r="AG379" s="97"/>
      <c r="AH379" s="156"/>
      <c r="AI379" s="156"/>
      <c r="AJ379" s="156"/>
      <c r="AK379" s="156"/>
      <c r="AL379" s="110"/>
      <c r="AM379" s="110"/>
      <c r="AN379" s="110"/>
      <c r="AO379" s="110"/>
      <c r="AP379" s="33"/>
      <c r="AQ379" s="118"/>
      <c r="AR379" s="129"/>
      <c r="AS379" s="23"/>
      <c r="AT379" s="120"/>
      <c r="AU379" s="42"/>
      <c r="AV379" s="133"/>
      <c r="AW379" s="133"/>
      <c r="AX379" s="23"/>
      <c r="AY379" s="23"/>
      <c r="AZ379" s="133"/>
      <c r="BA379" s="133"/>
      <c r="BB379" s="23"/>
      <c r="BC379" s="23"/>
      <c r="BD379" s="133"/>
      <c r="BE379" s="133"/>
      <c r="BF379" s="23"/>
      <c r="BG379" s="23"/>
      <c r="BH379" s="137"/>
    </row>
    <row r="380" spans="1:60" x14ac:dyDescent="0.15">
      <c r="A380" s="243"/>
      <c r="B380" s="241"/>
      <c r="C380" s="238"/>
      <c r="D380" s="237"/>
      <c r="E380" s="10"/>
      <c r="F380" s="10"/>
      <c r="G380" s="10"/>
      <c r="H380" s="10"/>
      <c r="I380" s="10"/>
      <c r="J380" s="238"/>
      <c r="K380" s="238"/>
      <c r="L380" s="152"/>
      <c r="M380" s="152"/>
      <c r="N380" s="10"/>
      <c r="O380" s="151"/>
      <c r="P380" s="3"/>
      <c r="Q380" s="10"/>
      <c r="R380" s="10"/>
      <c r="S380" s="152"/>
      <c r="T380" s="152"/>
      <c r="U380" s="152"/>
      <c r="V380" s="152"/>
      <c r="W380" s="3"/>
      <c r="X380" s="3"/>
      <c r="Y380" s="3"/>
      <c r="Z380" s="3"/>
      <c r="AA380" s="1"/>
      <c r="AB380" s="23"/>
      <c r="AC380" s="155"/>
      <c r="AD380" s="155"/>
      <c r="AE380" s="155"/>
      <c r="AF380" s="155"/>
      <c r="AG380" s="101"/>
      <c r="AH380" s="155"/>
      <c r="AI380" s="155"/>
      <c r="AJ380" s="155"/>
      <c r="AK380" s="155"/>
      <c r="AL380" s="110"/>
      <c r="AM380" s="110"/>
      <c r="AN380" s="110"/>
      <c r="AO380" s="110"/>
      <c r="AP380" s="43"/>
      <c r="AQ380" s="118"/>
      <c r="AR380" s="127"/>
      <c r="AS380" s="130"/>
      <c r="AT380" s="120"/>
      <c r="AU380" s="42"/>
      <c r="AV380" s="133"/>
      <c r="AW380" s="133"/>
      <c r="AX380" s="23"/>
      <c r="AY380" s="23"/>
      <c r="AZ380" s="133"/>
      <c r="BA380" s="133"/>
      <c r="BB380" s="23"/>
      <c r="BC380" s="23"/>
      <c r="BD380" s="133"/>
      <c r="BE380" s="133"/>
      <c r="BF380" s="23"/>
      <c r="BG380" s="23"/>
      <c r="BH380" s="137"/>
    </row>
    <row r="381" spans="1:60" x14ac:dyDescent="0.15">
      <c r="A381" s="243"/>
      <c r="B381" s="241"/>
      <c r="C381" s="238"/>
      <c r="D381" s="238"/>
      <c r="E381" s="147"/>
      <c r="F381" s="145"/>
      <c r="G381" s="145"/>
      <c r="H381" s="145"/>
      <c r="I381" s="145"/>
      <c r="J381" s="238"/>
      <c r="K381" s="238"/>
      <c r="L381" s="45"/>
      <c r="M381" s="45"/>
      <c r="N381" s="9"/>
      <c r="O381" s="93"/>
      <c r="P381" s="45"/>
      <c r="Q381" s="9"/>
      <c r="R381" s="9"/>
      <c r="S381" s="45"/>
      <c r="T381" s="45"/>
      <c r="U381" s="45"/>
      <c r="V381" s="30"/>
      <c r="W381" s="97"/>
      <c r="X381" s="97"/>
      <c r="Y381" s="97"/>
      <c r="Z381" s="97"/>
      <c r="AA381" s="28"/>
      <c r="AB381" s="45"/>
      <c r="AC381" s="97"/>
      <c r="AD381" s="97"/>
      <c r="AE381" s="97"/>
      <c r="AF381" s="97"/>
      <c r="AG381" s="97"/>
      <c r="AH381" s="156"/>
      <c r="AI381" s="156"/>
      <c r="AJ381" s="156"/>
      <c r="AK381" s="156"/>
      <c r="AL381" s="110"/>
      <c r="AM381" s="110"/>
      <c r="AN381" s="110"/>
      <c r="AO381" s="110"/>
      <c r="AP381" s="33"/>
      <c r="AQ381" s="118"/>
      <c r="AR381" s="128"/>
      <c r="AS381" s="130"/>
      <c r="AT381" s="120"/>
      <c r="AU381" s="42"/>
      <c r="AV381" s="133"/>
      <c r="AW381" s="133"/>
      <c r="AX381" s="23"/>
      <c r="AY381" s="23"/>
      <c r="AZ381" s="133"/>
      <c r="BA381" s="133"/>
      <c r="BB381" s="23"/>
      <c r="BC381" s="23"/>
      <c r="BD381" s="133"/>
      <c r="BE381" s="133"/>
      <c r="BF381" s="23"/>
      <c r="BG381" s="23"/>
      <c r="BH381" s="137"/>
    </row>
    <row r="382" spans="1:60" x14ac:dyDescent="0.15">
      <c r="A382" s="243"/>
      <c r="B382" s="241"/>
      <c r="C382" s="238"/>
      <c r="D382" s="239"/>
      <c r="E382" s="147"/>
      <c r="F382" s="147"/>
      <c r="G382" s="147"/>
      <c r="H382" s="147"/>
      <c r="I382" s="147"/>
      <c r="J382" s="238"/>
      <c r="K382" s="238"/>
      <c r="L382" s="150"/>
      <c r="M382" s="147"/>
      <c r="N382" s="147"/>
      <c r="O382" s="150"/>
      <c r="P382" s="147"/>
      <c r="Q382" s="147"/>
      <c r="R382" s="147"/>
      <c r="S382" s="147"/>
      <c r="T382" s="147"/>
      <c r="U382" s="147"/>
      <c r="V382" s="147"/>
      <c r="W382" s="147"/>
      <c r="X382" s="147"/>
      <c r="Y382" s="147"/>
      <c r="Z382" s="147"/>
      <c r="AA382" s="147"/>
      <c r="AB382" s="45"/>
      <c r="AC382" s="157"/>
      <c r="AD382" s="157"/>
      <c r="AE382" s="157"/>
      <c r="AF382" s="157"/>
      <c r="AG382" s="97"/>
      <c r="AH382" s="157"/>
      <c r="AI382" s="157"/>
      <c r="AJ382" s="157"/>
      <c r="AK382" s="157"/>
      <c r="AL382" s="110"/>
      <c r="AM382" s="110"/>
      <c r="AN382" s="110"/>
      <c r="AO382" s="110"/>
      <c r="AP382" s="43"/>
      <c r="AQ382" s="118"/>
      <c r="AR382" s="129"/>
      <c r="AS382" s="23"/>
      <c r="AT382" s="120"/>
      <c r="AU382" s="42"/>
      <c r="AV382" s="133"/>
      <c r="AW382" s="133"/>
      <c r="AX382" s="23"/>
      <c r="AY382" s="23"/>
      <c r="AZ382" s="133"/>
      <c r="BA382" s="133"/>
      <c r="BB382" s="23"/>
      <c r="BC382" s="23"/>
      <c r="BD382" s="133"/>
      <c r="BE382" s="133"/>
      <c r="BF382" s="23"/>
      <c r="BG382" s="23"/>
      <c r="BH382" s="137"/>
    </row>
    <row r="383" spans="1:60" x14ac:dyDescent="0.15">
      <c r="A383" s="243"/>
      <c r="B383" s="241"/>
      <c r="C383" s="238"/>
      <c r="D383" s="237"/>
      <c r="E383" s="147"/>
      <c r="F383" s="147"/>
      <c r="G383" s="147"/>
      <c r="H383" s="147"/>
      <c r="I383" s="147"/>
      <c r="J383" s="238"/>
      <c r="K383" s="238"/>
      <c r="L383" s="150"/>
      <c r="M383" s="147"/>
      <c r="N383" s="147"/>
      <c r="O383" s="150"/>
      <c r="P383" s="147"/>
      <c r="Q383" s="147"/>
      <c r="R383" s="147"/>
      <c r="S383" s="147"/>
      <c r="T383" s="147"/>
      <c r="U383" s="147"/>
      <c r="V383" s="147"/>
      <c r="W383" s="147"/>
      <c r="X383" s="147"/>
      <c r="Y383" s="147"/>
      <c r="Z383" s="147"/>
      <c r="AA383" s="147"/>
      <c r="AB383" s="45"/>
      <c r="AC383" s="157"/>
      <c r="AD383" s="157"/>
      <c r="AE383" s="157"/>
      <c r="AF383" s="157"/>
      <c r="AG383" s="97"/>
      <c r="AH383" s="157"/>
      <c r="AI383" s="157"/>
      <c r="AJ383" s="157"/>
      <c r="AK383" s="157"/>
      <c r="AL383" s="110"/>
      <c r="AM383" s="110"/>
      <c r="AN383" s="110"/>
      <c r="AO383" s="110"/>
      <c r="AP383" s="33"/>
      <c r="AQ383" s="118"/>
      <c r="AR383" s="127"/>
      <c r="AS383" s="130"/>
      <c r="AT383" s="120"/>
      <c r="AU383" s="42"/>
      <c r="AV383" s="133"/>
      <c r="AW383" s="133"/>
      <c r="AX383" s="23"/>
      <c r="AY383" s="23"/>
      <c r="AZ383" s="133"/>
      <c r="BA383" s="133"/>
      <c r="BB383" s="23"/>
      <c r="BC383" s="23"/>
      <c r="BD383" s="133"/>
      <c r="BE383" s="133"/>
      <c r="BF383" s="23"/>
      <c r="BG383" s="23"/>
      <c r="BH383" s="137"/>
    </row>
    <row r="384" spans="1:60" x14ac:dyDescent="0.15">
      <c r="A384" s="243"/>
      <c r="B384" s="241"/>
      <c r="C384" s="238"/>
      <c r="D384" s="238"/>
      <c r="E384" s="147"/>
      <c r="F384" s="147"/>
      <c r="G384" s="147"/>
      <c r="H384" s="147"/>
      <c r="I384" s="147"/>
      <c r="J384" s="238"/>
      <c r="K384" s="238"/>
      <c r="L384" s="150"/>
      <c r="M384" s="147"/>
      <c r="N384" s="147"/>
      <c r="O384" s="150"/>
      <c r="P384" s="147"/>
      <c r="Q384" s="147"/>
      <c r="R384" s="147"/>
      <c r="S384" s="147"/>
      <c r="T384" s="147"/>
      <c r="U384" s="147"/>
      <c r="V384" s="147"/>
      <c r="W384" s="147"/>
      <c r="X384" s="147"/>
      <c r="Y384" s="147"/>
      <c r="Z384" s="147"/>
      <c r="AA384" s="147"/>
      <c r="AB384" s="45"/>
      <c r="AC384" s="157"/>
      <c r="AD384" s="157"/>
      <c r="AE384" s="157"/>
      <c r="AF384" s="157"/>
      <c r="AG384" s="97"/>
      <c r="AH384" s="157"/>
      <c r="AI384" s="157"/>
      <c r="AJ384" s="157"/>
      <c r="AK384" s="157"/>
      <c r="AL384" s="110"/>
      <c r="AM384" s="110"/>
      <c r="AN384" s="110"/>
      <c r="AO384" s="110"/>
      <c r="AP384" s="43"/>
      <c r="AQ384" s="118"/>
      <c r="AR384" s="128"/>
      <c r="AS384" s="130"/>
      <c r="AT384" s="120"/>
      <c r="AU384" s="42"/>
      <c r="AV384" s="133"/>
      <c r="AW384" s="133"/>
      <c r="AX384" s="23"/>
      <c r="AY384" s="23"/>
      <c r="AZ384" s="133"/>
      <c r="BA384" s="133"/>
      <c r="BB384" s="23"/>
      <c r="BC384" s="23"/>
      <c r="BD384" s="133"/>
      <c r="BE384" s="133"/>
      <c r="BF384" s="23"/>
      <c r="BG384" s="23"/>
      <c r="BH384" s="137"/>
    </row>
    <row r="385" spans="1:60" x14ac:dyDescent="0.15">
      <c r="A385" s="243"/>
      <c r="B385" s="242"/>
      <c r="C385" s="239"/>
      <c r="D385" s="239"/>
      <c r="E385" s="147"/>
      <c r="F385" s="147"/>
      <c r="G385" s="147"/>
      <c r="H385" s="147"/>
      <c r="I385" s="147"/>
      <c r="J385" s="239"/>
      <c r="K385" s="239"/>
      <c r="L385" s="150"/>
      <c r="M385" s="147"/>
      <c r="N385" s="147"/>
      <c r="O385" s="150"/>
      <c r="P385" s="147"/>
      <c r="Q385" s="147"/>
      <c r="R385" s="147"/>
      <c r="S385" s="147"/>
      <c r="T385" s="147"/>
      <c r="U385" s="147"/>
      <c r="V385" s="147"/>
      <c r="W385" s="147"/>
      <c r="X385" s="147"/>
      <c r="Y385" s="147"/>
      <c r="Z385" s="147"/>
      <c r="AA385" s="147"/>
      <c r="AB385" s="45"/>
      <c r="AC385" s="157"/>
      <c r="AD385" s="157"/>
      <c r="AE385" s="157"/>
      <c r="AF385" s="157"/>
      <c r="AG385" s="97"/>
      <c r="AH385" s="157"/>
      <c r="AI385" s="157"/>
      <c r="AJ385" s="157"/>
      <c r="AK385" s="157"/>
      <c r="AL385" s="110"/>
      <c r="AM385" s="110"/>
      <c r="AN385" s="110"/>
      <c r="AO385" s="110"/>
      <c r="AP385" s="33"/>
      <c r="AQ385" s="119"/>
      <c r="AR385" s="129"/>
      <c r="AS385" s="23"/>
      <c r="AT385" s="120"/>
      <c r="AU385" s="42"/>
      <c r="AV385" s="133"/>
      <c r="AW385" s="133"/>
      <c r="AX385" s="23"/>
      <c r="AY385" s="23"/>
      <c r="AZ385" s="133"/>
      <c r="BA385" s="133"/>
      <c r="BB385" s="23"/>
      <c r="BC385" s="23"/>
      <c r="BD385" s="133"/>
      <c r="BE385" s="133"/>
      <c r="BF385" s="23"/>
      <c r="BG385" s="23"/>
      <c r="BH385" s="137"/>
    </row>
    <row r="386" spans="1:60" ht="11.25" customHeight="1" x14ac:dyDescent="0.15">
      <c r="A386" s="237"/>
      <c r="B386" s="240"/>
      <c r="C386" s="237"/>
      <c r="D386" s="237"/>
      <c r="E386" s="10"/>
      <c r="F386" s="10"/>
      <c r="G386" s="10"/>
      <c r="H386" s="10"/>
      <c r="I386" s="10"/>
      <c r="J386" s="10"/>
      <c r="K386" s="10"/>
      <c r="L386" s="152"/>
      <c r="M386" s="152"/>
      <c r="N386" s="10"/>
      <c r="O386" s="151"/>
      <c r="P386" s="3"/>
      <c r="Q386" s="10"/>
      <c r="R386" s="10"/>
      <c r="S386" s="152"/>
      <c r="T386" s="152"/>
      <c r="U386" s="152"/>
      <c r="V386" s="152"/>
      <c r="W386" s="3"/>
      <c r="X386" s="3"/>
      <c r="Y386" s="3"/>
      <c r="Z386" s="3"/>
      <c r="AA386" s="1"/>
      <c r="AB386" s="23"/>
      <c r="AC386" s="155"/>
      <c r="AD386" s="155"/>
      <c r="AE386" s="155"/>
      <c r="AF386" s="155"/>
      <c r="AG386" s="101"/>
      <c r="AH386" s="155"/>
      <c r="AI386" s="155"/>
      <c r="AJ386" s="155"/>
      <c r="AK386" s="155"/>
      <c r="AL386" s="110"/>
      <c r="AM386" s="110"/>
      <c r="AN386" s="110"/>
      <c r="AO386" s="110"/>
      <c r="AP386" s="33"/>
      <c r="AQ386" s="121"/>
      <c r="AR386" s="127"/>
      <c r="AS386" s="130"/>
      <c r="AT386" s="120"/>
      <c r="AU386" s="42"/>
      <c r="AV386" s="133"/>
      <c r="AW386" s="133"/>
      <c r="AX386" s="23"/>
      <c r="AY386" s="23"/>
      <c r="AZ386" s="133"/>
      <c r="BA386" s="133"/>
      <c r="BB386" s="23"/>
      <c r="BC386" s="23"/>
      <c r="BD386" s="133"/>
      <c r="BE386" s="133"/>
      <c r="BF386" s="23"/>
      <c r="BG386" s="23"/>
      <c r="BH386" s="137"/>
    </row>
    <row r="387" spans="1:60" x14ac:dyDescent="0.15">
      <c r="A387" s="238"/>
      <c r="B387" s="241"/>
      <c r="C387" s="238"/>
      <c r="D387" s="238"/>
      <c r="E387" s="147"/>
      <c r="F387" s="145"/>
      <c r="G387" s="145"/>
      <c r="H387" s="145"/>
      <c r="I387" s="145"/>
      <c r="J387" s="237"/>
      <c r="K387" s="237"/>
      <c r="L387" s="31"/>
      <c r="M387" s="45"/>
      <c r="N387" s="9"/>
      <c r="O387" s="93"/>
      <c r="P387" s="45"/>
      <c r="Q387" s="9"/>
      <c r="R387" s="9"/>
      <c r="S387" s="45"/>
      <c r="T387" s="45"/>
      <c r="U387" s="45"/>
      <c r="V387" s="30"/>
      <c r="W387" s="29"/>
      <c r="X387" s="29"/>
      <c r="Y387" s="29"/>
      <c r="Z387" s="29"/>
      <c r="AA387" s="28"/>
      <c r="AB387" s="45"/>
      <c r="AC387" s="97"/>
      <c r="AD387" s="97"/>
      <c r="AE387" s="97"/>
      <c r="AF387" s="97"/>
      <c r="AG387" s="97"/>
      <c r="AH387" s="156"/>
      <c r="AI387" s="156"/>
      <c r="AJ387" s="156"/>
      <c r="AK387" s="156"/>
      <c r="AL387" s="110"/>
      <c r="AM387" s="110"/>
      <c r="AN387" s="110"/>
      <c r="AO387" s="110"/>
      <c r="AP387" s="43"/>
      <c r="AQ387" s="118"/>
      <c r="AR387" s="128"/>
      <c r="AS387" s="130"/>
      <c r="AT387" s="120"/>
      <c r="AU387" s="42"/>
      <c r="AV387" s="133"/>
      <c r="AW387" s="133"/>
      <c r="AX387" s="23"/>
      <c r="AY387" s="23"/>
      <c r="AZ387" s="133"/>
      <c r="BA387" s="133"/>
      <c r="BB387" s="23"/>
      <c r="BC387" s="23"/>
      <c r="BD387" s="133"/>
      <c r="BE387" s="133"/>
      <c r="BF387" s="23"/>
      <c r="BG387" s="23"/>
      <c r="BH387" s="137"/>
    </row>
    <row r="388" spans="1:60" x14ac:dyDescent="0.15">
      <c r="A388" s="238"/>
      <c r="B388" s="241"/>
      <c r="C388" s="238"/>
      <c r="D388" s="239"/>
      <c r="E388" s="147"/>
      <c r="F388" s="145"/>
      <c r="G388" s="145"/>
      <c r="H388" s="145"/>
      <c r="I388" s="145"/>
      <c r="J388" s="238"/>
      <c r="K388" s="238"/>
      <c r="L388" s="31"/>
      <c r="M388" s="45"/>
      <c r="N388" s="9"/>
      <c r="O388" s="93"/>
      <c r="P388" s="45"/>
      <c r="Q388" s="9"/>
      <c r="R388" s="9"/>
      <c r="S388" s="45"/>
      <c r="T388" s="45"/>
      <c r="U388" s="45"/>
      <c r="V388" s="30"/>
      <c r="W388" s="29"/>
      <c r="X388" s="29"/>
      <c r="Y388" s="29"/>
      <c r="Z388" s="29"/>
      <c r="AA388" s="28"/>
      <c r="AB388" s="45"/>
      <c r="AC388" s="97"/>
      <c r="AD388" s="97"/>
      <c r="AE388" s="97"/>
      <c r="AF388" s="97"/>
      <c r="AG388" s="97"/>
      <c r="AH388" s="156"/>
      <c r="AI388" s="156"/>
      <c r="AJ388" s="156"/>
      <c r="AK388" s="156"/>
      <c r="AL388" s="110"/>
      <c r="AM388" s="110"/>
      <c r="AN388" s="110"/>
      <c r="AO388" s="110"/>
      <c r="AP388" s="33"/>
      <c r="AQ388" s="118"/>
      <c r="AR388" s="129"/>
      <c r="AS388" s="23"/>
      <c r="AT388" s="120"/>
      <c r="AU388" s="42"/>
      <c r="AV388" s="133"/>
      <c r="AW388" s="133"/>
      <c r="AX388" s="23"/>
      <c r="AY388" s="23"/>
      <c r="AZ388" s="133"/>
      <c r="BA388" s="133"/>
      <c r="BB388" s="23"/>
      <c r="BC388" s="23"/>
      <c r="BD388" s="133"/>
      <c r="BE388" s="133"/>
      <c r="BF388" s="23"/>
      <c r="BG388" s="23"/>
      <c r="BH388" s="137"/>
    </row>
    <row r="389" spans="1:60" x14ac:dyDescent="0.15">
      <c r="A389" s="238"/>
      <c r="B389" s="241"/>
      <c r="C389" s="238"/>
      <c r="D389" s="237"/>
      <c r="E389" s="10"/>
      <c r="F389" s="10"/>
      <c r="G389" s="10"/>
      <c r="H389" s="10"/>
      <c r="I389" s="10"/>
      <c r="J389" s="238"/>
      <c r="K389" s="238"/>
      <c r="L389" s="152"/>
      <c r="M389" s="152"/>
      <c r="N389" s="10"/>
      <c r="O389" s="151"/>
      <c r="P389" s="3"/>
      <c r="Q389" s="10"/>
      <c r="R389" s="10"/>
      <c r="S389" s="152"/>
      <c r="T389" s="152"/>
      <c r="U389" s="152"/>
      <c r="V389" s="152"/>
      <c r="W389" s="3"/>
      <c r="X389" s="3"/>
      <c r="Y389" s="3"/>
      <c r="Z389" s="3"/>
      <c r="AA389" s="1"/>
      <c r="AB389" s="23"/>
      <c r="AC389" s="155"/>
      <c r="AD389" s="155"/>
      <c r="AE389" s="155"/>
      <c r="AF389" s="155"/>
      <c r="AG389" s="101"/>
      <c r="AH389" s="155"/>
      <c r="AI389" s="155"/>
      <c r="AJ389" s="155"/>
      <c r="AK389" s="155"/>
      <c r="AL389" s="110"/>
      <c r="AM389" s="110"/>
      <c r="AN389" s="110"/>
      <c r="AO389" s="110"/>
      <c r="AP389" s="43"/>
      <c r="AQ389" s="118"/>
      <c r="AR389" s="127"/>
      <c r="AS389" s="130"/>
      <c r="AT389" s="120"/>
      <c r="AU389" s="42"/>
      <c r="AV389" s="133"/>
      <c r="AW389" s="133"/>
      <c r="AX389" s="23"/>
      <c r="AY389" s="23"/>
      <c r="AZ389" s="133"/>
      <c r="BA389" s="133"/>
      <c r="BB389" s="23"/>
      <c r="BC389" s="23"/>
      <c r="BD389" s="133"/>
      <c r="BE389" s="133"/>
      <c r="BF389" s="23"/>
      <c r="BG389" s="23"/>
      <c r="BH389" s="137"/>
    </row>
    <row r="390" spans="1:60" x14ac:dyDescent="0.15">
      <c r="A390" s="238"/>
      <c r="B390" s="241"/>
      <c r="C390" s="238"/>
      <c r="D390" s="238"/>
      <c r="E390" s="147"/>
      <c r="F390" s="145"/>
      <c r="G390" s="145"/>
      <c r="H390" s="145"/>
      <c r="I390" s="145"/>
      <c r="J390" s="238"/>
      <c r="K390" s="238"/>
      <c r="L390" s="45"/>
      <c r="M390" s="45"/>
      <c r="N390" s="9"/>
      <c r="O390" s="93"/>
      <c r="P390" s="45"/>
      <c r="Q390" s="9"/>
      <c r="R390" s="9"/>
      <c r="S390" s="45"/>
      <c r="T390" s="45"/>
      <c r="U390" s="45"/>
      <c r="V390" s="30"/>
      <c r="W390" s="97"/>
      <c r="X390" s="97"/>
      <c r="Y390" s="97"/>
      <c r="Z390" s="97"/>
      <c r="AA390" s="28"/>
      <c r="AB390" s="45"/>
      <c r="AC390" s="97"/>
      <c r="AD390" s="97"/>
      <c r="AE390" s="97"/>
      <c r="AF390" s="97"/>
      <c r="AG390" s="97"/>
      <c r="AH390" s="156"/>
      <c r="AI390" s="156"/>
      <c r="AJ390" s="156"/>
      <c r="AK390" s="156"/>
      <c r="AL390" s="110"/>
      <c r="AM390" s="110"/>
      <c r="AN390" s="110"/>
      <c r="AO390" s="110"/>
      <c r="AP390" s="33"/>
      <c r="AQ390" s="118"/>
      <c r="AR390" s="128"/>
      <c r="AS390" s="130"/>
      <c r="AT390" s="120"/>
      <c r="AU390" s="42"/>
      <c r="AV390" s="133"/>
      <c r="AW390" s="133"/>
      <c r="AX390" s="23"/>
      <c r="AY390" s="23"/>
      <c r="AZ390" s="133"/>
      <c r="BA390" s="133"/>
      <c r="BB390" s="23"/>
      <c r="BC390" s="23"/>
      <c r="BD390" s="133"/>
      <c r="BE390" s="133"/>
      <c r="BF390" s="23"/>
      <c r="BG390" s="23"/>
      <c r="BH390" s="137"/>
    </row>
    <row r="391" spans="1:60" x14ac:dyDescent="0.15">
      <c r="A391" s="238"/>
      <c r="B391" s="241"/>
      <c r="C391" s="238"/>
      <c r="D391" s="239"/>
      <c r="E391" s="147"/>
      <c r="F391" s="147"/>
      <c r="G391" s="147"/>
      <c r="H391" s="147"/>
      <c r="I391" s="147"/>
      <c r="J391" s="238"/>
      <c r="K391" s="238"/>
      <c r="L391" s="150"/>
      <c r="M391" s="147"/>
      <c r="N391" s="147"/>
      <c r="O391" s="150"/>
      <c r="P391" s="147"/>
      <c r="Q391" s="147"/>
      <c r="R391" s="147"/>
      <c r="S391" s="147"/>
      <c r="T391" s="147"/>
      <c r="U391" s="147"/>
      <c r="V391" s="147"/>
      <c r="W391" s="147"/>
      <c r="X391" s="147"/>
      <c r="Y391" s="147"/>
      <c r="Z391" s="147"/>
      <c r="AA391" s="147"/>
      <c r="AB391" s="45"/>
      <c r="AC391" s="157"/>
      <c r="AD391" s="157"/>
      <c r="AE391" s="157"/>
      <c r="AF391" s="157"/>
      <c r="AG391" s="97"/>
      <c r="AH391" s="157"/>
      <c r="AI391" s="157"/>
      <c r="AJ391" s="157"/>
      <c r="AK391" s="157"/>
      <c r="AL391" s="110"/>
      <c r="AM391" s="110"/>
      <c r="AN391" s="110"/>
      <c r="AO391" s="110"/>
      <c r="AP391" s="43"/>
      <c r="AQ391" s="118"/>
      <c r="AR391" s="129"/>
      <c r="AS391" s="23"/>
      <c r="AT391" s="120"/>
      <c r="AU391" s="42"/>
      <c r="AV391" s="133"/>
      <c r="AW391" s="133"/>
      <c r="AX391" s="23"/>
      <c r="AY391" s="23"/>
      <c r="AZ391" s="133"/>
      <c r="BA391" s="133"/>
      <c r="BB391" s="23"/>
      <c r="BC391" s="23"/>
      <c r="BD391" s="133"/>
      <c r="BE391" s="133"/>
      <c r="BF391" s="23"/>
      <c r="BG391" s="23"/>
      <c r="BH391" s="137"/>
    </row>
    <row r="392" spans="1:60" x14ac:dyDescent="0.15">
      <c r="A392" s="238"/>
      <c r="B392" s="241"/>
      <c r="C392" s="238"/>
      <c r="D392" s="237"/>
      <c r="E392" s="147"/>
      <c r="F392" s="147"/>
      <c r="G392" s="147"/>
      <c r="H392" s="147"/>
      <c r="I392" s="147"/>
      <c r="J392" s="238"/>
      <c r="K392" s="238"/>
      <c r="L392" s="150"/>
      <c r="M392" s="147"/>
      <c r="N392" s="147"/>
      <c r="O392" s="150"/>
      <c r="P392" s="147"/>
      <c r="Q392" s="147"/>
      <c r="R392" s="147"/>
      <c r="S392" s="147"/>
      <c r="T392" s="147"/>
      <c r="U392" s="147"/>
      <c r="V392" s="147"/>
      <c r="W392" s="147"/>
      <c r="X392" s="147"/>
      <c r="Y392" s="147"/>
      <c r="Z392" s="147"/>
      <c r="AA392" s="147"/>
      <c r="AB392" s="45"/>
      <c r="AC392" s="157"/>
      <c r="AD392" s="157"/>
      <c r="AE392" s="157"/>
      <c r="AF392" s="157"/>
      <c r="AG392" s="97"/>
      <c r="AH392" s="157"/>
      <c r="AI392" s="157"/>
      <c r="AJ392" s="157"/>
      <c r="AK392" s="157"/>
      <c r="AL392" s="110"/>
      <c r="AM392" s="110"/>
      <c r="AN392" s="110"/>
      <c r="AO392" s="110"/>
      <c r="AP392" s="33"/>
      <c r="AQ392" s="118"/>
      <c r="AR392" s="127"/>
      <c r="AS392" s="130"/>
      <c r="AT392" s="120"/>
      <c r="AU392" s="42"/>
      <c r="AV392" s="133"/>
      <c r="AW392" s="133"/>
      <c r="AX392" s="23"/>
      <c r="AY392" s="23"/>
      <c r="AZ392" s="133"/>
      <c r="BA392" s="133"/>
      <c r="BB392" s="23"/>
      <c r="BC392" s="23"/>
      <c r="BD392" s="133"/>
      <c r="BE392" s="133"/>
      <c r="BF392" s="23"/>
      <c r="BG392" s="23"/>
      <c r="BH392" s="137"/>
    </row>
    <row r="393" spans="1:60" x14ac:dyDescent="0.15">
      <c r="A393" s="238"/>
      <c r="B393" s="241"/>
      <c r="C393" s="238"/>
      <c r="D393" s="238"/>
      <c r="E393" s="147"/>
      <c r="F393" s="147"/>
      <c r="G393" s="147"/>
      <c r="H393" s="147"/>
      <c r="I393" s="147"/>
      <c r="J393" s="238"/>
      <c r="K393" s="238"/>
      <c r="L393" s="150"/>
      <c r="M393" s="147"/>
      <c r="N393" s="147"/>
      <c r="O393" s="150"/>
      <c r="P393" s="147"/>
      <c r="Q393" s="147"/>
      <c r="R393" s="147"/>
      <c r="S393" s="147"/>
      <c r="T393" s="147"/>
      <c r="U393" s="147"/>
      <c r="V393" s="147"/>
      <c r="W393" s="147"/>
      <c r="X393" s="147"/>
      <c r="Y393" s="147"/>
      <c r="Z393" s="147"/>
      <c r="AA393" s="147"/>
      <c r="AB393" s="45"/>
      <c r="AC393" s="157"/>
      <c r="AD393" s="157"/>
      <c r="AE393" s="157"/>
      <c r="AF393" s="157"/>
      <c r="AG393" s="97"/>
      <c r="AH393" s="157"/>
      <c r="AI393" s="157"/>
      <c r="AJ393" s="157"/>
      <c r="AK393" s="157"/>
      <c r="AL393" s="110"/>
      <c r="AM393" s="110"/>
      <c r="AN393" s="110"/>
      <c r="AO393" s="110"/>
      <c r="AP393" s="43"/>
      <c r="AQ393" s="118"/>
      <c r="AR393" s="128"/>
      <c r="AS393" s="130"/>
      <c r="AT393" s="120"/>
      <c r="AU393" s="42"/>
      <c r="AV393" s="133"/>
      <c r="AW393" s="133"/>
      <c r="AX393" s="23"/>
      <c r="AY393" s="23"/>
      <c r="AZ393" s="133"/>
      <c r="BA393" s="133"/>
      <c r="BB393" s="23"/>
      <c r="BC393" s="23"/>
      <c r="BD393" s="133"/>
      <c r="BE393" s="133"/>
      <c r="BF393" s="23"/>
      <c r="BG393" s="23"/>
      <c r="BH393" s="137"/>
    </row>
    <row r="394" spans="1:60" x14ac:dyDescent="0.15">
      <c r="A394" s="239"/>
      <c r="B394" s="242"/>
      <c r="C394" s="239"/>
      <c r="D394" s="239"/>
      <c r="E394" s="147"/>
      <c r="F394" s="147"/>
      <c r="G394" s="147"/>
      <c r="H394" s="147"/>
      <c r="I394" s="147"/>
      <c r="J394" s="239"/>
      <c r="K394" s="239"/>
      <c r="L394" s="150"/>
      <c r="M394" s="147"/>
      <c r="N394" s="147"/>
      <c r="O394" s="150"/>
      <c r="P394" s="147"/>
      <c r="Q394" s="147"/>
      <c r="R394" s="147"/>
      <c r="S394" s="147"/>
      <c r="T394" s="147"/>
      <c r="U394" s="147"/>
      <c r="V394" s="147"/>
      <c r="W394" s="147"/>
      <c r="X394" s="147"/>
      <c r="Y394" s="147"/>
      <c r="Z394" s="147"/>
      <c r="AA394" s="147"/>
      <c r="AB394" s="45"/>
      <c r="AC394" s="157"/>
      <c r="AD394" s="157"/>
      <c r="AE394" s="157"/>
      <c r="AF394" s="157"/>
      <c r="AG394" s="97"/>
      <c r="AH394" s="157"/>
      <c r="AI394" s="157"/>
      <c r="AJ394" s="157"/>
      <c r="AK394" s="157"/>
      <c r="AL394" s="110"/>
      <c r="AM394" s="110"/>
      <c r="AN394" s="110"/>
      <c r="AO394" s="110"/>
      <c r="AP394" s="33"/>
      <c r="AQ394" s="119"/>
      <c r="AR394" s="129"/>
      <c r="AS394" s="23"/>
      <c r="AT394" s="120"/>
      <c r="AU394" s="42"/>
      <c r="AV394" s="133"/>
      <c r="AW394" s="133"/>
      <c r="AX394" s="23"/>
      <c r="AY394" s="23"/>
      <c r="AZ394" s="133"/>
      <c r="BA394" s="133"/>
      <c r="BB394" s="23"/>
      <c r="BC394" s="23"/>
      <c r="BD394" s="133"/>
      <c r="BE394" s="133"/>
      <c r="BF394" s="23"/>
      <c r="BG394" s="23"/>
      <c r="BH394" s="137"/>
    </row>
    <row r="395" spans="1:60" ht="11.25" customHeight="1" x14ac:dyDescent="0.15">
      <c r="A395" s="237"/>
      <c r="B395" s="240"/>
      <c r="C395" s="237"/>
      <c r="D395" s="237"/>
      <c r="E395" s="10"/>
      <c r="F395" s="10"/>
      <c r="G395" s="10"/>
      <c r="H395" s="10"/>
      <c r="I395" s="10"/>
      <c r="J395" s="10"/>
      <c r="K395" s="10"/>
      <c r="L395" s="152"/>
      <c r="M395" s="152"/>
      <c r="N395" s="10"/>
      <c r="O395" s="151"/>
      <c r="P395" s="3"/>
      <c r="Q395" s="10"/>
      <c r="R395" s="10"/>
      <c r="S395" s="10"/>
      <c r="T395" s="152"/>
      <c r="U395" s="152"/>
      <c r="V395" s="152"/>
      <c r="W395" s="3"/>
      <c r="X395" s="3"/>
      <c r="Y395" s="3"/>
      <c r="Z395" s="3"/>
      <c r="AA395" s="1"/>
      <c r="AB395" s="23"/>
      <c r="AC395" s="155"/>
      <c r="AD395" s="155"/>
      <c r="AE395" s="155"/>
      <c r="AF395" s="155"/>
      <c r="AG395" s="101"/>
      <c r="AH395" s="155"/>
      <c r="AI395" s="155"/>
      <c r="AJ395" s="155"/>
      <c r="AK395" s="155"/>
      <c r="AL395" s="110"/>
      <c r="AM395" s="110"/>
      <c r="AN395" s="110"/>
      <c r="AO395" s="110"/>
      <c r="AP395" s="33"/>
      <c r="AQ395" s="121"/>
      <c r="AR395" s="127"/>
      <c r="AS395" s="130"/>
      <c r="AT395" s="120"/>
      <c r="AU395" s="42"/>
      <c r="AV395" s="133"/>
      <c r="AW395" s="133"/>
      <c r="AX395" s="23"/>
      <c r="AY395" s="23"/>
      <c r="AZ395" s="133"/>
      <c r="BA395" s="133"/>
      <c r="BB395" s="23"/>
      <c r="BC395" s="23"/>
      <c r="BD395" s="133"/>
      <c r="BE395" s="133"/>
      <c r="BF395" s="23"/>
      <c r="BG395" s="23"/>
      <c r="BH395" s="137"/>
    </row>
    <row r="396" spans="1:60" x14ac:dyDescent="0.15">
      <c r="A396" s="238"/>
      <c r="B396" s="241"/>
      <c r="C396" s="238"/>
      <c r="D396" s="238"/>
      <c r="E396" s="147"/>
      <c r="F396" s="145"/>
      <c r="G396" s="145"/>
      <c r="H396" s="145"/>
      <c r="I396" s="145"/>
      <c r="J396" s="237"/>
      <c r="K396" s="237"/>
      <c r="L396" s="45"/>
      <c r="M396" s="31"/>
      <c r="N396" s="9"/>
      <c r="O396" s="93"/>
      <c r="P396" s="45"/>
      <c r="Q396" s="9"/>
      <c r="R396" s="9"/>
      <c r="S396" s="187"/>
      <c r="T396" s="45"/>
      <c r="U396" s="45"/>
      <c r="V396" s="30"/>
      <c r="W396" s="29"/>
      <c r="X396" s="29"/>
      <c r="Y396" s="29"/>
      <c r="Z396" s="29"/>
      <c r="AA396" s="28"/>
      <c r="AB396" s="45"/>
      <c r="AC396" s="97"/>
      <c r="AD396" s="97"/>
      <c r="AE396" s="97"/>
      <c r="AF396" s="97"/>
      <c r="AG396" s="97"/>
      <c r="AH396" s="156"/>
      <c r="AI396" s="156"/>
      <c r="AJ396" s="156"/>
      <c r="AK396" s="156"/>
      <c r="AL396" s="110"/>
      <c r="AM396" s="110"/>
      <c r="AN396" s="110"/>
      <c r="AO396" s="110"/>
      <c r="AP396" s="43"/>
      <c r="AQ396" s="118"/>
      <c r="AR396" s="128"/>
      <c r="AS396" s="130"/>
      <c r="AT396" s="120"/>
      <c r="AU396" s="42"/>
      <c r="AV396" s="133"/>
      <c r="AW396" s="133"/>
      <c r="AX396" s="23"/>
      <c r="AY396" s="23"/>
      <c r="AZ396" s="133"/>
      <c r="BA396" s="133"/>
      <c r="BB396" s="23"/>
      <c r="BC396" s="23"/>
      <c r="BD396" s="133"/>
      <c r="BE396" s="133"/>
      <c r="BF396" s="23"/>
      <c r="BG396" s="23"/>
      <c r="BH396" s="137"/>
    </row>
    <row r="397" spans="1:60" x14ac:dyDescent="0.15">
      <c r="A397" s="238"/>
      <c r="B397" s="241"/>
      <c r="C397" s="238"/>
      <c r="D397" s="239"/>
      <c r="E397" s="147"/>
      <c r="F397" s="145"/>
      <c r="G397" s="145"/>
      <c r="H397" s="145"/>
      <c r="I397" s="145"/>
      <c r="J397" s="238"/>
      <c r="K397" s="238"/>
      <c r="L397" s="150"/>
      <c r="M397" s="147"/>
      <c r="N397" s="147"/>
      <c r="O397" s="150"/>
      <c r="P397" s="45"/>
      <c r="Q397" s="9"/>
      <c r="R397" s="9"/>
      <c r="S397" s="9"/>
      <c r="T397" s="30"/>
      <c r="U397" s="30"/>
      <c r="V397" s="30"/>
      <c r="W397" s="29"/>
      <c r="X397" s="29"/>
      <c r="Y397" s="29"/>
      <c r="Z397" s="29"/>
      <c r="AA397" s="30"/>
      <c r="AB397" s="45"/>
      <c r="AC397" s="97"/>
      <c r="AD397" s="97"/>
      <c r="AE397" s="97"/>
      <c r="AF397" s="97"/>
      <c r="AG397" s="97"/>
      <c r="AH397" s="100"/>
      <c r="AI397" s="100"/>
      <c r="AJ397" s="100"/>
      <c r="AK397" s="100"/>
      <c r="AL397" s="110"/>
      <c r="AM397" s="110"/>
      <c r="AN397" s="110"/>
      <c r="AO397" s="110"/>
      <c r="AP397" s="33"/>
      <c r="AQ397" s="118"/>
      <c r="AR397" s="129"/>
      <c r="AS397" s="23"/>
      <c r="AT397" s="120"/>
      <c r="AU397" s="42"/>
      <c r="AV397" s="133"/>
      <c r="AW397" s="133"/>
      <c r="AX397" s="23"/>
      <c r="AY397" s="23"/>
      <c r="AZ397" s="133"/>
      <c r="BA397" s="133"/>
      <c r="BB397" s="23"/>
      <c r="BC397" s="23"/>
      <c r="BD397" s="133"/>
      <c r="BE397" s="133"/>
      <c r="BF397" s="23"/>
      <c r="BG397" s="23"/>
      <c r="BH397" s="137"/>
    </row>
    <row r="398" spans="1:60" x14ac:dyDescent="0.15">
      <c r="A398" s="238"/>
      <c r="B398" s="241"/>
      <c r="C398" s="238"/>
      <c r="D398" s="237"/>
      <c r="E398" s="10"/>
      <c r="F398" s="10"/>
      <c r="G398" s="10"/>
      <c r="H398" s="10"/>
      <c r="I398" s="10"/>
      <c r="J398" s="238"/>
      <c r="K398" s="238"/>
      <c r="L398" s="152"/>
      <c r="M398" s="152"/>
      <c r="N398" s="10"/>
      <c r="O398" s="151"/>
      <c r="P398" s="3"/>
      <c r="Q398" s="10"/>
      <c r="R398" s="10"/>
      <c r="S398" s="152"/>
      <c r="T398" s="152"/>
      <c r="U398" s="152"/>
      <c r="V398" s="152"/>
      <c r="W398" s="3"/>
      <c r="X398" s="3"/>
      <c r="Y398" s="3"/>
      <c r="Z398" s="3"/>
      <c r="AA398" s="1"/>
      <c r="AB398" s="23"/>
      <c r="AC398" s="155"/>
      <c r="AD398" s="155"/>
      <c r="AE398" s="155"/>
      <c r="AF398" s="155"/>
      <c r="AG398" s="101"/>
      <c r="AH398" s="155"/>
      <c r="AI398" s="155"/>
      <c r="AJ398" s="155"/>
      <c r="AK398" s="155"/>
      <c r="AL398" s="110"/>
      <c r="AM398" s="110"/>
      <c r="AN398" s="110"/>
      <c r="AO398" s="110"/>
      <c r="AP398" s="43"/>
      <c r="AQ398" s="118"/>
      <c r="AR398" s="127"/>
      <c r="AS398" s="130"/>
      <c r="AT398" s="120"/>
      <c r="AU398" s="42"/>
      <c r="AV398" s="133"/>
      <c r="AW398" s="133"/>
      <c r="AX398" s="23"/>
      <c r="AY398" s="23"/>
      <c r="AZ398" s="133"/>
      <c r="BA398" s="133"/>
      <c r="BB398" s="23"/>
      <c r="BC398" s="23"/>
      <c r="BD398" s="133"/>
      <c r="BE398" s="133"/>
      <c r="BF398" s="23"/>
      <c r="BG398" s="23"/>
      <c r="BH398" s="137"/>
    </row>
    <row r="399" spans="1:60" x14ac:dyDescent="0.15">
      <c r="A399" s="238"/>
      <c r="B399" s="241"/>
      <c r="C399" s="238"/>
      <c r="D399" s="238"/>
      <c r="E399" s="147"/>
      <c r="F399" s="145"/>
      <c r="G399" s="145"/>
      <c r="H399" s="145"/>
      <c r="I399" s="145"/>
      <c r="J399" s="238"/>
      <c r="K399" s="238"/>
      <c r="L399" s="45"/>
      <c r="M399" s="45"/>
      <c r="N399" s="9"/>
      <c r="O399" s="93"/>
      <c r="P399" s="45"/>
      <c r="Q399" s="9"/>
      <c r="R399" s="9"/>
      <c r="S399" s="45"/>
      <c r="T399" s="45"/>
      <c r="U399" s="45"/>
      <c r="V399" s="30"/>
      <c r="W399" s="97"/>
      <c r="X399" s="97"/>
      <c r="Y399" s="97"/>
      <c r="Z399" s="97"/>
      <c r="AA399" s="28"/>
      <c r="AB399" s="45"/>
      <c r="AC399" s="97"/>
      <c r="AD399" s="97"/>
      <c r="AE399" s="97"/>
      <c r="AF399" s="97"/>
      <c r="AG399" s="97"/>
      <c r="AH399" s="156"/>
      <c r="AI399" s="156"/>
      <c r="AJ399" s="156"/>
      <c r="AK399" s="156"/>
      <c r="AL399" s="110"/>
      <c r="AM399" s="110"/>
      <c r="AN399" s="110"/>
      <c r="AO399" s="110"/>
      <c r="AP399" s="33"/>
      <c r="AQ399" s="118"/>
      <c r="AR399" s="128"/>
      <c r="AS399" s="130"/>
      <c r="AT399" s="120"/>
      <c r="AU399" s="42"/>
      <c r="AV399" s="133"/>
      <c r="AW399" s="133"/>
      <c r="AX399" s="23"/>
      <c r="AY399" s="23"/>
      <c r="AZ399" s="133"/>
      <c r="BA399" s="133"/>
      <c r="BB399" s="23"/>
      <c r="BC399" s="23"/>
      <c r="BD399" s="133"/>
      <c r="BE399" s="133"/>
      <c r="BF399" s="23"/>
      <c r="BG399" s="23"/>
      <c r="BH399" s="137"/>
    </row>
    <row r="400" spans="1:60" x14ac:dyDescent="0.15">
      <c r="A400" s="238"/>
      <c r="B400" s="241"/>
      <c r="C400" s="238"/>
      <c r="D400" s="239"/>
      <c r="E400" s="147"/>
      <c r="F400" s="147"/>
      <c r="G400" s="147"/>
      <c r="H400" s="147"/>
      <c r="I400" s="147"/>
      <c r="J400" s="238"/>
      <c r="K400" s="238"/>
      <c r="L400" s="150"/>
      <c r="M400" s="147"/>
      <c r="N400" s="147"/>
      <c r="O400" s="150"/>
      <c r="P400" s="147"/>
      <c r="Q400" s="147"/>
      <c r="R400" s="147"/>
      <c r="S400" s="147"/>
      <c r="T400" s="147"/>
      <c r="U400" s="147"/>
      <c r="V400" s="147"/>
      <c r="W400" s="147"/>
      <c r="X400" s="147"/>
      <c r="Y400" s="147"/>
      <c r="Z400" s="147"/>
      <c r="AA400" s="147"/>
      <c r="AB400" s="45"/>
      <c r="AC400" s="157"/>
      <c r="AD400" s="157"/>
      <c r="AE400" s="157"/>
      <c r="AF400" s="157"/>
      <c r="AG400" s="97"/>
      <c r="AH400" s="157"/>
      <c r="AI400" s="157"/>
      <c r="AJ400" s="157"/>
      <c r="AK400" s="157"/>
      <c r="AL400" s="110"/>
      <c r="AM400" s="110"/>
      <c r="AN400" s="110"/>
      <c r="AO400" s="110"/>
      <c r="AP400" s="43"/>
      <c r="AQ400" s="118"/>
      <c r="AR400" s="129"/>
      <c r="AS400" s="23"/>
      <c r="AT400" s="120"/>
      <c r="AU400" s="42"/>
      <c r="AV400" s="133"/>
      <c r="AW400" s="133"/>
      <c r="AX400" s="23"/>
      <c r="AY400" s="23"/>
      <c r="AZ400" s="133"/>
      <c r="BA400" s="133"/>
      <c r="BB400" s="23"/>
      <c r="BC400" s="23"/>
      <c r="BD400" s="133"/>
      <c r="BE400" s="133"/>
      <c r="BF400" s="23"/>
      <c r="BG400" s="23"/>
      <c r="BH400" s="137"/>
    </row>
    <row r="401" spans="1:60" x14ac:dyDescent="0.15">
      <c r="A401" s="238"/>
      <c r="B401" s="241"/>
      <c r="C401" s="238"/>
      <c r="D401" s="237"/>
      <c r="E401" s="147"/>
      <c r="F401" s="147"/>
      <c r="G401" s="147"/>
      <c r="H401" s="147"/>
      <c r="I401" s="147"/>
      <c r="J401" s="238"/>
      <c r="K401" s="238"/>
      <c r="L401" s="150"/>
      <c r="M401" s="147"/>
      <c r="N401" s="147"/>
      <c r="O401" s="150"/>
      <c r="P401" s="147"/>
      <c r="Q401" s="147"/>
      <c r="R401" s="147"/>
      <c r="S401" s="147"/>
      <c r="T401" s="147"/>
      <c r="U401" s="147"/>
      <c r="V401" s="147"/>
      <c r="W401" s="147"/>
      <c r="X401" s="147"/>
      <c r="Y401" s="147"/>
      <c r="Z401" s="147"/>
      <c r="AA401" s="147"/>
      <c r="AB401" s="45"/>
      <c r="AC401" s="157"/>
      <c r="AD401" s="157"/>
      <c r="AE401" s="157"/>
      <c r="AF401" s="157"/>
      <c r="AG401" s="97"/>
      <c r="AH401" s="157"/>
      <c r="AI401" s="157"/>
      <c r="AJ401" s="157"/>
      <c r="AK401" s="157"/>
      <c r="AL401" s="110"/>
      <c r="AM401" s="110"/>
      <c r="AN401" s="110"/>
      <c r="AO401" s="110"/>
      <c r="AP401" s="33"/>
      <c r="AQ401" s="118"/>
      <c r="AR401" s="127"/>
      <c r="AS401" s="130"/>
      <c r="AT401" s="120"/>
      <c r="AU401" s="42"/>
      <c r="AV401" s="133"/>
      <c r="AW401" s="133"/>
      <c r="AX401" s="23"/>
      <c r="AY401" s="23"/>
      <c r="AZ401" s="133"/>
      <c r="BA401" s="133"/>
      <c r="BB401" s="23"/>
      <c r="BC401" s="23"/>
      <c r="BD401" s="133"/>
      <c r="BE401" s="133"/>
      <c r="BF401" s="23"/>
      <c r="BG401" s="23"/>
      <c r="BH401" s="137"/>
    </row>
    <row r="402" spans="1:60" x14ac:dyDescent="0.15">
      <c r="A402" s="238"/>
      <c r="B402" s="241"/>
      <c r="C402" s="238"/>
      <c r="D402" s="238"/>
      <c r="E402" s="147"/>
      <c r="F402" s="147"/>
      <c r="G402" s="147"/>
      <c r="H402" s="147"/>
      <c r="I402" s="147"/>
      <c r="J402" s="238"/>
      <c r="K402" s="238"/>
      <c r="L402" s="150"/>
      <c r="M402" s="147"/>
      <c r="N402" s="147"/>
      <c r="O402" s="150"/>
      <c r="P402" s="147"/>
      <c r="Q402" s="147"/>
      <c r="R402" s="147"/>
      <c r="S402" s="147"/>
      <c r="T402" s="147"/>
      <c r="U402" s="147"/>
      <c r="V402" s="147"/>
      <c r="W402" s="147"/>
      <c r="X402" s="147"/>
      <c r="Y402" s="147"/>
      <c r="Z402" s="147"/>
      <c r="AA402" s="147"/>
      <c r="AB402" s="45"/>
      <c r="AC402" s="157"/>
      <c r="AD402" s="157"/>
      <c r="AE402" s="157"/>
      <c r="AF402" s="157"/>
      <c r="AG402" s="97"/>
      <c r="AH402" s="157"/>
      <c r="AI402" s="157"/>
      <c r="AJ402" s="157"/>
      <c r="AK402" s="157"/>
      <c r="AL402" s="110"/>
      <c r="AM402" s="110"/>
      <c r="AN402" s="110"/>
      <c r="AO402" s="110"/>
      <c r="AP402" s="43"/>
      <c r="AQ402" s="118"/>
      <c r="AR402" s="128"/>
      <c r="AS402" s="130"/>
      <c r="AT402" s="120"/>
      <c r="AU402" s="42"/>
      <c r="AV402" s="133"/>
      <c r="AW402" s="133"/>
      <c r="AX402" s="23"/>
      <c r="AY402" s="23"/>
      <c r="AZ402" s="133"/>
      <c r="BA402" s="133"/>
      <c r="BB402" s="23"/>
      <c r="BC402" s="23"/>
      <c r="BD402" s="133"/>
      <c r="BE402" s="133"/>
      <c r="BF402" s="23"/>
      <c r="BG402" s="23"/>
      <c r="BH402" s="137"/>
    </row>
    <row r="403" spans="1:60" x14ac:dyDescent="0.15">
      <c r="A403" s="239"/>
      <c r="B403" s="242"/>
      <c r="C403" s="239"/>
      <c r="D403" s="239"/>
      <c r="E403" s="147"/>
      <c r="F403" s="147"/>
      <c r="G403" s="147"/>
      <c r="H403" s="147"/>
      <c r="I403" s="147"/>
      <c r="J403" s="239"/>
      <c r="K403" s="239"/>
      <c r="L403" s="150"/>
      <c r="M403" s="147"/>
      <c r="N403" s="147"/>
      <c r="O403" s="150"/>
      <c r="P403" s="147"/>
      <c r="Q403" s="147"/>
      <c r="R403" s="147"/>
      <c r="S403" s="147"/>
      <c r="T403" s="147"/>
      <c r="U403" s="147"/>
      <c r="V403" s="147"/>
      <c r="W403" s="147"/>
      <c r="X403" s="147"/>
      <c r="Y403" s="147"/>
      <c r="Z403" s="147"/>
      <c r="AA403" s="147"/>
      <c r="AB403" s="45"/>
      <c r="AC403" s="157"/>
      <c r="AD403" s="157"/>
      <c r="AE403" s="157"/>
      <c r="AF403" s="157"/>
      <c r="AG403" s="97"/>
      <c r="AH403" s="157"/>
      <c r="AI403" s="157"/>
      <c r="AJ403" s="157"/>
      <c r="AK403" s="157"/>
      <c r="AL403" s="110"/>
      <c r="AM403" s="110"/>
      <c r="AN403" s="110"/>
      <c r="AO403" s="110"/>
      <c r="AP403" s="33"/>
      <c r="AQ403" s="119"/>
      <c r="AR403" s="129"/>
      <c r="AS403" s="23"/>
      <c r="AT403" s="120"/>
      <c r="AU403" s="42"/>
      <c r="AV403" s="133"/>
      <c r="AW403" s="133"/>
      <c r="AX403" s="23"/>
      <c r="AY403" s="23"/>
      <c r="AZ403" s="133"/>
      <c r="BA403" s="133"/>
      <c r="BB403" s="23"/>
      <c r="BC403" s="23"/>
      <c r="BD403" s="133"/>
      <c r="BE403" s="133"/>
      <c r="BF403" s="23"/>
      <c r="BG403" s="23"/>
      <c r="BH403" s="137"/>
    </row>
    <row r="404" spans="1:60" ht="11.25" customHeight="1" x14ac:dyDescent="0.15">
      <c r="A404" s="237"/>
      <c r="B404" s="240"/>
      <c r="C404" s="237"/>
      <c r="D404" s="237"/>
      <c r="E404" s="10"/>
      <c r="F404" s="10"/>
      <c r="G404" s="10"/>
      <c r="H404" s="10"/>
      <c r="I404" s="10"/>
      <c r="J404" s="10"/>
      <c r="K404" s="10"/>
      <c r="L404" s="149"/>
      <c r="M404" s="10"/>
      <c r="N404" s="10"/>
      <c r="O404" s="151"/>
      <c r="P404" s="3"/>
      <c r="Q404" s="10"/>
      <c r="R404" s="10"/>
      <c r="S404" s="152"/>
      <c r="T404" s="152"/>
      <c r="U404" s="152"/>
      <c r="V404" s="152"/>
      <c r="W404" s="3"/>
      <c r="X404" s="3"/>
      <c r="Y404" s="3"/>
      <c r="Z404" s="3"/>
      <c r="AA404" s="1"/>
      <c r="AB404" s="23"/>
      <c r="AC404" s="155"/>
      <c r="AD404" s="155"/>
      <c r="AE404" s="155"/>
      <c r="AF404" s="155"/>
      <c r="AG404" s="101"/>
      <c r="AH404" s="155"/>
      <c r="AI404" s="155"/>
      <c r="AJ404" s="155"/>
      <c r="AK404" s="155"/>
      <c r="AL404" s="110"/>
      <c r="AM404" s="110"/>
      <c r="AN404" s="110"/>
      <c r="AO404" s="110"/>
      <c r="AP404" s="33"/>
      <c r="AQ404" s="121"/>
      <c r="AR404" s="127"/>
      <c r="AS404" s="130"/>
      <c r="AT404" s="120"/>
      <c r="AU404" s="42"/>
      <c r="AV404" s="133"/>
      <c r="AW404" s="133"/>
      <c r="AX404" s="23"/>
      <c r="AY404" s="23"/>
      <c r="AZ404" s="133"/>
      <c r="BA404" s="133"/>
      <c r="BB404" s="23"/>
      <c r="BC404" s="23"/>
      <c r="BD404" s="133"/>
      <c r="BE404" s="133"/>
      <c r="BF404" s="23"/>
      <c r="BG404" s="23"/>
      <c r="BH404" s="137"/>
    </row>
    <row r="405" spans="1:60" x14ac:dyDescent="0.15">
      <c r="A405" s="238"/>
      <c r="B405" s="241"/>
      <c r="C405" s="238"/>
      <c r="D405" s="238"/>
      <c r="E405" s="147"/>
      <c r="F405" s="145"/>
      <c r="G405" s="145"/>
      <c r="H405" s="145"/>
      <c r="I405" s="145"/>
      <c r="J405" s="237"/>
      <c r="K405" s="237"/>
      <c r="L405" s="11"/>
      <c r="M405" s="187"/>
      <c r="N405" s="187"/>
      <c r="O405" s="93"/>
      <c r="P405" s="45"/>
      <c r="Q405" s="9"/>
      <c r="R405" s="9"/>
      <c r="S405" s="45"/>
      <c r="T405" s="45"/>
      <c r="U405" s="45"/>
      <c r="V405" s="30"/>
      <c r="W405" s="29"/>
      <c r="X405" s="29"/>
      <c r="Y405" s="29"/>
      <c r="Z405" s="29"/>
      <c r="AA405" s="28"/>
      <c r="AB405" s="45"/>
      <c r="AC405" s="97"/>
      <c r="AD405" s="97"/>
      <c r="AE405" s="97"/>
      <c r="AF405" s="97"/>
      <c r="AG405" s="97"/>
      <c r="AH405" s="156"/>
      <c r="AI405" s="156"/>
      <c r="AJ405" s="156"/>
      <c r="AK405" s="156"/>
      <c r="AL405" s="110"/>
      <c r="AM405" s="110"/>
      <c r="AN405" s="110"/>
      <c r="AO405" s="110"/>
      <c r="AP405" s="43"/>
      <c r="AQ405" s="118"/>
      <c r="AR405" s="128"/>
      <c r="AS405" s="130"/>
      <c r="AT405" s="120"/>
      <c r="AU405" s="42"/>
      <c r="AV405" s="133"/>
      <c r="AW405" s="133"/>
      <c r="AX405" s="23"/>
      <c r="AY405" s="23"/>
      <c r="AZ405" s="133"/>
      <c r="BA405" s="133"/>
      <c r="BB405" s="23"/>
      <c r="BC405" s="23"/>
      <c r="BD405" s="133"/>
      <c r="BE405" s="133"/>
      <c r="BF405" s="23"/>
      <c r="BG405" s="23"/>
      <c r="BH405" s="137"/>
    </row>
    <row r="406" spans="1:60" x14ac:dyDescent="0.15">
      <c r="A406" s="238"/>
      <c r="B406" s="241"/>
      <c r="C406" s="238"/>
      <c r="D406" s="239"/>
      <c r="E406" s="147"/>
      <c r="F406" s="145"/>
      <c r="G406" s="145"/>
      <c r="H406" s="145"/>
      <c r="I406" s="145"/>
      <c r="J406" s="238"/>
      <c r="K406" s="238"/>
      <c r="L406" s="150"/>
      <c r="M406" s="147"/>
      <c r="N406" s="147"/>
      <c r="O406" s="150"/>
      <c r="P406" s="45"/>
      <c r="Q406" s="9"/>
      <c r="R406" s="9"/>
      <c r="S406" s="9"/>
      <c r="T406" s="30"/>
      <c r="U406" s="30"/>
      <c r="V406" s="30"/>
      <c r="W406" s="29"/>
      <c r="X406" s="29"/>
      <c r="Y406" s="29"/>
      <c r="Z406" s="29"/>
      <c r="AA406" s="30"/>
      <c r="AB406" s="45"/>
      <c r="AC406" s="97"/>
      <c r="AD406" s="97"/>
      <c r="AE406" s="97"/>
      <c r="AF406" s="97"/>
      <c r="AG406" s="97"/>
      <c r="AH406" s="100"/>
      <c r="AI406" s="100"/>
      <c r="AJ406" s="100"/>
      <c r="AK406" s="100"/>
      <c r="AL406" s="110"/>
      <c r="AM406" s="110"/>
      <c r="AN406" s="110"/>
      <c r="AO406" s="110"/>
      <c r="AP406" s="33"/>
      <c r="AQ406" s="118"/>
      <c r="AR406" s="129"/>
      <c r="AS406" s="23"/>
      <c r="AT406" s="120"/>
      <c r="AU406" s="42"/>
      <c r="AV406" s="133"/>
      <c r="AW406" s="133"/>
      <c r="AX406" s="23"/>
      <c r="AY406" s="23"/>
      <c r="AZ406" s="133"/>
      <c r="BA406" s="133"/>
      <c r="BB406" s="23"/>
      <c r="BC406" s="23"/>
      <c r="BD406" s="133"/>
      <c r="BE406" s="133"/>
      <c r="BF406" s="23"/>
      <c r="BG406" s="23"/>
      <c r="BH406" s="137"/>
    </row>
    <row r="407" spans="1:60" x14ac:dyDescent="0.15">
      <c r="A407" s="238"/>
      <c r="B407" s="241"/>
      <c r="C407" s="238"/>
      <c r="D407" s="237"/>
      <c r="E407" s="10"/>
      <c r="F407" s="10"/>
      <c r="G407" s="10"/>
      <c r="H407" s="10"/>
      <c r="I407" s="10"/>
      <c r="J407" s="238"/>
      <c r="K407" s="238"/>
      <c r="L407" s="152"/>
      <c r="M407" s="10"/>
      <c r="N407" s="10"/>
      <c r="O407" s="151"/>
      <c r="P407" s="3"/>
      <c r="Q407" s="10"/>
      <c r="R407" s="10"/>
      <c r="S407" s="152"/>
      <c r="T407" s="152"/>
      <c r="U407" s="152"/>
      <c r="V407" s="152"/>
      <c r="W407" s="3"/>
      <c r="X407" s="3"/>
      <c r="Y407" s="3"/>
      <c r="Z407" s="3"/>
      <c r="AA407" s="1"/>
      <c r="AB407" s="23"/>
      <c r="AC407" s="155"/>
      <c r="AD407" s="155"/>
      <c r="AE407" s="155"/>
      <c r="AF407" s="155"/>
      <c r="AG407" s="101"/>
      <c r="AH407" s="155"/>
      <c r="AI407" s="155"/>
      <c r="AJ407" s="155"/>
      <c r="AK407" s="155"/>
      <c r="AL407" s="110"/>
      <c r="AM407" s="110"/>
      <c r="AN407" s="110"/>
      <c r="AO407" s="110"/>
      <c r="AP407" s="43"/>
      <c r="AQ407" s="118"/>
      <c r="AR407" s="127"/>
      <c r="AS407" s="130"/>
      <c r="AT407" s="120"/>
      <c r="AU407" s="42"/>
      <c r="AV407" s="133"/>
      <c r="AW407" s="133"/>
      <c r="AX407" s="23"/>
      <c r="AY407" s="23"/>
      <c r="AZ407" s="133"/>
      <c r="BA407" s="133"/>
      <c r="BB407" s="23"/>
      <c r="BC407" s="23"/>
      <c r="BD407" s="133"/>
      <c r="BE407" s="133"/>
      <c r="BF407" s="23"/>
      <c r="BG407" s="23"/>
      <c r="BH407" s="137"/>
    </row>
    <row r="408" spans="1:60" x14ac:dyDescent="0.15">
      <c r="A408" s="238"/>
      <c r="B408" s="241"/>
      <c r="C408" s="238"/>
      <c r="D408" s="238"/>
      <c r="E408" s="147"/>
      <c r="F408" s="145"/>
      <c r="G408" s="145"/>
      <c r="H408" s="145"/>
      <c r="I408" s="145"/>
      <c r="J408" s="238"/>
      <c r="K408" s="238"/>
      <c r="L408" s="31"/>
      <c r="M408" s="187"/>
      <c r="N408" s="9"/>
      <c r="O408" s="93"/>
      <c r="P408" s="45"/>
      <c r="Q408" s="9"/>
      <c r="R408" s="9"/>
      <c r="S408" s="45"/>
      <c r="T408" s="45"/>
      <c r="U408" s="45"/>
      <c r="V408" s="30"/>
      <c r="W408" s="29"/>
      <c r="X408" s="29"/>
      <c r="Y408" s="29"/>
      <c r="Z408" s="29"/>
      <c r="AA408" s="28"/>
      <c r="AB408" s="45"/>
      <c r="AC408" s="97"/>
      <c r="AD408" s="97"/>
      <c r="AE408" s="97"/>
      <c r="AF408" s="97"/>
      <c r="AG408" s="97"/>
      <c r="AH408" s="156"/>
      <c r="AI408" s="156"/>
      <c r="AJ408" s="156"/>
      <c r="AK408" s="156"/>
      <c r="AL408" s="110"/>
      <c r="AM408" s="110"/>
      <c r="AN408" s="110"/>
      <c r="AO408" s="110"/>
      <c r="AP408" s="33"/>
      <c r="AQ408" s="118"/>
      <c r="AR408" s="128"/>
      <c r="AS408" s="130"/>
      <c r="AT408" s="120"/>
      <c r="AU408" s="42"/>
      <c r="AV408" s="133"/>
      <c r="AW408" s="133"/>
      <c r="AX408" s="23"/>
      <c r="AY408" s="23"/>
      <c r="AZ408" s="133"/>
      <c r="BA408" s="133"/>
      <c r="BB408" s="23"/>
      <c r="BC408" s="23"/>
      <c r="BD408" s="133"/>
      <c r="BE408" s="133"/>
      <c r="BF408" s="23"/>
      <c r="BG408" s="23"/>
      <c r="BH408" s="137"/>
    </row>
    <row r="409" spans="1:60" x14ac:dyDescent="0.15">
      <c r="A409" s="238"/>
      <c r="B409" s="241"/>
      <c r="C409" s="238"/>
      <c r="D409" s="239"/>
      <c r="E409" s="147"/>
      <c r="F409" s="147"/>
      <c r="G409" s="147"/>
      <c r="H409" s="147"/>
      <c r="I409" s="147"/>
      <c r="J409" s="238"/>
      <c r="K409" s="238"/>
      <c r="L409" s="150"/>
      <c r="M409" s="147"/>
      <c r="N409" s="147"/>
      <c r="O409" s="150"/>
      <c r="P409" s="147"/>
      <c r="Q409" s="147"/>
      <c r="R409" s="147"/>
      <c r="S409" s="147"/>
      <c r="T409" s="147"/>
      <c r="U409" s="147"/>
      <c r="V409" s="147"/>
      <c r="W409" s="147"/>
      <c r="X409" s="147"/>
      <c r="Y409" s="147"/>
      <c r="Z409" s="147"/>
      <c r="AA409" s="147"/>
      <c r="AB409" s="45"/>
      <c r="AC409" s="157"/>
      <c r="AD409" s="157"/>
      <c r="AE409" s="157"/>
      <c r="AF409" s="157"/>
      <c r="AG409" s="97"/>
      <c r="AH409" s="157"/>
      <c r="AI409" s="157"/>
      <c r="AJ409" s="157"/>
      <c r="AK409" s="157"/>
      <c r="AL409" s="110"/>
      <c r="AM409" s="110"/>
      <c r="AN409" s="110"/>
      <c r="AO409" s="110"/>
      <c r="AP409" s="43"/>
      <c r="AQ409" s="118"/>
      <c r="AR409" s="129"/>
      <c r="AS409" s="23"/>
      <c r="AT409" s="120"/>
      <c r="AU409" s="42"/>
      <c r="AV409" s="133"/>
      <c r="AW409" s="133"/>
      <c r="AX409" s="23"/>
      <c r="AY409" s="23"/>
      <c r="AZ409" s="133"/>
      <c r="BA409" s="133"/>
      <c r="BB409" s="23"/>
      <c r="BC409" s="23"/>
      <c r="BD409" s="133"/>
      <c r="BE409" s="133"/>
      <c r="BF409" s="23"/>
      <c r="BG409" s="23"/>
      <c r="BH409" s="137"/>
    </row>
    <row r="410" spans="1:60" x14ac:dyDescent="0.15">
      <c r="A410" s="238"/>
      <c r="B410" s="241"/>
      <c r="C410" s="238"/>
      <c r="D410" s="237"/>
      <c r="E410" s="147"/>
      <c r="F410" s="147"/>
      <c r="G410" s="147"/>
      <c r="H410" s="147"/>
      <c r="I410" s="147"/>
      <c r="J410" s="238"/>
      <c r="K410" s="238"/>
      <c r="L410" s="150"/>
      <c r="M410" s="147"/>
      <c r="N410" s="147"/>
      <c r="O410" s="150"/>
      <c r="P410" s="147"/>
      <c r="Q410" s="147"/>
      <c r="R410" s="147"/>
      <c r="S410" s="147"/>
      <c r="T410" s="147"/>
      <c r="U410" s="147"/>
      <c r="V410" s="147"/>
      <c r="W410" s="147"/>
      <c r="X410" s="147"/>
      <c r="Y410" s="147"/>
      <c r="Z410" s="147"/>
      <c r="AA410" s="147"/>
      <c r="AB410" s="45"/>
      <c r="AC410" s="157"/>
      <c r="AD410" s="157"/>
      <c r="AE410" s="157"/>
      <c r="AF410" s="157"/>
      <c r="AG410" s="97"/>
      <c r="AH410" s="157"/>
      <c r="AI410" s="157"/>
      <c r="AJ410" s="157"/>
      <c r="AK410" s="157"/>
      <c r="AL410" s="110"/>
      <c r="AM410" s="110"/>
      <c r="AN410" s="110"/>
      <c r="AO410" s="110"/>
      <c r="AP410" s="33"/>
      <c r="AQ410" s="118"/>
      <c r="AR410" s="127"/>
      <c r="AS410" s="130"/>
      <c r="AT410" s="120"/>
      <c r="AU410" s="42"/>
      <c r="AV410" s="133"/>
      <c r="AW410" s="133"/>
      <c r="AX410" s="23"/>
      <c r="AY410" s="23"/>
      <c r="AZ410" s="133"/>
      <c r="BA410" s="133"/>
      <c r="BB410" s="23"/>
      <c r="BC410" s="23"/>
      <c r="BD410" s="133"/>
      <c r="BE410" s="133"/>
      <c r="BF410" s="23"/>
      <c r="BG410" s="23"/>
      <c r="BH410" s="137"/>
    </row>
    <row r="411" spans="1:60" x14ac:dyDescent="0.15">
      <c r="A411" s="238"/>
      <c r="B411" s="241"/>
      <c r="C411" s="238"/>
      <c r="D411" s="238"/>
      <c r="E411" s="147"/>
      <c r="F411" s="147"/>
      <c r="G411" s="147"/>
      <c r="H411" s="147"/>
      <c r="I411" s="147"/>
      <c r="J411" s="238"/>
      <c r="K411" s="238"/>
      <c r="L411" s="150"/>
      <c r="M411" s="147"/>
      <c r="N411" s="147"/>
      <c r="O411" s="150"/>
      <c r="P411" s="147"/>
      <c r="Q411" s="147"/>
      <c r="R411" s="147"/>
      <c r="S411" s="147"/>
      <c r="T411" s="147"/>
      <c r="U411" s="147"/>
      <c r="V411" s="147"/>
      <c r="W411" s="147"/>
      <c r="X411" s="147"/>
      <c r="Y411" s="147"/>
      <c r="Z411" s="147"/>
      <c r="AA411" s="147"/>
      <c r="AB411" s="45"/>
      <c r="AC411" s="157"/>
      <c r="AD411" s="157"/>
      <c r="AE411" s="157"/>
      <c r="AF411" s="157"/>
      <c r="AG411" s="97"/>
      <c r="AH411" s="157"/>
      <c r="AI411" s="157"/>
      <c r="AJ411" s="157"/>
      <c r="AK411" s="157"/>
      <c r="AL411" s="110"/>
      <c r="AM411" s="110"/>
      <c r="AN411" s="110"/>
      <c r="AO411" s="110"/>
      <c r="AP411" s="43"/>
      <c r="AQ411" s="118"/>
      <c r="AR411" s="128"/>
      <c r="AS411" s="130"/>
      <c r="AT411" s="120"/>
      <c r="AU411" s="42"/>
      <c r="AV411" s="133"/>
      <c r="AW411" s="133"/>
      <c r="AX411" s="23"/>
      <c r="AY411" s="23"/>
      <c r="AZ411" s="133"/>
      <c r="BA411" s="133"/>
      <c r="BB411" s="23"/>
      <c r="BC411" s="23"/>
      <c r="BD411" s="133"/>
      <c r="BE411" s="133"/>
      <c r="BF411" s="23"/>
      <c r="BG411" s="23"/>
      <c r="BH411" s="137"/>
    </row>
    <row r="412" spans="1:60" x14ac:dyDescent="0.15">
      <c r="A412" s="239"/>
      <c r="B412" s="242"/>
      <c r="C412" s="239"/>
      <c r="D412" s="239"/>
      <c r="E412" s="147"/>
      <c r="F412" s="147"/>
      <c r="G412" s="147"/>
      <c r="H412" s="147"/>
      <c r="I412" s="147"/>
      <c r="J412" s="239"/>
      <c r="K412" s="239"/>
      <c r="L412" s="150"/>
      <c r="M412" s="147"/>
      <c r="N412" s="147"/>
      <c r="O412" s="150"/>
      <c r="P412" s="147"/>
      <c r="Q412" s="147"/>
      <c r="R412" s="147"/>
      <c r="S412" s="147"/>
      <c r="T412" s="147"/>
      <c r="U412" s="147"/>
      <c r="V412" s="147"/>
      <c r="W412" s="147"/>
      <c r="X412" s="147"/>
      <c r="Y412" s="147"/>
      <c r="Z412" s="147"/>
      <c r="AA412" s="147"/>
      <c r="AB412" s="45"/>
      <c r="AC412" s="157"/>
      <c r="AD412" s="157"/>
      <c r="AE412" s="157"/>
      <c r="AF412" s="157"/>
      <c r="AG412" s="97"/>
      <c r="AH412" s="157"/>
      <c r="AI412" s="157"/>
      <c r="AJ412" s="157"/>
      <c r="AK412" s="157"/>
      <c r="AL412" s="110"/>
      <c r="AM412" s="110"/>
      <c r="AN412" s="110"/>
      <c r="AO412" s="110"/>
      <c r="AP412" s="33"/>
      <c r="AQ412" s="119"/>
      <c r="AR412" s="129"/>
      <c r="AS412" s="23"/>
      <c r="AT412" s="120"/>
      <c r="AU412" s="42"/>
      <c r="AV412" s="133"/>
      <c r="AW412" s="133"/>
      <c r="AX412" s="23"/>
      <c r="AY412" s="23"/>
      <c r="AZ412" s="133"/>
      <c r="BA412" s="133"/>
      <c r="BB412" s="23"/>
      <c r="BC412" s="23"/>
      <c r="BD412" s="133"/>
      <c r="BE412" s="133"/>
      <c r="BF412" s="23"/>
      <c r="BG412" s="23"/>
      <c r="BH412" s="137"/>
    </row>
    <row r="413" spans="1:60" ht="11.25" customHeight="1" x14ac:dyDescent="0.15">
      <c r="A413" s="237"/>
      <c r="B413" s="240"/>
      <c r="C413" s="237"/>
      <c r="D413" s="237"/>
      <c r="E413" s="10"/>
      <c r="F413" s="10"/>
      <c r="G413" s="10"/>
      <c r="H413" s="10"/>
      <c r="I413" s="10"/>
      <c r="J413" s="10"/>
      <c r="K413" s="10"/>
      <c r="L413" s="152"/>
      <c r="M413" s="152"/>
      <c r="N413" s="10"/>
      <c r="O413" s="151"/>
      <c r="P413" s="3"/>
      <c r="Q413" s="10"/>
      <c r="R413" s="10"/>
      <c r="S413" s="10"/>
      <c r="T413" s="152"/>
      <c r="U413" s="152"/>
      <c r="V413" s="152"/>
      <c r="W413" s="3"/>
      <c r="X413" s="3"/>
      <c r="Y413" s="3"/>
      <c r="Z413" s="3"/>
      <c r="AA413" s="1"/>
      <c r="AB413" s="23"/>
      <c r="AC413" s="155"/>
      <c r="AD413" s="155"/>
      <c r="AE413" s="155"/>
      <c r="AF413" s="155"/>
      <c r="AG413" s="101"/>
      <c r="AH413" s="155"/>
      <c r="AI413" s="155"/>
      <c r="AJ413" s="155"/>
      <c r="AK413" s="155"/>
      <c r="AL413" s="110"/>
      <c r="AM413" s="110"/>
      <c r="AN413" s="110"/>
      <c r="AO413" s="110"/>
      <c r="AP413" s="33"/>
      <c r="AQ413" s="121"/>
      <c r="AR413" s="127"/>
      <c r="AS413" s="130"/>
      <c r="AT413" s="120"/>
      <c r="AU413" s="42"/>
      <c r="AV413" s="133"/>
      <c r="AW413" s="133"/>
      <c r="AX413" s="23"/>
      <c r="AY413" s="23"/>
      <c r="AZ413" s="133"/>
      <c r="BA413" s="133"/>
      <c r="BB413" s="23"/>
      <c r="BC413" s="23"/>
      <c r="BD413" s="133"/>
      <c r="BE413" s="133"/>
      <c r="BF413" s="23"/>
      <c r="BG413" s="23"/>
      <c r="BH413" s="137"/>
    </row>
    <row r="414" spans="1:60" x14ac:dyDescent="0.15">
      <c r="A414" s="238"/>
      <c r="B414" s="241"/>
      <c r="C414" s="238"/>
      <c r="D414" s="238"/>
      <c r="E414" s="147"/>
      <c r="F414" s="145"/>
      <c r="G414" s="145"/>
      <c r="H414" s="145"/>
      <c r="I414" s="145"/>
      <c r="J414" s="237"/>
      <c r="K414" s="237"/>
      <c r="L414" s="30"/>
      <c r="M414" s="30"/>
      <c r="N414" s="9"/>
      <c r="O414" s="93"/>
      <c r="P414" s="45"/>
      <c r="Q414" s="9"/>
      <c r="R414" s="9"/>
      <c r="S414" s="187"/>
      <c r="T414" s="45"/>
      <c r="U414" s="45"/>
      <c r="V414" s="30"/>
      <c r="W414" s="97"/>
      <c r="X414" s="97"/>
      <c r="Y414" s="97"/>
      <c r="Z414" s="97"/>
      <c r="AA414" s="28"/>
      <c r="AB414" s="45"/>
      <c r="AC414" s="97"/>
      <c r="AD414" s="97"/>
      <c r="AE414" s="97"/>
      <c r="AF414" s="97"/>
      <c r="AG414" s="97"/>
      <c r="AH414" s="156"/>
      <c r="AI414" s="156"/>
      <c r="AJ414" s="156"/>
      <c r="AK414" s="156"/>
      <c r="AL414" s="110"/>
      <c r="AM414" s="110"/>
      <c r="AN414" s="110"/>
      <c r="AO414" s="110"/>
      <c r="AP414" s="43"/>
      <c r="AQ414" s="118"/>
      <c r="AR414" s="128"/>
      <c r="AS414" s="130"/>
      <c r="AT414" s="120"/>
      <c r="AU414" s="42"/>
      <c r="AV414" s="133"/>
      <c r="AW414" s="133"/>
      <c r="AX414" s="23"/>
      <c r="AY414" s="23"/>
      <c r="AZ414" s="133"/>
      <c r="BA414" s="133"/>
      <c r="BB414" s="23"/>
      <c r="BC414" s="23"/>
      <c r="BD414" s="133"/>
      <c r="BE414" s="133"/>
      <c r="BF414" s="23"/>
      <c r="BG414" s="23"/>
      <c r="BH414" s="137"/>
    </row>
    <row r="415" spans="1:60" x14ac:dyDescent="0.15">
      <c r="A415" s="238"/>
      <c r="B415" s="241"/>
      <c r="C415" s="238"/>
      <c r="D415" s="239"/>
      <c r="E415" s="147"/>
      <c r="F415" s="145"/>
      <c r="G415" s="145"/>
      <c r="H415" s="145"/>
      <c r="I415" s="145"/>
      <c r="J415" s="238"/>
      <c r="K415" s="238"/>
      <c r="L415" s="150"/>
      <c r="M415" s="147"/>
      <c r="N415" s="147"/>
      <c r="O415" s="150"/>
      <c r="P415" s="45"/>
      <c r="Q415" s="9"/>
      <c r="R415" s="9"/>
      <c r="S415" s="9"/>
      <c r="T415" s="30"/>
      <c r="U415" s="30"/>
      <c r="V415" s="30"/>
      <c r="W415" s="29"/>
      <c r="X415" s="29"/>
      <c r="Y415" s="29"/>
      <c r="Z415" s="29"/>
      <c r="AA415" s="30"/>
      <c r="AB415" s="45"/>
      <c r="AC415" s="97"/>
      <c r="AD415" s="97"/>
      <c r="AE415" s="97"/>
      <c r="AF415" s="97"/>
      <c r="AG415" s="97"/>
      <c r="AH415" s="100"/>
      <c r="AI415" s="100"/>
      <c r="AJ415" s="100"/>
      <c r="AK415" s="100"/>
      <c r="AL415" s="110"/>
      <c r="AM415" s="110"/>
      <c r="AN415" s="110"/>
      <c r="AO415" s="110"/>
      <c r="AP415" s="33"/>
      <c r="AQ415" s="118"/>
      <c r="AR415" s="129"/>
      <c r="AS415" s="23"/>
      <c r="AT415" s="120"/>
      <c r="AU415" s="42"/>
      <c r="AV415" s="133"/>
      <c r="AW415" s="133"/>
      <c r="AX415" s="23"/>
      <c r="AY415" s="23"/>
      <c r="AZ415" s="133"/>
      <c r="BA415" s="133"/>
      <c r="BB415" s="23"/>
      <c r="BC415" s="23"/>
      <c r="BD415" s="133"/>
      <c r="BE415" s="133"/>
      <c r="BF415" s="23"/>
      <c r="BG415" s="23"/>
      <c r="BH415" s="137"/>
    </row>
    <row r="416" spans="1:60" x14ac:dyDescent="0.15">
      <c r="A416" s="238"/>
      <c r="B416" s="241"/>
      <c r="C416" s="238"/>
      <c r="D416" s="237"/>
      <c r="E416" s="10"/>
      <c r="F416" s="10"/>
      <c r="G416" s="10"/>
      <c r="H416" s="10"/>
      <c r="I416" s="10"/>
      <c r="J416" s="238"/>
      <c r="K416" s="238"/>
      <c r="L416" s="152"/>
      <c r="M416" s="152"/>
      <c r="N416" s="10"/>
      <c r="O416" s="151"/>
      <c r="P416" s="3"/>
      <c r="Q416" s="10"/>
      <c r="R416" s="10"/>
      <c r="S416" s="10"/>
      <c r="T416" s="152"/>
      <c r="U416" s="152"/>
      <c r="V416" s="152"/>
      <c r="W416" s="3"/>
      <c r="X416" s="3"/>
      <c r="Y416" s="3"/>
      <c r="Z416" s="3"/>
      <c r="AA416" s="1"/>
      <c r="AB416" s="23"/>
      <c r="AC416" s="155"/>
      <c r="AD416" s="155"/>
      <c r="AE416" s="155"/>
      <c r="AF416" s="155"/>
      <c r="AG416" s="101"/>
      <c r="AH416" s="155"/>
      <c r="AI416" s="155"/>
      <c r="AJ416" s="155"/>
      <c r="AK416" s="155"/>
      <c r="AL416" s="110"/>
      <c r="AM416" s="110"/>
      <c r="AN416" s="110"/>
      <c r="AO416" s="110"/>
      <c r="AP416" s="43"/>
      <c r="AQ416" s="118"/>
      <c r="AR416" s="127"/>
      <c r="AS416" s="130"/>
      <c r="AT416" s="120"/>
      <c r="AU416" s="42"/>
      <c r="AV416" s="133"/>
      <c r="AW416" s="133"/>
      <c r="AX416" s="23"/>
      <c r="AY416" s="23"/>
      <c r="AZ416" s="133"/>
      <c r="BA416" s="133"/>
      <c r="BB416" s="23"/>
      <c r="BC416" s="23"/>
      <c r="BD416" s="133"/>
      <c r="BE416" s="133"/>
      <c r="BF416" s="23"/>
      <c r="BG416" s="23"/>
      <c r="BH416" s="137"/>
    </row>
    <row r="417" spans="1:60" x14ac:dyDescent="0.15">
      <c r="A417" s="238"/>
      <c r="B417" s="241"/>
      <c r="C417" s="238"/>
      <c r="D417" s="238"/>
      <c r="E417" s="147"/>
      <c r="F417" s="145"/>
      <c r="G417" s="145"/>
      <c r="H417" s="145"/>
      <c r="I417" s="145"/>
      <c r="J417" s="238"/>
      <c r="K417" s="238"/>
      <c r="L417" s="45"/>
      <c r="M417" s="45"/>
      <c r="N417" s="9"/>
      <c r="O417" s="93"/>
      <c r="P417" s="45"/>
      <c r="Q417" s="9"/>
      <c r="R417" s="9"/>
      <c r="S417" s="187"/>
      <c r="T417" s="45"/>
      <c r="U417" s="45"/>
      <c r="V417" s="30"/>
      <c r="W417" s="97"/>
      <c r="X417" s="97"/>
      <c r="Y417" s="97"/>
      <c r="Z417" s="97"/>
      <c r="AA417" s="28"/>
      <c r="AB417" s="45"/>
      <c r="AC417" s="97"/>
      <c r="AD417" s="97"/>
      <c r="AE417" s="97"/>
      <c r="AF417" s="97"/>
      <c r="AG417" s="97"/>
      <c r="AH417" s="156"/>
      <c r="AI417" s="156"/>
      <c r="AJ417" s="156"/>
      <c r="AK417" s="156"/>
      <c r="AL417" s="110"/>
      <c r="AM417" s="110"/>
      <c r="AN417" s="110"/>
      <c r="AO417" s="110"/>
      <c r="AP417" s="33"/>
      <c r="AQ417" s="118"/>
      <c r="AR417" s="128"/>
      <c r="AS417" s="130"/>
      <c r="AT417" s="120"/>
      <c r="AU417" s="42"/>
      <c r="AV417" s="133"/>
      <c r="AW417" s="133"/>
      <c r="AX417" s="23"/>
      <c r="AY417" s="23"/>
      <c r="AZ417" s="133"/>
      <c r="BA417" s="133"/>
      <c r="BB417" s="23"/>
      <c r="BC417" s="23"/>
      <c r="BD417" s="133"/>
      <c r="BE417" s="133"/>
      <c r="BF417" s="23"/>
      <c r="BG417" s="23"/>
      <c r="BH417" s="137"/>
    </row>
    <row r="418" spans="1:60" x14ac:dyDescent="0.15">
      <c r="A418" s="238"/>
      <c r="B418" s="241"/>
      <c r="C418" s="238"/>
      <c r="D418" s="239"/>
      <c r="E418" s="147"/>
      <c r="F418" s="147"/>
      <c r="G418" s="147"/>
      <c r="H418" s="147"/>
      <c r="I418" s="147"/>
      <c r="J418" s="238"/>
      <c r="K418" s="238"/>
      <c r="L418" s="150"/>
      <c r="M418" s="147"/>
      <c r="N418" s="147"/>
      <c r="O418" s="150"/>
      <c r="P418" s="147"/>
      <c r="Q418" s="147"/>
      <c r="R418" s="147"/>
      <c r="S418" s="147"/>
      <c r="T418" s="147"/>
      <c r="U418" s="147"/>
      <c r="V418" s="147"/>
      <c r="W418" s="147"/>
      <c r="X418" s="147"/>
      <c r="Y418" s="147"/>
      <c r="Z418" s="147"/>
      <c r="AA418" s="147"/>
      <c r="AB418" s="45"/>
      <c r="AC418" s="157"/>
      <c r="AD418" s="157"/>
      <c r="AE418" s="157"/>
      <c r="AF418" s="157"/>
      <c r="AG418" s="97"/>
      <c r="AH418" s="157"/>
      <c r="AI418" s="157"/>
      <c r="AJ418" s="157"/>
      <c r="AK418" s="157"/>
      <c r="AL418" s="110"/>
      <c r="AM418" s="110"/>
      <c r="AN418" s="110"/>
      <c r="AO418" s="110"/>
      <c r="AP418" s="43"/>
      <c r="AQ418" s="118"/>
      <c r="AR418" s="129"/>
      <c r="AS418" s="23"/>
      <c r="AT418" s="120"/>
      <c r="AU418" s="42"/>
      <c r="AV418" s="133"/>
      <c r="AW418" s="133"/>
      <c r="AX418" s="23"/>
      <c r="AY418" s="23"/>
      <c r="AZ418" s="133"/>
      <c r="BA418" s="133"/>
      <c r="BB418" s="23"/>
      <c r="BC418" s="23"/>
      <c r="BD418" s="133"/>
      <c r="BE418" s="133"/>
      <c r="BF418" s="23"/>
      <c r="BG418" s="23"/>
      <c r="BH418" s="137"/>
    </row>
    <row r="419" spans="1:60" x14ac:dyDescent="0.15">
      <c r="A419" s="238"/>
      <c r="B419" s="241"/>
      <c r="C419" s="238"/>
      <c r="D419" s="237"/>
      <c r="E419" s="147"/>
      <c r="F419" s="147"/>
      <c r="G419" s="147"/>
      <c r="H419" s="147"/>
      <c r="I419" s="147"/>
      <c r="J419" s="238"/>
      <c r="K419" s="238"/>
      <c r="L419" s="150"/>
      <c r="M419" s="147"/>
      <c r="N419" s="147"/>
      <c r="O419" s="150"/>
      <c r="P419" s="147"/>
      <c r="Q419" s="147"/>
      <c r="R419" s="147"/>
      <c r="S419" s="147"/>
      <c r="T419" s="147"/>
      <c r="U419" s="147"/>
      <c r="V419" s="147"/>
      <c r="W419" s="147"/>
      <c r="X419" s="147"/>
      <c r="Y419" s="147"/>
      <c r="Z419" s="147"/>
      <c r="AA419" s="147"/>
      <c r="AB419" s="45"/>
      <c r="AC419" s="157"/>
      <c r="AD419" s="157"/>
      <c r="AE419" s="157"/>
      <c r="AF419" s="157"/>
      <c r="AG419" s="97"/>
      <c r="AH419" s="157"/>
      <c r="AI419" s="157"/>
      <c r="AJ419" s="157"/>
      <c r="AK419" s="157"/>
      <c r="AL419" s="110"/>
      <c r="AM419" s="110"/>
      <c r="AN419" s="110"/>
      <c r="AO419" s="110"/>
      <c r="AP419" s="33"/>
      <c r="AQ419" s="118"/>
      <c r="AR419" s="127"/>
      <c r="AS419" s="130"/>
      <c r="AT419" s="120"/>
      <c r="AU419" s="42"/>
      <c r="AV419" s="133"/>
      <c r="AW419" s="133"/>
      <c r="AX419" s="23"/>
      <c r="AY419" s="23"/>
      <c r="AZ419" s="133"/>
      <c r="BA419" s="133"/>
      <c r="BB419" s="23"/>
      <c r="BC419" s="23"/>
      <c r="BD419" s="133"/>
      <c r="BE419" s="133"/>
      <c r="BF419" s="23"/>
      <c r="BG419" s="23"/>
      <c r="BH419" s="137"/>
    </row>
    <row r="420" spans="1:60" x14ac:dyDescent="0.15">
      <c r="A420" s="238"/>
      <c r="B420" s="241"/>
      <c r="C420" s="238"/>
      <c r="D420" s="238"/>
      <c r="E420" s="147"/>
      <c r="F420" s="147"/>
      <c r="G420" s="147"/>
      <c r="H420" s="147"/>
      <c r="I420" s="147"/>
      <c r="J420" s="238"/>
      <c r="K420" s="238"/>
      <c r="L420" s="150"/>
      <c r="M420" s="147"/>
      <c r="N420" s="147"/>
      <c r="O420" s="150"/>
      <c r="P420" s="147"/>
      <c r="Q420" s="147"/>
      <c r="R420" s="147"/>
      <c r="S420" s="147"/>
      <c r="T420" s="147"/>
      <c r="U420" s="147"/>
      <c r="V420" s="147"/>
      <c r="W420" s="147"/>
      <c r="X420" s="147"/>
      <c r="Y420" s="147"/>
      <c r="Z420" s="147"/>
      <c r="AA420" s="147"/>
      <c r="AB420" s="45"/>
      <c r="AC420" s="157"/>
      <c r="AD420" s="157"/>
      <c r="AE420" s="157"/>
      <c r="AF420" s="157"/>
      <c r="AG420" s="97"/>
      <c r="AH420" s="157"/>
      <c r="AI420" s="157"/>
      <c r="AJ420" s="157"/>
      <c r="AK420" s="157"/>
      <c r="AL420" s="110"/>
      <c r="AM420" s="110"/>
      <c r="AN420" s="110"/>
      <c r="AO420" s="110"/>
      <c r="AP420" s="43"/>
      <c r="AQ420" s="118"/>
      <c r="AR420" s="128"/>
      <c r="AS420" s="130"/>
      <c r="AT420" s="120"/>
      <c r="AU420" s="42"/>
      <c r="AV420" s="133"/>
      <c r="AW420" s="133"/>
      <c r="AX420" s="23"/>
      <c r="AY420" s="23"/>
      <c r="AZ420" s="133"/>
      <c r="BA420" s="133"/>
      <c r="BB420" s="23"/>
      <c r="BC420" s="23"/>
      <c r="BD420" s="133"/>
      <c r="BE420" s="133"/>
      <c r="BF420" s="23"/>
      <c r="BG420" s="23"/>
      <c r="BH420" s="137"/>
    </row>
    <row r="421" spans="1:60" x14ac:dyDescent="0.15">
      <c r="A421" s="239"/>
      <c r="B421" s="242"/>
      <c r="C421" s="239"/>
      <c r="D421" s="239"/>
      <c r="E421" s="147"/>
      <c r="F421" s="147"/>
      <c r="G421" s="147"/>
      <c r="H421" s="147"/>
      <c r="I421" s="147"/>
      <c r="J421" s="239"/>
      <c r="K421" s="239"/>
      <c r="L421" s="150"/>
      <c r="M421" s="147"/>
      <c r="N421" s="147"/>
      <c r="O421" s="150"/>
      <c r="P421" s="147"/>
      <c r="Q421" s="147"/>
      <c r="R421" s="147"/>
      <c r="S421" s="147"/>
      <c r="T421" s="147"/>
      <c r="U421" s="147"/>
      <c r="V421" s="147"/>
      <c r="W421" s="147"/>
      <c r="X421" s="147"/>
      <c r="Y421" s="147"/>
      <c r="Z421" s="147"/>
      <c r="AA421" s="147"/>
      <c r="AB421" s="45"/>
      <c r="AC421" s="157"/>
      <c r="AD421" s="157"/>
      <c r="AE421" s="157"/>
      <c r="AF421" s="157"/>
      <c r="AG421" s="97"/>
      <c r="AH421" s="157"/>
      <c r="AI421" s="157"/>
      <c r="AJ421" s="157"/>
      <c r="AK421" s="157"/>
      <c r="AL421" s="110"/>
      <c r="AM421" s="110"/>
      <c r="AN421" s="110"/>
      <c r="AO421" s="110"/>
      <c r="AP421" s="33"/>
      <c r="AQ421" s="119"/>
      <c r="AR421" s="129"/>
      <c r="AS421" s="23"/>
      <c r="AT421" s="120"/>
      <c r="AU421" s="42"/>
      <c r="AV421" s="133"/>
      <c r="AW421" s="133"/>
      <c r="AX421" s="23"/>
      <c r="AY421" s="23"/>
      <c r="AZ421" s="133"/>
      <c r="BA421" s="133"/>
      <c r="BB421" s="23"/>
      <c r="BC421" s="23"/>
      <c r="BD421" s="133"/>
      <c r="BE421" s="133"/>
      <c r="BF421" s="23"/>
      <c r="BG421" s="23"/>
      <c r="BH421" s="137"/>
    </row>
    <row r="422" spans="1:60" ht="11.25" customHeight="1" x14ac:dyDescent="0.15">
      <c r="A422" s="237"/>
      <c r="B422" s="240"/>
      <c r="C422" s="237"/>
      <c r="D422" s="237"/>
      <c r="E422" s="10"/>
      <c r="F422" s="10"/>
      <c r="G422" s="10"/>
      <c r="H422" s="10"/>
      <c r="I422" s="10"/>
      <c r="J422" s="10"/>
      <c r="K422" s="10"/>
      <c r="L422" s="152"/>
      <c r="M422" s="152"/>
      <c r="N422" s="10"/>
      <c r="O422" s="151"/>
      <c r="P422" s="3"/>
      <c r="Q422" s="10"/>
      <c r="R422" s="10"/>
      <c r="S422" s="10"/>
      <c r="T422" s="152"/>
      <c r="U422" s="152"/>
      <c r="V422" s="152"/>
      <c r="W422" s="3"/>
      <c r="X422" s="3"/>
      <c r="Y422" s="3"/>
      <c r="Z422" s="3"/>
      <c r="AA422" s="1"/>
      <c r="AB422" s="23"/>
      <c r="AC422" s="155"/>
      <c r="AD422" s="155"/>
      <c r="AE422" s="155"/>
      <c r="AF422" s="155"/>
      <c r="AG422" s="101"/>
      <c r="AH422" s="155"/>
      <c r="AI422" s="155"/>
      <c r="AJ422" s="155"/>
      <c r="AK422" s="155"/>
      <c r="AL422" s="110"/>
      <c r="AM422" s="110"/>
      <c r="AN422" s="110"/>
      <c r="AO422" s="110"/>
      <c r="AP422" s="33"/>
      <c r="AQ422" s="121"/>
      <c r="AR422" s="127"/>
      <c r="AS422" s="130"/>
      <c r="AT422" s="120"/>
      <c r="AU422" s="42"/>
      <c r="AV422" s="133"/>
      <c r="AW422" s="133"/>
      <c r="AX422" s="23"/>
      <c r="AY422" s="23"/>
      <c r="AZ422" s="133"/>
      <c r="BA422" s="133"/>
      <c r="BB422" s="23"/>
      <c r="BC422" s="23"/>
      <c r="BD422" s="133"/>
      <c r="BE422" s="133"/>
      <c r="BF422" s="23"/>
      <c r="BG422" s="23"/>
      <c r="BH422" s="137"/>
    </row>
    <row r="423" spans="1:60" x14ac:dyDescent="0.15">
      <c r="A423" s="238"/>
      <c r="B423" s="241"/>
      <c r="C423" s="238"/>
      <c r="D423" s="238"/>
      <c r="E423" s="147"/>
      <c r="F423" s="145"/>
      <c r="G423" s="145"/>
      <c r="H423" s="145"/>
      <c r="I423" s="145"/>
      <c r="J423" s="237"/>
      <c r="K423" s="237"/>
      <c r="L423" s="30"/>
      <c r="M423" s="30"/>
      <c r="N423" s="9"/>
      <c r="O423" s="93"/>
      <c r="P423" s="45"/>
      <c r="Q423" s="9"/>
      <c r="R423" s="9"/>
      <c r="S423" s="187"/>
      <c r="T423" s="45"/>
      <c r="U423" s="45"/>
      <c r="V423" s="30"/>
      <c r="W423" s="97"/>
      <c r="X423" s="97"/>
      <c r="Y423" s="97"/>
      <c r="Z423" s="97"/>
      <c r="AA423" s="28"/>
      <c r="AB423" s="45"/>
      <c r="AC423" s="97"/>
      <c r="AD423" s="97"/>
      <c r="AE423" s="97"/>
      <c r="AF423" s="97"/>
      <c r="AG423" s="97"/>
      <c r="AH423" s="156"/>
      <c r="AI423" s="156"/>
      <c r="AJ423" s="156"/>
      <c r="AK423" s="156"/>
      <c r="AL423" s="110"/>
      <c r="AM423" s="110"/>
      <c r="AN423" s="110"/>
      <c r="AO423" s="110"/>
      <c r="AP423" s="43"/>
      <c r="AQ423" s="118"/>
      <c r="AR423" s="128"/>
      <c r="AS423" s="130"/>
      <c r="AT423" s="120"/>
      <c r="AU423" s="42"/>
      <c r="AV423" s="133"/>
      <c r="AW423" s="133"/>
      <c r="AX423" s="23"/>
      <c r="AY423" s="23"/>
      <c r="AZ423" s="133"/>
      <c r="BA423" s="133"/>
      <c r="BB423" s="23"/>
      <c r="BC423" s="23"/>
      <c r="BD423" s="133"/>
      <c r="BE423" s="133"/>
      <c r="BF423" s="23"/>
      <c r="BG423" s="23"/>
      <c r="BH423" s="137"/>
    </row>
    <row r="424" spans="1:60" x14ac:dyDescent="0.15">
      <c r="A424" s="238"/>
      <c r="B424" s="241"/>
      <c r="C424" s="238"/>
      <c r="D424" s="239"/>
      <c r="E424" s="147"/>
      <c r="F424" s="145"/>
      <c r="G424" s="145"/>
      <c r="H424" s="145"/>
      <c r="I424" s="145"/>
      <c r="J424" s="238"/>
      <c r="K424" s="238"/>
      <c r="L424" s="30"/>
      <c r="M424" s="30"/>
      <c r="N424" s="9"/>
      <c r="O424" s="93"/>
      <c r="P424" s="45"/>
      <c r="Q424" s="9"/>
      <c r="R424" s="9"/>
      <c r="S424" s="187"/>
      <c r="T424" s="45"/>
      <c r="U424" s="45"/>
      <c r="V424" s="30"/>
      <c r="W424" s="97"/>
      <c r="X424" s="97"/>
      <c r="Y424" s="97"/>
      <c r="Z424" s="97"/>
      <c r="AA424" s="28"/>
      <c r="AB424" s="45"/>
      <c r="AC424" s="97"/>
      <c r="AD424" s="97"/>
      <c r="AE424" s="97"/>
      <c r="AF424" s="97"/>
      <c r="AG424" s="97"/>
      <c r="AH424" s="156"/>
      <c r="AI424" s="156"/>
      <c r="AJ424" s="156"/>
      <c r="AK424" s="156"/>
      <c r="AL424" s="110"/>
      <c r="AM424" s="110"/>
      <c r="AN424" s="110"/>
      <c r="AO424" s="110"/>
      <c r="AP424" s="33"/>
      <c r="AQ424" s="118"/>
      <c r="AR424" s="129"/>
      <c r="AS424" s="23"/>
      <c r="AT424" s="120"/>
      <c r="AU424" s="42"/>
      <c r="AV424" s="133"/>
      <c r="AW424" s="133"/>
      <c r="AX424" s="23"/>
      <c r="AY424" s="23"/>
      <c r="AZ424" s="133"/>
      <c r="BA424" s="133"/>
      <c r="BB424" s="23"/>
      <c r="BC424" s="23"/>
      <c r="BD424" s="133"/>
      <c r="BE424" s="133"/>
      <c r="BF424" s="23"/>
      <c r="BG424" s="23"/>
      <c r="BH424" s="137"/>
    </row>
    <row r="425" spans="1:60" x14ac:dyDescent="0.15">
      <c r="A425" s="238"/>
      <c r="B425" s="241"/>
      <c r="C425" s="238"/>
      <c r="D425" s="237"/>
      <c r="E425" s="10"/>
      <c r="F425" s="10"/>
      <c r="G425" s="10"/>
      <c r="H425" s="10"/>
      <c r="I425" s="10"/>
      <c r="J425" s="238"/>
      <c r="K425" s="238"/>
      <c r="L425" s="152"/>
      <c r="M425" s="152"/>
      <c r="N425" s="10"/>
      <c r="O425" s="151"/>
      <c r="P425" s="3"/>
      <c r="Q425" s="10"/>
      <c r="R425" s="10"/>
      <c r="S425" s="152"/>
      <c r="T425" s="152"/>
      <c r="U425" s="152"/>
      <c r="V425" s="152"/>
      <c r="W425" s="3"/>
      <c r="X425" s="3"/>
      <c r="Y425" s="3"/>
      <c r="Z425" s="3"/>
      <c r="AA425" s="1"/>
      <c r="AB425" s="23"/>
      <c r="AC425" s="155"/>
      <c r="AD425" s="155"/>
      <c r="AE425" s="155"/>
      <c r="AF425" s="155"/>
      <c r="AG425" s="101"/>
      <c r="AH425" s="155"/>
      <c r="AI425" s="155"/>
      <c r="AJ425" s="155"/>
      <c r="AK425" s="155"/>
      <c r="AL425" s="110"/>
      <c r="AM425" s="110"/>
      <c r="AN425" s="110"/>
      <c r="AO425" s="110"/>
      <c r="AP425" s="43"/>
      <c r="AQ425" s="118"/>
      <c r="AR425" s="127"/>
      <c r="AS425" s="130"/>
      <c r="AT425" s="120"/>
      <c r="AU425" s="42"/>
      <c r="AV425" s="133"/>
      <c r="AW425" s="133"/>
      <c r="AX425" s="23"/>
      <c r="AY425" s="23"/>
      <c r="AZ425" s="133"/>
      <c r="BA425" s="133"/>
      <c r="BB425" s="23"/>
      <c r="BC425" s="23"/>
      <c r="BD425" s="133"/>
      <c r="BE425" s="133"/>
      <c r="BF425" s="23"/>
      <c r="BG425" s="23"/>
      <c r="BH425" s="137"/>
    </row>
    <row r="426" spans="1:60" x14ac:dyDescent="0.15">
      <c r="A426" s="238"/>
      <c r="B426" s="241"/>
      <c r="C426" s="238"/>
      <c r="D426" s="238"/>
      <c r="E426" s="147"/>
      <c r="F426" s="145"/>
      <c r="G426" s="145"/>
      <c r="H426" s="145"/>
      <c r="I426" s="145"/>
      <c r="J426" s="238"/>
      <c r="K426" s="238"/>
      <c r="L426" s="31"/>
      <c r="M426" s="45"/>
      <c r="N426" s="9"/>
      <c r="O426" s="93"/>
      <c r="P426" s="45"/>
      <c r="Q426" s="9"/>
      <c r="R426" s="9"/>
      <c r="S426" s="45"/>
      <c r="T426" s="45"/>
      <c r="U426" s="45"/>
      <c r="V426" s="30"/>
      <c r="W426" s="29"/>
      <c r="X426" s="29"/>
      <c r="Y426" s="29"/>
      <c r="Z426" s="29"/>
      <c r="AA426" s="28"/>
      <c r="AB426" s="45"/>
      <c r="AC426" s="97"/>
      <c r="AD426" s="97"/>
      <c r="AE426" s="97"/>
      <c r="AF426" s="97"/>
      <c r="AG426" s="97"/>
      <c r="AH426" s="156"/>
      <c r="AI426" s="156"/>
      <c r="AJ426" s="156"/>
      <c r="AK426" s="156"/>
      <c r="AL426" s="110"/>
      <c r="AM426" s="110"/>
      <c r="AN426" s="110"/>
      <c r="AO426" s="110"/>
      <c r="AP426" s="33"/>
      <c r="AQ426" s="118"/>
      <c r="AR426" s="128"/>
      <c r="AS426" s="130"/>
      <c r="AT426" s="120"/>
      <c r="AU426" s="42"/>
      <c r="AV426" s="133"/>
      <c r="AW426" s="133"/>
      <c r="AX426" s="23"/>
      <c r="AY426" s="23"/>
      <c r="AZ426" s="133"/>
      <c r="BA426" s="133"/>
      <c r="BB426" s="23"/>
      <c r="BC426" s="23"/>
      <c r="BD426" s="133"/>
      <c r="BE426" s="133"/>
      <c r="BF426" s="23"/>
      <c r="BG426" s="23"/>
      <c r="BH426" s="137"/>
    </row>
    <row r="427" spans="1:60" x14ac:dyDescent="0.15">
      <c r="A427" s="238"/>
      <c r="B427" s="241"/>
      <c r="C427" s="238"/>
      <c r="D427" s="239"/>
      <c r="E427" s="147"/>
      <c r="F427" s="145"/>
      <c r="G427" s="145"/>
      <c r="H427" s="145"/>
      <c r="I427" s="145"/>
      <c r="J427" s="238"/>
      <c r="K427" s="238"/>
      <c r="L427" s="31"/>
      <c r="M427" s="45"/>
      <c r="N427" s="9"/>
      <c r="O427" s="93"/>
      <c r="P427" s="45"/>
      <c r="Q427" s="9"/>
      <c r="R427" s="9"/>
      <c r="S427" s="45"/>
      <c r="T427" s="45"/>
      <c r="U427" s="45"/>
      <c r="V427" s="30"/>
      <c r="W427" s="29"/>
      <c r="X427" s="29"/>
      <c r="Y427" s="29"/>
      <c r="Z427" s="29"/>
      <c r="AA427" s="28"/>
      <c r="AB427" s="45"/>
      <c r="AC427" s="97"/>
      <c r="AD427" s="97"/>
      <c r="AE427" s="97"/>
      <c r="AF427" s="97"/>
      <c r="AG427" s="97"/>
      <c r="AH427" s="156"/>
      <c r="AI427" s="156"/>
      <c r="AJ427" s="156"/>
      <c r="AK427" s="156"/>
      <c r="AL427" s="110"/>
      <c r="AM427" s="110"/>
      <c r="AN427" s="110"/>
      <c r="AO427" s="110"/>
      <c r="AP427" s="43"/>
      <c r="AQ427" s="118"/>
      <c r="AR427" s="129"/>
      <c r="AS427" s="23"/>
      <c r="AT427" s="120"/>
      <c r="AU427" s="42"/>
      <c r="AV427" s="133"/>
      <c r="AW427" s="133"/>
      <c r="AX427" s="23"/>
      <c r="AY427" s="23"/>
      <c r="AZ427" s="133"/>
      <c r="BA427" s="133"/>
      <c r="BB427" s="23"/>
      <c r="BC427" s="23"/>
      <c r="BD427" s="133"/>
      <c r="BE427" s="133"/>
      <c r="BF427" s="23"/>
      <c r="BG427" s="23"/>
      <c r="BH427" s="137"/>
    </row>
    <row r="428" spans="1:60" x14ac:dyDescent="0.15">
      <c r="A428" s="238"/>
      <c r="B428" s="241"/>
      <c r="C428" s="238"/>
      <c r="D428" s="237"/>
      <c r="E428" s="147"/>
      <c r="F428" s="147"/>
      <c r="G428" s="147"/>
      <c r="H428" s="147"/>
      <c r="I428" s="147"/>
      <c r="J428" s="238"/>
      <c r="K428" s="238"/>
      <c r="L428" s="150"/>
      <c r="M428" s="147"/>
      <c r="N428" s="147"/>
      <c r="O428" s="150"/>
      <c r="P428" s="147"/>
      <c r="Q428" s="147"/>
      <c r="R428" s="147"/>
      <c r="S428" s="147"/>
      <c r="T428" s="147"/>
      <c r="U428" s="147"/>
      <c r="V428" s="147"/>
      <c r="W428" s="147"/>
      <c r="X428" s="147"/>
      <c r="Y428" s="147"/>
      <c r="Z428" s="147"/>
      <c r="AA428" s="147"/>
      <c r="AB428" s="45"/>
      <c r="AC428" s="157"/>
      <c r="AD428" s="157"/>
      <c r="AE428" s="157"/>
      <c r="AF428" s="157"/>
      <c r="AG428" s="97"/>
      <c r="AH428" s="157"/>
      <c r="AI428" s="157"/>
      <c r="AJ428" s="157"/>
      <c r="AK428" s="157"/>
      <c r="AL428" s="110"/>
      <c r="AM428" s="110"/>
      <c r="AN428" s="110"/>
      <c r="AO428" s="110"/>
      <c r="AP428" s="33"/>
      <c r="AQ428" s="118"/>
      <c r="AR428" s="127"/>
      <c r="AS428" s="130"/>
      <c r="AT428" s="120"/>
      <c r="AU428" s="42"/>
      <c r="AV428" s="133"/>
      <c r="AW428" s="133"/>
      <c r="AX428" s="23"/>
      <c r="AY428" s="23"/>
      <c r="AZ428" s="133"/>
      <c r="BA428" s="133"/>
      <c r="BB428" s="23"/>
      <c r="BC428" s="23"/>
      <c r="BD428" s="133"/>
      <c r="BE428" s="133"/>
      <c r="BF428" s="23"/>
      <c r="BG428" s="23"/>
      <c r="BH428" s="137"/>
    </row>
    <row r="429" spans="1:60" x14ac:dyDescent="0.15">
      <c r="A429" s="238"/>
      <c r="B429" s="241"/>
      <c r="C429" s="238"/>
      <c r="D429" s="238"/>
      <c r="E429" s="147"/>
      <c r="F429" s="147"/>
      <c r="G429" s="147"/>
      <c r="H429" s="147"/>
      <c r="I429" s="147"/>
      <c r="J429" s="238"/>
      <c r="K429" s="238"/>
      <c r="L429" s="150"/>
      <c r="M429" s="147"/>
      <c r="N429" s="147"/>
      <c r="O429" s="150"/>
      <c r="P429" s="147"/>
      <c r="Q429" s="147"/>
      <c r="R429" s="147"/>
      <c r="S429" s="147"/>
      <c r="T429" s="147"/>
      <c r="U429" s="147"/>
      <c r="V429" s="147"/>
      <c r="W429" s="147"/>
      <c r="X429" s="147"/>
      <c r="Y429" s="147"/>
      <c r="Z429" s="147"/>
      <c r="AA429" s="147"/>
      <c r="AB429" s="45"/>
      <c r="AC429" s="157"/>
      <c r="AD429" s="157"/>
      <c r="AE429" s="157"/>
      <c r="AF429" s="157"/>
      <c r="AG429" s="97"/>
      <c r="AH429" s="157"/>
      <c r="AI429" s="157"/>
      <c r="AJ429" s="157"/>
      <c r="AK429" s="157"/>
      <c r="AL429" s="110"/>
      <c r="AM429" s="110"/>
      <c r="AN429" s="110"/>
      <c r="AO429" s="110"/>
      <c r="AP429" s="43"/>
      <c r="AQ429" s="118"/>
      <c r="AR429" s="128"/>
      <c r="AS429" s="130"/>
      <c r="AT429" s="120"/>
      <c r="AU429" s="42"/>
      <c r="AV429" s="133"/>
      <c r="AW429" s="133"/>
      <c r="AX429" s="23"/>
      <c r="AY429" s="23"/>
      <c r="AZ429" s="133"/>
      <c r="BA429" s="133"/>
      <c r="BB429" s="23"/>
      <c r="BC429" s="23"/>
      <c r="BD429" s="133"/>
      <c r="BE429" s="133"/>
      <c r="BF429" s="23"/>
      <c r="BG429" s="23"/>
      <c r="BH429" s="137"/>
    </row>
    <row r="430" spans="1:60" x14ac:dyDescent="0.15">
      <c r="A430" s="239"/>
      <c r="B430" s="242"/>
      <c r="C430" s="239"/>
      <c r="D430" s="239"/>
      <c r="E430" s="147"/>
      <c r="F430" s="147"/>
      <c r="G430" s="147"/>
      <c r="H430" s="147"/>
      <c r="I430" s="147"/>
      <c r="J430" s="239"/>
      <c r="K430" s="239"/>
      <c r="L430" s="150"/>
      <c r="M430" s="147"/>
      <c r="N430" s="147"/>
      <c r="O430" s="150"/>
      <c r="P430" s="147"/>
      <c r="Q430" s="147"/>
      <c r="R430" s="147"/>
      <c r="S430" s="147"/>
      <c r="T430" s="147"/>
      <c r="U430" s="147"/>
      <c r="V430" s="147"/>
      <c r="W430" s="147"/>
      <c r="X430" s="147"/>
      <c r="Y430" s="147"/>
      <c r="Z430" s="147"/>
      <c r="AA430" s="147"/>
      <c r="AB430" s="45"/>
      <c r="AC430" s="157"/>
      <c r="AD430" s="157"/>
      <c r="AE430" s="157"/>
      <c r="AF430" s="157"/>
      <c r="AG430" s="97"/>
      <c r="AH430" s="157"/>
      <c r="AI430" s="157"/>
      <c r="AJ430" s="157"/>
      <c r="AK430" s="157"/>
      <c r="AL430" s="110"/>
      <c r="AM430" s="110"/>
      <c r="AN430" s="110"/>
      <c r="AO430" s="110"/>
      <c r="AP430" s="33"/>
      <c r="AQ430" s="119"/>
      <c r="AR430" s="129"/>
      <c r="AS430" s="23"/>
      <c r="AT430" s="120"/>
      <c r="AU430" s="42"/>
      <c r="AV430" s="133"/>
      <c r="AW430" s="133"/>
      <c r="AX430" s="23"/>
      <c r="AY430" s="23"/>
      <c r="AZ430" s="133"/>
      <c r="BA430" s="133"/>
      <c r="BB430" s="23"/>
      <c r="BC430" s="23"/>
      <c r="BD430" s="133"/>
      <c r="BE430" s="133"/>
      <c r="BF430" s="23"/>
      <c r="BG430" s="23"/>
      <c r="BH430" s="137"/>
    </row>
    <row r="431" spans="1:60" ht="11.25" customHeight="1" x14ac:dyDescent="0.15">
      <c r="A431" s="237"/>
      <c r="B431" s="240"/>
      <c r="C431" s="237"/>
      <c r="D431" s="237"/>
      <c r="E431" s="10"/>
      <c r="F431" s="10"/>
      <c r="G431" s="10"/>
      <c r="H431" s="10"/>
      <c r="I431" s="10"/>
      <c r="J431" s="10"/>
      <c r="K431" s="10"/>
      <c r="L431" s="152"/>
      <c r="M431" s="152"/>
      <c r="N431" s="152"/>
      <c r="O431" s="151"/>
      <c r="P431" s="3"/>
      <c r="Q431" s="10"/>
      <c r="R431" s="10"/>
      <c r="S431" s="10"/>
      <c r="T431" s="152"/>
      <c r="U431" s="152"/>
      <c r="V431" s="152"/>
      <c r="W431" s="3"/>
      <c r="X431" s="3"/>
      <c r="Y431" s="3"/>
      <c r="Z431" s="3"/>
      <c r="AA431" s="1"/>
      <c r="AB431" s="23"/>
      <c r="AC431" s="155"/>
      <c r="AD431" s="155"/>
      <c r="AE431" s="155"/>
      <c r="AF431" s="155"/>
      <c r="AG431" s="101"/>
      <c r="AH431" s="155"/>
      <c r="AI431" s="155"/>
      <c r="AJ431" s="155"/>
      <c r="AK431" s="155"/>
      <c r="AL431" s="110"/>
      <c r="AM431" s="110"/>
      <c r="AN431" s="110"/>
      <c r="AO431" s="110"/>
      <c r="AP431" s="33"/>
      <c r="AQ431" s="121"/>
      <c r="AR431" s="127"/>
      <c r="AS431" s="130"/>
      <c r="AT431" s="120"/>
      <c r="AU431" s="42"/>
      <c r="AV431" s="133"/>
      <c r="AW431" s="133"/>
      <c r="AX431" s="23"/>
      <c r="AY431" s="23"/>
      <c r="AZ431" s="133"/>
      <c r="BA431" s="133"/>
      <c r="BB431" s="23"/>
      <c r="BC431" s="23"/>
      <c r="BD431" s="133"/>
      <c r="BE431" s="133"/>
      <c r="BF431" s="23"/>
      <c r="BG431" s="23"/>
      <c r="BH431" s="137"/>
    </row>
    <row r="432" spans="1:60" x14ac:dyDescent="0.15">
      <c r="A432" s="238"/>
      <c r="B432" s="241"/>
      <c r="C432" s="238"/>
      <c r="D432" s="238"/>
      <c r="E432" s="147"/>
      <c r="F432" s="145"/>
      <c r="G432" s="145"/>
      <c r="H432" s="145"/>
      <c r="I432" s="145"/>
      <c r="J432" s="237"/>
      <c r="K432" s="237"/>
      <c r="L432" s="45"/>
      <c r="M432" s="45"/>
      <c r="N432" s="30"/>
      <c r="O432" s="93"/>
      <c r="P432" s="45"/>
      <c r="Q432" s="9"/>
      <c r="R432" s="9"/>
      <c r="S432" s="187"/>
      <c r="T432" s="45"/>
      <c r="U432" s="45"/>
      <c r="V432" s="30"/>
      <c r="W432" s="29"/>
      <c r="X432" s="29"/>
      <c r="Y432" s="29"/>
      <c r="Z432" s="29"/>
      <c r="AA432" s="28"/>
      <c r="AB432" s="45"/>
      <c r="AC432" s="97"/>
      <c r="AD432" s="97"/>
      <c r="AE432" s="97"/>
      <c r="AF432" s="97"/>
      <c r="AG432" s="97"/>
      <c r="AH432" s="156"/>
      <c r="AI432" s="156"/>
      <c r="AJ432" s="156"/>
      <c r="AK432" s="156"/>
      <c r="AL432" s="110"/>
      <c r="AM432" s="110"/>
      <c r="AN432" s="110"/>
      <c r="AO432" s="110"/>
      <c r="AP432" s="43"/>
      <c r="AQ432" s="118"/>
      <c r="AR432" s="128"/>
      <c r="AS432" s="130"/>
      <c r="AT432" s="120"/>
      <c r="AU432" s="42"/>
      <c r="AV432" s="133"/>
      <c r="AW432" s="133"/>
      <c r="AX432" s="23"/>
      <c r="AY432" s="23"/>
      <c r="AZ432" s="133"/>
      <c r="BA432" s="133"/>
      <c r="BB432" s="23"/>
      <c r="BC432" s="23"/>
      <c r="BD432" s="133"/>
      <c r="BE432" s="133"/>
      <c r="BF432" s="23"/>
      <c r="BG432" s="23"/>
      <c r="BH432" s="137"/>
    </row>
    <row r="433" spans="1:60" x14ac:dyDescent="0.15">
      <c r="A433" s="238"/>
      <c r="B433" s="241"/>
      <c r="C433" s="238"/>
      <c r="D433" s="239"/>
      <c r="E433" s="147"/>
      <c r="F433" s="145"/>
      <c r="G433" s="145"/>
      <c r="H433" s="145"/>
      <c r="I433" s="145"/>
      <c r="J433" s="238"/>
      <c r="K433" s="238"/>
      <c r="L433" s="150"/>
      <c r="M433" s="147"/>
      <c r="N433" s="147"/>
      <c r="O433" s="150"/>
      <c r="P433" s="45"/>
      <c r="Q433" s="9"/>
      <c r="R433" s="9"/>
      <c r="S433" s="9"/>
      <c r="T433" s="30"/>
      <c r="U433" s="30"/>
      <c r="V433" s="30"/>
      <c r="W433" s="29"/>
      <c r="X433" s="29"/>
      <c r="Y433" s="29"/>
      <c r="Z433" s="29"/>
      <c r="AA433" s="30"/>
      <c r="AB433" s="45"/>
      <c r="AC433" s="97"/>
      <c r="AD433" s="97"/>
      <c r="AE433" s="97"/>
      <c r="AF433" s="97"/>
      <c r="AG433" s="97"/>
      <c r="AH433" s="100"/>
      <c r="AI433" s="100"/>
      <c r="AJ433" s="100"/>
      <c r="AK433" s="100"/>
      <c r="AL433" s="110"/>
      <c r="AM433" s="110"/>
      <c r="AN433" s="110"/>
      <c r="AO433" s="110"/>
      <c r="AP433" s="33"/>
      <c r="AQ433" s="118"/>
      <c r="AR433" s="129"/>
      <c r="AS433" s="23"/>
      <c r="AT433" s="120"/>
      <c r="AU433" s="42"/>
      <c r="AV433" s="133"/>
      <c r="AW433" s="133"/>
      <c r="AX433" s="23"/>
      <c r="AY433" s="23"/>
      <c r="AZ433" s="133"/>
      <c r="BA433" s="133"/>
      <c r="BB433" s="23"/>
      <c r="BC433" s="23"/>
      <c r="BD433" s="133"/>
      <c r="BE433" s="133"/>
      <c r="BF433" s="23"/>
      <c r="BG433" s="23"/>
      <c r="BH433" s="137"/>
    </row>
    <row r="434" spans="1:60" x14ac:dyDescent="0.15">
      <c r="A434" s="238"/>
      <c r="B434" s="241"/>
      <c r="C434" s="238"/>
      <c r="D434" s="237"/>
      <c r="E434" s="10"/>
      <c r="F434" s="10"/>
      <c r="G434" s="10"/>
      <c r="H434" s="10"/>
      <c r="I434" s="10"/>
      <c r="J434" s="238"/>
      <c r="K434" s="238"/>
      <c r="L434" s="152"/>
      <c r="M434" s="152"/>
      <c r="N434" s="10"/>
      <c r="O434" s="151"/>
      <c r="P434" s="3"/>
      <c r="Q434" s="10"/>
      <c r="R434" s="10"/>
      <c r="S434" s="152"/>
      <c r="T434" s="152"/>
      <c r="U434" s="152"/>
      <c r="V434" s="152"/>
      <c r="W434" s="3"/>
      <c r="X434" s="3"/>
      <c r="Y434" s="3"/>
      <c r="Z434" s="3"/>
      <c r="AA434" s="1"/>
      <c r="AB434" s="23"/>
      <c r="AC434" s="155"/>
      <c r="AD434" s="155"/>
      <c r="AE434" s="155"/>
      <c r="AF434" s="155"/>
      <c r="AG434" s="101"/>
      <c r="AH434" s="155"/>
      <c r="AI434" s="155"/>
      <c r="AJ434" s="155"/>
      <c r="AK434" s="155"/>
      <c r="AL434" s="110"/>
      <c r="AM434" s="110"/>
      <c r="AN434" s="110"/>
      <c r="AO434" s="110"/>
      <c r="AP434" s="43"/>
      <c r="AQ434" s="118"/>
      <c r="AR434" s="127"/>
      <c r="AS434" s="130"/>
      <c r="AT434" s="120"/>
      <c r="AU434" s="42"/>
      <c r="AV434" s="133"/>
      <c r="AW434" s="133"/>
      <c r="AX434" s="23"/>
      <c r="AY434" s="23"/>
      <c r="AZ434" s="133"/>
      <c r="BA434" s="133"/>
      <c r="BB434" s="23"/>
      <c r="BC434" s="23"/>
      <c r="BD434" s="133"/>
      <c r="BE434" s="133"/>
      <c r="BF434" s="23"/>
      <c r="BG434" s="23"/>
      <c r="BH434" s="137"/>
    </row>
    <row r="435" spans="1:60" x14ac:dyDescent="0.15">
      <c r="A435" s="238"/>
      <c r="B435" s="241"/>
      <c r="C435" s="238"/>
      <c r="D435" s="238"/>
      <c r="E435" s="147"/>
      <c r="F435" s="145"/>
      <c r="G435" s="145"/>
      <c r="H435" s="145"/>
      <c r="I435" s="145"/>
      <c r="J435" s="238"/>
      <c r="K435" s="238"/>
      <c r="L435" s="45"/>
      <c r="M435" s="45"/>
      <c r="N435" s="9"/>
      <c r="O435" s="93"/>
      <c r="P435" s="45"/>
      <c r="Q435" s="9"/>
      <c r="R435" s="9"/>
      <c r="S435" s="45"/>
      <c r="T435" s="45"/>
      <c r="U435" s="45"/>
      <c r="V435" s="30"/>
      <c r="W435" s="97"/>
      <c r="X435" s="97"/>
      <c r="Y435" s="97"/>
      <c r="Z435" s="97"/>
      <c r="AA435" s="28"/>
      <c r="AB435" s="45"/>
      <c r="AC435" s="97"/>
      <c r="AD435" s="97"/>
      <c r="AE435" s="97"/>
      <c r="AF435" s="97"/>
      <c r="AG435" s="97"/>
      <c r="AH435" s="156"/>
      <c r="AI435" s="156"/>
      <c r="AJ435" s="156"/>
      <c r="AK435" s="156"/>
      <c r="AL435" s="110"/>
      <c r="AM435" s="110"/>
      <c r="AN435" s="110"/>
      <c r="AO435" s="110"/>
      <c r="AP435" s="33"/>
      <c r="AQ435" s="118"/>
      <c r="AR435" s="128"/>
      <c r="AS435" s="130"/>
      <c r="AT435" s="120"/>
      <c r="AU435" s="42"/>
      <c r="AV435" s="133"/>
      <c r="AW435" s="133"/>
      <c r="AX435" s="23"/>
      <c r="AY435" s="23"/>
      <c r="AZ435" s="133"/>
      <c r="BA435" s="133"/>
      <c r="BB435" s="23"/>
      <c r="BC435" s="23"/>
      <c r="BD435" s="133"/>
      <c r="BE435" s="133"/>
      <c r="BF435" s="23"/>
      <c r="BG435" s="23"/>
      <c r="BH435" s="137"/>
    </row>
    <row r="436" spans="1:60" x14ac:dyDescent="0.15">
      <c r="A436" s="238"/>
      <c r="B436" s="241"/>
      <c r="C436" s="238"/>
      <c r="D436" s="239"/>
      <c r="E436" s="147"/>
      <c r="F436" s="147"/>
      <c r="G436" s="147"/>
      <c r="H436" s="147"/>
      <c r="I436" s="147"/>
      <c r="J436" s="238"/>
      <c r="K436" s="238"/>
      <c r="L436" s="150"/>
      <c r="M436" s="147"/>
      <c r="N436" s="147"/>
      <c r="O436" s="150"/>
      <c r="P436" s="147"/>
      <c r="Q436" s="147"/>
      <c r="R436" s="147"/>
      <c r="S436" s="147"/>
      <c r="T436" s="147"/>
      <c r="U436" s="147"/>
      <c r="V436" s="147"/>
      <c r="W436" s="147"/>
      <c r="X436" s="147"/>
      <c r="Y436" s="147"/>
      <c r="Z436" s="147"/>
      <c r="AA436" s="147"/>
      <c r="AB436" s="45"/>
      <c r="AC436" s="157"/>
      <c r="AD436" s="157"/>
      <c r="AE436" s="157"/>
      <c r="AF436" s="157"/>
      <c r="AG436" s="97"/>
      <c r="AH436" s="157"/>
      <c r="AI436" s="157"/>
      <c r="AJ436" s="157"/>
      <c r="AK436" s="157"/>
      <c r="AL436" s="110"/>
      <c r="AM436" s="110"/>
      <c r="AN436" s="110"/>
      <c r="AO436" s="110"/>
      <c r="AP436" s="43"/>
      <c r="AQ436" s="118"/>
      <c r="AR436" s="129"/>
      <c r="AS436" s="23"/>
      <c r="AT436" s="120"/>
      <c r="AU436" s="42"/>
      <c r="AV436" s="133"/>
      <c r="AW436" s="133"/>
      <c r="AX436" s="23"/>
      <c r="AY436" s="23"/>
      <c r="AZ436" s="133"/>
      <c r="BA436" s="133"/>
      <c r="BB436" s="23"/>
      <c r="BC436" s="23"/>
      <c r="BD436" s="133"/>
      <c r="BE436" s="133"/>
      <c r="BF436" s="23"/>
      <c r="BG436" s="23"/>
      <c r="BH436" s="137"/>
    </row>
    <row r="437" spans="1:60" x14ac:dyDescent="0.15">
      <c r="A437" s="238"/>
      <c r="B437" s="241"/>
      <c r="C437" s="238"/>
      <c r="D437" s="237"/>
      <c r="E437" s="147"/>
      <c r="F437" s="147"/>
      <c r="G437" s="147"/>
      <c r="H437" s="147"/>
      <c r="I437" s="147"/>
      <c r="J437" s="238"/>
      <c r="K437" s="238"/>
      <c r="L437" s="150"/>
      <c r="M437" s="147"/>
      <c r="N437" s="147"/>
      <c r="O437" s="150"/>
      <c r="P437" s="147"/>
      <c r="Q437" s="147"/>
      <c r="R437" s="147"/>
      <c r="S437" s="147"/>
      <c r="T437" s="147"/>
      <c r="U437" s="147"/>
      <c r="V437" s="147"/>
      <c r="W437" s="147"/>
      <c r="X437" s="147"/>
      <c r="Y437" s="147"/>
      <c r="Z437" s="147"/>
      <c r="AA437" s="147"/>
      <c r="AB437" s="45"/>
      <c r="AC437" s="157"/>
      <c r="AD437" s="157"/>
      <c r="AE437" s="157"/>
      <c r="AF437" s="157"/>
      <c r="AG437" s="97"/>
      <c r="AH437" s="157"/>
      <c r="AI437" s="157"/>
      <c r="AJ437" s="157"/>
      <c r="AK437" s="157"/>
      <c r="AL437" s="110"/>
      <c r="AM437" s="110"/>
      <c r="AN437" s="110"/>
      <c r="AO437" s="110"/>
      <c r="AP437" s="33"/>
      <c r="AQ437" s="118"/>
      <c r="AR437" s="127"/>
      <c r="AS437" s="130"/>
      <c r="AT437" s="120"/>
      <c r="AU437" s="42"/>
      <c r="AV437" s="133"/>
      <c r="AW437" s="133"/>
      <c r="AX437" s="23"/>
      <c r="AY437" s="23"/>
      <c r="AZ437" s="133"/>
      <c r="BA437" s="133"/>
      <c r="BB437" s="23"/>
      <c r="BC437" s="23"/>
      <c r="BD437" s="133"/>
      <c r="BE437" s="133"/>
      <c r="BF437" s="23"/>
      <c r="BG437" s="23"/>
      <c r="BH437" s="137"/>
    </row>
    <row r="438" spans="1:60" x14ac:dyDescent="0.15">
      <c r="A438" s="238"/>
      <c r="B438" s="241"/>
      <c r="C438" s="238"/>
      <c r="D438" s="238"/>
      <c r="E438" s="147"/>
      <c r="F438" s="147"/>
      <c r="G438" s="147"/>
      <c r="H438" s="147"/>
      <c r="I438" s="147"/>
      <c r="J438" s="238"/>
      <c r="K438" s="238"/>
      <c r="L438" s="150"/>
      <c r="M438" s="147"/>
      <c r="N438" s="147"/>
      <c r="O438" s="150"/>
      <c r="P438" s="147"/>
      <c r="Q438" s="147"/>
      <c r="R438" s="147"/>
      <c r="S438" s="147"/>
      <c r="T438" s="147"/>
      <c r="U438" s="147"/>
      <c r="V438" s="147"/>
      <c r="W438" s="147"/>
      <c r="X438" s="147"/>
      <c r="Y438" s="147"/>
      <c r="Z438" s="147"/>
      <c r="AA438" s="147"/>
      <c r="AB438" s="45"/>
      <c r="AC438" s="157"/>
      <c r="AD438" s="157"/>
      <c r="AE438" s="157"/>
      <c r="AF438" s="157"/>
      <c r="AG438" s="97"/>
      <c r="AH438" s="157"/>
      <c r="AI438" s="157"/>
      <c r="AJ438" s="157"/>
      <c r="AK438" s="157"/>
      <c r="AL438" s="110"/>
      <c r="AM438" s="110"/>
      <c r="AN438" s="110"/>
      <c r="AO438" s="110"/>
      <c r="AP438" s="43"/>
      <c r="AQ438" s="118"/>
      <c r="AR438" s="128"/>
      <c r="AS438" s="130"/>
      <c r="AT438" s="120"/>
      <c r="AU438" s="42"/>
      <c r="AV438" s="133"/>
      <c r="AW438" s="133"/>
      <c r="AX438" s="23"/>
      <c r="AY438" s="23"/>
      <c r="AZ438" s="133"/>
      <c r="BA438" s="133"/>
      <c r="BB438" s="23"/>
      <c r="BC438" s="23"/>
      <c r="BD438" s="133"/>
      <c r="BE438" s="133"/>
      <c r="BF438" s="23"/>
      <c r="BG438" s="23"/>
      <c r="BH438" s="137"/>
    </row>
    <row r="439" spans="1:60" x14ac:dyDescent="0.15">
      <c r="A439" s="239"/>
      <c r="B439" s="242"/>
      <c r="C439" s="239"/>
      <c r="D439" s="239"/>
      <c r="E439" s="147"/>
      <c r="F439" s="147"/>
      <c r="G439" s="147"/>
      <c r="H439" s="147"/>
      <c r="I439" s="147"/>
      <c r="J439" s="239"/>
      <c r="K439" s="239"/>
      <c r="L439" s="150"/>
      <c r="M439" s="147"/>
      <c r="N439" s="147"/>
      <c r="O439" s="150"/>
      <c r="P439" s="147"/>
      <c r="Q439" s="147"/>
      <c r="R439" s="147"/>
      <c r="S439" s="147"/>
      <c r="T439" s="147"/>
      <c r="U439" s="147"/>
      <c r="V439" s="147"/>
      <c r="W439" s="147"/>
      <c r="X439" s="147"/>
      <c r="Y439" s="147"/>
      <c r="Z439" s="147"/>
      <c r="AA439" s="147"/>
      <c r="AB439" s="45"/>
      <c r="AC439" s="157"/>
      <c r="AD439" s="157"/>
      <c r="AE439" s="157"/>
      <c r="AF439" s="157"/>
      <c r="AG439" s="97"/>
      <c r="AH439" s="157"/>
      <c r="AI439" s="157"/>
      <c r="AJ439" s="157"/>
      <c r="AK439" s="157"/>
      <c r="AL439" s="110"/>
      <c r="AM439" s="110"/>
      <c r="AN439" s="110"/>
      <c r="AO439" s="110"/>
      <c r="AP439" s="33"/>
      <c r="AQ439" s="119"/>
      <c r="AR439" s="129"/>
      <c r="AS439" s="23"/>
      <c r="AT439" s="120"/>
      <c r="AU439" s="42"/>
      <c r="AV439" s="133"/>
      <c r="AW439" s="133"/>
      <c r="AX439" s="23"/>
      <c r="AY439" s="23"/>
      <c r="AZ439" s="133"/>
      <c r="BA439" s="133"/>
      <c r="BB439" s="23"/>
      <c r="BC439" s="23"/>
      <c r="BD439" s="133"/>
      <c r="BE439" s="133"/>
      <c r="BF439" s="23"/>
      <c r="BG439" s="23"/>
      <c r="BH439" s="137"/>
    </row>
    <row r="440" spans="1:60" ht="11.25" customHeight="1" x14ac:dyDescent="0.15">
      <c r="A440" s="237"/>
      <c r="B440" s="240"/>
      <c r="C440" s="237"/>
      <c r="D440" s="237"/>
      <c r="E440" s="10"/>
      <c r="F440" s="10"/>
      <c r="G440" s="10"/>
      <c r="H440" s="10"/>
      <c r="I440" s="10"/>
      <c r="J440" s="10"/>
      <c r="K440" s="10"/>
      <c r="L440" s="149"/>
      <c r="M440" s="10"/>
      <c r="N440" s="10"/>
      <c r="O440" s="151"/>
      <c r="P440" s="3"/>
      <c r="Q440" s="10"/>
      <c r="R440" s="10"/>
      <c r="S440" s="152"/>
      <c r="T440" s="152"/>
      <c r="U440" s="152"/>
      <c r="V440" s="152"/>
      <c r="W440" s="3"/>
      <c r="X440" s="3"/>
      <c r="Y440" s="3"/>
      <c r="Z440" s="3"/>
      <c r="AA440" s="1"/>
      <c r="AB440" s="23"/>
      <c r="AC440" s="155"/>
      <c r="AD440" s="155"/>
      <c r="AE440" s="155"/>
      <c r="AF440" s="155"/>
      <c r="AG440" s="101"/>
      <c r="AH440" s="155"/>
      <c r="AI440" s="155"/>
      <c r="AJ440" s="155"/>
      <c r="AK440" s="155"/>
      <c r="AL440" s="110"/>
      <c r="AM440" s="110"/>
      <c r="AN440" s="110"/>
      <c r="AO440" s="110"/>
      <c r="AP440" s="33"/>
      <c r="AQ440" s="121"/>
      <c r="AR440" s="127"/>
      <c r="AS440" s="130"/>
      <c r="AT440" s="120"/>
      <c r="AU440" s="42"/>
      <c r="AV440" s="133"/>
      <c r="AW440" s="133"/>
      <c r="AX440" s="23"/>
      <c r="AY440" s="23"/>
      <c r="AZ440" s="133"/>
      <c r="BA440" s="133"/>
      <c r="BB440" s="23"/>
      <c r="BC440" s="23"/>
      <c r="BD440" s="133"/>
      <c r="BE440" s="133"/>
      <c r="BF440" s="23"/>
      <c r="BG440" s="23"/>
      <c r="BH440" s="137"/>
    </row>
    <row r="441" spans="1:60" x14ac:dyDescent="0.15">
      <c r="A441" s="238"/>
      <c r="B441" s="241"/>
      <c r="C441" s="238"/>
      <c r="D441" s="238"/>
      <c r="E441" s="147"/>
      <c r="F441" s="145"/>
      <c r="G441" s="145"/>
      <c r="H441" s="145"/>
      <c r="I441" s="145"/>
      <c r="J441" s="237"/>
      <c r="K441" s="237"/>
      <c r="L441" s="11"/>
      <c r="M441" s="187"/>
      <c r="N441" s="187"/>
      <c r="O441" s="93"/>
      <c r="P441" s="45"/>
      <c r="Q441" s="9"/>
      <c r="R441" s="9"/>
      <c r="S441" s="45"/>
      <c r="T441" s="45"/>
      <c r="U441" s="45"/>
      <c r="V441" s="30"/>
      <c r="W441" s="29"/>
      <c r="X441" s="29"/>
      <c r="Y441" s="29"/>
      <c r="Z441" s="29"/>
      <c r="AA441" s="28"/>
      <c r="AB441" s="45"/>
      <c r="AC441" s="97"/>
      <c r="AD441" s="97"/>
      <c r="AE441" s="97"/>
      <c r="AF441" s="97"/>
      <c r="AG441" s="97"/>
      <c r="AH441" s="156"/>
      <c r="AI441" s="156"/>
      <c r="AJ441" s="156"/>
      <c r="AK441" s="156"/>
      <c r="AL441" s="110"/>
      <c r="AM441" s="110"/>
      <c r="AN441" s="110"/>
      <c r="AO441" s="110"/>
      <c r="AP441" s="43"/>
      <c r="AQ441" s="118"/>
      <c r="AR441" s="128"/>
      <c r="AS441" s="130"/>
      <c r="AT441" s="120"/>
      <c r="AU441" s="42"/>
      <c r="AV441" s="133"/>
      <c r="AW441" s="133"/>
      <c r="AX441" s="23"/>
      <c r="AY441" s="23"/>
      <c r="AZ441" s="133"/>
      <c r="BA441" s="133"/>
      <c r="BB441" s="23"/>
      <c r="BC441" s="23"/>
      <c r="BD441" s="133"/>
      <c r="BE441" s="133"/>
      <c r="BF441" s="23"/>
      <c r="BG441" s="23"/>
      <c r="BH441" s="137"/>
    </row>
    <row r="442" spans="1:60" x14ac:dyDescent="0.15">
      <c r="A442" s="238"/>
      <c r="B442" s="241"/>
      <c r="C442" s="238"/>
      <c r="D442" s="239"/>
      <c r="E442" s="147"/>
      <c r="F442" s="145"/>
      <c r="G442" s="145"/>
      <c r="H442" s="145"/>
      <c r="I442" s="145"/>
      <c r="J442" s="238"/>
      <c r="K442" s="238"/>
      <c r="L442" s="150"/>
      <c r="M442" s="147"/>
      <c r="N442" s="147"/>
      <c r="O442" s="150"/>
      <c r="P442" s="45"/>
      <c r="Q442" s="9"/>
      <c r="R442" s="9"/>
      <c r="S442" s="9"/>
      <c r="T442" s="30"/>
      <c r="U442" s="30"/>
      <c r="V442" s="30"/>
      <c r="W442" s="29"/>
      <c r="X442" s="29"/>
      <c r="Y442" s="29"/>
      <c r="Z442" s="29"/>
      <c r="AA442" s="30"/>
      <c r="AB442" s="45"/>
      <c r="AC442" s="97"/>
      <c r="AD442" s="97"/>
      <c r="AE442" s="97"/>
      <c r="AF442" s="97"/>
      <c r="AG442" s="97"/>
      <c r="AH442" s="100"/>
      <c r="AI442" s="100"/>
      <c r="AJ442" s="100"/>
      <c r="AK442" s="100"/>
      <c r="AL442" s="110"/>
      <c r="AM442" s="110"/>
      <c r="AN442" s="110"/>
      <c r="AO442" s="110"/>
      <c r="AP442" s="33"/>
      <c r="AQ442" s="118"/>
      <c r="AR442" s="129"/>
      <c r="AS442" s="23"/>
      <c r="AT442" s="120"/>
      <c r="AU442" s="42"/>
      <c r="AV442" s="133"/>
      <c r="AW442" s="133"/>
      <c r="AX442" s="23"/>
      <c r="AY442" s="23"/>
      <c r="AZ442" s="133"/>
      <c r="BA442" s="133"/>
      <c r="BB442" s="23"/>
      <c r="BC442" s="23"/>
      <c r="BD442" s="133"/>
      <c r="BE442" s="133"/>
      <c r="BF442" s="23"/>
      <c r="BG442" s="23"/>
      <c r="BH442" s="137"/>
    </row>
    <row r="443" spans="1:60" x14ac:dyDescent="0.15">
      <c r="A443" s="238"/>
      <c r="B443" s="241"/>
      <c r="C443" s="238"/>
      <c r="D443" s="237"/>
      <c r="E443" s="10"/>
      <c r="F443" s="10"/>
      <c r="G443" s="10"/>
      <c r="H443" s="10"/>
      <c r="I443" s="10"/>
      <c r="J443" s="238"/>
      <c r="K443" s="238"/>
      <c r="L443" s="152"/>
      <c r="M443" s="152"/>
      <c r="N443" s="10"/>
      <c r="O443" s="151"/>
      <c r="P443" s="3"/>
      <c r="Q443" s="10"/>
      <c r="R443" s="10"/>
      <c r="S443" s="152"/>
      <c r="T443" s="152"/>
      <c r="U443" s="152"/>
      <c r="V443" s="152"/>
      <c r="W443" s="3"/>
      <c r="X443" s="3"/>
      <c r="Y443" s="3"/>
      <c r="Z443" s="3"/>
      <c r="AA443" s="1"/>
      <c r="AB443" s="23"/>
      <c r="AC443" s="155"/>
      <c r="AD443" s="155"/>
      <c r="AE443" s="155"/>
      <c r="AF443" s="155"/>
      <c r="AG443" s="101"/>
      <c r="AH443" s="155"/>
      <c r="AI443" s="155"/>
      <c r="AJ443" s="155"/>
      <c r="AK443" s="155"/>
      <c r="AL443" s="110"/>
      <c r="AM443" s="110"/>
      <c r="AN443" s="110"/>
      <c r="AO443" s="110"/>
      <c r="AP443" s="43"/>
      <c r="AQ443" s="118"/>
      <c r="AR443" s="127"/>
      <c r="AS443" s="130"/>
      <c r="AT443" s="120"/>
      <c r="AU443" s="42"/>
      <c r="AV443" s="133"/>
      <c r="AW443" s="133"/>
      <c r="AX443" s="23"/>
      <c r="AY443" s="23"/>
      <c r="AZ443" s="133"/>
      <c r="BA443" s="133"/>
      <c r="BB443" s="23"/>
      <c r="BC443" s="23"/>
      <c r="BD443" s="133"/>
      <c r="BE443" s="133"/>
      <c r="BF443" s="23"/>
      <c r="BG443" s="23"/>
      <c r="BH443" s="137"/>
    </row>
    <row r="444" spans="1:60" x14ac:dyDescent="0.15">
      <c r="A444" s="238"/>
      <c r="B444" s="241"/>
      <c r="C444" s="238"/>
      <c r="D444" s="238"/>
      <c r="E444" s="147"/>
      <c r="F444" s="145"/>
      <c r="G444" s="145"/>
      <c r="H444" s="145"/>
      <c r="I444" s="145"/>
      <c r="J444" s="238"/>
      <c r="K444" s="238"/>
      <c r="L444" s="45"/>
      <c r="M444" s="45"/>
      <c r="N444" s="9"/>
      <c r="O444" s="93"/>
      <c r="P444" s="45"/>
      <c r="Q444" s="9"/>
      <c r="R444" s="9"/>
      <c r="S444" s="30"/>
      <c r="T444" s="45"/>
      <c r="U444" s="45"/>
      <c r="V444" s="30"/>
      <c r="W444" s="97"/>
      <c r="X444" s="97"/>
      <c r="Y444" s="97"/>
      <c r="Z444" s="97"/>
      <c r="AA444" s="28"/>
      <c r="AB444" s="45"/>
      <c r="AC444" s="97"/>
      <c r="AD444" s="97"/>
      <c r="AE444" s="97"/>
      <c r="AF444" s="97"/>
      <c r="AG444" s="97"/>
      <c r="AH444" s="156"/>
      <c r="AI444" s="156"/>
      <c r="AJ444" s="156"/>
      <c r="AK444" s="156"/>
      <c r="AL444" s="110"/>
      <c r="AM444" s="110"/>
      <c r="AN444" s="110"/>
      <c r="AO444" s="110"/>
      <c r="AP444" s="33"/>
      <c r="AQ444" s="118"/>
      <c r="AR444" s="128"/>
      <c r="AS444" s="130"/>
      <c r="AT444" s="120"/>
      <c r="AU444" s="42"/>
      <c r="AV444" s="133"/>
      <c r="AW444" s="133"/>
      <c r="AX444" s="23"/>
      <c r="AY444" s="23"/>
      <c r="AZ444" s="133"/>
      <c r="BA444" s="133"/>
      <c r="BB444" s="23"/>
      <c r="BC444" s="23"/>
      <c r="BD444" s="133"/>
      <c r="BE444" s="133"/>
      <c r="BF444" s="23"/>
      <c r="BG444" s="23"/>
      <c r="BH444" s="137"/>
    </row>
    <row r="445" spans="1:60" x14ac:dyDescent="0.15">
      <c r="A445" s="238"/>
      <c r="B445" s="241"/>
      <c r="C445" s="238"/>
      <c r="D445" s="239"/>
      <c r="E445" s="147"/>
      <c r="F445" s="147"/>
      <c r="G445" s="147"/>
      <c r="H445" s="147"/>
      <c r="I445" s="147"/>
      <c r="J445" s="238"/>
      <c r="K445" s="238"/>
      <c r="L445" s="150"/>
      <c r="M445" s="147"/>
      <c r="N445" s="147"/>
      <c r="O445" s="150"/>
      <c r="P445" s="147"/>
      <c r="Q445" s="147"/>
      <c r="R445" s="147"/>
      <c r="S445" s="147"/>
      <c r="T445" s="147"/>
      <c r="U445" s="147"/>
      <c r="V445" s="147"/>
      <c r="W445" s="147"/>
      <c r="X445" s="147"/>
      <c r="Y445" s="147"/>
      <c r="Z445" s="147"/>
      <c r="AA445" s="147"/>
      <c r="AB445" s="45"/>
      <c r="AC445" s="157"/>
      <c r="AD445" s="157"/>
      <c r="AE445" s="157"/>
      <c r="AF445" s="157"/>
      <c r="AG445" s="97"/>
      <c r="AH445" s="157"/>
      <c r="AI445" s="157"/>
      <c r="AJ445" s="157"/>
      <c r="AK445" s="157"/>
      <c r="AL445" s="110"/>
      <c r="AM445" s="110"/>
      <c r="AN445" s="110"/>
      <c r="AO445" s="110"/>
      <c r="AP445" s="43"/>
      <c r="AQ445" s="118"/>
      <c r="AR445" s="129"/>
      <c r="AS445" s="23"/>
      <c r="AT445" s="120"/>
      <c r="AU445" s="42"/>
      <c r="AV445" s="133"/>
      <c r="AW445" s="133"/>
      <c r="AX445" s="23"/>
      <c r="AY445" s="23"/>
      <c r="AZ445" s="133"/>
      <c r="BA445" s="133"/>
      <c r="BB445" s="23"/>
      <c r="BC445" s="23"/>
      <c r="BD445" s="133"/>
      <c r="BE445" s="133"/>
      <c r="BF445" s="23"/>
      <c r="BG445" s="23"/>
      <c r="BH445" s="137"/>
    </row>
    <row r="446" spans="1:60" x14ac:dyDescent="0.15">
      <c r="A446" s="238"/>
      <c r="B446" s="241"/>
      <c r="C446" s="238"/>
      <c r="D446" s="237"/>
      <c r="E446" s="147"/>
      <c r="F446" s="147"/>
      <c r="G446" s="147"/>
      <c r="H446" s="147"/>
      <c r="I446" s="147"/>
      <c r="J446" s="238"/>
      <c r="K446" s="238"/>
      <c r="L446" s="150"/>
      <c r="M446" s="147"/>
      <c r="N446" s="147"/>
      <c r="O446" s="150"/>
      <c r="P446" s="147"/>
      <c r="Q446" s="147"/>
      <c r="R446" s="147"/>
      <c r="S446" s="147"/>
      <c r="T446" s="147"/>
      <c r="U446" s="147"/>
      <c r="V446" s="147"/>
      <c r="W446" s="147"/>
      <c r="X446" s="147"/>
      <c r="Y446" s="147"/>
      <c r="Z446" s="147"/>
      <c r="AA446" s="147"/>
      <c r="AB446" s="45"/>
      <c r="AC446" s="157"/>
      <c r="AD446" s="157"/>
      <c r="AE446" s="157"/>
      <c r="AF446" s="157"/>
      <c r="AG446" s="97"/>
      <c r="AH446" s="157"/>
      <c r="AI446" s="157"/>
      <c r="AJ446" s="157"/>
      <c r="AK446" s="157"/>
      <c r="AL446" s="110"/>
      <c r="AM446" s="110"/>
      <c r="AN446" s="110"/>
      <c r="AO446" s="110"/>
      <c r="AP446" s="33"/>
      <c r="AQ446" s="118"/>
      <c r="AR446" s="127"/>
      <c r="AS446" s="130"/>
      <c r="AT446" s="120"/>
      <c r="AU446" s="42"/>
      <c r="AV446" s="133"/>
      <c r="AW446" s="133"/>
      <c r="AX446" s="23"/>
      <c r="AY446" s="23"/>
      <c r="AZ446" s="133"/>
      <c r="BA446" s="133"/>
      <c r="BB446" s="23"/>
      <c r="BC446" s="23"/>
      <c r="BD446" s="133"/>
      <c r="BE446" s="133"/>
      <c r="BF446" s="23"/>
      <c r="BG446" s="23"/>
      <c r="BH446" s="137"/>
    </row>
    <row r="447" spans="1:60" x14ac:dyDescent="0.15">
      <c r="A447" s="238"/>
      <c r="B447" s="241"/>
      <c r="C447" s="238"/>
      <c r="D447" s="238"/>
      <c r="E447" s="147"/>
      <c r="F447" s="147"/>
      <c r="G447" s="147"/>
      <c r="H447" s="147"/>
      <c r="I447" s="147"/>
      <c r="J447" s="238"/>
      <c r="K447" s="238"/>
      <c r="L447" s="150"/>
      <c r="M447" s="147"/>
      <c r="N447" s="147"/>
      <c r="O447" s="150"/>
      <c r="P447" s="147"/>
      <c r="Q447" s="147"/>
      <c r="R447" s="147"/>
      <c r="S447" s="147"/>
      <c r="T447" s="147"/>
      <c r="U447" s="147"/>
      <c r="V447" s="147"/>
      <c r="W447" s="147"/>
      <c r="X447" s="147"/>
      <c r="Y447" s="147"/>
      <c r="Z447" s="147"/>
      <c r="AA447" s="147"/>
      <c r="AB447" s="45"/>
      <c r="AC447" s="157"/>
      <c r="AD447" s="157"/>
      <c r="AE447" s="157"/>
      <c r="AF447" s="157"/>
      <c r="AG447" s="97"/>
      <c r="AH447" s="157"/>
      <c r="AI447" s="157"/>
      <c r="AJ447" s="157"/>
      <c r="AK447" s="157"/>
      <c r="AL447" s="110"/>
      <c r="AM447" s="110"/>
      <c r="AN447" s="110"/>
      <c r="AO447" s="110"/>
      <c r="AP447" s="43"/>
      <c r="AQ447" s="118"/>
      <c r="AR447" s="128"/>
      <c r="AS447" s="130"/>
      <c r="AT447" s="120"/>
      <c r="AU447" s="42"/>
      <c r="AV447" s="133"/>
      <c r="AW447" s="133"/>
      <c r="AX447" s="23"/>
      <c r="AY447" s="23"/>
      <c r="AZ447" s="133"/>
      <c r="BA447" s="133"/>
      <c r="BB447" s="23"/>
      <c r="BC447" s="23"/>
      <c r="BD447" s="133"/>
      <c r="BE447" s="133"/>
      <c r="BF447" s="23"/>
      <c r="BG447" s="23"/>
      <c r="BH447" s="137"/>
    </row>
    <row r="448" spans="1:60" x14ac:dyDescent="0.15">
      <c r="A448" s="239"/>
      <c r="B448" s="242"/>
      <c r="C448" s="239"/>
      <c r="D448" s="239"/>
      <c r="E448" s="147"/>
      <c r="F448" s="147"/>
      <c r="G448" s="147"/>
      <c r="H448" s="147"/>
      <c r="I448" s="147"/>
      <c r="J448" s="239"/>
      <c r="K448" s="239"/>
      <c r="L448" s="150"/>
      <c r="M448" s="147"/>
      <c r="N448" s="147"/>
      <c r="O448" s="150"/>
      <c r="P448" s="147"/>
      <c r="Q448" s="147"/>
      <c r="R448" s="147"/>
      <c r="S448" s="147"/>
      <c r="T448" s="147"/>
      <c r="U448" s="147"/>
      <c r="V448" s="147"/>
      <c r="W448" s="147"/>
      <c r="X448" s="147"/>
      <c r="Y448" s="147"/>
      <c r="Z448" s="147"/>
      <c r="AA448" s="147"/>
      <c r="AB448" s="45"/>
      <c r="AC448" s="157"/>
      <c r="AD448" s="157"/>
      <c r="AE448" s="157"/>
      <c r="AF448" s="157"/>
      <c r="AG448" s="97"/>
      <c r="AH448" s="157"/>
      <c r="AI448" s="157"/>
      <c r="AJ448" s="157"/>
      <c r="AK448" s="157"/>
      <c r="AL448" s="110"/>
      <c r="AM448" s="110"/>
      <c r="AN448" s="110"/>
      <c r="AO448" s="110"/>
      <c r="AP448" s="33"/>
      <c r="AQ448" s="119"/>
      <c r="AR448" s="129"/>
      <c r="AS448" s="23"/>
      <c r="AT448" s="120"/>
      <c r="AU448" s="42"/>
      <c r="AV448" s="133"/>
      <c r="AW448" s="133"/>
      <c r="AX448" s="23"/>
      <c r="AY448" s="23"/>
      <c r="AZ448" s="133"/>
      <c r="BA448" s="133"/>
      <c r="BB448" s="23"/>
      <c r="BC448" s="23"/>
      <c r="BD448" s="133"/>
      <c r="BE448" s="133"/>
      <c r="BF448" s="23"/>
      <c r="BG448" s="23"/>
      <c r="BH448" s="137"/>
    </row>
    <row r="449" spans="1:60" ht="11.25" customHeight="1" x14ac:dyDescent="0.15">
      <c r="A449" s="237"/>
      <c r="B449" s="240"/>
      <c r="C449" s="237"/>
      <c r="D449" s="237"/>
      <c r="E449" s="10"/>
      <c r="F449" s="10"/>
      <c r="G449" s="10"/>
      <c r="H449" s="10"/>
      <c r="I449" s="10"/>
      <c r="J449" s="10"/>
      <c r="K449" s="10"/>
      <c r="L449" s="152"/>
      <c r="M449" s="152"/>
      <c r="N449" s="10"/>
      <c r="O449" s="151"/>
      <c r="P449" s="3"/>
      <c r="Q449" s="10"/>
      <c r="R449" s="10"/>
      <c r="S449" s="10"/>
      <c r="T449" s="152"/>
      <c r="U449" s="152"/>
      <c r="V449" s="152"/>
      <c r="W449" s="3"/>
      <c r="X449" s="3"/>
      <c r="Y449" s="3"/>
      <c r="Z449" s="3"/>
      <c r="AA449" s="1"/>
      <c r="AB449" s="23"/>
      <c r="AC449" s="155"/>
      <c r="AD449" s="155"/>
      <c r="AE449" s="155"/>
      <c r="AF449" s="155"/>
      <c r="AG449" s="101"/>
      <c r="AH449" s="155"/>
      <c r="AI449" s="155"/>
      <c r="AJ449" s="155"/>
      <c r="AK449" s="155"/>
      <c r="AL449" s="110"/>
      <c r="AM449" s="110"/>
      <c r="AN449" s="110"/>
      <c r="AO449" s="110"/>
      <c r="AP449" s="33"/>
      <c r="AQ449" s="121"/>
      <c r="AR449" s="127"/>
      <c r="AS449" s="130"/>
      <c r="AT449" s="120"/>
      <c r="AU449" s="42"/>
      <c r="AV449" s="133"/>
      <c r="AW449" s="133"/>
      <c r="AX449" s="23"/>
      <c r="AY449" s="23"/>
      <c r="AZ449" s="133"/>
      <c r="BA449" s="133"/>
      <c r="BB449" s="23"/>
      <c r="BC449" s="23"/>
      <c r="BD449" s="133"/>
      <c r="BE449" s="133"/>
      <c r="BF449" s="23"/>
      <c r="BG449" s="23"/>
      <c r="BH449" s="137"/>
    </row>
    <row r="450" spans="1:60" x14ac:dyDescent="0.15">
      <c r="A450" s="238"/>
      <c r="B450" s="241"/>
      <c r="C450" s="238"/>
      <c r="D450" s="238"/>
      <c r="E450" s="147"/>
      <c r="F450" s="145"/>
      <c r="G450" s="145"/>
      <c r="H450" s="145"/>
      <c r="I450" s="145"/>
      <c r="J450" s="237"/>
      <c r="K450" s="237"/>
      <c r="L450" s="45"/>
      <c r="M450" s="30"/>
      <c r="N450" s="9"/>
      <c r="O450" s="93"/>
      <c r="P450" s="45"/>
      <c r="Q450" s="9"/>
      <c r="R450" s="9"/>
      <c r="S450" s="187"/>
      <c r="T450" s="45"/>
      <c r="U450" s="45"/>
      <c r="V450" s="30"/>
      <c r="W450" s="29"/>
      <c r="X450" s="29"/>
      <c r="Y450" s="29"/>
      <c r="Z450" s="29"/>
      <c r="AA450" s="28"/>
      <c r="AB450" s="45"/>
      <c r="AC450" s="97"/>
      <c r="AD450" s="97"/>
      <c r="AE450" s="97"/>
      <c r="AF450" s="97"/>
      <c r="AG450" s="97"/>
      <c r="AH450" s="156"/>
      <c r="AI450" s="156"/>
      <c r="AJ450" s="156"/>
      <c r="AK450" s="156"/>
      <c r="AL450" s="110"/>
      <c r="AM450" s="110"/>
      <c r="AN450" s="110"/>
      <c r="AO450" s="110"/>
      <c r="AP450" s="43"/>
      <c r="AQ450" s="118"/>
      <c r="AR450" s="128"/>
      <c r="AS450" s="130"/>
      <c r="AT450" s="120"/>
      <c r="AU450" s="42"/>
      <c r="AV450" s="133"/>
      <c r="AW450" s="133"/>
      <c r="AX450" s="23"/>
      <c r="AY450" s="23"/>
      <c r="AZ450" s="133"/>
      <c r="BA450" s="133"/>
      <c r="BB450" s="23"/>
      <c r="BC450" s="23"/>
      <c r="BD450" s="133"/>
      <c r="BE450" s="133"/>
      <c r="BF450" s="23"/>
      <c r="BG450" s="23"/>
      <c r="BH450" s="137"/>
    </row>
    <row r="451" spans="1:60" x14ac:dyDescent="0.15">
      <c r="A451" s="238"/>
      <c r="B451" s="241"/>
      <c r="C451" s="238"/>
      <c r="D451" s="239"/>
      <c r="E451" s="147"/>
      <c r="F451" s="145"/>
      <c r="G451" s="145"/>
      <c r="H451" s="145"/>
      <c r="I451" s="145"/>
      <c r="J451" s="238"/>
      <c r="K451" s="238"/>
      <c r="L451" s="150"/>
      <c r="M451" s="147"/>
      <c r="N451" s="147"/>
      <c r="O451" s="150"/>
      <c r="P451" s="45"/>
      <c r="Q451" s="9"/>
      <c r="R451" s="9"/>
      <c r="S451" s="9"/>
      <c r="T451" s="30"/>
      <c r="U451" s="30"/>
      <c r="V451" s="30"/>
      <c r="W451" s="29"/>
      <c r="X451" s="29"/>
      <c r="Y451" s="29"/>
      <c r="Z451" s="29"/>
      <c r="AA451" s="30"/>
      <c r="AB451" s="45"/>
      <c r="AC451" s="97"/>
      <c r="AD451" s="97"/>
      <c r="AE451" s="97"/>
      <c r="AF451" s="97"/>
      <c r="AG451" s="97"/>
      <c r="AH451" s="100"/>
      <c r="AI451" s="100"/>
      <c r="AJ451" s="100"/>
      <c r="AK451" s="100"/>
      <c r="AL451" s="110"/>
      <c r="AM451" s="110"/>
      <c r="AN451" s="110"/>
      <c r="AO451" s="110"/>
      <c r="AP451" s="33"/>
      <c r="AQ451" s="118"/>
      <c r="AR451" s="129"/>
      <c r="AS451" s="23"/>
      <c r="AT451" s="120"/>
      <c r="AU451" s="42"/>
      <c r="AV451" s="133"/>
      <c r="AW451" s="133"/>
      <c r="AX451" s="23"/>
      <c r="AY451" s="23"/>
      <c r="AZ451" s="133"/>
      <c r="BA451" s="133"/>
      <c r="BB451" s="23"/>
      <c r="BC451" s="23"/>
      <c r="BD451" s="133"/>
      <c r="BE451" s="133"/>
      <c r="BF451" s="23"/>
      <c r="BG451" s="23"/>
      <c r="BH451" s="137"/>
    </row>
    <row r="452" spans="1:60" x14ac:dyDescent="0.15">
      <c r="A452" s="238"/>
      <c r="B452" s="241"/>
      <c r="C452" s="238"/>
      <c r="D452" s="237"/>
      <c r="E452" s="10"/>
      <c r="F452" s="10"/>
      <c r="G452" s="10"/>
      <c r="H452" s="10"/>
      <c r="I452" s="10"/>
      <c r="J452" s="238"/>
      <c r="K452" s="238"/>
      <c r="L452" s="152"/>
      <c r="M452" s="152"/>
      <c r="N452" s="10"/>
      <c r="O452" s="151"/>
      <c r="P452" s="3"/>
      <c r="Q452" s="10"/>
      <c r="R452" s="152"/>
      <c r="S452" s="3"/>
      <c r="T452" s="152"/>
      <c r="U452" s="152"/>
      <c r="V452" s="152"/>
      <c r="W452" s="3"/>
      <c r="X452" s="3"/>
      <c r="Y452" s="3"/>
      <c r="Z452" s="3"/>
      <c r="AA452" s="1"/>
      <c r="AB452" s="23"/>
      <c r="AC452" s="155"/>
      <c r="AD452" s="155"/>
      <c r="AE452" s="155"/>
      <c r="AF452" s="155"/>
      <c r="AG452" s="101"/>
      <c r="AH452" s="155"/>
      <c r="AI452" s="155"/>
      <c r="AJ452" s="155"/>
      <c r="AK452" s="155"/>
      <c r="AL452" s="110"/>
      <c r="AM452" s="110"/>
      <c r="AN452" s="110"/>
      <c r="AO452" s="110"/>
      <c r="AP452" s="43"/>
      <c r="AQ452" s="118"/>
      <c r="AR452" s="127"/>
      <c r="AS452" s="130"/>
      <c r="AT452" s="120"/>
      <c r="AU452" s="42"/>
      <c r="AV452" s="133"/>
      <c r="AW452" s="133"/>
      <c r="AX452" s="23"/>
      <c r="AY452" s="23"/>
      <c r="AZ452" s="133"/>
      <c r="BA452" s="133"/>
      <c r="BB452" s="23"/>
      <c r="BC452" s="23"/>
      <c r="BD452" s="133"/>
      <c r="BE452" s="133"/>
      <c r="BF452" s="23"/>
      <c r="BG452" s="23"/>
      <c r="BH452" s="137"/>
    </row>
    <row r="453" spans="1:60" x14ac:dyDescent="0.15">
      <c r="A453" s="238"/>
      <c r="B453" s="241"/>
      <c r="C453" s="238"/>
      <c r="D453" s="238"/>
      <c r="E453" s="147"/>
      <c r="F453" s="145"/>
      <c r="G453" s="145"/>
      <c r="H453" s="145"/>
      <c r="I453" s="145"/>
      <c r="J453" s="238"/>
      <c r="K453" s="238"/>
      <c r="L453" s="31"/>
      <c r="M453" s="45"/>
      <c r="N453" s="9"/>
      <c r="O453" s="93"/>
      <c r="P453" s="45"/>
      <c r="Q453" s="9"/>
      <c r="R453" s="97"/>
      <c r="S453" s="45"/>
      <c r="T453" s="97"/>
      <c r="U453" s="45"/>
      <c r="V453" s="30"/>
      <c r="W453" s="97"/>
      <c r="X453" s="97"/>
      <c r="Y453" s="97"/>
      <c r="Z453" s="97"/>
      <c r="AA453" s="28"/>
      <c r="AB453" s="45"/>
      <c r="AC453" s="97"/>
      <c r="AD453" s="97"/>
      <c r="AE453" s="97"/>
      <c r="AF453" s="97"/>
      <c r="AG453" s="97"/>
      <c r="AH453" s="156"/>
      <c r="AI453" s="156"/>
      <c r="AJ453" s="156"/>
      <c r="AK453" s="156"/>
      <c r="AL453" s="110"/>
      <c r="AM453" s="110"/>
      <c r="AN453" s="110"/>
      <c r="AO453" s="110"/>
      <c r="AP453" s="33"/>
      <c r="AQ453" s="118"/>
      <c r="AR453" s="128"/>
      <c r="AS453" s="130"/>
      <c r="AT453" s="120"/>
      <c r="AU453" s="42"/>
      <c r="AV453" s="133"/>
      <c r="AW453" s="133"/>
      <c r="AX453" s="23"/>
      <c r="AY453" s="23"/>
      <c r="AZ453" s="133"/>
      <c r="BA453" s="133"/>
      <c r="BB453" s="23"/>
      <c r="BC453" s="23"/>
      <c r="BD453" s="133"/>
      <c r="BE453" s="133"/>
      <c r="BF453" s="23"/>
      <c r="BG453" s="23"/>
      <c r="BH453" s="137"/>
    </row>
    <row r="454" spans="1:60" x14ac:dyDescent="0.15">
      <c r="A454" s="238"/>
      <c r="B454" s="241"/>
      <c r="C454" s="238"/>
      <c r="D454" s="239"/>
      <c r="E454" s="147"/>
      <c r="F454" s="147"/>
      <c r="G454" s="147"/>
      <c r="H454" s="147"/>
      <c r="I454" s="147"/>
      <c r="J454" s="238"/>
      <c r="K454" s="238"/>
      <c r="L454" s="150"/>
      <c r="M454" s="147"/>
      <c r="N454" s="147"/>
      <c r="O454" s="150"/>
      <c r="P454" s="147"/>
      <c r="Q454" s="147"/>
      <c r="R454" s="147"/>
      <c r="S454" s="147"/>
      <c r="T454" s="147"/>
      <c r="U454" s="147"/>
      <c r="V454" s="147"/>
      <c r="W454" s="147"/>
      <c r="X454" s="147"/>
      <c r="Y454" s="147"/>
      <c r="Z454" s="147"/>
      <c r="AA454" s="147"/>
      <c r="AB454" s="45"/>
      <c r="AC454" s="157"/>
      <c r="AD454" s="157"/>
      <c r="AE454" s="157"/>
      <c r="AF454" s="157"/>
      <c r="AG454" s="97"/>
      <c r="AH454" s="157"/>
      <c r="AI454" s="157"/>
      <c r="AJ454" s="157"/>
      <c r="AK454" s="157"/>
      <c r="AL454" s="110"/>
      <c r="AM454" s="110"/>
      <c r="AN454" s="110"/>
      <c r="AO454" s="110"/>
      <c r="AP454" s="43"/>
      <c r="AQ454" s="118"/>
      <c r="AR454" s="129"/>
      <c r="AS454" s="23"/>
      <c r="AT454" s="120"/>
      <c r="AU454" s="42"/>
      <c r="AV454" s="133"/>
      <c r="AW454" s="133"/>
      <c r="AX454" s="23"/>
      <c r="AY454" s="23"/>
      <c r="AZ454" s="133"/>
      <c r="BA454" s="133"/>
      <c r="BB454" s="23"/>
      <c r="BC454" s="23"/>
      <c r="BD454" s="133"/>
      <c r="BE454" s="133"/>
      <c r="BF454" s="23"/>
      <c r="BG454" s="23"/>
      <c r="BH454" s="137"/>
    </row>
    <row r="455" spans="1:60" x14ac:dyDescent="0.15">
      <c r="A455" s="238"/>
      <c r="B455" s="241"/>
      <c r="C455" s="238"/>
      <c r="D455" s="237"/>
      <c r="E455" s="147"/>
      <c r="F455" s="147"/>
      <c r="G455" s="147"/>
      <c r="H455" s="147"/>
      <c r="I455" s="147"/>
      <c r="J455" s="238"/>
      <c r="K455" s="238"/>
      <c r="L455" s="150"/>
      <c r="M455" s="147"/>
      <c r="N455" s="147"/>
      <c r="O455" s="150"/>
      <c r="P455" s="147"/>
      <c r="Q455" s="147"/>
      <c r="R455" s="147"/>
      <c r="S455" s="147"/>
      <c r="T455" s="147"/>
      <c r="U455" s="147"/>
      <c r="V455" s="147"/>
      <c r="W455" s="147"/>
      <c r="X455" s="147"/>
      <c r="Y455" s="147"/>
      <c r="Z455" s="147"/>
      <c r="AA455" s="147"/>
      <c r="AB455" s="45"/>
      <c r="AC455" s="157"/>
      <c r="AD455" s="157"/>
      <c r="AE455" s="157"/>
      <c r="AF455" s="157"/>
      <c r="AG455" s="97"/>
      <c r="AH455" s="157"/>
      <c r="AI455" s="157"/>
      <c r="AJ455" s="157"/>
      <c r="AK455" s="157"/>
      <c r="AL455" s="110"/>
      <c r="AM455" s="110"/>
      <c r="AN455" s="110"/>
      <c r="AO455" s="110"/>
      <c r="AP455" s="33"/>
      <c r="AQ455" s="118"/>
      <c r="AR455" s="127"/>
      <c r="AS455" s="130"/>
      <c r="AT455" s="120"/>
      <c r="AU455" s="42"/>
      <c r="AV455" s="133"/>
      <c r="AW455" s="133"/>
      <c r="AX455" s="23"/>
      <c r="AY455" s="23"/>
      <c r="AZ455" s="133"/>
      <c r="BA455" s="133"/>
      <c r="BB455" s="23"/>
      <c r="BC455" s="23"/>
      <c r="BD455" s="133"/>
      <c r="BE455" s="133"/>
      <c r="BF455" s="23"/>
      <c r="BG455" s="23"/>
      <c r="BH455" s="137"/>
    </row>
    <row r="456" spans="1:60" x14ac:dyDescent="0.15">
      <c r="A456" s="238"/>
      <c r="B456" s="241"/>
      <c r="C456" s="238"/>
      <c r="D456" s="238"/>
      <c r="E456" s="147"/>
      <c r="F456" s="147"/>
      <c r="G456" s="147"/>
      <c r="H456" s="147"/>
      <c r="I456" s="147"/>
      <c r="J456" s="238"/>
      <c r="K456" s="238"/>
      <c r="L456" s="150"/>
      <c r="M456" s="147"/>
      <c r="N456" s="147"/>
      <c r="O456" s="150"/>
      <c r="P456" s="147"/>
      <c r="Q456" s="147"/>
      <c r="R456" s="147"/>
      <c r="S456" s="147"/>
      <c r="T456" s="147"/>
      <c r="U456" s="147"/>
      <c r="V456" s="147"/>
      <c r="W456" s="147"/>
      <c r="X456" s="147"/>
      <c r="Y456" s="147"/>
      <c r="Z456" s="147"/>
      <c r="AA456" s="147"/>
      <c r="AB456" s="45"/>
      <c r="AC456" s="157"/>
      <c r="AD456" s="157"/>
      <c r="AE456" s="157"/>
      <c r="AF456" s="157"/>
      <c r="AG456" s="97"/>
      <c r="AH456" s="157"/>
      <c r="AI456" s="157"/>
      <c r="AJ456" s="157"/>
      <c r="AK456" s="157"/>
      <c r="AL456" s="110"/>
      <c r="AM456" s="110"/>
      <c r="AN456" s="110"/>
      <c r="AO456" s="110"/>
      <c r="AP456" s="43"/>
      <c r="AQ456" s="118"/>
      <c r="AR456" s="128"/>
      <c r="AS456" s="130"/>
      <c r="AT456" s="120"/>
      <c r="AU456" s="42"/>
      <c r="AV456" s="133"/>
      <c r="AW456" s="133"/>
      <c r="AX456" s="23"/>
      <c r="AY456" s="23"/>
      <c r="AZ456" s="133"/>
      <c r="BA456" s="133"/>
      <c r="BB456" s="23"/>
      <c r="BC456" s="23"/>
      <c r="BD456" s="133"/>
      <c r="BE456" s="133"/>
      <c r="BF456" s="23"/>
      <c r="BG456" s="23"/>
      <c r="BH456" s="137"/>
    </row>
    <row r="457" spans="1:60" x14ac:dyDescent="0.15">
      <c r="A457" s="239"/>
      <c r="B457" s="242"/>
      <c r="C457" s="239"/>
      <c r="D457" s="239"/>
      <c r="E457" s="147"/>
      <c r="F457" s="147"/>
      <c r="G457" s="147"/>
      <c r="H457" s="147"/>
      <c r="I457" s="147"/>
      <c r="J457" s="239"/>
      <c r="K457" s="239"/>
      <c r="L457" s="150"/>
      <c r="M457" s="147"/>
      <c r="N457" s="147"/>
      <c r="O457" s="150"/>
      <c r="P457" s="147"/>
      <c r="Q457" s="147"/>
      <c r="R457" s="147"/>
      <c r="S457" s="147"/>
      <c r="T457" s="147"/>
      <c r="U457" s="147"/>
      <c r="V457" s="147"/>
      <c r="W457" s="147"/>
      <c r="X457" s="147"/>
      <c r="Y457" s="147"/>
      <c r="Z457" s="147"/>
      <c r="AA457" s="147"/>
      <c r="AB457" s="45"/>
      <c r="AC457" s="157"/>
      <c r="AD457" s="157"/>
      <c r="AE457" s="157"/>
      <c r="AF457" s="157"/>
      <c r="AG457" s="97"/>
      <c r="AH457" s="157"/>
      <c r="AI457" s="157"/>
      <c r="AJ457" s="157"/>
      <c r="AK457" s="157"/>
      <c r="AL457" s="110"/>
      <c r="AM457" s="110"/>
      <c r="AN457" s="110"/>
      <c r="AO457" s="110"/>
      <c r="AP457" s="33"/>
      <c r="AQ457" s="119"/>
      <c r="AR457" s="129"/>
      <c r="AS457" s="23"/>
      <c r="AT457" s="120"/>
      <c r="AU457" s="42"/>
      <c r="AV457" s="133"/>
      <c r="AW457" s="133"/>
      <c r="AX457" s="23"/>
      <c r="AY457" s="23"/>
      <c r="AZ457" s="133"/>
      <c r="BA457" s="133"/>
      <c r="BB457" s="23"/>
      <c r="BC457" s="23"/>
      <c r="BD457" s="133"/>
      <c r="BE457" s="133"/>
      <c r="BF457" s="23"/>
      <c r="BG457" s="23"/>
      <c r="BH457" s="137"/>
    </row>
    <row r="458" spans="1:60" ht="11.25" customHeight="1" x14ac:dyDescent="0.15">
      <c r="A458" s="237"/>
      <c r="B458" s="240"/>
      <c r="C458" s="237"/>
      <c r="D458" s="237"/>
      <c r="E458" s="10"/>
      <c r="F458" s="10"/>
      <c r="G458" s="10"/>
      <c r="H458" s="10"/>
      <c r="I458" s="10"/>
      <c r="J458" s="10"/>
      <c r="K458" s="10"/>
      <c r="L458" s="152"/>
      <c r="M458" s="152"/>
      <c r="N458" s="152"/>
      <c r="O458" s="151"/>
      <c r="P458" s="3"/>
      <c r="Q458" s="10"/>
      <c r="R458" s="10"/>
      <c r="S458" s="152"/>
      <c r="T458" s="152"/>
      <c r="U458" s="152"/>
      <c r="V458" s="152"/>
      <c r="W458" s="3"/>
      <c r="X458" s="3"/>
      <c r="Y458" s="3"/>
      <c r="Z458" s="3"/>
      <c r="AA458" s="1"/>
      <c r="AB458" s="23"/>
      <c r="AC458" s="155"/>
      <c r="AD458" s="155"/>
      <c r="AE458" s="155"/>
      <c r="AF458" s="155"/>
      <c r="AG458" s="101"/>
      <c r="AH458" s="155"/>
      <c r="AI458" s="155"/>
      <c r="AJ458" s="155"/>
      <c r="AK458" s="155"/>
      <c r="AL458" s="110"/>
      <c r="AM458" s="110"/>
      <c r="AN458" s="110"/>
      <c r="AO458" s="110"/>
      <c r="AP458" s="33"/>
      <c r="AQ458" s="121"/>
      <c r="AR458" s="127"/>
      <c r="AS458" s="130"/>
      <c r="AT458" s="120"/>
      <c r="AU458" s="42"/>
      <c r="AV458" s="133"/>
      <c r="AW458" s="133"/>
      <c r="AX458" s="23"/>
      <c r="AY458" s="23"/>
      <c r="AZ458" s="133"/>
      <c r="BA458" s="133"/>
      <c r="BB458" s="23"/>
      <c r="BC458" s="23"/>
      <c r="BD458" s="133"/>
      <c r="BE458" s="133"/>
      <c r="BF458" s="23"/>
      <c r="BG458" s="23"/>
      <c r="BH458" s="137"/>
    </row>
    <row r="459" spans="1:60" x14ac:dyDescent="0.15">
      <c r="A459" s="238"/>
      <c r="B459" s="241"/>
      <c r="C459" s="238"/>
      <c r="D459" s="238"/>
      <c r="E459" s="147"/>
      <c r="F459" s="145"/>
      <c r="G459" s="145"/>
      <c r="H459" s="145"/>
      <c r="I459" s="145"/>
      <c r="J459" s="237"/>
      <c r="K459" s="237"/>
      <c r="L459" s="45"/>
      <c r="M459" s="30"/>
      <c r="N459" s="45"/>
      <c r="O459" s="93"/>
      <c r="P459" s="45"/>
      <c r="Q459" s="9"/>
      <c r="R459" s="9"/>
      <c r="S459" s="45"/>
      <c r="T459" s="45"/>
      <c r="U459" s="45"/>
      <c r="V459" s="30"/>
      <c r="W459" s="97"/>
      <c r="X459" s="97"/>
      <c r="Y459" s="97"/>
      <c r="Z459" s="97"/>
      <c r="AA459" s="28"/>
      <c r="AB459" s="45"/>
      <c r="AC459" s="97"/>
      <c r="AD459" s="97"/>
      <c r="AE459" s="97"/>
      <c r="AF459" s="97"/>
      <c r="AG459" s="45"/>
      <c r="AH459" s="97"/>
      <c r="AI459" s="97"/>
      <c r="AJ459" s="97"/>
      <c r="AK459" s="97"/>
      <c r="AL459" s="110"/>
      <c r="AM459" s="110"/>
      <c r="AN459" s="110"/>
      <c r="AO459" s="110"/>
      <c r="AP459" s="43"/>
      <c r="AQ459" s="118"/>
      <c r="AR459" s="128"/>
      <c r="AS459" s="130"/>
      <c r="AT459" s="120"/>
      <c r="AU459" s="42"/>
      <c r="AV459" s="133"/>
      <c r="AW459" s="133"/>
      <c r="AX459" s="23"/>
      <c r="AY459" s="23"/>
      <c r="AZ459" s="133"/>
      <c r="BA459" s="133"/>
      <c r="BB459" s="23"/>
      <c r="BC459" s="23"/>
      <c r="BD459" s="133"/>
      <c r="BE459" s="133"/>
      <c r="BF459" s="23"/>
      <c r="BG459" s="23"/>
      <c r="BH459" s="137"/>
    </row>
    <row r="460" spans="1:60" x14ac:dyDescent="0.15">
      <c r="A460" s="238"/>
      <c r="B460" s="241"/>
      <c r="C460" s="238"/>
      <c r="D460" s="239"/>
      <c r="E460" s="147"/>
      <c r="F460" s="145"/>
      <c r="G460" s="145"/>
      <c r="H460" s="145"/>
      <c r="I460" s="145"/>
      <c r="J460" s="238"/>
      <c r="K460" s="238"/>
      <c r="L460" s="150"/>
      <c r="M460" s="147"/>
      <c r="N460" s="147"/>
      <c r="O460" s="150"/>
      <c r="P460" s="45"/>
      <c r="Q460" s="9"/>
      <c r="R460" s="9"/>
      <c r="S460" s="9"/>
      <c r="T460" s="30"/>
      <c r="U460" s="30"/>
      <c r="V460" s="30"/>
      <c r="W460" s="29"/>
      <c r="X460" s="29"/>
      <c r="Y460" s="29"/>
      <c r="Z460" s="29"/>
      <c r="AA460" s="30"/>
      <c r="AB460" s="45"/>
      <c r="AC460" s="97"/>
      <c r="AD460" s="97"/>
      <c r="AE460" s="97"/>
      <c r="AF460" s="97"/>
      <c r="AG460" s="97"/>
      <c r="AH460" s="100"/>
      <c r="AI460" s="100"/>
      <c r="AJ460" s="100"/>
      <c r="AK460" s="100"/>
      <c r="AL460" s="110"/>
      <c r="AM460" s="110"/>
      <c r="AN460" s="110"/>
      <c r="AO460" s="110"/>
      <c r="AP460" s="33"/>
      <c r="AQ460" s="118"/>
      <c r="AR460" s="129"/>
      <c r="AS460" s="23"/>
      <c r="AT460" s="120"/>
      <c r="AU460" s="42"/>
      <c r="AV460" s="133"/>
      <c r="AW460" s="133"/>
      <c r="AX460" s="23"/>
      <c r="AY460" s="23"/>
      <c r="AZ460" s="133"/>
      <c r="BA460" s="133"/>
      <c r="BB460" s="23"/>
      <c r="BC460" s="23"/>
      <c r="BD460" s="133"/>
      <c r="BE460" s="133"/>
      <c r="BF460" s="23"/>
      <c r="BG460" s="23"/>
      <c r="BH460" s="137"/>
    </row>
    <row r="461" spans="1:60" x14ac:dyDescent="0.15">
      <c r="A461" s="238"/>
      <c r="B461" s="241"/>
      <c r="C461" s="238"/>
      <c r="D461" s="237"/>
      <c r="E461" s="10"/>
      <c r="F461" s="10"/>
      <c r="G461" s="10"/>
      <c r="H461" s="10"/>
      <c r="I461" s="10"/>
      <c r="J461" s="238"/>
      <c r="K461" s="238"/>
      <c r="L461" s="152"/>
      <c r="M461" s="152"/>
      <c r="N461" s="10"/>
      <c r="O461" s="151"/>
      <c r="P461" s="3"/>
      <c r="Q461" s="10"/>
      <c r="R461" s="10"/>
      <c r="S461" s="152"/>
      <c r="T461" s="152"/>
      <c r="U461" s="152"/>
      <c r="V461" s="152"/>
      <c r="W461" s="3"/>
      <c r="X461" s="3"/>
      <c r="Y461" s="3"/>
      <c r="Z461" s="3"/>
      <c r="AA461" s="1"/>
      <c r="AB461" s="23"/>
      <c r="AC461" s="155"/>
      <c r="AD461" s="155"/>
      <c r="AE461" s="155"/>
      <c r="AF461" s="155"/>
      <c r="AG461" s="101"/>
      <c r="AH461" s="155"/>
      <c r="AI461" s="155"/>
      <c r="AJ461" s="155"/>
      <c r="AK461" s="155"/>
      <c r="AL461" s="110"/>
      <c r="AM461" s="110"/>
      <c r="AN461" s="110"/>
      <c r="AO461" s="110"/>
      <c r="AP461" s="43"/>
      <c r="AQ461" s="118"/>
      <c r="AR461" s="127"/>
      <c r="AS461" s="130"/>
      <c r="AT461" s="120"/>
      <c r="AU461" s="42"/>
      <c r="AV461" s="133"/>
      <c r="AW461" s="133"/>
      <c r="AX461" s="23"/>
      <c r="AY461" s="23"/>
      <c r="AZ461" s="133"/>
      <c r="BA461" s="133"/>
      <c r="BB461" s="23"/>
      <c r="BC461" s="23"/>
      <c r="BD461" s="133"/>
      <c r="BE461" s="133"/>
      <c r="BF461" s="23"/>
      <c r="BG461" s="23"/>
      <c r="BH461" s="137"/>
    </row>
    <row r="462" spans="1:60" x14ac:dyDescent="0.15">
      <c r="A462" s="238"/>
      <c r="B462" s="241"/>
      <c r="C462" s="238"/>
      <c r="D462" s="238"/>
      <c r="E462" s="147"/>
      <c r="F462" s="145"/>
      <c r="G462" s="145"/>
      <c r="H462" s="145"/>
      <c r="I462" s="145"/>
      <c r="J462" s="238"/>
      <c r="K462" s="238"/>
      <c r="L462" s="45"/>
      <c r="M462" s="45"/>
      <c r="N462" s="9"/>
      <c r="O462" s="93"/>
      <c r="P462" s="45"/>
      <c r="Q462" s="9"/>
      <c r="R462" s="9"/>
      <c r="S462" s="45"/>
      <c r="T462" s="45"/>
      <c r="U462" s="45"/>
      <c r="V462" s="30"/>
      <c r="W462" s="97"/>
      <c r="X462" s="97"/>
      <c r="Y462" s="97"/>
      <c r="Z462" s="97"/>
      <c r="AA462" s="28"/>
      <c r="AB462" s="45"/>
      <c r="AC462" s="97"/>
      <c r="AD462" s="97"/>
      <c r="AE462" s="97"/>
      <c r="AF462" s="97"/>
      <c r="AG462" s="97"/>
      <c r="AH462" s="156"/>
      <c r="AI462" s="156"/>
      <c r="AJ462" s="156"/>
      <c r="AK462" s="156"/>
      <c r="AL462" s="110"/>
      <c r="AM462" s="110"/>
      <c r="AN462" s="110"/>
      <c r="AO462" s="110"/>
      <c r="AP462" s="33"/>
      <c r="AQ462" s="118"/>
      <c r="AR462" s="128"/>
      <c r="AS462" s="130"/>
      <c r="AT462" s="120"/>
      <c r="AU462" s="42"/>
      <c r="AV462" s="133"/>
      <c r="AW462" s="133"/>
      <c r="AX462" s="23"/>
      <c r="AY462" s="23"/>
      <c r="AZ462" s="133"/>
      <c r="BA462" s="133"/>
      <c r="BB462" s="23"/>
      <c r="BC462" s="23"/>
      <c r="BD462" s="133"/>
      <c r="BE462" s="133"/>
      <c r="BF462" s="23"/>
      <c r="BG462" s="23"/>
      <c r="BH462" s="137"/>
    </row>
    <row r="463" spans="1:60" x14ac:dyDescent="0.15">
      <c r="A463" s="238"/>
      <c r="B463" s="241"/>
      <c r="C463" s="238"/>
      <c r="D463" s="239"/>
      <c r="E463" s="147"/>
      <c r="F463" s="147"/>
      <c r="G463" s="147"/>
      <c r="H463" s="147"/>
      <c r="I463" s="147"/>
      <c r="J463" s="238"/>
      <c r="K463" s="238"/>
      <c r="L463" s="150"/>
      <c r="M463" s="147"/>
      <c r="N463" s="147"/>
      <c r="O463" s="150"/>
      <c r="P463" s="147"/>
      <c r="Q463" s="147"/>
      <c r="R463" s="147"/>
      <c r="S463" s="147"/>
      <c r="T463" s="147"/>
      <c r="U463" s="147"/>
      <c r="V463" s="147"/>
      <c r="W463" s="147"/>
      <c r="X463" s="147"/>
      <c r="Y463" s="147"/>
      <c r="Z463" s="147"/>
      <c r="AA463" s="147"/>
      <c r="AB463" s="45"/>
      <c r="AC463" s="157"/>
      <c r="AD463" s="157"/>
      <c r="AE463" s="157"/>
      <c r="AF463" s="157"/>
      <c r="AG463" s="97"/>
      <c r="AH463" s="157"/>
      <c r="AI463" s="157"/>
      <c r="AJ463" s="157"/>
      <c r="AK463" s="157"/>
      <c r="AL463" s="110"/>
      <c r="AM463" s="110"/>
      <c r="AN463" s="110"/>
      <c r="AO463" s="110"/>
      <c r="AP463" s="43"/>
      <c r="AQ463" s="118"/>
      <c r="AR463" s="129"/>
      <c r="AS463" s="23"/>
      <c r="AT463" s="120"/>
      <c r="AU463" s="42"/>
      <c r="AV463" s="133"/>
      <c r="AW463" s="133"/>
      <c r="AX463" s="23"/>
      <c r="AY463" s="23"/>
      <c r="AZ463" s="133"/>
      <c r="BA463" s="133"/>
      <c r="BB463" s="23"/>
      <c r="BC463" s="23"/>
      <c r="BD463" s="133"/>
      <c r="BE463" s="133"/>
      <c r="BF463" s="23"/>
      <c r="BG463" s="23"/>
      <c r="BH463" s="137"/>
    </row>
    <row r="464" spans="1:60" x14ac:dyDescent="0.15">
      <c r="A464" s="238"/>
      <c r="B464" s="241"/>
      <c r="C464" s="238"/>
      <c r="D464" s="237"/>
      <c r="E464" s="147"/>
      <c r="F464" s="147"/>
      <c r="G464" s="147"/>
      <c r="H464" s="147"/>
      <c r="I464" s="147"/>
      <c r="J464" s="238"/>
      <c r="K464" s="238"/>
      <c r="L464" s="150"/>
      <c r="M464" s="147"/>
      <c r="N464" s="147"/>
      <c r="O464" s="150"/>
      <c r="P464" s="147"/>
      <c r="Q464" s="147"/>
      <c r="R464" s="147"/>
      <c r="S464" s="147"/>
      <c r="T464" s="147"/>
      <c r="U464" s="147"/>
      <c r="V464" s="147"/>
      <c r="W464" s="147"/>
      <c r="X464" s="147"/>
      <c r="Y464" s="147"/>
      <c r="Z464" s="147"/>
      <c r="AA464" s="147"/>
      <c r="AB464" s="45"/>
      <c r="AC464" s="157"/>
      <c r="AD464" s="157"/>
      <c r="AE464" s="157"/>
      <c r="AF464" s="157"/>
      <c r="AG464" s="97"/>
      <c r="AH464" s="157"/>
      <c r="AI464" s="157"/>
      <c r="AJ464" s="157"/>
      <c r="AK464" s="157"/>
      <c r="AL464" s="110"/>
      <c r="AM464" s="110"/>
      <c r="AN464" s="110"/>
      <c r="AO464" s="110"/>
      <c r="AP464" s="33"/>
      <c r="AQ464" s="118"/>
      <c r="AR464" s="127"/>
      <c r="AS464" s="130"/>
      <c r="AT464" s="120"/>
      <c r="AU464" s="42"/>
      <c r="AV464" s="133"/>
      <c r="AW464" s="133"/>
      <c r="AX464" s="23"/>
      <c r="AY464" s="23"/>
      <c r="AZ464" s="133"/>
      <c r="BA464" s="133"/>
      <c r="BB464" s="23"/>
      <c r="BC464" s="23"/>
      <c r="BD464" s="133"/>
      <c r="BE464" s="133"/>
      <c r="BF464" s="23"/>
      <c r="BG464" s="23"/>
      <c r="BH464" s="137"/>
    </row>
    <row r="465" spans="1:60" x14ac:dyDescent="0.15">
      <c r="A465" s="238"/>
      <c r="B465" s="241"/>
      <c r="C465" s="238"/>
      <c r="D465" s="238"/>
      <c r="E465" s="147"/>
      <c r="F465" s="147"/>
      <c r="G465" s="147"/>
      <c r="H465" s="147"/>
      <c r="I465" s="147"/>
      <c r="J465" s="238"/>
      <c r="K465" s="238"/>
      <c r="L465" s="150"/>
      <c r="M465" s="147"/>
      <c r="N465" s="147"/>
      <c r="O465" s="150"/>
      <c r="P465" s="147"/>
      <c r="Q465" s="147"/>
      <c r="R465" s="147"/>
      <c r="S465" s="147"/>
      <c r="T465" s="147"/>
      <c r="U465" s="147"/>
      <c r="V465" s="147"/>
      <c r="W465" s="147"/>
      <c r="X465" s="147"/>
      <c r="Y465" s="147"/>
      <c r="Z465" s="147"/>
      <c r="AA465" s="147"/>
      <c r="AB465" s="45"/>
      <c r="AC465" s="157"/>
      <c r="AD465" s="157"/>
      <c r="AE465" s="157"/>
      <c r="AF465" s="157"/>
      <c r="AG465" s="97"/>
      <c r="AH465" s="157"/>
      <c r="AI465" s="157"/>
      <c r="AJ465" s="157"/>
      <c r="AK465" s="157"/>
      <c r="AL465" s="110"/>
      <c r="AM465" s="110"/>
      <c r="AN465" s="110"/>
      <c r="AO465" s="110"/>
      <c r="AP465" s="43"/>
      <c r="AQ465" s="118"/>
      <c r="AR465" s="128"/>
      <c r="AS465" s="130"/>
      <c r="AT465" s="120"/>
      <c r="AU465" s="42"/>
      <c r="AV465" s="133"/>
      <c r="AW465" s="133"/>
      <c r="AX465" s="23"/>
      <c r="AY465" s="23"/>
      <c r="AZ465" s="133"/>
      <c r="BA465" s="133"/>
      <c r="BB465" s="23"/>
      <c r="BC465" s="23"/>
      <c r="BD465" s="133"/>
      <c r="BE465" s="133"/>
      <c r="BF465" s="23"/>
      <c r="BG465" s="23"/>
      <c r="BH465" s="137"/>
    </row>
    <row r="466" spans="1:60" x14ac:dyDescent="0.15">
      <c r="A466" s="239"/>
      <c r="B466" s="242"/>
      <c r="C466" s="239"/>
      <c r="D466" s="239"/>
      <c r="E466" s="147"/>
      <c r="F466" s="147"/>
      <c r="G466" s="147"/>
      <c r="H466" s="147"/>
      <c r="I466" s="147"/>
      <c r="J466" s="239"/>
      <c r="K466" s="239"/>
      <c r="L466" s="150"/>
      <c r="M466" s="147"/>
      <c r="N466" s="147"/>
      <c r="O466" s="150"/>
      <c r="P466" s="147"/>
      <c r="Q466" s="147"/>
      <c r="R466" s="147"/>
      <c r="S466" s="147"/>
      <c r="T466" s="147"/>
      <c r="U466" s="147"/>
      <c r="V466" s="147"/>
      <c r="W466" s="147"/>
      <c r="X466" s="147"/>
      <c r="Y466" s="147"/>
      <c r="Z466" s="147"/>
      <c r="AA466" s="147"/>
      <c r="AB466" s="45"/>
      <c r="AC466" s="157"/>
      <c r="AD466" s="157"/>
      <c r="AE466" s="157"/>
      <c r="AF466" s="157"/>
      <c r="AG466" s="97"/>
      <c r="AH466" s="157"/>
      <c r="AI466" s="157"/>
      <c r="AJ466" s="157"/>
      <c r="AK466" s="157"/>
      <c r="AL466" s="110"/>
      <c r="AM466" s="110"/>
      <c r="AN466" s="110"/>
      <c r="AO466" s="110"/>
      <c r="AP466" s="33"/>
      <c r="AQ466" s="119"/>
      <c r="AR466" s="129"/>
      <c r="AS466" s="23"/>
      <c r="AT466" s="120"/>
      <c r="AU466" s="42"/>
      <c r="AV466" s="133"/>
      <c r="AW466" s="133"/>
      <c r="AX466" s="23"/>
      <c r="AY466" s="23"/>
      <c r="AZ466" s="133"/>
      <c r="BA466" s="133"/>
      <c r="BB466" s="23"/>
      <c r="BC466" s="23"/>
      <c r="BD466" s="133"/>
      <c r="BE466" s="133"/>
      <c r="BF466" s="23"/>
      <c r="BG466" s="23"/>
      <c r="BH466" s="137"/>
    </row>
    <row r="467" spans="1:60" ht="11.25" customHeight="1" x14ac:dyDescent="0.15">
      <c r="A467" s="237"/>
      <c r="B467" s="240"/>
      <c r="C467" s="237"/>
      <c r="D467" s="237"/>
      <c r="E467" s="10"/>
      <c r="F467" s="10"/>
      <c r="G467" s="10"/>
      <c r="H467" s="10"/>
      <c r="I467" s="10"/>
      <c r="J467" s="10"/>
      <c r="K467" s="10"/>
      <c r="L467" s="152"/>
      <c r="M467" s="152"/>
      <c r="N467" s="152"/>
      <c r="O467" s="151"/>
      <c r="P467" s="3"/>
      <c r="Q467" s="10"/>
      <c r="R467" s="10"/>
      <c r="S467" s="10"/>
      <c r="T467" s="152"/>
      <c r="U467" s="152"/>
      <c r="V467" s="152"/>
      <c r="W467" s="3"/>
      <c r="X467" s="3"/>
      <c r="Y467" s="3"/>
      <c r="Z467" s="3"/>
      <c r="AA467" s="1"/>
      <c r="AB467" s="23"/>
      <c r="AC467" s="155"/>
      <c r="AD467" s="155"/>
      <c r="AE467" s="155"/>
      <c r="AF467" s="155"/>
      <c r="AG467" s="101"/>
      <c r="AH467" s="155"/>
      <c r="AI467" s="155"/>
      <c r="AJ467" s="155"/>
      <c r="AK467" s="155"/>
      <c r="AL467" s="110"/>
      <c r="AM467" s="110"/>
      <c r="AN467" s="110"/>
      <c r="AO467" s="110"/>
      <c r="AP467" s="33"/>
      <c r="AQ467" s="121"/>
      <c r="AR467" s="127"/>
      <c r="AS467" s="130"/>
      <c r="AT467" s="120"/>
      <c r="AU467" s="42"/>
      <c r="AV467" s="133"/>
      <c r="AW467" s="133"/>
      <c r="AX467" s="23"/>
      <c r="AY467" s="23"/>
      <c r="AZ467" s="133"/>
      <c r="BA467" s="133"/>
      <c r="BB467" s="23"/>
      <c r="BC467" s="23"/>
      <c r="BD467" s="133"/>
      <c r="BE467" s="133"/>
      <c r="BF467" s="23"/>
      <c r="BG467" s="23"/>
      <c r="BH467" s="137"/>
    </row>
    <row r="468" spans="1:60" x14ac:dyDescent="0.15">
      <c r="A468" s="238"/>
      <c r="B468" s="241"/>
      <c r="C468" s="238"/>
      <c r="D468" s="238"/>
      <c r="E468" s="147"/>
      <c r="F468" s="145"/>
      <c r="G468" s="145"/>
      <c r="H468" s="145"/>
      <c r="I468" s="145"/>
      <c r="J468" s="237"/>
      <c r="K468" s="237"/>
      <c r="L468" s="45"/>
      <c r="M468" s="45"/>
      <c r="N468" s="45"/>
      <c r="O468" s="93"/>
      <c r="P468" s="45"/>
      <c r="Q468" s="9"/>
      <c r="R468" s="9"/>
      <c r="S468" s="187"/>
      <c r="T468" s="45"/>
      <c r="U468" s="45"/>
      <c r="V468" s="30"/>
      <c r="W468" s="29"/>
      <c r="X468" s="29"/>
      <c r="Y468" s="29"/>
      <c r="Z468" s="29"/>
      <c r="AA468" s="28"/>
      <c r="AB468" s="45"/>
      <c r="AC468" s="97"/>
      <c r="AD468" s="97"/>
      <c r="AE468" s="97"/>
      <c r="AF468" s="97"/>
      <c r="AG468" s="97"/>
      <c r="AH468" s="156"/>
      <c r="AI468" s="156"/>
      <c r="AJ468" s="156"/>
      <c r="AK468" s="156"/>
      <c r="AL468" s="110"/>
      <c r="AM468" s="110"/>
      <c r="AN468" s="110"/>
      <c r="AO468" s="110"/>
      <c r="AP468" s="43"/>
      <c r="AQ468" s="118"/>
      <c r="AR468" s="128"/>
      <c r="AS468" s="130"/>
      <c r="AT468" s="120"/>
      <c r="AU468" s="42"/>
      <c r="AV468" s="174"/>
      <c r="AW468" s="133"/>
      <c r="AX468" s="23"/>
      <c r="AY468" s="23"/>
      <c r="AZ468" s="174"/>
      <c r="BA468" s="133"/>
      <c r="BB468" s="23"/>
      <c r="BC468" s="23"/>
      <c r="BD468" s="133"/>
      <c r="BE468" s="133"/>
      <c r="BF468" s="23"/>
      <c r="BG468" s="23"/>
      <c r="BH468" s="137"/>
    </row>
    <row r="469" spans="1:60" x14ac:dyDescent="0.15">
      <c r="A469" s="238"/>
      <c r="B469" s="241"/>
      <c r="C469" s="238"/>
      <c r="D469" s="239"/>
      <c r="E469" s="147"/>
      <c r="F469" s="145"/>
      <c r="G469" s="145"/>
      <c r="H469" s="145"/>
      <c r="I469" s="145"/>
      <c r="J469" s="238"/>
      <c r="K469" s="238"/>
      <c r="L469" s="150"/>
      <c r="M469" s="147"/>
      <c r="N469" s="147"/>
      <c r="O469" s="150"/>
      <c r="P469" s="45"/>
      <c r="Q469" s="9"/>
      <c r="R469" s="9"/>
      <c r="S469" s="9"/>
      <c r="T469" s="30"/>
      <c r="U469" s="30"/>
      <c r="V469" s="30"/>
      <c r="W469" s="29"/>
      <c r="X469" s="29"/>
      <c r="Y469" s="29"/>
      <c r="Z469" s="29"/>
      <c r="AA469" s="30"/>
      <c r="AB469" s="45"/>
      <c r="AC469" s="97"/>
      <c r="AD469" s="97"/>
      <c r="AE469" s="97"/>
      <c r="AF469" s="97"/>
      <c r="AG469" s="97"/>
      <c r="AH469" s="100"/>
      <c r="AI469" s="100"/>
      <c r="AJ469" s="100"/>
      <c r="AK469" s="100"/>
      <c r="AL469" s="110"/>
      <c r="AM469" s="110"/>
      <c r="AN469" s="110"/>
      <c r="AO469" s="110"/>
      <c r="AP469" s="33"/>
      <c r="AQ469" s="118"/>
      <c r="AR469" s="129"/>
      <c r="AS469" s="23"/>
      <c r="AT469" s="120"/>
      <c r="AU469" s="42"/>
      <c r="AV469" s="133"/>
      <c r="AW469" s="133"/>
      <c r="AX469" s="23"/>
      <c r="AY469" s="23"/>
      <c r="AZ469" s="133"/>
      <c r="BA469" s="133"/>
      <c r="BB469" s="23"/>
      <c r="BC469" s="23"/>
      <c r="BD469" s="133"/>
      <c r="BE469" s="133"/>
      <c r="BF469" s="23"/>
      <c r="BG469" s="23"/>
      <c r="BH469" s="137"/>
    </row>
    <row r="470" spans="1:60" x14ac:dyDescent="0.15">
      <c r="A470" s="238"/>
      <c r="B470" s="241"/>
      <c r="C470" s="238"/>
      <c r="D470" s="237"/>
      <c r="E470" s="10"/>
      <c r="F470" s="10"/>
      <c r="G470" s="10"/>
      <c r="H470" s="10"/>
      <c r="I470" s="10"/>
      <c r="J470" s="238"/>
      <c r="K470" s="238"/>
      <c r="L470" s="152"/>
      <c r="M470" s="152"/>
      <c r="N470" s="10"/>
      <c r="O470" s="151"/>
      <c r="P470" s="3"/>
      <c r="Q470" s="10"/>
      <c r="R470" s="10"/>
      <c r="S470" s="10"/>
      <c r="T470" s="152"/>
      <c r="U470" s="152"/>
      <c r="V470" s="152"/>
      <c r="W470" s="3"/>
      <c r="X470" s="3"/>
      <c r="Y470" s="3"/>
      <c r="Z470" s="3"/>
      <c r="AA470" s="1"/>
      <c r="AB470" s="23"/>
      <c r="AC470" s="155"/>
      <c r="AD470" s="155"/>
      <c r="AE470" s="155"/>
      <c r="AF470" s="155"/>
      <c r="AG470" s="101"/>
      <c r="AH470" s="155"/>
      <c r="AI470" s="155"/>
      <c r="AJ470" s="155"/>
      <c r="AK470" s="155"/>
      <c r="AL470" s="110"/>
      <c r="AM470" s="110"/>
      <c r="AN470" s="110"/>
      <c r="AO470" s="110"/>
      <c r="AP470" s="43"/>
      <c r="AQ470" s="118"/>
      <c r="AR470" s="127"/>
      <c r="AS470" s="130"/>
      <c r="AT470" s="120"/>
      <c r="AU470" s="42"/>
      <c r="AV470" s="133"/>
      <c r="AW470" s="133"/>
      <c r="AX470" s="23"/>
      <c r="AY470" s="23"/>
      <c r="AZ470" s="133"/>
      <c r="BA470" s="133"/>
      <c r="BB470" s="23"/>
      <c r="BC470" s="23"/>
      <c r="BD470" s="133"/>
      <c r="BE470" s="133"/>
      <c r="BF470" s="23"/>
      <c r="BG470" s="23"/>
      <c r="BH470" s="137"/>
    </row>
    <row r="471" spans="1:60" x14ac:dyDescent="0.15">
      <c r="A471" s="238"/>
      <c r="B471" s="241"/>
      <c r="C471" s="238"/>
      <c r="D471" s="238"/>
      <c r="E471" s="147"/>
      <c r="F471" s="145"/>
      <c r="G471" s="145"/>
      <c r="H471" s="145"/>
      <c r="I471" s="145"/>
      <c r="J471" s="238"/>
      <c r="K471" s="238"/>
      <c r="L471" s="30"/>
      <c r="M471" s="30"/>
      <c r="N471" s="9"/>
      <c r="O471" s="93"/>
      <c r="P471" s="45"/>
      <c r="Q471" s="9"/>
      <c r="R471" s="9"/>
      <c r="S471" s="187"/>
      <c r="T471" s="45"/>
      <c r="U471" s="45"/>
      <c r="V471" s="30"/>
      <c r="W471" s="29"/>
      <c r="X471" s="29"/>
      <c r="Y471" s="29"/>
      <c r="Z471" s="29"/>
      <c r="AA471" s="28"/>
      <c r="AB471" s="45"/>
      <c r="AC471" s="97"/>
      <c r="AD471" s="97"/>
      <c r="AE471" s="97"/>
      <c r="AF471" s="97"/>
      <c r="AG471" s="97"/>
      <c r="AH471" s="156"/>
      <c r="AI471" s="156"/>
      <c r="AJ471" s="156"/>
      <c r="AK471" s="156"/>
      <c r="AL471" s="110"/>
      <c r="AM471" s="110"/>
      <c r="AN471" s="110"/>
      <c r="AO471" s="110"/>
      <c r="AP471" s="33"/>
      <c r="AQ471" s="118"/>
      <c r="AR471" s="128"/>
      <c r="AS471" s="130"/>
      <c r="AT471" s="120"/>
      <c r="AU471" s="42"/>
      <c r="AV471" s="133"/>
      <c r="AW471" s="133"/>
      <c r="AX471" s="23"/>
      <c r="AY471" s="23"/>
      <c r="AZ471" s="133"/>
      <c r="BA471" s="133"/>
      <c r="BB471" s="23"/>
      <c r="BC471" s="23"/>
      <c r="BD471" s="133"/>
      <c r="BE471" s="133"/>
      <c r="BF471" s="23"/>
      <c r="BG471" s="23"/>
      <c r="BH471" s="137"/>
    </row>
    <row r="472" spans="1:60" x14ac:dyDescent="0.15">
      <c r="A472" s="238"/>
      <c r="B472" s="241"/>
      <c r="C472" s="238"/>
      <c r="D472" s="239"/>
      <c r="E472" s="147"/>
      <c r="F472" s="147"/>
      <c r="G472" s="147"/>
      <c r="H472" s="147"/>
      <c r="I472" s="147"/>
      <c r="J472" s="238"/>
      <c r="K472" s="238"/>
      <c r="L472" s="150"/>
      <c r="M472" s="147"/>
      <c r="N472" s="147"/>
      <c r="O472" s="150"/>
      <c r="P472" s="147"/>
      <c r="Q472" s="147"/>
      <c r="R472" s="147"/>
      <c r="S472" s="147"/>
      <c r="T472" s="147"/>
      <c r="U472" s="147"/>
      <c r="V472" s="147"/>
      <c r="W472" s="147"/>
      <c r="X472" s="147"/>
      <c r="Y472" s="147"/>
      <c r="Z472" s="147"/>
      <c r="AA472" s="147"/>
      <c r="AB472" s="45"/>
      <c r="AC472" s="157"/>
      <c r="AD472" s="157"/>
      <c r="AE472" s="157"/>
      <c r="AF472" s="157"/>
      <c r="AG472" s="97"/>
      <c r="AH472" s="157"/>
      <c r="AI472" s="157"/>
      <c r="AJ472" s="157"/>
      <c r="AK472" s="157"/>
      <c r="AL472" s="110"/>
      <c r="AM472" s="110"/>
      <c r="AN472" s="110"/>
      <c r="AO472" s="110"/>
      <c r="AP472" s="43"/>
      <c r="AQ472" s="118"/>
      <c r="AR472" s="129"/>
      <c r="AS472" s="23"/>
      <c r="AT472" s="120"/>
      <c r="AU472" s="42"/>
      <c r="AV472" s="133"/>
      <c r="AW472" s="133"/>
      <c r="AX472" s="23"/>
      <c r="AY472" s="23"/>
      <c r="AZ472" s="133"/>
      <c r="BA472" s="133"/>
      <c r="BB472" s="23"/>
      <c r="BC472" s="23"/>
      <c r="BD472" s="133"/>
      <c r="BE472" s="133"/>
      <c r="BF472" s="23"/>
      <c r="BG472" s="23"/>
      <c r="BH472" s="137"/>
    </row>
    <row r="473" spans="1:60" x14ac:dyDescent="0.15">
      <c r="A473" s="238"/>
      <c r="B473" s="241"/>
      <c r="C473" s="238"/>
      <c r="D473" s="237"/>
      <c r="E473" s="147"/>
      <c r="F473" s="147"/>
      <c r="G473" s="147"/>
      <c r="H473" s="147"/>
      <c r="I473" s="147"/>
      <c r="J473" s="238"/>
      <c r="K473" s="238"/>
      <c r="L473" s="150"/>
      <c r="M473" s="147"/>
      <c r="N473" s="147"/>
      <c r="O473" s="150"/>
      <c r="P473" s="147"/>
      <c r="Q473" s="147"/>
      <c r="R473" s="147"/>
      <c r="S473" s="147"/>
      <c r="T473" s="147"/>
      <c r="U473" s="147"/>
      <c r="V473" s="147"/>
      <c r="W473" s="147"/>
      <c r="X473" s="147"/>
      <c r="Y473" s="147"/>
      <c r="Z473" s="147"/>
      <c r="AA473" s="147"/>
      <c r="AB473" s="45"/>
      <c r="AC473" s="157"/>
      <c r="AD473" s="157"/>
      <c r="AE473" s="157"/>
      <c r="AF473" s="157"/>
      <c r="AG473" s="97"/>
      <c r="AH473" s="157"/>
      <c r="AI473" s="157"/>
      <c r="AJ473" s="157"/>
      <c r="AK473" s="157"/>
      <c r="AL473" s="110"/>
      <c r="AM473" s="110"/>
      <c r="AN473" s="110"/>
      <c r="AO473" s="110"/>
      <c r="AP473" s="33"/>
      <c r="AQ473" s="118"/>
      <c r="AR473" s="127"/>
      <c r="AS473" s="130"/>
      <c r="AT473" s="120"/>
      <c r="AU473" s="42"/>
      <c r="AV473" s="133"/>
      <c r="AW473" s="133"/>
      <c r="AX473" s="23"/>
      <c r="AY473" s="23"/>
      <c r="AZ473" s="133"/>
      <c r="BA473" s="133"/>
      <c r="BB473" s="23"/>
      <c r="BC473" s="23"/>
      <c r="BD473" s="133"/>
      <c r="BE473" s="133"/>
      <c r="BF473" s="23"/>
      <c r="BG473" s="23"/>
      <c r="BH473" s="137"/>
    </row>
    <row r="474" spans="1:60" x14ac:dyDescent="0.15">
      <c r="A474" s="238"/>
      <c r="B474" s="241"/>
      <c r="C474" s="238"/>
      <c r="D474" s="238"/>
      <c r="E474" s="147"/>
      <c r="F474" s="147"/>
      <c r="G474" s="147"/>
      <c r="H474" s="147"/>
      <c r="I474" s="147"/>
      <c r="J474" s="238"/>
      <c r="K474" s="238"/>
      <c r="L474" s="150"/>
      <c r="M474" s="147"/>
      <c r="N474" s="147"/>
      <c r="O474" s="150"/>
      <c r="P474" s="147"/>
      <c r="Q474" s="147"/>
      <c r="R474" s="147"/>
      <c r="S474" s="147"/>
      <c r="T474" s="147"/>
      <c r="U474" s="147"/>
      <c r="V474" s="147"/>
      <c r="W474" s="147"/>
      <c r="X474" s="147"/>
      <c r="Y474" s="147"/>
      <c r="Z474" s="147"/>
      <c r="AA474" s="147"/>
      <c r="AB474" s="45"/>
      <c r="AC474" s="157"/>
      <c r="AD474" s="157"/>
      <c r="AE474" s="157"/>
      <c r="AF474" s="157"/>
      <c r="AG474" s="97"/>
      <c r="AH474" s="157"/>
      <c r="AI474" s="157"/>
      <c r="AJ474" s="157"/>
      <c r="AK474" s="157"/>
      <c r="AL474" s="110"/>
      <c r="AM474" s="110"/>
      <c r="AN474" s="110"/>
      <c r="AO474" s="110"/>
      <c r="AP474" s="43"/>
      <c r="AQ474" s="118"/>
      <c r="AR474" s="128"/>
      <c r="AS474" s="130"/>
      <c r="AT474" s="120"/>
      <c r="AU474" s="42"/>
      <c r="AV474" s="133"/>
      <c r="AW474" s="133"/>
      <c r="AX474" s="23"/>
      <c r="AY474" s="23"/>
      <c r="AZ474" s="133"/>
      <c r="BA474" s="133"/>
      <c r="BB474" s="23"/>
      <c r="BC474" s="23"/>
      <c r="BD474" s="133"/>
      <c r="BE474" s="133"/>
      <c r="BF474" s="23"/>
      <c r="BG474" s="23"/>
      <c r="BH474" s="137"/>
    </row>
    <row r="475" spans="1:60" x14ac:dyDescent="0.15">
      <c r="A475" s="239"/>
      <c r="B475" s="242"/>
      <c r="C475" s="239"/>
      <c r="D475" s="239"/>
      <c r="E475" s="147"/>
      <c r="F475" s="147"/>
      <c r="G475" s="147"/>
      <c r="H475" s="147"/>
      <c r="I475" s="147"/>
      <c r="J475" s="239"/>
      <c r="K475" s="239"/>
      <c r="L475" s="150"/>
      <c r="M475" s="147"/>
      <c r="N475" s="147"/>
      <c r="O475" s="150"/>
      <c r="P475" s="147"/>
      <c r="Q475" s="147"/>
      <c r="R475" s="147"/>
      <c r="S475" s="147"/>
      <c r="T475" s="147"/>
      <c r="U475" s="147"/>
      <c r="V475" s="147"/>
      <c r="W475" s="147"/>
      <c r="X475" s="147"/>
      <c r="Y475" s="147"/>
      <c r="Z475" s="147"/>
      <c r="AA475" s="147"/>
      <c r="AB475" s="45"/>
      <c r="AC475" s="157"/>
      <c r="AD475" s="157"/>
      <c r="AE475" s="157"/>
      <c r="AF475" s="157"/>
      <c r="AG475" s="97"/>
      <c r="AH475" s="157"/>
      <c r="AI475" s="157"/>
      <c r="AJ475" s="157"/>
      <c r="AK475" s="157"/>
      <c r="AL475" s="110"/>
      <c r="AM475" s="110"/>
      <c r="AN475" s="110"/>
      <c r="AO475" s="110"/>
      <c r="AP475" s="33"/>
      <c r="AQ475" s="119"/>
      <c r="AR475" s="129"/>
      <c r="AS475" s="23"/>
      <c r="AT475" s="120"/>
      <c r="AU475" s="42"/>
      <c r="AV475" s="133"/>
      <c r="AW475" s="133"/>
      <c r="AX475" s="23"/>
      <c r="AY475" s="23"/>
      <c r="AZ475" s="133"/>
      <c r="BA475" s="133"/>
      <c r="BB475" s="23"/>
      <c r="BC475" s="23"/>
      <c r="BD475" s="133"/>
      <c r="BE475" s="133"/>
      <c r="BF475" s="23"/>
      <c r="BG475" s="23"/>
      <c r="BH475" s="137"/>
    </row>
    <row r="476" spans="1:60" ht="11.25" customHeight="1" x14ac:dyDescent="0.15">
      <c r="A476" s="237"/>
      <c r="B476" s="240"/>
      <c r="C476" s="237"/>
      <c r="D476" s="237"/>
      <c r="E476" s="10"/>
      <c r="F476" s="10"/>
      <c r="G476" s="10"/>
      <c r="H476" s="10"/>
      <c r="I476" s="10"/>
      <c r="J476" s="10"/>
      <c r="K476" s="10"/>
      <c r="L476" s="152"/>
      <c r="M476" s="152"/>
      <c r="N476" s="10"/>
      <c r="O476" s="151"/>
      <c r="P476" s="3"/>
      <c r="Q476" s="10"/>
      <c r="R476" s="10"/>
      <c r="S476" s="10"/>
      <c r="T476" s="152"/>
      <c r="U476" s="152"/>
      <c r="V476" s="152"/>
      <c r="W476" s="3"/>
      <c r="X476" s="3"/>
      <c r="Y476" s="3"/>
      <c r="Z476" s="3"/>
      <c r="AA476" s="1"/>
      <c r="AB476" s="23"/>
      <c r="AC476" s="155"/>
      <c r="AD476" s="155"/>
      <c r="AE476" s="155"/>
      <c r="AF476" s="155"/>
      <c r="AG476" s="101"/>
      <c r="AH476" s="155"/>
      <c r="AI476" s="155"/>
      <c r="AJ476" s="155"/>
      <c r="AK476" s="155"/>
      <c r="AL476" s="110"/>
      <c r="AM476" s="110"/>
      <c r="AN476" s="110"/>
      <c r="AO476" s="110"/>
      <c r="AP476" s="33"/>
      <c r="AQ476" s="121"/>
      <c r="AR476" s="127"/>
      <c r="AS476" s="130"/>
      <c r="AT476" s="120"/>
      <c r="AU476" s="42"/>
      <c r="AV476" s="133"/>
      <c r="AW476" s="133"/>
      <c r="AX476" s="23"/>
      <c r="AY476" s="23"/>
      <c r="AZ476" s="133"/>
      <c r="BA476" s="133"/>
      <c r="BB476" s="23"/>
      <c r="BC476" s="23"/>
      <c r="BD476" s="133"/>
      <c r="BE476" s="133"/>
      <c r="BF476" s="23"/>
      <c r="BG476" s="23"/>
      <c r="BH476" s="137"/>
    </row>
    <row r="477" spans="1:60" x14ac:dyDescent="0.15">
      <c r="A477" s="238"/>
      <c r="B477" s="241"/>
      <c r="C477" s="238"/>
      <c r="D477" s="238"/>
      <c r="E477" s="147"/>
      <c r="F477" s="145"/>
      <c r="G477" s="145"/>
      <c r="H477" s="145"/>
      <c r="I477" s="145"/>
      <c r="J477" s="237"/>
      <c r="K477" s="237"/>
      <c r="L477" s="30"/>
      <c r="M477" s="45"/>
      <c r="N477" s="9"/>
      <c r="O477" s="93"/>
      <c r="P477" s="45"/>
      <c r="Q477" s="9"/>
      <c r="R477" s="9"/>
      <c r="S477" s="187"/>
      <c r="T477" s="45"/>
      <c r="U477" s="45"/>
      <c r="V477" s="30"/>
      <c r="W477" s="29"/>
      <c r="X477" s="29"/>
      <c r="Y477" s="29"/>
      <c r="Z477" s="29"/>
      <c r="AA477" s="28"/>
      <c r="AB477" s="45"/>
      <c r="AC477" s="97"/>
      <c r="AD477" s="97"/>
      <c r="AE477" s="97"/>
      <c r="AF477" s="97"/>
      <c r="AG477" s="97"/>
      <c r="AH477" s="156"/>
      <c r="AI477" s="156"/>
      <c r="AJ477" s="156"/>
      <c r="AK477" s="156"/>
      <c r="AL477" s="110"/>
      <c r="AM477" s="110"/>
      <c r="AN477" s="110"/>
      <c r="AO477" s="110"/>
      <c r="AP477" s="43"/>
      <c r="AQ477" s="118"/>
      <c r="AR477" s="128"/>
      <c r="AS477" s="130"/>
      <c r="AT477" s="120"/>
      <c r="AU477" s="42"/>
      <c r="AV477" s="133"/>
      <c r="AW477" s="133"/>
      <c r="AX477" s="23"/>
      <c r="AY477" s="23"/>
      <c r="AZ477" s="133"/>
      <c r="BA477" s="133"/>
      <c r="BB477" s="23"/>
      <c r="BC477" s="23"/>
      <c r="BD477" s="133"/>
      <c r="BE477" s="133"/>
      <c r="BF477" s="23"/>
      <c r="BG477" s="23"/>
      <c r="BH477" s="137"/>
    </row>
    <row r="478" spans="1:60" x14ac:dyDescent="0.15">
      <c r="A478" s="238"/>
      <c r="B478" s="241"/>
      <c r="C478" s="238"/>
      <c r="D478" s="239"/>
      <c r="E478" s="147"/>
      <c r="F478" s="145"/>
      <c r="G478" s="145"/>
      <c r="H478" s="145"/>
      <c r="I478" s="145"/>
      <c r="J478" s="238"/>
      <c r="K478" s="238"/>
      <c r="L478" s="150"/>
      <c r="M478" s="147"/>
      <c r="N478" s="147"/>
      <c r="O478" s="150"/>
      <c r="P478" s="45"/>
      <c r="Q478" s="9"/>
      <c r="R478" s="9"/>
      <c r="S478" s="9"/>
      <c r="T478" s="30"/>
      <c r="U478" s="30"/>
      <c r="V478" s="30"/>
      <c r="W478" s="29"/>
      <c r="X478" s="29"/>
      <c r="Y478" s="29"/>
      <c r="Z478" s="29"/>
      <c r="AA478" s="30"/>
      <c r="AB478" s="45"/>
      <c r="AC478" s="97"/>
      <c r="AD478" s="97"/>
      <c r="AE478" s="97"/>
      <c r="AF478" s="97"/>
      <c r="AG478" s="97"/>
      <c r="AH478" s="100"/>
      <c r="AI478" s="100"/>
      <c r="AJ478" s="100"/>
      <c r="AK478" s="100"/>
      <c r="AL478" s="110"/>
      <c r="AM478" s="110"/>
      <c r="AN478" s="110"/>
      <c r="AO478" s="110"/>
      <c r="AP478" s="33"/>
      <c r="AQ478" s="118"/>
      <c r="AR478" s="129"/>
      <c r="AS478" s="23"/>
      <c r="AT478" s="120"/>
      <c r="AU478" s="42"/>
      <c r="AV478" s="133"/>
      <c r="AW478" s="133"/>
      <c r="AX478" s="23"/>
      <c r="AY478" s="23"/>
      <c r="AZ478" s="133"/>
      <c r="BA478" s="133"/>
      <c r="BB478" s="23"/>
      <c r="BC478" s="23"/>
      <c r="BD478" s="133"/>
      <c r="BE478" s="133"/>
      <c r="BF478" s="23"/>
      <c r="BG478" s="23"/>
      <c r="BH478" s="137"/>
    </row>
    <row r="479" spans="1:60" x14ac:dyDescent="0.15">
      <c r="A479" s="238"/>
      <c r="B479" s="241"/>
      <c r="C479" s="238"/>
      <c r="D479" s="237"/>
      <c r="E479" s="10"/>
      <c r="F479" s="10"/>
      <c r="G479" s="10"/>
      <c r="H479" s="10"/>
      <c r="I479" s="10"/>
      <c r="J479" s="238"/>
      <c r="K479" s="238"/>
      <c r="L479" s="152"/>
      <c r="M479" s="152"/>
      <c r="N479" s="10"/>
      <c r="O479" s="151"/>
      <c r="P479" s="3"/>
      <c r="Q479" s="10"/>
      <c r="R479" s="10"/>
      <c r="S479" s="10"/>
      <c r="T479" s="152"/>
      <c r="U479" s="152"/>
      <c r="V479" s="152"/>
      <c r="W479" s="3"/>
      <c r="X479" s="3"/>
      <c r="Y479" s="3"/>
      <c r="Z479" s="3"/>
      <c r="AA479" s="1"/>
      <c r="AB479" s="23"/>
      <c r="AC479" s="155"/>
      <c r="AD479" s="155"/>
      <c r="AE479" s="155"/>
      <c r="AF479" s="155"/>
      <c r="AG479" s="101"/>
      <c r="AH479" s="155"/>
      <c r="AI479" s="155"/>
      <c r="AJ479" s="155"/>
      <c r="AK479" s="155"/>
      <c r="AL479" s="110"/>
      <c r="AM479" s="110"/>
      <c r="AN479" s="110"/>
      <c r="AO479" s="110"/>
      <c r="AP479" s="43"/>
      <c r="AQ479" s="118"/>
      <c r="AR479" s="127"/>
      <c r="AS479" s="130"/>
      <c r="AT479" s="120"/>
      <c r="AU479" s="42"/>
      <c r="AV479" s="133"/>
      <c r="AW479" s="133"/>
      <c r="AX479" s="23"/>
      <c r="AY479" s="23"/>
      <c r="AZ479" s="133"/>
      <c r="BA479" s="133"/>
      <c r="BB479" s="23"/>
      <c r="BC479" s="23"/>
      <c r="BD479" s="133"/>
      <c r="BE479" s="133"/>
      <c r="BF479" s="23"/>
      <c r="BG479" s="23"/>
      <c r="BH479" s="137"/>
    </row>
    <row r="480" spans="1:60" x14ac:dyDescent="0.15">
      <c r="A480" s="238"/>
      <c r="B480" s="241"/>
      <c r="C480" s="238"/>
      <c r="D480" s="238"/>
      <c r="E480" s="147"/>
      <c r="F480" s="145"/>
      <c r="G480" s="145"/>
      <c r="H480" s="145"/>
      <c r="I480" s="145"/>
      <c r="J480" s="238"/>
      <c r="K480" s="238"/>
      <c r="L480" s="45"/>
      <c r="M480" s="30"/>
      <c r="N480" s="9"/>
      <c r="O480" s="93"/>
      <c r="P480" s="45"/>
      <c r="Q480" s="9"/>
      <c r="R480" s="9"/>
      <c r="S480" s="187"/>
      <c r="T480" s="45"/>
      <c r="U480" s="45"/>
      <c r="V480" s="30"/>
      <c r="W480" s="29"/>
      <c r="X480" s="29"/>
      <c r="Y480" s="29"/>
      <c r="Z480" s="29"/>
      <c r="AA480" s="28"/>
      <c r="AB480" s="45"/>
      <c r="AC480" s="97"/>
      <c r="AD480" s="97"/>
      <c r="AE480" s="97"/>
      <c r="AF480" s="97"/>
      <c r="AG480" s="97"/>
      <c r="AH480" s="156"/>
      <c r="AI480" s="156"/>
      <c r="AJ480" s="156"/>
      <c r="AK480" s="156"/>
      <c r="AL480" s="110"/>
      <c r="AM480" s="110"/>
      <c r="AN480" s="110"/>
      <c r="AO480" s="110"/>
      <c r="AP480" s="33"/>
      <c r="AQ480" s="118"/>
      <c r="AR480" s="128"/>
      <c r="AS480" s="130"/>
      <c r="AT480" s="120"/>
      <c r="AU480" s="42"/>
      <c r="AV480" s="133"/>
      <c r="AW480" s="133"/>
      <c r="AX480" s="23"/>
      <c r="AY480" s="23"/>
      <c r="AZ480" s="133"/>
      <c r="BA480" s="133"/>
      <c r="BB480" s="23"/>
      <c r="BC480" s="23"/>
      <c r="BD480" s="133"/>
      <c r="BE480" s="133"/>
      <c r="BF480" s="23"/>
      <c r="BG480" s="23"/>
      <c r="BH480" s="137"/>
    </row>
    <row r="481" spans="1:60" x14ac:dyDescent="0.15">
      <c r="A481" s="238"/>
      <c r="B481" s="241"/>
      <c r="C481" s="238"/>
      <c r="D481" s="239"/>
      <c r="E481" s="147"/>
      <c r="F481" s="147"/>
      <c r="G481" s="147"/>
      <c r="H481" s="147"/>
      <c r="I481" s="147"/>
      <c r="J481" s="238"/>
      <c r="K481" s="238"/>
      <c r="L481" s="150"/>
      <c r="M481" s="147"/>
      <c r="N481" s="147"/>
      <c r="O481" s="150"/>
      <c r="P481" s="147"/>
      <c r="Q481" s="147"/>
      <c r="R481" s="147"/>
      <c r="S481" s="147"/>
      <c r="T481" s="147"/>
      <c r="U481" s="147"/>
      <c r="V481" s="147"/>
      <c r="W481" s="147"/>
      <c r="X481" s="147"/>
      <c r="Y481" s="147"/>
      <c r="Z481" s="147"/>
      <c r="AA481" s="147"/>
      <c r="AB481" s="45"/>
      <c r="AC481" s="157"/>
      <c r="AD481" s="157"/>
      <c r="AE481" s="157"/>
      <c r="AF481" s="157"/>
      <c r="AG481" s="97"/>
      <c r="AH481" s="157"/>
      <c r="AI481" s="157"/>
      <c r="AJ481" s="157"/>
      <c r="AK481" s="157"/>
      <c r="AL481" s="110"/>
      <c r="AM481" s="110"/>
      <c r="AN481" s="110"/>
      <c r="AO481" s="110"/>
      <c r="AP481" s="43"/>
      <c r="AQ481" s="118"/>
      <c r="AR481" s="129"/>
      <c r="AS481" s="23"/>
      <c r="AT481" s="120"/>
      <c r="AU481" s="42"/>
      <c r="AV481" s="133"/>
      <c r="AW481" s="133"/>
      <c r="AX481" s="23"/>
      <c r="AY481" s="23"/>
      <c r="AZ481" s="133"/>
      <c r="BA481" s="133"/>
      <c r="BB481" s="23"/>
      <c r="BC481" s="23"/>
      <c r="BD481" s="133"/>
      <c r="BE481" s="133"/>
      <c r="BF481" s="23"/>
      <c r="BG481" s="23"/>
      <c r="BH481" s="137"/>
    </row>
    <row r="482" spans="1:60" x14ac:dyDescent="0.15">
      <c r="A482" s="238"/>
      <c r="B482" s="241"/>
      <c r="C482" s="238"/>
      <c r="D482" s="237"/>
      <c r="E482" s="147"/>
      <c r="F482" s="147"/>
      <c r="G482" s="147"/>
      <c r="H482" s="147"/>
      <c r="I482" s="147"/>
      <c r="J482" s="238"/>
      <c r="K482" s="238"/>
      <c r="L482" s="150"/>
      <c r="M482" s="147"/>
      <c r="N482" s="147"/>
      <c r="O482" s="150"/>
      <c r="P482" s="147"/>
      <c r="Q482" s="147"/>
      <c r="R482" s="147"/>
      <c r="S482" s="147"/>
      <c r="T482" s="147"/>
      <c r="U482" s="147"/>
      <c r="V482" s="147"/>
      <c r="W482" s="147"/>
      <c r="X482" s="147"/>
      <c r="Y482" s="147"/>
      <c r="Z482" s="147"/>
      <c r="AA482" s="147"/>
      <c r="AB482" s="45"/>
      <c r="AC482" s="157"/>
      <c r="AD482" s="157"/>
      <c r="AE482" s="157"/>
      <c r="AF482" s="157"/>
      <c r="AG482" s="97"/>
      <c r="AH482" s="157"/>
      <c r="AI482" s="157"/>
      <c r="AJ482" s="157"/>
      <c r="AK482" s="157"/>
      <c r="AL482" s="110"/>
      <c r="AM482" s="110"/>
      <c r="AN482" s="110"/>
      <c r="AO482" s="110"/>
      <c r="AP482" s="33"/>
      <c r="AQ482" s="118"/>
      <c r="AR482" s="127"/>
      <c r="AS482" s="130"/>
      <c r="AT482" s="120"/>
      <c r="AU482" s="42"/>
      <c r="AV482" s="133"/>
      <c r="AW482" s="133"/>
      <c r="AX482" s="23"/>
      <c r="AY482" s="23"/>
      <c r="AZ482" s="133"/>
      <c r="BA482" s="133"/>
      <c r="BB482" s="23"/>
      <c r="BC482" s="23"/>
      <c r="BD482" s="133"/>
      <c r="BE482" s="133"/>
      <c r="BF482" s="23"/>
      <c r="BG482" s="23"/>
      <c r="BH482" s="137"/>
    </row>
    <row r="483" spans="1:60" x14ac:dyDescent="0.15">
      <c r="A483" s="238"/>
      <c r="B483" s="241"/>
      <c r="C483" s="238"/>
      <c r="D483" s="238"/>
      <c r="E483" s="147"/>
      <c r="F483" s="147"/>
      <c r="G483" s="147"/>
      <c r="H483" s="147"/>
      <c r="I483" s="147"/>
      <c r="J483" s="238"/>
      <c r="K483" s="238"/>
      <c r="L483" s="150"/>
      <c r="M483" s="147"/>
      <c r="N483" s="147"/>
      <c r="O483" s="150"/>
      <c r="P483" s="147"/>
      <c r="Q483" s="147"/>
      <c r="R483" s="147"/>
      <c r="S483" s="147"/>
      <c r="T483" s="147"/>
      <c r="U483" s="147"/>
      <c r="V483" s="147"/>
      <c r="W483" s="147"/>
      <c r="X483" s="147"/>
      <c r="Y483" s="147"/>
      <c r="Z483" s="147"/>
      <c r="AA483" s="147"/>
      <c r="AB483" s="45"/>
      <c r="AC483" s="157"/>
      <c r="AD483" s="157"/>
      <c r="AE483" s="157"/>
      <c r="AF483" s="157"/>
      <c r="AG483" s="97"/>
      <c r="AH483" s="157"/>
      <c r="AI483" s="157"/>
      <c r="AJ483" s="157"/>
      <c r="AK483" s="157"/>
      <c r="AL483" s="110"/>
      <c r="AM483" s="110"/>
      <c r="AN483" s="110"/>
      <c r="AO483" s="110"/>
      <c r="AP483" s="43"/>
      <c r="AQ483" s="118"/>
      <c r="AR483" s="128"/>
      <c r="AS483" s="130"/>
      <c r="AT483" s="120"/>
      <c r="AU483" s="42"/>
      <c r="AV483" s="133"/>
      <c r="AW483" s="133"/>
      <c r="AX483" s="23"/>
      <c r="AY483" s="23"/>
      <c r="AZ483" s="133"/>
      <c r="BA483" s="133"/>
      <c r="BB483" s="23"/>
      <c r="BC483" s="23"/>
      <c r="BD483" s="133"/>
      <c r="BE483" s="133"/>
      <c r="BF483" s="23"/>
      <c r="BG483" s="23"/>
      <c r="BH483" s="137"/>
    </row>
    <row r="484" spans="1:60" x14ac:dyDescent="0.15">
      <c r="A484" s="239"/>
      <c r="B484" s="242"/>
      <c r="C484" s="239"/>
      <c r="D484" s="239"/>
      <c r="E484" s="147"/>
      <c r="F484" s="147"/>
      <c r="G484" s="147"/>
      <c r="H484" s="147"/>
      <c r="I484" s="147"/>
      <c r="J484" s="239"/>
      <c r="K484" s="239"/>
      <c r="L484" s="150"/>
      <c r="M484" s="147"/>
      <c r="N484" s="147"/>
      <c r="O484" s="150"/>
      <c r="P484" s="147"/>
      <c r="Q484" s="147"/>
      <c r="R484" s="147"/>
      <c r="S484" s="147"/>
      <c r="T484" s="147"/>
      <c r="U484" s="147"/>
      <c r="V484" s="147"/>
      <c r="W484" s="147"/>
      <c r="X484" s="147"/>
      <c r="Y484" s="147"/>
      <c r="Z484" s="147"/>
      <c r="AA484" s="147"/>
      <c r="AB484" s="45"/>
      <c r="AC484" s="157"/>
      <c r="AD484" s="157"/>
      <c r="AE484" s="157"/>
      <c r="AF484" s="157"/>
      <c r="AG484" s="97"/>
      <c r="AH484" s="157"/>
      <c r="AI484" s="157"/>
      <c r="AJ484" s="157"/>
      <c r="AK484" s="157"/>
      <c r="AL484" s="110"/>
      <c r="AM484" s="110"/>
      <c r="AN484" s="110"/>
      <c r="AO484" s="110"/>
      <c r="AP484" s="33"/>
      <c r="AQ484" s="119"/>
      <c r="AR484" s="129"/>
      <c r="AS484" s="23"/>
      <c r="AT484" s="120"/>
      <c r="AU484" s="42"/>
      <c r="AV484" s="133"/>
      <c r="AW484" s="133"/>
      <c r="AX484" s="23"/>
      <c r="AY484" s="23"/>
      <c r="AZ484" s="133"/>
      <c r="BA484" s="133"/>
      <c r="BB484" s="23"/>
      <c r="BC484" s="23"/>
      <c r="BD484" s="133"/>
      <c r="BE484" s="133"/>
      <c r="BF484" s="23"/>
      <c r="BG484" s="23"/>
      <c r="BH484" s="137"/>
    </row>
    <row r="485" spans="1:60" ht="11.25" customHeight="1" x14ac:dyDescent="0.15">
      <c r="A485" s="237"/>
      <c r="B485" s="240"/>
      <c r="C485" s="237"/>
      <c r="D485" s="237"/>
      <c r="E485" s="10"/>
      <c r="F485" s="10"/>
      <c r="G485" s="10"/>
      <c r="H485" s="10"/>
      <c r="I485" s="10"/>
      <c r="J485" s="10"/>
      <c r="K485" s="10"/>
      <c r="L485" s="152"/>
      <c r="M485" s="152"/>
      <c r="N485" s="10"/>
      <c r="O485" s="151"/>
      <c r="P485" s="3"/>
      <c r="Q485" s="10"/>
      <c r="R485" s="10"/>
      <c r="S485" s="10"/>
      <c r="T485" s="152"/>
      <c r="U485" s="152"/>
      <c r="V485" s="152"/>
      <c r="W485" s="3"/>
      <c r="X485" s="3"/>
      <c r="Y485" s="3"/>
      <c r="Z485" s="3"/>
      <c r="AA485" s="1"/>
      <c r="AB485" s="23"/>
      <c r="AC485" s="155"/>
      <c r="AD485" s="155"/>
      <c r="AE485" s="155"/>
      <c r="AF485" s="155"/>
      <c r="AG485" s="101"/>
      <c r="AH485" s="155"/>
      <c r="AI485" s="155"/>
      <c r="AJ485" s="155"/>
      <c r="AK485" s="155"/>
      <c r="AL485" s="110"/>
      <c r="AM485" s="110"/>
      <c r="AN485" s="110"/>
      <c r="AO485" s="110"/>
      <c r="AP485" s="33"/>
      <c r="AQ485" s="121"/>
      <c r="AR485" s="127"/>
      <c r="AS485" s="130"/>
      <c r="AT485" s="120"/>
      <c r="AU485" s="42"/>
      <c r="AV485" s="133"/>
      <c r="AW485" s="133"/>
      <c r="AX485" s="23"/>
      <c r="AY485" s="23"/>
      <c r="AZ485" s="133"/>
      <c r="BA485" s="133"/>
      <c r="BB485" s="23"/>
      <c r="BC485" s="23"/>
      <c r="BD485" s="133"/>
      <c r="BE485" s="133"/>
      <c r="BF485" s="23"/>
      <c r="BG485" s="23"/>
      <c r="BH485" s="137"/>
    </row>
    <row r="486" spans="1:60" x14ac:dyDescent="0.15">
      <c r="A486" s="238"/>
      <c r="B486" s="241"/>
      <c r="C486" s="238"/>
      <c r="D486" s="238"/>
      <c r="E486" s="147"/>
      <c r="F486" s="145"/>
      <c r="G486" s="145"/>
      <c r="H486" s="145"/>
      <c r="I486" s="145"/>
      <c r="J486" s="237"/>
      <c r="K486" s="237"/>
      <c r="L486" s="30"/>
      <c r="M486" s="30"/>
      <c r="N486" s="9"/>
      <c r="O486" s="93"/>
      <c r="P486" s="45"/>
      <c r="Q486" s="9"/>
      <c r="R486" s="9"/>
      <c r="S486" s="187"/>
      <c r="T486" s="45"/>
      <c r="U486" s="45"/>
      <c r="V486" s="30"/>
      <c r="W486" s="29"/>
      <c r="X486" s="29"/>
      <c r="Y486" s="29"/>
      <c r="Z486" s="29"/>
      <c r="AA486" s="28"/>
      <c r="AB486" s="45"/>
      <c r="AC486" s="97"/>
      <c r="AD486" s="97"/>
      <c r="AE486" s="97"/>
      <c r="AF486" s="97"/>
      <c r="AG486" s="45"/>
      <c r="AH486" s="156"/>
      <c r="AI486" s="156"/>
      <c r="AJ486" s="156"/>
      <c r="AK486" s="156"/>
      <c r="AL486" s="110"/>
      <c r="AM486" s="110"/>
      <c r="AN486" s="110"/>
      <c r="AO486" s="110"/>
      <c r="AP486" s="43"/>
      <c r="AQ486" s="118"/>
      <c r="AR486" s="128"/>
      <c r="AS486" s="130"/>
      <c r="AT486" s="120"/>
      <c r="AU486" s="42"/>
      <c r="AV486" s="133"/>
      <c r="AW486" s="133"/>
      <c r="AX486" s="23"/>
      <c r="AY486" s="23"/>
      <c r="AZ486" s="133"/>
      <c r="BA486" s="133"/>
      <c r="BB486" s="23"/>
      <c r="BC486" s="23"/>
      <c r="BD486" s="133"/>
      <c r="BE486" s="133"/>
      <c r="BF486" s="23"/>
      <c r="BG486" s="23"/>
      <c r="BH486" s="137"/>
    </row>
    <row r="487" spans="1:60" x14ac:dyDescent="0.15">
      <c r="A487" s="238"/>
      <c r="B487" s="241"/>
      <c r="C487" s="238"/>
      <c r="D487" s="239"/>
      <c r="E487" s="147"/>
      <c r="F487" s="145"/>
      <c r="G487" s="145"/>
      <c r="H487" s="145"/>
      <c r="I487" s="145"/>
      <c r="J487" s="238"/>
      <c r="K487" s="238"/>
      <c r="L487" s="150"/>
      <c r="M487" s="147"/>
      <c r="N487" s="147"/>
      <c r="O487" s="150"/>
      <c r="P487" s="45"/>
      <c r="Q487" s="9"/>
      <c r="R487" s="9"/>
      <c r="S487" s="9"/>
      <c r="T487" s="30"/>
      <c r="U487" s="30"/>
      <c r="V487" s="30"/>
      <c r="W487" s="29"/>
      <c r="X487" s="29"/>
      <c r="Y487" s="29"/>
      <c r="Z487" s="29"/>
      <c r="AA487" s="30"/>
      <c r="AB487" s="45"/>
      <c r="AC487" s="97"/>
      <c r="AD487" s="97"/>
      <c r="AE487" s="97"/>
      <c r="AF487" s="97"/>
      <c r="AG487" s="97"/>
      <c r="AH487" s="100"/>
      <c r="AI487" s="100"/>
      <c r="AJ487" s="100"/>
      <c r="AK487" s="100"/>
      <c r="AL487" s="110"/>
      <c r="AM487" s="110"/>
      <c r="AN487" s="110"/>
      <c r="AO487" s="110"/>
      <c r="AP487" s="33"/>
      <c r="AQ487" s="118"/>
      <c r="AR487" s="129"/>
      <c r="AS487" s="23"/>
      <c r="AT487" s="120"/>
      <c r="AU487" s="42"/>
      <c r="AV487" s="133"/>
      <c r="AW487" s="133"/>
      <c r="AX487" s="23"/>
      <c r="AY487" s="23"/>
      <c r="AZ487" s="133"/>
      <c r="BA487" s="133"/>
      <c r="BB487" s="23"/>
      <c r="BC487" s="23"/>
      <c r="BD487" s="133"/>
      <c r="BE487" s="133"/>
      <c r="BF487" s="23"/>
      <c r="BG487" s="23"/>
      <c r="BH487" s="137"/>
    </row>
    <row r="488" spans="1:60" x14ac:dyDescent="0.15">
      <c r="A488" s="238"/>
      <c r="B488" s="241"/>
      <c r="C488" s="238"/>
      <c r="D488" s="237"/>
      <c r="E488" s="10"/>
      <c r="F488" s="10"/>
      <c r="G488" s="10"/>
      <c r="H488" s="10"/>
      <c r="I488" s="10"/>
      <c r="J488" s="238"/>
      <c r="K488" s="238"/>
      <c r="L488" s="152"/>
      <c r="M488" s="152"/>
      <c r="N488" s="10"/>
      <c r="O488" s="151"/>
      <c r="P488" s="3"/>
      <c r="Q488" s="10"/>
      <c r="R488" s="10"/>
      <c r="S488" s="152"/>
      <c r="T488" s="152"/>
      <c r="U488" s="152"/>
      <c r="V488" s="152"/>
      <c r="W488" s="3"/>
      <c r="X488" s="3"/>
      <c r="Y488" s="3"/>
      <c r="Z488" s="3"/>
      <c r="AA488" s="1"/>
      <c r="AB488" s="23"/>
      <c r="AC488" s="155"/>
      <c r="AD488" s="155"/>
      <c r="AE488" s="155"/>
      <c r="AF488" s="155"/>
      <c r="AG488" s="101"/>
      <c r="AH488" s="155"/>
      <c r="AI488" s="155"/>
      <c r="AJ488" s="155"/>
      <c r="AK488" s="155"/>
      <c r="AL488" s="110"/>
      <c r="AM488" s="110"/>
      <c r="AN488" s="110"/>
      <c r="AO488" s="110"/>
      <c r="AP488" s="43"/>
      <c r="AQ488" s="118"/>
      <c r="AR488" s="127"/>
      <c r="AS488" s="130"/>
      <c r="AT488" s="120"/>
      <c r="AU488" s="42"/>
      <c r="AV488" s="133"/>
      <c r="AW488" s="133"/>
      <c r="AX488" s="23"/>
      <c r="AY488" s="23"/>
      <c r="AZ488" s="133"/>
      <c r="BA488" s="133"/>
      <c r="BB488" s="23"/>
      <c r="BC488" s="23"/>
      <c r="BD488" s="133"/>
      <c r="BE488" s="133"/>
      <c r="BF488" s="23"/>
      <c r="BG488" s="23"/>
      <c r="BH488" s="137"/>
    </row>
    <row r="489" spans="1:60" x14ac:dyDescent="0.15">
      <c r="A489" s="238"/>
      <c r="B489" s="241"/>
      <c r="C489" s="238"/>
      <c r="D489" s="238"/>
      <c r="E489" s="147"/>
      <c r="F489" s="145"/>
      <c r="G489" s="145"/>
      <c r="H489" s="145"/>
      <c r="I489" s="145"/>
      <c r="J489" s="238"/>
      <c r="K489" s="238"/>
      <c r="L489" s="30"/>
      <c r="M489" s="45"/>
      <c r="N489" s="9"/>
      <c r="O489" s="93"/>
      <c r="P489" s="45"/>
      <c r="Q489" s="9"/>
      <c r="R489" s="9"/>
      <c r="S489" s="45"/>
      <c r="T489" s="45"/>
      <c r="U489" s="45"/>
      <c r="V489" s="30"/>
      <c r="W489" s="97"/>
      <c r="X489" s="97"/>
      <c r="Y489" s="97"/>
      <c r="Z489" s="97"/>
      <c r="AA489" s="28"/>
      <c r="AB489" s="45"/>
      <c r="AC489" s="97"/>
      <c r="AD489" s="97"/>
      <c r="AE489" s="97"/>
      <c r="AF489" s="97"/>
      <c r="AG489" s="97"/>
      <c r="AH489" s="156"/>
      <c r="AI489" s="156"/>
      <c r="AJ489" s="156"/>
      <c r="AK489" s="156"/>
      <c r="AL489" s="110"/>
      <c r="AM489" s="110"/>
      <c r="AN489" s="110"/>
      <c r="AO489" s="110"/>
      <c r="AP489" s="33"/>
      <c r="AQ489" s="118"/>
      <c r="AR489" s="128"/>
      <c r="AS489" s="130"/>
      <c r="AT489" s="120"/>
      <c r="AU489" s="42"/>
      <c r="AV489" s="133"/>
      <c r="AW489" s="133"/>
      <c r="AX489" s="23"/>
      <c r="AY489" s="23"/>
      <c r="AZ489" s="133"/>
      <c r="BA489" s="133"/>
      <c r="BB489" s="23"/>
      <c r="BC489" s="23"/>
      <c r="BD489" s="133"/>
      <c r="BE489" s="133"/>
      <c r="BF489" s="23"/>
      <c r="BG489" s="23"/>
      <c r="BH489" s="137"/>
    </row>
    <row r="490" spans="1:60" x14ac:dyDescent="0.15">
      <c r="A490" s="238"/>
      <c r="B490" s="241"/>
      <c r="C490" s="238"/>
      <c r="D490" s="239"/>
      <c r="E490" s="147"/>
      <c r="F490" s="147"/>
      <c r="G490" s="147"/>
      <c r="H490" s="147"/>
      <c r="I490" s="147"/>
      <c r="J490" s="238"/>
      <c r="K490" s="238"/>
      <c r="L490" s="150"/>
      <c r="M490" s="147"/>
      <c r="N490" s="147"/>
      <c r="O490" s="150"/>
      <c r="P490" s="147"/>
      <c r="Q490" s="147"/>
      <c r="R490" s="147"/>
      <c r="S490" s="147"/>
      <c r="T490" s="147"/>
      <c r="U490" s="147"/>
      <c r="V490" s="147"/>
      <c r="W490" s="147"/>
      <c r="X490" s="147"/>
      <c r="Y490" s="147"/>
      <c r="Z490" s="147"/>
      <c r="AA490" s="147"/>
      <c r="AB490" s="45"/>
      <c r="AC490" s="157"/>
      <c r="AD490" s="157"/>
      <c r="AE490" s="157"/>
      <c r="AF490" s="157"/>
      <c r="AG490" s="97"/>
      <c r="AH490" s="157"/>
      <c r="AI490" s="157"/>
      <c r="AJ490" s="157"/>
      <c r="AK490" s="157"/>
      <c r="AL490" s="110"/>
      <c r="AM490" s="110"/>
      <c r="AN490" s="110"/>
      <c r="AO490" s="110"/>
      <c r="AP490" s="43"/>
      <c r="AQ490" s="118"/>
      <c r="AR490" s="129"/>
      <c r="AS490" s="23"/>
      <c r="AT490" s="120"/>
      <c r="AU490" s="42"/>
      <c r="AV490" s="133"/>
      <c r="AW490" s="133"/>
      <c r="AX490" s="23"/>
      <c r="AY490" s="23"/>
      <c r="AZ490" s="133"/>
      <c r="BA490" s="133"/>
      <c r="BB490" s="23"/>
      <c r="BC490" s="23"/>
      <c r="BD490" s="133"/>
      <c r="BE490" s="133"/>
      <c r="BF490" s="23"/>
      <c r="BG490" s="23"/>
      <c r="BH490" s="137"/>
    </row>
    <row r="491" spans="1:60" x14ac:dyDescent="0.15">
      <c r="A491" s="238"/>
      <c r="B491" s="241"/>
      <c r="C491" s="238"/>
      <c r="D491" s="237"/>
      <c r="E491" s="147"/>
      <c r="F491" s="147"/>
      <c r="G491" s="147"/>
      <c r="H491" s="147"/>
      <c r="I491" s="147"/>
      <c r="J491" s="238"/>
      <c r="K491" s="238"/>
      <c r="L491" s="150"/>
      <c r="M491" s="147"/>
      <c r="N491" s="147"/>
      <c r="O491" s="150"/>
      <c r="P491" s="147"/>
      <c r="Q491" s="147"/>
      <c r="R491" s="147"/>
      <c r="S491" s="147"/>
      <c r="T491" s="147"/>
      <c r="U491" s="147"/>
      <c r="V491" s="147"/>
      <c r="W491" s="147"/>
      <c r="X491" s="147"/>
      <c r="Y491" s="147"/>
      <c r="Z491" s="147"/>
      <c r="AA491" s="147"/>
      <c r="AB491" s="45"/>
      <c r="AC491" s="157"/>
      <c r="AD491" s="157"/>
      <c r="AE491" s="157"/>
      <c r="AF491" s="157"/>
      <c r="AG491" s="97"/>
      <c r="AH491" s="157"/>
      <c r="AI491" s="157"/>
      <c r="AJ491" s="157"/>
      <c r="AK491" s="157"/>
      <c r="AL491" s="110"/>
      <c r="AM491" s="110"/>
      <c r="AN491" s="110"/>
      <c r="AO491" s="110"/>
      <c r="AP491" s="33"/>
      <c r="AQ491" s="118"/>
      <c r="AR491" s="127"/>
      <c r="AS491" s="130"/>
      <c r="AT491" s="120"/>
      <c r="AU491" s="42"/>
      <c r="AV491" s="133"/>
      <c r="AW491" s="133"/>
      <c r="AX491" s="23"/>
      <c r="AY491" s="23"/>
      <c r="AZ491" s="133"/>
      <c r="BA491" s="133"/>
      <c r="BB491" s="23"/>
      <c r="BC491" s="23"/>
      <c r="BD491" s="133"/>
      <c r="BE491" s="133"/>
      <c r="BF491" s="23"/>
      <c r="BG491" s="23"/>
      <c r="BH491" s="137"/>
    </row>
    <row r="492" spans="1:60" x14ac:dyDescent="0.15">
      <c r="A492" s="238"/>
      <c r="B492" s="241"/>
      <c r="C492" s="238"/>
      <c r="D492" s="238"/>
      <c r="E492" s="147"/>
      <c r="F492" s="147"/>
      <c r="G492" s="147"/>
      <c r="H492" s="147"/>
      <c r="I492" s="147"/>
      <c r="J492" s="238"/>
      <c r="K492" s="238"/>
      <c r="L492" s="150"/>
      <c r="M492" s="147"/>
      <c r="N492" s="147"/>
      <c r="O492" s="150"/>
      <c r="P492" s="147"/>
      <c r="Q492" s="147"/>
      <c r="R492" s="147"/>
      <c r="S492" s="147"/>
      <c r="T492" s="147"/>
      <c r="U492" s="147"/>
      <c r="V492" s="147"/>
      <c r="W492" s="147"/>
      <c r="X492" s="147"/>
      <c r="Y492" s="147"/>
      <c r="Z492" s="147"/>
      <c r="AA492" s="147"/>
      <c r="AB492" s="45"/>
      <c r="AC492" s="157"/>
      <c r="AD492" s="157"/>
      <c r="AE492" s="157"/>
      <c r="AF492" s="157"/>
      <c r="AG492" s="97"/>
      <c r="AH492" s="157"/>
      <c r="AI492" s="157"/>
      <c r="AJ492" s="157"/>
      <c r="AK492" s="157"/>
      <c r="AL492" s="110"/>
      <c r="AM492" s="110"/>
      <c r="AN492" s="110"/>
      <c r="AO492" s="110"/>
      <c r="AP492" s="43"/>
      <c r="AQ492" s="118"/>
      <c r="AR492" s="128"/>
      <c r="AS492" s="130"/>
      <c r="AT492" s="120"/>
      <c r="AU492" s="42"/>
      <c r="AV492" s="133"/>
      <c r="AW492" s="133"/>
      <c r="AX492" s="23"/>
      <c r="AY492" s="23"/>
      <c r="AZ492" s="133"/>
      <c r="BA492" s="133"/>
      <c r="BB492" s="23"/>
      <c r="BC492" s="23"/>
      <c r="BD492" s="133"/>
      <c r="BE492" s="133"/>
      <c r="BF492" s="23"/>
      <c r="BG492" s="23"/>
      <c r="BH492" s="137"/>
    </row>
    <row r="493" spans="1:60" x14ac:dyDescent="0.15">
      <c r="A493" s="239"/>
      <c r="B493" s="242"/>
      <c r="C493" s="239"/>
      <c r="D493" s="239"/>
      <c r="E493" s="147"/>
      <c r="F493" s="147"/>
      <c r="G493" s="147"/>
      <c r="H493" s="147"/>
      <c r="I493" s="147"/>
      <c r="J493" s="239"/>
      <c r="K493" s="239"/>
      <c r="L493" s="150"/>
      <c r="M493" s="147"/>
      <c r="N493" s="147"/>
      <c r="O493" s="150"/>
      <c r="P493" s="147"/>
      <c r="Q493" s="147"/>
      <c r="R493" s="147"/>
      <c r="S493" s="147"/>
      <c r="T493" s="147"/>
      <c r="U493" s="147"/>
      <c r="V493" s="147"/>
      <c r="W493" s="147"/>
      <c r="X493" s="147"/>
      <c r="Y493" s="147"/>
      <c r="Z493" s="147"/>
      <c r="AA493" s="147"/>
      <c r="AB493" s="45"/>
      <c r="AC493" s="157"/>
      <c r="AD493" s="157"/>
      <c r="AE493" s="157"/>
      <c r="AF493" s="157"/>
      <c r="AG493" s="97"/>
      <c r="AH493" s="157"/>
      <c r="AI493" s="157"/>
      <c r="AJ493" s="157"/>
      <c r="AK493" s="157"/>
      <c r="AL493" s="110"/>
      <c r="AM493" s="110"/>
      <c r="AN493" s="110"/>
      <c r="AO493" s="110"/>
      <c r="AP493" s="33"/>
      <c r="AQ493" s="119"/>
      <c r="AR493" s="129"/>
      <c r="AS493" s="23"/>
      <c r="AT493" s="120"/>
      <c r="AU493" s="42"/>
      <c r="AV493" s="133"/>
      <c r="AW493" s="133"/>
      <c r="AX493" s="23"/>
      <c r="AY493" s="23"/>
      <c r="AZ493" s="133"/>
      <c r="BA493" s="133"/>
      <c r="BB493" s="23"/>
      <c r="BC493" s="23"/>
      <c r="BD493" s="133"/>
      <c r="BE493" s="133"/>
      <c r="BF493" s="23"/>
      <c r="BG493" s="23"/>
      <c r="BH493" s="137"/>
    </row>
  </sheetData>
  <mergeCells count="443">
    <mergeCell ref="A314:A322"/>
    <mergeCell ref="B314:B322"/>
    <mergeCell ref="C314:C322"/>
    <mergeCell ref="D314:D316"/>
    <mergeCell ref="J315:J322"/>
    <mergeCell ref="K315:K322"/>
    <mergeCell ref="D317:D319"/>
    <mergeCell ref="D320:D322"/>
    <mergeCell ref="A296:A304"/>
    <mergeCell ref="B296:B304"/>
    <mergeCell ref="C296:C304"/>
    <mergeCell ref="D296:D298"/>
    <mergeCell ref="J297:J304"/>
    <mergeCell ref="K297:K304"/>
    <mergeCell ref="D299:D301"/>
    <mergeCell ref="D302:D304"/>
    <mergeCell ref="A305:A313"/>
    <mergeCell ref="B305:B313"/>
    <mergeCell ref="C305:C313"/>
    <mergeCell ref="D305:D307"/>
    <mergeCell ref="J306:J313"/>
    <mergeCell ref="K306:K313"/>
    <mergeCell ref="D308:D310"/>
    <mergeCell ref="D311:D313"/>
    <mergeCell ref="A215:A223"/>
    <mergeCell ref="B215:B223"/>
    <mergeCell ref="C215:C223"/>
    <mergeCell ref="D215:D217"/>
    <mergeCell ref="J216:J223"/>
    <mergeCell ref="K216:K223"/>
    <mergeCell ref="D218:D220"/>
    <mergeCell ref="D221:D223"/>
    <mergeCell ref="A161:A169"/>
    <mergeCell ref="B161:B169"/>
    <mergeCell ref="C161:C169"/>
    <mergeCell ref="D161:D163"/>
    <mergeCell ref="J162:J169"/>
    <mergeCell ref="K162:K169"/>
    <mergeCell ref="D164:D166"/>
    <mergeCell ref="D167:D169"/>
    <mergeCell ref="A170:A178"/>
    <mergeCell ref="B170:B178"/>
    <mergeCell ref="C170:C178"/>
    <mergeCell ref="D170:D172"/>
    <mergeCell ref="J171:J178"/>
    <mergeCell ref="K171:K178"/>
    <mergeCell ref="D173:D175"/>
    <mergeCell ref="D176:D178"/>
    <mergeCell ref="A143:A151"/>
    <mergeCell ref="B143:B151"/>
    <mergeCell ref="C143:C151"/>
    <mergeCell ref="D143:D145"/>
    <mergeCell ref="J144:J151"/>
    <mergeCell ref="K144:K151"/>
    <mergeCell ref="D146:D148"/>
    <mergeCell ref="D149:D151"/>
    <mergeCell ref="A152:A160"/>
    <mergeCell ref="B152:B160"/>
    <mergeCell ref="C152:C160"/>
    <mergeCell ref="D152:D154"/>
    <mergeCell ref="J153:J160"/>
    <mergeCell ref="K153:K160"/>
    <mergeCell ref="D155:D157"/>
    <mergeCell ref="D158:D160"/>
    <mergeCell ref="A125:A133"/>
    <mergeCell ref="B125:B133"/>
    <mergeCell ref="C125:C133"/>
    <mergeCell ref="D125:D127"/>
    <mergeCell ref="J126:J133"/>
    <mergeCell ref="K126:K133"/>
    <mergeCell ref="D128:D130"/>
    <mergeCell ref="D131:D133"/>
    <mergeCell ref="A134:A142"/>
    <mergeCell ref="B134:B142"/>
    <mergeCell ref="C134:C142"/>
    <mergeCell ref="D134:D136"/>
    <mergeCell ref="J135:J142"/>
    <mergeCell ref="K135:K142"/>
    <mergeCell ref="D137:D139"/>
    <mergeCell ref="D140:D142"/>
    <mergeCell ref="D80:D82"/>
    <mergeCell ref="D83:D85"/>
    <mergeCell ref="D86:D88"/>
    <mergeCell ref="J54:J61"/>
    <mergeCell ref="J63:J70"/>
    <mergeCell ref="J72:J79"/>
    <mergeCell ref="C107:C115"/>
    <mergeCell ref="D107:D109"/>
    <mergeCell ref="D110:D112"/>
    <mergeCell ref="D113:D115"/>
    <mergeCell ref="C89:C97"/>
    <mergeCell ref="D89:D91"/>
    <mergeCell ref="D92:D94"/>
    <mergeCell ref="D95:D97"/>
    <mergeCell ref="C98:C106"/>
    <mergeCell ref="D98:D100"/>
    <mergeCell ref="D101:D103"/>
    <mergeCell ref="D104:D106"/>
    <mergeCell ref="J81:J88"/>
    <mergeCell ref="D44:D46"/>
    <mergeCell ref="D47:D49"/>
    <mergeCell ref="D50:D52"/>
    <mergeCell ref="C53:C61"/>
    <mergeCell ref="D53:D55"/>
    <mergeCell ref="D56:D58"/>
    <mergeCell ref="D59:D61"/>
    <mergeCell ref="C62:C70"/>
    <mergeCell ref="D77:D79"/>
    <mergeCell ref="F15:I15"/>
    <mergeCell ref="A26:A34"/>
    <mergeCell ref="B26:B34"/>
    <mergeCell ref="C26:C34"/>
    <mergeCell ref="D26:D28"/>
    <mergeCell ref="A18:A19"/>
    <mergeCell ref="A20:A21"/>
    <mergeCell ref="A22:A23"/>
    <mergeCell ref="A24:A25"/>
    <mergeCell ref="C18:C19"/>
    <mergeCell ref="C20:C21"/>
    <mergeCell ref="C22:C23"/>
    <mergeCell ref="C24:C25"/>
    <mergeCell ref="D32:D34"/>
    <mergeCell ref="D29:D31"/>
    <mergeCell ref="AL16:AO16"/>
    <mergeCell ref="O16:V16"/>
    <mergeCell ref="A71:A79"/>
    <mergeCell ref="A35:A43"/>
    <mergeCell ref="A44:A52"/>
    <mergeCell ref="B35:B43"/>
    <mergeCell ref="B44:B52"/>
    <mergeCell ref="B53:B61"/>
    <mergeCell ref="B62:B70"/>
    <mergeCell ref="B71:B79"/>
    <mergeCell ref="D62:D64"/>
    <mergeCell ref="D65:D67"/>
    <mergeCell ref="D68:D70"/>
    <mergeCell ref="C71:C79"/>
    <mergeCell ref="D71:D73"/>
    <mergeCell ref="D74:D76"/>
    <mergeCell ref="K72:K79"/>
    <mergeCell ref="J36:J43"/>
    <mergeCell ref="J45:J52"/>
    <mergeCell ref="D35:D37"/>
    <mergeCell ref="D38:D40"/>
    <mergeCell ref="D41:D43"/>
    <mergeCell ref="C35:C43"/>
    <mergeCell ref="C44:C52"/>
    <mergeCell ref="AU3:AW3"/>
    <mergeCell ref="AU11:AW11"/>
    <mergeCell ref="AG16:AK16"/>
    <mergeCell ref="A53:A61"/>
    <mergeCell ref="A62:A70"/>
    <mergeCell ref="B17:B25"/>
    <mergeCell ref="J18:J19"/>
    <mergeCell ref="K18:K19"/>
    <mergeCell ref="J20:J21"/>
    <mergeCell ref="K20:K21"/>
    <mergeCell ref="J22:J23"/>
    <mergeCell ref="K22:K23"/>
    <mergeCell ref="D17:D25"/>
    <mergeCell ref="K24:K25"/>
    <mergeCell ref="L16:N16"/>
    <mergeCell ref="W16:Z16"/>
    <mergeCell ref="K27:K34"/>
    <mergeCell ref="K36:K43"/>
    <mergeCell ref="K45:K52"/>
    <mergeCell ref="K54:K61"/>
    <mergeCell ref="K63:K70"/>
    <mergeCell ref="J27:J34"/>
    <mergeCell ref="AB16:AF16"/>
    <mergeCell ref="J24:J25"/>
    <mergeCell ref="K81:K88"/>
    <mergeCell ref="J90:J97"/>
    <mergeCell ref="K90:K97"/>
    <mergeCell ref="J99:J106"/>
    <mergeCell ref="K99:K106"/>
    <mergeCell ref="J108:J115"/>
    <mergeCell ref="K108:K115"/>
    <mergeCell ref="A116:A124"/>
    <mergeCell ref="B116:B124"/>
    <mergeCell ref="C116:C124"/>
    <mergeCell ref="D116:D118"/>
    <mergeCell ref="D119:D121"/>
    <mergeCell ref="D122:D124"/>
    <mergeCell ref="J117:J124"/>
    <mergeCell ref="K117:K124"/>
    <mergeCell ref="A107:A115"/>
    <mergeCell ref="B107:B115"/>
    <mergeCell ref="B80:B88"/>
    <mergeCell ref="A80:A88"/>
    <mergeCell ref="A89:A97"/>
    <mergeCell ref="B89:B97"/>
    <mergeCell ref="A98:A106"/>
    <mergeCell ref="B98:B106"/>
    <mergeCell ref="C80:C88"/>
    <mergeCell ref="A179:A187"/>
    <mergeCell ref="B179:B187"/>
    <mergeCell ref="C179:C187"/>
    <mergeCell ref="D179:D181"/>
    <mergeCell ref="J180:J187"/>
    <mergeCell ref="K180:K187"/>
    <mergeCell ref="D182:D184"/>
    <mergeCell ref="D185:D187"/>
    <mergeCell ref="A188:A196"/>
    <mergeCell ref="B188:B196"/>
    <mergeCell ref="C188:C196"/>
    <mergeCell ref="D188:D190"/>
    <mergeCell ref="J189:J196"/>
    <mergeCell ref="K189:K196"/>
    <mergeCell ref="D191:D193"/>
    <mergeCell ref="D194:D196"/>
    <mergeCell ref="A197:A205"/>
    <mergeCell ref="B197:B205"/>
    <mergeCell ref="C197:C205"/>
    <mergeCell ref="D197:D199"/>
    <mergeCell ref="J198:J205"/>
    <mergeCell ref="K198:K205"/>
    <mergeCell ref="D200:D202"/>
    <mergeCell ref="D203:D205"/>
    <mergeCell ref="A206:A214"/>
    <mergeCell ref="B206:B214"/>
    <mergeCell ref="C206:C214"/>
    <mergeCell ref="D206:D208"/>
    <mergeCell ref="J207:J214"/>
    <mergeCell ref="K207:K214"/>
    <mergeCell ref="D209:D211"/>
    <mergeCell ref="D212:D214"/>
    <mergeCell ref="A224:A232"/>
    <mergeCell ref="B224:B232"/>
    <mergeCell ref="C224:C232"/>
    <mergeCell ref="D224:D226"/>
    <mergeCell ref="J225:J232"/>
    <mergeCell ref="K225:K232"/>
    <mergeCell ref="D227:D229"/>
    <mergeCell ref="D230:D232"/>
    <mergeCell ref="A233:A241"/>
    <mergeCell ref="B233:B241"/>
    <mergeCell ref="C233:C241"/>
    <mergeCell ref="D233:D235"/>
    <mergeCell ref="J234:J241"/>
    <mergeCell ref="K234:K241"/>
    <mergeCell ref="D236:D238"/>
    <mergeCell ref="D239:D241"/>
    <mergeCell ref="A242:A250"/>
    <mergeCell ref="B242:B250"/>
    <mergeCell ref="C242:C250"/>
    <mergeCell ref="D242:D244"/>
    <mergeCell ref="J243:J250"/>
    <mergeCell ref="K243:K250"/>
    <mergeCell ref="D245:D247"/>
    <mergeCell ref="D248:D250"/>
    <mergeCell ref="A251:A259"/>
    <mergeCell ref="B251:B259"/>
    <mergeCell ref="C251:C259"/>
    <mergeCell ref="D251:D253"/>
    <mergeCell ref="J252:J259"/>
    <mergeCell ref="K252:K259"/>
    <mergeCell ref="D254:D256"/>
    <mergeCell ref="D257:D259"/>
    <mergeCell ref="A260:A268"/>
    <mergeCell ref="B260:B268"/>
    <mergeCell ref="C260:C268"/>
    <mergeCell ref="D260:D262"/>
    <mergeCell ref="J261:J268"/>
    <mergeCell ref="K261:K268"/>
    <mergeCell ref="D263:D265"/>
    <mergeCell ref="D266:D268"/>
    <mergeCell ref="A269:A277"/>
    <mergeCell ref="B269:B277"/>
    <mergeCell ref="C269:C277"/>
    <mergeCell ref="D269:D271"/>
    <mergeCell ref="J270:J277"/>
    <mergeCell ref="K270:K277"/>
    <mergeCell ref="D272:D274"/>
    <mergeCell ref="D275:D277"/>
    <mergeCell ref="A278:A286"/>
    <mergeCell ref="B278:B286"/>
    <mergeCell ref="C278:C286"/>
    <mergeCell ref="D278:D280"/>
    <mergeCell ref="J279:J286"/>
    <mergeCell ref="K279:K286"/>
    <mergeCell ref="D281:D283"/>
    <mergeCell ref="D284:D286"/>
    <mergeCell ref="A287:A295"/>
    <mergeCell ref="B287:B295"/>
    <mergeCell ref="C287:C295"/>
    <mergeCell ref="D287:D289"/>
    <mergeCell ref="J288:J295"/>
    <mergeCell ref="K288:K295"/>
    <mergeCell ref="D290:D292"/>
    <mergeCell ref="D293:D295"/>
    <mergeCell ref="A323:A331"/>
    <mergeCell ref="B323:B331"/>
    <mergeCell ref="C323:C331"/>
    <mergeCell ref="D323:D325"/>
    <mergeCell ref="J324:J331"/>
    <mergeCell ref="K324:K331"/>
    <mergeCell ref="D326:D328"/>
    <mergeCell ref="D329:D331"/>
    <mergeCell ref="A332:A340"/>
    <mergeCell ref="B332:B340"/>
    <mergeCell ref="C332:C340"/>
    <mergeCell ref="D332:D334"/>
    <mergeCell ref="J333:J340"/>
    <mergeCell ref="K333:K340"/>
    <mergeCell ref="D335:D337"/>
    <mergeCell ref="D338:D340"/>
    <mergeCell ref="A341:A349"/>
    <mergeCell ref="B341:B349"/>
    <mergeCell ref="C341:C349"/>
    <mergeCell ref="D341:D343"/>
    <mergeCell ref="J342:J349"/>
    <mergeCell ref="K342:K349"/>
    <mergeCell ref="D344:D346"/>
    <mergeCell ref="D347:D349"/>
    <mergeCell ref="A350:A358"/>
    <mergeCell ref="B350:B358"/>
    <mergeCell ref="C350:C358"/>
    <mergeCell ref="D350:D352"/>
    <mergeCell ref="J351:J358"/>
    <mergeCell ref="K351:K358"/>
    <mergeCell ref="D353:D355"/>
    <mergeCell ref="D356:D358"/>
    <mergeCell ref="A359:A367"/>
    <mergeCell ref="B359:B367"/>
    <mergeCell ref="C359:C367"/>
    <mergeCell ref="D359:D361"/>
    <mergeCell ref="J360:J367"/>
    <mergeCell ref="K360:K367"/>
    <mergeCell ref="D362:D364"/>
    <mergeCell ref="D365:D367"/>
    <mergeCell ref="A368:A376"/>
    <mergeCell ref="B368:B376"/>
    <mergeCell ref="C368:C376"/>
    <mergeCell ref="D368:D370"/>
    <mergeCell ref="J369:J376"/>
    <mergeCell ref="K369:K376"/>
    <mergeCell ref="D371:D373"/>
    <mergeCell ref="D374:D376"/>
    <mergeCell ref="A377:A385"/>
    <mergeCell ref="B377:B385"/>
    <mergeCell ref="C377:C385"/>
    <mergeCell ref="D377:D379"/>
    <mergeCell ref="J378:J385"/>
    <mergeCell ref="K378:K385"/>
    <mergeCell ref="D380:D382"/>
    <mergeCell ref="D383:D385"/>
    <mergeCell ref="A386:A394"/>
    <mergeCell ref="B386:B394"/>
    <mergeCell ref="C386:C394"/>
    <mergeCell ref="D386:D388"/>
    <mergeCell ref="J387:J394"/>
    <mergeCell ref="K387:K394"/>
    <mergeCell ref="D389:D391"/>
    <mergeCell ref="D392:D394"/>
    <mergeCell ref="A395:A403"/>
    <mergeCell ref="B395:B403"/>
    <mergeCell ref="C395:C403"/>
    <mergeCell ref="D395:D397"/>
    <mergeCell ref="J396:J403"/>
    <mergeCell ref="K396:K403"/>
    <mergeCell ref="D398:D400"/>
    <mergeCell ref="D401:D403"/>
    <mergeCell ref="A404:A412"/>
    <mergeCell ref="B404:B412"/>
    <mergeCell ref="C404:C412"/>
    <mergeCell ref="D404:D406"/>
    <mergeCell ref="J405:J412"/>
    <mergeCell ref="K405:K412"/>
    <mergeCell ref="D407:D409"/>
    <mergeCell ref="D410:D412"/>
    <mergeCell ref="A413:A421"/>
    <mergeCell ref="B413:B421"/>
    <mergeCell ref="C413:C421"/>
    <mergeCell ref="D413:D415"/>
    <mergeCell ref="J414:J421"/>
    <mergeCell ref="K414:K421"/>
    <mergeCell ref="D416:D418"/>
    <mergeCell ref="D419:D421"/>
    <mergeCell ref="A422:A430"/>
    <mergeCell ref="B422:B430"/>
    <mergeCell ref="C422:C430"/>
    <mergeCell ref="D422:D424"/>
    <mergeCell ref="J423:J430"/>
    <mergeCell ref="K423:K430"/>
    <mergeCell ref="D425:D427"/>
    <mergeCell ref="D428:D430"/>
    <mergeCell ref="A431:A439"/>
    <mergeCell ref="B431:B439"/>
    <mergeCell ref="C431:C439"/>
    <mergeCell ref="D431:D433"/>
    <mergeCell ref="J432:J439"/>
    <mergeCell ref="K432:K439"/>
    <mergeCell ref="D434:D436"/>
    <mergeCell ref="D437:D439"/>
    <mergeCell ref="A440:A448"/>
    <mergeCell ref="B440:B448"/>
    <mergeCell ref="C440:C448"/>
    <mergeCell ref="D440:D442"/>
    <mergeCell ref="J441:J448"/>
    <mergeCell ref="K441:K448"/>
    <mergeCell ref="D443:D445"/>
    <mergeCell ref="D446:D448"/>
    <mergeCell ref="A449:A457"/>
    <mergeCell ref="B449:B457"/>
    <mergeCell ref="C449:C457"/>
    <mergeCell ref="D449:D451"/>
    <mergeCell ref="J450:J457"/>
    <mergeCell ref="K450:K457"/>
    <mergeCell ref="D452:D454"/>
    <mergeCell ref="D455:D457"/>
    <mergeCell ref="A458:A466"/>
    <mergeCell ref="B458:B466"/>
    <mergeCell ref="C458:C466"/>
    <mergeCell ref="D458:D460"/>
    <mergeCell ref="J459:J466"/>
    <mergeCell ref="K459:K466"/>
    <mergeCell ref="D461:D463"/>
    <mergeCell ref="D464:D466"/>
    <mergeCell ref="A485:A493"/>
    <mergeCell ref="B485:B493"/>
    <mergeCell ref="C485:C493"/>
    <mergeCell ref="D485:D487"/>
    <mergeCell ref="J486:J493"/>
    <mergeCell ref="K486:K493"/>
    <mergeCell ref="D488:D490"/>
    <mergeCell ref="D491:D493"/>
    <mergeCell ref="A467:A475"/>
    <mergeCell ref="B467:B475"/>
    <mergeCell ref="C467:C475"/>
    <mergeCell ref="D467:D469"/>
    <mergeCell ref="J468:J475"/>
    <mergeCell ref="K468:K475"/>
    <mergeCell ref="D470:D472"/>
    <mergeCell ref="D473:D475"/>
    <mergeCell ref="A476:A484"/>
    <mergeCell ref="B476:B484"/>
    <mergeCell ref="C476:C484"/>
    <mergeCell ref="D476:D478"/>
    <mergeCell ref="J477:J484"/>
    <mergeCell ref="K477:K484"/>
    <mergeCell ref="D479:D481"/>
    <mergeCell ref="D482:D484"/>
  </mergeCells>
  <phoneticPr fontId="2" type="noConversion"/>
  <dataValidations count="2">
    <dataValidation type="list" allowBlank="1" showInputMessage="1" showErrorMessage="1" sqref="AB303:AB304 AB407:AB412 AB18:AB287 AB360 AB289:AB295 AG309:AG313 AB309:AB313 AB297 AB306 AG297 AG306 AG318:AG322 AB318:AB322 AG315 AB315 AG327:AG331 AB327:AB331 AG324 AB324 AG336:AG340 AB336:AB340 AG333:AG334 AB333:AB334 AG345:AG351 AB345:AB351 AG480:AG484 AB486 AB489:AB493 AB354:AB358 AG342:AG343 AB342:AB343 AB367:AB369 AG354:AG358 AG363 AB363 AG372:AG379 AB372:AB379 AG489:AG493 AB423:AB430 AG381:AG388 AB468 AG477 AB477 AG390:AG394 AB390:AB394 AB480:AB484 AB471:AB475 AG399:AG405 AB399:AB405 AG396 AB396 AG407:AG412 AG471:AG475 AG468 AB381:AB388 AG417:AG421 AG486 AG414 AB414 AG459 AB417:AB421 AB436:AB441 AG303:AG304 AG435:AG441 AG444:AG450 AB444:AB450 AG432 AB432 AB453:AB457 AB462:AB466 AG462:AG466 AG453:AG457 AB459 AB300:AB301 AG300:AG301 AG423:AG430 AG366:AG369 AG360 AG18:AG295" xr:uid="{00000000-0002-0000-0C00-000000000000}">
      <formula1>#REF!</formula1>
    </dataValidation>
    <dataValidation type="list" allowBlank="1" showInputMessage="1" showErrorMessage="1" sqref="AB288 AB435 AB366" xr:uid="{00000000-0002-0000-0C00-000001000000}">
      <formula1>#REF!</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6"/>
  <dimension ref="A1:W83"/>
  <sheetViews>
    <sheetView workbookViewId="0">
      <selection activeCell="I29" sqref="I29"/>
    </sheetView>
  </sheetViews>
  <sheetFormatPr defaultRowHeight="11.25" x14ac:dyDescent="0.15"/>
  <cols>
    <col min="1" max="1" width="10.5" style="13" bestFit="1" customWidth="1"/>
    <col min="2" max="2" width="13.875" style="13" bestFit="1" customWidth="1"/>
    <col min="3" max="3" width="17.25" style="13" bestFit="1" customWidth="1"/>
    <col min="4" max="4" width="12.25" style="13" bestFit="1" customWidth="1"/>
    <col min="5" max="5" width="10.5" style="13" customWidth="1"/>
    <col min="6" max="6" width="10.5" style="13" bestFit="1" customWidth="1"/>
    <col min="7" max="7" width="10.5" style="13" customWidth="1"/>
    <col min="8" max="8" width="10.5" style="13" bestFit="1" customWidth="1"/>
    <col min="9" max="9" width="33.875" style="13" bestFit="1" customWidth="1"/>
    <col min="10" max="16384" width="9" style="13"/>
  </cols>
  <sheetData>
    <row r="1" spans="1:4" x14ac:dyDescent="0.15">
      <c r="A1" s="115" t="s">
        <v>566</v>
      </c>
    </row>
    <row r="4" spans="1:4" x14ac:dyDescent="0.15">
      <c r="B4" s="45" t="s">
        <v>565</v>
      </c>
      <c r="C4" s="176" t="s">
        <v>566</v>
      </c>
      <c r="D4" s="121" t="s">
        <v>570</v>
      </c>
    </row>
    <row r="5" spans="1:4" x14ac:dyDescent="0.15">
      <c r="B5" s="162" t="s">
        <v>24</v>
      </c>
      <c r="C5" s="13">
        <v>0.4</v>
      </c>
      <c r="D5" s="163">
        <f>兵法调用模板!$J$22*0.2</f>
        <v>0.86232784321951073</v>
      </c>
    </row>
    <row r="6" spans="1:4" x14ac:dyDescent="0.15">
      <c r="B6" s="162" t="s">
        <v>50</v>
      </c>
      <c r="C6" s="13">
        <v>0.6</v>
      </c>
      <c r="D6" s="168">
        <f>($D$21-$D$5)/16+D5</f>
        <v>1.0779098040243884</v>
      </c>
    </row>
    <row r="7" spans="1:4" x14ac:dyDescent="0.15">
      <c r="B7" s="162" t="s">
        <v>0</v>
      </c>
      <c r="C7" s="13">
        <v>0.8</v>
      </c>
      <c r="D7" s="168">
        <f t="shared" ref="D7:D20" si="0">($D$21-$D$5)/16+D6</f>
        <v>1.2934917648292661</v>
      </c>
    </row>
    <row r="8" spans="1:4" x14ac:dyDescent="0.15">
      <c r="B8" s="162" t="s">
        <v>1</v>
      </c>
      <c r="C8" s="13">
        <v>1</v>
      </c>
      <c r="D8" s="168">
        <f t="shared" si="0"/>
        <v>1.5090737256341438</v>
      </c>
    </row>
    <row r="9" spans="1:4" x14ac:dyDescent="0.15">
      <c r="B9" s="162" t="s">
        <v>2</v>
      </c>
      <c r="C9" s="13">
        <v>1.2</v>
      </c>
      <c r="D9" s="168">
        <f t="shared" si="0"/>
        <v>1.7246556864390215</v>
      </c>
    </row>
    <row r="10" spans="1:4" x14ac:dyDescent="0.15">
      <c r="B10" s="162" t="s">
        <v>3</v>
      </c>
      <c r="C10" s="13">
        <v>1.4</v>
      </c>
      <c r="D10" s="168">
        <f t="shared" si="0"/>
        <v>1.9402376472438991</v>
      </c>
    </row>
    <row r="11" spans="1:4" x14ac:dyDescent="0.15">
      <c r="B11" s="162" t="s">
        <v>16</v>
      </c>
      <c r="C11" s="13">
        <v>1.6</v>
      </c>
      <c r="D11" s="168">
        <f t="shared" si="0"/>
        <v>2.1558196080487768</v>
      </c>
    </row>
    <row r="12" spans="1:4" x14ac:dyDescent="0.15">
      <c r="B12" s="162" t="s">
        <v>17</v>
      </c>
      <c r="C12" s="13">
        <v>1.8</v>
      </c>
      <c r="D12" s="168">
        <f t="shared" si="0"/>
        <v>2.3714015688536545</v>
      </c>
    </row>
    <row r="13" spans="1:4" x14ac:dyDescent="0.15">
      <c r="B13" s="162" t="s">
        <v>990</v>
      </c>
      <c r="C13" s="13">
        <v>2</v>
      </c>
      <c r="D13" s="168">
        <f t="shared" si="0"/>
        <v>2.5869835296585322</v>
      </c>
    </row>
    <row r="14" spans="1:4" x14ac:dyDescent="0.15">
      <c r="B14" s="162" t="s">
        <v>991</v>
      </c>
      <c r="C14" s="13">
        <v>2</v>
      </c>
      <c r="D14" s="168">
        <f t="shared" si="0"/>
        <v>2.8025654904634099</v>
      </c>
    </row>
    <row r="15" spans="1:4" x14ac:dyDescent="0.15">
      <c r="B15" s="162" t="s">
        <v>992</v>
      </c>
      <c r="C15" s="13">
        <v>2</v>
      </c>
      <c r="D15" s="168">
        <f t="shared" si="0"/>
        <v>3.0181474512682875</v>
      </c>
    </row>
    <row r="16" spans="1:4" x14ac:dyDescent="0.15">
      <c r="B16" s="162" t="s">
        <v>993</v>
      </c>
      <c r="C16" s="13">
        <v>2</v>
      </c>
      <c r="D16" s="168">
        <f t="shared" si="0"/>
        <v>3.2337294120731652</v>
      </c>
    </row>
    <row r="17" spans="1:23" x14ac:dyDescent="0.15">
      <c r="B17" s="162" t="s">
        <v>994</v>
      </c>
      <c r="C17" s="13">
        <v>2</v>
      </c>
      <c r="D17" s="168">
        <f t="shared" si="0"/>
        <v>3.4493113728780429</v>
      </c>
    </row>
    <row r="18" spans="1:23" x14ac:dyDescent="0.15">
      <c r="B18" s="162" t="s">
        <v>995</v>
      </c>
      <c r="C18" s="13">
        <v>2</v>
      </c>
      <c r="D18" s="168">
        <f t="shared" si="0"/>
        <v>3.6648933336829206</v>
      </c>
    </row>
    <row r="19" spans="1:23" x14ac:dyDescent="0.15">
      <c r="B19" s="162" t="s">
        <v>996</v>
      </c>
      <c r="C19" s="13">
        <v>2</v>
      </c>
      <c r="D19" s="168">
        <f t="shared" si="0"/>
        <v>3.8804752944877983</v>
      </c>
    </row>
    <row r="20" spans="1:23" x14ac:dyDescent="0.15">
      <c r="B20" s="162" t="s">
        <v>997</v>
      </c>
      <c r="C20" s="13">
        <v>2</v>
      </c>
      <c r="D20" s="168">
        <f t="shared" si="0"/>
        <v>4.0960572552926759</v>
      </c>
    </row>
    <row r="21" spans="1:23" x14ac:dyDescent="0.15">
      <c r="B21" s="145" t="s">
        <v>998</v>
      </c>
      <c r="C21" s="186">
        <v>2</v>
      </c>
      <c r="D21" s="172">
        <f>兵法调用模板!$J$22</f>
        <v>4.3116392160975536</v>
      </c>
    </row>
    <row r="23" spans="1:23" s="38" customFormat="1" x14ac:dyDescent="0.15"/>
    <row r="24" spans="1:23" x14ac:dyDescent="0.15">
      <c r="A24" s="115" t="s">
        <v>601</v>
      </c>
    </row>
    <row r="29" spans="1:23" x14ac:dyDescent="0.15">
      <c r="N29" s="13">
        <v>0</v>
      </c>
      <c r="O29" s="13">
        <v>1</v>
      </c>
      <c r="P29" s="13">
        <v>2</v>
      </c>
      <c r="Q29" s="13">
        <v>3</v>
      </c>
      <c r="R29" s="13">
        <v>4</v>
      </c>
      <c r="S29" s="13">
        <v>5</v>
      </c>
      <c r="T29" s="13">
        <v>6</v>
      </c>
      <c r="U29" s="13">
        <v>7</v>
      </c>
      <c r="V29" s="13">
        <v>8</v>
      </c>
      <c r="W29" s="13">
        <v>9</v>
      </c>
    </row>
    <row r="30" spans="1:23" x14ac:dyDescent="0.15">
      <c r="B30" s="45" t="s">
        <v>602</v>
      </c>
      <c r="C30" s="45" t="s">
        <v>567</v>
      </c>
      <c r="D30" s="45" t="s">
        <v>568</v>
      </c>
      <c r="E30" s="45" t="s">
        <v>569</v>
      </c>
      <c r="F30" s="45" t="s">
        <v>608</v>
      </c>
      <c r="G30" s="45" t="s">
        <v>607</v>
      </c>
      <c r="H30" s="45" t="s">
        <v>609</v>
      </c>
      <c r="I30" s="45" t="s">
        <v>588</v>
      </c>
      <c r="J30" s="45"/>
      <c r="K30" s="45"/>
      <c r="L30" s="45"/>
      <c r="N30" s="45" t="s">
        <v>610</v>
      </c>
      <c r="O30" s="45" t="s">
        <v>611</v>
      </c>
      <c r="P30" s="45" t="s">
        <v>529</v>
      </c>
      <c r="Q30" s="45" t="s">
        <v>530</v>
      </c>
      <c r="R30" s="45" t="s">
        <v>612</v>
      </c>
      <c r="S30" s="45" t="s">
        <v>613</v>
      </c>
      <c r="T30" s="45" t="s">
        <v>614</v>
      </c>
      <c r="U30" s="45" t="s">
        <v>615</v>
      </c>
      <c r="V30" s="45" t="s">
        <v>616</v>
      </c>
      <c r="W30" s="45" t="s">
        <v>617</v>
      </c>
    </row>
    <row r="31" spans="1:23" x14ac:dyDescent="0.15">
      <c r="B31" s="45" t="s">
        <v>585</v>
      </c>
      <c r="C31" s="45">
        <v>40</v>
      </c>
      <c r="D31" s="45">
        <v>2.5</v>
      </c>
      <c r="E31" s="45">
        <v>20</v>
      </c>
      <c r="F31" s="45"/>
      <c r="G31" s="45"/>
      <c r="H31" s="45" t="str">
        <f>合并区域(N31:W31,",")</f>
        <v>0,40</v>
      </c>
      <c r="I31" s="45" t="s">
        <v>589</v>
      </c>
      <c r="J31" s="45"/>
      <c r="K31" s="45"/>
      <c r="L31" s="45"/>
      <c r="N31" s="23">
        <f t="shared" ref="N31:W40" si="1">IF($C31="","",IF($C31*N$29&gt;=80,"",$C31*N$29))</f>
        <v>0</v>
      </c>
      <c r="O31" s="23">
        <f t="shared" si="1"/>
        <v>40</v>
      </c>
      <c r="P31" s="23" t="str">
        <f t="shared" si="1"/>
        <v/>
      </c>
      <c r="Q31" s="23" t="str">
        <f t="shared" si="1"/>
        <v/>
      </c>
      <c r="R31" s="23" t="str">
        <f t="shared" si="1"/>
        <v/>
      </c>
      <c r="S31" s="23" t="str">
        <f t="shared" si="1"/>
        <v/>
      </c>
      <c r="T31" s="23" t="str">
        <f t="shared" si="1"/>
        <v/>
      </c>
      <c r="U31" s="23" t="str">
        <f t="shared" si="1"/>
        <v/>
      </c>
      <c r="V31" s="23" t="str">
        <f t="shared" si="1"/>
        <v/>
      </c>
      <c r="W31" s="23" t="str">
        <f t="shared" si="1"/>
        <v/>
      </c>
    </row>
    <row r="32" spans="1:23" x14ac:dyDescent="0.15">
      <c r="B32" s="45" t="s">
        <v>586</v>
      </c>
      <c r="C32" s="45">
        <v>30</v>
      </c>
      <c r="D32" s="45">
        <v>2.5</v>
      </c>
      <c r="E32" s="45">
        <v>20</v>
      </c>
      <c r="F32" s="45"/>
      <c r="G32" s="45"/>
      <c r="H32" s="45" t="str">
        <f t="shared" ref="H32:H51" si="2">合并区域(N32:W32,",")</f>
        <v>0,30,60</v>
      </c>
      <c r="I32" s="45" t="s">
        <v>590</v>
      </c>
      <c r="J32" s="45"/>
      <c r="K32" s="45"/>
      <c r="L32" s="45"/>
      <c r="N32" s="23">
        <f t="shared" si="1"/>
        <v>0</v>
      </c>
      <c r="O32" s="23">
        <f t="shared" si="1"/>
        <v>30</v>
      </c>
      <c r="P32" s="23">
        <f t="shared" si="1"/>
        <v>60</v>
      </c>
      <c r="Q32" s="23" t="str">
        <f t="shared" si="1"/>
        <v/>
      </c>
      <c r="R32" s="23" t="str">
        <f t="shared" si="1"/>
        <v/>
      </c>
      <c r="S32" s="23" t="str">
        <f t="shared" si="1"/>
        <v/>
      </c>
      <c r="T32" s="23" t="str">
        <f t="shared" si="1"/>
        <v/>
      </c>
      <c r="U32" s="23" t="str">
        <f t="shared" si="1"/>
        <v/>
      </c>
      <c r="V32" s="23" t="str">
        <f t="shared" si="1"/>
        <v/>
      </c>
      <c r="W32" s="23" t="str">
        <f t="shared" si="1"/>
        <v/>
      </c>
    </row>
    <row r="33" spans="2:23" x14ac:dyDescent="0.15">
      <c r="B33" s="45" t="s">
        <v>587</v>
      </c>
      <c r="C33" s="45">
        <v>50</v>
      </c>
      <c r="D33" s="45">
        <v>2.5</v>
      </c>
      <c r="E33" s="45"/>
      <c r="F33" s="30">
        <v>2</v>
      </c>
      <c r="G33" s="45"/>
      <c r="H33" s="45" t="str">
        <f t="shared" si="2"/>
        <v>0,50</v>
      </c>
      <c r="I33" s="45" t="s">
        <v>591</v>
      </c>
      <c r="J33" s="45"/>
      <c r="K33" s="45"/>
      <c r="L33" s="45"/>
      <c r="N33" s="23">
        <f t="shared" si="1"/>
        <v>0</v>
      </c>
      <c r="O33" s="23">
        <f t="shared" si="1"/>
        <v>50</v>
      </c>
      <c r="P33" s="23" t="str">
        <f t="shared" si="1"/>
        <v/>
      </c>
      <c r="Q33" s="23" t="str">
        <f t="shared" si="1"/>
        <v/>
      </c>
      <c r="R33" s="23" t="str">
        <f t="shared" si="1"/>
        <v/>
      </c>
      <c r="S33" s="23" t="str">
        <f t="shared" si="1"/>
        <v/>
      </c>
      <c r="T33" s="23" t="str">
        <f t="shared" si="1"/>
        <v/>
      </c>
      <c r="U33" s="23" t="str">
        <f t="shared" si="1"/>
        <v/>
      </c>
      <c r="V33" s="23" t="str">
        <f t="shared" si="1"/>
        <v/>
      </c>
      <c r="W33" s="23" t="str">
        <f t="shared" si="1"/>
        <v/>
      </c>
    </row>
    <row r="34" spans="2:23" x14ac:dyDescent="0.15">
      <c r="B34" s="45" t="s">
        <v>603</v>
      </c>
      <c r="C34" s="45">
        <v>30</v>
      </c>
      <c r="D34" s="45">
        <v>2</v>
      </c>
      <c r="E34" s="45">
        <v>15</v>
      </c>
      <c r="F34" s="45"/>
      <c r="G34" s="45">
        <v>2</v>
      </c>
      <c r="H34" s="45" t="str">
        <f t="shared" si="2"/>
        <v>0,30,60</v>
      </c>
      <c r="I34" s="45" t="s">
        <v>606</v>
      </c>
      <c r="J34" s="45"/>
      <c r="K34" s="45"/>
      <c r="L34" s="45"/>
      <c r="N34" s="23">
        <f t="shared" si="1"/>
        <v>0</v>
      </c>
      <c r="O34" s="23">
        <f t="shared" si="1"/>
        <v>30</v>
      </c>
      <c r="P34" s="23">
        <f t="shared" si="1"/>
        <v>60</v>
      </c>
      <c r="Q34" s="23" t="str">
        <f t="shared" si="1"/>
        <v/>
      </c>
      <c r="R34" s="23" t="str">
        <f t="shared" si="1"/>
        <v/>
      </c>
      <c r="S34" s="23" t="str">
        <f t="shared" si="1"/>
        <v/>
      </c>
      <c r="T34" s="23" t="str">
        <f t="shared" si="1"/>
        <v/>
      </c>
      <c r="U34" s="23" t="str">
        <f t="shared" si="1"/>
        <v/>
      </c>
      <c r="V34" s="23" t="str">
        <f t="shared" si="1"/>
        <v/>
      </c>
      <c r="W34" s="23" t="str">
        <f t="shared" si="1"/>
        <v/>
      </c>
    </row>
    <row r="35" spans="2:23" x14ac:dyDescent="0.15">
      <c r="B35" s="45" t="s">
        <v>604</v>
      </c>
      <c r="C35" s="45">
        <v>30</v>
      </c>
      <c r="D35" s="45">
        <v>2</v>
      </c>
      <c r="E35" s="45">
        <v>15</v>
      </c>
      <c r="F35" s="45"/>
      <c r="G35" s="45">
        <v>2</v>
      </c>
      <c r="H35" s="45" t="str">
        <f t="shared" si="2"/>
        <v>0,30,60</v>
      </c>
      <c r="I35" s="45" t="s">
        <v>605</v>
      </c>
      <c r="J35" s="45"/>
      <c r="K35" s="45"/>
      <c r="L35" s="45"/>
      <c r="N35" s="23">
        <f t="shared" si="1"/>
        <v>0</v>
      </c>
      <c r="O35" s="23">
        <f t="shared" si="1"/>
        <v>30</v>
      </c>
      <c r="P35" s="23">
        <f t="shared" si="1"/>
        <v>60</v>
      </c>
      <c r="Q35" s="23" t="str">
        <f t="shared" si="1"/>
        <v/>
      </c>
      <c r="R35" s="23" t="str">
        <f t="shared" si="1"/>
        <v/>
      </c>
      <c r="S35" s="23" t="str">
        <f t="shared" si="1"/>
        <v/>
      </c>
      <c r="T35" s="23" t="str">
        <f t="shared" si="1"/>
        <v/>
      </c>
      <c r="U35" s="23" t="str">
        <f t="shared" si="1"/>
        <v/>
      </c>
      <c r="V35" s="23" t="str">
        <f t="shared" si="1"/>
        <v/>
      </c>
      <c r="W35" s="23" t="str">
        <f t="shared" si="1"/>
        <v/>
      </c>
    </row>
    <row r="36" spans="2:23" x14ac:dyDescent="0.15">
      <c r="B36" s="45" t="s">
        <v>619</v>
      </c>
      <c r="C36" s="45">
        <v>40</v>
      </c>
      <c r="D36" s="45">
        <v>2.5</v>
      </c>
      <c r="E36" s="45"/>
      <c r="F36" s="30">
        <v>1</v>
      </c>
      <c r="G36" s="45"/>
      <c r="H36" s="45" t="str">
        <f t="shared" si="2"/>
        <v>0,40</v>
      </c>
      <c r="I36" s="45" t="s">
        <v>620</v>
      </c>
      <c r="J36" s="45"/>
      <c r="K36" s="45"/>
      <c r="L36" s="45"/>
      <c r="N36" s="23">
        <f t="shared" si="1"/>
        <v>0</v>
      </c>
      <c r="O36" s="23">
        <f t="shared" si="1"/>
        <v>40</v>
      </c>
      <c r="P36" s="23" t="str">
        <f t="shared" si="1"/>
        <v/>
      </c>
      <c r="Q36" s="23" t="str">
        <f t="shared" si="1"/>
        <v/>
      </c>
      <c r="R36" s="23" t="str">
        <f t="shared" si="1"/>
        <v/>
      </c>
      <c r="S36" s="23" t="str">
        <f t="shared" si="1"/>
        <v/>
      </c>
      <c r="T36" s="23" t="str">
        <f t="shared" si="1"/>
        <v/>
      </c>
      <c r="U36" s="23" t="str">
        <f t="shared" si="1"/>
        <v/>
      </c>
      <c r="V36" s="23" t="str">
        <f t="shared" si="1"/>
        <v/>
      </c>
      <c r="W36" s="23" t="str">
        <f t="shared" si="1"/>
        <v/>
      </c>
    </row>
    <row r="37" spans="2:23" x14ac:dyDescent="0.15">
      <c r="B37" s="45" t="s">
        <v>626</v>
      </c>
      <c r="C37" s="45">
        <v>40</v>
      </c>
      <c r="D37" s="45">
        <v>2.5</v>
      </c>
      <c r="E37" s="45"/>
      <c r="F37" s="45"/>
      <c r="G37" s="45"/>
      <c r="H37" s="45" t="str">
        <f t="shared" si="2"/>
        <v>0,40</v>
      </c>
      <c r="I37" s="45" t="s">
        <v>627</v>
      </c>
      <c r="J37" s="45"/>
      <c r="K37" s="45"/>
      <c r="L37" s="45"/>
      <c r="N37" s="23">
        <f t="shared" si="1"/>
        <v>0</v>
      </c>
      <c r="O37" s="23">
        <f t="shared" si="1"/>
        <v>40</v>
      </c>
      <c r="P37" s="23" t="str">
        <f t="shared" si="1"/>
        <v/>
      </c>
      <c r="Q37" s="23" t="str">
        <f t="shared" si="1"/>
        <v/>
      </c>
      <c r="R37" s="23" t="str">
        <f t="shared" si="1"/>
        <v/>
      </c>
      <c r="S37" s="23" t="str">
        <f t="shared" si="1"/>
        <v/>
      </c>
      <c r="T37" s="23" t="str">
        <f t="shared" si="1"/>
        <v/>
      </c>
      <c r="U37" s="23" t="str">
        <f t="shared" si="1"/>
        <v/>
      </c>
      <c r="V37" s="23" t="str">
        <f t="shared" si="1"/>
        <v/>
      </c>
      <c r="W37" s="23" t="str">
        <f t="shared" si="1"/>
        <v/>
      </c>
    </row>
    <row r="38" spans="2:23" x14ac:dyDescent="0.15">
      <c r="B38" s="45" t="s">
        <v>628</v>
      </c>
      <c r="C38" s="45">
        <v>40</v>
      </c>
      <c r="D38" s="45">
        <v>1</v>
      </c>
      <c r="E38" s="45">
        <v>3</v>
      </c>
      <c r="F38" s="45"/>
      <c r="G38" s="45"/>
      <c r="H38" s="45" t="str">
        <f t="shared" si="2"/>
        <v>0,40</v>
      </c>
      <c r="I38" s="45" t="s">
        <v>629</v>
      </c>
      <c r="J38" s="45"/>
      <c r="K38" s="45"/>
      <c r="L38" s="45"/>
      <c r="N38" s="23">
        <f t="shared" si="1"/>
        <v>0</v>
      </c>
      <c r="O38" s="23">
        <f t="shared" si="1"/>
        <v>40</v>
      </c>
      <c r="P38" s="23" t="str">
        <f t="shared" si="1"/>
        <v/>
      </c>
      <c r="Q38" s="23" t="str">
        <f t="shared" si="1"/>
        <v/>
      </c>
      <c r="R38" s="23" t="str">
        <f t="shared" si="1"/>
        <v/>
      </c>
      <c r="S38" s="23" t="str">
        <f t="shared" si="1"/>
        <v/>
      </c>
      <c r="T38" s="23" t="str">
        <f t="shared" si="1"/>
        <v/>
      </c>
      <c r="U38" s="23" t="str">
        <f t="shared" si="1"/>
        <v/>
      </c>
      <c r="V38" s="23" t="str">
        <f t="shared" si="1"/>
        <v/>
      </c>
      <c r="W38" s="23" t="str">
        <f t="shared" si="1"/>
        <v/>
      </c>
    </row>
    <row r="39" spans="2:23" x14ac:dyDescent="0.15">
      <c r="B39" s="45" t="s">
        <v>630</v>
      </c>
      <c r="C39" s="45">
        <v>40</v>
      </c>
      <c r="D39" s="45">
        <v>1</v>
      </c>
      <c r="E39" s="45"/>
      <c r="F39" s="45"/>
      <c r="G39" s="45">
        <v>2</v>
      </c>
      <c r="H39" s="45" t="str">
        <f t="shared" si="2"/>
        <v>0,40</v>
      </c>
      <c r="I39" s="45" t="s">
        <v>631</v>
      </c>
      <c r="J39" s="45"/>
      <c r="K39" s="45"/>
      <c r="L39" s="45"/>
      <c r="N39" s="23">
        <f t="shared" si="1"/>
        <v>0</v>
      </c>
      <c r="O39" s="23">
        <f t="shared" si="1"/>
        <v>40</v>
      </c>
      <c r="P39" s="23" t="str">
        <f t="shared" si="1"/>
        <v/>
      </c>
      <c r="Q39" s="23" t="str">
        <f t="shared" si="1"/>
        <v/>
      </c>
      <c r="R39" s="23" t="str">
        <f t="shared" si="1"/>
        <v/>
      </c>
      <c r="S39" s="23" t="str">
        <f t="shared" si="1"/>
        <v/>
      </c>
      <c r="T39" s="23" t="str">
        <f t="shared" si="1"/>
        <v/>
      </c>
      <c r="U39" s="23" t="str">
        <f t="shared" si="1"/>
        <v/>
      </c>
      <c r="V39" s="23" t="str">
        <f t="shared" si="1"/>
        <v/>
      </c>
      <c r="W39" s="23" t="str">
        <f t="shared" si="1"/>
        <v/>
      </c>
    </row>
    <row r="40" spans="2:23" x14ac:dyDescent="0.15">
      <c r="B40" s="45" t="s">
        <v>703</v>
      </c>
      <c r="C40" s="45">
        <v>25</v>
      </c>
      <c r="D40" s="45">
        <v>1</v>
      </c>
      <c r="E40" s="45"/>
      <c r="F40" s="45"/>
      <c r="G40" s="45"/>
      <c r="H40" s="45" t="str">
        <f t="shared" si="2"/>
        <v>0,25,50,75</v>
      </c>
      <c r="I40" s="45" t="s">
        <v>705</v>
      </c>
      <c r="J40" s="45"/>
      <c r="K40" s="45"/>
      <c r="L40" s="45"/>
      <c r="N40" s="23">
        <f t="shared" si="1"/>
        <v>0</v>
      </c>
      <c r="O40" s="23">
        <f t="shared" si="1"/>
        <v>25</v>
      </c>
      <c r="P40" s="23">
        <f t="shared" si="1"/>
        <v>50</v>
      </c>
      <c r="Q40" s="23">
        <f t="shared" si="1"/>
        <v>75</v>
      </c>
      <c r="R40" s="23" t="str">
        <f t="shared" si="1"/>
        <v/>
      </c>
      <c r="S40" s="23" t="str">
        <f t="shared" si="1"/>
        <v/>
      </c>
      <c r="T40" s="23" t="str">
        <f t="shared" si="1"/>
        <v/>
      </c>
      <c r="U40" s="23" t="str">
        <f t="shared" si="1"/>
        <v/>
      </c>
      <c r="V40" s="23" t="str">
        <f t="shared" si="1"/>
        <v/>
      </c>
      <c r="W40" s="23" t="str">
        <f t="shared" si="1"/>
        <v/>
      </c>
    </row>
    <row r="41" spans="2:23" x14ac:dyDescent="0.15">
      <c r="B41" s="45" t="s">
        <v>704</v>
      </c>
      <c r="C41" s="45">
        <v>30</v>
      </c>
      <c r="D41" s="45">
        <v>1</v>
      </c>
      <c r="E41" s="45"/>
      <c r="F41" s="45"/>
      <c r="G41" s="45"/>
      <c r="H41" s="45" t="str">
        <f t="shared" si="2"/>
        <v>0,30,60</v>
      </c>
      <c r="I41" s="45" t="s">
        <v>706</v>
      </c>
      <c r="J41" s="45"/>
      <c r="K41" s="45"/>
      <c r="L41" s="45"/>
      <c r="N41" s="23">
        <f t="shared" ref="N41:W51" si="3">IF($C41="","",IF($C41*N$29&gt;=80,"",$C41*N$29))</f>
        <v>0</v>
      </c>
      <c r="O41" s="23">
        <f t="shared" si="3"/>
        <v>30</v>
      </c>
      <c r="P41" s="23">
        <f t="shared" si="3"/>
        <v>60</v>
      </c>
      <c r="Q41" s="23" t="str">
        <f t="shared" si="3"/>
        <v/>
      </c>
      <c r="R41" s="23" t="str">
        <f t="shared" si="3"/>
        <v/>
      </c>
      <c r="S41" s="23" t="str">
        <f t="shared" si="3"/>
        <v/>
      </c>
      <c r="T41" s="23" t="str">
        <f t="shared" si="3"/>
        <v/>
      </c>
      <c r="U41" s="23" t="str">
        <f t="shared" si="3"/>
        <v/>
      </c>
      <c r="V41" s="23" t="str">
        <f t="shared" si="3"/>
        <v/>
      </c>
      <c r="W41" s="23" t="str">
        <f t="shared" si="3"/>
        <v/>
      </c>
    </row>
    <row r="42" spans="2:23" x14ac:dyDescent="0.15">
      <c r="B42" s="45" t="s">
        <v>707</v>
      </c>
      <c r="C42" s="45">
        <v>40</v>
      </c>
      <c r="D42" s="45">
        <v>4</v>
      </c>
      <c r="E42" s="45">
        <v>15</v>
      </c>
      <c r="F42" s="45"/>
      <c r="G42" s="45">
        <v>2</v>
      </c>
      <c r="H42" s="45" t="str">
        <f t="shared" si="2"/>
        <v>0,40</v>
      </c>
      <c r="I42" s="45" t="s">
        <v>708</v>
      </c>
      <c r="J42" s="45"/>
      <c r="K42" s="45"/>
      <c r="L42" s="45"/>
      <c r="N42" s="23">
        <f t="shared" si="3"/>
        <v>0</v>
      </c>
      <c r="O42" s="23">
        <f t="shared" si="3"/>
        <v>40</v>
      </c>
      <c r="P42" s="23" t="str">
        <f t="shared" si="3"/>
        <v/>
      </c>
      <c r="Q42" s="23" t="str">
        <f t="shared" si="3"/>
        <v/>
      </c>
      <c r="R42" s="23" t="str">
        <f t="shared" si="3"/>
        <v/>
      </c>
      <c r="S42" s="23" t="str">
        <f t="shared" si="3"/>
        <v/>
      </c>
      <c r="T42" s="23" t="str">
        <f t="shared" si="3"/>
        <v/>
      </c>
      <c r="U42" s="23" t="str">
        <f t="shared" si="3"/>
        <v/>
      </c>
      <c r="V42" s="23" t="str">
        <f t="shared" si="3"/>
        <v/>
      </c>
      <c r="W42" s="23" t="str">
        <f t="shared" si="3"/>
        <v/>
      </c>
    </row>
    <row r="43" spans="2:23" x14ac:dyDescent="0.15">
      <c r="B43" s="45" t="s">
        <v>709</v>
      </c>
      <c r="C43" s="45">
        <v>40</v>
      </c>
      <c r="D43" s="45">
        <v>2.5</v>
      </c>
      <c r="E43" s="45">
        <v>12</v>
      </c>
      <c r="F43" s="45"/>
      <c r="G43" s="45"/>
      <c r="H43" s="45" t="str">
        <f t="shared" si="2"/>
        <v>0,40</v>
      </c>
      <c r="I43" s="45" t="s">
        <v>710</v>
      </c>
      <c r="J43" s="45"/>
      <c r="K43" s="45"/>
      <c r="L43" s="45"/>
      <c r="N43" s="23">
        <f t="shared" si="3"/>
        <v>0</v>
      </c>
      <c r="O43" s="23">
        <f t="shared" si="3"/>
        <v>40</v>
      </c>
      <c r="P43" s="23" t="str">
        <f t="shared" si="3"/>
        <v/>
      </c>
      <c r="Q43" s="23" t="str">
        <f t="shared" si="3"/>
        <v/>
      </c>
      <c r="R43" s="23" t="str">
        <f t="shared" si="3"/>
        <v/>
      </c>
      <c r="S43" s="23" t="str">
        <f t="shared" si="3"/>
        <v/>
      </c>
      <c r="T43" s="23" t="str">
        <f t="shared" si="3"/>
        <v/>
      </c>
      <c r="U43" s="23" t="str">
        <f t="shared" si="3"/>
        <v/>
      </c>
      <c r="V43" s="23" t="str">
        <f t="shared" si="3"/>
        <v/>
      </c>
      <c r="W43" s="23" t="str">
        <f t="shared" si="3"/>
        <v/>
      </c>
    </row>
    <row r="44" spans="2:23" x14ac:dyDescent="0.15">
      <c r="B44" s="45" t="s">
        <v>711</v>
      </c>
      <c r="C44" s="45">
        <v>15</v>
      </c>
      <c r="D44" s="45">
        <v>4</v>
      </c>
      <c r="E44" s="45">
        <v>15</v>
      </c>
      <c r="F44" s="45"/>
      <c r="G44" s="45">
        <v>2</v>
      </c>
      <c r="H44" s="45" t="str">
        <f t="shared" si="2"/>
        <v>0,15,30,45,60,75</v>
      </c>
      <c r="I44" s="45" t="s">
        <v>712</v>
      </c>
      <c r="J44" s="45"/>
      <c r="K44" s="45"/>
      <c r="L44" s="45"/>
      <c r="N44" s="23">
        <f t="shared" si="3"/>
        <v>0</v>
      </c>
      <c r="O44" s="23">
        <f t="shared" si="3"/>
        <v>15</v>
      </c>
      <c r="P44" s="23">
        <f t="shared" si="3"/>
        <v>30</v>
      </c>
      <c r="Q44" s="23">
        <f t="shared" si="3"/>
        <v>45</v>
      </c>
      <c r="R44" s="23">
        <f t="shared" si="3"/>
        <v>60</v>
      </c>
      <c r="S44" s="23">
        <f t="shared" si="3"/>
        <v>75</v>
      </c>
      <c r="T44" s="23" t="str">
        <f t="shared" si="3"/>
        <v/>
      </c>
      <c r="U44" s="23" t="str">
        <f t="shared" si="3"/>
        <v/>
      </c>
      <c r="V44" s="23" t="str">
        <f t="shared" si="3"/>
        <v/>
      </c>
      <c r="W44" s="23" t="str">
        <f t="shared" si="3"/>
        <v/>
      </c>
    </row>
    <row r="45" spans="2:23" x14ac:dyDescent="0.15">
      <c r="B45" s="45" t="s">
        <v>809</v>
      </c>
      <c r="C45" s="45">
        <v>40</v>
      </c>
      <c r="D45" s="45">
        <v>2.5</v>
      </c>
      <c r="E45" s="45"/>
      <c r="F45" s="45"/>
      <c r="G45" s="45"/>
      <c r="H45" s="45" t="str">
        <f t="shared" si="2"/>
        <v>0,40</v>
      </c>
      <c r="I45" s="45" t="s">
        <v>810</v>
      </c>
      <c r="J45" s="45"/>
      <c r="K45" s="45"/>
      <c r="L45" s="45"/>
      <c r="N45" s="23">
        <f t="shared" si="3"/>
        <v>0</v>
      </c>
      <c r="O45" s="23">
        <f t="shared" si="3"/>
        <v>40</v>
      </c>
      <c r="P45" s="23" t="str">
        <f t="shared" si="3"/>
        <v/>
      </c>
      <c r="Q45" s="23" t="str">
        <f t="shared" si="3"/>
        <v/>
      </c>
      <c r="R45" s="23" t="str">
        <f t="shared" si="3"/>
        <v/>
      </c>
      <c r="S45" s="23" t="str">
        <f t="shared" si="3"/>
        <v/>
      </c>
      <c r="T45" s="23" t="str">
        <f t="shared" si="3"/>
        <v/>
      </c>
      <c r="U45" s="23" t="str">
        <f t="shared" si="3"/>
        <v/>
      </c>
      <c r="V45" s="23" t="str">
        <f t="shared" si="3"/>
        <v/>
      </c>
      <c r="W45" s="23" t="str">
        <f t="shared" si="3"/>
        <v/>
      </c>
    </row>
    <row r="46" spans="2:23" x14ac:dyDescent="0.15">
      <c r="B46" s="45"/>
      <c r="C46" s="45"/>
      <c r="D46" s="45"/>
      <c r="E46" s="45"/>
      <c r="F46" s="45"/>
      <c r="G46" s="45"/>
      <c r="H46" s="45" t="str">
        <f t="shared" si="2"/>
        <v/>
      </c>
      <c r="I46" s="45"/>
      <c r="J46" s="45"/>
      <c r="K46" s="45"/>
      <c r="L46" s="45"/>
      <c r="N46" s="23" t="str">
        <f t="shared" si="3"/>
        <v/>
      </c>
      <c r="O46" s="23" t="str">
        <f t="shared" si="3"/>
        <v/>
      </c>
      <c r="P46" s="23" t="str">
        <f t="shared" si="3"/>
        <v/>
      </c>
      <c r="Q46" s="23" t="str">
        <f t="shared" si="3"/>
        <v/>
      </c>
      <c r="R46" s="23" t="str">
        <f t="shared" si="3"/>
        <v/>
      </c>
      <c r="S46" s="23" t="str">
        <f t="shared" si="3"/>
        <v/>
      </c>
      <c r="T46" s="23" t="str">
        <f t="shared" si="3"/>
        <v/>
      </c>
      <c r="U46" s="23" t="str">
        <f t="shared" si="3"/>
        <v/>
      </c>
      <c r="V46" s="23" t="str">
        <f t="shared" si="3"/>
        <v/>
      </c>
      <c r="W46" s="23" t="str">
        <f t="shared" si="3"/>
        <v/>
      </c>
    </row>
    <row r="47" spans="2:23" x14ac:dyDescent="0.15">
      <c r="B47" s="45"/>
      <c r="C47" s="45"/>
      <c r="D47" s="45"/>
      <c r="E47" s="45"/>
      <c r="F47" s="45"/>
      <c r="G47" s="45"/>
      <c r="H47" s="45" t="str">
        <f t="shared" si="2"/>
        <v/>
      </c>
      <c r="I47" s="45"/>
      <c r="J47" s="45"/>
      <c r="K47" s="45"/>
      <c r="L47" s="45"/>
      <c r="N47" s="23" t="str">
        <f t="shared" si="3"/>
        <v/>
      </c>
      <c r="O47" s="23" t="str">
        <f t="shared" si="3"/>
        <v/>
      </c>
      <c r="P47" s="23" t="str">
        <f t="shared" si="3"/>
        <v/>
      </c>
      <c r="Q47" s="23" t="str">
        <f t="shared" si="3"/>
        <v/>
      </c>
      <c r="R47" s="23" t="str">
        <f t="shared" si="3"/>
        <v/>
      </c>
      <c r="S47" s="23" t="str">
        <f t="shared" si="3"/>
        <v/>
      </c>
      <c r="T47" s="23" t="str">
        <f t="shared" si="3"/>
        <v/>
      </c>
      <c r="U47" s="23" t="str">
        <f t="shared" si="3"/>
        <v/>
      </c>
      <c r="V47" s="23" t="str">
        <f t="shared" si="3"/>
        <v/>
      </c>
      <c r="W47" s="23" t="str">
        <f t="shared" si="3"/>
        <v/>
      </c>
    </row>
    <row r="48" spans="2:23" x14ac:dyDescent="0.15">
      <c r="B48" s="45"/>
      <c r="C48" s="45"/>
      <c r="D48" s="45"/>
      <c r="E48" s="45"/>
      <c r="F48" s="45"/>
      <c r="G48" s="45"/>
      <c r="H48" s="45" t="str">
        <f t="shared" si="2"/>
        <v/>
      </c>
      <c r="I48" s="45"/>
      <c r="J48" s="45"/>
      <c r="K48" s="45"/>
      <c r="L48" s="45"/>
      <c r="N48" s="23" t="str">
        <f t="shared" si="3"/>
        <v/>
      </c>
      <c r="O48" s="23" t="str">
        <f t="shared" si="3"/>
        <v/>
      </c>
      <c r="P48" s="23" t="str">
        <f t="shared" si="3"/>
        <v/>
      </c>
      <c r="Q48" s="23" t="str">
        <f t="shared" si="3"/>
        <v/>
      </c>
      <c r="R48" s="23" t="str">
        <f t="shared" si="3"/>
        <v/>
      </c>
      <c r="S48" s="23" t="str">
        <f t="shared" si="3"/>
        <v/>
      </c>
      <c r="T48" s="23" t="str">
        <f t="shared" si="3"/>
        <v/>
      </c>
      <c r="U48" s="23" t="str">
        <f t="shared" si="3"/>
        <v/>
      </c>
      <c r="V48" s="23" t="str">
        <f t="shared" si="3"/>
        <v/>
      </c>
      <c r="W48" s="23" t="str">
        <f t="shared" si="3"/>
        <v/>
      </c>
    </row>
    <row r="49" spans="1:23" x14ac:dyDescent="0.15">
      <c r="B49" s="45"/>
      <c r="C49" s="45"/>
      <c r="D49" s="45"/>
      <c r="E49" s="45"/>
      <c r="F49" s="45"/>
      <c r="G49" s="45"/>
      <c r="H49" s="45" t="str">
        <f t="shared" si="2"/>
        <v/>
      </c>
      <c r="I49" s="45"/>
      <c r="J49" s="45"/>
      <c r="K49" s="45"/>
      <c r="L49" s="45"/>
      <c r="N49" s="23" t="str">
        <f t="shared" si="3"/>
        <v/>
      </c>
      <c r="O49" s="23" t="str">
        <f t="shared" si="3"/>
        <v/>
      </c>
      <c r="P49" s="23" t="str">
        <f t="shared" si="3"/>
        <v/>
      </c>
      <c r="Q49" s="23" t="str">
        <f t="shared" si="3"/>
        <v/>
      </c>
      <c r="R49" s="23" t="str">
        <f t="shared" si="3"/>
        <v/>
      </c>
      <c r="S49" s="23" t="str">
        <f t="shared" si="3"/>
        <v/>
      </c>
      <c r="T49" s="23" t="str">
        <f t="shared" si="3"/>
        <v/>
      </c>
      <c r="U49" s="23" t="str">
        <f t="shared" si="3"/>
        <v/>
      </c>
      <c r="V49" s="23" t="str">
        <f t="shared" si="3"/>
        <v/>
      </c>
      <c r="W49" s="23" t="str">
        <f t="shared" si="3"/>
        <v/>
      </c>
    </row>
    <row r="50" spans="1:23" x14ac:dyDescent="0.15">
      <c r="B50" s="45"/>
      <c r="C50" s="45"/>
      <c r="D50" s="45"/>
      <c r="E50" s="45"/>
      <c r="F50" s="45"/>
      <c r="G50" s="45"/>
      <c r="H50" s="45" t="str">
        <f t="shared" si="2"/>
        <v/>
      </c>
      <c r="I50" s="45"/>
      <c r="J50" s="45"/>
      <c r="K50" s="45"/>
      <c r="L50" s="45"/>
      <c r="N50" s="23" t="str">
        <f t="shared" si="3"/>
        <v/>
      </c>
      <c r="O50" s="23" t="str">
        <f t="shared" si="3"/>
        <v/>
      </c>
      <c r="P50" s="23" t="str">
        <f t="shared" si="3"/>
        <v/>
      </c>
      <c r="Q50" s="23" t="str">
        <f t="shared" si="3"/>
        <v/>
      </c>
      <c r="R50" s="23" t="str">
        <f t="shared" si="3"/>
        <v/>
      </c>
      <c r="S50" s="23" t="str">
        <f t="shared" si="3"/>
        <v/>
      </c>
      <c r="T50" s="23" t="str">
        <f t="shared" si="3"/>
        <v/>
      </c>
      <c r="U50" s="23" t="str">
        <f t="shared" si="3"/>
        <v/>
      </c>
      <c r="V50" s="23" t="str">
        <f t="shared" si="3"/>
        <v/>
      </c>
      <c r="W50" s="23" t="str">
        <f t="shared" si="3"/>
        <v/>
      </c>
    </row>
    <row r="51" spans="1:23" x14ac:dyDescent="0.15">
      <c r="B51" s="45"/>
      <c r="C51" s="45"/>
      <c r="D51" s="45"/>
      <c r="E51" s="45"/>
      <c r="F51" s="45"/>
      <c r="G51" s="45"/>
      <c r="H51" s="45" t="str">
        <f t="shared" si="2"/>
        <v/>
      </c>
      <c r="I51" s="45"/>
      <c r="J51" s="45"/>
      <c r="K51" s="45"/>
      <c r="L51" s="45"/>
      <c r="N51" s="23" t="str">
        <f t="shared" si="3"/>
        <v/>
      </c>
      <c r="O51" s="23" t="str">
        <f t="shared" si="3"/>
        <v/>
      </c>
      <c r="P51" s="23" t="str">
        <f t="shared" si="3"/>
        <v/>
      </c>
      <c r="Q51" s="23" t="str">
        <f t="shared" si="3"/>
        <v/>
      </c>
      <c r="R51" s="23" t="str">
        <f t="shared" si="3"/>
        <v/>
      </c>
      <c r="S51" s="23" t="str">
        <f t="shared" si="3"/>
        <v/>
      </c>
      <c r="T51" s="23" t="str">
        <f t="shared" si="3"/>
        <v/>
      </c>
      <c r="U51" s="23" t="str">
        <f t="shared" si="3"/>
        <v/>
      </c>
      <c r="V51" s="23" t="str">
        <f t="shared" si="3"/>
        <v/>
      </c>
      <c r="W51" s="23" t="str">
        <f t="shared" si="3"/>
        <v/>
      </c>
    </row>
    <row r="54" spans="1:23" s="38" customFormat="1" x14ac:dyDescent="0.15"/>
    <row r="55" spans="1:23" x14ac:dyDescent="0.15">
      <c r="A55" s="115" t="s">
        <v>574</v>
      </c>
    </row>
    <row r="57" spans="1:23" x14ac:dyDescent="0.15">
      <c r="B57" s="60" t="s">
        <v>575</v>
      </c>
      <c r="C57" s="45" t="s">
        <v>576</v>
      </c>
      <c r="D57" s="45" t="s">
        <v>639</v>
      </c>
    </row>
    <row r="58" spans="1:23" x14ac:dyDescent="0.15">
      <c r="B58" s="167" t="s">
        <v>224</v>
      </c>
      <c r="C58" s="162">
        <v>0.3</v>
      </c>
      <c r="D58" s="121">
        <v>35</v>
      </c>
    </row>
    <row r="59" spans="1:23" x14ac:dyDescent="0.15">
      <c r="B59" s="167" t="s">
        <v>225</v>
      </c>
      <c r="C59" s="162">
        <v>0.3</v>
      </c>
      <c r="D59" s="162">
        <v>54</v>
      </c>
    </row>
    <row r="60" spans="1:23" x14ac:dyDescent="0.15">
      <c r="B60" s="167" t="s">
        <v>226</v>
      </c>
      <c r="C60" s="162">
        <v>0.3</v>
      </c>
      <c r="D60" s="162">
        <v>56</v>
      </c>
    </row>
    <row r="61" spans="1:23" x14ac:dyDescent="0.15">
      <c r="B61" s="167" t="s">
        <v>143</v>
      </c>
      <c r="C61" s="162">
        <v>0.1</v>
      </c>
      <c r="D61" s="145">
        <v>24</v>
      </c>
    </row>
    <row r="62" spans="1:23" x14ac:dyDescent="0.15">
      <c r="B62" s="165" t="s">
        <v>169</v>
      </c>
      <c r="C62" s="121">
        <v>0.3</v>
      </c>
      <c r="D62" s="121">
        <v>29</v>
      </c>
    </row>
    <row r="63" spans="1:23" x14ac:dyDescent="0.15">
      <c r="B63" s="167" t="s">
        <v>170</v>
      </c>
      <c r="C63" s="162">
        <v>0.3</v>
      </c>
      <c r="D63" s="162">
        <v>37</v>
      </c>
    </row>
    <row r="64" spans="1:23" x14ac:dyDescent="0.15">
      <c r="B64" s="167" t="s">
        <v>171</v>
      </c>
      <c r="C64" s="162">
        <v>0.4</v>
      </c>
      <c r="D64" s="162">
        <v>60</v>
      </c>
    </row>
    <row r="65" spans="1:12" x14ac:dyDescent="0.15">
      <c r="B65" s="173" t="s">
        <v>172</v>
      </c>
      <c r="C65" s="145"/>
      <c r="D65" s="145">
        <v>60</v>
      </c>
    </row>
    <row r="68" spans="1:12" s="38" customFormat="1" x14ac:dyDescent="0.15"/>
    <row r="69" spans="1:12" x14ac:dyDescent="0.15">
      <c r="A69" s="115" t="s">
        <v>592</v>
      </c>
    </row>
    <row r="71" spans="1:12" x14ac:dyDescent="0.15">
      <c r="B71" s="45" t="s">
        <v>582</v>
      </c>
      <c r="C71" s="176" t="s">
        <v>593</v>
      </c>
      <c r="D71" s="176" t="s">
        <v>59</v>
      </c>
      <c r="E71" s="176" t="s">
        <v>595</v>
      </c>
      <c r="F71" s="176" t="s">
        <v>596</v>
      </c>
      <c r="G71" s="176" t="s">
        <v>600</v>
      </c>
      <c r="H71" s="176"/>
      <c r="I71" s="176" t="s">
        <v>597</v>
      </c>
      <c r="J71" s="176"/>
      <c r="K71" s="176"/>
      <c r="L71" s="176"/>
    </row>
    <row r="72" spans="1:12" x14ac:dyDescent="0.15">
      <c r="B72" s="121" t="s">
        <v>634</v>
      </c>
      <c r="C72" s="178">
        <v>0.2</v>
      </c>
      <c r="D72" s="180">
        <v>2</v>
      </c>
      <c r="E72" s="178"/>
      <c r="F72" s="178"/>
      <c r="G72" s="178"/>
      <c r="H72" s="178"/>
      <c r="I72" s="178"/>
      <c r="J72" s="178"/>
      <c r="K72" s="178"/>
      <c r="L72" s="178"/>
    </row>
    <row r="73" spans="1:12" x14ac:dyDescent="0.15">
      <c r="B73" s="162" t="s">
        <v>583</v>
      </c>
      <c r="C73" s="179">
        <v>0.4</v>
      </c>
      <c r="D73" s="179"/>
      <c r="E73" s="179"/>
      <c r="F73" s="179"/>
      <c r="G73" s="179"/>
      <c r="H73" s="179"/>
      <c r="I73" s="179"/>
      <c r="J73" s="179"/>
      <c r="K73" s="179"/>
      <c r="L73" s="179"/>
    </row>
    <row r="74" spans="1:12" x14ac:dyDescent="0.15">
      <c r="B74" s="162" t="s">
        <v>584</v>
      </c>
      <c r="C74" s="179">
        <v>0.3</v>
      </c>
      <c r="D74" s="179"/>
      <c r="E74" s="179"/>
      <c r="F74" s="179"/>
      <c r="G74" s="179"/>
      <c r="H74" s="179"/>
      <c r="I74" s="179"/>
      <c r="J74" s="179"/>
      <c r="K74" s="179"/>
      <c r="L74" s="179"/>
    </row>
    <row r="75" spans="1:12" x14ac:dyDescent="0.15">
      <c r="B75" s="162" t="s">
        <v>594</v>
      </c>
      <c r="C75" s="179">
        <v>0.5</v>
      </c>
      <c r="D75" s="177">
        <v>10</v>
      </c>
      <c r="E75" s="177">
        <v>5</v>
      </c>
      <c r="F75" s="177">
        <v>1</v>
      </c>
      <c r="G75" s="179"/>
      <c r="H75" s="179"/>
      <c r="I75" s="179" t="s">
        <v>598</v>
      </c>
      <c r="J75" s="179"/>
      <c r="K75" s="179"/>
      <c r="L75" s="179"/>
    </row>
    <row r="76" spans="1:12" x14ac:dyDescent="0.15">
      <c r="B76" s="162" t="s">
        <v>599</v>
      </c>
      <c r="C76" s="179">
        <v>0.75</v>
      </c>
      <c r="D76" s="177"/>
      <c r="E76" s="177"/>
      <c r="F76" s="177"/>
      <c r="G76" s="177">
        <v>2</v>
      </c>
      <c r="H76" s="177"/>
      <c r="I76" s="177"/>
      <c r="J76" s="177"/>
      <c r="K76" s="177"/>
      <c r="L76" s="177"/>
    </row>
    <row r="77" spans="1:12" x14ac:dyDescent="0.15">
      <c r="B77" s="162" t="s">
        <v>632</v>
      </c>
      <c r="C77" s="179">
        <v>0.3</v>
      </c>
      <c r="D77" s="177"/>
      <c r="E77" s="177"/>
      <c r="F77" s="177"/>
      <c r="G77" s="177"/>
      <c r="H77" s="177"/>
      <c r="I77" s="177" t="s">
        <v>633</v>
      </c>
      <c r="J77" s="177"/>
      <c r="K77" s="177"/>
      <c r="L77" s="177"/>
    </row>
    <row r="78" spans="1:12" x14ac:dyDescent="0.15">
      <c r="B78" s="162" t="s">
        <v>637</v>
      </c>
      <c r="C78" s="179">
        <v>0.25</v>
      </c>
      <c r="D78" s="177"/>
      <c r="E78" s="177"/>
      <c r="F78" s="177"/>
      <c r="G78" s="177"/>
      <c r="H78" s="177"/>
      <c r="I78" s="177" t="s">
        <v>638</v>
      </c>
      <c r="J78" s="177"/>
      <c r="K78" s="177"/>
      <c r="L78" s="177"/>
    </row>
    <row r="79" spans="1:12" x14ac:dyDescent="0.15">
      <c r="B79" s="162" t="s">
        <v>640</v>
      </c>
      <c r="C79" s="179">
        <v>0.1</v>
      </c>
      <c r="D79" s="177">
        <v>5</v>
      </c>
      <c r="E79" s="177">
        <v>2.5</v>
      </c>
      <c r="F79" s="177"/>
      <c r="G79" s="177"/>
      <c r="H79" s="177"/>
      <c r="I79" s="177"/>
      <c r="J79" s="177"/>
      <c r="K79" s="177"/>
      <c r="L79" s="177"/>
    </row>
    <row r="80" spans="1:12" x14ac:dyDescent="0.15">
      <c r="B80" s="162" t="s">
        <v>641</v>
      </c>
      <c r="C80" s="179">
        <v>0.2</v>
      </c>
      <c r="D80" s="177"/>
      <c r="E80" s="177"/>
      <c r="F80" s="177"/>
      <c r="G80" s="177"/>
      <c r="H80" s="177"/>
      <c r="I80" s="177"/>
      <c r="J80" s="177"/>
      <c r="K80" s="177"/>
      <c r="L80" s="177"/>
    </row>
    <row r="81" spans="2:12" x14ac:dyDescent="0.15">
      <c r="B81" s="162" t="s">
        <v>642</v>
      </c>
      <c r="C81" s="179">
        <v>0.15</v>
      </c>
      <c r="D81" s="177"/>
      <c r="E81" s="177"/>
      <c r="F81" s="177"/>
      <c r="G81" s="177"/>
      <c r="H81" s="177"/>
      <c r="I81" s="177"/>
      <c r="J81" s="177"/>
      <c r="K81" s="177"/>
      <c r="L81" s="177"/>
    </row>
    <row r="82" spans="2:12" x14ac:dyDescent="0.15">
      <c r="B82" s="162" t="s">
        <v>698</v>
      </c>
      <c r="C82" s="179">
        <v>0.1</v>
      </c>
      <c r="D82" s="177">
        <v>2</v>
      </c>
      <c r="E82" s="177"/>
      <c r="F82" s="177"/>
      <c r="G82" s="177"/>
      <c r="H82" s="177"/>
      <c r="I82" s="177"/>
      <c r="J82" s="177"/>
      <c r="K82" s="177"/>
      <c r="L82" s="177"/>
    </row>
    <row r="83" spans="2:12" x14ac:dyDescent="0.15">
      <c r="B83" s="145"/>
      <c r="C83" s="181"/>
      <c r="D83" s="186"/>
      <c r="E83" s="186"/>
      <c r="F83" s="186"/>
      <c r="G83" s="186"/>
      <c r="H83" s="186"/>
      <c r="I83" s="186"/>
      <c r="J83" s="186"/>
      <c r="K83" s="186"/>
      <c r="L83" s="186"/>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2"/>
  <dimension ref="A1:AX72"/>
  <sheetViews>
    <sheetView topLeftCell="C49" workbookViewId="0">
      <selection activeCell="P85" sqref="P85"/>
    </sheetView>
  </sheetViews>
  <sheetFormatPr defaultRowHeight="11.25" outlineLevelCol="1" x14ac:dyDescent="0.15"/>
  <cols>
    <col min="1" max="2" width="9" style="13" customWidth="1" outlineLevel="1"/>
    <col min="3" max="4" width="10.625" style="13" customWidth="1" outlineLevel="1"/>
    <col min="5" max="5" width="9" style="13" customWidth="1" outlineLevel="1"/>
    <col min="6" max="6" width="9" style="153" customWidth="1" outlineLevel="1"/>
    <col min="7" max="12" width="9" style="13" customWidth="1" outlineLevel="1"/>
    <col min="13" max="13" width="4.875" style="39" customWidth="1"/>
    <col min="14" max="14" width="9" style="13"/>
    <col min="15" max="17" width="9" style="13" customWidth="1" outlineLevel="1"/>
    <col min="18" max="20" width="10.625" style="13" customWidth="1" outlineLevel="1"/>
    <col min="21" max="36" width="6.625" style="13" customWidth="1" outlineLevel="1"/>
    <col min="37" max="38" width="9" style="13" customWidth="1" outlineLevel="1"/>
    <col min="39" max="39" width="4.875" style="39" customWidth="1"/>
    <col min="40" max="40" width="9" style="13"/>
    <col min="41" max="41" width="13.875" style="13" bestFit="1" customWidth="1"/>
    <col min="42" max="42" width="10.5" style="13" bestFit="1" customWidth="1"/>
    <col min="43" max="43" width="12.25" style="13" bestFit="1" customWidth="1"/>
    <col min="44" max="44" width="10.5" style="13" bestFit="1" customWidth="1"/>
    <col min="45" max="46" width="7.5" style="13" bestFit="1" customWidth="1"/>
    <col min="47" max="47" width="10.5" style="13" bestFit="1" customWidth="1"/>
    <col min="48" max="49" width="9" style="13"/>
    <col min="50" max="50" width="4.875" style="39" customWidth="1"/>
    <col min="51" max="16384" width="9" style="13"/>
  </cols>
  <sheetData>
    <row r="1" spans="1:50" ht="22.5" customHeight="1" x14ac:dyDescent="0.15">
      <c r="A1" s="45" t="s">
        <v>480</v>
      </c>
      <c r="B1" s="45" t="s">
        <v>457</v>
      </c>
      <c r="C1" s="45" t="s">
        <v>660</v>
      </c>
      <c r="D1" s="45" t="s">
        <v>661</v>
      </c>
      <c r="E1" s="45" t="s">
        <v>58</v>
      </c>
      <c r="F1" s="97" t="s">
        <v>663</v>
      </c>
      <c r="G1" s="45" t="s">
        <v>664</v>
      </c>
      <c r="H1" s="45" t="s">
        <v>665</v>
      </c>
      <c r="I1" s="45" t="s">
        <v>621</v>
      </c>
      <c r="J1" s="45" t="s">
        <v>622</v>
      </c>
      <c r="K1" s="13" t="s">
        <v>692</v>
      </c>
      <c r="M1" s="39" t="s">
        <v>654</v>
      </c>
      <c r="O1" s="45" t="s">
        <v>283</v>
      </c>
      <c r="P1" s="45" t="s">
        <v>22</v>
      </c>
      <c r="Q1" s="45" t="s">
        <v>457</v>
      </c>
      <c r="R1" s="143" t="s">
        <v>670</v>
      </c>
      <c r="S1" s="143" t="s">
        <v>671</v>
      </c>
      <c r="T1" s="143" t="s">
        <v>672</v>
      </c>
      <c r="U1" s="45" t="s">
        <v>517</v>
      </c>
      <c r="V1" s="45" t="s">
        <v>518</v>
      </c>
      <c r="W1" s="45" t="s">
        <v>519</v>
      </c>
      <c r="X1" s="45" t="s">
        <v>520</v>
      </c>
      <c r="Y1" s="45" t="s">
        <v>521</v>
      </c>
      <c r="Z1" s="45" t="s">
        <v>522</v>
      </c>
      <c r="AA1" s="45" t="s">
        <v>523</v>
      </c>
      <c r="AB1" s="45" t="s">
        <v>524</v>
      </c>
      <c r="AC1" s="45" t="s">
        <v>525</v>
      </c>
      <c r="AD1" s="45" t="s">
        <v>645</v>
      </c>
      <c r="AE1" s="45" t="s">
        <v>646</v>
      </c>
      <c r="AF1" s="45" t="s">
        <v>647</v>
      </c>
      <c r="AG1" s="45" t="s">
        <v>648</v>
      </c>
      <c r="AH1" s="45" t="s">
        <v>649</v>
      </c>
      <c r="AI1" s="45" t="s">
        <v>650</v>
      </c>
      <c r="AJ1" s="45" t="s">
        <v>651</v>
      </c>
      <c r="AM1" s="39" t="s">
        <v>652</v>
      </c>
      <c r="AO1" s="13" t="s">
        <v>485</v>
      </c>
      <c r="AP1" s="13" t="s">
        <v>680</v>
      </c>
      <c r="AQ1" s="13" t="s">
        <v>681</v>
      </c>
      <c r="AR1" s="13" t="s">
        <v>682</v>
      </c>
      <c r="AS1" s="13" t="s">
        <v>683</v>
      </c>
      <c r="AT1" s="13" t="s">
        <v>684</v>
      </c>
      <c r="AU1" s="13" t="s">
        <v>685</v>
      </c>
      <c r="AX1" s="39" t="s">
        <v>654</v>
      </c>
    </row>
    <row r="2" spans="1:50" x14ac:dyDescent="0.15">
      <c r="A2" s="45" t="s">
        <v>517</v>
      </c>
      <c r="B2" s="45" t="s">
        <v>12</v>
      </c>
      <c r="C2" s="45" t="s">
        <v>675</v>
      </c>
      <c r="D2" s="45" t="s">
        <v>662</v>
      </c>
      <c r="E2" s="23">
        <v>17</v>
      </c>
      <c r="F2" s="101">
        <f>兵法调用模板!J36</f>
        <v>0</v>
      </c>
      <c r="G2" s="23">
        <f>兵法调用模板!R36</f>
        <v>0</v>
      </c>
      <c r="H2" s="23">
        <f>兵法调用模板!R36</f>
        <v>0</v>
      </c>
      <c r="I2" s="23"/>
      <c r="J2" s="23">
        <f>兵法调用模板!M36</f>
        <v>0</v>
      </c>
      <c r="K2" s="53">
        <f>U72</f>
        <v>3</v>
      </c>
      <c r="M2" s="39" t="s">
        <v>655</v>
      </c>
      <c r="O2" s="182" t="s">
        <v>643</v>
      </c>
      <c r="P2" s="182" t="s">
        <v>169</v>
      </c>
      <c r="Q2" s="182" t="s">
        <v>623</v>
      </c>
      <c r="R2" s="182"/>
      <c r="S2" s="182"/>
      <c r="T2" s="182"/>
      <c r="U2" s="23" t="str">
        <f>IF(IF(IFERROR(MATCH($R2,INDEX($C:$C,MATCH(U$1,$A:$A,0)),0),"")="",0,1)+IF(IFERROR(MATCH($R2,INDEX($D:$D,MATCH(U$1,$A:$A,0)),0),"")="",0,1)+IF(IFERROR(MATCH($S2,INDEX($C:$C,MATCH(U$1,$A:$A,0)),0),"")="",0,1)+IF(IFERROR(MATCH($S2,INDEX($D:$D,MATCH(U$1,$A:$A,0)),0),"")="",0,1)+IF(IFERROR(MATCH($T2,INDEX($C:$C,MATCH(U$1,$A:$A,0)),0),"")="",0,1)+IF(IFERROR(MATCH($T2,INDEX($D:$D,MATCH(U$1,$A:$A,0)),0),"")="",0,1)=0,"",1)</f>
        <v/>
      </c>
      <c r="V2" s="23" t="str">
        <f t="shared" ref="V2:AJ17" si="0">IF(IF(IFERROR(MATCH($R2,INDEX($C:$C,MATCH(V$1,$A:$A,0)),0),"")="",0,1)+IF(IFERROR(MATCH($R2,INDEX($D:$D,MATCH(V$1,$A:$A,0)),0),"")="",0,1)+IF(IFERROR(MATCH($S2,INDEX($C:$C,MATCH(V$1,$A:$A,0)),0),"")="",0,1)+IF(IFERROR(MATCH($S2,INDEX($D:$D,MATCH(V$1,$A:$A,0)),0),"")="",0,1)+IF(IFERROR(MATCH($T2,INDEX($C:$C,MATCH(V$1,$A:$A,0)),0),"")="",0,1)+IF(IFERROR(MATCH($T2,INDEX($D:$D,MATCH(V$1,$A:$A,0)),0),"")="",0,1)=0,"",1)</f>
        <v/>
      </c>
      <c r="W2" s="23" t="str">
        <f t="shared" si="0"/>
        <v/>
      </c>
      <c r="X2" s="23" t="str">
        <f t="shared" si="0"/>
        <v/>
      </c>
      <c r="Y2" s="23" t="str">
        <f t="shared" si="0"/>
        <v/>
      </c>
      <c r="Z2" s="23" t="str">
        <f t="shared" si="0"/>
        <v/>
      </c>
      <c r="AA2" s="23" t="str">
        <f t="shared" si="0"/>
        <v/>
      </c>
      <c r="AB2" s="23" t="str">
        <f t="shared" si="0"/>
        <v/>
      </c>
      <c r="AC2" s="23" t="str">
        <f t="shared" si="0"/>
        <v/>
      </c>
      <c r="AD2" s="23" t="str">
        <f t="shared" si="0"/>
        <v/>
      </c>
      <c r="AE2" s="23" t="str">
        <f t="shared" si="0"/>
        <v/>
      </c>
      <c r="AF2" s="23" t="str">
        <f t="shared" si="0"/>
        <v/>
      </c>
      <c r="AG2" s="23" t="str">
        <f t="shared" si="0"/>
        <v/>
      </c>
      <c r="AH2" s="23" t="str">
        <f t="shared" si="0"/>
        <v/>
      </c>
      <c r="AI2" s="23" t="str">
        <f t="shared" si="0"/>
        <v/>
      </c>
      <c r="AJ2" s="23" t="str">
        <f t="shared" si="0"/>
        <v/>
      </c>
      <c r="AM2" s="39" t="s">
        <v>653</v>
      </c>
      <c r="AO2" s="13" t="s">
        <v>686</v>
      </c>
      <c r="AP2" s="153"/>
      <c r="AQ2" s="153">
        <f>(COUNTIF(INDEX(兵法使用预估,,MATCH("反客为主",$U$1:$AJ$1,0)),1)*$H$7+COUNTIF(INDEX(兵法使用预估,,MATCH("步步为营",$U$1:$AJ$1,0)),1)*$G$8+COUNTIF(INDEX(兵法使用预估,,MATCH("厉兵秣马",$U$1:$AJ$1,0)),1)*G9+COUNTIF(INDEX(兵法使用预估,,MATCH("整军御敌",$U$1:$AJ$1,0)),1)*G11)/(COUNTIF(INDEX(兵法使用预估,,MATCH("反客为主",$U$1:$AJ$1,0)),1)+COUNTIF(INDEX(兵法使用预估,,MATCH("步步为营",$U$1:$AJ$1,0)),1)+COUNTIF(INDEX(兵法使用预估,,MATCH("厉兵秣马",$U$1:$AJ$1,0)),1)+COUNTIF(INDEX(兵法使用预估,,MATCH("整军御敌",$U$1:$AJ$1,0)),1))</f>
        <v>0</v>
      </c>
      <c r="AR2" s="153">
        <f>(COUNTIF(INDEX(兵法使用预估,,MATCH("反客为主",$U$1:$AJ$1,0)),1)*$J$7+COUNTIF(INDEX(兵法使用预估,,MATCH("步步为营",$U$1:$AJ$1,0)),1)*$I$8+COUNTIF(INDEX(兵法使用预估,,MATCH("厉兵秣马",$U$1:$AJ$1,0)),1)*I9+COUNTIF(INDEX(兵法使用预估,,MATCH("整军御敌",$U$1:$AJ$1,0)),1)*I11)/(COUNTIF(INDEX(兵法使用预估,,MATCH("反客为主",$U$1:$AJ$1,0)),1)+COUNTIF(INDEX(兵法使用预估,,MATCH("步步为营",$U$1:$AJ$1,0)),1)+COUNTIF(INDEX(兵法使用预估,,MATCH("厉兵秣马",$U$1:$AJ$1,0)),1)+COUNTIF(INDEX(兵法使用预估,,MATCH("整军御敌",$U$1:$AJ$1,0)),1))</f>
        <v>0</v>
      </c>
      <c r="AS2" s="153"/>
      <c r="AT2" s="153">
        <f>(COUNTIF(INDEX(兵法使用预估,,MATCH("反客为主",$U$1:$AJ$1,0)),1)*$F$7+COUNTIF(INDEX(兵法使用预估,,MATCH("步步为营",$U$1:$AJ$1,0)),1)*$F$8+COUNTIF(INDEX(兵法使用预估,,MATCH("厉兵秣马",$U$1:$AJ$1,0)),1)*F9+COUNTIF(INDEX(兵法使用预估,,MATCH("整军御敌",$U$1:$AJ$1,0)),1)*F11)/(COUNTIF(INDEX(兵法使用预估,,MATCH("反客为主",$U$1:$AJ$1,0)),1)+COUNTIF(INDEX(兵法使用预估,,MATCH("步步为营",$U$1:$AJ$1,0)),1)+COUNTIF(INDEX(兵法使用预估,,MATCH("厉兵秣马",$U$1:$AJ$1,0)),1)+COUNTIF(INDEX(兵法使用预估,,MATCH("整军御敌",$U$1:$AJ$1,0)),1))</f>
        <v>0</v>
      </c>
      <c r="AU2" s="153" t="e">
        <f>(COUNTIF(INDEX(兵法使用预估,,MATCH("反客为主",$U$1:$AJ$1,0)),1)*$E$7+COUNTIF(INDEX(兵法使用预估,,MATCH("步步为营",$U$1:$AJ$1,0)),1)*$E$8+COUNTIF(INDEX(兵法使用预估,,MATCH("厉兵秣马",$U$1:$AJ$1,0)),1)*E9+COUNTIF(INDEX(兵法使用预估,,MATCH("整军御敌",$U$1:$AJ$1,0)),1)*E11)/(COUNTIF(INDEX(兵法使用预估,,MATCH("反客为主",$U$1:$AJ$1,0)),1)+COUNTIF(INDEX(兵法使用预估,,MATCH("步步为营",$U$1:$AJ$1,0)),1)+COUNTIF(INDEX(兵法使用预估,,MATCH("厉兵秣马",$U$1:$AJ$1,0)),1)+COUNTIF(INDEX(兵法使用预估,,MATCH("整军御敌",$U$1:$AJ$1,0)),1))</f>
        <v>#DIV/0!</v>
      </c>
      <c r="AX2" s="39" t="s">
        <v>655</v>
      </c>
    </row>
    <row r="3" spans="1:50" x14ac:dyDescent="0.15">
      <c r="A3" s="45" t="s">
        <v>518</v>
      </c>
      <c r="B3" s="45" t="s">
        <v>12</v>
      </c>
      <c r="C3" s="45" t="s">
        <v>18</v>
      </c>
      <c r="D3" s="45"/>
      <c r="E3" s="23" t="e">
        <f>AVERAGE(兵法调用模板!P45:S45)</f>
        <v>#DIV/0!</v>
      </c>
      <c r="F3" s="101">
        <f>兵法调用模板!J45</f>
        <v>0</v>
      </c>
      <c r="G3" s="23">
        <f>兵法调用模板!U45</f>
        <v>0</v>
      </c>
      <c r="H3" s="23"/>
      <c r="I3" s="23"/>
      <c r="J3" s="23"/>
      <c r="K3" s="53">
        <f>V72</f>
        <v>18</v>
      </c>
      <c r="M3" s="39" t="s">
        <v>666</v>
      </c>
      <c r="O3" s="45" t="s">
        <v>363</v>
      </c>
      <c r="P3" s="45" t="s">
        <v>169</v>
      </c>
      <c r="Q3" s="45" t="s">
        <v>624</v>
      </c>
      <c r="R3" s="45" t="s">
        <v>673</v>
      </c>
      <c r="S3" s="45" t="s">
        <v>53</v>
      </c>
      <c r="T3" s="45" t="s">
        <v>237</v>
      </c>
      <c r="U3" s="23" t="str">
        <f t="shared" ref="U3:AJ32" si="1">IF(IF(IFERROR(MATCH($R3,INDEX($C:$C,MATCH(U$1,$A:$A,0)),0),"")="",0,1)+IF(IFERROR(MATCH($R3,INDEX($D:$D,MATCH(U$1,$A:$A,0)),0),"")="",0,1)+IF(IFERROR(MATCH($S3,INDEX($C:$C,MATCH(U$1,$A:$A,0)),0),"")="",0,1)+IF(IFERROR(MATCH($S3,INDEX($D:$D,MATCH(U$1,$A:$A,0)),0),"")="",0,1)+IF(IFERROR(MATCH($T3,INDEX($C:$C,MATCH(U$1,$A:$A,0)),0),"")="",0,1)+IF(IFERROR(MATCH($T3,INDEX($D:$D,MATCH(U$1,$A:$A,0)),0),"")="",0,1)=0,"",1)</f>
        <v/>
      </c>
      <c r="V3" s="23" t="str">
        <f t="shared" si="0"/>
        <v/>
      </c>
      <c r="W3" s="23" t="str">
        <f t="shared" si="0"/>
        <v/>
      </c>
      <c r="X3" s="23" t="str">
        <f t="shared" si="0"/>
        <v/>
      </c>
      <c r="Y3" s="23" t="str">
        <f t="shared" si="0"/>
        <v/>
      </c>
      <c r="Z3" s="23">
        <f t="shared" si="0"/>
        <v>1</v>
      </c>
      <c r="AA3" s="23">
        <f t="shared" si="0"/>
        <v>1</v>
      </c>
      <c r="AB3" s="23" t="str">
        <f t="shared" si="0"/>
        <v/>
      </c>
      <c r="AC3" s="23">
        <f t="shared" si="0"/>
        <v>1</v>
      </c>
      <c r="AD3" s="23" t="str">
        <f t="shared" si="0"/>
        <v/>
      </c>
      <c r="AE3" s="23" t="str">
        <f t="shared" si="0"/>
        <v/>
      </c>
      <c r="AF3" s="23" t="str">
        <f t="shared" si="0"/>
        <v/>
      </c>
      <c r="AG3" s="23" t="str">
        <f t="shared" si="0"/>
        <v/>
      </c>
      <c r="AH3" s="23" t="str">
        <f t="shared" si="0"/>
        <v/>
      </c>
      <c r="AI3" s="23" t="str">
        <f t="shared" si="0"/>
        <v/>
      </c>
      <c r="AJ3" s="23" t="str">
        <f t="shared" si="0"/>
        <v/>
      </c>
      <c r="AM3" s="39" t="s">
        <v>656</v>
      </c>
      <c r="AO3" s="13" t="s">
        <v>690</v>
      </c>
      <c r="AP3" s="153"/>
      <c r="AQ3" s="153">
        <f>(COUNTIF(INDEX(兵法使用预估,,MATCH("破军夺志",$U$1:$AJ$1,0)),1)*$H$2+COUNTIF(INDEX(兵法使用预估,,MATCH("兵贵神速",$U$1:$AJ$1,0)),1)*$H$5+COUNTIF(INDEX(兵法使用预估,,MATCH("出奇制胜",$U$1:$AJ$1,0)),1)*G6+COUNTIF(INDEX(兵法使用预估,,MATCH("反客为主",$U$1:$AJ$1,0)),1)*G7+COUNTIF(INDEX(兵法使用预估,,MATCH("奇佐鬼谋",$U$1:$AJ$1,0)),1)*G15+COUNTIF(INDEX(兵法使用预估,,MATCH("退敌千里",$U$1:$AJ$1,0)),1)*H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R3" s="153">
        <f>(COUNTIF(INDEX(兵法使用预估,,MATCH("破军夺志",$U$1:$AJ$1,0)),1)*$J$2+COUNTIF(INDEX(兵法使用预估,,MATCH("兵贵神速",$U$1:$AJ$1,0)),1)*$J$5+COUNTIF(INDEX(兵法使用预估,,MATCH("出奇制胜",$U$1:$AJ$1,0)),1)*I6+COUNTIF(INDEX(兵法使用预估,,MATCH("反客为主",$U$1:$AJ$1,0)),1)*I7+COUNTIF(INDEX(兵法使用预估,,MATCH("奇佐鬼谋",$U$1:$AJ$1,0)),1)*I15+COUNTIF(INDEX(兵法使用预估,,MATCH("退敌千里",$U$1:$AJ$1,0)),1)*J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S3" s="153"/>
      <c r="AT3" s="153">
        <f>(COUNTIF(INDEX(兵法使用预估,,MATCH("破军夺志",$U$1:$AJ$1,0)),1)*$F$2+COUNTIF(INDEX(兵法使用预估,,MATCH("兵贵神速",$U$1:$AJ$1,0)),1)*$F$5+COUNTIF(INDEX(兵法使用预估,,MATCH("出奇制胜",$U$1:$AJ$1,0)),1)*F6+COUNTIF(INDEX(兵法使用预估,,MATCH("反客为主",$U$1:$AJ$1,0)),1)*F7+COUNTIF(INDEX(兵法使用预估,,MATCH("奇佐鬼谋",$U$1:$AJ$1,0)),1)*F15+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U3" s="153" t="e">
        <f>(COUNTIF(INDEX(兵法使用预估,,MATCH("破军夺志",$U$1:$AJ$1,0)),1)*$E$2+COUNTIF(INDEX(兵法使用预估,,MATCH("兵贵神速",$U$1:$AJ$1,0)),1)*$E$5+COUNTIF(INDEX(兵法使用预估,,MATCH("出奇制胜",$U$1:$AJ$1,0)),1)*E6+COUNTIF(INDEX(兵法使用预估,,MATCH("反客为主",$U$1:$AJ$1,0)),1)*E7+COUNTIF(INDEX(兵法使用预估,,MATCH("奇佐鬼谋",$U$1:$AJ$1,0)),1)*E15+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#DIV/0!</v>
      </c>
      <c r="AX3" s="39" t="s">
        <v>677</v>
      </c>
    </row>
    <row r="4" spans="1:50" x14ac:dyDescent="0.15">
      <c r="A4" s="45" t="s">
        <v>519</v>
      </c>
      <c r="B4" s="45" t="s">
        <v>11</v>
      </c>
      <c r="C4" s="45" t="s">
        <v>18</v>
      </c>
      <c r="D4" s="45"/>
      <c r="E4" s="23" t="e">
        <f>AVERAGE(兵法调用模板!P54:S54)</f>
        <v>#DIV/0!</v>
      </c>
      <c r="F4" s="101">
        <f>兵法调用模板!J54</f>
        <v>0</v>
      </c>
      <c r="G4" s="23">
        <f>兵法调用模板!U54</f>
        <v>0</v>
      </c>
      <c r="H4" s="23"/>
      <c r="I4" s="23"/>
      <c r="J4" s="23"/>
      <c r="K4" s="53">
        <f>W72</f>
        <v>18</v>
      </c>
      <c r="M4" s="39" t="s">
        <v>667</v>
      </c>
      <c r="O4" s="45" t="s">
        <v>644</v>
      </c>
      <c r="P4" s="45" t="s">
        <v>170</v>
      </c>
      <c r="Q4" s="45" t="s">
        <v>39</v>
      </c>
      <c r="R4" s="45" t="s">
        <v>18</v>
      </c>
      <c r="S4" s="45"/>
      <c r="T4" s="45"/>
      <c r="U4" s="23" t="str">
        <f t="shared" si="1"/>
        <v/>
      </c>
      <c r="V4" s="23">
        <f t="shared" si="0"/>
        <v>1</v>
      </c>
      <c r="W4" s="23">
        <f t="shared" si="0"/>
        <v>1</v>
      </c>
      <c r="X4" s="23">
        <f t="shared" si="0"/>
        <v>1</v>
      </c>
      <c r="Y4" s="23" t="str">
        <f t="shared" si="0"/>
        <v/>
      </c>
      <c r="Z4" s="23" t="str">
        <f t="shared" si="0"/>
        <v/>
      </c>
      <c r="AA4" s="23" t="str">
        <f t="shared" si="0"/>
        <v/>
      </c>
      <c r="AB4" s="23" t="str">
        <f t="shared" si="0"/>
        <v/>
      </c>
      <c r="AC4" s="23" t="str">
        <f t="shared" si="0"/>
        <v/>
      </c>
      <c r="AD4" s="23" t="str">
        <f t="shared" si="0"/>
        <v/>
      </c>
      <c r="AE4" s="23">
        <f t="shared" si="0"/>
        <v>1</v>
      </c>
      <c r="AF4" s="23" t="str">
        <f t="shared" si="0"/>
        <v/>
      </c>
      <c r="AG4" s="23">
        <f t="shared" si="0"/>
        <v>1</v>
      </c>
      <c r="AH4" s="23" t="str">
        <f t="shared" si="0"/>
        <v/>
      </c>
      <c r="AI4" s="23">
        <f t="shared" si="0"/>
        <v>1</v>
      </c>
      <c r="AJ4" s="23" t="str">
        <f t="shared" si="0"/>
        <v/>
      </c>
      <c r="AM4" s="39" t="s">
        <v>657</v>
      </c>
      <c r="AO4" s="13" t="s">
        <v>687</v>
      </c>
      <c r="AP4" s="153"/>
      <c r="AQ4" s="153">
        <f>(COUNTIF(INDEX(兵法使用预估,,MATCH("势如破竹",$U$1:$AJ$1,0)),1)*$G$3+COUNTIF(INDEX(兵法使用预估,,MATCH("雄兵破敌",$U$1:$AJ$1,0)),1)*$G$4+COUNTIF(INDEX(兵法使用预估,,MATCH("兵贵神速",$U$1:$AJ$1,0)),1)*G5+COUNTIF(INDEX(兵法使用预估,,MATCH("攻其不备",$U$1:$AJ$1,0)),1)*G12+COUNTIF(INDEX(兵法使用预估,,MATCH("釜底抽薪",$U$1:$AJ$1,0)),1)*G14+COUNTIF(INDEX(兵法使用预估,,MATCH("退敌千里",$U$1:$AJ$1,0)),1)*G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R4" s="153"/>
      <c r="AS4" s="153"/>
      <c r="AT4" s="153">
        <f>(COUNTIF(INDEX(兵法使用预估,,MATCH("势如破竹",$U$1:$AJ$1,0)),1)*$F$3+COUNTIF(INDEX(兵法使用预估,,MATCH("雄兵破敌",$U$1:$AJ$1,0)),1)*$F$4+COUNTIF(INDEX(兵法使用预估,,MATCH("兵贵神速",$U$1:$AJ$1,0)),1)*F5+COUNTIF(INDEX(兵法使用预估,,MATCH("攻其不备",$U$1:$AJ$1,0)),1)*F12+COUNTIF(INDEX(兵法使用预估,,MATCH("釜底抽薪",$U$1:$AJ$1,0)),1)*F14+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U4" s="153" t="e">
        <f>(COUNTIF(INDEX(兵法使用预估,,MATCH("势如破竹",$U$1:$AJ$1,0)),1)*$E$3+COUNTIF(INDEX(兵法使用预估,,MATCH("雄兵破敌",$U$1:$AJ$1,0)),1)*$E$4+COUNTIF(INDEX(兵法使用预估,,MATCH("兵贵神速",$U$1:$AJ$1,0)),1)*E5+COUNTIF(INDEX(兵法使用预估,,MATCH("攻其不备",$U$1:$AJ$1,0)),1)*E12+COUNTIF(INDEX(兵法使用预估,,MATCH("釜底抽薪",$U$1:$AJ$1,0)),1)*E14+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#DIV/0!</v>
      </c>
      <c r="AX4" s="39" t="s">
        <v>678</v>
      </c>
    </row>
    <row r="5" spans="1:50" x14ac:dyDescent="0.15">
      <c r="A5" s="45" t="s">
        <v>520</v>
      </c>
      <c r="B5" s="45" t="s">
        <v>14</v>
      </c>
      <c r="C5" s="45" t="s">
        <v>18</v>
      </c>
      <c r="D5" s="45" t="s">
        <v>238</v>
      </c>
      <c r="E5" s="23">
        <f>兵法调用模板!P63</f>
        <v>0</v>
      </c>
      <c r="F5" s="101">
        <f>兵法调用模板!J63</f>
        <v>0</v>
      </c>
      <c r="G5" s="23">
        <f>兵法调用模板!R63</f>
        <v>0</v>
      </c>
      <c r="H5" s="23">
        <f>兵法调用模板!R66</f>
        <v>0</v>
      </c>
      <c r="I5" s="23"/>
      <c r="J5" s="23">
        <f>兵法调用模板!S66</f>
        <v>0</v>
      </c>
      <c r="K5" s="53">
        <f>X72</f>
        <v>20</v>
      </c>
      <c r="M5" s="39" t="s">
        <v>668</v>
      </c>
      <c r="O5" s="45" t="s">
        <v>364</v>
      </c>
      <c r="P5" s="45" t="s">
        <v>170</v>
      </c>
      <c r="Q5" s="45" t="s">
        <v>624</v>
      </c>
      <c r="R5" s="45" t="s">
        <v>18</v>
      </c>
      <c r="S5" s="45" t="s">
        <v>526</v>
      </c>
      <c r="T5" s="45"/>
      <c r="U5" s="23" t="str">
        <f t="shared" si="1"/>
        <v/>
      </c>
      <c r="V5" s="23">
        <f t="shared" si="0"/>
        <v>1</v>
      </c>
      <c r="W5" s="23">
        <f t="shared" si="0"/>
        <v>1</v>
      </c>
      <c r="X5" s="23">
        <f t="shared" si="0"/>
        <v>1</v>
      </c>
      <c r="Y5" s="23" t="str">
        <f t="shared" si="0"/>
        <v/>
      </c>
      <c r="Z5" s="23" t="str">
        <f t="shared" si="0"/>
        <v/>
      </c>
      <c r="AA5" s="23" t="str">
        <f t="shared" si="0"/>
        <v/>
      </c>
      <c r="AB5" s="23">
        <f t="shared" si="0"/>
        <v>1</v>
      </c>
      <c r="AC5" s="23" t="str">
        <f t="shared" si="0"/>
        <v/>
      </c>
      <c r="AD5" s="23" t="str">
        <f t="shared" si="0"/>
        <v/>
      </c>
      <c r="AE5" s="23">
        <f t="shared" si="0"/>
        <v>1</v>
      </c>
      <c r="AF5" s="23" t="str">
        <f t="shared" si="0"/>
        <v/>
      </c>
      <c r="AG5" s="23">
        <f t="shared" si="0"/>
        <v>1</v>
      </c>
      <c r="AH5" s="23" t="str">
        <f t="shared" si="0"/>
        <v/>
      </c>
      <c r="AI5" s="23">
        <f t="shared" si="0"/>
        <v>1</v>
      </c>
      <c r="AJ5" s="23" t="str">
        <f t="shared" si="0"/>
        <v/>
      </c>
      <c r="AM5" s="39" t="s">
        <v>654</v>
      </c>
      <c r="AO5" s="13" t="s">
        <v>688</v>
      </c>
      <c r="AP5" s="153"/>
      <c r="AQ5" s="153">
        <f>(COUNTIF(INDEX(兵法使用预估,,MATCH("援军秘策",$U$1:$AJ$1,0)),1)*$G$10+COUNTIF(INDEX(兵法使用预估,,MATCH("妙手回春",$U$1:$AJ$1,0)),1)*$G$13+COUNTIF(INDEX(兵法使用预估,,MATCH("养精蓄锐",$U$1:$AJ$1,0)),1)*G17)/(COUNTIF(INDEX(兵法使用预估,,MATCH("援军秘策",$U$1:$AJ$1,0)),1)+COUNTIF(INDEX(兵法使用预估,,MATCH("妙手回春",$U$1:$AJ$1,0)),1)+COUNTIF(INDEX(兵法使用预估,,MATCH("养精蓄锐",$U$1:$AJ$1,0)),1))</f>
        <v>0</v>
      </c>
      <c r="AR5" s="153"/>
      <c r="AS5" s="153"/>
      <c r="AT5" s="153">
        <f>(COUNTIF(INDEX(兵法使用预估,,MATCH("援军秘策",$U$1:$AJ$1,0)),1)*$F$10+COUNTIF(INDEX(兵法使用预估,,MATCH("妙手回春",$U$1:$AJ$1,0)),1)*$F$13+COUNTIF(INDEX(兵法使用预估,,MATCH("养精蓄锐",$U$1:$AJ$1,0)),1)*F17)/(COUNTIF(INDEX(兵法使用预估,,MATCH("援军秘策",$U$1:$AJ$1,0)),1)+COUNTIF(INDEX(兵法使用预估,,MATCH("妙手回春",$U$1:$AJ$1,0)),1)+COUNTIF(INDEX(兵法使用预估,,MATCH("养精蓄锐",$U$1:$AJ$1,0)),1))</f>
        <v>0</v>
      </c>
      <c r="AU5" s="153" t="e">
        <f>(COUNTIF(INDEX(兵法使用预估,,MATCH("援军秘策",$U$1:$AJ$1,0)),1)*$E$10+COUNTIF(INDEX(兵法使用预估,,MATCH("妙手回春",$U$1:$AJ$1,0)),1)*$E$13+COUNTIF(INDEX(兵法使用预估,,MATCH("养精蓄锐",$U$1:$AJ$1,0)),1)*E17)/(COUNTIF(INDEX(兵法使用预估,,MATCH("援军秘策",$U$1:$AJ$1,0)),1)+COUNTIF(INDEX(兵法使用预估,,MATCH("妙手回春",$U$1:$AJ$1,0)),1)+COUNTIF(INDEX(兵法使用预估,,MATCH("养精蓄锐",$U$1:$AJ$1,0)),1))</f>
        <v>#VALUE!</v>
      </c>
      <c r="AX5" s="39" t="s">
        <v>679</v>
      </c>
    </row>
    <row r="6" spans="1:50" x14ac:dyDescent="0.15">
      <c r="A6" s="45" t="s">
        <v>521</v>
      </c>
      <c r="B6" s="45" t="s">
        <v>12</v>
      </c>
      <c r="C6" s="45" t="s">
        <v>528</v>
      </c>
      <c r="D6" s="45"/>
      <c r="E6" s="23">
        <f>兵法调用模板!P72</f>
        <v>0</v>
      </c>
      <c r="F6" s="101">
        <f>兵法调用模板!J72</f>
        <v>0</v>
      </c>
      <c r="G6" s="23">
        <f>兵法调用模板!R72</f>
        <v>0</v>
      </c>
      <c r="H6" s="23"/>
      <c r="I6" s="23">
        <f>兵法调用模板!L72</f>
        <v>0</v>
      </c>
      <c r="J6" s="23"/>
      <c r="K6" s="53">
        <f>Y72</f>
        <v>1</v>
      </c>
      <c r="M6" s="39" t="s">
        <v>669</v>
      </c>
      <c r="O6" s="45" t="s">
        <v>365</v>
      </c>
      <c r="P6" s="45" t="s">
        <v>169</v>
      </c>
      <c r="Q6" s="45" t="s">
        <v>624</v>
      </c>
      <c r="R6" s="45" t="s">
        <v>237</v>
      </c>
      <c r="S6" s="45" t="s">
        <v>674</v>
      </c>
      <c r="T6" s="45" t="s">
        <v>67</v>
      </c>
      <c r="U6" s="23" t="str">
        <f t="shared" si="1"/>
        <v/>
      </c>
      <c r="V6" s="23" t="str">
        <f t="shared" si="0"/>
        <v/>
      </c>
      <c r="W6" s="23" t="str">
        <f t="shared" si="0"/>
        <v/>
      </c>
      <c r="X6" s="23" t="str">
        <f t="shared" si="0"/>
        <v/>
      </c>
      <c r="Y6" s="23" t="str">
        <f t="shared" si="0"/>
        <v/>
      </c>
      <c r="Z6" s="23">
        <f t="shared" si="0"/>
        <v>1</v>
      </c>
      <c r="AA6" s="23" t="str">
        <f t="shared" si="0"/>
        <v/>
      </c>
      <c r="AB6" s="23" t="str">
        <f t="shared" si="0"/>
        <v/>
      </c>
      <c r="AC6" s="23" t="str">
        <f t="shared" si="0"/>
        <v/>
      </c>
      <c r="AD6" s="23">
        <f t="shared" si="0"/>
        <v>1</v>
      </c>
      <c r="AE6" s="23" t="str">
        <f t="shared" si="0"/>
        <v/>
      </c>
      <c r="AF6" s="23">
        <f t="shared" si="0"/>
        <v>1</v>
      </c>
      <c r="AG6" s="23" t="str">
        <f t="shared" si="0"/>
        <v/>
      </c>
      <c r="AH6" s="23" t="str">
        <f t="shared" si="0"/>
        <v/>
      </c>
      <c r="AI6" s="23" t="str">
        <f t="shared" si="0"/>
        <v/>
      </c>
      <c r="AJ6" s="23">
        <f t="shared" si="0"/>
        <v>1</v>
      </c>
      <c r="AM6" s="39" t="s">
        <v>655</v>
      </c>
      <c r="AO6" s="13" t="s">
        <v>689</v>
      </c>
      <c r="AP6" s="153"/>
      <c r="AQ6" s="153">
        <f>SUMPRODUCT(G2:G17,K2:K17)/SUM(K2:K17)</f>
        <v>0</v>
      </c>
      <c r="AR6" s="153"/>
      <c r="AS6" s="153"/>
      <c r="AT6" s="153">
        <f>SUMPRODUCT(F2:F17,K2:K17)/SUM(K2:K17)</f>
        <v>0</v>
      </c>
      <c r="AU6" s="153" t="e">
        <f>SUMPRODUCT(E2:E17,K2:K17)/SUM(K2:K17)</f>
        <v>#DIV/0!</v>
      </c>
      <c r="AX6" s="39" t="s">
        <v>658</v>
      </c>
    </row>
    <row r="7" spans="1:50" x14ac:dyDescent="0.15">
      <c r="A7" s="45" t="s">
        <v>522</v>
      </c>
      <c r="B7" s="45" t="s">
        <v>14</v>
      </c>
      <c r="C7" s="45" t="s">
        <v>237</v>
      </c>
      <c r="D7" s="45" t="s">
        <v>67</v>
      </c>
      <c r="E7" s="23" t="e">
        <f>AVERAGE(兵法调用模板!P81:S81)</f>
        <v>#DIV/0!</v>
      </c>
      <c r="F7" s="101">
        <f>兵法调用模板!J81</f>
        <v>0</v>
      </c>
      <c r="G7" s="23">
        <f>兵法调用模板!U84</f>
        <v>0</v>
      </c>
      <c r="H7" s="23">
        <f>兵法调用模板!U81</f>
        <v>0</v>
      </c>
      <c r="I7" s="23">
        <f>兵法调用模板!M81</f>
        <v>0</v>
      </c>
      <c r="J7" s="23">
        <f>兵法调用模板!L84</f>
        <v>0</v>
      </c>
      <c r="K7" s="53">
        <f>Z72</f>
        <v>14</v>
      </c>
      <c r="O7" s="45" t="s">
        <v>366</v>
      </c>
      <c r="P7" s="45" t="s">
        <v>171</v>
      </c>
      <c r="Q7" s="45" t="s">
        <v>625</v>
      </c>
      <c r="R7" s="45" t="s">
        <v>526</v>
      </c>
      <c r="S7" s="45" t="s">
        <v>53</v>
      </c>
      <c r="T7" s="45"/>
      <c r="U7" s="23" t="str">
        <f t="shared" si="1"/>
        <v/>
      </c>
      <c r="V7" s="23" t="str">
        <f t="shared" si="0"/>
        <v/>
      </c>
      <c r="W7" s="23" t="str">
        <f t="shared" si="0"/>
        <v/>
      </c>
      <c r="X7" s="23" t="str">
        <f t="shared" si="0"/>
        <v/>
      </c>
      <c r="Y7" s="23" t="str">
        <f t="shared" si="0"/>
        <v/>
      </c>
      <c r="Z7" s="23" t="str">
        <f t="shared" si="0"/>
        <v/>
      </c>
      <c r="AA7" s="23" t="str">
        <f t="shared" si="0"/>
        <v/>
      </c>
      <c r="AB7" s="23">
        <f t="shared" si="0"/>
        <v>1</v>
      </c>
      <c r="AC7" s="23">
        <f t="shared" si="0"/>
        <v>1</v>
      </c>
      <c r="AD7" s="23" t="str">
        <f t="shared" si="0"/>
        <v/>
      </c>
      <c r="AE7" s="23" t="str">
        <f t="shared" si="0"/>
        <v/>
      </c>
      <c r="AF7" s="23" t="str">
        <f t="shared" si="0"/>
        <v/>
      </c>
      <c r="AG7" s="23" t="str">
        <f t="shared" si="0"/>
        <v/>
      </c>
      <c r="AH7" s="23" t="str">
        <f t="shared" si="0"/>
        <v/>
      </c>
      <c r="AI7" s="23" t="str">
        <f t="shared" si="0"/>
        <v/>
      </c>
      <c r="AJ7" s="23" t="str">
        <f t="shared" si="0"/>
        <v/>
      </c>
      <c r="AM7" s="39" t="s">
        <v>658</v>
      </c>
      <c r="AX7" s="39" t="s">
        <v>659</v>
      </c>
    </row>
    <row r="8" spans="1:50" x14ac:dyDescent="0.15">
      <c r="A8" s="45" t="s">
        <v>523</v>
      </c>
      <c r="B8" s="45" t="s">
        <v>11</v>
      </c>
      <c r="C8" s="45" t="s">
        <v>673</v>
      </c>
      <c r="D8" s="45"/>
      <c r="E8" s="23">
        <f>兵法调用模板!P90</f>
        <v>0</v>
      </c>
      <c r="F8" s="101">
        <f>兵法调用模板!J90</f>
        <v>0</v>
      </c>
      <c r="G8" s="23">
        <f>兵法调用模板!R90</f>
        <v>0</v>
      </c>
      <c r="H8" s="23"/>
      <c r="I8" s="23">
        <f>兵法调用模板!M90</f>
        <v>0</v>
      </c>
      <c r="J8" s="23"/>
      <c r="K8" s="53">
        <f>AA72</f>
        <v>8</v>
      </c>
      <c r="O8" s="45" t="s">
        <v>367</v>
      </c>
      <c r="P8" s="45" t="s">
        <v>171</v>
      </c>
      <c r="Q8" s="45" t="s">
        <v>625</v>
      </c>
      <c r="R8" s="45" t="s">
        <v>53</v>
      </c>
      <c r="S8" s="45" t="s">
        <v>526</v>
      </c>
      <c r="T8" s="45" t="s">
        <v>674</v>
      </c>
      <c r="U8" s="23" t="str">
        <f t="shared" si="1"/>
        <v/>
      </c>
      <c r="V8" s="23" t="str">
        <f t="shared" si="0"/>
        <v/>
      </c>
      <c r="W8" s="23" t="str">
        <f t="shared" si="0"/>
        <v/>
      </c>
      <c r="X8" s="23" t="str">
        <f t="shared" si="0"/>
        <v/>
      </c>
      <c r="Y8" s="23" t="str">
        <f t="shared" si="0"/>
        <v/>
      </c>
      <c r="Z8" s="23" t="str">
        <f t="shared" si="0"/>
        <v/>
      </c>
      <c r="AA8" s="23" t="str">
        <f t="shared" si="0"/>
        <v/>
      </c>
      <c r="AB8" s="23">
        <f t="shared" si="0"/>
        <v>1</v>
      </c>
      <c r="AC8" s="23">
        <f t="shared" si="0"/>
        <v>1</v>
      </c>
      <c r="AD8" s="23" t="str">
        <f t="shared" si="0"/>
        <v/>
      </c>
      <c r="AE8" s="23" t="str">
        <f t="shared" si="0"/>
        <v/>
      </c>
      <c r="AF8" s="23">
        <f t="shared" si="0"/>
        <v>1</v>
      </c>
      <c r="AG8" s="23" t="str">
        <f t="shared" si="0"/>
        <v/>
      </c>
      <c r="AH8" s="23" t="str">
        <f t="shared" si="0"/>
        <v/>
      </c>
      <c r="AI8" s="23" t="str">
        <f t="shared" si="0"/>
        <v/>
      </c>
      <c r="AJ8" s="23">
        <f t="shared" si="0"/>
        <v>1</v>
      </c>
      <c r="AM8" s="39" t="s">
        <v>659</v>
      </c>
    </row>
    <row r="9" spans="1:50" x14ac:dyDescent="0.15">
      <c r="A9" s="45" t="s">
        <v>524</v>
      </c>
      <c r="B9" s="45" t="s">
        <v>11</v>
      </c>
      <c r="C9" s="45" t="s">
        <v>526</v>
      </c>
      <c r="D9" s="45"/>
      <c r="E9" s="23">
        <f>兵法调用模板!P99</f>
        <v>0</v>
      </c>
      <c r="F9" s="101">
        <f>兵法调用模板!J99</f>
        <v>0</v>
      </c>
      <c r="G9" s="23">
        <f>兵法调用模板!R99</f>
        <v>0</v>
      </c>
      <c r="H9" s="23"/>
      <c r="I9" s="23">
        <f>兵法调用模板!M99</f>
        <v>0</v>
      </c>
      <c r="J9" s="23"/>
      <c r="K9" s="53">
        <f>AB72</f>
        <v>33</v>
      </c>
      <c r="O9" s="45" t="s">
        <v>368</v>
      </c>
      <c r="P9" s="45" t="s">
        <v>170</v>
      </c>
      <c r="Q9" s="45" t="s">
        <v>624</v>
      </c>
      <c r="R9" s="45" t="s">
        <v>53</v>
      </c>
      <c r="S9" s="45" t="s">
        <v>526</v>
      </c>
      <c r="T9" s="45"/>
      <c r="U9" s="23" t="str">
        <f t="shared" si="1"/>
        <v/>
      </c>
      <c r="V9" s="23" t="str">
        <f t="shared" si="0"/>
        <v/>
      </c>
      <c r="W9" s="23" t="str">
        <f t="shared" si="0"/>
        <v/>
      </c>
      <c r="X9" s="23" t="str">
        <f t="shared" si="0"/>
        <v/>
      </c>
      <c r="Y9" s="23" t="str">
        <f t="shared" si="0"/>
        <v/>
      </c>
      <c r="Z9" s="23" t="str">
        <f t="shared" si="0"/>
        <v/>
      </c>
      <c r="AA9" s="23" t="str">
        <f t="shared" si="0"/>
        <v/>
      </c>
      <c r="AB9" s="23">
        <f t="shared" si="0"/>
        <v>1</v>
      </c>
      <c r="AC9" s="23">
        <f t="shared" si="0"/>
        <v>1</v>
      </c>
      <c r="AD9" s="23" t="str">
        <f t="shared" si="0"/>
        <v/>
      </c>
      <c r="AE9" s="23" t="str">
        <f t="shared" si="0"/>
        <v/>
      </c>
      <c r="AF9" s="23" t="str">
        <f t="shared" si="0"/>
        <v/>
      </c>
      <c r="AG9" s="23" t="str">
        <f t="shared" si="0"/>
        <v/>
      </c>
      <c r="AH9" s="23" t="str">
        <f t="shared" si="0"/>
        <v/>
      </c>
      <c r="AI9" s="23" t="str">
        <f t="shared" si="0"/>
        <v/>
      </c>
      <c r="AJ9" s="23" t="str">
        <f t="shared" si="0"/>
        <v/>
      </c>
    </row>
    <row r="10" spans="1:50" x14ac:dyDescent="0.15">
      <c r="A10" s="45" t="s">
        <v>525</v>
      </c>
      <c r="B10" s="45" t="s">
        <v>13</v>
      </c>
      <c r="C10" s="45" t="s">
        <v>53</v>
      </c>
      <c r="D10" s="45"/>
      <c r="E10" s="23">
        <f>兵法调用模板!P108</f>
        <v>0</v>
      </c>
      <c r="F10" s="101">
        <f>兵法调用模板!J108</f>
        <v>0</v>
      </c>
      <c r="G10" s="23">
        <f>兵法调用模板!R108</f>
        <v>0</v>
      </c>
      <c r="H10" s="23"/>
      <c r="I10" s="23"/>
      <c r="J10" s="23"/>
      <c r="K10" s="53">
        <f>AC72</f>
        <v>16</v>
      </c>
      <c r="O10" s="45" t="s">
        <v>369</v>
      </c>
      <c r="P10" s="45" t="s">
        <v>165</v>
      </c>
      <c r="Q10" s="45" t="s">
        <v>624</v>
      </c>
      <c r="R10" s="45" t="s">
        <v>673</v>
      </c>
      <c r="S10" s="45" t="s">
        <v>53</v>
      </c>
      <c r="T10" s="45" t="s">
        <v>526</v>
      </c>
      <c r="U10" s="23" t="str">
        <f t="shared" si="1"/>
        <v/>
      </c>
      <c r="V10" s="23" t="str">
        <f t="shared" si="0"/>
        <v/>
      </c>
      <c r="W10" s="23" t="str">
        <f t="shared" si="0"/>
        <v/>
      </c>
      <c r="X10" s="23" t="str">
        <f t="shared" si="0"/>
        <v/>
      </c>
      <c r="Y10" s="23" t="str">
        <f t="shared" si="0"/>
        <v/>
      </c>
      <c r="Z10" s="23" t="str">
        <f t="shared" si="0"/>
        <v/>
      </c>
      <c r="AA10" s="23">
        <f t="shared" si="0"/>
        <v>1</v>
      </c>
      <c r="AB10" s="23">
        <f t="shared" si="0"/>
        <v>1</v>
      </c>
      <c r="AC10" s="23">
        <f t="shared" si="0"/>
        <v>1</v>
      </c>
      <c r="AD10" s="23" t="str">
        <f t="shared" si="0"/>
        <v/>
      </c>
      <c r="AE10" s="23" t="str">
        <f t="shared" si="0"/>
        <v/>
      </c>
      <c r="AF10" s="23" t="str">
        <f t="shared" si="0"/>
        <v/>
      </c>
      <c r="AG10" s="23" t="str">
        <f t="shared" si="0"/>
        <v/>
      </c>
      <c r="AH10" s="23" t="str">
        <f t="shared" si="0"/>
        <v/>
      </c>
      <c r="AI10" s="23" t="str">
        <f t="shared" si="0"/>
        <v/>
      </c>
      <c r="AJ10" s="23" t="str">
        <f t="shared" si="0"/>
        <v/>
      </c>
    </row>
    <row r="11" spans="1:50" x14ac:dyDescent="0.15">
      <c r="A11" s="45" t="s">
        <v>645</v>
      </c>
      <c r="B11" s="45" t="s">
        <v>12</v>
      </c>
      <c r="C11" s="45" t="s">
        <v>67</v>
      </c>
      <c r="D11" s="45"/>
      <c r="E11" s="23" t="e">
        <f>AVERAGE(兵法调用模板!P117:S117)</f>
        <v>#DIV/0!</v>
      </c>
      <c r="F11" s="101">
        <f>兵法调用模板!J117</f>
        <v>0</v>
      </c>
      <c r="G11" s="23">
        <f>兵法调用模板!U117</f>
        <v>0</v>
      </c>
      <c r="H11" s="23"/>
      <c r="I11" s="23">
        <f>兵法调用模板!M117</f>
        <v>0</v>
      </c>
      <c r="J11" s="23"/>
      <c r="K11" s="53">
        <f>AD72</f>
        <v>11</v>
      </c>
      <c r="O11" s="182" t="s">
        <v>370</v>
      </c>
      <c r="P11" s="182" t="s">
        <v>169</v>
      </c>
      <c r="Q11" s="182" t="s">
        <v>623</v>
      </c>
      <c r="R11" s="182"/>
      <c r="S11" s="182"/>
      <c r="T11" s="182"/>
      <c r="U11" s="23" t="str">
        <f t="shared" si="1"/>
        <v/>
      </c>
      <c r="V11" s="23" t="str">
        <f t="shared" si="0"/>
        <v/>
      </c>
      <c r="W11" s="23" t="str">
        <f t="shared" si="0"/>
        <v/>
      </c>
      <c r="X11" s="23" t="str">
        <f t="shared" si="0"/>
        <v/>
      </c>
      <c r="Y11" s="23" t="str">
        <f t="shared" si="0"/>
        <v/>
      </c>
      <c r="Z11" s="23" t="str">
        <f t="shared" si="0"/>
        <v/>
      </c>
      <c r="AA11" s="23" t="str">
        <f t="shared" si="0"/>
        <v/>
      </c>
      <c r="AB11" s="23" t="str">
        <f t="shared" si="0"/>
        <v/>
      </c>
      <c r="AC11" s="23" t="str">
        <f t="shared" si="0"/>
        <v/>
      </c>
      <c r="AD11" s="23" t="str">
        <f t="shared" si="0"/>
        <v/>
      </c>
      <c r="AE11" s="23" t="str">
        <f t="shared" si="0"/>
        <v/>
      </c>
      <c r="AF11" s="23" t="str">
        <f t="shared" si="0"/>
        <v/>
      </c>
      <c r="AG11" s="23" t="str">
        <f t="shared" si="0"/>
        <v/>
      </c>
      <c r="AH11" s="23" t="str">
        <f t="shared" si="0"/>
        <v/>
      </c>
      <c r="AI11" s="23" t="str">
        <f t="shared" si="0"/>
        <v/>
      </c>
      <c r="AJ11" s="23" t="str">
        <f t="shared" si="0"/>
        <v/>
      </c>
    </row>
    <row r="12" spans="1:50" x14ac:dyDescent="0.15">
      <c r="A12" s="45" t="s">
        <v>646</v>
      </c>
      <c r="B12" s="45" t="s">
        <v>12</v>
      </c>
      <c r="C12" s="45" t="s">
        <v>18</v>
      </c>
      <c r="D12" s="45"/>
      <c r="E12" s="23">
        <f>兵法调用模板!P126</f>
        <v>0</v>
      </c>
      <c r="F12" s="101">
        <f>兵法调用模板!J126</f>
        <v>0</v>
      </c>
      <c r="G12" s="23">
        <f>兵法调用模板!S126</f>
        <v>0</v>
      </c>
      <c r="H12" s="23"/>
      <c r="I12" s="23"/>
      <c r="J12" s="23"/>
      <c r="K12" s="53">
        <f>AE72</f>
        <v>18</v>
      </c>
      <c r="O12" s="45" t="s">
        <v>371</v>
      </c>
      <c r="P12" s="45" t="s">
        <v>169</v>
      </c>
      <c r="Q12" s="45" t="s">
        <v>39</v>
      </c>
      <c r="R12" s="45" t="s">
        <v>238</v>
      </c>
      <c r="S12" s="45" t="s">
        <v>526</v>
      </c>
      <c r="T12" s="45" t="s">
        <v>18</v>
      </c>
      <c r="U12" s="23" t="str">
        <f t="shared" si="1"/>
        <v/>
      </c>
      <c r="V12" s="23">
        <f t="shared" si="0"/>
        <v>1</v>
      </c>
      <c r="W12" s="23">
        <f t="shared" si="0"/>
        <v>1</v>
      </c>
      <c r="X12" s="23">
        <f t="shared" si="0"/>
        <v>1</v>
      </c>
      <c r="Y12" s="23" t="str">
        <f t="shared" si="0"/>
        <v/>
      </c>
      <c r="Z12" s="23" t="str">
        <f t="shared" si="0"/>
        <v/>
      </c>
      <c r="AA12" s="23" t="str">
        <f t="shared" si="0"/>
        <v/>
      </c>
      <c r="AB12" s="23">
        <f t="shared" si="0"/>
        <v>1</v>
      </c>
      <c r="AC12" s="23" t="str">
        <f t="shared" si="0"/>
        <v/>
      </c>
      <c r="AD12" s="23" t="str">
        <f t="shared" si="0"/>
        <v/>
      </c>
      <c r="AE12" s="23">
        <f t="shared" si="0"/>
        <v>1</v>
      </c>
      <c r="AF12" s="23" t="str">
        <f t="shared" si="0"/>
        <v/>
      </c>
      <c r="AG12" s="23">
        <f t="shared" si="0"/>
        <v>1</v>
      </c>
      <c r="AH12" s="23">
        <f t="shared" si="0"/>
        <v>1</v>
      </c>
      <c r="AI12" s="23">
        <f t="shared" si="0"/>
        <v>1</v>
      </c>
      <c r="AJ12" s="23" t="str">
        <f t="shared" si="0"/>
        <v/>
      </c>
    </row>
    <row r="13" spans="1:50" x14ac:dyDescent="0.15">
      <c r="A13" s="45" t="s">
        <v>647</v>
      </c>
      <c r="B13" s="45" t="s">
        <v>13</v>
      </c>
      <c r="C13" s="45" t="s">
        <v>674</v>
      </c>
      <c r="D13" s="45"/>
      <c r="E13" s="23">
        <f>兵法调用模板!P135</f>
        <v>0</v>
      </c>
      <c r="F13" s="101">
        <f>兵法调用模板!J135</f>
        <v>0</v>
      </c>
      <c r="G13" s="23">
        <f>兵法调用模板!R135</f>
        <v>0</v>
      </c>
      <c r="H13" s="23"/>
      <c r="I13" s="23"/>
      <c r="J13" s="23"/>
      <c r="K13" s="53">
        <f>AF72</f>
        <v>12</v>
      </c>
      <c r="O13" s="45" t="s">
        <v>372</v>
      </c>
      <c r="P13" s="45" t="s">
        <v>171</v>
      </c>
      <c r="Q13" s="45" t="s">
        <v>624</v>
      </c>
      <c r="R13" s="45" t="s">
        <v>18</v>
      </c>
      <c r="S13" s="45"/>
      <c r="T13" s="45"/>
      <c r="U13" s="23" t="str">
        <f t="shared" si="1"/>
        <v/>
      </c>
      <c r="V13" s="23">
        <f t="shared" si="0"/>
        <v>1</v>
      </c>
      <c r="W13" s="23">
        <f t="shared" si="0"/>
        <v>1</v>
      </c>
      <c r="X13" s="23">
        <f t="shared" si="0"/>
        <v>1</v>
      </c>
      <c r="Y13" s="23" t="str">
        <f t="shared" si="0"/>
        <v/>
      </c>
      <c r="Z13" s="23" t="str">
        <f t="shared" si="0"/>
        <v/>
      </c>
      <c r="AA13" s="23" t="str">
        <f t="shared" si="0"/>
        <v/>
      </c>
      <c r="AB13" s="23" t="str">
        <f t="shared" si="0"/>
        <v/>
      </c>
      <c r="AC13" s="23" t="str">
        <f t="shared" si="0"/>
        <v/>
      </c>
      <c r="AD13" s="23" t="str">
        <f t="shared" si="0"/>
        <v/>
      </c>
      <c r="AE13" s="23">
        <f t="shared" si="0"/>
        <v>1</v>
      </c>
      <c r="AF13" s="23" t="str">
        <f t="shared" si="0"/>
        <v/>
      </c>
      <c r="AG13" s="23">
        <f t="shared" si="0"/>
        <v>1</v>
      </c>
      <c r="AH13" s="23" t="str">
        <f t="shared" si="0"/>
        <v/>
      </c>
      <c r="AI13" s="23">
        <f t="shared" si="0"/>
        <v>1</v>
      </c>
      <c r="AJ13" s="23" t="str">
        <f t="shared" si="0"/>
        <v/>
      </c>
    </row>
    <row r="14" spans="1:50" x14ac:dyDescent="0.15">
      <c r="A14" s="45" t="s">
        <v>648</v>
      </c>
      <c r="B14" s="45" t="s">
        <v>13</v>
      </c>
      <c r="C14" s="45" t="s">
        <v>18</v>
      </c>
      <c r="D14" s="45"/>
      <c r="E14" s="23">
        <f>兵法调用模板!P144</f>
        <v>0</v>
      </c>
      <c r="F14" s="101">
        <f>兵法调用模板!J144</f>
        <v>0</v>
      </c>
      <c r="G14" s="23">
        <f>兵法调用模板!R144</f>
        <v>0</v>
      </c>
      <c r="H14" s="23"/>
      <c r="I14" s="23"/>
      <c r="J14" s="23"/>
      <c r="K14" s="53">
        <f>AG72</f>
        <v>18</v>
      </c>
      <c r="O14" s="182" t="s">
        <v>373</v>
      </c>
      <c r="P14" s="45"/>
      <c r="Q14" s="45"/>
      <c r="R14" s="45"/>
      <c r="S14" s="45"/>
      <c r="T14" s="45"/>
      <c r="U14" s="23" t="str">
        <f t="shared" si="1"/>
        <v/>
      </c>
      <c r="V14" s="23" t="str">
        <f t="shared" si="0"/>
        <v/>
      </c>
      <c r="W14" s="23" t="str">
        <f t="shared" si="0"/>
        <v/>
      </c>
      <c r="X14" s="23" t="str">
        <f t="shared" si="0"/>
        <v/>
      </c>
      <c r="Y14" s="23" t="str">
        <f t="shared" si="0"/>
        <v/>
      </c>
      <c r="Z14" s="23" t="str">
        <f t="shared" si="0"/>
        <v/>
      </c>
      <c r="AA14" s="23" t="str">
        <f t="shared" si="0"/>
        <v/>
      </c>
      <c r="AB14" s="23" t="str">
        <f t="shared" si="0"/>
        <v/>
      </c>
      <c r="AC14" s="23" t="str">
        <f t="shared" si="0"/>
        <v/>
      </c>
      <c r="AD14" s="23" t="str">
        <f t="shared" si="0"/>
        <v/>
      </c>
      <c r="AE14" s="23" t="str">
        <f t="shared" si="0"/>
        <v/>
      </c>
      <c r="AF14" s="23" t="str">
        <f t="shared" si="0"/>
        <v/>
      </c>
      <c r="AG14" s="23" t="str">
        <f t="shared" si="0"/>
        <v/>
      </c>
      <c r="AH14" s="23" t="str">
        <f t="shared" si="0"/>
        <v/>
      </c>
      <c r="AI14" s="23" t="str">
        <f t="shared" si="0"/>
        <v/>
      </c>
      <c r="AJ14" s="23" t="str">
        <f t="shared" si="0"/>
        <v/>
      </c>
    </row>
    <row r="15" spans="1:50" x14ac:dyDescent="0.15">
      <c r="A15" s="45" t="s">
        <v>649</v>
      </c>
      <c r="B15" s="45" t="s">
        <v>13</v>
      </c>
      <c r="C15" s="45" t="s">
        <v>238</v>
      </c>
      <c r="D15" s="45"/>
      <c r="E15" s="23">
        <f>兵法调用模板!P153</f>
        <v>0</v>
      </c>
      <c r="F15" s="101">
        <f>兵法调用模板!J153</f>
        <v>0</v>
      </c>
      <c r="G15" s="23">
        <f>兵法调用模板!R153</f>
        <v>0</v>
      </c>
      <c r="H15" s="23"/>
      <c r="I15" s="23">
        <f>兵法调用模板!L153</f>
        <v>0</v>
      </c>
      <c r="J15" s="23"/>
      <c r="K15" s="53">
        <f>AH72</f>
        <v>3</v>
      </c>
      <c r="O15" s="45" t="s">
        <v>374</v>
      </c>
      <c r="P15" s="45" t="s">
        <v>171</v>
      </c>
      <c r="Q15" s="45" t="s">
        <v>625</v>
      </c>
      <c r="R15" s="45" t="s">
        <v>526</v>
      </c>
      <c r="S15" s="45" t="s">
        <v>662</v>
      </c>
      <c r="T15" s="45"/>
      <c r="U15" s="23">
        <f t="shared" si="1"/>
        <v>1</v>
      </c>
      <c r="V15" s="23" t="str">
        <f t="shared" si="0"/>
        <v/>
      </c>
      <c r="W15" s="23" t="str">
        <f t="shared" si="0"/>
        <v/>
      </c>
      <c r="X15" s="23" t="str">
        <f t="shared" si="0"/>
        <v/>
      </c>
      <c r="Y15" s="23" t="str">
        <f t="shared" si="0"/>
        <v/>
      </c>
      <c r="Z15" s="23" t="str">
        <f t="shared" si="0"/>
        <v/>
      </c>
      <c r="AA15" s="23" t="str">
        <f t="shared" si="0"/>
        <v/>
      </c>
      <c r="AB15" s="23">
        <f t="shared" si="0"/>
        <v>1</v>
      </c>
      <c r="AC15" s="23" t="str">
        <f t="shared" si="0"/>
        <v/>
      </c>
      <c r="AD15" s="23" t="str">
        <f t="shared" si="0"/>
        <v/>
      </c>
      <c r="AE15" s="23" t="str">
        <f t="shared" si="0"/>
        <v/>
      </c>
      <c r="AF15" s="23" t="str">
        <f t="shared" si="0"/>
        <v/>
      </c>
      <c r="AG15" s="23" t="str">
        <f t="shared" si="0"/>
        <v/>
      </c>
      <c r="AH15" s="23" t="str">
        <f t="shared" si="0"/>
        <v/>
      </c>
      <c r="AI15" s="23" t="str">
        <f t="shared" si="0"/>
        <v/>
      </c>
      <c r="AJ15" s="23" t="str">
        <f t="shared" si="0"/>
        <v/>
      </c>
    </row>
    <row r="16" spans="1:50" x14ac:dyDescent="0.15">
      <c r="A16" s="45" t="s">
        <v>650</v>
      </c>
      <c r="B16" s="45" t="s">
        <v>13</v>
      </c>
      <c r="C16" s="45" t="s">
        <v>18</v>
      </c>
      <c r="D16" s="45" t="s">
        <v>238</v>
      </c>
      <c r="E16" s="23" t="e">
        <f>AVERAGE(兵法调用模板!P162:S162)</f>
        <v>#DIV/0!</v>
      </c>
      <c r="F16" s="101">
        <f>兵法调用模板!J162</f>
        <v>0</v>
      </c>
      <c r="G16" s="23">
        <f>兵法调用模板!U162</f>
        <v>0</v>
      </c>
      <c r="H16" s="23">
        <f>兵法调用模板!U165</f>
        <v>0</v>
      </c>
      <c r="I16" s="23"/>
      <c r="J16" s="23">
        <f>兵法调用模板!L165</f>
        <v>0</v>
      </c>
      <c r="K16" s="53">
        <f>AI72</f>
        <v>20</v>
      </c>
      <c r="O16" s="45" t="s">
        <v>375</v>
      </c>
      <c r="P16" s="45" t="s">
        <v>169</v>
      </c>
      <c r="Q16" s="45" t="s">
        <v>625</v>
      </c>
      <c r="R16" s="45" t="s">
        <v>673</v>
      </c>
      <c r="S16" s="45" t="s">
        <v>53</v>
      </c>
      <c r="T16" s="45" t="s">
        <v>67</v>
      </c>
      <c r="U16" s="23" t="str">
        <f t="shared" si="1"/>
        <v/>
      </c>
      <c r="V16" s="23" t="str">
        <f t="shared" si="0"/>
        <v/>
      </c>
      <c r="W16" s="23" t="str">
        <f t="shared" si="0"/>
        <v/>
      </c>
      <c r="X16" s="23" t="str">
        <f t="shared" si="0"/>
        <v/>
      </c>
      <c r="Y16" s="23" t="str">
        <f t="shared" si="0"/>
        <v/>
      </c>
      <c r="Z16" s="23">
        <f t="shared" si="0"/>
        <v>1</v>
      </c>
      <c r="AA16" s="23">
        <f t="shared" si="0"/>
        <v>1</v>
      </c>
      <c r="AB16" s="23" t="str">
        <f t="shared" si="0"/>
        <v/>
      </c>
      <c r="AC16" s="23">
        <f t="shared" si="0"/>
        <v>1</v>
      </c>
      <c r="AD16" s="23">
        <f t="shared" si="0"/>
        <v>1</v>
      </c>
      <c r="AE16" s="23" t="str">
        <f t="shared" si="0"/>
        <v/>
      </c>
      <c r="AF16" s="23" t="str">
        <f t="shared" si="0"/>
        <v/>
      </c>
      <c r="AG16" s="23" t="str">
        <f t="shared" si="0"/>
        <v/>
      </c>
      <c r="AH16" s="23" t="str">
        <f t="shared" si="0"/>
        <v/>
      </c>
      <c r="AI16" s="23" t="str">
        <f t="shared" si="0"/>
        <v/>
      </c>
      <c r="AJ16" s="23" t="str">
        <f t="shared" si="0"/>
        <v/>
      </c>
    </row>
    <row r="17" spans="1:36" x14ac:dyDescent="0.15">
      <c r="A17" s="45" t="s">
        <v>651</v>
      </c>
      <c r="B17" s="45" t="s">
        <v>13</v>
      </c>
      <c r="C17" s="45" t="s">
        <v>674</v>
      </c>
      <c r="D17" s="45"/>
      <c r="E17" s="23" t="e">
        <f>(LEFT(兵法调用模板!P171,2)+RIGHT(兵法调用模板!P171,2))/2</f>
        <v>#VALUE!</v>
      </c>
      <c r="F17" s="101">
        <f>兵法调用模板!J171</f>
        <v>0</v>
      </c>
      <c r="G17" s="23">
        <f>兵法调用模板!R171</f>
        <v>0</v>
      </c>
      <c r="H17" s="23"/>
      <c r="I17" s="23"/>
      <c r="J17" s="23"/>
      <c r="K17" s="53">
        <f>AJ72</f>
        <v>12</v>
      </c>
      <c r="O17" s="45" t="s">
        <v>376</v>
      </c>
      <c r="P17" s="45" t="s">
        <v>169</v>
      </c>
      <c r="Q17" s="45" t="s">
        <v>625</v>
      </c>
      <c r="R17" s="45" t="s">
        <v>526</v>
      </c>
      <c r="S17" s="45" t="s">
        <v>53</v>
      </c>
      <c r="T17" s="45"/>
      <c r="U17" s="23" t="str">
        <f t="shared" si="1"/>
        <v/>
      </c>
      <c r="V17" s="23" t="str">
        <f t="shared" si="0"/>
        <v/>
      </c>
      <c r="W17" s="23" t="str">
        <f t="shared" si="0"/>
        <v/>
      </c>
      <c r="X17" s="23" t="str">
        <f t="shared" si="0"/>
        <v/>
      </c>
      <c r="Y17" s="23" t="str">
        <f t="shared" si="0"/>
        <v/>
      </c>
      <c r="Z17" s="23" t="str">
        <f t="shared" si="0"/>
        <v/>
      </c>
      <c r="AA17" s="23" t="str">
        <f t="shared" si="0"/>
        <v/>
      </c>
      <c r="AB17" s="23">
        <f t="shared" si="0"/>
        <v>1</v>
      </c>
      <c r="AC17" s="23">
        <f t="shared" si="0"/>
        <v>1</v>
      </c>
      <c r="AD17" s="23" t="str">
        <f t="shared" si="0"/>
        <v/>
      </c>
      <c r="AE17" s="23" t="str">
        <f t="shared" si="0"/>
        <v/>
      </c>
      <c r="AF17" s="23" t="str">
        <f t="shared" si="0"/>
        <v/>
      </c>
      <c r="AG17" s="23" t="str">
        <f t="shared" si="0"/>
        <v/>
      </c>
      <c r="AH17" s="23" t="str">
        <f t="shared" si="0"/>
        <v/>
      </c>
      <c r="AI17" s="23" t="str">
        <f t="shared" si="0"/>
        <v/>
      </c>
      <c r="AJ17" s="23" t="str">
        <f t="shared" si="0"/>
        <v/>
      </c>
    </row>
    <row r="18" spans="1:36" x14ac:dyDescent="0.15">
      <c r="O18" s="45" t="s">
        <v>377</v>
      </c>
      <c r="P18" s="45" t="s">
        <v>169</v>
      </c>
      <c r="Q18" s="45" t="s">
        <v>39</v>
      </c>
      <c r="R18" s="45" t="s">
        <v>237</v>
      </c>
      <c r="S18" s="45" t="s">
        <v>674</v>
      </c>
      <c r="T18" s="45" t="s">
        <v>67</v>
      </c>
      <c r="U18" s="23" t="str">
        <f t="shared" si="1"/>
        <v/>
      </c>
      <c r="V18" s="23" t="str">
        <f t="shared" si="1"/>
        <v/>
      </c>
      <c r="W18" s="23" t="str">
        <f t="shared" si="1"/>
        <v/>
      </c>
      <c r="X18" s="23" t="str">
        <f t="shared" si="1"/>
        <v/>
      </c>
      <c r="Y18" s="23" t="str">
        <f t="shared" si="1"/>
        <v/>
      </c>
      <c r="Z18" s="23">
        <f t="shared" si="1"/>
        <v>1</v>
      </c>
      <c r="AA18" s="23" t="str">
        <f t="shared" si="1"/>
        <v/>
      </c>
      <c r="AB18" s="23" t="str">
        <f t="shared" si="1"/>
        <v/>
      </c>
      <c r="AC18" s="23" t="str">
        <f t="shared" si="1"/>
        <v/>
      </c>
      <c r="AD18" s="23">
        <f t="shared" si="1"/>
        <v>1</v>
      </c>
      <c r="AE18" s="23" t="str">
        <f t="shared" si="1"/>
        <v/>
      </c>
      <c r="AF18" s="23">
        <f t="shared" si="1"/>
        <v>1</v>
      </c>
      <c r="AG18" s="23" t="str">
        <f t="shared" si="1"/>
        <v/>
      </c>
      <c r="AH18" s="23" t="str">
        <f t="shared" si="1"/>
        <v/>
      </c>
      <c r="AI18" s="23" t="str">
        <f t="shared" si="1"/>
        <v/>
      </c>
      <c r="AJ18" s="23">
        <f t="shared" si="1"/>
        <v>1</v>
      </c>
    </row>
    <row r="19" spans="1:36" x14ac:dyDescent="0.15">
      <c r="O19" s="45" t="s">
        <v>378</v>
      </c>
      <c r="P19" s="45" t="s">
        <v>171</v>
      </c>
      <c r="Q19" s="45" t="s">
        <v>625</v>
      </c>
      <c r="R19" s="45" t="s">
        <v>18</v>
      </c>
      <c r="S19" s="45"/>
      <c r="T19" s="45"/>
      <c r="U19" s="23" t="str">
        <f t="shared" si="1"/>
        <v/>
      </c>
      <c r="V19" s="23">
        <f t="shared" si="1"/>
        <v>1</v>
      </c>
      <c r="W19" s="23">
        <f t="shared" si="1"/>
        <v>1</v>
      </c>
      <c r="X19" s="23">
        <f t="shared" si="1"/>
        <v>1</v>
      </c>
      <c r="Y19" s="23" t="str">
        <f t="shared" si="1"/>
        <v/>
      </c>
      <c r="Z19" s="23" t="str">
        <f t="shared" si="1"/>
        <v/>
      </c>
      <c r="AA19" s="23" t="str">
        <f t="shared" si="1"/>
        <v/>
      </c>
      <c r="AB19" s="23" t="str">
        <f t="shared" si="1"/>
        <v/>
      </c>
      <c r="AC19" s="23" t="str">
        <f t="shared" si="1"/>
        <v/>
      </c>
      <c r="AD19" s="23" t="str">
        <f t="shared" si="1"/>
        <v/>
      </c>
      <c r="AE19" s="23">
        <f t="shared" si="1"/>
        <v>1</v>
      </c>
      <c r="AF19" s="23" t="str">
        <f t="shared" si="1"/>
        <v/>
      </c>
      <c r="AG19" s="23">
        <f t="shared" si="1"/>
        <v>1</v>
      </c>
      <c r="AH19" s="23" t="str">
        <f t="shared" si="1"/>
        <v/>
      </c>
      <c r="AI19" s="23">
        <f t="shared" si="1"/>
        <v>1</v>
      </c>
      <c r="AJ19" s="23" t="str">
        <f t="shared" si="1"/>
        <v/>
      </c>
    </row>
    <row r="20" spans="1:36" x14ac:dyDescent="0.15">
      <c r="O20" s="45" t="s">
        <v>379</v>
      </c>
      <c r="P20" s="45" t="s">
        <v>171</v>
      </c>
      <c r="Q20" s="45" t="s">
        <v>624</v>
      </c>
      <c r="R20" s="45" t="s">
        <v>238</v>
      </c>
      <c r="S20" s="45" t="s">
        <v>528</v>
      </c>
      <c r="T20" s="45" t="s">
        <v>237</v>
      </c>
      <c r="U20" s="23" t="str">
        <f t="shared" si="1"/>
        <v/>
      </c>
      <c r="V20" s="23" t="str">
        <f t="shared" si="1"/>
        <v/>
      </c>
      <c r="W20" s="23" t="str">
        <f t="shared" si="1"/>
        <v/>
      </c>
      <c r="X20" s="23">
        <f t="shared" si="1"/>
        <v>1</v>
      </c>
      <c r="Y20" s="23">
        <f t="shared" si="1"/>
        <v>1</v>
      </c>
      <c r="Z20" s="23">
        <f t="shared" si="1"/>
        <v>1</v>
      </c>
      <c r="AA20" s="23" t="str">
        <f t="shared" si="1"/>
        <v/>
      </c>
      <c r="AB20" s="23" t="str">
        <f t="shared" si="1"/>
        <v/>
      </c>
      <c r="AC20" s="23" t="str">
        <f t="shared" si="1"/>
        <v/>
      </c>
      <c r="AD20" s="23" t="str">
        <f t="shared" si="1"/>
        <v/>
      </c>
      <c r="AE20" s="23" t="str">
        <f t="shared" si="1"/>
        <v/>
      </c>
      <c r="AF20" s="23" t="str">
        <f t="shared" si="1"/>
        <v/>
      </c>
      <c r="AG20" s="23" t="str">
        <f t="shared" si="1"/>
        <v/>
      </c>
      <c r="AH20" s="23">
        <f t="shared" si="1"/>
        <v>1</v>
      </c>
      <c r="AI20" s="23">
        <f t="shared" si="1"/>
        <v>1</v>
      </c>
      <c r="AJ20" s="23" t="str">
        <f t="shared" si="1"/>
        <v/>
      </c>
    </row>
    <row r="21" spans="1:36" x14ac:dyDescent="0.15">
      <c r="O21" s="45" t="s">
        <v>381</v>
      </c>
      <c r="P21" s="45" t="s">
        <v>170</v>
      </c>
      <c r="Q21" s="45" t="s">
        <v>625</v>
      </c>
      <c r="R21" s="45" t="s">
        <v>237</v>
      </c>
      <c r="S21" s="45" t="s">
        <v>674</v>
      </c>
      <c r="T21" s="45" t="s">
        <v>67</v>
      </c>
      <c r="U21" s="23" t="str">
        <f t="shared" si="1"/>
        <v/>
      </c>
      <c r="V21" s="23" t="str">
        <f t="shared" si="1"/>
        <v/>
      </c>
      <c r="W21" s="23" t="str">
        <f t="shared" si="1"/>
        <v/>
      </c>
      <c r="X21" s="23" t="str">
        <f t="shared" si="1"/>
        <v/>
      </c>
      <c r="Y21" s="23" t="str">
        <f t="shared" si="1"/>
        <v/>
      </c>
      <c r="Z21" s="23">
        <f t="shared" si="1"/>
        <v>1</v>
      </c>
      <c r="AA21" s="23" t="str">
        <f t="shared" si="1"/>
        <v/>
      </c>
      <c r="AB21" s="23" t="str">
        <f t="shared" si="1"/>
        <v/>
      </c>
      <c r="AC21" s="23" t="str">
        <f t="shared" si="1"/>
        <v/>
      </c>
      <c r="AD21" s="23">
        <f t="shared" si="1"/>
        <v>1</v>
      </c>
      <c r="AE21" s="23" t="str">
        <f t="shared" si="1"/>
        <v/>
      </c>
      <c r="AF21" s="23">
        <f t="shared" si="1"/>
        <v>1</v>
      </c>
      <c r="AG21" s="23" t="str">
        <f t="shared" si="1"/>
        <v/>
      </c>
      <c r="AH21" s="23" t="str">
        <f t="shared" si="1"/>
        <v/>
      </c>
      <c r="AI21" s="23" t="str">
        <f t="shared" si="1"/>
        <v/>
      </c>
      <c r="AJ21" s="23">
        <f t="shared" si="1"/>
        <v>1</v>
      </c>
    </row>
    <row r="22" spans="1:36" x14ac:dyDescent="0.15">
      <c r="O22" s="182" t="s">
        <v>382</v>
      </c>
      <c r="P22" s="182" t="s">
        <v>171</v>
      </c>
      <c r="Q22" s="182" t="s">
        <v>623</v>
      </c>
      <c r="R22" s="182"/>
      <c r="S22" s="182"/>
      <c r="T22" s="182"/>
      <c r="U22" s="23" t="str">
        <f t="shared" si="1"/>
        <v/>
      </c>
      <c r="V22" s="23" t="str">
        <f t="shared" si="1"/>
        <v/>
      </c>
      <c r="W22" s="23" t="str">
        <f t="shared" si="1"/>
        <v/>
      </c>
      <c r="X22" s="23" t="str">
        <f t="shared" si="1"/>
        <v/>
      </c>
      <c r="Y22" s="23" t="str">
        <f t="shared" si="1"/>
        <v/>
      </c>
      <c r="Z22" s="23" t="str">
        <f t="shared" si="1"/>
        <v/>
      </c>
      <c r="AA22" s="23" t="str">
        <f t="shared" si="1"/>
        <v/>
      </c>
      <c r="AB22" s="23" t="str">
        <f t="shared" si="1"/>
        <v/>
      </c>
      <c r="AC22" s="23" t="str">
        <f t="shared" si="1"/>
        <v/>
      </c>
      <c r="AD22" s="23" t="str">
        <f t="shared" si="1"/>
        <v/>
      </c>
      <c r="AE22" s="23" t="str">
        <f t="shared" si="1"/>
        <v/>
      </c>
      <c r="AF22" s="23" t="str">
        <f t="shared" si="1"/>
        <v/>
      </c>
      <c r="AG22" s="23" t="str">
        <f t="shared" si="1"/>
        <v/>
      </c>
      <c r="AH22" s="23" t="str">
        <f t="shared" si="1"/>
        <v/>
      </c>
      <c r="AI22" s="23" t="str">
        <f t="shared" si="1"/>
        <v/>
      </c>
      <c r="AJ22" s="23" t="str">
        <f t="shared" si="1"/>
        <v/>
      </c>
    </row>
    <row r="23" spans="1:36" x14ac:dyDescent="0.15">
      <c r="O23" s="45" t="s">
        <v>383</v>
      </c>
      <c r="P23" s="45" t="s">
        <v>171</v>
      </c>
      <c r="Q23" s="45" t="s">
        <v>625</v>
      </c>
      <c r="R23" s="45" t="s">
        <v>526</v>
      </c>
      <c r="S23" s="45" t="s">
        <v>18</v>
      </c>
      <c r="T23" s="45"/>
      <c r="U23" s="23" t="str">
        <f t="shared" si="1"/>
        <v/>
      </c>
      <c r="V23" s="23">
        <f t="shared" si="1"/>
        <v>1</v>
      </c>
      <c r="W23" s="23">
        <f t="shared" si="1"/>
        <v>1</v>
      </c>
      <c r="X23" s="23">
        <f t="shared" si="1"/>
        <v>1</v>
      </c>
      <c r="Y23" s="23" t="str">
        <f t="shared" si="1"/>
        <v/>
      </c>
      <c r="Z23" s="23" t="str">
        <f t="shared" si="1"/>
        <v/>
      </c>
      <c r="AA23" s="23" t="str">
        <f t="shared" si="1"/>
        <v/>
      </c>
      <c r="AB23" s="23">
        <f t="shared" si="1"/>
        <v>1</v>
      </c>
      <c r="AC23" s="23" t="str">
        <f t="shared" si="1"/>
        <v/>
      </c>
      <c r="AD23" s="23" t="str">
        <f t="shared" si="1"/>
        <v/>
      </c>
      <c r="AE23" s="23">
        <f t="shared" si="1"/>
        <v>1</v>
      </c>
      <c r="AF23" s="23" t="str">
        <f t="shared" si="1"/>
        <v/>
      </c>
      <c r="AG23" s="23">
        <f t="shared" si="1"/>
        <v>1</v>
      </c>
      <c r="AH23" s="23" t="str">
        <f t="shared" si="1"/>
        <v/>
      </c>
      <c r="AI23" s="23">
        <f t="shared" si="1"/>
        <v>1</v>
      </c>
      <c r="AJ23" s="23" t="str">
        <f t="shared" si="1"/>
        <v/>
      </c>
    </row>
    <row r="24" spans="1:36" x14ac:dyDescent="0.15">
      <c r="O24" s="182" t="s">
        <v>384</v>
      </c>
      <c r="P24" s="45"/>
      <c r="Q24" s="45"/>
      <c r="R24" s="45"/>
      <c r="S24" s="45"/>
      <c r="T24" s="45"/>
      <c r="U24" s="23" t="str">
        <f t="shared" si="1"/>
        <v/>
      </c>
      <c r="V24" s="23" t="str">
        <f t="shared" si="1"/>
        <v/>
      </c>
      <c r="W24" s="23" t="str">
        <f t="shared" si="1"/>
        <v/>
      </c>
      <c r="X24" s="23" t="str">
        <f t="shared" si="1"/>
        <v/>
      </c>
      <c r="Y24" s="23" t="str">
        <f t="shared" si="1"/>
        <v/>
      </c>
      <c r="Z24" s="23" t="str">
        <f t="shared" si="1"/>
        <v/>
      </c>
      <c r="AA24" s="23" t="str">
        <f t="shared" si="1"/>
        <v/>
      </c>
      <c r="AB24" s="23" t="str">
        <f t="shared" si="1"/>
        <v/>
      </c>
      <c r="AC24" s="23" t="str">
        <f t="shared" si="1"/>
        <v/>
      </c>
      <c r="AD24" s="23" t="str">
        <f t="shared" si="1"/>
        <v/>
      </c>
      <c r="AE24" s="23" t="str">
        <f t="shared" si="1"/>
        <v/>
      </c>
      <c r="AF24" s="23" t="str">
        <f t="shared" si="1"/>
        <v/>
      </c>
      <c r="AG24" s="23" t="str">
        <f t="shared" si="1"/>
        <v/>
      </c>
      <c r="AH24" s="23" t="str">
        <f t="shared" si="1"/>
        <v/>
      </c>
      <c r="AI24" s="23" t="str">
        <f t="shared" si="1"/>
        <v/>
      </c>
      <c r="AJ24" s="23" t="str">
        <f t="shared" si="1"/>
        <v/>
      </c>
    </row>
    <row r="25" spans="1:36" x14ac:dyDescent="0.15">
      <c r="O25" s="45" t="s">
        <v>385</v>
      </c>
      <c r="P25" s="45" t="s">
        <v>171</v>
      </c>
      <c r="Q25" s="45" t="s">
        <v>39</v>
      </c>
      <c r="R25" s="45" t="s">
        <v>676</v>
      </c>
      <c r="S25" s="45" t="s">
        <v>67</v>
      </c>
      <c r="T25" s="45"/>
      <c r="U25" s="23" t="str">
        <f t="shared" si="1"/>
        <v/>
      </c>
      <c r="V25" s="23" t="str">
        <f t="shared" si="1"/>
        <v/>
      </c>
      <c r="W25" s="23" t="str">
        <f t="shared" si="1"/>
        <v/>
      </c>
      <c r="X25" s="23" t="str">
        <f t="shared" si="1"/>
        <v/>
      </c>
      <c r="Y25" s="23" t="str">
        <f t="shared" si="1"/>
        <v/>
      </c>
      <c r="Z25" s="23">
        <f t="shared" si="1"/>
        <v>1</v>
      </c>
      <c r="AA25" s="23" t="str">
        <f t="shared" si="1"/>
        <v/>
      </c>
      <c r="AB25" s="23" t="str">
        <f t="shared" si="1"/>
        <v/>
      </c>
      <c r="AC25" s="23" t="str">
        <f t="shared" si="1"/>
        <v/>
      </c>
      <c r="AD25" s="23">
        <f t="shared" si="1"/>
        <v>1</v>
      </c>
      <c r="AE25" s="23" t="str">
        <f t="shared" si="1"/>
        <v/>
      </c>
      <c r="AF25" s="23" t="str">
        <f t="shared" si="1"/>
        <v/>
      </c>
      <c r="AG25" s="23" t="str">
        <f t="shared" si="1"/>
        <v/>
      </c>
      <c r="AH25" s="23" t="str">
        <f t="shared" si="1"/>
        <v/>
      </c>
      <c r="AI25" s="23" t="str">
        <f t="shared" si="1"/>
        <v/>
      </c>
      <c r="AJ25" s="23" t="str">
        <f t="shared" si="1"/>
        <v/>
      </c>
    </row>
    <row r="26" spans="1:36" x14ac:dyDescent="0.15">
      <c r="O26" s="45" t="s">
        <v>386</v>
      </c>
      <c r="P26" s="45" t="s">
        <v>171</v>
      </c>
      <c r="Q26" s="45" t="s">
        <v>624</v>
      </c>
      <c r="R26" s="45" t="s">
        <v>18</v>
      </c>
      <c r="S26" s="45"/>
      <c r="T26" s="45"/>
      <c r="U26" s="23" t="str">
        <f t="shared" si="1"/>
        <v/>
      </c>
      <c r="V26" s="23">
        <f t="shared" si="1"/>
        <v>1</v>
      </c>
      <c r="W26" s="23">
        <f t="shared" si="1"/>
        <v>1</v>
      </c>
      <c r="X26" s="23">
        <f t="shared" si="1"/>
        <v>1</v>
      </c>
      <c r="Y26" s="23" t="str">
        <f t="shared" si="1"/>
        <v/>
      </c>
      <c r="Z26" s="23" t="str">
        <f t="shared" si="1"/>
        <v/>
      </c>
      <c r="AA26" s="23" t="str">
        <f t="shared" si="1"/>
        <v/>
      </c>
      <c r="AB26" s="23" t="str">
        <f t="shared" si="1"/>
        <v/>
      </c>
      <c r="AC26" s="23" t="str">
        <f t="shared" si="1"/>
        <v/>
      </c>
      <c r="AD26" s="23" t="str">
        <f t="shared" si="1"/>
        <v/>
      </c>
      <c r="AE26" s="23">
        <f t="shared" si="1"/>
        <v>1</v>
      </c>
      <c r="AF26" s="23" t="str">
        <f t="shared" si="1"/>
        <v/>
      </c>
      <c r="AG26" s="23">
        <f t="shared" si="1"/>
        <v>1</v>
      </c>
      <c r="AH26" s="23" t="str">
        <f t="shared" si="1"/>
        <v/>
      </c>
      <c r="AI26" s="23">
        <f t="shared" si="1"/>
        <v>1</v>
      </c>
      <c r="AJ26" s="23" t="str">
        <f t="shared" si="1"/>
        <v/>
      </c>
    </row>
    <row r="27" spans="1:36" x14ac:dyDescent="0.15">
      <c r="O27" s="45" t="s">
        <v>387</v>
      </c>
      <c r="P27" s="45" t="s">
        <v>171</v>
      </c>
      <c r="Q27" s="45" t="s">
        <v>625</v>
      </c>
      <c r="R27" s="45" t="s">
        <v>18</v>
      </c>
      <c r="S27" s="45"/>
      <c r="T27" s="45"/>
      <c r="U27" s="23" t="str">
        <f t="shared" si="1"/>
        <v/>
      </c>
      <c r="V27" s="23">
        <f t="shared" si="1"/>
        <v>1</v>
      </c>
      <c r="W27" s="23">
        <f t="shared" si="1"/>
        <v>1</v>
      </c>
      <c r="X27" s="23">
        <f t="shared" si="1"/>
        <v>1</v>
      </c>
      <c r="Y27" s="23" t="str">
        <f t="shared" si="1"/>
        <v/>
      </c>
      <c r="Z27" s="23" t="str">
        <f t="shared" si="1"/>
        <v/>
      </c>
      <c r="AA27" s="23" t="str">
        <f t="shared" si="1"/>
        <v/>
      </c>
      <c r="AB27" s="23" t="str">
        <f t="shared" si="1"/>
        <v/>
      </c>
      <c r="AC27" s="23" t="str">
        <f t="shared" si="1"/>
        <v/>
      </c>
      <c r="AD27" s="23" t="str">
        <f t="shared" si="1"/>
        <v/>
      </c>
      <c r="AE27" s="23">
        <f t="shared" si="1"/>
        <v>1</v>
      </c>
      <c r="AF27" s="23" t="str">
        <f t="shared" si="1"/>
        <v/>
      </c>
      <c r="AG27" s="23">
        <f t="shared" si="1"/>
        <v>1</v>
      </c>
      <c r="AH27" s="23" t="str">
        <f t="shared" si="1"/>
        <v/>
      </c>
      <c r="AI27" s="23">
        <f t="shared" si="1"/>
        <v>1</v>
      </c>
      <c r="AJ27" s="23" t="str">
        <f t="shared" si="1"/>
        <v/>
      </c>
    </row>
    <row r="28" spans="1:36" x14ac:dyDescent="0.15">
      <c r="O28" s="45" t="s">
        <v>388</v>
      </c>
      <c r="P28" s="45" t="s">
        <v>171</v>
      </c>
      <c r="Q28" s="45" t="s">
        <v>625</v>
      </c>
      <c r="R28" s="45" t="s">
        <v>526</v>
      </c>
      <c r="S28" s="45" t="s">
        <v>18</v>
      </c>
      <c r="T28" s="45"/>
      <c r="U28" s="23" t="str">
        <f t="shared" si="1"/>
        <v/>
      </c>
      <c r="V28" s="23">
        <f t="shared" si="1"/>
        <v>1</v>
      </c>
      <c r="W28" s="23">
        <f t="shared" si="1"/>
        <v>1</v>
      </c>
      <c r="X28" s="23">
        <f t="shared" si="1"/>
        <v>1</v>
      </c>
      <c r="Y28" s="23" t="str">
        <f t="shared" si="1"/>
        <v/>
      </c>
      <c r="Z28" s="23" t="str">
        <f t="shared" si="1"/>
        <v/>
      </c>
      <c r="AA28" s="23" t="str">
        <f t="shared" si="1"/>
        <v/>
      </c>
      <c r="AB28" s="23">
        <f t="shared" si="1"/>
        <v>1</v>
      </c>
      <c r="AC28" s="23" t="str">
        <f t="shared" si="1"/>
        <v/>
      </c>
      <c r="AD28" s="23" t="str">
        <f t="shared" si="1"/>
        <v/>
      </c>
      <c r="AE28" s="23">
        <f t="shared" si="1"/>
        <v>1</v>
      </c>
      <c r="AF28" s="23" t="str">
        <f t="shared" si="1"/>
        <v/>
      </c>
      <c r="AG28" s="23">
        <f t="shared" si="1"/>
        <v>1</v>
      </c>
      <c r="AH28" s="23" t="str">
        <f t="shared" si="1"/>
        <v/>
      </c>
      <c r="AI28" s="23">
        <f t="shared" si="1"/>
        <v>1</v>
      </c>
      <c r="AJ28" s="23" t="str">
        <f t="shared" si="1"/>
        <v/>
      </c>
    </row>
    <row r="29" spans="1:36" x14ac:dyDescent="0.15">
      <c r="O29" s="182" t="s">
        <v>389</v>
      </c>
      <c r="P29" s="182" t="s">
        <v>170</v>
      </c>
      <c r="Q29" s="182" t="s">
        <v>623</v>
      </c>
      <c r="R29" s="182"/>
      <c r="S29" s="182"/>
      <c r="T29" s="182"/>
      <c r="U29" s="23" t="str">
        <f t="shared" si="1"/>
        <v/>
      </c>
      <c r="V29" s="23" t="str">
        <f t="shared" si="1"/>
        <v/>
      </c>
      <c r="W29" s="23" t="str">
        <f t="shared" si="1"/>
        <v/>
      </c>
      <c r="X29" s="23" t="str">
        <f t="shared" si="1"/>
        <v/>
      </c>
      <c r="Y29" s="23" t="str">
        <f t="shared" si="1"/>
        <v/>
      </c>
      <c r="Z29" s="23" t="str">
        <f t="shared" si="1"/>
        <v/>
      </c>
      <c r="AA29" s="23" t="str">
        <f t="shared" si="1"/>
        <v/>
      </c>
      <c r="AB29" s="23" t="str">
        <f t="shared" si="1"/>
        <v/>
      </c>
      <c r="AC29" s="23" t="str">
        <f t="shared" si="1"/>
        <v/>
      </c>
      <c r="AD29" s="23" t="str">
        <f t="shared" si="1"/>
        <v/>
      </c>
      <c r="AE29" s="23" t="str">
        <f t="shared" si="1"/>
        <v/>
      </c>
      <c r="AF29" s="23" t="str">
        <f t="shared" si="1"/>
        <v/>
      </c>
      <c r="AG29" s="23" t="str">
        <f t="shared" si="1"/>
        <v/>
      </c>
      <c r="AH29" s="23" t="str">
        <f t="shared" si="1"/>
        <v/>
      </c>
      <c r="AI29" s="23" t="str">
        <f t="shared" si="1"/>
        <v/>
      </c>
      <c r="AJ29" s="23" t="str">
        <f t="shared" si="1"/>
        <v/>
      </c>
    </row>
    <row r="30" spans="1:36" x14ac:dyDescent="0.15">
      <c r="O30" s="182" t="s">
        <v>390</v>
      </c>
      <c r="P30" s="182" t="s">
        <v>171</v>
      </c>
      <c r="Q30" s="182" t="s">
        <v>623</v>
      </c>
      <c r="R30" s="182"/>
      <c r="S30" s="182"/>
      <c r="T30" s="182"/>
      <c r="U30" s="23" t="str">
        <f t="shared" si="1"/>
        <v/>
      </c>
      <c r="V30" s="23" t="str">
        <f t="shared" si="1"/>
        <v/>
      </c>
      <c r="W30" s="23" t="str">
        <f t="shared" si="1"/>
        <v/>
      </c>
      <c r="X30" s="23" t="str">
        <f t="shared" si="1"/>
        <v/>
      </c>
      <c r="Y30" s="23" t="str">
        <f t="shared" si="1"/>
        <v/>
      </c>
      <c r="Z30" s="23" t="str">
        <f t="shared" si="1"/>
        <v/>
      </c>
      <c r="AA30" s="23" t="str">
        <f t="shared" si="1"/>
        <v/>
      </c>
      <c r="AB30" s="23" t="str">
        <f t="shared" si="1"/>
        <v/>
      </c>
      <c r="AC30" s="23" t="str">
        <f t="shared" si="1"/>
        <v/>
      </c>
      <c r="AD30" s="23" t="str">
        <f t="shared" si="1"/>
        <v/>
      </c>
      <c r="AE30" s="23" t="str">
        <f t="shared" si="1"/>
        <v/>
      </c>
      <c r="AF30" s="23" t="str">
        <f t="shared" si="1"/>
        <v/>
      </c>
      <c r="AG30" s="23" t="str">
        <f t="shared" si="1"/>
        <v/>
      </c>
      <c r="AH30" s="23" t="str">
        <f t="shared" si="1"/>
        <v/>
      </c>
      <c r="AI30" s="23" t="str">
        <f t="shared" si="1"/>
        <v/>
      </c>
      <c r="AJ30" s="23" t="str">
        <f t="shared" si="1"/>
        <v/>
      </c>
    </row>
    <row r="31" spans="1:36" x14ac:dyDescent="0.15">
      <c r="O31" s="182" t="s">
        <v>391</v>
      </c>
      <c r="P31" s="45"/>
      <c r="Q31" s="45"/>
      <c r="R31" s="45"/>
      <c r="S31" s="45"/>
      <c r="T31" s="45"/>
      <c r="U31" s="23" t="str">
        <f t="shared" si="1"/>
        <v/>
      </c>
      <c r="V31" s="23" t="str">
        <f t="shared" si="1"/>
        <v/>
      </c>
      <c r="W31" s="23" t="str">
        <f t="shared" si="1"/>
        <v/>
      </c>
      <c r="X31" s="23" t="str">
        <f t="shared" si="1"/>
        <v/>
      </c>
      <c r="Y31" s="23" t="str">
        <f t="shared" si="1"/>
        <v/>
      </c>
      <c r="Z31" s="23" t="str">
        <f t="shared" si="1"/>
        <v/>
      </c>
      <c r="AA31" s="23" t="str">
        <f t="shared" si="1"/>
        <v/>
      </c>
      <c r="AB31" s="23" t="str">
        <f t="shared" si="1"/>
        <v/>
      </c>
      <c r="AC31" s="23" t="str">
        <f t="shared" si="1"/>
        <v/>
      </c>
      <c r="AD31" s="23" t="str">
        <f t="shared" si="1"/>
        <v/>
      </c>
      <c r="AE31" s="23" t="str">
        <f t="shared" si="1"/>
        <v/>
      </c>
      <c r="AF31" s="23" t="str">
        <f t="shared" si="1"/>
        <v/>
      </c>
      <c r="AG31" s="23" t="str">
        <f t="shared" si="1"/>
        <v/>
      </c>
      <c r="AH31" s="23" t="str">
        <f t="shared" si="1"/>
        <v/>
      </c>
      <c r="AI31" s="23" t="str">
        <f t="shared" si="1"/>
        <v/>
      </c>
      <c r="AJ31" s="23" t="str">
        <f t="shared" si="1"/>
        <v/>
      </c>
    </row>
    <row r="32" spans="1:36" x14ac:dyDescent="0.15">
      <c r="O32" s="45" t="s">
        <v>392</v>
      </c>
      <c r="P32" s="45" t="s">
        <v>171</v>
      </c>
      <c r="Q32" s="45" t="s">
        <v>624</v>
      </c>
      <c r="R32" s="45" t="s">
        <v>526</v>
      </c>
      <c r="S32" s="45" t="s">
        <v>18</v>
      </c>
      <c r="T32" s="45"/>
      <c r="U32" s="23" t="str">
        <f t="shared" si="1"/>
        <v/>
      </c>
      <c r="V32" s="23">
        <f t="shared" si="1"/>
        <v>1</v>
      </c>
      <c r="W32" s="23">
        <f t="shared" si="1"/>
        <v>1</v>
      </c>
      <c r="X32" s="23">
        <f t="shared" si="1"/>
        <v>1</v>
      </c>
      <c r="Y32" s="23" t="str">
        <f t="shared" si="1"/>
        <v/>
      </c>
      <c r="Z32" s="23" t="str">
        <f t="shared" si="1"/>
        <v/>
      </c>
      <c r="AA32" s="23" t="str">
        <f t="shared" si="1"/>
        <v/>
      </c>
      <c r="AB32" s="23">
        <f t="shared" si="1"/>
        <v>1</v>
      </c>
      <c r="AC32" s="23" t="str">
        <f t="shared" si="1"/>
        <v/>
      </c>
      <c r="AD32" s="23" t="str">
        <f t="shared" si="1"/>
        <v/>
      </c>
      <c r="AE32" s="23">
        <f t="shared" si="1"/>
        <v>1</v>
      </c>
      <c r="AF32" s="23" t="str">
        <f t="shared" si="1"/>
        <v/>
      </c>
      <c r="AG32" s="23">
        <f t="shared" si="1"/>
        <v>1</v>
      </c>
      <c r="AH32" s="23" t="str">
        <f t="shared" si="1"/>
        <v/>
      </c>
      <c r="AI32" s="23">
        <f t="shared" si="1"/>
        <v>1</v>
      </c>
      <c r="AJ32" s="23" t="str">
        <f t="shared" si="1"/>
        <v/>
      </c>
    </row>
    <row r="33" spans="15:36" x14ac:dyDescent="0.15">
      <c r="O33" s="45" t="s">
        <v>393</v>
      </c>
      <c r="P33" s="45" t="s">
        <v>171</v>
      </c>
      <c r="Q33" s="45" t="s">
        <v>625</v>
      </c>
      <c r="R33" s="45" t="s">
        <v>53</v>
      </c>
      <c r="S33" s="45" t="s">
        <v>674</v>
      </c>
      <c r="T33" s="45"/>
      <c r="U33" s="23" t="str">
        <f t="shared" ref="U33:AJ48" si="2">IF(IF(IFERROR(MATCH($R33,INDEX($C:$C,MATCH(U$1,$A:$A,0)),0),"")="",0,1)+IF(IFERROR(MATCH($R33,INDEX($D:$D,MATCH(U$1,$A:$A,0)),0),"")="",0,1)+IF(IFERROR(MATCH($S33,INDEX($C:$C,MATCH(U$1,$A:$A,0)),0),"")="",0,1)+IF(IFERROR(MATCH($S33,INDEX($D:$D,MATCH(U$1,$A:$A,0)),0),"")="",0,1)+IF(IFERROR(MATCH($T33,INDEX($C:$C,MATCH(U$1,$A:$A,0)),0),"")="",0,1)+IF(IFERROR(MATCH($T33,INDEX($D:$D,MATCH(U$1,$A:$A,0)),0),"")="",0,1)=0,"",1)</f>
        <v/>
      </c>
      <c r="V33" s="23" t="str">
        <f t="shared" si="2"/>
        <v/>
      </c>
      <c r="W33" s="23" t="str">
        <f t="shared" si="2"/>
        <v/>
      </c>
      <c r="X33" s="23" t="str">
        <f t="shared" si="2"/>
        <v/>
      </c>
      <c r="Y33" s="23" t="str">
        <f t="shared" si="2"/>
        <v/>
      </c>
      <c r="Z33" s="23" t="str">
        <f t="shared" si="2"/>
        <v/>
      </c>
      <c r="AA33" s="23" t="str">
        <f t="shared" si="2"/>
        <v/>
      </c>
      <c r="AB33" s="23" t="str">
        <f t="shared" si="2"/>
        <v/>
      </c>
      <c r="AC33" s="23">
        <f t="shared" si="2"/>
        <v>1</v>
      </c>
      <c r="AD33" s="23" t="str">
        <f t="shared" si="2"/>
        <v/>
      </c>
      <c r="AE33" s="23" t="str">
        <f t="shared" si="2"/>
        <v/>
      </c>
      <c r="AF33" s="23">
        <f t="shared" si="2"/>
        <v>1</v>
      </c>
      <c r="AG33" s="23" t="str">
        <f t="shared" si="2"/>
        <v/>
      </c>
      <c r="AH33" s="23" t="str">
        <f t="shared" si="2"/>
        <v/>
      </c>
      <c r="AI33" s="23" t="str">
        <f t="shared" si="2"/>
        <v/>
      </c>
      <c r="AJ33" s="23">
        <f t="shared" si="2"/>
        <v>1</v>
      </c>
    </row>
    <row r="34" spans="15:36" x14ac:dyDescent="0.15">
      <c r="O34" s="45" t="s">
        <v>394</v>
      </c>
      <c r="P34" s="45" t="s">
        <v>170</v>
      </c>
      <c r="Q34" s="45" t="s">
        <v>39</v>
      </c>
      <c r="R34" s="45" t="s">
        <v>238</v>
      </c>
      <c r="S34" s="45" t="s">
        <v>526</v>
      </c>
      <c r="T34" s="45"/>
      <c r="U34" s="23" t="str">
        <f t="shared" si="2"/>
        <v/>
      </c>
      <c r="V34" s="23" t="str">
        <f t="shared" si="2"/>
        <v/>
      </c>
      <c r="W34" s="23" t="str">
        <f t="shared" si="2"/>
        <v/>
      </c>
      <c r="X34" s="23">
        <f t="shared" si="2"/>
        <v>1</v>
      </c>
      <c r="Y34" s="23" t="str">
        <f t="shared" si="2"/>
        <v/>
      </c>
      <c r="Z34" s="23" t="str">
        <f t="shared" si="2"/>
        <v/>
      </c>
      <c r="AA34" s="23" t="str">
        <f t="shared" si="2"/>
        <v/>
      </c>
      <c r="AB34" s="23">
        <f t="shared" si="2"/>
        <v>1</v>
      </c>
      <c r="AC34" s="23" t="str">
        <f t="shared" si="2"/>
        <v/>
      </c>
      <c r="AD34" s="23" t="str">
        <f t="shared" si="2"/>
        <v/>
      </c>
      <c r="AE34" s="23" t="str">
        <f t="shared" si="2"/>
        <v/>
      </c>
      <c r="AF34" s="23" t="str">
        <f t="shared" si="2"/>
        <v/>
      </c>
      <c r="AG34" s="23" t="str">
        <f t="shared" si="2"/>
        <v/>
      </c>
      <c r="AH34" s="23">
        <f t="shared" si="2"/>
        <v>1</v>
      </c>
      <c r="AI34" s="23">
        <f t="shared" si="2"/>
        <v>1</v>
      </c>
      <c r="AJ34" s="23" t="str">
        <f t="shared" si="2"/>
        <v/>
      </c>
    </row>
    <row r="35" spans="15:36" x14ac:dyDescent="0.15">
      <c r="O35" s="45" t="s">
        <v>395</v>
      </c>
      <c r="P35" s="45" t="s">
        <v>169</v>
      </c>
      <c r="Q35" s="45" t="s">
        <v>625</v>
      </c>
      <c r="R35" s="45" t="s">
        <v>673</v>
      </c>
      <c r="S35" s="45" t="s">
        <v>526</v>
      </c>
      <c r="T35" s="45"/>
      <c r="U35" s="23" t="str">
        <f t="shared" si="2"/>
        <v/>
      </c>
      <c r="V35" s="23" t="str">
        <f t="shared" si="2"/>
        <v/>
      </c>
      <c r="W35" s="23" t="str">
        <f t="shared" si="2"/>
        <v/>
      </c>
      <c r="X35" s="23" t="str">
        <f t="shared" si="2"/>
        <v/>
      </c>
      <c r="Y35" s="23" t="str">
        <f t="shared" si="2"/>
        <v/>
      </c>
      <c r="Z35" s="23" t="str">
        <f t="shared" si="2"/>
        <v/>
      </c>
      <c r="AA35" s="23">
        <f t="shared" si="2"/>
        <v>1</v>
      </c>
      <c r="AB35" s="23">
        <f t="shared" si="2"/>
        <v>1</v>
      </c>
      <c r="AC35" s="23" t="str">
        <f t="shared" si="2"/>
        <v/>
      </c>
      <c r="AD35" s="23" t="str">
        <f t="shared" si="2"/>
        <v/>
      </c>
      <c r="AE35" s="23" t="str">
        <f t="shared" si="2"/>
        <v/>
      </c>
      <c r="AF35" s="23" t="str">
        <f t="shared" si="2"/>
        <v/>
      </c>
      <c r="AG35" s="23" t="str">
        <f t="shared" si="2"/>
        <v/>
      </c>
      <c r="AH35" s="23" t="str">
        <f t="shared" si="2"/>
        <v/>
      </c>
      <c r="AI35" s="23" t="str">
        <f t="shared" si="2"/>
        <v/>
      </c>
      <c r="AJ35" s="23" t="str">
        <f t="shared" si="2"/>
        <v/>
      </c>
    </row>
    <row r="36" spans="15:36" x14ac:dyDescent="0.15">
      <c r="O36" s="45" t="s">
        <v>396</v>
      </c>
      <c r="P36" s="45" t="s">
        <v>171</v>
      </c>
      <c r="Q36" s="45" t="s">
        <v>625</v>
      </c>
      <c r="R36" s="45" t="s">
        <v>526</v>
      </c>
      <c r="S36" s="45" t="s">
        <v>237</v>
      </c>
      <c r="T36" s="45"/>
      <c r="U36" s="23" t="str">
        <f t="shared" si="2"/>
        <v/>
      </c>
      <c r="V36" s="23" t="str">
        <f t="shared" si="2"/>
        <v/>
      </c>
      <c r="W36" s="23" t="str">
        <f t="shared" si="2"/>
        <v/>
      </c>
      <c r="X36" s="23" t="str">
        <f t="shared" si="2"/>
        <v/>
      </c>
      <c r="Y36" s="23" t="str">
        <f t="shared" si="2"/>
        <v/>
      </c>
      <c r="Z36" s="23">
        <f t="shared" si="2"/>
        <v>1</v>
      </c>
      <c r="AA36" s="23" t="str">
        <f t="shared" si="2"/>
        <v/>
      </c>
      <c r="AB36" s="23">
        <f t="shared" si="2"/>
        <v>1</v>
      </c>
      <c r="AC36" s="23" t="str">
        <f t="shared" si="2"/>
        <v/>
      </c>
      <c r="AD36" s="23" t="str">
        <f t="shared" si="2"/>
        <v/>
      </c>
      <c r="AE36" s="23" t="str">
        <f t="shared" si="2"/>
        <v/>
      </c>
      <c r="AF36" s="23" t="str">
        <f t="shared" si="2"/>
        <v/>
      </c>
      <c r="AG36" s="23" t="str">
        <f t="shared" si="2"/>
        <v/>
      </c>
      <c r="AH36" s="23" t="str">
        <f t="shared" si="2"/>
        <v/>
      </c>
      <c r="AI36" s="23" t="str">
        <f t="shared" si="2"/>
        <v/>
      </c>
      <c r="AJ36" s="23" t="str">
        <f t="shared" si="2"/>
        <v/>
      </c>
    </row>
    <row r="37" spans="15:36" x14ac:dyDescent="0.15">
      <c r="O37" s="45" t="s">
        <v>397</v>
      </c>
      <c r="P37" s="45" t="s">
        <v>171</v>
      </c>
      <c r="Q37" s="45" t="s">
        <v>625</v>
      </c>
      <c r="R37" s="45" t="s">
        <v>18</v>
      </c>
      <c r="S37" s="45"/>
      <c r="T37" s="45"/>
      <c r="U37" s="23" t="str">
        <f t="shared" si="2"/>
        <v/>
      </c>
      <c r="V37" s="23">
        <f t="shared" si="2"/>
        <v>1</v>
      </c>
      <c r="W37" s="23">
        <f t="shared" si="2"/>
        <v>1</v>
      </c>
      <c r="X37" s="23">
        <f t="shared" si="2"/>
        <v>1</v>
      </c>
      <c r="Y37" s="23" t="str">
        <f t="shared" si="2"/>
        <v/>
      </c>
      <c r="Z37" s="23" t="str">
        <f t="shared" si="2"/>
        <v/>
      </c>
      <c r="AA37" s="23" t="str">
        <f t="shared" si="2"/>
        <v/>
      </c>
      <c r="AB37" s="23" t="str">
        <f t="shared" si="2"/>
        <v/>
      </c>
      <c r="AC37" s="23" t="str">
        <f t="shared" si="2"/>
        <v/>
      </c>
      <c r="AD37" s="23" t="str">
        <f t="shared" si="2"/>
        <v/>
      </c>
      <c r="AE37" s="23">
        <f t="shared" si="2"/>
        <v>1</v>
      </c>
      <c r="AF37" s="23" t="str">
        <f t="shared" si="2"/>
        <v/>
      </c>
      <c r="AG37" s="23">
        <f t="shared" si="2"/>
        <v>1</v>
      </c>
      <c r="AH37" s="23" t="str">
        <f t="shared" si="2"/>
        <v/>
      </c>
      <c r="AI37" s="23">
        <f t="shared" si="2"/>
        <v>1</v>
      </c>
      <c r="AJ37" s="23" t="str">
        <f t="shared" si="2"/>
        <v/>
      </c>
    </row>
    <row r="38" spans="15:36" x14ac:dyDescent="0.15">
      <c r="O38" s="45" t="s">
        <v>398</v>
      </c>
      <c r="P38" s="45" t="s">
        <v>171</v>
      </c>
      <c r="Q38" s="45" t="s">
        <v>624</v>
      </c>
      <c r="R38" s="45" t="s">
        <v>526</v>
      </c>
      <c r="S38" s="45" t="s">
        <v>53</v>
      </c>
      <c r="T38" s="45"/>
      <c r="U38" s="23" t="str">
        <f t="shared" si="2"/>
        <v/>
      </c>
      <c r="V38" s="23" t="str">
        <f t="shared" si="2"/>
        <v/>
      </c>
      <c r="W38" s="23" t="str">
        <f t="shared" si="2"/>
        <v/>
      </c>
      <c r="X38" s="23" t="str">
        <f t="shared" si="2"/>
        <v/>
      </c>
      <c r="Y38" s="23" t="str">
        <f t="shared" si="2"/>
        <v/>
      </c>
      <c r="Z38" s="23" t="str">
        <f t="shared" si="2"/>
        <v/>
      </c>
      <c r="AA38" s="23" t="str">
        <f t="shared" si="2"/>
        <v/>
      </c>
      <c r="AB38" s="23">
        <f t="shared" si="2"/>
        <v>1</v>
      </c>
      <c r="AC38" s="23">
        <f t="shared" si="2"/>
        <v>1</v>
      </c>
      <c r="AD38" s="23" t="str">
        <f t="shared" si="2"/>
        <v/>
      </c>
      <c r="AE38" s="23" t="str">
        <f t="shared" si="2"/>
        <v/>
      </c>
      <c r="AF38" s="23" t="str">
        <f t="shared" si="2"/>
        <v/>
      </c>
      <c r="AG38" s="23" t="str">
        <f t="shared" si="2"/>
        <v/>
      </c>
      <c r="AH38" s="23" t="str">
        <f t="shared" si="2"/>
        <v/>
      </c>
      <c r="AI38" s="23" t="str">
        <f t="shared" si="2"/>
        <v/>
      </c>
      <c r="AJ38" s="23" t="str">
        <f t="shared" si="2"/>
        <v/>
      </c>
    </row>
    <row r="39" spans="15:36" x14ac:dyDescent="0.15">
      <c r="O39" s="45" t="s">
        <v>399</v>
      </c>
      <c r="P39" s="45" t="s">
        <v>170</v>
      </c>
      <c r="Q39" s="45" t="s">
        <v>624</v>
      </c>
      <c r="R39" s="45" t="s">
        <v>18</v>
      </c>
      <c r="S39" s="45" t="s">
        <v>526</v>
      </c>
      <c r="T39" s="45"/>
      <c r="U39" s="23" t="str">
        <f t="shared" si="2"/>
        <v/>
      </c>
      <c r="V39" s="23">
        <f t="shared" si="2"/>
        <v>1</v>
      </c>
      <c r="W39" s="23">
        <f t="shared" si="2"/>
        <v>1</v>
      </c>
      <c r="X39" s="23">
        <f t="shared" si="2"/>
        <v>1</v>
      </c>
      <c r="Y39" s="23" t="str">
        <f t="shared" si="2"/>
        <v/>
      </c>
      <c r="Z39" s="23" t="str">
        <f t="shared" si="2"/>
        <v/>
      </c>
      <c r="AA39" s="23" t="str">
        <f t="shared" si="2"/>
        <v/>
      </c>
      <c r="AB39" s="23">
        <f t="shared" si="2"/>
        <v>1</v>
      </c>
      <c r="AC39" s="23" t="str">
        <f t="shared" si="2"/>
        <v/>
      </c>
      <c r="AD39" s="23" t="str">
        <f t="shared" si="2"/>
        <v/>
      </c>
      <c r="AE39" s="23">
        <f t="shared" si="2"/>
        <v>1</v>
      </c>
      <c r="AF39" s="23" t="str">
        <f t="shared" si="2"/>
        <v/>
      </c>
      <c r="AG39" s="23">
        <f t="shared" si="2"/>
        <v>1</v>
      </c>
      <c r="AH39" s="23" t="str">
        <f t="shared" si="2"/>
        <v/>
      </c>
      <c r="AI39" s="23">
        <f t="shared" si="2"/>
        <v>1</v>
      </c>
      <c r="AJ39" s="23" t="str">
        <f t="shared" si="2"/>
        <v/>
      </c>
    </row>
    <row r="40" spans="15:36" x14ac:dyDescent="0.15">
      <c r="O40" s="45" t="s">
        <v>400</v>
      </c>
      <c r="P40" s="45" t="s">
        <v>171</v>
      </c>
      <c r="Q40" s="45" t="s">
        <v>625</v>
      </c>
      <c r="R40" s="45" t="s">
        <v>526</v>
      </c>
      <c r="S40" s="45"/>
      <c r="T40" s="45"/>
      <c r="U40" s="23" t="str">
        <f t="shared" si="2"/>
        <v/>
      </c>
      <c r="V40" s="23" t="str">
        <f t="shared" si="2"/>
        <v/>
      </c>
      <c r="W40" s="23" t="str">
        <f t="shared" si="2"/>
        <v/>
      </c>
      <c r="X40" s="23" t="str">
        <f t="shared" si="2"/>
        <v/>
      </c>
      <c r="Y40" s="23" t="str">
        <f t="shared" si="2"/>
        <v/>
      </c>
      <c r="Z40" s="23" t="str">
        <f t="shared" si="2"/>
        <v/>
      </c>
      <c r="AA40" s="23" t="str">
        <f t="shared" si="2"/>
        <v/>
      </c>
      <c r="AB40" s="23">
        <f t="shared" si="2"/>
        <v>1</v>
      </c>
      <c r="AC40" s="23" t="str">
        <f t="shared" si="2"/>
        <v/>
      </c>
      <c r="AD40" s="23" t="str">
        <f t="shared" si="2"/>
        <v/>
      </c>
      <c r="AE40" s="23" t="str">
        <f t="shared" si="2"/>
        <v/>
      </c>
      <c r="AF40" s="23" t="str">
        <f t="shared" si="2"/>
        <v/>
      </c>
      <c r="AG40" s="23" t="str">
        <f t="shared" si="2"/>
        <v/>
      </c>
      <c r="AH40" s="23" t="str">
        <f t="shared" si="2"/>
        <v/>
      </c>
      <c r="AI40" s="23" t="str">
        <f t="shared" si="2"/>
        <v/>
      </c>
      <c r="AJ40" s="23" t="str">
        <f t="shared" si="2"/>
        <v/>
      </c>
    </row>
    <row r="41" spans="15:36" x14ac:dyDescent="0.15">
      <c r="O41" s="45" t="s">
        <v>401</v>
      </c>
      <c r="P41" s="45" t="s">
        <v>171</v>
      </c>
      <c r="Q41" s="45" t="s">
        <v>625</v>
      </c>
      <c r="R41" s="45" t="s">
        <v>526</v>
      </c>
      <c r="S41" s="45"/>
      <c r="T41" s="45"/>
      <c r="U41" s="23" t="str">
        <f t="shared" si="2"/>
        <v/>
      </c>
      <c r="V41" s="23" t="str">
        <f t="shared" si="2"/>
        <v/>
      </c>
      <c r="W41" s="23" t="str">
        <f t="shared" si="2"/>
        <v/>
      </c>
      <c r="X41" s="23" t="str">
        <f t="shared" si="2"/>
        <v/>
      </c>
      <c r="Y41" s="23" t="str">
        <f t="shared" si="2"/>
        <v/>
      </c>
      <c r="Z41" s="23" t="str">
        <f t="shared" si="2"/>
        <v/>
      </c>
      <c r="AA41" s="23" t="str">
        <f t="shared" si="2"/>
        <v/>
      </c>
      <c r="AB41" s="23">
        <f t="shared" si="2"/>
        <v>1</v>
      </c>
      <c r="AC41" s="23" t="str">
        <f t="shared" si="2"/>
        <v/>
      </c>
      <c r="AD41" s="23" t="str">
        <f t="shared" si="2"/>
        <v/>
      </c>
      <c r="AE41" s="23" t="str">
        <f t="shared" si="2"/>
        <v/>
      </c>
      <c r="AF41" s="23" t="str">
        <f t="shared" si="2"/>
        <v/>
      </c>
      <c r="AG41" s="23" t="str">
        <f t="shared" si="2"/>
        <v/>
      </c>
      <c r="AH41" s="23" t="str">
        <f t="shared" si="2"/>
        <v/>
      </c>
      <c r="AI41" s="23" t="str">
        <f t="shared" si="2"/>
        <v/>
      </c>
      <c r="AJ41" s="23" t="str">
        <f t="shared" si="2"/>
        <v/>
      </c>
    </row>
    <row r="42" spans="15:36" x14ac:dyDescent="0.15">
      <c r="O42" s="45" t="s">
        <v>402</v>
      </c>
      <c r="P42" s="45" t="s">
        <v>170</v>
      </c>
      <c r="Q42" s="45" t="s">
        <v>39</v>
      </c>
      <c r="R42" s="45" t="s">
        <v>237</v>
      </c>
      <c r="S42" s="45" t="s">
        <v>674</v>
      </c>
      <c r="T42" s="45" t="s">
        <v>67</v>
      </c>
      <c r="U42" s="23" t="str">
        <f t="shared" si="2"/>
        <v/>
      </c>
      <c r="V42" s="23" t="str">
        <f t="shared" si="2"/>
        <v/>
      </c>
      <c r="W42" s="23" t="str">
        <f t="shared" si="2"/>
        <v/>
      </c>
      <c r="X42" s="23" t="str">
        <f t="shared" si="2"/>
        <v/>
      </c>
      <c r="Y42" s="23" t="str">
        <f t="shared" si="2"/>
        <v/>
      </c>
      <c r="Z42" s="23">
        <f t="shared" si="2"/>
        <v>1</v>
      </c>
      <c r="AA42" s="23" t="str">
        <f t="shared" si="2"/>
        <v/>
      </c>
      <c r="AB42" s="23" t="str">
        <f t="shared" si="2"/>
        <v/>
      </c>
      <c r="AC42" s="23" t="str">
        <f t="shared" si="2"/>
        <v/>
      </c>
      <c r="AD42" s="23">
        <f t="shared" si="2"/>
        <v>1</v>
      </c>
      <c r="AE42" s="23" t="str">
        <f t="shared" si="2"/>
        <v/>
      </c>
      <c r="AF42" s="23">
        <f t="shared" si="2"/>
        <v>1</v>
      </c>
      <c r="AG42" s="23" t="str">
        <f t="shared" si="2"/>
        <v/>
      </c>
      <c r="AH42" s="23" t="str">
        <f t="shared" si="2"/>
        <v/>
      </c>
      <c r="AI42" s="23" t="str">
        <f t="shared" si="2"/>
        <v/>
      </c>
      <c r="AJ42" s="23">
        <f t="shared" si="2"/>
        <v>1</v>
      </c>
    </row>
    <row r="43" spans="15:36" x14ac:dyDescent="0.15">
      <c r="O43" s="45" t="s">
        <v>403</v>
      </c>
      <c r="P43" s="45" t="s">
        <v>171</v>
      </c>
      <c r="Q43" s="45" t="s">
        <v>39</v>
      </c>
      <c r="R43" s="45" t="s">
        <v>662</v>
      </c>
      <c r="S43" s="45" t="s">
        <v>675</v>
      </c>
      <c r="T43" s="45"/>
      <c r="U43" s="23">
        <f t="shared" si="2"/>
        <v>1</v>
      </c>
      <c r="V43" s="23" t="str">
        <f t="shared" si="2"/>
        <v/>
      </c>
      <c r="W43" s="23" t="str">
        <f t="shared" si="2"/>
        <v/>
      </c>
      <c r="X43" s="23" t="str">
        <f t="shared" si="2"/>
        <v/>
      </c>
      <c r="Y43" s="23" t="str">
        <f t="shared" si="2"/>
        <v/>
      </c>
      <c r="Z43" s="23" t="str">
        <f t="shared" si="2"/>
        <v/>
      </c>
      <c r="AA43" s="23" t="str">
        <f t="shared" si="2"/>
        <v/>
      </c>
      <c r="AB43" s="23" t="str">
        <f t="shared" si="2"/>
        <v/>
      </c>
      <c r="AC43" s="23" t="str">
        <f t="shared" si="2"/>
        <v/>
      </c>
      <c r="AD43" s="23" t="str">
        <f t="shared" si="2"/>
        <v/>
      </c>
      <c r="AE43" s="23" t="str">
        <f t="shared" si="2"/>
        <v/>
      </c>
      <c r="AF43" s="23" t="str">
        <f t="shared" si="2"/>
        <v/>
      </c>
      <c r="AG43" s="23" t="str">
        <f t="shared" si="2"/>
        <v/>
      </c>
      <c r="AH43" s="23" t="str">
        <f t="shared" si="2"/>
        <v/>
      </c>
      <c r="AI43" s="23" t="str">
        <f t="shared" si="2"/>
        <v/>
      </c>
      <c r="AJ43" s="23" t="str">
        <f t="shared" si="2"/>
        <v/>
      </c>
    </row>
    <row r="44" spans="15:36" x14ac:dyDescent="0.15">
      <c r="O44" s="182" t="s">
        <v>404</v>
      </c>
      <c r="P44" s="182" t="s">
        <v>169</v>
      </c>
      <c r="Q44" s="182" t="s">
        <v>623</v>
      </c>
      <c r="R44" s="182"/>
      <c r="S44" s="182"/>
      <c r="T44" s="182"/>
      <c r="U44" s="23" t="str">
        <f t="shared" si="2"/>
        <v/>
      </c>
      <c r="V44" s="23" t="str">
        <f t="shared" si="2"/>
        <v/>
      </c>
      <c r="W44" s="23" t="str">
        <f t="shared" si="2"/>
        <v/>
      </c>
      <c r="X44" s="23" t="str">
        <f t="shared" si="2"/>
        <v/>
      </c>
      <c r="Y44" s="23" t="str">
        <f t="shared" si="2"/>
        <v/>
      </c>
      <c r="Z44" s="23" t="str">
        <f t="shared" si="2"/>
        <v/>
      </c>
      <c r="AA44" s="23" t="str">
        <f t="shared" si="2"/>
        <v/>
      </c>
      <c r="AB44" s="23" t="str">
        <f t="shared" si="2"/>
        <v/>
      </c>
      <c r="AC44" s="23" t="str">
        <f t="shared" si="2"/>
        <v/>
      </c>
      <c r="AD44" s="23" t="str">
        <f t="shared" si="2"/>
        <v/>
      </c>
      <c r="AE44" s="23" t="str">
        <f t="shared" si="2"/>
        <v/>
      </c>
      <c r="AF44" s="23" t="str">
        <f t="shared" si="2"/>
        <v/>
      </c>
      <c r="AG44" s="23" t="str">
        <f t="shared" si="2"/>
        <v/>
      </c>
      <c r="AH44" s="23" t="str">
        <f t="shared" si="2"/>
        <v/>
      </c>
      <c r="AI44" s="23" t="str">
        <f t="shared" si="2"/>
        <v/>
      </c>
      <c r="AJ44" s="23" t="str">
        <f t="shared" si="2"/>
        <v/>
      </c>
    </row>
    <row r="45" spans="15:36" x14ac:dyDescent="0.15">
      <c r="O45" s="45" t="s">
        <v>405</v>
      </c>
      <c r="P45" s="45" t="s">
        <v>169</v>
      </c>
      <c r="Q45" s="45" t="s">
        <v>39</v>
      </c>
      <c r="R45" s="45" t="s">
        <v>674</v>
      </c>
      <c r="S45" s="45" t="s">
        <v>67</v>
      </c>
      <c r="T45" s="45"/>
      <c r="U45" s="23" t="str">
        <f t="shared" si="2"/>
        <v/>
      </c>
      <c r="V45" s="23" t="str">
        <f t="shared" si="2"/>
        <v/>
      </c>
      <c r="W45" s="23" t="str">
        <f t="shared" si="2"/>
        <v/>
      </c>
      <c r="X45" s="23" t="str">
        <f t="shared" si="2"/>
        <v/>
      </c>
      <c r="Y45" s="23" t="str">
        <f t="shared" si="2"/>
        <v/>
      </c>
      <c r="Z45" s="23">
        <f t="shared" si="2"/>
        <v>1</v>
      </c>
      <c r="AA45" s="23" t="str">
        <f t="shared" si="2"/>
        <v/>
      </c>
      <c r="AB45" s="23" t="str">
        <f t="shared" si="2"/>
        <v/>
      </c>
      <c r="AC45" s="23" t="str">
        <f t="shared" si="2"/>
        <v/>
      </c>
      <c r="AD45" s="23">
        <f t="shared" si="2"/>
        <v>1</v>
      </c>
      <c r="AE45" s="23" t="str">
        <f t="shared" si="2"/>
        <v/>
      </c>
      <c r="AF45" s="23">
        <f t="shared" si="2"/>
        <v>1</v>
      </c>
      <c r="AG45" s="23" t="str">
        <f t="shared" si="2"/>
        <v/>
      </c>
      <c r="AH45" s="23" t="str">
        <f t="shared" si="2"/>
        <v/>
      </c>
      <c r="AI45" s="23" t="str">
        <f t="shared" si="2"/>
        <v/>
      </c>
      <c r="AJ45" s="23">
        <f t="shared" si="2"/>
        <v>1</v>
      </c>
    </row>
    <row r="46" spans="15:36" x14ac:dyDescent="0.15">
      <c r="O46" s="45" t="s">
        <v>406</v>
      </c>
      <c r="P46" s="45" t="s">
        <v>171</v>
      </c>
      <c r="Q46" s="45" t="s">
        <v>39</v>
      </c>
      <c r="R46" s="45" t="s">
        <v>18</v>
      </c>
      <c r="S46" s="45" t="s">
        <v>526</v>
      </c>
      <c r="T46" s="45"/>
      <c r="U46" s="23" t="str">
        <f t="shared" si="2"/>
        <v/>
      </c>
      <c r="V46" s="23">
        <f t="shared" si="2"/>
        <v>1</v>
      </c>
      <c r="W46" s="23">
        <f t="shared" si="2"/>
        <v>1</v>
      </c>
      <c r="X46" s="23">
        <f t="shared" si="2"/>
        <v>1</v>
      </c>
      <c r="Y46" s="23" t="str">
        <f t="shared" si="2"/>
        <v/>
      </c>
      <c r="Z46" s="23" t="str">
        <f t="shared" si="2"/>
        <v/>
      </c>
      <c r="AA46" s="23" t="str">
        <f t="shared" si="2"/>
        <v/>
      </c>
      <c r="AB46" s="23">
        <f t="shared" si="2"/>
        <v>1</v>
      </c>
      <c r="AC46" s="23" t="str">
        <f t="shared" si="2"/>
        <v/>
      </c>
      <c r="AD46" s="23" t="str">
        <f t="shared" si="2"/>
        <v/>
      </c>
      <c r="AE46" s="23">
        <f t="shared" si="2"/>
        <v>1</v>
      </c>
      <c r="AF46" s="23" t="str">
        <f t="shared" si="2"/>
        <v/>
      </c>
      <c r="AG46" s="23">
        <f t="shared" si="2"/>
        <v>1</v>
      </c>
      <c r="AH46" s="23" t="str">
        <f t="shared" si="2"/>
        <v/>
      </c>
      <c r="AI46" s="23">
        <f t="shared" si="2"/>
        <v>1</v>
      </c>
      <c r="AJ46" s="23" t="str">
        <f t="shared" si="2"/>
        <v/>
      </c>
    </row>
    <row r="47" spans="15:36" x14ac:dyDescent="0.15">
      <c r="O47" s="45" t="s">
        <v>407</v>
      </c>
      <c r="P47" s="45" t="s">
        <v>169</v>
      </c>
      <c r="Q47" s="45" t="s">
        <v>39</v>
      </c>
      <c r="R47" s="45" t="s">
        <v>673</v>
      </c>
      <c r="S47" s="45" t="s">
        <v>53</v>
      </c>
      <c r="T47" s="45"/>
      <c r="U47" s="23" t="str">
        <f t="shared" si="2"/>
        <v/>
      </c>
      <c r="V47" s="23" t="str">
        <f t="shared" si="2"/>
        <v/>
      </c>
      <c r="W47" s="23" t="str">
        <f t="shared" si="2"/>
        <v/>
      </c>
      <c r="X47" s="23" t="str">
        <f t="shared" si="2"/>
        <v/>
      </c>
      <c r="Y47" s="23" t="str">
        <f t="shared" si="2"/>
        <v/>
      </c>
      <c r="Z47" s="23" t="str">
        <f t="shared" si="2"/>
        <v/>
      </c>
      <c r="AA47" s="23">
        <f t="shared" si="2"/>
        <v>1</v>
      </c>
      <c r="AB47" s="23" t="str">
        <f t="shared" si="2"/>
        <v/>
      </c>
      <c r="AC47" s="23">
        <f t="shared" si="2"/>
        <v>1</v>
      </c>
      <c r="AD47" s="23" t="str">
        <f t="shared" si="2"/>
        <v/>
      </c>
      <c r="AE47" s="23" t="str">
        <f t="shared" si="2"/>
        <v/>
      </c>
      <c r="AF47" s="23" t="str">
        <f t="shared" si="2"/>
        <v/>
      </c>
      <c r="AG47" s="23" t="str">
        <f t="shared" si="2"/>
        <v/>
      </c>
      <c r="AH47" s="23" t="str">
        <f t="shared" si="2"/>
        <v/>
      </c>
      <c r="AI47" s="23" t="str">
        <f t="shared" si="2"/>
        <v/>
      </c>
      <c r="AJ47" s="23" t="str">
        <f t="shared" si="2"/>
        <v/>
      </c>
    </row>
    <row r="48" spans="15:36" x14ac:dyDescent="0.15">
      <c r="O48" s="182" t="s">
        <v>408</v>
      </c>
      <c r="P48" s="45"/>
      <c r="Q48" s="45"/>
      <c r="R48" s="45"/>
      <c r="S48" s="45"/>
      <c r="T48" s="45"/>
      <c r="U48" s="23" t="str">
        <f t="shared" si="2"/>
        <v/>
      </c>
      <c r="V48" s="23" t="str">
        <f t="shared" si="2"/>
        <v/>
      </c>
      <c r="W48" s="23" t="str">
        <f t="shared" si="2"/>
        <v/>
      </c>
      <c r="X48" s="23" t="str">
        <f t="shared" si="2"/>
        <v/>
      </c>
      <c r="Y48" s="23" t="str">
        <f t="shared" si="2"/>
        <v/>
      </c>
      <c r="Z48" s="23" t="str">
        <f t="shared" si="2"/>
        <v/>
      </c>
      <c r="AA48" s="23" t="str">
        <f t="shared" si="2"/>
        <v/>
      </c>
      <c r="AB48" s="23" t="str">
        <f t="shared" si="2"/>
        <v/>
      </c>
      <c r="AC48" s="23" t="str">
        <f t="shared" si="2"/>
        <v/>
      </c>
      <c r="AD48" s="23" t="str">
        <f t="shared" si="2"/>
        <v/>
      </c>
      <c r="AE48" s="23" t="str">
        <f t="shared" si="2"/>
        <v/>
      </c>
      <c r="AF48" s="23" t="str">
        <f t="shared" si="2"/>
        <v/>
      </c>
      <c r="AG48" s="23" t="str">
        <f t="shared" si="2"/>
        <v/>
      </c>
      <c r="AH48" s="23" t="str">
        <f t="shared" si="2"/>
        <v/>
      </c>
      <c r="AI48" s="23" t="str">
        <f t="shared" si="2"/>
        <v/>
      </c>
      <c r="AJ48" s="23" t="str">
        <f t="shared" ref="V48:AJ65" si="3">IF(IF(IFERROR(MATCH($R48,INDEX($C:$C,MATCH(AJ$1,$A:$A,0)),0),"")="",0,1)+IF(IFERROR(MATCH($R48,INDEX($D:$D,MATCH(AJ$1,$A:$A,0)),0),"")="",0,1)+IF(IFERROR(MATCH($S48,INDEX($C:$C,MATCH(AJ$1,$A:$A,0)),0),"")="",0,1)+IF(IFERROR(MATCH($S48,INDEX($D:$D,MATCH(AJ$1,$A:$A,0)),0),"")="",0,1)+IF(IFERROR(MATCH($T48,INDEX($C:$C,MATCH(AJ$1,$A:$A,0)),0),"")="",0,1)+IF(IFERROR(MATCH($T48,INDEX($D:$D,MATCH(AJ$1,$A:$A,0)),0),"")="",0,1)=0,"",1)</f>
        <v/>
      </c>
    </row>
    <row r="49" spans="15:36" x14ac:dyDescent="0.15">
      <c r="O49" s="45" t="s">
        <v>409</v>
      </c>
      <c r="P49" s="45" t="s">
        <v>170</v>
      </c>
      <c r="Q49" s="45" t="s">
        <v>625</v>
      </c>
      <c r="R49" s="45" t="s">
        <v>526</v>
      </c>
      <c r="S49" s="45" t="s">
        <v>662</v>
      </c>
      <c r="T49" s="45"/>
      <c r="U49" s="23">
        <f t="shared" ref="U49:U71" si="4">IF(IF(IFERROR(MATCH($R49,INDEX($C:$C,MATCH(U$1,$A:$A,0)),0),"")="",0,1)+IF(IFERROR(MATCH($R49,INDEX($D:$D,MATCH(U$1,$A:$A,0)),0),"")="",0,1)+IF(IFERROR(MATCH($S49,INDEX($C:$C,MATCH(U$1,$A:$A,0)),0),"")="",0,1)+IF(IFERROR(MATCH($S49,INDEX($D:$D,MATCH(U$1,$A:$A,0)),0),"")="",0,1)+IF(IFERROR(MATCH($T49,INDEX($C:$C,MATCH(U$1,$A:$A,0)),0),"")="",0,1)+IF(IFERROR(MATCH($T49,INDEX($D:$D,MATCH(U$1,$A:$A,0)),0),"")="",0,1)=0,"",1)</f>
        <v>1</v>
      </c>
      <c r="V49" s="23" t="str">
        <f t="shared" si="3"/>
        <v/>
      </c>
      <c r="W49" s="23" t="str">
        <f t="shared" si="3"/>
        <v/>
      </c>
      <c r="X49" s="23" t="str">
        <f t="shared" si="3"/>
        <v/>
      </c>
      <c r="Y49" s="23" t="str">
        <f t="shared" si="3"/>
        <v/>
      </c>
      <c r="Z49" s="23" t="str">
        <f t="shared" si="3"/>
        <v/>
      </c>
      <c r="AA49" s="23" t="str">
        <f t="shared" si="3"/>
        <v/>
      </c>
      <c r="AB49" s="23">
        <f t="shared" si="3"/>
        <v>1</v>
      </c>
      <c r="AC49" s="23" t="str">
        <f t="shared" si="3"/>
        <v/>
      </c>
      <c r="AD49" s="23" t="str">
        <f t="shared" si="3"/>
        <v/>
      </c>
      <c r="AE49" s="23" t="str">
        <f t="shared" si="3"/>
        <v/>
      </c>
      <c r="AF49" s="23" t="str">
        <f t="shared" si="3"/>
        <v/>
      </c>
      <c r="AG49" s="23" t="str">
        <f t="shared" si="3"/>
        <v/>
      </c>
      <c r="AH49" s="23" t="str">
        <f t="shared" si="3"/>
        <v/>
      </c>
      <c r="AI49" s="23" t="str">
        <f t="shared" si="3"/>
        <v/>
      </c>
      <c r="AJ49" s="23" t="str">
        <f t="shared" si="3"/>
        <v/>
      </c>
    </row>
    <row r="50" spans="15:36" x14ac:dyDescent="0.15">
      <c r="O50" s="45" t="s">
        <v>410</v>
      </c>
      <c r="P50" s="45" t="s">
        <v>169</v>
      </c>
      <c r="Q50" s="45" t="s">
        <v>39</v>
      </c>
      <c r="R50" s="45" t="s">
        <v>67</v>
      </c>
      <c r="S50" s="45" t="s">
        <v>674</v>
      </c>
      <c r="T50" s="45"/>
      <c r="U50" s="23" t="str">
        <f t="shared" si="4"/>
        <v/>
      </c>
      <c r="V50" s="23" t="str">
        <f t="shared" si="3"/>
        <v/>
      </c>
      <c r="W50" s="23" t="str">
        <f t="shared" si="3"/>
        <v/>
      </c>
      <c r="X50" s="23" t="str">
        <f t="shared" si="3"/>
        <v/>
      </c>
      <c r="Y50" s="23" t="str">
        <f t="shared" si="3"/>
        <v/>
      </c>
      <c r="Z50" s="23">
        <f t="shared" si="3"/>
        <v>1</v>
      </c>
      <c r="AA50" s="23" t="str">
        <f t="shared" si="3"/>
        <v/>
      </c>
      <c r="AB50" s="23" t="str">
        <f t="shared" si="3"/>
        <v/>
      </c>
      <c r="AC50" s="23" t="str">
        <f t="shared" si="3"/>
        <v/>
      </c>
      <c r="AD50" s="23">
        <f t="shared" si="3"/>
        <v>1</v>
      </c>
      <c r="AE50" s="23" t="str">
        <f t="shared" si="3"/>
        <v/>
      </c>
      <c r="AF50" s="23">
        <f t="shared" si="3"/>
        <v>1</v>
      </c>
      <c r="AG50" s="23" t="str">
        <f t="shared" si="3"/>
        <v/>
      </c>
      <c r="AH50" s="23" t="str">
        <f t="shared" si="3"/>
        <v/>
      </c>
      <c r="AI50" s="23" t="str">
        <f t="shared" si="3"/>
        <v/>
      </c>
      <c r="AJ50" s="23">
        <f t="shared" si="3"/>
        <v>1</v>
      </c>
    </row>
    <row r="51" spans="15:36" x14ac:dyDescent="0.15">
      <c r="O51" s="182" t="s">
        <v>411</v>
      </c>
      <c r="P51" s="182" t="s">
        <v>169</v>
      </c>
      <c r="Q51" s="182" t="s">
        <v>623</v>
      </c>
      <c r="R51" s="182"/>
      <c r="S51" s="182"/>
      <c r="T51" s="182"/>
      <c r="U51" s="23" t="str">
        <f t="shared" si="4"/>
        <v/>
      </c>
      <c r="V51" s="23" t="str">
        <f t="shared" si="3"/>
        <v/>
      </c>
      <c r="W51" s="23" t="str">
        <f t="shared" si="3"/>
        <v/>
      </c>
      <c r="X51" s="23" t="str">
        <f t="shared" si="3"/>
        <v/>
      </c>
      <c r="Y51" s="23" t="str">
        <f t="shared" si="3"/>
        <v/>
      </c>
      <c r="Z51" s="23" t="str">
        <f t="shared" si="3"/>
        <v/>
      </c>
      <c r="AA51" s="23" t="str">
        <f t="shared" si="3"/>
        <v/>
      </c>
      <c r="AB51" s="23" t="str">
        <f t="shared" si="3"/>
        <v/>
      </c>
      <c r="AC51" s="23" t="str">
        <f t="shared" si="3"/>
        <v/>
      </c>
      <c r="AD51" s="23" t="str">
        <f t="shared" si="3"/>
        <v/>
      </c>
      <c r="AE51" s="23" t="str">
        <f t="shared" si="3"/>
        <v/>
      </c>
      <c r="AF51" s="23" t="str">
        <f t="shared" si="3"/>
        <v/>
      </c>
      <c r="AG51" s="23" t="str">
        <f t="shared" si="3"/>
        <v/>
      </c>
      <c r="AH51" s="23" t="str">
        <f t="shared" si="3"/>
        <v/>
      </c>
      <c r="AI51" s="23" t="str">
        <f t="shared" si="3"/>
        <v/>
      </c>
      <c r="AJ51" s="23" t="str">
        <f t="shared" si="3"/>
        <v/>
      </c>
    </row>
    <row r="52" spans="15:36" x14ac:dyDescent="0.15">
      <c r="O52" s="45" t="s">
        <v>412</v>
      </c>
      <c r="P52" s="45" t="s">
        <v>171</v>
      </c>
      <c r="Q52" s="45" t="s">
        <v>39</v>
      </c>
      <c r="R52" s="45" t="s">
        <v>526</v>
      </c>
      <c r="S52" s="45" t="s">
        <v>53</v>
      </c>
      <c r="T52" s="45" t="s">
        <v>674</v>
      </c>
      <c r="U52" s="23" t="str">
        <f t="shared" si="4"/>
        <v/>
      </c>
      <c r="V52" s="23" t="str">
        <f t="shared" si="3"/>
        <v/>
      </c>
      <c r="W52" s="23" t="str">
        <f t="shared" si="3"/>
        <v/>
      </c>
      <c r="X52" s="23" t="str">
        <f t="shared" si="3"/>
        <v/>
      </c>
      <c r="Y52" s="23" t="str">
        <f t="shared" si="3"/>
        <v/>
      </c>
      <c r="Z52" s="23" t="str">
        <f t="shared" si="3"/>
        <v/>
      </c>
      <c r="AA52" s="23" t="str">
        <f t="shared" si="3"/>
        <v/>
      </c>
      <c r="AB52" s="23">
        <f t="shared" si="3"/>
        <v>1</v>
      </c>
      <c r="AC52" s="23">
        <f t="shared" si="3"/>
        <v>1</v>
      </c>
      <c r="AD52" s="23" t="str">
        <f t="shared" si="3"/>
        <v/>
      </c>
      <c r="AE52" s="23" t="str">
        <f t="shared" si="3"/>
        <v/>
      </c>
      <c r="AF52" s="23">
        <f t="shared" si="3"/>
        <v>1</v>
      </c>
      <c r="AG52" s="23" t="str">
        <f t="shared" si="3"/>
        <v/>
      </c>
      <c r="AH52" s="23" t="str">
        <f t="shared" si="3"/>
        <v/>
      </c>
      <c r="AI52" s="23" t="str">
        <f t="shared" si="3"/>
        <v/>
      </c>
      <c r="AJ52" s="23">
        <f t="shared" si="3"/>
        <v>1</v>
      </c>
    </row>
    <row r="53" spans="15:36" x14ac:dyDescent="0.15">
      <c r="O53" s="45" t="s">
        <v>413</v>
      </c>
      <c r="P53" s="45" t="s">
        <v>171</v>
      </c>
      <c r="Q53" s="45" t="s">
        <v>625</v>
      </c>
      <c r="R53" s="45" t="s">
        <v>18</v>
      </c>
      <c r="S53" s="45" t="s">
        <v>526</v>
      </c>
      <c r="T53" s="45"/>
      <c r="U53" s="23" t="str">
        <f t="shared" si="4"/>
        <v/>
      </c>
      <c r="V53" s="23">
        <f t="shared" si="3"/>
        <v>1</v>
      </c>
      <c r="W53" s="23">
        <f t="shared" si="3"/>
        <v>1</v>
      </c>
      <c r="X53" s="23">
        <f t="shared" si="3"/>
        <v>1</v>
      </c>
      <c r="Y53" s="23" t="str">
        <f t="shared" si="3"/>
        <v/>
      </c>
      <c r="Z53" s="23" t="str">
        <f t="shared" si="3"/>
        <v/>
      </c>
      <c r="AA53" s="23" t="str">
        <f t="shared" si="3"/>
        <v/>
      </c>
      <c r="AB53" s="23">
        <f t="shared" si="3"/>
        <v>1</v>
      </c>
      <c r="AC53" s="23" t="str">
        <f t="shared" si="3"/>
        <v/>
      </c>
      <c r="AD53" s="23" t="str">
        <f t="shared" si="3"/>
        <v/>
      </c>
      <c r="AE53" s="23">
        <f t="shared" si="3"/>
        <v>1</v>
      </c>
      <c r="AF53" s="23" t="str">
        <f t="shared" si="3"/>
        <v/>
      </c>
      <c r="AG53" s="23">
        <f t="shared" si="3"/>
        <v>1</v>
      </c>
      <c r="AH53" s="23" t="str">
        <f t="shared" si="3"/>
        <v/>
      </c>
      <c r="AI53" s="23">
        <f t="shared" si="3"/>
        <v>1</v>
      </c>
      <c r="AJ53" s="23" t="str">
        <f t="shared" si="3"/>
        <v/>
      </c>
    </row>
    <row r="54" spans="15:36" x14ac:dyDescent="0.15">
      <c r="O54" s="182" t="s">
        <v>414</v>
      </c>
      <c r="P54" s="182" t="s">
        <v>169</v>
      </c>
      <c r="Q54" s="182" t="s">
        <v>623</v>
      </c>
      <c r="R54" s="182"/>
      <c r="S54" s="182"/>
      <c r="T54" s="182"/>
      <c r="U54" s="23" t="str">
        <f t="shared" si="4"/>
        <v/>
      </c>
      <c r="V54" s="23" t="str">
        <f t="shared" si="3"/>
        <v/>
      </c>
      <c r="W54" s="23" t="str">
        <f t="shared" si="3"/>
        <v/>
      </c>
      <c r="X54" s="23" t="str">
        <f t="shared" si="3"/>
        <v/>
      </c>
      <c r="Y54" s="23" t="str">
        <f t="shared" si="3"/>
        <v/>
      </c>
      <c r="Z54" s="23" t="str">
        <f t="shared" si="3"/>
        <v/>
      </c>
      <c r="AA54" s="23" t="str">
        <f t="shared" si="3"/>
        <v/>
      </c>
      <c r="AB54" s="23" t="str">
        <f t="shared" si="3"/>
        <v/>
      </c>
      <c r="AC54" s="23" t="str">
        <f t="shared" si="3"/>
        <v/>
      </c>
      <c r="AD54" s="23" t="str">
        <f t="shared" si="3"/>
        <v/>
      </c>
      <c r="AE54" s="23" t="str">
        <f t="shared" si="3"/>
        <v/>
      </c>
      <c r="AF54" s="23" t="str">
        <f t="shared" si="3"/>
        <v/>
      </c>
      <c r="AG54" s="23" t="str">
        <f t="shared" si="3"/>
        <v/>
      </c>
      <c r="AH54" s="23" t="str">
        <f t="shared" si="3"/>
        <v/>
      </c>
      <c r="AI54" s="23" t="str">
        <f t="shared" si="3"/>
        <v/>
      </c>
      <c r="AJ54" s="23" t="str">
        <f t="shared" si="3"/>
        <v/>
      </c>
    </row>
    <row r="55" spans="15:36" x14ac:dyDescent="0.15">
      <c r="O55" s="182" t="s">
        <v>415</v>
      </c>
      <c r="P55" s="45"/>
      <c r="Q55" s="45"/>
      <c r="R55" s="45"/>
      <c r="S55" s="45"/>
      <c r="T55" s="45"/>
      <c r="U55" s="23" t="str">
        <f t="shared" si="4"/>
        <v/>
      </c>
      <c r="V55" s="23" t="str">
        <f t="shared" si="3"/>
        <v/>
      </c>
      <c r="W55" s="23" t="str">
        <f t="shared" si="3"/>
        <v/>
      </c>
      <c r="X55" s="23" t="str">
        <f t="shared" si="3"/>
        <v/>
      </c>
      <c r="Y55" s="23" t="str">
        <f t="shared" si="3"/>
        <v/>
      </c>
      <c r="Z55" s="23" t="str">
        <f t="shared" si="3"/>
        <v/>
      </c>
      <c r="AA55" s="23" t="str">
        <f t="shared" si="3"/>
        <v/>
      </c>
      <c r="AB55" s="23" t="str">
        <f t="shared" si="3"/>
        <v/>
      </c>
      <c r="AC55" s="23" t="str">
        <f t="shared" si="3"/>
        <v/>
      </c>
      <c r="AD55" s="23" t="str">
        <f t="shared" si="3"/>
        <v/>
      </c>
      <c r="AE55" s="23" t="str">
        <f t="shared" si="3"/>
        <v/>
      </c>
      <c r="AF55" s="23" t="str">
        <f t="shared" si="3"/>
        <v/>
      </c>
      <c r="AG55" s="23" t="str">
        <f t="shared" si="3"/>
        <v/>
      </c>
      <c r="AH55" s="23" t="str">
        <f t="shared" si="3"/>
        <v/>
      </c>
      <c r="AI55" s="23" t="str">
        <f t="shared" si="3"/>
        <v/>
      </c>
      <c r="AJ55" s="23" t="str">
        <f t="shared" si="3"/>
        <v/>
      </c>
    </row>
    <row r="56" spans="15:36" x14ac:dyDescent="0.15">
      <c r="O56" s="45" t="s">
        <v>416</v>
      </c>
      <c r="P56" s="45" t="s">
        <v>169</v>
      </c>
      <c r="Q56" s="45" t="s">
        <v>625</v>
      </c>
      <c r="R56" s="45" t="s">
        <v>673</v>
      </c>
      <c r="S56" s="45" t="s">
        <v>53</v>
      </c>
      <c r="T56" s="45" t="s">
        <v>526</v>
      </c>
      <c r="U56" s="23" t="str">
        <f t="shared" si="4"/>
        <v/>
      </c>
      <c r="V56" s="23" t="str">
        <f t="shared" si="3"/>
        <v/>
      </c>
      <c r="W56" s="23" t="str">
        <f t="shared" si="3"/>
        <v/>
      </c>
      <c r="X56" s="23" t="str">
        <f t="shared" si="3"/>
        <v/>
      </c>
      <c r="Y56" s="23" t="str">
        <f t="shared" si="3"/>
        <v/>
      </c>
      <c r="Z56" s="23" t="str">
        <f t="shared" si="3"/>
        <v/>
      </c>
      <c r="AA56" s="23">
        <f t="shared" si="3"/>
        <v>1</v>
      </c>
      <c r="AB56" s="23">
        <f t="shared" si="3"/>
        <v>1</v>
      </c>
      <c r="AC56" s="23">
        <f t="shared" si="3"/>
        <v>1</v>
      </c>
      <c r="AD56" s="23" t="str">
        <f t="shared" si="3"/>
        <v/>
      </c>
      <c r="AE56" s="23" t="str">
        <f t="shared" si="3"/>
        <v/>
      </c>
      <c r="AF56" s="23" t="str">
        <f t="shared" si="3"/>
        <v/>
      </c>
      <c r="AG56" s="23" t="str">
        <f t="shared" si="3"/>
        <v/>
      </c>
      <c r="AH56" s="23" t="str">
        <f t="shared" si="3"/>
        <v/>
      </c>
      <c r="AI56" s="23" t="str">
        <f t="shared" si="3"/>
        <v/>
      </c>
      <c r="AJ56" s="23" t="str">
        <f t="shared" si="3"/>
        <v/>
      </c>
    </row>
    <row r="57" spans="15:36" x14ac:dyDescent="0.15">
      <c r="O57" s="45" t="s">
        <v>417</v>
      </c>
      <c r="P57" s="45" t="s">
        <v>169</v>
      </c>
      <c r="Q57" s="45" t="s">
        <v>625</v>
      </c>
      <c r="R57" s="45" t="s">
        <v>526</v>
      </c>
      <c r="S57" s="45" t="s">
        <v>67</v>
      </c>
      <c r="T57" s="45"/>
      <c r="U57" s="23" t="str">
        <f t="shared" si="4"/>
        <v/>
      </c>
      <c r="V57" s="23" t="str">
        <f t="shared" si="3"/>
        <v/>
      </c>
      <c r="W57" s="23" t="str">
        <f t="shared" si="3"/>
        <v/>
      </c>
      <c r="X57" s="23" t="str">
        <f t="shared" si="3"/>
        <v/>
      </c>
      <c r="Y57" s="23" t="str">
        <f t="shared" si="3"/>
        <v/>
      </c>
      <c r="Z57" s="23">
        <f t="shared" si="3"/>
        <v>1</v>
      </c>
      <c r="AA57" s="23" t="str">
        <f t="shared" si="3"/>
        <v/>
      </c>
      <c r="AB57" s="23">
        <f t="shared" si="3"/>
        <v>1</v>
      </c>
      <c r="AC57" s="23" t="str">
        <f t="shared" si="3"/>
        <v/>
      </c>
      <c r="AD57" s="23">
        <f t="shared" si="3"/>
        <v>1</v>
      </c>
      <c r="AE57" s="23" t="str">
        <f t="shared" si="3"/>
        <v/>
      </c>
      <c r="AF57" s="23" t="str">
        <f t="shared" si="3"/>
        <v/>
      </c>
      <c r="AG57" s="23" t="str">
        <f t="shared" si="3"/>
        <v/>
      </c>
      <c r="AH57" s="23" t="str">
        <f t="shared" si="3"/>
        <v/>
      </c>
      <c r="AI57" s="23" t="str">
        <f t="shared" si="3"/>
        <v/>
      </c>
      <c r="AJ57" s="23" t="str">
        <f t="shared" si="3"/>
        <v/>
      </c>
    </row>
    <row r="58" spans="15:36" x14ac:dyDescent="0.15">
      <c r="O58" s="182" t="s">
        <v>418</v>
      </c>
      <c r="P58" s="45"/>
      <c r="Q58" s="45"/>
      <c r="R58" s="45"/>
      <c r="S58" s="45"/>
      <c r="T58" s="45"/>
      <c r="U58" s="23" t="str">
        <f t="shared" si="4"/>
        <v/>
      </c>
      <c r="V58" s="23" t="str">
        <f t="shared" si="3"/>
        <v/>
      </c>
      <c r="W58" s="23" t="str">
        <f t="shared" si="3"/>
        <v/>
      </c>
      <c r="X58" s="23" t="str">
        <f t="shared" si="3"/>
        <v/>
      </c>
      <c r="Y58" s="23" t="str">
        <f t="shared" si="3"/>
        <v/>
      </c>
      <c r="Z58" s="23" t="str">
        <f t="shared" si="3"/>
        <v/>
      </c>
      <c r="AA58" s="23" t="str">
        <f t="shared" si="3"/>
        <v/>
      </c>
      <c r="AB58" s="23" t="str">
        <f t="shared" si="3"/>
        <v/>
      </c>
      <c r="AC58" s="23" t="str">
        <f t="shared" si="3"/>
        <v/>
      </c>
      <c r="AD58" s="23" t="str">
        <f t="shared" si="3"/>
        <v/>
      </c>
      <c r="AE58" s="23" t="str">
        <f t="shared" si="3"/>
        <v/>
      </c>
      <c r="AF58" s="23" t="str">
        <f t="shared" si="3"/>
        <v/>
      </c>
      <c r="AG58" s="23" t="str">
        <f t="shared" si="3"/>
        <v/>
      </c>
      <c r="AH58" s="23" t="str">
        <f t="shared" si="3"/>
        <v/>
      </c>
      <c r="AI58" s="23" t="str">
        <f t="shared" si="3"/>
        <v/>
      </c>
      <c r="AJ58" s="23" t="str">
        <f t="shared" si="3"/>
        <v/>
      </c>
    </row>
    <row r="59" spans="15:36" x14ac:dyDescent="0.15">
      <c r="O59" s="182" t="s">
        <v>419</v>
      </c>
      <c r="P59" s="182" t="s">
        <v>170</v>
      </c>
      <c r="Q59" s="182" t="s">
        <v>623</v>
      </c>
      <c r="R59" s="182"/>
      <c r="S59" s="182"/>
      <c r="T59" s="182"/>
      <c r="U59" s="23" t="str">
        <f t="shared" si="4"/>
        <v/>
      </c>
      <c r="V59" s="23" t="str">
        <f t="shared" si="3"/>
        <v/>
      </c>
      <c r="W59" s="23" t="str">
        <f t="shared" si="3"/>
        <v/>
      </c>
      <c r="X59" s="23" t="str">
        <f t="shared" si="3"/>
        <v/>
      </c>
      <c r="Y59" s="23" t="str">
        <f t="shared" si="3"/>
        <v/>
      </c>
      <c r="Z59" s="23" t="str">
        <f t="shared" si="3"/>
        <v/>
      </c>
      <c r="AA59" s="23" t="str">
        <f t="shared" si="3"/>
        <v/>
      </c>
      <c r="AB59" s="23" t="str">
        <f t="shared" si="3"/>
        <v/>
      </c>
      <c r="AC59" s="23" t="str">
        <f t="shared" si="3"/>
        <v/>
      </c>
      <c r="AD59" s="23" t="str">
        <f t="shared" si="3"/>
        <v/>
      </c>
      <c r="AE59" s="23" t="str">
        <f t="shared" si="3"/>
        <v/>
      </c>
      <c r="AF59" s="23" t="str">
        <f t="shared" si="3"/>
        <v/>
      </c>
      <c r="AG59" s="23" t="str">
        <f t="shared" si="3"/>
        <v/>
      </c>
      <c r="AH59" s="23" t="str">
        <f t="shared" si="3"/>
        <v/>
      </c>
      <c r="AI59" s="23" t="str">
        <f t="shared" si="3"/>
        <v/>
      </c>
      <c r="AJ59" s="23" t="str">
        <f t="shared" si="3"/>
        <v/>
      </c>
    </row>
    <row r="60" spans="15:36" x14ac:dyDescent="0.15">
      <c r="O60" s="45" t="s">
        <v>420</v>
      </c>
      <c r="P60" s="45" t="s">
        <v>171</v>
      </c>
      <c r="Q60" s="45" t="s">
        <v>625</v>
      </c>
      <c r="R60" s="45" t="s">
        <v>18</v>
      </c>
      <c r="S60" s="45" t="s">
        <v>53</v>
      </c>
      <c r="T60" s="45" t="s">
        <v>526</v>
      </c>
      <c r="U60" s="23" t="str">
        <f t="shared" si="4"/>
        <v/>
      </c>
      <c r="V60" s="23">
        <f t="shared" si="3"/>
        <v>1</v>
      </c>
      <c r="W60" s="23">
        <f t="shared" si="3"/>
        <v>1</v>
      </c>
      <c r="X60" s="23">
        <f t="shared" si="3"/>
        <v>1</v>
      </c>
      <c r="Y60" s="23" t="str">
        <f t="shared" si="3"/>
        <v/>
      </c>
      <c r="Z60" s="23" t="str">
        <f t="shared" si="3"/>
        <v/>
      </c>
      <c r="AA60" s="23" t="str">
        <f t="shared" si="3"/>
        <v/>
      </c>
      <c r="AB60" s="23">
        <f t="shared" si="3"/>
        <v>1</v>
      </c>
      <c r="AC60" s="23">
        <f t="shared" si="3"/>
        <v>1</v>
      </c>
      <c r="AD60" s="23" t="str">
        <f t="shared" si="3"/>
        <v/>
      </c>
      <c r="AE60" s="23">
        <f t="shared" si="3"/>
        <v>1</v>
      </c>
      <c r="AF60" s="23" t="str">
        <f t="shared" si="3"/>
        <v/>
      </c>
      <c r="AG60" s="23">
        <f t="shared" si="3"/>
        <v>1</v>
      </c>
      <c r="AH60" s="23" t="str">
        <f t="shared" si="3"/>
        <v/>
      </c>
      <c r="AI60" s="23">
        <f t="shared" si="3"/>
        <v>1</v>
      </c>
      <c r="AJ60" s="23" t="str">
        <f t="shared" si="3"/>
        <v/>
      </c>
    </row>
    <row r="61" spans="15:36" x14ac:dyDescent="0.15">
      <c r="O61" s="45" t="s">
        <v>421</v>
      </c>
      <c r="P61" s="45" t="s">
        <v>171</v>
      </c>
      <c r="Q61" s="45" t="s">
        <v>39</v>
      </c>
      <c r="R61" s="45" t="s">
        <v>526</v>
      </c>
      <c r="S61" s="45" t="s">
        <v>18</v>
      </c>
      <c r="T61" s="45"/>
      <c r="U61" s="23" t="str">
        <f t="shared" si="4"/>
        <v/>
      </c>
      <c r="V61" s="23">
        <f t="shared" si="3"/>
        <v>1</v>
      </c>
      <c r="W61" s="23">
        <f t="shared" si="3"/>
        <v>1</v>
      </c>
      <c r="X61" s="23">
        <f t="shared" si="3"/>
        <v>1</v>
      </c>
      <c r="Y61" s="23" t="str">
        <f t="shared" si="3"/>
        <v/>
      </c>
      <c r="Z61" s="23" t="str">
        <f t="shared" si="3"/>
        <v/>
      </c>
      <c r="AA61" s="23" t="str">
        <f t="shared" si="3"/>
        <v/>
      </c>
      <c r="AB61" s="23">
        <f t="shared" si="3"/>
        <v>1</v>
      </c>
      <c r="AC61" s="23" t="str">
        <f t="shared" si="3"/>
        <v/>
      </c>
      <c r="AD61" s="23" t="str">
        <f t="shared" si="3"/>
        <v/>
      </c>
      <c r="AE61" s="23">
        <f t="shared" si="3"/>
        <v>1</v>
      </c>
      <c r="AF61" s="23" t="str">
        <f t="shared" si="3"/>
        <v/>
      </c>
      <c r="AG61" s="23">
        <f t="shared" si="3"/>
        <v>1</v>
      </c>
      <c r="AH61" s="23" t="str">
        <f t="shared" si="3"/>
        <v/>
      </c>
      <c r="AI61" s="23">
        <f t="shared" si="3"/>
        <v>1</v>
      </c>
      <c r="AJ61" s="23" t="str">
        <f t="shared" si="3"/>
        <v/>
      </c>
    </row>
    <row r="62" spans="15:36" x14ac:dyDescent="0.15">
      <c r="O62" s="45" t="s">
        <v>422</v>
      </c>
      <c r="P62" s="45" t="s">
        <v>169</v>
      </c>
      <c r="Q62" s="45" t="s">
        <v>39</v>
      </c>
      <c r="R62" s="45" t="s">
        <v>526</v>
      </c>
      <c r="S62" s="45"/>
      <c r="T62" s="45"/>
      <c r="U62" s="23" t="str">
        <f t="shared" si="4"/>
        <v/>
      </c>
      <c r="V62" s="23" t="str">
        <f t="shared" si="3"/>
        <v/>
      </c>
      <c r="W62" s="23" t="str">
        <f t="shared" si="3"/>
        <v/>
      </c>
      <c r="X62" s="23" t="str">
        <f t="shared" si="3"/>
        <v/>
      </c>
      <c r="Y62" s="23" t="str">
        <f t="shared" si="3"/>
        <v/>
      </c>
      <c r="Z62" s="23" t="str">
        <f t="shared" si="3"/>
        <v/>
      </c>
      <c r="AA62" s="23" t="str">
        <f t="shared" si="3"/>
        <v/>
      </c>
      <c r="AB62" s="23">
        <f t="shared" si="3"/>
        <v>1</v>
      </c>
      <c r="AC62" s="23" t="str">
        <f t="shared" si="3"/>
        <v/>
      </c>
      <c r="AD62" s="23" t="str">
        <f t="shared" si="3"/>
        <v/>
      </c>
      <c r="AE62" s="23" t="str">
        <f t="shared" si="3"/>
        <v/>
      </c>
      <c r="AF62" s="23" t="str">
        <f t="shared" si="3"/>
        <v/>
      </c>
      <c r="AG62" s="23" t="str">
        <f t="shared" si="3"/>
        <v/>
      </c>
      <c r="AH62" s="23" t="str">
        <f t="shared" si="3"/>
        <v/>
      </c>
      <c r="AI62" s="23" t="str">
        <f t="shared" si="3"/>
        <v/>
      </c>
      <c r="AJ62" s="23" t="str">
        <f t="shared" si="3"/>
        <v/>
      </c>
    </row>
    <row r="63" spans="15:36" x14ac:dyDescent="0.15">
      <c r="O63" s="45" t="s">
        <v>423</v>
      </c>
      <c r="P63" s="45" t="s">
        <v>169</v>
      </c>
      <c r="Q63" s="45" t="s">
        <v>625</v>
      </c>
      <c r="R63" s="45" t="s">
        <v>67</v>
      </c>
      <c r="S63" s="45" t="s">
        <v>526</v>
      </c>
      <c r="T63" s="45" t="s">
        <v>674</v>
      </c>
      <c r="U63" s="23" t="str">
        <f t="shared" si="4"/>
        <v/>
      </c>
      <c r="V63" s="23" t="str">
        <f t="shared" si="3"/>
        <v/>
      </c>
      <c r="W63" s="23" t="str">
        <f t="shared" si="3"/>
        <v/>
      </c>
      <c r="X63" s="23" t="str">
        <f t="shared" si="3"/>
        <v/>
      </c>
      <c r="Y63" s="23" t="str">
        <f t="shared" si="3"/>
        <v/>
      </c>
      <c r="Z63" s="23">
        <f t="shared" si="3"/>
        <v>1</v>
      </c>
      <c r="AA63" s="23" t="str">
        <f t="shared" si="3"/>
        <v/>
      </c>
      <c r="AB63" s="23">
        <f t="shared" si="3"/>
        <v>1</v>
      </c>
      <c r="AC63" s="23" t="str">
        <f t="shared" si="3"/>
        <v/>
      </c>
      <c r="AD63" s="23">
        <f t="shared" si="3"/>
        <v>1</v>
      </c>
      <c r="AE63" s="23" t="str">
        <f t="shared" si="3"/>
        <v/>
      </c>
      <c r="AF63" s="23">
        <f t="shared" si="3"/>
        <v>1</v>
      </c>
      <c r="AG63" s="23" t="str">
        <f t="shared" si="3"/>
        <v/>
      </c>
      <c r="AH63" s="23" t="str">
        <f t="shared" si="3"/>
        <v/>
      </c>
      <c r="AI63" s="23" t="str">
        <f t="shared" si="3"/>
        <v/>
      </c>
      <c r="AJ63" s="23">
        <f t="shared" si="3"/>
        <v>1</v>
      </c>
    </row>
    <row r="64" spans="15:36" x14ac:dyDescent="0.15">
      <c r="O64" s="45" t="s">
        <v>424</v>
      </c>
      <c r="P64" s="45" t="s">
        <v>169</v>
      </c>
      <c r="Q64" s="45" t="s">
        <v>625</v>
      </c>
      <c r="R64" s="45" t="s">
        <v>526</v>
      </c>
      <c r="S64" s="45" t="s">
        <v>18</v>
      </c>
      <c r="T64" s="45"/>
      <c r="U64" s="23" t="str">
        <f t="shared" si="4"/>
        <v/>
      </c>
      <c r="V64" s="23">
        <f t="shared" si="3"/>
        <v>1</v>
      </c>
      <c r="W64" s="23">
        <f t="shared" si="3"/>
        <v>1</v>
      </c>
      <c r="X64" s="23">
        <f t="shared" si="3"/>
        <v>1</v>
      </c>
      <c r="Y64" s="23" t="str">
        <f t="shared" si="3"/>
        <v/>
      </c>
      <c r="Z64" s="23" t="str">
        <f t="shared" si="3"/>
        <v/>
      </c>
      <c r="AA64" s="23" t="str">
        <f t="shared" si="3"/>
        <v/>
      </c>
      <c r="AB64" s="23">
        <f t="shared" si="3"/>
        <v>1</v>
      </c>
      <c r="AC64" s="23" t="str">
        <f t="shared" si="3"/>
        <v/>
      </c>
      <c r="AD64" s="23" t="str">
        <f t="shared" si="3"/>
        <v/>
      </c>
      <c r="AE64" s="23">
        <f t="shared" si="3"/>
        <v>1</v>
      </c>
      <c r="AF64" s="23" t="str">
        <f t="shared" si="3"/>
        <v/>
      </c>
      <c r="AG64" s="23">
        <f t="shared" si="3"/>
        <v>1</v>
      </c>
      <c r="AH64" s="23" t="str">
        <f t="shared" si="3"/>
        <v/>
      </c>
      <c r="AI64" s="23">
        <f t="shared" si="3"/>
        <v>1</v>
      </c>
      <c r="AJ64" s="23" t="str">
        <f t="shared" si="3"/>
        <v/>
      </c>
    </row>
    <row r="65" spans="15:36" x14ac:dyDescent="0.15">
      <c r="O65" s="45" t="s">
        <v>425</v>
      </c>
      <c r="P65" s="45" t="s">
        <v>170</v>
      </c>
      <c r="Q65" s="45" t="s">
        <v>625</v>
      </c>
      <c r="R65" s="45" t="s">
        <v>526</v>
      </c>
      <c r="S65" s="45"/>
      <c r="T65" s="45"/>
      <c r="U65" s="23" t="str">
        <f t="shared" si="4"/>
        <v/>
      </c>
      <c r="V65" s="23" t="str">
        <f t="shared" si="3"/>
        <v/>
      </c>
      <c r="W65" s="23" t="str">
        <f t="shared" si="3"/>
        <v/>
      </c>
      <c r="X65" s="23" t="str">
        <f t="shared" si="3"/>
        <v/>
      </c>
      <c r="Y65" s="23" t="str">
        <f t="shared" si="3"/>
        <v/>
      </c>
      <c r="Z65" s="23" t="str">
        <f t="shared" si="3"/>
        <v/>
      </c>
      <c r="AA65" s="23" t="str">
        <f t="shared" si="3"/>
        <v/>
      </c>
      <c r="AB65" s="23">
        <f t="shared" si="3"/>
        <v>1</v>
      </c>
      <c r="AC65" s="23" t="str">
        <f t="shared" si="3"/>
        <v/>
      </c>
      <c r="AD65" s="23" t="str">
        <f t="shared" si="3"/>
        <v/>
      </c>
      <c r="AE65" s="23" t="str">
        <f t="shared" si="3"/>
        <v/>
      </c>
      <c r="AF65" s="23" t="str">
        <f t="shared" si="3"/>
        <v/>
      </c>
      <c r="AG65" s="23" t="str">
        <f t="shared" si="3"/>
        <v/>
      </c>
      <c r="AH65" s="23" t="str">
        <f t="shared" si="3"/>
        <v/>
      </c>
      <c r="AI65" s="23" t="str">
        <f t="shared" si="3"/>
        <v/>
      </c>
      <c r="AJ65" s="23" t="str">
        <f t="shared" ref="V65:AJ71" si="5">IF(IF(IFERROR(MATCH($R65,INDEX($C:$C,MATCH(AJ$1,$A:$A,0)),0),"")="",0,1)+IF(IFERROR(MATCH($R65,INDEX($D:$D,MATCH(AJ$1,$A:$A,0)),0),"")="",0,1)+IF(IFERROR(MATCH($S65,INDEX($C:$C,MATCH(AJ$1,$A:$A,0)),0),"")="",0,1)+IF(IFERROR(MATCH($S65,INDEX($D:$D,MATCH(AJ$1,$A:$A,0)),0),"")="",0,1)+IF(IFERROR(MATCH($T65,INDEX($C:$C,MATCH(AJ$1,$A:$A,0)),0),"")="",0,1)+IF(IFERROR(MATCH($T65,INDEX($D:$D,MATCH(AJ$1,$A:$A,0)),0),"")="",0,1)=0,"",1)</f>
        <v/>
      </c>
    </row>
    <row r="66" spans="15:36" x14ac:dyDescent="0.15">
      <c r="O66" s="45" t="s">
        <v>426</v>
      </c>
      <c r="P66" s="45" t="s">
        <v>170</v>
      </c>
      <c r="Q66" s="45" t="s">
        <v>624</v>
      </c>
      <c r="R66" s="45" t="s">
        <v>53</v>
      </c>
      <c r="S66" s="45" t="s">
        <v>674</v>
      </c>
      <c r="T66" s="45"/>
      <c r="U66" s="23" t="str">
        <f t="shared" si="4"/>
        <v/>
      </c>
      <c r="V66" s="23" t="str">
        <f t="shared" si="5"/>
        <v/>
      </c>
      <c r="W66" s="23" t="str">
        <f t="shared" si="5"/>
        <v/>
      </c>
      <c r="X66" s="23" t="str">
        <f t="shared" si="5"/>
        <v/>
      </c>
      <c r="Y66" s="23" t="str">
        <f t="shared" si="5"/>
        <v/>
      </c>
      <c r="Z66" s="23" t="str">
        <f t="shared" si="5"/>
        <v/>
      </c>
      <c r="AA66" s="23" t="str">
        <f t="shared" si="5"/>
        <v/>
      </c>
      <c r="AB66" s="23" t="str">
        <f t="shared" si="5"/>
        <v/>
      </c>
      <c r="AC66" s="23">
        <f t="shared" si="5"/>
        <v>1</v>
      </c>
      <c r="AD66" s="23" t="str">
        <f t="shared" si="5"/>
        <v/>
      </c>
      <c r="AE66" s="23" t="str">
        <f t="shared" si="5"/>
        <v/>
      </c>
      <c r="AF66" s="23">
        <f t="shared" si="5"/>
        <v>1</v>
      </c>
      <c r="AG66" s="23" t="str">
        <f t="shared" si="5"/>
        <v/>
      </c>
      <c r="AH66" s="23" t="str">
        <f t="shared" si="5"/>
        <v/>
      </c>
      <c r="AI66" s="23" t="str">
        <f t="shared" si="5"/>
        <v/>
      </c>
      <c r="AJ66" s="23">
        <f t="shared" si="5"/>
        <v>1</v>
      </c>
    </row>
    <row r="67" spans="15:36" x14ac:dyDescent="0.15">
      <c r="O67" s="45" t="s">
        <v>427</v>
      </c>
      <c r="P67" s="45" t="s">
        <v>171</v>
      </c>
      <c r="Q67" s="45" t="s">
        <v>625</v>
      </c>
      <c r="R67" s="45" t="s">
        <v>674</v>
      </c>
      <c r="S67" s="45" t="s">
        <v>526</v>
      </c>
      <c r="T67" s="45"/>
      <c r="U67" s="23" t="str">
        <f t="shared" si="4"/>
        <v/>
      </c>
      <c r="V67" s="23" t="str">
        <f t="shared" si="5"/>
        <v/>
      </c>
      <c r="W67" s="23" t="str">
        <f t="shared" si="5"/>
        <v/>
      </c>
      <c r="X67" s="23" t="str">
        <f t="shared" si="5"/>
        <v/>
      </c>
      <c r="Y67" s="23" t="str">
        <f t="shared" si="5"/>
        <v/>
      </c>
      <c r="Z67" s="23" t="str">
        <f t="shared" si="5"/>
        <v/>
      </c>
      <c r="AA67" s="23" t="str">
        <f t="shared" si="5"/>
        <v/>
      </c>
      <c r="AB67" s="23">
        <f t="shared" si="5"/>
        <v>1</v>
      </c>
      <c r="AC67" s="23" t="str">
        <f t="shared" si="5"/>
        <v/>
      </c>
      <c r="AD67" s="23" t="str">
        <f t="shared" si="5"/>
        <v/>
      </c>
      <c r="AE67" s="23" t="str">
        <f t="shared" si="5"/>
        <v/>
      </c>
      <c r="AF67" s="23">
        <f t="shared" si="5"/>
        <v>1</v>
      </c>
      <c r="AG67" s="23" t="str">
        <f t="shared" si="5"/>
        <v/>
      </c>
      <c r="AH67" s="23" t="str">
        <f t="shared" si="5"/>
        <v/>
      </c>
      <c r="AI67" s="23" t="str">
        <f t="shared" si="5"/>
        <v/>
      </c>
      <c r="AJ67" s="23">
        <f t="shared" si="5"/>
        <v>1</v>
      </c>
    </row>
    <row r="68" spans="15:36" x14ac:dyDescent="0.15">
      <c r="O68" s="45" t="s">
        <v>428</v>
      </c>
      <c r="P68" s="45" t="s">
        <v>169</v>
      </c>
      <c r="Q68" s="45" t="s">
        <v>624</v>
      </c>
      <c r="R68" s="45" t="s">
        <v>53</v>
      </c>
      <c r="S68" s="45" t="s">
        <v>673</v>
      </c>
      <c r="T68" s="45" t="s">
        <v>526</v>
      </c>
      <c r="U68" s="23" t="str">
        <f t="shared" si="4"/>
        <v/>
      </c>
      <c r="V68" s="23" t="str">
        <f t="shared" si="5"/>
        <v/>
      </c>
      <c r="W68" s="23" t="str">
        <f t="shared" si="5"/>
        <v/>
      </c>
      <c r="X68" s="23" t="str">
        <f t="shared" si="5"/>
        <v/>
      </c>
      <c r="Y68" s="23" t="str">
        <f t="shared" si="5"/>
        <v/>
      </c>
      <c r="Z68" s="23" t="str">
        <f t="shared" si="5"/>
        <v/>
      </c>
      <c r="AA68" s="23">
        <f t="shared" si="5"/>
        <v>1</v>
      </c>
      <c r="AB68" s="23">
        <f t="shared" si="5"/>
        <v>1</v>
      </c>
      <c r="AC68" s="23">
        <f t="shared" si="5"/>
        <v>1</v>
      </c>
      <c r="AD68" s="23" t="str">
        <f t="shared" si="5"/>
        <v/>
      </c>
      <c r="AE68" s="23" t="str">
        <f t="shared" si="5"/>
        <v/>
      </c>
      <c r="AF68" s="23" t="str">
        <f t="shared" si="5"/>
        <v/>
      </c>
      <c r="AG68" s="23" t="str">
        <f t="shared" si="5"/>
        <v/>
      </c>
      <c r="AH68" s="23" t="str">
        <f t="shared" si="5"/>
        <v/>
      </c>
      <c r="AI68" s="23" t="str">
        <f t="shared" si="5"/>
        <v/>
      </c>
      <c r="AJ68" s="23" t="str">
        <f t="shared" si="5"/>
        <v/>
      </c>
    </row>
    <row r="69" spans="15:36" x14ac:dyDescent="0.15">
      <c r="O69" s="45" t="s">
        <v>429</v>
      </c>
      <c r="P69" s="45" t="s">
        <v>171</v>
      </c>
      <c r="Q69" s="45" t="s">
        <v>624</v>
      </c>
      <c r="R69" s="45" t="s">
        <v>18</v>
      </c>
      <c r="S69" s="45"/>
      <c r="T69" s="45"/>
      <c r="U69" s="23" t="str">
        <f t="shared" si="4"/>
        <v/>
      </c>
      <c r="V69" s="23">
        <f t="shared" si="5"/>
        <v>1</v>
      </c>
      <c r="W69" s="23">
        <f t="shared" si="5"/>
        <v>1</v>
      </c>
      <c r="X69" s="23">
        <f t="shared" si="5"/>
        <v>1</v>
      </c>
      <c r="Y69" s="23" t="str">
        <f t="shared" si="5"/>
        <v/>
      </c>
      <c r="Z69" s="23" t="str">
        <f t="shared" si="5"/>
        <v/>
      </c>
      <c r="AA69" s="23" t="str">
        <f t="shared" si="5"/>
        <v/>
      </c>
      <c r="AB69" s="23" t="str">
        <f t="shared" si="5"/>
        <v/>
      </c>
      <c r="AC69" s="23" t="str">
        <f t="shared" si="5"/>
        <v/>
      </c>
      <c r="AD69" s="23" t="str">
        <f t="shared" si="5"/>
        <v/>
      </c>
      <c r="AE69" s="23">
        <f t="shared" si="5"/>
        <v>1</v>
      </c>
      <c r="AF69" s="23" t="str">
        <f t="shared" si="5"/>
        <v/>
      </c>
      <c r="AG69" s="23">
        <f t="shared" si="5"/>
        <v>1</v>
      </c>
      <c r="AH69" s="23" t="str">
        <f t="shared" si="5"/>
        <v/>
      </c>
      <c r="AI69" s="23">
        <f t="shared" si="5"/>
        <v>1</v>
      </c>
      <c r="AJ69" s="23" t="str">
        <f t="shared" si="5"/>
        <v/>
      </c>
    </row>
    <row r="70" spans="15:36" x14ac:dyDescent="0.15">
      <c r="O70" s="45" t="s">
        <v>430</v>
      </c>
      <c r="P70" s="45" t="s">
        <v>171</v>
      </c>
      <c r="Q70" s="45" t="s">
        <v>624</v>
      </c>
      <c r="R70" s="45" t="s">
        <v>526</v>
      </c>
      <c r="S70" s="45" t="s">
        <v>673</v>
      </c>
      <c r="T70" s="45" t="s">
        <v>53</v>
      </c>
      <c r="U70" s="23" t="str">
        <f t="shared" si="4"/>
        <v/>
      </c>
      <c r="V70" s="23" t="str">
        <f t="shared" si="5"/>
        <v/>
      </c>
      <c r="W70" s="23" t="str">
        <f t="shared" si="5"/>
        <v/>
      </c>
      <c r="X70" s="23" t="str">
        <f t="shared" si="5"/>
        <v/>
      </c>
      <c r="Y70" s="23" t="str">
        <f t="shared" si="5"/>
        <v/>
      </c>
      <c r="Z70" s="23" t="str">
        <f t="shared" si="5"/>
        <v/>
      </c>
      <c r="AA70" s="23">
        <f t="shared" si="5"/>
        <v>1</v>
      </c>
      <c r="AB70" s="23">
        <f t="shared" si="5"/>
        <v>1</v>
      </c>
      <c r="AC70" s="23">
        <f t="shared" si="5"/>
        <v>1</v>
      </c>
      <c r="AD70" s="23" t="str">
        <f t="shared" si="5"/>
        <v/>
      </c>
      <c r="AE70" s="23" t="str">
        <f t="shared" si="5"/>
        <v/>
      </c>
      <c r="AF70" s="23" t="str">
        <f t="shared" si="5"/>
        <v/>
      </c>
      <c r="AG70" s="23" t="str">
        <f t="shared" si="5"/>
        <v/>
      </c>
      <c r="AH70" s="23" t="str">
        <f t="shared" si="5"/>
        <v/>
      </c>
      <c r="AI70" s="23" t="str">
        <f t="shared" si="5"/>
        <v/>
      </c>
      <c r="AJ70" s="23" t="str">
        <f t="shared" si="5"/>
        <v/>
      </c>
    </row>
    <row r="71" spans="15:36" x14ac:dyDescent="0.15">
      <c r="O71" s="45" t="s">
        <v>431</v>
      </c>
      <c r="P71" s="45" t="s">
        <v>170</v>
      </c>
      <c r="Q71" s="45" t="s">
        <v>624</v>
      </c>
      <c r="R71" s="45" t="s">
        <v>67</v>
      </c>
      <c r="S71" s="45" t="s">
        <v>237</v>
      </c>
      <c r="T71" s="45"/>
      <c r="U71" s="23" t="str">
        <f t="shared" si="4"/>
        <v/>
      </c>
      <c r="V71" s="23" t="str">
        <f t="shared" si="5"/>
        <v/>
      </c>
      <c r="W71" s="23" t="str">
        <f t="shared" si="5"/>
        <v/>
      </c>
      <c r="X71" s="23" t="str">
        <f t="shared" si="5"/>
        <v/>
      </c>
      <c r="Y71" s="23" t="str">
        <f t="shared" si="5"/>
        <v/>
      </c>
      <c r="Z71" s="23">
        <f t="shared" si="5"/>
        <v>1</v>
      </c>
      <c r="AA71" s="23" t="str">
        <f t="shared" si="5"/>
        <v/>
      </c>
      <c r="AB71" s="23" t="str">
        <f t="shared" si="5"/>
        <v/>
      </c>
      <c r="AC71" s="23" t="str">
        <f t="shared" si="5"/>
        <v/>
      </c>
      <c r="AD71" s="23">
        <f t="shared" si="5"/>
        <v>1</v>
      </c>
      <c r="AE71" s="23" t="str">
        <f t="shared" si="5"/>
        <v/>
      </c>
      <c r="AF71" s="23" t="str">
        <f t="shared" si="5"/>
        <v/>
      </c>
      <c r="AG71" s="23" t="str">
        <f t="shared" si="5"/>
        <v/>
      </c>
      <c r="AH71" s="23" t="str">
        <f t="shared" si="5"/>
        <v/>
      </c>
      <c r="AI71" s="23" t="str">
        <f t="shared" si="5"/>
        <v/>
      </c>
      <c r="AJ71" s="23" t="str">
        <f t="shared" si="5"/>
        <v/>
      </c>
    </row>
    <row r="72" spans="15:36" x14ac:dyDescent="0.15">
      <c r="T72" s="13" t="s">
        <v>691</v>
      </c>
      <c r="U72" s="13">
        <f>COUNTIF(U2:U71,1)</f>
        <v>3</v>
      </c>
      <c r="V72" s="13">
        <f t="shared" ref="V72:AJ72" si="6">COUNTIF(V2:V71,1)</f>
        <v>18</v>
      </c>
      <c r="W72" s="13">
        <f t="shared" si="6"/>
        <v>18</v>
      </c>
      <c r="X72" s="13">
        <f t="shared" si="6"/>
        <v>20</v>
      </c>
      <c r="Y72" s="13">
        <f t="shared" si="6"/>
        <v>1</v>
      </c>
      <c r="Z72" s="13">
        <f t="shared" si="6"/>
        <v>14</v>
      </c>
      <c r="AA72" s="13">
        <f t="shared" si="6"/>
        <v>8</v>
      </c>
      <c r="AB72" s="13">
        <f t="shared" si="6"/>
        <v>33</v>
      </c>
      <c r="AC72" s="13">
        <f t="shared" si="6"/>
        <v>16</v>
      </c>
      <c r="AD72" s="13">
        <f t="shared" si="6"/>
        <v>11</v>
      </c>
      <c r="AE72" s="13">
        <f t="shared" si="6"/>
        <v>18</v>
      </c>
      <c r="AF72" s="13">
        <f t="shared" si="6"/>
        <v>12</v>
      </c>
      <c r="AG72" s="13">
        <f t="shared" si="6"/>
        <v>18</v>
      </c>
      <c r="AH72" s="13">
        <f t="shared" si="6"/>
        <v>3</v>
      </c>
      <c r="AI72" s="13">
        <f t="shared" si="6"/>
        <v>20</v>
      </c>
      <c r="AJ72" s="13">
        <f t="shared" si="6"/>
        <v>12</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命名范围</vt:lpstr>
      </vt:variant>
      <vt:variant>
        <vt:i4>78</vt:i4>
      </vt:variant>
    </vt:vector>
  </HeadingPairs>
  <TitlesOfParts>
    <vt:vector size="93" baseType="lpstr">
      <vt:lpstr>导表</vt:lpstr>
      <vt:lpstr>说明文档</vt:lpstr>
      <vt:lpstr>版本差别</vt:lpstr>
      <vt:lpstr>修改记录</vt:lpstr>
      <vt:lpstr>重复操作</vt:lpstr>
      <vt:lpstr>索引</vt:lpstr>
      <vt:lpstr>配置系数（将领）</vt:lpstr>
      <vt:lpstr>配置系数（士兵）</vt:lpstr>
      <vt:lpstr>配置系数（兵法）</vt:lpstr>
      <vt:lpstr>数据总览</vt:lpstr>
      <vt:lpstr>兵法相关参数</vt:lpstr>
      <vt:lpstr>相关演算</vt:lpstr>
      <vt:lpstr>兵法调用模板</vt:lpstr>
      <vt:lpstr>大数据效果预估</vt:lpstr>
      <vt:lpstr>现有武将战法使用期望</vt:lpstr>
      <vt:lpstr>版本选择</vt:lpstr>
      <vt:lpstr>保护概率</vt:lpstr>
      <vt:lpstr>标准系数</vt:lpstr>
      <vt:lpstr>兵法技能系数1</vt:lpstr>
      <vt:lpstr>兵法技能系数2</vt:lpstr>
      <vt:lpstr>兵法技能系数3</vt:lpstr>
      <vt:lpstr>兵法使用预估</vt:lpstr>
      <vt:lpstr>兵力二次系数</vt:lpstr>
      <vt:lpstr>兵力一次动态系数</vt:lpstr>
      <vt:lpstr>操作区域</vt:lpstr>
      <vt:lpstr>当前目标分配</vt:lpstr>
      <vt:lpstr>防御系数</vt:lpstr>
      <vt:lpstr>后台文件源</vt:lpstr>
      <vt:lpstr>基础攻防比</vt:lpstr>
      <vt:lpstr>将领当前生命</vt:lpstr>
      <vt:lpstr>将领击杀将领概率</vt:lpstr>
      <vt:lpstr>将领击杀士兵概率</vt:lpstr>
      <vt:lpstr>将领技能系数1</vt:lpstr>
      <vt:lpstr>将领技能系数2</vt:lpstr>
      <vt:lpstr>将领技能系数3</vt:lpstr>
      <vt:lpstr>将领技能系数转换</vt:lpstr>
      <vt:lpstr>将领累积时机</vt:lpstr>
      <vt:lpstr>将领免伤</vt:lpstr>
      <vt:lpstr>将领怒气</vt:lpstr>
      <vt:lpstr>将领生存调整系数</vt:lpstr>
      <vt:lpstr>将领生存转换</vt:lpstr>
      <vt:lpstr>将领时机</vt:lpstr>
      <vt:lpstr>将领输出调整系数</vt:lpstr>
      <vt:lpstr>将领输出转换</vt:lpstr>
      <vt:lpstr>将领总生命</vt:lpstr>
      <vt:lpstr>怒气系数</vt:lpstr>
      <vt:lpstr>平静系数</vt:lpstr>
      <vt:lpstr>前台文件源</vt:lpstr>
      <vt:lpstr>三维调整系数</vt:lpstr>
      <vt:lpstr>时间节点</vt:lpstr>
      <vt:lpstr>士兵当前生命</vt:lpstr>
      <vt:lpstr>士兵动态承伤比例</vt:lpstr>
      <vt:lpstr>士兵攻击</vt:lpstr>
      <vt:lpstr>士兵护甲</vt:lpstr>
      <vt:lpstr>士兵击杀将领概率</vt:lpstr>
      <vt:lpstr>士兵击杀士兵概率</vt:lpstr>
      <vt:lpstr>士兵技能系数1</vt:lpstr>
      <vt:lpstr>士兵技能系数2</vt:lpstr>
      <vt:lpstr>士兵技能系数3</vt:lpstr>
      <vt:lpstr>士兵技能系数转换</vt:lpstr>
      <vt:lpstr>士兵累积时机</vt:lpstr>
      <vt:lpstr>士兵免伤</vt:lpstr>
      <vt:lpstr>士兵期望总加成</vt:lpstr>
      <vt:lpstr>士兵生存</vt:lpstr>
      <vt:lpstr>士兵生存转换</vt:lpstr>
      <vt:lpstr>士兵时机</vt:lpstr>
      <vt:lpstr>士兵士气</vt:lpstr>
      <vt:lpstr>士兵输出</vt:lpstr>
      <vt:lpstr>士兵输出转换</vt:lpstr>
      <vt:lpstr>士气系数</vt:lpstr>
      <vt:lpstr>受伤概率</vt:lpstr>
      <vt:lpstr>输出系数</vt:lpstr>
      <vt:lpstr>死亡时机</vt:lpstr>
      <vt:lpstr>武将攻击</vt:lpstr>
      <vt:lpstr>武将护甲</vt:lpstr>
      <vt:lpstr>武将期望总加成</vt:lpstr>
      <vt:lpstr>武将生存</vt:lpstr>
      <vt:lpstr>武将输出</vt:lpstr>
      <vt:lpstr>眩晕系数</vt:lpstr>
      <vt:lpstr>眩晕修正系数</vt:lpstr>
      <vt:lpstr>战斗时长</vt:lpstr>
      <vt:lpstr>战法持续时间</vt:lpstr>
      <vt:lpstr>战法触发间隔</vt:lpstr>
      <vt:lpstr>战法系数</vt:lpstr>
      <vt:lpstr>战法效果</vt:lpstr>
      <vt:lpstr>战法作用目标数</vt:lpstr>
      <vt:lpstr>治疗系数</vt:lpstr>
      <vt:lpstr>状态</vt:lpstr>
      <vt:lpstr>状态持续时间</vt:lpstr>
      <vt:lpstr>状态打断时间</vt:lpstr>
      <vt:lpstr>状态调整系数</vt:lpstr>
      <vt:lpstr>状态数量</vt:lpstr>
      <vt:lpstr>状态效用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2006-09-16T00:00:00Z</dcterms:created>
  <dcterms:modified xsi:type="dcterms:W3CDTF">2023-06-19T19:16:28Z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